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OW\"/>
    </mc:Choice>
  </mc:AlternateContent>
  <xr:revisionPtr revIDLastSave="0" documentId="13_ncr:1_{D6897156-69D8-485D-9C6A-4F37E89AD492}" xr6:coauthVersionLast="47" xr6:coauthVersionMax="47" xr10:uidLastSave="{00000000-0000-0000-0000-000000000000}"/>
  <bookViews>
    <workbookView xWindow="-885" yWindow="1785" windowWidth="19410" windowHeight="15285" firstSheet="2" activeTab="3" xr2:uid="{3F546462-3693-4FE2-92FD-21672CC059EA}"/>
  </bookViews>
  <sheets>
    <sheet name="FILEPATH" sheetId="13" r:id="rId1"/>
    <sheet name="Sample" sheetId="3" r:id="rId2"/>
    <sheet name="EffortOutcomesAG1_1DayShift" sheetId="14" r:id="rId3"/>
    <sheet name="Effort+OutcomesXY" sheetId="7" r:id="rId4"/>
    <sheet name="Null Matrix Check" sheetId="8" r:id="rId5"/>
    <sheet name="Effort+OutcomesXYAG1-1DS" sheetId="9" r:id="rId6"/>
  </sheets>
  <externalReferences>
    <externalReference r:id="rId7"/>
    <externalReference r:id="rId8"/>
    <externalReference r:id="rId9"/>
  </externalReferences>
  <definedNames>
    <definedName name="a">Sample!$I$2</definedName>
    <definedName name="ABCap" localSheetId="0">[1]ShiftHours!$B$43</definedName>
    <definedName name="ABCap">#REF!</definedName>
    <definedName name="ABGoal" localSheetId="0">[1]ShiftHours!$B$46</definedName>
    <definedName name="ABGoal">#REF!</definedName>
    <definedName name="b">Sample!$J$2</definedName>
    <definedName name="c_">Sample!$N$2</definedName>
    <definedName name="Client" localSheetId="0">FILEPATH!$B$14</definedName>
    <definedName name="Client">#REF!</definedName>
    <definedName name="Contractor_Margin">#REF!</definedName>
    <definedName name="Date" localSheetId="0">[2]FILEPATH!$B$21</definedName>
    <definedName name="Date">#REF!</definedName>
    <definedName name="Directory" localSheetId="0">#REF!</definedName>
    <definedName name="Directory">#REF!</definedName>
    <definedName name="EFCap" localSheetId="0">[1]ShiftHours!$B$44</definedName>
    <definedName name="EFCap">#REF!</definedName>
    <definedName name="EFGoal" localSheetId="0">[1]ShiftHours!$B$47</definedName>
    <definedName name="EFGoal">#REF!</definedName>
    <definedName name="ExternalData_1" localSheetId="3" hidden="1">'Effort+OutcomesXY'!#REF!</definedName>
    <definedName name="ExternalData_1" localSheetId="5" hidden="1">'Effort+OutcomesXYAG1-1DS'!#REF!</definedName>
    <definedName name="ExternalData_2" localSheetId="3" hidden="1">'Effort+OutcomesXY'!$T$1:$AJ$1513</definedName>
    <definedName name="ExternalData_2" localSheetId="5" hidden="1">'Effort+OutcomesXYAG1-1DS'!$T$1:$AN$253</definedName>
    <definedName name="ExternalData_3" localSheetId="2">EffortOutcomesAG1_1DayShift!$A$1</definedName>
    <definedName name="ExternalData_3" localSheetId="4" hidden="1">'Null Matrix Check'!$A$1:$F$505</definedName>
    <definedName name="FTE">#REF!</definedName>
    <definedName name="HRS">#REF!</definedName>
    <definedName name="INCap" localSheetId="0">[1]ShiftHours!$B$45</definedName>
    <definedName name="INCap">#REF!</definedName>
    <definedName name="INGoal" localSheetId="0">[1]ShiftHours!$B$48</definedName>
    <definedName name="INGoal">#REF!</definedName>
    <definedName name="KSa">Sample!$Q$2</definedName>
    <definedName name="KSb">Sample!$R$2</definedName>
    <definedName name="KSc">Sample!$S$2</definedName>
    <definedName name="Ksi">Sample!$Q$2</definedName>
    <definedName name="Ksmag">Sample!$T$2</definedName>
    <definedName name="KTa">Sample!$V$2</definedName>
    <definedName name="KTb">Sample!$W$2</definedName>
    <definedName name="KTc">Sample!$X$2</definedName>
    <definedName name="KTmag">Sample!$Z$2</definedName>
    <definedName name="Kx">Sample!$A$2</definedName>
    <definedName name="Ky">Sample!$E$2</definedName>
    <definedName name="Kz">Sample!$F$2</definedName>
    <definedName name="LabourCost">#REF!</definedName>
    <definedName name="LabourStretchCost">#REF!</definedName>
    <definedName name="Location" localSheetId="0">FILEPATH!$B$18</definedName>
    <definedName name="Location">#REF!</definedName>
    <definedName name="MAIT_date_adjusted_for_example">#REF!</definedName>
    <definedName name="Max_HRS">[3]RN!$P$2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_TITLE" localSheetId="0">#REF!</definedName>
    <definedName name="ROLE_TITLE">#REF!</definedName>
    <definedName name="Scale">Sample!$AA$3</definedName>
    <definedName name="Type" localSheetId="0">[2]FILEPATH!$B$19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E14" i="9" s="1"/>
  <c r="B15" i="9"/>
  <c r="E15" i="9" s="1"/>
  <c r="B16" i="9"/>
  <c r="E16" i="9" s="1"/>
  <c r="B17" i="9"/>
  <c r="E17" i="9" s="1"/>
  <c r="B18" i="9"/>
  <c r="N18" i="9" s="1"/>
  <c r="B19" i="9"/>
  <c r="E19" i="9" s="1"/>
  <c r="M19" i="9" s="1"/>
  <c r="B20" i="9"/>
  <c r="E20" i="9" s="1"/>
  <c r="L20" i="9" s="1"/>
  <c r="B21" i="9"/>
  <c r="E21" i="9" s="1"/>
  <c r="L21" i="9" s="1"/>
  <c r="B22" i="9"/>
  <c r="B23" i="9"/>
  <c r="B24" i="9"/>
  <c r="E24" i="9" s="1"/>
  <c r="L24" i="9" s="1"/>
  <c r="B25" i="9"/>
  <c r="E25" i="9" s="1"/>
  <c r="L25" i="9" s="1"/>
  <c r="B26" i="9"/>
  <c r="E26" i="9" s="1"/>
  <c r="L26" i="9" s="1"/>
  <c r="B27" i="9"/>
  <c r="B28" i="9"/>
  <c r="E28" i="9" s="1"/>
  <c r="B29" i="9"/>
  <c r="E29" i="9" s="1"/>
  <c r="B30" i="9"/>
  <c r="E30" i="9" s="1"/>
  <c r="B31" i="9"/>
  <c r="E31" i="9" s="1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E46" i="9" s="1"/>
  <c r="B47" i="9"/>
  <c r="E47" i="9" s="1"/>
  <c r="B48" i="9"/>
  <c r="E48" i="9" s="1"/>
  <c r="B49" i="9"/>
  <c r="E49" i="9" s="1"/>
  <c r="B50" i="9"/>
  <c r="B51" i="9"/>
  <c r="E51" i="9" s="1"/>
  <c r="M51" i="9" s="1"/>
  <c r="B52" i="9"/>
  <c r="E52" i="9" s="1"/>
  <c r="B53" i="9"/>
  <c r="E53" i="9" s="1"/>
  <c r="L53" i="9" s="1"/>
  <c r="B54" i="9"/>
  <c r="B55" i="9"/>
  <c r="B56" i="9"/>
  <c r="E56" i="9" s="1"/>
  <c r="B57" i="9"/>
  <c r="E57" i="9" s="1"/>
  <c r="B58" i="9"/>
  <c r="E58" i="9" s="1"/>
  <c r="B59" i="9"/>
  <c r="B60" i="9"/>
  <c r="E60" i="9" s="1"/>
  <c r="B61" i="9"/>
  <c r="E61" i="9" s="1"/>
  <c r="B62" i="9"/>
  <c r="E62" i="9" s="1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E78" i="9" s="1"/>
  <c r="B79" i="9"/>
  <c r="E79" i="9" s="1"/>
  <c r="B80" i="9"/>
  <c r="E80" i="9" s="1"/>
  <c r="B81" i="9"/>
  <c r="E81" i="9" s="1"/>
  <c r="B82" i="9"/>
  <c r="B83" i="9"/>
  <c r="E83" i="9" s="1"/>
  <c r="M83" i="9" s="1"/>
  <c r="B84" i="9"/>
  <c r="E84" i="9" s="1"/>
  <c r="M84" i="9" s="1"/>
  <c r="B85" i="9"/>
  <c r="E85" i="9" s="1"/>
  <c r="L85" i="9" s="1"/>
  <c r="B86" i="9"/>
  <c r="B87" i="9"/>
  <c r="B88" i="9"/>
  <c r="E88" i="9" s="1"/>
  <c r="B89" i="9"/>
  <c r="E89" i="9" s="1"/>
  <c r="B90" i="9"/>
  <c r="E90" i="9" s="1"/>
  <c r="B91" i="9"/>
  <c r="E91" i="9" s="1"/>
  <c r="B92" i="9"/>
  <c r="E92" i="9" s="1"/>
  <c r="B93" i="9"/>
  <c r="E93" i="9" s="1"/>
  <c r="B94" i="9"/>
  <c r="E94" i="9" s="1"/>
  <c r="B95" i="9"/>
  <c r="E95" i="9" s="1"/>
  <c r="B96" i="9"/>
  <c r="E96" i="9" s="1"/>
  <c r="B97" i="9"/>
  <c r="E97" i="9" s="1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E110" i="9" s="1"/>
  <c r="B111" i="9"/>
  <c r="E111" i="9" s="1"/>
  <c r="B112" i="9"/>
  <c r="E112" i="9" s="1"/>
  <c r="B113" i="9"/>
  <c r="E113" i="9" s="1"/>
  <c r="B114" i="9"/>
  <c r="B115" i="9"/>
  <c r="E115" i="9" s="1"/>
  <c r="M115" i="9" s="1"/>
  <c r="B116" i="9"/>
  <c r="E116" i="9" s="1"/>
  <c r="J116" i="9" s="1"/>
  <c r="B117" i="9"/>
  <c r="B118" i="9"/>
  <c r="B119" i="9"/>
  <c r="B120" i="9"/>
  <c r="E120" i="9" s="1"/>
  <c r="M120" i="9" s="1"/>
  <c r="B121" i="9"/>
  <c r="E121" i="9" s="1"/>
  <c r="J121" i="9" s="1"/>
  <c r="B122" i="9"/>
  <c r="E122" i="9" s="1"/>
  <c r="J122" i="9" s="1"/>
  <c r="B123" i="9"/>
  <c r="B124" i="9"/>
  <c r="E124" i="9" s="1"/>
  <c r="J124" i="9" s="1"/>
  <c r="B125" i="9"/>
  <c r="B126" i="9"/>
  <c r="E126" i="9" s="1"/>
  <c r="B127" i="9"/>
  <c r="E127" i="9" s="1"/>
  <c r="B128" i="9"/>
  <c r="B129" i="9"/>
  <c r="E129" i="9" s="1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E142" i="9" s="1"/>
  <c r="B143" i="9"/>
  <c r="E143" i="9" s="1"/>
  <c r="B144" i="9"/>
  <c r="E144" i="9" s="1"/>
  <c r="B145" i="9"/>
  <c r="E145" i="9" s="1"/>
  <c r="B146" i="9"/>
  <c r="B147" i="9"/>
  <c r="B148" i="9"/>
  <c r="E148" i="9" s="1"/>
  <c r="M148" i="9" s="1"/>
  <c r="B149" i="9"/>
  <c r="B150" i="9"/>
  <c r="B151" i="9"/>
  <c r="B152" i="9"/>
  <c r="B153" i="9"/>
  <c r="B154" i="9"/>
  <c r="N154" i="9" s="1"/>
  <c r="B155" i="9"/>
  <c r="N155" i="9" s="1"/>
  <c r="B156" i="9"/>
  <c r="B157" i="9"/>
  <c r="E157" i="9" s="1"/>
  <c r="B158" i="9"/>
  <c r="E158" i="9" s="1"/>
  <c r="B159" i="9"/>
  <c r="E159" i="9" s="1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E174" i="9" s="1"/>
  <c r="B175" i="9"/>
  <c r="E175" i="9" s="1"/>
  <c r="B176" i="9"/>
  <c r="E176" i="9" s="1"/>
  <c r="B177" i="9"/>
  <c r="E177" i="9" s="1"/>
  <c r="B178" i="9"/>
  <c r="B179" i="9"/>
  <c r="E179" i="9" s="1"/>
  <c r="B180" i="9"/>
  <c r="E180" i="9" s="1"/>
  <c r="I180" i="9" s="1"/>
  <c r="B181" i="9"/>
  <c r="B182" i="9"/>
  <c r="B183" i="9"/>
  <c r="B184" i="9"/>
  <c r="B185" i="9"/>
  <c r="B186" i="9"/>
  <c r="B187" i="9"/>
  <c r="B188" i="9"/>
  <c r="B189" i="9"/>
  <c r="B190" i="9"/>
  <c r="E190" i="9" s="1"/>
  <c r="B191" i="9"/>
  <c r="E191" i="9" s="1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E206" i="9" s="1"/>
  <c r="B207" i="9"/>
  <c r="E207" i="9" s="1"/>
  <c r="B208" i="9"/>
  <c r="E208" i="9" s="1"/>
  <c r="B209" i="9"/>
  <c r="E209" i="9" s="1"/>
  <c r="B210" i="9"/>
  <c r="B211" i="9"/>
  <c r="E211" i="9" s="1"/>
  <c r="M211" i="9" s="1"/>
  <c r="B212" i="9"/>
  <c r="E212" i="9" s="1"/>
  <c r="L212" i="9" s="1"/>
  <c r="P212" i="9" s="1"/>
  <c r="B213" i="9"/>
  <c r="E213" i="9" s="1"/>
  <c r="I213" i="9" s="1"/>
  <c r="B214" i="9"/>
  <c r="B215" i="9"/>
  <c r="B216" i="9"/>
  <c r="E216" i="9" s="1"/>
  <c r="I216" i="9" s="1"/>
  <c r="B217" i="9"/>
  <c r="E217" i="9" s="1"/>
  <c r="I217" i="9" s="1"/>
  <c r="B218" i="9"/>
  <c r="N218" i="9" s="1"/>
  <c r="B219" i="9"/>
  <c r="N219" i="9" s="1"/>
  <c r="B220" i="9"/>
  <c r="E220" i="9" s="1"/>
  <c r="M220" i="9" s="1"/>
  <c r="B221" i="9"/>
  <c r="B222" i="9"/>
  <c r="B223" i="9"/>
  <c r="B224" i="9"/>
  <c r="B225" i="9"/>
  <c r="E225" i="9" s="1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E238" i="9" s="1"/>
  <c r="B239" i="9"/>
  <c r="E239" i="9" s="1"/>
  <c r="B240" i="9"/>
  <c r="E240" i="9" s="1"/>
  <c r="B241" i="9"/>
  <c r="E241" i="9" s="1"/>
  <c r="B242" i="9"/>
  <c r="B243" i="9"/>
  <c r="E243" i="9" s="1"/>
  <c r="M243" i="9" s="1"/>
  <c r="B244" i="9"/>
  <c r="E244" i="9" s="1"/>
  <c r="B245" i="9"/>
  <c r="E245" i="9" s="1"/>
  <c r="I245" i="9" s="1"/>
  <c r="B246" i="9"/>
  <c r="B247" i="9"/>
  <c r="B248" i="9"/>
  <c r="E248" i="9" s="1"/>
  <c r="I248" i="9" s="1"/>
  <c r="B249" i="9"/>
  <c r="E249" i="9" s="1"/>
  <c r="I249" i="9" s="1"/>
  <c r="B250" i="9"/>
  <c r="E250" i="9" s="1"/>
  <c r="I250" i="9" s="1"/>
  <c r="B251" i="9"/>
  <c r="B252" i="9"/>
  <c r="E252" i="9" s="1"/>
  <c r="B253" i="9"/>
  <c r="C2" i="9"/>
  <c r="J43" i="9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F18" i="9" s="1"/>
  <c r="C19" i="9"/>
  <c r="F19" i="9" s="1"/>
  <c r="C20" i="9"/>
  <c r="F20" i="9" s="1"/>
  <c r="C21" i="9"/>
  <c r="F21" i="9" s="1"/>
  <c r="C22" i="9"/>
  <c r="F22" i="9" s="1"/>
  <c r="C23" i="9"/>
  <c r="F23" i="9" s="1"/>
  <c r="K23" i="9" s="1"/>
  <c r="C24" i="9"/>
  <c r="F24" i="9" s="1"/>
  <c r="K24" i="9" s="1"/>
  <c r="C25" i="9"/>
  <c r="F25" i="9" s="1"/>
  <c r="K25" i="9" s="1"/>
  <c r="C26" i="9"/>
  <c r="F26" i="9" s="1"/>
  <c r="C27" i="9"/>
  <c r="F27" i="9" s="1"/>
  <c r="H27" i="9" s="1"/>
  <c r="C28" i="9"/>
  <c r="F28" i="9" s="1"/>
  <c r="H28" i="9" s="1"/>
  <c r="C29" i="9"/>
  <c r="F29" i="9" s="1"/>
  <c r="H29" i="9" s="1"/>
  <c r="C30" i="9"/>
  <c r="F30" i="9" s="1"/>
  <c r="C31" i="9"/>
  <c r="F31" i="9" s="1"/>
  <c r="C32" i="9"/>
  <c r="F32" i="9" s="1"/>
  <c r="C33" i="9"/>
  <c r="F33" i="9" s="1"/>
  <c r="C34" i="9"/>
  <c r="F34" i="9" s="1"/>
  <c r="C35" i="9"/>
  <c r="F35" i="9" s="1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F50" i="9" s="1"/>
  <c r="C51" i="9"/>
  <c r="F51" i="9" s="1"/>
  <c r="C52" i="9"/>
  <c r="F52" i="9" s="1"/>
  <c r="C53" i="9"/>
  <c r="F53" i="9" s="1"/>
  <c r="C54" i="9"/>
  <c r="F54" i="9" s="1"/>
  <c r="C55" i="9"/>
  <c r="F55" i="9" s="1"/>
  <c r="K55" i="9" s="1"/>
  <c r="C56" i="9"/>
  <c r="F56" i="9" s="1"/>
  <c r="K56" i="9" s="1"/>
  <c r="C57" i="9"/>
  <c r="F57" i="9" s="1"/>
  <c r="K57" i="9" s="1"/>
  <c r="C58" i="9"/>
  <c r="F58" i="9" s="1"/>
  <c r="C59" i="9"/>
  <c r="F59" i="9" s="1"/>
  <c r="C60" i="9"/>
  <c r="F60" i="9" s="1"/>
  <c r="C61" i="9"/>
  <c r="F61" i="9" s="1"/>
  <c r="C62" i="9"/>
  <c r="F62" i="9" s="1"/>
  <c r="C63" i="9"/>
  <c r="F63" i="9" s="1"/>
  <c r="C64" i="9"/>
  <c r="C65" i="9"/>
  <c r="F65" i="9" s="1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F82" i="9" s="1"/>
  <c r="H82" i="9" s="1"/>
  <c r="C83" i="9"/>
  <c r="F83" i="9" s="1"/>
  <c r="H83" i="9" s="1"/>
  <c r="C84" i="9"/>
  <c r="F84" i="9" s="1"/>
  <c r="H84" i="9" s="1"/>
  <c r="C85" i="9"/>
  <c r="F85" i="9" s="1"/>
  <c r="H85" i="9" s="1"/>
  <c r="C86" i="9"/>
  <c r="F86" i="9" s="1"/>
  <c r="C87" i="9"/>
  <c r="F87" i="9" s="1"/>
  <c r="H87" i="9" s="1"/>
  <c r="C88" i="9"/>
  <c r="F88" i="9" s="1"/>
  <c r="H88" i="9" s="1"/>
  <c r="C89" i="9"/>
  <c r="F89" i="9" s="1"/>
  <c r="H89" i="9" s="1"/>
  <c r="C90" i="9"/>
  <c r="F90" i="9" s="1"/>
  <c r="C91" i="9"/>
  <c r="F91" i="9" s="1"/>
  <c r="C92" i="9"/>
  <c r="F92" i="9" s="1"/>
  <c r="C93" i="9"/>
  <c r="F93" i="9" s="1"/>
  <c r="C94" i="9"/>
  <c r="F94" i="9" s="1"/>
  <c r="C95" i="9"/>
  <c r="F95" i="9" s="1"/>
  <c r="C96" i="9"/>
  <c r="F96" i="9" s="1"/>
  <c r="C97" i="9"/>
  <c r="F97" i="9" s="1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F114" i="9" s="1"/>
  <c r="C115" i="9"/>
  <c r="F115" i="9" s="1"/>
  <c r="C116" i="9"/>
  <c r="F116" i="9" s="1"/>
  <c r="C117" i="9"/>
  <c r="F117" i="9" s="1"/>
  <c r="C118" i="9"/>
  <c r="F118" i="9" s="1"/>
  <c r="H118" i="9" s="1"/>
  <c r="C119" i="9"/>
  <c r="F119" i="9" s="1"/>
  <c r="H119" i="9" s="1"/>
  <c r="C120" i="9"/>
  <c r="F120" i="9" s="1"/>
  <c r="H120" i="9" s="1"/>
  <c r="C121" i="9"/>
  <c r="F121" i="9" s="1"/>
  <c r="H121" i="9" s="1"/>
  <c r="C122" i="9"/>
  <c r="F122" i="9" s="1"/>
  <c r="H122" i="9" s="1"/>
  <c r="C123" i="9"/>
  <c r="F123" i="9" s="1"/>
  <c r="H123" i="9" s="1"/>
  <c r="C124" i="9"/>
  <c r="F124" i="9" s="1"/>
  <c r="H124" i="9" s="1"/>
  <c r="C125" i="9"/>
  <c r="F125" i="9" s="1"/>
  <c r="C126" i="9"/>
  <c r="F126" i="9" s="1"/>
  <c r="C127" i="9"/>
  <c r="F127" i="9" s="1"/>
  <c r="C128" i="9"/>
  <c r="F128" i="9" s="1"/>
  <c r="C129" i="9"/>
  <c r="F129" i="9" s="1"/>
  <c r="C130" i="9"/>
  <c r="F130" i="9" s="1"/>
  <c r="C131" i="9"/>
  <c r="F131" i="9" s="1"/>
  <c r="M131" i="9" s="1"/>
  <c r="C132" i="9"/>
  <c r="C133" i="9"/>
  <c r="F133" i="9" s="1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F146" i="9" s="1"/>
  <c r="C147" i="9"/>
  <c r="F147" i="9" s="1"/>
  <c r="C148" i="9"/>
  <c r="F148" i="9" s="1"/>
  <c r="C149" i="9"/>
  <c r="F149" i="9" s="1"/>
  <c r="H149" i="9" s="1"/>
  <c r="C150" i="9"/>
  <c r="F150" i="9" s="1"/>
  <c r="H150" i="9" s="1"/>
  <c r="C151" i="9"/>
  <c r="F151" i="9" s="1"/>
  <c r="K151" i="9" s="1"/>
  <c r="C152" i="9"/>
  <c r="F152" i="9" s="1"/>
  <c r="K152" i="9" s="1"/>
  <c r="C153" i="9"/>
  <c r="F153" i="9" s="1"/>
  <c r="H153" i="9" s="1"/>
  <c r="C154" i="9"/>
  <c r="F154" i="9" s="1"/>
  <c r="C155" i="9"/>
  <c r="F155" i="9" s="1"/>
  <c r="C156" i="9"/>
  <c r="F156" i="9" s="1"/>
  <c r="C157" i="9"/>
  <c r="F157" i="9" s="1"/>
  <c r="C158" i="9"/>
  <c r="F158" i="9" s="1"/>
  <c r="C159" i="9"/>
  <c r="F159" i="9" s="1"/>
  <c r="C160" i="9"/>
  <c r="F160" i="9" s="1"/>
  <c r="C161" i="9"/>
  <c r="F161" i="9" s="1"/>
  <c r="C162" i="9"/>
  <c r="F162" i="9" s="1"/>
  <c r="C163" i="9"/>
  <c r="F163" i="9" s="1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F178" i="9" s="1"/>
  <c r="C179" i="9"/>
  <c r="F179" i="9" s="1"/>
  <c r="C180" i="9"/>
  <c r="F180" i="9" s="1"/>
  <c r="C181" i="9"/>
  <c r="F181" i="9" s="1"/>
  <c r="K181" i="9" s="1"/>
  <c r="C182" i="9"/>
  <c r="F182" i="9" s="1"/>
  <c r="K182" i="9" s="1"/>
  <c r="C183" i="9"/>
  <c r="F183" i="9" s="1"/>
  <c r="H183" i="9" s="1"/>
  <c r="C184" i="9"/>
  <c r="F184" i="9" s="1"/>
  <c r="H184" i="9" s="1"/>
  <c r="C185" i="9"/>
  <c r="F185" i="9" s="1"/>
  <c r="H185" i="9" s="1"/>
  <c r="C186" i="9"/>
  <c r="F186" i="9" s="1"/>
  <c r="H186" i="9" s="1"/>
  <c r="C187" i="9"/>
  <c r="F187" i="9" s="1"/>
  <c r="C188" i="9"/>
  <c r="F188" i="9" s="1"/>
  <c r="H188" i="9" s="1"/>
  <c r="C189" i="9"/>
  <c r="F189" i="9" s="1"/>
  <c r="C190" i="9"/>
  <c r="F190" i="9" s="1"/>
  <c r="C191" i="9"/>
  <c r="F191" i="9" s="1"/>
  <c r="C192" i="9"/>
  <c r="F192" i="9" s="1"/>
  <c r="C193" i="9"/>
  <c r="F193" i="9" s="1"/>
  <c r="C194" i="9"/>
  <c r="F194" i="9" s="1"/>
  <c r="C195" i="9"/>
  <c r="F195" i="9" s="1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F210" i="9" s="1"/>
  <c r="C211" i="9"/>
  <c r="F211" i="9" s="1"/>
  <c r="C212" i="9"/>
  <c r="F212" i="9" s="1"/>
  <c r="C213" i="9"/>
  <c r="F213" i="9" s="1"/>
  <c r="C214" i="9"/>
  <c r="F214" i="9" s="1"/>
  <c r="H214" i="9" s="1"/>
  <c r="C215" i="9"/>
  <c r="F215" i="9" s="1"/>
  <c r="H215" i="9" s="1"/>
  <c r="C216" i="9"/>
  <c r="F216" i="9" s="1"/>
  <c r="H216" i="9" s="1"/>
  <c r="C217" i="9"/>
  <c r="F217" i="9" s="1"/>
  <c r="H217" i="9" s="1"/>
  <c r="C218" i="9"/>
  <c r="F218" i="9" s="1"/>
  <c r="H218" i="9" s="1"/>
  <c r="C219" i="9"/>
  <c r="F219" i="9" s="1"/>
  <c r="H219" i="9" s="1"/>
  <c r="C220" i="9"/>
  <c r="F220" i="9" s="1"/>
  <c r="H220" i="9" s="1"/>
  <c r="C221" i="9"/>
  <c r="F221" i="9" s="1"/>
  <c r="H221" i="9" s="1"/>
  <c r="C222" i="9"/>
  <c r="F222" i="9" s="1"/>
  <c r="C223" i="9"/>
  <c r="F223" i="9" s="1"/>
  <c r="C224" i="9"/>
  <c r="F224" i="9" s="1"/>
  <c r="C225" i="9"/>
  <c r="F225" i="9" s="1"/>
  <c r="C226" i="9"/>
  <c r="F226" i="9" s="1"/>
  <c r="C227" i="9"/>
  <c r="F227" i="9" s="1"/>
  <c r="C228" i="9"/>
  <c r="F228" i="9" s="1"/>
  <c r="C229" i="9"/>
  <c r="F229" i="9" s="1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F242" i="9" s="1"/>
  <c r="C243" i="9"/>
  <c r="F243" i="9" s="1"/>
  <c r="C244" i="9"/>
  <c r="F244" i="9" s="1"/>
  <c r="C245" i="9"/>
  <c r="F245" i="9" s="1"/>
  <c r="C246" i="9"/>
  <c r="F246" i="9" s="1"/>
  <c r="C247" i="9"/>
  <c r="F247" i="9" s="1"/>
  <c r="K247" i="9" s="1"/>
  <c r="C248" i="9"/>
  <c r="F248" i="9" s="1"/>
  <c r="K248" i="9" s="1"/>
  <c r="C249" i="9"/>
  <c r="F249" i="9" s="1"/>
  <c r="H249" i="9" s="1"/>
  <c r="C250" i="9"/>
  <c r="F250" i="9" s="1"/>
  <c r="H250" i="9" s="1"/>
  <c r="C251" i="9"/>
  <c r="F251" i="9" s="1"/>
  <c r="H251" i="9" s="1"/>
  <c r="C252" i="9"/>
  <c r="F252" i="9" s="1"/>
  <c r="H252" i="9" s="1"/>
  <c r="C253" i="9"/>
  <c r="F253" i="9" s="1"/>
  <c r="H253" i="9" s="1"/>
  <c r="D2" i="9"/>
  <c r="G2" i="9" s="1"/>
  <c r="D3" i="9"/>
  <c r="G3" i="9" s="1"/>
  <c r="D4" i="9"/>
  <c r="G4" i="9" s="1"/>
  <c r="D5" i="9"/>
  <c r="G5" i="9" s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G22" i="9" s="1"/>
  <c r="D23" i="9"/>
  <c r="G23" i="9" s="1"/>
  <c r="D24" i="9"/>
  <c r="G24" i="9" s="1"/>
  <c r="D25" i="9"/>
  <c r="G25" i="9" s="1"/>
  <c r="D26" i="9"/>
  <c r="G26" i="9" s="1"/>
  <c r="D27" i="9"/>
  <c r="G27" i="9" s="1"/>
  <c r="D28" i="9"/>
  <c r="G28" i="9" s="1"/>
  <c r="I28" i="9" s="1"/>
  <c r="D29" i="9"/>
  <c r="G29" i="9" s="1"/>
  <c r="D30" i="9"/>
  <c r="G30" i="9" s="1"/>
  <c r="L30" i="9" s="1"/>
  <c r="D31" i="9"/>
  <c r="G31" i="9" s="1"/>
  <c r="D32" i="9"/>
  <c r="G32" i="9" s="1"/>
  <c r="D33" i="9"/>
  <c r="G33" i="9" s="1"/>
  <c r="D34" i="9"/>
  <c r="G34" i="9" s="1"/>
  <c r="L34" i="9" s="1"/>
  <c r="D35" i="9"/>
  <c r="G35" i="9" s="1"/>
  <c r="L35" i="9" s="1"/>
  <c r="D36" i="9"/>
  <c r="G36" i="9" s="1"/>
  <c r="L36" i="9" s="1"/>
  <c r="D37" i="9"/>
  <c r="G37" i="9" s="1"/>
  <c r="D38" i="9"/>
  <c r="G38" i="9" s="1"/>
  <c r="H38" i="9" s="1"/>
  <c r="D39" i="9"/>
  <c r="G39" i="9" s="1"/>
  <c r="H39" i="9" s="1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G54" i="9" s="1"/>
  <c r="D55" i="9"/>
  <c r="G55" i="9" s="1"/>
  <c r="D56" i="9"/>
  <c r="G56" i="9" s="1"/>
  <c r="D57" i="9"/>
  <c r="G57" i="9" s="1"/>
  <c r="D58" i="9"/>
  <c r="G58" i="9" s="1"/>
  <c r="D59" i="9"/>
  <c r="G59" i="9" s="1"/>
  <c r="D60" i="9"/>
  <c r="G60" i="9" s="1"/>
  <c r="D61" i="9"/>
  <c r="G61" i="9" s="1"/>
  <c r="D62" i="9"/>
  <c r="G62" i="9" s="1"/>
  <c r="D63" i="9"/>
  <c r="G63" i="9" s="1"/>
  <c r="D64" i="9"/>
  <c r="G64" i="9" s="1"/>
  <c r="D65" i="9"/>
  <c r="G65" i="9" s="1"/>
  <c r="D66" i="9"/>
  <c r="G66" i="9" s="1"/>
  <c r="D67" i="9"/>
  <c r="G67" i="9" s="1"/>
  <c r="D68" i="9"/>
  <c r="G68" i="9" s="1"/>
  <c r="D69" i="9"/>
  <c r="G69" i="9" s="1"/>
  <c r="D70" i="9"/>
  <c r="N70" i="9" s="1"/>
  <c r="D71" i="9"/>
  <c r="N71" i="9" s="1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G86" i="9" s="1"/>
  <c r="D87" i="9"/>
  <c r="G87" i="9" s="1"/>
  <c r="D88" i="9"/>
  <c r="G88" i="9" s="1"/>
  <c r="D89" i="9"/>
  <c r="G89" i="9" s="1"/>
  <c r="D90" i="9"/>
  <c r="G90" i="9" s="1"/>
  <c r="D91" i="9"/>
  <c r="G91" i="9" s="1"/>
  <c r="D92" i="9"/>
  <c r="G92" i="9" s="1"/>
  <c r="D93" i="9"/>
  <c r="G93" i="9" s="1"/>
  <c r="D94" i="9"/>
  <c r="G94" i="9" s="1"/>
  <c r="D95" i="9"/>
  <c r="G95" i="9" s="1"/>
  <c r="D96" i="9"/>
  <c r="G96" i="9" s="1"/>
  <c r="D97" i="9"/>
  <c r="G97" i="9" s="1"/>
  <c r="D98" i="9"/>
  <c r="G98" i="9" s="1"/>
  <c r="L98" i="9" s="1"/>
  <c r="D99" i="9"/>
  <c r="G99" i="9" s="1"/>
  <c r="D100" i="9"/>
  <c r="G100" i="9" s="1"/>
  <c r="L100" i="9" s="1"/>
  <c r="D101" i="9"/>
  <c r="G101" i="9" s="1"/>
  <c r="L101" i="9" s="1"/>
  <c r="D102" i="9"/>
  <c r="N102" i="9" s="1"/>
  <c r="D103" i="9"/>
  <c r="G103" i="9" s="1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G118" i="9" s="1"/>
  <c r="D119" i="9"/>
  <c r="G119" i="9" s="1"/>
  <c r="D120" i="9"/>
  <c r="G120" i="9" s="1"/>
  <c r="D121" i="9"/>
  <c r="G121" i="9" s="1"/>
  <c r="D122" i="9"/>
  <c r="G122" i="9" s="1"/>
  <c r="D123" i="9"/>
  <c r="G123" i="9" s="1"/>
  <c r="D124" i="9"/>
  <c r="G124" i="9" s="1"/>
  <c r="D125" i="9"/>
  <c r="G125" i="9" s="1"/>
  <c r="D126" i="9"/>
  <c r="G126" i="9" s="1"/>
  <c r="D127" i="9"/>
  <c r="G127" i="9" s="1"/>
  <c r="D128" i="9"/>
  <c r="G128" i="9" s="1"/>
  <c r="D129" i="9"/>
  <c r="G129" i="9" s="1"/>
  <c r="D130" i="9"/>
  <c r="G130" i="9" s="1"/>
  <c r="L130" i="9" s="1"/>
  <c r="D131" i="9"/>
  <c r="G131" i="9" s="1"/>
  <c r="L131" i="9" s="1"/>
  <c r="D132" i="9"/>
  <c r="G132" i="9" s="1"/>
  <c r="L132" i="9" s="1"/>
  <c r="D133" i="9"/>
  <c r="G133" i="9" s="1"/>
  <c r="L133" i="9" s="1"/>
  <c r="D134" i="9"/>
  <c r="G134" i="9" s="1"/>
  <c r="L134" i="9" s="1"/>
  <c r="D135" i="9"/>
  <c r="G135" i="9" s="1"/>
  <c r="L135" i="9" s="1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G150" i="9" s="1"/>
  <c r="D151" i="9"/>
  <c r="G151" i="9" s="1"/>
  <c r="D152" i="9"/>
  <c r="G152" i="9" s="1"/>
  <c r="D153" i="9"/>
  <c r="G153" i="9" s="1"/>
  <c r="D154" i="9"/>
  <c r="G154" i="9" s="1"/>
  <c r="D155" i="9"/>
  <c r="G155" i="9" s="1"/>
  <c r="D156" i="9"/>
  <c r="G156" i="9" s="1"/>
  <c r="D157" i="9"/>
  <c r="G157" i="9" s="1"/>
  <c r="D158" i="9"/>
  <c r="G158" i="9" s="1"/>
  <c r="D159" i="9"/>
  <c r="G159" i="9" s="1"/>
  <c r="D160" i="9"/>
  <c r="G160" i="9" s="1"/>
  <c r="D161" i="9"/>
  <c r="G161" i="9" s="1"/>
  <c r="D162" i="9"/>
  <c r="N162" i="9" s="1"/>
  <c r="D163" i="9"/>
  <c r="G163" i="9" s="1"/>
  <c r="D164" i="9"/>
  <c r="G164" i="9" s="1"/>
  <c r="D165" i="9"/>
  <c r="G165" i="9" s="1"/>
  <c r="D166" i="9"/>
  <c r="G166" i="9" s="1"/>
  <c r="D167" i="9"/>
  <c r="G167" i="9" s="1"/>
  <c r="K167" i="9" s="1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G182" i="9" s="1"/>
  <c r="D183" i="9"/>
  <c r="G183" i="9" s="1"/>
  <c r="D184" i="9"/>
  <c r="G184" i="9" s="1"/>
  <c r="D185" i="9"/>
  <c r="G185" i="9" s="1"/>
  <c r="D186" i="9"/>
  <c r="G186" i="9" s="1"/>
  <c r="D187" i="9"/>
  <c r="G187" i="9" s="1"/>
  <c r="D188" i="9"/>
  <c r="G188" i="9" s="1"/>
  <c r="D189" i="9"/>
  <c r="G189" i="9" s="1"/>
  <c r="D190" i="9"/>
  <c r="G190" i="9" s="1"/>
  <c r="L190" i="9" s="1"/>
  <c r="D191" i="9"/>
  <c r="G191" i="9" s="1"/>
  <c r="D192" i="9"/>
  <c r="G192" i="9" s="1"/>
  <c r="D193" i="9"/>
  <c r="G193" i="9" s="1"/>
  <c r="D194" i="9"/>
  <c r="G194" i="9" s="1"/>
  <c r="D195" i="9"/>
  <c r="G195" i="9" s="1"/>
  <c r="D196" i="9"/>
  <c r="G196" i="9" s="1"/>
  <c r="D197" i="9"/>
  <c r="G197" i="9" s="1"/>
  <c r="D198" i="9"/>
  <c r="N198" i="9" s="1"/>
  <c r="D199" i="9"/>
  <c r="N199" i="9" s="1"/>
  <c r="D200" i="9"/>
  <c r="D201" i="9"/>
  <c r="N201" i="9" s="1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G214" i="9" s="1"/>
  <c r="D215" i="9"/>
  <c r="G215" i="9" s="1"/>
  <c r="D216" i="9"/>
  <c r="G216" i="9" s="1"/>
  <c r="D217" i="9"/>
  <c r="G217" i="9" s="1"/>
  <c r="D218" i="9"/>
  <c r="G218" i="9" s="1"/>
  <c r="D219" i="9"/>
  <c r="G219" i="9" s="1"/>
  <c r="D220" i="9"/>
  <c r="G220" i="9" s="1"/>
  <c r="D221" i="9"/>
  <c r="G221" i="9" s="1"/>
  <c r="D222" i="9"/>
  <c r="G222" i="9" s="1"/>
  <c r="D223" i="9"/>
  <c r="G223" i="9" s="1"/>
  <c r="D224" i="9"/>
  <c r="G224" i="9" s="1"/>
  <c r="D225" i="9"/>
  <c r="G225" i="9" s="1"/>
  <c r="D226" i="9"/>
  <c r="G226" i="9" s="1"/>
  <c r="L226" i="9" s="1"/>
  <c r="D227" i="9"/>
  <c r="G227" i="9" s="1"/>
  <c r="L227" i="9" s="1"/>
  <c r="D228" i="9"/>
  <c r="G228" i="9" s="1"/>
  <c r="L228" i="9" s="1"/>
  <c r="D229" i="9"/>
  <c r="G229" i="9" s="1"/>
  <c r="L229" i="9" s="1"/>
  <c r="D230" i="9"/>
  <c r="N230" i="9" s="1"/>
  <c r="D231" i="9"/>
  <c r="N231" i="9" s="1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G246" i="9" s="1"/>
  <c r="D247" i="9"/>
  <c r="G247" i="9" s="1"/>
  <c r="D248" i="9"/>
  <c r="G248" i="9" s="1"/>
  <c r="D249" i="9"/>
  <c r="G249" i="9" s="1"/>
  <c r="D250" i="9"/>
  <c r="G250" i="9" s="1"/>
  <c r="D251" i="9"/>
  <c r="G251" i="9" s="1"/>
  <c r="D252" i="9"/>
  <c r="G252" i="9" s="1"/>
  <c r="D253" i="9"/>
  <c r="G253" i="9" s="1"/>
  <c r="E2" i="9"/>
  <c r="E3" i="9"/>
  <c r="E4" i="9"/>
  <c r="I4" i="9" s="1"/>
  <c r="E5" i="9"/>
  <c r="E6" i="9"/>
  <c r="E7" i="9"/>
  <c r="E8" i="9"/>
  <c r="E9" i="9"/>
  <c r="E10" i="9"/>
  <c r="E11" i="9"/>
  <c r="E12" i="9"/>
  <c r="E13" i="9"/>
  <c r="E34" i="9"/>
  <c r="E35" i="9"/>
  <c r="E36" i="9"/>
  <c r="E37" i="9"/>
  <c r="E38" i="9"/>
  <c r="E39" i="9"/>
  <c r="E40" i="9"/>
  <c r="E41" i="9"/>
  <c r="E42" i="9"/>
  <c r="E43" i="9"/>
  <c r="E44" i="9"/>
  <c r="E45" i="9"/>
  <c r="E66" i="9"/>
  <c r="E67" i="9"/>
  <c r="E68" i="9"/>
  <c r="E69" i="9"/>
  <c r="E70" i="9"/>
  <c r="E71" i="9"/>
  <c r="M71" i="9" s="1"/>
  <c r="E72" i="9"/>
  <c r="M72" i="9" s="1"/>
  <c r="E73" i="9"/>
  <c r="M73" i="9" s="1"/>
  <c r="E74" i="9"/>
  <c r="M74" i="9" s="1"/>
  <c r="E75" i="9"/>
  <c r="L75" i="9" s="1"/>
  <c r="E76" i="9"/>
  <c r="L76" i="9" s="1"/>
  <c r="E77" i="9"/>
  <c r="L77" i="9" s="1"/>
  <c r="E98" i="9"/>
  <c r="E99" i="9"/>
  <c r="E100" i="9"/>
  <c r="E101" i="9"/>
  <c r="E102" i="9"/>
  <c r="M102" i="9" s="1"/>
  <c r="E103" i="9"/>
  <c r="M103" i="9" s="1"/>
  <c r="E104" i="9"/>
  <c r="M104" i="9" s="1"/>
  <c r="E105" i="9"/>
  <c r="M105" i="9" s="1"/>
  <c r="E106" i="9"/>
  <c r="E107" i="9"/>
  <c r="E108" i="9"/>
  <c r="E10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54" i="9"/>
  <c r="E156" i="9"/>
  <c r="E162" i="9"/>
  <c r="M162" i="9" s="1"/>
  <c r="E163" i="9"/>
  <c r="E164" i="9"/>
  <c r="E165" i="9"/>
  <c r="E166" i="9"/>
  <c r="M166" i="9" s="1"/>
  <c r="E167" i="9"/>
  <c r="M167" i="9" s="1"/>
  <c r="E168" i="9"/>
  <c r="M168" i="9" s="1"/>
  <c r="E169" i="9"/>
  <c r="M169" i="9" s="1"/>
  <c r="E170" i="9"/>
  <c r="M170" i="9" s="1"/>
  <c r="E171" i="9"/>
  <c r="M171" i="9" s="1"/>
  <c r="E172" i="9"/>
  <c r="M172" i="9" s="1"/>
  <c r="E173" i="9"/>
  <c r="M173" i="9" s="1"/>
  <c r="E194" i="9"/>
  <c r="E195" i="9"/>
  <c r="E196" i="9"/>
  <c r="E197" i="9"/>
  <c r="E198" i="9"/>
  <c r="E199" i="9"/>
  <c r="E200" i="9"/>
  <c r="E201" i="9"/>
  <c r="E202" i="9"/>
  <c r="E203" i="9"/>
  <c r="E204" i="9"/>
  <c r="E205" i="9"/>
  <c r="E226" i="9"/>
  <c r="E227" i="9"/>
  <c r="E228" i="9"/>
  <c r="E229" i="9"/>
  <c r="E230" i="9"/>
  <c r="E231" i="9"/>
  <c r="E232" i="9"/>
  <c r="M232" i="9" s="1"/>
  <c r="E233" i="9"/>
  <c r="M233" i="9" s="1"/>
  <c r="E234" i="9"/>
  <c r="E235" i="9"/>
  <c r="I235" i="9" s="1"/>
  <c r="E236" i="9"/>
  <c r="I236" i="9" s="1"/>
  <c r="E237" i="9"/>
  <c r="I237" i="9" s="1"/>
  <c r="F2" i="9"/>
  <c r="F6" i="9"/>
  <c r="M6" i="9" s="1"/>
  <c r="F7" i="9"/>
  <c r="F8" i="9"/>
  <c r="F9" i="9"/>
  <c r="F10" i="9"/>
  <c r="F11" i="9"/>
  <c r="F12" i="9"/>
  <c r="F13" i="9"/>
  <c r="F14" i="9"/>
  <c r="F15" i="9"/>
  <c r="F16" i="9"/>
  <c r="F17" i="9"/>
  <c r="F38" i="9"/>
  <c r="F39" i="9"/>
  <c r="F40" i="9"/>
  <c r="F41" i="9"/>
  <c r="F42" i="9"/>
  <c r="F43" i="9"/>
  <c r="F44" i="9"/>
  <c r="F45" i="9"/>
  <c r="F46" i="9"/>
  <c r="F47" i="9"/>
  <c r="F48" i="9"/>
  <c r="F49" i="9"/>
  <c r="K49" i="9" s="1"/>
  <c r="F64" i="9"/>
  <c r="F66" i="9"/>
  <c r="F70" i="9"/>
  <c r="F71" i="9"/>
  <c r="F72" i="9"/>
  <c r="F73" i="9"/>
  <c r="F74" i="9"/>
  <c r="H74" i="9" s="1"/>
  <c r="F75" i="9"/>
  <c r="H75" i="9" s="1"/>
  <c r="F76" i="9"/>
  <c r="H76" i="9" s="1"/>
  <c r="F77" i="9"/>
  <c r="K77" i="9" s="1"/>
  <c r="F78" i="9"/>
  <c r="K78" i="9" s="1"/>
  <c r="F79" i="9"/>
  <c r="K79" i="9" s="1"/>
  <c r="F80" i="9"/>
  <c r="K80" i="9" s="1"/>
  <c r="F81" i="9"/>
  <c r="H81" i="9" s="1"/>
  <c r="F102" i="9"/>
  <c r="F103" i="9"/>
  <c r="F104" i="9"/>
  <c r="F105" i="9"/>
  <c r="F106" i="9"/>
  <c r="F107" i="9"/>
  <c r="F108" i="9"/>
  <c r="F109" i="9"/>
  <c r="F110" i="9"/>
  <c r="F111" i="9"/>
  <c r="F112" i="9"/>
  <c r="F113" i="9"/>
  <c r="F134" i="9"/>
  <c r="F135" i="9"/>
  <c r="F136" i="9"/>
  <c r="F137" i="9"/>
  <c r="F138" i="9"/>
  <c r="F139" i="9"/>
  <c r="F140" i="9"/>
  <c r="F141" i="9"/>
  <c r="H141" i="9" s="1"/>
  <c r="F142" i="9"/>
  <c r="H142" i="9" s="1"/>
  <c r="F143" i="9"/>
  <c r="H143" i="9" s="1"/>
  <c r="F144" i="9"/>
  <c r="K144" i="9" s="1"/>
  <c r="F145" i="9"/>
  <c r="K145" i="9" s="1"/>
  <c r="F166" i="9"/>
  <c r="F167" i="9"/>
  <c r="F168" i="9"/>
  <c r="F169" i="9"/>
  <c r="F170" i="9"/>
  <c r="K170" i="9" s="1"/>
  <c r="F171" i="9"/>
  <c r="K171" i="9" s="1"/>
  <c r="F172" i="9"/>
  <c r="H172" i="9" s="1"/>
  <c r="F173" i="9"/>
  <c r="H173" i="9" s="1"/>
  <c r="F174" i="9"/>
  <c r="J174" i="9" s="1"/>
  <c r="F175" i="9"/>
  <c r="F176" i="9"/>
  <c r="F177" i="9"/>
  <c r="F198" i="9"/>
  <c r="F199" i="9"/>
  <c r="F200" i="9"/>
  <c r="F201" i="9"/>
  <c r="F202" i="9"/>
  <c r="F203" i="9"/>
  <c r="F204" i="9"/>
  <c r="F205" i="9"/>
  <c r="K205" i="9" s="1"/>
  <c r="F206" i="9"/>
  <c r="K206" i="9" s="1"/>
  <c r="F207" i="9"/>
  <c r="K207" i="9" s="1"/>
  <c r="F208" i="9"/>
  <c r="K208" i="9" s="1"/>
  <c r="F209" i="9"/>
  <c r="H209" i="9" s="1"/>
  <c r="F230" i="9"/>
  <c r="F231" i="9"/>
  <c r="F232" i="9"/>
  <c r="F233" i="9"/>
  <c r="F234" i="9"/>
  <c r="F235" i="9"/>
  <c r="F236" i="9"/>
  <c r="F237" i="9"/>
  <c r="F238" i="9"/>
  <c r="F239" i="9"/>
  <c r="M239" i="9" s="1"/>
  <c r="F240" i="9"/>
  <c r="M240" i="9" s="1"/>
  <c r="F241" i="9"/>
  <c r="J241" i="9" s="1"/>
  <c r="G10" i="9"/>
  <c r="G11" i="9"/>
  <c r="G12" i="9"/>
  <c r="G13" i="9"/>
  <c r="G14" i="9"/>
  <c r="I14" i="9" s="1"/>
  <c r="G15" i="9"/>
  <c r="I15" i="9" s="1"/>
  <c r="G16" i="9"/>
  <c r="I16" i="9" s="1"/>
  <c r="G17" i="9"/>
  <c r="G18" i="9"/>
  <c r="G19" i="9"/>
  <c r="G20" i="9"/>
  <c r="G21" i="9"/>
  <c r="G42" i="9"/>
  <c r="G43" i="9"/>
  <c r="G44" i="9"/>
  <c r="G45" i="9"/>
  <c r="G46" i="9"/>
  <c r="G47" i="9"/>
  <c r="G48" i="9"/>
  <c r="K48" i="9" s="1"/>
  <c r="G49" i="9"/>
  <c r="G50" i="9"/>
  <c r="G51" i="9"/>
  <c r="H51" i="9" s="1"/>
  <c r="G52" i="9"/>
  <c r="H52" i="9" s="1"/>
  <c r="G53" i="9"/>
  <c r="H53" i="9" s="1"/>
  <c r="G74" i="9"/>
  <c r="I74" i="9" s="1"/>
  <c r="G75" i="9"/>
  <c r="G76" i="9"/>
  <c r="G77" i="9"/>
  <c r="G78" i="9"/>
  <c r="I78" i="9" s="1"/>
  <c r="G79" i="9"/>
  <c r="I79" i="9" s="1"/>
  <c r="G80" i="9"/>
  <c r="I80" i="9" s="1"/>
  <c r="G81" i="9"/>
  <c r="G82" i="9"/>
  <c r="G83" i="9"/>
  <c r="G84" i="9"/>
  <c r="G85" i="9"/>
  <c r="G106" i="9"/>
  <c r="G107" i="9"/>
  <c r="G108" i="9"/>
  <c r="G109" i="9"/>
  <c r="I109" i="9" s="1"/>
  <c r="G110" i="9"/>
  <c r="I110" i="9" s="1"/>
  <c r="G111" i="9"/>
  <c r="I111" i="9" s="1"/>
  <c r="G112" i="9"/>
  <c r="L112" i="9" s="1"/>
  <c r="G113" i="9"/>
  <c r="I113" i="9" s="1"/>
  <c r="G114" i="9"/>
  <c r="K114" i="9" s="1"/>
  <c r="G115" i="9"/>
  <c r="I115" i="9" s="1"/>
  <c r="G116" i="9"/>
  <c r="I116" i="9" s="1"/>
  <c r="G117" i="9"/>
  <c r="G138" i="9"/>
  <c r="G139" i="9"/>
  <c r="G140" i="9"/>
  <c r="L140" i="9" s="1"/>
  <c r="G141" i="9"/>
  <c r="L141" i="9" s="1"/>
  <c r="G142" i="9"/>
  <c r="I142" i="9" s="1"/>
  <c r="G143" i="9"/>
  <c r="I143" i="9" s="1"/>
  <c r="G144" i="9"/>
  <c r="I144" i="9" s="1"/>
  <c r="G145" i="9"/>
  <c r="I145" i="9" s="1"/>
  <c r="G146" i="9"/>
  <c r="K146" i="9" s="1"/>
  <c r="G147" i="9"/>
  <c r="K147" i="9" s="1"/>
  <c r="G148" i="9"/>
  <c r="G149" i="9"/>
  <c r="G170" i="9"/>
  <c r="G171" i="9"/>
  <c r="G172" i="9"/>
  <c r="G173" i="9"/>
  <c r="G174" i="9"/>
  <c r="G175" i="9"/>
  <c r="G176" i="9"/>
  <c r="G177" i="9"/>
  <c r="G178" i="9"/>
  <c r="H178" i="9" s="1"/>
  <c r="G179" i="9"/>
  <c r="G180" i="9"/>
  <c r="G181" i="9"/>
  <c r="H181" i="9" s="1"/>
  <c r="G202" i="9"/>
  <c r="H202" i="9" s="1"/>
  <c r="G203" i="9"/>
  <c r="H203" i="9" s="1"/>
  <c r="G204" i="9"/>
  <c r="K204" i="9" s="1"/>
  <c r="G205" i="9"/>
  <c r="H205" i="9" s="1"/>
  <c r="G206" i="9"/>
  <c r="H206" i="9" s="1"/>
  <c r="G207" i="9"/>
  <c r="I207" i="9" s="1"/>
  <c r="G208" i="9"/>
  <c r="G209" i="9"/>
  <c r="I209" i="9" s="1"/>
  <c r="G210" i="9"/>
  <c r="K210" i="9" s="1"/>
  <c r="G211" i="9"/>
  <c r="K211" i="9" s="1"/>
  <c r="G212" i="9"/>
  <c r="K212" i="9" s="1"/>
  <c r="G213" i="9"/>
  <c r="K213" i="9" s="1"/>
  <c r="G234" i="9"/>
  <c r="G235" i="9"/>
  <c r="L235" i="9" s="1"/>
  <c r="G236" i="9"/>
  <c r="G237" i="9"/>
  <c r="G238" i="9"/>
  <c r="G239" i="9"/>
  <c r="G240" i="9"/>
  <c r="L240" i="9" s="1"/>
  <c r="G241" i="9"/>
  <c r="G242" i="9"/>
  <c r="G243" i="9"/>
  <c r="G244" i="9"/>
  <c r="G245" i="9"/>
  <c r="H15" i="9"/>
  <c r="H16" i="9"/>
  <c r="H17" i="9"/>
  <c r="H18" i="9"/>
  <c r="H19" i="9"/>
  <c r="H22" i="9"/>
  <c r="H54" i="9"/>
  <c r="H56" i="9"/>
  <c r="H77" i="9"/>
  <c r="H78" i="9"/>
  <c r="H112" i="9"/>
  <c r="H113" i="9"/>
  <c r="H114" i="9"/>
  <c r="H115" i="9"/>
  <c r="H116" i="9"/>
  <c r="H117" i="9"/>
  <c r="H182" i="9"/>
  <c r="H208" i="9"/>
  <c r="H245" i="9"/>
  <c r="H246" i="9"/>
  <c r="I17" i="9"/>
  <c r="I19" i="9"/>
  <c r="I20" i="9"/>
  <c r="I26" i="9"/>
  <c r="I38" i="9"/>
  <c r="I39" i="9"/>
  <c r="I81" i="9"/>
  <c r="I106" i="9"/>
  <c r="I107" i="9"/>
  <c r="I108" i="9"/>
  <c r="I208" i="9"/>
  <c r="I211" i="9"/>
  <c r="I212" i="9"/>
  <c r="I234" i="9"/>
  <c r="I238" i="9"/>
  <c r="I240" i="9"/>
  <c r="I243" i="9"/>
  <c r="I244" i="9"/>
  <c r="J42" i="9"/>
  <c r="J176" i="9"/>
  <c r="J203" i="9"/>
  <c r="J204" i="9"/>
  <c r="J243" i="9"/>
  <c r="J244" i="9"/>
  <c r="J250" i="9"/>
  <c r="K2" i="9"/>
  <c r="K45" i="9"/>
  <c r="K46" i="9"/>
  <c r="K47" i="9"/>
  <c r="K82" i="9"/>
  <c r="K83" i="9"/>
  <c r="K84" i="9"/>
  <c r="K86" i="9"/>
  <c r="K112" i="9"/>
  <c r="K117" i="9"/>
  <c r="K118" i="9"/>
  <c r="K119" i="9"/>
  <c r="K120" i="9"/>
  <c r="K121" i="9"/>
  <c r="K122" i="9"/>
  <c r="K141" i="9"/>
  <c r="K143" i="9"/>
  <c r="K150" i="9"/>
  <c r="K172" i="9"/>
  <c r="K178" i="9"/>
  <c r="K179" i="9"/>
  <c r="K180" i="9"/>
  <c r="K214" i="9"/>
  <c r="K215" i="9"/>
  <c r="K216" i="9"/>
  <c r="K218" i="9"/>
  <c r="K245" i="9"/>
  <c r="K246" i="9"/>
  <c r="L28" i="9"/>
  <c r="L37" i="9"/>
  <c r="L38" i="9"/>
  <c r="L45" i="9"/>
  <c r="L48" i="9"/>
  <c r="L49" i="9"/>
  <c r="L81" i="9"/>
  <c r="L83" i="9"/>
  <c r="P83" i="9" s="1"/>
  <c r="L108" i="9"/>
  <c r="L176" i="9"/>
  <c r="L177" i="9"/>
  <c r="L179" i="9"/>
  <c r="L205" i="9"/>
  <c r="L208" i="9"/>
  <c r="L211" i="9"/>
  <c r="M2" i="9"/>
  <c r="M20" i="9"/>
  <c r="M24" i="9"/>
  <c r="M38" i="9"/>
  <c r="M39" i="9"/>
  <c r="M40" i="9"/>
  <c r="M41" i="9"/>
  <c r="M42" i="9"/>
  <c r="M43" i="9"/>
  <c r="M106" i="9"/>
  <c r="M107" i="9"/>
  <c r="M108" i="9"/>
  <c r="M109" i="9"/>
  <c r="M111" i="9"/>
  <c r="M112" i="9"/>
  <c r="M113" i="9"/>
  <c r="M130" i="9"/>
  <c r="M134" i="9"/>
  <c r="M143" i="9"/>
  <c r="M144" i="9"/>
  <c r="M175" i="9"/>
  <c r="M176" i="9"/>
  <c r="M177" i="9"/>
  <c r="M212" i="9"/>
  <c r="M213" i="9"/>
  <c r="M234" i="9"/>
  <c r="M244" i="9"/>
  <c r="N10" i="9"/>
  <c r="N11" i="9"/>
  <c r="N12" i="9"/>
  <c r="N13" i="9"/>
  <c r="N14" i="9"/>
  <c r="N15" i="9"/>
  <c r="N16" i="9"/>
  <c r="N17" i="9"/>
  <c r="N19" i="9"/>
  <c r="N42" i="9"/>
  <c r="N43" i="9"/>
  <c r="N44" i="9"/>
  <c r="N45" i="9"/>
  <c r="N46" i="9"/>
  <c r="N47" i="9"/>
  <c r="N48" i="9"/>
  <c r="N49" i="9"/>
  <c r="N51" i="9"/>
  <c r="N52" i="9"/>
  <c r="N53" i="9"/>
  <c r="N56" i="9"/>
  <c r="N58" i="9"/>
  <c r="N62" i="9"/>
  <c r="N74" i="9"/>
  <c r="N75" i="9"/>
  <c r="N76" i="9"/>
  <c r="N77" i="9"/>
  <c r="N78" i="9"/>
  <c r="N79" i="9"/>
  <c r="N80" i="9"/>
  <c r="N81" i="9"/>
  <c r="N83" i="9"/>
  <c r="N106" i="9"/>
  <c r="N107" i="9"/>
  <c r="N108" i="9"/>
  <c r="N109" i="9"/>
  <c r="N110" i="9"/>
  <c r="N111" i="9"/>
  <c r="N112" i="9"/>
  <c r="N113" i="9"/>
  <c r="N134" i="9"/>
  <c r="N135" i="9"/>
  <c r="N138" i="9"/>
  <c r="N139" i="9"/>
  <c r="N140" i="9"/>
  <c r="N141" i="9"/>
  <c r="N142" i="9"/>
  <c r="N143" i="9"/>
  <c r="N144" i="9"/>
  <c r="N166" i="9"/>
  <c r="N170" i="9"/>
  <c r="N171" i="9"/>
  <c r="N172" i="9"/>
  <c r="N173" i="9"/>
  <c r="N174" i="9"/>
  <c r="N175" i="9"/>
  <c r="N176" i="9"/>
  <c r="N177" i="9"/>
  <c r="N202" i="9"/>
  <c r="N203" i="9"/>
  <c r="N204" i="9"/>
  <c r="N205" i="9"/>
  <c r="N206" i="9"/>
  <c r="N207" i="9"/>
  <c r="N208" i="9"/>
  <c r="N209" i="9"/>
  <c r="N211" i="9"/>
  <c r="N234" i="9"/>
  <c r="N235" i="9"/>
  <c r="N236" i="9"/>
  <c r="N237" i="9"/>
  <c r="N238" i="9"/>
  <c r="N239" i="9"/>
  <c r="N240" i="9"/>
  <c r="N241" i="9"/>
  <c r="N243" i="9"/>
  <c r="AO2" i="9"/>
  <c r="AO3" i="9"/>
  <c r="AO4" i="9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O57" i="9"/>
  <c r="AO58" i="9"/>
  <c r="AO59" i="9"/>
  <c r="AO60" i="9"/>
  <c r="AO61" i="9"/>
  <c r="AO62" i="9"/>
  <c r="AO63" i="9"/>
  <c r="AO64" i="9"/>
  <c r="AO65" i="9"/>
  <c r="AO66" i="9"/>
  <c r="AO67" i="9"/>
  <c r="AO68" i="9"/>
  <c r="AO69" i="9"/>
  <c r="AO70" i="9"/>
  <c r="AO71" i="9"/>
  <c r="AO72" i="9"/>
  <c r="AO73" i="9"/>
  <c r="AO74" i="9"/>
  <c r="AO75" i="9"/>
  <c r="AO76" i="9"/>
  <c r="AO77" i="9"/>
  <c r="AO78" i="9"/>
  <c r="AO79" i="9"/>
  <c r="AO80" i="9"/>
  <c r="AO81" i="9"/>
  <c r="AO82" i="9"/>
  <c r="AO83" i="9"/>
  <c r="AO84" i="9"/>
  <c r="AO85" i="9"/>
  <c r="AO86" i="9"/>
  <c r="AO87" i="9"/>
  <c r="AO88" i="9"/>
  <c r="AO89" i="9"/>
  <c r="AO90" i="9"/>
  <c r="AO91" i="9"/>
  <c r="AO92" i="9"/>
  <c r="AO93" i="9"/>
  <c r="AO94" i="9"/>
  <c r="AO95" i="9"/>
  <c r="AO96" i="9"/>
  <c r="AO97" i="9"/>
  <c r="AO98" i="9"/>
  <c r="AO99" i="9"/>
  <c r="AO100" i="9"/>
  <c r="AO101" i="9"/>
  <c r="AO102" i="9"/>
  <c r="AO103" i="9"/>
  <c r="AO104" i="9"/>
  <c r="AO105" i="9"/>
  <c r="AO106" i="9"/>
  <c r="AO107" i="9"/>
  <c r="AO108" i="9"/>
  <c r="AO109" i="9"/>
  <c r="AO110" i="9"/>
  <c r="AO111" i="9"/>
  <c r="AO112" i="9"/>
  <c r="AO113" i="9"/>
  <c r="AO114" i="9"/>
  <c r="AO115" i="9"/>
  <c r="AO116" i="9"/>
  <c r="AO117" i="9"/>
  <c r="AO118" i="9"/>
  <c r="AO119" i="9"/>
  <c r="AO120" i="9"/>
  <c r="AO121" i="9"/>
  <c r="AO122" i="9"/>
  <c r="AO123" i="9"/>
  <c r="AO124" i="9"/>
  <c r="AO125" i="9"/>
  <c r="AO126" i="9"/>
  <c r="AO127" i="9"/>
  <c r="AO128" i="9"/>
  <c r="AO129" i="9"/>
  <c r="AO130" i="9"/>
  <c r="AO131" i="9"/>
  <c r="AO132" i="9"/>
  <c r="AO133" i="9"/>
  <c r="AO134" i="9"/>
  <c r="AO135" i="9"/>
  <c r="AO136" i="9"/>
  <c r="AO137" i="9"/>
  <c r="AO138" i="9"/>
  <c r="AO139" i="9"/>
  <c r="AO140" i="9"/>
  <c r="AO141" i="9"/>
  <c r="AO142" i="9"/>
  <c r="AO143" i="9"/>
  <c r="AO144" i="9"/>
  <c r="AO145" i="9"/>
  <c r="AO146" i="9"/>
  <c r="AO147" i="9"/>
  <c r="AO148" i="9"/>
  <c r="AO149" i="9"/>
  <c r="AO150" i="9"/>
  <c r="AO151" i="9"/>
  <c r="AO152" i="9"/>
  <c r="AO153" i="9"/>
  <c r="AO154" i="9"/>
  <c r="AO155" i="9"/>
  <c r="AO156" i="9"/>
  <c r="AO157" i="9"/>
  <c r="AO158" i="9"/>
  <c r="AO159" i="9"/>
  <c r="AO160" i="9"/>
  <c r="AO161" i="9"/>
  <c r="AO162" i="9"/>
  <c r="AO163" i="9"/>
  <c r="AO164" i="9"/>
  <c r="AO165" i="9"/>
  <c r="AO166" i="9"/>
  <c r="AO167" i="9"/>
  <c r="AO168" i="9"/>
  <c r="AO169" i="9"/>
  <c r="AO170" i="9"/>
  <c r="AO171" i="9"/>
  <c r="AO172" i="9"/>
  <c r="AO173" i="9"/>
  <c r="AO174" i="9"/>
  <c r="AO175" i="9"/>
  <c r="AO176" i="9"/>
  <c r="AO177" i="9"/>
  <c r="AO178" i="9"/>
  <c r="AO179" i="9"/>
  <c r="AO180" i="9"/>
  <c r="AO181" i="9"/>
  <c r="AO182" i="9"/>
  <c r="AO183" i="9"/>
  <c r="AO184" i="9"/>
  <c r="AO185" i="9"/>
  <c r="AO186" i="9"/>
  <c r="AO187" i="9"/>
  <c r="AO188" i="9"/>
  <c r="AO189" i="9"/>
  <c r="AO190" i="9"/>
  <c r="AO191" i="9"/>
  <c r="AO192" i="9"/>
  <c r="AO193" i="9"/>
  <c r="AO194" i="9"/>
  <c r="AO195" i="9"/>
  <c r="AO196" i="9"/>
  <c r="AO197" i="9"/>
  <c r="AO198" i="9"/>
  <c r="AO199" i="9"/>
  <c r="AO200" i="9"/>
  <c r="AO201" i="9"/>
  <c r="AO202" i="9"/>
  <c r="AO203" i="9"/>
  <c r="AO204" i="9"/>
  <c r="AO205" i="9"/>
  <c r="AO206" i="9"/>
  <c r="AO207" i="9"/>
  <c r="AO208" i="9"/>
  <c r="AO209" i="9"/>
  <c r="AO210" i="9"/>
  <c r="AO211" i="9"/>
  <c r="AO212" i="9"/>
  <c r="AO213" i="9"/>
  <c r="AO214" i="9"/>
  <c r="AO215" i="9"/>
  <c r="AO216" i="9"/>
  <c r="AO217" i="9"/>
  <c r="AO218" i="9"/>
  <c r="AO219" i="9"/>
  <c r="AO220" i="9"/>
  <c r="AO221" i="9"/>
  <c r="AO222" i="9"/>
  <c r="AO223" i="9"/>
  <c r="AO224" i="9"/>
  <c r="AO225" i="9"/>
  <c r="AO226" i="9"/>
  <c r="AO227" i="9"/>
  <c r="AO228" i="9"/>
  <c r="AO229" i="9"/>
  <c r="AO230" i="9"/>
  <c r="AO231" i="9"/>
  <c r="AO232" i="9"/>
  <c r="AO233" i="9"/>
  <c r="AO234" i="9"/>
  <c r="AO235" i="9"/>
  <c r="AO236" i="9"/>
  <c r="AO237" i="9"/>
  <c r="AO238" i="9"/>
  <c r="AO239" i="9"/>
  <c r="AO240" i="9"/>
  <c r="AO241" i="9"/>
  <c r="AO242" i="9"/>
  <c r="AO243" i="9"/>
  <c r="AO244" i="9"/>
  <c r="AO245" i="9"/>
  <c r="AO246" i="9"/>
  <c r="AO247" i="9"/>
  <c r="AO248" i="9"/>
  <c r="AO249" i="9"/>
  <c r="AO250" i="9"/>
  <c r="AO251" i="9"/>
  <c r="AO252" i="9"/>
  <c r="AO253" i="9"/>
  <c r="B26" i="13"/>
  <c r="B2" i="7"/>
  <c r="B3" i="7"/>
  <c r="B4" i="7"/>
  <c r="B5" i="7"/>
  <c r="B6" i="7"/>
  <c r="B7" i="7"/>
  <c r="E7" i="7" s="1"/>
  <c r="B8" i="7"/>
  <c r="B9" i="7"/>
  <c r="E9" i="7" s="1"/>
  <c r="B10" i="7"/>
  <c r="B11" i="7"/>
  <c r="E11" i="7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E39" i="7" s="1"/>
  <c r="B40" i="7"/>
  <c r="B41" i="7"/>
  <c r="E41" i="7" s="1"/>
  <c r="B42" i="7"/>
  <c r="B43" i="7"/>
  <c r="E43" i="7" s="1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E71" i="7" s="1"/>
  <c r="B72" i="7"/>
  <c r="B73" i="7"/>
  <c r="E73" i="7" s="1"/>
  <c r="B74" i="7"/>
  <c r="B75" i="7"/>
  <c r="E75" i="7" s="1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E103" i="7" s="1"/>
  <c r="B104" i="7"/>
  <c r="B105" i="7"/>
  <c r="E105" i="7" s="1"/>
  <c r="B106" i="7"/>
  <c r="B107" i="7"/>
  <c r="E107" i="7" s="1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E135" i="7" s="1"/>
  <c r="B136" i="7"/>
  <c r="B137" i="7"/>
  <c r="E137" i="7" s="1"/>
  <c r="B138" i="7"/>
  <c r="B139" i="7"/>
  <c r="E139" i="7" s="1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E167" i="7" s="1"/>
  <c r="B168" i="7"/>
  <c r="B169" i="7"/>
  <c r="E169" i="7" s="1"/>
  <c r="B170" i="7"/>
  <c r="B171" i="7"/>
  <c r="E171" i="7" s="1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E199" i="7" s="1"/>
  <c r="B200" i="7"/>
  <c r="B201" i="7"/>
  <c r="E201" i="7" s="1"/>
  <c r="B202" i="7"/>
  <c r="B203" i="7"/>
  <c r="E203" i="7" s="1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N231" i="7" s="1"/>
  <c r="B232" i="7"/>
  <c r="B233" i="7"/>
  <c r="N233" i="7" s="1"/>
  <c r="B234" i="7"/>
  <c r="B235" i="7"/>
  <c r="N235" i="7" s="1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N263" i="7" s="1"/>
  <c r="B264" i="7"/>
  <c r="B265" i="7"/>
  <c r="N265" i="7" s="1"/>
  <c r="B266" i="7"/>
  <c r="B267" i="7"/>
  <c r="N267" i="7" s="1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N295" i="7" s="1"/>
  <c r="B296" i="7"/>
  <c r="B297" i="7"/>
  <c r="N297" i="7" s="1"/>
  <c r="B298" i="7"/>
  <c r="B299" i="7"/>
  <c r="N299" i="7" s="1"/>
  <c r="B300" i="7"/>
  <c r="B301" i="7"/>
  <c r="B302" i="7"/>
  <c r="B303" i="7"/>
  <c r="B304" i="7"/>
  <c r="B305" i="7"/>
  <c r="B306" i="7"/>
  <c r="E306" i="7" s="1"/>
  <c r="B307" i="7"/>
  <c r="E307" i="7" s="1"/>
  <c r="B308" i="7"/>
  <c r="E308" i="7" s="1"/>
  <c r="B309" i="7"/>
  <c r="E309" i="7" s="1"/>
  <c r="B310" i="7"/>
  <c r="E310" i="7" s="1"/>
  <c r="B311" i="7"/>
  <c r="E311" i="7" s="1"/>
  <c r="B312" i="7"/>
  <c r="E312" i="7" s="1"/>
  <c r="B313" i="7"/>
  <c r="E313" i="7" s="1"/>
  <c r="B314" i="7"/>
  <c r="E314" i="7" s="1"/>
  <c r="B315" i="7"/>
  <c r="E315" i="7" s="1"/>
  <c r="B316" i="7"/>
  <c r="E316" i="7" s="1"/>
  <c r="B317" i="7"/>
  <c r="E317" i="7" s="1"/>
  <c r="B318" i="7"/>
  <c r="E318" i="7" s="1"/>
  <c r="B319" i="7"/>
  <c r="E319" i="7" s="1"/>
  <c r="B320" i="7"/>
  <c r="E320" i="7" s="1"/>
  <c r="B321" i="7"/>
  <c r="E321" i="7" s="1"/>
  <c r="B322" i="7"/>
  <c r="E322" i="7" s="1"/>
  <c r="B323" i="7"/>
  <c r="E323" i="7" s="1"/>
  <c r="B324" i="7"/>
  <c r="E324" i="7" s="1"/>
  <c r="B325" i="7"/>
  <c r="E325" i="7" s="1"/>
  <c r="B326" i="7"/>
  <c r="E326" i="7" s="1"/>
  <c r="B327" i="7"/>
  <c r="E327" i="7" s="1"/>
  <c r="B328" i="7"/>
  <c r="E328" i="7" s="1"/>
  <c r="B329" i="7"/>
  <c r="E329" i="7" s="1"/>
  <c r="B330" i="7"/>
  <c r="E330" i="7" s="1"/>
  <c r="B331" i="7"/>
  <c r="E331" i="7" s="1"/>
  <c r="B332" i="7"/>
  <c r="E332" i="7" s="1"/>
  <c r="B333" i="7"/>
  <c r="E333" i="7" s="1"/>
  <c r="B334" i="7"/>
  <c r="E334" i="7" s="1"/>
  <c r="B335" i="7"/>
  <c r="E335" i="7" s="1"/>
  <c r="B336" i="7"/>
  <c r="E336" i="7" s="1"/>
  <c r="B337" i="7"/>
  <c r="E337" i="7" s="1"/>
  <c r="B338" i="7"/>
  <c r="E338" i="7" s="1"/>
  <c r="B339" i="7"/>
  <c r="E339" i="7" s="1"/>
  <c r="B340" i="7"/>
  <c r="E340" i="7" s="1"/>
  <c r="B341" i="7"/>
  <c r="E341" i="7" s="1"/>
  <c r="B342" i="7"/>
  <c r="E342" i="7" s="1"/>
  <c r="B343" i="7"/>
  <c r="E343" i="7" s="1"/>
  <c r="B344" i="7"/>
  <c r="E344" i="7" s="1"/>
  <c r="B345" i="7"/>
  <c r="E345" i="7" s="1"/>
  <c r="B346" i="7"/>
  <c r="E346" i="7" s="1"/>
  <c r="B347" i="7"/>
  <c r="E347" i="7" s="1"/>
  <c r="B348" i="7"/>
  <c r="E348" i="7" s="1"/>
  <c r="B349" i="7"/>
  <c r="E349" i="7" s="1"/>
  <c r="B350" i="7"/>
  <c r="E350" i="7" s="1"/>
  <c r="B351" i="7"/>
  <c r="E351" i="7" s="1"/>
  <c r="B352" i="7"/>
  <c r="E352" i="7" s="1"/>
  <c r="B353" i="7"/>
  <c r="E353" i="7" s="1"/>
  <c r="B354" i="7"/>
  <c r="E354" i="7" s="1"/>
  <c r="B355" i="7"/>
  <c r="E355" i="7" s="1"/>
  <c r="B356" i="7"/>
  <c r="E356" i="7" s="1"/>
  <c r="B357" i="7"/>
  <c r="E357" i="7" s="1"/>
  <c r="B358" i="7"/>
  <c r="E358" i="7" s="1"/>
  <c r="B359" i="7"/>
  <c r="E359" i="7" s="1"/>
  <c r="B360" i="7"/>
  <c r="E360" i="7" s="1"/>
  <c r="B361" i="7"/>
  <c r="E361" i="7" s="1"/>
  <c r="B362" i="7"/>
  <c r="E362" i="7" s="1"/>
  <c r="B363" i="7"/>
  <c r="E363" i="7" s="1"/>
  <c r="B364" i="7"/>
  <c r="E364" i="7" s="1"/>
  <c r="B365" i="7"/>
  <c r="E365" i="7" s="1"/>
  <c r="B366" i="7"/>
  <c r="E366" i="7" s="1"/>
  <c r="B367" i="7"/>
  <c r="E367" i="7" s="1"/>
  <c r="B368" i="7"/>
  <c r="E368" i="7" s="1"/>
  <c r="B369" i="7"/>
  <c r="E369" i="7" s="1"/>
  <c r="B370" i="7"/>
  <c r="E370" i="7" s="1"/>
  <c r="B371" i="7"/>
  <c r="E371" i="7" s="1"/>
  <c r="B372" i="7"/>
  <c r="E372" i="7" s="1"/>
  <c r="B373" i="7"/>
  <c r="E373" i="7" s="1"/>
  <c r="B374" i="7"/>
  <c r="E374" i="7" s="1"/>
  <c r="B375" i="7"/>
  <c r="E375" i="7" s="1"/>
  <c r="B376" i="7"/>
  <c r="E376" i="7" s="1"/>
  <c r="B377" i="7"/>
  <c r="E377" i="7" s="1"/>
  <c r="B378" i="7"/>
  <c r="E378" i="7" s="1"/>
  <c r="B379" i="7"/>
  <c r="E379" i="7" s="1"/>
  <c r="B380" i="7"/>
  <c r="E380" i="7" s="1"/>
  <c r="B381" i="7"/>
  <c r="E381" i="7" s="1"/>
  <c r="B382" i="7"/>
  <c r="E382" i="7" s="1"/>
  <c r="B383" i="7"/>
  <c r="E383" i="7" s="1"/>
  <c r="B384" i="7"/>
  <c r="E384" i="7" s="1"/>
  <c r="B385" i="7"/>
  <c r="E385" i="7" s="1"/>
  <c r="B386" i="7"/>
  <c r="E386" i="7" s="1"/>
  <c r="B387" i="7"/>
  <c r="E387" i="7" s="1"/>
  <c r="B388" i="7"/>
  <c r="E388" i="7" s="1"/>
  <c r="B389" i="7"/>
  <c r="E389" i="7" s="1"/>
  <c r="B390" i="7"/>
  <c r="E390" i="7" s="1"/>
  <c r="B391" i="7"/>
  <c r="E391" i="7" s="1"/>
  <c r="B392" i="7"/>
  <c r="E392" i="7" s="1"/>
  <c r="B393" i="7"/>
  <c r="E393" i="7" s="1"/>
  <c r="B394" i="7"/>
  <c r="E394" i="7" s="1"/>
  <c r="B395" i="7"/>
  <c r="E395" i="7" s="1"/>
  <c r="B396" i="7"/>
  <c r="E396" i="7" s="1"/>
  <c r="B397" i="7"/>
  <c r="E397" i="7" s="1"/>
  <c r="B398" i="7"/>
  <c r="E398" i="7" s="1"/>
  <c r="B399" i="7"/>
  <c r="E399" i="7" s="1"/>
  <c r="B400" i="7"/>
  <c r="E400" i="7" s="1"/>
  <c r="B401" i="7"/>
  <c r="E401" i="7" s="1"/>
  <c r="B402" i="7"/>
  <c r="E402" i="7" s="1"/>
  <c r="B403" i="7"/>
  <c r="E403" i="7" s="1"/>
  <c r="B404" i="7"/>
  <c r="E404" i="7" s="1"/>
  <c r="B405" i="7"/>
  <c r="E405" i="7" s="1"/>
  <c r="B406" i="7"/>
  <c r="E406" i="7" s="1"/>
  <c r="B407" i="7"/>
  <c r="E407" i="7" s="1"/>
  <c r="B408" i="7"/>
  <c r="E408" i="7" s="1"/>
  <c r="B409" i="7"/>
  <c r="E409" i="7" s="1"/>
  <c r="B410" i="7"/>
  <c r="E410" i="7" s="1"/>
  <c r="B411" i="7"/>
  <c r="E411" i="7" s="1"/>
  <c r="B412" i="7"/>
  <c r="E412" i="7" s="1"/>
  <c r="B413" i="7"/>
  <c r="E413" i="7" s="1"/>
  <c r="B414" i="7"/>
  <c r="E414" i="7" s="1"/>
  <c r="B415" i="7"/>
  <c r="E415" i="7" s="1"/>
  <c r="B416" i="7"/>
  <c r="E416" i="7" s="1"/>
  <c r="B417" i="7"/>
  <c r="E417" i="7" s="1"/>
  <c r="B418" i="7"/>
  <c r="E418" i="7" s="1"/>
  <c r="B419" i="7"/>
  <c r="E419" i="7" s="1"/>
  <c r="B420" i="7"/>
  <c r="E420" i="7" s="1"/>
  <c r="B421" i="7"/>
  <c r="E421" i="7" s="1"/>
  <c r="B422" i="7"/>
  <c r="E422" i="7" s="1"/>
  <c r="B423" i="7"/>
  <c r="E423" i="7" s="1"/>
  <c r="B424" i="7"/>
  <c r="E424" i="7" s="1"/>
  <c r="B425" i="7"/>
  <c r="E425" i="7" s="1"/>
  <c r="B426" i="7"/>
  <c r="E426" i="7" s="1"/>
  <c r="B427" i="7"/>
  <c r="E427" i="7" s="1"/>
  <c r="B428" i="7"/>
  <c r="E428" i="7" s="1"/>
  <c r="B429" i="7"/>
  <c r="E429" i="7" s="1"/>
  <c r="B430" i="7"/>
  <c r="E430" i="7" s="1"/>
  <c r="B431" i="7"/>
  <c r="E431" i="7" s="1"/>
  <c r="B432" i="7"/>
  <c r="E432" i="7" s="1"/>
  <c r="B433" i="7"/>
  <c r="E433" i="7" s="1"/>
  <c r="B434" i="7"/>
  <c r="E434" i="7" s="1"/>
  <c r="B435" i="7"/>
  <c r="E435" i="7" s="1"/>
  <c r="B436" i="7"/>
  <c r="E436" i="7" s="1"/>
  <c r="B437" i="7"/>
  <c r="E437" i="7" s="1"/>
  <c r="B438" i="7"/>
  <c r="E438" i="7" s="1"/>
  <c r="B439" i="7"/>
  <c r="E439" i="7" s="1"/>
  <c r="B440" i="7"/>
  <c r="E440" i="7" s="1"/>
  <c r="B441" i="7"/>
  <c r="E441" i="7" s="1"/>
  <c r="B442" i="7"/>
  <c r="E442" i="7" s="1"/>
  <c r="B443" i="7"/>
  <c r="E443" i="7" s="1"/>
  <c r="B444" i="7"/>
  <c r="E444" i="7" s="1"/>
  <c r="B445" i="7"/>
  <c r="E445" i="7" s="1"/>
  <c r="B446" i="7"/>
  <c r="E446" i="7" s="1"/>
  <c r="B447" i="7"/>
  <c r="E447" i="7" s="1"/>
  <c r="B448" i="7"/>
  <c r="E448" i="7" s="1"/>
  <c r="B449" i="7"/>
  <c r="E449" i="7" s="1"/>
  <c r="B450" i="7"/>
  <c r="E450" i="7" s="1"/>
  <c r="B451" i="7"/>
  <c r="E451" i="7" s="1"/>
  <c r="B452" i="7"/>
  <c r="E452" i="7" s="1"/>
  <c r="B453" i="7"/>
  <c r="E453" i="7" s="1"/>
  <c r="B454" i="7"/>
  <c r="E454" i="7" s="1"/>
  <c r="B455" i="7"/>
  <c r="E455" i="7" s="1"/>
  <c r="B456" i="7"/>
  <c r="E456" i="7" s="1"/>
  <c r="B457" i="7"/>
  <c r="E457" i="7" s="1"/>
  <c r="B458" i="7"/>
  <c r="E458" i="7" s="1"/>
  <c r="B459" i="7"/>
  <c r="E459" i="7" s="1"/>
  <c r="B460" i="7"/>
  <c r="E460" i="7" s="1"/>
  <c r="B461" i="7"/>
  <c r="E461" i="7" s="1"/>
  <c r="B462" i="7"/>
  <c r="E462" i="7" s="1"/>
  <c r="B463" i="7"/>
  <c r="E463" i="7" s="1"/>
  <c r="B464" i="7"/>
  <c r="E464" i="7" s="1"/>
  <c r="B465" i="7"/>
  <c r="E465" i="7" s="1"/>
  <c r="B466" i="7"/>
  <c r="E466" i="7" s="1"/>
  <c r="B467" i="7"/>
  <c r="E467" i="7" s="1"/>
  <c r="B468" i="7"/>
  <c r="E468" i="7" s="1"/>
  <c r="B469" i="7"/>
  <c r="E469" i="7" s="1"/>
  <c r="B470" i="7"/>
  <c r="E470" i="7" s="1"/>
  <c r="B471" i="7"/>
  <c r="E471" i="7" s="1"/>
  <c r="B472" i="7"/>
  <c r="E472" i="7" s="1"/>
  <c r="B473" i="7"/>
  <c r="E473" i="7" s="1"/>
  <c r="B474" i="7"/>
  <c r="E474" i="7" s="1"/>
  <c r="B475" i="7"/>
  <c r="E475" i="7" s="1"/>
  <c r="B476" i="7"/>
  <c r="E476" i="7" s="1"/>
  <c r="B477" i="7"/>
  <c r="E477" i="7" s="1"/>
  <c r="B478" i="7"/>
  <c r="E478" i="7" s="1"/>
  <c r="B479" i="7"/>
  <c r="E479" i="7" s="1"/>
  <c r="B480" i="7"/>
  <c r="E480" i="7" s="1"/>
  <c r="B481" i="7"/>
  <c r="E481" i="7" s="1"/>
  <c r="B482" i="7"/>
  <c r="E482" i="7" s="1"/>
  <c r="B483" i="7"/>
  <c r="E483" i="7" s="1"/>
  <c r="B484" i="7"/>
  <c r="E484" i="7" s="1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E818" i="7" s="1"/>
  <c r="B819" i="7"/>
  <c r="E819" i="7" s="1"/>
  <c r="B820" i="7"/>
  <c r="E820" i="7" s="1"/>
  <c r="B821" i="7"/>
  <c r="E821" i="7" s="1"/>
  <c r="B822" i="7"/>
  <c r="E822" i="7" s="1"/>
  <c r="B823" i="7"/>
  <c r="E823" i="7" s="1"/>
  <c r="B824" i="7"/>
  <c r="E824" i="7" s="1"/>
  <c r="B825" i="7"/>
  <c r="E825" i="7" s="1"/>
  <c r="B826" i="7"/>
  <c r="E826" i="7" s="1"/>
  <c r="B827" i="7"/>
  <c r="E827" i="7" s="1"/>
  <c r="B828" i="7"/>
  <c r="E828" i="7" s="1"/>
  <c r="B829" i="7"/>
  <c r="E829" i="7" s="1"/>
  <c r="B830" i="7"/>
  <c r="E830" i="7" s="1"/>
  <c r="B831" i="7"/>
  <c r="E831" i="7" s="1"/>
  <c r="B832" i="7"/>
  <c r="E832" i="7" s="1"/>
  <c r="B833" i="7"/>
  <c r="E833" i="7" s="1"/>
  <c r="B834" i="7"/>
  <c r="E834" i="7" s="1"/>
  <c r="B835" i="7"/>
  <c r="E835" i="7" s="1"/>
  <c r="B836" i="7"/>
  <c r="E836" i="7" s="1"/>
  <c r="B837" i="7"/>
  <c r="E837" i="7" s="1"/>
  <c r="B838" i="7"/>
  <c r="E838" i="7" s="1"/>
  <c r="B839" i="7"/>
  <c r="E839" i="7" s="1"/>
  <c r="B840" i="7"/>
  <c r="E840" i="7" s="1"/>
  <c r="B841" i="7"/>
  <c r="E841" i="7" s="1"/>
  <c r="B842" i="7"/>
  <c r="E842" i="7" s="1"/>
  <c r="B843" i="7"/>
  <c r="E843" i="7" s="1"/>
  <c r="B844" i="7"/>
  <c r="E844" i="7" s="1"/>
  <c r="B845" i="7"/>
  <c r="E845" i="7" s="1"/>
  <c r="B846" i="7"/>
  <c r="E846" i="7" s="1"/>
  <c r="B847" i="7"/>
  <c r="E847" i="7" s="1"/>
  <c r="B848" i="7"/>
  <c r="E848" i="7" s="1"/>
  <c r="B849" i="7"/>
  <c r="E849" i="7" s="1"/>
  <c r="B850" i="7"/>
  <c r="E850" i="7" s="1"/>
  <c r="B851" i="7"/>
  <c r="E851" i="7" s="1"/>
  <c r="B852" i="7"/>
  <c r="E852" i="7" s="1"/>
  <c r="B853" i="7"/>
  <c r="E853" i="7" s="1"/>
  <c r="B854" i="7"/>
  <c r="E854" i="7" s="1"/>
  <c r="B855" i="7"/>
  <c r="E855" i="7" s="1"/>
  <c r="B856" i="7"/>
  <c r="E856" i="7" s="1"/>
  <c r="B857" i="7"/>
  <c r="E857" i="7" s="1"/>
  <c r="B858" i="7"/>
  <c r="E858" i="7" s="1"/>
  <c r="B859" i="7"/>
  <c r="E859" i="7" s="1"/>
  <c r="B860" i="7"/>
  <c r="E860" i="7" s="1"/>
  <c r="B861" i="7"/>
  <c r="E861" i="7" s="1"/>
  <c r="B862" i="7"/>
  <c r="E862" i="7" s="1"/>
  <c r="B863" i="7"/>
  <c r="E863" i="7" s="1"/>
  <c r="B864" i="7"/>
  <c r="E864" i="7" s="1"/>
  <c r="B865" i="7"/>
  <c r="E865" i="7" s="1"/>
  <c r="B866" i="7"/>
  <c r="E866" i="7" s="1"/>
  <c r="B867" i="7"/>
  <c r="E867" i="7" s="1"/>
  <c r="B868" i="7"/>
  <c r="E868" i="7" s="1"/>
  <c r="B869" i="7"/>
  <c r="E869" i="7" s="1"/>
  <c r="B870" i="7"/>
  <c r="E870" i="7" s="1"/>
  <c r="B871" i="7"/>
  <c r="E871" i="7" s="1"/>
  <c r="B872" i="7"/>
  <c r="E872" i="7" s="1"/>
  <c r="B873" i="7"/>
  <c r="E873" i="7" s="1"/>
  <c r="B874" i="7"/>
  <c r="E874" i="7" s="1"/>
  <c r="B875" i="7"/>
  <c r="E875" i="7" s="1"/>
  <c r="B876" i="7"/>
  <c r="E876" i="7" s="1"/>
  <c r="B877" i="7"/>
  <c r="E877" i="7" s="1"/>
  <c r="B878" i="7"/>
  <c r="E878" i="7" s="1"/>
  <c r="B879" i="7"/>
  <c r="E879" i="7" s="1"/>
  <c r="B880" i="7"/>
  <c r="E880" i="7" s="1"/>
  <c r="B881" i="7"/>
  <c r="E881" i="7" s="1"/>
  <c r="B882" i="7"/>
  <c r="E882" i="7" s="1"/>
  <c r="B883" i="7"/>
  <c r="E883" i="7" s="1"/>
  <c r="B884" i="7"/>
  <c r="E884" i="7" s="1"/>
  <c r="B885" i="7"/>
  <c r="E885" i="7" s="1"/>
  <c r="B886" i="7"/>
  <c r="E886" i="7" s="1"/>
  <c r="B887" i="7"/>
  <c r="E887" i="7" s="1"/>
  <c r="B888" i="7"/>
  <c r="E888" i="7" s="1"/>
  <c r="B889" i="7"/>
  <c r="E889" i="7" s="1"/>
  <c r="B890" i="7"/>
  <c r="E890" i="7" s="1"/>
  <c r="B891" i="7"/>
  <c r="E891" i="7" s="1"/>
  <c r="B892" i="7"/>
  <c r="E892" i="7" s="1"/>
  <c r="B893" i="7"/>
  <c r="E893" i="7" s="1"/>
  <c r="B894" i="7"/>
  <c r="E894" i="7" s="1"/>
  <c r="B895" i="7"/>
  <c r="E895" i="7" s="1"/>
  <c r="B896" i="7"/>
  <c r="E896" i="7" s="1"/>
  <c r="B897" i="7"/>
  <c r="E897" i="7" s="1"/>
  <c r="B898" i="7"/>
  <c r="E898" i="7" s="1"/>
  <c r="B899" i="7"/>
  <c r="E899" i="7" s="1"/>
  <c r="B900" i="7"/>
  <c r="E900" i="7" s="1"/>
  <c r="B901" i="7"/>
  <c r="E901" i="7" s="1"/>
  <c r="B902" i="7"/>
  <c r="E902" i="7" s="1"/>
  <c r="B903" i="7"/>
  <c r="E903" i="7" s="1"/>
  <c r="B904" i="7"/>
  <c r="E904" i="7" s="1"/>
  <c r="B905" i="7"/>
  <c r="E905" i="7" s="1"/>
  <c r="B906" i="7"/>
  <c r="E906" i="7" s="1"/>
  <c r="B907" i="7"/>
  <c r="E907" i="7" s="1"/>
  <c r="B908" i="7"/>
  <c r="E908" i="7" s="1"/>
  <c r="B909" i="7"/>
  <c r="E909" i="7" s="1"/>
  <c r="B910" i="7"/>
  <c r="E910" i="7" s="1"/>
  <c r="B911" i="7"/>
  <c r="E911" i="7" s="1"/>
  <c r="B912" i="7"/>
  <c r="E912" i="7" s="1"/>
  <c r="B913" i="7"/>
  <c r="E913" i="7" s="1"/>
  <c r="B914" i="7"/>
  <c r="E914" i="7" s="1"/>
  <c r="B915" i="7"/>
  <c r="E915" i="7" s="1"/>
  <c r="B916" i="7"/>
  <c r="E916" i="7" s="1"/>
  <c r="B917" i="7"/>
  <c r="E917" i="7" s="1"/>
  <c r="B918" i="7"/>
  <c r="E918" i="7" s="1"/>
  <c r="B919" i="7"/>
  <c r="E919" i="7" s="1"/>
  <c r="B920" i="7"/>
  <c r="E920" i="7" s="1"/>
  <c r="B921" i="7"/>
  <c r="E921" i="7" s="1"/>
  <c r="B922" i="7"/>
  <c r="E922" i="7" s="1"/>
  <c r="B923" i="7"/>
  <c r="E923" i="7" s="1"/>
  <c r="B924" i="7"/>
  <c r="E924" i="7" s="1"/>
  <c r="B925" i="7"/>
  <c r="E925" i="7" s="1"/>
  <c r="B926" i="7"/>
  <c r="E926" i="7" s="1"/>
  <c r="B927" i="7"/>
  <c r="E927" i="7" s="1"/>
  <c r="B928" i="7"/>
  <c r="E928" i="7" s="1"/>
  <c r="B929" i="7"/>
  <c r="E929" i="7" s="1"/>
  <c r="B930" i="7"/>
  <c r="E930" i="7" s="1"/>
  <c r="B931" i="7"/>
  <c r="E931" i="7" s="1"/>
  <c r="B932" i="7"/>
  <c r="E932" i="7" s="1"/>
  <c r="B933" i="7"/>
  <c r="E933" i="7" s="1"/>
  <c r="B934" i="7"/>
  <c r="E934" i="7" s="1"/>
  <c r="B935" i="7"/>
  <c r="E935" i="7" s="1"/>
  <c r="B936" i="7"/>
  <c r="E936" i="7" s="1"/>
  <c r="B937" i="7"/>
  <c r="E937" i="7" s="1"/>
  <c r="B938" i="7"/>
  <c r="E938" i="7" s="1"/>
  <c r="B939" i="7"/>
  <c r="E939" i="7" s="1"/>
  <c r="B940" i="7"/>
  <c r="E940" i="7" s="1"/>
  <c r="B941" i="7"/>
  <c r="E941" i="7" s="1"/>
  <c r="B942" i="7"/>
  <c r="E942" i="7" s="1"/>
  <c r="B943" i="7"/>
  <c r="E943" i="7" s="1"/>
  <c r="B944" i="7"/>
  <c r="E944" i="7" s="1"/>
  <c r="B945" i="7"/>
  <c r="E945" i="7" s="1"/>
  <c r="B946" i="7"/>
  <c r="E946" i="7" s="1"/>
  <c r="B947" i="7"/>
  <c r="E947" i="7" s="1"/>
  <c r="B948" i="7"/>
  <c r="E948" i="7" s="1"/>
  <c r="B949" i="7"/>
  <c r="E949" i="7" s="1"/>
  <c r="B950" i="7"/>
  <c r="E950" i="7" s="1"/>
  <c r="B951" i="7"/>
  <c r="E951" i="7" s="1"/>
  <c r="B952" i="7"/>
  <c r="E952" i="7" s="1"/>
  <c r="B953" i="7"/>
  <c r="E953" i="7" s="1"/>
  <c r="B954" i="7"/>
  <c r="E954" i="7" s="1"/>
  <c r="B955" i="7"/>
  <c r="E955" i="7" s="1"/>
  <c r="B956" i="7"/>
  <c r="E956" i="7" s="1"/>
  <c r="B957" i="7"/>
  <c r="E957" i="7" s="1"/>
  <c r="B958" i="7"/>
  <c r="E958" i="7" s="1"/>
  <c r="B959" i="7"/>
  <c r="E959" i="7" s="1"/>
  <c r="B960" i="7"/>
  <c r="E960" i="7" s="1"/>
  <c r="B961" i="7"/>
  <c r="E961" i="7" s="1"/>
  <c r="B962" i="7"/>
  <c r="E962" i="7" s="1"/>
  <c r="B963" i="7"/>
  <c r="E963" i="7" s="1"/>
  <c r="B964" i="7"/>
  <c r="E964" i="7" s="1"/>
  <c r="B965" i="7"/>
  <c r="E965" i="7" s="1"/>
  <c r="B966" i="7"/>
  <c r="E966" i="7" s="1"/>
  <c r="B967" i="7"/>
  <c r="E967" i="7" s="1"/>
  <c r="B968" i="7"/>
  <c r="E968" i="7" s="1"/>
  <c r="B969" i="7"/>
  <c r="E969" i="7" s="1"/>
  <c r="B970" i="7"/>
  <c r="E970" i="7" s="1"/>
  <c r="B971" i="7"/>
  <c r="E971" i="7" s="1"/>
  <c r="B972" i="7"/>
  <c r="E972" i="7" s="1"/>
  <c r="B973" i="7"/>
  <c r="E973" i="7" s="1"/>
  <c r="B974" i="7"/>
  <c r="E974" i="7" s="1"/>
  <c r="B975" i="7"/>
  <c r="E975" i="7" s="1"/>
  <c r="B976" i="7"/>
  <c r="E976" i="7" s="1"/>
  <c r="B977" i="7"/>
  <c r="E977" i="7" s="1"/>
  <c r="B978" i="7"/>
  <c r="E978" i="7" s="1"/>
  <c r="B979" i="7"/>
  <c r="E979" i="7" s="1"/>
  <c r="B980" i="7"/>
  <c r="E980" i="7" s="1"/>
  <c r="B981" i="7"/>
  <c r="E981" i="7" s="1"/>
  <c r="B982" i="7"/>
  <c r="E982" i="7" s="1"/>
  <c r="B983" i="7"/>
  <c r="E983" i="7" s="1"/>
  <c r="B984" i="7"/>
  <c r="E984" i="7" s="1"/>
  <c r="B985" i="7"/>
  <c r="E985" i="7" s="1"/>
  <c r="B986" i="7"/>
  <c r="E986" i="7" s="1"/>
  <c r="B987" i="7"/>
  <c r="E987" i="7" s="1"/>
  <c r="B988" i="7"/>
  <c r="E988" i="7" s="1"/>
  <c r="B989" i="7"/>
  <c r="E989" i="7" s="1"/>
  <c r="B990" i="7"/>
  <c r="E990" i="7" s="1"/>
  <c r="B991" i="7"/>
  <c r="E991" i="7" s="1"/>
  <c r="B992" i="7"/>
  <c r="E992" i="7" s="1"/>
  <c r="B993" i="7"/>
  <c r="E993" i="7" s="1"/>
  <c r="B994" i="7"/>
  <c r="E994" i="7" s="1"/>
  <c r="B995" i="7"/>
  <c r="E995" i="7" s="1"/>
  <c r="B996" i="7"/>
  <c r="E996" i="7" s="1"/>
  <c r="B997" i="7"/>
  <c r="E997" i="7" s="1"/>
  <c r="B998" i="7"/>
  <c r="E998" i="7" s="1"/>
  <c r="B999" i="7"/>
  <c r="E999" i="7" s="1"/>
  <c r="B1000" i="7"/>
  <c r="E1000" i="7" s="1"/>
  <c r="B1001" i="7"/>
  <c r="E1001" i="7" s="1"/>
  <c r="B1002" i="7"/>
  <c r="E1002" i="7" s="1"/>
  <c r="B1003" i="7"/>
  <c r="E1003" i="7" s="1"/>
  <c r="B1004" i="7"/>
  <c r="E1004" i="7" s="1"/>
  <c r="B1005" i="7"/>
  <c r="E1005" i="7" s="1"/>
  <c r="B1006" i="7"/>
  <c r="E1006" i="7" s="1"/>
  <c r="B1007" i="7"/>
  <c r="E1007" i="7" s="1"/>
  <c r="B1008" i="7"/>
  <c r="E1008" i="7" s="1"/>
  <c r="B1009" i="7"/>
  <c r="E1009" i="7" s="1"/>
  <c r="B1010" i="7"/>
  <c r="E1010" i="7" s="1"/>
  <c r="B1011" i="7"/>
  <c r="E1011" i="7" s="1"/>
  <c r="B1012" i="7"/>
  <c r="E1012" i="7" s="1"/>
  <c r="B1013" i="7"/>
  <c r="E1013" i="7" s="1"/>
  <c r="B1014" i="7"/>
  <c r="E1014" i="7" s="1"/>
  <c r="B1015" i="7"/>
  <c r="E1015" i="7" s="1"/>
  <c r="B1016" i="7"/>
  <c r="E1016" i="7" s="1"/>
  <c r="B1017" i="7"/>
  <c r="E1017" i="7" s="1"/>
  <c r="B1018" i="7"/>
  <c r="E1018" i="7" s="1"/>
  <c r="B1019" i="7"/>
  <c r="E1019" i="7" s="1"/>
  <c r="B1020" i="7"/>
  <c r="E1020" i="7" s="1"/>
  <c r="B1021" i="7"/>
  <c r="E1021" i="7" s="1"/>
  <c r="B1022" i="7"/>
  <c r="E1022" i="7" s="1"/>
  <c r="B1023" i="7"/>
  <c r="E1023" i="7" s="1"/>
  <c r="B1024" i="7"/>
  <c r="E1024" i="7" s="1"/>
  <c r="B1025" i="7"/>
  <c r="E1025" i="7" s="1"/>
  <c r="B1026" i="7"/>
  <c r="E1026" i="7" s="1"/>
  <c r="B1027" i="7"/>
  <c r="E1027" i="7" s="1"/>
  <c r="B1028" i="7"/>
  <c r="E1028" i="7" s="1"/>
  <c r="B1029" i="7"/>
  <c r="E1029" i="7" s="1"/>
  <c r="B1030" i="7"/>
  <c r="E1030" i="7" s="1"/>
  <c r="B1031" i="7"/>
  <c r="E1031" i="7" s="1"/>
  <c r="B1032" i="7"/>
  <c r="E1032" i="7" s="1"/>
  <c r="B1033" i="7"/>
  <c r="E1033" i="7" s="1"/>
  <c r="B1034" i="7"/>
  <c r="E1034" i="7" s="1"/>
  <c r="B1035" i="7"/>
  <c r="E1035" i="7" s="1"/>
  <c r="B1036" i="7"/>
  <c r="E1036" i="7" s="1"/>
  <c r="B1037" i="7"/>
  <c r="E1037" i="7" s="1"/>
  <c r="B1038" i="7"/>
  <c r="E1038" i="7" s="1"/>
  <c r="B1039" i="7"/>
  <c r="E1039" i="7" s="1"/>
  <c r="B1040" i="7"/>
  <c r="E1040" i="7" s="1"/>
  <c r="B1041" i="7"/>
  <c r="E1041" i="7" s="1"/>
  <c r="B1042" i="7"/>
  <c r="E1042" i="7" s="1"/>
  <c r="B1043" i="7"/>
  <c r="E1043" i="7" s="1"/>
  <c r="B1044" i="7"/>
  <c r="E1044" i="7" s="1"/>
  <c r="B1045" i="7"/>
  <c r="E1045" i="7" s="1"/>
  <c r="B1046" i="7"/>
  <c r="E1046" i="7" s="1"/>
  <c r="B1047" i="7"/>
  <c r="E1047" i="7" s="1"/>
  <c r="B1048" i="7"/>
  <c r="E1048" i="7" s="1"/>
  <c r="B1049" i="7"/>
  <c r="E1049" i="7" s="1"/>
  <c r="B1050" i="7"/>
  <c r="E1050" i="7" s="1"/>
  <c r="B1051" i="7"/>
  <c r="E1051" i="7" s="1"/>
  <c r="B1052" i="7"/>
  <c r="E1052" i="7" s="1"/>
  <c r="B1053" i="7"/>
  <c r="E1053" i="7" s="1"/>
  <c r="B1054" i="7"/>
  <c r="E1054" i="7" s="1"/>
  <c r="B1055" i="7"/>
  <c r="E1055" i="7" s="1"/>
  <c r="B1056" i="7"/>
  <c r="E1056" i="7" s="1"/>
  <c r="B1057" i="7"/>
  <c r="E1057" i="7" s="1"/>
  <c r="B1058" i="7"/>
  <c r="E1058" i="7" s="1"/>
  <c r="B1059" i="7"/>
  <c r="E1059" i="7" s="1"/>
  <c r="B1060" i="7"/>
  <c r="E1060" i="7" s="1"/>
  <c r="B1061" i="7"/>
  <c r="E1061" i="7" s="1"/>
  <c r="B1062" i="7"/>
  <c r="E1062" i="7" s="1"/>
  <c r="B1063" i="7"/>
  <c r="E1063" i="7" s="1"/>
  <c r="B1064" i="7"/>
  <c r="E1064" i="7" s="1"/>
  <c r="B1065" i="7"/>
  <c r="E1065" i="7" s="1"/>
  <c r="B1066" i="7"/>
  <c r="E1066" i="7" s="1"/>
  <c r="B1067" i="7"/>
  <c r="E1067" i="7" s="1"/>
  <c r="B1068" i="7"/>
  <c r="E1068" i="7" s="1"/>
  <c r="B1069" i="7"/>
  <c r="E1069" i="7" s="1"/>
  <c r="B1070" i="7"/>
  <c r="E1070" i="7" s="1"/>
  <c r="B1071" i="7"/>
  <c r="E1071" i="7" s="1"/>
  <c r="B1072" i="7"/>
  <c r="E1072" i="7" s="1"/>
  <c r="B1073" i="7"/>
  <c r="E1073" i="7" s="1"/>
  <c r="B1074" i="7"/>
  <c r="E1074" i="7" s="1"/>
  <c r="B1075" i="7"/>
  <c r="E1075" i="7" s="1"/>
  <c r="B1076" i="7"/>
  <c r="E1076" i="7" s="1"/>
  <c r="B1077" i="7"/>
  <c r="E1077" i="7" s="1"/>
  <c r="B1078" i="7"/>
  <c r="E1078" i="7" s="1"/>
  <c r="B1079" i="7"/>
  <c r="E1079" i="7" s="1"/>
  <c r="B1080" i="7"/>
  <c r="E1080" i="7" s="1"/>
  <c r="B1081" i="7"/>
  <c r="E1081" i="7" s="1"/>
  <c r="B1082" i="7"/>
  <c r="E1082" i="7" s="1"/>
  <c r="B1083" i="7"/>
  <c r="E1083" i="7" s="1"/>
  <c r="B1084" i="7"/>
  <c r="E1084" i="7" s="1"/>
  <c r="B1085" i="7"/>
  <c r="E1085" i="7" s="1"/>
  <c r="B1086" i="7"/>
  <c r="E1086" i="7" s="1"/>
  <c r="B1087" i="7"/>
  <c r="E1087" i="7" s="1"/>
  <c r="B1088" i="7"/>
  <c r="E1088" i="7" s="1"/>
  <c r="B1089" i="7"/>
  <c r="E1089" i="7" s="1"/>
  <c r="B1090" i="7"/>
  <c r="E1090" i="7" s="1"/>
  <c r="B1091" i="7"/>
  <c r="E1091" i="7" s="1"/>
  <c r="B1092" i="7"/>
  <c r="E1092" i="7" s="1"/>
  <c r="B1093" i="7"/>
  <c r="E1093" i="7" s="1"/>
  <c r="B1094" i="7"/>
  <c r="E1094" i="7" s="1"/>
  <c r="B1095" i="7"/>
  <c r="E1095" i="7" s="1"/>
  <c r="B1096" i="7"/>
  <c r="E1096" i="7" s="1"/>
  <c r="B1097" i="7"/>
  <c r="E1097" i="7" s="1"/>
  <c r="B1098" i="7"/>
  <c r="E1098" i="7" s="1"/>
  <c r="B1099" i="7"/>
  <c r="E1099" i="7" s="1"/>
  <c r="B1100" i="7"/>
  <c r="E1100" i="7" s="1"/>
  <c r="B1101" i="7"/>
  <c r="E1101" i="7" s="1"/>
  <c r="B1102" i="7"/>
  <c r="E1102" i="7" s="1"/>
  <c r="B1103" i="7"/>
  <c r="E1103" i="7" s="1"/>
  <c r="B1104" i="7"/>
  <c r="E1104" i="7" s="1"/>
  <c r="B1105" i="7"/>
  <c r="E1105" i="7" s="1"/>
  <c r="B1106" i="7"/>
  <c r="E1106" i="7" s="1"/>
  <c r="B1107" i="7"/>
  <c r="E1107" i="7" s="1"/>
  <c r="B1108" i="7"/>
  <c r="E1108" i="7" s="1"/>
  <c r="B1109" i="7"/>
  <c r="E1109" i="7" s="1"/>
  <c r="B1110" i="7"/>
  <c r="E1110" i="7" s="1"/>
  <c r="B1111" i="7"/>
  <c r="E1111" i="7" s="1"/>
  <c r="B1112" i="7"/>
  <c r="E1112" i="7" s="1"/>
  <c r="B1113" i="7"/>
  <c r="E1113" i="7" s="1"/>
  <c r="B1114" i="7"/>
  <c r="E1114" i="7" s="1"/>
  <c r="B1115" i="7"/>
  <c r="E1115" i="7" s="1"/>
  <c r="B1116" i="7"/>
  <c r="E1116" i="7" s="1"/>
  <c r="B1117" i="7"/>
  <c r="E1117" i="7" s="1"/>
  <c r="B1118" i="7"/>
  <c r="E1118" i="7" s="1"/>
  <c r="B1119" i="7"/>
  <c r="E1119" i="7" s="1"/>
  <c r="B1120" i="7"/>
  <c r="E1120" i="7" s="1"/>
  <c r="B1121" i="7"/>
  <c r="E1121" i="7" s="1"/>
  <c r="B1122" i="7"/>
  <c r="E1122" i="7" s="1"/>
  <c r="B1123" i="7"/>
  <c r="E1123" i="7" s="1"/>
  <c r="B1124" i="7"/>
  <c r="E1124" i="7" s="1"/>
  <c r="B1125" i="7"/>
  <c r="E1125" i="7" s="1"/>
  <c r="B1126" i="7"/>
  <c r="E1126" i="7" s="1"/>
  <c r="B1127" i="7"/>
  <c r="E1127" i="7" s="1"/>
  <c r="B1128" i="7"/>
  <c r="E1128" i="7" s="1"/>
  <c r="B1129" i="7"/>
  <c r="E1129" i="7" s="1"/>
  <c r="B1130" i="7"/>
  <c r="E1130" i="7" s="1"/>
  <c r="B1131" i="7"/>
  <c r="E1131" i="7" s="1"/>
  <c r="B1132" i="7"/>
  <c r="E1132" i="7" s="1"/>
  <c r="B1133" i="7"/>
  <c r="E1133" i="7" s="1"/>
  <c r="B1134" i="7"/>
  <c r="E1134" i="7" s="1"/>
  <c r="B1135" i="7"/>
  <c r="E1135" i="7" s="1"/>
  <c r="B1136" i="7"/>
  <c r="E1136" i="7" s="1"/>
  <c r="B1137" i="7"/>
  <c r="E1137" i="7" s="1"/>
  <c r="B1138" i="7"/>
  <c r="E1138" i="7" s="1"/>
  <c r="B1139" i="7"/>
  <c r="E1139" i="7" s="1"/>
  <c r="B1140" i="7"/>
  <c r="E1140" i="7" s="1"/>
  <c r="B1141" i="7"/>
  <c r="E1141" i="7" s="1"/>
  <c r="B1142" i="7"/>
  <c r="E1142" i="7" s="1"/>
  <c r="B1143" i="7"/>
  <c r="E1143" i="7" s="1"/>
  <c r="B1144" i="7"/>
  <c r="E1144" i="7" s="1"/>
  <c r="B1145" i="7"/>
  <c r="E1145" i="7" s="1"/>
  <c r="B1146" i="7"/>
  <c r="E1146" i="7" s="1"/>
  <c r="B1147" i="7"/>
  <c r="E1147" i="7" s="1"/>
  <c r="B1148" i="7"/>
  <c r="E1148" i="7" s="1"/>
  <c r="B1149" i="7"/>
  <c r="E1149" i="7" s="1"/>
  <c r="B1150" i="7"/>
  <c r="E1150" i="7" s="1"/>
  <c r="B1151" i="7"/>
  <c r="E1151" i="7" s="1"/>
  <c r="B1152" i="7"/>
  <c r="E1152" i="7" s="1"/>
  <c r="B1153" i="7"/>
  <c r="E1153" i="7" s="1"/>
  <c r="B1154" i="7"/>
  <c r="E1154" i="7" s="1"/>
  <c r="B1155" i="7"/>
  <c r="E1155" i="7" s="1"/>
  <c r="B1156" i="7"/>
  <c r="E1156" i="7" s="1"/>
  <c r="B1157" i="7"/>
  <c r="E1157" i="7" s="1"/>
  <c r="B1158" i="7"/>
  <c r="E1158" i="7" s="1"/>
  <c r="B1159" i="7"/>
  <c r="E1159" i="7" s="1"/>
  <c r="B1160" i="7"/>
  <c r="E1160" i="7" s="1"/>
  <c r="B1161" i="7"/>
  <c r="E1161" i="7" s="1"/>
  <c r="B1162" i="7"/>
  <c r="E1162" i="7" s="1"/>
  <c r="B1163" i="7"/>
  <c r="E1163" i="7" s="1"/>
  <c r="B1164" i="7"/>
  <c r="E1164" i="7" s="1"/>
  <c r="B1165" i="7"/>
  <c r="E1165" i="7" s="1"/>
  <c r="B1166" i="7"/>
  <c r="E1166" i="7" s="1"/>
  <c r="B1167" i="7"/>
  <c r="E1167" i="7" s="1"/>
  <c r="B1168" i="7"/>
  <c r="E1168" i="7" s="1"/>
  <c r="B1169" i="7"/>
  <c r="E1169" i="7" s="1"/>
  <c r="B1170" i="7"/>
  <c r="E1170" i="7" s="1"/>
  <c r="B1171" i="7"/>
  <c r="E1171" i="7" s="1"/>
  <c r="B1172" i="7"/>
  <c r="E1172" i="7" s="1"/>
  <c r="B1173" i="7"/>
  <c r="E1173" i="7" s="1"/>
  <c r="B1174" i="7"/>
  <c r="E1174" i="7" s="1"/>
  <c r="B1175" i="7"/>
  <c r="E1175" i="7" s="1"/>
  <c r="B1176" i="7"/>
  <c r="E1176" i="7" s="1"/>
  <c r="B1177" i="7"/>
  <c r="E1177" i="7" s="1"/>
  <c r="B1178" i="7"/>
  <c r="E1178" i="7" s="1"/>
  <c r="B1179" i="7"/>
  <c r="E1179" i="7" s="1"/>
  <c r="B1180" i="7"/>
  <c r="E1180" i="7" s="1"/>
  <c r="B1181" i="7"/>
  <c r="E1181" i="7" s="1"/>
  <c r="B1182" i="7"/>
  <c r="E1182" i="7" s="1"/>
  <c r="B1183" i="7"/>
  <c r="E1183" i="7" s="1"/>
  <c r="B1184" i="7"/>
  <c r="E1184" i="7" s="1"/>
  <c r="B1185" i="7"/>
  <c r="E1185" i="7" s="1"/>
  <c r="B1186" i="7"/>
  <c r="E1186" i="7" s="1"/>
  <c r="B1187" i="7"/>
  <c r="E1187" i="7" s="1"/>
  <c r="B1188" i="7"/>
  <c r="E1188" i="7" s="1"/>
  <c r="B1189" i="7"/>
  <c r="E1189" i="7" s="1"/>
  <c r="B1190" i="7"/>
  <c r="E1190" i="7" s="1"/>
  <c r="B1191" i="7"/>
  <c r="E1191" i="7" s="1"/>
  <c r="B1192" i="7"/>
  <c r="E1192" i="7" s="1"/>
  <c r="B1193" i="7"/>
  <c r="E1193" i="7" s="1"/>
  <c r="B1194" i="7"/>
  <c r="E1194" i="7" s="1"/>
  <c r="B1195" i="7"/>
  <c r="E1195" i="7" s="1"/>
  <c r="B1196" i="7"/>
  <c r="E1196" i="7" s="1"/>
  <c r="B1197" i="7"/>
  <c r="E1197" i="7" s="1"/>
  <c r="B1198" i="7"/>
  <c r="E1198" i="7" s="1"/>
  <c r="B1199" i="7"/>
  <c r="E1199" i="7" s="1"/>
  <c r="B1200" i="7"/>
  <c r="E1200" i="7" s="1"/>
  <c r="B1201" i="7"/>
  <c r="E1201" i="7" s="1"/>
  <c r="B1202" i="7"/>
  <c r="E1202" i="7" s="1"/>
  <c r="B1203" i="7"/>
  <c r="E1203" i="7" s="1"/>
  <c r="B1204" i="7"/>
  <c r="E1204" i="7" s="1"/>
  <c r="B1205" i="7"/>
  <c r="E1205" i="7" s="1"/>
  <c r="B1206" i="7"/>
  <c r="E1206" i="7" s="1"/>
  <c r="B1207" i="7"/>
  <c r="E1207" i="7" s="1"/>
  <c r="B1208" i="7"/>
  <c r="E1208" i="7" s="1"/>
  <c r="B1209" i="7"/>
  <c r="E1209" i="7" s="1"/>
  <c r="B1210" i="7"/>
  <c r="E1210" i="7" s="1"/>
  <c r="B1211" i="7"/>
  <c r="E1211" i="7" s="1"/>
  <c r="B1212" i="7"/>
  <c r="E1212" i="7" s="1"/>
  <c r="B1213" i="7"/>
  <c r="E1213" i="7" s="1"/>
  <c r="B1214" i="7"/>
  <c r="E1214" i="7" s="1"/>
  <c r="B1215" i="7"/>
  <c r="E1215" i="7" s="1"/>
  <c r="B1216" i="7"/>
  <c r="E1216" i="7" s="1"/>
  <c r="B1217" i="7"/>
  <c r="E1217" i="7" s="1"/>
  <c r="B1218" i="7"/>
  <c r="E1218" i="7" s="1"/>
  <c r="B1219" i="7"/>
  <c r="E1219" i="7" s="1"/>
  <c r="B1220" i="7"/>
  <c r="E1220" i="7" s="1"/>
  <c r="B1221" i="7"/>
  <c r="E1221" i="7" s="1"/>
  <c r="B1222" i="7"/>
  <c r="E1222" i="7" s="1"/>
  <c r="B1223" i="7"/>
  <c r="E1223" i="7" s="1"/>
  <c r="B1224" i="7"/>
  <c r="E1224" i="7" s="1"/>
  <c r="B1225" i="7"/>
  <c r="E1225" i="7" s="1"/>
  <c r="B1226" i="7"/>
  <c r="E1226" i="7" s="1"/>
  <c r="B1227" i="7"/>
  <c r="E1227" i="7" s="1"/>
  <c r="B1228" i="7"/>
  <c r="E1228" i="7" s="1"/>
  <c r="B1229" i="7"/>
  <c r="E1229" i="7" s="1"/>
  <c r="B1230" i="7"/>
  <c r="E1230" i="7" s="1"/>
  <c r="B1231" i="7"/>
  <c r="E1231" i="7" s="1"/>
  <c r="B1232" i="7"/>
  <c r="E1232" i="7" s="1"/>
  <c r="B1233" i="7"/>
  <c r="E1233" i="7" s="1"/>
  <c r="B1234" i="7"/>
  <c r="E1234" i="7" s="1"/>
  <c r="B1235" i="7"/>
  <c r="E1235" i="7" s="1"/>
  <c r="B1236" i="7"/>
  <c r="E1236" i="7" s="1"/>
  <c r="B1237" i="7"/>
  <c r="E1237" i="7" s="1"/>
  <c r="B1238" i="7"/>
  <c r="E1238" i="7" s="1"/>
  <c r="B1239" i="7"/>
  <c r="E1239" i="7" s="1"/>
  <c r="B1240" i="7"/>
  <c r="E1240" i="7" s="1"/>
  <c r="B1241" i="7"/>
  <c r="E1241" i="7" s="1"/>
  <c r="B1242" i="7"/>
  <c r="E1242" i="7" s="1"/>
  <c r="B1243" i="7"/>
  <c r="E1243" i="7" s="1"/>
  <c r="B1244" i="7"/>
  <c r="E1244" i="7" s="1"/>
  <c r="B1245" i="7"/>
  <c r="E1245" i="7" s="1"/>
  <c r="B1246" i="7"/>
  <c r="E1246" i="7" s="1"/>
  <c r="B1247" i="7"/>
  <c r="E1247" i="7" s="1"/>
  <c r="B1248" i="7"/>
  <c r="E1248" i="7" s="1"/>
  <c r="B1249" i="7"/>
  <c r="E1249" i="7" s="1"/>
  <c r="B1250" i="7"/>
  <c r="E1250" i="7" s="1"/>
  <c r="B1251" i="7"/>
  <c r="E1251" i="7" s="1"/>
  <c r="B1252" i="7"/>
  <c r="E1252" i="7" s="1"/>
  <c r="B1253" i="7"/>
  <c r="E1253" i="7" s="1"/>
  <c r="B1254" i="7"/>
  <c r="E1254" i="7" s="1"/>
  <c r="B1255" i="7"/>
  <c r="E1255" i="7" s="1"/>
  <c r="B1256" i="7"/>
  <c r="E1256" i="7" s="1"/>
  <c r="B1257" i="7"/>
  <c r="E1257" i="7" s="1"/>
  <c r="B1258" i="7"/>
  <c r="E1258" i="7" s="1"/>
  <c r="B1259" i="7"/>
  <c r="E1259" i="7" s="1"/>
  <c r="B1260" i="7"/>
  <c r="E1260" i="7" s="1"/>
  <c r="B1261" i="7"/>
  <c r="E1261" i="7" s="1"/>
  <c r="B1262" i="7"/>
  <c r="E1262" i="7" s="1"/>
  <c r="B1263" i="7"/>
  <c r="E1263" i="7" s="1"/>
  <c r="B1264" i="7"/>
  <c r="E1264" i="7" s="1"/>
  <c r="B1265" i="7"/>
  <c r="E1265" i="7" s="1"/>
  <c r="B1266" i="7"/>
  <c r="E1266" i="7" s="1"/>
  <c r="B1267" i="7"/>
  <c r="E1267" i="7" s="1"/>
  <c r="B1268" i="7"/>
  <c r="E1268" i="7" s="1"/>
  <c r="B1269" i="7"/>
  <c r="E1269" i="7" s="1"/>
  <c r="B1270" i="7"/>
  <c r="E1270" i="7" s="1"/>
  <c r="B1271" i="7"/>
  <c r="E1271" i="7" s="1"/>
  <c r="B1272" i="7"/>
  <c r="E1272" i="7" s="1"/>
  <c r="B1273" i="7"/>
  <c r="E1273" i="7" s="1"/>
  <c r="B1274" i="7"/>
  <c r="E1274" i="7" s="1"/>
  <c r="B1275" i="7"/>
  <c r="E1275" i="7" s="1"/>
  <c r="B1276" i="7"/>
  <c r="E1276" i="7" s="1"/>
  <c r="B1277" i="7"/>
  <c r="E1277" i="7" s="1"/>
  <c r="B1278" i="7"/>
  <c r="E1278" i="7" s="1"/>
  <c r="B1279" i="7"/>
  <c r="E1279" i="7" s="1"/>
  <c r="B1280" i="7"/>
  <c r="E1280" i="7" s="1"/>
  <c r="B1281" i="7"/>
  <c r="E1281" i="7" s="1"/>
  <c r="B1282" i="7"/>
  <c r="E1282" i="7" s="1"/>
  <c r="B1283" i="7"/>
  <c r="E1283" i="7" s="1"/>
  <c r="B1284" i="7"/>
  <c r="E1284" i="7" s="1"/>
  <c r="B1285" i="7"/>
  <c r="E1285" i="7" s="1"/>
  <c r="B1286" i="7"/>
  <c r="E1286" i="7" s="1"/>
  <c r="B1287" i="7"/>
  <c r="E1287" i="7" s="1"/>
  <c r="B1288" i="7"/>
  <c r="E1288" i="7" s="1"/>
  <c r="B1289" i="7"/>
  <c r="E1289" i="7" s="1"/>
  <c r="B1290" i="7"/>
  <c r="E1290" i="7" s="1"/>
  <c r="B1291" i="7"/>
  <c r="E1291" i="7" s="1"/>
  <c r="B1292" i="7"/>
  <c r="E1292" i="7" s="1"/>
  <c r="B1293" i="7"/>
  <c r="E1293" i="7" s="1"/>
  <c r="B1294" i="7"/>
  <c r="E1294" i="7" s="1"/>
  <c r="B1295" i="7"/>
  <c r="E1295" i="7" s="1"/>
  <c r="B1296" i="7"/>
  <c r="E1296" i="7" s="1"/>
  <c r="B1297" i="7"/>
  <c r="E1297" i="7" s="1"/>
  <c r="B1298" i="7"/>
  <c r="E1298" i="7" s="1"/>
  <c r="B1299" i="7"/>
  <c r="E1299" i="7" s="1"/>
  <c r="B1300" i="7"/>
  <c r="E1300" i="7" s="1"/>
  <c r="B1301" i="7"/>
  <c r="E1301" i="7" s="1"/>
  <c r="B1302" i="7"/>
  <c r="E1302" i="7" s="1"/>
  <c r="B1303" i="7"/>
  <c r="E1303" i="7" s="1"/>
  <c r="B1304" i="7"/>
  <c r="E1304" i="7" s="1"/>
  <c r="B1305" i="7"/>
  <c r="E1305" i="7" s="1"/>
  <c r="B1306" i="7"/>
  <c r="E1306" i="7" s="1"/>
  <c r="B1307" i="7"/>
  <c r="E1307" i="7" s="1"/>
  <c r="B1308" i="7"/>
  <c r="E1308" i="7" s="1"/>
  <c r="B1309" i="7"/>
  <c r="E1309" i="7" s="1"/>
  <c r="B1310" i="7"/>
  <c r="E1310" i="7" s="1"/>
  <c r="B1311" i="7"/>
  <c r="E1311" i="7" s="1"/>
  <c r="B1312" i="7"/>
  <c r="E1312" i="7" s="1"/>
  <c r="B1313" i="7"/>
  <c r="E1313" i="7" s="1"/>
  <c r="B1314" i="7"/>
  <c r="E1314" i="7" s="1"/>
  <c r="B1315" i="7"/>
  <c r="E1315" i="7" s="1"/>
  <c r="B1316" i="7"/>
  <c r="E1316" i="7" s="1"/>
  <c r="B1317" i="7"/>
  <c r="E1317" i="7" s="1"/>
  <c r="B1318" i="7"/>
  <c r="E1318" i="7" s="1"/>
  <c r="B1319" i="7"/>
  <c r="E1319" i="7" s="1"/>
  <c r="B1320" i="7"/>
  <c r="E1320" i="7" s="1"/>
  <c r="B1321" i="7"/>
  <c r="E1321" i="7" s="1"/>
  <c r="B1322" i="7"/>
  <c r="E1322" i="7" s="1"/>
  <c r="B1323" i="7"/>
  <c r="E1323" i="7" s="1"/>
  <c r="B1324" i="7"/>
  <c r="E1324" i="7" s="1"/>
  <c r="B1325" i="7"/>
  <c r="E1325" i="7" s="1"/>
  <c r="B1326" i="7"/>
  <c r="E1326" i="7" s="1"/>
  <c r="B1327" i="7"/>
  <c r="E1327" i="7" s="1"/>
  <c r="B1328" i="7"/>
  <c r="E1328" i="7" s="1"/>
  <c r="B1329" i="7"/>
  <c r="E1329" i="7" s="1"/>
  <c r="B1330" i="7"/>
  <c r="E1330" i="7" s="1"/>
  <c r="B1331" i="7"/>
  <c r="E1331" i="7" s="1"/>
  <c r="B1332" i="7"/>
  <c r="E1332" i="7" s="1"/>
  <c r="B1333" i="7"/>
  <c r="E1333" i="7" s="1"/>
  <c r="B1334" i="7"/>
  <c r="E1334" i="7" s="1"/>
  <c r="B1335" i="7"/>
  <c r="E1335" i="7" s="1"/>
  <c r="B1336" i="7"/>
  <c r="E1336" i="7" s="1"/>
  <c r="B1337" i="7"/>
  <c r="E1337" i="7" s="1"/>
  <c r="B1338" i="7"/>
  <c r="E1338" i="7" s="1"/>
  <c r="B1339" i="7"/>
  <c r="E1339" i="7" s="1"/>
  <c r="B1340" i="7"/>
  <c r="E1340" i="7" s="1"/>
  <c r="B1341" i="7"/>
  <c r="E1341" i="7" s="1"/>
  <c r="B1342" i="7"/>
  <c r="E1342" i="7" s="1"/>
  <c r="B1343" i="7"/>
  <c r="E1343" i="7" s="1"/>
  <c r="B1344" i="7"/>
  <c r="E1344" i="7" s="1"/>
  <c r="B1345" i="7"/>
  <c r="E1345" i="7" s="1"/>
  <c r="B1346" i="7"/>
  <c r="E1346" i="7" s="1"/>
  <c r="B1347" i="7"/>
  <c r="E1347" i="7" s="1"/>
  <c r="B1348" i="7"/>
  <c r="E1348" i="7" s="1"/>
  <c r="B1349" i="7"/>
  <c r="E1349" i="7" s="1"/>
  <c r="B1350" i="7"/>
  <c r="E1350" i="7" s="1"/>
  <c r="B1351" i="7"/>
  <c r="E1351" i="7" s="1"/>
  <c r="B1352" i="7"/>
  <c r="E1352" i="7" s="1"/>
  <c r="B1353" i="7"/>
  <c r="E1353" i="7" s="1"/>
  <c r="B1354" i="7"/>
  <c r="E1354" i="7" s="1"/>
  <c r="B1355" i="7"/>
  <c r="E1355" i="7" s="1"/>
  <c r="B1356" i="7"/>
  <c r="E1356" i="7" s="1"/>
  <c r="B1357" i="7"/>
  <c r="E1357" i="7" s="1"/>
  <c r="B1358" i="7"/>
  <c r="E1358" i="7" s="1"/>
  <c r="B1359" i="7"/>
  <c r="E1359" i="7" s="1"/>
  <c r="B1360" i="7"/>
  <c r="E1360" i="7" s="1"/>
  <c r="B1361" i="7"/>
  <c r="E1361" i="7" s="1"/>
  <c r="B1362" i="7"/>
  <c r="E1362" i="7" s="1"/>
  <c r="B1363" i="7"/>
  <c r="E1363" i="7" s="1"/>
  <c r="B1364" i="7"/>
  <c r="E1364" i="7" s="1"/>
  <c r="B1365" i="7"/>
  <c r="E1365" i="7" s="1"/>
  <c r="B1366" i="7"/>
  <c r="E1366" i="7" s="1"/>
  <c r="B1367" i="7"/>
  <c r="E1367" i="7" s="1"/>
  <c r="B1368" i="7"/>
  <c r="E1368" i="7" s="1"/>
  <c r="B1369" i="7"/>
  <c r="E1369" i="7" s="1"/>
  <c r="B1370" i="7"/>
  <c r="E1370" i="7" s="1"/>
  <c r="B1371" i="7"/>
  <c r="E1371" i="7" s="1"/>
  <c r="B1372" i="7"/>
  <c r="E1372" i="7" s="1"/>
  <c r="B1373" i="7"/>
  <c r="E1373" i="7" s="1"/>
  <c r="B1374" i="7"/>
  <c r="E1374" i="7" s="1"/>
  <c r="B1375" i="7"/>
  <c r="E1375" i="7" s="1"/>
  <c r="B1376" i="7"/>
  <c r="E1376" i="7" s="1"/>
  <c r="B1377" i="7"/>
  <c r="E1377" i="7" s="1"/>
  <c r="B1378" i="7"/>
  <c r="E1378" i="7" s="1"/>
  <c r="B1379" i="7"/>
  <c r="E1379" i="7" s="1"/>
  <c r="B1380" i="7"/>
  <c r="E1380" i="7" s="1"/>
  <c r="B1381" i="7"/>
  <c r="E1381" i="7" s="1"/>
  <c r="B1382" i="7"/>
  <c r="E1382" i="7" s="1"/>
  <c r="B1383" i="7"/>
  <c r="E1383" i="7" s="1"/>
  <c r="B1384" i="7"/>
  <c r="E1384" i="7" s="1"/>
  <c r="B1385" i="7"/>
  <c r="E1385" i="7" s="1"/>
  <c r="B1386" i="7"/>
  <c r="E1386" i="7" s="1"/>
  <c r="B1387" i="7"/>
  <c r="E1387" i="7" s="1"/>
  <c r="B1388" i="7"/>
  <c r="E1388" i="7" s="1"/>
  <c r="B1389" i="7"/>
  <c r="E1389" i="7" s="1"/>
  <c r="B1390" i="7"/>
  <c r="E1390" i="7" s="1"/>
  <c r="B1391" i="7"/>
  <c r="E1391" i="7" s="1"/>
  <c r="B1392" i="7"/>
  <c r="E1392" i="7" s="1"/>
  <c r="B1393" i="7"/>
  <c r="E1393" i="7" s="1"/>
  <c r="B1394" i="7"/>
  <c r="E1394" i="7" s="1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E1415" i="7" s="1"/>
  <c r="B1416" i="7"/>
  <c r="B1417" i="7"/>
  <c r="E1417" i="7" s="1"/>
  <c r="B1418" i="7"/>
  <c r="B1419" i="7"/>
  <c r="E1419" i="7" s="1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E1447" i="7" s="1"/>
  <c r="B1448" i="7"/>
  <c r="B1449" i="7"/>
  <c r="E1449" i="7" s="1"/>
  <c r="B1450" i="7"/>
  <c r="B1451" i="7"/>
  <c r="E1451" i="7" s="1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E1479" i="7" s="1"/>
  <c r="B1480" i="7"/>
  <c r="B1481" i="7"/>
  <c r="E1481" i="7" s="1"/>
  <c r="B1482" i="7"/>
  <c r="B1483" i="7"/>
  <c r="E1483" i="7" s="1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E1511" i="7" s="1"/>
  <c r="B1512" i="7"/>
  <c r="B1513" i="7"/>
  <c r="E1513" i="7" s="1"/>
  <c r="C2" i="7"/>
  <c r="C3" i="7"/>
  <c r="N3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N31" i="7" s="1"/>
  <c r="C32" i="7"/>
  <c r="C33" i="7"/>
  <c r="N33" i="7" s="1"/>
  <c r="C34" i="7"/>
  <c r="C35" i="7"/>
  <c r="N35" i="7" s="1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F227" i="7" s="1"/>
  <c r="C228" i="7"/>
  <c r="F228" i="7" s="1"/>
  <c r="C229" i="7"/>
  <c r="F229" i="7" s="1"/>
  <c r="C230" i="7"/>
  <c r="F230" i="7" s="1"/>
  <c r="C231" i="7"/>
  <c r="F231" i="7" s="1"/>
  <c r="C232" i="7"/>
  <c r="F232" i="7" s="1"/>
  <c r="C233" i="7"/>
  <c r="F233" i="7" s="1"/>
  <c r="C234" i="7"/>
  <c r="F234" i="7" s="1"/>
  <c r="C235" i="7"/>
  <c r="F235" i="7" s="1"/>
  <c r="C236" i="7"/>
  <c r="F236" i="7" s="1"/>
  <c r="C237" i="7"/>
  <c r="F237" i="7" s="1"/>
  <c r="C238" i="7"/>
  <c r="F238" i="7" s="1"/>
  <c r="C239" i="7"/>
  <c r="F239" i="7" s="1"/>
  <c r="C240" i="7"/>
  <c r="F240" i="7" s="1"/>
  <c r="C241" i="7"/>
  <c r="F241" i="7" s="1"/>
  <c r="C242" i="7"/>
  <c r="F242" i="7" s="1"/>
  <c r="C243" i="7"/>
  <c r="F243" i="7" s="1"/>
  <c r="C244" i="7"/>
  <c r="F244" i="7" s="1"/>
  <c r="C245" i="7"/>
  <c r="F245" i="7" s="1"/>
  <c r="C246" i="7"/>
  <c r="F246" i="7" s="1"/>
  <c r="C247" i="7"/>
  <c r="F247" i="7" s="1"/>
  <c r="C248" i="7"/>
  <c r="F248" i="7" s="1"/>
  <c r="C249" i="7"/>
  <c r="F249" i="7" s="1"/>
  <c r="C250" i="7"/>
  <c r="F250" i="7" s="1"/>
  <c r="C251" i="7"/>
  <c r="F251" i="7" s="1"/>
  <c r="C252" i="7"/>
  <c r="F252" i="7" s="1"/>
  <c r="C253" i="7"/>
  <c r="F253" i="7" s="1"/>
  <c r="C254" i="7"/>
  <c r="F254" i="7" s="1"/>
  <c r="C255" i="7"/>
  <c r="F255" i="7" s="1"/>
  <c r="C256" i="7"/>
  <c r="F256" i="7" s="1"/>
  <c r="C257" i="7"/>
  <c r="F257" i="7" s="1"/>
  <c r="C258" i="7"/>
  <c r="F258" i="7" s="1"/>
  <c r="C259" i="7"/>
  <c r="F259" i="7" s="1"/>
  <c r="C260" i="7"/>
  <c r="F260" i="7" s="1"/>
  <c r="C261" i="7"/>
  <c r="F261" i="7" s="1"/>
  <c r="C262" i="7"/>
  <c r="F262" i="7" s="1"/>
  <c r="C263" i="7"/>
  <c r="F263" i="7" s="1"/>
  <c r="C264" i="7"/>
  <c r="F264" i="7" s="1"/>
  <c r="C265" i="7"/>
  <c r="F265" i="7" s="1"/>
  <c r="C266" i="7"/>
  <c r="F266" i="7" s="1"/>
  <c r="C267" i="7"/>
  <c r="F267" i="7" s="1"/>
  <c r="C268" i="7"/>
  <c r="F268" i="7" s="1"/>
  <c r="C269" i="7"/>
  <c r="F269" i="7" s="1"/>
  <c r="C270" i="7"/>
  <c r="F270" i="7" s="1"/>
  <c r="C271" i="7"/>
  <c r="F271" i="7" s="1"/>
  <c r="C272" i="7"/>
  <c r="F272" i="7" s="1"/>
  <c r="C273" i="7"/>
  <c r="F273" i="7" s="1"/>
  <c r="C274" i="7"/>
  <c r="F274" i="7" s="1"/>
  <c r="C275" i="7"/>
  <c r="F275" i="7" s="1"/>
  <c r="C276" i="7"/>
  <c r="F276" i="7" s="1"/>
  <c r="C277" i="7"/>
  <c r="F277" i="7" s="1"/>
  <c r="C278" i="7"/>
  <c r="F278" i="7" s="1"/>
  <c r="C279" i="7"/>
  <c r="F279" i="7" s="1"/>
  <c r="C280" i="7"/>
  <c r="F280" i="7" s="1"/>
  <c r="C281" i="7"/>
  <c r="F281" i="7" s="1"/>
  <c r="C282" i="7"/>
  <c r="F282" i="7" s="1"/>
  <c r="C283" i="7"/>
  <c r="F283" i="7" s="1"/>
  <c r="C284" i="7"/>
  <c r="F284" i="7" s="1"/>
  <c r="C285" i="7"/>
  <c r="F285" i="7" s="1"/>
  <c r="C286" i="7"/>
  <c r="F286" i="7" s="1"/>
  <c r="C287" i="7"/>
  <c r="F287" i="7" s="1"/>
  <c r="C288" i="7"/>
  <c r="F288" i="7" s="1"/>
  <c r="C289" i="7"/>
  <c r="F289" i="7" s="1"/>
  <c r="C290" i="7"/>
  <c r="F290" i="7" s="1"/>
  <c r="C291" i="7"/>
  <c r="F291" i="7" s="1"/>
  <c r="C292" i="7"/>
  <c r="F292" i="7" s="1"/>
  <c r="C293" i="7"/>
  <c r="F293" i="7" s="1"/>
  <c r="C294" i="7"/>
  <c r="F294" i="7" s="1"/>
  <c r="C295" i="7"/>
  <c r="F295" i="7" s="1"/>
  <c r="C296" i="7"/>
  <c r="F296" i="7" s="1"/>
  <c r="C297" i="7"/>
  <c r="F297" i="7" s="1"/>
  <c r="C298" i="7"/>
  <c r="F298" i="7" s="1"/>
  <c r="C299" i="7"/>
  <c r="F299" i="7" s="1"/>
  <c r="C300" i="7"/>
  <c r="F300" i="7" s="1"/>
  <c r="C301" i="7"/>
  <c r="F301" i="7" s="1"/>
  <c r="C302" i="7"/>
  <c r="F302" i="7" s="1"/>
  <c r="C303" i="7"/>
  <c r="F303" i="7" s="1"/>
  <c r="C304" i="7"/>
  <c r="F304" i="7" s="1"/>
  <c r="C305" i="7"/>
  <c r="F305" i="7" s="1"/>
  <c r="C306" i="7"/>
  <c r="F306" i="7" s="1"/>
  <c r="C307" i="7"/>
  <c r="F307" i="7" s="1"/>
  <c r="C308" i="7"/>
  <c r="F308" i="7" s="1"/>
  <c r="C309" i="7"/>
  <c r="F309" i="7" s="1"/>
  <c r="C310" i="7"/>
  <c r="F310" i="7" s="1"/>
  <c r="C311" i="7"/>
  <c r="F311" i="7" s="1"/>
  <c r="C312" i="7"/>
  <c r="F312" i="7" s="1"/>
  <c r="C313" i="7"/>
  <c r="F313" i="7" s="1"/>
  <c r="C314" i="7"/>
  <c r="F314" i="7" s="1"/>
  <c r="C315" i="7"/>
  <c r="F315" i="7" s="1"/>
  <c r="C316" i="7"/>
  <c r="F316" i="7" s="1"/>
  <c r="C317" i="7"/>
  <c r="F317" i="7" s="1"/>
  <c r="C318" i="7"/>
  <c r="F318" i="7" s="1"/>
  <c r="C319" i="7"/>
  <c r="F319" i="7" s="1"/>
  <c r="C320" i="7"/>
  <c r="F320" i="7" s="1"/>
  <c r="C321" i="7"/>
  <c r="F321" i="7" s="1"/>
  <c r="C322" i="7"/>
  <c r="F322" i="7" s="1"/>
  <c r="C323" i="7"/>
  <c r="F323" i="7" s="1"/>
  <c r="C324" i="7"/>
  <c r="F324" i="7" s="1"/>
  <c r="C325" i="7"/>
  <c r="F325" i="7" s="1"/>
  <c r="C326" i="7"/>
  <c r="F326" i="7" s="1"/>
  <c r="C327" i="7"/>
  <c r="F327" i="7" s="1"/>
  <c r="C328" i="7"/>
  <c r="F328" i="7" s="1"/>
  <c r="C329" i="7"/>
  <c r="F329" i="7" s="1"/>
  <c r="C330" i="7"/>
  <c r="F330" i="7" s="1"/>
  <c r="C331" i="7"/>
  <c r="F331" i="7" s="1"/>
  <c r="C332" i="7"/>
  <c r="F332" i="7" s="1"/>
  <c r="C333" i="7"/>
  <c r="F333" i="7" s="1"/>
  <c r="C334" i="7"/>
  <c r="F334" i="7" s="1"/>
  <c r="C335" i="7"/>
  <c r="F335" i="7" s="1"/>
  <c r="C336" i="7"/>
  <c r="F336" i="7" s="1"/>
  <c r="C337" i="7"/>
  <c r="F337" i="7" s="1"/>
  <c r="C338" i="7"/>
  <c r="F338" i="7" s="1"/>
  <c r="C339" i="7"/>
  <c r="F339" i="7" s="1"/>
  <c r="C340" i="7"/>
  <c r="F340" i="7" s="1"/>
  <c r="C341" i="7"/>
  <c r="F341" i="7" s="1"/>
  <c r="C342" i="7"/>
  <c r="F342" i="7" s="1"/>
  <c r="C343" i="7"/>
  <c r="F343" i="7" s="1"/>
  <c r="C344" i="7"/>
  <c r="F344" i="7" s="1"/>
  <c r="C345" i="7"/>
  <c r="F345" i="7" s="1"/>
  <c r="C346" i="7"/>
  <c r="F346" i="7" s="1"/>
  <c r="C347" i="7"/>
  <c r="F347" i="7" s="1"/>
  <c r="C348" i="7"/>
  <c r="F348" i="7" s="1"/>
  <c r="C349" i="7"/>
  <c r="F349" i="7" s="1"/>
  <c r="C350" i="7"/>
  <c r="F350" i="7" s="1"/>
  <c r="C351" i="7"/>
  <c r="F351" i="7" s="1"/>
  <c r="C352" i="7"/>
  <c r="F352" i="7" s="1"/>
  <c r="C353" i="7"/>
  <c r="F353" i="7" s="1"/>
  <c r="C354" i="7"/>
  <c r="F354" i="7" s="1"/>
  <c r="C355" i="7"/>
  <c r="F355" i="7" s="1"/>
  <c r="C356" i="7"/>
  <c r="F356" i="7" s="1"/>
  <c r="C357" i="7"/>
  <c r="F357" i="7" s="1"/>
  <c r="C358" i="7"/>
  <c r="F358" i="7" s="1"/>
  <c r="C359" i="7"/>
  <c r="F359" i="7" s="1"/>
  <c r="C360" i="7"/>
  <c r="F360" i="7" s="1"/>
  <c r="C361" i="7"/>
  <c r="F361" i="7" s="1"/>
  <c r="C362" i="7"/>
  <c r="F362" i="7" s="1"/>
  <c r="C363" i="7"/>
  <c r="F363" i="7" s="1"/>
  <c r="C364" i="7"/>
  <c r="F364" i="7" s="1"/>
  <c r="C365" i="7"/>
  <c r="F365" i="7" s="1"/>
  <c r="C366" i="7"/>
  <c r="F366" i="7" s="1"/>
  <c r="C367" i="7"/>
  <c r="F367" i="7" s="1"/>
  <c r="C368" i="7"/>
  <c r="F368" i="7" s="1"/>
  <c r="C369" i="7"/>
  <c r="F369" i="7" s="1"/>
  <c r="C370" i="7"/>
  <c r="F370" i="7" s="1"/>
  <c r="C371" i="7"/>
  <c r="F371" i="7" s="1"/>
  <c r="C372" i="7"/>
  <c r="F372" i="7" s="1"/>
  <c r="C373" i="7"/>
  <c r="F373" i="7" s="1"/>
  <c r="C374" i="7"/>
  <c r="F374" i="7" s="1"/>
  <c r="C375" i="7"/>
  <c r="F375" i="7" s="1"/>
  <c r="C376" i="7"/>
  <c r="F376" i="7" s="1"/>
  <c r="C377" i="7"/>
  <c r="F377" i="7" s="1"/>
  <c r="C378" i="7"/>
  <c r="F378" i="7" s="1"/>
  <c r="C379" i="7"/>
  <c r="F379" i="7" s="1"/>
  <c r="C380" i="7"/>
  <c r="F380" i="7" s="1"/>
  <c r="C381" i="7"/>
  <c r="F381" i="7" s="1"/>
  <c r="C382" i="7"/>
  <c r="F382" i="7" s="1"/>
  <c r="C383" i="7"/>
  <c r="F383" i="7" s="1"/>
  <c r="C384" i="7"/>
  <c r="F384" i="7" s="1"/>
  <c r="C385" i="7"/>
  <c r="F385" i="7" s="1"/>
  <c r="C386" i="7"/>
  <c r="F386" i="7" s="1"/>
  <c r="C387" i="7"/>
  <c r="F387" i="7" s="1"/>
  <c r="C388" i="7"/>
  <c r="F388" i="7" s="1"/>
  <c r="C389" i="7"/>
  <c r="F389" i="7" s="1"/>
  <c r="C390" i="7"/>
  <c r="F390" i="7" s="1"/>
  <c r="C391" i="7"/>
  <c r="F391" i="7" s="1"/>
  <c r="C392" i="7"/>
  <c r="F392" i="7" s="1"/>
  <c r="C393" i="7"/>
  <c r="F393" i="7" s="1"/>
  <c r="C394" i="7"/>
  <c r="F394" i="7" s="1"/>
  <c r="C395" i="7"/>
  <c r="F395" i="7" s="1"/>
  <c r="C396" i="7"/>
  <c r="F396" i="7" s="1"/>
  <c r="C397" i="7"/>
  <c r="F397" i="7" s="1"/>
  <c r="C398" i="7"/>
  <c r="F398" i="7" s="1"/>
  <c r="C399" i="7"/>
  <c r="F399" i="7" s="1"/>
  <c r="C400" i="7"/>
  <c r="F400" i="7" s="1"/>
  <c r="C401" i="7"/>
  <c r="F401" i="7" s="1"/>
  <c r="C402" i="7"/>
  <c r="F402" i="7" s="1"/>
  <c r="C403" i="7"/>
  <c r="F403" i="7" s="1"/>
  <c r="C404" i="7"/>
  <c r="F404" i="7" s="1"/>
  <c r="C405" i="7"/>
  <c r="F405" i="7" s="1"/>
  <c r="C406" i="7"/>
  <c r="F406" i="7" s="1"/>
  <c r="C407" i="7"/>
  <c r="F407" i="7" s="1"/>
  <c r="C408" i="7"/>
  <c r="F408" i="7" s="1"/>
  <c r="C409" i="7"/>
  <c r="F409" i="7" s="1"/>
  <c r="C410" i="7"/>
  <c r="F410" i="7" s="1"/>
  <c r="C411" i="7"/>
  <c r="F411" i="7" s="1"/>
  <c r="C412" i="7"/>
  <c r="F412" i="7" s="1"/>
  <c r="C413" i="7"/>
  <c r="F413" i="7" s="1"/>
  <c r="C414" i="7"/>
  <c r="F414" i="7" s="1"/>
  <c r="C415" i="7"/>
  <c r="F415" i="7" s="1"/>
  <c r="C416" i="7"/>
  <c r="F416" i="7" s="1"/>
  <c r="C417" i="7"/>
  <c r="F417" i="7" s="1"/>
  <c r="C418" i="7"/>
  <c r="F418" i="7" s="1"/>
  <c r="C419" i="7"/>
  <c r="F419" i="7" s="1"/>
  <c r="C420" i="7"/>
  <c r="F420" i="7" s="1"/>
  <c r="C421" i="7"/>
  <c r="F421" i="7" s="1"/>
  <c r="C422" i="7"/>
  <c r="F422" i="7" s="1"/>
  <c r="C423" i="7"/>
  <c r="F423" i="7" s="1"/>
  <c r="C424" i="7"/>
  <c r="F424" i="7" s="1"/>
  <c r="C425" i="7"/>
  <c r="F425" i="7" s="1"/>
  <c r="C426" i="7"/>
  <c r="F426" i="7" s="1"/>
  <c r="C427" i="7"/>
  <c r="F427" i="7" s="1"/>
  <c r="C428" i="7"/>
  <c r="F428" i="7" s="1"/>
  <c r="C429" i="7"/>
  <c r="F429" i="7" s="1"/>
  <c r="C430" i="7"/>
  <c r="F430" i="7" s="1"/>
  <c r="C431" i="7"/>
  <c r="F431" i="7" s="1"/>
  <c r="C432" i="7"/>
  <c r="F432" i="7" s="1"/>
  <c r="C433" i="7"/>
  <c r="F433" i="7" s="1"/>
  <c r="C434" i="7"/>
  <c r="F434" i="7" s="1"/>
  <c r="C435" i="7"/>
  <c r="F435" i="7" s="1"/>
  <c r="C436" i="7"/>
  <c r="F436" i="7" s="1"/>
  <c r="C437" i="7"/>
  <c r="F437" i="7" s="1"/>
  <c r="C438" i="7"/>
  <c r="F438" i="7" s="1"/>
  <c r="C439" i="7"/>
  <c r="F439" i="7" s="1"/>
  <c r="C440" i="7"/>
  <c r="F440" i="7" s="1"/>
  <c r="C441" i="7"/>
  <c r="F441" i="7" s="1"/>
  <c r="C442" i="7"/>
  <c r="F442" i="7" s="1"/>
  <c r="C443" i="7"/>
  <c r="F443" i="7" s="1"/>
  <c r="C444" i="7"/>
  <c r="F444" i="7" s="1"/>
  <c r="C445" i="7"/>
  <c r="F445" i="7" s="1"/>
  <c r="C446" i="7"/>
  <c r="F446" i="7" s="1"/>
  <c r="C447" i="7"/>
  <c r="F447" i="7" s="1"/>
  <c r="C448" i="7"/>
  <c r="F448" i="7" s="1"/>
  <c r="C449" i="7"/>
  <c r="F449" i="7" s="1"/>
  <c r="C450" i="7"/>
  <c r="F450" i="7" s="1"/>
  <c r="C451" i="7"/>
  <c r="F451" i="7" s="1"/>
  <c r="C452" i="7"/>
  <c r="F452" i="7" s="1"/>
  <c r="C453" i="7"/>
  <c r="F453" i="7" s="1"/>
  <c r="C454" i="7"/>
  <c r="F454" i="7" s="1"/>
  <c r="C455" i="7"/>
  <c r="F455" i="7" s="1"/>
  <c r="C456" i="7"/>
  <c r="F456" i="7" s="1"/>
  <c r="C457" i="7"/>
  <c r="F457" i="7" s="1"/>
  <c r="C458" i="7"/>
  <c r="F458" i="7" s="1"/>
  <c r="C459" i="7"/>
  <c r="F459" i="7" s="1"/>
  <c r="C460" i="7"/>
  <c r="F460" i="7" s="1"/>
  <c r="C461" i="7"/>
  <c r="F461" i="7" s="1"/>
  <c r="C462" i="7"/>
  <c r="F462" i="7" s="1"/>
  <c r="C463" i="7"/>
  <c r="F463" i="7" s="1"/>
  <c r="C464" i="7"/>
  <c r="F464" i="7" s="1"/>
  <c r="C465" i="7"/>
  <c r="F465" i="7" s="1"/>
  <c r="C466" i="7"/>
  <c r="F466" i="7" s="1"/>
  <c r="C467" i="7"/>
  <c r="F467" i="7" s="1"/>
  <c r="C468" i="7"/>
  <c r="F468" i="7" s="1"/>
  <c r="C469" i="7"/>
  <c r="F469" i="7" s="1"/>
  <c r="C470" i="7"/>
  <c r="F470" i="7" s="1"/>
  <c r="C471" i="7"/>
  <c r="F471" i="7" s="1"/>
  <c r="C472" i="7"/>
  <c r="F472" i="7" s="1"/>
  <c r="C473" i="7"/>
  <c r="F473" i="7" s="1"/>
  <c r="C474" i="7"/>
  <c r="F474" i="7" s="1"/>
  <c r="C475" i="7"/>
  <c r="F475" i="7" s="1"/>
  <c r="C476" i="7"/>
  <c r="F476" i="7" s="1"/>
  <c r="C477" i="7"/>
  <c r="F477" i="7" s="1"/>
  <c r="C478" i="7"/>
  <c r="F478" i="7" s="1"/>
  <c r="C479" i="7"/>
  <c r="F479" i="7" s="1"/>
  <c r="C480" i="7"/>
  <c r="F480" i="7" s="1"/>
  <c r="C481" i="7"/>
  <c r="F481" i="7" s="1"/>
  <c r="C482" i="7"/>
  <c r="F482" i="7" s="1"/>
  <c r="C483" i="7"/>
  <c r="F483" i="7" s="1"/>
  <c r="C484" i="7"/>
  <c r="F484" i="7" s="1"/>
  <c r="C485" i="7"/>
  <c r="F485" i="7" s="1"/>
  <c r="C486" i="7"/>
  <c r="F486" i="7" s="1"/>
  <c r="C487" i="7"/>
  <c r="F487" i="7" s="1"/>
  <c r="C488" i="7"/>
  <c r="F488" i="7" s="1"/>
  <c r="C489" i="7"/>
  <c r="F489" i="7" s="1"/>
  <c r="C490" i="7"/>
  <c r="F490" i="7" s="1"/>
  <c r="C491" i="7"/>
  <c r="F491" i="7" s="1"/>
  <c r="C492" i="7"/>
  <c r="F492" i="7" s="1"/>
  <c r="C493" i="7"/>
  <c r="F493" i="7" s="1"/>
  <c r="C494" i="7"/>
  <c r="F494" i="7" s="1"/>
  <c r="C495" i="7"/>
  <c r="F495" i="7" s="1"/>
  <c r="C496" i="7"/>
  <c r="F496" i="7" s="1"/>
  <c r="C497" i="7"/>
  <c r="F497" i="7" s="1"/>
  <c r="C498" i="7"/>
  <c r="F498" i="7" s="1"/>
  <c r="C499" i="7"/>
  <c r="F499" i="7" s="1"/>
  <c r="C500" i="7"/>
  <c r="F500" i="7" s="1"/>
  <c r="C501" i="7"/>
  <c r="F501" i="7" s="1"/>
  <c r="C502" i="7"/>
  <c r="F502" i="7" s="1"/>
  <c r="C503" i="7"/>
  <c r="F503" i="7" s="1"/>
  <c r="C504" i="7"/>
  <c r="F504" i="7" s="1"/>
  <c r="C505" i="7"/>
  <c r="F505" i="7" s="1"/>
  <c r="C506" i="7"/>
  <c r="F506" i="7" s="1"/>
  <c r="C507" i="7"/>
  <c r="F507" i="7" s="1"/>
  <c r="C508" i="7"/>
  <c r="F508" i="7" s="1"/>
  <c r="C509" i="7"/>
  <c r="F509" i="7" s="1"/>
  <c r="C510" i="7"/>
  <c r="F510" i="7" s="1"/>
  <c r="C511" i="7"/>
  <c r="F511" i="7" s="1"/>
  <c r="C512" i="7"/>
  <c r="F512" i="7" s="1"/>
  <c r="C513" i="7"/>
  <c r="F513" i="7" s="1"/>
  <c r="C514" i="7"/>
  <c r="F514" i="7" s="1"/>
  <c r="C515" i="7"/>
  <c r="F515" i="7" s="1"/>
  <c r="C516" i="7"/>
  <c r="F516" i="7" s="1"/>
  <c r="C517" i="7"/>
  <c r="F517" i="7" s="1"/>
  <c r="C518" i="7"/>
  <c r="F518" i="7" s="1"/>
  <c r="C519" i="7"/>
  <c r="F519" i="7" s="1"/>
  <c r="C520" i="7"/>
  <c r="F520" i="7" s="1"/>
  <c r="C521" i="7"/>
  <c r="F521" i="7" s="1"/>
  <c r="C522" i="7"/>
  <c r="F522" i="7" s="1"/>
  <c r="C523" i="7"/>
  <c r="F523" i="7" s="1"/>
  <c r="C524" i="7"/>
  <c r="F524" i="7" s="1"/>
  <c r="C525" i="7"/>
  <c r="F525" i="7" s="1"/>
  <c r="C526" i="7"/>
  <c r="F526" i="7" s="1"/>
  <c r="C527" i="7"/>
  <c r="F527" i="7" s="1"/>
  <c r="C528" i="7"/>
  <c r="F528" i="7" s="1"/>
  <c r="C529" i="7"/>
  <c r="F529" i="7" s="1"/>
  <c r="C530" i="7"/>
  <c r="F530" i="7" s="1"/>
  <c r="C531" i="7"/>
  <c r="F531" i="7" s="1"/>
  <c r="C532" i="7"/>
  <c r="F532" i="7" s="1"/>
  <c r="C533" i="7"/>
  <c r="F533" i="7" s="1"/>
  <c r="C534" i="7"/>
  <c r="F534" i="7" s="1"/>
  <c r="C535" i="7"/>
  <c r="F535" i="7" s="1"/>
  <c r="C536" i="7"/>
  <c r="F536" i="7" s="1"/>
  <c r="C537" i="7"/>
  <c r="F537" i="7" s="1"/>
  <c r="C538" i="7"/>
  <c r="F538" i="7" s="1"/>
  <c r="C539" i="7"/>
  <c r="F539" i="7" s="1"/>
  <c r="C540" i="7"/>
  <c r="F540" i="7" s="1"/>
  <c r="C541" i="7"/>
  <c r="F541" i="7" s="1"/>
  <c r="C542" i="7"/>
  <c r="F542" i="7" s="1"/>
  <c r="C543" i="7"/>
  <c r="F543" i="7" s="1"/>
  <c r="C544" i="7"/>
  <c r="F544" i="7" s="1"/>
  <c r="C545" i="7"/>
  <c r="F545" i="7" s="1"/>
  <c r="C546" i="7"/>
  <c r="F546" i="7" s="1"/>
  <c r="C547" i="7"/>
  <c r="F547" i="7" s="1"/>
  <c r="C548" i="7"/>
  <c r="F548" i="7" s="1"/>
  <c r="C549" i="7"/>
  <c r="F549" i="7" s="1"/>
  <c r="C550" i="7"/>
  <c r="F550" i="7" s="1"/>
  <c r="C551" i="7"/>
  <c r="F551" i="7" s="1"/>
  <c r="C552" i="7"/>
  <c r="F552" i="7" s="1"/>
  <c r="C553" i="7"/>
  <c r="F553" i="7" s="1"/>
  <c r="C554" i="7"/>
  <c r="F554" i="7" s="1"/>
  <c r="C555" i="7"/>
  <c r="F555" i="7" s="1"/>
  <c r="C556" i="7"/>
  <c r="F556" i="7" s="1"/>
  <c r="C557" i="7"/>
  <c r="F557" i="7" s="1"/>
  <c r="C558" i="7"/>
  <c r="F558" i="7" s="1"/>
  <c r="C559" i="7"/>
  <c r="F559" i="7" s="1"/>
  <c r="C560" i="7"/>
  <c r="F560" i="7" s="1"/>
  <c r="C561" i="7"/>
  <c r="F561" i="7" s="1"/>
  <c r="C562" i="7"/>
  <c r="F562" i="7" s="1"/>
  <c r="C563" i="7"/>
  <c r="F563" i="7" s="1"/>
  <c r="C564" i="7"/>
  <c r="F564" i="7" s="1"/>
  <c r="C565" i="7"/>
  <c r="F565" i="7" s="1"/>
  <c r="C566" i="7"/>
  <c r="F566" i="7" s="1"/>
  <c r="C567" i="7"/>
  <c r="F567" i="7" s="1"/>
  <c r="C568" i="7"/>
  <c r="F568" i="7" s="1"/>
  <c r="C569" i="7"/>
  <c r="F569" i="7" s="1"/>
  <c r="C570" i="7"/>
  <c r="F570" i="7" s="1"/>
  <c r="C571" i="7"/>
  <c r="F571" i="7" s="1"/>
  <c r="C572" i="7"/>
  <c r="F572" i="7" s="1"/>
  <c r="C573" i="7"/>
  <c r="F573" i="7" s="1"/>
  <c r="C574" i="7"/>
  <c r="F574" i="7" s="1"/>
  <c r="C575" i="7"/>
  <c r="F575" i="7" s="1"/>
  <c r="C576" i="7"/>
  <c r="F576" i="7" s="1"/>
  <c r="C577" i="7"/>
  <c r="F577" i="7" s="1"/>
  <c r="C578" i="7"/>
  <c r="F578" i="7" s="1"/>
  <c r="C579" i="7"/>
  <c r="F579" i="7" s="1"/>
  <c r="C580" i="7"/>
  <c r="F580" i="7" s="1"/>
  <c r="C581" i="7"/>
  <c r="F581" i="7" s="1"/>
  <c r="C582" i="7"/>
  <c r="F582" i="7" s="1"/>
  <c r="C583" i="7"/>
  <c r="F583" i="7" s="1"/>
  <c r="C584" i="7"/>
  <c r="F584" i="7" s="1"/>
  <c r="C585" i="7"/>
  <c r="F585" i="7" s="1"/>
  <c r="C586" i="7"/>
  <c r="F586" i="7" s="1"/>
  <c r="C587" i="7"/>
  <c r="F587" i="7" s="1"/>
  <c r="C588" i="7"/>
  <c r="F588" i="7" s="1"/>
  <c r="C589" i="7"/>
  <c r="F589" i="7" s="1"/>
  <c r="C590" i="7"/>
  <c r="F590" i="7" s="1"/>
  <c r="C591" i="7"/>
  <c r="F591" i="7" s="1"/>
  <c r="C592" i="7"/>
  <c r="F592" i="7" s="1"/>
  <c r="C593" i="7"/>
  <c r="F593" i="7" s="1"/>
  <c r="C594" i="7"/>
  <c r="F594" i="7" s="1"/>
  <c r="C595" i="7"/>
  <c r="F595" i="7" s="1"/>
  <c r="C596" i="7"/>
  <c r="F596" i="7" s="1"/>
  <c r="C597" i="7"/>
  <c r="F597" i="7" s="1"/>
  <c r="C598" i="7"/>
  <c r="F598" i="7" s="1"/>
  <c r="C599" i="7"/>
  <c r="F599" i="7" s="1"/>
  <c r="C600" i="7"/>
  <c r="F600" i="7" s="1"/>
  <c r="C601" i="7"/>
  <c r="F601" i="7" s="1"/>
  <c r="C602" i="7"/>
  <c r="F602" i="7" s="1"/>
  <c r="C603" i="7"/>
  <c r="F603" i="7" s="1"/>
  <c r="C604" i="7"/>
  <c r="F604" i="7" s="1"/>
  <c r="C605" i="7"/>
  <c r="F605" i="7" s="1"/>
  <c r="C606" i="7"/>
  <c r="F606" i="7" s="1"/>
  <c r="C607" i="7"/>
  <c r="F607" i="7" s="1"/>
  <c r="C608" i="7"/>
  <c r="F608" i="7" s="1"/>
  <c r="C609" i="7"/>
  <c r="F609" i="7" s="1"/>
  <c r="C610" i="7"/>
  <c r="F610" i="7" s="1"/>
  <c r="C611" i="7"/>
  <c r="F611" i="7" s="1"/>
  <c r="C612" i="7"/>
  <c r="F612" i="7" s="1"/>
  <c r="C613" i="7"/>
  <c r="F613" i="7" s="1"/>
  <c r="C614" i="7"/>
  <c r="F614" i="7" s="1"/>
  <c r="C615" i="7"/>
  <c r="F615" i="7" s="1"/>
  <c r="C616" i="7"/>
  <c r="F616" i="7" s="1"/>
  <c r="C617" i="7"/>
  <c r="F617" i="7" s="1"/>
  <c r="C618" i="7"/>
  <c r="F618" i="7" s="1"/>
  <c r="C619" i="7"/>
  <c r="F619" i="7" s="1"/>
  <c r="C620" i="7"/>
  <c r="F620" i="7" s="1"/>
  <c r="C621" i="7"/>
  <c r="F621" i="7" s="1"/>
  <c r="C622" i="7"/>
  <c r="F622" i="7" s="1"/>
  <c r="C623" i="7"/>
  <c r="F623" i="7" s="1"/>
  <c r="C624" i="7"/>
  <c r="F624" i="7" s="1"/>
  <c r="C625" i="7"/>
  <c r="F625" i="7" s="1"/>
  <c r="C626" i="7"/>
  <c r="F626" i="7" s="1"/>
  <c r="C627" i="7"/>
  <c r="F627" i="7" s="1"/>
  <c r="C628" i="7"/>
  <c r="F628" i="7" s="1"/>
  <c r="C629" i="7"/>
  <c r="F629" i="7" s="1"/>
  <c r="C630" i="7"/>
  <c r="F630" i="7" s="1"/>
  <c r="C631" i="7"/>
  <c r="F631" i="7" s="1"/>
  <c r="C632" i="7"/>
  <c r="F632" i="7" s="1"/>
  <c r="C633" i="7"/>
  <c r="F633" i="7" s="1"/>
  <c r="C634" i="7"/>
  <c r="F634" i="7" s="1"/>
  <c r="C635" i="7"/>
  <c r="F635" i="7" s="1"/>
  <c r="C636" i="7"/>
  <c r="F636" i="7" s="1"/>
  <c r="C637" i="7"/>
  <c r="F637" i="7" s="1"/>
  <c r="C638" i="7"/>
  <c r="F638" i="7" s="1"/>
  <c r="C639" i="7"/>
  <c r="F639" i="7" s="1"/>
  <c r="C640" i="7"/>
  <c r="F640" i="7" s="1"/>
  <c r="C641" i="7"/>
  <c r="F641" i="7" s="1"/>
  <c r="C642" i="7"/>
  <c r="F642" i="7" s="1"/>
  <c r="C643" i="7"/>
  <c r="F643" i="7" s="1"/>
  <c r="C644" i="7"/>
  <c r="F644" i="7" s="1"/>
  <c r="C645" i="7"/>
  <c r="F645" i="7" s="1"/>
  <c r="C646" i="7"/>
  <c r="F646" i="7" s="1"/>
  <c r="C647" i="7"/>
  <c r="F647" i="7" s="1"/>
  <c r="C648" i="7"/>
  <c r="F648" i="7" s="1"/>
  <c r="C649" i="7"/>
  <c r="F649" i="7" s="1"/>
  <c r="C650" i="7"/>
  <c r="F650" i="7" s="1"/>
  <c r="C651" i="7"/>
  <c r="F651" i="7" s="1"/>
  <c r="C652" i="7"/>
  <c r="F652" i="7" s="1"/>
  <c r="C653" i="7"/>
  <c r="F653" i="7" s="1"/>
  <c r="C654" i="7"/>
  <c r="F654" i="7" s="1"/>
  <c r="C655" i="7"/>
  <c r="F655" i="7" s="1"/>
  <c r="C656" i="7"/>
  <c r="F656" i="7" s="1"/>
  <c r="C657" i="7"/>
  <c r="F657" i="7" s="1"/>
  <c r="C658" i="7"/>
  <c r="F658" i="7" s="1"/>
  <c r="C659" i="7"/>
  <c r="F659" i="7" s="1"/>
  <c r="C660" i="7"/>
  <c r="F660" i="7" s="1"/>
  <c r="C661" i="7"/>
  <c r="F661" i="7" s="1"/>
  <c r="C662" i="7"/>
  <c r="F662" i="7" s="1"/>
  <c r="C663" i="7"/>
  <c r="F663" i="7" s="1"/>
  <c r="C664" i="7"/>
  <c r="F664" i="7" s="1"/>
  <c r="C665" i="7"/>
  <c r="F665" i="7" s="1"/>
  <c r="C666" i="7"/>
  <c r="F666" i="7" s="1"/>
  <c r="C667" i="7"/>
  <c r="F667" i="7" s="1"/>
  <c r="C668" i="7"/>
  <c r="F668" i="7" s="1"/>
  <c r="C669" i="7"/>
  <c r="F669" i="7" s="1"/>
  <c r="C670" i="7"/>
  <c r="F670" i="7" s="1"/>
  <c r="C671" i="7"/>
  <c r="F671" i="7" s="1"/>
  <c r="C672" i="7"/>
  <c r="F672" i="7" s="1"/>
  <c r="C673" i="7"/>
  <c r="F673" i="7" s="1"/>
  <c r="C674" i="7"/>
  <c r="F674" i="7" s="1"/>
  <c r="C675" i="7"/>
  <c r="F675" i="7" s="1"/>
  <c r="C676" i="7"/>
  <c r="F676" i="7" s="1"/>
  <c r="C677" i="7"/>
  <c r="F677" i="7" s="1"/>
  <c r="C678" i="7"/>
  <c r="F678" i="7" s="1"/>
  <c r="C679" i="7"/>
  <c r="F679" i="7" s="1"/>
  <c r="C680" i="7"/>
  <c r="F680" i="7" s="1"/>
  <c r="C681" i="7"/>
  <c r="F681" i="7" s="1"/>
  <c r="C682" i="7"/>
  <c r="F682" i="7" s="1"/>
  <c r="C683" i="7"/>
  <c r="F683" i="7" s="1"/>
  <c r="C684" i="7"/>
  <c r="F684" i="7" s="1"/>
  <c r="C685" i="7"/>
  <c r="F685" i="7" s="1"/>
  <c r="C686" i="7"/>
  <c r="F686" i="7" s="1"/>
  <c r="C687" i="7"/>
  <c r="F687" i="7" s="1"/>
  <c r="C688" i="7"/>
  <c r="F688" i="7" s="1"/>
  <c r="C689" i="7"/>
  <c r="F689" i="7" s="1"/>
  <c r="C690" i="7"/>
  <c r="F690" i="7" s="1"/>
  <c r="C691" i="7"/>
  <c r="F691" i="7" s="1"/>
  <c r="C692" i="7"/>
  <c r="F692" i="7" s="1"/>
  <c r="C693" i="7"/>
  <c r="F693" i="7" s="1"/>
  <c r="C694" i="7"/>
  <c r="F694" i="7" s="1"/>
  <c r="C695" i="7"/>
  <c r="F695" i="7" s="1"/>
  <c r="C696" i="7"/>
  <c r="F696" i="7" s="1"/>
  <c r="C697" i="7"/>
  <c r="F697" i="7" s="1"/>
  <c r="C698" i="7"/>
  <c r="F698" i="7" s="1"/>
  <c r="C699" i="7"/>
  <c r="F699" i="7" s="1"/>
  <c r="C700" i="7"/>
  <c r="F700" i="7" s="1"/>
  <c r="C701" i="7"/>
  <c r="F701" i="7" s="1"/>
  <c r="C702" i="7"/>
  <c r="F702" i="7" s="1"/>
  <c r="C703" i="7"/>
  <c r="F703" i="7" s="1"/>
  <c r="C704" i="7"/>
  <c r="F704" i="7" s="1"/>
  <c r="C705" i="7"/>
  <c r="F705" i="7" s="1"/>
  <c r="C706" i="7"/>
  <c r="F706" i="7" s="1"/>
  <c r="C707" i="7"/>
  <c r="F707" i="7" s="1"/>
  <c r="C708" i="7"/>
  <c r="F708" i="7" s="1"/>
  <c r="C709" i="7"/>
  <c r="F709" i="7" s="1"/>
  <c r="C710" i="7"/>
  <c r="F710" i="7" s="1"/>
  <c r="C711" i="7"/>
  <c r="F711" i="7" s="1"/>
  <c r="C712" i="7"/>
  <c r="F712" i="7" s="1"/>
  <c r="C713" i="7"/>
  <c r="F713" i="7" s="1"/>
  <c r="C714" i="7"/>
  <c r="F714" i="7" s="1"/>
  <c r="C715" i="7"/>
  <c r="F715" i="7" s="1"/>
  <c r="C716" i="7"/>
  <c r="F716" i="7" s="1"/>
  <c r="C717" i="7"/>
  <c r="F717" i="7" s="1"/>
  <c r="C718" i="7"/>
  <c r="F718" i="7" s="1"/>
  <c r="C719" i="7"/>
  <c r="F719" i="7" s="1"/>
  <c r="C720" i="7"/>
  <c r="F720" i="7" s="1"/>
  <c r="C721" i="7"/>
  <c r="F721" i="7" s="1"/>
  <c r="C722" i="7"/>
  <c r="F722" i="7" s="1"/>
  <c r="C723" i="7"/>
  <c r="F723" i="7" s="1"/>
  <c r="C724" i="7"/>
  <c r="F724" i="7" s="1"/>
  <c r="C725" i="7"/>
  <c r="F725" i="7" s="1"/>
  <c r="C726" i="7"/>
  <c r="F726" i="7" s="1"/>
  <c r="C727" i="7"/>
  <c r="F727" i="7" s="1"/>
  <c r="C728" i="7"/>
  <c r="F728" i="7" s="1"/>
  <c r="C729" i="7"/>
  <c r="F729" i="7" s="1"/>
  <c r="C730" i="7"/>
  <c r="F730" i="7" s="1"/>
  <c r="C731" i="7"/>
  <c r="F731" i="7" s="1"/>
  <c r="C732" i="7"/>
  <c r="F732" i="7" s="1"/>
  <c r="C733" i="7"/>
  <c r="F733" i="7" s="1"/>
  <c r="C734" i="7"/>
  <c r="F734" i="7" s="1"/>
  <c r="C735" i="7"/>
  <c r="F735" i="7" s="1"/>
  <c r="C736" i="7"/>
  <c r="F736" i="7" s="1"/>
  <c r="C737" i="7"/>
  <c r="F737" i="7" s="1"/>
  <c r="C738" i="7"/>
  <c r="F738" i="7" s="1"/>
  <c r="C739" i="7"/>
  <c r="F739" i="7" s="1"/>
  <c r="C740" i="7"/>
  <c r="F740" i="7" s="1"/>
  <c r="C741" i="7"/>
  <c r="F741" i="7" s="1"/>
  <c r="C742" i="7"/>
  <c r="F742" i="7" s="1"/>
  <c r="C743" i="7"/>
  <c r="F743" i="7" s="1"/>
  <c r="C744" i="7"/>
  <c r="F744" i="7" s="1"/>
  <c r="C745" i="7"/>
  <c r="F745" i="7" s="1"/>
  <c r="C746" i="7"/>
  <c r="F746" i="7" s="1"/>
  <c r="C747" i="7"/>
  <c r="F747" i="7" s="1"/>
  <c r="C748" i="7"/>
  <c r="F748" i="7" s="1"/>
  <c r="C749" i="7"/>
  <c r="F749" i="7" s="1"/>
  <c r="C750" i="7"/>
  <c r="F750" i="7" s="1"/>
  <c r="C751" i="7"/>
  <c r="F751" i="7" s="1"/>
  <c r="C752" i="7"/>
  <c r="F752" i="7" s="1"/>
  <c r="C753" i="7"/>
  <c r="F753" i="7" s="1"/>
  <c r="C754" i="7"/>
  <c r="F754" i="7" s="1"/>
  <c r="C755" i="7"/>
  <c r="F755" i="7" s="1"/>
  <c r="C756" i="7"/>
  <c r="F756" i="7" s="1"/>
  <c r="C757" i="7"/>
  <c r="F757" i="7" s="1"/>
  <c r="C758" i="7"/>
  <c r="F758" i="7" s="1"/>
  <c r="C759" i="7"/>
  <c r="F759" i="7" s="1"/>
  <c r="C760" i="7"/>
  <c r="F760" i="7" s="1"/>
  <c r="C761" i="7"/>
  <c r="F761" i="7" s="1"/>
  <c r="C762" i="7"/>
  <c r="F762" i="7" s="1"/>
  <c r="C763" i="7"/>
  <c r="F763" i="7" s="1"/>
  <c r="C764" i="7"/>
  <c r="F764" i="7" s="1"/>
  <c r="C765" i="7"/>
  <c r="F765" i="7" s="1"/>
  <c r="C766" i="7"/>
  <c r="F766" i="7" s="1"/>
  <c r="C767" i="7"/>
  <c r="F767" i="7" s="1"/>
  <c r="C768" i="7"/>
  <c r="F768" i="7" s="1"/>
  <c r="C769" i="7"/>
  <c r="F769" i="7" s="1"/>
  <c r="C770" i="7"/>
  <c r="F770" i="7" s="1"/>
  <c r="C771" i="7"/>
  <c r="F771" i="7" s="1"/>
  <c r="C772" i="7"/>
  <c r="F772" i="7" s="1"/>
  <c r="C773" i="7"/>
  <c r="F773" i="7" s="1"/>
  <c r="C774" i="7"/>
  <c r="F774" i="7" s="1"/>
  <c r="C775" i="7"/>
  <c r="F775" i="7" s="1"/>
  <c r="C776" i="7"/>
  <c r="F776" i="7" s="1"/>
  <c r="C777" i="7"/>
  <c r="F777" i="7" s="1"/>
  <c r="C778" i="7"/>
  <c r="F778" i="7" s="1"/>
  <c r="C779" i="7"/>
  <c r="F779" i="7" s="1"/>
  <c r="C780" i="7"/>
  <c r="F780" i="7" s="1"/>
  <c r="C781" i="7"/>
  <c r="F781" i="7" s="1"/>
  <c r="C782" i="7"/>
  <c r="F782" i="7" s="1"/>
  <c r="C783" i="7"/>
  <c r="F783" i="7" s="1"/>
  <c r="C784" i="7"/>
  <c r="F784" i="7" s="1"/>
  <c r="C785" i="7"/>
  <c r="F785" i="7" s="1"/>
  <c r="C786" i="7"/>
  <c r="F786" i="7" s="1"/>
  <c r="C787" i="7"/>
  <c r="F787" i="7" s="1"/>
  <c r="C788" i="7"/>
  <c r="F788" i="7" s="1"/>
  <c r="C789" i="7"/>
  <c r="F789" i="7" s="1"/>
  <c r="C790" i="7"/>
  <c r="F790" i="7" s="1"/>
  <c r="C791" i="7"/>
  <c r="F791" i="7" s="1"/>
  <c r="C792" i="7"/>
  <c r="F792" i="7" s="1"/>
  <c r="C793" i="7"/>
  <c r="F793" i="7" s="1"/>
  <c r="C794" i="7"/>
  <c r="F794" i="7" s="1"/>
  <c r="C795" i="7"/>
  <c r="F795" i="7" s="1"/>
  <c r="C796" i="7"/>
  <c r="F796" i="7" s="1"/>
  <c r="C797" i="7"/>
  <c r="F797" i="7" s="1"/>
  <c r="C798" i="7"/>
  <c r="F798" i="7" s="1"/>
  <c r="C799" i="7"/>
  <c r="F799" i="7" s="1"/>
  <c r="C800" i="7"/>
  <c r="F800" i="7" s="1"/>
  <c r="C801" i="7"/>
  <c r="F801" i="7" s="1"/>
  <c r="C802" i="7"/>
  <c r="F802" i="7" s="1"/>
  <c r="C803" i="7"/>
  <c r="F803" i="7" s="1"/>
  <c r="C804" i="7"/>
  <c r="F804" i="7" s="1"/>
  <c r="C805" i="7"/>
  <c r="F805" i="7" s="1"/>
  <c r="C806" i="7"/>
  <c r="F806" i="7" s="1"/>
  <c r="C807" i="7"/>
  <c r="F807" i="7" s="1"/>
  <c r="C808" i="7"/>
  <c r="F808" i="7" s="1"/>
  <c r="C809" i="7"/>
  <c r="F809" i="7" s="1"/>
  <c r="C810" i="7"/>
  <c r="F810" i="7" s="1"/>
  <c r="C811" i="7"/>
  <c r="F811" i="7" s="1"/>
  <c r="C812" i="7"/>
  <c r="F812" i="7" s="1"/>
  <c r="C813" i="7"/>
  <c r="F813" i="7" s="1"/>
  <c r="C814" i="7"/>
  <c r="F814" i="7" s="1"/>
  <c r="C815" i="7"/>
  <c r="F815" i="7" s="1"/>
  <c r="C816" i="7"/>
  <c r="F816" i="7" s="1"/>
  <c r="C817" i="7"/>
  <c r="F817" i="7" s="1"/>
  <c r="C818" i="7"/>
  <c r="F818" i="7" s="1"/>
  <c r="C819" i="7"/>
  <c r="F819" i="7" s="1"/>
  <c r="C820" i="7"/>
  <c r="F820" i="7" s="1"/>
  <c r="C821" i="7"/>
  <c r="F821" i="7" s="1"/>
  <c r="C822" i="7"/>
  <c r="F822" i="7" s="1"/>
  <c r="C823" i="7"/>
  <c r="F823" i="7" s="1"/>
  <c r="C824" i="7"/>
  <c r="F824" i="7" s="1"/>
  <c r="C825" i="7"/>
  <c r="F825" i="7" s="1"/>
  <c r="C826" i="7"/>
  <c r="F826" i="7" s="1"/>
  <c r="C827" i="7"/>
  <c r="F827" i="7" s="1"/>
  <c r="C828" i="7"/>
  <c r="F828" i="7" s="1"/>
  <c r="C829" i="7"/>
  <c r="F829" i="7" s="1"/>
  <c r="C830" i="7"/>
  <c r="F830" i="7" s="1"/>
  <c r="C831" i="7"/>
  <c r="F831" i="7" s="1"/>
  <c r="C832" i="7"/>
  <c r="F832" i="7" s="1"/>
  <c r="C833" i="7"/>
  <c r="F833" i="7" s="1"/>
  <c r="C834" i="7"/>
  <c r="F834" i="7" s="1"/>
  <c r="C835" i="7"/>
  <c r="F835" i="7" s="1"/>
  <c r="C836" i="7"/>
  <c r="F836" i="7" s="1"/>
  <c r="C837" i="7"/>
  <c r="F837" i="7" s="1"/>
  <c r="C838" i="7"/>
  <c r="F838" i="7" s="1"/>
  <c r="C839" i="7"/>
  <c r="F839" i="7" s="1"/>
  <c r="C840" i="7"/>
  <c r="F840" i="7" s="1"/>
  <c r="C841" i="7"/>
  <c r="F841" i="7" s="1"/>
  <c r="C842" i="7"/>
  <c r="F842" i="7" s="1"/>
  <c r="C843" i="7"/>
  <c r="F843" i="7" s="1"/>
  <c r="C844" i="7"/>
  <c r="F844" i="7" s="1"/>
  <c r="C845" i="7"/>
  <c r="F845" i="7" s="1"/>
  <c r="C846" i="7"/>
  <c r="F846" i="7" s="1"/>
  <c r="C847" i="7"/>
  <c r="F847" i="7" s="1"/>
  <c r="C848" i="7"/>
  <c r="F848" i="7" s="1"/>
  <c r="C849" i="7"/>
  <c r="F849" i="7" s="1"/>
  <c r="C850" i="7"/>
  <c r="F850" i="7" s="1"/>
  <c r="C851" i="7"/>
  <c r="F851" i="7" s="1"/>
  <c r="C852" i="7"/>
  <c r="F852" i="7" s="1"/>
  <c r="C853" i="7"/>
  <c r="F853" i="7" s="1"/>
  <c r="C854" i="7"/>
  <c r="F854" i="7" s="1"/>
  <c r="C855" i="7"/>
  <c r="F855" i="7" s="1"/>
  <c r="C856" i="7"/>
  <c r="F856" i="7" s="1"/>
  <c r="C857" i="7"/>
  <c r="F857" i="7" s="1"/>
  <c r="C858" i="7"/>
  <c r="F858" i="7" s="1"/>
  <c r="C859" i="7"/>
  <c r="F859" i="7" s="1"/>
  <c r="C860" i="7"/>
  <c r="F860" i="7" s="1"/>
  <c r="C861" i="7"/>
  <c r="F861" i="7" s="1"/>
  <c r="C862" i="7"/>
  <c r="F862" i="7" s="1"/>
  <c r="C863" i="7"/>
  <c r="F863" i="7" s="1"/>
  <c r="C864" i="7"/>
  <c r="F864" i="7" s="1"/>
  <c r="C865" i="7"/>
  <c r="F865" i="7" s="1"/>
  <c r="C866" i="7"/>
  <c r="F866" i="7" s="1"/>
  <c r="C867" i="7"/>
  <c r="F867" i="7" s="1"/>
  <c r="C868" i="7"/>
  <c r="F868" i="7" s="1"/>
  <c r="C869" i="7"/>
  <c r="F869" i="7" s="1"/>
  <c r="C870" i="7"/>
  <c r="F870" i="7" s="1"/>
  <c r="C871" i="7"/>
  <c r="F871" i="7" s="1"/>
  <c r="C872" i="7"/>
  <c r="F872" i="7" s="1"/>
  <c r="C873" i="7"/>
  <c r="F873" i="7" s="1"/>
  <c r="C874" i="7"/>
  <c r="F874" i="7" s="1"/>
  <c r="C875" i="7"/>
  <c r="F875" i="7" s="1"/>
  <c r="C876" i="7"/>
  <c r="F876" i="7" s="1"/>
  <c r="C877" i="7"/>
  <c r="F877" i="7" s="1"/>
  <c r="C878" i="7"/>
  <c r="F878" i="7" s="1"/>
  <c r="C879" i="7"/>
  <c r="F879" i="7" s="1"/>
  <c r="C880" i="7"/>
  <c r="F880" i="7" s="1"/>
  <c r="C881" i="7"/>
  <c r="F881" i="7" s="1"/>
  <c r="C882" i="7"/>
  <c r="F882" i="7" s="1"/>
  <c r="C883" i="7"/>
  <c r="F883" i="7" s="1"/>
  <c r="C884" i="7"/>
  <c r="F884" i="7" s="1"/>
  <c r="C885" i="7"/>
  <c r="F885" i="7" s="1"/>
  <c r="C886" i="7"/>
  <c r="F886" i="7" s="1"/>
  <c r="C887" i="7"/>
  <c r="F887" i="7" s="1"/>
  <c r="C888" i="7"/>
  <c r="F888" i="7" s="1"/>
  <c r="C889" i="7"/>
  <c r="F889" i="7" s="1"/>
  <c r="C890" i="7"/>
  <c r="F890" i="7" s="1"/>
  <c r="C891" i="7"/>
  <c r="F891" i="7" s="1"/>
  <c r="C892" i="7"/>
  <c r="F892" i="7" s="1"/>
  <c r="C893" i="7"/>
  <c r="F893" i="7" s="1"/>
  <c r="C894" i="7"/>
  <c r="F894" i="7" s="1"/>
  <c r="C895" i="7"/>
  <c r="F895" i="7" s="1"/>
  <c r="C896" i="7"/>
  <c r="F896" i="7" s="1"/>
  <c r="C897" i="7"/>
  <c r="F897" i="7" s="1"/>
  <c r="C898" i="7"/>
  <c r="F898" i="7" s="1"/>
  <c r="C899" i="7"/>
  <c r="F899" i="7" s="1"/>
  <c r="C900" i="7"/>
  <c r="F900" i="7" s="1"/>
  <c r="C901" i="7"/>
  <c r="F901" i="7" s="1"/>
  <c r="C902" i="7"/>
  <c r="F902" i="7" s="1"/>
  <c r="C903" i="7"/>
  <c r="F903" i="7" s="1"/>
  <c r="C904" i="7"/>
  <c r="F904" i="7" s="1"/>
  <c r="C905" i="7"/>
  <c r="F905" i="7" s="1"/>
  <c r="C906" i="7"/>
  <c r="F906" i="7" s="1"/>
  <c r="C907" i="7"/>
  <c r="F907" i="7" s="1"/>
  <c r="C908" i="7"/>
  <c r="F908" i="7" s="1"/>
  <c r="C909" i="7"/>
  <c r="F909" i="7" s="1"/>
  <c r="C910" i="7"/>
  <c r="F910" i="7" s="1"/>
  <c r="C911" i="7"/>
  <c r="F911" i="7" s="1"/>
  <c r="C912" i="7"/>
  <c r="F912" i="7" s="1"/>
  <c r="C913" i="7"/>
  <c r="F913" i="7" s="1"/>
  <c r="C914" i="7"/>
  <c r="F914" i="7" s="1"/>
  <c r="C915" i="7"/>
  <c r="F915" i="7" s="1"/>
  <c r="C916" i="7"/>
  <c r="F916" i="7" s="1"/>
  <c r="C917" i="7"/>
  <c r="F917" i="7" s="1"/>
  <c r="C918" i="7"/>
  <c r="F918" i="7" s="1"/>
  <c r="C919" i="7"/>
  <c r="F919" i="7" s="1"/>
  <c r="C920" i="7"/>
  <c r="F920" i="7" s="1"/>
  <c r="C921" i="7"/>
  <c r="F921" i="7" s="1"/>
  <c r="C922" i="7"/>
  <c r="F922" i="7" s="1"/>
  <c r="C923" i="7"/>
  <c r="F923" i="7" s="1"/>
  <c r="C924" i="7"/>
  <c r="F924" i="7" s="1"/>
  <c r="C925" i="7"/>
  <c r="F925" i="7" s="1"/>
  <c r="C926" i="7"/>
  <c r="F926" i="7" s="1"/>
  <c r="C927" i="7"/>
  <c r="F927" i="7" s="1"/>
  <c r="C928" i="7"/>
  <c r="F928" i="7" s="1"/>
  <c r="C929" i="7"/>
  <c r="F929" i="7" s="1"/>
  <c r="C930" i="7"/>
  <c r="F930" i="7" s="1"/>
  <c r="C931" i="7"/>
  <c r="F931" i="7" s="1"/>
  <c r="C932" i="7"/>
  <c r="F932" i="7" s="1"/>
  <c r="C933" i="7"/>
  <c r="F933" i="7" s="1"/>
  <c r="C934" i="7"/>
  <c r="F934" i="7" s="1"/>
  <c r="C935" i="7"/>
  <c r="F935" i="7" s="1"/>
  <c r="C936" i="7"/>
  <c r="F936" i="7" s="1"/>
  <c r="C937" i="7"/>
  <c r="F937" i="7" s="1"/>
  <c r="C938" i="7"/>
  <c r="F938" i="7" s="1"/>
  <c r="C939" i="7"/>
  <c r="F939" i="7" s="1"/>
  <c r="C940" i="7"/>
  <c r="F940" i="7" s="1"/>
  <c r="C941" i="7"/>
  <c r="F941" i="7" s="1"/>
  <c r="C942" i="7"/>
  <c r="F942" i="7" s="1"/>
  <c r="C943" i="7"/>
  <c r="F943" i="7" s="1"/>
  <c r="C944" i="7"/>
  <c r="F944" i="7" s="1"/>
  <c r="C945" i="7"/>
  <c r="F945" i="7" s="1"/>
  <c r="C946" i="7"/>
  <c r="F946" i="7" s="1"/>
  <c r="C947" i="7"/>
  <c r="F947" i="7" s="1"/>
  <c r="C948" i="7"/>
  <c r="F948" i="7" s="1"/>
  <c r="C949" i="7"/>
  <c r="F949" i="7" s="1"/>
  <c r="C950" i="7"/>
  <c r="F950" i="7" s="1"/>
  <c r="C951" i="7"/>
  <c r="F951" i="7" s="1"/>
  <c r="C952" i="7"/>
  <c r="F952" i="7" s="1"/>
  <c r="C953" i="7"/>
  <c r="F953" i="7" s="1"/>
  <c r="C954" i="7"/>
  <c r="F954" i="7" s="1"/>
  <c r="C955" i="7"/>
  <c r="F955" i="7" s="1"/>
  <c r="C956" i="7"/>
  <c r="F956" i="7" s="1"/>
  <c r="C957" i="7"/>
  <c r="F957" i="7" s="1"/>
  <c r="C958" i="7"/>
  <c r="F958" i="7" s="1"/>
  <c r="C959" i="7"/>
  <c r="F959" i="7" s="1"/>
  <c r="C960" i="7"/>
  <c r="F960" i="7" s="1"/>
  <c r="C961" i="7"/>
  <c r="F961" i="7" s="1"/>
  <c r="C962" i="7"/>
  <c r="F962" i="7" s="1"/>
  <c r="C963" i="7"/>
  <c r="F963" i="7" s="1"/>
  <c r="C964" i="7"/>
  <c r="F964" i="7" s="1"/>
  <c r="C965" i="7"/>
  <c r="F965" i="7" s="1"/>
  <c r="C966" i="7"/>
  <c r="F966" i="7" s="1"/>
  <c r="C967" i="7"/>
  <c r="F967" i="7" s="1"/>
  <c r="C968" i="7"/>
  <c r="F968" i="7" s="1"/>
  <c r="C969" i="7"/>
  <c r="F969" i="7" s="1"/>
  <c r="C970" i="7"/>
  <c r="F970" i="7" s="1"/>
  <c r="C971" i="7"/>
  <c r="F971" i="7" s="1"/>
  <c r="C972" i="7"/>
  <c r="F972" i="7" s="1"/>
  <c r="C973" i="7"/>
  <c r="F973" i="7" s="1"/>
  <c r="C974" i="7"/>
  <c r="F974" i="7" s="1"/>
  <c r="C975" i="7"/>
  <c r="F975" i="7" s="1"/>
  <c r="C976" i="7"/>
  <c r="F976" i="7" s="1"/>
  <c r="C977" i="7"/>
  <c r="F977" i="7" s="1"/>
  <c r="C978" i="7"/>
  <c r="F978" i="7" s="1"/>
  <c r="C979" i="7"/>
  <c r="F979" i="7" s="1"/>
  <c r="C980" i="7"/>
  <c r="F980" i="7" s="1"/>
  <c r="C981" i="7"/>
  <c r="F981" i="7" s="1"/>
  <c r="C982" i="7"/>
  <c r="F982" i="7" s="1"/>
  <c r="C983" i="7"/>
  <c r="F983" i="7" s="1"/>
  <c r="C984" i="7"/>
  <c r="F984" i="7" s="1"/>
  <c r="C985" i="7"/>
  <c r="F985" i="7" s="1"/>
  <c r="C986" i="7"/>
  <c r="F986" i="7" s="1"/>
  <c r="C987" i="7"/>
  <c r="F987" i="7" s="1"/>
  <c r="C988" i="7"/>
  <c r="F988" i="7" s="1"/>
  <c r="C989" i="7"/>
  <c r="F989" i="7" s="1"/>
  <c r="C990" i="7"/>
  <c r="F990" i="7" s="1"/>
  <c r="C991" i="7"/>
  <c r="F991" i="7" s="1"/>
  <c r="C992" i="7"/>
  <c r="F992" i="7" s="1"/>
  <c r="C993" i="7"/>
  <c r="F993" i="7" s="1"/>
  <c r="C994" i="7"/>
  <c r="F994" i="7" s="1"/>
  <c r="C995" i="7"/>
  <c r="F995" i="7" s="1"/>
  <c r="C996" i="7"/>
  <c r="F996" i="7" s="1"/>
  <c r="C997" i="7"/>
  <c r="F997" i="7" s="1"/>
  <c r="C998" i="7"/>
  <c r="F998" i="7" s="1"/>
  <c r="C999" i="7"/>
  <c r="F999" i="7" s="1"/>
  <c r="C1000" i="7"/>
  <c r="F1000" i="7" s="1"/>
  <c r="C1001" i="7"/>
  <c r="F1001" i="7" s="1"/>
  <c r="C1002" i="7"/>
  <c r="F1002" i="7" s="1"/>
  <c r="C1003" i="7"/>
  <c r="F1003" i="7" s="1"/>
  <c r="C1004" i="7"/>
  <c r="F1004" i="7" s="1"/>
  <c r="C1005" i="7"/>
  <c r="F1005" i="7" s="1"/>
  <c r="C1006" i="7"/>
  <c r="F1006" i="7" s="1"/>
  <c r="C1007" i="7"/>
  <c r="F1007" i="7" s="1"/>
  <c r="C1008" i="7"/>
  <c r="F1008" i="7" s="1"/>
  <c r="C1009" i="7"/>
  <c r="F1009" i="7" s="1"/>
  <c r="C1010" i="7"/>
  <c r="F1010" i="7" s="1"/>
  <c r="C1011" i="7"/>
  <c r="F1011" i="7" s="1"/>
  <c r="C1012" i="7"/>
  <c r="F1012" i="7" s="1"/>
  <c r="C1013" i="7"/>
  <c r="F1013" i="7" s="1"/>
  <c r="C1014" i="7"/>
  <c r="F1014" i="7" s="1"/>
  <c r="C1015" i="7"/>
  <c r="F1015" i="7" s="1"/>
  <c r="C1016" i="7"/>
  <c r="F1016" i="7" s="1"/>
  <c r="C1017" i="7"/>
  <c r="F1017" i="7" s="1"/>
  <c r="C1018" i="7"/>
  <c r="F1018" i="7" s="1"/>
  <c r="C1019" i="7"/>
  <c r="F1019" i="7" s="1"/>
  <c r="C1020" i="7"/>
  <c r="F1020" i="7" s="1"/>
  <c r="C1021" i="7"/>
  <c r="F1021" i="7" s="1"/>
  <c r="C1022" i="7"/>
  <c r="F1022" i="7" s="1"/>
  <c r="C1023" i="7"/>
  <c r="F1023" i="7" s="1"/>
  <c r="C1024" i="7"/>
  <c r="F1024" i="7" s="1"/>
  <c r="C1025" i="7"/>
  <c r="F1025" i="7" s="1"/>
  <c r="C1026" i="7"/>
  <c r="F1026" i="7" s="1"/>
  <c r="C1027" i="7"/>
  <c r="F1027" i="7" s="1"/>
  <c r="C1028" i="7"/>
  <c r="F1028" i="7" s="1"/>
  <c r="C1029" i="7"/>
  <c r="F1029" i="7" s="1"/>
  <c r="C1030" i="7"/>
  <c r="F1030" i="7" s="1"/>
  <c r="C1031" i="7"/>
  <c r="F1031" i="7" s="1"/>
  <c r="C1032" i="7"/>
  <c r="F1032" i="7" s="1"/>
  <c r="C1033" i="7"/>
  <c r="F1033" i="7" s="1"/>
  <c r="C1034" i="7"/>
  <c r="F1034" i="7" s="1"/>
  <c r="C1035" i="7"/>
  <c r="F1035" i="7" s="1"/>
  <c r="C1036" i="7"/>
  <c r="F1036" i="7" s="1"/>
  <c r="C1037" i="7"/>
  <c r="F1037" i="7" s="1"/>
  <c r="C1038" i="7"/>
  <c r="F1038" i="7" s="1"/>
  <c r="C1039" i="7"/>
  <c r="F1039" i="7" s="1"/>
  <c r="C1040" i="7"/>
  <c r="F1040" i="7" s="1"/>
  <c r="C1041" i="7"/>
  <c r="F1041" i="7" s="1"/>
  <c r="C1042" i="7"/>
  <c r="F1042" i="7" s="1"/>
  <c r="C1043" i="7"/>
  <c r="F1043" i="7" s="1"/>
  <c r="C1044" i="7"/>
  <c r="F1044" i="7" s="1"/>
  <c r="C1045" i="7"/>
  <c r="F1045" i="7" s="1"/>
  <c r="C1046" i="7"/>
  <c r="F1046" i="7" s="1"/>
  <c r="C1047" i="7"/>
  <c r="F1047" i="7" s="1"/>
  <c r="C1048" i="7"/>
  <c r="F1048" i="7" s="1"/>
  <c r="C1049" i="7"/>
  <c r="F1049" i="7" s="1"/>
  <c r="C1050" i="7"/>
  <c r="F1050" i="7" s="1"/>
  <c r="C1051" i="7"/>
  <c r="F1051" i="7" s="1"/>
  <c r="C1052" i="7"/>
  <c r="F1052" i="7" s="1"/>
  <c r="C1053" i="7"/>
  <c r="F1053" i="7" s="1"/>
  <c r="C1054" i="7"/>
  <c r="F1054" i="7" s="1"/>
  <c r="C1055" i="7"/>
  <c r="F1055" i="7" s="1"/>
  <c r="C1056" i="7"/>
  <c r="F1056" i="7" s="1"/>
  <c r="C1057" i="7"/>
  <c r="F1057" i="7" s="1"/>
  <c r="C1058" i="7"/>
  <c r="F1058" i="7" s="1"/>
  <c r="C1059" i="7"/>
  <c r="F1059" i="7" s="1"/>
  <c r="C1060" i="7"/>
  <c r="F1060" i="7" s="1"/>
  <c r="C1061" i="7"/>
  <c r="F1061" i="7" s="1"/>
  <c r="C1062" i="7"/>
  <c r="F1062" i="7" s="1"/>
  <c r="C1063" i="7"/>
  <c r="F1063" i="7" s="1"/>
  <c r="C1064" i="7"/>
  <c r="F1064" i="7" s="1"/>
  <c r="C1065" i="7"/>
  <c r="F1065" i="7" s="1"/>
  <c r="C1066" i="7"/>
  <c r="F1066" i="7" s="1"/>
  <c r="C1067" i="7"/>
  <c r="F1067" i="7" s="1"/>
  <c r="C1068" i="7"/>
  <c r="F1068" i="7" s="1"/>
  <c r="C1069" i="7"/>
  <c r="F1069" i="7" s="1"/>
  <c r="C1070" i="7"/>
  <c r="F1070" i="7" s="1"/>
  <c r="C1071" i="7"/>
  <c r="F1071" i="7" s="1"/>
  <c r="C1072" i="7"/>
  <c r="F1072" i="7" s="1"/>
  <c r="C1073" i="7"/>
  <c r="F1073" i="7" s="1"/>
  <c r="C1074" i="7"/>
  <c r="F1074" i="7" s="1"/>
  <c r="C1075" i="7"/>
  <c r="F1075" i="7" s="1"/>
  <c r="C1076" i="7"/>
  <c r="F1076" i="7" s="1"/>
  <c r="C1077" i="7"/>
  <c r="F1077" i="7" s="1"/>
  <c r="C1078" i="7"/>
  <c r="F1078" i="7" s="1"/>
  <c r="C1079" i="7"/>
  <c r="F1079" i="7" s="1"/>
  <c r="C1080" i="7"/>
  <c r="F1080" i="7" s="1"/>
  <c r="C1081" i="7"/>
  <c r="F1081" i="7" s="1"/>
  <c r="C1082" i="7"/>
  <c r="F1082" i="7" s="1"/>
  <c r="C1083" i="7"/>
  <c r="F1083" i="7" s="1"/>
  <c r="C1084" i="7"/>
  <c r="F1084" i="7" s="1"/>
  <c r="C1085" i="7"/>
  <c r="F1085" i="7" s="1"/>
  <c r="C1086" i="7"/>
  <c r="F1086" i="7" s="1"/>
  <c r="C1087" i="7"/>
  <c r="F1087" i="7" s="1"/>
  <c r="C1088" i="7"/>
  <c r="F1088" i="7" s="1"/>
  <c r="C1089" i="7"/>
  <c r="F1089" i="7" s="1"/>
  <c r="C1090" i="7"/>
  <c r="F1090" i="7" s="1"/>
  <c r="C1091" i="7"/>
  <c r="F1091" i="7" s="1"/>
  <c r="C1092" i="7"/>
  <c r="F1092" i="7" s="1"/>
  <c r="C1093" i="7"/>
  <c r="F1093" i="7" s="1"/>
  <c r="C1094" i="7"/>
  <c r="F1094" i="7" s="1"/>
  <c r="C1095" i="7"/>
  <c r="F1095" i="7" s="1"/>
  <c r="C1096" i="7"/>
  <c r="F1096" i="7" s="1"/>
  <c r="C1097" i="7"/>
  <c r="F1097" i="7" s="1"/>
  <c r="C1098" i="7"/>
  <c r="F1098" i="7" s="1"/>
  <c r="C1099" i="7"/>
  <c r="F1099" i="7" s="1"/>
  <c r="C1100" i="7"/>
  <c r="F1100" i="7" s="1"/>
  <c r="C1101" i="7"/>
  <c r="F1101" i="7" s="1"/>
  <c r="C1102" i="7"/>
  <c r="F1102" i="7" s="1"/>
  <c r="C1103" i="7"/>
  <c r="F1103" i="7" s="1"/>
  <c r="C1104" i="7"/>
  <c r="F1104" i="7" s="1"/>
  <c r="C1105" i="7"/>
  <c r="F1105" i="7" s="1"/>
  <c r="C1106" i="7"/>
  <c r="F1106" i="7" s="1"/>
  <c r="C1107" i="7"/>
  <c r="F1107" i="7" s="1"/>
  <c r="C1108" i="7"/>
  <c r="F1108" i="7" s="1"/>
  <c r="C1109" i="7"/>
  <c r="F1109" i="7" s="1"/>
  <c r="C1110" i="7"/>
  <c r="F1110" i="7" s="1"/>
  <c r="C1111" i="7"/>
  <c r="F1111" i="7" s="1"/>
  <c r="C1112" i="7"/>
  <c r="F1112" i="7" s="1"/>
  <c r="C1113" i="7"/>
  <c r="F1113" i="7" s="1"/>
  <c r="C1114" i="7"/>
  <c r="F1114" i="7" s="1"/>
  <c r="C1115" i="7"/>
  <c r="F1115" i="7" s="1"/>
  <c r="C1116" i="7"/>
  <c r="F1116" i="7" s="1"/>
  <c r="C1117" i="7"/>
  <c r="F1117" i="7" s="1"/>
  <c r="C1118" i="7"/>
  <c r="F1118" i="7" s="1"/>
  <c r="C1119" i="7"/>
  <c r="F1119" i="7" s="1"/>
  <c r="C1120" i="7"/>
  <c r="F1120" i="7" s="1"/>
  <c r="C1121" i="7"/>
  <c r="F1121" i="7" s="1"/>
  <c r="C1122" i="7"/>
  <c r="F1122" i="7" s="1"/>
  <c r="C1123" i="7"/>
  <c r="F1123" i="7" s="1"/>
  <c r="C1124" i="7"/>
  <c r="F1124" i="7" s="1"/>
  <c r="C1125" i="7"/>
  <c r="F1125" i="7" s="1"/>
  <c r="C1126" i="7"/>
  <c r="F1126" i="7" s="1"/>
  <c r="C1127" i="7"/>
  <c r="F1127" i="7" s="1"/>
  <c r="C1128" i="7"/>
  <c r="F1128" i="7" s="1"/>
  <c r="C1129" i="7"/>
  <c r="F1129" i="7" s="1"/>
  <c r="C1130" i="7"/>
  <c r="F1130" i="7" s="1"/>
  <c r="C1131" i="7"/>
  <c r="F1131" i="7" s="1"/>
  <c r="C1132" i="7"/>
  <c r="F1132" i="7" s="1"/>
  <c r="C1133" i="7"/>
  <c r="F1133" i="7" s="1"/>
  <c r="C1134" i="7"/>
  <c r="F1134" i="7" s="1"/>
  <c r="C1135" i="7"/>
  <c r="F1135" i="7" s="1"/>
  <c r="C1136" i="7"/>
  <c r="F1136" i="7" s="1"/>
  <c r="C1137" i="7"/>
  <c r="F1137" i="7" s="1"/>
  <c r="C1138" i="7"/>
  <c r="F1138" i="7" s="1"/>
  <c r="C1139" i="7"/>
  <c r="F1139" i="7" s="1"/>
  <c r="C1140" i="7"/>
  <c r="F1140" i="7" s="1"/>
  <c r="C1141" i="7"/>
  <c r="F1141" i="7" s="1"/>
  <c r="C1142" i="7"/>
  <c r="F1142" i="7" s="1"/>
  <c r="C1143" i="7"/>
  <c r="F1143" i="7" s="1"/>
  <c r="C1144" i="7"/>
  <c r="F1144" i="7" s="1"/>
  <c r="C1145" i="7"/>
  <c r="F1145" i="7" s="1"/>
  <c r="C1146" i="7"/>
  <c r="F1146" i="7" s="1"/>
  <c r="C1147" i="7"/>
  <c r="F1147" i="7" s="1"/>
  <c r="C1148" i="7"/>
  <c r="F1148" i="7" s="1"/>
  <c r="C1149" i="7"/>
  <c r="F1149" i="7" s="1"/>
  <c r="C1150" i="7"/>
  <c r="F1150" i="7" s="1"/>
  <c r="C1151" i="7"/>
  <c r="F1151" i="7" s="1"/>
  <c r="C1152" i="7"/>
  <c r="F1152" i="7" s="1"/>
  <c r="C1153" i="7"/>
  <c r="F1153" i="7" s="1"/>
  <c r="C1154" i="7"/>
  <c r="F1154" i="7" s="1"/>
  <c r="C1155" i="7"/>
  <c r="F1155" i="7" s="1"/>
  <c r="C1156" i="7"/>
  <c r="F1156" i="7" s="1"/>
  <c r="C1157" i="7"/>
  <c r="F1157" i="7" s="1"/>
  <c r="C1158" i="7"/>
  <c r="F1158" i="7" s="1"/>
  <c r="C1159" i="7"/>
  <c r="F1159" i="7" s="1"/>
  <c r="C1160" i="7"/>
  <c r="F1160" i="7" s="1"/>
  <c r="C1161" i="7"/>
  <c r="F1161" i="7" s="1"/>
  <c r="C1162" i="7"/>
  <c r="F1162" i="7" s="1"/>
  <c r="C1163" i="7"/>
  <c r="F1163" i="7" s="1"/>
  <c r="C1164" i="7"/>
  <c r="F1164" i="7" s="1"/>
  <c r="C1165" i="7"/>
  <c r="F1165" i="7" s="1"/>
  <c r="C1166" i="7"/>
  <c r="F1166" i="7" s="1"/>
  <c r="C1167" i="7"/>
  <c r="F1167" i="7" s="1"/>
  <c r="C1168" i="7"/>
  <c r="F1168" i="7" s="1"/>
  <c r="C1169" i="7"/>
  <c r="F1169" i="7" s="1"/>
  <c r="C1170" i="7"/>
  <c r="F1170" i="7" s="1"/>
  <c r="C1171" i="7"/>
  <c r="F1171" i="7" s="1"/>
  <c r="C1172" i="7"/>
  <c r="F1172" i="7" s="1"/>
  <c r="C1173" i="7"/>
  <c r="F1173" i="7" s="1"/>
  <c r="C1174" i="7"/>
  <c r="F1174" i="7" s="1"/>
  <c r="C1175" i="7"/>
  <c r="F1175" i="7" s="1"/>
  <c r="C1176" i="7"/>
  <c r="F1176" i="7" s="1"/>
  <c r="C1177" i="7"/>
  <c r="F1177" i="7" s="1"/>
  <c r="C1178" i="7"/>
  <c r="F1178" i="7" s="1"/>
  <c r="C1179" i="7"/>
  <c r="F1179" i="7" s="1"/>
  <c r="C1180" i="7"/>
  <c r="F1180" i="7" s="1"/>
  <c r="C1181" i="7"/>
  <c r="F1181" i="7" s="1"/>
  <c r="C1182" i="7"/>
  <c r="F1182" i="7" s="1"/>
  <c r="C1183" i="7"/>
  <c r="F1183" i="7" s="1"/>
  <c r="C1184" i="7"/>
  <c r="F1184" i="7" s="1"/>
  <c r="C1185" i="7"/>
  <c r="F1185" i="7" s="1"/>
  <c r="C1186" i="7"/>
  <c r="F1186" i="7" s="1"/>
  <c r="C1187" i="7"/>
  <c r="F1187" i="7" s="1"/>
  <c r="C1188" i="7"/>
  <c r="F1188" i="7" s="1"/>
  <c r="C1189" i="7"/>
  <c r="F1189" i="7" s="1"/>
  <c r="C1190" i="7"/>
  <c r="F1190" i="7" s="1"/>
  <c r="C1191" i="7"/>
  <c r="F1191" i="7" s="1"/>
  <c r="C1192" i="7"/>
  <c r="F1192" i="7" s="1"/>
  <c r="C1193" i="7"/>
  <c r="F1193" i="7" s="1"/>
  <c r="C1194" i="7"/>
  <c r="F1194" i="7" s="1"/>
  <c r="C1195" i="7"/>
  <c r="F1195" i="7" s="1"/>
  <c r="C1196" i="7"/>
  <c r="F1196" i="7" s="1"/>
  <c r="C1197" i="7"/>
  <c r="F1197" i="7" s="1"/>
  <c r="C1198" i="7"/>
  <c r="F1198" i="7" s="1"/>
  <c r="C1199" i="7"/>
  <c r="F1199" i="7" s="1"/>
  <c r="C1200" i="7"/>
  <c r="F1200" i="7" s="1"/>
  <c r="C1201" i="7"/>
  <c r="F1201" i="7" s="1"/>
  <c r="C1202" i="7"/>
  <c r="F1202" i="7" s="1"/>
  <c r="C1203" i="7"/>
  <c r="F1203" i="7" s="1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F1471" i="7" s="1"/>
  <c r="C1472" i="7"/>
  <c r="C1473" i="7"/>
  <c r="F1473" i="7" s="1"/>
  <c r="C1474" i="7"/>
  <c r="C1475" i="7"/>
  <c r="F1475" i="7" s="1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F1503" i="7" s="1"/>
  <c r="C1504" i="7"/>
  <c r="C1505" i="7"/>
  <c r="F1505" i="7" s="1"/>
  <c r="C1506" i="7"/>
  <c r="C1507" i="7"/>
  <c r="F1507" i="7" s="1"/>
  <c r="C1508" i="7"/>
  <c r="C1509" i="7"/>
  <c r="C1510" i="7"/>
  <c r="C1511" i="7"/>
  <c r="C1512" i="7"/>
  <c r="C1513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G23" i="7" s="1"/>
  <c r="D24" i="7"/>
  <c r="D25" i="7"/>
  <c r="G25" i="7" s="1"/>
  <c r="D26" i="7"/>
  <c r="D27" i="7"/>
  <c r="G27" i="7" s="1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G55" i="7" s="1"/>
  <c r="D56" i="7"/>
  <c r="D57" i="7"/>
  <c r="G57" i="7" s="1"/>
  <c r="D58" i="7"/>
  <c r="D59" i="7"/>
  <c r="G59" i="7" s="1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G87" i="7" s="1"/>
  <c r="D88" i="7"/>
  <c r="D89" i="7"/>
  <c r="G89" i="7" s="1"/>
  <c r="D90" i="7"/>
  <c r="D91" i="7"/>
  <c r="G91" i="7" s="1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G119" i="7" s="1"/>
  <c r="D120" i="7"/>
  <c r="D121" i="7"/>
  <c r="G121" i="7" s="1"/>
  <c r="D122" i="7"/>
  <c r="D123" i="7"/>
  <c r="G123" i="7" s="1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G151" i="7" s="1"/>
  <c r="D152" i="7"/>
  <c r="D153" i="7"/>
  <c r="G153" i="7" s="1"/>
  <c r="D154" i="7"/>
  <c r="D155" i="7"/>
  <c r="G155" i="7" s="1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G183" i="7" s="1"/>
  <c r="D184" i="7"/>
  <c r="D185" i="7"/>
  <c r="G185" i="7" s="1"/>
  <c r="D186" i="7"/>
  <c r="D187" i="7"/>
  <c r="G187" i="7" s="1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G215" i="7" s="1"/>
  <c r="D216" i="7"/>
  <c r="D217" i="7"/>
  <c r="G217" i="7" s="1"/>
  <c r="D218" i="7"/>
  <c r="D219" i="7"/>
  <c r="G219" i="7" s="1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G247" i="7" s="1"/>
  <c r="D248" i="7"/>
  <c r="D249" i="7"/>
  <c r="G249" i="7" s="1"/>
  <c r="D250" i="7"/>
  <c r="D251" i="7"/>
  <c r="G251" i="7" s="1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G279" i="7" s="1"/>
  <c r="D280" i="7"/>
  <c r="D281" i="7"/>
  <c r="G281" i="7" s="1"/>
  <c r="D282" i="7"/>
  <c r="D283" i="7"/>
  <c r="G283" i="7" s="1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G311" i="7" s="1"/>
  <c r="D312" i="7"/>
  <c r="D313" i="7"/>
  <c r="G313" i="7" s="1"/>
  <c r="D314" i="7"/>
  <c r="D315" i="7"/>
  <c r="G315" i="7" s="1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G343" i="7" s="1"/>
  <c r="D344" i="7"/>
  <c r="D345" i="7"/>
  <c r="G345" i="7" s="1"/>
  <c r="D346" i="7"/>
  <c r="D347" i="7"/>
  <c r="G347" i="7" s="1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G375" i="7" s="1"/>
  <c r="D376" i="7"/>
  <c r="D377" i="7"/>
  <c r="G377" i="7" s="1"/>
  <c r="D378" i="7"/>
  <c r="D379" i="7"/>
  <c r="G379" i="7" s="1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G407" i="7" s="1"/>
  <c r="D408" i="7"/>
  <c r="D409" i="7"/>
  <c r="G409" i="7" s="1"/>
  <c r="D410" i="7"/>
  <c r="D411" i="7"/>
  <c r="G411" i="7" s="1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G439" i="7" s="1"/>
  <c r="D440" i="7"/>
  <c r="D441" i="7"/>
  <c r="G441" i="7" s="1"/>
  <c r="D442" i="7"/>
  <c r="D443" i="7"/>
  <c r="G443" i="7" s="1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G471" i="7" s="1"/>
  <c r="D472" i="7"/>
  <c r="D473" i="7"/>
  <c r="G473" i="7" s="1"/>
  <c r="D474" i="7"/>
  <c r="D475" i="7"/>
  <c r="G475" i="7" s="1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G503" i="7" s="1"/>
  <c r="D504" i="7"/>
  <c r="D505" i="7"/>
  <c r="G505" i="7" s="1"/>
  <c r="D506" i="7"/>
  <c r="D507" i="7"/>
  <c r="G507" i="7" s="1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G535" i="7" s="1"/>
  <c r="D536" i="7"/>
  <c r="D537" i="7"/>
  <c r="G537" i="7" s="1"/>
  <c r="D538" i="7"/>
  <c r="D539" i="7"/>
  <c r="G539" i="7" s="1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G567" i="7" s="1"/>
  <c r="D568" i="7"/>
  <c r="D569" i="7"/>
  <c r="G569" i="7" s="1"/>
  <c r="D570" i="7"/>
  <c r="D571" i="7"/>
  <c r="G571" i="7" s="1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G599" i="7" s="1"/>
  <c r="D600" i="7"/>
  <c r="D601" i="7"/>
  <c r="G601" i="7" s="1"/>
  <c r="D602" i="7"/>
  <c r="D603" i="7"/>
  <c r="G603" i="7" s="1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G631" i="7" s="1"/>
  <c r="D632" i="7"/>
  <c r="D633" i="7"/>
  <c r="G633" i="7" s="1"/>
  <c r="D634" i="7"/>
  <c r="D635" i="7"/>
  <c r="G635" i="7" s="1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G663" i="7" s="1"/>
  <c r="D664" i="7"/>
  <c r="D665" i="7"/>
  <c r="G665" i="7" s="1"/>
  <c r="D666" i="7"/>
  <c r="D667" i="7"/>
  <c r="G667" i="7" s="1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G695" i="7" s="1"/>
  <c r="D696" i="7"/>
  <c r="D697" i="7"/>
  <c r="G697" i="7" s="1"/>
  <c r="D698" i="7"/>
  <c r="D699" i="7"/>
  <c r="G699" i="7" s="1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G727" i="7" s="1"/>
  <c r="D728" i="7"/>
  <c r="D729" i="7"/>
  <c r="G729" i="7" s="1"/>
  <c r="D730" i="7"/>
  <c r="D731" i="7"/>
  <c r="G731" i="7" s="1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G759" i="7" s="1"/>
  <c r="D760" i="7"/>
  <c r="D761" i="7"/>
  <c r="G761" i="7" s="1"/>
  <c r="D762" i="7"/>
  <c r="D763" i="7"/>
  <c r="G763" i="7" s="1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G791" i="7" s="1"/>
  <c r="D792" i="7"/>
  <c r="D793" i="7"/>
  <c r="G793" i="7" s="1"/>
  <c r="D794" i="7"/>
  <c r="D795" i="7"/>
  <c r="G795" i="7" s="1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G823" i="7" s="1"/>
  <c r="D824" i="7"/>
  <c r="D825" i="7"/>
  <c r="G825" i="7" s="1"/>
  <c r="D826" i="7"/>
  <c r="D827" i="7"/>
  <c r="G827" i="7" s="1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G855" i="7" s="1"/>
  <c r="D856" i="7"/>
  <c r="D857" i="7"/>
  <c r="G857" i="7" s="1"/>
  <c r="D858" i="7"/>
  <c r="D859" i="7"/>
  <c r="G859" i="7" s="1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G887" i="7" s="1"/>
  <c r="D888" i="7"/>
  <c r="D889" i="7"/>
  <c r="G889" i="7" s="1"/>
  <c r="D890" i="7"/>
  <c r="D891" i="7"/>
  <c r="G891" i="7" s="1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G919" i="7" s="1"/>
  <c r="D920" i="7"/>
  <c r="D921" i="7"/>
  <c r="G921" i="7" s="1"/>
  <c r="D922" i="7"/>
  <c r="D923" i="7"/>
  <c r="G923" i="7" s="1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G951" i="7" s="1"/>
  <c r="D952" i="7"/>
  <c r="D953" i="7"/>
  <c r="G953" i="7" s="1"/>
  <c r="D954" i="7"/>
  <c r="D955" i="7"/>
  <c r="G955" i="7" s="1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G983" i="7" s="1"/>
  <c r="D984" i="7"/>
  <c r="D985" i="7"/>
  <c r="G985" i="7" s="1"/>
  <c r="D986" i="7"/>
  <c r="D987" i="7"/>
  <c r="G987" i="7" s="1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G1015" i="7" s="1"/>
  <c r="D1016" i="7"/>
  <c r="D1017" i="7"/>
  <c r="G1017" i="7" s="1"/>
  <c r="D1018" i="7"/>
  <c r="D1019" i="7"/>
  <c r="G1019" i="7" s="1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G1047" i="7" s="1"/>
  <c r="D1048" i="7"/>
  <c r="D1049" i="7"/>
  <c r="G1049" i="7" s="1"/>
  <c r="D1050" i="7"/>
  <c r="D1051" i="7"/>
  <c r="G1051" i="7" s="1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G1079" i="7" s="1"/>
  <c r="D1080" i="7"/>
  <c r="D1081" i="7"/>
  <c r="G1081" i="7" s="1"/>
  <c r="D1082" i="7"/>
  <c r="D1083" i="7"/>
  <c r="G1083" i="7" s="1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G1111" i="7" s="1"/>
  <c r="D1112" i="7"/>
  <c r="D1113" i="7"/>
  <c r="G1113" i="7" s="1"/>
  <c r="D1114" i="7"/>
  <c r="D1115" i="7"/>
  <c r="G1115" i="7" s="1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G1143" i="7" s="1"/>
  <c r="D1144" i="7"/>
  <c r="D1145" i="7"/>
  <c r="G1145" i="7" s="1"/>
  <c r="D1146" i="7"/>
  <c r="D1147" i="7"/>
  <c r="G1147" i="7" s="1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G1175" i="7" s="1"/>
  <c r="D1176" i="7"/>
  <c r="D1177" i="7"/>
  <c r="G1177" i="7" s="1"/>
  <c r="D1178" i="7"/>
  <c r="D1179" i="7"/>
  <c r="G1179" i="7" s="1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G1206" i="7" s="1"/>
  <c r="D1207" i="7"/>
  <c r="G1207" i="7" s="1"/>
  <c r="D1208" i="7"/>
  <c r="G1208" i="7" s="1"/>
  <c r="D1209" i="7"/>
  <c r="G1209" i="7" s="1"/>
  <c r="D1210" i="7"/>
  <c r="G1210" i="7" s="1"/>
  <c r="D1211" i="7"/>
  <c r="G1211" i="7" s="1"/>
  <c r="D1212" i="7"/>
  <c r="G1212" i="7" s="1"/>
  <c r="D1213" i="7"/>
  <c r="G1213" i="7" s="1"/>
  <c r="D1214" i="7"/>
  <c r="G1214" i="7" s="1"/>
  <c r="D1215" i="7"/>
  <c r="G1215" i="7" s="1"/>
  <c r="D1216" i="7"/>
  <c r="G1216" i="7" s="1"/>
  <c r="D1217" i="7"/>
  <c r="G1217" i="7" s="1"/>
  <c r="D1218" i="7"/>
  <c r="G1218" i="7" s="1"/>
  <c r="D1219" i="7"/>
  <c r="G1219" i="7" s="1"/>
  <c r="D1220" i="7"/>
  <c r="G1220" i="7" s="1"/>
  <c r="D1221" i="7"/>
  <c r="G1221" i="7" s="1"/>
  <c r="D1222" i="7"/>
  <c r="G1222" i="7" s="1"/>
  <c r="D1223" i="7"/>
  <c r="G1223" i="7" s="1"/>
  <c r="D1224" i="7"/>
  <c r="G1224" i="7" s="1"/>
  <c r="D1225" i="7"/>
  <c r="G1225" i="7" s="1"/>
  <c r="D1226" i="7"/>
  <c r="G1226" i="7" s="1"/>
  <c r="D1227" i="7"/>
  <c r="G1227" i="7" s="1"/>
  <c r="D1228" i="7"/>
  <c r="G1228" i="7" s="1"/>
  <c r="D1229" i="7"/>
  <c r="G1229" i="7" s="1"/>
  <c r="D1230" i="7"/>
  <c r="G1230" i="7" s="1"/>
  <c r="D1231" i="7"/>
  <c r="G1231" i="7" s="1"/>
  <c r="D1232" i="7"/>
  <c r="G1232" i="7" s="1"/>
  <c r="D1233" i="7"/>
  <c r="G1233" i="7" s="1"/>
  <c r="D1234" i="7"/>
  <c r="G1234" i="7" s="1"/>
  <c r="D1235" i="7"/>
  <c r="G1235" i="7" s="1"/>
  <c r="D1236" i="7"/>
  <c r="G1236" i="7" s="1"/>
  <c r="D1237" i="7"/>
  <c r="G1237" i="7" s="1"/>
  <c r="D1238" i="7"/>
  <c r="G1238" i="7" s="1"/>
  <c r="D1239" i="7"/>
  <c r="G1239" i="7" s="1"/>
  <c r="D1240" i="7"/>
  <c r="G1240" i="7" s="1"/>
  <c r="D1241" i="7"/>
  <c r="G1241" i="7" s="1"/>
  <c r="D1242" i="7"/>
  <c r="G1242" i="7" s="1"/>
  <c r="D1243" i="7"/>
  <c r="G1243" i="7" s="1"/>
  <c r="D1244" i="7"/>
  <c r="G1244" i="7" s="1"/>
  <c r="D1245" i="7"/>
  <c r="G1245" i="7" s="1"/>
  <c r="D1246" i="7"/>
  <c r="G1246" i="7" s="1"/>
  <c r="D1247" i="7"/>
  <c r="G1247" i="7" s="1"/>
  <c r="D1248" i="7"/>
  <c r="G1248" i="7" s="1"/>
  <c r="D1249" i="7"/>
  <c r="G1249" i="7" s="1"/>
  <c r="D1250" i="7"/>
  <c r="G1250" i="7" s="1"/>
  <c r="D1251" i="7"/>
  <c r="G1251" i="7" s="1"/>
  <c r="D1252" i="7"/>
  <c r="G1252" i="7" s="1"/>
  <c r="D1253" i="7"/>
  <c r="G1253" i="7" s="1"/>
  <c r="D1254" i="7"/>
  <c r="G1254" i="7" s="1"/>
  <c r="D1255" i="7"/>
  <c r="G1255" i="7" s="1"/>
  <c r="D1256" i="7"/>
  <c r="G1256" i="7" s="1"/>
  <c r="D1257" i="7"/>
  <c r="G1257" i="7" s="1"/>
  <c r="D1258" i="7"/>
  <c r="G1258" i="7" s="1"/>
  <c r="D1259" i="7"/>
  <c r="G1259" i="7" s="1"/>
  <c r="D1260" i="7"/>
  <c r="G1260" i="7" s="1"/>
  <c r="D1261" i="7"/>
  <c r="G1261" i="7" s="1"/>
  <c r="D1262" i="7"/>
  <c r="G1262" i="7" s="1"/>
  <c r="D1263" i="7"/>
  <c r="G1263" i="7" s="1"/>
  <c r="D1264" i="7"/>
  <c r="G1264" i="7" s="1"/>
  <c r="D1265" i="7"/>
  <c r="G1265" i="7" s="1"/>
  <c r="D1266" i="7"/>
  <c r="G1266" i="7" s="1"/>
  <c r="D1267" i="7"/>
  <c r="G1267" i="7" s="1"/>
  <c r="D1268" i="7"/>
  <c r="G1268" i="7" s="1"/>
  <c r="D1269" i="7"/>
  <c r="G1269" i="7" s="1"/>
  <c r="D1270" i="7"/>
  <c r="G1270" i="7" s="1"/>
  <c r="D1271" i="7"/>
  <c r="G1271" i="7" s="1"/>
  <c r="D1272" i="7"/>
  <c r="G1272" i="7" s="1"/>
  <c r="D1273" i="7"/>
  <c r="G1273" i="7" s="1"/>
  <c r="D1274" i="7"/>
  <c r="G1274" i="7" s="1"/>
  <c r="D1275" i="7"/>
  <c r="G1275" i="7" s="1"/>
  <c r="D1276" i="7"/>
  <c r="G1276" i="7" s="1"/>
  <c r="D1277" i="7"/>
  <c r="G1277" i="7" s="1"/>
  <c r="D1278" i="7"/>
  <c r="G1278" i="7" s="1"/>
  <c r="D1279" i="7"/>
  <c r="G1279" i="7" s="1"/>
  <c r="D1280" i="7"/>
  <c r="G1280" i="7" s="1"/>
  <c r="D1281" i="7"/>
  <c r="G1281" i="7" s="1"/>
  <c r="D1282" i="7"/>
  <c r="G1282" i="7" s="1"/>
  <c r="D1283" i="7"/>
  <c r="G1283" i="7" s="1"/>
  <c r="D1284" i="7"/>
  <c r="G1284" i="7" s="1"/>
  <c r="D1285" i="7"/>
  <c r="G1285" i="7" s="1"/>
  <c r="D1286" i="7"/>
  <c r="G1286" i="7" s="1"/>
  <c r="D1287" i="7"/>
  <c r="G1287" i="7" s="1"/>
  <c r="D1288" i="7"/>
  <c r="G1288" i="7" s="1"/>
  <c r="D1289" i="7"/>
  <c r="G1289" i="7" s="1"/>
  <c r="D1290" i="7"/>
  <c r="G1290" i="7" s="1"/>
  <c r="D1291" i="7"/>
  <c r="G1291" i="7" s="1"/>
  <c r="D1292" i="7"/>
  <c r="G1292" i="7" s="1"/>
  <c r="D1293" i="7"/>
  <c r="G1293" i="7" s="1"/>
  <c r="D1294" i="7"/>
  <c r="G1294" i="7" s="1"/>
  <c r="D1295" i="7"/>
  <c r="G1295" i="7" s="1"/>
  <c r="D1296" i="7"/>
  <c r="G1296" i="7" s="1"/>
  <c r="D1297" i="7"/>
  <c r="G1297" i="7" s="1"/>
  <c r="D1298" i="7"/>
  <c r="G1298" i="7" s="1"/>
  <c r="D1299" i="7"/>
  <c r="G1299" i="7" s="1"/>
  <c r="D1300" i="7"/>
  <c r="G1300" i="7" s="1"/>
  <c r="D1301" i="7"/>
  <c r="G1301" i="7" s="1"/>
  <c r="D1302" i="7"/>
  <c r="G1302" i="7" s="1"/>
  <c r="D1303" i="7"/>
  <c r="G1303" i="7" s="1"/>
  <c r="D1304" i="7"/>
  <c r="G1304" i="7" s="1"/>
  <c r="D1305" i="7"/>
  <c r="G1305" i="7" s="1"/>
  <c r="D1306" i="7"/>
  <c r="G1306" i="7" s="1"/>
  <c r="D1307" i="7"/>
  <c r="G1307" i="7" s="1"/>
  <c r="D1308" i="7"/>
  <c r="G1308" i="7" s="1"/>
  <c r="D1309" i="7"/>
  <c r="G1309" i="7" s="1"/>
  <c r="D1310" i="7"/>
  <c r="G1310" i="7" s="1"/>
  <c r="D1311" i="7"/>
  <c r="G1311" i="7" s="1"/>
  <c r="D1312" i="7"/>
  <c r="G1312" i="7" s="1"/>
  <c r="D1313" i="7"/>
  <c r="G1313" i="7" s="1"/>
  <c r="D1314" i="7"/>
  <c r="G1314" i="7" s="1"/>
  <c r="D1315" i="7"/>
  <c r="G1315" i="7" s="1"/>
  <c r="D1316" i="7"/>
  <c r="G1316" i="7" s="1"/>
  <c r="D1317" i="7"/>
  <c r="G1317" i="7" s="1"/>
  <c r="D1318" i="7"/>
  <c r="G1318" i="7" s="1"/>
  <c r="D1319" i="7"/>
  <c r="G1319" i="7" s="1"/>
  <c r="D1320" i="7"/>
  <c r="G1320" i="7" s="1"/>
  <c r="D1321" i="7"/>
  <c r="G1321" i="7" s="1"/>
  <c r="D1322" i="7"/>
  <c r="G1322" i="7" s="1"/>
  <c r="D1323" i="7"/>
  <c r="G1323" i="7" s="1"/>
  <c r="D1324" i="7"/>
  <c r="G1324" i="7" s="1"/>
  <c r="D1325" i="7"/>
  <c r="G1325" i="7" s="1"/>
  <c r="D1326" i="7"/>
  <c r="G1326" i="7" s="1"/>
  <c r="D1327" i="7"/>
  <c r="G1327" i="7" s="1"/>
  <c r="D1328" i="7"/>
  <c r="G1328" i="7" s="1"/>
  <c r="D1329" i="7"/>
  <c r="G1329" i="7" s="1"/>
  <c r="D1330" i="7"/>
  <c r="G1330" i="7" s="1"/>
  <c r="D1331" i="7"/>
  <c r="G1331" i="7" s="1"/>
  <c r="D1332" i="7"/>
  <c r="G1332" i="7" s="1"/>
  <c r="D1333" i="7"/>
  <c r="G1333" i="7" s="1"/>
  <c r="D1334" i="7"/>
  <c r="G1334" i="7" s="1"/>
  <c r="D1335" i="7"/>
  <c r="G1335" i="7" s="1"/>
  <c r="D1336" i="7"/>
  <c r="G1336" i="7" s="1"/>
  <c r="D1337" i="7"/>
  <c r="G1337" i="7" s="1"/>
  <c r="D1338" i="7"/>
  <c r="G1338" i="7" s="1"/>
  <c r="D1339" i="7"/>
  <c r="G1339" i="7" s="1"/>
  <c r="D1340" i="7"/>
  <c r="G1340" i="7" s="1"/>
  <c r="D1341" i="7"/>
  <c r="G1341" i="7" s="1"/>
  <c r="D1342" i="7"/>
  <c r="G1342" i="7" s="1"/>
  <c r="D1343" i="7"/>
  <c r="G1343" i="7" s="1"/>
  <c r="D1344" i="7"/>
  <c r="G1344" i="7" s="1"/>
  <c r="D1345" i="7"/>
  <c r="G1345" i="7" s="1"/>
  <c r="D1346" i="7"/>
  <c r="G1346" i="7" s="1"/>
  <c r="D1347" i="7"/>
  <c r="G1347" i="7" s="1"/>
  <c r="D1348" i="7"/>
  <c r="G1348" i="7" s="1"/>
  <c r="D1349" i="7"/>
  <c r="G1349" i="7" s="1"/>
  <c r="D1350" i="7"/>
  <c r="G1350" i="7" s="1"/>
  <c r="D1351" i="7"/>
  <c r="G1351" i="7" s="1"/>
  <c r="D1352" i="7"/>
  <c r="G1352" i="7" s="1"/>
  <c r="D1353" i="7"/>
  <c r="G1353" i="7" s="1"/>
  <c r="D1354" i="7"/>
  <c r="G1354" i="7" s="1"/>
  <c r="D1355" i="7"/>
  <c r="G1355" i="7" s="1"/>
  <c r="D1356" i="7"/>
  <c r="G1356" i="7" s="1"/>
  <c r="D1357" i="7"/>
  <c r="G1357" i="7" s="1"/>
  <c r="D1358" i="7"/>
  <c r="G1358" i="7" s="1"/>
  <c r="D1359" i="7"/>
  <c r="G1359" i="7" s="1"/>
  <c r="D1360" i="7"/>
  <c r="G1360" i="7" s="1"/>
  <c r="D1361" i="7"/>
  <c r="G1361" i="7" s="1"/>
  <c r="D1362" i="7"/>
  <c r="G1362" i="7" s="1"/>
  <c r="D1363" i="7"/>
  <c r="G1363" i="7" s="1"/>
  <c r="D1364" i="7"/>
  <c r="G1364" i="7" s="1"/>
  <c r="D1365" i="7"/>
  <c r="G1365" i="7" s="1"/>
  <c r="D1366" i="7"/>
  <c r="G1366" i="7" s="1"/>
  <c r="D1367" i="7"/>
  <c r="G1367" i="7" s="1"/>
  <c r="D1368" i="7"/>
  <c r="G1368" i="7" s="1"/>
  <c r="D1369" i="7"/>
  <c r="G1369" i="7" s="1"/>
  <c r="D1370" i="7"/>
  <c r="G1370" i="7" s="1"/>
  <c r="D1371" i="7"/>
  <c r="G1371" i="7" s="1"/>
  <c r="D1372" i="7"/>
  <c r="G1372" i="7" s="1"/>
  <c r="D1373" i="7"/>
  <c r="G1373" i="7" s="1"/>
  <c r="D1374" i="7"/>
  <c r="G1374" i="7" s="1"/>
  <c r="D1375" i="7"/>
  <c r="G1375" i="7" s="1"/>
  <c r="D1376" i="7"/>
  <c r="G1376" i="7" s="1"/>
  <c r="D1377" i="7"/>
  <c r="G1377" i="7" s="1"/>
  <c r="D1378" i="7"/>
  <c r="G1378" i="7" s="1"/>
  <c r="D1379" i="7"/>
  <c r="G1379" i="7" s="1"/>
  <c r="D1380" i="7"/>
  <c r="G1380" i="7" s="1"/>
  <c r="D1381" i="7"/>
  <c r="G1381" i="7" s="1"/>
  <c r="D1382" i="7"/>
  <c r="G1382" i="7" s="1"/>
  <c r="D1383" i="7"/>
  <c r="G1383" i="7" s="1"/>
  <c r="D1384" i="7"/>
  <c r="G1384" i="7" s="1"/>
  <c r="D1385" i="7"/>
  <c r="G1385" i="7" s="1"/>
  <c r="D1386" i="7"/>
  <c r="G1386" i="7" s="1"/>
  <c r="D1387" i="7"/>
  <c r="G1387" i="7" s="1"/>
  <c r="D1388" i="7"/>
  <c r="G1388" i="7" s="1"/>
  <c r="D1389" i="7"/>
  <c r="G1389" i="7" s="1"/>
  <c r="D1390" i="7"/>
  <c r="G1390" i="7" s="1"/>
  <c r="D1391" i="7"/>
  <c r="G1391" i="7" s="1"/>
  <c r="D1392" i="7"/>
  <c r="G1392" i="7" s="1"/>
  <c r="D1393" i="7"/>
  <c r="G1393" i="7" s="1"/>
  <c r="D1394" i="7"/>
  <c r="G1394" i="7" s="1"/>
  <c r="D1395" i="7"/>
  <c r="G1395" i="7" s="1"/>
  <c r="D1396" i="7"/>
  <c r="G1396" i="7" s="1"/>
  <c r="D1397" i="7"/>
  <c r="G1397" i="7" s="1"/>
  <c r="D1398" i="7"/>
  <c r="G1398" i="7" s="1"/>
  <c r="D1399" i="7"/>
  <c r="G1399" i="7" s="1"/>
  <c r="D1400" i="7"/>
  <c r="G1400" i="7" s="1"/>
  <c r="D1401" i="7"/>
  <c r="G1401" i="7" s="1"/>
  <c r="D1402" i="7"/>
  <c r="G1402" i="7" s="1"/>
  <c r="D1403" i="7"/>
  <c r="G1403" i="7" s="1"/>
  <c r="D1404" i="7"/>
  <c r="G1404" i="7" s="1"/>
  <c r="D1405" i="7"/>
  <c r="G1405" i="7" s="1"/>
  <c r="D1406" i="7"/>
  <c r="G1406" i="7" s="1"/>
  <c r="D1407" i="7"/>
  <c r="G1407" i="7" s="1"/>
  <c r="D1408" i="7"/>
  <c r="G1408" i="7" s="1"/>
  <c r="D1409" i="7"/>
  <c r="G1409" i="7" s="1"/>
  <c r="D1410" i="7"/>
  <c r="G1410" i="7" s="1"/>
  <c r="D1411" i="7"/>
  <c r="G1411" i="7" s="1"/>
  <c r="D1412" i="7"/>
  <c r="G1412" i="7" s="1"/>
  <c r="D1413" i="7"/>
  <c r="G1413" i="7" s="1"/>
  <c r="D1414" i="7"/>
  <c r="G1414" i="7" s="1"/>
  <c r="D1415" i="7"/>
  <c r="G1415" i="7" s="1"/>
  <c r="D1416" i="7"/>
  <c r="G1416" i="7" s="1"/>
  <c r="D1417" i="7"/>
  <c r="G1417" i="7" s="1"/>
  <c r="D1418" i="7"/>
  <c r="G1418" i="7" s="1"/>
  <c r="D1419" i="7"/>
  <c r="G1419" i="7" s="1"/>
  <c r="D1420" i="7"/>
  <c r="G1420" i="7" s="1"/>
  <c r="D1421" i="7"/>
  <c r="G1421" i="7" s="1"/>
  <c r="D1422" i="7"/>
  <c r="G1422" i="7" s="1"/>
  <c r="D1423" i="7"/>
  <c r="G1423" i="7" s="1"/>
  <c r="D1424" i="7"/>
  <c r="G1424" i="7" s="1"/>
  <c r="D1425" i="7"/>
  <c r="G1425" i="7" s="1"/>
  <c r="D1426" i="7"/>
  <c r="G1426" i="7" s="1"/>
  <c r="D1427" i="7"/>
  <c r="G1427" i="7" s="1"/>
  <c r="D1428" i="7"/>
  <c r="G1428" i="7" s="1"/>
  <c r="D1429" i="7"/>
  <c r="G1429" i="7" s="1"/>
  <c r="D1430" i="7"/>
  <c r="G1430" i="7" s="1"/>
  <c r="D1431" i="7"/>
  <c r="G1431" i="7" s="1"/>
  <c r="D1432" i="7"/>
  <c r="G1432" i="7" s="1"/>
  <c r="D1433" i="7"/>
  <c r="G1433" i="7" s="1"/>
  <c r="D1434" i="7"/>
  <c r="G1434" i="7" s="1"/>
  <c r="D1435" i="7"/>
  <c r="G1435" i="7" s="1"/>
  <c r="D1436" i="7"/>
  <c r="G1436" i="7" s="1"/>
  <c r="D1437" i="7"/>
  <c r="G1437" i="7" s="1"/>
  <c r="D1438" i="7"/>
  <c r="G1438" i="7" s="1"/>
  <c r="D1439" i="7"/>
  <c r="G1439" i="7" s="1"/>
  <c r="D1440" i="7"/>
  <c r="G1440" i="7" s="1"/>
  <c r="D1441" i="7"/>
  <c r="G1441" i="7" s="1"/>
  <c r="D1442" i="7"/>
  <c r="G1442" i="7" s="1"/>
  <c r="D1443" i="7"/>
  <c r="G1443" i="7" s="1"/>
  <c r="D1444" i="7"/>
  <c r="G1444" i="7" s="1"/>
  <c r="D1445" i="7"/>
  <c r="G1445" i="7" s="1"/>
  <c r="D1446" i="7"/>
  <c r="G1446" i="7" s="1"/>
  <c r="D1447" i="7"/>
  <c r="G1447" i="7" s="1"/>
  <c r="D1448" i="7"/>
  <c r="G1448" i="7" s="1"/>
  <c r="D1449" i="7"/>
  <c r="G1449" i="7" s="1"/>
  <c r="D1450" i="7"/>
  <c r="G1450" i="7" s="1"/>
  <c r="D1451" i="7"/>
  <c r="G1451" i="7" s="1"/>
  <c r="D1452" i="7"/>
  <c r="G1452" i="7" s="1"/>
  <c r="D1453" i="7"/>
  <c r="G1453" i="7" s="1"/>
  <c r="D1454" i="7"/>
  <c r="G1454" i="7" s="1"/>
  <c r="D1455" i="7"/>
  <c r="G1455" i="7" s="1"/>
  <c r="D1456" i="7"/>
  <c r="G1456" i="7" s="1"/>
  <c r="D1457" i="7"/>
  <c r="G1457" i="7" s="1"/>
  <c r="D1458" i="7"/>
  <c r="G1458" i="7" s="1"/>
  <c r="D1459" i="7"/>
  <c r="G1459" i="7" s="1"/>
  <c r="D1460" i="7"/>
  <c r="G1460" i="7" s="1"/>
  <c r="D1461" i="7"/>
  <c r="G1461" i="7" s="1"/>
  <c r="D1462" i="7"/>
  <c r="G1462" i="7" s="1"/>
  <c r="D1463" i="7"/>
  <c r="G1463" i="7" s="1"/>
  <c r="D1464" i="7"/>
  <c r="G1464" i="7" s="1"/>
  <c r="D1465" i="7"/>
  <c r="G1465" i="7" s="1"/>
  <c r="D1466" i="7"/>
  <c r="G1466" i="7" s="1"/>
  <c r="D1467" i="7"/>
  <c r="G1467" i="7" s="1"/>
  <c r="D1468" i="7"/>
  <c r="G1468" i="7" s="1"/>
  <c r="D1469" i="7"/>
  <c r="G1469" i="7" s="1"/>
  <c r="D1470" i="7"/>
  <c r="G1470" i="7" s="1"/>
  <c r="D1471" i="7"/>
  <c r="G1471" i="7" s="1"/>
  <c r="D1472" i="7"/>
  <c r="G1472" i="7" s="1"/>
  <c r="D1473" i="7"/>
  <c r="G1473" i="7" s="1"/>
  <c r="D1474" i="7"/>
  <c r="G1474" i="7" s="1"/>
  <c r="D1475" i="7"/>
  <c r="G1475" i="7" s="1"/>
  <c r="D1476" i="7"/>
  <c r="G1476" i="7" s="1"/>
  <c r="K1476" i="7" s="1"/>
  <c r="D1477" i="7"/>
  <c r="G1477" i="7" s="1"/>
  <c r="K1477" i="7" s="1"/>
  <c r="D1478" i="7"/>
  <c r="G1478" i="7" s="1"/>
  <c r="K1478" i="7" s="1"/>
  <c r="D1479" i="7"/>
  <c r="G1479" i="7" s="1"/>
  <c r="K1479" i="7" s="1"/>
  <c r="D1480" i="7"/>
  <c r="G1480" i="7" s="1"/>
  <c r="K1480" i="7" s="1"/>
  <c r="D1481" i="7"/>
  <c r="G1481" i="7" s="1"/>
  <c r="D1482" i="7"/>
  <c r="G1482" i="7" s="1"/>
  <c r="D1483" i="7"/>
  <c r="G1483" i="7" s="1"/>
  <c r="D1484" i="7"/>
  <c r="G1484" i="7" s="1"/>
  <c r="D1485" i="7"/>
  <c r="G1485" i="7" s="1"/>
  <c r="D1486" i="7"/>
  <c r="G1486" i="7" s="1"/>
  <c r="D1487" i="7"/>
  <c r="G1487" i="7" s="1"/>
  <c r="D1488" i="7"/>
  <c r="G1488" i="7" s="1"/>
  <c r="D1489" i="7"/>
  <c r="G1489" i="7" s="1"/>
  <c r="K1489" i="7" s="1"/>
  <c r="D1490" i="7"/>
  <c r="G1490" i="7" s="1"/>
  <c r="D1491" i="7"/>
  <c r="G1491" i="7" s="1"/>
  <c r="D1492" i="7"/>
  <c r="G1492" i="7" s="1"/>
  <c r="D1493" i="7"/>
  <c r="G1493" i="7" s="1"/>
  <c r="D1494" i="7"/>
  <c r="G1494" i="7" s="1"/>
  <c r="D1495" i="7"/>
  <c r="G1495" i="7" s="1"/>
  <c r="K1495" i="7" s="1"/>
  <c r="D1496" i="7"/>
  <c r="G1496" i="7" s="1"/>
  <c r="D1497" i="7"/>
  <c r="G1497" i="7" s="1"/>
  <c r="K1497" i="7" s="1"/>
  <c r="D1498" i="7"/>
  <c r="G1498" i="7" s="1"/>
  <c r="D1499" i="7"/>
  <c r="G1499" i="7" s="1"/>
  <c r="K1499" i="7" s="1"/>
  <c r="D1500" i="7"/>
  <c r="G1500" i="7" s="1"/>
  <c r="K1500" i="7" s="1"/>
  <c r="D1501" i="7"/>
  <c r="G1501" i="7" s="1"/>
  <c r="D1502" i="7"/>
  <c r="G1502" i="7" s="1"/>
  <c r="D1503" i="7"/>
  <c r="G1503" i="7" s="1"/>
  <c r="D1504" i="7"/>
  <c r="G1504" i="7" s="1"/>
  <c r="D1505" i="7"/>
  <c r="G1505" i="7" s="1"/>
  <c r="D1506" i="7"/>
  <c r="G1506" i="7" s="1"/>
  <c r="D1507" i="7"/>
  <c r="G1507" i="7" s="1"/>
  <c r="D1508" i="7"/>
  <c r="G1508" i="7" s="1"/>
  <c r="K1508" i="7" s="1"/>
  <c r="D1509" i="7"/>
  <c r="G1509" i="7" s="1"/>
  <c r="K1509" i="7" s="1"/>
  <c r="D1510" i="7"/>
  <c r="G1510" i="7" s="1"/>
  <c r="K1510" i="7" s="1"/>
  <c r="D1511" i="7"/>
  <c r="G1511" i="7" s="1"/>
  <c r="K1511" i="7" s="1"/>
  <c r="D1512" i="7"/>
  <c r="G1512" i="7" s="1"/>
  <c r="K1512" i="7" s="1"/>
  <c r="D1513" i="7"/>
  <c r="G1513" i="7" s="1"/>
  <c r="E2" i="7"/>
  <c r="E3" i="7"/>
  <c r="E4" i="7"/>
  <c r="E5" i="7"/>
  <c r="E6" i="7"/>
  <c r="E8" i="7"/>
  <c r="E10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40" i="7"/>
  <c r="E42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2" i="7"/>
  <c r="E74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4" i="7"/>
  <c r="E106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6" i="7"/>
  <c r="E138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8" i="7"/>
  <c r="E170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200" i="7"/>
  <c r="E202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2" i="7"/>
  <c r="E234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4" i="7"/>
  <c r="E266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6" i="7"/>
  <c r="E298" i="7"/>
  <c r="E300" i="7"/>
  <c r="E301" i="7"/>
  <c r="E302" i="7"/>
  <c r="E303" i="7"/>
  <c r="E304" i="7"/>
  <c r="E305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6" i="7"/>
  <c r="E1418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8" i="7"/>
  <c r="E1450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80" i="7"/>
  <c r="E1482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2" i="7"/>
  <c r="F2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2" i="7"/>
  <c r="F34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1472" i="7"/>
  <c r="F1474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4" i="7"/>
  <c r="F1506" i="7"/>
  <c r="F1508" i="7"/>
  <c r="F1509" i="7"/>
  <c r="F1510" i="7"/>
  <c r="F1511" i="7"/>
  <c r="F1512" i="7"/>
  <c r="F1513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4" i="7"/>
  <c r="G26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6" i="7"/>
  <c r="G58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8" i="7"/>
  <c r="G90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20" i="7"/>
  <c r="G122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2" i="7"/>
  <c r="G154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4" i="7"/>
  <c r="G186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6" i="7"/>
  <c r="G218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8" i="7"/>
  <c r="G250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80" i="7"/>
  <c r="G282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2" i="7"/>
  <c r="G314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4" i="7"/>
  <c r="G346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6" i="7"/>
  <c r="G378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8" i="7"/>
  <c r="G410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40" i="7"/>
  <c r="G442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2" i="7"/>
  <c r="G474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4" i="7"/>
  <c r="G506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6" i="7"/>
  <c r="G538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8" i="7"/>
  <c r="G570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600" i="7"/>
  <c r="G602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2" i="7"/>
  <c r="G634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4" i="7"/>
  <c r="G666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6" i="7"/>
  <c r="G698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8" i="7"/>
  <c r="G730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60" i="7"/>
  <c r="G762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2" i="7"/>
  <c r="G794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4" i="7"/>
  <c r="G826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6" i="7"/>
  <c r="G858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8" i="7"/>
  <c r="G890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20" i="7"/>
  <c r="G922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2" i="7"/>
  <c r="G954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4" i="7"/>
  <c r="G986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6" i="7"/>
  <c r="G1018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8" i="7"/>
  <c r="G1050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80" i="7"/>
  <c r="G1082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2" i="7"/>
  <c r="G1114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4" i="7"/>
  <c r="G1146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6" i="7"/>
  <c r="G1178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N228" i="7"/>
  <c r="N229" i="7"/>
  <c r="N230" i="7"/>
  <c r="N232" i="7"/>
  <c r="N234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6" i="7"/>
  <c r="N258" i="7"/>
  <c r="N260" i="7"/>
  <c r="N261" i="7"/>
  <c r="N262" i="7"/>
  <c r="N264" i="7"/>
  <c r="N266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8" i="7"/>
  <c r="N290" i="7"/>
  <c r="N292" i="7"/>
  <c r="N293" i="7"/>
  <c r="N294" i="7"/>
  <c r="N296" i="7"/>
  <c r="N298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20" i="7"/>
  <c r="N322" i="7"/>
  <c r="N324" i="7"/>
  <c r="N325" i="7"/>
  <c r="N326" i="7"/>
  <c r="N328" i="7"/>
  <c r="N330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2" i="7"/>
  <c r="N354" i="7"/>
  <c r="N356" i="7"/>
  <c r="N357" i="7"/>
  <c r="N358" i="7"/>
  <c r="N360" i="7"/>
  <c r="N362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4" i="7"/>
  <c r="N386" i="7"/>
  <c r="N388" i="7"/>
  <c r="N389" i="7"/>
  <c r="N390" i="7"/>
  <c r="N392" i="7"/>
  <c r="N394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6" i="7"/>
  <c r="N418" i="7"/>
  <c r="N420" i="7"/>
  <c r="N421" i="7"/>
  <c r="N422" i="7"/>
  <c r="N424" i="7"/>
  <c r="N426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8" i="7"/>
  <c r="N450" i="7"/>
  <c r="N452" i="7"/>
  <c r="N453" i="7"/>
  <c r="N454" i="7"/>
  <c r="N456" i="7"/>
  <c r="N458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80" i="7"/>
  <c r="N482" i="7"/>
  <c r="N484" i="7"/>
  <c r="AK2" i="7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189" i="7"/>
  <c r="AK190" i="7"/>
  <c r="AK191" i="7"/>
  <c r="AK192" i="7"/>
  <c r="AK193" i="7"/>
  <c r="AK194" i="7"/>
  <c r="AK195" i="7"/>
  <c r="AK196" i="7"/>
  <c r="AK197" i="7"/>
  <c r="AK198" i="7"/>
  <c r="AK199" i="7"/>
  <c r="AK200" i="7"/>
  <c r="AK201" i="7"/>
  <c r="AK202" i="7"/>
  <c r="AK203" i="7"/>
  <c r="AK204" i="7"/>
  <c r="AK205" i="7"/>
  <c r="AK206" i="7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AK224" i="7"/>
  <c r="AK225" i="7"/>
  <c r="AK226" i="7"/>
  <c r="AK227" i="7"/>
  <c r="AK228" i="7"/>
  <c r="AK229" i="7"/>
  <c r="AK230" i="7"/>
  <c r="AK231" i="7"/>
  <c r="AK232" i="7"/>
  <c r="AK233" i="7"/>
  <c r="AK234" i="7"/>
  <c r="AK235" i="7"/>
  <c r="AK236" i="7"/>
  <c r="AK237" i="7"/>
  <c r="AK238" i="7"/>
  <c r="AK239" i="7"/>
  <c r="AK240" i="7"/>
  <c r="AK241" i="7"/>
  <c r="AK242" i="7"/>
  <c r="AK243" i="7"/>
  <c r="AK244" i="7"/>
  <c r="AK245" i="7"/>
  <c r="AK246" i="7"/>
  <c r="AK247" i="7"/>
  <c r="AK248" i="7"/>
  <c r="AK249" i="7"/>
  <c r="AK250" i="7"/>
  <c r="AK251" i="7"/>
  <c r="AK252" i="7"/>
  <c r="AK253" i="7"/>
  <c r="AK254" i="7"/>
  <c r="AK255" i="7"/>
  <c r="AK256" i="7"/>
  <c r="AK257" i="7"/>
  <c r="AK258" i="7"/>
  <c r="AK259" i="7"/>
  <c r="AK260" i="7"/>
  <c r="AK261" i="7"/>
  <c r="AK262" i="7"/>
  <c r="AK263" i="7"/>
  <c r="AK264" i="7"/>
  <c r="AK265" i="7"/>
  <c r="AK266" i="7"/>
  <c r="AK267" i="7"/>
  <c r="AK268" i="7"/>
  <c r="AK269" i="7"/>
  <c r="AK270" i="7"/>
  <c r="AK271" i="7"/>
  <c r="AK272" i="7"/>
  <c r="AK273" i="7"/>
  <c r="AK274" i="7"/>
  <c r="AK275" i="7"/>
  <c r="AK276" i="7"/>
  <c r="AK277" i="7"/>
  <c r="AK278" i="7"/>
  <c r="AK279" i="7"/>
  <c r="AK280" i="7"/>
  <c r="AK281" i="7"/>
  <c r="AK282" i="7"/>
  <c r="AK283" i="7"/>
  <c r="AK284" i="7"/>
  <c r="AK285" i="7"/>
  <c r="AK286" i="7"/>
  <c r="AK287" i="7"/>
  <c r="AK288" i="7"/>
  <c r="AK289" i="7"/>
  <c r="AK290" i="7"/>
  <c r="AK291" i="7"/>
  <c r="AK292" i="7"/>
  <c r="AK293" i="7"/>
  <c r="AK294" i="7"/>
  <c r="AK295" i="7"/>
  <c r="AK296" i="7"/>
  <c r="AK297" i="7"/>
  <c r="AK298" i="7"/>
  <c r="AK299" i="7"/>
  <c r="AK300" i="7"/>
  <c r="AK301" i="7"/>
  <c r="AK302" i="7"/>
  <c r="AK303" i="7"/>
  <c r="AK304" i="7"/>
  <c r="AK305" i="7"/>
  <c r="AK306" i="7"/>
  <c r="AK307" i="7"/>
  <c r="AK308" i="7"/>
  <c r="AK309" i="7"/>
  <c r="AK310" i="7"/>
  <c r="AK311" i="7"/>
  <c r="AK312" i="7"/>
  <c r="AK313" i="7"/>
  <c r="AK314" i="7"/>
  <c r="AK315" i="7"/>
  <c r="AK316" i="7"/>
  <c r="AK317" i="7"/>
  <c r="AK318" i="7"/>
  <c r="AK319" i="7"/>
  <c r="AK320" i="7"/>
  <c r="AK321" i="7"/>
  <c r="AK322" i="7"/>
  <c r="AK323" i="7"/>
  <c r="AK324" i="7"/>
  <c r="AK325" i="7"/>
  <c r="AK326" i="7"/>
  <c r="AK327" i="7"/>
  <c r="AK328" i="7"/>
  <c r="AK329" i="7"/>
  <c r="AK330" i="7"/>
  <c r="AK331" i="7"/>
  <c r="AK332" i="7"/>
  <c r="AK333" i="7"/>
  <c r="AK334" i="7"/>
  <c r="AK335" i="7"/>
  <c r="AK336" i="7"/>
  <c r="AK337" i="7"/>
  <c r="AK338" i="7"/>
  <c r="AK339" i="7"/>
  <c r="AK340" i="7"/>
  <c r="AK341" i="7"/>
  <c r="AK342" i="7"/>
  <c r="AK343" i="7"/>
  <c r="AK344" i="7"/>
  <c r="AK345" i="7"/>
  <c r="AK346" i="7"/>
  <c r="AK347" i="7"/>
  <c r="AK348" i="7"/>
  <c r="AK349" i="7"/>
  <c r="AK350" i="7"/>
  <c r="AK351" i="7"/>
  <c r="AK352" i="7"/>
  <c r="AK353" i="7"/>
  <c r="AK354" i="7"/>
  <c r="AK355" i="7"/>
  <c r="AK356" i="7"/>
  <c r="AK357" i="7"/>
  <c r="AK358" i="7"/>
  <c r="AK359" i="7"/>
  <c r="AK360" i="7"/>
  <c r="AK361" i="7"/>
  <c r="AK362" i="7"/>
  <c r="AK363" i="7"/>
  <c r="AK364" i="7"/>
  <c r="AK365" i="7"/>
  <c r="AK366" i="7"/>
  <c r="AK367" i="7"/>
  <c r="AK368" i="7"/>
  <c r="AK369" i="7"/>
  <c r="AK370" i="7"/>
  <c r="AK371" i="7"/>
  <c r="AK372" i="7"/>
  <c r="AK373" i="7"/>
  <c r="AK374" i="7"/>
  <c r="AK375" i="7"/>
  <c r="AK376" i="7"/>
  <c r="AK377" i="7"/>
  <c r="AK378" i="7"/>
  <c r="AK379" i="7"/>
  <c r="AK380" i="7"/>
  <c r="AK381" i="7"/>
  <c r="AK382" i="7"/>
  <c r="AK383" i="7"/>
  <c r="AK384" i="7"/>
  <c r="AK385" i="7"/>
  <c r="AK386" i="7"/>
  <c r="AK387" i="7"/>
  <c r="AK388" i="7"/>
  <c r="AK389" i="7"/>
  <c r="AK390" i="7"/>
  <c r="AK391" i="7"/>
  <c r="AK392" i="7"/>
  <c r="AK393" i="7"/>
  <c r="AK394" i="7"/>
  <c r="AK395" i="7"/>
  <c r="AK396" i="7"/>
  <c r="AK397" i="7"/>
  <c r="AK398" i="7"/>
  <c r="AK399" i="7"/>
  <c r="AK400" i="7"/>
  <c r="AK401" i="7"/>
  <c r="AK402" i="7"/>
  <c r="AK403" i="7"/>
  <c r="AK404" i="7"/>
  <c r="AK405" i="7"/>
  <c r="AK406" i="7"/>
  <c r="AK407" i="7"/>
  <c r="AK408" i="7"/>
  <c r="AK409" i="7"/>
  <c r="AK410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7" i="7"/>
  <c r="AK428" i="7"/>
  <c r="AK429" i="7"/>
  <c r="AK430" i="7"/>
  <c r="AK431" i="7"/>
  <c r="AK432" i="7"/>
  <c r="AK433" i="7"/>
  <c r="AK434" i="7"/>
  <c r="AK435" i="7"/>
  <c r="AK436" i="7"/>
  <c r="AK437" i="7"/>
  <c r="AK438" i="7"/>
  <c r="AK439" i="7"/>
  <c r="AK440" i="7"/>
  <c r="AK441" i="7"/>
  <c r="AK442" i="7"/>
  <c r="AK443" i="7"/>
  <c r="AK444" i="7"/>
  <c r="AK445" i="7"/>
  <c r="AK446" i="7"/>
  <c r="AK447" i="7"/>
  <c r="AK448" i="7"/>
  <c r="AK449" i="7"/>
  <c r="AK450" i="7"/>
  <c r="AK451" i="7"/>
  <c r="AK452" i="7"/>
  <c r="AK453" i="7"/>
  <c r="AK454" i="7"/>
  <c r="AK455" i="7"/>
  <c r="AK456" i="7"/>
  <c r="AK457" i="7"/>
  <c r="AK458" i="7"/>
  <c r="AK459" i="7"/>
  <c r="AK460" i="7"/>
  <c r="AK461" i="7"/>
  <c r="AK462" i="7"/>
  <c r="AK463" i="7"/>
  <c r="AK464" i="7"/>
  <c r="AK465" i="7"/>
  <c r="AK466" i="7"/>
  <c r="AK467" i="7"/>
  <c r="AK468" i="7"/>
  <c r="AK469" i="7"/>
  <c r="AK470" i="7"/>
  <c r="AK471" i="7"/>
  <c r="AK472" i="7"/>
  <c r="AK473" i="7"/>
  <c r="AK474" i="7"/>
  <c r="AK475" i="7"/>
  <c r="AK476" i="7"/>
  <c r="AK477" i="7"/>
  <c r="AK478" i="7"/>
  <c r="AK479" i="7"/>
  <c r="AK480" i="7"/>
  <c r="AK481" i="7"/>
  <c r="AK482" i="7"/>
  <c r="AK483" i="7"/>
  <c r="AK484" i="7"/>
  <c r="AK485" i="7"/>
  <c r="AK486" i="7"/>
  <c r="AK487" i="7"/>
  <c r="AK488" i="7"/>
  <c r="AK489" i="7"/>
  <c r="AK490" i="7"/>
  <c r="AK491" i="7"/>
  <c r="AK492" i="7"/>
  <c r="AK493" i="7"/>
  <c r="AK494" i="7"/>
  <c r="AK495" i="7"/>
  <c r="AK496" i="7"/>
  <c r="AK497" i="7"/>
  <c r="AK498" i="7"/>
  <c r="AK499" i="7"/>
  <c r="AK500" i="7"/>
  <c r="AK501" i="7"/>
  <c r="AK502" i="7"/>
  <c r="AK503" i="7"/>
  <c r="AK504" i="7"/>
  <c r="AK505" i="7"/>
  <c r="AK506" i="7"/>
  <c r="AK507" i="7"/>
  <c r="AK508" i="7"/>
  <c r="AK509" i="7"/>
  <c r="AK510" i="7"/>
  <c r="AK511" i="7"/>
  <c r="AK512" i="7"/>
  <c r="AK513" i="7"/>
  <c r="AK514" i="7"/>
  <c r="AK515" i="7"/>
  <c r="AK516" i="7"/>
  <c r="AK517" i="7"/>
  <c r="AK518" i="7"/>
  <c r="AK519" i="7"/>
  <c r="AK520" i="7"/>
  <c r="AK521" i="7"/>
  <c r="AK522" i="7"/>
  <c r="AK523" i="7"/>
  <c r="AK524" i="7"/>
  <c r="AK525" i="7"/>
  <c r="AK526" i="7"/>
  <c r="AK527" i="7"/>
  <c r="AK528" i="7"/>
  <c r="AK529" i="7"/>
  <c r="AK530" i="7"/>
  <c r="AK531" i="7"/>
  <c r="AK532" i="7"/>
  <c r="AK533" i="7"/>
  <c r="AK534" i="7"/>
  <c r="AK535" i="7"/>
  <c r="AK536" i="7"/>
  <c r="AK537" i="7"/>
  <c r="AK538" i="7"/>
  <c r="AK539" i="7"/>
  <c r="AK540" i="7"/>
  <c r="AK541" i="7"/>
  <c r="AK542" i="7"/>
  <c r="AK543" i="7"/>
  <c r="AK544" i="7"/>
  <c r="AK545" i="7"/>
  <c r="AK546" i="7"/>
  <c r="AK547" i="7"/>
  <c r="AK548" i="7"/>
  <c r="AK549" i="7"/>
  <c r="AK550" i="7"/>
  <c r="AK551" i="7"/>
  <c r="AK552" i="7"/>
  <c r="AK553" i="7"/>
  <c r="AK554" i="7"/>
  <c r="AK555" i="7"/>
  <c r="AK556" i="7"/>
  <c r="AK557" i="7"/>
  <c r="AK558" i="7"/>
  <c r="AK559" i="7"/>
  <c r="AK560" i="7"/>
  <c r="AK561" i="7"/>
  <c r="AK562" i="7"/>
  <c r="AK563" i="7"/>
  <c r="AK564" i="7"/>
  <c r="AK565" i="7"/>
  <c r="AK566" i="7"/>
  <c r="AK567" i="7"/>
  <c r="AK568" i="7"/>
  <c r="AK569" i="7"/>
  <c r="AK570" i="7"/>
  <c r="AK571" i="7"/>
  <c r="AK572" i="7"/>
  <c r="AK573" i="7"/>
  <c r="AK574" i="7"/>
  <c r="AK575" i="7"/>
  <c r="AK576" i="7"/>
  <c r="AK577" i="7"/>
  <c r="AK578" i="7"/>
  <c r="AK579" i="7"/>
  <c r="AK580" i="7"/>
  <c r="AK581" i="7"/>
  <c r="AK582" i="7"/>
  <c r="AK583" i="7"/>
  <c r="AK584" i="7"/>
  <c r="AK585" i="7"/>
  <c r="AK586" i="7"/>
  <c r="AK587" i="7"/>
  <c r="AK588" i="7"/>
  <c r="AK589" i="7"/>
  <c r="AK590" i="7"/>
  <c r="AK591" i="7"/>
  <c r="AK592" i="7"/>
  <c r="AK593" i="7"/>
  <c r="AK594" i="7"/>
  <c r="AK595" i="7"/>
  <c r="AK596" i="7"/>
  <c r="AK597" i="7"/>
  <c r="AK598" i="7"/>
  <c r="AK599" i="7"/>
  <c r="AK600" i="7"/>
  <c r="AK601" i="7"/>
  <c r="AK602" i="7"/>
  <c r="AK603" i="7"/>
  <c r="AK604" i="7"/>
  <c r="AK605" i="7"/>
  <c r="AK606" i="7"/>
  <c r="AK607" i="7"/>
  <c r="AK608" i="7"/>
  <c r="AK609" i="7"/>
  <c r="AK610" i="7"/>
  <c r="AK611" i="7"/>
  <c r="AK612" i="7"/>
  <c r="AK613" i="7"/>
  <c r="AK614" i="7"/>
  <c r="AK615" i="7"/>
  <c r="AK616" i="7"/>
  <c r="AK617" i="7"/>
  <c r="AK618" i="7"/>
  <c r="AK619" i="7"/>
  <c r="AK620" i="7"/>
  <c r="AK621" i="7"/>
  <c r="AK622" i="7"/>
  <c r="AK623" i="7"/>
  <c r="AK624" i="7"/>
  <c r="AK625" i="7"/>
  <c r="AK626" i="7"/>
  <c r="AK627" i="7"/>
  <c r="AK628" i="7"/>
  <c r="AK629" i="7"/>
  <c r="AK630" i="7"/>
  <c r="AK631" i="7"/>
  <c r="AK632" i="7"/>
  <c r="AK633" i="7"/>
  <c r="AK634" i="7"/>
  <c r="AK635" i="7"/>
  <c r="AK636" i="7"/>
  <c r="AK637" i="7"/>
  <c r="AK638" i="7"/>
  <c r="AK639" i="7"/>
  <c r="AK640" i="7"/>
  <c r="AK641" i="7"/>
  <c r="AK642" i="7"/>
  <c r="AK643" i="7"/>
  <c r="AK644" i="7"/>
  <c r="AK645" i="7"/>
  <c r="AK646" i="7"/>
  <c r="AK647" i="7"/>
  <c r="AK648" i="7"/>
  <c r="AK649" i="7"/>
  <c r="AK650" i="7"/>
  <c r="AK651" i="7"/>
  <c r="AK652" i="7"/>
  <c r="AK653" i="7"/>
  <c r="AK654" i="7"/>
  <c r="AK655" i="7"/>
  <c r="AK656" i="7"/>
  <c r="AK657" i="7"/>
  <c r="AK658" i="7"/>
  <c r="AK659" i="7"/>
  <c r="AK660" i="7"/>
  <c r="AK661" i="7"/>
  <c r="AK662" i="7"/>
  <c r="AK663" i="7"/>
  <c r="AK664" i="7"/>
  <c r="AK665" i="7"/>
  <c r="AK666" i="7"/>
  <c r="AK667" i="7"/>
  <c r="AK668" i="7"/>
  <c r="AK669" i="7"/>
  <c r="AK670" i="7"/>
  <c r="AK671" i="7"/>
  <c r="AK672" i="7"/>
  <c r="AK673" i="7"/>
  <c r="AK674" i="7"/>
  <c r="AK675" i="7"/>
  <c r="AK676" i="7"/>
  <c r="AK677" i="7"/>
  <c r="AK678" i="7"/>
  <c r="AK679" i="7"/>
  <c r="AK680" i="7"/>
  <c r="AK681" i="7"/>
  <c r="AK682" i="7"/>
  <c r="AK683" i="7"/>
  <c r="AK684" i="7"/>
  <c r="AK685" i="7"/>
  <c r="AK686" i="7"/>
  <c r="AK687" i="7"/>
  <c r="AK688" i="7"/>
  <c r="AK689" i="7"/>
  <c r="AK690" i="7"/>
  <c r="AK691" i="7"/>
  <c r="AK692" i="7"/>
  <c r="AK693" i="7"/>
  <c r="AK694" i="7"/>
  <c r="AK695" i="7"/>
  <c r="AK696" i="7"/>
  <c r="AK697" i="7"/>
  <c r="AK698" i="7"/>
  <c r="AK699" i="7"/>
  <c r="AK700" i="7"/>
  <c r="AK701" i="7"/>
  <c r="AK702" i="7"/>
  <c r="AK703" i="7"/>
  <c r="AK704" i="7"/>
  <c r="AK705" i="7"/>
  <c r="AK706" i="7"/>
  <c r="AK707" i="7"/>
  <c r="AK708" i="7"/>
  <c r="AK709" i="7"/>
  <c r="AK710" i="7"/>
  <c r="AK711" i="7"/>
  <c r="AK712" i="7"/>
  <c r="AK713" i="7"/>
  <c r="AK714" i="7"/>
  <c r="AK715" i="7"/>
  <c r="AK716" i="7"/>
  <c r="AK717" i="7"/>
  <c r="AK718" i="7"/>
  <c r="AK719" i="7"/>
  <c r="AK720" i="7"/>
  <c r="AK721" i="7"/>
  <c r="AK722" i="7"/>
  <c r="AK723" i="7"/>
  <c r="AK724" i="7"/>
  <c r="AK725" i="7"/>
  <c r="AK726" i="7"/>
  <c r="AK727" i="7"/>
  <c r="AK728" i="7"/>
  <c r="AK729" i="7"/>
  <c r="AK730" i="7"/>
  <c r="AK731" i="7"/>
  <c r="AK732" i="7"/>
  <c r="AK733" i="7"/>
  <c r="AK734" i="7"/>
  <c r="AK735" i="7"/>
  <c r="AK736" i="7"/>
  <c r="AK737" i="7"/>
  <c r="AK738" i="7"/>
  <c r="AK739" i="7"/>
  <c r="AK740" i="7"/>
  <c r="AK741" i="7"/>
  <c r="AK742" i="7"/>
  <c r="AK743" i="7"/>
  <c r="AK744" i="7"/>
  <c r="AK745" i="7"/>
  <c r="AK746" i="7"/>
  <c r="AK747" i="7"/>
  <c r="AK748" i="7"/>
  <c r="AK749" i="7"/>
  <c r="AK750" i="7"/>
  <c r="AK751" i="7"/>
  <c r="AK752" i="7"/>
  <c r="AK753" i="7"/>
  <c r="AK754" i="7"/>
  <c r="AK755" i="7"/>
  <c r="AK756" i="7"/>
  <c r="AK757" i="7"/>
  <c r="AK758" i="7"/>
  <c r="AK759" i="7"/>
  <c r="AK760" i="7"/>
  <c r="AK761" i="7"/>
  <c r="AK762" i="7"/>
  <c r="AK763" i="7"/>
  <c r="AK764" i="7"/>
  <c r="AK765" i="7"/>
  <c r="AK766" i="7"/>
  <c r="AK767" i="7"/>
  <c r="AK768" i="7"/>
  <c r="AK769" i="7"/>
  <c r="AK770" i="7"/>
  <c r="AK771" i="7"/>
  <c r="AK772" i="7"/>
  <c r="AK773" i="7"/>
  <c r="AK774" i="7"/>
  <c r="AK775" i="7"/>
  <c r="AK776" i="7"/>
  <c r="AK777" i="7"/>
  <c r="AK778" i="7"/>
  <c r="AK779" i="7"/>
  <c r="AK780" i="7"/>
  <c r="AK781" i="7"/>
  <c r="AK782" i="7"/>
  <c r="AK783" i="7"/>
  <c r="AK784" i="7"/>
  <c r="AK785" i="7"/>
  <c r="AK786" i="7"/>
  <c r="AK787" i="7"/>
  <c r="AK788" i="7"/>
  <c r="AK789" i="7"/>
  <c r="AK790" i="7"/>
  <c r="AK791" i="7"/>
  <c r="AK792" i="7"/>
  <c r="AK793" i="7"/>
  <c r="AK794" i="7"/>
  <c r="AK795" i="7"/>
  <c r="AK796" i="7"/>
  <c r="AK797" i="7"/>
  <c r="AK798" i="7"/>
  <c r="AK799" i="7"/>
  <c r="AK800" i="7"/>
  <c r="AK801" i="7"/>
  <c r="AK802" i="7"/>
  <c r="AK803" i="7"/>
  <c r="AK804" i="7"/>
  <c r="AK805" i="7"/>
  <c r="AK806" i="7"/>
  <c r="AK807" i="7"/>
  <c r="AK808" i="7"/>
  <c r="AK809" i="7"/>
  <c r="AK810" i="7"/>
  <c r="AK811" i="7"/>
  <c r="AK812" i="7"/>
  <c r="AK813" i="7"/>
  <c r="AK814" i="7"/>
  <c r="AK815" i="7"/>
  <c r="AK816" i="7"/>
  <c r="AK817" i="7"/>
  <c r="AK818" i="7"/>
  <c r="AK819" i="7"/>
  <c r="AK820" i="7"/>
  <c r="AK821" i="7"/>
  <c r="AK822" i="7"/>
  <c r="AK823" i="7"/>
  <c r="AK824" i="7"/>
  <c r="AK825" i="7"/>
  <c r="AK826" i="7"/>
  <c r="AK827" i="7"/>
  <c r="AK828" i="7"/>
  <c r="AK829" i="7"/>
  <c r="AK830" i="7"/>
  <c r="AK831" i="7"/>
  <c r="AK832" i="7"/>
  <c r="AK833" i="7"/>
  <c r="AK834" i="7"/>
  <c r="AK835" i="7"/>
  <c r="AK836" i="7"/>
  <c r="AK837" i="7"/>
  <c r="AK838" i="7"/>
  <c r="AK839" i="7"/>
  <c r="AK840" i="7"/>
  <c r="AK841" i="7"/>
  <c r="AK842" i="7"/>
  <c r="AK843" i="7"/>
  <c r="AK844" i="7"/>
  <c r="AK845" i="7"/>
  <c r="AK846" i="7"/>
  <c r="AK847" i="7"/>
  <c r="AK848" i="7"/>
  <c r="AK849" i="7"/>
  <c r="AK850" i="7"/>
  <c r="AK851" i="7"/>
  <c r="AK852" i="7"/>
  <c r="AK853" i="7"/>
  <c r="AK854" i="7"/>
  <c r="AK855" i="7"/>
  <c r="AK856" i="7"/>
  <c r="AK857" i="7"/>
  <c r="AK858" i="7"/>
  <c r="AK859" i="7"/>
  <c r="AK860" i="7"/>
  <c r="AK861" i="7"/>
  <c r="AK862" i="7"/>
  <c r="AK863" i="7"/>
  <c r="AK864" i="7"/>
  <c r="AK865" i="7"/>
  <c r="AK866" i="7"/>
  <c r="AK867" i="7"/>
  <c r="AK868" i="7"/>
  <c r="AK869" i="7"/>
  <c r="AK870" i="7"/>
  <c r="AK871" i="7"/>
  <c r="AK872" i="7"/>
  <c r="AK873" i="7"/>
  <c r="AK874" i="7"/>
  <c r="AK875" i="7"/>
  <c r="AK876" i="7"/>
  <c r="AK877" i="7"/>
  <c r="AK878" i="7"/>
  <c r="AK879" i="7"/>
  <c r="AK880" i="7"/>
  <c r="AK881" i="7"/>
  <c r="AK882" i="7"/>
  <c r="AK883" i="7"/>
  <c r="AK884" i="7"/>
  <c r="AK885" i="7"/>
  <c r="AK886" i="7"/>
  <c r="AK887" i="7"/>
  <c r="AK888" i="7"/>
  <c r="AK889" i="7"/>
  <c r="AK890" i="7"/>
  <c r="AK891" i="7"/>
  <c r="AK892" i="7"/>
  <c r="AK893" i="7"/>
  <c r="AK894" i="7"/>
  <c r="AK895" i="7"/>
  <c r="AK896" i="7"/>
  <c r="AK897" i="7"/>
  <c r="AK898" i="7"/>
  <c r="AK899" i="7"/>
  <c r="AK900" i="7"/>
  <c r="AK901" i="7"/>
  <c r="AK902" i="7"/>
  <c r="AK903" i="7"/>
  <c r="AK904" i="7"/>
  <c r="AK905" i="7"/>
  <c r="AK906" i="7"/>
  <c r="AK907" i="7"/>
  <c r="AK908" i="7"/>
  <c r="AK909" i="7"/>
  <c r="AK910" i="7"/>
  <c r="AK911" i="7"/>
  <c r="AK912" i="7"/>
  <c r="AK913" i="7"/>
  <c r="AK914" i="7"/>
  <c r="AK915" i="7"/>
  <c r="AK916" i="7"/>
  <c r="AK917" i="7"/>
  <c r="AK918" i="7"/>
  <c r="AK919" i="7"/>
  <c r="AK920" i="7"/>
  <c r="AK921" i="7"/>
  <c r="AK922" i="7"/>
  <c r="AK923" i="7"/>
  <c r="AK924" i="7"/>
  <c r="AK925" i="7"/>
  <c r="AK926" i="7"/>
  <c r="AK927" i="7"/>
  <c r="AK928" i="7"/>
  <c r="AK929" i="7"/>
  <c r="AK930" i="7"/>
  <c r="AK931" i="7"/>
  <c r="AK932" i="7"/>
  <c r="AK933" i="7"/>
  <c r="AK934" i="7"/>
  <c r="AK935" i="7"/>
  <c r="AK936" i="7"/>
  <c r="AK937" i="7"/>
  <c r="AK938" i="7"/>
  <c r="AK939" i="7"/>
  <c r="AK940" i="7"/>
  <c r="AK941" i="7"/>
  <c r="AK942" i="7"/>
  <c r="AK943" i="7"/>
  <c r="AK944" i="7"/>
  <c r="AK945" i="7"/>
  <c r="AK946" i="7"/>
  <c r="AK947" i="7"/>
  <c r="AK948" i="7"/>
  <c r="AK949" i="7"/>
  <c r="AK950" i="7"/>
  <c r="AK951" i="7"/>
  <c r="AK952" i="7"/>
  <c r="AK953" i="7"/>
  <c r="AK954" i="7"/>
  <c r="AK955" i="7"/>
  <c r="AK956" i="7"/>
  <c r="AK957" i="7"/>
  <c r="AK958" i="7"/>
  <c r="AK959" i="7"/>
  <c r="AK960" i="7"/>
  <c r="AK961" i="7"/>
  <c r="AK962" i="7"/>
  <c r="AK963" i="7"/>
  <c r="AK964" i="7"/>
  <c r="AK965" i="7"/>
  <c r="AK966" i="7"/>
  <c r="AK967" i="7"/>
  <c r="AK968" i="7"/>
  <c r="AK969" i="7"/>
  <c r="AK970" i="7"/>
  <c r="AK971" i="7"/>
  <c r="AK972" i="7"/>
  <c r="AK973" i="7"/>
  <c r="AK974" i="7"/>
  <c r="AK975" i="7"/>
  <c r="AK976" i="7"/>
  <c r="AK977" i="7"/>
  <c r="AK978" i="7"/>
  <c r="AK979" i="7"/>
  <c r="AK980" i="7"/>
  <c r="AK981" i="7"/>
  <c r="AK982" i="7"/>
  <c r="AK983" i="7"/>
  <c r="AK984" i="7"/>
  <c r="AK985" i="7"/>
  <c r="AK986" i="7"/>
  <c r="AK987" i="7"/>
  <c r="AK988" i="7"/>
  <c r="AK989" i="7"/>
  <c r="AK990" i="7"/>
  <c r="AK991" i="7"/>
  <c r="AK992" i="7"/>
  <c r="AK993" i="7"/>
  <c r="AK994" i="7"/>
  <c r="AK995" i="7"/>
  <c r="AK996" i="7"/>
  <c r="AK997" i="7"/>
  <c r="AK998" i="7"/>
  <c r="AK999" i="7"/>
  <c r="AK1000" i="7"/>
  <c r="AK1001" i="7"/>
  <c r="AK1002" i="7"/>
  <c r="AK1003" i="7"/>
  <c r="AK1004" i="7"/>
  <c r="AK1005" i="7"/>
  <c r="AK1006" i="7"/>
  <c r="AK1007" i="7"/>
  <c r="AK1008" i="7"/>
  <c r="AK1009" i="7"/>
  <c r="AK1010" i="7"/>
  <c r="AK1011" i="7"/>
  <c r="AK1012" i="7"/>
  <c r="AK1013" i="7"/>
  <c r="AK1014" i="7"/>
  <c r="AK1015" i="7"/>
  <c r="AK1016" i="7"/>
  <c r="AK1017" i="7"/>
  <c r="AK1018" i="7"/>
  <c r="AK1019" i="7"/>
  <c r="AK1020" i="7"/>
  <c r="AK1021" i="7"/>
  <c r="AK1022" i="7"/>
  <c r="AK1023" i="7"/>
  <c r="AK1024" i="7"/>
  <c r="AK1025" i="7"/>
  <c r="AK1026" i="7"/>
  <c r="AK1027" i="7"/>
  <c r="AK1028" i="7"/>
  <c r="AK1029" i="7"/>
  <c r="AK1030" i="7"/>
  <c r="AK1031" i="7"/>
  <c r="AK1032" i="7"/>
  <c r="AK1033" i="7"/>
  <c r="AK1034" i="7"/>
  <c r="AK1035" i="7"/>
  <c r="AK1036" i="7"/>
  <c r="AK1037" i="7"/>
  <c r="AK1038" i="7"/>
  <c r="AK1039" i="7"/>
  <c r="AK1040" i="7"/>
  <c r="AK1041" i="7"/>
  <c r="AK1042" i="7"/>
  <c r="AK1043" i="7"/>
  <c r="AK1044" i="7"/>
  <c r="AK1045" i="7"/>
  <c r="AK1046" i="7"/>
  <c r="AK1047" i="7"/>
  <c r="AK1048" i="7"/>
  <c r="AK1049" i="7"/>
  <c r="AK1050" i="7"/>
  <c r="AK1051" i="7"/>
  <c r="AK1052" i="7"/>
  <c r="AK1053" i="7"/>
  <c r="AK1054" i="7"/>
  <c r="AK1055" i="7"/>
  <c r="AK1056" i="7"/>
  <c r="AK1057" i="7"/>
  <c r="AK1058" i="7"/>
  <c r="AK1059" i="7"/>
  <c r="AK1060" i="7"/>
  <c r="AK1061" i="7"/>
  <c r="AK1062" i="7"/>
  <c r="AK1063" i="7"/>
  <c r="AK1064" i="7"/>
  <c r="AK1065" i="7"/>
  <c r="AK1066" i="7"/>
  <c r="AK1067" i="7"/>
  <c r="AK1068" i="7"/>
  <c r="AK1069" i="7"/>
  <c r="AK1070" i="7"/>
  <c r="AK1071" i="7"/>
  <c r="AK1072" i="7"/>
  <c r="AK1073" i="7"/>
  <c r="AK1074" i="7"/>
  <c r="AK1075" i="7"/>
  <c r="AK1076" i="7"/>
  <c r="AK1077" i="7"/>
  <c r="AK1078" i="7"/>
  <c r="AK1079" i="7"/>
  <c r="AK1080" i="7"/>
  <c r="AK1081" i="7"/>
  <c r="AK1082" i="7"/>
  <c r="AK1083" i="7"/>
  <c r="AK1084" i="7"/>
  <c r="AK1085" i="7"/>
  <c r="AK1086" i="7"/>
  <c r="AK1087" i="7"/>
  <c r="AK1088" i="7"/>
  <c r="AK1089" i="7"/>
  <c r="AK1090" i="7"/>
  <c r="AK1091" i="7"/>
  <c r="AK1092" i="7"/>
  <c r="AK1093" i="7"/>
  <c r="AK1094" i="7"/>
  <c r="AK1095" i="7"/>
  <c r="AK1096" i="7"/>
  <c r="AK1097" i="7"/>
  <c r="AK1098" i="7"/>
  <c r="AK1099" i="7"/>
  <c r="AK1100" i="7"/>
  <c r="AK1101" i="7"/>
  <c r="AK1102" i="7"/>
  <c r="AK1103" i="7"/>
  <c r="AK1104" i="7"/>
  <c r="AK1105" i="7"/>
  <c r="AK1106" i="7"/>
  <c r="AK1107" i="7"/>
  <c r="AK1108" i="7"/>
  <c r="AK1109" i="7"/>
  <c r="AK1110" i="7"/>
  <c r="AK1111" i="7"/>
  <c r="AK1112" i="7"/>
  <c r="AK1113" i="7"/>
  <c r="AK1114" i="7"/>
  <c r="AK1115" i="7"/>
  <c r="AK1116" i="7"/>
  <c r="AK1117" i="7"/>
  <c r="AK1118" i="7"/>
  <c r="AK1119" i="7"/>
  <c r="AK1120" i="7"/>
  <c r="AK1121" i="7"/>
  <c r="AK1122" i="7"/>
  <c r="AK1123" i="7"/>
  <c r="AK1124" i="7"/>
  <c r="AK1125" i="7"/>
  <c r="AK1126" i="7"/>
  <c r="AK1127" i="7"/>
  <c r="AK1128" i="7"/>
  <c r="AK1129" i="7"/>
  <c r="AK1130" i="7"/>
  <c r="AK1131" i="7"/>
  <c r="AK1132" i="7"/>
  <c r="AK1133" i="7"/>
  <c r="AK1134" i="7"/>
  <c r="AK1135" i="7"/>
  <c r="AK1136" i="7"/>
  <c r="AK1137" i="7"/>
  <c r="AK1138" i="7"/>
  <c r="AK1139" i="7"/>
  <c r="AK1140" i="7"/>
  <c r="AK1141" i="7"/>
  <c r="AK1142" i="7"/>
  <c r="AK1143" i="7"/>
  <c r="AK1144" i="7"/>
  <c r="AK1145" i="7"/>
  <c r="AK1146" i="7"/>
  <c r="AK1147" i="7"/>
  <c r="AK1148" i="7"/>
  <c r="AK1149" i="7"/>
  <c r="AK1150" i="7"/>
  <c r="AK1151" i="7"/>
  <c r="AK1152" i="7"/>
  <c r="AK1153" i="7"/>
  <c r="AK1154" i="7"/>
  <c r="AK1155" i="7"/>
  <c r="AK1156" i="7"/>
  <c r="AK1157" i="7"/>
  <c r="AK1158" i="7"/>
  <c r="AK1159" i="7"/>
  <c r="AK1160" i="7"/>
  <c r="AK1161" i="7"/>
  <c r="AK1162" i="7"/>
  <c r="AK1163" i="7"/>
  <c r="AK1164" i="7"/>
  <c r="AK1165" i="7"/>
  <c r="AK1166" i="7"/>
  <c r="AK1167" i="7"/>
  <c r="AK1168" i="7"/>
  <c r="AK1169" i="7"/>
  <c r="AK1170" i="7"/>
  <c r="AK1171" i="7"/>
  <c r="AK1172" i="7"/>
  <c r="AK1173" i="7"/>
  <c r="AK1174" i="7"/>
  <c r="AK1175" i="7"/>
  <c r="AK1176" i="7"/>
  <c r="AK1177" i="7"/>
  <c r="AK1178" i="7"/>
  <c r="AK1179" i="7"/>
  <c r="AK1180" i="7"/>
  <c r="AK1181" i="7"/>
  <c r="AK1182" i="7"/>
  <c r="AK1183" i="7"/>
  <c r="AK1184" i="7"/>
  <c r="AK1185" i="7"/>
  <c r="AK1186" i="7"/>
  <c r="AK1187" i="7"/>
  <c r="AK1188" i="7"/>
  <c r="AK1189" i="7"/>
  <c r="AK1190" i="7"/>
  <c r="AK1191" i="7"/>
  <c r="AK1192" i="7"/>
  <c r="AK1193" i="7"/>
  <c r="AK1194" i="7"/>
  <c r="AK1195" i="7"/>
  <c r="AK1196" i="7"/>
  <c r="AK1197" i="7"/>
  <c r="AK1198" i="7"/>
  <c r="AK1199" i="7"/>
  <c r="AK1200" i="7"/>
  <c r="AK1201" i="7"/>
  <c r="AK1202" i="7"/>
  <c r="AK1203" i="7"/>
  <c r="AK1204" i="7"/>
  <c r="AK1205" i="7"/>
  <c r="AK1206" i="7"/>
  <c r="AK1207" i="7"/>
  <c r="AK1208" i="7"/>
  <c r="AK1209" i="7"/>
  <c r="AK1210" i="7"/>
  <c r="AK1211" i="7"/>
  <c r="AK1212" i="7"/>
  <c r="AK1213" i="7"/>
  <c r="AK1214" i="7"/>
  <c r="AK1215" i="7"/>
  <c r="AK1216" i="7"/>
  <c r="AK1217" i="7"/>
  <c r="AK1218" i="7"/>
  <c r="AK1219" i="7"/>
  <c r="AK1220" i="7"/>
  <c r="AK1221" i="7"/>
  <c r="AK1222" i="7"/>
  <c r="AK1223" i="7"/>
  <c r="AK1224" i="7"/>
  <c r="AK1225" i="7"/>
  <c r="AK1226" i="7"/>
  <c r="AK1227" i="7"/>
  <c r="AK1228" i="7"/>
  <c r="AK1229" i="7"/>
  <c r="AK1230" i="7"/>
  <c r="AK1231" i="7"/>
  <c r="AK1232" i="7"/>
  <c r="AK1233" i="7"/>
  <c r="AK1234" i="7"/>
  <c r="AK1235" i="7"/>
  <c r="AK1236" i="7"/>
  <c r="AK1237" i="7"/>
  <c r="AK1238" i="7"/>
  <c r="AK1239" i="7"/>
  <c r="AK1240" i="7"/>
  <c r="AK1241" i="7"/>
  <c r="AK1242" i="7"/>
  <c r="AK1243" i="7"/>
  <c r="AK1244" i="7"/>
  <c r="AK1245" i="7"/>
  <c r="AK1246" i="7"/>
  <c r="AK1247" i="7"/>
  <c r="AK1248" i="7"/>
  <c r="AK1249" i="7"/>
  <c r="AK1250" i="7"/>
  <c r="AK1251" i="7"/>
  <c r="AK1252" i="7"/>
  <c r="AK1253" i="7"/>
  <c r="AK1254" i="7"/>
  <c r="AK1255" i="7"/>
  <c r="AK1256" i="7"/>
  <c r="AK1257" i="7"/>
  <c r="AK1258" i="7"/>
  <c r="AK1259" i="7"/>
  <c r="AK1260" i="7"/>
  <c r="AK1261" i="7"/>
  <c r="AK1262" i="7"/>
  <c r="AK1263" i="7"/>
  <c r="AK1264" i="7"/>
  <c r="AK1265" i="7"/>
  <c r="AK1266" i="7"/>
  <c r="AK1267" i="7"/>
  <c r="AK1268" i="7"/>
  <c r="AK1269" i="7"/>
  <c r="AK1270" i="7"/>
  <c r="AK1271" i="7"/>
  <c r="AK1272" i="7"/>
  <c r="AK1273" i="7"/>
  <c r="AK1274" i="7"/>
  <c r="AK1275" i="7"/>
  <c r="AK1276" i="7"/>
  <c r="AK1277" i="7"/>
  <c r="AK1278" i="7"/>
  <c r="AK1279" i="7"/>
  <c r="AK1280" i="7"/>
  <c r="AK1281" i="7"/>
  <c r="AK1282" i="7"/>
  <c r="AK1283" i="7"/>
  <c r="AK1284" i="7"/>
  <c r="AK1285" i="7"/>
  <c r="AK1286" i="7"/>
  <c r="AK1287" i="7"/>
  <c r="AK1288" i="7"/>
  <c r="AK1289" i="7"/>
  <c r="AK1290" i="7"/>
  <c r="AK1291" i="7"/>
  <c r="AK1292" i="7"/>
  <c r="AK1293" i="7"/>
  <c r="AK1294" i="7"/>
  <c r="AK1295" i="7"/>
  <c r="AK1296" i="7"/>
  <c r="AK1297" i="7"/>
  <c r="AK1298" i="7"/>
  <c r="AK1299" i="7"/>
  <c r="AK1300" i="7"/>
  <c r="AK1301" i="7"/>
  <c r="AK1302" i="7"/>
  <c r="AK1303" i="7"/>
  <c r="AK1304" i="7"/>
  <c r="AK1305" i="7"/>
  <c r="AK1306" i="7"/>
  <c r="AK1307" i="7"/>
  <c r="AK1308" i="7"/>
  <c r="AK1309" i="7"/>
  <c r="AK1310" i="7"/>
  <c r="AK1311" i="7"/>
  <c r="AK1312" i="7"/>
  <c r="AK1313" i="7"/>
  <c r="AK1314" i="7"/>
  <c r="AK1315" i="7"/>
  <c r="AK1316" i="7"/>
  <c r="AK1317" i="7"/>
  <c r="AK1318" i="7"/>
  <c r="AK1319" i="7"/>
  <c r="AK1320" i="7"/>
  <c r="AK1321" i="7"/>
  <c r="AK1322" i="7"/>
  <c r="AK1323" i="7"/>
  <c r="AK1324" i="7"/>
  <c r="AK1325" i="7"/>
  <c r="AK1326" i="7"/>
  <c r="AK1327" i="7"/>
  <c r="AK1328" i="7"/>
  <c r="AK1329" i="7"/>
  <c r="AK1330" i="7"/>
  <c r="AK1331" i="7"/>
  <c r="AK1332" i="7"/>
  <c r="AK1333" i="7"/>
  <c r="AK1334" i="7"/>
  <c r="AK1335" i="7"/>
  <c r="AK1336" i="7"/>
  <c r="AK1337" i="7"/>
  <c r="AK1338" i="7"/>
  <c r="AK1339" i="7"/>
  <c r="AK1340" i="7"/>
  <c r="AK1341" i="7"/>
  <c r="AK1342" i="7"/>
  <c r="AK1343" i="7"/>
  <c r="AK1344" i="7"/>
  <c r="AK1345" i="7"/>
  <c r="AK1346" i="7"/>
  <c r="AK1347" i="7"/>
  <c r="AK1348" i="7"/>
  <c r="AK1349" i="7"/>
  <c r="AK1350" i="7"/>
  <c r="AK1351" i="7"/>
  <c r="AK1352" i="7"/>
  <c r="AK1353" i="7"/>
  <c r="AK1354" i="7"/>
  <c r="AK1355" i="7"/>
  <c r="AK1356" i="7"/>
  <c r="AK1357" i="7"/>
  <c r="AK1358" i="7"/>
  <c r="AK1359" i="7"/>
  <c r="AK1360" i="7"/>
  <c r="AK1361" i="7"/>
  <c r="AK1362" i="7"/>
  <c r="AK1363" i="7"/>
  <c r="AK1364" i="7"/>
  <c r="AK1365" i="7"/>
  <c r="AK1366" i="7"/>
  <c r="AK1367" i="7"/>
  <c r="AK1368" i="7"/>
  <c r="AK1369" i="7"/>
  <c r="AK1370" i="7"/>
  <c r="AK1371" i="7"/>
  <c r="AK1372" i="7"/>
  <c r="AK1373" i="7"/>
  <c r="AK1374" i="7"/>
  <c r="AK1375" i="7"/>
  <c r="AK1376" i="7"/>
  <c r="AK1377" i="7"/>
  <c r="AK1378" i="7"/>
  <c r="AK1379" i="7"/>
  <c r="AK1380" i="7"/>
  <c r="AK1381" i="7"/>
  <c r="AK1382" i="7"/>
  <c r="AK1383" i="7"/>
  <c r="AK1384" i="7"/>
  <c r="AK1385" i="7"/>
  <c r="AK1386" i="7"/>
  <c r="AK1387" i="7"/>
  <c r="AK1388" i="7"/>
  <c r="AK1389" i="7"/>
  <c r="AK1390" i="7"/>
  <c r="AK1391" i="7"/>
  <c r="AK1392" i="7"/>
  <c r="AK1393" i="7"/>
  <c r="AK1394" i="7"/>
  <c r="AK1395" i="7"/>
  <c r="AK1396" i="7"/>
  <c r="AK1397" i="7"/>
  <c r="AK1398" i="7"/>
  <c r="AK1399" i="7"/>
  <c r="AK1400" i="7"/>
  <c r="AK1401" i="7"/>
  <c r="AK1402" i="7"/>
  <c r="AK1403" i="7"/>
  <c r="AK1404" i="7"/>
  <c r="AK1405" i="7"/>
  <c r="AK1406" i="7"/>
  <c r="AK1407" i="7"/>
  <c r="AK1408" i="7"/>
  <c r="AK1409" i="7"/>
  <c r="AK1410" i="7"/>
  <c r="AK1411" i="7"/>
  <c r="AK1412" i="7"/>
  <c r="AK1413" i="7"/>
  <c r="AK1414" i="7"/>
  <c r="AK1415" i="7"/>
  <c r="AK1416" i="7"/>
  <c r="AK1417" i="7"/>
  <c r="AK1418" i="7"/>
  <c r="AK1419" i="7"/>
  <c r="AK1420" i="7"/>
  <c r="AK1421" i="7"/>
  <c r="AK1422" i="7"/>
  <c r="AK1423" i="7"/>
  <c r="AK1424" i="7"/>
  <c r="AK1425" i="7"/>
  <c r="AK1426" i="7"/>
  <c r="AK1427" i="7"/>
  <c r="AK1428" i="7"/>
  <c r="AK1429" i="7"/>
  <c r="AK1430" i="7"/>
  <c r="AK1431" i="7"/>
  <c r="AK1432" i="7"/>
  <c r="AK1433" i="7"/>
  <c r="AK1434" i="7"/>
  <c r="AK1435" i="7"/>
  <c r="AK1436" i="7"/>
  <c r="AK1437" i="7"/>
  <c r="AK1438" i="7"/>
  <c r="AK1439" i="7"/>
  <c r="AK1440" i="7"/>
  <c r="AK1441" i="7"/>
  <c r="AK1442" i="7"/>
  <c r="AK1443" i="7"/>
  <c r="AK1444" i="7"/>
  <c r="AK1445" i="7"/>
  <c r="AK1446" i="7"/>
  <c r="AK1447" i="7"/>
  <c r="AK1448" i="7"/>
  <c r="AK1449" i="7"/>
  <c r="AK1450" i="7"/>
  <c r="AK1451" i="7"/>
  <c r="AK1452" i="7"/>
  <c r="AK1453" i="7"/>
  <c r="AK1454" i="7"/>
  <c r="AK1455" i="7"/>
  <c r="AK1456" i="7"/>
  <c r="AK1457" i="7"/>
  <c r="AK1458" i="7"/>
  <c r="AK1459" i="7"/>
  <c r="AK1460" i="7"/>
  <c r="AK1461" i="7"/>
  <c r="AK1462" i="7"/>
  <c r="AK1463" i="7"/>
  <c r="AK1464" i="7"/>
  <c r="AK1465" i="7"/>
  <c r="AK1466" i="7"/>
  <c r="AK1467" i="7"/>
  <c r="AK1468" i="7"/>
  <c r="AK1469" i="7"/>
  <c r="AK1470" i="7"/>
  <c r="AK1471" i="7"/>
  <c r="AK1472" i="7"/>
  <c r="AK1473" i="7"/>
  <c r="AK1474" i="7"/>
  <c r="AK1475" i="7"/>
  <c r="AK1476" i="7"/>
  <c r="AK1477" i="7"/>
  <c r="AK1478" i="7"/>
  <c r="AK1479" i="7"/>
  <c r="AK1480" i="7"/>
  <c r="AK1481" i="7"/>
  <c r="AK1482" i="7"/>
  <c r="AK1483" i="7"/>
  <c r="AK1484" i="7"/>
  <c r="AK1485" i="7"/>
  <c r="AK1486" i="7"/>
  <c r="AK1487" i="7"/>
  <c r="AK1488" i="7"/>
  <c r="AK1489" i="7"/>
  <c r="AK1490" i="7"/>
  <c r="AK1491" i="7"/>
  <c r="AK1492" i="7"/>
  <c r="AK1493" i="7"/>
  <c r="AK1494" i="7"/>
  <c r="AK1495" i="7"/>
  <c r="AK1496" i="7"/>
  <c r="AK1497" i="7"/>
  <c r="AK1498" i="7"/>
  <c r="AK1499" i="7"/>
  <c r="AK1500" i="7"/>
  <c r="AK1501" i="7"/>
  <c r="AK1502" i="7"/>
  <c r="AK1503" i="7"/>
  <c r="AK1504" i="7"/>
  <c r="AK1505" i="7"/>
  <c r="AK1506" i="7"/>
  <c r="AK1507" i="7"/>
  <c r="AK1508" i="7"/>
  <c r="AK1509" i="7"/>
  <c r="AK1510" i="7"/>
  <c r="AK1511" i="7"/>
  <c r="AK1512" i="7"/>
  <c r="AK1513" i="7"/>
  <c r="AL2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53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74" i="7"/>
  <c r="AL275" i="7"/>
  <c r="AL276" i="7"/>
  <c r="AL277" i="7"/>
  <c r="AL278" i="7"/>
  <c r="AL279" i="7"/>
  <c r="AL280" i="7"/>
  <c r="AL281" i="7"/>
  <c r="AL282" i="7"/>
  <c r="AL283" i="7"/>
  <c r="AL284" i="7"/>
  <c r="AL285" i="7"/>
  <c r="AL286" i="7"/>
  <c r="AL287" i="7"/>
  <c r="AL288" i="7"/>
  <c r="AL289" i="7"/>
  <c r="AL290" i="7"/>
  <c r="AL291" i="7"/>
  <c r="AL292" i="7"/>
  <c r="AL293" i="7"/>
  <c r="AL294" i="7"/>
  <c r="AL295" i="7"/>
  <c r="AL296" i="7"/>
  <c r="AL297" i="7"/>
  <c r="AL298" i="7"/>
  <c r="AL299" i="7"/>
  <c r="AL300" i="7"/>
  <c r="AL301" i="7"/>
  <c r="AL302" i="7"/>
  <c r="AL303" i="7"/>
  <c r="AL304" i="7"/>
  <c r="AL305" i="7"/>
  <c r="AL306" i="7"/>
  <c r="AL307" i="7"/>
  <c r="AL308" i="7"/>
  <c r="AL309" i="7"/>
  <c r="AL310" i="7"/>
  <c r="AL311" i="7"/>
  <c r="AL312" i="7"/>
  <c r="AL313" i="7"/>
  <c r="AL314" i="7"/>
  <c r="AL315" i="7"/>
  <c r="AL316" i="7"/>
  <c r="AL317" i="7"/>
  <c r="AL318" i="7"/>
  <c r="AL319" i="7"/>
  <c r="AL320" i="7"/>
  <c r="AL321" i="7"/>
  <c r="AL322" i="7"/>
  <c r="AL323" i="7"/>
  <c r="AL324" i="7"/>
  <c r="AL325" i="7"/>
  <c r="AL326" i="7"/>
  <c r="AL327" i="7"/>
  <c r="AL328" i="7"/>
  <c r="AL329" i="7"/>
  <c r="AL330" i="7"/>
  <c r="AL331" i="7"/>
  <c r="AL332" i="7"/>
  <c r="AL333" i="7"/>
  <c r="AL334" i="7"/>
  <c r="AL335" i="7"/>
  <c r="AL336" i="7"/>
  <c r="AL337" i="7"/>
  <c r="AL338" i="7"/>
  <c r="AL339" i="7"/>
  <c r="AL340" i="7"/>
  <c r="AL341" i="7"/>
  <c r="AL342" i="7"/>
  <c r="AL343" i="7"/>
  <c r="AL344" i="7"/>
  <c r="AL345" i="7"/>
  <c r="AL346" i="7"/>
  <c r="AL347" i="7"/>
  <c r="AL348" i="7"/>
  <c r="AL349" i="7"/>
  <c r="AL350" i="7"/>
  <c r="AL351" i="7"/>
  <c r="AL352" i="7"/>
  <c r="AL353" i="7"/>
  <c r="AL354" i="7"/>
  <c r="AL355" i="7"/>
  <c r="AL356" i="7"/>
  <c r="AL357" i="7"/>
  <c r="AL358" i="7"/>
  <c r="AL359" i="7"/>
  <c r="AL360" i="7"/>
  <c r="AL361" i="7"/>
  <c r="AL362" i="7"/>
  <c r="AL363" i="7"/>
  <c r="AL364" i="7"/>
  <c r="AL365" i="7"/>
  <c r="AL366" i="7"/>
  <c r="AL367" i="7"/>
  <c r="AL368" i="7"/>
  <c r="AL369" i="7"/>
  <c r="AL370" i="7"/>
  <c r="AL371" i="7"/>
  <c r="AL372" i="7"/>
  <c r="AL373" i="7"/>
  <c r="AL374" i="7"/>
  <c r="AL375" i="7"/>
  <c r="AL376" i="7"/>
  <c r="AL377" i="7"/>
  <c r="AL378" i="7"/>
  <c r="AL379" i="7"/>
  <c r="AL380" i="7"/>
  <c r="AL381" i="7"/>
  <c r="AL382" i="7"/>
  <c r="AL383" i="7"/>
  <c r="AL384" i="7"/>
  <c r="AL385" i="7"/>
  <c r="AL386" i="7"/>
  <c r="AL387" i="7"/>
  <c r="AL388" i="7"/>
  <c r="AL389" i="7"/>
  <c r="AL390" i="7"/>
  <c r="AL391" i="7"/>
  <c r="AL392" i="7"/>
  <c r="AL393" i="7"/>
  <c r="AL394" i="7"/>
  <c r="AL395" i="7"/>
  <c r="AL396" i="7"/>
  <c r="AL397" i="7"/>
  <c r="AL398" i="7"/>
  <c r="AL399" i="7"/>
  <c r="AL400" i="7"/>
  <c r="AL401" i="7"/>
  <c r="AL402" i="7"/>
  <c r="AL403" i="7"/>
  <c r="AL404" i="7"/>
  <c r="AL405" i="7"/>
  <c r="AL406" i="7"/>
  <c r="AL407" i="7"/>
  <c r="AL408" i="7"/>
  <c r="AL409" i="7"/>
  <c r="AL410" i="7"/>
  <c r="AL411" i="7"/>
  <c r="AL412" i="7"/>
  <c r="AL413" i="7"/>
  <c r="AL414" i="7"/>
  <c r="AL415" i="7"/>
  <c r="AL416" i="7"/>
  <c r="AL417" i="7"/>
  <c r="AL418" i="7"/>
  <c r="AL419" i="7"/>
  <c r="AL420" i="7"/>
  <c r="AL421" i="7"/>
  <c r="AL422" i="7"/>
  <c r="AL423" i="7"/>
  <c r="AL424" i="7"/>
  <c r="AL425" i="7"/>
  <c r="AL426" i="7"/>
  <c r="AL427" i="7"/>
  <c r="AL428" i="7"/>
  <c r="AL429" i="7"/>
  <c r="AL430" i="7"/>
  <c r="AL431" i="7"/>
  <c r="AL432" i="7"/>
  <c r="AL433" i="7"/>
  <c r="AL434" i="7"/>
  <c r="AL435" i="7"/>
  <c r="AL436" i="7"/>
  <c r="AL437" i="7"/>
  <c r="AL438" i="7"/>
  <c r="AL439" i="7"/>
  <c r="AL440" i="7"/>
  <c r="AL441" i="7"/>
  <c r="AL442" i="7"/>
  <c r="AL443" i="7"/>
  <c r="AL444" i="7"/>
  <c r="AL445" i="7"/>
  <c r="AL446" i="7"/>
  <c r="AL447" i="7"/>
  <c r="AL448" i="7"/>
  <c r="AL449" i="7"/>
  <c r="AL450" i="7"/>
  <c r="AL451" i="7"/>
  <c r="AL452" i="7"/>
  <c r="AL453" i="7"/>
  <c r="AL454" i="7"/>
  <c r="AL455" i="7"/>
  <c r="AL456" i="7"/>
  <c r="AL457" i="7"/>
  <c r="AL458" i="7"/>
  <c r="AL459" i="7"/>
  <c r="AL460" i="7"/>
  <c r="AL461" i="7"/>
  <c r="AL462" i="7"/>
  <c r="AL463" i="7"/>
  <c r="AL464" i="7"/>
  <c r="AL465" i="7"/>
  <c r="AL466" i="7"/>
  <c r="AL467" i="7"/>
  <c r="AL468" i="7"/>
  <c r="AL469" i="7"/>
  <c r="AL470" i="7"/>
  <c r="AL471" i="7"/>
  <c r="AL472" i="7"/>
  <c r="AL473" i="7"/>
  <c r="AL474" i="7"/>
  <c r="AL475" i="7"/>
  <c r="AL476" i="7"/>
  <c r="AL477" i="7"/>
  <c r="AL478" i="7"/>
  <c r="AL479" i="7"/>
  <c r="AL480" i="7"/>
  <c r="AL481" i="7"/>
  <c r="AL482" i="7"/>
  <c r="AL483" i="7"/>
  <c r="AL484" i="7"/>
  <c r="AL485" i="7"/>
  <c r="AL486" i="7"/>
  <c r="AL487" i="7"/>
  <c r="AL488" i="7"/>
  <c r="AL489" i="7"/>
  <c r="AL490" i="7"/>
  <c r="AL491" i="7"/>
  <c r="AL492" i="7"/>
  <c r="AL493" i="7"/>
  <c r="AL494" i="7"/>
  <c r="AL495" i="7"/>
  <c r="AL496" i="7"/>
  <c r="AL497" i="7"/>
  <c r="AL498" i="7"/>
  <c r="AL499" i="7"/>
  <c r="AL500" i="7"/>
  <c r="AL501" i="7"/>
  <c r="AL502" i="7"/>
  <c r="AL503" i="7"/>
  <c r="AL504" i="7"/>
  <c r="AL505" i="7"/>
  <c r="AL506" i="7"/>
  <c r="AL507" i="7"/>
  <c r="AL508" i="7"/>
  <c r="AL509" i="7"/>
  <c r="AL510" i="7"/>
  <c r="AL511" i="7"/>
  <c r="AL512" i="7"/>
  <c r="AL513" i="7"/>
  <c r="AL514" i="7"/>
  <c r="AL515" i="7"/>
  <c r="AL516" i="7"/>
  <c r="AL517" i="7"/>
  <c r="AL518" i="7"/>
  <c r="AL519" i="7"/>
  <c r="AL520" i="7"/>
  <c r="AL521" i="7"/>
  <c r="AL522" i="7"/>
  <c r="AL523" i="7"/>
  <c r="AL524" i="7"/>
  <c r="AL525" i="7"/>
  <c r="AL526" i="7"/>
  <c r="AL527" i="7"/>
  <c r="AL528" i="7"/>
  <c r="AL529" i="7"/>
  <c r="AL530" i="7"/>
  <c r="AL531" i="7"/>
  <c r="AL532" i="7"/>
  <c r="AL533" i="7"/>
  <c r="AL534" i="7"/>
  <c r="AL535" i="7"/>
  <c r="AL536" i="7"/>
  <c r="AL537" i="7"/>
  <c r="AL538" i="7"/>
  <c r="AL539" i="7"/>
  <c r="AL540" i="7"/>
  <c r="AL541" i="7"/>
  <c r="AL542" i="7"/>
  <c r="AL543" i="7"/>
  <c r="AL544" i="7"/>
  <c r="AL545" i="7"/>
  <c r="AL546" i="7"/>
  <c r="AL547" i="7"/>
  <c r="AL548" i="7"/>
  <c r="AL549" i="7"/>
  <c r="AL550" i="7"/>
  <c r="AL551" i="7"/>
  <c r="AL552" i="7"/>
  <c r="AL553" i="7"/>
  <c r="AL554" i="7"/>
  <c r="AL555" i="7"/>
  <c r="AL556" i="7"/>
  <c r="AL557" i="7"/>
  <c r="AL558" i="7"/>
  <c r="AL559" i="7"/>
  <c r="AL560" i="7"/>
  <c r="AL561" i="7"/>
  <c r="AL562" i="7"/>
  <c r="AL563" i="7"/>
  <c r="AL564" i="7"/>
  <c r="AL565" i="7"/>
  <c r="AL566" i="7"/>
  <c r="AL567" i="7"/>
  <c r="AL568" i="7"/>
  <c r="AL569" i="7"/>
  <c r="AL570" i="7"/>
  <c r="AL571" i="7"/>
  <c r="AL572" i="7"/>
  <c r="AL573" i="7"/>
  <c r="AL574" i="7"/>
  <c r="AL575" i="7"/>
  <c r="AL576" i="7"/>
  <c r="AL577" i="7"/>
  <c r="AL578" i="7"/>
  <c r="AL579" i="7"/>
  <c r="AL580" i="7"/>
  <c r="AL581" i="7"/>
  <c r="AL582" i="7"/>
  <c r="AL583" i="7"/>
  <c r="AL584" i="7"/>
  <c r="AL585" i="7"/>
  <c r="AL586" i="7"/>
  <c r="AL587" i="7"/>
  <c r="AL588" i="7"/>
  <c r="AL589" i="7"/>
  <c r="AL590" i="7"/>
  <c r="AL591" i="7"/>
  <c r="AL592" i="7"/>
  <c r="AL593" i="7"/>
  <c r="AL594" i="7"/>
  <c r="AL595" i="7"/>
  <c r="AL596" i="7"/>
  <c r="AL597" i="7"/>
  <c r="AL598" i="7"/>
  <c r="AL599" i="7"/>
  <c r="AL600" i="7"/>
  <c r="AL601" i="7"/>
  <c r="AL602" i="7"/>
  <c r="AL603" i="7"/>
  <c r="AL604" i="7"/>
  <c r="AL605" i="7"/>
  <c r="AL606" i="7"/>
  <c r="AL607" i="7"/>
  <c r="AL608" i="7"/>
  <c r="AL609" i="7"/>
  <c r="AL610" i="7"/>
  <c r="AL611" i="7"/>
  <c r="AL612" i="7"/>
  <c r="AL613" i="7"/>
  <c r="AL614" i="7"/>
  <c r="AL615" i="7"/>
  <c r="AL616" i="7"/>
  <c r="AL617" i="7"/>
  <c r="AL618" i="7"/>
  <c r="AL619" i="7"/>
  <c r="AL620" i="7"/>
  <c r="AL621" i="7"/>
  <c r="AL622" i="7"/>
  <c r="AL623" i="7"/>
  <c r="AL624" i="7"/>
  <c r="AL625" i="7"/>
  <c r="AL626" i="7"/>
  <c r="AL627" i="7"/>
  <c r="AL628" i="7"/>
  <c r="AL629" i="7"/>
  <c r="AL630" i="7"/>
  <c r="AL631" i="7"/>
  <c r="AL632" i="7"/>
  <c r="AL633" i="7"/>
  <c r="AL634" i="7"/>
  <c r="AL635" i="7"/>
  <c r="AL636" i="7"/>
  <c r="AL637" i="7"/>
  <c r="AL638" i="7"/>
  <c r="AL639" i="7"/>
  <c r="AL640" i="7"/>
  <c r="AL641" i="7"/>
  <c r="AL642" i="7"/>
  <c r="AL643" i="7"/>
  <c r="AL644" i="7"/>
  <c r="AL645" i="7"/>
  <c r="AL646" i="7"/>
  <c r="AL647" i="7"/>
  <c r="AL648" i="7"/>
  <c r="AL649" i="7"/>
  <c r="AL650" i="7"/>
  <c r="AL651" i="7"/>
  <c r="AL652" i="7"/>
  <c r="AL653" i="7"/>
  <c r="AL654" i="7"/>
  <c r="AL655" i="7"/>
  <c r="AL656" i="7"/>
  <c r="AL657" i="7"/>
  <c r="AL658" i="7"/>
  <c r="AL659" i="7"/>
  <c r="AL660" i="7"/>
  <c r="AL661" i="7"/>
  <c r="AL662" i="7"/>
  <c r="AL663" i="7"/>
  <c r="AL664" i="7"/>
  <c r="AL665" i="7"/>
  <c r="AL666" i="7"/>
  <c r="AL667" i="7"/>
  <c r="AL668" i="7"/>
  <c r="AL669" i="7"/>
  <c r="AL670" i="7"/>
  <c r="AL671" i="7"/>
  <c r="AL672" i="7"/>
  <c r="AL673" i="7"/>
  <c r="AL674" i="7"/>
  <c r="AL675" i="7"/>
  <c r="AL676" i="7"/>
  <c r="AL677" i="7"/>
  <c r="AL678" i="7"/>
  <c r="AL679" i="7"/>
  <c r="AL680" i="7"/>
  <c r="AL681" i="7"/>
  <c r="AL682" i="7"/>
  <c r="AL683" i="7"/>
  <c r="AL684" i="7"/>
  <c r="AL685" i="7"/>
  <c r="AL686" i="7"/>
  <c r="AL687" i="7"/>
  <c r="AL688" i="7"/>
  <c r="AL689" i="7"/>
  <c r="AL690" i="7"/>
  <c r="AL691" i="7"/>
  <c r="AL692" i="7"/>
  <c r="AL693" i="7"/>
  <c r="AL694" i="7"/>
  <c r="AL695" i="7"/>
  <c r="AL696" i="7"/>
  <c r="AL697" i="7"/>
  <c r="AL698" i="7"/>
  <c r="AL699" i="7"/>
  <c r="AL700" i="7"/>
  <c r="AL701" i="7"/>
  <c r="AL702" i="7"/>
  <c r="AL703" i="7"/>
  <c r="AL704" i="7"/>
  <c r="AL705" i="7"/>
  <c r="AL706" i="7"/>
  <c r="AL707" i="7"/>
  <c r="AL708" i="7"/>
  <c r="AL709" i="7"/>
  <c r="AL710" i="7"/>
  <c r="AL711" i="7"/>
  <c r="AL712" i="7"/>
  <c r="AL713" i="7"/>
  <c r="AL714" i="7"/>
  <c r="AL715" i="7"/>
  <c r="AL716" i="7"/>
  <c r="AL717" i="7"/>
  <c r="AL718" i="7"/>
  <c r="AL719" i="7"/>
  <c r="AL720" i="7"/>
  <c r="AL721" i="7"/>
  <c r="AL722" i="7"/>
  <c r="AL723" i="7"/>
  <c r="AL724" i="7"/>
  <c r="AL725" i="7"/>
  <c r="AL726" i="7"/>
  <c r="AL727" i="7"/>
  <c r="AL728" i="7"/>
  <c r="AL729" i="7"/>
  <c r="AL730" i="7"/>
  <c r="AL731" i="7"/>
  <c r="AL732" i="7"/>
  <c r="AL733" i="7"/>
  <c r="AL734" i="7"/>
  <c r="AL735" i="7"/>
  <c r="AL736" i="7"/>
  <c r="AL737" i="7"/>
  <c r="AL738" i="7"/>
  <c r="AL739" i="7"/>
  <c r="AL740" i="7"/>
  <c r="AL741" i="7"/>
  <c r="AL742" i="7"/>
  <c r="AL743" i="7"/>
  <c r="AL744" i="7"/>
  <c r="AL745" i="7"/>
  <c r="AL746" i="7"/>
  <c r="AL747" i="7"/>
  <c r="AL748" i="7"/>
  <c r="AL749" i="7"/>
  <c r="AL750" i="7"/>
  <c r="AL751" i="7"/>
  <c r="AL752" i="7"/>
  <c r="AL753" i="7"/>
  <c r="AL754" i="7"/>
  <c r="AL755" i="7"/>
  <c r="AL756" i="7"/>
  <c r="AL757" i="7"/>
  <c r="AL758" i="7"/>
  <c r="AL759" i="7"/>
  <c r="AL760" i="7"/>
  <c r="AL761" i="7"/>
  <c r="AL762" i="7"/>
  <c r="AL763" i="7"/>
  <c r="AL764" i="7"/>
  <c r="AL765" i="7"/>
  <c r="AL766" i="7"/>
  <c r="AL767" i="7"/>
  <c r="AL768" i="7"/>
  <c r="AL769" i="7"/>
  <c r="AL770" i="7"/>
  <c r="AL771" i="7"/>
  <c r="AL772" i="7"/>
  <c r="AL773" i="7"/>
  <c r="AL774" i="7"/>
  <c r="AL775" i="7"/>
  <c r="AL776" i="7"/>
  <c r="AL777" i="7"/>
  <c r="AL778" i="7"/>
  <c r="AL779" i="7"/>
  <c r="AL780" i="7"/>
  <c r="AL781" i="7"/>
  <c r="AL782" i="7"/>
  <c r="AL783" i="7"/>
  <c r="AL784" i="7"/>
  <c r="AL785" i="7"/>
  <c r="AL786" i="7"/>
  <c r="AL787" i="7"/>
  <c r="AL788" i="7"/>
  <c r="AL789" i="7"/>
  <c r="AL790" i="7"/>
  <c r="AL791" i="7"/>
  <c r="AL792" i="7"/>
  <c r="AL793" i="7"/>
  <c r="AL794" i="7"/>
  <c r="AL795" i="7"/>
  <c r="AL796" i="7"/>
  <c r="AL797" i="7"/>
  <c r="AL798" i="7"/>
  <c r="AL799" i="7"/>
  <c r="AL800" i="7"/>
  <c r="AL801" i="7"/>
  <c r="AL802" i="7"/>
  <c r="AL803" i="7"/>
  <c r="AL804" i="7"/>
  <c r="AL805" i="7"/>
  <c r="AL806" i="7"/>
  <c r="AL807" i="7"/>
  <c r="AL808" i="7"/>
  <c r="AL809" i="7"/>
  <c r="AL810" i="7"/>
  <c r="AL811" i="7"/>
  <c r="AL812" i="7"/>
  <c r="AL813" i="7"/>
  <c r="AL814" i="7"/>
  <c r="AL815" i="7"/>
  <c r="AL816" i="7"/>
  <c r="AL817" i="7"/>
  <c r="AL818" i="7"/>
  <c r="AL819" i="7"/>
  <c r="AL820" i="7"/>
  <c r="AL821" i="7"/>
  <c r="AL822" i="7"/>
  <c r="AL823" i="7"/>
  <c r="AL824" i="7"/>
  <c r="AL825" i="7"/>
  <c r="AL826" i="7"/>
  <c r="AL827" i="7"/>
  <c r="AL828" i="7"/>
  <c r="AL829" i="7"/>
  <c r="AL830" i="7"/>
  <c r="AL831" i="7"/>
  <c r="AL832" i="7"/>
  <c r="AL833" i="7"/>
  <c r="AL834" i="7"/>
  <c r="AL835" i="7"/>
  <c r="AL836" i="7"/>
  <c r="AL837" i="7"/>
  <c r="AL838" i="7"/>
  <c r="AL839" i="7"/>
  <c r="AL840" i="7"/>
  <c r="AL841" i="7"/>
  <c r="AL842" i="7"/>
  <c r="AL843" i="7"/>
  <c r="AL844" i="7"/>
  <c r="AL845" i="7"/>
  <c r="AL846" i="7"/>
  <c r="AL847" i="7"/>
  <c r="AL848" i="7"/>
  <c r="AL849" i="7"/>
  <c r="AL850" i="7"/>
  <c r="AL851" i="7"/>
  <c r="AL852" i="7"/>
  <c r="AL853" i="7"/>
  <c r="AL854" i="7"/>
  <c r="AL855" i="7"/>
  <c r="AL856" i="7"/>
  <c r="AL857" i="7"/>
  <c r="AL858" i="7"/>
  <c r="AL859" i="7"/>
  <c r="AL860" i="7"/>
  <c r="AL861" i="7"/>
  <c r="AL862" i="7"/>
  <c r="AL863" i="7"/>
  <c r="AL864" i="7"/>
  <c r="AL865" i="7"/>
  <c r="AL866" i="7"/>
  <c r="AL867" i="7"/>
  <c r="AL868" i="7"/>
  <c r="AL869" i="7"/>
  <c r="AL870" i="7"/>
  <c r="AL871" i="7"/>
  <c r="AL872" i="7"/>
  <c r="AL873" i="7"/>
  <c r="AL874" i="7"/>
  <c r="AL875" i="7"/>
  <c r="AL876" i="7"/>
  <c r="AL877" i="7"/>
  <c r="AL878" i="7"/>
  <c r="AL879" i="7"/>
  <c r="AL880" i="7"/>
  <c r="AL881" i="7"/>
  <c r="AL882" i="7"/>
  <c r="AL883" i="7"/>
  <c r="AL884" i="7"/>
  <c r="AL885" i="7"/>
  <c r="AL886" i="7"/>
  <c r="AL887" i="7"/>
  <c r="AL888" i="7"/>
  <c r="AL889" i="7"/>
  <c r="AL890" i="7"/>
  <c r="AL891" i="7"/>
  <c r="AL892" i="7"/>
  <c r="AL893" i="7"/>
  <c r="AL894" i="7"/>
  <c r="AL895" i="7"/>
  <c r="AL896" i="7"/>
  <c r="AL897" i="7"/>
  <c r="AL898" i="7"/>
  <c r="AL899" i="7"/>
  <c r="AL900" i="7"/>
  <c r="AL901" i="7"/>
  <c r="AL902" i="7"/>
  <c r="AL903" i="7"/>
  <c r="AL904" i="7"/>
  <c r="AL905" i="7"/>
  <c r="AL906" i="7"/>
  <c r="AL907" i="7"/>
  <c r="AL908" i="7"/>
  <c r="AL909" i="7"/>
  <c r="AL910" i="7"/>
  <c r="AL911" i="7"/>
  <c r="AL912" i="7"/>
  <c r="AL913" i="7"/>
  <c r="AL914" i="7"/>
  <c r="AL915" i="7"/>
  <c r="AL916" i="7"/>
  <c r="AL917" i="7"/>
  <c r="AL918" i="7"/>
  <c r="AL919" i="7"/>
  <c r="AL920" i="7"/>
  <c r="AL921" i="7"/>
  <c r="AL922" i="7"/>
  <c r="AL923" i="7"/>
  <c r="AL924" i="7"/>
  <c r="AL925" i="7"/>
  <c r="AL926" i="7"/>
  <c r="AL927" i="7"/>
  <c r="AL928" i="7"/>
  <c r="AL929" i="7"/>
  <c r="AL930" i="7"/>
  <c r="AL931" i="7"/>
  <c r="AL932" i="7"/>
  <c r="AL933" i="7"/>
  <c r="AL934" i="7"/>
  <c r="AL935" i="7"/>
  <c r="AL936" i="7"/>
  <c r="AL937" i="7"/>
  <c r="AL938" i="7"/>
  <c r="AL939" i="7"/>
  <c r="AL940" i="7"/>
  <c r="AL941" i="7"/>
  <c r="AL942" i="7"/>
  <c r="AL943" i="7"/>
  <c r="AL944" i="7"/>
  <c r="AL945" i="7"/>
  <c r="AL946" i="7"/>
  <c r="AL947" i="7"/>
  <c r="AL948" i="7"/>
  <c r="AL949" i="7"/>
  <c r="AL950" i="7"/>
  <c r="AL951" i="7"/>
  <c r="AL952" i="7"/>
  <c r="AL953" i="7"/>
  <c r="AL954" i="7"/>
  <c r="AL955" i="7"/>
  <c r="AL956" i="7"/>
  <c r="AL957" i="7"/>
  <c r="AL958" i="7"/>
  <c r="AL959" i="7"/>
  <c r="AL960" i="7"/>
  <c r="AL961" i="7"/>
  <c r="AL962" i="7"/>
  <c r="AL963" i="7"/>
  <c r="AL964" i="7"/>
  <c r="AL965" i="7"/>
  <c r="AL966" i="7"/>
  <c r="AL967" i="7"/>
  <c r="AL968" i="7"/>
  <c r="AL969" i="7"/>
  <c r="AL970" i="7"/>
  <c r="AL971" i="7"/>
  <c r="AL972" i="7"/>
  <c r="AL973" i="7"/>
  <c r="AL974" i="7"/>
  <c r="AL975" i="7"/>
  <c r="AL976" i="7"/>
  <c r="AL977" i="7"/>
  <c r="AL978" i="7"/>
  <c r="AL979" i="7"/>
  <c r="AL980" i="7"/>
  <c r="AL981" i="7"/>
  <c r="AL982" i="7"/>
  <c r="AL983" i="7"/>
  <c r="AL984" i="7"/>
  <c r="AL985" i="7"/>
  <c r="AL986" i="7"/>
  <c r="AL987" i="7"/>
  <c r="AL988" i="7"/>
  <c r="AL989" i="7"/>
  <c r="AL990" i="7"/>
  <c r="AL991" i="7"/>
  <c r="AL992" i="7"/>
  <c r="AL993" i="7"/>
  <c r="AL994" i="7"/>
  <c r="AL995" i="7"/>
  <c r="AL996" i="7"/>
  <c r="AL997" i="7"/>
  <c r="AL998" i="7"/>
  <c r="AL999" i="7"/>
  <c r="AL1000" i="7"/>
  <c r="AL1001" i="7"/>
  <c r="AL1002" i="7"/>
  <c r="AL1003" i="7"/>
  <c r="AL1004" i="7"/>
  <c r="AL1005" i="7"/>
  <c r="AL1006" i="7"/>
  <c r="AL1007" i="7"/>
  <c r="AL1008" i="7"/>
  <c r="AL1009" i="7"/>
  <c r="AL1010" i="7"/>
  <c r="AL1011" i="7"/>
  <c r="AL1012" i="7"/>
  <c r="AL1013" i="7"/>
  <c r="AL1014" i="7"/>
  <c r="AL1015" i="7"/>
  <c r="AL1016" i="7"/>
  <c r="AL1017" i="7"/>
  <c r="AL1018" i="7"/>
  <c r="AL1019" i="7"/>
  <c r="AL1020" i="7"/>
  <c r="AL1021" i="7"/>
  <c r="AL1022" i="7"/>
  <c r="AL1023" i="7"/>
  <c r="AL1024" i="7"/>
  <c r="AL1025" i="7"/>
  <c r="AL1026" i="7"/>
  <c r="AL1027" i="7"/>
  <c r="AL1028" i="7"/>
  <c r="AL1029" i="7"/>
  <c r="AL1030" i="7"/>
  <c r="AL1031" i="7"/>
  <c r="AL1032" i="7"/>
  <c r="AL1033" i="7"/>
  <c r="AL1034" i="7"/>
  <c r="AL1035" i="7"/>
  <c r="AL1036" i="7"/>
  <c r="AL1037" i="7"/>
  <c r="AL1038" i="7"/>
  <c r="AL1039" i="7"/>
  <c r="AL1040" i="7"/>
  <c r="AL1041" i="7"/>
  <c r="AL1042" i="7"/>
  <c r="AL1043" i="7"/>
  <c r="AL1044" i="7"/>
  <c r="AL1045" i="7"/>
  <c r="AL1046" i="7"/>
  <c r="AL1047" i="7"/>
  <c r="AL1048" i="7"/>
  <c r="AL1049" i="7"/>
  <c r="AL1050" i="7"/>
  <c r="AL1051" i="7"/>
  <c r="AL1052" i="7"/>
  <c r="AL1053" i="7"/>
  <c r="AL1054" i="7"/>
  <c r="AL1055" i="7"/>
  <c r="AL1056" i="7"/>
  <c r="AL1057" i="7"/>
  <c r="AL1058" i="7"/>
  <c r="AL1059" i="7"/>
  <c r="AL1060" i="7"/>
  <c r="AL1061" i="7"/>
  <c r="AL1062" i="7"/>
  <c r="AL1063" i="7"/>
  <c r="AL1064" i="7"/>
  <c r="AL1065" i="7"/>
  <c r="AL1066" i="7"/>
  <c r="AL1067" i="7"/>
  <c r="AL1068" i="7"/>
  <c r="AL1069" i="7"/>
  <c r="AL1070" i="7"/>
  <c r="AL1071" i="7"/>
  <c r="AL1072" i="7"/>
  <c r="AL1073" i="7"/>
  <c r="AL1074" i="7"/>
  <c r="AL1075" i="7"/>
  <c r="AL1076" i="7"/>
  <c r="AL1077" i="7"/>
  <c r="AL1078" i="7"/>
  <c r="AL1079" i="7"/>
  <c r="AL1080" i="7"/>
  <c r="AL1081" i="7"/>
  <c r="AL1082" i="7"/>
  <c r="AL1083" i="7"/>
  <c r="AL1084" i="7"/>
  <c r="AL1085" i="7"/>
  <c r="AL1086" i="7"/>
  <c r="AL1087" i="7"/>
  <c r="AL1088" i="7"/>
  <c r="AL1089" i="7"/>
  <c r="AL1090" i="7"/>
  <c r="AL1091" i="7"/>
  <c r="AL1092" i="7"/>
  <c r="AL1093" i="7"/>
  <c r="AL1094" i="7"/>
  <c r="AL1095" i="7"/>
  <c r="AL1096" i="7"/>
  <c r="AL1097" i="7"/>
  <c r="AL1098" i="7"/>
  <c r="AL1099" i="7"/>
  <c r="AL1100" i="7"/>
  <c r="AL1101" i="7"/>
  <c r="AL1102" i="7"/>
  <c r="AL1103" i="7"/>
  <c r="AL1104" i="7"/>
  <c r="AL1105" i="7"/>
  <c r="AL1106" i="7"/>
  <c r="AL1107" i="7"/>
  <c r="AL1108" i="7"/>
  <c r="AL1109" i="7"/>
  <c r="AL1110" i="7"/>
  <c r="AL1111" i="7"/>
  <c r="AL1112" i="7"/>
  <c r="AL1113" i="7"/>
  <c r="AL1114" i="7"/>
  <c r="AL1115" i="7"/>
  <c r="AL1116" i="7"/>
  <c r="AL1117" i="7"/>
  <c r="AL1118" i="7"/>
  <c r="AL1119" i="7"/>
  <c r="AL1120" i="7"/>
  <c r="AL1121" i="7"/>
  <c r="AL1122" i="7"/>
  <c r="AL1123" i="7"/>
  <c r="AL1124" i="7"/>
  <c r="AL1125" i="7"/>
  <c r="AL1126" i="7"/>
  <c r="AL1127" i="7"/>
  <c r="AL1128" i="7"/>
  <c r="AL1129" i="7"/>
  <c r="AL1130" i="7"/>
  <c r="AL1131" i="7"/>
  <c r="AL1132" i="7"/>
  <c r="AL1133" i="7"/>
  <c r="AL1134" i="7"/>
  <c r="AL1135" i="7"/>
  <c r="AL1136" i="7"/>
  <c r="AL1137" i="7"/>
  <c r="AL1138" i="7"/>
  <c r="AL1139" i="7"/>
  <c r="AL1140" i="7"/>
  <c r="AL1141" i="7"/>
  <c r="AL1142" i="7"/>
  <c r="AL1143" i="7"/>
  <c r="AL1144" i="7"/>
  <c r="AL1145" i="7"/>
  <c r="AL1146" i="7"/>
  <c r="AL1147" i="7"/>
  <c r="AL1148" i="7"/>
  <c r="AL1149" i="7"/>
  <c r="AL1150" i="7"/>
  <c r="AL1151" i="7"/>
  <c r="AL1152" i="7"/>
  <c r="AL1153" i="7"/>
  <c r="AL1154" i="7"/>
  <c r="AL1155" i="7"/>
  <c r="AL1156" i="7"/>
  <c r="AL1157" i="7"/>
  <c r="AL1158" i="7"/>
  <c r="AL1159" i="7"/>
  <c r="AL1160" i="7"/>
  <c r="AL1161" i="7"/>
  <c r="AL1162" i="7"/>
  <c r="AL1163" i="7"/>
  <c r="AL1164" i="7"/>
  <c r="AL1165" i="7"/>
  <c r="AL1166" i="7"/>
  <c r="AL1167" i="7"/>
  <c r="AL1168" i="7"/>
  <c r="AL1169" i="7"/>
  <c r="AL1170" i="7"/>
  <c r="AL1171" i="7"/>
  <c r="AL1172" i="7"/>
  <c r="AL1173" i="7"/>
  <c r="AL1174" i="7"/>
  <c r="AL1175" i="7"/>
  <c r="AL1176" i="7"/>
  <c r="AL1177" i="7"/>
  <c r="AL1178" i="7"/>
  <c r="AL1179" i="7"/>
  <c r="AL1180" i="7"/>
  <c r="AL1181" i="7"/>
  <c r="AL1182" i="7"/>
  <c r="AL1183" i="7"/>
  <c r="AL1184" i="7"/>
  <c r="AL1185" i="7"/>
  <c r="AL1186" i="7"/>
  <c r="AL1187" i="7"/>
  <c r="AL1188" i="7"/>
  <c r="AL1189" i="7"/>
  <c r="AL1190" i="7"/>
  <c r="AL1191" i="7"/>
  <c r="AL1192" i="7"/>
  <c r="AL1193" i="7"/>
  <c r="AL1194" i="7"/>
  <c r="AL1195" i="7"/>
  <c r="AL1196" i="7"/>
  <c r="AL1197" i="7"/>
  <c r="AL1198" i="7"/>
  <c r="AL1199" i="7"/>
  <c r="AL1200" i="7"/>
  <c r="AL1201" i="7"/>
  <c r="AL1202" i="7"/>
  <c r="AL1203" i="7"/>
  <c r="AL1204" i="7"/>
  <c r="AL1205" i="7"/>
  <c r="AL1206" i="7"/>
  <c r="AL1207" i="7"/>
  <c r="AL1208" i="7"/>
  <c r="AL1209" i="7"/>
  <c r="AL1210" i="7"/>
  <c r="AL1211" i="7"/>
  <c r="AL1212" i="7"/>
  <c r="AL1213" i="7"/>
  <c r="AL1214" i="7"/>
  <c r="AL1215" i="7"/>
  <c r="AL1216" i="7"/>
  <c r="AL1217" i="7"/>
  <c r="AL1218" i="7"/>
  <c r="AL1219" i="7"/>
  <c r="AL1220" i="7"/>
  <c r="AL1221" i="7"/>
  <c r="AL1222" i="7"/>
  <c r="AL1223" i="7"/>
  <c r="AL1224" i="7"/>
  <c r="AL1225" i="7"/>
  <c r="AL1226" i="7"/>
  <c r="AL1227" i="7"/>
  <c r="AL1228" i="7"/>
  <c r="AL1229" i="7"/>
  <c r="AL1230" i="7"/>
  <c r="AL1231" i="7"/>
  <c r="AL1232" i="7"/>
  <c r="AL1233" i="7"/>
  <c r="AL1234" i="7"/>
  <c r="AL1235" i="7"/>
  <c r="AL1236" i="7"/>
  <c r="AL1237" i="7"/>
  <c r="AL1238" i="7"/>
  <c r="AL1239" i="7"/>
  <c r="AL1240" i="7"/>
  <c r="AL1241" i="7"/>
  <c r="AL1242" i="7"/>
  <c r="AL1243" i="7"/>
  <c r="AL1244" i="7"/>
  <c r="AL1245" i="7"/>
  <c r="AL1246" i="7"/>
  <c r="AL1247" i="7"/>
  <c r="AL1248" i="7"/>
  <c r="AL1249" i="7"/>
  <c r="AL1250" i="7"/>
  <c r="AL1251" i="7"/>
  <c r="AL1252" i="7"/>
  <c r="AL1253" i="7"/>
  <c r="AL1254" i="7"/>
  <c r="AL1255" i="7"/>
  <c r="AL1256" i="7"/>
  <c r="AL1257" i="7"/>
  <c r="AL1258" i="7"/>
  <c r="AL1259" i="7"/>
  <c r="AL1260" i="7"/>
  <c r="AL1261" i="7"/>
  <c r="AL1262" i="7"/>
  <c r="AL1263" i="7"/>
  <c r="AL1264" i="7"/>
  <c r="AL1265" i="7"/>
  <c r="AL1266" i="7"/>
  <c r="AL1267" i="7"/>
  <c r="AL1268" i="7"/>
  <c r="AL1269" i="7"/>
  <c r="AL1270" i="7"/>
  <c r="AL1271" i="7"/>
  <c r="AL1272" i="7"/>
  <c r="AL1273" i="7"/>
  <c r="AL1274" i="7"/>
  <c r="AL1275" i="7"/>
  <c r="AL1276" i="7"/>
  <c r="AL1277" i="7"/>
  <c r="AL1278" i="7"/>
  <c r="AL1279" i="7"/>
  <c r="AL1280" i="7"/>
  <c r="AL1281" i="7"/>
  <c r="AL1282" i="7"/>
  <c r="AL1283" i="7"/>
  <c r="AL1284" i="7"/>
  <c r="AL1285" i="7"/>
  <c r="AL1286" i="7"/>
  <c r="AL1287" i="7"/>
  <c r="AL1288" i="7"/>
  <c r="AL1289" i="7"/>
  <c r="AL1290" i="7"/>
  <c r="AL1291" i="7"/>
  <c r="AL1292" i="7"/>
  <c r="AL1293" i="7"/>
  <c r="AL1294" i="7"/>
  <c r="AL1295" i="7"/>
  <c r="AL1296" i="7"/>
  <c r="AL1297" i="7"/>
  <c r="AL1298" i="7"/>
  <c r="AL1299" i="7"/>
  <c r="AL1300" i="7"/>
  <c r="AL1301" i="7"/>
  <c r="AL1302" i="7"/>
  <c r="AL1303" i="7"/>
  <c r="AL1304" i="7"/>
  <c r="AL1305" i="7"/>
  <c r="AL1306" i="7"/>
  <c r="AL1307" i="7"/>
  <c r="AL1308" i="7"/>
  <c r="AL1309" i="7"/>
  <c r="AL1310" i="7"/>
  <c r="AL1311" i="7"/>
  <c r="AL1312" i="7"/>
  <c r="AL1313" i="7"/>
  <c r="AL1314" i="7"/>
  <c r="AL1315" i="7"/>
  <c r="AL1316" i="7"/>
  <c r="AL1317" i="7"/>
  <c r="AL1318" i="7"/>
  <c r="AL1319" i="7"/>
  <c r="AL1320" i="7"/>
  <c r="AL1321" i="7"/>
  <c r="AL1322" i="7"/>
  <c r="AL1323" i="7"/>
  <c r="AL1324" i="7"/>
  <c r="AL1325" i="7"/>
  <c r="AL1326" i="7"/>
  <c r="AL1327" i="7"/>
  <c r="AL1328" i="7"/>
  <c r="AL1329" i="7"/>
  <c r="AL1330" i="7"/>
  <c r="AL1331" i="7"/>
  <c r="AL1332" i="7"/>
  <c r="AL1333" i="7"/>
  <c r="AL1334" i="7"/>
  <c r="AL1335" i="7"/>
  <c r="AL1336" i="7"/>
  <c r="AL1337" i="7"/>
  <c r="AL1338" i="7"/>
  <c r="AL1339" i="7"/>
  <c r="AL1340" i="7"/>
  <c r="AL1341" i="7"/>
  <c r="AL1342" i="7"/>
  <c r="AL1343" i="7"/>
  <c r="AL1344" i="7"/>
  <c r="AL1345" i="7"/>
  <c r="AL1346" i="7"/>
  <c r="AL1347" i="7"/>
  <c r="AL1348" i="7"/>
  <c r="AL1349" i="7"/>
  <c r="AL1350" i="7"/>
  <c r="AL1351" i="7"/>
  <c r="AL1352" i="7"/>
  <c r="AL1353" i="7"/>
  <c r="AL1354" i="7"/>
  <c r="AL1355" i="7"/>
  <c r="AL1356" i="7"/>
  <c r="AL1357" i="7"/>
  <c r="AL1358" i="7"/>
  <c r="AL1359" i="7"/>
  <c r="AL1360" i="7"/>
  <c r="AL1361" i="7"/>
  <c r="AL1362" i="7"/>
  <c r="AL1363" i="7"/>
  <c r="AL1364" i="7"/>
  <c r="AL1365" i="7"/>
  <c r="AL1366" i="7"/>
  <c r="AL1367" i="7"/>
  <c r="AL1368" i="7"/>
  <c r="AL1369" i="7"/>
  <c r="AL1370" i="7"/>
  <c r="AL1371" i="7"/>
  <c r="AL1372" i="7"/>
  <c r="AL1373" i="7"/>
  <c r="AL1374" i="7"/>
  <c r="AL1375" i="7"/>
  <c r="AL1376" i="7"/>
  <c r="AL1377" i="7"/>
  <c r="AL1378" i="7"/>
  <c r="AL1379" i="7"/>
  <c r="AL1380" i="7"/>
  <c r="AL1381" i="7"/>
  <c r="AL1382" i="7"/>
  <c r="AL1383" i="7"/>
  <c r="AL1384" i="7"/>
  <c r="AL1385" i="7"/>
  <c r="AL1386" i="7"/>
  <c r="AL1387" i="7"/>
  <c r="AL1388" i="7"/>
  <c r="AL1389" i="7"/>
  <c r="AL1390" i="7"/>
  <c r="AL1391" i="7"/>
  <c r="AL1392" i="7"/>
  <c r="AL1393" i="7"/>
  <c r="AL1394" i="7"/>
  <c r="AL1395" i="7"/>
  <c r="AL1396" i="7"/>
  <c r="AL1397" i="7"/>
  <c r="AL1398" i="7"/>
  <c r="AL1399" i="7"/>
  <c r="AL1400" i="7"/>
  <c r="AL1401" i="7"/>
  <c r="AL1402" i="7"/>
  <c r="AL1403" i="7"/>
  <c r="AL1404" i="7"/>
  <c r="AL1405" i="7"/>
  <c r="AL1406" i="7"/>
  <c r="AL1407" i="7"/>
  <c r="AL1408" i="7"/>
  <c r="AL1409" i="7"/>
  <c r="AL1410" i="7"/>
  <c r="AL1411" i="7"/>
  <c r="AL1412" i="7"/>
  <c r="AL1413" i="7"/>
  <c r="AL1414" i="7"/>
  <c r="AL1415" i="7"/>
  <c r="AL1416" i="7"/>
  <c r="AL1417" i="7"/>
  <c r="AL1418" i="7"/>
  <c r="AL1419" i="7"/>
  <c r="AL1420" i="7"/>
  <c r="AL1421" i="7"/>
  <c r="AL1422" i="7"/>
  <c r="AL1423" i="7"/>
  <c r="AL1424" i="7"/>
  <c r="AL1425" i="7"/>
  <c r="AL1426" i="7"/>
  <c r="AL1427" i="7"/>
  <c r="AL1428" i="7"/>
  <c r="AL1429" i="7"/>
  <c r="AL1430" i="7"/>
  <c r="AL1431" i="7"/>
  <c r="AL1432" i="7"/>
  <c r="AL1433" i="7"/>
  <c r="AL1434" i="7"/>
  <c r="AL1435" i="7"/>
  <c r="AL1436" i="7"/>
  <c r="AL1437" i="7"/>
  <c r="AL1438" i="7"/>
  <c r="AL1439" i="7"/>
  <c r="AL1440" i="7"/>
  <c r="AL1441" i="7"/>
  <c r="AL1442" i="7"/>
  <c r="AL1443" i="7"/>
  <c r="AL1444" i="7"/>
  <c r="AL1445" i="7"/>
  <c r="AL1446" i="7"/>
  <c r="AL1447" i="7"/>
  <c r="AL1448" i="7"/>
  <c r="AL1449" i="7"/>
  <c r="AL1450" i="7"/>
  <c r="AL1451" i="7"/>
  <c r="AL1452" i="7"/>
  <c r="AL1453" i="7"/>
  <c r="AL1454" i="7"/>
  <c r="AL1455" i="7"/>
  <c r="AL1456" i="7"/>
  <c r="AL1457" i="7"/>
  <c r="AL1458" i="7"/>
  <c r="AL1459" i="7"/>
  <c r="AL1460" i="7"/>
  <c r="AL1461" i="7"/>
  <c r="AL1462" i="7"/>
  <c r="AL1463" i="7"/>
  <c r="AL1464" i="7"/>
  <c r="AL1465" i="7"/>
  <c r="AL1466" i="7"/>
  <c r="AL1467" i="7"/>
  <c r="AL1468" i="7"/>
  <c r="AL1469" i="7"/>
  <c r="AL1470" i="7"/>
  <c r="AL1471" i="7"/>
  <c r="AL1472" i="7"/>
  <c r="AL1473" i="7"/>
  <c r="AL1474" i="7"/>
  <c r="AL1475" i="7"/>
  <c r="AL1476" i="7"/>
  <c r="AL1477" i="7"/>
  <c r="AL1478" i="7"/>
  <c r="AL1479" i="7"/>
  <c r="AL1480" i="7"/>
  <c r="AL1481" i="7"/>
  <c r="AL1482" i="7"/>
  <c r="AL1483" i="7"/>
  <c r="AL1484" i="7"/>
  <c r="AL1485" i="7"/>
  <c r="AL1486" i="7"/>
  <c r="AL1487" i="7"/>
  <c r="AL1488" i="7"/>
  <c r="AL1489" i="7"/>
  <c r="AL1490" i="7"/>
  <c r="AL1491" i="7"/>
  <c r="AL1492" i="7"/>
  <c r="AL1493" i="7"/>
  <c r="AL1494" i="7"/>
  <c r="AL1495" i="7"/>
  <c r="AL1496" i="7"/>
  <c r="AL1497" i="7"/>
  <c r="AL1498" i="7"/>
  <c r="AL1499" i="7"/>
  <c r="AL1500" i="7"/>
  <c r="AL1501" i="7"/>
  <c r="AL1502" i="7"/>
  <c r="AL1503" i="7"/>
  <c r="AL1504" i="7"/>
  <c r="AL1505" i="7"/>
  <c r="AL1506" i="7"/>
  <c r="AL1507" i="7"/>
  <c r="AL1508" i="7"/>
  <c r="AL1509" i="7"/>
  <c r="AL1510" i="7"/>
  <c r="AL1511" i="7"/>
  <c r="AL1512" i="7"/>
  <c r="AL1513" i="7"/>
  <c r="B9" i="13" a="1"/>
  <c r="B9" i="13" s="1"/>
  <c r="C19" i="13"/>
  <c r="P172" i="9" l="1"/>
  <c r="H189" i="9"/>
  <c r="K189" i="9"/>
  <c r="H187" i="9"/>
  <c r="K187" i="9"/>
  <c r="P207" i="9"/>
  <c r="I77" i="9"/>
  <c r="L103" i="9"/>
  <c r="N244" i="9"/>
  <c r="L39" i="9"/>
  <c r="H166" i="9"/>
  <c r="N98" i="9"/>
  <c r="N66" i="9"/>
  <c r="N252" i="9"/>
  <c r="L213" i="9"/>
  <c r="I76" i="9"/>
  <c r="H225" i="9"/>
  <c r="N253" i="9"/>
  <c r="N221" i="9"/>
  <c r="N125" i="9"/>
  <c r="M29" i="9"/>
  <c r="M241" i="9"/>
  <c r="N61" i="9"/>
  <c r="O61" i="9" s="1"/>
  <c r="M116" i="9"/>
  <c r="K142" i="9"/>
  <c r="J249" i="9"/>
  <c r="I25" i="9"/>
  <c r="I75" i="9"/>
  <c r="N156" i="9"/>
  <c r="M28" i="9"/>
  <c r="N60" i="9"/>
  <c r="P211" i="9"/>
  <c r="J248" i="9"/>
  <c r="I24" i="9"/>
  <c r="H80" i="9"/>
  <c r="L99" i="9"/>
  <c r="L209" i="9"/>
  <c r="K124" i="9"/>
  <c r="J245" i="9"/>
  <c r="I21" i="9"/>
  <c r="H79" i="9"/>
  <c r="K234" i="9"/>
  <c r="M217" i="9"/>
  <c r="L180" i="9"/>
  <c r="K221" i="9"/>
  <c r="P145" i="9"/>
  <c r="M216" i="9"/>
  <c r="K217" i="9"/>
  <c r="H26" i="9"/>
  <c r="N213" i="9"/>
  <c r="M209" i="9"/>
  <c r="L173" i="9"/>
  <c r="K116" i="9"/>
  <c r="I206" i="9"/>
  <c r="H207" i="9"/>
  <c r="G198" i="9"/>
  <c r="H198" i="9" s="1"/>
  <c r="L52" i="9"/>
  <c r="N212" i="9"/>
  <c r="O212" i="9" s="1"/>
  <c r="Q212" i="9" s="1"/>
  <c r="M208" i="9"/>
  <c r="P208" i="9" s="1"/>
  <c r="L172" i="9"/>
  <c r="K115" i="9"/>
  <c r="P115" i="9" s="1"/>
  <c r="J173" i="9"/>
  <c r="I172" i="9"/>
  <c r="H24" i="9"/>
  <c r="H86" i="9"/>
  <c r="K54" i="9"/>
  <c r="K22" i="9"/>
  <c r="M207" i="9"/>
  <c r="L171" i="9"/>
  <c r="P171" i="9" s="1"/>
  <c r="J172" i="9"/>
  <c r="I171" i="9"/>
  <c r="I141" i="9"/>
  <c r="H213" i="9"/>
  <c r="K53" i="9"/>
  <c r="I177" i="9"/>
  <c r="I49" i="9"/>
  <c r="L17" i="9"/>
  <c r="M180" i="9"/>
  <c r="P180" i="9" s="1"/>
  <c r="M81" i="9"/>
  <c r="L145" i="9"/>
  <c r="K113" i="9"/>
  <c r="J171" i="9"/>
  <c r="I170" i="9"/>
  <c r="H204" i="9"/>
  <c r="I140" i="9"/>
  <c r="H212" i="9"/>
  <c r="K52" i="9"/>
  <c r="I176" i="9"/>
  <c r="M80" i="9"/>
  <c r="I48" i="9"/>
  <c r="M79" i="9"/>
  <c r="J170" i="9"/>
  <c r="I166" i="9"/>
  <c r="H46" i="9"/>
  <c r="I139" i="9"/>
  <c r="H211" i="9"/>
  <c r="L207" i="9"/>
  <c r="L79" i="9"/>
  <c r="P79" i="9" s="1"/>
  <c r="M77" i="9"/>
  <c r="P77" i="9" s="1"/>
  <c r="K209" i="9"/>
  <c r="I112" i="9"/>
  <c r="H45" i="9"/>
  <c r="H210" i="9"/>
  <c r="N93" i="9"/>
  <c r="N25" i="9"/>
  <c r="M76" i="9"/>
  <c r="L139" i="9"/>
  <c r="K85" i="9"/>
  <c r="H152" i="9"/>
  <c r="H21" i="9"/>
  <c r="K134" i="9"/>
  <c r="P134" i="9" s="1"/>
  <c r="N92" i="9"/>
  <c r="N24" i="9"/>
  <c r="O24" i="9" s="1"/>
  <c r="Q24" i="9" s="1"/>
  <c r="M75" i="9"/>
  <c r="L116" i="9"/>
  <c r="J120" i="9"/>
  <c r="H151" i="9"/>
  <c r="K20" i="9"/>
  <c r="P20" i="9" s="1"/>
  <c r="E218" i="9"/>
  <c r="M44" i="9"/>
  <c r="O204" i="9"/>
  <c r="N90" i="9"/>
  <c r="N21" i="9"/>
  <c r="L115" i="9"/>
  <c r="K42" i="9"/>
  <c r="P42" i="9" s="1"/>
  <c r="I205" i="9"/>
  <c r="L43" i="9"/>
  <c r="N89" i="9"/>
  <c r="N20" i="9"/>
  <c r="J115" i="9"/>
  <c r="K244" i="9"/>
  <c r="I173" i="9"/>
  <c r="G102" i="9"/>
  <c r="L102" i="9" s="1"/>
  <c r="H111" i="9"/>
  <c r="I204" i="9"/>
  <c r="I134" i="9"/>
  <c r="L42" i="9"/>
  <c r="N88" i="9"/>
  <c r="K81" i="9"/>
  <c r="J113" i="9"/>
  <c r="O113" i="9" s="1"/>
  <c r="H146" i="9"/>
  <c r="K243" i="9"/>
  <c r="P243" i="9" s="1"/>
  <c r="H110" i="9"/>
  <c r="N180" i="9"/>
  <c r="N85" i="9"/>
  <c r="L84" i="9"/>
  <c r="P84" i="9" s="1"/>
  <c r="J112" i="9"/>
  <c r="H145" i="9"/>
  <c r="K242" i="9"/>
  <c r="H109" i="9"/>
  <c r="N84" i="9"/>
  <c r="K185" i="9"/>
  <c r="J48" i="9"/>
  <c r="I84" i="9"/>
  <c r="K241" i="9"/>
  <c r="P241" i="9" s="1"/>
  <c r="H108" i="9"/>
  <c r="K184" i="9"/>
  <c r="J47" i="9"/>
  <c r="I83" i="9"/>
  <c r="G162" i="9"/>
  <c r="K107" i="9"/>
  <c r="L80" i="9"/>
  <c r="P80" i="9" s="1"/>
  <c r="K183" i="9"/>
  <c r="J46" i="9"/>
  <c r="H239" i="9"/>
  <c r="K106" i="9"/>
  <c r="L109" i="9"/>
  <c r="K51" i="9"/>
  <c r="J45" i="9"/>
  <c r="H238" i="9"/>
  <c r="H177" i="9"/>
  <c r="O177" i="9" s="1"/>
  <c r="L198" i="9"/>
  <c r="N216" i="9"/>
  <c r="O173" i="9"/>
  <c r="J44" i="9"/>
  <c r="L237" i="9"/>
  <c r="H176" i="9"/>
  <c r="O176" i="9" s="1"/>
  <c r="L107" i="9"/>
  <c r="M145" i="9"/>
  <c r="L236" i="9"/>
  <c r="K149" i="9"/>
  <c r="H175" i="9"/>
  <c r="O175" i="9" s="1"/>
  <c r="L106" i="9"/>
  <c r="H191" i="9"/>
  <c r="K191" i="9"/>
  <c r="G137" i="9"/>
  <c r="L137" i="9" s="1"/>
  <c r="N137" i="9"/>
  <c r="N73" i="9"/>
  <c r="G73" i="9"/>
  <c r="N9" i="9"/>
  <c r="G9" i="9"/>
  <c r="I9" i="9" s="1"/>
  <c r="F197" i="9"/>
  <c r="N197" i="9"/>
  <c r="F165" i="9"/>
  <c r="N165" i="9"/>
  <c r="N101" i="9"/>
  <c r="F101" i="9"/>
  <c r="F37" i="9"/>
  <c r="N37" i="9"/>
  <c r="N5" i="9"/>
  <c r="F5" i="9"/>
  <c r="E161" i="9"/>
  <c r="N161" i="9"/>
  <c r="I97" i="9"/>
  <c r="L97" i="9"/>
  <c r="M97" i="9"/>
  <c r="N65" i="9"/>
  <c r="E65" i="9"/>
  <c r="K237" i="9"/>
  <c r="M237" i="9"/>
  <c r="H237" i="9"/>
  <c r="N232" i="9"/>
  <c r="G232" i="9"/>
  <c r="K232" i="9" s="1"/>
  <c r="G168" i="9"/>
  <c r="N168" i="9"/>
  <c r="G104" i="9"/>
  <c r="N104" i="9"/>
  <c r="N40" i="9"/>
  <c r="G40" i="9"/>
  <c r="N8" i="9"/>
  <c r="G8" i="9"/>
  <c r="H8" i="9" s="1"/>
  <c r="F164" i="9"/>
  <c r="N164" i="9"/>
  <c r="N100" i="9"/>
  <c r="F100" i="9"/>
  <c r="F36" i="9"/>
  <c r="N36" i="9"/>
  <c r="N224" i="9"/>
  <c r="E224" i="9"/>
  <c r="E160" i="9"/>
  <c r="J160" i="9" s="1"/>
  <c r="N160" i="9"/>
  <c r="N64" i="9"/>
  <c r="E64" i="9"/>
  <c r="O52" i="9"/>
  <c r="O80" i="9"/>
  <c r="K236" i="9"/>
  <c r="M236" i="9"/>
  <c r="H236" i="9"/>
  <c r="O236" i="9" s="1"/>
  <c r="K8" i="9"/>
  <c r="M227" i="9"/>
  <c r="H227" i="9"/>
  <c r="K227" i="9"/>
  <c r="K195" i="9"/>
  <c r="M195" i="9"/>
  <c r="H195" i="9"/>
  <c r="N99" i="9"/>
  <c r="N67" i="9"/>
  <c r="H35" i="9"/>
  <c r="N3" i="9"/>
  <c r="I159" i="9"/>
  <c r="L159" i="9"/>
  <c r="M159" i="9"/>
  <c r="N63" i="9"/>
  <c r="K235" i="9"/>
  <c r="M235" i="9"/>
  <c r="H235" i="9"/>
  <c r="M226" i="9"/>
  <c r="H226" i="9"/>
  <c r="K226" i="9"/>
  <c r="M194" i="9"/>
  <c r="K194" i="9"/>
  <c r="H194" i="9"/>
  <c r="H34" i="9"/>
  <c r="I158" i="9"/>
  <c r="L158" i="9"/>
  <c r="M158" i="9"/>
  <c r="I62" i="9"/>
  <c r="L62" i="9"/>
  <c r="M62" i="9"/>
  <c r="M13" i="9"/>
  <c r="I13" i="9"/>
  <c r="L13" i="9"/>
  <c r="N233" i="9"/>
  <c r="G233" i="9"/>
  <c r="H233" i="9" s="1"/>
  <c r="G169" i="9"/>
  <c r="N169" i="9"/>
  <c r="G105" i="9"/>
  <c r="I105" i="9" s="1"/>
  <c r="N105" i="9"/>
  <c r="N41" i="9"/>
  <c r="G41" i="9"/>
  <c r="L41" i="9" s="1"/>
  <c r="M229" i="9"/>
  <c r="H229" i="9"/>
  <c r="H133" i="9"/>
  <c r="K133" i="9"/>
  <c r="M133" i="9"/>
  <c r="N69" i="9"/>
  <c r="F69" i="9"/>
  <c r="I225" i="9"/>
  <c r="M225" i="9"/>
  <c r="L225" i="9"/>
  <c r="E193" i="9"/>
  <c r="N193" i="9"/>
  <c r="I129" i="9"/>
  <c r="L129" i="9"/>
  <c r="E33" i="9"/>
  <c r="N33" i="9"/>
  <c r="M12" i="9"/>
  <c r="I12" i="9"/>
  <c r="L12" i="9"/>
  <c r="N200" i="9"/>
  <c r="G200" i="9"/>
  <c r="H200" i="9" s="1"/>
  <c r="G136" i="9"/>
  <c r="L136" i="9" s="1"/>
  <c r="N136" i="9"/>
  <c r="N72" i="9"/>
  <c r="G72" i="9"/>
  <c r="M228" i="9"/>
  <c r="H228" i="9"/>
  <c r="K228" i="9"/>
  <c r="P228" i="9" s="1"/>
  <c r="F196" i="9"/>
  <c r="J196" i="9" s="1"/>
  <c r="N196" i="9"/>
  <c r="F132" i="9"/>
  <c r="N132" i="9"/>
  <c r="N68" i="9"/>
  <c r="F68" i="9"/>
  <c r="M68" i="9" s="1"/>
  <c r="F4" i="9"/>
  <c r="N4" i="9"/>
  <c r="E192" i="9"/>
  <c r="N192" i="9"/>
  <c r="E128" i="9"/>
  <c r="N128" i="9"/>
  <c r="I96" i="9"/>
  <c r="L96" i="9"/>
  <c r="M96" i="9"/>
  <c r="E32" i="9"/>
  <c r="N32" i="9"/>
  <c r="H97" i="9"/>
  <c r="K97" i="9"/>
  <c r="H65" i="9"/>
  <c r="K65" i="9"/>
  <c r="L157" i="9"/>
  <c r="M157" i="9"/>
  <c r="I157" i="9"/>
  <c r="L61" i="9"/>
  <c r="M61" i="9"/>
  <c r="I61" i="9"/>
  <c r="J61" i="9"/>
  <c r="K188" i="9"/>
  <c r="L169" i="9"/>
  <c r="H224" i="9"/>
  <c r="K224" i="9"/>
  <c r="H160" i="9"/>
  <c r="K160" i="9"/>
  <c r="H96" i="9"/>
  <c r="K96" i="9"/>
  <c r="I252" i="9"/>
  <c r="M252" i="9"/>
  <c r="L252" i="9"/>
  <c r="J252" i="9"/>
  <c r="L124" i="9"/>
  <c r="M124" i="9"/>
  <c r="I124" i="9"/>
  <c r="L60" i="9"/>
  <c r="I60" i="9"/>
  <c r="M60" i="9"/>
  <c r="H223" i="9"/>
  <c r="K223" i="9"/>
  <c r="H159" i="9"/>
  <c r="K159" i="9"/>
  <c r="H127" i="9"/>
  <c r="K127" i="9"/>
  <c r="H95" i="9"/>
  <c r="K95" i="9"/>
  <c r="H63" i="9"/>
  <c r="K63" i="9"/>
  <c r="H31" i="9"/>
  <c r="K31" i="9"/>
  <c r="E251" i="9"/>
  <c r="N251" i="9"/>
  <c r="N187" i="9"/>
  <c r="E187" i="9"/>
  <c r="J187" i="9" s="1"/>
  <c r="E123" i="9"/>
  <c r="N123" i="9"/>
  <c r="L91" i="9"/>
  <c r="I91" i="9"/>
  <c r="M91" i="9"/>
  <c r="E59" i="9"/>
  <c r="N59" i="9"/>
  <c r="E27" i="9"/>
  <c r="N27" i="9"/>
  <c r="H50" i="9"/>
  <c r="K50" i="9"/>
  <c r="M231" i="9"/>
  <c r="H222" i="9"/>
  <c r="K222" i="9"/>
  <c r="H190" i="9"/>
  <c r="K190" i="9"/>
  <c r="H158" i="9"/>
  <c r="K158" i="9"/>
  <c r="H94" i="9"/>
  <c r="K94" i="9"/>
  <c r="H62" i="9"/>
  <c r="K62" i="9"/>
  <c r="L122" i="9"/>
  <c r="M122" i="9"/>
  <c r="I122" i="9"/>
  <c r="L58" i="9"/>
  <c r="M58" i="9"/>
  <c r="I58" i="9"/>
  <c r="O58" i="9" s="1"/>
  <c r="N95" i="9"/>
  <c r="G201" i="9"/>
  <c r="L201" i="9" s="1"/>
  <c r="H155" i="9"/>
  <c r="K155" i="9"/>
  <c r="H157" i="9"/>
  <c r="K157" i="9"/>
  <c r="H66" i="9"/>
  <c r="H154" i="9"/>
  <c r="K154" i="9"/>
  <c r="P49" i="9"/>
  <c r="H140" i="9"/>
  <c r="M140" i="9"/>
  <c r="K140" i="9"/>
  <c r="K64" i="9"/>
  <c r="H156" i="9"/>
  <c r="K156" i="9"/>
  <c r="N91" i="9"/>
  <c r="K139" i="9"/>
  <c r="P139" i="9" s="1"/>
  <c r="H139" i="9"/>
  <c r="O139" i="9" s="1"/>
  <c r="M139" i="9"/>
  <c r="L156" i="9"/>
  <c r="M156" i="9"/>
  <c r="I156" i="9"/>
  <c r="H60" i="9"/>
  <c r="K60" i="9"/>
  <c r="P60" i="9" s="1"/>
  <c r="K138" i="9"/>
  <c r="H138" i="9"/>
  <c r="M138" i="9"/>
  <c r="E155" i="9"/>
  <c r="J155" i="9" s="1"/>
  <c r="Q173" i="9"/>
  <c r="O172" i="9"/>
  <c r="Q172" i="9" s="1"/>
  <c r="J62" i="9"/>
  <c r="I220" i="9"/>
  <c r="L220" i="9"/>
  <c r="M70" i="9"/>
  <c r="K229" i="9"/>
  <c r="E219" i="9"/>
  <c r="J219" i="9" s="1"/>
  <c r="N97" i="9"/>
  <c r="K225" i="9"/>
  <c r="P124" i="9"/>
  <c r="H193" i="9"/>
  <c r="K193" i="9"/>
  <c r="O111" i="9"/>
  <c r="Q111" i="9" s="1"/>
  <c r="H192" i="9"/>
  <c r="K192" i="9"/>
  <c r="N96" i="9"/>
  <c r="L202" i="9"/>
  <c r="I202" i="9"/>
  <c r="O202" i="9" s="1"/>
  <c r="M202" i="9"/>
  <c r="N229" i="9"/>
  <c r="N228" i="9"/>
  <c r="P213" i="9"/>
  <c r="H105" i="9"/>
  <c r="N227" i="9"/>
  <c r="H104" i="9"/>
  <c r="K14" i="9"/>
  <c r="H14" i="9"/>
  <c r="N225" i="9"/>
  <c r="N133" i="9"/>
  <c r="M129" i="9"/>
  <c r="J202" i="9"/>
  <c r="K148" i="9"/>
  <c r="I148" i="9"/>
  <c r="L148" i="9"/>
  <c r="H148" i="9"/>
  <c r="H103" i="9"/>
  <c r="K13" i="9"/>
  <c r="H13" i="9"/>
  <c r="H61" i="9"/>
  <c r="K61" i="9"/>
  <c r="N131" i="9"/>
  <c r="M8" i="9"/>
  <c r="J190" i="9"/>
  <c r="K12" i="9"/>
  <c r="P12" i="9" s="1"/>
  <c r="H12" i="9"/>
  <c r="M7" i="9"/>
  <c r="N129" i="9"/>
  <c r="P85" i="9"/>
  <c r="P112" i="9"/>
  <c r="M154" i="9"/>
  <c r="M11" i="9"/>
  <c r="I11" i="9"/>
  <c r="N7" i="9"/>
  <c r="G7" i="9"/>
  <c r="I7" i="9" s="1"/>
  <c r="K163" i="9"/>
  <c r="H131" i="9"/>
  <c r="K131" i="9"/>
  <c r="P131" i="9" s="1"/>
  <c r="N223" i="9"/>
  <c r="I191" i="9"/>
  <c r="L191" i="9"/>
  <c r="M191" i="9"/>
  <c r="I127" i="9"/>
  <c r="L127" i="9"/>
  <c r="M127" i="9"/>
  <c r="I95" i="9"/>
  <c r="L95" i="9"/>
  <c r="I31" i="9"/>
  <c r="N226" i="9"/>
  <c r="N94" i="9"/>
  <c r="K186" i="9"/>
  <c r="I241" i="9"/>
  <c r="I29" i="9"/>
  <c r="H137" i="9"/>
  <c r="K137" i="9"/>
  <c r="K11" i="9"/>
  <c r="H11" i="9"/>
  <c r="L10" i="9"/>
  <c r="M10" i="9"/>
  <c r="I10" i="9"/>
  <c r="N6" i="9"/>
  <c r="G6" i="9"/>
  <c r="K6" i="9" s="1"/>
  <c r="K162" i="9"/>
  <c r="H130" i="9"/>
  <c r="K130" i="9"/>
  <c r="P130" i="9" s="1"/>
  <c r="J2" i="9"/>
  <c r="J34" i="9"/>
  <c r="J66" i="9"/>
  <c r="J130" i="9"/>
  <c r="J162" i="9"/>
  <c r="J194" i="9"/>
  <c r="J226" i="9"/>
  <c r="J35" i="9"/>
  <c r="J131" i="9"/>
  <c r="J163" i="9"/>
  <c r="J195" i="9"/>
  <c r="J227" i="9"/>
  <c r="J36" i="9"/>
  <c r="J100" i="9"/>
  <c r="J132" i="9"/>
  <c r="J164" i="9"/>
  <c r="J228" i="9"/>
  <c r="J37" i="9"/>
  <c r="J69" i="9"/>
  <c r="J101" i="9"/>
  <c r="J133" i="9"/>
  <c r="J165" i="9"/>
  <c r="J197" i="9"/>
  <c r="J229" i="9"/>
  <c r="J6" i="9"/>
  <c r="J38" i="9"/>
  <c r="J70" i="9"/>
  <c r="J102" i="9"/>
  <c r="J134" i="9"/>
  <c r="J166" i="9"/>
  <c r="O166" i="9" s="1"/>
  <c r="J198" i="9"/>
  <c r="J230" i="9"/>
  <c r="J7" i="9"/>
  <c r="J39" i="9"/>
  <c r="J71" i="9"/>
  <c r="J103" i="9"/>
  <c r="J135" i="9"/>
  <c r="J167" i="9"/>
  <c r="J199" i="9"/>
  <c r="J231" i="9"/>
  <c r="J8" i="9"/>
  <c r="J40" i="9"/>
  <c r="J72" i="9"/>
  <c r="J104" i="9"/>
  <c r="J136" i="9"/>
  <c r="J168" i="9"/>
  <c r="J200" i="9"/>
  <c r="J232" i="9"/>
  <c r="J9" i="9"/>
  <c r="J41" i="9"/>
  <c r="J73" i="9"/>
  <c r="J105" i="9"/>
  <c r="J137" i="9"/>
  <c r="J169" i="9"/>
  <c r="J201" i="9"/>
  <c r="J233" i="9"/>
  <c r="J49" i="9"/>
  <c r="J89" i="9"/>
  <c r="J129" i="9"/>
  <c r="J177" i="9"/>
  <c r="J217" i="9"/>
  <c r="J10" i="9"/>
  <c r="J90" i="9"/>
  <c r="J138" i="9"/>
  <c r="J218" i="9"/>
  <c r="J11" i="9"/>
  <c r="J51" i="9"/>
  <c r="J91" i="9"/>
  <c r="J139" i="9"/>
  <c r="J179" i="9"/>
  <c r="J12" i="9"/>
  <c r="J52" i="9"/>
  <c r="J92" i="9"/>
  <c r="J140" i="9"/>
  <c r="J180" i="9"/>
  <c r="J220" i="9"/>
  <c r="J13" i="9"/>
  <c r="J53" i="9"/>
  <c r="J93" i="9"/>
  <c r="J141" i="9"/>
  <c r="O141" i="9" s="1"/>
  <c r="J14" i="9"/>
  <c r="J94" i="9"/>
  <c r="J142" i="9"/>
  <c r="O142" i="9" s="1"/>
  <c r="J222" i="9"/>
  <c r="J15" i="9"/>
  <c r="O15" i="9" s="1"/>
  <c r="J95" i="9"/>
  <c r="J143" i="9"/>
  <c r="O143" i="9" s="1"/>
  <c r="J16" i="9"/>
  <c r="O16" i="9" s="1"/>
  <c r="J56" i="9"/>
  <c r="J96" i="9"/>
  <c r="J144" i="9"/>
  <c r="J17" i="9"/>
  <c r="O17" i="9" s="1"/>
  <c r="J57" i="9"/>
  <c r="J97" i="9"/>
  <c r="J145" i="9"/>
  <c r="J225" i="9"/>
  <c r="J58" i="9"/>
  <c r="J106" i="9"/>
  <c r="J234" i="9"/>
  <c r="J19" i="9"/>
  <c r="O19" i="9" s="1"/>
  <c r="J59" i="9"/>
  <c r="J107" i="9"/>
  <c r="J235" i="9"/>
  <c r="J20" i="9"/>
  <c r="J60" i="9"/>
  <c r="J108" i="9"/>
  <c r="J148" i="9"/>
  <c r="J236" i="9"/>
  <c r="N222" i="9"/>
  <c r="I190" i="9"/>
  <c r="M190" i="9"/>
  <c r="I126" i="9"/>
  <c r="L126" i="9"/>
  <c r="M126" i="9"/>
  <c r="I94" i="9"/>
  <c r="L94" i="9"/>
  <c r="I30" i="9"/>
  <c r="K10" i="9"/>
  <c r="H10" i="9"/>
  <c r="M9" i="9"/>
  <c r="H161" i="9"/>
  <c r="K161" i="9"/>
  <c r="H129" i="9"/>
  <c r="K129" i="9"/>
  <c r="H33" i="9"/>
  <c r="N189" i="9"/>
  <c r="E189" i="9"/>
  <c r="L93" i="9"/>
  <c r="I93" i="9"/>
  <c r="M93" i="9"/>
  <c r="N217" i="9"/>
  <c r="N130" i="9"/>
  <c r="N57" i="9"/>
  <c r="M66" i="9"/>
  <c r="K123" i="9"/>
  <c r="J191" i="9"/>
  <c r="I239" i="9"/>
  <c r="I167" i="9"/>
  <c r="H147" i="9"/>
  <c r="H135" i="9"/>
  <c r="K135" i="9"/>
  <c r="K9" i="9"/>
  <c r="H9" i="9"/>
  <c r="L203" i="9"/>
  <c r="I8" i="9"/>
  <c r="H128" i="9"/>
  <c r="K128" i="9"/>
  <c r="H32" i="9"/>
  <c r="N220" i="9"/>
  <c r="O220" i="9" s="1"/>
  <c r="N188" i="9"/>
  <c r="E188" i="9"/>
  <c r="J188" i="9" s="1"/>
  <c r="L92" i="9"/>
  <c r="I92" i="9"/>
  <c r="M92" i="9"/>
  <c r="I137" i="9"/>
  <c r="N127" i="9"/>
  <c r="H144" i="9"/>
  <c r="G199" i="9"/>
  <c r="H199" i="9" s="1"/>
  <c r="L200" i="9"/>
  <c r="I69" i="9"/>
  <c r="I5" i="9"/>
  <c r="H125" i="9"/>
  <c r="K125" i="9"/>
  <c r="H93" i="9"/>
  <c r="O93" i="9" s="1"/>
  <c r="K93" i="9"/>
  <c r="E185" i="9"/>
  <c r="J185" i="9" s="1"/>
  <c r="N185" i="9"/>
  <c r="E153" i="9"/>
  <c r="J153" i="9" s="1"/>
  <c r="N153" i="9"/>
  <c r="L121" i="9"/>
  <c r="P121" i="9" s="1"/>
  <c r="M121" i="9"/>
  <c r="L89" i="9"/>
  <c r="I89" i="9"/>
  <c r="M89" i="9"/>
  <c r="L57" i="9"/>
  <c r="M57" i="9"/>
  <c r="P57" i="9" s="1"/>
  <c r="O213" i="9"/>
  <c r="Q213" i="9" s="1"/>
  <c r="O90" i="9"/>
  <c r="M230" i="9"/>
  <c r="H126" i="9"/>
  <c r="K126" i="9"/>
  <c r="H30" i="9"/>
  <c r="N186" i="9"/>
  <c r="E186" i="9"/>
  <c r="J186" i="9" s="1"/>
  <c r="L90" i="9"/>
  <c r="I90" i="9"/>
  <c r="M90" i="9"/>
  <c r="N126" i="9"/>
  <c r="L204" i="9"/>
  <c r="L144" i="9"/>
  <c r="P144" i="9" s="1"/>
  <c r="K66" i="9"/>
  <c r="J175" i="9"/>
  <c r="F67" i="9"/>
  <c r="L199" i="9"/>
  <c r="I135" i="9"/>
  <c r="I68" i="9"/>
  <c r="H92" i="9"/>
  <c r="O92" i="9" s="1"/>
  <c r="K92" i="9"/>
  <c r="E184" i="9"/>
  <c r="N184" i="9"/>
  <c r="E152" i="9"/>
  <c r="N152" i="9"/>
  <c r="L88" i="9"/>
  <c r="I88" i="9"/>
  <c r="O88" i="9" s="1"/>
  <c r="M88" i="9"/>
  <c r="L56" i="9"/>
  <c r="M56" i="9"/>
  <c r="I56" i="9"/>
  <c r="O56" i="9" s="1"/>
  <c r="N124" i="9"/>
  <c r="K220" i="9"/>
  <c r="H174" i="9"/>
  <c r="K174" i="9"/>
  <c r="F3" i="9"/>
  <c r="J3" i="9" s="1"/>
  <c r="I197" i="9"/>
  <c r="L197" i="9"/>
  <c r="I66" i="9"/>
  <c r="I2" i="9"/>
  <c r="H90" i="9"/>
  <c r="K90" i="9"/>
  <c r="H58" i="9"/>
  <c r="K58" i="9"/>
  <c r="N246" i="9"/>
  <c r="E246" i="9"/>
  <c r="N214" i="9"/>
  <c r="E214" i="9"/>
  <c r="N182" i="9"/>
  <c r="E182" i="9"/>
  <c r="J182" i="9" s="1"/>
  <c r="N23" i="9"/>
  <c r="E23" i="9"/>
  <c r="L250" i="9"/>
  <c r="L29" i="9"/>
  <c r="K219" i="9"/>
  <c r="K177" i="9"/>
  <c r="P177" i="9" s="1"/>
  <c r="H64" i="9"/>
  <c r="H2" i="9"/>
  <c r="I196" i="9"/>
  <c r="E181" i="9"/>
  <c r="N181" i="9"/>
  <c r="E149" i="9"/>
  <c r="N149" i="9"/>
  <c r="E117" i="9"/>
  <c r="N117" i="9"/>
  <c r="I85" i="9"/>
  <c r="M85" i="9"/>
  <c r="I3" i="9"/>
  <c r="N55" i="9"/>
  <c r="E55" i="9"/>
  <c r="N122" i="9"/>
  <c r="M163" i="9"/>
  <c r="L249" i="9"/>
  <c r="K176" i="9"/>
  <c r="P176" i="9" s="1"/>
  <c r="J111" i="9"/>
  <c r="J31" i="9"/>
  <c r="E253" i="9"/>
  <c r="P24" i="9"/>
  <c r="L31" i="9"/>
  <c r="I67" i="9"/>
  <c r="N183" i="9"/>
  <c r="E183" i="9"/>
  <c r="N250" i="9"/>
  <c r="O250" i="9" s="1"/>
  <c r="N163" i="9"/>
  <c r="N121" i="9"/>
  <c r="L248" i="9"/>
  <c r="P248" i="9" s="1"/>
  <c r="K175" i="9"/>
  <c r="J110" i="9"/>
  <c r="J30" i="9"/>
  <c r="E63" i="9"/>
  <c r="M179" i="9"/>
  <c r="P179" i="9" s="1"/>
  <c r="I179" i="9"/>
  <c r="E147" i="9"/>
  <c r="N147" i="9"/>
  <c r="N87" i="9"/>
  <c r="E87" i="9"/>
  <c r="N249" i="9"/>
  <c r="N120" i="9"/>
  <c r="N2" i="9"/>
  <c r="J109" i="9"/>
  <c r="J29" i="9"/>
  <c r="H57" i="9"/>
  <c r="E125" i="9"/>
  <c r="N167" i="9"/>
  <c r="N247" i="9"/>
  <c r="E247" i="9"/>
  <c r="N248" i="9"/>
  <c r="M205" i="9"/>
  <c r="P205" i="9" s="1"/>
  <c r="L11" i="9"/>
  <c r="J240" i="9"/>
  <c r="J88" i="9"/>
  <c r="J28" i="9"/>
  <c r="H248" i="9"/>
  <c r="H169" i="9"/>
  <c r="K21" i="9"/>
  <c r="P21" i="9" s="1"/>
  <c r="N215" i="9"/>
  <c r="E215" i="9"/>
  <c r="N245" i="9"/>
  <c r="O245" i="9" s="1"/>
  <c r="M204" i="9"/>
  <c r="L245" i="9"/>
  <c r="P245" i="9" s="1"/>
  <c r="L9" i="9"/>
  <c r="K111" i="9"/>
  <c r="P111" i="9" s="1"/>
  <c r="J239" i="9"/>
  <c r="J159" i="9"/>
  <c r="J87" i="9"/>
  <c r="J27" i="9"/>
  <c r="H247" i="9"/>
  <c r="H55" i="9"/>
  <c r="M49" i="9"/>
  <c r="H49" i="9"/>
  <c r="H180" i="9"/>
  <c r="L16" i="9"/>
  <c r="N119" i="9"/>
  <c r="E119" i="9"/>
  <c r="N159" i="9"/>
  <c r="N39" i="9"/>
  <c r="O39" i="9" s="1"/>
  <c r="M203" i="9"/>
  <c r="L244" i="9"/>
  <c r="P244" i="9" s="1"/>
  <c r="L120" i="9"/>
  <c r="P120" i="9" s="1"/>
  <c r="L8" i="9"/>
  <c r="K110" i="9"/>
  <c r="J238" i="9"/>
  <c r="O238" i="9" s="1"/>
  <c r="J158" i="9"/>
  <c r="J26" i="9"/>
  <c r="K102" i="9"/>
  <c r="P102" i="9" s="1"/>
  <c r="M48" i="9"/>
  <c r="P48" i="9" s="1"/>
  <c r="H48" i="9"/>
  <c r="H179" i="9"/>
  <c r="K19" i="9"/>
  <c r="H91" i="9"/>
  <c r="K91" i="9"/>
  <c r="O243" i="9"/>
  <c r="N158" i="9"/>
  <c r="O158" i="9" s="1"/>
  <c r="N38" i="9"/>
  <c r="O38" i="9" s="1"/>
  <c r="M250" i="9"/>
  <c r="L243" i="9"/>
  <c r="L69" i="9"/>
  <c r="K109" i="9"/>
  <c r="P109" i="9" s="1"/>
  <c r="J237" i="9"/>
  <c r="J157" i="9"/>
  <c r="J85" i="9"/>
  <c r="J25" i="9"/>
  <c r="G71" i="9"/>
  <c r="M47" i="9"/>
  <c r="H47" i="9"/>
  <c r="K18" i="9"/>
  <c r="N151" i="9"/>
  <c r="E151" i="9"/>
  <c r="J151" i="9" s="1"/>
  <c r="N157" i="9"/>
  <c r="O109" i="9"/>
  <c r="M249" i="9"/>
  <c r="M201" i="9"/>
  <c r="L68" i="9"/>
  <c r="K108" i="9"/>
  <c r="P108" i="9" s="1"/>
  <c r="J216" i="9"/>
  <c r="J156" i="9"/>
  <c r="J84" i="9"/>
  <c r="J24" i="9"/>
  <c r="H244" i="9"/>
  <c r="O244" i="9" s="1"/>
  <c r="Q244" i="9" s="1"/>
  <c r="O112" i="9"/>
  <c r="G231" i="9"/>
  <c r="G70" i="9"/>
  <c r="K70" i="9" s="1"/>
  <c r="I45" i="9"/>
  <c r="O45" i="9" s="1"/>
  <c r="M45" i="9"/>
  <c r="P45" i="9" s="1"/>
  <c r="H59" i="9"/>
  <c r="K59" i="9"/>
  <c r="O108" i="9"/>
  <c r="M248" i="9"/>
  <c r="M200" i="9"/>
  <c r="M35" i="9"/>
  <c r="L241" i="9"/>
  <c r="L67" i="9"/>
  <c r="L5" i="9"/>
  <c r="K35" i="9"/>
  <c r="J83" i="9"/>
  <c r="O83" i="9" s="1"/>
  <c r="Q83" i="9" s="1"/>
  <c r="I203" i="9"/>
  <c r="O203" i="9" s="1"/>
  <c r="H243" i="9"/>
  <c r="G230" i="9"/>
  <c r="K230" i="9" s="1"/>
  <c r="F99" i="9"/>
  <c r="L167" i="9"/>
  <c r="P167" i="9" s="1"/>
  <c r="N35" i="9"/>
  <c r="M199" i="9"/>
  <c r="M141" i="9"/>
  <c r="P141" i="9" s="1"/>
  <c r="M95" i="9"/>
  <c r="M34" i="9"/>
  <c r="L66" i="9"/>
  <c r="L4" i="9"/>
  <c r="K153" i="9"/>
  <c r="K104" i="9"/>
  <c r="K34" i="9"/>
  <c r="J214" i="9"/>
  <c r="J154" i="9"/>
  <c r="H242" i="9"/>
  <c r="F98" i="9"/>
  <c r="K44" i="9"/>
  <c r="H44" i="9"/>
  <c r="L166" i="9"/>
  <c r="N34" i="9"/>
  <c r="M198" i="9"/>
  <c r="M94" i="9"/>
  <c r="L3" i="9"/>
  <c r="K103" i="9"/>
  <c r="P103" i="9" s="1"/>
  <c r="K33" i="9"/>
  <c r="J213" i="9"/>
  <c r="J81" i="9"/>
  <c r="O81" i="9" s="1"/>
  <c r="J21" i="9"/>
  <c r="I121" i="9"/>
  <c r="H241" i="9"/>
  <c r="O241" i="9" s="1"/>
  <c r="Q241" i="9" s="1"/>
  <c r="K43" i="9"/>
  <c r="P43" i="9" s="1"/>
  <c r="H43" i="9"/>
  <c r="I165" i="9"/>
  <c r="L165" i="9"/>
  <c r="N195" i="9"/>
  <c r="M245" i="9"/>
  <c r="M197" i="9"/>
  <c r="L2" i="9"/>
  <c r="P2" i="9" s="1"/>
  <c r="K89" i="9"/>
  <c r="P89" i="9" s="1"/>
  <c r="K32" i="9"/>
  <c r="J212" i="9"/>
  <c r="J80" i="9"/>
  <c r="I200" i="9"/>
  <c r="I120" i="9"/>
  <c r="H240" i="9"/>
  <c r="O240" i="9" s="1"/>
  <c r="Q240" i="9" s="1"/>
  <c r="I164" i="9"/>
  <c r="L164" i="9"/>
  <c r="I104" i="9"/>
  <c r="N194" i="9"/>
  <c r="M31" i="9"/>
  <c r="L113" i="9"/>
  <c r="P113" i="9" s="1"/>
  <c r="Q113" i="9" s="1"/>
  <c r="K253" i="9"/>
  <c r="K88" i="9"/>
  <c r="J211" i="9"/>
  <c r="O211" i="9" s="1"/>
  <c r="Q211" i="9" s="1"/>
  <c r="J79" i="9"/>
  <c r="O79" i="9" s="1"/>
  <c r="I199" i="9"/>
  <c r="H167" i="9"/>
  <c r="H107" i="9"/>
  <c r="O107" i="9" s="1"/>
  <c r="I163" i="9"/>
  <c r="L163" i="9"/>
  <c r="I103" i="9"/>
  <c r="N103" i="9"/>
  <c r="N31" i="9"/>
  <c r="O31" i="9" s="1"/>
  <c r="M137" i="9"/>
  <c r="M30" i="9"/>
  <c r="K252" i="9"/>
  <c r="P252" i="9" s="1"/>
  <c r="K87" i="9"/>
  <c r="K30" i="9"/>
  <c r="J78" i="9"/>
  <c r="O78" i="9" s="1"/>
  <c r="Q78" i="9" s="1"/>
  <c r="I198" i="9"/>
  <c r="H106" i="9"/>
  <c r="H25" i="9"/>
  <c r="K199" i="9"/>
  <c r="I162" i="9"/>
  <c r="L162" i="9"/>
  <c r="I102" i="9"/>
  <c r="N30" i="9"/>
  <c r="M136" i="9"/>
  <c r="K251" i="9"/>
  <c r="K29" i="9"/>
  <c r="P29" i="9" s="1"/>
  <c r="J209" i="9"/>
  <c r="O209" i="9" s="1"/>
  <c r="J77" i="9"/>
  <c r="O77" i="9" s="1"/>
  <c r="I57" i="9"/>
  <c r="I101" i="9"/>
  <c r="I154" i="9"/>
  <c r="N191" i="9"/>
  <c r="N29" i="9"/>
  <c r="O29" i="9" s="1"/>
  <c r="M135" i="9"/>
  <c r="K250" i="9"/>
  <c r="K28" i="9"/>
  <c r="P28" i="9" s="1"/>
  <c r="J208" i="9"/>
  <c r="O208" i="9" s="1"/>
  <c r="J128" i="9"/>
  <c r="J76" i="9"/>
  <c r="I44" i="9"/>
  <c r="H23" i="9"/>
  <c r="I100" i="9"/>
  <c r="N190" i="9"/>
  <c r="N28" i="9"/>
  <c r="L218" i="9"/>
  <c r="K249" i="9"/>
  <c r="K27" i="9"/>
  <c r="J207" i="9"/>
  <c r="O207" i="9" s="1"/>
  <c r="Q207" i="9" s="1"/>
  <c r="J127" i="9"/>
  <c r="J75" i="9"/>
  <c r="I43" i="9"/>
  <c r="H163" i="9"/>
  <c r="K240" i="9"/>
  <c r="P240" i="9" s="1"/>
  <c r="K17" i="9"/>
  <c r="M17" i="9"/>
  <c r="E223" i="9"/>
  <c r="I99" i="9"/>
  <c r="O180" i="9"/>
  <c r="M26" i="9"/>
  <c r="L217" i="9"/>
  <c r="L44" i="9"/>
  <c r="K26" i="9"/>
  <c r="P26" i="9" s="1"/>
  <c r="J206" i="9"/>
  <c r="O206" i="9" s="1"/>
  <c r="J126" i="9"/>
  <c r="J74" i="9"/>
  <c r="O74" i="9" s="1"/>
  <c r="I42" i="9"/>
  <c r="H234" i="9"/>
  <c r="H162" i="9"/>
  <c r="H102" i="9"/>
  <c r="K239" i="9"/>
  <c r="K16" i="9"/>
  <c r="M16" i="9"/>
  <c r="E222" i="9"/>
  <c r="I98" i="9"/>
  <c r="N179" i="9"/>
  <c r="N26" i="9"/>
  <c r="M25" i="9"/>
  <c r="P25" i="9" s="1"/>
  <c r="L216" i="9"/>
  <c r="P216" i="9" s="1"/>
  <c r="L154" i="9"/>
  <c r="L104" i="9"/>
  <c r="J205" i="9"/>
  <c r="O205" i="9" s="1"/>
  <c r="Q205" i="9" s="1"/>
  <c r="J125" i="9"/>
  <c r="H20" i="9"/>
  <c r="O20" i="9" s="1"/>
  <c r="Q20" i="9" s="1"/>
  <c r="K238" i="9"/>
  <c r="K15" i="9"/>
  <c r="M15" i="9"/>
  <c r="E221" i="9"/>
  <c r="J221" i="9" s="1"/>
  <c r="N150" i="9"/>
  <c r="E150" i="9"/>
  <c r="N118" i="9"/>
  <c r="E118" i="9"/>
  <c r="N86" i="9"/>
  <c r="E86" i="9"/>
  <c r="N54" i="9"/>
  <c r="E54" i="9"/>
  <c r="J54" i="9" s="1"/>
  <c r="N22" i="9"/>
  <c r="E22" i="9"/>
  <c r="N242" i="9"/>
  <c r="E242" i="9"/>
  <c r="N210" i="9"/>
  <c r="E210" i="9"/>
  <c r="N178" i="9"/>
  <c r="E178" i="9"/>
  <c r="J178" i="9" s="1"/>
  <c r="N146" i="9"/>
  <c r="E146" i="9"/>
  <c r="J146" i="9" s="1"/>
  <c r="N114" i="9"/>
  <c r="E114" i="9"/>
  <c r="N82" i="9"/>
  <c r="E82" i="9"/>
  <c r="N50" i="9"/>
  <c r="E50" i="9"/>
  <c r="I195" i="9"/>
  <c r="L239" i="9"/>
  <c r="L175" i="9"/>
  <c r="L143" i="9"/>
  <c r="P143" i="9" s="1"/>
  <c r="L111" i="9"/>
  <c r="L47" i="9"/>
  <c r="P47" i="9" s="1"/>
  <c r="L15" i="9"/>
  <c r="K41" i="9"/>
  <c r="P41" i="9" s="1"/>
  <c r="I194" i="9"/>
  <c r="L138" i="9"/>
  <c r="M238" i="9"/>
  <c r="L238" i="9"/>
  <c r="M206" i="9"/>
  <c r="L206" i="9"/>
  <c r="M174" i="9"/>
  <c r="L174" i="9"/>
  <c r="M142" i="9"/>
  <c r="L142" i="9"/>
  <c r="M110" i="9"/>
  <c r="L110" i="9"/>
  <c r="M78" i="9"/>
  <c r="L78" i="9"/>
  <c r="P78" i="9" s="1"/>
  <c r="M46" i="9"/>
  <c r="L46" i="9"/>
  <c r="M14" i="9"/>
  <c r="L14" i="9"/>
  <c r="K40" i="9"/>
  <c r="I37" i="9"/>
  <c r="K173" i="9"/>
  <c r="P173" i="9" s="1"/>
  <c r="K39" i="9"/>
  <c r="P39" i="9" s="1"/>
  <c r="I36" i="9"/>
  <c r="M21" i="9"/>
  <c r="K38" i="9"/>
  <c r="P38" i="9" s="1"/>
  <c r="I35" i="9"/>
  <c r="I53" i="9"/>
  <c r="O53" i="9" s="1"/>
  <c r="Q53" i="9" s="1"/>
  <c r="L234" i="9"/>
  <c r="P234" i="9" s="1"/>
  <c r="I34" i="9"/>
  <c r="I52" i="9"/>
  <c r="I133" i="9"/>
  <c r="M53" i="9"/>
  <c r="P53" i="9" s="1"/>
  <c r="I51" i="9"/>
  <c r="O51" i="9" s="1"/>
  <c r="I132" i="9"/>
  <c r="N116" i="9"/>
  <c r="O116" i="9" s="1"/>
  <c r="M52" i="9"/>
  <c r="L196" i="9"/>
  <c r="I138" i="9"/>
  <c r="H134" i="9"/>
  <c r="K166" i="9"/>
  <c r="K76" i="9"/>
  <c r="P76" i="9" s="1"/>
  <c r="I131" i="9"/>
  <c r="N115" i="9"/>
  <c r="O115" i="9" s="1"/>
  <c r="Q115" i="9" s="1"/>
  <c r="L195" i="9"/>
  <c r="K75" i="9"/>
  <c r="P75" i="9" s="1"/>
  <c r="I130" i="9"/>
  <c r="L74" i="9"/>
  <c r="L194" i="9"/>
  <c r="L19" i="9"/>
  <c r="K74" i="9"/>
  <c r="P74" i="9" s="1"/>
  <c r="I229" i="9"/>
  <c r="N148" i="9"/>
  <c r="O148" i="9" s="1"/>
  <c r="I175" i="9"/>
  <c r="I47" i="9"/>
  <c r="H171" i="9"/>
  <c r="O171" i="9" s="1"/>
  <c r="Q171" i="9" s="1"/>
  <c r="K203" i="9"/>
  <c r="K73" i="9"/>
  <c r="I228" i="9"/>
  <c r="I174" i="9"/>
  <c r="I46" i="9"/>
  <c r="O46" i="9" s="1"/>
  <c r="H170" i="9"/>
  <c r="H42" i="9"/>
  <c r="K202" i="9"/>
  <c r="P202" i="9" s="1"/>
  <c r="I227" i="9"/>
  <c r="N145" i="9"/>
  <c r="O145" i="9" s="1"/>
  <c r="Q145" i="9" s="1"/>
  <c r="L51" i="9"/>
  <c r="P51" i="9" s="1"/>
  <c r="H41" i="9"/>
  <c r="K71" i="9"/>
  <c r="I226" i="9"/>
  <c r="L170" i="9"/>
  <c r="P170" i="9" s="1"/>
  <c r="E18" i="9"/>
  <c r="J18" i="9" s="1"/>
  <c r="N36" i="7"/>
  <c r="N4" i="7"/>
  <c r="K1498" i="7"/>
  <c r="N34" i="7"/>
  <c r="N2" i="7"/>
  <c r="K1496" i="7"/>
  <c r="N32" i="7"/>
  <c r="K1494" i="7"/>
  <c r="N30" i="7"/>
  <c r="K1493" i="7"/>
  <c r="N29" i="7"/>
  <c r="K1492" i="7"/>
  <c r="N28" i="7"/>
  <c r="E299" i="7"/>
  <c r="E267" i="7"/>
  <c r="E235" i="7"/>
  <c r="K1491" i="7"/>
  <c r="N27" i="7"/>
  <c r="F35" i="7"/>
  <c r="F3" i="7"/>
  <c r="K1490" i="7"/>
  <c r="N26" i="7"/>
  <c r="E297" i="7"/>
  <c r="E265" i="7"/>
  <c r="E233" i="7"/>
  <c r="N25" i="7"/>
  <c r="F33" i="7"/>
  <c r="K1488" i="7"/>
  <c r="N24" i="7"/>
  <c r="E295" i="7"/>
  <c r="E263" i="7"/>
  <c r="E231" i="7"/>
  <c r="K1487" i="7"/>
  <c r="N23" i="7"/>
  <c r="F31" i="7"/>
  <c r="M31" i="7" s="1"/>
  <c r="K1486" i="7"/>
  <c r="N22" i="7"/>
  <c r="K1485" i="7"/>
  <c r="N21" i="7"/>
  <c r="K1484" i="7"/>
  <c r="N52" i="7"/>
  <c r="N20" i="7"/>
  <c r="N459" i="7"/>
  <c r="N427" i="7"/>
  <c r="N395" i="7"/>
  <c r="N363" i="7"/>
  <c r="N331" i="7"/>
  <c r="K1483" i="7"/>
  <c r="N51" i="7"/>
  <c r="N19" i="7"/>
  <c r="K1482" i="7"/>
  <c r="N50" i="7"/>
  <c r="N18" i="7"/>
  <c r="N457" i="7"/>
  <c r="N425" i="7"/>
  <c r="N393" i="7"/>
  <c r="N361" i="7"/>
  <c r="N329" i="7"/>
  <c r="K1513" i="7"/>
  <c r="K1481" i="7"/>
  <c r="N49" i="7"/>
  <c r="N17" i="7"/>
  <c r="N48" i="7"/>
  <c r="N16" i="7"/>
  <c r="N455" i="7"/>
  <c r="N423" i="7"/>
  <c r="N391" i="7"/>
  <c r="N359" i="7"/>
  <c r="N327" i="7"/>
  <c r="N47" i="7"/>
  <c r="N15" i="7"/>
  <c r="N46" i="7"/>
  <c r="N14" i="7"/>
  <c r="N45" i="7"/>
  <c r="N13" i="7"/>
  <c r="N44" i="7"/>
  <c r="N12" i="7"/>
  <c r="N483" i="7"/>
  <c r="N451" i="7"/>
  <c r="N419" i="7"/>
  <c r="N387" i="7"/>
  <c r="N355" i="7"/>
  <c r="N323" i="7"/>
  <c r="N291" i="7"/>
  <c r="N259" i="7"/>
  <c r="N227" i="7"/>
  <c r="K1507" i="7"/>
  <c r="K1475" i="7"/>
  <c r="N43" i="7"/>
  <c r="N11" i="7"/>
  <c r="K1506" i="7"/>
  <c r="K1474" i="7"/>
  <c r="N42" i="7"/>
  <c r="N10" i="7"/>
  <c r="N481" i="7"/>
  <c r="N449" i="7"/>
  <c r="N417" i="7"/>
  <c r="N385" i="7"/>
  <c r="N353" i="7"/>
  <c r="N321" i="7"/>
  <c r="N289" i="7"/>
  <c r="N257" i="7"/>
  <c r="K1505" i="7"/>
  <c r="K1473" i="7"/>
  <c r="N41" i="7"/>
  <c r="N9" i="7"/>
  <c r="K1504" i="7"/>
  <c r="K1472" i="7"/>
  <c r="N40" i="7"/>
  <c r="N8" i="7"/>
  <c r="N479" i="7"/>
  <c r="N447" i="7"/>
  <c r="N415" i="7"/>
  <c r="N383" i="7"/>
  <c r="N351" i="7"/>
  <c r="N319" i="7"/>
  <c r="N287" i="7"/>
  <c r="N255" i="7"/>
  <c r="K1503" i="7"/>
  <c r="K1471" i="7"/>
  <c r="N39" i="7"/>
  <c r="N7" i="7"/>
  <c r="K1502" i="7"/>
  <c r="N38" i="7"/>
  <c r="N6" i="7"/>
  <c r="K1501" i="7"/>
  <c r="N37" i="7"/>
  <c r="N5" i="7"/>
  <c r="B15" i="13" a="1"/>
  <c r="B15" i="13" s="1"/>
  <c r="C15" i="13" s="1"/>
  <c r="C20" i="13" s="1"/>
  <c r="C18" i="13"/>
  <c r="N819" i="7"/>
  <c r="N820" i="7"/>
  <c r="N822" i="7"/>
  <c r="N824" i="7"/>
  <c r="N826" i="7"/>
  <c r="N828" i="7"/>
  <c r="N830" i="7"/>
  <c r="N832" i="7"/>
  <c r="N834" i="7"/>
  <c r="N837" i="7"/>
  <c r="N839" i="7"/>
  <c r="N841" i="7"/>
  <c r="N844" i="7"/>
  <c r="N846" i="7"/>
  <c r="N849" i="7"/>
  <c r="N852" i="7"/>
  <c r="N855" i="7"/>
  <c r="N858" i="7"/>
  <c r="N861" i="7"/>
  <c r="N864" i="7"/>
  <c r="N867" i="7"/>
  <c r="N870" i="7"/>
  <c r="N873" i="7"/>
  <c r="N877" i="7"/>
  <c r="N880" i="7"/>
  <c r="N883" i="7"/>
  <c r="N884" i="7"/>
  <c r="N887" i="7"/>
  <c r="N891" i="7"/>
  <c r="N895" i="7"/>
  <c r="N897" i="7"/>
  <c r="N900" i="7"/>
  <c r="N903" i="7"/>
  <c r="N906" i="7"/>
  <c r="N909" i="7"/>
  <c r="N912" i="7"/>
  <c r="N915" i="7"/>
  <c r="N919" i="7"/>
  <c r="N922" i="7"/>
  <c r="N925" i="7"/>
  <c r="N928" i="7"/>
  <c r="N931" i="7"/>
  <c r="N934" i="7"/>
  <c r="N937" i="7"/>
  <c r="N940" i="7"/>
  <c r="N943" i="7"/>
  <c r="N946" i="7"/>
  <c r="N949" i="7"/>
  <c r="N952" i="7"/>
  <c r="N955" i="7"/>
  <c r="N959" i="7"/>
  <c r="N962" i="7"/>
  <c r="N965" i="7"/>
  <c r="N968" i="7"/>
  <c r="N970" i="7"/>
  <c r="N974" i="7"/>
  <c r="N977" i="7"/>
  <c r="N980" i="7"/>
  <c r="N982" i="7"/>
  <c r="N985" i="7"/>
  <c r="N988" i="7"/>
  <c r="N991" i="7"/>
  <c r="N994" i="7"/>
  <c r="N996" i="7"/>
  <c r="N999" i="7"/>
  <c r="N1003" i="7"/>
  <c r="N1005" i="7"/>
  <c r="N1008" i="7"/>
  <c r="N1011" i="7"/>
  <c r="N1015" i="7"/>
  <c r="N1018" i="7"/>
  <c r="N1022" i="7"/>
  <c r="N1025" i="7"/>
  <c r="N1028" i="7"/>
  <c r="N1031" i="7"/>
  <c r="N1034" i="7"/>
  <c r="N1037" i="7"/>
  <c r="N1040" i="7"/>
  <c r="N1043" i="7"/>
  <c r="N1045" i="7"/>
  <c r="N1048" i="7"/>
  <c r="N1051" i="7"/>
  <c r="N1055" i="7"/>
  <c r="N1058" i="7"/>
  <c r="N1061" i="7"/>
  <c r="N1063" i="7"/>
  <c r="N1069" i="7"/>
  <c r="N1072" i="7"/>
  <c r="N1075" i="7"/>
  <c r="N1078" i="7"/>
  <c r="N1081" i="7"/>
  <c r="N1084" i="7"/>
  <c r="N1087" i="7"/>
  <c r="N1090" i="7"/>
  <c r="N1092" i="7"/>
  <c r="N1095" i="7"/>
  <c r="N1098" i="7"/>
  <c r="N1100" i="7"/>
  <c r="N1102" i="7"/>
  <c r="N1105" i="7"/>
  <c r="N1108" i="7"/>
  <c r="N1111" i="7"/>
  <c r="N1112" i="7"/>
  <c r="N1115" i="7"/>
  <c r="N1118" i="7"/>
  <c r="N1121" i="7"/>
  <c r="N1124" i="7"/>
  <c r="N1127" i="7"/>
  <c r="N1130" i="7"/>
  <c r="N1133" i="7"/>
  <c r="N1134" i="7"/>
  <c r="N1138" i="7"/>
  <c r="N1142" i="7"/>
  <c r="N1144" i="7"/>
  <c r="N1147" i="7"/>
  <c r="N1150" i="7"/>
  <c r="N1153" i="7"/>
  <c r="N1156" i="7"/>
  <c r="N1159" i="7"/>
  <c r="N1162" i="7"/>
  <c r="N1165" i="7"/>
  <c r="N1168" i="7"/>
  <c r="N1171" i="7"/>
  <c r="N1174" i="7"/>
  <c r="N1177" i="7"/>
  <c r="N1180" i="7"/>
  <c r="N1183" i="7"/>
  <c r="N1186" i="7"/>
  <c r="N1189" i="7"/>
  <c r="N1192" i="7"/>
  <c r="N1195" i="7"/>
  <c r="N1198" i="7"/>
  <c r="N1201" i="7"/>
  <c r="M227" i="7"/>
  <c r="M232" i="7"/>
  <c r="M237" i="7"/>
  <c r="M242" i="7"/>
  <c r="M247" i="7"/>
  <c r="M252" i="7"/>
  <c r="M256" i="7"/>
  <c r="M262" i="7"/>
  <c r="M267" i="7"/>
  <c r="M271" i="7"/>
  <c r="M230" i="7"/>
  <c r="M235" i="7"/>
  <c r="M240" i="7"/>
  <c r="M245" i="7"/>
  <c r="M251" i="7"/>
  <c r="M257" i="7"/>
  <c r="M261" i="7"/>
  <c r="M266" i="7"/>
  <c r="M272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231" i="7"/>
  <c r="M236" i="7"/>
  <c r="M241" i="7"/>
  <c r="M246" i="7"/>
  <c r="M250" i="7"/>
  <c r="M255" i="7"/>
  <c r="M260" i="7"/>
  <c r="M264" i="7"/>
  <c r="M269" i="7"/>
  <c r="M273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N818" i="7"/>
  <c r="N821" i="7"/>
  <c r="N823" i="7"/>
  <c r="N825" i="7"/>
  <c r="N827" i="7"/>
  <c r="N829" i="7"/>
  <c r="N831" i="7"/>
  <c r="N833" i="7"/>
  <c r="N836" i="7"/>
  <c r="N838" i="7"/>
  <c r="N840" i="7"/>
  <c r="N842" i="7"/>
  <c r="N845" i="7"/>
  <c r="N848" i="7"/>
  <c r="N851" i="7"/>
  <c r="N853" i="7"/>
  <c r="N856" i="7"/>
  <c r="N859" i="7"/>
  <c r="N862" i="7"/>
  <c r="N865" i="7"/>
  <c r="N868" i="7"/>
  <c r="N871" i="7"/>
  <c r="N874" i="7"/>
  <c r="N876" i="7"/>
  <c r="N879" i="7"/>
  <c r="N882" i="7"/>
  <c r="N886" i="7"/>
  <c r="N888" i="7"/>
  <c r="N890" i="7"/>
  <c r="N893" i="7"/>
  <c r="N896" i="7"/>
  <c r="N899" i="7"/>
  <c r="N902" i="7"/>
  <c r="N905" i="7"/>
  <c r="N908" i="7"/>
  <c r="N911" i="7"/>
  <c r="N914" i="7"/>
  <c r="N917" i="7"/>
  <c r="N920" i="7"/>
  <c r="N923" i="7"/>
  <c r="N926" i="7"/>
  <c r="N929" i="7"/>
  <c r="N932" i="7"/>
  <c r="N935" i="7"/>
  <c r="N938" i="7"/>
  <c r="N941" i="7"/>
  <c r="N944" i="7"/>
  <c r="N947" i="7"/>
  <c r="N950" i="7"/>
  <c r="N953" i="7"/>
  <c r="N956" i="7"/>
  <c r="N957" i="7"/>
  <c r="N960" i="7"/>
  <c r="N963" i="7"/>
  <c r="N966" i="7"/>
  <c r="N969" i="7"/>
  <c r="N972" i="7"/>
  <c r="N975" i="7"/>
  <c r="N978" i="7"/>
  <c r="N981" i="7"/>
  <c r="N984" i="7"/>
  <c r="N987" i="7"/>
  <c r="N990" i="7"/>
  <c r="N993" i="7"/>
  <c r="N997" i="7"/>
  <c r="N1000" i="7"/>
  <c r="N1002" i="7"/>
  <c r="N1006" i="7"/>
  <c r="N1009" i="7"/>
  <c r="N1012" i="7"/>
  <c r="N1014" i="7"/>
  <c r="N1017" i="7"/>
  <c r="N1020" i="7"/>
  <c r="N1023" i="7"/>
  <c r="N1026" i="7"/>
  <c r="N1029" i="7"/>
  <c r="N1033" i="7"/>
  <c r="N1035" i="7"/>
  <c r="N1038" i="7"/>
  <c r="N1041" i="7"/>
  <c r="N1044" i="7"/>
  <c r="N1047" i="7"/>
  <c r="N1050" i="7"/>
  <c r="N1053" i="7"/>
  <c r="N1056" i="7"/>
  <c r="N1059" i="7"/>
  <c r="N1066" i="7"/>
  <c r="N1068" i="7"/>
  <c r="N1070" i="7"/>
  <c r="N1074" i="7"/>
  <c r="N1077" i="7"/>
  <c r="N1080" i="7"/>
  <c r="N1082" i="7"/>
  <c r="N1085" i="7"/>
  <c r="N1088" i="7"/>
  <c r="N1091" i="7"/>
  <c r="N1094" i="7"/>
  <c r="N1097" i="7"/>
  <c r="N1099" i="7"/>
  <c r="N1101" i="7"/>
  <c r="N1104" i="7"/>
  <c r="N1107" i="7"/>
  <c r="N1110" i="7"/>
  <c r="N1114" i="7"/>
  <c r="N1116" i="7"/>
  <c r="N1119" i="7"/>
  <c r="N1123" i="7"/>
  <c r="N1126" i="7"/>
  <c r="N1129" i="7"/>
  <c r="N1132" i="7"/>
  <c r="N1135" i="7"/>
  <c r="N1137" i="7"/>
  <c r="N1140" i="7"/>
  <c r="N1143" i="7"/>
  <c r="N1146" i="7"/>
  <c r="N1149" i="7"/>
  <c r="N1152" i="7"/>
  <c r="N1155" i="7"/>
  <c r="N1158" i="7"/>
  <c r="N1161" i="7"/>
  <c r="N1163" i="7"/>
  <c r="N1166" i="7"/>
  <c r="N1169" i="7"/>
  <c r="N1172" i="7"/>
  <c r="N1175" i="7"/>
  <c r="N1178" i="7"/>
  <c r="N1182" i="7"/>
  <c r="N1184" i="7"/>
  <c r="N1187" i="7"/>
  <c r="N1190" i="7"/>
  <c r="N1193" i="7"/>
  <c r="N1196" i="7"/>
  <c r="N1199" i="7"/>
  <c r="N1203" i="7"/>
  <c r="N835" i="7"/>
  <c r="N843" i="7"/>
  <c r="N847" i="7"/>
  <c r="N850" i="7"/>
  <c r="N854" i="7"/>
  <c r="N857" i="7"/>
  <c r="N860" i="7"/>
  <c r="N863" i="7"/>
  <c r="N866" i="7"/>
  <c r="N869" i="7"/>
  <c r="N872" i="7"/>
  <c r="N875" i="7"/>
  <c r="N878" i="7"/>
  <c r="N881" i="7"/>
  <c r="N885" i="7"/>
  <c r="N889" i="7"/>
  <c r="N892" i="7"/>
  <c r="N894" i="7"/>
  <c r="N898" i="7"/>
  <c r="N901" i="7"/>
  <c r="N904" i="7"/>
  <c r="N907" i="7"/>
  <c r="N910" i="7"/>
  <c r="N913" i="7"/>
  <c r="N916" i="7"/>
  <c r="N918" i="7"/>
  <c r="N921" i="7"/>
  <c r="N924" i="7"/>
  <c r="N927" i="7"/>
  <c r="N930" i="7"/>
  <c r="N933" i="7"/>
  <c r="N936" i="7"/>
  <c r="N939" i="7"/>
  <c r="N942" i="7"/>
  <c r="N945" i="7"/>
  <c r="N948" i="7"/>
  <c r="N951" i="7"/>
  <c r="N954" i="7"/>
  <c r="N958" i="7"/>
  <c r="N961" i="7"/>
  <c r="N964" i="7"/>
  <c r="N967" i="7"/>
  <c r="N971" i="7"/>
  <c r="N973" i="7"/>
  <c r="N976" i="7"/>
  <c r="N979" i="7"/>
  <c r="N983" i="7"/>
  <c r="N986" i="7"/>
  <c r="N989" i="7"/>
  <c r="N992" i="7"/>
  <c r="N995" i="7"/>
  <c r="N998" i="7"/>
  <c r="N1001" i="7"/>
  <c r="N1004" i="7"/>
  <c r="N1007" i="7"/>
  <c r="N1010" i="7"/>
  <c r="N1013" i="7"/>
  <c r="N1016" i="7"/>
  <c r="N1019" i="7"/>
  <c r="N1021" i="7"/>
  <c r="N1024" i="7"/>
  <c r="N1027" i="7"/>
  <c r="N1030" i="7"/>
  <c r="N1032" i="7"/>
  <c r="N1036" i="7"/>
  <c r="N1039" i="7"/>
  <c r="N1042" i="7"/>
  <c r="N1046" i="7"/>
  <c r="N1049" i="7"/>
  <c r="N1052" i="7"/>
  <c r="N1054" i="7"/>
  <c r="N1057" i="7"/>
  <c r="N1060" i="7"/>
  <c r="N1062" i="7"/>
  <c r="N1064" i="7"/>
  <c r="N1065" i="7"/>
  <c r="N1067" i="7"/>
  <c r="N1071" i="7"/>
  <c r="N1073" i="7"/>
  <c r="N1076" i="7"/>
  <c r="N1079" i="7"/>
  <c r="N1083" i="7"/>
  <c r="N1086" i="7"/>
  <c r="N1089" i="7"/>
  <c r="N1093" i="7"/>
  <c r="N1096" i="7"/>
  <c r="N1103" i="7"/>
  <c r="N1106" i="7"/>
  <c r="N1109" i="7"/>
  <c r="N1113" i="7"/>
  <c r="N1117" i="7"/>
  <c r="N1120" i="7"/>
  <c r="N1122" i="7"/>
  <c r="N1125" i="7"/>
  <c r="N1128" i="7"/>
  <c r="N1131" i="7"/>
  <c r="N1136" i="7"/>
  <c r="N1139" i="7"/>
  <c r="N1141" i="7"/>
  <c r="N1145" i="7"/>
  <c r="N1148" i="7"/>
  <c r="N1151" i="7"/>
  <c r="N1154" i="7"/>
  <c r="N1157" i="7"/>
  <c r="N1160" i="7"/>
  <c r="N1164" i="7"/>
  <c r="N1167" i="7"/>
  <c r="N1170" i="7"/>
  <c r="N1173" i="7"/>
  <c r="N1176" i="7"/>
  <c r="N1179" i="7"/>
  <c r="N1181" i="7"/>
  <c r="N1185" i="7"/>
  <c r="N1188" i="7"/>
  <c r="N1191" i="7"/>
  <c r="N1194" i="7"/>
  <c r="N1197" i="7"/>
  <c r="N1200" i="7"/>
  <c r="N1202" i="7"/>
  <c r="L306" i="7"/>
  <c r="I306" i="7"/>
  <c r="M306" i="7"/>
  <c r="L307" i="7"/>
  <c r="I307" i="7"/>
  <c r="M307" i="7"/>
  <c r="L308" i="7"/>
  <c r="I308" i="7"/>
  <c r="M308" i="7"/>
  <c r="L309" i="7"/>
  <c r="I309" i="7"/>
  <c r="M309" i="7"/>
  <c r="L310" i="7"/>
  <c r="I310" i="7"/>
  <c r="M310" i="7"/>
  <c r="L311" i="7"/>
  <c r="I311" i="7"/>
  <c r="M311" i="7"/>
  <c r="L312" i="7"/>
  <c r="I312" i="7"/>
  <c r="M312" i="7"/>
  <c r="L313" i="7"/>
  <c r="I313" i="7"/>
  <c r="M313" i="7"/>
  <c r="L314" i="7"/>
  <c r="I314" i="7"/>
  <c r="M314" i="7"/>
  <c r="L315" i="7"/>
  <c r="I315" i="7"/>
  <c r="M315" i="7"/>
  <c r="L316" i="7"/>
  <c r="I316" i="7"/>
  <c r="M316" i="7"/>
  <c r="L317" i="7"/>
  <c r="I317" i="7"/>
  <c r="M317" i="7"/>
  <c r="L318" i="7"/>
  <c r="I318" i="7"/>
  <c r="M318" i="7"/>
  <c r="L319" i="7"/>
  <c r="I319" i="7"/>
  <c r="M319" i="7"/>
  <c r="L320" i="7"/>
  <c r="I320" i="7"/>
  <c r="M320" i="7"/>
  <c r="L321" i="7"/>
  <c r="I321" i="7"/>
  <c r="M321" i="7"/>
  <c r="L322" i="7"/>
  <c r="I322" i="7"/>
  <c r="M322" i="7"/>
  <c r="L323" i="7"/>
  <c r="I323" i="7"/>
  <c r="M323" i="7"/>
  <c r="L324" i="7"/>
  <c r="I324" i="7"/>
  <c r="M324" i="7"/>
  <c r="L325" i="7"/>
  <c r="I325" i="7"/>
  <c r="M325" i="7"/>
  <c r="L326" i="7"/>
  <c r="I326" i="7"/>
  <c r="M326" i="7"/>
  <c r="L327" i="7"/>
  <c r="I327" i="7"/>
  <c r="M327" i="7"/>
  <c r="L328" i="7"/>
  <c r="I328" i="7"/>
  <c r="M328" i="7"/>
  <c r="L329" i="7"/>
  <c r="I329" i="7"/>
  <c r="M329" i="7"/>
  <c r="L330" i="7"/>
  <c r="I330" i="7"/>
  <c r="M330" i="7"/>
  <c r="L331" i="7"/>
  <c r="I331" i="7"/>
  <c r="M331" i="7"/>
  <c r="L332" i="7"/>
  <c r="I332" i="7"/>
  <c r="M332" i="7"/>
  <c r="L333" i="7"/>
  <c r="I333" i="7"/>
  <c r="M333" i="7"/>
  <c r="L334" i="7"/>
  <c r="I334" i="7"/>
  <c r="M334" i="7"/>
  <c r="L335" i="7"/>
  <c r="I335" i="7"/>
  <c r="M335" i="7"/>
  <c r="L336" i="7"/>
  <c r="I336" i="7"/>
  <c r="M336" i="7"/>
  <c r="L337" i="7"/>
  <c r="I337" i="7"/>
  <c r="M337" i="7"/>
  <c r="L338" i="7"/>
  <c r="I338" i="7"/>
  <c r="M338" i="7"/>
  <c r="L339" i="7"/>
  <c r="I339" i="7"/>
  <c r="M339" i="7"/>
  <c r="L340" i="7"/>
  <c r="I340" i="7"/>
  <c r="M340" i="7"/>
  <c r="L341" i="7"/>
  <c r="I341" i="7"/>
  <c r="M341" i="7"/>
  <c r="L342" i="7"/>
  <c r="I342" i="7"/>
  <c r="M342" i="7"/>
  <c r="L343" i="7"/>
  <c r="I343" i="7"/>
  <c r="M343" i="7"/>
  <c r="L344" i="7"/>
  <c r="I344" i="7"/>
  <c r="M344" i="7"/>
  <c r="L345" i="7"/>
  <c r="I345" i="7"/>
  <c r="M345" i="7"/>
  <c r="L346" i="7"/>
  <c r="I346" i="7"/>
  <c r="M346" i="7"/>
  <c r="L347" i="7"/>
  <c r="I347" i="7"/>
  <c r="M347" i="7"/>
  <c r="L348" i="7"/>
  <c r="I348" i="7"/>
  <c r="M348" i="7"/>
  <c r="L349" i="7"/>
  <c r="I349" i="7"/>
  <c r="M349" i="7"/>
  <c r="L350" i="7"/>
  <c r="I350" i="7"/>
  <c r="M350" i="7"/>
  <c r="L351" i="7"/>
  <c r="I351" i="7"/>
  <c r="M351" i="7"/>
  <c r="L352" i="7"/>
  <c r="I352" i="7"/>
  <c r="M352" i="7"/>
  <c r="L353" i="7"/>
  <c r="I353" i="7"/>
  <c r="M353" i="7"/>
  <c r="L354" i="7"/>
  <c r="I354" i="7"/>
  <c r="M354" i="7"/>
  <c r="L355" i="7"/>
  <c r="I355" i="7"/>
  <c r="M355" i="7"/>
  <c r="L356" i="7"/>
  <c r="I356" i="7"/>
  <c r="M356" i="7"/>
  <c r="L357" i="7"/>
  <c r="I357" i="7"/>
  <c r="M357" i="7"/>
  <c r="L358" i="7"/>
  <c r="I358" i="7"/>
  <c r="M358" i="7"/>
  <c r="L359" i="7"/>
  <c r="I359" i="7"/>
  <c r="M359" i="7"/>
  <c r="L360" i="7"/>
  <c r="I360" i="7"/>
  <c r="M360" i="7"/>
  <c r="L361" i="7"/>
  <c r="I361" i="7"/>
  <c r="M361" i="7"/>
  <c r="L362" i="7"/>
  <c r="I362" i="7"/>
  <c r="M362" i="7"/>
  <c r="L363" i="7"/>
  <c r="I363" i="7"/>
  <c r="M363" i="7"/>
  <c r="L364" i="7"/>
  <c r="I364" i="7"/>
  <c r="M364" i="7"/>
  <c r="L365" i="7"/>
  <c r="I365" i="7"/>
  <c r="M365" i="7"/>
  <c r="L366" i="7"/>
  <c r="I366" i="7"/>
  <c r="M366" i="7"/>
  <c r="L367" i="7"/>
  <c r="I367" i="7"/>
  <c r="M367" i="7"/>
  <c r="L368" i="7"/>
  <c r="I368" i="7"/>
  <c r="M368" i="7"/>
  <c r="L369" i="7"/>
  <c r="I369" i="7"/>
  <c r="M369" i="7"/>
  <c r="L370" i="7"/>
  <c r="I370" i="7"/>
  <c r="M370" i="7"/>
  <c r="L371" i="7"/>
  <c r="I371" i="7"/>
  <c r="M371" i="7"/>
  <c r="L372" i="7"/>
  <c r="I372" i="7"/>
  <c r="M372" i="7"/>
  <c r="L373" i="7"/>
  <c r="I373" i="7"/>
  <c r="L374" i="7"/>
  <c r="I374" i="7"/>
  <c r="L375" i="7"/>
  <c r="I375" i="7"/>
  <c r="L376" i="7"/>
  <c r="I376" i="7"/>
  <c r="L377" i="7"/>
  <c r="I377" i="7"/>
  <c r="L378" i="7"/>
  <c r="I378" i="7"/>
  <c r="L379" i="7"/>
  <c r="I379" i="7"/>
  <c r="L380" i="7"/>
  <c r="I380" i="7"/>
  <c r="L381" i="7"/>
  <c r="I381" i="7"/>
  <c r="L382" i="7"/>
  <c r="I382" i="7"/>
  <c r="L383" i="7"/>
  <c r="I383" i="7"/>
  <c r="L384" i="7"/>
  <c r="I384" i="7"/>
  <c r="L385" i="7"/>
  <c r="I385" i="7"/>
  <c r="L386" i="7"/>
  <c r="I386" i="7"/>
  <c r="L387" i="7"/>
  <c r="I387" i="7"/>
  <c r="L388" i="7"/>
  <c r="I388" i="7"/>
  <c r="L389" i="7"/>
  <c r="I389" i="7"/>
  <c r="L390" i="7"/>
  <c r="I390" i="7"/>
  <c r="L391" i="7"/>
  <c r="I391" i="7"/>
  <c r="L392" i="7"/>
  <c r="I392" i="7"/>
  <c r="L393" i="7"/>
  <c r="I393" i="7"/>
  <c r="L394" i="7"/>
  <c r="I394" i="7"/>
  <c r="L395" i="7"/>
  <c r="I395" i="7"/>
  <c r="L396" i="7"/>
  <c r="I396" i="7"/>
  <c r="L397" i="7"/>
  <c r="I397" i="7"/>
  <c r="L398" i="7"/>
  <c r="I398" i="7"/>
  <c r="L399" i="7"/>
  <c r="I399" i="7"/>
  <c r="L400" i="7"/>
  <c r="I400" i="7"/>
  <c r="L401" i="7"/>
  <c r="I401" i="7"/>
  <c r="L402" i="7"/>
  <c r="I402" i="7"/>
  <c r="L403" i="7"/>
  <c r="I403" i="7"/>
  <c r="L404" i="7"/>
  <c r="I404" i="7"/>
  <c r="L405" i="7"/>
  <c r="I405" i="7"/>
  <c r="L406" i="7"/>
  <c r="I406" i="7"/>
  <c r="L407" i="7"/>
  <c r="I407" i="7"/>
  <c r="L408" i="7"/>
  <c r="I408" i="7"/>
  <c r="L409" i="7"/>
  <c r="I409" i="7"/>
  <c r="L410" i="7"/>
  <c r="I410" i="7"/>
  <c r="L411" i="7"/>
  <c r="I411" i="7"/>
  <c r="L412" i="7"/>
  <c r="I412" i="7"/>
  <c r="L413" i="7"/>
  <c r="I413" i="7"/>
  <c r="L414" i="7"/>
  <c r="I414" i="7"/>
  <c r="L415" i="7"/>
  <c r="I415" i="7"/>
  <c r="L416" i="7"/>
  <c r="I416" i="7"/>
  <c r="L417" i="7"/>
  <c r="I417" i="7"/>
  <c r="L418" i="7"/>
  <c r="I418" i="7"/>
  <c r="L419" i="7"/>
  <c r="I419" i="7"/>
  <c r="L420" i="7"/>
  <c r="I420" i="7"/>
  <c r="L421" i="7"/>
  <c r="I421" i="7"/>
  <c r="L422" i="7"/>
  <c r="I422" i="7"/>
  <c r="L423" i="7"/>
  <c r="I423" i="7"/>
  <c r="L424" i="7"/>
  <c r="I424" i="7"/>
  <c r="L425" i="7"/>
  <c r="I425" i="7"/>
  <c r="L426" i="7"/>
  <c r="I426" i="7"/>
  <c r="L427" i="7"/>
  <c r="I427" i="7"/>
  <c r="L428" i="7"/>
  <c r="I428" i="7"/>
  <c r="L429" i="7"/>
  <c r="I429" i="7"/>
  <c r="L430" i="7"/>
  <c r="I430" i="7"/>
  <c r="L431" i="7"/>
  <c r="I431" i="7"/>
  <c r="L432" i="7"/>
  <c r="I432" i="7"/>
  <c r="L433" i="7"/>
  <c r="I433" i="7"/>
  <c r="L434" i="7"/>
  <c r="I434" i="7"/>
  <c r="L435" i="7"/>
  <c r="I435" i="7"/>
  <c r="L436" i="7"/>
  <c r="I436" i="7"/>
  <c r="L437" i="7"/>
  <c r="I437" i="7"/>
  <c r="L438" i="7"/>
  <c r="I438" i="7"/>
  <c r="L439" i="7"/>
  <c r="I439" i="7"/>
  <c r="L440" i="7"/>
  <c r="I440" i="7"/>
  <c r="L441" i="7"/>
  <c r="I441" i="7"/>
  <c r="L442" i="7"/>
  <c r="I442" i="7"/>
  <c r="L443" i="7"/>
  <c r="I443" i="7"/>
  <c r="L444" i="7"/>
  <c r="I444" i="7"/>
  <c r="L445" i="7"/>
  <c r="I445" i="7"/>
  <c r="L446" i="7"/>
  <c r="I446" i="7"/>
  <c r="L447" i="7"/>
  <c r="I447" i="7"/>
  <c r="L448" i="7"/>
  <c r="I448" i="7"/>
  <c r="L449" i="7"/>
  <c r="I449" i="7"/>
  <c r="L450" i="7"/>
  <c r="I450" i="7"/>
  <c r="L451" i="7"/>
  <c r="I451" i="7"/>
  <c r="L452" i="7"/>
  <c r="I452" i="7"/>
  <c r="L453" i="7"/>
  <c r="I453" i="7"/>
  <c r="L454" i="7"/>
  <c r="I454" i="7"/>
  <c r="L455" i="7"/>
  <c r="I455" i="7"/>
  <c r="L456" i="7"/>
  <c r="I456" i="7"/>
  <c r="L457" i="7"/>
  <c r="I457" i="7"/>
  <c r="L458" i="7"/>
  <c r="I458" i="7"/>
  <c r="L459" i="7"/>
  <c r="I459" i="7"/>
  <c r="L460" i="7"/>
  <c r="I460" i="7"/>
  <c r="L461" i="7"/>
  <c r="I461" i="7"/>
  <c r="L462" i="7"/>
  <c r="I462" i="7"/>
  <c r="L463" i="7"/>
  <c r="I463" i="7"/>
  <c r="L464" i="7"/>
  <c r="I464" i="7"/>
  <c r="L465" i="7"/>
  <c r="I465" i="7"/>
  <c r="L466" i="7"/>
  <c r="I466" i="7"/>
  <c r="L467" i="7"/>
  <c r="I467" i="7"/>
  <c r="L468" i="7"/>
  <c r="I468" i="7"/>
  <c r="L469" i="7"/>
  <c r="I469" i="7"/>
  <c r="L470" i="7"/>
  <c r="I470" i="7"/>
  <c r="L471" i="7"/>
  <c r="I471" i="7"/>
  <c r="L472" i="7"/>
  <c r="I472" i="7"/>
  <c r="L473" i="7"/>
  <c r="I473" i="7"/>
  <c r="L474" i="7"/>
  <c r="I474" i="7"/>
  <c r="L475" i="7"/>
  <c r="I475" i="7"/>
  <c r="L476" i="7"/>
  <c r="I476" i="7"/>
  <c r="L477" i="7"/>
  <c r="I477" i="7"/>
  <c r="L478" i="7"/>
  <c r="I478" i="7"/>
  <c r="L479" i="7"/>
  <c r="I479" i="7"/>
  <c r="L480" i="7"/>
  <c r="I480" i="7"/>
  <c r="L481" i="7"/>
  <c r="I481" i="7"/>
  <c r="L482" i="7"/>
  <c r="I482" i="7"/>
  <c r="L483" i="7"/>
  <c r="I483" i="7"/>
  <c r="L484" i="7"/>
  <c r="I484" i="7"/>
  <c r="E485" i="7"/>
  <c r="N485" i="7"/>
  <c r="E486" i="7"/>
  <c r="N486" i="7"/>
  <c r="E487" i="7"/>
  <c r="N487" i="7"/>
  <c r="E488" i="7"/>
  <c r="N488" i="7"/>
  <c r="E489" i="7"/>
  <c r="N489" i="7"/>
  <c r="E490" i="7"/>
  <c r="N490" i="7"/>
  <c r="E491" i="7"/>
  <c r="N491" i="7"/>
  <c r="E492" i="7"/>
  <c r="N492" i="7"/>
  <c r="E493" i="7"/>
  <c r="N493" i="7"/>
  <c r="E494" i="7"/>
  <c r="N494" i="7"/>
  <c r="E495" i="7"/>
  <c r="N495" i="7"/>
  <c r="E496" i="7"/>
  <c r="N496" i="7"/>
  <c r="E497" i="7"/>
  <c r="N497" i="7"/>
  <c r="E498" i="7"/>
  <c r="J498" i="7" s="1"/>
  <c r="N498" i="7"/>
  <c r="E499" i="7"/>
  <c r="N499" i="7"/>
  <c r="E500" i="7"/>
  <c r="N500" i="7"/>
  <c r="E501" i="7"/>
  <c r="N501" i="7"/>
  <c r="E502" i="7"/>
  <c r="N502" i="7"/>
  <c r="E503" i="7"/>
  <c r="N503" i="7"/>
  <c r="N504" i="7"/>
  <c r="E504" i="7"/>
  <c r="N505" i="7"/>
  <c r="E505" i="7"/>
  <c r="N506" i="7"/>
  <c r="E506" i="7"/>
  <c r="N507" i="7"/>
  <c r="E507" i="7"/>
  <c r="N508" i="7"/>
  <c r="E508" i="7"/>
  <c r="N509" i="7"/>
  <c r="E509" i="7"/>
  <c r="N510" i="7"/>
  <c r="E510" i="7"/>
  <c r="N511" i="7"/>
  <c r="E511" i="7"/>
  <c r="E512" i="7"/>
  <c r="N512" i="7"/>
  <c r="E513" i="7"/>
  <c r="N513" i="7"/>
  <c r="E514" i="7"/>
  <c r="M514" i="7" s="1"/>
  <c r="N514" i="7"/>
  <c r="E515" i="7"/>
  <c r="N515" i="7"/>
  <c r="E516" i="7"/>
  <c r="N516" i="7"/>
  <c r="E517" i="7"/>
  <c r="N517" i="7"/>
  <c r="E518" i="7"/>
  <c r="N518" i="7"/>
  <c r="N519" i="7"/>
  <c r="E519" i="7"/>
  <c r="N520" i="7"/>
  <c r="E520" i="7"/>
  <c r="E521" i="7"/>
  <c r="N521" i="7"/>
  <c r="E522" i="7"/>
  <c r="N522" i="7"/>
  <c r="N523" i="7"/>
  <c r="E523" i="7"/>
  <c r="E524" i="7"/>
  <c r="N524" i="7"/>
  <c r="E525" i="7"/>
  <c r="N525" i="7"/>
  <c r="E526" i="7"/>
  <c r="N526" i="7"/>
  <c r="E527" i="7"/>
  <c r="N527" i="7"/>
  <c r="E528" i="7"/>
  <c r="N528" i="7"/>
  <c r="N529" i="7"/>
  <c r="E529" i="7"/>
  <c r="M529" i="7" s="1"/>
  <c r="N530" i="7"/>
  <c r="E530" i="7"/>
  <c r="N531" i="7"/>
  <c r="E531" i="7"/>
  <c r="N532" i="7"/>
  <c r="E532" i="7"/>
  <c r="N533" i="7"/>
  <c r="E533" i="7"/>
  <c r="N534" i="7"/>
  <c r="E534" i="7"/>
  <c r="N535" i="7"/>
  <c r="E535" i="7"/>
  <c r="N536" i="7"/>
  <c r="E536" i="7"/>
  <c r="N537" i="7"/>
  <c r="E537" i="7"/>
  <c r="N538" i="7"/>
  <c r="E538" i="7"/>
  <c r="E539" i="7"/>
  <c r="N539" i="7"/>
  <c r="N540" i="7"/>
  <c r="E540" i="7"/>
  <c r="N541" i="7"/>
  <c r="E541" i="7"/>
  <c r="N542" i="7"/>
  <c r="E542" i="7"/>
  <c r="E543" i="7"/>
  <c r="N543" i="7"/>
  <c r="E544" i="7"/>
  <c r="N544" i="7"/>
  <c r="E545" i="7"/>
  <c r="N545" i="7"/>
  <c r="E546" i="7"/>
  <c r="M546" i="7" s="1"/>
  <c r="N546" i="7"/>
  <c r="E547" i="7"/>
  <c r="N547" i="7"/>
  <c r="E548" i="7"/>
  <c r="N548" i="7"/>
  <c r="E549" i="7"/>
  <c r="N549" i="7"/>
  <c r="N550" i="7"/>
  <c r="E550" i="7"/>
  <c r="N551" i="7"/>
  <c r="E551" i="7"/>
  <c r="N552" i="7"/>
  <c r="E552" i="7"/>
  <c r="N553" i="7"/>
  <c r="E553" i="7"/>
  <c r="E554" i="7"/>
  <c r="N554" i="7"/>
  <c r="N555" i="7"/>
  <c r="E555" i="7"/>
  <c r="E556" i="7"/>
  <c r="N556" i="7"/>
  <c r="E557" i="7"/>
  <c r="N557" i="7"/>
  <c r="N558" i="7"/>
  <c r="E558" i="7"/>
  <c r="N559" i="7"/>
  <c r="E559" i="7"/>
  <c r="E560" i="7"/>
  <c r="N560" i="7"/>
  <c r="E561" i="7"/>
  <c r="N561" i="7"/>
  <c r="E562" i="7"/>
  <c r="J562" i="7" s="1"/>
  <c r="N562" i="7"/>
  <c r="E563" i="7"/>
  <c r="N563" i="7"/>
  <c r="E564" i="7"/>
  <c r="N564" i="7"/>
  <c r="E565" i="7"/>
  <c r="N565" i="7"/>
  <c r="E566" i="7"/>
  <c r="N566" i="7"/>
  <c r="E567" i="7"/>
  <c r="N567" i="7"/>
  <c r="E568" i="7"/>
  <c r="N568" i="7"/>
  <c r="E569" i="7"/>
  <c r="N569" i="7"/>
  <c r="E570" i="7"/>
  <c r="N570" i="7"/>
  <c r="N571" i="7"/>
  <c r="E571" i="7"/>
  <c r="E572" i="7"/>
  <c r="N572" i="7"/>
  <c r="E573" i="7"/>
  <c r="N573" i="7"/>
  <c r="E574" i="7"/>
  <c r="N574" i="7"/>
  <c r="E575" i="7"/>
  <c r="N575" i="7"/>
  <c r="E576" i="7"/>
  <c r="N576" i="7"/>
  <c r="N577" i="7"/>
  <c r="E577" i="7"/>
  <c r="M577" i="7" s="1"/>
  <c r="E578" i="7"/>
  <c r="M578" i="7" s="1"/>
  <c r="N578" i="7"/>
  <c r="N579" i="7"/>
  <c r="E579" i="7"/>
  <c r="N580" i="7"/>
  <c r="E580" i="7"/>
  <c r="N581" i="7"/>
  <c r="E581" i="7"/>
  <c r="N582" i="7"/>
  <c r="E582" i="7"/>
  <c r="N583" i="7"/>
  <c r="E583" i="7"/>
  <c r="M583" i="7" s="1"/>
  <c r="N584" i="7"/>
  <c r="E584" i="7"/>
  <c r="M584" i="7" s="1"/>
  <c r="N585" i="7"/>
  <c r="E585" i="7"/>
  <c r="M585" i="7" s="1"/>
  <c r="N586" i="7"/>
  <c r="E586" i="7"/>
  <c r="M586" i="7" s="1"/>
  <c r="N587" i="7"/>
  <c r="E587" i="7"/>
  <c r="M587" i="7" s="1"/>
  <c r="N588" i="7"/>
  <c r="E588" i="7"/>
  <c r="M588" i="7" s="1"/>
  <c r="N589" i="7"/>
  <c r="E589" i="7"/>
  <c r="M589" i="7" s="1"/>
  <c r="N590" i="7"/>
  <c r="E590" i="7"/>
  <c r="M590" i="7" s="1"/>
  <c r="N591" i="7"/>
  <c r="E591" i="7"/>
  <c r="M591" i="7" s="1"/>
  <c r="N592" i="7"/>
  <c r="E592" i="7"/>
  <c r="M592" i="7" s="1"/>
  <c r="N593" i="7"/>
  <c r="E593" i="7"/>
  <c r="M593" i="7" s="1"/>
  <c r="N594" i="7"/>
  <c r="E594" i="7"/>
  <c r="M594" i="7" s="1"/>
  <c r="N595" i="7"/>
  <c r="E595" i="7"/>
  <c r="M595" i="7" s="1"/>
  <c r="E596" i="7"/>
  <c r="M596" i="7" s="1"/>
  <c r="N596" i="7"/>
  <c r="N597" i="7"/>
  <c r="E597" i="7"/>
  <c r="M597" i="7" s="1"/>
  <c r="N598" i="7"/>
  <c r="E598" i="7"/>
  <c r="M598" i="7" s="1"/>
  <c r="N599" i="7"/>
  <c r="E599" i="7"/>
  <c r="M599" i="7" s="1"/>
  <c r="N600" i="7"/>
  <c r="E600" i="7"/>
  <c r="M600" i="7" s="1"/>
  <c r="N601" i="7"/>
  <c r="E601" i="7"/>
  <c r="M601" i="7" s="1"/>
  <c r="N602" i="7"/>
  <c r="E602" i="7"/>
  <c r="M602" i="7" s="1"/>
  <c r="N603" i="7"/>
  <c r="E603" i="7"/>
  <c r="M603" i="7" s="1"/>
  <c r="N604" i="7"/>
  <c r="E604" i="7"/>
  <c r="M604" i="7" s="1"/>
  <c r="N605" i="7"/>
  <c r="E605" i="7"/>
  <c r="M605" i="7" s="1"/>
  <c r="E606" i="7"/>
  <c r="M606" i="7" s="1"/>
  <c r="N606" i="7"/>
  <c r="N607" i="7"/>
  <c r="E607" i="7"/>
  <c r="M607" i="7" s="1"/>
  <c r="E608" i="7"/>
  <c r="M608" i="7" s="1"/>
  <c r="N608" i="7"/>
  <c r="N609" i="7"/>
  <c r="E609" i="7"/>
  <c r="M609" i="7" s="1"/>
  <c r="N610" i="7"/>
  <c r="E610" i="7"/>
  <c r="M610" i="7" s="1"/>
  <c r="E611" i="7"/>
  <c r="M611" i="7" s="1"/>
  <c r="N611" i="7"/>
  <c r="N612" i="7"/>
  <c r="E612" i="7"/>
  <c r="M612" i="7" s="1"/>
  <c r="N613" i="7"/>
  <c r="E613" i="7"/>
  <c r="M613" i="7" s="1"/>
  <c r="N614" i="7"/>
  <c r="E614" i="7"/>
  <c r="M614" i="7" s="1"/>
  <c r="N615" i="7"/>
  <c r="E615" i="7"/>
  <c r="M615" i="7" s="1"/>
  <c r="E616" i="7"/>
  <c r="M616" i="7" s="1"/>
  <c r="N616" i="7"/>
  <c r="N617" i="7"/>
  <c r="E617" i="7"/>
  <c r="M617" i="7" s="1"/>
  <c r="N618" i="7"/>
  <c r="E618" i="7"/>
  <c r="M618" i="7" s="1"/>
  <c r="E619" i="7"/>
  <c r="M619" i="7" s="1"/>
  <c r="N619" i="7"/>
  <c r="E620" i="7"/>
  <c r="M620" i="7" s="1"/>
  <c r="N620" i="7"/>
  <c r="N621" i="7"/>
  <c r="E621" i="7"/>
  <c r="M621" i="7" s="1"/>
  <c r="E622" i="7"/>
  <c r="M622" i="7" s="1"/>
  <c r="N622" i="7"/>
  <c r="E623" i="7"/>
  <c r="M623" i="7" s="1"/>
  <c r="N623" i="7"/>
  <c r="N624" i="7"/>
  <c r="E624" i="7"/>
  <c r="M624" i="7" s="1"/>
  <c r="E625" i="7"/>
  <c r="M625" i="7" s="1"/>
  <c r="N625" i="7"/>
  <c r="N626" i="7"/>
  <c r="E626" i="7"/>
  <c r="M626" i="7" s="1"/>
  <c r="E627" i="7"/>
  <c r="M627" i="7" s="1"/>
  <c r="N627" i="7"/>
  <c r="E628" i="7"/>
  <c r="M628" i="7" s="1"/>
  <c r="N628" i="7"/>
  <c r="E629" i="7"/>
  <c r="M629" i="7" s="1"/>
  <c r="N629" i="7"/>
  <c r="E630" i="7"/>
  <c r="M630" i="7" s="1"/>
  <c r="N630" i="7"/>
  <c r="E631" i="7"/>
  <c r="M631" i="7" s="1"/>
  <c r="N631" i="7"/>
  <c r="E632" i="7"/>
  <c r="M632" i="7" s="1"/>
  <c r="N632" i="7"/>
  <c r="E633" i="7"/>
  <c r="M633" i="7" s="1"/>
  <c r="N633" i="7"/>
  <c r="E634" i="7"/>
  <c r="M634" i="7" s="1"/>
  <c r="N634" i="7"/>
  <c r="E635" i="7"/>
  <c r="M635" i="7" s="1"/>
  <c r="N635" i="7"/>
  <c r="E636" i="7"/>
  <c r="M636" i="7" s="1"/>
  <c r="N636" i="7"/>
  <c r="E637" i="7"/>
  <c r="M637" i="7" s="1"/>
  <c r="N637" i="7"/>
  <c r="E638" i="7"/>
  <c r="M638" i="7" s="1"/>
  <c r="N638" i="7"/>
  <c r="E639" i="7"/>
  <c r="M639" i="7" s="1"/>
  <c r="N639" i="7"/>
  <c r="E640" i="7"/>
  <c r="M640" i="7" s="1"/>
  <c r="N640" i="7"/>
  <c r="E641" i="7"/>
  <c r="M641" i="7" s="1"/>
  <c r="N641" i="7"/>
  <c r="E642" i="7"/>
  <c r="M642" i="7" s="1"/>
  <c r="N642" i="7"/>
  <c r="E643" i="7"/>
  <c r="M643" i="7" s="1"/>
  <c r="N643" i="7"/>
  <c r="E644" i="7"/>
  <c r="M644" i="7" s="1"/>
  <c r="N644" i="7"/>
  <c r="E645" i="7"/>
  <c r="M645" i="7" s="1"/>
  <c r="N645" i="7"/>
  <c r="E646" i="7"/>
  <c r="M646" i="7" s="1"/>
  <c r="N646" i="7"/>
  <c r="E647" i="7"/>
  <c r="M647" i="7" s="1"/>
  <c r="N647" i="7"/>
  <c r="E648" i="7"/>
  <c r="M648" i="7" s="1"/>
  <c r="N648" i="7"/>
  <c r="E649" i="7"/>
  <c r="M649" i="7" s="1"/>
  <c r="N649" i="7"/>
  <c r="E650" i="7"/>
  <c r="M650" i="7" s="1"/>
  <c r="N650" i="7"/>
  <c r="N651" i="7"/>
  <c r="E651" i="7"/>
  <c r="M651" i="7" s="1"/>
  <c r="E652" i="7"/>
  <c r="M652" i="7" s="1"/>
  <c r="N652" i="7"/>
  <c r="E653" i="7"/>
  <c r="M653" i="7" s="1"/>
  <c r="N653" i="7"/>
  <c r="N654" i="7"/>
  <c r="E654" i="7"/>
  <c r="M654" i="7" s="1"/>
  <c r="N655" i="7"/>
  <c r="E655" i="7"/>
  <c r="M655" i="7" s="1"/>
  <c r="E656" i="7"/>
  <c r="M656" i="7" s="1"/>
  <c r="N656" i="7"/>
  <c r="N657" i="7"/>
  <c r="E657" i="7"/>
  <c r="M657" i="7" s="1"/>
  <c r="N658" i="7"/>
  <c r="E658" i="7"/>
  <c r="M658" i="7" s="1"/>
  <c r="N659" i="7"/>
  <c r="E659" i="7"/>
  <c r="M659" i="7" s="1"/>
  <c r="E660" i="7"/>
  <c r="M660" i="7" s="1"/>
  <c r="N660" i="7"/>
  <c r="N661" i="7"/>
  <c r="E661" i="7"/>
  <c r="M661" i="7" s="1"/>
  <c r="N662" i="7"/>
  <c r="E662" i="7"/>
  <c r="M662" i="7" s="1"/>
  <c r="N663" i="7"/>
  <c r="E663" i="7"/>
  <c r="M663" i="7" s="1"/>
  <c r="N664" i="7"/>
  <c r="E664" i="7"/>
  <c r="M664" i="7" s="1"/>
  <c r="N665" i="7"/>
  <c r="E665" i="7"/>
  <c r="M665" i="7" s="1"/>
  <c r="E666" i="7"/>
  <c r="M666" i="7" s="1"/>
  <c r="N666" i="7"/>
  <c r="N667" i="7"/>
  <c r="E667" i="7"/>
  <c r="M667" i="7" s="1"/>
  <c r="N668" i="7"/>
  <c r="E668" i="7"/>
  <c r="M668" i="7" s="1"/>
  <c r="E669" i="7"/>
  <c r="M669" i="7" s="1"/>
  <c r="N669" i="7"/>
  <c r="E670" i="7"/>
  <c r="M670" i="7" s="1"/>
  <c r="N670" i="7"/>
  <c r="E671" i="7"/>
  <c r="M671" i="7" s="1"/>
  <c r="N671" i="7"/>
  <c r="N672" i="7"/>
  <c r="E672" i="7"/>
  <c r="M672" i="7" s="1"/>
  <c r="N673" i="7"/>
  <c r="E673" i="7"/>
  <c r="M673" i="7" s="1"/>
  <c r="E674" i="7"/>
  <c r="M674" i="7" s="1"/>
  <c r="N674" i="7"/>
  <c r="N675" i="7"/>
  <c r="E675" i="7"/>
  <c r="M675" i="7" s="1"/>
  <c r="N676" i="7"/>
  <c r="E676" i="7"/>
  <c r="M676" i="7" s="1"/>
  <c r="N677" i="7"/>
  <c r="E677" i="7"/>
  <c r="M677" i="7" s="1"/>
  <c r="N678" i="7"/>
  <c r="E678" i="7"/>
  <c r="M678" i="7" s="1"/>
  <c r="N679" i="7"/>
  <c r="E679" i="7"/>
  <c r="M679" i="7" s="1"/>
  <c r="N680" i="7"/>
  <c r="E680" i="7"/>
  <c r="M680" i="7" s="1"/>
  <c r="N681" i="7"/>
  <c r="E681" i="7"/>
  <c r="M681" i="7" s="1"/>
  <c r="N682" i="7"/>
  <c r="E682" i="7"/>
  <c r="M682" i="7" s="1"/>
  <c r="N683" i="7"/>
  <c r="E683" i="7"/>
  <c r="M683" i="7" s="1"/>
  <c r="E684" i="7"/>
  <c r="M684" i="7" s="1"/>
  <c r="N684" i="7"/>
  <c r="E685" i="7"/>
  <c r="M685" i="7" s="1"/>
  <c r="N685" i="7"/>
  <c r="E686" i="7"/>
  <c r="M686" i="7" s="1"/>
  <c r="N686" i="7"/>
  <c r="E687" i="7"/>
  <c r="M687" i="7" s="1"/>
  <c r="N687" i="7"/>
  <c r="E688" i="7"/>
  <c r="M688" i="7" s="1"/>
  <c r="N688" i="7"/>
  <c r="E689" i="7"/>
  <c r="M689" i="7" s="1"/>
  <c r="N689" i="7"/>
  <c r="E690" i="7"/>
  <c r="M690" i="7" s="1"/>
  <c r="N690" i="7"/>
  <c r="E691" i="7"/>
  <c r="M691" i="7" s="1"/>
  <c r="N691" i="7"/>
  <c r="E692" i="7"/>
  <c r="M692" i="7" s="1"/>
  <c r="N692" i="7"/>
  <c r="E693" i="7"/>
  <c r="M693" i="7" s="1"/>
  <c r="N693" i="7"/>
  <c r="E694" i="7"/>
  <c r="M694" i="7" s="1"/>
  <c r="N694" i="7"/>
  <c r="E695" i="7"/>
  <c r="M695" i="7" s="1"/>
  <c r="N695" i="7"/>
  <c r="E696" i="7"/>
  <c r="M696" i="7" s="1"/>
  <c r="N696" i="7"/>
  <c r="E697" i="7"/>
  <c r="M697" i="7" s="1"/>
  <c r="N697" i="7"/>
  <c r="E698" i="7"/>
  <c r="M698" i="7" s="1"/>
  <c r="N698" i="7"/>
  <c r="E699" i="7"/>
  <c r="M699" i="7" s="1"/>
  <c r="N699" i="7"/>
  <c r="E700" i="7"/>
  <c r="M700" i="7" s="1"/>
  <c r="N700" i="7"/>
  <c r="E701" i="7"/>
  <c r="M701" i="7" s="1"/>
  <c r="N701" i="7"/>
  <c r="E702" i="7"/>
  <c r="M702" i="7" s="1"/>
  <c r="N702" i="7"/>
  <c r="E703" i="7"/>
  <c r="M703" i="7" s="1"/>
  <c r="N703" i="7"/>
  <c r="E704" i="7"/>
  <c r="M704" i="7" s="1"/>
  <c r="N704" i="7"/>
  <c r="E705" i="7"/>
  <c r="M705" i="7" s="1"/>
  <c r="N705" i="7"/>
  <c r="E706" i="7"/>
  <c r="M706" i="7" s="1"/>
  <c r="N706" i="7"/>
  <c r="E707" i="7"/>
  <c r="M707" i="7" s="1"/>
  <c r="N707" i="7"/>
  <c r="N708" i="7"/>
  <c r="E708" i="7"/>
  <c r="M708" i="7" s="1"/>
  <c r="N709" i="7"/>
  <c r="E709" i="7"/>
  <c r="N710" i="7"/>
  <c r="E710" i="7"/>
  <c r="E711" i="7"/>
  <c r="N711" i="7"/>
  <c r="N712" i="7"/>
  <c r="E712" i="7"/>
  <c r="N713" i="7"/>
  <c r="E713" i="7"/>
  <c r="N714" i="7"/>
  <c r="E714" i="7"/>
  <c r="N715" i="7"/>
  <c r="E715" i="7"/>
  <c r="N716" i="7"/>
  <c r="E716" i="7"/>
  <c r="N717" i="7"/>
  <c r="E717" i="7"/>
  <c r="E718" i="7"/>
  <c r="N718" i="7"/>
  <c r="N719" i="7"/>
  <c r="E719" i="7"/>
  <c r="E720" i="7"/>
  <c r="N720" i="7"/>
  <c r="E721" i="7"/>
  <c r="N721" i="7"/>
  <c r="N722" i="7"/>
  <c r="E722" i="7"/>
  <c r="N723" i="7"/>
  <c r="E723" i="7"/>
  <c r="N724" i="7"/>
  <c r="E724" i="7"/>
  <c r="N725" i="7"/>
  <c r="E725" i="7"/>
  <c r="E726" i="7"/>
  <c r="N726" i="7"/>
  <c r="E727" i="7"/>
  <c r="N727" i="7"/>
  <c r="E728" i="7"/>
  <c r="N728" i="7"/>
  <c r="E729" i="7"/>
  <c r="N729" i="7"/>
  <c r="N730" i="7"/>
  <c r="E730" i="7"/>
  <c r="E731" i="7"/>
  <c r="N731" i="7"/>
  <c r="N732" i="7"/>
  <c r="E732" i="7"/>
  <c r="E733" i="7"/>
  <c r="N733" i="7"/>
  <c r="E734" i="7"/>
  <c r="N734" i="7"/>
  <c r="N735" i="7"/>
  <c r="E735" i="7"/>
  <c r="E736" i="7"/>
  <c r="N736" i="7"/>
  <c r="N737" i="7"/>
  <c r="E737" i="7"/>
  <c r="M737" i="7" s="1"/>
  <c r="E738" i="7"/>
  <c r="M738" i="7" s="1"/>
  <c r="N738" i="7"/>
  <c r="E739" i="7"/>
  <c r="N739" i="7"/>
  <c r="E740" i="7"/>
  <c r="N740" i="7"/>
  <c r="N741" i="7"/>
  <c r="E741" i="7"/>
  <c r="N742" i="7"/>
  <c r="E742" i="7"/>
  <c r="N743" i="7"/>
  <c r="E743" i="7"/>
  <c r="N744" i="7"/>
  <c r="E744" i="7"/>
  <c r="N745" i="7"/>
  <c r="E745" i="7"/>
  <c r="N746" i="7"/>
  <c r="E746" i="7"/>
  <c r="N747" i="7"/>
  <c r="E747" i="7"/>
  <c r="N748" i="7"/>
  <c r="E748" i="7"/>
  <c r="N749" i="7"/>
  <c r="E749" i="7"/>
  <c r="N750" i="7"/>
  <c r="E750" i="7"/>
  <c r="N751" i="7"/>
  <c r="E751" i="7"/>
  <c r="N752" i="7"/>
  <c r="E752" i="7"/>
  <c r="E753" i="7"/>
  <c r="N753" i="7"/>
  <c r="N754" i="7"/>
  <c r="E754" i="7"/>
  <c r="E755" i="7"/>
  <c r="N755" i="7"/>
  <c r="N756" i="7"/>
  <c r="E756" i="7"/>
  <c r="E757" i="7"/>
  <c r="N757" i="7"/>
  <c r="N758" i="7"/>
  <c r="E758" i="7"/>
  <c r="N759" i="7"/>
  <c r="E759" i="7"/>
  <c r="N760" i="7"/>
  <c r="E760" i="7"/>
  <c r="E761" i="7"/>
  <c r="N761" i="7"/>
  <c r="E762" i="7"/>
  <c r="N762" i="7"/>
  <c r="E763" i="7"/>
  <c r="N763" i="7"/>
  <c r="E764" i="7"/>
  <c r="N764" i="7"/>
  <c r="N765" i="7"/>
  <c r="E765" i="7"/>
  <c r="E766" i="7"/>
  <c r="N766" i="7"/>
  <c r="E767" i="7"/>
  <c r="N767" i="7"/>
  <c r="E768" i="7"/>
  <c r="N768" i="7"/>
  <c r="E769" i="7"/>
  <c r="N769" i="7"/>
  <c r="E770" i="7"/>
  <c r="M770" i="7" s="1"/>
  <c r="N770" i="7"/>
  <c r="E771" i="7"/>
  <c r="N771" i="7"/>
  <c r="N772" i="7"/>
  <c r="E772" i="7"/>
  <c r="E773" i="7"/>
  <c r="N773" i="7"/>
  <c r="E774" i="7"/>
  <c r="N774" i="7"/>
  <c r="E775" i="7"/>
  <c r="N775" i="7"/>
  <c r="E776" i="7"/>
  <c r="N776" i="7"/>
  <c r="E777" i="7"/>
  <c r="N777" i="7"/>
  <c r="N778" i="7"/>
  <c r="E778" i="7"/>
  <c r="N779" i="7"/>
  <c r="E779" i="7"/>
  <c r="N780" i="7"/>
  <c r="E780" i="7"/>
  <c r="N781" i="7"/>
  <c r="E781" i="7"/>
  <c r="N782" i="7"/>
  <c r="E782" i="7"/>
  <c r="N783" i="7"/>
  <c r="E783" i="7"/>
  <c r="N784" i="7"/>
  <c r="E784" i="7"/>
  <c r="N785" i="7"/>
  <c r="E785" i="7"/>
  <c r="J785" i="7" s="1"/>
  <c r="N786" i="7"/>
  <c r="E786" i="7"/>
  <c r="E787" i="7"/>
  <c r="N787" i="7"/>
  <c r="E788" i="7"/>
  <c r="N788" i="7"/>
  <c r="E789" i="7"/>
  <c r="N789" i="7"/>
  <c r="E790" i="7"/>
  <c r="N790" i="7"/>
  <c r="E791" i="7"/>
  <c r="N791" i="7"/>
  <c r="E792" i="7"/>
  <c r="N792" i="7"/>
  <c r="E793" i="7"/>
  <c r="N793" i="7"/>
  <c r="N794" i="7"/>
  <c r="E794" i="7"/>
  <c r="E795" i="7"/>
  <c r="N795" i="7"/>
  <c r="E796" i="7"/>
  <c r="N796" i="7"/>
  <c r="E797" i="7"/>
  <c r="N797" i="7"/>
  <c r="E798" i="7"/>
  <c r="N798" i="7"/>
  <c r="N799" i="7"/>
  <c r="E799" i="7"/>
  <c r="N800" i="7"/>
  <c r="E800" i="7"/>
  <c r="E801" i="7"/>
  <c r="N801" i="7"/>
  <c r="E802" i="7"/>
  <c r="M802" i="7" s="1"/>
  <c r="N802" i="7"/>
  <c r="E803" i="7"/>
  <c r="N803" i="7"/>
  <c r="E804" i="7"/>
  <c r="N804" i="7"/>
  <c r="E805" i="7"/>
  <c r="N805" i="7"/>
  <c r="N806" i="7"/>
  <c r="E806" i="7"/>
  <c r="N807" i="7"/>
  <c r="E807" i="7"/>
  <c r="N808" i="7"/>
  <c r="E808" i="7"/>
  <c r="N809" i="7"/>
  <c r="E809" i="7"/>
  <c r="N810" i="7"/>
  <c r="E810" i="7"/>
  <c r="E811" i="7"/>
  <c r="N811" i="7"/>
  <c r="N812" i="7"/>
  <c r="E812" i="7"/>
  <c r="N813" i="7"/>
  <c r="E813" i="7"/>
  <c r="N814" i="7"/>
  <c r="E814" i="7"/>
  <c r="N815" i="7"/>
  <c r="E815" i="7"/>
  <c r="E816" i="7"/>
  <c r="N816" i="7"/>
  <c r="N817" i="7"/>
  <c r="E817" i="7"/>
  <c r="J817" i="7" s="1"/>
  <c r="I818" i="7"/>
  <c r="L818" i="7"/>
  <c r="I819" i="7"/>
  <c r="L819" i="7"/>
  <c r="I820" i="7"/>
  <c r="L820" i="7"/>
  <c r="I821" i="7"/>
  <c r="L821" i="7"/>
  <c r="I822" i="7"/>
  <c r="L822" i="7"/>
  <c r="I823" i="7"/>
  <c r="L823" i="7"/>
  <c r="I824" i="7"/>
  <c r="L824" i="7"/>
  <c r="I825" i="7"/>
  <c r="L825" i="7"/>
  <c r="I826" i="7"/>
  <c r="L826" i="7"/>
  <c r="I827" i="7"/>
  <c r="L827" i="7"/>
  <c r="I828" i="7"/>
  <c r="L828" i="7"/>
  <c r="I829" i="7"/>
  <c r="L829" i="7"/>
  <c r="I830" i="7"/>
  <c r="L830" i="7"/>
  <c r="I831" i="7"/>
  <c r="L831" i="7"/>
  <c r="I832" i="7"/>
  <c r="L832" i="7"/>
  <c r="I833" i="7"/>
  <c r="L833" i="7"/>
  <c r="I834" i="7"/>
  <c r="L834" i="7"/>
  <c r="I835" i="7"/>
  <c r="L835" i="7"/>
  <c r="I836" i="7"/>
  <c r="L836" i="7"/>
  <c r="I837" i="7"/>
  <c r="L837" i="7"/>
  <c r="I838" i="7"/>
  <c r="L838" i="7"/>
  <c r="I839" i="7"/>
  <c r="L839" i="7"/>
  <c r="I840" i="7"/>
  <c r="L840" i="7"/>
  <c r="I841" i="7"/>
  <c r="L841" i="7"/>
  <c r="I842" i="7"/>
  <c r="L842" i="7"/>
  <c r="I843" i="7"/>
  <c r="L843" i="7"/>
  <c r="I844" i="7"/>
  <c r="L844" i="7"/>
  <c r="I845" i="7"/>
  <c r="L845" i="7"/>
  <c r="I846" i="7"/>
  <c r="L846" i="7"/>
  <c r="I847" i="7"/>
  <c r="L847" i="7"/>
  <c r="I848" i="7"/>
  <c r="L848" i="7"/>
  <c r="I849" i="7"/>
  <c r="L849" i="7"/>
  <c r="I850" i="7"/>
  <c r="L850" i="7"/>
  <c r="I851" i="7"/>
  <c r="L851" i="7"/>
  <c r="I852" i="7"/>
  <c r="L852" i="7"/>
  <c r="I853" i="7"/>
  <c r="L853" i="7"/>
  <c r="I854" i="7"/>
  <c r="L854" i="7"/>
  <c r="I855" i="7"/>
  <c r="L855" i="7"/>
  <c r="I856" i="7"/>
  <c r="L856" i="7"/>
  <c r="I857" i="7"/>
  <c r="L857" i="7"/>
  <c r="I858" i="7"/>
  <c r="L858" i="7"/>
  <c r="I859" i="7"/>
  <c r="L859" i="7"/>
  <c r="I860" i="7"/>
  <c r="L860" i="7"/>
  <c r="I861" i="7"/>
  <c r="L861" i="7"/>
  <c r="I862" i="7"/>
  <c r="L862" i="7"/>
  <c r="I863" i="7"/>
  <c r="L863" i="7"/>
  <c r="I864" i="7"/>
  <c r="L864" i="7"/>
  <c r="I865" i="7"/>
  <c r="L865" i="7"/>
  <c r="I866" i="7"/>
  <c r="L866" i="7"/>
  <c r="I867" i="7"/>
  <c r="L867" i="7"/>
  <c r="I868" i="7"/>
  <c r="L868" i="7"/>
  <c r="I869" i="7"/>
  <c r="L869" i="7"/>
  <c r="I870" i="7"/>
  <c r="L870" i="7"/>
  <c r="I871" i="7"/>
  <c r="L871" i="7"/>
  <c r="I872" i="7"/>
  <c r="L872" i="7"/>
  <c r="I873" i="7"/>
  <c r="L873" i="7"/>
  <c r="I874" i="7"/>
  <c r="L874" i="7"/>
  <c r="I875" i="7"/>
  <c r="L875" i="7"/>
  <c r="I876" i="7"/>
  <c r="L876" i="7"/>
  <c r="I877" i="7"/>
  <c r="L877" i="7"/>
  <c r="I878" i="7"/>
  <c r="L878" i="7"/>
  <c r="I879" i="7"/>
  <c r="L879" i="7"/>
  <c r="I880" i="7"/>
  <c r="L880" i="7"/>
  <c r="I881" i="7"/>
  <c r="L881" i="7"/>
  <c r="I882" i="7"/>
  <c r="L882" i="7"/>
  <c r="I883" i="7"/>
  <c r="L883" i="7"/>
  <c r="I884" i="7"/>
  <c r="L884" i="7"/>
  <c r="I885" i="7"/>
  <c r="L885" i="7"/>
  <c r="I886" i="7"/>
  <c r="L886" i="7"/>
  <c r="I887" i="7"/>
  <c r="L887" i="7"/>
  <c r="I888" i="7"/>
  <c r="L888" i="7"/>
  <c r="I889" i="7"/>
  <c r="L889" i="7"/>
  <c r="I890" i="7"/>
  <c r="L890" i="7"/>
  <c r="I891" i="7"/>
  <c r="L891" i="7"/>
  <c r="I892" i="7"/>
  <c r="L892" i="7"/>
  <c r="I893" i="7"/>
  <c r="L893" i="7"/>
  <c r="I894" i="7"/>
  <c r="L894" i="7"/>
  <c r="I895" i="7"/>
  <c r="L895" i="7"/>
  <c r="I896" i="7"/>
  <c r="L896" i="7"/>
  <c r="I897" i="7"/>
  <c r="L897" i="7"/>
  <c r="I898" i="7"/>
  <c r="L898" i="7"/>
  <c r="I899" i="7"/>
  <c r="L899" i="7"/>
  <c r="I900" i="7"/>
  <c r="L900" i="7"/>
  <c r="I901" i="7"/>
  <c r="L901" i="7"/>
  <c r="I902" i="7"/>
  <c r="L902" i="7"/>
  <c r="I903" i="7"/>
  <c r="L903" i="7"/>
  <c r="I904" i="7"/>
  <c r="L904" i="7"/>
  <c r="I905" i="7"/>
  <c r="L905" i="7"/>
  <c r="I906" i="7"/>
  <c r="L906" i="7"/>
  <c r="I907" i="7"/>
  <c r="L907" i="7"/>
  <c r="I908" i="7"/>
  <c r="L908" i="7"/>
  <c r="I909" i="7"/>
  <c r="L909" i="7"/>
  <c r="I910" i="7"/>
  <c r="L910" i="7"/>
  <c r="I911" i="7"/>
  <c r="L911" i="7"/>
  <c r="I912" i="7"/>
  <c r="L912" i="7"/>
  <c r="I913" i="7"/>
  <c r="L913" i="7"/>
  <c r="I914" i="7"/>
  <c r="L914" i="7"/>
  <c r="I915" i="7"/>
  <c r="L915" i="7"/>
  <c r="I916" i="7"/>
  <c r="L916" i="7"/>
  <c r="I917" i="7"/>
  <c r="L917" i="7"/>
  <c r="I918" i="7"/>
  <c r="L918" i="7"/>
  <c r="I919" i="7"/>
  <c r="L919" i="7"/>
  <c r="I920" i="7"/>
  <c r="L920" i="7"/>
  <c r="I921" i="7"/>
  <c r="L921" i="7"/>
  <c r="I922" i="7"/>
  <c r="L922" i="7"/>
  <c r="I923" i="7"/>
  <c r="L923" i="7"/>
  <c r="I924" i="7"/>
  <c r="L924" i="7"/>
  <c r="I925" i="7"/>
  <c r="L925" i="7"/>
  <c r="I926" i="7"/>
  <c r="L926" i="7"/>
  <c r="I927" i="7"/>
  <c r="L927" i="7"/>
  <c r="I928" i="7"/>
  <c r="L928" i="7"/>
  <c r="I929" i="7"/>
  <c r="L929" i="7"/>
  <c r="I930" i="7"/>
  <c r="L930" i="7"/>
  <c r="I931" i="7"/>
  <c r="L931" i="7"/>
  <c r="I932" i="7"/>
  <c r="L932" i="7"/>
  <c r="I933" i="7"/>
  <c r="L933" i="7"/>
  <c r="I934" i="7"/>
  <c r="L934" i="7"/>
  <c r="I935" i="7"/>
  <c r="L935" i="7"/>
  <c r="I936" i="7"/>
  <c r="L936" i="7"/>
  <c r="I937" i="7"/>
  <c r="L937" i="7"/>
  <c r="I938" i="7"/>
  <c r="L938" i="7"/>
  <c r="I939" i="7"/>
  <c r="L939" i="7"/>
  <c r="I940" i="7"/>
  <c r="L940" i="7"/>
  <c r="I941" i="7"/>
  <c r="L941" i="7"/>
  <c r="I942" i="7"/>
  <c r="L942" i="7"/>
  <c r="I943" i="7"/>
  <c r="L943" i="7"/>
  <c r="I944" i="7"/>
  <c r="L944" i="7"/>
  <c r="I945" i="7"/>
  <c r="L945" i="7"/>
  <c r="I946" i="7"/>
  <c r="L946" i="7"/>
  <c r="I947" i="7"/>
  <c r="L947" i="7"/>
  <c r="I948" i="7"/>
  <c r="L948" i="7"/>
  <c r="I949" i="7"/>
  <c r="L949" i="7"/>
  <c r="I950" i="7"/>
  <c r="L950" i="7"/>
  <c r="I951" i="7"/>
  <c r="L951" i="7"/>
  <c r="I952" i="7"/>
  <c r="L952" i="7"/>
  <c r="I953" i="7"/>
  <c r="L953" i="7"/>
  <c r="I954" i="7"/>
  <c r="L954" i="7"/>
  <c r="I955" i="7"/>
  <c r="L955" i="7"/>
  <c r="I956" i="7"/>
  <c r="L956" i="7"/>
  <c r="I957" i="7"/>
  <c r="L957" i="7"/>
  <c r="I958" i="7"/>
  <c r="L958" i="7"/>
  <c r="I959" i="7"/>
  <c r="L959" i="7"/>
  <c r="I960" i="7"/>
  <c r="L960" i="7"/>
  <c r="I961" i="7"/>
  <c r="L961" i="7"/>
  <c r="I962" i="7"/>
  <c r="L962" i="7"/>
  <c r="I963" i="7"/>
  <c r="L963" i="7"/>
  <c r="I964" i="7"/>
  <c r="L964" i="7"/>
  <c r="I965" i="7"/>
  <c r="L965" i="7"/>
  <c r="I966" i="7"/>
  <c r="L966" i="7"/>
  <c r="I967" i="7"/>
  <c r="L967" i="7"/>
  <c r="I968" i="7"/>
  <c r="L968" i="7"/>
  <c r="I969" i="7"/>
  <c r="L969" i="7"/>
  <c r="I970" i="7"/>
  <c r="L970" i="7"/>
  <c r="I971" i="7"/>
  <c r="L971" i="7"/>
  <c r="I972" i="7"/>
  <c r="L972" i="7"/>
  <c r="I973" i="7"/>
  <c r="L973" i="7"/>
  <c r="I974" i="7"/>
  <c r="L974" i="7"/>
  <c r="I975" i="7"/>
  <c r="L975" i="7"/>
  <c r="I976" i="7"/>
  <c r="L976" i="7"/>
  <c r="I977" i="7"/>
  <c r="L977" i="7"/>
  <c r="I978" i="7"/>
  <c r="L978" i="7"/>
  <c r="I979" i="7"/>
  <c r="L979" i="7"/>
  <c r="I980" i="7"/>
  <c r="L980" i="7"/>
  <c r="I981" i="7"/>
  <c r="L981" i="7"/>
  <c r="I982" i="7"/>
  <c r="L982" i="7"/>
  <c r="I983" i="7"/>
  <c r="L983" i="7"/>
  <c r="I984" i="7"/>
  <c r="L984" i="7"/>
  <c r="I985" i="7"/>
  <c r="L985" i="7"/>
  <c r="I986" i="7"/>
  <c r="L986" i="7"/>
  <c r="I987" i="7"/>
  <c r="L987" i="7"/>
  <c r="I988" i="7"/>
  <c r="L988" i="7"/>
  <c r="I989" i="7"/>
  <c r="L989" i="7"/>
  <c r="I990" i="7"/>
  <c r="L990" i="7"/>
  <c r="I991" i="7"/>
  <c r="L991" i="7"/>
  <c r="I992" i="7"/>
  <c r="L992" i="7"/>
  <c r="I993" i="7"/>
  <c r="L993" i="7"/>
  <c r="I994" i="7"/>
  <c r="L994" i="7"/>
  <c r="I995" i="7"/>
  <c r="L995" i="7"/>
  <c r="I996" i="7"/>
  <c r="L996" i="7"/>
  <c r="I997" i="7"/>
  <c r="L997" i="7"/>
  <c r="I998" i="7"/>
  <c r="L998" i="7"/>
  <c r="I999" i="7"/>
  <c r="L999" i="7"/>
  <c r="I1000" i="7"/>
  <c r="L1000" i="7"/>
  <c r="I1001" i="7"/>
  <c r="L1001" i="7"/>
  <c r="I1002" i="7"/>
  <c r="L1002" i="7"/>
  <c r="I1003" i="7"/>
  <c r="L1003" i="7"/>
  <c r="I1004" i="7"/>
  <c r="L1004" i="7"/>
  <c r="I1005" i="7"/>
  <c r="L1005" i="7"/>
  <c r="I1006" i="7"/>
  <c r="L1006" i="7"/>
  <c r="I1007" i="7"/>
  <c r="L1007" i="7"/>
  <c r="I1008" i="7"/>
  <c r="L1008" i="7"/>
  <c r="I1009" i="7"/>
  <c r="L1009" i="7"/>
  <c r="I1010" i="7"/>
  <c r="L1010" i="7"/>
  <c r="I1011" i="7"/>
  <c r="L1011" i="7"/>
  <c r="I1012" i="7"/>
  <c r="L1012" i="7"/>
  <c r="I1013" i="7"/>
  <c r="L1013" i="7"/>
  <c r="I1014" i="7"/>
  <c r="L1014" i="7"/>
  <c r="I1015" i="7"/>
  <c r="L1015" i="7"/>
  <c r="I1016" i="7"/>
  <c r="L1016" i="7"/>
  <c r="I1017" i="7"/>
  <c r="L1017" i="7"/>
  <c r="I1018" i="7"/>
  <c r="L1018" i="7"/>
  <c r="I1019" i="7"/>
  <c r="L1019" i="7"/>
  <c r="I1020" i="7"/>
  <c r="L1020" i="7"/>
  <c r="I1021" i="7"/>
  <c r="L1021" i="7"/>
  <c r="I1022" i="7"/>
  <c r="L1022" i="7"/>
  <c r="I1023" i="7"/>
  <c r="L1023" i="7"/>
  <c r="I1024" i="7"/>
  <c r="L1024" i="7"/>
  <c r="I1025" i="7"/>
  <c r="L1025" i="7"/>
  <c r="I1026" i="7"/>
  <c r="L1026" i="7"/>
  <c r="I1027" i="7"/>
  <c r="L1027" i="7"/>
  <c r="I1028" i="7"/>
  <c r="L1028" i="7"/>
  <c r="I1029" i="7"/>
  <c r="L1029" i="7"/>
  <c r="I1030" i="7"/>
  <c r="L1030" i="7"/>
  <c r="I1031" i="7"/>
  <c r="L1031" i="7"/>
  <c r="I1032" i="7"/>
  <c r="L1032" i="7"/>
  <c r="I1033" i="7"/>
  <c r="L1033" i="7"/>
  <c r="I1034" i="7"/>
  <c r="L1034" i="7"/>
  <c r="I1035" i="7"/>
  <c r="L1035" i="7"/>
  <c r="I1036" i="7"/>
  <c r="L1036" i="7"/>
  <c r="I1037" i="7"/>
  <c r="L1037" i="7"/>
  <c r="I1038" i="7"/>
  <c r="L1038" i="7"/>
  <c r="I1039" i="7"/>
  <c r="L1039" i="7"/>
  <c r="I1040" i="7"/>
  <c r="L1040" i="7"/>
  <c r="I1041" i="7"/>
  <c r="L1041" i="7"/>
  <c r="I1042" i="7"/>
  <c r="L1042" i="7"/>
  <c r="I1043" i="7"/>
  <c r="L1043" i="7"/>
  <c r="I1044" i="7"/>
  <c r="L1044" i="7"/>
  <c r="I1045" i="7"/>
  <c r="L1045" i="7"/>
  <c r="I1046" i="7"/>
  <c r="L1046" i="7"/>
  <c r="I1047" i="7"/>
  <c r="L1047" i="7"/>
  <c r="I1048" i="7"/>
  <c r="L1048" i="7"/>
  <c r="I1049" i="7"/>
  <c r="L1049" i="7"/>
  <c r="I1050" i="7"/>
  <c r="L1050" i="7"/>
  <c r="I1051" i="7"/>
  <c r="L1051" i="7"/>
  <c r="I1052" i="7"/>
  <c r="L1052" i="7"/>
  <c r="I1053" i="7"/>
  <c r="L1053" i="7"/>
  <c r="I1054" i="7"/>
  <c r="L1054" i="7"/>
  <c r="I1055" i="7"/>
  <c r="L1055" i="7"/>
  <c r="I1056" i="7"/>
  <c r="L1056" i="7"/>
  <c r="I1057" i="7"/>
  <c r="L1057" i="7"/>
  <c r="I1058" i="7"/>
  <c r="L1058" i="7"/>
  <c r="I1059" i="7"/>
  <c r="L1059" i="7"/>
  <c r="I1060" i="7"/>
  <c r="L1060" i="7"/>
  <c r="I1061" i="7"/>
  <c r="L1061" i="7"/>
  <c r="I1062" i="7"/>
  <c r="L1062" i="7"/>
  <c r="I1063" i="7"/>
  <c r="L1063" i="7"/>
  <c r="I1064" i="7"/>
  <c r="L1064" i="7"/>
  <c r="I1065" i="7"/>
  <c r="L1065" i="7"/>
  <c r="I1066" i="7"/>
  <c r="L1066" i="7"/>
  <c r="I1067" i="7"/>
  <c r="L1067" i="7"/>
  <c r="I1068" i="7"/>
  <c r="L1068" i="7"/>
  <c r="I1069" i="7"/>
  <c r="L1069" i="7"/>
  <c r="I1070" i="7"/>
  <c r="L1070" i="7"/>
  <c r="I1071" i="7"/>
  <c r="L1071" i="7"/>
  <c r="I1072" i="7"/>
  <c r="L1072" i="7"/>
  <c r="I1073" i="7"/>
  <c r="L1073" i="7"/>
  <c r="I1074" i="7"/>
  <c r="L1074" i="7"/>
  <c r="I1075" i="7"/>
  <c r="L1075" i="7"/>
  <c r="I1076" i="7"/>
  <c r="L1076" i="7"/>
  <c r="I1077" i="7"/>
  <c r="L1077" i="7"/>
  <c r="I1078" i="7"/>
  <c r="L1078" i="7"/>
  <c r="I1079" i="7"/>
  <c r="L1079" i="7"/>
  <c r="I1080" i="7"/>
  <c r="L1080" i="7"/>
  <c r="I1081" i="7"/>
  <c r="L1081" i="7"/>
  <c r="I1082" i="7"/>
  <c r="L1082" i="7"/>
  <c r="I1083" i="7"/>
  <c r="L1083" i="7"/>
  <c r="I1084" i="7"/>
  <c r="L1084" i="7"/>
  <c r="I1085" i="7"/>
  <c r="L1085" i="7"/>
  <c r="I1086" i="7"/>
  <c r="L1086" i="7"/>
  <c r="I1087" i="7"/>
  <c r="L1087" i="7"/>
  <c r="I1088" i="7"/>
  <c r="L1088" i="7"/>
  <c r="I1089" i="7"/>
  <c r="L1089" i="7"/>
  <c r="I1090" i="7"/>
  <c r="L1090" i="7"/>
  <c r="I1091" i="7"/>
  <c r="L1091" i="7"/>
  <c r="I1092" i="7"/>
  <c r="L1092" i="7"/>
  <c r="I1093" i="7"/>
  <c r="L1093" i="7"/>
  <c r="I1094" i="7"/>
  <c r="L1094" i="7"/>
  <c r="I1095" i="7"/>
  <c r="L1095" i="7"/>
  <c r="I1096" i="7"/>
  <c r="L1096" i="7"/>
  <c r="I1097" i="7"/>
  <c r="L1097" i="7"/>
  <c r="I1098" i="7"/>
  <c r="L1098" i="7"/>
  <c r="I1099" i="7"/>
  <c r="L1099" i="7"/>
  <c r="I1100" i="7"/>
  <c r="L1100" i="7"/>
  <c r="I1101" i="7"/>
  <c r="L1101" i="7"/>
  <c r="I1102" i="7"/>
  <c r="L1102" i="7"/>
  <c r="I1103" i="7"/>
  <c r="L1103" i="7"/>
  <c r="I1104" i="7"/>
  <c r="L1104" i="7"/>
  <c r="I1105" i="7"/>
  <c r="L1105" i="7"/>
  <c r="I1106" i="7"/>
  <c r="L1106" i="7"/>
  <c r="I1107" i="7"/>
  <c r="L1107" i="7"/>
  <c r="I1108" i="7"/>
  <c r="L1108" i="7"/>
  <c r="I1109" i="7"/>
  <c r="L1109" i="7"/>
  <c r="I1110" i="7"/>
  <c r="L1110" i="7"/>
  <c r="I1111" i="7"/>
  <c r="L1111" i="7"/>
  <c r="I1112" i="7"/>
  <c r="L1112" i="7"/>
  <c r="I1113" i="7"/>
  <c r="L1113" i="7"/>
  <c r="I1114" i="7"/>
  <c r="L1114" i="7"/>
  <c r="I1115" i="7"/>
  <c r="L1115" i="7"/>
  <c r="I1116" i="7"/>
  <c r="L1116" i="7"/>
  <c r="I1117" i="7"/>
  <c r="L1117" i="7"/>
  <c r="I1118" i="7"/>
  <c r="L1118" i="7"/>
  <c r="I1119" i="7"/>
  <c r="L1119" i="7"/>
  <c r="I1120" i="7"/>
  <c r="L1120" i="7"/>
  <c r="I1121" i="7"/>
  <c r="L1121" i="7"/>
  <c r="I1122" i="7"/>
  <c r="L1122" i="7"/>
  <c r="I1123" i="7"/>
  <c r="L1123" i="7"/>
  <c r="I1124" i="7"/>
  <c r="L1124" i="7"/>
  <c r="I1125" i="7"/>
  <c r="L1125" i="7"/>
  <c r="I1126" i="7"/>
  <c r="L1126" i="7"/>
  <c r="I1127" i="7"/>
  <c r="L1127" i="7"/>
  <c r="I1128" i="7"/>
  <c r="L1128" i="7"/>
  <c r="I1129" i="7"/>
  <c r="L1129" i="7"/>
  <c r="I1130" i="7"/>
  <c r="L1130" i="7"/>
  <c r="I1131" i="7"/>
  <c r="L1131" i="7"/>
  <c r="I1132" i="7"/>
  <c r="L1132" i="7"/>
  <c r="I1133" i="7"/>
  <c r="L1133" i="7"/>
  <c r="I1134" i="7"/>
  <c r="L1134" i="7"/>
  <c r="I1135" i="7"/>
  <c r="L1135" i="7"/>
  <c r="I1136" i="7"/>
  <c r="L1136" i="7"/>
  <c r="I1137" i="7"/>
  <c r="L1137" i="7"/>
  <c r="I1138" i="7"/>
  <c r="L1138" i="7"/>
  <c r="I1139" i="7"/>
  <c r="L1139" i="7"/>
  <c r="I1140" i="7"/>
  <c r="L1140" i="7"/>
  <c r="I1141" i="7"/>
  <c r="L1141" i="7"/>
  <c r="I1142" i="7"/>
  <c r="L1142" i="7"/>
  <c r="I1143" i="7"/>
  <c r="L1143" i="7"/>
  <c r="I1144" i="7"/>
  <c r="L1144" i="7"/>
  <c r="I1145" i="7"/>
  <c r="L1145" i="7"/>
  <c r="I1146" i="7"/>
  <c r="L1146" i="7"/>
  <c r="I1147" i="7"/>
  <c r="L1147" i="7"/>
  <c r="I1148" i="7"/>
  <c r="L1148" i="7"/>
  <c r="I1149" i="7"/>
  <c r="L1149" i="7"/>
  <c r="I1150" i="7"/>
  <c r="L1150" i="7"/>
  <c r="I1151" i="7"/>
  <c r="L1151" i="7"/>
  <c r="I1152" i="7"/>
  <c r="L1152" i="7"/>
  <c r="I1153" i="7"/>
  <c r="L1153" i="7"/>
  <c r="I1154" i="7"/>
  <c r="L1154" i="7"/>
  <c r="I1155" i="7"/>
  <c r="L1155" i="7"/>
  <c r="I1156" i="7"/>
  <c r="L1156" i="7"/>
  <c r="I1157" i="7"/>
  <c r="L1157" i="7"/>
  <c r="I1158" i="7"/>
  <c r="L1158" i="7"/>
  <c r="I1159" i="7"/>
  <c r="L1159" i="7"/>
  <c r="I1160" i="7"/>
  <c r="L1160" i="7"/>
  <c r="I1161" i="7"/>
  <c r="L1161" i="7"/>
  <c r="I1162" i="7"/>
  <c r="L1162" i="7"/>
  <c r="I1163" i="7"/>
  <c r="L1163" i="7"/>
  <c r="I1164" i="7"/>
  <c r="L1164" i="7"/>
  <c r="I1165" i="7"/>
  <c r="L1165" i="7"/>
  <c r="I1166" i="7"/>
  <c r="L1166" i="7"/>
  <c r="I1167" i="7"/>
  <c r="L1167" i="7"/>
  <c r="I1168" i="7"/>
  <c r="L1168" i="7"/>
  <c r="I1169" i="7"/>
  <c r="L1169" i="7"/>
  <c r="I1170" i="7"/>
  <c r="L1170" i="7"/>
  <c r="I1171" i="7"/>
  <c r="L1171" i="7"/>
  <c r="I1172" i="7"/>
  <c r="L1172" i="7"/>
  <c r="I1173" i="7"/>
  <c r="L1173" i="7"/>
  <c r="I1174" i="7"/>
  <c r="L1174" i="7"/>
  <c r="I1175" i="7"/>
  <c r="L1175" i="7"/>
  <c r="I1176" i="7"/>
  <c r="L1176" i="7"/>
  <c r="I1177" i="7"/>
  <c r="L1177" i="7"/>
  <c r="I1178" i="7"/>
  <c r="L1178" i="7"/>
  <c r="I1179" i="7"/>
  <c r="L1179" i="7"/>
  <c r="I1180" i="7"/>
  <c r="L1180" i="7"/>
  <c r="I1181" i="7"/>
  <c r="L1181" i="7"/>
  <c r="I1182" i="7"/>
  <c r="L1182" i="7"/>
  <c r="I1183" i="7"/>
  <c r="L1183" i="7"/>
  <c r="I1184" i="7"/>
  <c r="L1184" i="7"/>
  <c r="I1185" i="7"/>
  <c r="L1185" i="7"/>
  <c r="I1186" i="7"/>
  <c r="L1186" i="7"/>
  <c r="I1187" i="7"/>
  <c r="L1187" i="7"/>
  <c r="I1188" i="7"/>
  <c r="L1188" i="7"/>
  <c r="I1189" i="7"/>
  <c r="L1189" i="7"/>
  <c r="I1190" i="7"/>
  <c r="L1190" i="7"/>
  <c r="I1191" i="7"/>
  <c r="L1191" i="7"/>
  <c r="I1192" i="7"/>
  <c r="L1192" i="7"/>
  <c r="I1193" i="7"/>
  <c r="L1193" i="7"/>
  <c r="I1194" i="7"/>
  <c r="L1194" i="7"/>
  <c r="I1195" i="7"/>
  <c r="L1195" i="7"/>
  <c r="I1196" i="7"/>
  <c r="L1196" i="7"/>
  <c r="I1197" i="7"/>
  <c r="L1197" i="7"/>
  <c r="I1198" i="7"/>
  <c r="L1198" i="7"/>
  <c r="I1199" i="7"/>
  <c r="L1199" i="7"/>
  <c r="I1200" i="7"/>
  <c r="L1200" i="7"/>
  <c r="I1201" i="7"/>
  <c r="L1201" i="7"/>
  <c r="I1202" i="7"/>
  <c r="L1202" i="7"/>
  <c r="I1203" i="7"/>
  <c r="L1203" i="7"/>
  <c r="I1204" i="7"/>
  <c r="L1204" i="7"/>
  <c r="I1205" i="7"/>
  <c r="L1205" i="7"/>
  <c r="I1206" i="7"/>
  <c r="L1206" i="7"/>
  <c r="I1207" i="7"/>
  <c r="L1207" i="7"/>
  <c r="I1208" i="7"/>
  <c r="L1208" i="7"/>
  <c r="I1209" i="7"/>
  <c r="L1209" i="7"/>
  <c r="I1210" i="7"/>
  <c r="L1210" i="7"/>
  <c r="I1211" i="7"/>
  <c r="L1211" i="7"/>
  <c r="I1212" i="7"/>
  <c r="L1212" i="7"/>
  <c r="I1213" i="7"/>
  <c r="L1213" i="7"/>
  <c r="I1214" i="7"/>
  <c r="L1214" i="7"/>
  <c r="I1215" i="7"/>
  <c r="L1215" i="7"/>
  <c r="I1216" i="7"/>
  <c r="L1216" i="7"/>
  <c r="I1217" i="7"/>
  <c r="L1217" i="7"/>
  <c r="I1218" i="7"/>
  <c r="L1218" i="7"/>
  <c r="I1219" i="7"/>
  <c r="L1219" i="7"/>
  <c r="I1220" i="7"/>
  <c r="L1220" i="7"/>
  <c r="I1221" i="7"/>
  <c r="L1221" i="7"/>
  <c r="I1222" i="7"/>
  <c r="L1222" i="7"/>
  <c r="I1223" i="7"/>
  <c r="L1223" i="7"/>
  <c r="I1224" i="7"/>
  <c r="L1224" i="7"/>
  <c r="I1225" i="7"/>
  <c r="L1225" i="7"/>
  <c r="I1226" i="7"/>
  <c r="L1226" i="7"/>
  <c r="I1227" i="7"/>
  <c r="L1227" i="7"/>
  <c r="I1228" i="7"/>
  <c r="L1228" i="7"/>
  <c r="I1229" i="7"/>
  <c r="L1229" i="7"/>
  <c r="I1230" i="7"/>
  <c r="L1230" i="7"/>
  <c r="I1231" i="7"/>
  <c r="L1231" i="7"/>
  <c r="I1232" i="7"/>
  <c r="L1232" i="7"/>
  <c r="I1233" i="7"/>
  <c r="L1233" i="7"/>
  <c r="I1234" i="7"/>
  <c r="L1234" i="7"/>
  <c r="I1235" i="7"/>
  <c r="L1235" i="7"/>
  <c r="I1236" i="7"/>
  <c r="L1236" i="7"/>
  <c r="I1237" i="7"/>
  <c r="L1237" i="7"/>
  <c r="I1238" i="7"/>
  <c r="L1238" i="7"/>
  <c r="I1239" i="7"/>
  <c r="L1239" i="7"/>
  <c r="I1240" i="7"/>
  <c r="L1240" i="7"/>
  <c r="I1241" i="7"/>
  <c r="L1241" i="7"/>
  <c r="I1242" i="7"/>
  <c r="L1242" i="7"/>
  <c r="I1243" i="7"/>
  <c r="L1243" i="7"/>
  <c r="I1244" i="7"/>
  <c r="L1244" i="7"/>
  <c r="I1245" i="7"/>
  <c r="L1245" i="7"/>
  <c r="I1246" i="7"/>
  <c r="L1246" i="7"/>
  <c r="I1247" i="7"/>
  <c r="L1247" i="7"/>
  <c r="I1248" i="7"/>
  <c r="L1248" i="7"/>
  <c r="I1249" i="7"/>
  <c r="L1249" i="7"/>
  <c r="I1250" i="7"/>
  <c r="L1250" i="7"/>
  <c r="I1251" i="7"/>
  <c r="L1251" i="7"/>
  <c r="I1252" i="7"/>
  <c r="L1252" i="7"/>
  <c r="I1253" i="7"/>
  <c r="L1253" i="7"/>
  <c r="I1254" i="7"/>
  <c r="L1254" i="7"/>
  <c r="I1255" i="7"/>
  <c r="L1255" i="7"/>
  <c r="I1256" i="7"/>
  <c r="L1256" i="7"/>
  <c r="I1257" i="7"/>
  <c r="L1257" i="7"/>
  <c r="I1258" i="7"/>
  <c r="L1258" i="7"/>
  <c r="I1259" i="7"/>
  <c r="L1259" i="7"/>
  <c r="I1260" i="7"/>
  <c r="L1260" i="7"/>
  <c r="I1261" i="7"/>
  <c r="L1261" i="7"/>
  <c r="I1262" i="7"/>
  <c r="L1262" i="7"/>
  <c r="I1263" i="7"/>
  <c r="L1263" i="7"/>
  <c r="I1264" i="7"/>
  <c r="L1264" i="7"/>
  <c r="I1265" i="7"/>
  <c r="L1265" i="7"/>
  <c r="I1266" i="7"/>
  <c r="L1266" i="7"/>
  <c r="I1267" i="7"/>
  <c r="L1267" i="7"/>
  <c r="I1268" i="7"/>
  <c r="L1268" i="7"/>
  <c r="I1269" i="7"/>
  <c r="L1269" i="7"/>
  <c r="I1270" i="7"/>
  <c r="L1270" i="7"/>
  <c r="I1271" i="7"/>
  <c r="L1271" i="7"/>
  <c r="I1272" i="7"/>
  <c r="L1272" i="7"/>
  <c r="I1273" i="7"/>
  <c r="L1273" i="7"/>
  <c r="I1274" i="7"/>
  <c r="L1274" i="7"/>
  <c r="I1275" i="7"/>
  <c r="L1275" i="7"/>
  <c r="I1276" i="7"/>
  <c r="L1276" i="7"/>
  <c r="I1277" i="7"/>
  <c r="L1277" i="7"/>
  <c r="I1278" i="7"/>
  <c r="L1278" i="7"/>
  <c r="I1279" i="7"/>
  <c r="L1279" i="7"/>
  <c r="I1280" i="7"/>
  <c r="L1280" i="7"/>
  <c r="I1281" i="7"/>
  <c r="L1281" i="7"/>
  <c r="I1282" i="7"/>
  <c r="L1282" i="7"/>
  <c r="I1283" i="7"/>
  <c r="L1283" i="7"/>
  <c r="I1284" i="7"/>
  <c r="L1284" i="7"/>
  <c r="I1285" i="7"/>
  <c r="L1285" i="7"/>
  <c r="I1286" i="7"/>
  <c r="L1286" i="7"/>
  <c r="I1287" i="7"/>
  <c r="L1287" i="7"/>
  <c r="I1288" i="7"/>
  <c r="L1288" i="7"/>
  <c r="I1289" i="7"/>
  <c r="L1289" i="7"/>
  <c r="I1290" i="7"/>
  <c r="L1290" i="7"/>
  <c r="I1291" i="7"/>
  <c r="L1291" i="7"/>
  <c r="I1292" i="7"/>
  <c r="L1292" i="7"/>
  <c r="I1293" i="7"/>
  <c r="L1293" i="7"/>
  <c r="I1294" i="7"/>
  <c r="L1294" i="7"/>
  <c r="I1295" i="7"/>
  <c r="L1295" i="7"/>
  <c r="I1296" i="7"/>
  <c r="L1296" i="7"/>
  <c r="I1297" i="7"/>
  <c r="L1297" i="7"/>
  <c r="I1298" i="7"/>
  <c r="L1298" i="7"/>
  <c r="I1299" i="7"/>
  <c r="L1299" i="7"/>
  <c r="I1300" i="7"/>
  <c r="L1300" i="7"/>
  <c r="I1301" i="7"/>
  <c r="L1301" i="7"/>
  <c r="I1302" i="7"/>
  <c r="L1302" i="7"/>
  <c r="I1303" i="7"/>
  <c r="L1303" i="7"/>
  <c r="I1304" i="7"/>
  <c r="L1304" i="7"/>
  <c r="I1305" i="7"/>
  <c r="L1305" i="7"/>
  <c r="I1306" i="7"/>
  <c r="L1306" i="7"/>
  <c r="I1307" i="7"/>
  <c r="L1307" i="7"/>
  <c r="I1308" i="7"/>
  <c r="L1308" i="7"/>
  <c r="I1309" i="7"/>
  <c r="L1309" i="7"/>
  <c r="I1310" i="7"/>
  <c r="L1310" i="7"/>
  <c r="I1311" i="7"/>
  <c r="L1311" i="7"/>
  <c r="I1312" i="7"/>
  <c r="L1312" i="7"/>
  <c r="I1313" i="7"/>
  <c r="L1313" i="7"/>
  <c r="I1314" i="7"/>
  <c r="L1314" i="7"/>
  <c r="I1315" i="7"/>
  <c r="L1315" i="7"/>
  <c r="I1316" i="7"/>
  <c r="L1316" i="7"/>
  <c r="I1317" i="7"/>
  <c r="L1317" i="7"/>
  <c r="I1318" i="7"/>
  <c r="L1318" i="7"/>
  <c r="I1319" i="7"/>
  <c r="L1319" i="7"/>
  <c r="I1320" i="7"/>
  <c r="L1320" i="7"/>
  <c r="I1321" i="7"/>
  <c r="L1321" i="7"/>
  <c r="I1322" i="7"/>
  <c r="L1322" i="7"/>
  <c r="I1323" i="7"/>
  <c r="L1323" i="7"/>
  <c r="I1324" i="7"/>
  <c r="L1324" i="7"/>
  <c r="I1325" i="7"/>
  <c r="L1325" i="7"/>
  <c r="I1326" i="7"/>
  <c r="L1326" i="7"/>
  <c r="I1327" i="7"/>
  <c r="L1327" i="7"/>
  <c r="I1328" i="7"/>
  <c r="L1328" i="7"/>
  <c r="I1329" i="7"/>
  <c r="L1329" i="7"/>
  <c r="I1330" i="7"/>
  <c r="L1330" i="7"/>
  <c r="I1331" i="7"/>
  <c r="L1331" i="7"/>
  <c r="I1332" i="7"/>
  <c r="L1332" i="7"/>
  <c r="I1333" i="7"/>
  <c r="L1333" i="7"/>
  <c r="I1334" i="7"/>
  <c r="L1334" i="7"/>
  <c r="I1335" i="7"/>
  <c r="L1335" i="7"/>
  <c r="I1336" i="7"/>
  <c r="L1336" i="7"/>
  <c r="I1337" i="7"/>
  <c r="L1337" i="7"/>
  <c r="I1338" i="7"/>
  <c r="L1338" i="7"/>
  <c r="I1339" i="7"/>
  <c r="L1339" i="7"/>
  <c r="I1340" i="7"/>
  <c r="L1340" i="7"/>
  <c r="I1341" i="7"/>
  <c r="L1341" i="7"/>
  <c r="I1342" i="7"/>
  <c r="L1342" i="7"/>
  <c r="I1343" i="7"/>
  <c r="L1343" i="7"/>
  <c r="I1344" i="7"/>
  <c r="L1344" i="7"/>
  <c r="I1345" i="7"/>
  <c r="L1345" i="7"/>
  <c r="I1346" i="7"/>
  <c r="L1346" i="7"/>
  <c r="I1347" i="7"/>
  <c r="L1347" i="7"/>
  <c r="I1348" i="7"/>
  <c r="L1348" i="7"/>
  <c r="I1349" i="7"/>
  <c r="L1349" i="7"/>
  <c r="I1350" i="7"/>
  <c r="L1350" i="7"/>
  <c r="I1351" i="7"/>
  <c r="L1351" i="7"/>
  <c r="I1352" i="7"/>
  <c r="L1352" i="7"/>
  <c r="I1353" i="7"/>
  <c r="L1353" i="7"/>
  <c r="I1354" i="7"/>
  <c r="L1354" i="7"/>
  <c r="I1355" i="7"/>
  <c r="L1355" i="7"/>
  <c r="M1356" i="7"/>
  <c r="I1356" i="7"/>
  <c r="L1356" i="7"/>
  <c r="M1357" i="7"/>
  <c r="I1357" i="7"/>
  <c r="L1357" i="7"/>
  <c r="I1358" i="7"/>
  <c r="L1358" i="7"/>
  <c r="I1359" i="7"/>
  <c r="L1359" i="7"/>
  <c r="I1360" i="7"/>
  <c r="L1360" i="7"/>
  <c r="I1361" i="7"/>
  <c r="L1361" i="7"/>
  <c r="M1362" i="7"/>
  <c r="I1362" i="7"/>
  <c r="L1362" i="7"/>
  <c r="I1363" i="7"/>
  <c r="L1363" i="7"/>
  <c r="I1364" i="7"/>
  <c r="L1364" i="7"/>
  <c r="I1365" i="7"/>
  <c r="L1365" i="7"/>
  <c r="I1366" i="7"/>
  <c r="L1366" i="7"/>
  <c r="M1367" i="7"/>
  <c r="I1367" i="7"/>
  <c r="L1367" i="7"/>
  <c r="I1368" i="7"/>
  <c r="L1368" i="7"/>
  <c r="M1369" i="7"/>
  <c r="I1369" i="7"/>
  <c r="L1369" i="7"/>
  <c r="I1370" i="7"/>
  <c r="L1370" i="7"/>
  <c r="I1371" i="7"/>
  <c r="L1371" i="7"/>
  <c r="I1372" i="7"/>
  <c r="L1372" i="7"/>
  <c r="I1373" i="7"/>
  <c r="L1373" i="7"/>
  <c r="I1374" i="7"/>
  <c r="L1374" i="7"/>
  <c r="I1375" i="7"/>
  <c r="L1375" i="7"/>
  <c r="I1376" i="7"/>
  <c r="L1376" i="7"/>
  <c r="I1377" i="7"/>
  <c r="L1377" i="7"/>
  <c r="I1378" i="7"/>
  <c r="L1378" i="7"/>
  <c r="M1379" i="7"/>
  <c r="I1379" i="7"/>
  <c r="L1379" i="7"/>
  <c r="M1380" i="7"/>
  <c r="I1380" i="7"/>
  <c r="L1380" i="7"/>
  <c r="I1381" i="7"/>
  <c r="L1381" i="7"/>
  <c r="I1382" i="7"/>
  <c r="L1382" i="7"/>
  <c r="I1383" i="7"/>
  <c r="L1383" i="7"/>
  <c r="I1384" i="7"/>
  <c r="L1384" i="7"/>
  <c r="I1385" i="7"/>
  <c r="L1385" i="7"/>
  <c r="I1386" i="7"/>
  <c r="L1386" i="7"/>
  <c r="I1387" i="7"/>
  <c r="L1387" i="7"/>
  <c r="M1388" i="7"/>
  <c r="I1388" i="7"/>
  <c r="L1388" i="7"/>
  <c r="M1389" i="7"/>
  <c r="I1389" i="7"/>
  <c r="L1389" i="7"/>
  <c r="I1390" i="7"/>
  <c r="L1390" i="7"/>
  <c r="I1391" i="7"/>
  <c r="L1391" i="7"/>
  <c r="I1392" i="7"/>
  <c r="L1392" i="7"/>
  <c r="I1393" i="7"/>
  <c r="L1393" i="7"/>
  <c r="M1394" i="7"/>
  <c r="I1394" i="7"/>
  <c r="L1394" i="7"/>
  <c r="N53" i="7"/>
  <c r="F53" i="7"/>
  <c r="N54" i="7"/>
  <c r="F54" i="7"/>
  <c r="N55" i="7"/>
  <c r="F55" i="7"/>
  <c r="N56" i="7"/>
  <c r="F56" i="7"/>
  <c r="N57" i="7"/>
  <c r="F57" i="7"/>
  <c r="N58" i="7"/>
  <c r="F58" i="7"/>
  <c r="N59" i="7"/>
  <c r="F59" i="7"/>
  <c r="N60" i="7"/>
  <c r="F60" i="7"/>
  <c r="N61" i="7"/>
  <c r="F61" i="7"/>
  <c r="F62" i="7"/>
  <c r="J62" i="7" s="1"/>
  <c r="N62" i="7"/>
  <c r="F63" i="7"/>
  <c r="N63" i="7"/>
  <c r="F64" i="7"/>
  <c r="N64" i="7"/>
  <c r="N65" i="7"/>
  <c r="F65" i="7"/>
  <c r="F66" i="7"/>
  <c r="N66" i="7"/>
  <c r="F67" i="7"/>
  <c r="N67" i="7"/>
  <c r="F68" i="7"/>
  <c r="N68" i="7"/>
  <c r="N69" i="7"/>
  <c r="F69" i="7"/>
  <c r="N70" i="7"/>
  <c r="F70" i="7"/>
  <c r="N71" i="7"/>
  <c r="F71" i="7"/>
  <c r="F72" i="7"/>
  <c r="N72" i="7"/>
  <c r="N73" i="7"/>
  <c r="F73" i="7"/>
  <c r="N74" i="7"/>
  <c r="F74" i="7"/>
  <c r="N75" i="7"/>
  <c r="F75" i="7"/>
  <c r="N76" i="7"/>
  <c r="F76" i="7"/>
  <c r="N77" i="7"/>
  <c r="F77" i="7"/>
  <c r="N78" i="7"/>
  <c r="F78" i="7"/>
  <c r="J78" i="7" s="1"/>
  <c r="N79" i="7"/>
  <c r="F79" i="7"/>
  <c r="F80" i="7"/>
  <c r="N80" i="7"/>
  <c r="F81" i="7"/>
  <c r="N81" i="7"/>
  <c r="N82" i="7"/>
  <c r="F82" i="7"/>
  <c r="N83" i="7"/>
  <c r="F83" i="7"/>
  <c r="F84" i="7"/>
  <c r="N84" i="7"/>
  <c r="F85" i="7"/>
  <c r="N85" i="7"/>
  <c r="F86" i="7"/>
  <c r="N86" i="7"/>
  <c r="F87" i="7"/>
  <c r="N87" i="7"/>
  <c r="F88" i="7"/>
  <c r="N88" i="7"/>
  <c r="N89" i="7"/>
  <c r="F89" i="7"/>
  <c r="F90" i="7"/>
  <c r="N90" i="7"/>
  <c r="F91" i="7"/>
  <c r="J91" i="7" s="1"/>
  <c r="N91" i="7"/>
  <c r="F92" i="7"/>
  <c r="N92" i="7"/>
  <c r="N93" i="7"/>
  <c r="F93" i="7"/>
  <c r="F94" i="7"/>
  <c r="J94" i="7" s="1"/>
  <c r="N94" i="7"/>
  <c r="F95" i="7"/>
  <c r="N95" i="7"/>
  <c r="F96" i="7"/>
  <c r="N96" i="7"/>
  <c r="N97" i="7"/>
  <c r="F97" i="7"/>
  <c r="F98" i="7"/>
  <c r="N98" i="7"/>
  <c r="N99" i="7"/>
  <c r="F99" i="7"/>
  <c r="N100" i="7"/>
  <c r="F100" i="7"/>
  <c r="F101" i="7"/>
  <c r="N101" i="7"/>
  <c r="F102" i="7"/>
  <c r="N102" i="7"/>
  <c r="F103" i="7"/>
  <c r="N103" i="7"/>
  <c r="F104" i="7"/>
  <c r="N104" i="7"/>
  <c r="F105" i="7"/>
  <c r="N105" i="7"/>
  <c r="F106" i="7"/>
  <c r="N106" i="7"/>
  <c r="F107" i="7"/>
  <c r="J107" i="7" s="1"/>
  <c r="N107" i="7"/>
  <c r="F108" i="7"/>
  <c r="N108" i="7"/>
  <c r="N109" i="7"/>
  <c r="F109" i="7"/>
  <c r="F110" i="7"/>
  <c r="J110" i="7" s="1"/>
  <c r="N110" i="7"/>
  <c r="F111" i="7"/>
  <c r="N111" i="7"/>
  <c r="N112" i="7"/>
  <c r="F112" i="7"/>
  <c r="N113" i="7"/>
  <c r="F113" i="7"/>
  <c r="N114" i="7"/>
  <c r="F114" i="7"/>
  <c r="F115" i="7"/>
  <c r="N115" i="7"/>
  <c r="F116" i="7"/>
  <c r="N116" i="7"/>
  <c r="F117" i="7"/>
  <c r="N117" i="7"/>
  <c r="N118" i="7"/>
  <c r="F118" i="7"/>
  <c r="N119" i="7"/>
  <c r="F119" i="7"/>
  <c r="F120" i="7"/>
  <c r="N120" i="7"/>
  <c r="F121" i="7"/>
  <c r="N121" i="7"/>
  <c r="F122" i="7"/>
  <c r="N122" i="7"/>
  <c r="F123" i="7"/>
  <c r="N123" i="7"/>
  <c r="F124" i="7"/>
  <c r="N124" i="7"/>
  <c r="F125" i="7"/>
  <c r="N125" i="7"/>
  <c r="F126" i="7"/>
  <c r="J126" i="7" s="1"/>
  <c r="N126" i="7"/>
  <c r="F127" i="7"/>
  <c r="N127" i="7"/>
  <c r="F128" i="7"/>
  <c r="N128" i="7"/>
  <c r="F129" i="7"/>
  <c r="N129" i="7"/>
  <c r="F130" i="7"/>
  <c r="N130" i="7"/>
  <c r="F131" i="7"/>
  <c r="N131" i="7"/>
  <c r="F132" i="7"/>
  <c r="N132" i="7"/>
  <c r="F133" i="7"/>
  <c r="N133" i="7"/>
  <c r="F134" i="7"/>
  <c r="N134" i="7"/>
  <c r="F135" i="7"/>
  <c r="N135" i="7"/>
  <c r="F136" i="7"/>
  <c r="N136" i="7"/>
  <c r="F137" i="7"/>
  <c r="N137" i="7"/>
  <c r="F138" i="7"/>
  <c r="N138" i="7"/>
  <c r="F139" i="7"/>
  <c r="J139" i="7" s="1"/>
  <c r="N139" i="7"/>
  <c r="F140" i="7"/>
  <c r="N140" i="7"/>
  <c r="F141" i="7"/>
  <c r="N141" i="7"/>
  <c r="F142" i="7"/>
  <c r="J142" i="7" s="1"/>
  <c r="N142" i="7"/>
  <c r="F143" i="7"/>
  <c r="N143" i="7"/>
  <c r="F144" i="7"/>
  <c r="N144" i="7"/>
  <c r="F145" i="7"/>
  <c r="N145" i="7"/>
  <c r="N146" i="7"/>
  <c r="F146" i="7"/>
  <c r="F147" i="7"/>
  <c r="N147" i="7"/>
  <c r="N148" i="7"/>
  <c r="F148" i="7"/>
  <c r="N149" i="7"/>
  <c r="F149" i="7"/>
  <c r="N150" i="7"/>
  <c r="F150" i="7"/>
  <c r="N151" i="7"/>
  <c r="F151" i="7"/>
  <c r="N152" i="7"/>
  <c r="F152" i="7"/>
  <c r="N153" i="7"/>
  <c r="F153" i="7"/>
  <c r="N154" i="7"/>
  <c r="F154" i="7"/>
  <c r="N155" i="7"/>
  <c r="F155" i="7"/>
  <c r="N156" i="7"/>
  <c r="F156" i="7"/>
  <c r="F157" i="7"/>
  <c r="N157" i="7"/>
  <c r="N158" i="7"/>
  <c r="F158" i="7"/>
  <c r="J158" i="7" s="1"/>
  <c r="F159" i="7"/>
  <c r="N159" i="7"/>
  <c r="F160" i="7"/>
  <c r="N160" i="7"/>
  <c r="F161" i="7"/>
  <c r="N161" i="7"/>
  <c r="F162" i="7"/>
  <c r="N162" i="7"/>
  <c r="F163" i="7"/>
  <c r="N163" i="7"/>
  <c r="F164" i="7"/>
  <c r="N164" i="7"/>
  <c r="F165" i="7"/>
  <c r="N165" i="7"/>
  <c r="F166" i="7"/>
  <c r="N166" i="7"/>
  <c r="F167" i="7"/>
  <c r="N167" i="7"/>
  <c r="F168" i="7"/>
  <c r="N168" i="7"/>
  <c r="F169" i="7"/>
  <c r="N169" i="7"/>
  <c r="F170" i="7"/>
  <c r="N170" i="7"/>
  <c r="F171" i="7"/>
  <c r="N171" i="7"/>
  <c r="F172" i="7"/>
  <c r="N172" i="7"/>
  <c r="N173" i="7"/>
  <c r="F173" i="7"/>
  <c r="F174" i="7"/>
  <c r="J174" i="7" s="1"/>
  <c r="N174" i="7"/>
  <c r="F175" i="7"/>
  <c r="N175" i="7"/>
  <c r="F176" i="7"/>
  <c r="N176" i="7"/>
  <c r="F177" i="7"/>
  <c r="N177" i="7"/>
  <c r="F178" i="7"/>
  <c r="N178" i="7"/>
  <c r="F179" i="7"/>
  <c r="N179" i="7"/>
  <c r="F180" i="7"/>
  <c r="N180" i="7"/>
  <c r="F181" i="7"/>
  <c r="N181" i="7"/>
  <c r="F182" i="7"/>
  <c r="N182" i="7"/>
  <c r="F183" i="7"/>
  <c r="N183" i="7"/>
  <c r="F184" i="7"/>
  <c r="N184" i="7"/>
  <c r="F185" i="7"/>
  <c r="N185" i="7"/>
  <c r="F186" i="7"/>
  <c r="N186" i="7"/>
  <c r="F187" i="7"/>
  <c r="J187" i="7" s="1"/>
  <c r="N187" i="7"/>
  <c r="F188" i="7"/>
  <c r="N188" i="7"/>
  <c r="F189" i="7"/>
  <c r="N189" i="7"/>
  <c r="F190" i="7"/>
  <c r="J190" i="7" s="1"/>
  <c r="N190" i="7"/>
  <c r="F191" i="7"/>
  <c r="N191" i="7"/>
  <c r="F192" i="7"/>
  <c r="N192" i="7"/>
  <c r="F193" i="7"/>
  <c r="N193" i="7"/>
  <c r="F194" i="7"/>
  <c r="N194" i="7"/>
  <c r="F195" i="7"/>
  <c r="N195" i="7"/>
  <c r="F196" i="7"/>
  <c r="N196" i="7"/>
  <c r="F197" i="7"/>
  <c r="N197" i="7"/>
  <c r="F198" i="7"/>
  <c r="N198" i="7"/>
  <c r="F199" i="7"/>
  <c r="N199" i="7"/>
  <c r="F200" i="7"/>
  <c r="N200" i="7"/>
  <c r="F201" i="7"/>
  <c r="N201" i="7"/>
  <c r="N202" i="7"/>
  <c r="F202" i="7"/>
  <c r="N203" i="7"/>
  <c r="F203" i="7"/>
  <c r="N204" i="7"/>
  <c r="F204" i="7"/>
  <c r="F205" i="7"/>
  <c r="N205" i="7"/>
  <c r="F206" i="7"/>
  <c r="J206" i="7" s="1"/>
  <c r="N206" i="7"/>
  <c r="F207" i="7"/>
  <c r="N207" i="7"/>
  <c r="N208" i="7"/>
  <c r="F208" i="7"/>
  <c r="N209" i="7"/>
  <c r="F209" i="7"/>
  <c r="N210" i="7"/>
  <c r="F210" i="7"/>
  <c r="F211" i="7"/>
  <c r="N211" i="7"/>
  <c r="N212" i="7"/>
  <c r="F212" i="7"/>
  <c r="N213" i="7"/>
  <c r="F213" i="7"/>
  <c r="N214" i="7"/>
  <c r="F214" i="7"/>
  <c r="F215" i="7"/>
  <c r="N215" i="7"/>
  <c r="F216" i="7"/>
  <c r="N216" i="7"/>
  <c r="F217" i="7"/>
  <c r="N217" i="7"/>
  <c r="N218" i="7"/>
  <c r="F218" i="7"/>
  <c r="N219" i="7"/>
  <c r="F219" i="7"/>
  <c r="F220" i="7"/>
  <c r="N220" i="7"/>
  <c r="F221" i="7"/>
  <c r="N221" i="7"/>
  <c r="F222" i="7"/>
  <c r="J222" i="7" s="1"/>
  <c r="N222" i="7"/>
  <c r="F223" i="7"/>
  <c r="N223" i="7"/>
  <c r="N224" i="7"/>
  <c r="F224" i="7"/>
  <c r="N225" i="7"/>
  <c r="F225" i="7"/>
  <c r="N226" i="7"/>
  <c r="F226" i="7"/>
  <c r="H227" i="7"/>
  <c r="K227" i="7"/>
  <c r="M228" i="7"/>
  <c r="H228" i="7"/>
  <c r="K228" i="7"/>
  <c r="M229" i="7"/>
  <c r="H229" i="7"/>
  <c r="K229" i="7"/>
  <c r="H230" i="7"/>
  <c r="K230" i="7"/>
  <c r="H231" i="7"/>
  <c r="K231" i="7"/>
  <c r="H232" i="7"/>
  <c r="K232" i="7"/>
  <c r="M233" i="7"/>
  <c r="H233" i="7"/>
  <c r="K233" i="7"/>
  <c r="M234" i="7"/>
  <c r="H234" i="7"/>
  <c r="K234" i="7"/>
  <c r="H235" i="7"/>
  <c r="K235" i="7"/>
  <c r="H236" i="7"/>
  <c r="K236" i="7"/>
  <c r="H237" i="7"/>
  <c r="K237" i="7"/>
  <c r="M238" i="7"/>
  <c r="H238" i="7"/>
  <c r="K238" i="7"/>
  <c r="M239" i="7"/>
  <c r="H239" i="7"/>
  <c r="K239" i="7"/>
  <c r="H240" i="7"/>
  <c r="K240" i="7"/>
  <c r="H241" i="7"/>
  <c r="K241" i="7"/>
  <c r="H242" i="7"/>
  <c r="K242" i="7"/>
  <c r="M243" i="7"/>
  <c r="H243" i="7"/>
  <c r="K243" i="7"/>
  <c r="M244" i="7"/>
  <c r="H244" i="7"/>
  <c r="K244" i="7"/>
  <c r="H245" i="7"/>
  <c r="K245" i="7"/>
  <c r="H246" i="7"/>
  <c r="K246" i="7"/>
  <c r="H247" i="7"/>
  <c r="K247" i="7"/>
  <c r="M248" i="7"/>
  <c r="H248" i="7"/>
  <c r="K248" i="7"/>
  <c r="M249" i="7"/>
  <c r="H249" i="7"/>
  <c r="K249" i="7"/>
  <c r="H250" i="7"/>
  <c r="K250" i="7"/>
  <c r="H251" i="7"/>
  <c r="K251" i="7"/>
  <c r="H252" i="7"/>
  <c r="K252" i="7"/>
  <c r="M253" i="7"/>
  <c r="H253" i="7"/>
  <c r="K253" i="7"/>
  <c r="M254" i="7"/>
  <c r="H254" i="7"/>
  <c r="K254" i="7"/>
  <c r="H255" i="7"/>
  <c r="K255" i="7"/>
  <c r="H256" i="7"/>
  <c r="K256" i="7"/>
  <c r="H257" i="7"/>
  <c r="K257" i="7"/>
  <c r="M258" i="7"/>
  <c r="H258" i="7"/>
  <c r="K258" i="7"/>
  <c r="M259" i="7"/>
  <c r="H259" i="7"/>
  <c r="K259" i="7"/>
  <c r="H260" i="7"/>
  <c r="K260" i="7"/>
  <c r="H261" i="7"/>
  <c r="K261" i="7"/>
  <c r="H262" i="7"/>
  <c r="K262" i="7"/>
  <c r="M263" i="7"/>
  <c r="H263" i="7"/>
  <c r="K263" i="7"/>
  <c r="H264" i="7"/>
  <c r="K264" i="7"/>
  <c r="M265" i="7"/>
  <c r="H265" i="7"/>
  <c r="K265" i="7"/>
  <c r="H266" i="7"/>
  <c r="K266" i="7"/>
  <c r="H267" i="7"/>
  <c r="K267" i="7"/>
  <c r="M268" i="7"/>
  <c r="H268" i="7"/>
  <c r="K268" i="7"/>
  <c r="H269" i="7"/>
  <c r="K269" i="7"/>
  <c r="M270" i="7"/>
  <c r="H270" i="7"/>
  <c r="K270" i="7"/>
  <c r="H271" i="7"/>
  <c r="K271" i="7"/>
  <c r="H272" i="7"/>
  <c r="K272" i="7"/>
  <c r="H273" i="7"/>
  <c r="K273" i="7"/>
  <c r="N1352" i="7"/>
  <c r="F1352" i="7"/>
  <c r="M1352" i="7" s="1"/>
  <c r="N1353" i="7"/>
  <c r="F1353" i="7"/>
  <c r="M1353" i="7" s="1"/>
  <c r="N1354" i="7"/>
  <c r="F1354" i="7"/>
  <c r="M1354" i="7" s="1"/>
  <c r="N1355" i="7"/>
  <c r="F1355" i="7"/>
  <c r="J1355" i="7" s="1"/>
  <c r="N1356" i="7"/>
  <c r="F1356" i="7"/>
  <c r="N1357" i="7"/>
  <c r="F1357" i="7"/>
  <c r="N1358" i="7"/>
  <c r="F1358" i="7"/>
  <c r="M1358" i="7" s="1"/>
  <c r="N1359" i="7"/>
  <c r="F1359" i="7"/>
  <c r="M1359" i="7" s="1"/>
  <c r="N1360" i="7"/>
  <c r="F1360" i="7"/>
  <c r="M1360" i="7" s="1"/>
  <c r="N1361" i="7"/>
  <c r="F1361" i="7"/>
  <c r="M1361" i="7" s="1"/>
  <c r="N1362" i="7"/>
  <c r="F1362" i="7"/>
  <c r="N1363" i="7"/>
  <c r="F1363" i="7"/>
  <c r="M1363" i="7" s="1"/>
  <c r="N1364" i="7"/>
  <c r="F1364" i="7"/>
  <c r="M1364" i="7" s="1"/>
  <c r="N1365" i="7"/>
  <c r="F1365" i="7"/>
  <c r="M1365" i="7" s="1"/>
  <c r="N1366" i="7"/>
  <c r="F1366" i="7"/>
  <c r="M1366" i="7" s="1"/>
  <c r="N1367" i="7"/>
  <c r="F1367" i="7"/>
  <c r="N1368" i="7"/>
  <c r="F1368" i="7"/>
  <c r="M1368" i="7" s="1"/>
  <c r="N1369" i="7"/>
  <c r="F1369" i="7"/>
  <c r="N1370" i="7"/>
  <c r="F1370" i="7"/>
  <c r="M1370" i="7" s="1"/>
  <c r="N1371" i="7"/>
  <c r="F1371" i="7"/>
  <c r="M1371" i="7" s="1"/>
  <c r="N1372" i="7"/>
  <c r="F1372" i="7"/>
  <c r="M1372" i="7" s="1"/>
  <c r="N1373" i="7"/>
  <c r="F1373" i="7"/>
  <c r="M1373" i="7" s="1"/>
  <c r="N1374" i="7"/>
  <c r="F1374" i="7"/>
  <c r="M1374" i="7" s="1"/>
  <c r="N1375" i="7"/>
  <c r="F1375" i="7"/>
  <c r="M1375" i="7" s="1"/>
  <c r="N1376" i="7"/>
  <c r="F1376" i="7"/>
  <c r="M1376" i="7" s="1"/>
  <c r="N1377" i="7"/>
  <c r="F1377" i="7"/>
  <c r="M1377" i="7" s="1"/>
  <c r="N1378" i="7"/>
  <c r="F1378" i="7"/>
  <c r="M1378" i="7" s="1"/>
  <c r="N1379" i="7"/>
  <c r="F1379" i="7"/>
  <c r="N1380" i="7"/>
  <c r="F1380" i="7"/>
  <c r="N1381" i="7"/>
  <c r="F1381" i="7"/>
  <c r="M1381" i="7" s="1"/>
  <c r="N1382" i="7"/>
  <c r="F1382" i="7"/>
  <c r="M1382" i="7" s="1"/>
  <c r="N1383" i="7"/>
  <c r="F1383" i="7"/>
  <c r="M1383" i="7" s="1"/>
  <c r="N1384" i="7"/>
  <c r="F1384" i="7"/>
  <c r="M1384" i="7" s="1"/>
  <c r="N1385" i="7"/>
  <c r="F1385" i="7"/>
  <c r="M1385" i="7" s="1"/>
  <c r="N1386" i="7"/>
  <c r="F1386" i="7"/>
  <c r="M1386" i="7" s="1"/>
  <c r="N1387" i="7"/>
  <c r="F1387" i="7"/>
  <c r="J1387" i="7" s="1"/>
  <c r="N1388" i="7"/>
  <c r="F1388" i="7"/>
  <c r="N1389" i="7"/>
  <c r="F1389" i="7"/>
  <c r="N1390" i="7"/>
  <c r="F1390" i="7"/>
  <c r="M1390" i="7" s="1"/>
  <c r="N1391" i="7"/>
  <c r="F1391" i="7"/>
  <c r="M1391" i="7" s="1"/>
  <c r="N1392" i="7"/>
  <c r="F1392" i="7"/>
  <c r="M1392" i="7" s="1"/>
  <c r="N1393" i="7"/>
  <c r="F1393" i="7"/>
  <c r="M1393" i="7" s="1"/>
  <c r="N1394" i="7"/>
  <c r="F1394" i="7"/>
  <c r="N1395" i="7"/>
  <c r="F1395" i="7"/>
  <c r="N1396" i="7"/>
  <c r="F1396" i="7"/>
  <c r="N1397" i="7"/>
  <c r="F1397" i="7"/>
  <c r="N1398" i="7"/>
  <c r="F1398" i="7"/>
  <c r="N1399" i="7"/>
  <c r="F1399" i="7"/>
  <c r="N1400" i="7"/>
  <c r="F1400" i="7"/>
  <c r="N1401" i="7"/>
  <c r="F1401" i="7"/>
  <c r="N1402" i="7"/>
  <c r="F1402" i="7"/>
  <c r="N1403" i="7"/>
  <c r="F1403" i="7"/>
  <c r="J1403" i="7" s="1"/>
  <c r="N1404" i="7"/>
  <c r="F1404" i="7"/>
  <c r="N1405" i="7"/>
  <c r="F1405" i="7"/>
  <c r="N1406" i="7"/>
  <c r="F1406" i="7"/>
  <c r="N1407" i="7"/>
  <c r="F1407" i="7"/>
  <c r="N1408" i="7"/>
  <c r="F1408" i="7"/>
  <c r="N1409" i="7"/>
  <c r="F1409" i="7"/>
  <c r="N1410" i="7"/>
  <c r="F1410" i="7"/>
  <c r="N1411" i="7"/>
  <c r="F1411" i="7"/>
  <c r="N1412" i="7"/>
  <c r="F1412" i="7"/>
  <c r="N1413" i="7"/>
  <c r="F1413" i="7"/>
  <c r="N1414" i="7"/>
  <c r="F1414" i="7"/>
  <c r="N1415" i="7"/>
  <c r="F1415" i="7"/>
  <c r="N1416" i="7"/>
  <c r="F1416" i="7"/>
  <c r="N1417" i="7"/>
  <c r="F1417" i="7"/>
  <c r="N1418" i="7"/>
  <c r="F1418" i="7"/>
  <c r="N1419" i="7"/>
  <c r="F1419" i="7"/>
  <c r="J1419" i="7" s="1"/>
  <c r="N1420" i="7"/>
  <c r="F1420" i="7"/>
  <c r="N1421" i="7"/>
  <c r="F1421" i="7"/>
  <c r="N1422" i="7"/>
  <c r="F1422" i="7"/>
  <c r="N1423" i="7"/>
  <c r="F1423" i="7"/>
  <c r="N1424" i="7"/>
  <c r="F1424" i="7"/>
  <c r="N1425" i="7"/>
  <c r="F1425" i="7"/>
  <c r="N1426" i="7"/>
  <c r="F1426" i="7"/>
  <c r="N1427" i="7"/>
  <c r="F1427" i="7"/>
  <c r="N1428" i="7"/>
  <c r="F1428" i="7"/>
  <c r="N1429" i="7"/>
  <c r="F1429" i="7"/>
  <c r="N1430" i="7"/>
  <c r="F1430" i="7"/>
  <c r="N1431" i="7"/>
  <c r="F1431" i="7"/>
  <c r="N1432" i="7"/>
  <c r="F1432" i="7"/>
  <c r="N1433" i="7"/>
  <c r="F1433" i="7"/>
  <c r="N1434" i="7"/>
  <c r="F1434" i="7"/>
  <c r="N1435" i="7"/>
  <c r="F1435" i="7"/>
  <c r="J1435" i="7" s="1"/>
  <c r="N1436" i="7"/>
  <c r="F1436" i="7"/>
  <c r="N1437" i="7"/>
  <c r="F1437" i="7"/>
  <c r="N1438" i="7"/>
  <c r="F1438" i="7"/>
  <c r="N1439" i="7"/>
  <c r="F1439" i="7"/>
  <c r="N1440" i="7"/>
  <c r="F1440" i="7"/>
  <c r="N1441" i="7"/>
  <c r="F1441" i="7"/>
  <c r="N1442" i="7"/>
  <c r="F1442" i="7"/>
  <c r="N1443" i="7"/>
  <c r="F1443" i="7"/>
  <c r="N1444" i="7"/>
  <c r="F1444" i="7"/>
  <c r="N1445" i="7"/>
  <c r="F1445" i="7"/>
  <c r="N1446" i="7"/>
  <c r="F1446" i="7"/>
  <c r="N1447" i="7"/>
  <c r="F1447" i="7"/>
  <c r="N1448" i="7"/>
  <c r="F1448" i="7"/>
  <c r="N1449" i="7"/>
  <c r="F1449" i="7"/>
  <c r="N1450" i="7"/>
  <c r="F1450" i="7"/>
  <c r="N1451" i="7"/>
  <c r="F1451" i="7"/>
  <c r="J1451" i="7" s="1"/>
  <c r="N1452" i="7"/>
  <c r="F1452" i="7"/>
  <c r="N1453" i="7"/>
  <c r="F1453" i="7"/>
  <c r="N1454" i="7"/>
  <c r="F1454" i="7"/>
  <c r="N1455" i="7"/>
  <c r="F1455" i="7"/>
  <c r="N1456" i="7"/>
  <c r="F1456" i="7"/>
  <c r="N1457" i="7"/>
  <c r="F1457" i="7"/>
  <c r="N1458" i="7"/>
  <c r="F1458" i="7"/>
  <c r="N1459" i="7"/>
  <c r="F1459" i="7"/>
  <c r="N1460" i="7"/>
  <c r="F1460" i="7"/>
  <c r="N1461" i="7"/>
  <c r="F1461" i="7"/>
  <c r="N1462" i="7"/>
  <c r="F1462" i="7"/>
  <c r="N1463" i="7"/>
  <c r="F1463" i="7"/>
  <c r="N1464" i="7"/>
  <c r="F1464" i="7"/>
  <c r="N1465" i="7"/>
  <c r="F1465" i="7"/>
  <c r="N1466" i="7"/>
  <c r="F1466" i="7"/>
  <c r="N1467" i="7"/>
  <c r="F1467" i="7"/>
  <c r="J1467" i="7" s="1"/>
  <c r="N1468" i="7"/>
  <c r="F1468" i="7"/>
  <c r="N1469" i="7"/>
  <c r="F1469" i="7"/>
  <c r="N1470" i="7"/>
  <c r="F1470" i="7"/>
  <c r="J2" i="7"/>
  <c r="L2" i="7"/>
  <c r="L3" i="7"/>
  <c r="J3" i="7"/>
  <c r="J4" i="7"/>
  <c r="L4" i="7"/>
  <c r="L5" i="7"/>
  <c r="J5" i="7"/>
  <c r="L6" i="7"/>
  <c r="J6" i="7"/>
  <c r="J7" i="7"/>
  <c r="L7" i="7"/>
  <c r="J8" i="7"/>
  <c r="L8" i="7"/>
  <c r="J9" i="7"/>
  <c r="L9" i="7"/>
  <c r="J10" i="7"/>
  <c r="L10" i="7"/>
  <c r="J11" i="7"/>
  <c r="L11" i="7"/>
  <c r="J12" i="7"/>
  <c r="L12" i="7"/>
  <c r="L13" i="7"/>
  <c r="J13" i="7"/>
  <c r="L14" i="7"/>
  <c r="J14" i="7"/>
  <c r="L15" i="7"/>
  <c r="J15" i="7"/>
  <c r="L16" i="7"/>
  <c r="J16" i="7"/>
  <c r="J17" i="7"/>
  <c r="L17" i="7"/>
  <c r="I18" i="7"/>
  <c r="L18" i="7"/>
  <c r="J18" i="7"/>
  <c r="I19" i="7"/>
  <c r="L19" i="7"/>
  <c r="J19" i="7"/>
  <c r="I20" i="7"/>
  <c r="L20" i="7"/>
  <c r="J20" i="7"/>
  <c r="I21" i="7"/>
  <c r="L21" i="7"/>
  <c r="J21" i="7"/>
  <c r="J22" i="7"/>
  <c r="I22" i="7"/>
  <c r="L22" i="7"/>
  <c r="J23" i="7"/>
  <c r="I23" i="7"/>
  <c r="L23" i="7"/>
  <c r="J24" i="7"/>
  <c r="I24" i="7"/>
  <c r="L24" i="7"/>
  <c r="I25" i="7"/>
  <c r="L25" i="7"/>
  <c r="J25" i="7"/>
  <c r="L26" i="7"/>
  <c r="J26" i="7"/>
  <c r="I26" i="7"/>
  <c r="J27" i="7"/>
  <c r="L27" i="7"/>
  <c r="I27" i="7"/>
  <c r="L28" i="7"/>
  <c r="J28" i="7"/>
  <c r="I28" i="7"/>
  <c r="L29" i="7"/>
  <c r="J29" i="7"/>
  <c r="I29" i="7"/>
  <c r="J30" i="7"/>
  <c r="L30" i="7"/>
  <c r="I30" i="7"/>
  <c r="L31" i="7"/>
  <c r="I31" i="7"/>
  <c r="L32" i="7"/>
  <c r="J32" i="7"/>
  <c r="I32" i="7"/>
  <c r="L33" i="7"/>
  <c r="J33" i="7"/>
  <c r="I33" i="7"/>
  <c r="L34" i="7"/>
  <c r="J34" i="7"/>
  <c r="I34" i="7"/>
  <c r="I35" i="7"/>
  <c r="J35" i="7"/>
  <c r="L35" i="7"/>
  <c r="L36" i="7"/>
  <c r="I36" i="7"/>
  <c r="J36" i="7"/>
  <c r="L37" i="7"/>
  <c r="I37" i="7"/>
  <c r="J37" i="7"/>
  <c r="L38" i="7"/>
  <c r="I38" i="7"/>
  <c r="J38" i="7"/>
  <c r="L39" i="7"/>
  <c r="I39" i="7"/>
  <c r="J39" i="7"/>
  <c r="L40" i="7"/>
  <c r="I40" i="7"/>
  <c r="J40" i="7"/>
  <c r="J41" i="7"/>
  <c r="L41" i="7"/>
  <c r="I41" i="7"/>
  <c r="J42" i="7"/>
  <c r="L42" i="7"/>
  <c r="I42" i="7"/>
  <c r="J43" i="7"/>
  <c r="L43" i="7"/>
  <c r="I43" i="7"/>
  <c r="J44" i="7"/>
  <c r="L44" i="7"/>
  <c r="I44" i="7"/>
  <c r="J45" i="7"/>
  <c r="I45" i="7"/>
  <c r="L45" i="7"/>
  <c r="J46" i="7"/>
  <c r="I46" i="7"/>
  <c r="L46" i="7"/>
  <c r="J47" i="7"/>
  <c r="I47" i="7"/>
  <c r="L47" i="7"/>
  <c r="J48" i="7"/>
  <c r="L48" i="7"/>
  <c r="I48" i="7"/>
  <c r="I49" i="7"/>
  <c r="J49" i="7"/>
  <c r="L49" i="7"/>
  <c r="J50" i="7"/>
  <c r="I50" i="7"/>
  <c r="L50" i="7"/>
  <c r="I51" i="7"/>
  <c r="L51" i="7"/>
  <c r="J51" i="7"/>
  <c r="I52" i="7"/>
  <c r="L52" i="7"/>
  <c r="J52" i="7"/>
  <c r="I53" i="7"/>
  <c r="L53" i="7"/>
  <c r="J53" i="7"/>
  <c r="I54" i="7"/>
  <c r="J54" i="7"/>
  <c r="L54" i="7"/>
  <c r="I55" i="7"/>
  <c r="L55" i="7"/>
  <c r="J55" i="7"/>
  <c r="I56" i="7"/>
  <c r="L56" i="7"/>
  <c r="J56" i="7"/>
  <c r="I57" i="7"/>
  <c r="L57" i="7"/>
  <c r="J57" i="7"/>
  <c r="L58" i="7"/>
  <c r="J58" i="7"/>
  <c r="I58" i="7"/>
  <c r="I59" i="7"/>
  <c r="J59" i="7"/>
  <c r="L59" i="7"/>
  <c r="I60" i="7"/>
  <c r="L60" i="7"/>
  <c r="J60" i="7"/>
  <c r="L61" i="7"/>
  <c r="J61" i="7"/>
  <c r="I61" i="7"/>
  <c r="L62" i="7"/>
  <c r="I62" i="7"/>
  <c r="L63" i="7"/>
  <c r="J63" i="7"/>
  <c r="I63" i="7"/>
  <c r="L64" i="7"/>
  <c r="J64" i="7"/>
  <c r="I64" i="7"/>
  <c r="L65" i="7"/>
  <c r="J65" i="7"/>
  <c r="I65" i="7"/>
  <c r="L66" i="7"/>
  <c r="J66" i="7"/>
  <c r="I66" i="7"/>
  <c r="I67" i="7"/>
  <c r="L67" i="7"/>
  <c r="J67" i="7"/>
  <c r="I68" i="7"/>
  <c r="J68" i="7"/>
  <c r="L68" i="7"/>
  <c r="I69" i="7"/>
  <c r="L69" i="7"/>
  <c r="J69" i="7"/>
  <c r="I70" i="7"/>
  <c r="J70" i="7"/>
  <c r="L70" i="7"/>
  <c r="I71" i="7"/>
  <c r="L71" i="7"/>
  <c r="J71" i="7"/>
  <c r="J72" i="7"/>
  <c r="I72" i="7"/>
  <c r="L72" i="7"/>
  <c r="J73" i="7"/>
  <c r="L73" i="7"/>
  <c r="I73" i="7"/>
  <c r="J74" i="7"/>
  <c r="I74" i="7"/>
  <c r="L74" i="7"/>
  <c r="J75" i="7"/>
  <c r="I75" i="7"/>
  <c r="L75" i="7"/>
  <c r="I76" i="7"/>
  <c r="L76" i="7"/>
  <c r="J76" i="7"/>
  <c r="I77" i="7"/>
  <c r="J77" i="7"/>
  <c r="L77" i="7"/>
  <c r="I78" i="7"/>
  <c r="L78" i="7"/>
  <c r="L79" i="7"/>
  <c r="J79" i="7"/>
  <c r="I79" i="7"/>
  <c r="J80" i="7"/>
  <c r="I80" i="7"/>
  <c r="L80" i="7"/>
  <c r="L81" i="7"/>
  <c r="J81" i="7"/>
  <c r="I81" i="7"/>
  <c r="L82" i="7"/>
  <c r="J82" i="7"/>
  <c r="I82" i="7"/>
  <c r="I83" i="7"/>
  <c r="L83" i="7"/>
  <c r="J83" i="7"/>
  <c r="I84" i="7"/>
  <c r="L84" i="7"/>
  <c r="J84" i="7"/>
  <c r="L85" i="7"/>
  <c r="I85" i="7"/>
  <c r="J85" i="7"/>
  <c r="L86" i="7"/>
  <c r="I86" i="7"/>
  <c r="J86" i="7"/>
  <c r="J87" i="7"/>
  <c r="L87" i="7"/>
  <c r="I87" i="7"/>
  <c r="J88" i="7"/>
  <c r="L88" i="7"/>
  <c r="I88" i="7"/>
  <c r="I89" i="7"/>
  <c r="J89" i="7"/>
  <c r="L89" i="7"/>
  <c r="I90" i="7"/>
  <c r="L90" i="7"/>
  <c r="J90" i="7"/>
  <c r="I91" i="7"/>
  <c r="L91" i="7"/>
  <c r="I92" i="7"/>
  <c r="J92" i="7"/>
  <c r="L92" i="7"/>
  <c r="I93" i="7"/>
  <c r="J93" i="7"/>
  <c r="L93" i="7"/>
  <c r="L94" i="7"/>
  <c r="I94" i="7"/>
  <c r="L95" i="7"/>
  <c r="J95" i="7"/>
  <c r="I95" i="7"/>
  <c r="L96" i="7"/>
  <c r="J96" i="7"/>
  <c r="I96" i="7"/>
  <c r="I97" i="7"/>
  <c r="J97" i="7"/>
  <c r="L97" i="7"/>
  <c r="I98" i="7"/>
  <c r="J98" i="7"/>
  <c r="L98" i="7"/>
  <c r="L99" i="7"/>
  <c r="I99" i="7"/>
  <c r="J99" i="7"/>
  <c r="L100" i="7"/>
  <c r="I100" i="7"/>
  <c r="J100" i="7"/>
  <c r="L101" i="7"/>
  <c r="I101" i="7"/>
  <c r="J101" i="7"/>
  <c r="L102" i="7"/>
  <c r="J102" i="7"/>
  <c r="I102" i="7"/>
  <c r="L103" i="7"/>
  <c r="J103" i="7"/>
  <c r="I103" i="7"/>
  <c r="L104" i="7"/>
  <c r="J104" i="7"/>
  <c r="I104" i="7"/>
  <c r="L105" i="7"/>
  <c r="J105" i="7"/>
  <c r="I105" i="7"/>
  <c r="L106" i="7"/>
  <c r="J106" i="7"/>
  <c r="I106" i="7"/>
  <c r="L107" i="7"/>
  <c r="I107" i="7"/>
  <c r="J108" i="7"/>
  <c r="L108" i="7"/>
  <c r="I108" i="7"/>
  <c r="J109" i="7"/>
  <c r="L109" i="7"/>
  <c r="I109" i="7"/>
  <c r="L110" i="7"/>
  <c r="I110" i="7"/>
  <c r="L111" i="7"/>
  <c r="I111" i="7"/>
  <c r="J111" i="7"/>
  <c r="J112" i="7"/>
  <c r="I112" i="7"/>
  <c r="L112" i="7"/>
  <c r="J113" i="7"/>
  <c r="I113" i="7"/>
  <c r="L113" i="7"/>
  <c r="L114" i="7"/>
  <c r="I114" i="7"/>
  <c r="J114" i="7"/>
  <c r="I115" i="7"/>
  <c r="J115" i="7"/>
  <c r="L115" i="7"/>
  <c r="J116" i="7"/>
  <c r="I116" i="7"/>
  <c r="L116" i="7"/>
  <c r="L117" i="7"/>
  <c r="J117" i="7"/>
  <c r="I117" i="7"/>
  <c r="L118" i="7"/>
  <c r="J118" i="7"/>
  <c r="I118" i="7"/>
  <c r="L119" i="7"/>
  <c r="J119" i="7"/>
  <c r="I119" i="7"/>
  <c r="J120" i="7"/>
  <c r="I120" i="7"/>
  <c r="L120" i="7"/>
  <c r="L121" i="7"/>
  <c r="I121" i="7"/>
  <c r="J121" i="7"/>
  <c r="L122" i="7"/>
  <c r="I122" i="7"/>
  <c r="J122" i="7"/>
  <c r="L123" i="7"/>
  <c r="I123" i="7"/>
  <c r="J123" i="7"/>
  <c r="J124" i="7"/>
  <c r="L124" i="7"/>
  <c r="I124" i="7"/>
  <c r="J125" i="7"/>
  <c r="L125" i="7"/>
  <c r="I125" i="7"/>
  <c r="L126" i="7"/>
  <c r="I126" i="7"/>
  <c r="L127" i="7"/>
  <c r="J127" i="7"/>
  <c r="I127" i="7"/>
  <c r="J128" i="7"/>
  <c r="L128" i="7"/>
  <c r="I128" i="7"/>
  <c r="J129" i="7"/>
  <c r="L129" i="7"/>
  <c r="I129" i="7"/>
  <c r="I130" i="7"/>
  <c r="L130" i="7"/>
  <c r="J130" i="7"/>
  <c r="L131" i="7"/>
  <c r="I131" i="7"/>
  <c r="J131" i="7"/>
  <c r="L132" i="7"/>
  <c r="I132" i="7"/>
  <c r="J132" i="7"/>
  <c r="J133" i="7"/>
  <c r="L133" i="7"/>
  <c r="I133" i="7"/>
  <c r="L134" i="7"/>
  <c r="J134" i="7"/>
  <c r="I134" i="7"/>
  <c r="L135" i="7"/>
  <c r="J135" i="7"/>
  <c r="I135" i="7"/>
  <c r="I136" i="7"/>
  <c r="J136" i="7"/>
  <c r="L136" i="7"/>
  <c r="L137" i="7"/>
  <c r="J137" i="7"/>
  <c r="I137" i="7"/>
  <c r="I138" i="7"/>
  <c r="L138" i="7"/>
  <c r="J138" i="7"/>
  <c r="I139" i="7"/>
  <c r="L139" i="7"/>
  <c r="I140" i="7"/>
  <c r="L140" i="7"/>
  <c r="J140" i="7"/>
  <c r="L141" i="7"/>
  <c r="I141" i="7"/>
  <c r="J141" i="7"/>
  <c r="L142" i="7"/>
  <c r="I142" i="7"/>
  <c r="I143" i="7"/>
  <c r="L143" i="7"/>
  <c r="J143" i="7"/>
  <c r="I144" i="7"/>
  <c r="L144" i="7"/>
  <c r="J144" i="7"/>
  <c r="I145" i="7"/>
  <c r="L145" i="7"/>
  <c r="J145" i="7"/>
  <c r="I146" i="7"/>
  <c r="L146" i="7"/>
  <c r="J146" i="7"/>
  <c r="I147" i="7"/>
  <c r="L147" i="7"/>
  <c r="J147" i="7"/>
  <c r="I148" i="7"/>
  <c r="L148" i="7"/>
  <c r="J148" i="7"/>
  <c r="J149" i="7"/>
  <c r="I149" i="7"/>
  <c r="L149" i="7"/>
  <c r="J150" i="7"/>
  <c r="I150" i="7"/>
  <c r="L150" i="7"/>
  <c r="I151" i="7"/>
  <c r="L151" i="7"/>
  <c r="J151" i="7"/>
  <c r="L152" i="7"/>
  <c r="J152" i="7"/>
  <c r="I152" i="7"/>
  <c r="I153" i="7"/>
  <c r="L153" i="7"/>
  <c r="J153" i="7"/>
  <c r="J154" i="7"/>
  <c r="I154" i="7"/>
  <c r="L154" i="7"/>
  <c r="J155" i="7"/>
  <c r="I155" i="7"/>
  <c r="L155" i="7"/>
  <c r="J156" i="7"/>
  <c r="I156" i="7"/>
  <c r="L156" i="7"/>
  <c r="J157" i="7"/>
  <c r="I157" i="7"/>
  <c r="L157" i="7"/>
  <c r="I158" i="7"/>
  <c r="L158" i="7"/>
  <c r="J159" i="7"/>
  <c r="I159" i="7"/>
  <c r="L159" i="7"/>
  <c r="I160" i="7"/>
  <c r="J160" i="7"/>
  <c r="L160" i="7"/>
  <c r="J161" i="7"/>
  <c r="I161" i="7"/>
  <c r="L161" i="7"/>
  <c r="J162" i="7"/>
  <c r="L162" i="7"/>
  <c r="I162" i="7"/>
  <c r="J163" i="7"/>
  <c r="I163" i="7"/>
  <c r="L163" i="7"/>
  <c r="J164" i="7"/>
  <c r="L164" i="7"/>
  <c r="I164" i="7"/>
  <c r="I165" i="7"/>
  <c r="L165" i="7"/>
  <c r="J165" i="7"/>
  <c r="L166" i="7"/>
  <c r="I166" i="7"/>
  <c r="J166" i="7"/>
  <c r="I167" i="7"/>
  <c r="L167" i="7"/>
  <c r="J167" i="7"/>
  <c r="I168" i="7"/>
  <c r="J168" i="7"/>
  <c r="L168" i="7"/>
  <c r="J169" i="7"/>
  <c r="I169" i="7"/>
  <c r="L169" i="7"/>
  <c r="J170" i="7"/>
  <c r="I170" i="7"/>
  <c r="L170" i="7"/>
  <c r="L171" i="7"/>
  <c r="J171" i="7"/>
  <c r="I171" i="7"/>
  <c r="L172" i="7"/>
  <c r="J172" i="7"/>
  <c r="I172" i="7"/>
  <c r="I173" i="7"/>
  <c r="L173" i="7"/>
  <c r="J173" i="7"/>
  <c r="I174" i="7"/>
  <c r="L174" i="7"/>
  <c r="L175" i="7"/>
  <c r="I175" i="7"/>
  <c r="J175" i="7"/>
  <c r="L176" i="7"/>
  <c r="I176" i="7"/>
  <c r="J176" i="7"/>
  <c r="L177" i="7"/>
  <c r="I177" i="7"/>
  <c r="J177" i="7"/>
  <c r="L178" i="7"/>
  <c r="I178" i="7"/>
  <c r="J178" i="7"/>
  <c r="L179" i="7"/>
  <c r="I179" i="7"/>
  <c r="J179" i="7"/>
  <c r="I180" i="7"/>
  <c r="L180" i="7"/>
  <c r="J180" i="7"/>
  <c r="J181" i="7"/>
  <c r="L181" i="7"/>
  <c r="I181" i="7"/>
  <c r="J182" i="7"/>
  <c r="L182" i="7"/>
  <c r="I182" i="7"/>
  <c r="I183" i="7"/>
  <c r="J183" i="7"/>
  <c r="L183" i="7"/>
  <c r="J184" i="7"/>
  <c r="I184" i="7"/>
  <c r="L184" i="7"/>
  <c r="L185" i="7"/>
  <c r="J185" i="7"/>
  <c r="I185" i="7"/>
  <c r="L186" i="7"/>
  <c r="J186" i="7"/>
  <c r="I186" i="7"/>
  <c r="L187" i="7"/>
  <c r="I187" i="7"/>
  <c r="J188" i="7"/>
  <c r="I188" i="7"/>
  <c r="L188" i="7"/>
  <c r="J189" i="7"/>
  <c r="L189" i="7"/>
  <c r="I189" i="7"/>
  <c r="L190" i="7"/>
  <c r="I190" i="7"/>
  <c r="L191" i="7"/>
  <c r="J191" i="7"/>
  <c r="I191" i="7"/>
  <c r="L192" i="7"/>
  <c r="I192" i="7"/>
  <c r="J192" i="7"/>
  <c r="L193" i="7"/>
  <c r="J193" i="7"/>
  <c r="I193" i="7"/>
  <c r="L194" i="7"/>
  <c r="I194" i="7"/>
  <c r="J194" i="7"/>
  <c r="L195" i="7"/>
  <c r="I195" i="7"/>
  <c r="J195" i="7"/>
  <c r="L196" i="7"/>
  <c r="I196" i="7"/>
  <c r="J196" i="7"/>
  <c r="L197" i="7"/>
  <c r="J197" i="7"/>
  <c r="I197" i="7"/>
  <c r="L198" i="7"/>
  <c r="J198" i="7"/>
  <c r="I198" i="7"/>
  <c r="J199" i="7"/>
  <c r="L199" i="7"/>
  <c r="I199" i="7"/>
  <c r="L200" i="7"/>
  <c r="I200" i="7"/>
  <c r="J200" i="7"/>
  <c r="L201" i="7"/>
  <c r="I201" i="7"/>
  <c r="J201" i="7"/>
  <c r="I202" i="7"/>
  <c r="L202" i="7"/>
  <c r="J202" i="7"/>
  <c r="L203" i="7"/>
  <c r="J203" i="7"/>
  <c r="I203" i="7"/>
  <c r="L204" i="7"/>
  <c r="I204" i="7"/>
  <c r="J204" i="7"/>
  <c r="L205" i="7"/>
  <c r="I205" i="7"/>
  <c r="J205" i="7"/>
  <c r="L206" i="7"/>
  <c r="I206" i="7"/>
  <c r="L207" i="7"/>
  <c r="J207" i="7"/>
  <c r="I207" i="7"/>
  <c r="J208" i="7"/>
  <c r="I208" i="7"/>
  <c r="L208" i="7"/>
  <c r="J209" i="7"/>
  <c r="I209" i="7"/>
  <c r="L209" i="7"/>
  <c r="J210" i="7"/>
  <c r="I210" i="7"/>
  <c r="L210" i="7"/>
  <c r="J211" i="7"/>
  <c r="I211" i="7"/>
  <c r="L211" i="7"/>
  <c r="L212" i="7"/>
  <c r="J212" i="7"/>
  <c r="I212" i="7"/>
  <c r="I213" i="7"/>
  <c r="J213" i="7"/>
  <c r="L213" i="7"/>
  <c r="I214" i="7"/>
  <c r="J214" i="7"/>
  <c r="L214" i="7"/>
  <c r="I215" i="7"/>
  <c r="L215" i="7"/>
  <c r="J215" i="7"/>
  <c r="L216" i="7"/>
  <c r="I216" i="7"/>
  <c r="J216" i="7"/>
  <c r="I217" i="7"/>
  <c r="J217" i="7"/>
  <c r="L217" i="7"/>
  <c r="L218" i="7"/>
  <c r="I218" i="7"/>
  <c r="J218" i="7"/>
  <c r="J219" i="7"/>
  <c r="I219" i="7"/>
  <c r="L219" i="7"/>
  <c r="J220" i="7"/>
  <c r="I220" i="7"/>
  <c r="L220" i="7"/>
  <c r="J221" i="7"/>
  <c r="I221" i="7"/>
  <c r="L221" i="7"/>
  <c r="I222" i="7"/>
  <c r="L222" i="7"/>
  <c r="J223" i="7"/>
  <c r="I223" i="7"/>
  <c r="L223" i="7"/>
  <c r="L224" i="7"/>
  <c r="J224" i="7"/>
  <c r="I224" i="7"/>
  <c r="J225" i="7"/>
  <c r="I225" i="7"/>
  <c r="L225" i="7"/>
  <c r="L226" i="7"/>
  <c r="J226" i="7"/>
  <c r="I226" i="7"/>
  <c r="L227" i="7"/>
  <c r="J227" i="7"/>
  <c r="I227" i="7"/>
  <c r="J228" i="7"/>
  <c r="L228" i="7"/>
  <c r="I228" i="7"/>
  <c r="J229" i="7"/>
  <c r="L229" i="7"/>
  <c r="I229" i="7"/>
  <c r="J230" i="7"/>
  <c r="L230" i="7"/>
  <c r="I230" i="7"/>
  <c r="J231" i="7"/>
  <c r="L231" i="7"/>
  <c r="I231" i="7"/>
  <c r="J232" i="7"/>
  <c r="L232" i="7"/>
  <c r="I232" i="7"/>
  <c r="J233" i="7"/>
  <c r="L233" i="7"/>
  <c r="I233" i="7"/>
  <c r="I234" i="7"/>
  <c r="J234" i="7"/>
  <c r="L234" i="7"/>
  <c r="I235" i="7"/>
  <c r="J235" i="7"/>
  <c r="L235" i="7"/>
  <c r="I236" i="7"/>
  <c r="J236" i="7"/>
  <c r="L236" i="7"/>
  <c r="L237" i="7"/>
  <c r="I237" i="7"/>
  <c r="J237" i="7"/>
  <c r="I238" i="7"/>
  <c r="J238" i="7"/>
  <c r="L238" i="7"/>
  <c r="L239" i="7"/>
  <c r="I239" i="7"/>
  <c r="J239" i="7"/>
  <c r="J240" i="7"/>
  <c r="L240" i="7"/>
  <c r="I240" i="7"/>
  <c r="J241" i="7"/>
  <c r="L241" i="7"/>
  <c r="I241" i="7"/>
  <c r="J242" i="7"/>
  <c r="L242" i="7"/>
  <c r="I242" i="7"/>
  <c r="J243" i="7"/>
  <c r="L243" i="7"/>
  <c r="I243" i="7"/>
  <c r="J244" i="7"/>
  <c r="L244" i="7"/>
  <c r="I244" i="7"/>
  <c r="J245" i="7"/>
  <c r="L245" i="7"/>
  <c r="I245" i="7"/>
  <c r="J246" i="7"/>
  <c r="I246" i="7"/>
  <c r="L246" i="7"/>
  <c r="I247" i="7"/>
  <c r="L247" i="7"/>
  <c r="J247" i="7"/>
  <c r="I248" i="7"/>
  <c r="L248" i="7"/>
  <c r="J248" i="7"/>
  <c r="I249" i="7"/>
  <c r="L249" i="7"/>
  <c r="J249" i="7"/>
  <c r="I250" i="7"/>
  <c r="L250" i="7"/>
  <c r="J250" i="7"/>
  <c r="I251" i="7"/>
  <c r="J251" i="7"/>
  <c r="L251" i="7"/>
  <c r="L252" i="7"/>
  <c r="J252" i="7"/>
  <c r="I252" i="7"/>
  <c r="I253" i="7"/>
  <c r="L253" i="7"/>
  <c r="J253" i="7"/>
  <c r="L254" i="7"/>
  <c r="I254" i="7"/>
  <c r="J254" i="7"/>
  <c r="I255" i="7"/>
  <c r="L255" i="7"/>
  <c r="J255" i="7"/>
  <c r="I256" i="7"/>
  <c r="L256" i="7"/>
  <c r="J256" i="7"/>
  <c r="I257" i="7"/>
  <c r="J257" i="7"/>
  <c r="L257" i="7"/>
  <c r="J258" i="7"/>
  <c r="I258" i="7"/>
  <c r="L258" i="7"/>
  <c r="J259" i="7"/>
  <c r="I259" i="7"/>
  <c r="L259" i="7"/>
  <c r="J260" i="7"/>
  <c r="I260" i="7"/>
  <c r="L260" i="7"/>
  <c r="J261" i="7"/>
  <c r="I261" i="7"/>
  <c r="L261" i="7"/>
  <c r="J262" i="7"/>
  <c r="I262" i="7"/>
  <c r="L262" i="7"/>
  <c r="I263" i="7"/>
  <c r="J263" i="7"/>
  <c r="L263" i="7"/>
  <c r="L264" i="7"/>
  <c r="I264" i="7"/>
  <c r="J264" i="7"/>
  <c r="J265" i="7"/>
  <c r="I265" i="7"/>
  <c r="L265" i="7"/>
  <c r="L266" i="7"/>
  <c r="I266" i="7"/>
  <c r="J266" i="7"/>
  <c r="L267" i="7"/>
  <c r="I267" i="7"/>
  <c r="J267" i="7"/>
  <c r="I268" i="7"/>
  <c r="J268" i="7"/>
  <c r="L268" i="7"/>
  <c r="I269" i="7"/>
  <c r="J269" i="7"/>
  <c r="L269" i="7"/>
  <c r="I270" i="7"/>
  <c r="J270" i="7"/>
  <c r="L270" i="7"/>
  <c r="I271" i="7"/>
  <c r="J271" i="7"/>
  <c r="L271" i="7"/>
  <c r="J272" i="7"/>
  <c r="I272" i="7"/>
  <c r="L272" i="7"/>
  <c r="J273" i="7"/>
  <c r="I273" i="7"/>
  <c r="L273" i="7"/>
  <c r="M274" i="7"/>
  <c r="L274" i="7"/>
  <c r="I274" i="7"/>
  <c r="M275" i="7"/>
  <c r="L275" i="7"/>
  <c r="I275" i="7"/>
  <c r="M276" i="7"/>
  <c r="I276" i="7"/>
  <c r="L276" i="7"/>
  <c r="M277" i="7"/>
  <c r="I277" i="7"/>
  <c r="L277" i="7"/>
  <c r="M278" i="7"/>
  <c r="L278" i="7"/>
  <c r="I278" i="7"/>
  <c r="M279" i="7"/>
  <c r="I279" i="7"/>
  <c r="L279" i="7"/>
  <c r="M280" i="7"/>
  <c r="I280" i="7"/>
  <c r="L280" i="7"/>
  <c r="M281" i="7"/>
  <c r="L281" i="7"/>
  <c r="I281" i="7"/>
  <c r="M282" i="7"/>
  <c r="L282" i="7"/>
  <c r="I282" i="7"/>
  <c r="M283" i="7"/>
  <c r="L283" i="7"/>
  <c r="I283" i="7"/>
  <c r="M284" i="7"/>
  <c r="L284" i="7"/>
  <c r="I284" i="7"/>
  <c r="M285" i="7"/>
  <c r="L285" i="7"/>
  <c r="I285" i="7"/>
  <c r="M286" i="7"/>
  <c r="I286" i="7"/>
  <c r="L286" i="7"/>
  <c r="M287" i="7"/>
  <c r="L287" i="7"/>
  <c r="I287" i="7"/>
  <c r="M288" i="7"/>
  <c r="I288" i="7"/>
  <c r="L288" i="7"/>
  <c r="M289" i="7"/>
  <c r="I289" i="7"/>
  <c r="L289" i="7"/>
  <c r="M290" i="7"/>
  <c r="I290" i="7"/>
  <c r="L290" i="7"/>
  <c r="M291" i="7"/>
  <c r="L291" i="7"/>
  <c r="I291" i="7"/>
  <c r="M292" i="7"/>
  <c r="L292" i="7"/>
  <c r="I292" i="7"/>
  <c r="M293" i="7"/>
  <c r="L293" i="7"/>
  <c r="I293" i="7"/>
  <c r="M294" i="7"/>
  <c r="L294" i="7"/>
  <c r="I294" i="7"/>
  <c r="M295" i="7"/>
  <c r="L295" i="7"/>
  <c r="I295" i="7"/>
  <c r="M296" i="7"/>
  <c r="L296" i="7"/>
  <c r="I296" i="7"/>
  <c r="M297" i="7"/>
  <c r="L297" i="7"/>
  <c r="I297" i="7"/>
  <c r="M298" i="7"/>
  <c r="I298" i="7"/>
  <c r="L298" i="7"/>
  <c r="M299" i="7"/>
  <c r="I299" i="7"/>
  <c r="L299" i="7"/>
  <c r="M300" i="7"/>
  <c r="I300" i="7"/>
  <c r="L300" i="7"/>
  <c r="M301" i="7"/>
  <c r="I301" i="7"/>
  <c r="L301" i="7"/>
  <c r="M302" i="7"/>
  <c r="L302" i="7"/>
  <c r="I302" i="7"/>
  <c r="M303" i="7"/>
  <c r="I303" i="7"/>
  <c r="L303" i="7"/>
  <c r="M304" i="7"/>
  <c r="L304" i="7"/>
  <c r="I304" i="7"/>
  <c r="M305" i="7"/>
  <c r="L305" i="7"/>
  <c r="I305" i="7"/>
  <c r="M1395" i="7"/>
  <c r="I1395" i="7"/>
  <c r="M1396" i="7"/>
  <c r="I1396" i="7"/>
  <c r="M1397" i="7"/>
  <c r="I1397" i="7"/>
  <c r="M1398" i="7"/>
  <c r="I1398" i="7"/>
  <c r="I1399" i="7"/>
  <c r="M1399" i="7"/>
  <c r="I1400" i="7"/>
  <c r="M1400" i="7"/>
  <c r="I1401" i="7"/>
  <c r="M1401" i="7"/>
  <c r="I1402" i="7"/>
  <c r="M1402" i="7"/>
  <c r="I1403" i="7"/>
  <c r="M1404" i="7"/>
  <c r="I1404" i="7"/>
  <c r="I1405" i="7"/>
  <c r="M1405" i="7"/>
  <c r="I1406" i="7"/>
  <c r="M1406" i="7"/>
  <c r="M1407" i="7"/>
  <c r="I1407" i="7"/>
  <c r="I1408" i="7"/>
  <c r="M1408" i="7"/>
  <c r="I1409" i="7"/>
  <c r="M1409" i="7"/>
  <c r="M1410" i="7"/>
  <c r="I1410" i="7"/>
  <c r="I1411" i="7"/>
  <c r="M1411" i="7"/>
  <c r="M1412" i="7"/>
  <c r="I1412" i="7"/>
  <c r="M1413" i="7"/>
  <c r="I1413" i="7"/>
  <c r="M1414" i="7"/>
  <c r="I1414" i="7"/>
  <c r="M1415" i="7"/>
  <c r="I1415" i="7"/>
  <c r="M1416" i="7"/>
  <c r="I1416" i="7"/>
  <c r="M1417" i="7"/>
  <c r="I1417" i="7"/>
  <c r="I1418" i="7"/>
  <c r="M1418" i="7"/>
  <c r="I1419" i="7"/>
  <c r="I1420" i="7"/>
  <c r="M1420" i="7"/>
  <c r="M1421" i="7"/>
  <c r="I1421" i="7"/>
  <c r="M1422" i="7"/>
  <c r="I1422" i="7"/>
  <c r="M1423" i="7"/>
  <c r="I1423" i="7"/>
  <c r="M1424" i="7"/>
  <c r="I1424" i="7"/>
  <c r="M1425" i="7"/>
  <c r="I1425" i="7"/>
  <c r="M1426" i="7"/>
  <c r="I1426" i="7"/>
  <c r="M1427" i="7"/>
  <c r="I1427" i="7"/>
  <c r="M1428" i="7"/>
  <c r="I1428" i="7"/>
  <c r="M1429" i="7"/>
  <c r="I1429" i="7"/>
  <c r="M1430" i="7"/>
  <c r="I1430" i="7"/>
  <c r="M1431" i="7"/>
  <c r="I1431" i="7"/>
  <c r="M1432" i="7"/>
  <c r="I1432" i="7"/>
  <c r="M1433" i="7"/>
  <c r="I1433" i="7"/>
  <c r="M1434" i="7"/>
  <c r="I1434" i="7"/>
  <c r="I1435" i="7"/>
  <c r="I1436" i="7"/>
  <c r="M1436" i="7"/>
  <c r="M1437" i="7"/>
  <c r="I1437" i="7"/>
  <c r="M1438" i="7"/>
  <c r="I1438" i="7"/>
  <c r="M1439" i="7"/>
  <c r="I1439" i="7"/>
  <c r="I1440" i="7"/>
  <c r="M1440" i="7"/>
  <c r="I1441" i="7"/>
  <c r="M1441" i="7"/>
  <c r="I1442" i="7"/>
  <c r="M1442" i="7"/>
  <c r="I1443" i="7"/>
  <c r="M1443" i="7"/>
  <c r="I1444" i="7"/>
  <c r="M1444" i="7"/>
  <c r="I1445" i="7"/>
  <c r="M1445" i="7"/>
  <c r="M1446" i="7"/>
  <c r="I1446" i="7"/>
  <c r="I1447" i="7"/>
  <c r="M1447" i="7"/>
  <c r="I1448" i="7"/>
  <c r="M1448" i="7"/>
  <c r="I1449" i="7"/>
  <c r="M1449" i="7"/>
  <c r="M1450" i="7"/>
  <c r="I1450" i="7"/>
  <c r="I1451" i="7"/>
  <c r="M1452" i="7"/>
  <c r="I1452" i="7"/>
  <c r="I1453" i="7"/>
  <c r="M1453" i="7"/>
  <c r="M1454" i="7"/>
  <c r="I1454" i="7"/>
  <c r="M1455" i="7"/>
  <c r="I1455" i="7"/>
  <c r="M1456" i="7"/>
  <c r="I1456" i="7"/>
  <c r="M1457" i="7"/>
  <c r="I1457" i="7"/>
  <c r="M1458" i="7"/>
  <c r="I1458" i="7"/>
  <c r="I1459" i="7"/>
  <c r="M1459" i="7"/>
  <c r="M1460" i="7"/>
  <c r="I1460" i="7"/>
  <c r="M1461" i="7"/>
  <c r="I1461" i="7"/>
  <c r="I1462" i="7"/>
  <c r="M1462" i="7"/>
  <c r="M1463" i="7"/>
  <c r="I1463" i="7"/>
  <c r="M1464" i="7"/>
  <c r="I1464" i="7"/>
  <c r="M1465" i="7"/>
  <c r="I1465" i="7"/>
  <c r="M1466" i="7"/>
  <c r="I1466" i="7"/>
  <c r="I1467" i="7"/>
  <c r="M1468" i="7"/>
  <c r="I1468" i="7"/>
  <c r="M1469" i="7"/>
  <c r="I1469" i="7"/>
  <c r="M1470" i="7"/>
  <c r="I1470" i="7"/>
  <c r="I1471" i="7"/>
  <c r="M1471" i="7"/>
  <c r="I1472" i="7"/>
  <c r="M1472" i="7"/>
  <c r="M1473" i="7"/>
  <c r="I1473" i="7"/>
  <c r="M1474" i="7"/>
  <c r="I1474" i="7"/>
  <c r="I1475" i="7"/>
  <c r="M1475" i="7"/>
  <c r="I1476" i="7"/>
  <c r="M1476" i="7"/>
  <c r="I1477" i="7"/>
  <c r="M1477" i="7"/>
  <c r="M1478" i="7"/>
  <c r="I1478" i="7"/>
  <c r="I1479" i="7"/>
  <c r="M1479" i="7"/>
  <c r="M1480" i="7"/>
  <c r="I1480" i="7"/>
  <c r="I1481" i="7"/>
  <c r="M1481" i="7"/>
  <c r="M1482" i="7"/>
  <c r="I1482" i="7"/>
  <c r="I1483" i="7"/>
  <c r="M1483" i="7"/>
  <c r="M1484" i="7"/>
  <c r="I1484" i="7"/>
  <c r="M1485" i="7"/>
  <c r="I1485" i="7"/>
  <c r="M1486" i="7"/>
  <c r="I1486" i="7"/>
  <c r="M1487" i="7"/>
  <c r="I1487" i="7"/>
  <c r="M1488" i="7"/>
  <c r="I1488" i="7"/>
  <c r="M1489" i="7"/>
  <c r="I1489" i="7"/>
  <c r="M1490" i="7"/>
  <c r="I1490" i="7"/>
  <c r="M1491" i="7"/>
  <c r="I1491" i="7"/>
  <c r="M1492" i="7"/>
  <c r="I1492" i="7"/>
  <c r="M1493" i="7"/>
  <c r="I1493" i="7"/>
  <c r="M1494" i="7"/>
  <c r="I1494" i="7"/>
  <c r="M1495" i="7"/>
  <c r="I1495" i="7"/>
  <c r="I1496" i="7"/>
  <c r="M1496" i="7"/>
  <c r="I1497" i="7"/>
  <c r="M1497" i="7"/>
  <c r="M1498" i="7"/>
  <c r="I1498" i="7"/>
  <c r="M1499" i="7"/>
  <c r="I1499" i="7"/>
  <c r="I1500" i="7"/>
  <c r="M1500" i="7"/>
  <c r="I1501" i="7"/>
  <c r="M1501" i="7"/>
  <c r="M1502" i="7"/>
  <c r="I1502" i="7"/>
  <c r="I1503" i="7"/>
  <c r="M1503" i="7"/>
  <c r="I1504" i="7"/>
  <c r="M1504" i="7"/>
  <c r="M1505" i="7"/>
  <c r="I1505" i="7"/>
  <c r="I1506" i="7"/>
  <c r="M1506" i="7"/>
  <c r="I1507" i="7"/>
  <c r="M1507" i="7"/>
  <c r="I1508" i="7"/>
  <c r="M1508" i="7"/>
  <c r="I1509" i="7"/>
  <c r="M1509" i="7"/>
  <c r="I1510" i="7"/>
  <c r="M1510" i="7"/>
  <c r="I1511" i="7"/>
  <c r="M1511" i="7"/>
  <c r="I1512" i="7"/>
  <c r="M1512" i="7"/>
  <c r="M1513" i="7"/>
  <c r="I1513" i="7"/>
  <c r="K2" i="7"/>
  <c r="H2" i="7"/>
  <c r="K3" i="7"/>
  <c r="H3" i="7"/>
  <c r="K4" i="7"/>
  <c r="H4" i="7"/>
  <c r="K5" i="7"/>
  <c r="H5" i="7"/>
  <c r="K6" i="7"/>
  <c r="H6" i="7"/>
  <c r="K7" i="7"/>
  <c r="H7" i="7"/>
  <c r="K8" i="7"/>
  <c r="H8" i="7"/>
  <c r="K9" i="7"/>
  <c r="H9" i="7"/>
  <c r="K10" i="7"/>
  <c r="H10" i="7"/>
  <c r="K11" i="7"/>
  <c r="H11" i="7"/>
  <c r="K12" i="7"/>
  <c r="H12" i="7"/>
  <c r="K13" i="7"/>
  <c r="H13" i="7"/>
  <c r="K14" i="7"/>
  <c r="H14" i="7"/>
  <c r="K15" i="7"/>
  <c r="H15" i="7"/>
  <c r="K16" i="7"/>
  <c r="H16" i="7"/>
  <c r="K17" i="7"/>
  <c r="H17" i="7"/>
  <c r="K18" i="7"/>
  <c r="H18" i="7"/>
  <c r="K19" i="7"/>
  <c r="H19" i="7"/>
  <c r="K20" i="7"/>
  <c r="H20" i="7"/>
  <c r="K21" i="7"/>
  <c r="H21" i="7"/>
  <c r="K22" i="7"/>
  <c r="H22" i="7"/>
  <c r="K23" i="7"/>
  <c r="H23" i="7"/>
  <c r="K24" i="7"/>
  <c r="H24" i="7"/>
  <c r="K25" i="7"/>
  <c r="H25" i="7"/>
  <c r="K26" i="7"/>
  <c r="H26" i="7"/>
  <c r="K27" i="7"/>
  <c r="H27" i="7"/>
  <c r="K28" i="7"/>
  <c r="H28" i="7"/>
  <c r="K29" i="7"/>
  <c r="H29" i="7"/>
  <c r="K30" i="7"/>
  <c r="H30" i="7"/>
  <c r="K32" i="7"/>
  <c r="H32" i="7"/>
  <c r="K33" i="7"/>
  <c r="H33" i="7"/>
  <c r="K34" i="7"/>
  <c r="H34" i="7"/>
  <c r="K35" i="7"/>
  <c r="H35" i="7"/>
  <c r="K36" i="7"/>
  <c r="H36" i="7"/>
  <c r="K37" i="7"/>
  <c r="H37" i="7"/>
  <c r="K38" i="7"/>
  <c r="H38" i="7"/>
  <c r="K39" i="7"/>
  <c r="H39" i="7"/>
  <c r="K40" i="7"/>
  <c r="H40" i="7"/>
  <c r="K41" i="7"/>
  <c r="H41" i="7"/>
  <c r="K42" i="7"/>
  <c r="H42" i="7"/>
  <c r="K43" i="7"/>
  <c r="H43" i="7"/>
  <c r="K44" i="7"/>
  <c r="H44" i="7"/>
  <c r="K45" i="7"/>
  <c r="H45" i="7"/>
  <c r="K46" i="7"/>
  <c r="H46" i="7"/>
  <c r="K47" i="7"/>
  <c r="H47" i="7"/>
  <c r="K48" i="7"/>
  <c r="H48" i="7"/>
  <c r="K49" i="7"/>
  <c r="H49" i="7"/>
  <c r="K50" i="7"/>
  <c r="H50" i="7"/>
  <c r="K51" i="7"/>
  <c r="H51" i="7"/>
  <c r="K52" i="7"/>
  <c r="H52" i="7"/>
  <c r="J632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1503" i="7"/>
  <c r="J861" i="7"/>
  <c r="J1513" i="7"/>
  <c r="J1512" i="7"/>
  <c r="J1511" i="7"/>
  <c r="J1510" i="7"/>
  <c r="J1509" i="7"/>
  <c r="J1508" i="7"/>
  <c r="J1507" i="7"/>
  <c r="J1506" i="7"/>
  <c r="J1505" i="7"/>
  <c r="J1504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4" i="7"/>
  <c r="J1353" i="7"/>
  <c r="J1352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1067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4" i="7"/>
  <c r="J595" i="7"/>
  <c r="J596" i="7"/>
  <c r="J597" i="7"/>
  <c r="J598" i="7"/>
  <c r="J600" i="7"/>
  <c r="J601" i="7"/>
  <c r="J602" i="7"/>
  <c r="J603" i="7"/>
  <c r="J604" i="7"/>
  <c r="J605" i="7"/>
  <c r="J606" i="7"/>
  <c r="J607" i="7"/>
  <c r="J608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862" i="7"/>
  <c r="J633" i="7"/>
  <c r="J634" i="7"/>
  <c r="J635" i="7"/>
  <c r="J636" i="7"/>
  <c r="J637" i="7"/>
  <c r="J638" i="7"/>
  <c r="J639" i="7"/>
  <c r="J640" i="7"/>
  <c r="J641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599" i="7"/>
  <c r="J818" i="7"/>
  <c r="J819" i="7"/>
  <c r="J820" i="7"/>
  <c r="J821" i="7"/>
  <c r="H274" i="7"/>
  <c r="K274" i="7"/>
  <c r="J274" i="7"/>
  <c r="J275" i="7"/>
  <c r="H275" i="7"/>
  <c r="K275" i="7"/>
  <c r="H276" i="7"/>
  <c r="J276" i="7"/>
  <c r="K276" i="7"/>
  <c r="H277" i="7"/>
  <c r="K277" i="7"/>
  <c r="J277" i="7"/>
  <c r="J278" i="7"/>
  <c r="K278" i="7"/>
  <c r="H278" i="7"/>
  <c r="J279" i="7"/>
  <c r="H279" i="7"/>
  <c r="K279" i="7"/>
  <c r="H280" i="7"/>
  <c r="K280" i="7"/>
  <c r="J280" i="7"/>
  <c r="J281" i="7"/>
  <c r="H281" i="7"/>
  <c r="K281" i="7"/>
  <c r="H282" i="7"/>
  <c r="J282" i="7"/>
  <c r="K282" i="7"/>
  <c r="H283" i="7"/>
  <c r="K283" i="7"/>
  <c r="J283" i="7"/>
  <c r="J284" i="7"/>
  <c r="K284" i="7"/>
  <c r="H284" i="7"/>
  <c r="J285" i="7"/>
  <c r="H285" i="7"/>
  <c r="K285" i="7"/>
  <c r="H286" i="7"/>
  <c r="K286" i="7"/>
  <c r="J286" i="7"/>
  <c r="J287" i="7"/>
  <c r="H287" i="7"/>
  <c r="K287" i="7"/>
  <c r="J288" i="7"/>
  <c r="H288" i="7"/>
  <c r="K288" i="7"/>
  <c r="H289" i="7"/>
  <c r="K289" i="7"/>
  <c r="J289" i="7"/>
  <c r="J290" i="7"/>
  <c r="H290" i="7"/>
  <c r="K290" i="7"/>
  <c r="J291" i="7"/>
  <c r="K291" i="7"/>
  <c r="H291" i="7"/>
  <c r="H292" i="7"/>
  <c r="K292" i="7"/>
  <c r="J292" i="7"/>
  <c r="J293" i="7"/>
  <c r="H293" i="7"/>
  <c r="K293" i="7"/>
  <c r="H294" i="7"/>
  <c r="J294" i="7"/>
  <c r="K294" i="7"/>
  <c r="H295" i="7"/>
  <c r="K295" i="7"/>
  <c r="J295" i="7"/>
  <c r="J296" i="7"/>
  <c r="K296" i="7"/>
  <c r="H296" i="7"/>
  <c r="J297" i="7"/>
  <c r="H297" i="7"/>
  <c r="K297" i="7"/>
  <c r="H298" i="7"/>
  <c r="K298" i="7"/>
  <c r="J298" i="7"/>
  <c r="H299" i="7"/>
  <c r="J299" i="7"/>
  <c r="K299" i="7"/>
  <c r="J300" i="7"/>
  <c r="H300" i="7"/>
  <c r="K300" i="7"/>
  <c r="K301" i="7"/>
  <c r="J301" i="7"/>
  <c r="H301" i="7"/>
  <c r="H302" i="7"/>
  <c r="J302" i="7"/>
  <c r="K302" i="7"/>
  <c r="J303" i="7"/>
  <c r="H303" i="7"/>
  <c r="K303" i="7"/>
  <c r="H304" i="7"/>
  <c r="K304" i="7"/>
  <c r="J304" i="7"/>
  <c r="H305" i="7"/>
  <c r="J305" i="7"/>
  <c r="K305" i="7"/>
  <c r="K306" i="7"/>
  <c r="J306" i="7"/>
  <c r="H306" i="7"/>
  <c r="H307" i="7"/>
  <c r="J307" i="7"/>
  <c r="K307" i="7"/>
  <c r="J308" i="7"/>
  <c r="H308" i="7"/>
  <c r="K308" i="7"/>
  <c r="J309" i="7"/>
  <c r="H309" i="7"/>
  <c r="K309" i="7"/>
  <c r="H310" i="7"/>
  <c r="K310" i="7"/>
  <c r="J310" i="7"/>
  <c r="J311" i="7"/>
  <c r="K311" i="7"/>
  <c r="H311" i="7"/>
  <c r="H312" i="7"/>
  <c r="K312" i="7"/>
  <c r="J312" i="7"/>
  <c r="J313" i="7"/>
  <c r="H313" i="7"/>
  <c r="K313" i="7"/>
  <c r="J314" i="7"/>
  <c r="H314" i="7"/>
  <c r="K314" i="7"/>
  <c r="J315" i="7"/>
  <c r="H315" i="7"/>
  <c r="K315" i="7"/>
  <c r="H316" i="7"/>
  <c r="K316" i="7"/>
  <c r="J316" i="7"/>
  <c r="J317" i="7"/>
  <c r="K317" i="7"/>
  <c r="H317" i="7"/>
  <c r="H318" i="7"/>
  <c r="K318" i="7"/>
  <c r="J318" i="7"/>
  <c r="H319" i="7"/>
  <c r="J319" i="7"/>
  <c r="K319" i="7"/>
  <c r="J320" i="7"/>
  <c r="H320" i="7"/>
  <c r="K320" i="7"/>
  <c r="J321" i="7"/>
  <c r="K321" i="7"/>
  <c r="H321" i="7"/>
  <c r="H322" i="7"/>
  <c r="K322" i="7"/>
  <c r="J322" i="7"/>
  <c r="J323" i="7"/>
  <c r="H323" i="7"/>
  <c r="K323" i="7"/>
  <c r="H324" i="7"/>
  <c r="K324" i="7"/>
  <c r="J324" i="7"/>
  <c r="H325" i="7"/>
  <c r="J325" i="7"/>
  <c r="K325" i="7"/>
  <c r="J326" i="7"/>
  <c r="H326" i="7"/>
  <c r="K326" i="7"/>
  <c r="J327" i="7"/>
  <c r="K327" i="7"/>
  <c r="H327" i="7"/>
  <c r="H328" i="7"/>
  <c r="K328" i="7"/>
  <c r="J328" i="7"/>
  <c r="J329" i="7"/>
  <c r="H329" i="7"/>
  <c r="K329" i="7"/>
  <c r="H330" i="7"/>
  <c r="K330" i="7"/>
  <c r="J330" i="7"/>
  <c r="H331" i="7"/>
  <c r="J331" i="7"/>
  <c r="K331" i="7"/>
  <c r="J332" i="7"/>
  <c r="K332" i="7"/>
  <c r="H332" i="7"/>
  <c r="H333" i="7"/>
  <c r="J333" i="7"/>
  <c r="K333" i="7"/>
  <c r="H334" i="7"/>
  <c r="K334" i="7"/>
  <c r="J334" i="7"/>
  <c r="H335" i="7"/>
  <c r="J335" i="7"/>
  <c r="K335" i="7"/>
  <c r="H336" i="7"/>
  <c r="K336" i="7"/>
  <c r="J336" i="7"/>
  <c r="J337" i="7"/>
  <c r="K337" i="7"/>
  <c r="H337" i="7"/>
  <c r="H338" i="7"/>
  <c r="K338" i="7"/>
  <c r="J338" i="7"/>
  <c r="J339" i="7"/>
  <c r="H339" i="7"/>
  <c r="K339" i="7"/>
  <c r="H340" i="7"/>
  <c r="J340" i="7"/>
  <c r="K340" i="7"/>
  <c r="H341" i="7"/>
  <c r="K341" i="7"/>
  <c r="J341" i="7"/>
  <c r="J342" i="7"/>
  <c r="K342" i="7"/>
  <c r="H342" i="7"/>
  <c r="J343" i="7"/>
  <c r="H343" i="7"/>
  <c r="K343" i="7"/>
  <c r="H344" i="7"/>
  <c r="K344" i="7"/>
  <c r="J344" i="7"/>
  <c r="J345" i="7"/>
  <c r="H345" i="7"/>
  <c r="K345" i="7"/>
  <c r="H346" i="7"/>
  <c r="J346" i="7"/>
  <c r="K346" i="7"/>
  <c r="K347" i="7"/>
  <c r="J347" i="7"/>
  <c r="H347" i="7"/>
  <c r="J348" i="7"/>
  <c r="H348" i="7"/>
  <c r="K348" i="7"/>
  <c r="H349" i="7"/>
  <c r="J349" i="7"/>
  <c r="K349" i="7"/>
  <c r="H350" i="7"/>
  <c r="K350" i="7"/>
  <c r="J350" i="7"/>
  <c r="H351" i="7"/>
  <c r="J351" i="7"/>
  <c r="K351" i="7"/>
  <c r="J352" i="7"/>
  <c r="K352" i="7"/>
  <c r="H352" i="7"/>
  <c r="H353" i="7"/>
  <c r="K353" i="7"/>
  <c r="J353" i="7"/>
  <c r="H354" i="7"/>
  <c r="J354" i="7"/>
  <c r="K354" i="7"/>
  <c r="H355" i="7"/>
  <c r="J355" i="7"/>
  <c r="K355" i="7"/>
  <c r="K356" i="7"/>
  <c r="J356" i="7"/>
  <c r="H356" i="7"/>
  <c r="J357" i="7"/>
  <c r="H357" i="7"/>
  <c r="K357" i="7"/>
  <c r="H358" i="7"/>
  <c r="K358" i="7"/>
  <c r="J358" i="7"/>
  <c r="H359" i="7"/>
  <c r="J359" i="7"/>
  <c r="K359" i="7"/>
  <c r="J360" i="7"/>
  <c r="H360" i="7"/>
  <c r="K360" i="7"/>
  <c r="K361" i="7"/>
  <c r="J361" i="7"/>
  <c r="H361" i="7"/>
  <c r="J362" i="7"/>
  <c r="H362" i="7"/>
  <c r="K362" i="7"/>
  <c r="J363" i="7"/>
  <c r="H363" i="7"/>
  <c r="K363" i="7"/>
  <c r="H364" i="7"/>
  <c r="K364" i="7"/>
  <c r="J364" i="7"/>
  <c r="H365" i="7"/>
  <c r="J365" i="7"/>
  <c r="K365" i="7"/>
  <c r="J366" i="7"/>
  <c r="K366" i="7"/>
  <c r="H366" i="7"/>
  <c r="H367" i="7"/>
  <c r="K367" i="7"/>
  <c r="J367" i="7"/>
  <c r="J368" i="7"/>
  <c r="H368" i="7"/>
  <c r="K368" i="7"/>
  <c r="H369" i="7"/>
  <c r="J369" i="7"/>
  <c r="K369" i="7"/>
  <c r="H370" i="7"/>
  <c r="K370" i="7"/>
  <c r="J370" i="7"/>
  <c r="J371" i="7"/>
  <c r="K371" i="7"/>
  <c r="H371" i="7"/>
  <c r="J372" i="7"/>
  <c r="H372" i="7"/>
  <c r="K372" i="7"/>
  <c r="H373" i="7"/>
  <c r="M373" i="7"/>
  <c r="K373" i="7"/>
  <c r="J373" i="7"/>
  <c r="J374" i="7"/>
  <c r="H374" i="7"/>
  <c r="M374" i="7"/>
  <c r="K374" i="7"/>
  <c r="H375" i="7"/>
  <c r="J375" i="7"/>
  <c r="M375" i="7"/>
  <c r="K375" i="7"/>
  <c r="M376" i="7"/>
  <c r="K376" i="7"/>
  <c r="J376" i="7"/>
  <c r="H376" i="7"/>
  <c r="J377" i="7"/>
  <c r="H377" i="7"/>
  <c r="M377" i="7"/>
  <c r="K377" i="7"/>
  <c r="H378" i="7"/>
  <c r="M378" i="7"/>
  <c r="K378" i="7"/>
  <c r="J378" i="7"/>
  <c r="H379" i="7"/>
  <c r="J379" i="7"/>
  <c r="M379" i="7"/>
  <c r="K379" i="7"/>
  <c r="J380" i="7"/>
  <c r="H380" i="7"/>
  <c r="M380" i="7"/>
  <c r="K380" i="7"/>
  <c r="J381" i="7"/>
  <c r="M381" i="7"/>
  <c r="K381" i="7"/>
  <c r="H381" i="7"/>
  <c r="H382" i="7"/>
  <c r="M382" i="7"/>
  <c r="K382" i="7"/>
  <c r="J382" i="7"/>
  <c r="H383" i="7"/>
  <c r="J383" i="7"/>
  <c r="M383" i="7"/>
  <c r="K383" i="7"/>
  <c r="H384" i="7"/>
  <c r="M384" i="7"/>
  <c r="K384" i="7"/>
  <c r="J384" i="7"/>
  <c r="J385" i="7"/>
  <c r="H385" i="7"/>
  <c r="M385" i="7"/>
  <c r="K385" i="7"/>
  <c r="J386" i="7"/>
  <c r="M386" i="7"/>
  <c r="K386" i="7"/>
  <c r="H386" i="7"/>
  <c r="J387" i="7"/>
  <c r="H387" i="7"/>
  <c r="M387" i="7"/>
  <c r="K387" i="7"/>
  <c r="H388" i="7"/>
  <c r="M388" i="7"/>
  <c r="K388" i="7"/>
  <c r="J388" i="7"/>
  <c r="H389" i="7"/>
  <c r="J389" i="7"/>
  <c r="M389" i="7"/>
  <c r="K389" i="7"/>
  <c r="H390" i="7"/>
  <c r="M390" i="7"/>
  <c r="K390" i="7"/>
  <c r="J390" i="7"/>
  <c r="J391" i="7"/>
  <c r="M391" i="7"/>
  <c r="K391" i="7"/>
  <c r="H391" i="7"/>
  <c r="J392" i="7"/>
  <c r="H392" i="7"/>
  <c r="M392" i="7"/>
  <c r="K392" i="7"/>
  <c r="H393" i="7"/>
  <c r="J393" i="7"/>
  <c r="M393" i="7"/>
  <c r="K393" i="7"/>
  <c r="M394" i="7"/>
  <c r="K394" i="7"/>
  <c r="J394" i="7"/>
  <c r="H394" i="7"/>
  <c r="H395" i="7"/>
  <c r="J395" i="7"/>
  <c r="M395" i="7"/>
  <c r="K395" i="7"/>
  <c r="H396" i="7"/>
  <c r="M396" i="7"/>
  <c r="K396" i="7"/>
  <c r="J396" i="7"/>
  <c r="J397" i="7"/>
  <c r="H397" i="7"/>
  <c r="M397" i="7"/>
  <c r="K397" i="7"/>
  <c r="H398" i="7"/>
  <c r="J398" i="7"/>
  <c r="M398" i="7"/>
  <c r="K398" i="7"/>
  <c r="H399" i="7"/>
  <c r="J399" i="7"/>
  <c r="M399" i="7"/>
  <c r="K399" i="7"/>
  <c r="M400" i="7"/>
  <c r="K400" i="7"/>
  <c r="J400" i="7"/>
  <c r="H400" i="7"/>
  <c r="J401" i="7"/>
  <c r="H401" i="7"/>
  <c r="M401" i="7"/>
  <c r="K401" i="7"/>
  <c r="H402" i="7"/>
  <c r="M402" i="7"/>
  <c r="K402" i="7"/>
  <c r="J402" i="7"/>
  <c r="J403" i="7"/>
  <c r="H403" i="7"/>
  <c r="M403" i="7"/>
  <c r="K403" i="7"/>
  <c r="J404" i="7"/>
  <c r="H404" i="7"/>
  <c r="M404" i="7"/>
  <c r="K404" i="7"/>
  <c r="J405" i="7"/>
  <c r="M405" i="7"/>
  <c r="K405" i="7"/>
  <c r="H405" i="7"/>
  <c r="H406" i="7"/>
  <c r="M406" i="7"/>
  <c r="K406" i="7"/>
  <c r="J406" i="7"/>
  <c r="H407" i="7"/>
  <c r="J407" i="7"/>
  <c r="M407" i="7"/>
  <c r="K407" i="7"/>
  <c r="H408" i="7"/>
  <c r="M408" i="7"/>
  <c r="K408" i="7"/>
  <c r="J408" i="7"/>
  <c r="J409" i="7"/>
  <c r="H409" i="7"/>
  <c r="M409" i="7"/>
  <c r="K409" i="7"/>
  <c r="J410" i="7"/>
  <c r="M410" i="7"/>
  <c r="K410" i="7"/>
  <c r="H410" i="7"/>
  <c r="J411" i="7"/>
  <c r="M411" i="7"/>
  <c r="K411" i="7"/>
  <c r="H411" i="7"/>
  <c r="M412" i="7"/>
  <c r="K412" i="7"/>
  <c r="J412" i="7"/>
  <c r="H412" i="7"/>
  <c r="J413" i="7"/>
  <c r="M413" i="7"/>
  <c r="K413" i="7"/>
  <c r="H413" i="7"/>
  <c r="M414" i="7"/>
  <c r="K414" i="7"/>
  <c r="H414" i="7"/>
  <c r="J414" i="7"/>
  <c r="J415" i="7"/>
  <c r="M415" i="7"/>
  <c r="K415" i="7"/>
  <c r="H415" i="7"/>
  <c r="J416" i="7"/>
  <c r="M416" i="7"/>
  <c r="K416" i="7"/>
  <c r="H416" i="7"/>
  <c r="J417" i="7"/>
  <c r="M417" i="7"/>
  <c r="K417" i="7"/>
  <c r="H417" i="7"/>
  <c r="M418" i="7"/>
  <c r="K418" i="7"/>
  <c r="J418" i="7"/>
  <c r="H418" i="7"/>
  <c r="J419" i="7"/>
  <c r="M419" i="7"/>
  <c r="K419" i="7"/>
  <c r="H419" i="7"/>
  <c r="M420" i="7"/>
  <c r="K420" i="7"/>
  <c r="H420" i="7"/>
  <c r="J420" i="7"/>
  <c r="J421" i="7"/>
  <c r="M421" i="7"/>
  <c r="K421" i="7"/>
  <c r="H421" i="7"/>
  <c r="J422" i="7"/>
  <c r="M422" i="7"/>
  <c r="K422" i="7"/>
  <c r="H422" i="7"/>
  <c r="M423" i="7"/>
  <c r="K423" i="7"/>
  <c r="J423" i="7"/>
  <c r="H423" i="7"/>
  <c r="J424" i="7"/>
  <c r="M424" i="7"/>
  <c r="K424" i="7"/>
  <c r="H424" i="7"/>
  <c r="M425" i="7"/>
  <c r="K425" i="7"/>
  <c r="H425" i="7"/>
  <c r="J425" i="7"/>
  <c r="J426" i="7"/>
  <c r="M426" i="7"/>
  <c r="K426" i="7"/>
  <c r="H426" i="7"/>
  <c r="J427" i="7"/>
  <c r="M427" i="7"/>
  <c r="K427" i="7"/>
  <c r="H427" i="7"/>
  <c r="J428" i="7"/>
  <c r="M428" i="7"/>
  <c r="K428" i="7"/>
  <c r="H428" i="7"/>
  <c r="M429" i="7"/>
  <c r="K429" i="7"/>
  <c r="J429" i="7"/>
  <c r="H429" i="7"/>
  <c r="J430" i="7"/>
  <c r="M430" i="7"/>
  <c r="K430" i="7"/>
  <c r="H430" i="7"/>
  <c r="M431" i="7"/>
  <c r="K431" i="7"/>
  <c r="H431" i="7"/>
  <c r="J431" i="7"/>
  <c r="J432" i="7"/>
  <c r="M432" i="7"/>
  <c r="K432" i="7"/>
  <c r="H432" i="7"/>
  <c r="J433" i="7"/>
  <c r="M433" i="7"/>
  <c r="K433" i="7"/>
  <c r="H433" i="7"/>
  <c r="J434" i="7"/>
  <c r="M434" i="7"/>
  <c r="K434" i="7"/>
  <c r="H434" i="7"/>
  <c r="M435" i="7"/>
  <c r="K435" i="7"/>
  <c r="J435" i="7"/>
  <c r="H435" i="7"/>
  <c r="J436" i="7"/>
  <c r="M436" i="7"/>
  <c r="K436" i="7"/>
  <c r="H436" i="7"/>
  <c r="M437" i="7"/>
  <c r="K437" i="7"/>
  <c r="H437" i="7"/>
  <c r="J437" i="7"/>
  <c r="J438" i="7"/>
  <c r="M438" i="7"/>
  <c r="K438" i="7"/>
  <c r="H438" i="7"/>
  <c r="J439" i="7"/>
  <c r="M439" i="7"/>
  <c r="K439" i="7"/>
  <c r="H439" i="7"/>
  <c r="M440" i="7"/>
  <c r="K440" i="7"/>
  <c r="J440" i="7"/>
  <c r="H440" i="7"/>
  <c r="J441" i="7"/>
  <c r="M441" i="7"/>
  <c r="K441" i="7"/>
  <c r="H441" i="7"/>
  <c r="J442" i="7"/>
  <c r="M442" i="7"/>
  <c r="K442" i="7"/>
  <c r="H442" i="7"/>
  <c r="J443" i="7"/>
  <c r="M443" i="7"/>
  <c r="K443" i="7"/>
  <c r="H443" i="7"/>
  <c r="M444" i="7"/>
  <c r="K444" i="7"/>
  <c r="H444" i="7"/>
  <c r="J444" i="7"/>
  <c r="J445" i="7"/>
  <c r="M445" i="7"/>
  <c r="K445" i="7"/>
  <c r="H445" i="7"/>
  <c r="M446" i="7"/>
  <c r="K446" i="7"/>
  <c r="J446" i="7"/>
  <c r="H446" i="7"/>
  <c r="J447" i="7"/>
  <c r="M447" i="7"/>
  <c r="K447" i="7"/>
  <c r="H447" i="7"/>
  <c r="J448" i="7"/>
  <c r="M448" i="7"/>
  <c r="K448" i="7"/>
  <c r="H448" i="7"/>
  <c r="J449" i="7"/>
  <c r="M449" i="7"/>
  <c r="K449" i="7"/>
  <c r="H449" i="7"/>
  <c r="M450" i="7"/>
  <c r="K450" i="7"/>
  <c r="H450" i="7"/>
  <c r="J450" i="7"/>
  <c r="J451" i="7"/>
  <c r="M451" i="7"/>
  <c r="K451" i="7"/>
  <c r="H451" i="7"/>
  <c r="M452" i="7"/>
  <c r="K452" i="7"/>
  <c r="J452" i="7"/>
  <c r="H452" i="7"/>
  <c r="J453" i="7"/>
  <c r="M453" i="7"/>
  <c r="K453" i="7"/>
  <c r="H453" i="7"/>
  <c r="J454" i="7"/>
  <c r="M454" i="7"/>
  <c r="K454" i="7"/>
  <c r="H454" i="7"/>
  <c r="J455" i="7"/>
  <c r="M455" i="7"/>
  <c r="K455" i="7"/>
  <c r="H455" i="7"/>
  <c r="M456" i="7"/>
  <c r="K456" i="7"/>
  <c r="H456" i="7"/>
  <c r="J456" i="7"/>
  <c r="J457" i="7"/>
  <c r="M457" i="7"/>
  <c r="K457" i="7"/>
  <c r="H457" i="7"/>
  <c r="M458" i="7"/>
  <c r="K458" i="7"/>
  <c r="J458" i="7"/>
  <c r="H458" i="7"/>
  <c r="J459" i="7"/>
  <c r="M459" i="7"/>
  <c r="K459" i="7"/>
  <c r="H459" i="7"/>
  <c r="J460" i="7"/>
  <c r="M460" i="7"/>
  <c r="K460" i="7"/>
  <c r="H460" i="7"/>
  <c r="J461" i="7"/>
  <c r="M461" i="7"/>
  <c r="K461" i="7"/>
  <c r="H461" i="7"/>
  <c r="J462" i="7"/>
  <c r="M462" i="7"/>
  <c r="K462" i="7"/>
  <c r="H462" i="7"/>
  <c r="M463" i="7"/>
  <c r="K463" i="7"/>
  <c r="H463" i="7"/>
  <c r="J463" i="7"/>
  <c r="M464" i="7"/>
  <c r="K464" i="7"/>
  <c r="J464" i="7"/>
  <c r="H464" i="7"/>
  <c r="J465" i="7"/>
  <c r="M465" i="7"/>
  <c r="K465" i="7"/>
  <c r="H465" i="7"/>
  <c r="J466" i="7"/>
  <c r="M466" i="7"/>
  <c r="K466" i="7"/>
  <c r="H466" i="7"/>
  <c r="M467" i="7"/>
  <c r="K467" i="7"/>
  <c r="H467" i="7"/>
  <c r="J467" i="7"/>
  <c r="J468" i="7"/>
  <c r="M468" i="7"/>
  <c r="K468" i="7"/>
  <c r="H468" i="7"/>
  <c r="J469" i="7"/>
  <c r="M469" i="7"/>
  <c r="K469" i="7"/>
  <c r="H469" i="7"/>
  <c r="M470" i="7"/>
  <c r="K470" i="7"/>
  <c r="J470" i="7"/>
  <c r="H470" i="7"/>
  <c r="J471" i="7"/>
  <c r="M471" i="7"/>
  <c r="K471" i="7"/>
  <c r="H471" i="7"/>
  <c r="J472" i="7"/>
  <c r="M472" i="7"/>
  <c r="K472" i="7"/>
  <c r="H472" i="7"/>
  <c r="M473" i="7"/>
  <c r="K473" i="7"/>
  <c r="H473" i="7"/>
  <c r="J473" i="7"/>
  <c r="J474" i="7"/>
  <c r="M474" i="7"/>
  <c r="K474" i="7"/>
  <c r="H474" i="7"/>
  <c r="J475" i="7"/>
  <c r="M475" i="7"/>
  <c r="K475" i="7"/>
  <c r="H475" i="7"/>
  <c r="M476" i="7"/>
  <c r="K476" i="7"/>
  <c r="J476" i="7"/>
  <c r="H476" i="7"/>
  <c r="J477" i="7"/>
  <c r="M477" i="7"/>
  <c r="K477" i="7"/>
  <c r="H477" i="7"/>
  <c r="J478" i="7"/>
  <c r="M478" i="7"/>
  <c r="K478" i="7"/>
  <c r="H478" i="7"/>
  <c r="M479" i="7"/>
  <c r="K479" i="7"/>
  <c r="H479" i="7"/>
  <c r="J479" i="7"/>
  <c r="J480" i="7"/>
  <c r="M480" i="7"/>
  <c r="K480" i="7"/>
  <c r="H480" i="7"/>
  <c r="J481" i="7"/>
  <c r="M481" i="7"/>
  <c r="K481" i="7"/>
  <c r="H481" i="7"/>
  <c r="M482" i="7"/>
  <c r="K482" i="7"/>
  <c r="J482" i="7"/>
  <c r="H482" i="7"/>
  <c r="J483" i="7"/>
  <c r="M483" i="7"/>
  <c r="K483" i="7"/>
  <c r="H483" i="7"/>
  <c r="J484" i="7"/>
  <c r="M484" i="7"/>
  <c r="K484" i="7"/>
  <c r="H484" i="7"/>
  <c r="M485" i="7"/>
  <c r="K485" i="7"/>
  <c r="H485" i="7"/>
  <c r="J485" i="7"/>
  <c r="J486" i="7"/>
  <c r="M486" i="7"/>
  <c r="K486" i="7"/>
  <c r="H486" i="7"/>
  <c r="J487" i="7"/>
  <c r="M487" i="7"/>
  <c r="K487" i="7"/>
  <c r="H487" i="7"/>
  <c r="M488" i="7"/>
  <c r="K488" i="7"/>
  <c r="J488" i="7"/>
  <c r="H488" i="7"/>
  <c r="J489" i="7"/>
  <c r="M489" i="7"/>
  <c r="K489" i="7"/>
  <c r="H489" i="7"/>
  <c r="M490" i="7"/>
  <c r="K490" i="7"/>
  <c r="H490" i="7"/>
  <c r="J490" i="7"/>
  <c r="J491" i="7"/>
  <c r="M491" i="7"/>
  <c r="K491" i="7"/>
  <c r="H491" i="7"/>
  <c r="J492" i="7"/>
  <c r="M492" i="7"/>
  <c r="K492" i="7"/>
  <c r="H492" i="7"/>
  <c r="M493" i="7"/>
  <c r="K493" i="7"/>
  <c r="J493" i="7"/>
  <c r="H493" i="7"/>
  <c r="J494" i="7"/>
  <c r="M494" i="7"/>
  <c r="K494" i="7"/>
  <c r="H494" i="7"/>
  <c r="J495" i="7"/>
  <c r="M495" i="7"/>
  <c r="K495" i="7"/>
  <c r="H495" i="7"/>
  <c r="M496" i="7"/>
  <c r="K496" i="7"/>
  <c r="H496" i="7"/>
  <c r="J496" i="7"/>
  <c r="J497" i="7"/>
  <c r="M497" i="7"/>
  <c r="K497" i="7"/>
  <c r="H497" i="7"/>
  <c r="K498" i="7"/>
  <c r="H498" i="7"/>
  <c r="M499" i="7"/>
  <c r="K499" i="7"/>
  <c r="J499" i="7"/>
  <c r="H499" i="7"/>
  <c r="J500" i="7"/>
  <c r="M500" i="7"/>
  <c r="K500" i="7"/>
  <c r="H500" i="7"/>
  <c r="J501" i="7"/>
  <c r="M501" i="7"/>
  <c r="K501" i="7"/>
  <c r="H501" i="7"/>
  <c r="M502" i="7"/>
  <c r="K502" i="7"/>
  <c r="H502" i="7"/>
  <c r="J502" i="7"/>
  <c r="J503" i="7"/>
  <c r="M503" i="7"/>
  <c r="K503" i="7"/>
  <c r="H503" i="7"/>
  <c r="J504" i="7"/>
  <c r="M504" i="7"/>
  <c r="K504" i="7"/>
  <c r="H504" i="7"/>
  <c r="M505" i="7"/>
  <c r="K505" i="7"/>
  <c r="J505" i="7"/>
  <c r="H505" i="7"/>
  <c r="J506" i="7"/>
  <c r="M506" i="7"/>
  <c r="K506" i="7"/>
  <c r="H506" i="7"/>
  <c r="J507" i="7"/>
  <c r="M507" i="7"/>
  <c r="K507" i="7"/>
  <c r="H507" i="7"/>
  <c r="M508" i="7"/>
  <c r="K508" i="7"/>
  <c r="H508" i="7"/>
  <c r="J508" i="7"/>
  <c r="J509" i="7"/>
  <c r="M509" i="7"/>
  <c r="K509" i="7"/>
  <c r="H509" i="7"/>
  <c r="J510" i="7"/>
  <c r="M510" i="7"/>
  <c r="K510" i="7"/>
  <c r="H510" i="7"/>
  <c r="M511" i="7"/>
  <c r="K511" i="7"/>
  <c r="J511" i="7"/>
  <c r="H511" i="7"/>
  <c r="J512" i="7"/>
  <c r="M512" i="7"/>
  <c r="K512" i="7"/>
  <c r="H512" i="7"/>
  <c r="J513" i="7"/>
  <c r="M513" i="7"/>
  <c r="K513" i="7"/>
  <c r="H513" i="7"/>
  <c r="K514" i="7"/>
  <c r="H514" i="7"/>
  <c r="J515" i="7"/>
  <c r="M515" i="7"/>
  <c r="K515" i="7"/>
  <c r="H515" i="7"/>
  <c r="J516" i="7"/>
  <c r="M516" i="7"/>
  <c r="K516" i="7"/>
  <c r="H516" i="7"/>
  <c r="J517" i="7"/>
  <c r="M517" i="7"/>
  <c r="K517" i="7"/>
  <c r="H517" i="7"/>
  <c r="M518" i="7"/>
  <c r="K518" i="7"/>
  <c r="J518" i="7"/>
  <c r="H518" i="7"/>
  <c r="J519" i="7"/>
  <c r="M519" i="7"/>
  <c r="K519" i="7"/>
  <c r="H519" i="7"/>
  <c r="M520" i="7"/>
  <c r="K520" i="7"/>
  <c r="H520" i="7"/>
  <c r="J520" i="7"/>
  <c r="J521" i="7"/>
  <c r="M521" i="7"/>
  <c r="K521" i="7"/>
  <c r="H521" i="7"/>
  <c r="J522" i="7"/>
  <c r="M522" i="7"/>
  <c r="K522" i="7"/>
  <c r="H522" i="7"/>
  <c r="M523" i="7"/>
  <c r="K523" i="7"/>
  <c r="J523" i="7"/>
  <c r="H523" i="7"/>
  <c r="J524" i="7"/>
  <c r="M524" i="7"/>
  <c r="K524" i="7"/>
  <c r="H524" i="7"/>
  <c r="J525" i="7"/>
  <c r="M525" i="7"/>
  <c r="K525" i="7"/>
  <c r="H525" i="7"/>
  <c r="M526" i="7"/>
  <c r="K526" i="7"/>
  <c r="H526" i="7"/>
  <c r="J526" i="7"/>
  <c r="J527" i="7"/>
  <c r="M527" i="7"/>
  <c r="K527" i="7"/>
  <c r="H527" i="7"/>
  <c r="J528" i="7"/>
  <c r="M528" i="7"/>
  <c r="K528" i="7"/>
  <c r="H528" i="7"/>
  <c r="K529" i="7"/>
  <c r="H529" i="7"/>
  <c r="J530" i="7"/>
  <c r="M530" i="7"/>
  <c r="K530" i="7"/>
  <c r="H530" i="7"/>
  <c r="M531" i="7"/>
  <c r="K531" i="7"/>
  <c r="H531" i="7"/>
  <c r="J531" i="7"/>
  <c r="J532" i="7"/>
  <c r="M532" i="7"/>
  <c r="K532" i="7"/>
  <c r="H532" i="7"/>
  <c r="J533" i="7"/>
  <c r="M533" i="7"/>
  <c r="K533" i="7"/>
  <c r="H533" i="7"/>
  <c r="M534" i="7"/>
  <c r="K534" i="7"/>
  <c r="J534" i="7"/>
  <c r="H534" i="7"/>
  <c r="J535" i="7"/>
  <c r="M535" i="7"/>
  <c r="K535" i="7"/>
  <c r="H535" i="7"/>
  <c r="J536" i="7"/>
  <c r="M536" i="7"/>
  <c r="K536" i="7"/>
  <c r="H536" i="7"/>
  <c r="M537" i="7"/>
  <c r="K537" i="7"/>
  <c r="H537" i="7"/>
  <c r="J537" i="7"/>
  <c r="J538" i="7"/>
  <c r="M538" i="7"/>
  <c r="K538" i="7"/>
  <c r="H538" i="7"/>
  <c r="J539" i="7"/>
  <c r="M539" i="7"/>
  <c r="K539" i="7"/>
  <c r="H539" i="7"/>
  <c r="M540" i="7"/>
  <c r="K540" i="7"/>
  <c r="J540" i="7"/>
  <c r="H540" i="7"/>
  <c r="J541" i="7"/>
  <c r="M541" i="7"/>
  <c r="K541" i="7"/>
  <c r="H541" i="7"/>
  <c r="J542" i="7"/>
  <c r="M542" i="7"/>
  <c r="K542" i="7"/>
  <c r="H542" i="7"/>
  <c r="J543" i="7"/>
  <c r="M543" i="7"/>
  <c r="K543" i="7"/>
  <c r="H543" i="7"/>
  <c r="M544" i="7"/>
  <c r="K544" i="7"/>
  <c r="H544" i="7"/>
  <c r="J544" i="7"/>
  <c r="J545" i="7"/>
  <c r="M545" i="7"/>
  <c r="K545" i="7"/>
  <c r="H545" i="7"/>
  <c r="K546" i="7"/>
  <c r="H546" i="7"/>
  <c r="M547" i="7"/>
  <c r="K547" i="7"/>
  <c r="H547" i="7"/>
  <c r="M548" i="7"/>
  <c r="K548" i="7"/>
  <c r="H548" i="7"/>
  <c r="M549" i="7"/>
  <c r="K549" i="7"/>
  <c r="H549" i="7"/>
  <c r="M550" i="7"/>
  <c r="K550" i="7"/>
  <c r="H550" i="7"/>
  <c r="M551" i="7"/>
  <c r="K551" i="7"/>
  <c r="H551" i="7"/>
  <c r="M552" i="7"/>
  <c r="K552" i="7"/>
  <c r="H552" i="7"/>
  <c r="M553" i="7"/>
  <c r="K553" i="7"/>
  <c r="H553" i="7"/>
  <c r="M554" i="7"/>
  <c r="K554" i="7"/>
  <c r="H554" i="7"/>
  <c r="M555" i="7"/>
  <c r="K555" i="7"/>
  <c r="H555" i="7"/>
  <c r="M556" i="7"/>
  <c r="K556" i="7"/>
  <c r="H556" i="7"/>
  <c r="M557" i="7"/>
  <c r="K557" i="7"/>
  <c r="H557" i="7"/>
  <c r="M558" i="7"/>
  <c r="K558" i="7"/>
  <c r="H558" i="7"/>
  <c r="M559" i="7"/>
  <c r="K559" i="7"/>
  <c r="H559" i="7"/>
  <c r="M560" i="7"/>
  <c r="K560" i="7"/>
  <c r="H560" i="7"/>
  <c r="M561" i="7"/>
  <c r="K561" i="7"/>
  <c r="H561" i="7"/>
  <c r="K562" i="7"/>
  <c r="H562" i="7"/>
  <c r="M563" i="7"/>
  <c r="K563" i="7"/>
  <c r="H563" i="7"/>
  <c r="M564" i="7"/>
  <c r="K564" i="7"/>
  <c r="H564" i="7"/>
  <c r="M565" i="7"/>
  <c r="K565" i="7"/>
  <c r="H565" i="7"/>
  <c r="M566" i="7"/>
  <c r="K566" i="7"/>
  <c r="H566" i="7"/>
  <c r="M567" i="7"/>
  <c r="K567" i="7"/>
  <c r="H567" i="7"/>
  <c r="M568" i="7"/>
  <c r="K568" i="7"/>
  <c r="H568" i="7"/>
  <c r="M569" i="7"/>
  <c r="K569" i="7"/>
  <c r="H569" i="7"/>
  <c r="M570" i="7"/>
  <c r="K570" i="7"/>
  <c r="H570" i="7"/>
  <c r="M571" i="7"/>
  <c r="K571" i="7"/>
  <c r="H571" i="7"/>
  <c r="M572" i="7"/>
  <c r="K572" i="7"/>
  <c r="H572" i="7"/>
  <c r="M573" i="7"/>
  <c r="K573" i="7"/>
  <c r="H573" i="7"/>
  <c r="M574" i="7"/>
  <c r="K574" i="7"/>
  <c r="H574" i="7"/>
  <c r="M575" i="7"/>
  <c r="K575" i="7"/>
  <c r="H575" i="7"/>
  <c r="M576" i="7"/>
  <c r="K576" i="7"/>
  <c r="H576" i="7"/>
  <c r="K577" i="7"/>
  <c r="H577" i="7"/>
  <c r="K578" i="7"/>
  <c r="H578" i="7"/>
  <c r="M579" i="7"/>
  <c r="K579" i="7"/>
  <c r="H579" i="7"/>
  <c r="M580" i="7"/>
  <c r="K580" i="7"/>
  <c r="H580" i="7"/>
  <c r="M581" i="7"/>
  <c r="K581" i="7"/>
  <c r="H581" i="7"/>
  <c r="M582" i="7"/>
  <c r="K582" i="7"/>
  <c r="H582" i="7"/>
  <c r="K583" i="7"/>
  <c r="H583" i="7"/>
  <c r="K584" i="7"/>
  <c r="H584" i="7"/>
  <c r="K585" i="7"/>
  <c r="H585" i="7"/>
  <c r="K586" i="7"/>
  <c r="H586" i="7"/>
  <c r="K587" i="7"/>
  <c r="H587" i="7"/>
  <c r="K588" i="7"/>
  <c r="H588" i="7"/>
  <c r="K589" i="7"/>
  <c r="H589" i="7"/>
  <c r="K590" i="7"/>
  <c r="H590" i="7"/>
  <c r="K591" i="7"/>
  <c r="H591" i="7"/>
  <c r="K592" i="7"/>
  <c r="H592" i="7"/>
  <c r="K593" i="7"/>
  <c r="H593" i="7"/>
  <c r="K594" i="7"/>
  <c r="H594" i="7"/>
  <c r="K595" i="7"/>
  <c r="H595" i="7"/>
  <c r="K596" i="7"/>
  <c r="H596" i="7"/>
  <c r="K597" i="7"/>
  <c r="H597" i="7"/>
  <c r="K598" i="7"/>
  <c r="H598" i="7"/>
  <c r="K599" i="7"/>
  <c r="H599" i="7"/>
  <c r="K600" i="7"/>
  <c r="H600" i="7"/>
  <c r="K601" i="7"/>
  <c r="H601" i="7"/>
  <c r="K602" i="7"/>
  <c r="H602" i="7"/>
  <c r="K603" i="7"/>
  <c r="H603" i="7"/>
  <c r="K604" i="7"/>
  <c r="H604" i="7"/>
  <c r="K605" i="7"/>
  <c r="H605" i="7"/>
  <c r="K606" i="7"/>
  <c r="H606" i="7"/>
  <c r="K607" i="7"/>
  <c r="H607" i="7"/>
  <c r="K608" i="7"/>
  <c r="H608" i="7"/>
  <c r="K609" i="7"/>
  <c r="H609" i="7"/>
  <c r="K610" i="7"/>
  <c r="H610" i="7"/>
  <c r="K611" i="7"/>
  <c r="H611" i="7"/>
  <c r="K612" i="7"/>
  <c r="H612" i="7"/>
  <c r="K613" i="7"/>
  <c r="H613" i="7"/>
  <c r="K614" i="7"/>
  <c r="H614" i="7"/>
  <c r="K615" i="7"/>
  <c r="H615" i="7"/>
  <c r="K616" i="7"/>
  <c r="H616" i="7"/>
  <c r="K617" i="7"/>
  <c r="H617" i="7"/>
  <c r="K618" i="7"/>
  <c r="H618" i="7"/>
  <c r="K619" i="7"/>
  <c r="H619" i="7"/>
  <c r="K620" i="7"/>
  <c r="H620" i="7"/>
  <c r="K621" i="7"/>
  <c r="H621" i="7"/>
  <c r="K622" i="7"/>
  <c r="H622" i="7"/>
  <c r="K623" i="7"/>
  <c r="H623" i="7"/>
  <c r="K624" i="7"/>
  <c r="H624" i="7"/>
  <c r="K625" i="7"/>
  <c r="H625" i="7"/>
  <c r="K626" i="7"/>
  <c r="H626" i="7"/>
  <c r="K627" i="7"/>
  <c r="H627" i="7"/>
  <c r="K628" i="7"/>
  <c r="H628" i="7"/>
  <c r="K629" i="7"/>
  <c r="H629" i="7"/>
  <c r="K630" i="7"/>
  <c r="H630" i="7"/>
  <c r="K631" i="7"/>
  <c r="H631" i="7"/>
  <c r="K632" i="7"/>
  <c r="H632" i="7"/>
  <c r="K633" i="7"/>
  <c r="H633" i="7"/>
  <c r="K634" i="7"/>
  <c r="H634" i="7"/>
  <c r="K635" i="7"/>
  <c r="H635" i="7"/>
  <c r="K636" i="7"/>
  <c r="H636" i="7"/>
  <c r="K637" i="7"/>
  <c r="H637" i="7"/>
  <c r="K638" i="7"/>
  <c r="H638" i="7"/>
  <c r="K639" i="7"/>
  <c r="H639" i="7"/>
  <c r="K640" i="7"/>
  <c r="H640" i="7"/>
  <c r="K641" i="7"/>
  <c r="H641" i="7"/>
  <c r="K642" i="7"/>
  <c r="H642" i="7"/>
  <c r="K643" i="7"/>
  <c r="H643" i="7"/>
  <c r="K644" i="7"/>
  <c r="H644" i="7"/>
  <c r="K645" i="7"/>
  <c r="H645" i="7"/>
  <c r="K646" i="7"/>
  <c r="H646" i="7"/>
  <c r="K647" i="7"/>
  <c r="H647" i="7"/>
  <c r="K648" i="7"/>
  <c r="H648" i="7"/>
  <c r="K649" i="7"/>
  <c r="H649" i="7"/>
  <c r="K650" i="7"/>
  <c r="H650" i="7"/>
  <c r="K651" i="7"/>
  <c r="H651" i="7"/>
  <c r="K652" i="7"/>
  <c r="H652" i="7"/>
  <c r="K653" i="7"/>
  <c r="H653" i="7"/>
  <c r="K654" i="7"/>
  <c r="H654" i="7"/>
  <c r="K655" i="7"/>
  <c r="H655" i="7"/>
  <c r="K656" i="7"/>
  <c r="H656" i="7"/>
  <c r="K657" i="7"/>
  <c r="H657" i="7"/>
  <c r="K658" i="7"/>
  <c r="H658" i="7"/>
  <c r="K659" i="7"/>
  <c r="H659" i="7"/>
  <c r="K660" i="7"/>
  <c r="H660" i="7"/>
  <c r="K661" i="7"/>
  <c r="H661" i="7"/>
  <c r="K662" i="7"/>
  <c r="H662" i="7"/>
  <c r="K663" i="7"/>
  <c r="H663" i="7"/>
  <c r="K664" i="7"/>
  <c r="H664" i="7"/>
  <c r="K665" i="7"/>
  <c r="H665" i="7"/>
  <c r="K666" i="7"/>
  <c r="H666" i="7"/>
  <c r="K667" i="7"/>
  <c r="H667" i="7"/>
  <c r="K668" i="7"/>
  <c r="H668" i="7"/>
  <c r="K669" i="7"/>
  <c r="H669" i="7"/>
  <c r="K670" i="7"/>
  <c r="H670" i="7"/>
  <c r="K671" i="7"/>
  <c r="H671" i="7"/>
  <c r="K672" i="7"/>
  <c r="H672" i="7"/>
  <c r="K673" i="7"/>
  <c r="H673" i="7"/>
  <c r="K674" i="7"/>
  <c r="H674" i="7"/>
  <c r="K675" i="7"/>
  <c r="H675" i="7"/>
  <c r="K676" i="7"/>
  <c r="H676" i="7"/>
  <c r="K677" i="7"/>
  <c r="H677" i="7"/>
  <c r="K678" i="7"/>
  <c r="H678" i="7"/>
  <c r="K679" i="7"/>
  <c r="H679" i="7"/>
  <c r="K680" i="7"/>
  <c r="H680" i="7"/>
  <c r="K681" i="7"/>
  <c r="H681" i="7"/>
  <c r="K682" i="7"/>
  <c r="H682" i="7"/>
  <c r="K683" i="7"/>
  <c r="H683" i="7"/>
  <c r="K684" i="7"/>
  <c r="H684" i="7"/>
  <c r="K685" i="7"/>
  <c r="H685" i="7"/>
  <c r="K686" i="7"/>
  <c r="H686" i="7"/>
  <c r="K687" i="7"/>
  <c r="H687" i="7"/>
  <c r="K688" i="7"/>
  <c r="H688" i="7"/>
  <c r="K689" i="7"/>
  <c r="H689" i="7"/>
  <c r="K690" i="7"/>
  <c r="H690" i="7"/>
  <c r="K691" i="7"/>
  <c r="H691" i="7"/>
  <c r="K692" i="7"/>
  <c r="H692" i="7"/>
  <c r="K693" i="7"/>
  <c r="H693" i="7"/>
  <c r="K694" i="7"/>
  <c r="H694" i="7"/>
  <c r="K695" i="7"/>
  <c r="H695" i="7"/>
  <c r="K696" i="7"/>
  <c r="H696" i="7"/>
  <c r="K697" i="7"/>
  <c r="H697" i="7"/>
  <c r="K698" i="7"/>
  <c r="H698" i="7"/>
  <c r="K699" i="7"/>
  <c r="H699" i="7"/>
  <c r="K700" i="7"/>
  <c r="H700" i="7"/>
  <c r="K701" i="7"/>
  <c r="H701" i="7"/>
  <c r="K702" i="7"/>
  <c r="H702" i="7"/>
  <c r="K703" i="7"/>
  <c r="H703" i="7"/>
  <c r="K704" i="7"/>
  <c r="H704" i="7"/>
  <c r="K705" i="7"/>
  <c r="H705" i="7"/>
  <c r="K706" i="7"/>
  <c r="H706" i="7"/>
  <c r="K707" i="7"/>
  <c r="H707" i="7"/>
  <c r="K708" i="7"/>
  <c r="H708" i="7"/>
  <c r="M709" i="7"/>
  <c r="K709" i="7"/>
  <c r="H709" i="7"/>
  <c r="M710" i="7"/>
  <c r="K710" i="7"/>
  <c r="H710" i="7"/>
  <c r="M711" i="7"/>
  <c r="K711" i="7"/>
  <c r="H711" i="7"/>
  <c r="M712" i="7"/>
  <c r="K712" i="7"/>
  <c r="H712" i="7"/>
  <c r="M713" i="7"/>
  <c r="K713" i="7"/>
  <c r="H713" i="7"/>
  <c r="M714" i="7"/>
  <c r="K714" i="7"/>
  <c r="H714" i="7"/>
  <c r="M715" i="7"/>
  <c r="K715" i="7"/>
  <c r="H715" i="7"/>
  <c r="M716" i="7"/>
  <c r="K716" i="7"/>
  <c r="H716" i="7"/>
  <c r="M717" i="7"/>
  <c r="K717" i="7"/>
  <c r="H717" i="7"/>
  <c r="M718" i="7"/>
  <c r="K718" i="7"/>
  <c r="H718" i="7"/>
  <c r="M719" i="7"/>
  <c r="K719" i="7"/>
  <c r="H719" i="7"/>
  <c r="M720" i="7"/>
  <c r="K720" i="7"/>
  <c r="H720" i="7"/>
  <c r="M721" i="7"/>
  <c r="K721" i="7"/>
  <c r="H721" i="7"/>
  <c r="M722" i="7"/>
  <c r="K722" i="7"/>
  <c r="H722" i="7"/>
  <c r="M723" i="7"/>
  <c r="K723" i="7"/>
  <c r="H723" i="7"/>
  <c r="M724" i="7"/>
  <c r="K724" i="7"/>
  <c r="H724" i="7"/>
  <c r="M725" i="7"/>
  <c r="K725" i="7"/>
  <c r="H725" i="7"/>
  <c r="M726" i="7"/>
  <c r="K726" i="7"/>
  <c r="H726" i="7"/>
  <c r="M727" i="7"/>
  <c r="K727" i="7"/>
  <c r="H727" i="7"/>
  <c r="M728" i="7"/>
  <c r="K728" i="7"/>
  <c r="H728" i="7"/>
  <c r="M729" i="7"/>
  <c r="K729" i="7"/>
  <c r="H729" i="7"/>
  <c r="M730" i="7"/>
  <c r="K730" i="7"/>
  <c r="H730" i="7"/>
  <c r="M731" i="7"/>
  <c r="K731" i="7"/>
  <c r="H731" i="7"/>
  <c r="M732" i="7"/>
  <c r="K732" i="7"/>
  <c r="H732" i="7"/>
  <c r="M733" i="7"/>
  <c r="K733" i="7"/>
  <c r="H733" i="7"/>
  <c r="M734" i="7"/>
  <c r="K734" i="7"/>
  <c r="H734" i="7"/>
  <c r="M735" i="7"/>
  <c r="K735" i="7"/>
  <c r="H735" i="7"/>
  <c r="M736" i="7"/>
  <c r="K736" i="7"/>
  <c r="H736" i="7"/>
  <c r="K737" i="7"/>
  <c r="H737" i="7"/>
  <c r="K738" i="7"/>
  <c r="H738" i="7"/>
  <c r="M739" i="7"/>
  <c r="K739" i="7"/>
  <c r="H739" i="7"/>
  <c r="M740" i="7"/>
  <c r="K740" i="7"/>
  <c r="H740" i="7"/>
  <c r="M741" i="7"/>
  <c r="K741" i="7"/>
  <c r="H741" i="7"/>
  <c r="M742" i="7"/>
  <c r="K742" i="7"/>
  <c r="H742" i="7"/>
  <c r="M743" i="7"/>
  <c r="K743" i="7"/>
  <c r="H743" i="7"/>
  <c r="M744" i="7"/>
  <c r="K744" i="7"/>
  <c r="H744" i="7"/>
  <c r="M745" i="7"/>
  <c r="K745" i="7"/>
  <c r="H745" i="7"/>
  <c r="M746" i="7"/>
  <c r="K746" i="7"/>
  <c r="H746" i="7"/>
  <c r="M747" i="7"/>
  <c r="K747" i="7"/>
  <c r="H747" i="7"/>
  <c r="M748" i="7"/>
  <c r="K748" i="7"/>
  <c r="H748" i="7"/>
  <c r="M749" i="7"/>
  <c r="K749" i="7"/>
  <c r="H749" i="7"/>
  <c r="M750" i="7"/>
  <c r="K750" i="7"/>
  <c r="H750" i="7"/>
  <c r="M751" i="7"/>
  <c r="K751" i="7"/>
  <c r="H751" i="7"/>
  <c r="M752" i="7"/>
  <c r="K752" i="7"/>
  <c r="H752" i="7"/>
  <c r="M753" i="7"/>
  <c r="K753" i="7"/>
  <c r="H753" i="7"/>
  <c r="M754" i="7"/>
  <c r="K754" i="7"/>
  <c r="H754" i="7"/>
  <c r="M755" i="7"/>
  <c r="K755" i="7"/>
  <c r="H755" i="7"/>
  <c r="M756" i="7"/>
  <c r="K756" i="7"/>
  <c r="H756" i="7"/>
  <c r="M757" i="7"/>
  <c r="K757" i="7"/>
  <c r="H757" i="7"/>
  <c r="M758" i="7"/>
  <c r="K758" i="7"/>
  <c r="H758" i="7"/>
  <c r="M759" i="7"/>
  <c r="K759" i="7"/>
  <c r="H759" i="7"/>
  <c r="M760" i="7"/>
  <c r="K760" i="7"/>
  <c r="H760" i="7"/>
  <c r="M761" i="7"/>
  <c r="K761" i="7"/>
  <c r="H761" i="7"/>
  <c r="M762" i="7"/>
  <c r="K762" i="7"/>
  <c r="H762" i="7"/>
  <c r="M763" i="7"/>
  <c r="K763" i="7"/>
  <c r="H763" i="7"/>
  <c r="M764" i="7"/>
  <c r="K764" i="7"/>
  <c r="H764" i="7"/>
  <c r="M765" i="7"/>
  <c r="K765" i="7"/>
  <c r="H765" i="7"/>
  <c r="M766" i="7"/>
  <c r="K766" i="7"/>
  <c r="H766" i="7"/>
  <c r="M767" i="7"/>
  <c r="K767" i="7"/>
  <c r="H767" i="7"/>
  <c r="M768" i="7"/>
  <c r="K768" i="7"/>
  <c r="H768" i="7"/>
  <c r="M769" i="7"/>
  <c r="K769" i="7"/>
  <c r="H769" i="7"/>
  <c r="K770" i="7"/>
  <c r="H770" i="7"/>
  <c r="M771" i="7"/>
  <c r="K771" i="7"/>
  <c r="H771" i="7"/>
  <c r="M772" i="7"/>
  <c r="K772" i="7"/>
  <c r="H772" i="7"/>
  <c r="M773" i="7"/>
  <c r="K773" i="7"/>
  <c r="H773" i="7"/>
  <c r="M774" i="7"/>
  <c r="K774" i="7"/>
  <c r="H774" i="7"/>
  <c r="M775" i="7"/>
  <c r="K775" i="7"/>
  <c r="H775" i="7"/>
  <c r="M776" i="7"/>
  <c r="K776" i="7"/>
  <c r="H776" i="7"/>
  <c r="M777" i="7"/>
  <c r="K777" i="7"/>
  <c r="H777" i="7"/>
  <c r="M778" i="7"/>
  <c r="K778" i="7"/>
  <c r="H778" i="7"/>
  <c r="M779" i="7"/>
  <c r="K779" i="7"/>
  <c r="H779" i="7"/>
  <c r="M780" i="7"/>
  <c r="K780" i="7"/>
  <c r="H780" i="7"/>
  <c r="M781" i="7"/>
  <c r="K781" i="7"/>
  <c r="H781" i="7"/>
  <c r="M782" i="7"/>
  <c r="K782" i="7"/>
  <c r="H782" i="7"/>
  <c r="M783" i="7"/>
  <c r="K783" i="7"/>
  <c r="H783" i="7"/>
  <c r="M784" i="7"/>
  <c r="K784" i="7"/>
  <c r="H784" i="7"/>
  <c r="K785" i="7"/>
  <c r="H785" i="7"/>
  <c r="M786" i="7"/>
  <c r="K786" i="7"/>
  <c r="H786" i="7"/>
  <c r="M787" i="7"/>
  <c r="K787" i="7"/>
  <c r="H787" i="7"/>
  <c r="M788" i="7"/>
  <c r="K788" i="7"/>
  <c r="H788" i="7"/>
  <c r="M789" i="7"/>
  <c r="K789" i="7"/>
  <c r="H789" i="7"/>
  <c r="M790" i="7"/>
  <c r="K790" i="7"/>
  <c r="H790" i="7"/>
  <c r="M791" i="7"/>
  <c r="K791" i="7"/>
  <c r="H791" i="7"/>
  <c r="M792" i="7"/>
  <c r="K792" i="7"/>
  <c r="H792" i="7"/>
  <c r="M793" i="7"/>
  <c r="K793" i="7"/>
  <c r="H793" i="7"/>
  <c r="M794" i="7"/>
  <c r="K794" i="7"/>
  <c r="H794" i="7"/>
  <c r="M795" i="7"/>
  <c r="K795" i="7"/>
  <c r="H795" i="7"/>
  <c r="M796" i="7"/>
  <c r="K796" i="7"/>
  <c r="H796" i="7"/>
  <c r="M797" i="7"/>
  <c r="K797" i="7"/>
  <c r="H797" i="7"/>
  <c r="M798" i="7"/>
  <c r="K798" i="7"/>
  <c r="H798" i="7"/>
  <c r="M799" i="7"/>
  <c r="K799" i="7"/>
  <c r="H799" i="7"/>
  <c r="M800" i="7"/>
  <c r="K800" i="7"/>
  <c r="H800" i="7"/>
  <c r="M801" i="7"/>
  <c r="K801" i="7"/>
  <c r="H801" i="7"/>
  <c r="K802" i="7"/>
  <c r="H802" i="7"/>
  <c r="M803" i="7"/>
  <c r="K803" i="7"/>
  <c r="H803" i="7"/>
  <c r="M804" i="7"/>
  <c r="K804" i="7"/>
  <c r="H804" i="7"/>
  <c r="M805" i="7"/>
  <c r="K805" i="7"/>
  <c r="H805" i="7"/>
  <c r="M806" i="7"/>
  <c r="K806" i="7"/>
  <c r="H806" i="7"/>
  <c r="M807" i="7"/>
  <c r="K807" i="7"/>
  <c r="H807" i="7"/>
  <c r="M808" i="7"/>
  <c r="K808" i="7"/>
  <c r="H808" i="7"/>
  <c r="M809" i="7"/>
  <c r="K809" i="7"/>
  <c r="H809" i="7"/>
  <c r="M810" i="7"/>
  <c r="K810" i="7"/>
  <c r="H810" i="7"/>
  <c r="M811" i="7"/>
  <c r="K811" i="7"/>
  <c r="H811" i="7"/>
  <c r="M812" i="7"/>
  <c r="K812" i="7"/>
  <c r="H812" i="7"/>
  <c r="M813" i="7"/>
  <c r="K813" i="7"/>
  <c r="H813" i="7"/>
  <c r="M814" i="7"/>
  <c r="K814" i="7"/>
  <c r="H814" i="7"/>
  <c r="M815" i="7"/>
  <c r="K815" i="7"/>
  <c r="H815" i="7"/>
  <c r="M816" i="7"/>
  <c r="K816" i="7"/>
  <c r="H816" i="7"/>
  <c r="K817" i="7"/>
  <c r="H817" i="7"/>
  <c r="M818" i="7"/>
  <c r="K818" i="7"/>
  <c r="H818" i="7"/>
  <c r="M819" i="7"/>
  <c r="K819" i="7"/>
  <c r="H819" i="7"/>
  <c r="M820" i="7"/>
  <c r="K820" i="7"/>
  <c r="H820" i="7"/>
  <c r="M821" i="7"/>
  <c r="K821" i="7"/>
  <c r="H821" i="7"/>
  <c r="M822" i="7"/>
  <c r="K822" i="7"/>
  <c r="H822" i="7"/>
  <c r="M823" i="7"/>
  <c r="K823" i="7"/>
  <c r="H823" i="7"/>
  <c r="M824" i="7"/>
  <c r="K824" i="7"/>
  <c r="H824" i="7"/>
  <c r="M825" i="7"/>
  <c r="K825" i="7"/>
  <c r="H825" i="7"/>
  <c r="M826" i="7"/>
  <c r="K826" i="7"/>
  <c r="H826" i="7"/>
  <c r="M827" i="7"/>
  <c r="K827" i="7"/>
  <c r="H827" i="7"/>
  <c r="M828" i="7"/>
  <c r="K828" i="7"/>
  <c r="H828" i="7"/>
  <c r="M829" i="7"/>
  <c r="K829" i="7"/>
  <c r="H829" i="7"/>
  <c r="M830" i="7"/>
  <c r="K830" i="7"/>
  <c r="H830" i="7"/>
  <c r="M831" i="7"/>
  <c r="K831" i="7"/>
  <c r="H831" i="7"/>
  <c r="M832" i="7"/>
  <c r="K832" i="7"/>
  <c r="H832" i="7"/>
  <c r="M833" i="7"/>
  <c r="K833" i="7"/>
  <c r="H833" i="7"/>
  <c r="M834" i="7"/>
  <c r="K834" i="7"/>
  <c r="H834" i="7"/>
  <c r="M835" i="7"/>
  <c r="K835" i="7"/>
  <c r="H835" i="7"/>
  <c r="M836" i="7"/>
  <c r="K836" i="7"/>
  <c r="H836" i="7"/>
  <c r="M837" i="7"/>
  <c r="K837" i="7"/>
  <c r="H837" i="7"/>
  <c r="M838" i="7"/>
  <c r="K838" i="7"/>
  <c r="H838" i="7"/>
  <c r="M839" i="7"/>
  <c r="K839" i="7"/>
  <c r="H839" i="7"/>
  <c r="M840" i="7"/>
  <c r="K840" i="7"/>
  <c r="H840" i="7"/>
  <c r="M841" i="7"/>
  <c r="K841" i="7"/>
  <c r="H841" i="7"/>
  <c r="M842" i="7"/>
  <c r="K842" i="7"/>
  <c r="H842" i="7"/>
  <c r="M843" i="7"/>
  <c r="K843" i="7"/>
  <c r="H843" i="7"/>
  <c r="M844" i="7"/>
  <c r="K844" i="7"/>
  <c r="H844" i="7"/>
  <c r="M845" i="7"/>
  <c r="K845" i="7"/>
  <c r="H845" i="7"/>
  <c r="M846" i="7"/>
  <c r="K846" i="7"/>
  <c r="H846" i="7"/>
  <c r="M847" i="7"/>
  <c r="K847" i="7"/>
  <c r="H847" i="7"/>
  <c r="M848" i="7"/>
  <c r="K848" i="7"/>
  <c r="H848" i="7"/>
  <c r="M849" i="7"/>
  <c r="K849" i="7"/>
  <c r="H849" i="7"/>
  <c r="M850" i="7"/>
  <c r="K850" i="7"/>
  <c r="H850" i="7"/>
  <c r="M851" i="7"/>
  <c r="K851" i="7"/>
  <c r="H851" i="7"/>
  <c r="M852" i="7"/>
  <c r="K852" i="7"/>
  <c r="H852" i="7"/>
  <c r="M853" i="7"/>
  <c r="K853" i="7"/>
  <c r="H853" i="7"/>
  <c r="M854" i="7"/>
  <c r="K854" i="7"/>
  <c r="H854" i="7"/>
  <c r="M855" i="7"/>
  <c r="K855" i="7"/>
  <c r="H855" i="7"/>
  <c r="M856" i="7"/>
  <c r="K856" i="7"/>
  <c r="H856" i="7"/>
  <c r="M857" i="7"/>
  <c r="K857" i="7"/>
  <c r="H857" i="7"/>
  <c r="M858" i="7"/>
  <c r="K858" i="7"/>
  <c r="H858" i="7"/>
  <c r="M859" i="7"/>
  <c r="K859" i="7"/>
  <c r="H859" i="7"/>
  <c r="M860" i="7"/>
  <c r="K860" i="7"/>
  <c r="H860" i="7"/>
  <c r="M861" i="7"/>
  <c r="K861" i="7"/>
  <c r="H861" i="7"/>
  <c r="M862" i="7"/>
  <c r="K862" i="7"/>
  <c r="H862" i="7"/>
  <c r="M863" i="7"/>
  <c r="K863" i="7"/>
  <c r="H863" i="7"/>
  <c r="M864" i="7"/>
  <c r="K864" i="7"/>
  <c r="H864" i="7"/>
  <c r="M865" i="7"/>
  <c r="K865" i="7"/>
  <c r="H865" i="7"/>
  <c r="M866" i="7"/>
  <c r="K866" i="7"/>
  <c r="H866" i="7"/>
  <c r="M867" i="7"/>
  <c r="K867" i="7"/>
  <c r="H867" i="7"/>
  <c r="M868" i="7"/>
  <c r="K868" i="7"/>
  <c r="H868" i="7"/>
  <c r="M869" i="7"/>
  <c r="K869" i="7"/>
  <c r="H869" i="7"/>
  <c r="M870" i="7"/>
  <c r="K870" i="7"/>
  <c r="H870" i="7"/>
  <c r="M871" i="7"/>
  <c r="K871" i="7"/>
  <c r="H871" i="7"/>
  <c r="M872" i="7"/>
  <c r="K872" i="7"/>
  <c r="H872" i="7"/>
  <c r="M873" i="7"/>
  <c r="K873" i="7"/>
  <c r="H873" i="7"/>
  <c r="M874" i="7"/>
  <c r="K874" i="7"/>
  <c r="H874" i="7"/>
  <c r="M875" i="7"/>
  <c r="K875" i="7"/>
  <c r="H875" i="7"/>
  <c r="M876" i="7"/>
  <c r="K876" i="7"/>
  <c r="H876" i="7"/>
  <c r="M877" i="7"/>
  <c r="K877" i="7"/>
  <c r="H877" i="7"/>
  <c r="M878" i="7"/>
  <c r="K878" i="7"/>
  <c r="H878" i="7"/>
  <c r="M879" i="7"/>
  <c r="K879" i="7"/>
  <c r="H879" i="7"/>
  <c r="M880" i="7"/>
  <c r="K880" i="7"/>
  <c r="H880" i="7"/>
  <c r="M881" i="7"/>
  <c r="K881" i="7"/>
  <c r="H881" i="7"/>
  <c r="M882" i="7"/>
  <c r="K882" i="7"/>
  <c r="H882" i="7"/>
  <c r="M883" i="7"/>
  <c r="K883" i="7"/>
  <c r="H883" i="7"/>
  <c r="M884" i="7"/>
  <c r="K884" i="7"/>
  <c r="H884" i="7"/>
  <c r="M885" i="7"/>
  <c r="K885" i="7"/>
  <c r="H885" i="7"/>
  <c r="M886" i="7"/>
  <c r="K886" i="7"/>
  <c r="H886" i="7"/>
  <c r="M887" i="7"/>
  <c r="K887" i="7"/>
  <c r="H887" i="7"/>
  <c r="M888" i="7"/>
  <c r="K888" i="7"/>
  <c r="H888" i="7"/>
  <c r="M889" i="7"/>
  <c r="K889" i="7"/>
  <c r="H889" i="7"/>
  <c r="M890" i="7"/>
  <c r="K890" i="7"/>
  <c r="H890" i="7"/>
  <c r="M891" i="7"/>
  <c r="K891" i="7"/>
  <c r="H891" i="7"/>
  <c r="M892" i="7"/>
  <c r="K892" i="7"/>
  <c r="H892" i="7"/>
  <c r="M893" i="7"/>
  <c r="K893" i="7"/>
  <c r="H893" i="7"/>
  <c r="M894" i="7"/>
  <c r="K894" i="7"/>
  <c r="H894" i="7"/>
  <c r="M895" i="7"/>
  <c r="K895" i="7"/>
  <c r="H895" i="7"/>
  <c r="M896" i="7"/>
  <c r="K896" i="7"/>
  <c r="H896" i="7"/>
  <c r="M897" i="7"/>
  <c r="K897" i="7"/>
  <c r="H897" i="7"/>
  <c r="M898" i="7"/>
  <c r="K898" i="7"/>
  <c r="H898" i="7"/>
  <c r="M899" i="7"/>
  <c r="K899" i="7"/>
  <c r="H899" i="7"/>
  <c r="M900" i="7"/>
  <c r="K900" i="7"/>
  <c r="H900" i="7"/>
  <c r="M901" i="7"/>
  <c r="K901" i="7"/>
  <c r="H901" i="7"/>
  <c r="M902" i="7"/>
  <c r="K902" i="7"/>
  <c r="H902" i="7"/>
  <c r="M903" i="7"/>
  <c r="K903" i="7"/>
  <c r="H903" i="7"/>
  <c r="M904" i="7"/>
  <c r="K904" i="7"/>
  <c r="H904" i="7"/>
  <c r="M905" i="7"/>
  <c r="K905" i="7"/>
  <c r="H905" i="7"/>
  <c r="M906" i="7"/>
  <c r="K906" i="7"/>
  <c r="H906" i="7"/>
  <c r="M907" i="7"/>
  <c r="K907" i="7"/>
  <c r="H907" i="7"/>
  <c r="M908" i="7"/>
  <c r="K908" i="7"/>
  <c r="H908" i="7"/>
  <c r="M909" i="7"/>
  <c r="K909" i="7"/>
  <c r="H909" i="7"/>
  <c r="M910" i="7"/>
  <c r="K910" i="7"/>
  <c r="H910" i="7"/>
  <c r="M911" i="7"/>
  <c r="K911" i="7"/>
  <c r="H911" i="7"/>
  <c r="M912" i="7"/>
  <c r="K912" i="7"/>
  <c r="H912" i="7"/>
  <c r="M913" i="7"/>
  <c r="K913" i="7"/>
  <c r="H913" i="7"/>
  <c r="M914" i="7"/>
  <c r="K914" i="7"/>
  <c r="H914" i="7"/>
  <c r="M915" i="7"/>
  <c r="K915" i="7"/>
  <c r="H915" i="7"/>
  <c r="M916" i="7"/>
  <c r="K916" i="7"/>
  <c r="H916" i="7"/>
  <c r="M917" i="7"/>
  <c r="K917" i="7"/>
  <c r="H917" i="7"/>
  <c r="M918" i="7"/>
  <c r="K918" i="7"/>
  <c r="H918" i="7"/>
  <c r="M919" i="7"/>
  <c r="K919" i="7"/>
  <c r="H919" i="7"/>
  <c r="M920" i="7"/>
  <c r="K920" i="7"/>
  <c r="H920" i="7"/>
  <c r="M921" i="7"/>
  <c r="K921" i="7"/>
  <c r="H921" i="7"/>
  <c r="M922" i="7"/>
  <c r="K922" i="7"/>
  <c r="H922" i="7"/>
  <c r="M923" i="7"/>
  <c r="K923" i="7"/>
  <c r="H923" i="7"/>
  <c r="M924" i="7"/>
  <c r="K924" i="7"/>
  <c r="H924" i="7"/>
  <c r="M925" i="7"/>
  <c r="K925" i="7"/>
  <c r="H925" i="7"/>
  <c r="M926" i="7"/>
  <c r="K926" i="7"/>
  <c r="H926" i="7"/>
  <c r="M927" i="7"/>
  <c r="K927" i="7"/>
  <c r="H927" i="7"/>
  <c r="M928" i="7"/>
  <c r="K928" i="7"/>
  <c r="H928" i="7"/>
  <c r="M929" i="7"/>
  <c r="K929" i="7"/>
  <c r="H929" i="7"/>
  <c r="M930" i="7"/>
  <c r="K930" i="7"/>
  <c r="H930" i="7"/>
  <c r="M931" i="7"/>
  <c r="K931" i="7"/>
  <c r="H931" i="7"/>
  <c r="M932" i="7"/>
  <c r="K932" i="7"/>
  <c r="H932" i="7"/>
  <c r="M933" i="7"/>
  <c r="K933" i="7"/>
  <c r="H933" i="7"/>
  <c r="M934" i="7"/>
  <c r="K934" i="7"/>
  <c r="H934" i="7"/>
  <c r="M935" i="7"/>
  <c r="K935" i="7"/>
  <c r="H935" i="7"/>
  <c r="M936" i="7"/>
  <c r="K936" i="7"/>
  <c r="H936" i="7"/>
  <c r="M937" i="7"/>
  <c r="K937" i="7"/>
  <c r="H937" i="7"/>
  <c r="M938" i="7"/>
  <c r="K938" i="7"/>
  <c r="H938" i="7"/>
  <c r="M939" i="7"/>
  <c r="K939" i="7"/>
  <c r="H939" i="7"/>
  <c r="M940" i="7"/>
  <c r="K940" i="7"/>
  <c r="H940" i="7"/>
  <c r="M941" i="7"/>
  <c r="K941" i="7"/>
  <c r="H941" i="7"/>
  <c r="M942" i="7"/>
  <c r="K942" i="7"/>
  <c r="H942" i="7"/>
  <c r="M943" i="7"/>
  <c r="K943" i="7"/>
  <c r="H943" i="7"/>
  <c r="M944" i="7"/>
  <c r="K944" i="7"/>
  <c r="H944" i="7"/>
  <c r="M945" i="7"/>
  <c r="K945" i="7"/>
  <c r="H945" i="7"/>
  <c r="M946" i="7"/>
  <c r="K946" i="7"/>
  <c r="H946" i="7"/>
  <c r="M947" i="7"/>
  <c r="K947" i="7"/>
  <c r="H947" i="7"/>
  <c r="M948" i="7"/>
  <c r="K948" i="7"/>
  <c r="H948" i="7"/>
  <c r="M949" i="7"/>
  <c r="K949" i="7"/>
  <c r="H949" i="7"/>
  <c r="M950" i="7"/>
  <c r="K950" i="7"/>
  <c r="H950" i="7"/>
  <c r="M951" i="7"/>
  <c r="K951" i="7"/>
  <c r="H951" i="7"/>
  <c r="M952" i="7"/>
  <c r="K952" i="7"/>
  <c r="H952" i="7"/>
  <c r="M953" i="7"/>
  <c r="K953" i="7"/>
  <c r="H953" i="7"/>
  <c r="M954" i="7"/>
  <c r="K954" i="7"/>
  <c r="H954" i="7"/>
  <c r="M955" i="7"/>
  <c r="K955" i="7"/>
  <c r="H955" i="7"/>
  <c r="M956" i="7"/>
  <c r="K956" i="7"/>
  <c r="H956" i="7"/>
  <c r="M957" i="7"/>
  <c r="K957" i="7"/>
  <c r="H957" i="7"/>
  <c r="M958" i="7"/>
  <c r="K958" i="7"/>
  <c r="H958" i="7"/>
  <c r="M959" i="7"/>
  <c r="K959" i="7"/>
  <c r="H959" i="7"/>
  <c r="M960" i="7"/>
  <c r="K960" i="7"/>
  <c r="H960" i="7"/>
  <c r="M961" i="7"/>
  <c r="K961" i="7"/>
  <c r="H961" i="7"/>
  <c r="M962" i="7"/>
  <c r="K962" i="7"/>
  <c r="H962" i="7"/>
  <c r="M963" i="7"/>
  <c r="K963" i="7"/>
  <c r="H963" i="7"/>
  <c r="M964" i="7"/>
  <c r="K964" i="7"/>
  <c r="H964" i="7"/>
  <c r="M965" i="7"/>
  <c r="K965" i="7"/>
  <c r="H965" i="7"/>
  <c r="M966" i="7"/>
  <c r="K966" i="7"/>
  <c r="H966" i="7"/>
  <c r="M967" i="7"/>
  <c r="K967" i="7"/>
  <c r="H967" i="7"/>
  <c r="M968" i="7"/>
  <c r="K968" i="7"/>
  <c r="H968" i="7"/>
  <c r="M969" i="7"/>
  <c r="K969" i="7"/>
  <c r="H969" i="7"/>
  <c r="M970" i="7"/>
  <c r="K970" i="7"/>
  <c r="H970" i="7"/>
  <c r="M971" i="7"/>
  <c r="K971" i="7"/>
  <c r="H971" i="7"/>
  <c r="M972" i="7"/>
  <c r="K972" i="7"/>
  <c r="H972" i="7"/>
  <c r="M973" i="7"/>
  <c r="K973" i="7"/>
  <c r="H973" i="7"/>
  <c r="M974" i="7"/>
  <c r="K974" i="7"/>
  <c r="H974" i="7"/>
  <c r="M975" i="7"/>
  <c r="K975" i="7"/>
  <c r="H975" i="7"/>
  <c r="M976" i="7"/>
  <c r="K976" i="7"/>
  <c r="H976" i="7"/>
  <c r="M977" i="7"/>
  <c r="K977" i="7"/>
  <c r="H977" i="7"/>
  <c r="M978" i="7"/>
  <c r="K978" i="7"/>
  <c r="H978" i="7"/>
  <c r="M979" i="7"/>
  <c r="K979" i="7"/>
  <c r="H979" i="7"/>
  <c r="M980" i="7"/>
  <c r="K980" i="7"/>
  <c r="H980" i="7"/>
  <c r="M981" i="7"/>
  <c r="K981" i="7"/>
  <c r="H981" i="7"/>
  <c r="M982" i="7"/>
  <c r="K982" i="7"/>
  <c r="H982" i="7"/>
  <c r="M983" i="7"/>
  <c r="K983" i="7"/>
  <c r="H983" i="7"/>
  <c r="M984" i="7"/>
  <c r="K984" i="7"/>
  <c r="H984" i="7"/>
  <c r="M985" i="7"/>
  <c r="K985" i="7"/>
  <c r="H985" i="7"/>
  <c r="M986" i="7"/>
  <c r="K986" i="7"/>
  <c r="H986" i="7"/>
  <c r="M987" i="7"/>
  <c r="K987" i="7"/>
  <c r="H987" i="7"/>
  <c r="M988" i="7"/>
  <c r="K988" i="7"/>
  <c r="H988" i="7"/>
  <c r="M989" i="7"/>
  <c r="K989" i="7"/>
  <c r="H989" i="7"/>
  <c r="M990" i="7"/>
  <c r="K990" i="7"/>
  <c r="H990" i="7"/>
  <c r="M991" i="7"/>
  <c r="K991" i="7"/>
  <c r="H991" i="7"/>
  <c r="M992" i="7"/>
  <c r="K992" i="7"/>
  <c r="H992" i="7"/>
  <c r="M993" i="7"/>
  <c r="K993" i="7"/>
  <c r="H993" i="7"/>
  <c r="M994" i="7"/>
  <c r="K994" i="7"/>
  <c r="H994" i="7"/>
  <c r="M995" i="7"/>
  <c r="K995" i="7"/>
  <c r="H995" i="7"/>
  <c r="M996" i="7"/>
  <c r="K996" i="7"/>
  <c r="H996" i="7"/>
  <c r="M997" i="7"/>
  <c r="K997" i="7"/>
  <c r="H997" i="7"/>
  <c r="M998" i="7"/>
  <c r="K998" i="7"/>
  <c r="H998" i="7"/>
  <c r="M999" i="7"/>
  <c r="K999" i="7"/>
  <c r="H999" i="7"/>
  <c r="M1000" i="7"/>
  <c r="K1000" i="7"/>
  <c r="H1000" i="7"/>
  <c r="M1001" i="7"/>
  <c r="K1001" i="7"/>
  <c r="H1001" i="7"/>
  <c r="M1002" i="7"/>
  <c r="K1002" i="7"/>
  <c r="H1002" i="7"/>
  <c r="M1003" i="7"/>
  <c r="K1003" i="7"/>
  <c r="H1003" i="7"/>
  <c r="M1004" i="7"/>
  <c r="K1004" i="7"/>
  <c r="H1004" i="7"/>
  <c r="M1005" i="7"/>
  <c r="K1005" i="7"/>
  <c r="H1005" i="7"/>
  <c r="M1006" i="7"/>
  <c r="K1006" i="7"/>
  <c r="H1006" i="7"/>
  <c r="M1007" i="7"/>
  <c r="K1007" i="7"/>
  <c r="H1007" i="7"/>
  <c r="M1008" i="7"/>
  <c r="K1008" i="7"/>
  <c r="H1008" i="7"/>
  <c r="M1009" i="7"/>
  <c r="K1009" i="7"/>
  <c r="H1009" i="7"/>
  <c r="M1010" i="7"/>
  <c r="K1010" i="7"/>
  <c r="H1010" i="7"/>
  <c r="M1011" i="7"/>
  <c r="K1011" i="7"/>
  <c r="H1011" i="7"/>
  <c r="M1012" i="7"/>
  <c r="K1012" i="7"/>
  <c r="H1012" i="7"/>
  <c r="M1013" i="7"/>
  <c r="K1013" i="7"/>
  <c r="H1013" i="7"/>
  <c r="M1014" i="7"/>
  <c r="K1014" i="7"/>
  <c r="H1014" i="7"/>
  <c r="M1015" i="7"/>
  <c r="K1015" i="7"/>
  <c r="H1015" i="7"/>
  <c r="M1016" i="7"/>
  <c r="K1016" i="7"/>
  <c r="H1016" i="7"/>
  <c r="M1017" i="7"/>
  <c r="K1017" i="7"/>
  <c r="H1017" i="7"/>
  <c r="M1018" i="7"/>
  <c r="K1018" i="7"/>
  <c r="H1018" i="7"/>
  <c r="M1019" i="7"/>
  <c r="K1019" i="7"/>
  <c r="H1019" i="7"/>
  <c r="M1020" i="7"/>
  <c r="K1020" i="7"/>
  <c r="H1020" i="7"/>
  <c r="M1021" i="7"/>
  <c r="K1021" i="7"/>
  <c r="H1021" i="7"/>
  <c r="M1022" i="7"/>
  <c r="K1022" i="7"/>
  <c r="H1022" i="7"/>
  <c r="M1023" i="7"/>
  <c r="K1023" i="7"/>
  <c r="H1023" i="7"/>
  <c r="M1024" i="7"/>
  <c r="K1024" i="7"/>
  <c r="H1024" i="7"/>
  <c r="M1025" i="7"/>
  <c r="K1025" i="7"/>
  <c r="H1025" i="7"/>
  <c r="M1026" i="7"/>
  <c r="K1026" i="7"/>
  <c r="H1026" i="7"/>
  <c r="M1027" i="7"/>
  <c r="K1027" i="7"/>
  <c r="H1027" i="7"/>
  <c r="M1028" i="7"/>
  <c r="K1028" i="7"/>
  <c r="H1028" i="7"/>
  <c r="M1029" i="7"/>
  <c r="K1029" i="7"/>
  <c r="H1029" i="7"/>
  <c r="M1030" i="7"/>
  <c r="K1030" i="7"/>
  <c r="H1030" i="7"/>
  <c r="M1031" i="7"/>
  <c r="K1031" i="7"/>
  <c r="H1031" i="7"/>
  <c r="M1032" i="7"/>
  <c r="K1032" i="7"/>
  <c r="H1032" i="7"/>
  <c r="M1033" i="7"/>
  <c r="K1033" i="7"/>
  <c r="H1033" i="7"/>
  <c r="M1034" i="7"/>
  <c r="K1034" i="7"/>
  <c r="H1034" i="7"/>
  <c r="M1035" i="7"/>
  <c r="K1035" i="7"/>
  <c r="H1035" i="7"/>
  <c r="M1036" i="7"/>
  <c r="K1036" i="7"/>
  <c r="H1036" i="7"/>
  <c r="M1037" i="7"/>
  <c r="K1037" i="7"/>
  <c r="H1037" i="7"/>
  <c r="M1038" i="7"/>
  <c r="K1038" i="7"/>
  <c r="H1038" i="7"/>
  <c r="M1039" i="7"/>
  <c r="K1039" i="7"/>
  <c r="H1039" i="7"/>
  <c r="M1040" i="7"/>
  <c r="K1040" i="7"/>
  <c r="H1040" i="7"/>
  <c r="M1041" i="7"/>
  <c r="K1041" i="7"/>
  <c r="H1041" i="7"/>
  <c r="M1042" i="7"/>
  <c r="K1042" i="7"/>
  <c r="H1042" i="7"/>
  <c r="M1043" i="7"/>
  <c r="K1043" i="7"/>
  <c r="H1043" i="7"/>
  <c r="M1044" i="7"/>
  <c r="K1044" i="7"/>
  <c r="H1044" i="7"/>
  <c r="M1045" i="7"/>
  <c r="K1045" i="7"/>
  <c r="H1045" i="7"/>
  <c r="M1046" i="7"/>
  <c r="K1046" i="7"/>
  <c r="H1046" i="7"/>
  <c r="M1047" i="7"/>
  <c r="K1047" i="7"/>
  <c r="H1047" i="7"/>
  <c r="M1048" i="7"/>
  <c r="K1048" i="7"/>
  <c r="H1048" i="7"/>
  <c r="M1049" i="7"/>
  <c r="K1049" i="7"/>
  <c r="H1049" i="7"/>
  <c r="M1050" i="7"/>
  <c r="K1050" i="7"/>
  <c r="H1050" i="7"/>
  <c r="M1051" i="7"/>
  <c r="K1051" i="7"/>
  <c r="H1051" i="7"/>
  <c r="M1052" i="7"/>
  <c r="K1052" i="7"/>
  <c r="H1052" i="7"/>
  <c r="M1053" i="7"/>
  <c r="K1053" i="7"/>
  <c r="H1053" i="7"/>
  <c r="M1054" i="7"/>
  <c r="K1054" i="7"/>
  <c r="H1054" i="7"/>
  <c r="M1055" i="7"/>
  <c r="K1055" i="7"/>
  <c r="H1055" i="7"/>
  <c r="M1056" i="7"/>
  <c r="K1056" i="7"/>
  <c r="H1056" i="7"/>
  <c r="M1057" i="7"/>
  <c r="K1057" i="7"/>
  <c r="H1057" i="7"/>
  <c r="M1058" i="7"/>
  <c r="K1058" i="7"/>
  <c r="H1058" i="7"/>
  <c r="M1059" i="7"/>
  <c r="K1059" i="7"/>
  <c r="H1059" i="7"/>
  <c r="M1060" i="7"/>
  <c r="K1060" i="7"/>
  <c r="H1060" i="7"/>
  <c r="M1061" i="7"/>
  <c r="K1061" i="7"/>
  <c r="H1061" i="7"/>
  <c r="M1062" i="7"/>
  <c r="K1062" i="7"/>
  <c r="H1062" i="7"/>
  <c r="M1063" i="7"/>
  <c r="K1063" i="7"/>
  <c r="H1063" i="7"/>
  <c r="M1064" i="7"/>
  <c r="K1064" i="7"/>
  <c r="H1064" i="7"/>
  <c r="M1065" i="7"/>
  <c r="K1065" i="7"/>
  <c r="H1065" i="7"/>
  <c r="M1066" i="7"/>
  <c r="K1066" i="7"/>
  <c r="H1066" i="7"/>
  <c r="M1067" i="7"/>
  <c r="K1067" i="7"/>
  <c r="H1067" i="7"/>
  <c r="M1068" i="7"/>
  <c r="K1068" i="7"/>
  <c r="H1068" i="7"/>
  <c r="M1069" i="7"/>
  <c r="K1069" i="7"/>
  <c r="H1069" i="7"/>
  <c r="M1070" i="7"/>
  <c r="K1070" i="7"/>
  <c r="H1070" i="7"/>
  <c r="M1071" i="7"/>
  <c r="K1071" i="7"/>
  <c r="H1071" i="7"/>
  <c r="M1072" i="7"/>
  <c r="K1072" i="7"/>
  <c r="H1072" i="7"/>
  <c r="M1073" i="7"/>
  <c r="K1073" i="7"/>
  <c r="H1073" i="7"/>
  <c r="M1074" i="7"/>
  <c r="K1074" i="7"/>
  <c r="H1074" i="7"/>
  <c r="M1075" i="7"/>
  <c r="K1075" i="7"/>
  <c r="H1075" i="7"/>
  <c r="M1076" i="7"/>
  <c r="K1076" i="7"/>
  <c r="H1076" i="7"/>
  <c r="M1077" i="7"/>
  <c r="K1077" i="7"/>
  <c r="H1077" i="7"/>
  <c r="M1078" i="7"/>
  <c r="K1078" i="7"/>
  <c r="H1078" i="7"/>
  <c r="M1079" i="7"/>
  <c r="K1079" i="7"/>
  <c r="H1079" i="7"/>
  <c r="M1080" i="7"/>
  <c r="K1080" i="7"/>
  <c r="H1080" i="7"/>
  <c r="M1081" i="7"/>
  <c r="K1081" i="7"/>
  <c r="H1081" i="7"/>
  <c r="M1082" i="7"/>
  <c r="K1082" i="7"/>
  <c r="H1082" i="7"/>
  <c r="M1083" i="7"/>
  <c r="K1083" i="7"/>
  <c r="H1083" i="7"/>
  <c r="M1084" i="7"/>
  <c r="K1084" i="7"/>
  <c r="H1084" i="7"/>
  <c r="M1085" i="7"/>
  <c r="K1085" i="7"/>
  <c r="H1085" i="7"/>
  <c r="M1086" i="7"/>
  <c r="K1086" i="7"/>
  <c r="H1086" i="7"/>
  <c r="M1087" i="7"/>
  <c r="K1087" i="7"/>
  <c r="H1087" i="7"/>
  <c r="M1088" i="7"/>
  <c r="K1088" i="7"/>
  <c r="H1088" i="7"/>
  <c r="M1089" i="7"/>
  <c r="K1089" i="7"/>
  <c r="H1089" i="7"/>
  <c r="M1090" i="7"/>
  <c r="K1090" i="7"/>
  <c r="H1090" i="7"/>
  <c r="M1091" i="7"/>
  <c r="K1091" i="7"/>
  <c r="H1091" i="7"/>
  <c r="M1092" i="7"/>
  <c r="K1092" i="7"/>
  <c r="H1092" i="7"/>
  <c r="M1093" i="7"/>
  <c r="K1093" i="7"/>
  <c r="H1093" i="7"/>
  <c r="M1094" i="7"/>
  <c r="K1094" i="7"/>
  <c r="H1094" i="7"/>
  <c r="M1095" i="7"/>
  <c r="K1095" i="7"/>
  <c r="H1095" i="7"/>
  <c r="M1096" i="7"/>
  <c r="K1096" i="7"/>
  <c r="H1096" i="7"/>
  <c r="M1097" i="7"/>
  <c r="K1097" i="7"/>
  <c r="H1097" i="7"/>
  <c r="M1098" i="7"/>
  <c r="K1098" i="7"/>
  <c r="H1098" i="7"/>
  <c r="M1099" i="7"/>
  <c r="K1099" i="7"/>
  <c r="H1099" i="7"/>
  <c r="M1100" i="7"/>
  <c r="K1100" i="7"/>
  <c r="H1100" i="7"/>
  <c r="M1101" i="7"/>
  <c r="K1101" i="7"/>
  <c r="H1101" i="7"/>
  <c r="M1102" i="7"/>
  <c r="K1102" i="7"/>
  <c r="H1102" i="7"/>
  <c r="M1103" i="7"/>
  <c r="K1103" i="7"/>
  <c r="H1103" i="7"/>
  <c r="M1104" i="7"/>
  <c r="K1104" i="7"/>
  <c r="H1104" i="7"/>
  <c r="M1105" i="7"/>
  <c r="K1105" i="7"/>
  <c r="H1105" i="7"/>
  <c r="M1106" i="7"/>
  <c r="K1106" i="7"/>
  <c r="H1106" i="7"/>
  <c r="M1107" i="7"/>
  <c r="K1107" i="7"/>
  <c r="H1107" i="7"/>
  <c r="M1108" i="7"/>
  <c r="K1108" i="7"/>
  <c r="H1108" i="7"/>
  <c r="M1109" i="7"/>
  <c r="K1109" i="7"/>
  <c r="H1109" i="7"/>
  <c r="M1110" i="7"/>
  <c r="K1110" i="7"/>
  <c r="H1110" i="7"/>
  <c r="M1111" i="7"/>
  <c r="K1111" i="7"/>
  <c r="H1111" i="7"/>
  <c r="M1112" i="7"/>
  <c r="K1112" i="7"/>
  <c r="H1112" i="7"/>
  <c r="M1113" i="7"/>
  <c r="K1113" i="7"/>
  <c r="H1113" i="7"/>
  <c r="M1114" i="7"/>
  <c r="K1114" i="7"/>
  <c r="H1114" i="7"/>
  <c r="M1115" i="7"/>
  <c r="K1115" i="7"/>
  <c r="H1115" i="7"/>
  <c r="M1116" i="7"/>
  <c r="K1116" i="7"/>
  <c r="H1116" i="7"/>
  <c r="M1117" i="7"/>
  <c r="K1117" i="7"/>
  <c r="H1117" i="7"/>
  <c r="M1118" i="7"/>
  <c r="K1118" i="7"/>
  <c r="H1118" i="7"/>
  <c r="M1119" i="7"/>
  <c r="K1119" i="7"/>
  <c r="H1119" i="7"/>
  <c r="M1120" i="7"/>
  <c r="K1120" i="7"/>
  <c r="H1120" i="7"/>
  <c r="M1121" i="7"/>
  <c r="K1121" i="7"/>
  <c r="H1121" i="7"/>
  <c r="M1122" i="7"/>
  <c r="K1122" i="7"/>
  <c r="H1122" i="7"/>
  <c r="M1123" i="7"/>
  <c r="K1123" i="7"/>
  <c r="H1123" i="7"/>
  <c r="M1124" i="7"/>
  <c r="K1124" i="7"/>
  <c r="H1124" i="7"/>
  <c r="M1125" i="7"/>
  <c r="K1125" i="7"/>
  <c r="H1125" i="7"/>
  <c r="M1126" i="7"/>
  <c r="K1126" i="7"/>
  <c r="H1126" i="7"/>
  <c r="M1127" i="7"/>
  <c r="K1127" i="7"/>
  <c r="H1127" i="7"/>
  <c r="M1128" i="7"/>
  <c r="K1128" i="7"/>
  <c r="H1128" i="7"/>
  <c r="M1129" i="7"/>
  <c r="K1129" i="7"/>
  <c r="H1129" i="7"/>
  <c r="M1130" i="7"/>
  <c r="K1130" i="7"/>
  <c r="H1130" i="7"/>
  <c r="M1131" i="7"/>
  <c r="K1131" i="7"/>
  <c r="H1131" i="7"/>
  <c r="M1132" i="7"/>
  <c r="K1132" i="7"/>
  <c r="H1132" i="7"/>
  <c r="M1133" i="7"/>
  <c r="K1133" i="7"/>
  <c r="H1133" i="7"/>
  <c r="M1134" i="7"/>
  <c r="K1134" i="7"/>
  <c r="H1134" i="7"/>
  <c r="M1135" i="7"/>
  <c r="K1135" i="7"/>
  <c r="H1135" i="7"/>
  <c r="M1136" i="7"/>
  <c r="K1136" i="7"/>
  <c r="H1136" i="7"/>
  <c r="M1137" i="7"/>
  <c r="K1137" i="7"/>
  <c r="H1137" i="7"/>
  <c r="M1138" i="7"/>
  <c r="K1138" i="7"/>
  <c r="H1138" i="7"/>
  <c r="M1139" i="7"/>
  <c r="K1139" i="7"/>
  <c r="H1139" i="7"/>
  <c r="M1140" i="7"/>
  <c r="K1140" i="7"/>
  <c r="H1140" i="7"/>
  <c r="M1141" i="7"/>
  <c r="K1141" i="7"/>
  <c r="H1141" i="7"/>
  <c r="M1142" i="7"/>
  <c r="K1142" i="7"/>
  <c r="H1142" i="7"/>
  <c r="M1143" i="7"/>
  <c r="K1143" i="7"/>
  <c r="H1143" i="7"/>
  <c r="M1144" i="7"/>
  <c r="K1144" i="7"/>
  <c r="H1144" i="7"/>
  <c r="M1145" i="7"/>
  <c r="K1145" i="7"/>
  <c r="H1145" i="7"/>
  <c r="M1146" i="7"/>
  <c r="K1146" i="7"/>
  <c r="H1146" i="7"/>
  <c r="M1147" i="7"/>
  <c r="K1147" i="7"/>
  <c r="H1147" i="7"/>
  <c r="M1148" i="7"/>
  <c r="K1148" i="7"/>
  <c r="H1148" i="7"/>
  <c r="M1149" i="7"/>
  <c r="K1149" i="7"/>
  <c r="H1149" i="7"/>
  <c r="M1150" i="7"/>
  <c r="K1150" i="7"/>
  <c r="H1150" i="7"/>
  <c r="M1151" i="7"/>
  <c r="K1151" i="7"/>
  <c r="H1151" i="7"/>
  <c r="M1152" i="7"/>
  <c r="K1152" i="7"/>
  <c r="H1152" i="7"/>
  <c r="M1153" i="7"/>
  <c r="K1153" i="7"/>
  <c r="H1153" i="7"/>
  <c r="M1154" i="7"/>
  <c r="K1154" i="7"/>
  <c r="H1154" i="7"/>
  <c r="M1155" i="7"/>
  <c r="K1155" i="7"/>
  <c r="H1155" i="7"/>
  <c r="M1156" i="7"/>
  <c r="K1156" i="7"/>
  <c r="H1156" i="7"/>
  <c r="M1157" i="7"/>
  <c r="K1157" i="7"/>
  <c r="H1157" i="7"/>
  <c r="M1158" i="7"/>
  <c r="K1158" i="7"/>
  <c r="H1158" i="7"/>
  <c r="M1159" i="7"/>
  <c r="K1159" i="7"/>
  <c r="H1159" i="7"/>
  <c r="M1160" i="7"/>
  <c r="K1160" i="7"/>
  <c r="H1160" i="7"/>
  <c r="M1161" i="7"/>
  <c r="K1161" i="7"/>
  <c r="H1161" i="7"/>
  <c r="M1162" i="7"/>
  <c r="K1162" i="7"/>
  <c r="H1162" i="7"/>
  <c r="M1163" i="7"/>
  <c r="K1163" i="7"/>
  <c r="H1163" i="7"/>
  <c r="M1164" i="7"/>
  <c r="K1164" i="7"/>
  <c r="H1164" i="7"/>
  <c r="M1165" i="7"/>
  <c r="K1165" i="7"/>
  <c r="H1165" i="7"/>
  <c r="M1166" i="7"/>
  <c r="K1166" i="7"/>
  <c r="H1166" i="7"/>
  <c r="M1167" i="7"/>
  <c r="K1167" i="7"/>
  <c r="H1167" i="7"/>
  <c r="M1168" i="7"/>
  <c r="K1168" i="7"/>
  <c r="H1168" i="7"/>
  <c r="M1169" i="7"/>
  <c r="K1169" i="7"/>
  <c r="H1169" i="7"/>
  <c r="M1170" i="7"/>
  <c r="K1170" i="7"/>
  <c r="H1170" i="7"/>
  <c r="M1171" i="7"/>
  <c r="K1171" i="7"/>
  <c r="H1171" i="7"/>
  <c r="M1172" i="7"/>
  <c r="K1172" i="7"/>
  <c r="H1172" i="7"/>
  <c r="M1173" i="7"/>
  <c r="K1173" i="7"/>
  <c r="H1173" i="7"/>
  <c r="M1174" i="7"/>
  <c r="K1174" i="7"/>
  <c r="H1174" i="7"/>
  <c r="M1175" i="7"/>
  <c r="K1175" i="7"/>
  <c r="H1175" i="7"/>
  <c r="M1176" i="7"/>
  <c r="K1176" i="7"/>
  <c r="H1176" i="7"/>
  <c r="M1177" i="7"/>
  <c r="K1177" i="7"/>
  <c r="H1177" i="7"/>
  <c r="M1178" i="7"/>
  <c r="K1178" i="7"/>
  <c r="H1178" i="7"/>
  <c r="M1179" i="7"/>
  <c r="K1179" i="7"/>
  <c r="H1179" i="7"/>
  <c r="M1180" i="7"/>
  <c r="K1180" i="7"/>
  <c r="H1180" i="7"/>
  <c r="M1181" i="7"/>
  <c r="K1181" i="7"/>
  <c r="H1181" i="7"/>
  <c r="M1182" i="7"/>
  <c r="K1182" i="7"/>
  <c r="H1182" i="7"/>
  <c r="M1183" i="7"/>
  <c r="K1183" i="7"/>
  <c r="H1183" i="7"/>
  <c r="M1184" i="7"/>
  <c r="K1184" i="7"/>
  <c r="H1184" i="7"/>
  <c r="M1185" i="7"/>
  <c r="K1185" i="7"/>
  <c r="H1185" i="7"/>
  <c r="M1186" i="7"/>
  <c r="K1186" i="7"/>
  <c r="H1186" i="7"/>
  <c r="M1187" i="7"/>
  <c r="K1187" i="7"/>
  <c r="H1187" i="7"/>
  <c r="M1188" i="7"/>
  <c r="K1188" i="7"/>
  <c r="H1188" i="7"/>
  <c r="M1189" i="7"/>
  <c r="K1189" i="7"/>
  <c r="H1189" i="7"/>
  <c r="M1190" i="7"/>
  <c r="K1190" i="7"/>
  <c r="H1190" i="7"/>
  <c r="M1191" i="7"/>
  <c r="K1191" i="7"/>
  <c r="H1191" i="7"/>
  <c r="M1192" i="7"/>
  <c r="K1192" i="7"/>
  <c r="H1192" i="7"/>
  <c r="M1193" i="7"/>
  <c r="K1193" i="7"/>
  <c r="H1193" i="7"/>
  <c r="M1194" i="7"/>
  <c r="K1194" i="7"/>
  <c r="H1194" i="7"/>
  <c r="M1195" i="7"/>
  <c r="K1195" i="7"/>
  <c r="H1195" i="7"/>
  <c r="M1196" i="7"/>
  <c r="K1196" i="7"/>
  <c r="H1196" i="7"/>
  <c r="M1197" i="7"/>
  <c r="K1197" i="7"/>
  <c r="H1197" i="7"/>
  <c r="M1198" i="7"/>
  <c r="K1198" i="7"/>
  <c r="H1198" i="7"/>
  <c r="M1199" i="7"/>
  <c r="K1199" i="7"/>
  <c r="H1199" i="7"/>
  <c r="M1200" i="7"/>
  <c r="K1200" i="7"/>
  <c r="H1200" i="7"/>
  <c r="M1201" i="7"/>
  <c r="K1201" i="7"/>
  <c r="H1201" i="7"/>
  <c r="M1202" i="7"/>
  <c r="K1202" i="7"/>
  <c r="H1202" i="7"/>
  <c r="M1203" i="7"/>
  <c r="K1203" i="7"/>
  <c r="H1203" i="7"/>
  <c r="N1204" i="7"/>
  <c r="F1204" i="7"/>
  <c r="J1204" i="7" s="1"/>
  <c r="N1205" i="7"/>
  <c r="F1205" i="7"/>
  <c r="J1205" i="7" s="1"/>
  <c r="N1206" i="7"/>
  <c r="F1206" i="7"/>
  <c r="J1206" i="7" s="1"/>
  <c r="N1207" i="7"/>
  <c r="F1207" i="7"/>
  <c r="J1207" i="7" s="1"/>
  <c r="F1208" i="7"/>
  <c r="J1208" i="7" s="1"/>
  <c r="N1208" i="7"/>
  <c r="F1209" i="7"/>
  <c r="J1209" i="7" s="1"/>
  <c r="N1209" i="7"/>
  <c r="N1210" i="7"/>
  <c r="F1210" i="7"/>
  <c r="J1210" i="7" s="1"/>
  <c r="N1211" i="7"/>
  <c r="F1211" i="7"/>
  <c r="J1211" i="7" s="1"/>
  <c r="N1212" i="7"/>
  <c r="F1212" i="7"/>
  <c r="J1212" i="7" s="1"/>
  <c r="F1213" i="7"/>
  <c r="J1213" i="7" s="1"/>
  <c r="N1213" i="7"/>
  <c r="N1214" i="7"/>
  <c r="F1214" i="7"/>
  <c r="J1214" i="7" s="1"/>
  <c r="N1215" i="7"/>
  <c r="F1215" i="7"/>
  <c r="J1215" i="7" s="1"/>
  <c r="N1216" i="7"/>
  <c r="F1216" i="7"/>
  <c r="J1216" i="7" s="1"/>
  <c r="F1217" i="7"/>
  <c r="J1217" i="7" s="1"/>
  <c r="N1217" i="7"/>
  <c r="N1218" i="7"/>
  <c r="F1218" i="7"/>
  <c r="J1218" i="7" s="1"/>
  <c r="N1219" i="7"/>
  <c r="F1219" i="7"/>
  <c r="J1219" i="7" s="1"/>
  <c r="N1220" i="7"/>
  <c r="F1220" i="7"/>
  <c r="J1220" i="7" s="1"/>
  <c r="N1221" i="7"/>
  <c r="F1221" i="7"/>
  <c r="J1221" i="7" s="1"/>
  <c r="N1222" i="7"/>
  <c r="F1222" i="7"/>
  <c r="J1222" i="7" s="1"/>
  <c r="N1223" i="7"/>
  <c r="F1223" i="7"/>
  <c r="J1223" i="7" s="1"/>
  <c r="N1224" i="7"/>
  <c r="F1224" i="7"/>
  <c r="J1224" i="7" s="1"/>
  <c r="N1225" i="7"/>
  <c r="F1225" i="7"/>
  <c r="J1225" i="7" s="1"/>
  <c r="N1226" i="7"/>
  <c r="F1226" i="7"/>
  <c r="J1226" i="7" s="1"/>
  <c r="N1227" i="7"/>
  <c r="F1227" i="7"/>
  <c r="J1227" i="7" s="1"/>
  <c r="N1228" i="7"/>
  <c r="F1228" i="7"/>
  <c r="J1228" i="7" s="1"/>
  <c r="N1229" i="7"/>
  <c r="F1229" i="7"/>
  <c r="J1229" i="7" s="1"/>
  <c r="N1230" i="7"/>
  <c r="F1230" i="7"/>
  <c r="J1230" i="7" s="1"/>
  <c r="F1231" i="7"/>
  <c r="J1231" i="7" s="1"/>
  <c r="N1231" i="7"/>
  <c r="N1232" i="7"/>
  <c r="F1232" i="7"/>
  <c r="J1232" i="7" s="1"/>
  <c r="F1233" i="7"/>
  <c r="J1233" i="7" s="1"/>
  <c r="N1233" i="7"/>
  <c r="N1234" i="7"/>
  <c r="F1234" i="7"/>
  <c r="J1234" i="7" s="1"/>
  <c r="N1235" i="7"/>
  <c r="F1235" i="7"/>
  <c r="J1235" i="7" s="1"/>
  <c r="N1236" i="7"/>
  <c r="F1236" i="7"/>
  <c r="J1236" i="7" s="1"/>
  <c r="F1237" i="7"/>
  <c r="J1237" i="7" s="1"/>
  <c r="N1237" i="7"/>
  <c r="N1238" i="7"/>
  <c r="F1238" i="7"/>
  <c r="J1238" i="7" s="1"/>
  <c r="F1239" i="7"/>
  <c r="J1239" i="7" s="1"/>
  <c r="N1239" i="7"/>
  <c r="F1240" i="7"/>
  <c r="J1240" i="7" s="1"/>
  <c r="N1240" i="7"/>
  <c r="F1241" i="7"/>
  <c r="J1241" i="7" s="1"/>
  <c r="N1241" i="7"/>
  <c r="N1242" i="7"/>
  <c r="F1242" i="7"/>
  <c r="J1242" i="7" s="1"/>
  <c r="F1243" i="7"/>
  <c r="J1243" i="7" s="1"/>
  <c r="N1243" i="7"/>
  <c r="F1244" i="7"/>
  <c r="J1244" i="7" s="1"/>
  <c r="N1244" i="7"/>
  <c r="F1245" i="7"/>
  <c r="J1245" i="7" s="1"/>
  <c r="N1245" i="7"/>
  <c r="N1246" i="7"/>
  <c r="F1246" i="7"/>
  <c r="J1246" i="7" s="1"/>
  <c r="N1247" i="7"/>
  <c r="F1247" i="7"/>
  <c r="J1247" i="7" s="1"/>
  <c r="F1248" i="7"/>
  <c r="J1248" i="7" s="1"/>
  <c r="N1248" i="7"/>
  <c r="F1249" i="7"/>
  <c r="J1249" i="7" s="1"/>
  <c r="N1249" i="7"/>
  <c r="F1250" i="7"/>
  <c r="J1250" i="7" s="1"/>
  <c r="N1250" i="7"/>
  <c r="F1251" i="7"/>
  <c r="J1251" i="7" s="1"/>
  <c r="N1251" i="7"/>
  <c r="F1252" i="7"/>
  <c r="J1252" i="7" s="1"/>
  <c r="N1252" i="7"/>
  <c r="F1253" i="7"/>
  <c r="J1253" i="7" s="1"/>
  <c r="N1253" i="7"/>
  <c r="F1254" i="7"/>
  <c r="J1254" i="7" s="1"/>
  <c r="N1254" i="7"/>
  <c r="F1255" i="7"/>
  <c r="J1255" i="7" s="1"/>
  <c r="N1255" i="7"/>
  <c r="F1256" i="7"/>
  <c r="J1256" i="7" s="1"/>
  <c r="N1256" i="7"/>
  <c r="F1257" i="7"/>
  <c r="J1257" i="7" s="1"/>
  <c r="N1257" i="7"/>
  <c r="F1258" i="7"/>
  <c r="J1258" i="7" s="1"/>
  <c r="N1258" i="7"/>
  <c r="F1259" i="7"/>
  <c r="J1259" i="7" s="1"/>
  <c r="N1259" i="7"/>
  <c r="F1260" i="7"/>
  <c r="J1260" i="7" s="1"/>
  <c r="N1260" i="7"/>
  <c r="F1261" i="7"/>
  <c r="J1261" i="7" s="1"/>
  <c r="N1261" i="7"/>
  <c r="N1262" i="7"/>
  <c r="F1262" i="7"/>
  <c r="J1262" i="7" s="1"/>
  <c r="N1263" i="7"/>
  <c r="F1263" i="7"/>
  <c r="J1263" i="7" s="1"/>
  <c r="N1264" i="7"/>
  <c r="F1264" i="7"/>
  <c r="J1264" i="7" s="1"/>
  <c r="F1265" i="7"/>
  <c r="J1265" i="7" s="1"/>
  <c r="N1265" i="7"/>
  <c r="N1266" i="7"/>
  <c r="F1266" i="7"/>
  <c r="J1266" i="7" s="1"/>
  <c r="N1267" i="7"/>
  <c r="F1267" i="7"/>
  <c r="J1267" i="7" s="1"/>
  <c r="N1268" i="7"/>
  <c r="F1268" i="7"/>
  <c r="J1268" i="7" s="1"/>
  <c r="N1269" i="7"/>
  <c r="F1269" i="7"/>
  <c r="J1269" i="7" s="1"/>
  <c r="N1270" i="7"/>
  <c r="F1270" i="7"/>
  <c r="J1270" i="7" s="1"/>
  <c r="N1271" i="7"/>
  <c r="F1271" i="7"/>
  <c r="J1271" i="7" s="1"/>
  <c r="F1272" i="7"/>
  <c r="J1272" i="7" s="1"/>
  <c r="N1272" i="7"/>
  <c r="N1273" i="7"/>
  <c r="F1273" i="7"/>
  <c r="J1273" i="7" s="1"/>
  <c r="F1274" i="7"/>
  <c r="J1274" i="7" s="1"/>
  <c r="N1274" i="7"/>
  <c r="F1275" i="7"/>
  <c r="J1275" i="7" s="1"/>
  <c r="N1275" i="7"/>
  <c r="N1276" i="7"/>
  <c r="F1276" i="7"/>
  <c r="J1276" i="7" s="1"/>
  <c r="F1277" i="7"/>
  <c r="J1277" i="7" s="1"/>
  <c r="N1277" i="7"/>
  <c r="F1278" i="7"/>
  <c r="J1278" i="7" s="1"/>
  <c r="N1278" i="7"/>
  <c r="F1279" i="7"/>
  <c r="J1279" i="7" s="1"/>
  <c r="N1279" i="7"/>
  <c r="N1280" i="7"/>
  <c r="F1280" i="7"/>
  <c r="J1280" i="7" s="1"/>
  <c r="N1281" i="7"/>
  <c r="F1281" i="7"/>
  <c r="J1281" i="7" s="1"/>
  <c r="F1282" i="7"/>
  <c r="J1282" i="7" s="1"/>
  <c r="N1282" i="7"/>
  <c r="N1283" i="7"/>
  <c r="F1283" i="7"/>
  <c r="J1283" i="7" s="1"/>
  <c r="N1284" i="7"/>
  <c r="F1284" i="7"/>
  <c r="J1284" i="7" s="1"/>
  <c r="N1285" i="7"/>
  <c r="F1285" i="7"/>
  <c r="J1285" i="7" s="1"/>
  <c r="N1286" i="7"/>
  <c r="F1286" i="7"/>
  <c r="J1286" i="7" s="1"/>
  <c r="N1287" i="7"/>
  <c r="F1287" i="7"/>
  <c r="J1287" i="7" s="1"/>
  <c r="N1288" i="7"/>
  <c r="F1288" i="7"/>
  <c r="J1288" i="7" s="1"/>
  <c r="N1289" i="7"/>
  <c r="F1289" i="7"/>
  <c r="J1289" i="7" s="1"/>
  <c r="F1290" i="7"/>
  <c r="J1290" i="7" s="1"/>
  <c r="N1290" i="7"/>
  <c r="F1291" i="7"/>
  <c r="J1291" i="7" s="1"/>
  <c r="N1291" i="7"/>
  <c r="F1292" i="7"/>
  <c r="J1292" i="7" s="1"/>
  <c r="N1292" i="7"/>
  <c r="F1293" i="7"/>
  <c r="J1293" i="7" s="1"/>
  <c r="N1293" i="7"/>
  <c r="F1294" i="7"/>
  <c r="J1294" i="7" s="1"/>
  <c r="N1294" i="7"/>
  <c r="F1295" i="7"/>
  <c r="J1295" i="7" s="1"/>
  <c r="N1295" i="7"/>
  <c r="F1296" i="7"/>
  <c r="J1296" i="7" s="1"/>
  <c r="N1296" i="7"/>
  <c r="F1297" i="7"/>
  <c r="J1297" i="7" s="1"/>
  <c r="N1297" i="7"/>
  <c r="F1298" i="7"/>
  <c r="J1298" i="7" s="1"/>
  <c r="N1298" i="7"/>
  <c r="F1299" i="7"/>
  <c r="J1299" i="7" s="1"/>
  <c r="N1299" i="7"/>
  <c r="F1300" i="7"/>
  <c r="J1300" i="7" s="1"/>
  <c r="N1300" i="7"/>
  <c r="F1301" i="7"/>
  <c r="J1301" i="7" s="1"/>
  <c r="N1301" i="7"/>
  <c r="F1302" i="7"/>
  <c r="J1302" i="7" s="1"/>
  <c r="N1302" i="7"/>
  <c r="F1303" i="7"/>
  <c r="J1303" i="7" s="1"/>
  <c r="N1303" i="7"/>
  <c r="F1304" i="7"/>
  <c r="J1304" i="7" s="1"/>
  <c r="N1304" i="7"/>
  <c r="F1305" i="7"/>
  <c r="J1305" i="7" s="1"/>
  <c r="N1305" i="7"/>
  <c r="F1306" i="7"/>
  <c r="J1306" i="7" s="1"/>
  <c r="N1306" i="7"/>
  <c r="F1307" i="7"/>
  <c r="J1307" i="7" s="1"/>
  <c r="N1307" i="7"/>
  <c r="F1308" i="7"/>
  <c r="J1308" i="7" s="1"/>
  <c r="N1308" i="7"/>
  <c r="F1309" i="7"/>
  <c r="J1309" i="7" s="1"/>
  <c r="N1309" i="7"/>
  <c r="F1310" i="7"/>
  <c r="J1310" i="7" s="1"/>
  <c r="N1310" i="7"/>
  <c r="F1311" i="7"/>
  <c r="J1311" i="7" s="1"/>
  <c r="N1311" i="7"/>
  <c r="N1312" i="7"/>
  <c r="F1312" i="7"/>
  <c r="J1312" i="7" s="1"/>
  <c r="F1313" i="7"/>
  <c r="J1313" i="7" s="1"/>
  <c r="N1313" i="7"/>
  <c r="F1314" i="7"/>
  <c r="J1314" i="7" s="1"/>
  <c r="N1314" i="7"/>
  <c r="N1315" i="7"/>
  <c r="F1315" i="7"/>
  <c r="J1315" i="7" s="1"/>
  <c r="N1316" i="7"/>
  <c r="F1316" i="7"/>
  <c r="J1316" i="7" s="1"/>
  <c r="F1317" i="7"/>
  <c r="J1317" i="7" s="1"/>
  <c r="N1317" i="7"/>
  <c r="N1318" i="7"/>
  <c r="F1318" i="7"/>
  <c r="J1318" i="7" s="1"/>
  <c r="N1319" i="7"/>
  <c r="F1319" i="7"/>
  <c r="J1319" i="7" s="1"/>
  <c r="N1320" i="7"/>
  <c r="F1320" i="7"/>
  <c r="J1320" i="7" s="1"/>
  <c r="F1321" i="7"/>
  <c r="J1321" i="7" s="1"/>
  <c r="N1321" i="7"/>
  <c r="F1322" i="7"/>
  <c r="J1322" i="7" s="1"/>
  <c r="N1322" i="7"/>
  <c r="F1323" i="7"/>
  <c r="J1323" i="7" s="1"/>
  <c r="N1323" i="7"/>
  <c r="F1324" i="7"/>
  <c r="J1324" i="7" s="1"/>
  <c r="N1324" i="7"/>
  <c r="F1325" i="7"/>
  <c r="J1325" i="7" s="1"/>
  <c r="N1325" i="7"/>
  <c r="F1326" i="7"/>
  <c r="J1326" i="7" s="1"/>
  <c r="N1326" i="7"/>
  <c r="F1327" i="7"/>
  <c r="J1327" i="7" s="1"/>
  <c r="N1327" i="7"/>
  <c r="F1328" i="7"/>
  <c r="J1328" i="7" s="1"/>
  <c r="N1328" i="7"/>
  <c r="F1329" i="7"/>
  <c r="J1329" i="7" s="1"/>
  <c r="N1329" i="7"/>
  <c r="F1330" i="7"/>
  <c r="J1330" i="7" s="1"/>
  <c r="N1330" i="7"/>
  <c r="F1331" i="7"/>
  <c r="J1331" i="7" s="1"/>
  <c r="N1331" i="7"/>
  <c r="F1332" i="7"/>
  <c r="J1332" i="7" s="1"/>
  <c r="N1332" i="7"/>
  <c r="F1333" i="7"/>
  <c r="J1333" i="7" s="1"/>
  <c r="N1333" i="7"/>
  <c r="F1334" i="7"/>
  <c r="J1334" i="7" s="1"/>
  <c r="N1334" i="7"/>
  <c r="F1335" i="7"/>
  <c r="J1335" i="7" s="1"/>
  <c r="N1335" i="7"/>
  <c r="F1336" i="7"/>
  <c r="J1336" i="7" s="1"/>
  <c r="N1336" i="7"/>
  <c r="F1337" i="7"/>
  <c r="J1337" i="7" s="1"/>
  <c r="N1337" i="7"/>
  <c r="F1338" i="7"/>
  <c r="J1338" i="7" s="1"/>
  <c r="N1338" i="7"/>
  <c r="N1339" i="7"/>
  <c r="F1339" i="7"/>
  <c r="J1339" i="7" s="1"/>
  <c r="N1340" i="7"/>
  <c r="F1340" i="7"/>
  <c r="J1340" i="7" s="1"/>
  <c r="N1341" i="7"/>
  <c r="F1341" i="7"/>
  <c r="J1341" i="7" s="1"/>
  <c r="N1342" i="7"/>
  <c r="F1342" i="7"/>
  <c r="J1342" i="7" s="1"/>
  <c r="N1343" i="7"/>
  <c r="F1343" i="7"/>
  <c r="J1343" i="7" s="1"/>
  <c r="N1344" i="7"/>
  <c r="F1344" i="7"/>
  <c r="J1344" i="7" s="1"/>
  <c r="N1345" i="7"/>
  <c r="F1345" i="7"/>
  <c r="J1345" i="7" s="1"/>
  <c r="N1346" i="7"/>
  <c r="F1346" i="7"/>
  <c r="J1346" i="7" s="1"/>
  <c r="N1347" i="7"/>
  <c r="F1347" i="7"/>
  <c r="J1347" i="7" s="1"/>
  <c r="N1348" i="7"/>
  <c r="F1348" i="7"/>
  <c r="J1348" i="7" s="1"/>
  <c r="N1349" i="7"/>
  <c r="F1349" i="7"/>
  <c r="J1349" i="7" s="1"/>
  <c r="F1350" i="7"/>
  <c r="J1350" i="7" s="1"/>
  <c r="N1350" i="7"/>
  <c r="N1351" i="7"/>
  <c r="F1351" i="7"/>
  <c r="J1351" i="7" s="1"/>
  <c r="P56" i="9" l="1"/>
  <c r="K136" i="9"/>
  <c r="H70" i="9"/>
  <c r="O170" i="9"/>
  <c r="Q170" i="9" s="1"/>
  <c r="Q38" i="9"/>
  <c r="H136" i="9"/>
  <c r="I218" i="9"/>
  <c r="O218" i="9" s="1"/>
  <c r="M218" i="9"/>
  <c r="P218" i="9" s="1"/>
  <c r="O89" i="9"/>
  <c r="Q89" i="9" s="1"/>
  <c r="K233" i="9"/>
  <c r="P162" i="9"/>
  <c r="Q243" i="9"/>
  <c r="O110" i="9"/>
  <c r="Q202" i="9"/>
  <c r="O95" i="9"/>
  <c r="P116" i="9"/>
  <c r="Q116" i="9" s="1"/>
  <c r="Q45" i="9"/>
  <c r="R45" i="9" s="1"/>
  <c r="P91" i="9"/>
  <c r="Q91" i="9" s="1"/>
  <c r="P175" i="9"/>
  <c r="Q175" i="9" s="1"/>
  <c r="P8" i="9"/>
  <c r="O75" i="9"/>
  <c r="Q75" i="9" s="1"/>
  <c r="R75" i="9" s="1"/>
  <c r="Q245" i="9"/>
  <c r="S245" i="9" s="1"/>
  <c r="P203" i="9"/>
  <c r="Q203" i="9" s="1"/>
  <c r="O25" i="9"/>
  <c r="Q25" i="9" s="1"/>
  <c r="P19" i="9"/>
  <c r="M196" i="9"/>
  <c r="O198" i="9"/>
  <c r="P104" i="9"/>
  <c r="O48" i="9"/>
  <c r="Q48" i="9" s="1"/>
  <c r="S48" i="9" s="1"/>
  <c r="P122" i="9"/>
  <c r="Q80" i="9"/>
  <c r="O84" i="9"/>
  <c r="Q84" i="9" s="1"/>
  <c r="O135" i="9"/>
  <c r="P62" i="9"/>
  <c r="O190" i="9"/>
  <c r="O216" i="9"/>
  <c r="Q141" i="9"/>
  <c r="P81" i="9"/>
  <c r="O195" i="9"/>
  <c r="O91" i="9"/>
  <c r="P194" i="9"/>
  <c r="P158" i="9"/>
  <c r="Q158" i="9" s="1"/>
  <c r="Q142" i="9"/>
  <c r="R142" i="9" s="1"/>
  <c r="O76" i="9"/>
  <c r="Q76" i="9" s="1"/>
  <c r="O35" i="9"/>
  <c r="I136" i="9"/>
  <c r="O136" i="9" s="1"/>
  <c r="P106" i="9"/>
  <c r="P239" i="9"/>
  <c r="O43" i="9"/>
  <c r="Q43" i="9" s="1"/>
  <c r="Q109" i="9"/>
  <c r="Q176" i="9"/>
  <c r="S176" i="9" s="1"/>
  <c r="O217" i="9"/>
  <c r="Q217" i="9" s="1"/>
  <c r="O156" i="9"/>
  <c r="Q156" i="9" s="1"/>
  <c r="P190" i="9"/>
  <c r="Q180" i="9"/>
  <c r="S180" i="9" s="1"/>
  <c r="O102" i="9"/>
  <c r="Q102" i="9" s="1"/>
  <c r="Q208" i="9"/>
  <c r="R208" i="9" s="1"/>
  <c r="O157" i="9"/>
  <c r="O199" i="9"/>
  <c r="O162" i="9"/>
  <c r="Q162" i="9" s="1"/>
  <c r="S162" i="9" s="1"/>
  <c r="O144" i="9"/>
  <c r="Q144" i="9" s="1"/>
  <c r="R144" i="9" s="1"/>
  <c r="K200" i="9"/>
  <c r="P200" i="9" s="1"/>
  <c r="P148" i="9"/>
  <c r="P140" i="9"/>
  <c r="P209" i="9"/>
  <c r="Q209" i="9" s="1"/>
  <c r="P142" i="9"/>
  <c r="I201" i="9"/>
  <c r="O127" i="9"/>
  <c r="P107" i="9"/>
  <c r="Q107" i="9" s="1"/>
  <c r="P166" i="9"/>
  <c r="Q166" i="9" s="1"/>
  <c r="Q74" i="9"/>
  <c r="Q29" i="9"/>
  <c r="S29" i="9" s="1"/>
  <c r="O21" i="9"/>
  <c r="Q21" i="9" s="1"/>
  <c r="R21" i="9" s="1"/>
  <c r="O47" i="9"/>
  <c r="Q47" i="9" s="1"/>
  <c r="S47" i="9" s="1"/>
  <c r="O134" i="9"/>
  <c r="Q134" i="9" s="1"/>
  <c r="R134" i="9" s="1"/>
  <c r="O191" i="9"/>
  <c r="Q191" i="9" s="1"/>
  <c r="Q81" i="9"/>
  <c r="S81" i="9" s="1"/>
  <c r="O154" i="9"/>
  <c r="Q79" i="9"/>
  <c r="S79" i="9" s="1"/>
  <c r="P35" i="9"/>
  <c r="P126" i="9"/>
  <c r="K7" i="9"/>
  <c r="P129" i="9"/>
  <c r="O106" i="9"/>
  <c r="Q106" i="9" s="1"/>
  <c r="R106" i="9" s="1"/>
  <c r="K105" i="9"/>
  <c r="P105" i="9" s="1"/>
  <c r="O49" i="9"/>
  <c r="Q49" i="9" s="1"/>
  <c r="S49" i="9" s="1"/>
  <c r="O120" i="9"/>
  <c r="O85" i="9"/>
  <c r="Q85" i="9" s="1"/>
  <c r="S85" i="9" s="1"/>
  <c r="O225" i="9"/>
  <c r="Q225" i="9" s="1"/>
  <c r="P52" i="9"/>
  <c r="Q52" i="9" s="1"/>
  <c r="K198" i="9"/>
  <c r="P198" i="9" s="1"/>
  <c r="O249" i="9"/>
  <c r="O174" i="9"/>
  <c r="O14" i="9"/>
  <c r="O66" i="9"/>
  <c r="O252" i="9"/>
  <c r="Q252" i="9" s="1"/>
  <c r="P217" i="9"/>
  <c r="P220" i="9"/>
  <c r="P14" i="9"/>
  <c r="P96" i="9"/>
  <c r="Q77" i="9"/>
  <c r="O124" i="9"/>
  <c r="Q124" i="9" s="1"/>
  <c r="R170" i="9"/>
  <c r="S170" i="9"/>
  <c r="R89" i="9"/>
  <c r="S89" i="9"/>
  <c r="S20" i="9"/>
  <c r="R20" i="9"/>
  <c r="S240" i="9"/>
  <c r="R240" i="9"/>
  <c r="R202" i="9"/>
  <c r="S202" i="9"/>
  <c r="S75" i="9"/>
  <c r="R205" i="9"/>
  <c r="S205" i="9"/>
  <c r="S25" i="9"/>
  <c r="R25" i="9"/>
  <c r="S207" i="9"/>
  <c r="R207" i="9"/>
  <c r="S244" i="9"/>
  <c r="R244" i="9"/>
  <c r="R78" i="9"/>
  <c r="S78" i="9"/>
  <c r="S84" i="9"/>
  <c r="R84" i="9"/>
  <c r="Q216" i="9"/>
  <c r="R141" i="9"/>
  <c r="S141" i="9"/>
  <c r="R76" i="9"/>
  <c r="S76" i="9"/>
  <c r="R74" i="9"/>
  <c r="S74" i="9"/>
  <c r="S21" i="9"/>
  <c r="S83" i="9"/>
  <c r="R83" i="9"/>
  <c r="S211" i="9"/>
  <c r="R211" i="9"/>
  <c r="Q174" i="9"/>
  <c r="S252" i="9"/>
  <c r="R252" i="9"/>
  <c r="R77" i="9"/>
  <c r="S77" i="9"/>
  <c r="S113" i="9"/>
  <c r="R113" i="9"/>
  <c r="Q56" i="9"/>
  <c r="O87" i="9"/>
  <c r="P174" i="9"/>
  <c r="I32" i="9"/>
  <c r="M32" i="9"/>
  <c r="J32" i="9"/>
  <c r="L32" i="9"/>
  <c r="S53" i="9"/>
  <c r="R53" i="9"/>
  <c r="M210" i="9"/>
  <c r="I210" i="9"/>
  <c r="L210" i="9"/>
  <c r="P16" i="9"/>
  <c r="R38" i="9"/>
  <c r="S38" i="9"/>
  <c r="P163" i="9"/>
  <c r="Q16" i="9"/>
  <c r="L59" i="9"/>
  <c r="I59" i="9"/>
  <c r="O59" i="9" s="1"/>
  <c r="M59" i="9"/>
  <c r="I193" i="9"/>
  <c r="O193" i="9" s="1"/>
  <c r="L193" i="9"/>
  <c r="M193" i="9"/>
  <c r="J193" i="9"/>
  <c r="I65" i="9"/>
  <c r="O65" i="9" s="1"/>
  <c r="L65" i="9"/>
  <c r="P65" i="9" s="1"/>
  <c r="M65" i="9"/>
  <c r="I63" i="9"/>
  <c r="O63" i="9" s="1"/>
  <c r="L63" i="9"/>
  <c r="P63" i="9" s="1"/>
  <c r="M63" i="9"/>
  <c r="J63" i="9"/>
  <c r="P34" i="9"/>
  <c r="M147" i="9"/>
  <c r="I147" i="9"/>
  <c r="L147" i="9"/>
  <c r="M117" i="9"/>
  <c r="I117" i="9"/>
  <c r="L117" i="9"/>
  <c r="P117" i="9" s="1"/>
  <c r="J117" i="9"/>
  <c r="O117" i="9" s="1"/>
  <c r="Q117" i="9" s="1"/>
  <c r="S115" i="9"/>
  <c r="R115" i="9"/>
  <c r="M242" i="9"/>
  <c r="L242" i="9"/>
  <c r="J242" i="9"/>
  <c r="I242" i="9"/>
  <c r="I70" i="9"/>
  <c r="O70" i="9" s="1"/>
  <c r="L70" i="9"/>
  <c r="P70" i="9" s="1"/>
  <c r="S243" i="9"/>
  <c r="R243" i="9"/>
  <c r="S124" i="9"/>
  <c r="R124" i="9"/>
  <c r="S212" i="9"/>
  <c r="R212" i="9"/>
  <c r="Q139" i="9"/>
  <c r="K201" i="9"/>
  <c r="P201" i="9" s="1"/>
  <c r="H201" i="9"/>
  <c r="O201" i="9" s="1"/>
  <c r="P236" i="9"/>
  <c r="Q236" i="9" s="1"/>
  <c r="O103" i="9"/>
  <c r="Q103" i="9" s="1"/>
  <c r="Q143" i="9"/>
  <c r="L231" i="9"/>
  <c r="I231" i="9"/>
  <c r="H231" i="9"/>
  <c r="O231" i="9" s="1"/>
  <c r="M149" i="9"/>
  <c r="I149" i="9"/>
  <c r="L149" i="9"/>
  <c r="I6" i="9"/>
  <c r="M189" i="9"/>
  <c r="I189" i="9"/>
  <c r="O189" i="9" s="1"/>
  <c r="L189" i="9"/>
  <c r="J189" i="9"/>
  <c r="J147" i="9"/>
  <c r="O147" i="9" s="1"/>
  <c r="S241" i="9"/>
  <c r="R241" i="9"/>
  <c r="P226" i="9"/>
  <c r="S80" i="9"/>
  <c r="R80" i="9"/>
  <c r="L22" i="9"/>
  <c r="M22" i="9"/>
  <c r="I22" i="9"/>
  <c r="O234" i="9"/>
  <c r="Q234" i="9" s="1"/>
  <c r="P250" i="9"/>
  <c r="Q250" i="9" s="1"/>
  <c r="Q112" i="9"/>
  <c r="H7" i="9"/>
  <c r="O7" i="9" s="1"/>
  <c r="Q7" i="9" s="1"/>
  <c r="O133" i="9"/>
  <c r="Q133" i="9" s="1"/>
  <c r="S111" i="9"/>
  <c r="R111" i="9"/>
  <c r="I128" i="9"/>
  <c r="O128" i="9" s="1"/>
  <c r="L128" i="9"/>
  <c r="M128" i="9"/>
  <c r="H69" i="9"/>
  <c r="O69" i="9" s="1"/>
  <c r="Q69" i="9" s="1"/>
  <c r="M69" i="9"/>
  <c r="K69" i="9"/>
  <c r="P69" i="9" s="1"/>
  <c r="R29" i="9"/>
  <c r="I215" i="9"/>
  <c r="M215" i="9"/>
  <c r="L215" i="9"/>
  <c r="M187" i="9"/>
  <c r="I187" i="9"/>
  <c r="L187" i="9"/>
  <c r="P187" i="9" s="1"/>
  <c r="P133" i="9"/>
  <c r="K5" i="9"/>
  <c r="H5" i="9"/>
  <c r="P206" i="9"/>
  <c r="Q206" i="9" s="1"/>
  <c r="L86" i="9"/>
  <c r="I86" i="9"/>
  <c r="O86" i="9" s="1"/>
  <c r="M86" i="9"/>
  <c r="S213" i="9"/>
  <c r="R213" i="9"/>
  <c r="R171" i="9"/>
  <c r="S171" i="9"/>
  <c r="O187" i="9"/>
  <c r="Q187" i="9" s="1"/>
  <c r="H4" i="9"/>
  <c r="O4" i="9" s="1"/>
  <c r="K4" i="9"/>
  <c r="M4" i="9"/>
  <c r="O235" i="9"/>
  <c r="Q235" i="9" s="1"/>
  <c r="M118" i="9"/>
  <c r="I118" i="9"/>
  <c r="L118" i="9"/>
  <c r="P118" i="9" s="1"/>
  <c r="J118" i="9"/>
  <c r="M152" i="9"/>
  <c r="I152" i="9"/>
  <c r="L152" i="9"/>
  <c r="P152" i="9" s="1"/>
  <c r="O11" i="9"/>
  <c r="O129" i="9"/>
  <c r="O251" i="9"/>
  <c r="P235" i="9"/>
  <c r="I224" i="9"/>
  <c r="M224" i="9"/>
  <c r="L224" i="9"/>
  <c r="P224" i="9" s="1"/>
  <c r="H37" i="9"/>
  <c r="K37" i="9"/>
  <c r="M37" i="9"/>
  <c r="S24" i="9"/>
  <c r="R24" i="9"/>
  <c r="H68" i="9"/>
  <c r="O68" i="9" s="1"/>
  <c r="K68" i="9"/>
  <c r="P68" i="9" s="1"/>
  <c r="O118" i="9"/>
  <c r="Q118" i="9" s="1"/>
  <c r="L6" i="9"/>
  <c r="P6" i="9" s="1"/>
  <c r="J86" i="9"/>
  <c r="O121" i="9"/>
  <c r="Q121" i="9" s="1"/>
  <c r="Q220" i="9"/>
  <c r="P11" i="9"/>
  <c r="O227" i="9"/>
  <c r="Q218" i="9"/>
  <c r="I251" i="9"/>
  <c r="M251" i="9"/>
  <c r="L251" i="9"/>
  <c r="J251" i="9"/>
  <c r="K101" i="9"/>
  <c r="H101" i="9"/>
  <c r="O101" i="9" s="1"/>
  <c r="M101" i="9"/>
  <c r="S145" i="9"/>
  <c r="R145" i="9"/>
  <c r="Q51" i="9"/>
  <c r="M150" i="9"/>
  <c r="I150" i="9"/>
  <c r="L150" i="9"/>
  <c r="P150" i="9" s="1"/>
  <c r="O163" i="9"/>
  <c r="Q163" i="9" s="1"/>
  <c r="I184" i="9"/>
  <c r="O184" i="9" s="1"/>
  <c r="Q184" i="9" s="1"/>
  <c r="M184" i="9"/>
  <c r="L184" i="9"/>
  <c r="P184" i="9" s="1"/>
  <c r="O10" i="9"/>
  <c r="Q10" i="9" s="1"/>
  <c r="P137" i="9"/>
  <c r="L7" i="9"/>
  <c r="P7" i="9" s="1"/>
  <c r="R172" i="9"/>
  <c r="S172" i="9"/>
  <c r="P64" i="9"/>
  <c r="P31" i="9"/>
  <c r="Q31" i="9" s="1"/>
  <c r="H132" i="9"/>
  <c r="O132" i="9" s="1"/>
  <c r="K132" i="9"/>
  <c r="M132" i="9"/>
  <c r="P156" i="9"/>
  <c r="R180" i="9"/>
  <c r="J149" i="9"/>
  <c r="K99" i="9"/>
  <c r="H99" i="9"/>
  <c r="M99" i="9"/>
  <c r="P92" i="9"/>
  <c r="Q92" i="9" s="1"/>
  <c r="P10" i="9"/>
  <c r="P225" i="9"/>
  <c r="O62" i="9"/>
  <c r="Q62" i="9" s="1"/>
  <c r="O105" i="9"/>
  <c r="H36" i="9"/>
  <c r="O36" i="9" s="1"/>
  <c r="K36" i="9"/>
  <c r="M36" i="9"/>
  <c r="I181" i="9"/>
  <c r="M181" i="9"/>
  <c r="L181" i="9"/>
  <c r="I64" i="9"/>
  <c r="L64" i="9"/>
  <c r="M64" i="9"/>
  <c r="J64" i="9"/>
  <c r="I221" i="9"/>
  <c r="O221" i="9" s="1"/>
  <c r="L221" i="9"/>
  <c r="M221" i="9"/>
  <c r="L230" i="9"/>
  <c r="P230" i="9" s="1"/>
  <c r="I230" i="9"/>
  <c r="H230" i="9"/>
  <c r="O230" i="9" s="1"/>
  <c r="P110" i="9"/>
  <c r="Q110" i="9" s="1"/>
  <c r="I183" i="9"/>
  <c r="O183" i="9" s="1"/>
  <c r="M183" i="9"/>
  <c r="L183" i="9"/>
  <c r="P183" i="9" s="1"/>
  <c r="L23" i="9"/>
  <c r="P23" i="9" s="1"/>
  <c r="M23" i="9"/>
  <c r="I23" i="9"/>
  <c r="P136" i="9"/>
  <c r="O12" i="9"/>
  <c r="Q12" i="9" s="1"/>
  <c r="P94" i="9"/>
  <c r="K196" i="9"/>
  <c r="H196" i="9"/>
  <c r="O196" i="9" s="1"/>
  <c r="K100" i="9"/>
  <c r="H100" i="9"/>
  <c r="O100" i="9" s="1"/>
  <c r="M100" i="9"/>
  <c r="K165" i="9"/>
  <c r="H165" i="9"/>
  <c r="O165" i="9" s="1"/>
  <c r="M165" i="9"/>
  <c r="O42" i="9"/>
  <c r="Q42" i="9" s="1"/>
  <c r="I223" i="9"/>
  <c r="O223" i="9" s="1"/>
  <c r="M223" i="9"/>
  <c r="L223" i="9"/>
  <c r="P223" i="9" s="1"/>
  <c r="P88" i="9"/>
  <c r="Q88" i="9" s="1"/>
  <c r="J68" i="9"/>
  <c r="O228" i="9"/>
  <c r="Q228" i="9" s="1"/>
  <c r="M5" i="9"/>
  <c r="R173" i="9"/>
  <c r="S173" i="9"/>
  <c r="O140" i="9"/>
  <c r="Q140" i="9" s="1"/>
  <c r="P15" i="9"/>
  <c r="P251" i="9"/>
  <c r="R109" i="9"/>
  <c r="S109" i="9"/>
  <c r="I182" i="9"/>
  <c r="O182" i="9" s="1"/>
  <c r="M182" i="9"/>
  <c r="L182" i="9"/>
  <c r="P95" i="9"/>
  <c r="K169" i="9"/>
  <c r="P169" i="9" s="1"/>
  <c r="I169" i="9"/>
  <c r="O169" i="9" s="1"/>
  <c r="K197" i="9"/>
  <c r="P197" i="9" s="1"/>
  <c r="H197" i="9"/>
  <c r="O197" i="9" s="1"/>
  <c r="P238" i="9"/>
  <c r="Q238" i="9" s="1"/>
  <c r="P17" i="9"/>
  <c r="Q17" i="9" s="1"/>
  <c r="J23" i="9"/>
  <c r="M153" i="9"/>
  <c r="I153" i="9"/>
  <c r="O153" i="9" s="1"/>
  <c r="Q153" i="9" s="1"/>
  <c r="L153" i="9"/>
  <c r="P153" i="9" s="1"/>
  <c r="J4" i="9"/>
  <c r="L233" i="9"/>
  <c r="P233" i="9" s="1"/>
  <c r="I233" i="9"/>
  <c r="O233" i="9" s="1"/>
  <c r="K164" i="9"/>
  <c r="P164" i="9" s="1"/>
  <c r="H164" i="9"/>
  <c r="O164" i="9" s="1"/>
  <c r="Q164" i="9" s="1"/>
  <c r="M164" i="9"/>
  <c r="O192" i="9"/>
  <c r="O30" i="9"/>
  <c r="Q30" i="9" s="1"/>
  <c r="M151" i="9"/>
  <c r="I151" i="9"/>
  <c r="O151" i="9" s="1"/>
  <c r="L151" i="9"/>
  <c r="I214" i="9"/>
  <c r="O214" i="9" s="1"/>
  <c r="M214" i="9"/>
  <c r="L214" i="9"/>
  <c r="H67" i="9"/>
  <c r="O67" i="9" s="1"/>
  <c r="Q67" i="9" s="1"/>
  <c r="K67" i="9"/>
  <c r="P67" i="9" s="1"/>
  <c r="M67" i="9"/>
  <c r="P9" i="9"/>
  <c r="O94" i="9"/>
  <c r="Q94" i="9" s="1"/>
  <c r="O229" i="9"/>
  <c r="O97" i="9"/>
  <c r="P127" i="9"/>
  <c r="Q127" i="9" s="1"/>
  <c r="I72" i="9"/>
  <c r="L72" i="9"/>
  <c r="H72" i="9"/>
  <c r="O72" i="9" s="1"/>
  <c r="K72" i="9"/>
  <c r="O9" i="9"/>
  <c r="J181" i="9"/>
  <c r="I160" i="9"/>
  <c r="O160" i="9" s="1"/>
  <c r="Q160" i="9" s="1"/>
  <c r="L160" i="9"/>
  <c r="M160" i="9"/>
  <c r="Q39" i="9"/>
  <c r="O248" i="9"/>
  <c r="Q248" i="9" s="1"/>
  <c r="I185" i="9"/>
  <c r="O185" i="9" s="1"/>
  <c r="Q185" i="9" s="1"/>
  <c r="M185" i="9"/>
  <c r="L185" i="9"/>
  <c r="P185" i="9" s="1"/>
  <c r="P135" i="9"/>
  <c r="Q135" i="9" s="1"/>
  <c r="J224" i="9"/>
  <c r="O226" i="9"/>
  <c r="Q226" i="9" s="1"/>
  <c r="I219" i="9"/>
  <c r="O219" i="9" s="1"/>
  <c r="L219" i="9"/>
  <c r="M219" i="9"/>
  <c r="M155" i="9"/>
  <c r="L155" i="9"/>
  <c r="P155" i="9" s="1"/>
  <c r="I155" i="9"/>
  <c r="O155" i="9" s="1"/>
  <c r="O8" i="9"/>
  <c r="I73" i="9"/>
  <c r="L73" i="9"/>
  <c r="H73" i="9"/>
  <c r="M18" i="9"/>
  <c r="L18" i="9"/>
  <c r="I18" i="9"/>
  <c r="O18" i="9" s="1"/>
  <c r="L54" i="9"/>
  <c r="M54" i="9"/>
  <c r="I54" i="9"/>
  <c r="I192" i="9"/>
  <c r="L192" i="9"/>
  <c r="P192" i="9" s="1"/>
  <c r="M192" i="9"/>
  <c r="J192" i="9"/>
  <c r="P73" i="9"/>
  <c r="J65" i="9"/>
  <c r="O194" i="9"/>
  <c r="Q194" i="9" s="1"/>
  <c r="J215" i="9"/>
  <c r="P18" i="9"/>
  <c r="O159" i="9"/>
  <c r="Q159" i="9" s="1"/>
  <c r="I247" i="9"/>
  <c r="M247" i="9"/>
  <c r="L247" i="9"/>
  <c r="P247" i="9" s="1"/>
  <c r="J247" i="9"/>
  <c r="I253" i="9"/>
  <c r="M253" i="9"/>
  <c r="L253" i="9"/>
  <c r="J253" i="9"/>
  <c r="I246" i="9"/>
  <c r="J246" i="9"/>
  <c r="M246" i="9"/>
  <c r="L246" i="9"/>
  <c r="P66" i="9"/>
  <c r="Q66" i="9" s="1"/>
  <c r="P93" i="9"/>
  <c r="Q93" i="9" s="1"/>
  <c r="J184" i="9"/>
  <c r="O131" i="9"/>
  <c r="Q131" i="9" s="1"/>
  <c r="I41" i="9"/>
  <c r="O41" i="9" s="1"/>
  <c r="Q41" i="9" s="1"/>
  <c r="P154" i="9"/>
  <c r="P159" i="9"/>
  <c r="H40" i="9"/>
  <c r="I40" i="9"/>
  <c r="L40" i="9"/>
  <c r="I161" i="9"/>
  <c r="L161" i="9"/>
  <c r="M161" i="9"/>
  <c r="P161" i="9" s="1"/>
  <c r="J161" i="9"/>
  <c r="O34" i="9"/>
  <c r="O138" i="9"/>
  <c r="Q138" i="9" s="1"/>
  <c r="O40" i="9"/>
  <c r="O137" i="9"/>
  <c r="Q137" i="9" s="1"/>
  <c r="R43" i="9"/>
  <c r="S43" i="9"/>
  <c r="O37" i="9"/>
  <c r="M50" i="9"/>
  <c r="I50" i="9"/>
  <c r="O50" i="9" s="1"/>
  <c r="L50" i="9"/>
  <c r="P199" i="9"/>
  <c r="M119" i="9"/>
  <c r="I119" i="9"/>
  <c r="O119" i="9" s="1"/>
  <c r="L119" i="9"/>
  <c r="J119" i="9"/>
  <c r="O167" i="9"/>
  <c r="Q167" i="9" s="1"/>
  <c r="P58" i="9"/>
  <c r="Q58" i="9" s="1"/>
  <c r="J99" i="9"/>
  <c r="P138" i="9"/>
  <c r="L105" i="9"/>
  <c r="O104" i="9"/>
  <c r="I71" i="9"/>
  <c r="L71" i="9"/>
  <c r="P71" i="9" s="1"/>
  <c r="H71" i="9"/>
  <c r="O71" i="9" s="1"/>
  <c r="I125" i="9"/>
  <c r="O125" i="9" s="1"/>
  <c r="L125" i="9"/>
  <c r="P125" i="9" s="1"/>
  <c r="M125" i="9"/>
  <c r="P204" i="9"/>
  <c r="Q204" i="9" s="1"/>
  <c r="J67" i="9"/>
  <c r="P61" i="9"/>
  <c r="Q61" i="9" s="1"/>
  <c r="P229" i="9"/>
  <c r="O200" i="9"/>
  <c r="Q200" i="9" s="1"/>
  <c r="P195" i="9"/>
  <c r="Q195" i="9" s="1"/>
  <c r="J5" i="9"/>
  <c r="O5" i="9" s="1"/>
  <c r="M82" i="9"/>
  <c r="I82" i="9"/>
  <c r="O82" i="9" s="1"/>
  <c r="L82" i="9"/>
  <c r="P90" i="9"/>
  <c r="Q90" i="9" s="1"/>
  <c r="O126" i="9"/>
  <c r="K231" i="9"/>
  <c r="P97" i="9"/>
  <c r="P227" i="9"/>
  <c r="Q19" i="9"/>
  <c r="Q148" i="9"/>
  <c r="P249" i="9"/>
  <c r="O44" i="9"/>
  <c r="O239" i="9"/>
  <c r="J223" i="9"/>
  <c r="O13" i="9"/>
  <c r="K168" i="9"/>
  <c r="L168" i="9"/>
  <c r="H168" i="9"/>
  <c r="I168" i="9"/>
  <c r="M114" i="9"/>
  <c r="I114" i="9"/>
  <c r="L114" i="9"/>
  <c r="J114" i="9"/>
  <c r="P44" i="9"/>
  <c r="O122" i="9"/>
  <c r="Q122" i="9" s="1"/>
  <c r="J183" i="9"/>
  <c r="P13" i="9"/>
  <c r="O96" i="9"/>
  <c r="Q96" i="9" s="1"/>
  <c r="Q177" i="9"/>
  <c r="L232" i="9"/>
  <c r="P232" i="9" s="1"/>
  <c r="I232" i="9"/>
  <c r="H232" i="9"/>
  <c r="O232" i="9" s="1"/>
  <c r="P191" i="9"/>
  <c r="P40" i="9"/>
  <c r="O26" i="9"/>
  <c r="Q26" i="9" s="1"/>
  <c r="O28" i="9"/>
  <c r="Q28" i="9" s="1"/>
  <c r="J150" i="9"/>
  <c r="K98" i="9"/>
  <c r="H98" i="9"/>
  <c r="M98" i="9"/>
  <c r="O2" i="9"/>
  <c r="Q2" i="9" s="1"/>
  <c r="L55" i="9"/>
  <c r="M55" i="9"/>
  <c r="I55" i="9"/>
  <c r="J50" i="9"/>
  <c r="O60" i="9"/>
  <c r="Q60" i="9" s="1"/>
  <c r="P157" i="9"/>
  <c r="L123" i="9"/>
  <c r="M123" i="9"/>
  <c r="I123" i="9"/>
  <c r="O123" i="9" s="1"/>
  <c r="J123" i="9"/>
  <c r="M146" i="9"/>
  <c r="I146" i="9"/>
  <c r="O146" i="9" s="1"/>
  <c r="L146" i="9"/>
  <c r="O179" i="9"/>
  <c r="Q179" i="9" s="1"/>
  <c r="J210" i="9"/>
  <c r="J152" i="9"/>
  <c r="Q120" i="9"/>
  <c r="H6" i="9"/>
  <c r="O6" i="9" s="1"/>
  <c r="I33" i="9"/>
  <c r="O33" i="9" s="1"/>
  <c r="Q33" i="9" s="1"/>
  <c r="M33" i="9"/>
  <c r="J33" i="9"/>
  <c r="L33" i="9"/>
  <c r="P33" i="9" s="1"/>
  <c r="O237" i="9"/>
  <c r="P160" i="9"/>
  <c r="O54" i="9"/>
  <c r="O152" i="9"/>
  <c r="Q152" i="9" s="1"/>
  <c r="M188" i="9"/>
  <c r="I188" i="9"/>
  <c r="O188" i="9" s="1"/>
  <c r="L188" i="9"/>
  <c r="P30" i="9"/>
  <c r="J22" i="9"/>
  <c r="Q108" i="9"/>
  <c r="Q249" i="9"/>
  <c r="O57" i="9"/>
  <c r="Q57" i="9" s="1"/>
  <c r="J55" i="9"/>
  <c r="P46" i="9"/>
  <c r="Q46" i="9" s="1"/>
  <c r="M178" i="9"/>
  <c r="I178" i="9"/>
  <c r="O178" i="9" s="1"/>
  <c r="L178" i="9"/>
  <c r="I222" i="9"/>
  <c r="O222" i="9" s="1"/>
  <c r="M222" i="9"/>
  <c r="L222" i="9"/>
  <c r="P222" i="9" s="1"/>
  <c r="P32" i="9"/>
  <c r="J82" i="9"/>
  <c r="L87" i="9"/>
  <c r="I87" i="9"/>
  <c r="M87" i="9"/>
  <c r="H3" i="9"/>
  <c r="O3" i="9" s="1"/>
  <c r="M3" i="9"/>
  <c r="K3" i="9"/>
  <c r="I186" i="9"/>
  <c r="O186" i="9" s="1"/>
  <c r="Q186" i="9" s="1"/>
  <c r="M186" i="9"/>
  <c r="L186" i="9"/>
  <c r="P186" i="9" s="1"/>
  <c r="O130" i="9"/>
  <c r="Q130" i="9" s="1"/>
  <c r="Q15" i="9"/>
  <c r="J98" i="9"/>
  <c r="L27" i="9"/>
  <c r="M27" i="9"/>
  <c r="I27" i="9"/>
  <c r="O27" i="9" s="1"/>
  <c r="O32" i="9"/>
  <c r="P237" i="9"/>
  <c r="M562" i="7"/>
  <c r="J578" i="7"/>
  <c r="J546" i="7"/>
  <c r="M817" i="7"/>
  <c r="M785" i="7"/>
  <c r="J802" i="7"/>
  <c r="J770" i="7"/>
  <c r="J738" i="7"/>
  <c r="J706" i="7"/>
  <c r="J674" i="7"/>
  <c r="J642" i="7"/>
  <c r="J577" i="7"/>
  <c r="J737" i="7"/>
  <c r="J673" i="7"/>
  <c r="J609" i="7"/>
  <c r="M1451" i="7"/>
  <c r="M1419" i="7"/>
  <c r="M1403" i="7"/>
  <c r="M1467" i="7"/>
  <c r="M1435" i="7"/>
  <c r="M1387" i="7"/>
  <c r="M1355" i="7"/>
  <c r="J1371" i="7"/>
  <c r="H31" i="7"/>
  <c r="J514" i="7"/>
  <c r="K31" i="7"/>
  <c r="J31" i="7"/>
  <c r="M498" i="7"/>
  <c r="J690" i="7"/>
  <c r="J593" i="7"/>
  <c r="J529" i="7"/>
  <c r="J657" i="7"/>
  <c r="L485" i="7"/>
  <c r="I485" i="7"/>
  <c r="L486" i="7"/>
  <c r="I486" i="7"/>
  <c r="L487" i="7"/>
  <c r="I487" i="7"/>
  <c r="L488" i="7"/>
  <c r="I488" i="7"/>
  <c r="L489" i="7"/>
  <c r="I489" i="7"/>
  <c r="L490" i="7"/>
  <c r="I490" i="7"/>
  <c r="L491" i="7"/>
  <c r="I491" i="7"/>
  <c r="L492" i="7"/>
  <c r="I492" i="7"/>
  <c r="L493" i="7"/>
  <c r="I493" i="7"/>
  <c r="L494" i="7"/>
  <c r="I494" i="7"/>
  <c r="L495" i="7"/>
  <c r="I495" i="7"/>
  <c r="L496" i="7"/>
  <c r="I496" i="7"/>
  <c r="L497" i="7"/>
  <c r="I497" i="7"/>
  <c r="L498" i="7"/>
  <c r="I498" i="7"/>
  <c r="L499" i="7"/>
  <c r="I499" i="7"/>
  <c r="L500" i="7"/>
  <c r="I500" i="7"/>
  <c r="L501" i="7"/>
  <c r="I501" i="7"/>
  <c r="L502" i="7"/>
  <c r="I502" i="7"/>
  <c r="L503" i="7"/>
  <c r="I503" i="7"/>
  <c r="L504" i="7"/>
  <c r="I504" i="7"/>
  <c r="L505" i="7"/>
  <c r="I505" i="7"/>
  <c r="L506" i="7"/>
  <c r="I506" i="7"/>
  <c r="L507" i="7"/>
  <c r="I507" i="7"/>
  <c r="L508" i="7"/>
  <c r="I508" i="7"/>
  <c r="L509" i="7"/>
  <c r="I509" i="7"/>
  <c r="L510" i="7"/>
  <c r="I510" i="7"/>
  <c r="L511" i="7"/>
  <c r="I511" i="7"/>
  <c r="L512" i="7"/>
  <c r="I512" i="7"/>
  <c r="L513" i="7"/>
  <c r="I513" i="7"/>
  <c r="L514" i="7"/>
  <c r="I514" i="7"/>
  <c r="L515" i="7"/>
  <c r="I515" i="7"/>
  <c r="L516" i="7"/>
  <c r="I516" i="7"/>
  <c r="L517" i="7"/>
  <c r="I517" i="7"/>
  <c r="L518" i="7"/>
  <c r="I518" i="7"/>
  <c r="L519" i="7"/>
  <c r="I519" i="7"/>
  <c r="L520" i="7"/>
  <c r="I520" i="7"/>
  <c r="L521" i="7"/>
  <c r="I521" i="7"/>
  <c r="L522" i="7"/>
  <c r="I522" i="7"/>
  <c r="L523" i="7"/>
  <c r="I523" i="7"/>
  <c r="L524" i="7"/>
  <c r="I524" i="7"/>
  <c r="L525" i="7"/>
  <c r="I525" i="7"/>
  <c r="L526" i="7"/>
  <c r="I526" i="7"/>
  <c r="L527" i="7"/>
  <c r="I527" i="7"/>
  <c r="L528" i="7"/>
  <c r="I528" i="7"/>
  <c r="L529" i="7"/>
  <c r="I529" i="7"/>
  <c r="L530" i="7"/>
  <c r="I530" i="7"/>
  <c r="L531" i="7"/>
  <c r="I531" i="7"/>
  <c r="L532" i="7"/>
  <c r="I532" i="7"/>
  <c r="L533" i="7"/>
  <c r="I533" i="7"/>
  <c r="L534" i="7"/>
  <c r="I534" i="7"/>
  <c r="L535" i="7"/>
  <c r="I535" i="7"/>
  <c r="L536" i="7"/>
  <c r="I536" i="7"/>
  <c r="L537" i="7"/>
  <c r="I537" i="7"/>
  <c r="L538" i="7"/>
  <c r="I538" i="7"/>
  <c r="L539" i="7"/>
  <c r="I539" i="7"/>
  <c r="L540" i="7"/>
  <c r="I540" i="7"/>
  <c r="L541" i="7"/>
  <c r="I541" i="7"/>
  <c r="L542" i="7"/>
  <c r="I542" i="7"/>
  <c r="L543" i="7"/>
  <c r="I543" i="7"/>
  <c r="L544" i="7"/>
  <c r="I544" i="7"/>
  <c r="L545" i="7"/>
  <c r="I545" i="7"/>
  <c r="L546" i="7"/>
  <c r="I546" i="7"/>
  <c r="L547" i="7"/>
  <c r="I547" i="7"/>
  <c r="L548" i="7"/>
  <c r="I548" i="7"/>
  <c r="L549" i="7"/>
  <c r="I549" i="7"/>
  <c r="L550" i="7"/>
  <c r="I550" i="7"/>
  <c r="L551" i="7"/>
  <c r="I551" i="7"/>
  <c r="L552" i="7"/>
  <c r="I552" i="7"/>
  <c r="L553" i="7"/>
  <c r="I553" i="7"/>
  <c r="L554" i="7"/>
  <c r="I554" i="7"/>
  <c r="L555" i="7"/>
  <c r="I555" i="7"/>
  <c r="L556" i="7"/>
  <c r="I556" i="7"/>
  <c r="L557" i="7"/>
  <c r="I557" i="7"/>
  <c r="L558" i="7"/>
  <c r="I558" i="7"/>
  <c r="L559" i="7"/>
  <c r="I559" i="7"/>
  <c r="L560" i="7"/>
  <c r="I560" i="7"/>
  <c r="L561" i="7"/>
  <c r="I561" i="7"/>
  <c r="L562" i="7"/>
  <c r="I562" i="7"/>
  <c r="L563" i="7"/>
  <c r="I563" i="7"/>
  <c r="L564" i="7"/>
  <c r="I564" i="7"/>
  <c r="L565" i="7"/>
  <c r="I565" i="7"/>
  <c r="L566" i="7"/>
  <c r="I566" i="7"/>
  <c r="L567" i="7"/>
  <c r="I567" i="7"/>
  <c r="L568" i="7"/>
  <c r="I568" i="7"/>
  <c r="L569" i="7"/>
  <c r="I569" i="7"/>
  <c r="L570" i="7"/>
  <c r="I570" i="7"/>
  <c r="L571" i="7"/>
  <c r="I571" i="7"/>
  <c r="L572" i="7"/>
  <c r="I572" i="7"/>
  <c r="L573" i="7"/>
  <c r="I573" i="7"/>
  <c r="L574" i="7"/>
  <c r="I574" i="7"/>
  <c r="L575" i="7"/>
  <c r="I575" i="7"/>
  <c r="L576" i="7"/>
  <c r="I576" i="7"/>
  <c r="L577" i="7"/>
  <c r="I577" i="7"/>
  <c r="L578" i="7"/>
  <c r="I578" i="7"/>
  <c r="L579" i="7"/>
  <c r="I579" i="7"/>
  <c r="L580" i="7"/>
  <c r="I580" i="7"/>
  <c r="L581" i="7"/>
  <c r="I581" i="7"/>
  <c r="L582" i="7"/>
  <c r="I582" i="7"/>
  <c r="L583" i="7"/>
  <c r="I583" i="7"/>
  <c r="L584" i="7"/>
  <c r="I584" i="7"/>
  <c r="L585" i="7"/>
  <c r="I585" i="7"/>
  <c r="L586" i="7"/>
  <c r="I586" i="7"/>
  <c r="L587" i="7"/>
  <c r="I587" i="7"/>
  <c r="L588" i="7"/>
  <c r="I588" i="7"/>
  <c r="L589" i="7"/>
  <c r="I589" i="7"/>
  <c r="L590" i="7"/>
  <c r="I590" i="7"/>
  <c r="L591" i="7"/>
  <c r="I591" i="7"/>
  <c r="L592" i="7"/>
  <c r="I592" i="7"/>
  <c r="L593" i="7"/>
  <c r="I593" i="7"/>
  <c r="L594" i="7"/>
  <c r="I594" i="7"/>
  <c r="L595" i="7"/>
  <c r="I595" i="7"/>
  <c r="L596" i="7"/>
  <c r="I596" i="7"/>
  <c r="L597" i="7"/>
  <c r="I597" i="7"/>
  <c r="L598" i="7"/>
  <c r="I598" i="7"/>
  <c r="L599" i="7"/>
  <c r="I599" i="7"/>
  <c r="L600" i="7"/>
  <c r="I600" i="7"/>
  <c r="L601" i="7"/>
  <c r="I601" i="7"/>
  <c r="L602" i="7"/>
  <c r="I602" i="7"/>
  <c r="L603" i="7"/>
  <c r="I603" i="7"/>
  <c r="L604" i="7"/>
  <c r="I604" i="7"/>
  <c r="L605" i="7"/>
  <c r="I605" i="7"/>
  <c r="L606" i="7"/>
  <c r="I606" i="7"/>
  <c r="L607" i="7"/>
  <c r="I607" i="7"/>
  <c r="L608" i="7"/>
  <c r="I608" i="7"/>
  <c r="L609" i="7"/>
  <c r="I609" i="7"/>
  <c r="L610" i="7"/>
  <c r="I610" i="7"/>
  <c r="L611" i="7"/>
  <c r="I611" i="7"/>
  <c r="L612" i="7"/>
  <c r="I612" i="7"/>
  <c r="L613" i="7"/>
  <c r="I613" i="7"/>
  <c r="L614" i="7"/>
  <c r="I614" i="7"/>
  <c r="L615" i="7"/>
  <c r="I615" i="7"/>
  <c r="L616" i="7"/>
  <c r="I616" i="7"/>
  <c r="L617" i="7"/>
  <c r="I617" i="7"/>
  <c r="L618" i="7"/>
  <c r="I618" i="7"/>
  <c r="L619" i="7"/>
  <c r="I619" i="7"/>
  <c r="L620" i="7"/>
  <c r="I620" i="7"/>
  <c r="L621" i="7"/>
  <c r="I621" i="7"/>
  <c r="L622" i="7"/>
  <c r="I622" i="7"/>
  <c r="L623" i="7"/>
  <c r="I623" i="7"/>
  <c r="L624" i="7"/>
  <c r="I624" i="7"/>
  <c r="L625" i="7"/>
  <c r="I625" i="7"/>
  <c r="L626" i="7"/>
  <c r="I626" i="7"/>
  <c r="L627" i="7"/>
  <c r="I627" i="7"/>
  <c r="L628" i="7"/>
  <c r="I628" i="7"/>
  <c r="L629" i="7"/>
  <c r="I629" i="7"/>
  <c r="L630" i="7"/>
  <c r="I630" i="7"/>
  <c r="L631" i="7"/>
  <c r="I631" i="7"/>
  <c r="L632" i="7"/>
  <c r="I632" i="7"/>
  <c r="L633" i="7"/>
  <c r="I633" i="7"/>
  <c r="L634" i="7"/>
  <c r="I634" i="7"/>
  <c r="L635" i="7"/>
  <c r="I635" i="7"/>
  <c r="L636" i="7"/>
  <c r="I636" i="7"/>
  <c r="L637" i="7"/>
  <c r="I637" i="7"/>
  <c r="L638" i="7"/>
  <c r="I638" i="7"/>
  <c r="L639" i="7"/>
  <c r="I639" i="7"/>
  <c r="L640" i="7"/>
  <c r="I640" i="7"/>
  <c r="L641" i="7"/>
  <c r="I641" i="7"/>
  <c r="L642" i="7"/>
  <c r="I642" i="7"/>
  <c r="L643" i="7"/>
  <c r="I643" i="7"/>
  <c r="L644" i="7"/>
  <c r="I644" i="7"/>
  <c r="L645" i="7"/>
  <c r="I645" i="7"/>
  <c r="L646" i="7"/>
  <c r="I646" i="7"/>
  <c r="L647" i="7"/>
  <c r="I647" i="7"/>
  <c r="L648" i="7"/>
  <c r="I648" i="7"/>
  <c r="L649" i="7"/>
  <c r="I649" i="7"/>
  <c r="L650" i="7"/>
  <c r="I650" i="7"/>
  <c r="L651" i="7"/>
  <c r="I651" i="7"/>
  <c r="L652" i="7"/>
  <c r="I652" i="7"/>
  <c r="L653" i="7"/>
  <c r="I653" i="7"/>
  <c r="L654" i="7"/>
  <c r="I654" i="7"/>
  <c r="L655" i="7"/>
  <c r="I655" i="7"/>
  <c r="L656" i="7"/>
  <c r="I656" i="7"/>
  <c r="L657" i="7"/>
  <c r="I657" i="7"/>
  <c r="L658" i="7"/>
  <c r="I658" i="7"/>
  <c r="L659" i="7"/>
  <c r="I659" i="7"/>
  <c r="L660" i="7"/>
  <c r="I660" i="7"/>
  <c r="L661" i="7"/>
  <c r="I661" i="7"/>
  <c r="L662" i="7"/>
  <c r="I662" i="7"/>
  <c r="L663" i="7"/>
  <c r="I663" i="7"/>
  <c r="L664" i="7"/>
  <c r="I664" i="7"/>
  <c r="L665" i="7"/>
  <c r="I665" i="7"/>
  <c r="L666" i="7"/>
  <c r="I666" i="7"/>
  <c r="L667" i="7"/>
  <c r="I667" i="7"/>
  <c r="L668" i="7"/>
  <c r="I668" i="7"/>
  <c r="L669" i="7"/>
  <c r="I669" i="7"/>
  <c r="L670" i="7"/>
  <c r="I670" i="7"/>
  <c r="L671" i="7"/>
  <c r="I671" i="7"/>
  <c r="L672" i="7"/>
  <c r="I672" i="7"/>
  <c r="L673" i="7"/>
  <c r="I673" i="7"/>
  <c r="L674" i="7"/>
  <c r="I674" i="7"/>
  <c r="L675" i="7"/>
  <c r="I675" i="7"/>
  <c r="L676" i="7"/>
  <c r="I676" i="7"/>
  <c r="L677" i="7"/>
  <c r="I677" i="7"/>
  <c r="L678" i="7"/>
  <c r="I678" i="7"/>
  <c r="L679" i="7"/>
  <c r="I679" i="7"/>
  <c r="L680" i="7"/>
  <c r="I680" i="7"/>
  <c r="L681" i="7"/>
  <c r="I681" i="7"/>
  <c r="I682" i="7"/>
  <c r="L682" i="7"/>
  <c r="I683" i="7"/>
  <c r="L683" i="7"/>
  <c r="I684" i="7"/>
  <c r="L684" i="7"/>
  <c r="I685" i="7"/>
  <c r="L685" i="7"/>
  <c r="I686" i="7"/>
  <c r="L686" i="7"/>
  <c r="I687" i="7"/>
  <c r="L687" i="7"/>
  <c r="I688" i="7"/>
  <c r="L688" i="7"/>
  <c r="I689" i="7"/>
  <c r="L689" i="7"/>
  <c r="I690" i="7"/>
  <c r="L690" i="7"/>
  <c r="I691" i="7"/>
  <c r="L691" i="7"/>
  <c r="I692" i="7"/>
  <c r="L692" i="7"/>
  <c r="I693" i="7"/>
  <c r="L693" i="7"/>
  <c r="I694" i="7"/>
  <c r="L694" i="7"/>
  <c r="I695" i="7"/>
  <c r="L695" i="7"/>
  <c r="I696" i="7"/>
  <c r="L696" i="7"/>
  <c r="I697" i="7"/>
  <c r="L697" i="7"/>
  <c r="I698" i="7"/>
  <c r="L698" i="7"/>
  <c r="I699" i="7"/>
  <c r="L699" i="7"/>
  <c r="I700" i="7"/>
  <c r="L700" i="7"/>
  <c r="I701" i="7"/>
  <c r="L701" i="7"/>
  <c r="I702" i="7"/>
  <c r="L702" i="7"/>
  <c r="I703" i="7"/>
  <c r="L703" i="7"/>
  <c r="I704" i="7"/>
  <c r="L704" i="7"/>
  <c r="I705" i="7"/>
  <c r="L705" i="7"/>
  <c r="I706" i="7"/>
  <c r="L706" i="7"/>
  <c r="I707" i="7"/>
  <c r="L707" i="7"/>
  <c r="I708" i="7"/>
  <c r="L708" i="7"/>
  <c r="I709" i="7"/>
  <c r="L709" i="7"/>
  <c r="I710" i="7"/>
  <c r="L710" i="7"/>
  <c r="I711" i="7"/>
  <c r="L711" i="7"/>
  <c r="I712" i="7"/>
  <c r="L712" i="7"/>
  <c r="I713" i="7"/>
  <c r="L713" i="7"/>
  <c r="I714" i="7"/>
  <c r="L714" i="7"/>
  <c r="I715" i="7"/>
  <c r="L715" i="7"/>
  <c r="I716" i="7"/>
  <c r="L716" i="7"/>
  <c r="I717" i="7"/>
  <c r="L717" i="7"/>
  <c r="I718" i="7"/>
  <c r="L718" i="7"/>
  <c r="I719" i="7"/>
  <c r="L719" i="7"/>
  <c r="I720" i="7"/>
  <c r="L720" i="7"/>
  <c r="I721" i="7"/>
  <c r="L721" i="7"/>
  <c r="I722" i="7"/>
  <c r="L722" i="7"/>
  <c r="I723" i="7"/>
  <c r="L723" i="7"/>
  <c r="I724" i="7"/>
  <c r="L724" i="7"/>
  <c r="I725" i="7"/>
  <c r="L725" i="7"/>
  <c r="I726" i="7"/>
  <c r="L726" i="7"/>
  <c r="I727" i="7"/>
  <c r="L727" i="7"/>
  <c r="I728" i="7"/>
  <c r="L728" i="7"/>
  <c r="I729" i="7"/>
  <c r="L729" i="7"/>
  <c r="I730" i="7"/>
  <c r="L730" i="7"/>
  <c r="I731" i="7"/>
  <c r="L731" i="7"/>
  <c r="I732" i="7"/>
  <c r="L732" i="7"/>
  <c r="I733" i="7"/>
  <c r="L733" i="7"/>
  <c r="I734" i="7"/>
  <c r="L734" i="7"/>
  <c r="I735" i="7"/>
  <c r="L735" i="7"/>
  <c r="I736" i="7"/>
  <c r="L736" i="7"/>
  <c r="I737" i="7"/>
  <c r="L737" i="7"/>
  <c r="I738" i="7"/>
  <c r="L738" i="7"/>
  <c r="I739" i="7"/>
  <c r="L739" i="7"/>
  <c r="I740" i="7"/>
  <c r="L740" i="7"/>
  <c r="I741" i="7"/>
  <c r="L741" i="7"/>
  <c r="I742" i="7"/>
  <c r="L742" i="7"/>
  <c r="I743" i="7"/>
  <c r="L743" i="7"/>
  <c r="I744" i="7"/>
  <c r="L744" i="7"/>
  <c r="I745" i="7"/>
  <c r="L745" i="7"/>
  <c r="I746" i="7"/>
  <c r="L746" i="7"/>
  <c r="I747" i="7"/>
  <c r="L747" i="7"/>
  <c r="I748" i="7"/>
  <c r="L748" i="7"/>
  <c r="I749" i="7"/>
  <c r="L749" i="7"/>
  <c r="I750" i="7"/>
  <c r="L750" i="7"/>
  <c r="I751" i="7"/>
  <c r="L751" i="7"/>
  <c r="I752" i="7"/>
  <c r="L752" i="7"/>
  <c r="I753" i="7"/>
  <c r="L753" i="7"/>
  <c r="I754" i="7"/>
  <c r="L754" i="7"/>
  <c r="I755" i="7"/>
  <c r="L755" i="7"/>
  <c r="I756" i="7"/>
  <c r="L756" i="7"/>
  <c r="I757" i="7"/>
  <c r="L757" i="7"/>
  <c r="I758" i="7"/>
  <c r="L758" i="7"/>
  <c r="I759" i="7"/>
  <c r="L759" i="7"/>
  <c r="I760" i="7"/>
  <c r="L760" i="7"/>
  <c r="I761" i="7"/>
  <c r="L761" i="7"/>
  <c r="I762" i="7"/>
  <c r="L762" i="7"/>
  <c r="I763" i="7"/>
  <c r="L763" i="7"/>
  <c r="I764" i="7"/>
  <c r="L764" i="7"/>
  <c r="I765" i="7"/>
  <c r="L765" i="7"/>
  <c r="I766" i="7"/>
  <c r="L766" i="7"/>
  <c r="I767" i="7"/>
  <c r="L767" i="7"/>
  <c r="I768" i="7"/>
  <c r="L768" i="7"/>
  <c r="I769" i="7"/>
  <c r="L769" i="7"/>
  <c r="I770" i="7"/>
  <c r="L770" i="7"/>
  <c r="I771" i="7"/>
  <c r="L771" i="7"/>
  <c r="I772" i="7"/>
  <c r="L772" i="7"/>
  <c r="I773" i="7"/>
  <c r="L773" i="7"/>
  <c r="I774" i="7"/>
  <c r="L774" i="7"/>
  <c r="I775" i="7"/>
  <c r="L775" i="7"/>
  <c r="I776" i="7"/>
  <c r="L776" i="7"/>
  <c r="I777" i="7"/>
  <c r="L777" i="7"/>
  <c r="I778" i="7"/>
  <c r="L778" i="7"/>
  <c r="I779" i="7"/>
  <c r="L779" i="7"/>
  <c r="I780" i="7"/>
  <c r="L780" i="7"/>
  <c r="I781" i="7"/>
  <c r="L781" i="7"/>
  <c r="I782" i="7"/>
  <c r="L782" i="7"/>
  <c r="I783" i="7"/>
  <c r="L783" i="7"/>
  <c r="I784" i="7"/>
  <c r="L784" i="7"/>
  <c r="I785" i="7"/>
  <c r="L785" i="7"/>
  <c r="I786" i="7"/>
  <c r="L786" i="7"/>
  <c r="I787" i="7"/>
  <c r="L787" i="7"/>
  <c r="I788" i="7"/>
  <c r="L788" i="7"/>
  <c r="I789" i="7"/>
  <c r="L789" i="7"/>
  <c r="I790" i="7"/>
  <c r="L790" i="7"/>
  <c r="I791" i="7"/>
  <c r="L791" i="7"/>
  <c r="I792" i="7"/>
  <c r="L792" i="7"/>
  <c r="I793" i="7"/>
  <c r="L793" i="7"/>
  <c r="I794" i="7"/>
  <c r="L794" i="7"/>
  <c r="I795" i="7"/>
  <c r="L795" i="7"/>
  <c r="I796" i="7"/>
  <c r="L796" i="7"/>
  <c r="I797" i="7"/>
  <c r="L797" i="7"/>
  <c r="I798" i="7"/>
  <c r="L798" i="7"/>
  <c r="I799" i="7"/>
  <c r="L799" i="7"/>
  <c r="I800" i="7"/>
  <c r="L800" i="7"/>
  <c r="I801" i="7"/>
  <c r="L801" i="7"/>
  <c r="I802" i="7"/>
  <c r="L802" i="7"/>
  <c r="I803" i="7"/>
  <c r="L803" i="7"/>
  <c r="I804" i="7"/>
  <c r="L804" i="7"/>
  <c r="I805" i="7"/>
  <c r="L805" i="7"/>
  <c r="I806" i="7"/>
  <c r="L806" i="7"/>
  <c r="I807" i="7"/>
  <c r="L807" i="7"/>
  <c r="I808" i="7"/>
  <c r="L808" i="7"/>
  <c r="I809" i="7"/>
  <c r="L809" i="7"/>
  <c r="I810" i="7"/>
  <c r="L810" i="7"/>
  <c r="I811" i="7"/>
  <c r="L811" i="7"/>
  <c r="I812" i="7"/>
  <c r="L812" i="7"/>
  <c r="I813" i="7"/>
  <c r="L813" i="7"/>
  <c r="I814" i="7"/>
  <c r="L814" i="7"/>
  <c r="I815" i="7"/>
  <c r="L815" i="7"/>
  <c r="I816" i="7"/>
  <c r="L816" i="7"/>
  <c r="I817" i="7"/>
  <c r="L817" i="7"/>
  <c r="M53" i="7"/>
  <c r="H53" i="7"/>
  <c r="K53" i="7"/>
  <c r="M54" i="7"/>
  <c r="H54" i="7"/>
  <c r="K54" i="7"/>
  <c r="M55" i="7"/>
  <c r="H55" i="7"/>
  <c r="K55" i="7"/>
  <c r="M56" i="7"/>
  <c r="H56" i="7"/>
  <c r="K56" i="7"/>
  <c r="M57" i="7"/>
  <c r="H57" i="7"/>
  <c r="K57" i="7"/>
  <c r="M58" i="7"/>
  <c r="H58" i="7"/>
  <c r="K58" i="7"/>
  <c r="M59" i="7"/>
  <c r="H59" i="7"/>
  <c r="K59" i="7"/>
  <c r="M60" i="7"/>
  <c r="H60" i="7"/>
  <c r="K60" i="7"/>
  <c r="M61" i="7"/>
  <c r="H61" i="7"/>
  <c r="K61" i="7"/>
  <c r="M62" i="7"/>
  <c r="H62" i="7"/>
  <c r="K62" i="7"/>
  <c r="M63" i="7"/>
  <c r="H63" i="7"/>
  <c r="K63" i="7"/>
  <c r="M64" i="7"/>
  <c r="H64" i="7"/>
  <c r="K64" i="7"/>
  <c r="M65" i="7"/>
  <c r="H65" i="7"/>
  <c r="K65" i="7"/>
  <c r="M66" i="7"/>
  <c r="H66" i="7"/>
  <c r="K66" i="7"/>
  <c r="M67" i="7"/>
  <c r="H67" i="7"/>
  <c r="K67" i="7"/>
  <c r="M68" i="7"/>
  <c r="H68" i="7"/>
  <c r="K68" i="7"/>
  <c r="M69" i="7"/>
  <c r="H69" i="7"/>
  <c r="K69" i="7"/>
  <c r="M70" i="7"/>
  <c r="H70" i="7"/>
  <c r="K70" i="7"/>
  <c r="M71" i="7"/>
  <c r="H71" i="7"/>
  <c r="K71" i="7"/>
  <c r="M72" i="7"/>
  <c r="H72" i="7"/>
  <c r="K72" i="7"/>
  <c r="M73" i="7"/>
  <c r="H73" i="7"/>
  <c r="K73" i="7"/>
  <c r="M74" i="7"/>
  <c r="H74" i="7"/>
  <c r="K74" i="7"/>
  <c r="M75" i="7"/>
  <c r="H75" i="7"/>
  <c r="K75" i="7"/>
  <c r="M76" i="7"/>
  <c r="H76" i="7"/>
  <c r="K76" i="7"/>
  <c r="M77" i="7"/>
  <c r="H77" i="7"/>
  <c r="K77" i="7"/>
  <c r="M78" i="7"/>
  <c r="H78" i="7"/>
  <c r="K78" i="7"/>
  <c r="M79" i="7"/>
  <c r="H79" i="7"/>
  <c r="K79" i="7"/>
  <c r="M80" i="7"/>
  <c r="H80" i="7"/>
  <c r="K80" i="7"/>
  <c r="M81" i="7"/>
  <c r="H81" i="7"/>
  <c r="K81" i="7"/>
  <c r="M82" i="7"/>
  <c r="H82" i="7"/>
  <c r="K82" i="7"/>
  <c r="M83" i="7"/>
  <c r="H83" i="7"/>
  <c r="K83" i="7"/>
  <c r="M84" i="7"/>
  <c r="H84" i="7"/>
  <c r="K84" i="7"/>
  <c r="M85" i="7"/>
  <c r="H85" i="7"/>
  <c r="K85" i="7"/>
  <c r="M86" i="7"/>
  <c r="H86" i="7"/>
  <c r="K86" i="7"/>
  <c r="M87" i="7"/>
  <c r="H87" i="7"/>
  <c r="K87" i="7"/>
  <c r="M88" i="7"/>
  <c r="H88" i="7"/>
  <c r="K88" i="7"/>
  <c r="M89" i="7"/>
  <c r="H89" i="7"/>
  <c r="K89" i="7"/>
  <c r="M90" i="7"/>
  <c r="H90" i="7"/>
  <c r="K90" i="7"/>
  <c r="M91" i="7"/>
  <c r="H91" i="7"/>
  <c r="K91" i="7"/>
  <c r="M92" i="7"/>
  <c r="H92" i="7"/>
  <c r="K92" i="7"/>
  <c r="M93" i="7"/>
  <c r="H93" i="7"/>
  <c r="K93" i="7"/>
  <c r="M94" i="7"/>
  <c r="H94" i="7"/>
  <c r="K94" i="7"/>
  <c r="M95" i="7"/>
  <c r="H95" i="7"/>
  <c r="K95" i="7"/>
  <c r="M96" i="7"/>
  <c r="H96" i="7"/>
  <c r="K96" i="7"/>
  <c r="M97" i="7"/>
  <c r="H97" i="7"/>
  <c r="K97" i="7"/>
  <c r="M98" i="7"/>
  <c r="H98" i="7"/>
  <c r="K98" i="7"/>
  <c r="M99" i="7"/>
  <c r="H99" i="7"/>
  <c r="K99" i="7"/>
  <c r="M100" i="7"/>
  <c r="H100" i="7"/>
  <c r="K100" i="7"/>
  <c r="M101" i="7"/>
  <c r="H101" i="7"/>
  <c r="K101" i="7"/>
  <c r="M102" i="7"/>
  <c r="H102" i="7"/>
  <c r="K102" i="7"/>
  <c r="M103" i="7"/>
  <c r="H103" i="7"/>
  <c r="K103" i="7"/>
  <c r="M104" i="7"/>
  <c r="H104" i="7"/>
  <c r="K104" i="7"/>
  <c r="M105" i="7"/>
  <c r="H105" i="7"/>
  <c r="K105" i="7"/>
  <c r="M106" i="7"/>
  <c r="H106" i="7"/>
  <c r="K106" i="7"/>
  <c r="M107" i="7"/>
  <c r="H107" i="7"/>
  <c r="K107" i="7"/>
  <c r="M108" i="7"/>
  <c r="H108" i="7"/>
  <c r="K108" i="7"/>
  <c r="M109" i="7"/>
  <c r="H109" i="7"/>
  <c r="K109" i="7"/>
  <c r="M110" i="7"/>
  <c r="H110" i="7"/>
  <c r="K110" i="7"/>
  <c r="M111" i="7"/>
  <c r="H111" i="7"/>
  <c r="K111" i="7"/>
  <c r="M112" i="7"/>
  <c r="H112" i="7"/>
  <c r="K112" i="7"/>
  <c r="M113" i="7"/>
  <c r="H113" i="7"/>
  <c r="K113" i="7"/>
  <c r="M114" i="7"/>
  <c r="H114" i="7"/>
  <c r="K114" i="7"/>
  <c r="M115" i="7"/>
  <c r="H115" i="7"/>
  <c r="K115" i="7"/>
  <c r="M116" i="7"/>
  <c r="H116" i="7"/>
  <c r="K116" i="7"/>
  <c r="M117" i="7"/>
  <c r="H117" i="7"/>
  <c r="K117" i="7"/>
  <c r="M118" i="7"/>
  <c r="H118" i="7"/>
  <c r="K118" i="7"/>
  <c r="M119" i="7"/>
  <c r="H119" i="7"/>
  <c r="K119" i="7"/>
  <c r="M120" i="7"/>
  <c r="H120" i="7"/>
  <c r="K120" i="7"/>
  <c r="M121" i="7"/>
  <c r="H121" i="7"/>
  <c r="K121" i="7"/>
  <c r="M122" i="7"/>
  <c r="H122" i="7"/>
  <c r="K122" i="7"/>
  <c r="M123" i="7"/>
  <c r="H123" i="7"/>
  <c r="K123" i="7"/>
  <c r="M124" i="7"/>
  <c r="H124" i="7"/>
  <c r="K124" i="7"/>
  <c r="M125" i="7"/>
  <c r="H125" i="7"/>
  <c r="K125" i="7"/>
  <c r="M126" i="7"/>
  <c r="H126" i="7"/>
  <c r="K126" i="7"/>
  <c r="M127" i="7"/>
  <c r="H127" i="7"/>
  <c r="K127" i="7"/>
  <c r="M128" i="7"/>
  <c r="H128" i="7"/>
  <c r="K128" i="7"/>
  <c r="M129" i="7"/>
  <c r="H129" i="7"/>
  <c r="K129" i="7"/>
  <c r="M130" i="7"/>
  <c r="H130" i="7"/>
  <c r="K130" i="7"/>
  <c r="M131" i="7"/>
  <c r="H131" i="7"/>
  <c r="K131" i="7"/>
  <c r="M132" i="7"/>
  <c r="H132" i="7"/>
  <c r="K132" i="7"/>
  <c r="M133" i="7"/>
  <c r="H133" i="7"/>
  <c r="K133" i="7"/>
  <c r="M134" i="7"/>
  <c r="H134" i="7"/>
  <c r="K134" i="7"/>
  <c r="M135" i="7"/>
  <c r="H135" i="7"/>
  <c r="K135" i="7"/>
  <c r="M136" i="7"/>
  <c r="H136" i="7"/>
  <c r="K136" i="7"/>
  <c r="M137" i="7"/>
  <c r="H137" i="7"/>
  <c r="K137" i="7"/>
  <c r="M138" i="7"/>
  <c r="H138" i="7"/>
  <c r="K138" i="7"/>
  <c r="M139" i="7"/>
  <c r="H139" i="7"/>
  <c r="K139" i="7"/>
  <c r="M140" i="7"/>
  <c r="H140" i="7"/>
  <c r="K140" i="7"/>
  <c r="M141" i="7"/>
  <c r="H141" i="7"/>
  <c r="K141" i="7"/>
  <c r="M142" i="7"/>
  <c r="H142" i="7"/>
  <c r="K142" i="7"/>
  <c r="M143" i="7"/>
  <c r="H143" i="7"/>
  <c r="K143" i="7"/>
  <c r="M144" i="7"/>
  <c r="H144" i="7"/>
  <c r="K144" i="7"/>
  <c r="M145" i="7"/>
  <c r="H145" i="7"/>
  <c r="K145" i="7"/>
  <c r="M146" i="7"/>
  <c r="H146" i="7"/>
  <c r="K146" i="7"/>
  <c r="M147" i="7"/>
  <c r="H147" i="7"/>
  <c r="K147" i="7"/>
  <c r="M148" i="7"/>
  <c r="H148" i="7"/>
  <c r="K148" i="7"/>
  <c r="M149" i="7"/>
  <c r="H149" i="7"/>
  <c r="K149" i="7"/>
  <c r="M150" i="7"/>
  <c r="H150" i="7"/>
  <c r="K150" i="7"/>
  <c r="M151" i="7"/>
  <c r="H151" i="7"/>
  <c r="K151" i="7"/>
  <c r="M152" i="7"/>
  <c r="H152" i="7"/>
  <c r="K152" i="7"/>
  <c r="M153" i="7"/>
  <c r="H153" i="7"/>
  <c r="K153" i="7"/>
  <c r="M154" i="7"/>
  <c r="H154" i="7"/>
  <c r="K154" i="7"/>
  <c r="M155" i="7"/>
  <c r="H155" i="7"/>
  <c r="K155" i="7"/>
  <c r="M156" i="7"/>
  <c r="H156" i="7"/>
  <c r="K156" i="7"/>
  <c r="M157" i="7"/>
  <c r="H157" i="7"/>
  <c r="K157" i="7"/>
  <c r="M158" i="7"/>
  <c r="H158" i="7"/>
  <c r="K158" i="7"/>
  <c r="M159" i="7"/>
  <c r="H159" i="7"/>
  <c r="K159" i="7"/>
  <c r="M160" i="7"/>
  <c r="H160" i="7"/>
  <c r="K160" i="7"/>
  <c r="M161" i="7"/>
  <c r="H161" i="7"/>
  <c r="K161" i="7"/>
  <c r="M162" i="7"/>
  <c r="H162" i="7"/>
  <c r="K162" i="7"/>
  <c r="M163" i="7"/>
  <c r="H163" i="7"/>
  <c r="K163" i="7"/>
  <c r="M164" i="7"/>
  <c r="H164" i="7"/>
  <c r="K164" i="7"/>
  <c r="M165" i="7"/>
  <c r="H165" i="7"/>
  <c r="K165" i="7"/>
  <c r="M166" i="7"/>
  <c r="H166" i="7"/>
  <c r="K166" i="7"/>
  <c r="M167" i="7"/>
  <c r="H167" i="7"/>
  <c r="K167" i="7"/>
  <c r="M168" i="7"/>
  <c r="H168" i="7"/>
  <c r="K168" i="7"/>
  <c r="M169" i="7"/>
  <c r="H169" i="7"/>
  <c r="K169" i="7"/>
  <c r="M170" i="7"/>
  <c r="H170" i="7"/>
  <c r="K170" i="7"/>
  <c r="M171" i="7"/>
  <c r="H171" i="7"/>
  <c r="K171" i="7"/>
  <c r="M172" i="7"/>
  <c r="H172" i="7"/>
  <c r="K172" i="7"/>
  <c r="M173" i="7"/>
  <c r="H173" i="7"/>
  <c r="K173" i="7"/>
  <c r="M174" i="7"/>
  <c r="H174" i="7"/>
  <c r="K174" i="7"/>
  <c r="M175" i="7"/>
  <c r="H175" i="7"/>
  <c r="K175" i="7"/>
  <c r="M176" i="7"/>
  <c r="H176" i="7"/>
  <c r="K176" i="7"/>
  <c r="M177" i="7"/>
  <c r="H177" i="7"/>
  <c r="K177" i="7"/>
  <c r="M178" i="7"/>
  <c r="H178" i="7"/>
  <c r="K178" i="7"/>
  <c r="M179" i="7"/>
  <c r="H179" i="7"/>
  <c r="K179" i="7"/>
  <c r="M180" i="7"/>
  <c r="H180" i="7"/>
  <c r="K180" i="7"/>
  <c r="M181" i="7"/>
  <c r="H181" i="7"/>
  <c r="K181" i="7"/>
  <c r="M182" i="7"/>
  <c r="H182" i="7"/>
  <c r="K182" i="7"/>
  <c r="M183" i="7"/>
  <c r="H183" i="7"/>
  <c r="K183" i="7"/>
  <c r="M184" i="7"/>
  <c r="H184" i="7"/>
  <c r="K184" i="7"/>
  <c r="M185" i="7"/>
  <c r="H185" i="7"/>
  <c r="K185" i="7"/>
  <c r="M186" i="7"/>
  <c r="H186" i="7"/>
  <c r="K186" i="7"/>
  <c r="M187" i="7"/>
  <c r="H187" i="7"/>
  <c r="K187" i="7"/>
  <c r="M188" i="7"/>
  <c r="H188" i="7"/>
  <c r="K188" i="7"/>
  <c r="M189" i="7"/>
  <c r="H189" i="7"/>
  <c r="K189" i="7"/>
  <c r="M190" i="7"/>
  <c r="H190" i="7"/>
  <c r="K190" i="7"/>
  <c r="M191" i="7"/>
  <c r="H191" i="7"/>
  <c r="K191" i="7"/>
  <c r="M192" i="7"/>
  <c r="H192" i="7"/>
  <c r="K192" i="7"/>
  <c r="M193" i="7"/>
  <c r="H193" i="7"/>
  <c r="K193" i="7"/>
  <c r="M194" i="7"/>
  <c r="H194" i="7"/>
  <c r="K194" i="7"/>
  <c r="M195" i="7"/>
  <c r="H195" i="7"/>
  <c r="K195" i="7"/>
  <c r="M196" i="7"/>
  <c r="H196" i="7"/>
  <c r="K196" i="7"/>
  <c r="M197" i="7"/>
  <c r="H197" i="7"/>
  <c r="K197" i="7"/>
  <c r="M198" i="7"/>
  <c r="H198" i="7"/>
  <c r="K198" i="7"/>
  <c r="M199" i="7"/>
  <c r="H199" i="7"/>
  <c r="K199" i="7"/>
  <c r="M200" i="7"/>
  <c r="H200" i="7"/>
  <c r="K200" i="7"/>
  <c r="M201" i="7"/>
  <c r="H201" i="7"/>
  <c r="K201" i="7"/>
  <c r="M202" i="7"/>
  <c r="H202" i="7"/>
  <c r="K202" i="7"/>
  <c r="M203" i="7"/>
  <c r="H203" i="7"/>
  <c r="K203" i="7"/>
  <c r="M204" i="7"/>
  <c r="H204" i="7"/>
  <c r="K204" i="7"/>
  <c r="M205" i="7"/>
  <c r="H205" i="7"/>
  <c r="K205" i="7"/>
  <c r="M206" i="7"/>
  <c r="H206" i="7"/>
  <c r="K206" i="7"/>
  <c r="M207" i="7"/>
  <c r="H207" i="7"/>
  <c r="K207" i="7"/>
  <c r="M208" i="7"/>
  <c r="H208" i="7"/>
  <c r="K208" i="7"/>
  <c r="M209" i="7"/>
  <c r="H209" i="7"/>
  <c r="K209" i="7"/>
  <c r="M210" i="7"/>
  <c r="H210" i="7"/>
  <c r="K210" i="7"/>
  <c r="M211" i="7"/>
  <c r="H211" i="7"/>
  <c r="K211" i="7"/>
  <c r="M212" i="7"/>
  <c r="H212" i="7"/>
  <c r="K212" i="7"/>
  <c r="M213" i="7"/>
  <c r="H213" i="7"/>
  <c r="K213" i="7"/>
  <c r="M214" i="7"/>
  <c r="H214" i="7"/>
  <c r="K214" i="7"/>
  <c r="M215" i="7"/>
  <c r="H215" i="7"/>
  <c r="K215" i="7"/>
  <c r="M216" i="7"/>
  <c r="H216" i="7"/>
  <c r="K216" i="7"/>
  <c r="M217" i="7"/>
  <c r="H217" i="7"/>
  <c r="K217" i="7"/>
  <c r="M218" i="7"/>
  <c r="H218" i="7"/>
  <c r="K218" i="7"/>
  <c r="M219" i="7"/>
  <c r="H219" i="7"/>
  <c r="K219" i="7"/>
  <c r="M220" i="7"/>
  <c r="H220" i="7"/>
  <c r="K220" i="7"/>
  <c r="M221" i="7"/>
  <c r="H221" i="7"/>
  <c r="K221" i="7"/>
  <c r="M222" i="7"/>
  <c r="H222" i="7"/>
  <c r="K222" i="7"/>
  <c r="M223" i="7"/>
  <c r="H223" i="7"/>
  <c r="K223" i="7"/>
  <c r="M224" i="7"/>
  <c r="H224" i="7"/>
  <c r="K224" i="7"/>
  <c r="M225" i="7"/>
  <c r="H225" i="7"/>
  <c r="K225" i="7"/>
  <c r="M226" i="7"/>
  <c r="H226" i="7"/>
  <c r="K226" i="7"/>
  <c r="K1352" i="7"/>
  <c r="H1352" i="7"/>
  <c r="K1353" i="7"/>
  <c r="H1353" i="7"/>
  <c r="K1354" i="7"/>
  <c r="H1354" i="7"/>
  <c r="K1355" i="7"/>
  <c r="H1355" i="7"/>
  <c r="K1356" i="7"/>
  <c r="H1356" i="7"/>
  <c r="K1357" i="7"/>
  <c r="H1357" i="7"/>
  <c r="K1358" i="7"/>
  <c r="H1358" i="7"/>
  <c r="K1359" i="7"/>
  <c r="H1359" i="7"/>
  <c r="K1360" i="7"/>
  <c r="H1360" i="7"/>
  <c r="K1361" i="7"/>
  <c r="H1361" i="7"/>
  <c r="K1362" i="7"/>
  <c r="H1362" i="7"/>
  <c r="K1363" i="7"/>
  <c r="H1363" i="7"/>
  <c r="K1364" i="7"/>
  <c r="H1364" i="7"/>
  <c r="K1365" i="7"/>
  <c r="H1365" i="7"/>
  <c r="K1366" i="7"/>
  <c r="H1366" i="7"/>
  <c r="K1367" i="7"/>
  <c r="H1367" i="7"/>
  <c r="K1368" i="7"/>
  <c r="H1368" i="7"/>
  <c r="K1369" i="7"/>
  <c r="H1369" i="7"/>
  <c r="K1370" i="7"/>
  <c r="H1370" i="7"/>
  <c r="K1371" i="7"/>
  <c r="H1371" i="7"/>
  <c r="K1372" i="7"/>
  <c r="H1372" i="7"/>
  <c r="K1373" i="7"/>
  <c r="H1373" i="7"/>
  <c r="K1374" i="7"/>
  <c r="H1374" i="7"/>
  <c r="K1375" i="7"/>
  <c r="H1375" i="7"/>
  <c r="K1376" i="7"/>
  <c r="H1376" i="7"/>
  <c r="K1377" i="7"/>
  <c r="H1377" i="7"/>
  <c r="K1378" i="7"/>
  <c r="H1378" i="7"/>
  <c r="K1379" i="7"/>
  <c r="H1379" i="7"/>
  <c r="K1380" i="7"/>
  <c r="H1380" i="7"/>
  <c r="K1381" i="7"/>
  <c r="H1381" i="7"/>
  <c r="K1382" i="7"/>
  <c r="H1382" i="7"/>
  <c r="K1383" i="7"/>
  <c r="H1383" i="7"/>
  <c r="K1384" i="7"/>
  <c r="H1384" i="7"/>
  <c r="K1385" i="7"/>
  <c r="H1385" i="7"/>
  <c r="K1386" i="7"/>
  <c r="H1386" i="7"/>
  <c r="K1387" i="7"/>
  <c r="H1387" i="7"/>
  <c r="K1388" i="7"/>
  <c r="H1388" i="7"/>
  <c r="K1389" i="7"/>
  <c r="H1389" i="7"/>
  <c r="K1390" i="7"/>
  <c r="H1390" i="7"/>
  <c r="K1391" i="7"/>
  <c r="H1391" i="7"/>
  <c r="K1392" i="7"/>
  <c r="H1392" i="7"/>
  <c r="K1393" i="7"/>
  <c r="H1393" i="7"/>
  <c r="K1394" i="7"/>
  <c r="H1394" i="7"/>
  <c r="K1395" i="7"/>
  <c r="H1395" i="7"/>
  <c r="K1396" i="7"/>
  <c r="H1396" i="7"/>
  <c r="K1397" i="7"/>
  <c r="H1397" i="7"/>
  <c r="K1398" i="7"/>
  <c r="H1398" i="7"/>
  <c r="K1399" i="7"/>
  <c r="H1399" i="7"/>
  <c r="K1400" i="7"/>
  <c r="H1400" i="7"/>
  <c r="K1401" i="7"/>
  <c r="H1401" i="7"/>
  <c r="K1402" i="7"/>
  <c r="H1402" i="7"/>
  <c r="K1403" i="7"/>
  <c r="H1403" i="7"/>
  <c r="K1404" i="7"/>
  <c r="H1404" i="7"/>
  <c r="K1405" i="7"/>
  <c r="H1405" i="7"/>
  <c r="K1406" i="7"/>
  <c r="H1406" i="7"/>
  <c r="K1407" i="7"/>
  <c r="H1407" i="7"/>
  <c r="K1408" i="7"/>
  <c r="H1408" i="7"/>
  <c r="K1409" i="7"/>
  <c r="H1409" i="7"/>
  <c r="K1410" i="7"/>
  <c r="H1410" i="7"/>
  <c r="K1411" i="7"/>
  <c r="H1411" i="7"/>
  <c r="K1412" i="7"/>
  <c r="H1412" i="7"/>
  <c r="K1413" i="7"/>
  <c r="H1413" i="7"/>
  <c r="K1414" i="7"/>
  <c r="H1414" i="7"/>
  <c r="K1415" i="7"/>
  <c r="H1415" i="7"/>
  <c r="K1416" i="7"/>
  <c r="H1416" i="7"/>
  <c r="K1417" i="7"/>
  <c r="H1417" i="7"/>
  <c r="K1418" i="7"/>
  <c r="H1418" i="7"/>
  <c r="K1419" i="7"/>
  <c r="H1419" i="7"/>
  <c r="K1420" i="7"/>
  <c r="H1420" i="7"/>
  <c r="K1421" i="7"/>
  <c r="H1421" i="7"/>
  <c r="K1422" i="7"/>
  <c r="H1422" i="7"/>
  <c r="K1423" i="7"/>
  <c r="H1423" i="7"/>
  <c r="K1424" i="7"/>
  <c r="H1424" i="7"/>
  <c r="K1425" i="7"/>
  <c r="H1425" i="7"/>
  <c r="K1426" i="7"/>
  <c r="H1426" i="7"/>
  <c r="K1427" i="7"/>
  <c r="H1427" i="7"/>
  <c r="K1428" i="7"/>
  <c r="H1428" i="7"/>
  <c r="K1429" i="7"/>
  <c r="H1429" i="7"/>
  <c r="K1430" i="7"/>
  <c r="H1430" i="7"/>
  <c r="K1431" i="7"/>
  <c r="H1431" i="7"/>
  <c r="K1432" i="7"/>
  <c r="H1432" i="7"/>
  <c r="K1433" i="7"/>
  <c r="H1433" i="7"/>
  <c r="K1434" i="7"/>
  <c r="H1434" i="7"/>
  <c r="K1435" i="7"/>
  <c r="H1435" i="7"/>
  <c r="K1436" i="7"/>
  <c r="H1436" i="7"/>
  <c r="K1437" i="7"/>
  <c r="H1437" i="7"/>
  <c r="K1438" i="7"/>
  <c r="H1438" i="7"/>
  <c r="K1439" i="7"/>
  <c r="H1439" i="7"/>
  <c r="K1440" i="7"/>
  <c r="H1440" i="7"/>
  <c r="K1441" i="7"/>
  <c r="H1441" i="7"/>
  <c r="K1442" i="7"/>
  <c r="H1442" i="7"/>
  <c r="K1443" i="7"/>
  <c r="H1443" i="7"/>
  <c r="K1444" i="7"/>
  <c r="H1444" i="7"/>
  <c r="K1445" i="7"/>
  <c r="H1445" i="7"/>
  <c r="K1446" i="7"/>
  <c r="H1446" i="7"/>
  <c r="K1447" i="7"/>
  <c r="H1447" i="7"/>
  <c r="K1448" i="7"/>
  <c r="H1448" i="7"/>
  <c r="K1449" i="7"/>
  <c r="H1449" i="7"/>
  <c r="K1450" i="7"/>
  <c r="H1450" i="7"/>
  <c r="K1451" i="7"/>
  <c r="H1451" i="7"/>
  <c r="K1452" i="7"/>
  <c r="H1452" i="7"/>
  <c r="K1453" i="7"/>
  <c r="H1453" i="7"/>
  <c r="K1454" i="7"/>
  <c r="H1454" i="7"/>
  <c r="K1455" i="7"/>
  <c r="H1455" i="7"/>
  <c r="K1456" i="7"/>
  <c r="H1456" i="7"/>
  <c r="K1457" i="7"/>
  <c r="H1457" i="7"/>
  <c r="K1458" i="7"/>
  <c r="H1458" i="7"/>
  <c r="K1459" i="7"/>
  <c r="H1459" i="7"/>
  <c r="K1460" i="7"/>
  <c r="H1460" i="7"/>
  <c r="K1461" i="7"/>
  <c r="H1461" i="7"/>
  <c r="K1462" i="7"/>
  <c r="H1462" i="7"/>
  <c r="K1463" i="7"/>
  <c r="H1463" i="7"/>
  <c r="K1464" i="7"/>
  <c r="H1464" i="7"/>
  <c r="K1465" i="7"/>
  <c r="H1465" i="7"/>
  <c r="K1466" i="7"/>
  <c r="H1466" i="7"/>
  <c r="K1467" i="7"/>
  <c r="H1467" i="7"/>
  <c r="K1468" i="7"/>
  <c r="H1468" i="7"/>
  <c r="K1469" i="7"/>
  <c r="H1469" i="7"/>
  <c r="K1470" i="7"/>
  <c r="H1470" i="7"/>
  <c r="M1204" i="7"/>
  <c r="K1204" i="7"/>
  <c r="H1204" i="7"/>
  <c r="M1205" i="7"/>
  <c r="K1205" i="7"/>
  <c r="H1205" i="7"/>
  <c r="M1206" i="7"/>
  <c r="K1206" i="7"/>
  <c r="H1206" i="7"/>
  <c r="M1207" i="7"/>
  <c r="K1207" i="7"/>
  <c r="H1207" i="7"/>
  <c r="M1208" i="7"/>
  <c r="K1208" i="7"/>
  <c r="H1208" i="7"/>
  <c r="M1209" i="7"/>
  <c r="K1209" i="7"/>
  <c r="H1209" i="7"/>
  <c r="M1210" i="7"/>
  <c r="K1210" i="7"/>
  <c r="H1210" i="7"/>
  <c r="M1211" i="7"/>
  <c r="K1211" i="7"/>
  <c r="H1211" i="7"/>
  <c r="M1212" i="7"/>
  <c r="K1212" i="7"/>
  <c r="H1212" i="7"/>
  <c r="M1213" i="7"/>
  <c r="K1213" i="7"/>
  <c r="H1213" i="7"/>
  <c r="M1214" i="7"/>
  <c r="K1214" i="7"/>
  <c r="H1214" i="7"/>
  <c r="M1215" i="7"/>
  <c r="K1215" i="7"/>
  <c r="H1215" i="7"/>
  <c r="M1216" i="7"/>
  <c r="K1216" i="7"/>
  <c r="H1216" i="7"/>
  <c r="M1217" i="7"/>
  <c r="K1217" i="7"/>
  <c r="H1217" i="7"/>
  <c r="M1218" i="7"/>
  <c r="K1218" i="7"/>
  <c r="H1218" i="7"/>
  <c r="M1219" i="7"/>
  <c r="K1219" i="7"/>
  <c r="H1219" i="7"/>
  <c r="M1220" i="7"/>
  <c r="K1220" i="7"/>
  <c r="H1220" i="7"/>
  <c r="M1221" i="7"/>
  <c r="K1221" i="7"/>
  <c r="H1221" i="7"/>
  <c r="M1222" i="7"/>
  <c r="K1222" i="7"/>
  <c r="H1222" i="7"/>
  <c r="M1223" i="7"/>
  <c r="K1223" i="7"/>
  <c r="H1223" i="7"/>
  <c r="M1224" i="7"/>
  <c r="K1224" i="7"/>
  <c r="H1224" i="7"/>
  <c r="M1225" i="7"/>
  <c r="K1225" i="7"/>
  <c r="H1225" i="7"/>
  <c r="M1226" i="7"/>
  <c r="K1226" i="7"/>
  <c r="H1226" i="7"/>
  <c r="M1227" i="7"/>
  <c r="K1227" i="7"/>
  <c r="H1227" i="7"/>
  <c r="M1228" i="7"/>
  <c r="K1228" i="7"/>
  <c r="H1228" i="7"/>
  <c r="M1229" i="7"/>
  <c r="K1229" i="7"/>
  <c r="H1229" i="7"/>
  <c r="M1230" i="7"/>
  <c r="K1230" i="7"/>
  <c r="H1230" i="7"/>
  <c r="M1231" i="7"/>
  <c r="K1231" i="7"/>
  <c r="H1231" i="7"/>
  <c r="M1232" i="7"/>
  <c r="K1232" i="7"/>
  <c r="H1232" i="7"/>
  <c r="M1233" i="7"/>
  <c r="K1233" i="7"/>
  <c r="H1233" i="7"/>
  <c r="M1234" i="7"/>
  <c r="K1234" i="7"/>
  <c r="H1234" i="7"/>
  <c r="M1235" i="7"/>
  <c r="K1235" i="7"/>
  <c r="H1235" i="7"/>
  <c r="M1236" i="7"/>
  <c r="K1236" i="7"/>
  <c r="H1236" i="7"/>
  <c r="M1237" i="7"/>
  <c r="K1237" i="7"/>
  <c r="H1237" i="7"/>
  <c r="M1238" i="7"/>
  <c r="K1238" i="7"/>
  <c r="H1238" i="7"/>
  <c r="M1239" i="7"/>
  <c r="K1239" i="7"/>
  <c r="H1239" i="7"/>
  <c r="M1240" i="7"/>
  <c r="K1240" i="7"/>
  <c r="H1240" i="7"/>
  <c r="M1241" i="7"/>
  <c r="K1241" i="7"/>
  <c r="H1241" i="7"/>
  <c r="M1242" i="7"/>
  <c r="K1242" i="7"/>
  <c r="H1242" i="7"/>
  <c r="M1243" i="7"/>
  <c r="K1243" i="7"/>
  <c r="H1243" i="7"/>
  <c r="M1244" i="7"/>
  <c r="K1244" i="7"/>
  <c r="H1244" i="7"/>
  <c r="M1245" i="7"/>
  <c r="K1245" i="7"/>
  <c r="H1245" i="7"/>
  <c r="M1246" i="7"/>
  <c r="K1246" i="7"/>
  <c r="H1246" i="7"/>
  <c r="M1247" i="7"/>
  <c r="K1247" i="7"/>
  <c r="H1247" i="7"/>
  <c r="M1248" i="7"/>
  <c r="K1248" i="7"/>
  <c r="H1248" i="7"/>
  <c r="M1249" i="7"/>
  <c r="K1249" i="7"/>
  <c r="H1249" i="7"/>
  <c r="M1250" i="7"/>
  <c r="K1250" i="7"/>
  <c r="H1250" i="7"/>
  <c r="M1251" i="7"/>
  <c r="K1251" i="7"/>
  <c r="H1251" i="7"/>
  <c r="M1252" i="7"/>
  <c r="K1252" i="7"/>
  <c r="H1252" i="7"/>
  <c r="M1253" i="7"/>
  <c r="K1253" i="7"/>
  <c r="H1253" i="7"/>
  <c r="M1254" i="7"/>
  <c r="K1254" i="7"/>
  <c r="H1254" i="7"/>
  <c r="M1255" i="7"/>
  <c r="K1255" i="7"/>
  <c r="H1255" i="7"/>
  <c r="M1256" i="7"/>
  <c r="K1256" i="7"/>
  <c r="H1256" i="7"/>
  <c r="M1257" i="7"/>
  <c r="K1257" i="7"/>
  <c r="H1257" i="7"/>
  <c r="M1258" i="7"/>
  <c r="K1258" i="7"/>
  <c r="H1258" i="7"/>
  <c r="M1259" i="7"/>
  <c r="K1259" i="7"/>
  <c r="H1259" i="7"/>
  <c r="M1260" i="7"/>
  <c r="K1260" i="7"/>
  <c r="H1260" i="7"/>
  <c r="M1261" i="7"/>
  <c r="K1261" i="7"/>
  <c r="H1261" i="7"/>
  <c r="K1262" i="7"/>
  <c r="H1262" i="7"/>
  <c r="M1262" i="7"/>
  <c r="M1263" i="7"/>
  <c r="K1263" i="7"/>
  <c r="H1263" i="7"/>
  <c r="M1264" i="7"/>
  <c r="K1264" i="7"/>
  <c r="H1264" i="7"/>
  <c r="M1265" i="7"/>
  <c r="K1265" i="7"/>
  <c r="H1265" i="7"/>
  <c r="K1266" i="7"/>
  <c r="M1266" i="7"/>
  <c r="H1266" i="7"/>
  <c r="M1267" i="7"/>
  <c r="K1267" i="7"/>
  <c r="H1267" i="7"/>
  <c r="M1268" i="7"/>
  <c r="K1268" i="7"/>
  <c r="H1268" i="7"/>
  <c r="K1269" i="7"/>
  <c r="H1269" i="7"/>
  <c r="M1269" i="7"/>
  <c r="M1270" i="7"/>
  <c r="K1270" i="7"/>
  <c r="H1270" i="7"/>
  <c r="M1271" i="7"/>
  <c r="K1271" i="7"/>
  <c r="H1271" i="7"/>
  <c r="M1272" i="7"/>
  <c r="K1272" i="7"/>
  <c r="H1272" i="7"/>
  <c r="M1273" i="7"/>
  <c r="K1273" i="7"/>
  <c r="H1273" i="7"/>
  <c r="K1274" i="7"/>
  <c r="M1274" i="7"/>
  <c r="H1274" i="7"/>
  <c r="M1275" i="7"/>
  <c r="K1275" i="7"/>
  <c r="H1275" i="7"/>
  <c r="M1276" i="7"/>
  <c r="K1276" i="7"/>
  <c r="H1276" i="7"/>
  <c r="M1277" i="7"/>
  <c r="K1277" i="7"/>
  <c r="H1277" i="7"/>
  <c r="K1278" i="7"/>
  <c r="H1278" i="7"/>
  <c r="M1278" i="7"/>
  <c r="M1279" i="7"/>
  <c r="K1279" i="7"/>
  <c r="H1279" i="7"/>
  <c r="M1280" i="7"/>
  <c r="K1280" i="7"/>
  <c r="H1280" i="7"/>
  <c r="M1281" i="7"/>
  <c r="K1281" i="7"/>
  <c r="H1281" i="7"/>
  <c r="K1282" i="7"/>
  <c r="M1282" i="7"/>
  <c r="H1282" i="7"/>
  <c r="M1283" i="7"/>
  <c r="K1283" i="7"/>
  <c r="H1283" i="7"/>
  <c r="K1284" i="7"/>
  <c r="H1284" i="7"/>
  <c r="M1284" i="7"/>
  <c r="M1285" i="7"/>
  <c r="K1285" i="7"/>
  <c r="H1285" i="7"/>
  <c r="M1286" i="7"/>
  <c r="K1286" i="7"/>
  <c r="H1286" i="7"/>
  <c r="M1287" i="7"/>
  <c r="K1287" i="7"/>
  <c r="H1287" i="7"/>
  <c r="M1288" i="7"/>
  <c r="K1288" i="7"/>
  <c r="H1288" i="7"/>
  <c r="M1289" i="7"/>
  <c r="K1289" i="7"/>
  <c r="H1289" i="7"/>
  <c r="K1290" i="7"/>
  <c r="M1290" i="7"/>
  <c r="H1290" i="7"/>
  <c r="M1291" i="7"/>
  <c r="K1291" i="7"/>
  <c r="H1291" i="7"/>
  <c r="K1292" i="7"/>
  <c r="H1292" i="7"/>
  <c r="M1292" i="7"/>
  <c r="M1293" i="7"/>
  <c r="K1293" i="7"/>
  <c r="H1293" i="7"/>
  <c r="M1294" i="7"/>
  <c r="K1294" i="7"/>
  <c r="H1294" i="7"/>
  <c r="M1295" i="7"/>
  <c r="K1295" i="7"/>
  <c r="H1295" i="7"/>
  <c r="M1296" i="7"/>
  <c r="K1296" i="7"/>
  <c r="H1296" i="7"/>
  <c r="M1297" i="7"/>
  <c r="K1297" i="7"/>
  <c r="H1297" i="7"/>
  <c r="K1298" i="7"/>
  <c r="M1298" i="7"/>
  <c r="H1298" i="7"/>
  <c r="M1299" i="7"/>
  <c r="K1299" i="7"/>
  <c r="H1299" i="7"/>
  <c r="K1300" i="7"/>
  <c r="H1300" i="7"/>
  <c r="M1300" i="7"/>
  <c r="M1301" i="7"/>
  <c r="K1301" i="7"/>
  <c r="H1301" i="7"/>
  <c r="M1302" i="7"/>
  <c r="K1302" i="7"/>
  <c r="H1302" i="7"/>
  <c r="M1303" i="7"/>
  <c r="K1303" i="7"/>
  <c r="H1303" i="7"/>
  <c r="M1304" i="7"/>
  <c r="K1304" i="7"/>
  <c r="H1304" i="7"/>
  <c r="M1305" i="7"/>
  <c r="K1305" i="7"/>
  <c r="H1305" i="7"/>
  <c r="K1306" i="7"/>
  <c r="M1306" i="7"/>
  <c r="H1306" i="7"/>
  <c r="M1307" i="7"/>
  <c r="K1307" i="7"/>
  <c r="H1307" i="7"/>
  <c r="K1308" i="7"/>
  <c r="H1308" i="7"/>
  <c r="M1308" i="7"/>
  <c r="M1309" i="7"/>
  <c r="K1309" i="7"/>
  <c r="H1309" i="7"/>
  <c r="M1310" i="7"/>
  <c r="K1310" i="7"/>
  <c r="H1310" i="7"/>
  <c r="M1311" i="7"/>
  <c r="K1311" i="7"/>
  <c r="H1311" i="7"/>
  <c r="M1312" i="7"/>
  <c r="K1312" i="7"/>
  <c r="H1312" i="7"/>
  <c r="M1313" i="7"/>
  <c r="K1313" i="7"/>
  <c r="H1313" i="7"/>
  <c r="K1314" i="7"/>
  <c r="M1314" i="7"/>
  <c r="H1314" i="7"/>
  <c r="M1315" i="7"/>
  <c r="K1315" i="7"/>
  <c r="H1315" i="7"/>
  <c r="K1316" i="7"/>
  <c r="H1316" i="7"/>
  <c r="M1316" i="7"/>
  <c r="M1317" i="7"/>
  <c r="K1317" i="7"/>
  <c r="H1317" i="7"/>
  <c r="M1318" i="7"/>
  <c r="K1318" i="7"/>
  <c r="H1318" i="7"/>
  <c r="M1319" i="7"/>
  <c r="K1319" i="7"/>
  <c r="H1319" i="7"/>
  <c r="M1320" i="7"/>
  <c r="K1320" i="7"/>
  <c r="H1320" i="7"/>
  <c r="M1321" i="7"/>
  <c r="K1321" i="7"/>
  <c r="H1321" i="7"/>
  <c r="K1322" i="7"/>
  <c r="M1322" i="7"/>
  <c r="H1322" i="7"/>
  <c r="M1323" i="7"/>
  <c r="K1323" i="7"/>
  <c r="H1323" i="7"/>
  <c r="K1324" i="7"/>
  <c r="H1324" i="7"/>
  <c r="M1324" i="7"/>
  <c r="M1325" i="7"/>
  <c r="K1325" i="7"/>
  <c r="H1325" i="7"/>
  <c r="M1326" i="7"/>
  <c r="K1326" i="7"/>
  <c r="H1326" i="7"/>
  <c r="M1327" i="7"/>
  <c r="K1327" i="7"/>
  <c r="H1327" i="7"/>
  <c r="M1328" i="7"/>
  <c r="K1328" i="7"/>
  <c r="H1328" i="7"/>
  <c r="M1329" i="7"/>
  <c r="K1329" i="7"/>
  <c r="H1329" i="7"/>
  <c r="K1330" i="7"/>
  <c r="M1330" i="7"/>
  <c r="H1330" i="7"/>
  <c r="M1331" i="7"/>
  <c r="K1331" i="7"/>
  <c r="H1331" i="7"/>
  <c r="K1332" i="7"/>
  <c r="H1332" i="7"/>
  <c r="M1332" i="7"/>
  <c r="M1333" i="7"/>
  <c r="K1333" i="7"/>
  <c r="H1333" i="7"/>
  <c r="M1334" i="7"/>
  <c r="K1334" i="7"/>
  <c r="H1334" i="7"/>
  <c r="M1335" i="7"/>
  <c r="K1335" i="7"/>
  <c r="H1335" i="7"/>
  <c r="M1336" i="7"/>
  <c r="K1336" i="7"/>
  <c r="H1336" i="7"/>
  <c r="M1337" i="7"/>
  <c r="K1337" i="7"/>
  <c r="H1337" i="7"/>
  <c r="K1338" i="7"/>
  <c r="M1338" i="7"/>
  <c r="H1338" i="7"/>
  <c r="M1339" i="7"/>
  <c r="K1339" i="7"/>
  <c r="H1339" i="7"/>
  <c r="K1340" i="7"/>
  <c r="H1340" i="7"/>
  <c r="M1340" i="7"/>
  <c r="M1341" i="7"/>
  <c r="K1341" i="7"/>
  <c r="H1341" i="7"/>
  <c r="M1342" i="7"/>
  <c r="K1342" i="7"/>
  <c r="H1342" i="7"/>
  <c r="M1343" i="7"/>
  <c r="K1343" i="7"/>
  <c r="H1343" i="7"/>
  <c r="M1344" i="7"/>
  <c r="K1344" i="7"/>
  <c r="H1344" i="7"/>
  <c r="M1345" i="7"/>
  <c r="K1345" i="7"/>
  <c r="H1345" i="7"/>
  <c r="K1346" i="7"/>
  <c r="M1346" i="7"/>
  <c r="H1346" i="7"/>
  <c r="M1347" i="7"/>
  <c r="K1347" i="7"/>
  <c r="H1347" i="7"/>
  <c r="K1348" i="7"/>
  <c r="H1348" i="7"/>
  <c r="M1348" i="7"/>
  <c r="M1349" i="7"/>
  <c r="K1349" i="7"/>
  <c r="H1349" i="7"/>
  <c r="M1350" i="7"/>
  <c r="K1350" i="7"/>
  <c r="H1350" i="7"/>
  <c r="M1351" i="7"/>
  <c r="K1351" i="7"/>
  <c r="H1351" i="7"/>
  <c r="AS193" i="9"/>
  <c r="AS192" i="9"/>
  <c r="AS191" i="9"/>
  <c r="AS190" i="9"/>
  <c r="AS188" i="9"/>
  <c r="AS187" i="9"/>
  <c r="AS185" i="9"/>
  <c r="AS184" i="9"/>
  <c r="AS183" i="9"/>
  <c r="AS181" i="9"/>
  <c r="AS180" i="9"/>
  <c r="AS179" i="9"/>
  <c r="AS176" i="9"/>
  <c r="AS175" i="9"/>
  <c r="AS174" i="9"/>
  <c r="AS173" i="9"/>
  <c r="AS172" i="9"/>
  <c r="AS171" i="9"/>
  <c r="AS170" i="9"/>
  <c r="AS169" i="9"/>
  <c r="AS165" i="9"/>
  <c r="AS164" i="9"/>
  <c r="AS162" i="9"/>
  <c r="AS159" i="9"/>
  <c r="AS158" i="9"/>
  <c r="AS157" i="9"/>
  <c r="AS156" i="9"/>
  <c r="AS155" i="9"/>
  <c r="AS153" i="9"/>
  <c r="AS152" i="9"/>
  <c r="AS151" i="9"/>
  <c r="AS149" i="9"/>
  <c r="AS148" i="9"/>
  <c r="AS147" i="9"/>
  <c r="AS145" i="9"/>
  <c r="AS144" i="9"/>
  <c r="AS143" i="9"/>
  <c r="AS142" i="9"/>
  <c r="AS141" i="9"/>
  <c r="AS140" i="9"/>
  <c r="AS139" i="9"/>
  <c r="AS138" i="9"/>
  <c r="AS137" i="9"/>
  <c r="AS136" i="9"/>
  <c r="AS135" i="9"/>
  <c r="AS134" i="9"/>
  <c r="AS133" i="9"/>
  <c r="AS132" i="9"/>
  <c r="AS131" i="9"/>
  <c r="AS130" i="9"/>
  <c r="R203" i="9" l="1"/>
  <c r="S203" i="9"/>
  <c r="S116" i="9"/>
  <c r="R116" i="9"/>
  <c r="Q63" i="9"/>
  <c r="S158" i="9"/>
  <c r="R158" i="9"/>
  <c r="S166" i="9"/>
  <c r="R166" i="9"/>
  <c r="R107" i="9"/>
  <c r="S107" i="9"/>
  <c r="Q232" i="9"/>
  <c r="R232" i="9" s="1"/>
  <c r="S209" i="9"/>
  <c r="R209" i="9"/>
  <c r="O246" i="9"/>
  <c r="P128" i="9"/>
  <c r="R245" i="9"/>
  <c r="Q54" i="9"/>
  <c r="P98" i="9"/>
  <c r="Q183" i="9"/>
  <c r="P4" i="9"/>
  <c r="Q4" i="9" s="1"/>
  <c r="Q198" i="9"/>
  <c r="Q199" i="9"/>
  <c r="R199" i="9" s="1"/>
  <c r="P253" i="9"/>
  <c r="P219" i="9"/>
  <c r="P50" i="9"/>
  <c r="Q50" i="9" s="1"/>
  <c r="P151" i="9"/>
  <c r="Q151" i="9" s="1"/>
  <c r="P3" i="9"/>
  <c r="Q3" i="9" s="1"/>
  <c r="Q126" i="9"/>
  <c r="P221" i="9"/>
  <c r="S144" i="9"/>
  <c r="O247" i="9"/>
  <c r="Q247" i="9" s="1"/>
  <c r="Q221" i="9"/>
  <c r="R162" i="9"/>
  <c r="S208" i="9"/>
  <c r="O64" i="9"/>
  <c r="Q64" i="9" s="1"/>
  <c r="S64" i="9" s="1"/>
  <c r="P59" i="9"/>
  <c r="Q65" i="9"/>
  <c r="Q34" i="9"/>
  <c r="P181" i="9"/>
  <c r="O242" i="9"/>
  <c r="Q59" i="9"/>
  <c r="S59" i="9" s="1"/>
  <c r="R176" i="9"/>
  <c r="O224" i="9"/>
  <c r="R85" i="9"/>
  <c r="Q68" i="9"/>
  <c r="P146" i="9"/>
  <c r="O181" i="9"/>
  <c r="Q181" i="9" s="1"/>
  <c r="S181" i="9" s="1"/>
  <c r="Q35" i="9"/>
  <c r="Q146" i="9"/>
  <c r="S146" i="9" s="1"/>
  <c r="R49" i="9"/>
  <c r="O161" i="9"/>
  <c r="Q161" i="9" s="1"/>
  <c r="O150" i="9"/>
  <c r="Q150" i="9" s="1"/>
  <c r="R150" i="9" s="1"/>
  <c r="Q129" i="9"/>
  <c r="P114" i="9"/>
  <c r="Q125" i="9"/>
  <c r="P72" i="9"/>
  <c r="Q72" i="9" s="1"/>
  <c r="P36" i="9"/>
  <c r="Q36" i="9" s="1"/>
  <c r="Q11" i="9"/>
  <c r="R11" i="9" s="1"/>
  <c r="S106" i="9"/>
  <c r="O114" i="9"/>
  <c r="R79" i="9"/>
  <c r="P193" i="9"/>
  <c r="P123" i="9"/>
  <c r="P54" i="9"/>
  <c r="Q197" i="9"/>
  <c r="O210" i="9"/>
  <c r="Q210" i="9" s="1"/>
  <c r="O215" i="9"/>
  <c r="R81" i="9"/>
  <c r="O168" i="9"/>
  <c r="Q104" i="9"/>
  <c r="R104" i="9" s="1"/>
  <c r="Q154" i="9"/>
  <c r="Q97" i="9"/>
  <c r="S97" i="9" s="1"/>
  <c r="P196" i="9"/>
  <c r="Q196" i="9" s="1"/>
  <c r="R48" i="9"/>
  <c r="Q157" i="9"/>
  <c r="Q169" i="9"/>
  <c r="R169" i="9" s="1"/>
  <c r="O149" i="9"/>
  <c r="S134" i="9"/>
  <c r="S142" i="9"/>
  <c r="Q32" i="9"/>
  <c r="R32" i="9" s="1"/>
  <c r="P168" i="9"/>
  <c r="Q190" i="9"/>
  <c r="Q95" i="9"/>
  <c r="R95" i="9" s="1"/>
  <c r="R47" i="9"/>
  <c r="P27" i="9"/>
  <c r="Q27" i="9" s="1"/>
  <c r="O22" i="9"/>
  <c r="Q22" i="9" s="1"/>
  <c r="R22" i="9" s="1"/>
  <c r="O55" i="9"/>
  <c r="O73" i="9"/>
  <c r="Q73" i="9" s="1"/>
  <c r="P22" i="9"/>
  <c r="Q239" i="9"/>
  <c r="Q8" i="9"/>
  <c r="O23" i="9"/>
  <c r="Q23" i="9" s="1"/>
  <c r="O99" i="9"/>
  <c r="Q14" i="9"/>
  <c r="P188" i="9"/>
  <c r="P182" i="9"/>
  <c r="Q182" i="9" s="1"/>
  <c r="S45" i="9"/>
  <c r="P87" i="9"/>
  <c r="Q87" i="9" s="1"/>
  <c r="Q40" i="9"/>
  <c r="P86" i="9"/>
  <c r="Q86" i="9" s="1"/>
  <c r="Q188" i="9"/>
  <c r="S188" i="9" s="1"/>
  <c r="P119" i="9"/>
  <c r="Q119" i="9" s="1"/>
  <c r="Q155" i="9"/>
  <c r="S155" i="9" s="1"/>
  <c r="Q123" i="9"/>
  <c r="R238" i="9"/>
  <c r="S238" i="9"/>
  <c r="S117" i="9"/>
  <c r="R117" i="9"/>
  <c r="S154" i="9"/>
  <c r="R154" i="9"/>
  <c r="S157" i="9"/>
  <c r="R157" i="9"/>
  <c r="R41" i="9"/>
  <c r="S41" i="9"/>
  <c r="S66" i="9"/>
  <c r="R66" i="9"/>
  <c r="R23" i="9"/>
  <c r="S23" i="9"/>
  <c r="R69" i="9"/>
  <c r="S69" i="9"/>
  <c r="S67" i="9"/>
  <c r="R67" i="9"/>
  <c r="Q55" i="9"/>
  <c r="S183" i="9"/>
  <c r="R183" i="9"/>
  <c r="Q128" i="9"/>
  <c r="S199" i="9"/>
  <c r="R110" i="9"/>
  <c r="S110" i="9"/>
  <c r="S186" i="9"/>
  <c r="R186" i="9"/>
  <c r="S197" i="9"/>
  <c r="R197" i="9"/>
  <c r="S93" i="9"/>
  <c r="R93" i="9"/>
  <c r="S90" i="9"/>
  <c r="R90" i="9"/>
  <c r="R31" i="9"/>
  <c r="S31" i="9"/>
  <c r="R7" i="9"/>
  <c r="S7" i="9"/>
  <c r="R135" i="9"/>
  <c r="S135" i="9"/>
  <c r="R68" i="9"/>
  <c r="S68" i="9"/>
  <c r="S65" i="9"/>
  <c r="R65" i="9"/>
  <c r="Q6" i="9"/>
  <c r="S247" i="9"/>
  <c r="R247" i="9"/>
  <c r="S92" i="9"/>
  <c r="R92" i="9"/>
  <c r="Q5" i="9"/>
  <c r="S195" i="9"/>
  <c r="R195" i="9"/>
  <c r="S88" i="9"/>
  <c r="R88" i="9"/>
  <c r="Q193" i="9"/>
  <c r="R206" i="9"/>
  <c r="S206" i="9"/>
  <c r="S61" i="9"/>
  <c r="R61" i="9"/>
  <c r="S184" i="9"/>
  <c r="R184" i="9"/>
  <c r="Q224" i="9"/>
  <c r="Q147" i="9"/>
  <c r="R73" i="9"/>
  <c r="S73" i="9"/>
  <c r="R46" i="9"/>
  <c r="S46" i="9"/>
  <c r="S125" i="9"/>
  <c r="R125" i="9"/>
  <c r="S177" i="9"/>
  <c r="R177" i="9"/>
  <c r="S96" i="9"/>
  <c r="R96" i="9"/>
  <c r="P82" i="9"/>
  <c r="Q82" i="9" s="1"/>
  <c r="R8" i="9"/>
  <c r="S8" i="9"/>
  <c r="Q229" i="9"/>
  <c r="S121" i="9"/>
  <c r="R121" i="9"/>
  <c r="Q70" i="9"/>
  <c r="S179" i="9"/>
  <c r="R179" i="9"/>
  <c r="P246" i="9"/>
  <c r="Q246" i="9" s="1"/>
  <c r="S94" i="9"/>
  <c r="R94" i="9"/>
  <c r="S225" i="9"/>
  <c r="R225" i="9"/>
  <c r="R236" i="9"/>
  <c r="S236" i="9"/>
  <c r="R42" i="9"/>
  <c r="S42" i="9"/>
  <c r="S160" i="9"/>
  <c r="R160" i="9"/>
  <c r="R102" i="9"/>
  <c r="S102" i="9"/>
  <c r="R235" i="9"/>
  <c r="S235" i="9"/>
  <c r="S56" i="9"/>
  <c r="R56" i="9"/>
  <c r="S164" i="9"/>
  <c r="R164" i="9"/>
  <c r="P189" i="9"/>
  <c r="Q189" i="9" s="1"/>
  <c r="S58" i="9"/>
  <c r="R58" i="9"/>
  <c r="Q222" i="9"/>
  <c r="S118" i="9"/>
  <c r="R118" i="9"/>
  <c r="S122" i="9"/>
  <c r="R122" i="9"/>
  <c r="S185" i="9"/>
  <c r="R185" i="9"/>
  <c r="R200" i="9"/>
  <c r="S200" i="9"/>
  <c r="P165" i="9"/>
  <c r="Q165" i="9" s="1"/>
  <c r="S52" i="9"/>
  <c r="R52" i="9"/>
  <c r="P242" i="9"/>
  <c r="Q242" i="9" s="1"/>
  <c r="R10" i="9"/>
  <c r="S10" i="9"/>
  <c r="R63" i="9"/>
  <c r="S63" i="9"/>
  <c r="S187" i="9"/>
  <c r="R187" i="9"/>
  <c r="R137" i="9"/>
  <c r="S137" i="9"/>
  <c r="O253" i="9"/>
  <c r="Q253" i="9" s="1"/>
  <c r="Q219" i="9"/>
  <c r="P214" i="9"/>
  <c r="Q214" i="9" s="1"/>
  <c r="P100" i="9"/>
  <c r="Q100" i="9" s="1"/>
  <c r="Q105" i="9"/>
  <c r="S175" i="9"/>
  <c r="R175" i="9"/>
  <c r="P149" i="9"/>
  <c r="S249" i="9"/>
  <c r="R249" i="9"/>
  <c r="R204" i="9"/>
  <c r="S204" i="9"/>
  <c r="R40" i="9"/>
  <c r="S40" i="9"/>
  <c r="S226" i="9"/>
  <c r="R226" i="9"/>
  <c r="S153" i="9"/>
  <c r="R153" i="9"/>
  <c r="S16" i="9"/>
  <c r="R16" i="9"/>
  <c r="Q223" i="9"/>
  <c r="S62" i="9"/>
  <c r="R62" i="9"/>
  <c r="S163" i="9"/>
  <c r="R163" i="9"/>
  <c r="P37" i="9"/>
  <c r="Q37" i="9" s="1"/>
  <c r="R108" i="9"/>
  <c r="S108" i="9"/>
  <c r="R138" i="9"/>
  <c r="S138" i="9"/>
  <c r="Q231" i="9"/>
  <c r="R127" i="9"/>
  <c r="S127" i="9"/>
  <c r="S15" i="9"/>
  <c r="R15" i="9"/>
  <c r="S60" i="9"/>
  <c r="R60" i="9"/>
  <c r="S57" i="9"/>
  <c r="R57" i="9"/>
  <c r="S33" i="9"/>
  <c r="R33" i="9"/>
  <c r="R191" i="9"/>
  <c r="S191" i="9"/>
  <c r="S130" i="9"/>
  <c r="R130" i="9"/>
  <c r="R159" i="9"/>
  <c r="S159" i="9"/>
  <c r="R12" i="9"/>
  <c r="S12" i="9"/>
  <c r="R174" i="9"/>
  <c r="S174" i="9"/>
  <c r="S30" i="9"/>
  <c r="R30" i="9"/>
  <c r="S51" i="9"/>
  <c r="R51" i="9"/>
  <c r="S250" i="9"/>
  <c r="R250" i="9"/>
  <c r="S143" i="9"/>
  <c r="R143" i="9"/>
  <c r="S194" i="9"/>
  <c r="R194" i="9"/>
  <c r="S248" i="9"/>
  <c r="R248" i="9"/>
  <c r="S133" i="9"/>
  <c r="R133" i="9"/>
  <c r="R103" i="9"/>
  <c r="S103" i="9"/>
  <c r="P147" i="9"/>
  <c r="P210" i="9"/>
  <c r="Q71" i="9"/>
  <c r="P55" i="9"/>
  <c r="R39" i="9"/>
  <c r="S39" i="9"/>
  <c r="S156" i="9"/>
  <c r="R156" i="9"/>
  <c r="Q192" i="9"/>
  <c r="Q13" i="9"/>
  <c r="R2" i="9"/>
  <c r="S2" i="9"/>
  <c r="S239" i="9"/>
  <c r="R239" i="9"/>
  <c r="Q251" i="9"/>
  <c r="S54" i="9"/>
  <c r="R54" i="9"/>
  <c r="Q44" i="9"/>
  <c r="P99" i="9"/>
  <c r="Q99" i="9" s="1"/>
  <c r="P101" i="9"/>
  <c r="Q101" i="9" s="1"/>
  <c r="S129" i="9"/>
  <c r="R129" i="9"/>
  <c r="S152" i="9"/>
  <c r="R152" i="9"/>
  <c r="O98" i="9"/>
  <c r="P5" i="9"/>
  <c r="S112" i="9"/>
  <c r="R112" i="9"/>
  <c r="Q201" i="9"/>
  <c r="Q237" i="9"/>
  <c r="S148" i="9"/>
  <c r="R148" i="9"/>
  <c r="R140" i="9"/>
  <c r="S140" i="9"/>
  <c r="Q230" i="9"/>
  <c r="R139" i="9"/>
  <c r="S139" i="9"/>
  <c r="S28" i="9"/>
  <c r="R28" i="9"/>
  <c r="S19" i="9"/>
  <c r="R19" i="9"/>
  <c r="R234" i="9"/>
  <c r="S234" i="9"/>
  <c r="S17" i="9"/>
  <c r="R17" i="9"/>
  <c r="S26" i="9"/>
  <c r="R26" i="9"/>
  <c r="Q136" i="9"/>
  <c r="Q9" i="9"/>
  <c r="Q233" i="9"/>
  <c r="R167" i="9"/>
  <c r="S167" i="9"/>
  <c r="Q18" i="9"/>
  <c r="S228" i="9"/>
  <c r="R228" i="9"/>
  <c r="S218" i="9"/>
  <c r="R218" i="9"/>
  <c r="R221" i="9"/>
  <c r="S221" i="9"/>
  <c r="Q227" i="9"/>
  <c r="S216" i="9"/>
  <c r="R216" i="9"/>
  <c r="S120" i="9"/>
  <c r="R120" i="9"/>
  <c r="P231" i="9"/>
  <c r="S91" i="9"/>
  <c r="R91" i="9"/>
  <c r="S217" i="9"/>
  <c r="R217" i="9"/>
  <c r="S34" i="9"/>
  <c r="R34" i="9"/>
  <c r="S126" i="9"/>
  <c r="R126" i="9"/>
  <c r="S131" i="9"/>
  <c r="R131" i="9"/>
  <c r="S220" i="9"/>
  <c r="R220" i="9"/>
  <c r="P178" i="9"/>
  <c r="Q178" i="9" s="1"/>
  <c r="P132" i="9"/>
  <c r="Q132" i="9" s="1"/>
  <c r="P215" i="9"/>
  <c r="Q215" i="9" s="1"/>
  <c r="AS189" i="9"/>
  <c r="AS161" i="9"/>
  <c r="AS177" i="9"/>
  <c r="AS128" i="9"/>
  <c r="AS150" i="9"/>
  <c r="AS178" i="9"/>
  <c r="AS129" i="9"/>
  <c r="AS154" i="9"/>
  <c r="AS146" i="9"/>
  <c r="AS167" i="9"/>
  <c r="AS182" i="9"/>
  <c r="AS163" i="9"/>
  <c r="AS168" i="9"/>
  <c r="AS160" i="9"/>
  <c r="AS186" i="9"/>
  <c r="AS166" i="9"/>
  <c r="AN57" i="7"/>
  <c r="AN82" i="7"/>
  <c r="AN169" i="7"/>
  <c r="AN100" i="7"/>
  <c r="AN174" i="7"/>
  <c r="AN186" i="7"/>
  <c r="AN188" i="7"/>
  <c r="AN117" i="7"/>
  <c r="H49" i="3"/>
  <c r="I49" i="3"/>
  <c r="J49" i="3"/>
  <c r="S3" i="9" l="1"/>
  <c r="R3" i="9"/>
  <c r="R36" i="9"/>
  <c r="S36" i="9"/>
  <c r="S151" i="9"/>
  <c r="R151" i="9"/>
  <c r="S72" i="9"/>
  <c r="R72" i="9"/>
  <c r="R196" i="9"/>
  <c r="S196" i="9"/>
  <c r="S4" i="9"/>
  <c r="R4" i="9"/>
  <c r="R119" i="9"/>
  <c r="S119" i="9"/>
  <c r="S86" i="9"/>
  <c r="R86" i="9"/>
  <c r="S182" i="9"/>
  <c r="R182" i="9"/>
  <c r="R146" i="9"/>
  <c r="R181" i="9"/>
  <c r="R188" i="9"/>
  <c r="R198" i="9"/>
  <c r="S198" i="9"/>
  <c r="Q168" i="9"/>
  <c r="R59" i="9"/>
  <c r="S32" i="9"/>
  <c r="S35" i="9"/>
  <c r="R35" i="9"/>
  <c r="S190" i="9"/>
  <c r="R190" i="9"/>
  <c r="S232" i="9"/>
  <c r="R155" i="9"/>
  <c r="S95" i="9"/>
  <c r="R14" i="9"/>
  <c r="S14" i="9"/>
  <c r="S22" i="9"/>
  <c r="S11" i="9"/>
  <c r="R64" i="9"/>
  <c r="Q149" i="9"/>
  <c r="S169" i="9"/>
  <c r="S150" i="9"/>
  <c r="Q98" i="9"/>
  <c r="S104" i="9"/>
  <c r="R97" i="9"/>
  <c r="Q114" i="9"/>
  <c r="S82" i="9"/>
  <c r="R82" i="9"/>
  <c r="S189" i="9"/>
  <c r="R189" i="9"/>
  <c r="S246" i="9"/>
  <c r="R246" i="9"/>
  <c r="S214" i="9"/>
  <c r="R214" i="9"/>
  <c r="S178" i="9"/>
  <c r="R178" i="9"/>
  <c r="S165" i="9"/>
  <c r="R165" i="9"/>
  <c r="S149" i="9"/>
  <c r="R149" i="9"/>
  <c r="S100" i="9"/>
  <c r="R100" i="9"/>
  <c r="S215" i="9"/>
  <c r="R215" i="9"/>
  <c r="R37" i="9"/>
  <c r="S37" i="9"/>
  <c r="R101" i="9"/>
  <c r="S101" i="9"/>
  <c r="S242" i="9"/>
  <c r="R242" i="9"/>
  <c r="S132" i="9"/>
  <c r="R132" i="9"/>
  <c r="S99" i="9"/>
  <c r="R99" i="9"/>
  <c r="S18" i="9"/>
  <c r="R18" i="9"/>
  <c r="S50" i="9"/>
  <c r="R50" i="9"/>
  <c r="R44" i="9"/>
  <c r="S44" i="9"/>
  <c r="R105" i="9"/>
  <c r="S105" i="9"/>
  <c r="S219" i="9"/>
  <c r="R219" i="9"/>
  <c r="S87" i="9"/>
  <c r="R87" i="9"/>
  <c r="S210" i="9"/>
  <c r="R210" i="9"/>
  <c r="S253" i="9"/>
  <c r="R253" i="9"/>
  <c r="S27" i="9"/>
  <c r="R27" i="9"/>
  <c r="S161" i="9"/>
  <c r="R161" i="9"/>
  <c r="S128" i="9"/>
  <c r="R128" i="9"/>
  <c r="R233" i="9"/>
  <c r="S233" i="9"/>
  <c r="R223" i="9"/>
  <c r="S223" i="9"/>
  <c r="S193" i="9"/>
  <c r="R193" i="9"/>
  <c r="S55" i="9"/>
  <c r="R55" i="9"/>
  <c r="S192" i="9"/>
  <c r="R192" i="9"/>
  <c r="R5" i="9"/>
  <c r="S5" i="9"/>
  <c r="R9" i="9"/>
  <c r="S9" i="9"/>
  <c r="R6" i="9"/>
  <c r="S6" i="9"/>
  <c r="S98" i="9"/>
  <c r="R98" i="9"/>
  <c r="S222" i="9"/>
  <c r="R222" i="9"/>
  <c r="S224" i="9"/>
  <c r="R224" i="9"/>
  <c r="R13" i="9"/>
  <c r="S13" i="9"/>
  <c r="R70" i="9"/>
  <c r="S70" i="9"/>
  <c r="R231" i="9"/>
  <c r="S231" i="9"/>
  <c r="S251" i="9"/>
  <c r="R251" i="9"/>
  <c r="R136" i="9"/>
  <c r="S136" i="9"/>
  <c r="S230" i="9"/>
  <c r="R230" i="9"/>
  <c r="R201" i="9"/>
  <c r="S201" i="9"/>
  <c r="S229" i="9"/>
  <c r="R229" i="9"/>
  <c r="S147" i="9"/>
  <c r="R147" i="9"/>
  <c r="R71" i="9"/>
  <c r="S71" i="9"/>
  <c r="R237" i="9"/>
  <c r="S237" i="9"/>
  <c r="S227" i="9"/>
  <c r="R227" i="9"/>
  <c r="S123" i="9"/>
  <c r="R123" i="9"/>
  <c r="AN126" i="7"/>
  <c r="AN78" i="7"/>
  <c r="AN54" i="7"/>
  <c r="AN130" i="7"/>
  <c r="AN111" i="7"/>
  <c r="AN55" i="7"/>
  <c r="AN52" i="7"/>
  <c r="AN177" i="7"/>
  <c r="AN73" i="7"/>
  <c r="AN125" i="7"/>
  <c r="AN176" i="7"/>
  <c r="AN137" i="7"/>
  <c r="AN41" i="7"/>
  <c r="AN170" i="7"/>
  <c r="AN134" i="7"/>
  <c r="AN96" i="7"/>
  <c r="AN80" i="7"/>
  <c r="AN56" i="7"/>
  <c r="AN173" i="7"/>
  <c r="AN77" i="7"/>
  <c r="AN149" i="7"/>
  <c r="AN65" i="7"/>
  <c r="AN180" i="7"/>
  <c r="AN128" i="7"/>
  <c r="AN127" i="7"/>
  <c r="AN115" i="7"/>
  <c r="AN172" i="7"/>
  <c r="AN28" i="7"/>
  <c r="AN30" i="7"/>
  <c r="AN83" i="7"/>
  <c r="AN103" i="7"/>
  <c r="AN153" i="7"/>
  <c r="AN67" i="7"/>
  <c r="AN151" i="7"/>
  <c r="AN160" i="7"/>
  <c r="AN105" i="7"/>
  <c r="AN33" i="7"/>
  <c r="AN66" i="7"/>
  <c r="AN29" i="7"/>
  <c r="AN102" i="7"/>
  <c r="AN114" i="7"/>
  <c r="AN98" i="7"/>
  <c r="AN88" i="7"/>
  <c r="AN87" i="7"/>
  <c r="AN157" i="7"/>
  <c r="AN110" i="7"/>
  <c r="AN121" i="7"/>
  <c r="AN109" i="7"/>
  <c r="AN85" i="7"/>
  <c r="AN61" i="7"/>
  <c r="AN49" i="7"/>
  <c r="AN37" i="7"/>
  <c r="AN129" i="7"/>
  <c r="AN81" i="7"/>
  <c r="AN69" i="7"/>
  <c r="AN161" i="7"/>
  <c r="AN135" i="7"/>
  <c r="AN190" i="7"/>
  <c r="AN27" i="7"/>
  <c r="AN101" i="7"/>
  <c r="AN133" i="7"/>
  <c r="AN97" i="7"/>
  <c r="AN168" i="7"/>
  <c r="AN156" i="7"/>
  <c r="AN144" i="7"/>
  <c r="AN132" i="7"/>
  <c r="AN108" i="7"/>
  <c r="AN84" i="7"/>
  <c r="AN72" i="7"/>
  <c r="AN36" i="7"/>
  <c r="AN68" i="7"/>
  <c r="AN104" i="7"/>
  <c r="AN150" i="7"/>
  <c r="AN90" i="7"/>
  <c r="AN42" i="7"/>
  <c r="AN148" i="7"/>
  <c r="AN124" i="7"/>
  <c r="AN112" i="7"/>
  <c r="AN76" i="7"/>
  <c r="AN158" i="7"/>
  <c r="AN26" i="7"/>
  <c r="AN62" i="7"/>
  <c r="AN50" i="7"/>
  <c r="AN53" i="7"/>
  <c r="AN64" i="7"/>
  <c r="AN189" i="7"/>
  <c r="AN165" i="7"/>
  <c r="AN141" i="7"/>
  <c r="AN120" i="7"/>
  <c r="AN185" i="7"/>
  <c r="AN138" i="7"/>
  <c r="AN162" i="7"/>
  <c r="AN60" i="7"/>
  <c r="AN58" i="7"/>
  <c r="AN139" i="7"/>
  <c r="AN40" i="7"/>
  <c r="AN91" i="7"/>
  <c r="AN43" i="7"/>
  <c r="AN31" i="7"/>
  <c r="AN136" i="7"/>
  <c r="AN79" i="7"/>
  <c r="AN48" i="7"/>
  <c r="AN113" i="7"/>
  <c r="AN25" i="7"/>
  <c r="AN17" i="7"/>
  <c r="AN106" i="7"/>
  <c r="AN34" i="7"/>
  <c r="AN175" i="7"/>
  <c r="AN163" i="7"/>
  <c r="AN171" i="7"/>
  <c r="AN159" i="7"/>
  <c r="AN147" i="7"/>
  <c r="AN123" i="7"/>
  <c r="AN99" i="7"/>
  <c r="AN75" i="7"/>
  <c r="AN63" i="7"/>
  <c r="AN51" i="7"/>
  <c r="AN39" i="7"/>
  <c r="AN146" i="7"/>
  <c r="AN122" i="7"/>
  <c r="AN86" i="7"/>
  <c r="AN74" i="7"/>
  <c r="AN38" i="7"/>
  <c r="AN145" i="7"/>
  <c r="AN181" i="7"/>
  <c r="AN191" i="7"/>
  <c r="AN179" i="7"/>
  <c r="AN167" i="7"/>
  <c r="AN143" i="7"/>
  <c r="AN71" i="7"/>
  <c r="AN59" i="7"/>
  <c r="AN47" i="7"/>
  <c r="AN35" i="7"/>
  <c r="AN178" i="7"/>
  <c r="AN166" i="7"/>
  <c r="AN154" i="7"/>
  <c r="AN142" i="7"/>
  <c r="AN118" i="7"/>
  <c r="AN94" i="7"/>
  <c r="AN70" i="7"/>
  <c r="AN46" i="7"/>
  <c r="AN45" i="7"/>
  <c r="AN93" i="7"/>
  <c r="AN89" i="7"/>
  <c r="AN140" i="7"/>
  <c r="AN32" i="7"/>
  <c r="AN20" i="7"/>
  <c r="AN164" i="7"/>
  <c r="AN152" i="7"/>
  <c r="AN116" i="7"/>
  <c r="AN92" i="7"/>
  <c r="AN44" i="7"/>
  <c r="AN155" i="7"/>
  <c r="AN23" i="7"/>
  <c r="AN22" i="7"/>
  <c r="AN131" i="7"/>
  <c r="AN119" i="7"/>
  <c r="AN107" i="7"/>
  <c r="AN24" i="7"/>
  <c r="AN21" i="7"/>
  <c r="AN16" i="7"/>
  <c r="AN184" i="7"/>
  <c r="AN192" i="7"/>
  <c r="AN95" i="7"/>
  <c r="AN193" i="7"/>
  <c r="AN18" i="7"/>
  <c r="AN187" i="7"/>
  <c r="AN19" i="7"/>
  <c r="AN183" i="7"/>
  <c r="AN182" i="7"/>
  <c r="M6" i="3"/>
  <c r="M7" i="3"/>
  <c r="L6" i="3"/>
  <c r="L7" i="3"/>
  <c r="K6" i="3"/>
  <c r="K7" i="3"/>
  <c r="J7" i="3"/>
  <c r="P7" i="3" s="1"/>
  <c r="I7" i="3"/>
  <c r="O7" i="3" s="1"/>
  <c r="H7" i="3"/>
  <c r="N7" i="3" s="1"/>
  <c r="J6" i="3"/>
  <c r="P6" i="3" s="1"/>
  <c r="H6" i="3"/>
  <c r="N6" i="3" s="1"/>
  <c r="I6" i="3"/>
  <c r="O6" i="3" s="1"/>
  <c r="T2" i="3"/>
  <c r="Z2" i="3"/>
  <c r="U2999" i="3"/>
  <c r="R168" i="9" l="1"/>
  <c r="S168" i="9"/>
  <c r="S114" i="9"/>
  <c r="R114" i="9"/>
  <c r="P1127" i="7"/>
  <c r="P1084" i="7"/>
  <c r="P1007" i="7"/>
  <c r="P996" i="7"/>
  <c r="P475" i="7"/>
  <c r="P984" i="7"/>
  <c r="P306" i="7"/>
  <c r="P402" i="7"/>
  <c r="P1141" i="7"/>
  <c r="P300" i="7"/>
  <c r="P1001" i="7"/>
  <c r="P407" i="7"/>
  <c r="P1032" i="7"/>
  <c r="P1041" i="7"/>
  <c r="P319" i="7"/>
  <c r="P847" i="7"/>
  <c r="P868" i="7"/>
  <c r="P1081" i="7"/>
  <c r="P856" i="7"/>
  <c r="P274" i="7"/>
  <c r="P295" i="7"/>
  <c r="P386" i="7"/>
  <c r="P844" i="7"/>
  <c r="P315" i="7"/>
  <c r="P843" i="7"/>
  <c r="P1056" i="7"/>
  <c r="P1119" i="7"/>
  <c r="P399" i="7"/>
  <c r="P471" i="7"/>
  <c r="P1000" i="7"/>
  <c r="P1095" i="7"/>
  <c r="P1052" i="7"/>
  <c r="P1009" i="7"/>
  <c r="P1147" i="7"/>
  <c r="P45" i="7"/>
  <c r="Q45" i="7" s="1"/>
  <c r="P298" i="7"/>
  <c r="P403" i="7"/>
  <c r="P459" i="7"/>
  <c r="P316" i="7"/>
  <c r="P409" i="7"/>
  <c r="P1024" i="7"/>
  <c r="P1109" i="7"/>
  <c r="P1098" i="7"/>
  <c r="P841" i="7"/>
  <c r="P1020" i="7"/>
  <c r="P849" i="7"/>
  <c r="P11" i="7"/>
  <c r="P287" i="7"/>
  <c r="P484" i="7"/>
  <c r="P836" i="7"/>
  <c r="P1049" i="7"/>
  <c r="P395" i="7"/>
  <c r="P451" i="7"/>
  <c r="P824" i="7"/>
  <c r="P305" i="7"/>
  <c r="P401" i="7"/>
  <c r="P992" i="7"/>
  <c r="P1087" i="7"/>
  <c r="P383" i="7"/>
  <c r="P455" i="7"/>
  <c r="P840" i="7"/>
  <c r="P1063" i="7"/>
  <c r="P988" i="7"/>
  <c r="P1115" i="7"/>
  <c r="P404" i="7"/>
  <c r="P468" i="7"/>
  <c r="P1017" i="7"/>
  <c r="P387" i="7"/>
  <c r="P443" i="7"/>
  <c r="P467" i="7"/>
  <c r="P284" i="7"/>
  <c r="P482" i="7"/>
  <c r="P393" i="7"/>
  <c r="P481" i="7"/>
  <c r="P864" i="7"/>
  <c r="P1077" i="7"/>
  <c r="P1066" i="7"/>
  <c r="P447" i="7"/>
  <c r="P1031" i="7"/>
  <c r="P860" i="7"/>
  <c r="P380" i="7"/>
  <c r="P460" i="7"/>
  <c r="P476" i="7"/>
  <c r="P985" i="7"/>
  <c r="P379" i="7"/>
  <c r="P427" i="7"/>
  <c r="P435" i="7"/>
  <c r="P458" i="7"/>
  <c r="P385" i="7"/>
  <c r="P1055" i="7"/>
  <c r="P1076" i="7"/>
  <c r="P291" i="7"/>
  <c r="P439" i="7"/>
  <c r="P479" i="7"/>
  <c r="P999" i="7"/>
  <c r="P310" i="7"/>
  <c r="P1083" i="7"/>
  <c r="P308" i="7"/>
  <c r="P436" i="7"/>
  <c r="P452" i="7"/>
  <c r="P857" i="7"/>
  <c r="P419" i="7"/>
  <c r="P42" i="7"/>
  <c r="P450" i="7"/>
  <c r="P465" i="7"/>
  <c r="P832" i="7"/>
  <c r="P1045" i="7"/>
  <c r="P1034" i="7"/>
  <c r="P1023" i="7"/>
  <c r="P38" i="7"/>
  <c r="P415" i="7"/>
  <c r="P463" i="7"/>
  <c r="P828" i="7"/>
  <c r="P299" i="7"/>
  <c r="P14" i="7"/>
  <c r="P428" i="7"/>
  <c r="P444" i="7"/>
  <c r="P411" i="7"/>
  <c r="P6" i="7"/>
  <c r="P418" i="7"/>
  <c r="P30" i="7"/>
  <c r="Q30" i="7" s="1"/>
  <c r="P457" i="7"/>
  <c r="P473" i="7"/>
  <c r="P1013" i="7"/>
  <c r="P1002" i="7"/>
  <c r="P991" i="7"/>
  <c r="P1044" i="7"/>
  <c r="P27" i="7"/>
  <c r="P391" i="7"/>
  <c r="P431" i="7"/>
  <c r="P326" i="7"/>
  <c r="P348" i="7"/>
  <c r="P371" i="7"/>
  <c r="P839" i="7"/>
  <c r="P470" i="7"/>
  <c r="P278" i="7"/>
  <c r="P1051" i="7"/>
  <c r="P848" i="7"/>
  <c r="P276" i="7"/>
  <c r="P396" i="7"/>
  <c r="P420" i="7"/>
  <c r="P825" i="7"/>
  <c r="P317" i="7"/>
  <c r="P394" i="7"/>
  <c r="P4" i="7"/>
  <c r="P283" i="7"/>
  <c r="P449" i="7"/>
  <c r="P425" i="7"/>
  <c r="P981" i="7"/>
  <c r="P863" i="7"/>
  <c r="P1012" i="7"/>
  <c r="P16" i="7"/>
  <c r="P312" i="7"/>
  <c r="P423" i="7"/>
  <c r="P446" i="7"/>
  <c r="P1019" i="7"/>
  <c r="P388" i="7"/>
  <c r="P412" i="7"/>
  <c r="P318" i="7"/>
  <c r="P294" i="7"/>
  <c r="P441" i="7"/>
  <c r="P853" i="7"/>
  <c r="P842" i="7"/>
  <c r="P980" i="7"/>
  <c r="P290" i="7"/>
  <c r="P478" i="7"/>
  <c r="P414" i="7"/>
  <c r="P987" i="7"/>
  <c r="P437" i="7"/>
  <c r="P307" i="7"/>
  <c r="P296" i="7"/>
  <c r="P52" i="7"/>
  <c r="P433" i="7"/>
  <c r="P831" i="7"/>
  <c r="P852" i="7"/>
  <c r="P280" i="7"/>
  <c r="P462" i="7"/>
  <c r="P289" i="7"/>
  <c r="P859" i="7"/>
  <c r="P429" i="7"/>
  <c r="P23" i="7"/>
  <c r="P286" i="7"/>
  <c r="P43" i="7"/>
  <c r="P285" i="7"/>
  <c r="P31" i="7"/>
  <c r="P41" i="7"/>
  <c r="P417" i="7"/>
  <c r="P821" i="7"/>
  <c r="P480" i="7"/>
  <c r="P15" i="7"/>
  <c r="P454" i="7"/>
  <c r="P397" i="7"/>
  <c r="P10" i="7"/>
  <c r="P34" i="7"/>
  <c r="P297" i="7"/>
  <c r="P275" i="7"/>
  <c r="P32" i="7"/>
  <c r="P301" i="7"/>
  <c r="P20" i="7"/>
  <c r="P5" i="7"/>
  <c r="P304" i="7"/>
  <c r="P314" i="7"/>
  <c r="P472" i="7"/>
  <c r="P820" i="7"/>
  <c r="P438" i="7"/>
  <c r="P46" i="7"/>
  <c r="P389" i="7"/>
  <c r="P827" i="7"/>
  <c r="P21" i="7"/>
  <c r="P866" i="7"/>
  <c r="P51" i="7"/>
  <c r="P293" i="7"/>
  <c r="P303" i="7"/>
  <c r="P448" i="7"/>
  <c r="P464" i="7"/>
  <c r="P1140" i="7"/>
  <c r="P430" i="7"/>
  <c r="P36" i="7"/>
  <c r="P35" i="7"/>
  <c r="P477" i="7"/>
  <c r="P277" i="7"/>
  <c r="P22" i="7"/>
  <c r="P1143" i="7"/>
  <c r="P19" i="7"/>
  <c r="P282" i="7"/>
  <c r="P432" i="7"/>
  <c r="P456" i="7"/>
  <c r="P234" i="7"/>
  <c r="P250" i="7"/>
  <c r="P266" i="7"/>
  <c r="P331" i="7"/>
  <c r="P354" i="7"/>
  <c r="P422" i="7"/>
  <c r="P25" i="7"/>
  <c r="P12" i="7"/>
  <c r="P288" i="7"/>
  <c r="P469" i="7"/>
  <c r="P1021" i="7"/>
  <c r="P1142" i="7"/>
  <c r="P424" i="7"/>
  <c r="P440" i="7"/>
  <c r="P1117" i="7"/>
  <c r="P48" i="7"/>
  <c r="P406" i="7"/>
  <c r="P13" i="7"/>
  <c r="P461" i="7"/>
  <c r="P1146" i="7"/>
  <c r="P33" i="7"/>
  <c r="Q33" i="7" s="1"/>
  <c r="P1113" i="7"/>
  <c r="P7" i="7"/>
  <c r="P1111" i="7"/>
  <c r="P416" i="7"/>
  <c r="P400" i="7"/>
  <c r="P1118" i="7"/>
  <c r="P390" i="7"/>
  <c r="P453" i="7"/>
  <c r="P8" i="7"/>
  <c r="P1134" i="7"/>
  <c r="P1110" i="7"/>
  <c r="P50" i="7"/>
  <c r="P408" i="7"/>
  <c r="P382" i="7"/>
  <c r="P445" i="7"/>
  <c r="P1114" i="7"/>
  <c r="P1053" i="7"/>
  <c r="P1102" i="7"/>
  <c r="P1136" i="7"/>
  <c r="P834" i="7"/>
  <c r="P1079" i="7"/>
  <c r="P40" i="7"/>
  <c r="P29" i="7"/>
  <c r="P384" i="7"/>
  <c r="P1086" i="7"/>
  <c r="P1108" i="7"/>
  <c r="P421" i="7"/>
  <c r="P37" i="7"/>
  <c r="P44" i="7"/>
  <c r="P1122" i="7"/>
  <c r="P1078" i="7"/>
  <c r="P3" i="7"/>
  <c r="P18" i="7"/>
  <c r="Q18" i="7" s="1"/>
  <c r="P313" i="7"/>
  <c r="P302" i="7"/>
  <c r="P413" i="7"/>
  <c r="P1082" i="7"/>
  <c r="P9" i="7"/>
  <c r="P1123" i="7"/>
  <c r="P1047" i="7"/>
  <c r="P1090" i="7"/>
  <c r="P1104" i="7"/>
  <c r="P1042" i="7"/>
  <c r="P2" i="7"/>
  <c r="P392" i="7"/>
  <c r="P292" i="7"/>
  <c r="P1054" i="7"/>
  <c r="P1139" i="7"/>
  <c r="P405" i="7"/>
  <c r="P850" i="7"/>
  <c r="P1038" i="7"/>
  <c r="P1070" i="7"/>
  <c r="P1015" i="7"/>
  <c r="P1058" i="7"/>
  <c r="P1046" i="7"/>
  <c r="P818" i="7"/>
  <c r="P281" i="7"/>
  <c r="P28" i="7"/>
  <c r="P1022" i="7"/>
  <c r="P381" i="7"/>
  <c r="P1050" i="7"/>
  <c r="P1091" i="7"/>
  <c r="P1133" i="7"/>
  <c r="P983" i="7"/>
  <c r="P1026" i="7"/>
  <c r="P1121" i="7"/>
  <c r="P1014" i="7"/>
  <c r="P398" i="7"/>
  <c r="P990" i="7"/>
  <c r="P1107" i="7"/>
  <c r="P861" i="7"/>
  <c r="P1126" i="7"/>
  <c r="P1125" i="7"/>
  <c r="P1018" i="7"/>
  <c r="P1085" i="7"/>
  <c r="P846" i="7"/>
  <c r="P1006" i="7"/>
  <c r="P855" i="7"/>
  <c r="P994" i="7"/>
  <c r="P982" i="7"/>
  <c r="P862" i="7"/>
  <c r="P24" i="7"/>
  <c r="P309" i="7"/>
  <c r="P986" i="7"/>
  <c r="P1040" i="7"/>
  <c r="P26" i="7"/>
  <c r="P829" i="7"/>
  <c r="P1059" i="7"/>
  <c r="P1144" i="7"/>
  <c r="P1101" i="7"/>
  <c r="P1132" i="7"/>
  <c r="P1089" i="7"/>
  <c r="P854" i="7"/>
  <c r="P1131" i="7"/>
  <c r="P1075" i="7"/>
  <c r="P1129" i="7"/>
  <c r="P1094" i="7"/>
  <c r="P1093" i="7"/>
  <c r="P858" i="7"/>
  <c r="P1135" i="7"/>
  <c r="P1027" i="7"/>
  <c r="P823" i="7"/>
  <c r="P1138" i="7"/>
  <c r="P830" i="7"/>
  <c r="P1097" i="7"/>
  <c r="P1124" i="7"/>
  <c r="P47" i="7"/>
  <c r="P995" i="7"/>
  <c r="P1112" i="7"/>
  <c r="P1069" i="7"/>
  <c r="P474" i="7"/>
  <c r="P1100" i="7"/>
  <c r="P1057" i="7"/>
  <c r="P822" i="7"/>
  <c r="P1099" i="7"/>
  <c r="P1074" i="7"/>
  <c r="P1043" i="7"/>
  <c r="P1128" i="7"/>
  <c r="P1137" i="7"/>
  <c r="P1062" i="7"/>
  <c r="P1061" i="7"/>
  <c r="P826" i="7"/>
  <c r="P1103" i="7"/>
  <c r="P1010" i="7"/>
  <c r="P867" i="7"/>
  <c r="P466" i="7"/>
  <c r="P1025" i="7"/>
  <c r="P311" i="7"/>
  <c r="P49" i="7"/>
  <c r="P1011" i="7"/>
  <c r="P1030" i="7"/>
  <c r="P1029" i="7"/>
  <c r="P1092" i="7"/>
  <c r="P1080" i="7"/>
  <c r="P1037" i="7"/>
  <c r="P442" i="7"/>
  <c r="P1068" i="7"/>
  <c r="P993" i="7"/>
  <c r="P1067" i="7"/>
  <c r="P39" i="7"/>
  <c r="P979" i="7"/>
  <c r="P1096" i="7"/>
  <c r="P1073" i="7"/>
  <c r="P838" i="7"/>
  <c r="P989" i="7"/>
  <c r="P837" i="7"/>
  <c r="P1039" i="7"/>
  <c r="P1028" i="7"/>
  <c r="P1145" i="7"/>
  <c r="P483" i="7"/>
  <c r="P1016" i="7"/>
  <c r="P845" i="7"/>
  <c r="P410" i="7"/>
  <c r="P1004" i="7"/>
  <c r="P833" i="7"/>
  <c r="P1003" i="7"/>
  <c r="P1088" i="7"/>
  <c r="P1072" i="7"/>
  <c r="P1033" i="7"/>
  <c r="P819" i="7"/>
  <c r="P236" i="7"/>
  <c r="P253" i="7"/>
  <c r="P270" i="7"/>
  <c r="P946" i="7"/>
  <c r="P1509" i="7"/>
  <c r="P1116" i="7"/>
  <c r="P865" i="7"/>
  <c r="P339" i="7"/>
  <c r="P362" i="7"/>
  <c r="P878" i="7"/>
  <c r="P894" i="7"/>
  <c r="P910" i="7"/>
  <c r="P926" i="7"/>
  <c r="P947" i="7"/>
  <c r="P969" i="7"/>
  <c r="P1148" i="7"/>
  <c r="P1173" i="7"/>
  <c r="P1189" i="7"/>
  <c r="P1472" i="7"/>
  <c r="P1513" i="7"/>
  <c r="P1105" i="7"/>
  <c r="P1071" i="7"/>
  <c r="P237" i="7"/>
  <c r="P254" i="7"/>
  <c r="P271" i="7"/>
  <c r="P340" i="7"/>
  <c r="P948" i="7"/>
  <c r="P1476" i="7"/>
  <c r="P1473" i="7"/>
  <c r="P341" i="7"/>
  <c r="P363" i="7"/>
  <c r="P879" i="7"/>
  <c r="P895" i="7"/>
  <c r="P911" i="7"/>
  <c r="P927" i="7"/>
  <c r="P949" i="7"/>
  <c r="P970" i="7"/>
  <c r="P1149" i="7"/>
  <c r="P1174" i="7"/>
  <c r="P1190" i="7"/>
  <c r="P1479" i="7"/>
  <c r="Q1479" i="7" s="1"/>
  <c r="P1477" i="7"/>
  <c r="Q1477" i="7" s="1"/>
  <c r="P238" i="7"/>
  <c r="P255" i="7"/>
  <c r="P272" i="7"/>
  <c r="P342" i="7"/>
  <c r="P364" i="7"/>
  <c r="P950" i="7"/>
  <c r="P1483" i="7"/>
  <c r="P1481" i="7"/>
  <c r="P365" i="7"/>
  <c r="P880" i="7"/>
  <c r="P896" i="7"/>
  <c r="P912" i="7"/>
  <c r="P928" i="7"/>
  <c r="P951" i="7"/>
  <c r="P971" i="7"/>
  <c r="P1150" i="7"/>
  <c r="P1175" i="7"/>
  <c r="P1191" i="7"/>
  <c r="P1487" i="7"/>
  <c r="P1060" i="7"/>
  <c r="P998" i="7"/>
  <c r="P1488" i="7"/>
  <c r="P320" i="7"/>
  <c r="P343" i="7"/>
  <c r="P881" i="7"/>
  <c r="P897" i="7"/>
  <c r="P1035" i="7"/>
  <c r="P1492" i="7"/>
  <c r="P240" i="7"/>
  <c r="P257" i="7"/>
  <c r="P321" i="7"/>
  <c r="P344" i="7"/>
  <c r="P367" i="7"/>
  <c r="P954" i="7"/>
  <c r="P1153" i="7"/>
  <c r="P1496" i="7"/>
  <c r="P1495" i="7"/>
  <c r="P882" i="7"/>
  <c r="P898" i="7"/>
  <c r="P914" i="7"/>
  <c r="P930" i="7"/>
  <c r="P955" i="7"/>
  <c r="P973" i="7"/>
  <c r="P1154" i="7"/>
  <c r="P1177" i="7"/>
  <c r="P1193" i="7"/>
  <c r="P1500" i="7"/>
  <c r="P1499" i="7"/>
  <c r="P241" i="7"/>
  <c r="P258" i="7"/>
  <c r="P322" i="7"/>
  <c r="P345" i="7"/>
  <c r="P368" i="7"/>
  <c r="P956" i="7"/>
  <c r="P1155" i="7"/>
  <c r="P1504" i="7"/>
  <c r="P1008" i="7"/>
  <c r="P1120" i="7"/>
  <c r="P1503" i="7"/>
  <c r="P346" i="7"/>
  <c r="P369" i="7"/>
  <c r="P883" i="7"/>
  <c r="P899" i="7"/>
  <c r="P915" i="7"/>
  <c r="P931" i="7"/>
  <c r="P957" i="7"/>
  <c r="P974" i="7"/>
  <c r="P1156" i="7"/>
  <c r="P1178" i="7"/>
  <c r="P1194" i="7"/>
  <c r="P1508" i="7"/>
  <c r="P1507" i="7"/>
  <c r="P242" i="7"/>
  <c r="P259" i="7"/>
  <c r="P323" i="7"/>
  <c r="P347" i="7"/>
  <c r="P370" i="7"/>
  <c r="P958" i="7"/>
  <c r="P1157" i="7"/>
  <c r="P1511" i="7"/>
  <c r="P1512" i="7"/>
  <c r="P324" i="7"/>
  <c r="P884" i="7"/>
  <c r="P900" i="7"/>
  <c r="P916" i="7"/>
  <c r="P932" i="7"/>
  <c r="P959" i="7"/>
  <c r="P975" i="7"/>
  <c r="P1158" i="7"/>
  <c r="P1179" i="7"/>
  <c r="P1195" i="7"/>
  <c r="P1474" i="7"/>
  <c r="P835" i="7"/>
  <c r="P279" i="7"/>
  <c r="P325" i="7"/>
  <c r="P349" i="7"/>
  <c r="P372" i="7"/>
  <c r="P869" i="7"/>
  <c r="P885" i="7"/>
  <c r="P901" i="7"/>
  <c r="P917" i="7"/>
  <c r="P933" i="7"/>
  <c r="P960" i="7"/>
  <c r="P976" i="7"/>
  <c r="P1160" i="7"/>
  <c r="P1180" i="7"/>
  <c r="P1196" i="7"/>
  <c r="P1482" i="7"/>
  <c r="P1106" i="7"/>
  <c r="P227" i="7"/>
  <c r="P244" i="7"/>
  <c r="P261" i="7"/>
  <c r="P350" i="7"/>
  <c r="P373" i="7"/>
  <c r="P1161" i="7"/>
  <c r="P1486" i="7"/>
  <c r="P327" i="7"/>
  <c r="P351" i="7"/>
  <c r="P870" i="7"/>
  <c r="P886" i="7"/>
  <c r="P902" i="7"/>
  <c r="P918" i="7"/>
  <c r="P934" i="7"/>
  <c r="P961" i="7"/>
  <c r="P977" i="7"/>
  <c r="P1162" i="7"/>
  <c r="P1181" i="7"/>
  <c r="P1197" i="7"/>
  <c r="P1491" i="7"/>
  <c r="Q1491" i="7" s="1"/>
  <c r="P1048" i="7"/>
  <c r="P228" i="7"/>
  <c r="P245" i="7"/>
  <c r="P262" i="7"/>
  <c r="P352" i="7"/>
  <c r="P374" i="7"/>
  <c r="P1163" i="7"/>
  <c r="P1494" i="7"/>
  <c r="P263" i="7"/>
  <c r="P328" i="7"/>
  <c r="P375" i="7"/>
  <c r="P871" i="7"/>
  <c r="P887" i="7"/>
  <c r="P903" i="7"/>
  <c r="P919" i="7"/>
  <c r="P935" i="7"/>
  <c r="P962" i="7"/>
  <c r="P978" i="7"/>
  <c r="P1164" i="7"/>
  <c r="P1182" i="7"/>
  <c r="P1198" i="7"/>
  <c r="P1498" i="7"/>
  <c r="P1005" i="7"/>
  <c r="P229" i="7"/>
  <c r="P246" i="7"/>
  <c r="P353" i="7"/>
  <c r="P376" i="7"/>
  <c r="P1165" i="7"/>
  <c r="P1502" i="7"/>
  <c r="Q1502" i="7" s="1"/>
  <c r="P17" i="7"/>
  <c r="P247" i="7"/>
  <c r="P264" i="7"/>
  <c r="P329" i="7"/>
  <c r="P355" i="7"/>
  <c r="P872" i="7"/>
  <c r="P888" i="7"/>
  <c r="P904" i="7"/>
  <c r="P920" i="7"/>
  <c r="P936" i="7"/>
  <c r="P963" i="7"/>
  <c r="P230" i="7"/>
  <c r="P330" i="7"/>
  <c r="P356" i="7"/>
  <c r="P231" i="7"/>
  <c r="P248" i="7"/>
  <c r="P265" i="7"/>
  <c r="P332" i="7"/>
  <c r="P377" i="7"/>
  <c r="P873" i="7"/>
  <c r="P889" i="7"/>
  <c r="P905" i="7"/>
  <c r="P921" i="7"/>
  <c r="P937" i="7"/>
  <c r="P964" i="7"/>
  <c r="P1168" i="7"/>
  <c r="P1184" i="7"/>
  <c r="P1200" i="7"/>
  <c r="P1130" i="7"/>
  <c r="Q1130" i="7" s="1"/>
  <c r="P1065" i="7"/>
  <c r="P997" i="7"/>
  <c r="P232" i="7"/>
  <c r="P249" i="7"/>
  <c r="P333" i="7"/>
  <c r="P357" i="7"/>
  <c r="P874" i="7"/>
  <c r="P890" i="7"/>
  <c r="P906" i="7"/>
  <c r="P922" i="7"/>
  <c r="P939" i="7"/>
  <c r="P965" i="7"/>
  <c r="P1169" i="7"/>
  <c r="P1185" i="7"/>
  <c r="P1201" i="7"/>
  <c r="P1475" i="7"/>
  <c r="P267" i="7"/>
  <c r="P334" i="7"/>
  <c r="P358" i="7"/>
  <c r="P851" i="7"/>
  <c r="P233" i="7"/>
  <c r="P335" i="7"/>
  <c r="P359" i="7"/>
  <c r="P875" i="7"/>
  <c r="P891" i="7"/>
  <c r="P907" i="7"/>
  <c r="P923" i="7"/>
  <c r="P941" i="7"/>
  <c r="P966" i="7"/>
  <c r="P1170" i="7"/>
  <c r="P1186" i="7"/>
  <c r="P1202" i="7"/>
  <c r="P1484" i="7"/>
  <c r="Q1484" i="7" s="1"/>
  <c r="P434" i="7"/>
  <c r="P251" i="7"/>
  <c r="P268" i="7"/>
  <c r="P336" i="7"/>
  <c r="P942" i="7"/>
  <c r="P1489" i="7"/>
  <c r="P1036" i="7"/>
  <c r="P338" i="7"/>
  <c r="P908" i="7"/>
  <c r="P1497" i="7"/>
  <c r="P239" i="7"/>
  <c r="P909" i="7"/>
  <c r="P235" i="7"/>
  <c r="P1501" i="7"/>
  <c r="P1505" i="7"/>
  <c r="P1171" i="7"/>
  <c r="P243" i="7"/>
  <c r="P913" i="7"/>
  <c r="P1172" i="7"/>
  <c r="P252" i="7"/>
  <c r="P256" i="7"/>
  <c r="P1176" i="7"/>
  <c r="P260" i="7"/>
  <c r="P1183" i="7"/>
  <c r="P1064" i="7"/>
  <c r="P269" i="7"/>
  <c r="P924" i="7"/>
  <c r="P273" i="7"/>
  <c r="P925" i="7"/>
  <c r="P1187" i="7"/>
  <c r="P337" i="7"/>
  <c r="P929" i="7"/>
  <c r="P1188" i="7"/>
  <c r="P938" i="7"/>
  <c r="P1192" i="7"/>
  <c r="P940" i="7"/>
  <c r="P360" i="7"/>
  <c r="P876" i="7"/>
  <c r="P943" i="7"/>
  <c r="P1199" i="7"/>
  <c r="P361" i="7"/>
  <c r="P944" i="7"/>
  <c r="P366" i="7"/>
  <c r="P877" i="7"/>
  <c r="P945" i="7"/>
  <c r="P952" i="7"/>
  <c r="P378" i="7"/>
  <c r="P953" i="7"/>
  <c r="P1203" i="7"/>
  <c r="P892" i="7"/>
  <c r="P1490" i="7"/>
  <c r="P1493" i="7"/>
  <c r="P893" i="7"/>
  <c r="P967" i="7"/>
  <c r="P1151" i="7"/>
  <c r="P1478" i="7"/>
  <c r="P1152" i="7"/>
  <c r="P1506" i="7"/>
  <c r="P426" i="7"/>
  <c r="P972" i="7"/>
  <c r="P1167" i="7"/>
  <c r="P1480" i="7"/>
  <c r="Q1480" i="7" s="1"/>
  <c r="P1159" i="7"/>
  <c r="P1166" i="7"/>
  <c r="P1510" i="7"/>
  <c r="P1471" i="7"/>
  <c r="P968" i="7"/>
  <c r="P1485" i="7"/>
  <c r="P1223" i="7"/>
  <c r="P611" i="7"/>
  <c r="P106" i="7"/>
  <c r="P63" i="7"/>
  <c r="P785" i="7"/>
  <c r="P158" i="7"/>
  <c r="P500" i="7"/>
  <c r="P514" i="7"/>
  <c r="P561" i="7"/>
  <c r="P495" i="7"/>
  <c r="P494" i="7"/>
  <c r="P111" i="7"/>
  <c r="P632" i="7"/>
  <c r="P583" i="7"/>
  <c r="P693" i="7"/>
  <c r="P549" i="7"/>
  <c r="P1344" i="7"/>
  <c r="P1289" i="7"/>
  <c r="P1205" i="7"/>
  <c r="P1315" i="7"/>
  <c r="P1243" i="7"/>
  <c r="P207" i="7"/>
  <c r="P152" i="7"/>
  <c r="P77" i="7"/>
  <c r="P140" i="7"/>
  <c r="P595" i="7"/>
  <c r="P769" i="7"/>
  <c r="P179" i="7"/>
  <c r="P104" i="7"/>
  <c r="P61" i="7"/>
  <c r="P210" i="7"/>
  <c r="P1317" i="7"/>
  <c r="P498" i="7"/>
  <c r="P545" i="7"/>
  <c r="P80" i="7"/>
  <c r="P101" i="7"/>
  <c r="P218" i="7"/>
  <c r="P616" i="7"/>
  <c r="P567" i="7"/>
  <c r="P533" i="7"/>
  <c r="P1329" i="7"/>
  <c r="P1334" i="7"/>
  <c r="P668" i="7"/>
  <c r="P1225" i="7"/>
  <c r="P1463" i="7"/>
  <c r="P1333" i="7"/>
  <c r="P579" i="7"/>
  <c r="P74" i="7"/>
  <c r="P753" i="7"/>
  <c r="P126" i="7"/>
  <c r="P529" i="7"/>
  <c r="P79" i="7"/>
  <c r="P600" i="7"/>
  <c r="P551" i="7"/>
  <c r="P517" i="7"/>
  <c r="P1312" i="7"/>
  <c r="P1240" i="7"/>
  <c r="P1327" i="7"/>
  <c r="P1283" i="7"/>
  <c r="P652" i="7"/>
  <c r="P175" i="7"/>
  <c r="P120" i="7"/>
  <c r="P1447" i="7"/>
  <c r="P1221" i="7"/>
  <c r="P563" i="7"/>
  <c r="P737" i="7"/>
  <c r="P147" i="7"/>
  <c r="P72" i="7"/>
  <c r="P178" i="7"/>
  <c r="P670" i="7"/>
  <c r="P1285" i="7"/>
  <c r="P754" i="7"/>
  <c r="P513" i="7"/>
  <c r="P811" i="7"/>
  <c r="P69" i="7"/>
  <c r="P186" i="7"/>
  <c r="P584" i="7"/>
  <c r="P535" i="7"/>
  <c r="P501" i="7"/>
  <c r="P1339" i="7"/>
  <c r="P1295" i="7"/>
  <c r="P1336" i="7"/>
  <c r="P1302" i="7"/>
  <c r="P636" i="7"/>
  <c r="P1466" i="7"/>
  <c r="P1431" i="7"/>
  <c r="P1301" i="7"/>
  <c r="P547" i="7"/>
  <c r="P802" i="7"/>
  <c r="P721" i="7"/>
  <c r="P94" i="7"/>
  <c r="P815" i="7"/>
  <c r="P654" i="7"/>
  <c r="P1275" i="7"/>
  <c r="P738" i="7"/>
  <c r="P497" i="7"/>
  <c r="P540" i="7"/>
  <c r="P795" i="7"/>
  <c r="P568" i="7"/>
  <c r="P519" i="7"/>
  <c r="P678" i="7"/>
  <c r="P485" i="7"/>
  <c r="P1208" i="7"/>
  <c r="P1256" i="7"/>
  <c r="P1271" i="7"/>
  <c r="P620" i="7"/>
  <c r="P143" i="7"/>
  <c r="P1450" i="7"/>
  <c r="P88" i="7"/>
  <c r="P1415" i="7"/>
  <c r="P1460" i="7"/>
  <c r="P531" i="7"/>
  <c r="P786" i="7"/>
  <c r="P1288" i="7"/>
  <c r="P705" i="7"/>
  <c r="P115" i="7"/>
  <c r="P799" i="7"/>
  <c r="P146" i="7"/>
  <c r="P638" i="7"/>
  <c r="P1249" i="7"/>
  <c r="P722" i="7"/>
  <c r="P114" i="7"/>
  <c r="P524" i="7"/>
  <c r="P779" i="7"/>
  <c r="P154" i="7"/>
  <c r="P552" i="7"/>
  <c r="P503" i="7"/>
  <c r="P662" i="7"/>
  <c r="P1259" i="7"/>
  <c r="P1307" i="7"/>
  <c r="P1246" i="7"/>
  <c r="P1304" i="7"/>
  <c r="P1253" i="7"/>
  <c r="P604" i="7"/>
  <c r="P1434" i="7"/>
  <c r="P206" i="7"/>
  <c r="P1399" i="7"/>
  <c r="P214" i="7"/>
  <c r="P1444" i="7"/>
  <c r="P515" i="7"/>
  <c r="P770" i="7"/>
  <c r="P689" i="7"/>
  <c r="P62" i="7"/>
  <c r="P783" i="7"/>
  <c r="P622" i="7"/>
  <c r="P198" i="7"/>
  <c r="P706" i="7"/>
  <c r="P124" i="7"/>
  <c r="P508" i="7"/>
  <c r="P763" i="7"/>
  <c r="P1465" i="7"/>
  <c r="P536" i="7"/>
  <c r="P487" i="7"/>
  <c r="P646" i="7"/>
  <c r="P588" i="7"/>
  <c r="P1418" i="7"/>
  <c r="P56" i="7"/>
  <c r="P1383" i="7"/>
  <c r="P1261" i="7"/>
  <c r="P1428" i="7"/>
  <c r="P499" i="7"/>
  <c r="P1331" i="7"/>
  <c r="P1268" i="7"/>
  <c r="P816" i="7"/>
  <c r="P83" i="7"/>
  <c r="P767" i="7"/>
  <c r="P606" i="7"/>
  <c r="P1217" i="7"/>
  <c r="P690" i="7"/>
  <c r="P82" i="7"/>
  <c r="P492" i="7"/>
  <c r="P747" i="7"/>
  <c r="P122" i="7"/>
  <c r="P1449" i="7"/>
  <c r="P520" i="7"/>
  <c r="P630" i="7"/>
  <c r="P1323" i="7"/>
  <c r="P1468" i="7"/>
  <c r="P1214" i="7"/>
  <c r="P1293" i="7"/>
  <c r="P1469" i="7"/>
  <c r="P572" i="7"/>
  <c r="P1402" i="7"/>
  <c r="P174" i="7"/>
  <c r="P807" i="7"/>
  <c r="P1367" i="7"/>
  <c r="P182" i="7"/>
  <c r="P224" i="7"/>
  <c r="P1412" i="7"/>
  <c r="P1252" i="7"/>
  <c r="P1209" i="7"/>
  <c r="P800" i="7"/>
  <c r="P751" i="7"/>
  <c r="P1239" i="7"/>
  <c r="P590" i="7"/>
  <c r="P166" i="7"/>
  <c r="P92" i="7"/>
  <c r="P669" i="7"/>
  <c r="P731" i="7"/>
  <c r="P665" i="7"/>
  <c r="P1433" i="7"/>
  <c r="P504" i="7"/>
  <c r="P790" i="7"/>
  <c r="P614" i="7"/>
  <c r="P118" i="7"/>
  <c r="P1452" i="7"/>
  <c r="P1341" i="7"/>
  <c r="P1453" i="7"/>
  <c r="P556" i="7"/>
  <c r="P1386" i="7"/>
  <c r="P791" i="7"/>
  <c r="P1234" i="7"/>
  <c r="P1233" i="7"/>
  <c r="P1396" i="7"/>
  <c r="P1342" i="7"/>
  <c r="P1299" i="7"/>
  <c r="P1458" i="7"/>
  <c r="P784" i="7"/>
  <c r="P735" i="7"/>
  <c r="P671" i="7"/>
  <c r="P1328" i="7"/>
  <c r="P1470" i="7"/>
  <c r="P814" i="7"/>
  <c r="P653" i="7"/>
  <c r="P715" i="7"/>
  <c r="P90" i="7"/>
  <c r="P649" i="7"/>
  <c r="P1417" i="7"/>
  <c r="P488" i="7"/>
  <c r="P774" i="7"/>
  <c r="P598" i="7"/>
  <c r="P1291" i="7"/>
  <c r="P1436" i="7"/>
  <c r="P1319" i="7"/>
  <c r="P1437" i="7"/>
  <c r="P1370" i="7"/>
  <c r="P142" i="7"/>
  <c r="P775" i="7"/>
  <c r="P215" i="7"/>
  <c r="P150" i="7"/>
  <c r="P192" i="7"/>
  <c r="P1380" i="7"/>
  <c r="P1220" i="7"/>
  <c r="P1442" i="7"/>
  <c r="P768" i="7"/>
  <c r="P719" i="7"/>
  <c r="P655" i="7"/>
  <c r="P1207" i="7"/>
  <c r="P1454" i="7"/>
  <c r="P134" i="7"/>
  <c r="P798" i="7"/>
  <c r="P60" i="7"/>
  <c r="P637" i="7"/>
  <c r="P699" i="7"/>
  <c r="P667" i="7"/>
  <c r="P666" i="7"/>
  <c r="P633" i="7"/>
  <c r="P1401" i="7"/>
  <c r="P758" i="7"/>
  <c r="P582" i="7"/>
  <c r="P86" i="7"/>
  <c r="P1420" i="7"/>
  <c r="P1421" i="7"/>
  <c r="P1354" i="7"/>
  <c r="P759" i="7"/>
  <c r="P1462" i="7"/>
  <c r="P1364" i="7"/>
  <c r="P1310" i="7"/>
  <c r="P1426" i="7"/>
  <c r="P752" i="7"/>
  <c r="P703" i="7"/>
  <c r="P639" i="7"/>
  <c r="P1455" i="7"/>
  <c r="P1296" i="7"/>
  <c r="P1438" i="7"/>
  <c r="P782" i="7"/>
  <c r="P813" i="7"/>
  <c r="P621" i="7"/>
  <c r="P683" i="7"/>
  <c r="P651" i="7"/>
  <c r="P58" i="7"/>
  <c r="P650" i="7"/>
  <c r="P617" i="7"/>
  <c r="P1385" i="7"/>
  <c r="P742" i="7"/>
  <c r="P566" i="7"/>
  <c r="P1241" i="7"/>
  <c r="P1265" i="7"/>
  <c r="P1405" i="7"/>
  <c r="P1326" i="7"/>
  <c r="P217" i="7"/>
  <c r="P110" i="7"/>
  <c r="P743" i="7"/>
  <c r="P183" i="7"/>
  <c r="P1446" i="7"/>
  <c r="P1211" i="7"/>
  <c r="P160" i="7"/>
  <c r="P1410" i="7"/>
  <c r="P736" i="7"/>
  <c r="P687" i="7"/>
  <c r="P623" i="7"/>
  <c r="P1439" i="7"/>
  <c r="P1422" i="7"/>
  <c r="P102" i="7"/>
  <c r="P608" i="7"/>
  <c r="P766" i="7"/>
  <c r="P797" i="7"/>
  <c r="P605" i="7"/>
  <c r="P635" i="7"/>
  <c r="P810" i="7"/>
  <c r="P634" i="7"/>
  <c r="P601" i="7"/>
  <c r="P1369" i="7"/>
  <c r="P726" i="7"/>
  <c r="P550" i="7"/>
  <c r="P161" i="7"/>
  <c r="P54" i="7"/>
  <c r="P1320" i="7"/>
  <c r="P1247" i="7"/>
  <c r="P1389" i="7"/>
  <c r="P727" i="7"/>
  <c r="P1430" i="7"/>
  <c r="P1461" i="7"/>
  <c r="P213" i="7"/>
  <c r="P1231" i="7"/>
  <c r="P1394" i="7"/>
  <c r="P720" i="7"/>
  <c r="P607" i="7"/>
  <c r="P1423" i="7"/>
  <c r="P1406" i="7"/>
  <c r="P137" i="7"/>
  <c r="P592" i="7"/>
  <c r="P750" i="7"/>
  <c r="P781" i="7"/>
  <c r="P589" i="7"/>
  <c r="P619" i="7"/>
  <c r="P794" i="7"/>
  <c r="P618" i="7"/>
  <c r="P585" i="7"/>
  <c r="P1353" i="7"/>
  <c r="P710" i="7"/>
  <c r="P534" i="7"/>
  <c r="P804" i="7"/>
  <c r="P1343" i="7"/>
  <c r="P1335" i="7"/>
  <c r="P1373" i="7"/>
  <c r="P1294" i="7"/>
  <c r="P185" i="7"/>
  <c r="P78" i="7"/>
  <c r="P711" i="7"/>
  <c r="P151" i="7"/>
  <c r="P1414" i="7"/>
  <c r="P1445" i="7"/>
  <c r="P128" i="7"/>
  <c r="P1260" i="7"/>
  <c r="P1378" i="7"/>
  <c r="P704" i="7"/>
  <c r="P1229" i="7"/>
  <c r="P591" i="7"/>
  <c r="P1407" i="7"/>
  <c r="P1258" i="7"/>
  <c r="P1390" i="7"/>
  <c r="P70" i="7"/>
  <c r="P576" i="7"/>
  <c r="P734" i="7"/>
  <c r="P765" i="7"/>
  <c r="P1322" i="7"/>
  <c r="P1309" i="7"/>
  <c r="P1272" i="7"/>
  <c r="P1357" i="7"/>
  <c r="P196" i="7"/>
  <c r="P695" i="7"/>
  <c r="P1398" i="7"/>
  <c r="P1429" i="7"/>
  <c r="P181" i="7"/>
  <c r="P1242" i="7"/>
  <c r="P1459" i="7"/>
  <c r="P1362" i="7"/>
  <c r="P688" i="7"/>
  <c r="P575" i="7"/>
  <c r="P1391" i="7"/>
  <c r="P1374" i="7"/>
  <c r="P812" i="7"/>
  <c r="P105" i="7"/>
  <c r="P560" i="7"/>
  <c r="P718" i="7"/>
  <c r="P749" i="7"/>
  <c r="P557" i="7"/>
  <c r="P587" i="7"/>
  <c r="P762" i="7"/>
  <c r="P586" i="7"/>
  <c r="P553" i="7"/>
  <c r="P195" i="7"/>
  <c r="P502" i="7"/>
  <c r="P772" i="7"/>
  <c r="P1311" i="7"/>
  <c r="P219" i="7"/>
  <c r="P153" i="7"/>
  <c r="P808" i="7"/>
  <c r="P1464" i="7"/>
  <c r="P1280" i="7"/>
  <c r="P1382" i="7"/>
  <c r="P1413" i="7"/>
  <c r="P96" i="7"/>
  <c r="P1443" i="7"/>
  <c r="P672" i="7"/>
  <c r="P1456" i="7"/>
  <c r="P559" i="7"/>
  <c r="P1375" i="7"/>
  <c r="P1228" i="7"/>
  <c r="P1358" i="7"/>
  <c r="P796" i="7"/>
  <c r="P544" i="7"/>
  <c r="P702" i="7"/>
  <c r="P733" i="7"/>
  <c r="P1279" i="7"/>
  <c r="P1277" i="7"/>
  <c r="P1337" i="7"/>
  <c r="P1264" i="7"/>
  <c r="P164" i="7"/>
  <c r="P792" i="7"/>
  <c r="P1448" i="7"/>
  <c r="P1366" i="7"/>
  <c r="P1397" i="7"/>
  <c r="P149" i="7"/>
  <c r="P1210" i="7"/>
  <c r="P1427" i="7"/>
  <c r="P201" i="7"/>
  <c r="P656" i="7"/>
  <c r="P1440" i="7"/>
  <c r="P543" i="7"/>
  <c r="P1359" i="7"/>
  <c r="P780" i="7"/>
  <c r="P73" i="7"/>
  <c r="P528" i="7"/>
  <c r="P686" i="7"/>
  <c r="P717" i="7"/>
  <c r="P187" i="7"/>
  <c r="P121" i="7"/>
  <c r="P776" i="7"/>
  <c r="P1432" i="7"/>
  <c r="P226" i="7"/>
  <c r="P1244" i="7"/>
  <c r="P225" i="7"/>
  <c r="P1381" i="7"/>
  <c r="P64" i="7"/>
  <c r="P1411" i="7"/>
  <c r="P640" i="7"/>
  <c r="P1424" i="7"/>
  <c r="P527" i="7"/>
  <c r="P209" i="7"/>
  <c r="P512" i="7"/>
  <c r="P1230" i="7"/>
  <c r="P1267" i="7"/>
  <c r="P1236" i="7"/>
  <c r="P1305" i="7"/>
  <c r="P1226" i="7"/>
  <c r="P132" i="7"/>
  <c r="P1235" i="7"/>
  <c r="P1416" i="7"/>
  <c r="P1365" i="7"/>
  <c r="P803" i="7"/>
  <c r="P117" i="7"/>
  <c r="P1395" i="7"/>
  <c r="P169" i="7"/>
  <c r="P624" i="7"/>
  <c r="P1408" i="7"/>
  <c r="P511" i="7"/>
  <c r="P199" i="7"/>
  <c r="P1345" i="7"/>
  <c r="P155" i="7"/>
  <c r="P89" i="7"/>
  <c r="P1400" i="7"/>
  <c r="P194" i="7"/>
  <c r="P1212" i="7"/>
  <c r="P193" i="7"/>
  <c r="P787" i="7"/>
  <c r="P1379" i="7"/>
  <c r="P212" i="7"/>
  <c r="P1392" i="7"/>
  <c r="P177" i="7"/>
  <c r="P1287" i="7"/>
  <c r="P1204" i="7"/>
  <c r="P100" i="7"/>
  <c r="P1384" i="7"/>
  <c r="P203" i="7"/>
  <c r="P771" i="7"/>
  <c r="P85" i="7"/>
  <c r="P1363" i="7"/>
  <c r="P1376" i="7"/>
  <c r="P1250" i="7"/>
  <c r="P167" i="7"/>
  <c r="P676" i="7"/>
  <c r="P1297" i="7"/>
  <c r="P1313" i="7"/>
  <c r="P123" i="7"/>
  <c r="P1215" i="7"/>
  <c r="P1350" i="7"/>
  <c r="P1227" i="7"/>
  <c r="P1451" i="7"/>
  <c r="P793" i="7"/>
  <c r="P205" i="7"/>
  <c r="P1270" i="7"/>
  <c r="P139" i="7"/>
  <c r="P707" i="7"/>
  <c r="P1318" i="7"/>
  <c r="P1263" i="7"/>
  <c r="P1419" i="7"/>
  <c r="P761" i="7"/>
  <c r="P173" i="7"/>
  <c r="P107" i="7"/>
  <c r="P1286" i="7"/>
  <c r="P1325" i="7"/>
  <c r="P1387" i="7"/>
  <c r="P729" i="7"/>
  <c r="P216" i="7"/>
  <c r="P141" i="7"/>
  <c r="P806" i="7"/>
  <c r="P204" i="7"/>
  <c r="P75" i="7"/>
  <c r="P659" i="7"/>
  <c r="P59" i="7"/>
  <c r="P1352" i="7"/>
  <c r="P180" i="7"/>
  <c r="P532" i="7"/>
  <c r="P746" i="7"/>
  <c r="P680" i="7"/>
  <c r="P661" i="7"/>
  <c r="P1308" i="7"/>
  <c r="P200" i="7"/>
  <c r="P516" i="7"/>
  <c r="P730" i="7"/>
  <c r="P569" i="7"/>
  <c r="P664" i="7"/>
  <c r="P87" i="7"/>
  <c r="P645" i="7"/>
  <c r="P1314" i="7"/>
  <c r="P1251" i="7"/>
  <c r="P755" i="7"/>
  <c r="P148" i="7"/>
  <c r="P714" i="7"/>
  <c r="P537" i="7"/>
  <c r="P648" i="7"/>
  <c r="P629" i="7"/>
  <c r="P1316" i="7"/>
  <c r="P1219" i="7"/>
  <c r="P739" i="7"/>
  <c r="P168" i="7"/>
  <c r="P674" i="7"/>
  <c r="P764" i="7"/>
  <c r="P698" i="7"/>
  <c r="P521" i="7"/>
  <c r="P55" i="7"/>
  <c r="P613" i="7"/>
  <c r="P723" i="7"/>
  <c r="P116" i="7"/>
  <c r="P658" i="7"/>
  <c r="P748" i="7"/>
  <c r="P1404" i="7"/>
  <c r="P682" i="7"/>
  <c r="P505" i="7"/>
  <c r="P597" i="7"/>
  <c r="P1321" i="7"/>
  <c r="P1467" i="7"/>
  <c r="P109" i="7"/>
  <c r="P691" i="7"/>
  <c r="P84" i="7"/>
  <c r="P136" i="7"/>
  <c r="P642" i="7"/>
  <c r="P732" i="7"/>
  <c r="P1388" i="7"/>
  <c r="P489" i="7"/>
  <c r="P518" i="7"/>
  <c r="P581" i="7"/>
  <c r="P1216" i="7"/>
  <c r="P1435" i="7"/>
  <c r="P162" i="7"/>
  <c r="P1360" i="7"/>
  <c r="P626" i="7"/>
  <c r="P716" i="7"/>
  <c r="P1372" i="7"/>
  <c r="P486" i="7"/>
  <c r="P565" i="7"/>
  <c r="P1403" i="7"/>
  <c r="P817" i="7"/>
  <c r="P221" i="7"/>
  <c r="P610" i="7"/>
  <c r="P700" i="7"/>
  <c r="P1356" i="7"/>
  <c r="P788" i="7"/>
  <c r="P1371" i="7"/>
  <c r="P130" i="7"/>
  <c r="P801" i="7"/>
  <c r="P220" i="7"/>
  <c r="P594" i="7"/>
  <c r="P684" i="7"/>
  <c r="P756" i="7"/>
  <c r="P1355" i="7"/>
  <c r="P98" i="7"/>
  <c r="P189" i="7"/>
  <c r="P578" i="7"/>
  <c r="P574" i="7"/>
  <c r="P197" i="7"/>
  <c r="P740" i="7"/>
  <c r="P1257" i="7"/>
  <c r="P66" i="7"/>
  <c r="P53" i="7"/>
  <c r="Q53" i="7" s="1"/>
  <c r="P188" i="7"/>
  <c r="P562" i="7"/>
  <c r="P558" i="7"/>
  <c r="P760" i="7"/>
  <c r="P724" i="7"/>
  <c r="P1237" i="7"/>
  <c r="P68" i="7"/>
  <c r="P1255" i="7"/>
  <c r="P157" i="7"/>
  <c r="P546" i="7"/>
  <c r="P542" i="7"/>
  <c r="P165" i="7"/>
  <c r="P744" i="7"/>
  <c r="P108" i="7"/>
  <c r="P708" i="7"/>
  <c r="P809" i="7"/>
  <c r="P156" i="7"/>
  <c r="P530" i="7"/>
  <c r="P526" i="7"/>
  <c r="P728" i="7"/>
  <c r="P692" i="7"/>
  <c r="P1276" i="7"/>
  <c r="P777" i="7"/>
  <c r="P675" i="7"/>
  <c r="P125" i="7"/>
  <c r="P1349" i="7"/>
  <c r="P510" i="7"/>
  <c r="P133" i="7"/>
  <c r="P712" i="7"/>
  <c r="P76" i="7"/>
  <c r="P1248" i="7"/>
  <c r="P745" i="7"/>
  <c r="P643" i="7"/>
  <c r="P222" i="7"/>
  <c r="P145" i="7"/>
  <c r="P701" i="7"/>
  <c r="P603" i="7"/>
  <c r="P696" i="7"/>
  <c r="P679" i="7"/>
  <c r="P713" i="7"/>
  <c r="P627" i="7"/>
  <c r="P93" i="7"/>
  <c r="P685" i="7"/>
  <c r="P571" i="7"/>
  <c r="P663" i="7"/>
  <c r="P805" i="7"/>
  <c r="P697" i="7"/>
  <c r="P190" i="7"/>
  <c r="P555" i="7"/>
  <c r="P602" i="7"/>
  <c r="P647" i="7"/>
  <c r="P789" i="7"/>
  <c r="P1351" i="7"/>
  <c r="P57" i="7"/>
  <c r="P1218" i="7"/>
  <c r="P673" i="7"/>
  <c r="P539" i="7"/>
  <c r="P570" i="7"/>
  <c r="P631" i="7"/>
  <c r="P773" i="7"/>
  <c r="P1224" i="7"/>
  <c r="P1238" i="7"/>
  <c r="P657" i="7"/>
  <c r="P523" i="7"/>
  <c r="P554" i="7"/>
  <c r="P615" i="7"/>
  <c r="P757" i="7"/>
  <c r="P172" i="7"/>
  <c r="P202" i="7"/>
  <c r="P1457" i="7"/>
  <c r="P641" i="7"/>
  <c r="P507" i="7"/>
  <c r="P538" i="7"/>
  <c r="P599" i="7"/>
  <c r="P741" i="7"/>
  <c r="P1273" i="7"/>
  <c r="P170" i="7"/>
  <c r="P1441" i="7"/>
  <c r="P1206" i="7"/>
  <c r="P625" i="7"/>
  <c r="P491" i="7"/>
  <c r="P522" i="7"/>
  <c r="P163" i="7"/>
  <c r="P694" i="7"/>
  <c r="P725" i="7"/>
  <c r="P1245" i="7"/>
  <c r="P681" i="7"/>
  <c r="P1425" i="7"/>
  <c r="P609" i="7"/>
  <c r="P506" i="7"/>
  <c r="P709" i="7"/>
  <c r="P1213" i="7"/>
  <c r="P138" i="7"/>
  <c r="P1409" i="7"/>
  <c r="P593" i="7"/>
  <c r="P208" i="7"/>
  <c r="P490" i="7"/>
  <c r="P131" i="7"/>
  <c r="P129" i="7"/>
  <c r="P1347" i="7"/>
  <c r="P1254" i="7"/>
  <c r="P1393" i="7"/>
  <c r="P577" i="7"/>
  <c r="P97" i="7"/>
  <c r="P1222" i="7"/>
  <c r="P223" i="7"/>
  <c r="P1377" i="7"/>
  <c r="P660" i="7"/>
  <c r="P496" i="7"/>
  <c r="P113" i="7"/>
  <c r="P176" i="7"/>
  <c r="P99" i="7"/>
  <c r="P159" i="7"/>
  <c r="P211" i="7"/>
  <c r="P135" i="7"/>
  <c r="P612" i="7"/>
  <c r="P573" i="7"/>
  <c r="P1303" i="7"/>
  <c r="P171" i="7"/>
  <c r="P127" i="7"/>
  <c r="P596" i="7"/>
  <c r="P541" i="7"/>
  <c r="P112" i="7"/>
  <c r="P91" i="7"/>
  <c r="P1368" i="7"/>
  <c r="P71" i="7"/>
  <c r="P548" i="7"/>
  <c r="P493" i="7"/>
  <c r="P778" i="7"/>
  <c r="P1281" i="7"/>
  <c r="P1324" i="7"/>
  <c r="P1330" i="7"/>
  <c r="P1346" i="7"/>
  <c r="P1232" i="7"/>
  <c r="P81" i="7"/>
  <c r="P1332" i="7"/>
  <c r="P1340" i="7"/>
  <c r="P1266" i="7"/>
  <c r="P65" i="7"/>
  <c r="P525" i="7"/>
  <c r="P1278" i="7"/>
  <c r="Q1278" i="7" s="1"/>
  <c r="P1338" i="7"/>
  <c r="Q1338" i="7" s="1"/>
  <c r="P509" i="7"/>
  <c r="P677" i="7"/>
  <c r="P1282" i="7"/>
  <c r="P1284" i="7"/>
  <c r="P144" i="7"/>
  <c r="P1290" i="7"/>
  <c r="P1348" i="7"/>
  <c r="P1292" i="7"/>
  <c r="P184" i="7"/>
  <c r="P1298" i="7"/>
  <c r="P1274" i="7"/>
  <c r="P1300" i="7"/>
  <c r="P1269" i="7"/>
  <c r="P1306" i="7"/>
  <c r="P564" i="7"/>
  <c r="P191" i="7"/>
  <c r="P119" i="7"/>
  <c r="P95" i="7"/>
  <c r="P1361" i="7"/>
  <c r="P67" i="7"/>
  <c r="P1262" i="7"/>
  <c r="P103" i="7"/>
  <c r="P644" i="7"/>
  <c r="P580" i="7"/>
  <c r="P628" i="7"/>
  <c r="O1062" i="7"/>
  <c r="O827" i="7"/>
  <c r="Q827" i="7" s="1"/>
  <c r="O290" i="7"/>
  <c r="Q290" i="7" s="1"/>
  <c r="O4" i="7"/>
  <c r="Q4" i="7" s="1"/>
  <c r="O826" i="7"/>
  <c r="Q826" i="7" s="1"/>
  <c r="O452" i="7"/>
  <c r="Q452" i="7" s="1"/>
  <c r="O1102" i="7"/>
  <c r="Q1102" i="7" s="1"/>
  <c r="O419" i="7"/>
  <c r="Q419" i="7" s="1"/>
  <c r="O834" i="7"/>
  <c r="Q834" i="7" s="1"/>
  <c r="O865" i="7"/>
  <c r="Q865" i="7" s="1"/>
  <c r="O822" i="7"/>
  <c r="Q822" i="7" s="1"/>
  <c r="O433" i="7"/>
  <c r="Q433" i="7" s="1"/>
  <c r="O864" i="7"/>
  <c r="Q864" i="7" s="1"/>
  <c r="O1077" i="7"/>
  <c r="Q1077" i="7" s="1"/>
  <c r="O1140" i="7"/>
  <c r="Q1140" i="7" s="1"/>
  <c r="O479" i="7"/>
  <c r="O1116" i="7"/>
  <c r="Q1116" i="7" s="1"/>
  <c r="O1073" i="7"/>
  <c r="O1471" i="7"/>
  <c r="O1484" i="7"/>
  <c r="O436" i="7"/>
  <c r="Q436" i="7" s="1"/>
  <c r="O411" i="7"/>
  <c r="Q411" i="7" s="1"/>
  <c r="O467" i="7"/>
  <c r="Q467" i="7" s="1"/>
  <c r="O417" i="7"/>
  <c r="Q417" i="7" s="1"/>
  <c r="O1130" i="7"/>
  <c r="O1119" i="7"/>
  <c r="Q1119" i="7" s="1"/>
  <c r="O862" i="7"/>
  <c r="Q862" i="7" s="1"/>
  <c r="O428" i="7"/>
  <c r="Q428" i="7" s="1"/>
  <c r="O836" i="7"/>
  <c r="Q836" i="7" s="1"/>
  <c r="O857" i="7"/>
  <c r="Q857" i="7" s="1"/>
  <c r="O1070" i="7"/>
  <c r="O845" i="7"/>
  <c r="Q845" i="7" s="1"/>
  <c r="O47" i="7"/>
  <c r="O284" i="7"/>
  <c r="Q284" i="7" s="1"/>
  <c r="O833" i="7"/>
  <c r="Q833" i="7" s="1"/>
  <c r="O305" i="7"/>
  <c r="Q305" i="7" s="1"/>
  <c r="O832" i="7"/>
  <c r="Q832" i="7" s="1"/>
  <c r="O1108" i="7"/>
  <c r="Q1108" i="7" s="1"/>
  <c r="O391" i="7"/>
  <c r="Q391" i="7" s="1"/>
  <c r="O463" i="7"/>
  <c r="Q463" i="7" s="1"/>
  <c r="O861" i="7"/>
  <c r="Q861" i="7" s="1"/>
  <c r="O1084" i="7"/>
  <c r="Q1084" i="7" s="1"/>
  <c r="O477" i="7"/>
  <c r="Q477" i="7" s="1"/>
  <c r="O1136" i="7"/>
  <c r="Q1136" i="7" s="1"/>
  <c r="O412" i="7"/>
  <c r="Q412" i="7" s="1"/>
  <c r="O274" i="7"/>
  <c r="Q274" i="7" s="1"/>
  <c r="O45" i="7"/>
  <c r="O1098" i="7"/>
  <c r="Q1098" i="7" s="1"/>
  <c r="O1087" i="7"/>
  <c r="Q1087" i="7" s="1"/>
  <c r="O1074" i="7"/>
  <c r="Q1074" i="7" s="1"/>
  <c r="O830" i="7"/>
  <c r="Q830" i="7" s="1"/>
  <c r="O838" i="7"/>
  <c r="O469" i="7"/>
  <c r="Q469" i="7" s="1"/>
  <c r="O51" i="7"/>
  <c r="O825" i="7"/>
  <c r="Q825" i="7" s="1"/>
  <c r="O15" i="7"/>
  <c r="Q15" i="7" s="1"/>
  <c r="O29" i="7"/>
  <c r="O1076" i="7"/>
  <c r="Q1076" i="7" s="1"/>
  <c r="O1097" i="7"/>
  <c r="Q1097" i="7" s="1"/>
  <c r="O41" i="7"/>
  <c r="O302" i="7"/>
  <c r="Q302" i="7" s="1"/>
  <c r="O829" i="7"/>
  <c r="Q829" i="7" s="1"/>
  <c r="O461" i="7"/>
  <c r="O1104" i="7"/>
  <c r="Q1104" i="7" s="1"/>
  <c r="O35" i="7"/>
  <c r="O1495" i="7"/>
  <c r="O1479" i="7"/>
  <c r="O46" i="7"/>
  <c r="O13" i="7"/>
  <c r="Q13" i="7" s="1"/>
  <c r="O473" i="7"/>
  <c r="O853" i="7"/>
  <c r="Q853" i="7" s="1"/>
  <c r="O1066" i="7"/>
  <c r="Q1066" i="7" s="1"/>
  <c r="O1055" i="7"/>
  <c r="Q1055" i="7" s="1"/>
  <c r="O25" i="7"/>
  <c r="O849" i="7"/>
  <c r="Q849" i="7" s="1"/>
  <c r="O453" i="7"/>
  <c r="Q453" i="7" s="1"/>
  <c r="O446" i="7"/>
  <c r="Q446" i="7" s="1"/>
  <c r="O19" i="7"/>
  <c r="O296" i="7"/>
  <c r="Q296" i="7" s="1"/>
  <c r="O403" i="7"/>
  <c r="O30" i="7"/>
  <c r="O1493" i="7"/>
  <c r="O315" i="7"/>
  <c r="Q315" i="7" s="1"/>
  <c r="O1065" i="7"/>
  <c r="O9" i="7"/>
  <c r="Q9" i="7" s="1"/>
  <c r="O860" i="7"/>
  <c r="Q860" i="7" s="1"/>
  <c r="O445" i="7"/>
  <c r="Q445" i="7" s="1"/>
  <c r="O1072" i="7"/>
  <c r="Q1072" i="7" s="1"/>
  <c r="O3" i="7"/>
  <c r="O287" i="7"/>
  <c r="Q287" i="7" s="1"/>
  <c r="O846" i="7"/>
  <c r="O275" i="7"/>
  <c r="Q275" i="7" s="1"/>
  <c r="O387" i="7"/>
  <c r="Q387" i="7" s="1"/>
  <c r="O1513" i="7"/>
  <c r="O14" i="7"/>
  <c r="Q14" i="7" s="1"/>
  <c r="O294" i="7"/>
  <c r="Q294" i="7" s="1"/>
  <c r="O1505" i="7"/>
  <c r="O231" i="7"/>
  <c r="Q231" i="7" s="1"/>
  <c r="O247" i="7"/>
  <c r="O263" i="7"/>
  <c r="Q263" i="7" s="1"/>
  <c r="O437" i="7"/>
  <c r="Q437" i="7" s="1"/>
  <c r="O609" i="7"/>
  <c r="O429" i="7"/>
  <c r="Q429" i="7" s="1"/>
  <c r="O317" i="7"/>
  <c r="Q317" i="7" s="1"/>
  <c r="O1494" i="7"/>
  <c r="O863" i="7"/>
  <c r="O1489" i="7"/>
  <c r="O828" i="7"/>
  <c r="Q828" i="7" s="1"/>
  <c r="O421" i="7"/>
  <c r="Q421" i="7" s="1"/>
  <c r="O837" i="7"/>
  <c r="Q837" i="7" s="1"/>
  <c r="O1483" i="7"/>
  <c r="O1497" i="7"/>
  <c r="O307" i="7"/>
  <c r="Q307" i="7" s="1"/>
  <c r="O306" i="7"/>
  <c r="Q306" i="7" s="1"/>
  <c r="O1478" i="7"/>
  <c r="O409" i="7"/>
  <c r="Q409" i="7" s="1"/>
  <c r="O852" i="7"/>
  <c r="Q852" i="7" s="1"/>
  <c r="O1473" i="7"/>
  <c r="O301" i="7"/>
  <c r="Q301" i="7" s="1"/>
  <c r="O413" i="7"/>
  <c r="Q413" i="7" s="1"/>
  <c r="O319" i="7"/>
  <c r="Q319" i="7" s="1"/>
  <c r="O404" i="7"/>
  <c r="O1481" i="7"/>
  <c r="O285" i="7"/>
  <c r="Q285" i="7" s="1"/>
  <c r="O1510" i="7"/>
  <c r="O401" i="7"/>
  <c r="Q401" i="7" s="1"/>
  <c r="O842" i="7"/>
  <c r="Q842" i="7" s="1"/>
  <c r="O831" i="7"/>
  <c r="Q831" i="7" s="1"/>
  <c r="O1472" i="7"/>
  <c r="O37" i="7"/>
  <c r="O405" i="7"/>
  <c r="Q405" i="7" s="1"/>
  <c r="O308" i="7"/>
  <c r="Q308" i="7" s="1"/>
  <c r="O380" i="7"/>
  <c r="Q380" i="7" s="1"/>
  <c r="O1512" i="7"/>
  <c r="O1509" i="7"/>
  <c r="O385" i="7"/>
  <c r="Q385" i="7" s="1"/>
  <c r="O480" i="7"/>
  <c r="Q480" i="7" s="1"/>
  <c r="O841" i="7"/>
  <c r="Q841" i="7" s="1"/>
  <c r="O40" i="7"/>
  <c r="O278" i="7"/>
  <c r="Q278" i="7" s="1"/>
  <c r="O21" i="7"/>
  <c r="O848" i="7"/>
  <c r="Q848" i="7" s="1"/>
  <c r="O397" i="7"/>
  <c r="Q397" i="7" s="1"/>
  <c r="O297" i="7"/>
  <c r="Q297" i="7" s="1"/>
  <c r="O48" i="7"/>
  <c r="O850" i="7"/>
  <c r="Q850" i="7" s="1"/>
  <c r="O1477" i="7"/>
  <c r="O314" i="7"/>
  <c r="O472" i="7"/>
  <c r="O24" i="7"/>
  <c r="O5" i="7"/>
  <c r="O309" i="7"/>
  <c r="Q309" i="7" s="1"/>
  <c r="O50" i="7"/>
  <c r="O276" i="7"/>
  <c r="Q276" i="7" s="1"/>
  <c r="O49" i="7"/>
  <c r="O32" i="7"/>
  <c r="O1511" i="7"/>
  <c r="O454" i="7"/>
  <c r="Q454" i="7" s="1"/>
  <c r="O293" i="7"/>
  <c r="Q293" i="7" s="1"/>
  <c r="O464" i="7"/>
  <c r="Q464" i="7" s="1"/>
  <c r="O8" i="7"/>
  <c r="Q8" i="7" s="1"/>
  <c r="O381" i="7"/>
  <c r="Q381" i="7" s="1"/>
  <c r="O34" i="7"/>
  <c r="O33" i="7"/>
  <c r="O16" i="7"/>
  <c r="O1143" i="7"/>
  <c r="O1503" i="7"/>
  <c r="O43" i="7"/>
  <c r="O448" i="7"/>
  <c r="Q448" i="7" s="1"/>
  <c r="O1086" i="7"/>
  <c r="Q1086" i="7" s="1"/>
  <c r="O1488" i="7"/>
  <c r="O375" i="7"/>
  <c r="Q375" i="7" s="1"/>
  <c r="O584" i="7"/>
  <c r="Q584" i="7" s="1"/>
  <c r="O1500" i="7"/>
  <c r="O1487" i="7"/>
  <c r="O18" i="7"/>
  <c r="O17" i="7"/>
  <c r="O1480" i="7"/>
  <c r="O1111" i="7"/>
  <c r="Q1111" i="7" s="1"/>
  <c r="O1132" i="7"/>
  <c r="Q1132" i="7" s="1"/>
  <c r="O44" i="7"/>
  <c r="O1508" i="7"/>
  <c r="O27" i="7"/>
  <c r="O440" i="7"/>
  <c r="Q440" i="7" s="1"/>
  <c r="O1139" i="7"/>
  <c r="Q1139" i="7" s="1"/>
  <c r="O2" i="7"/>
  <c r="Q2" i="7" s="1"/>
  <c r="O1079" i="7"/>
  <c r="Q1079" i="7" s="1"/>
  <c r="O1131" i="7"/>
  <c r="Q1131" i="7" s="1"/>
  <c r="O28" i="7"/>
  <c r="O1476" i="7"/>
  <c r="O11" i="7"/>
  <c r="Q11" i="7" s="1"/>
  <c r="O432" i="7"/>
  <c r="Q432" i="7" s="1"/>
  <c r="O422" i="7"/>
  <c r="Q422" i="7" s="1"/>
  <c r="O1499" i="7"/>
  <c r="O1135" i="7"/>
  <c r="Q1135" i="7" s="1"/>
  <c r="O1498" i="7"/>
  <c r="O1486" i="7"/>
  <c r="O855" i="7"/>
  <c r="Q855" i="7" s="1"/>
  <c r="O1100" i="7"/>
  <c r="Q1100" i="7" s="1"/>
  <c r="O12" i="7"/>
  <c r="Q12" i="7" s="1"/>
  <c r="O1491" i="7"/>
  <c r="O424" i="7"/>
  <c r="Q424" i="7" s="1"/>
  <c r="O392" i="7"/>
  <c r="Q392" i="7" s="1"/>
  <c r="O1107" i="7"/>
  <c r="Q1107" i="7" s="1"/>
  <c r="O1482" i="7"/>
  <c r="O1485" i="7"/>
  <c r="O1125" i="7"/>
  <c r="Q1125" i="7" s="1"/>
  <c r="O1099" i="7"/>
  <c r="Q1099" i="7" s="1"/>
  <c r="O416" i="7"/>
  <c r="Q416" i="7" s="1"/>
  <c r="O313" i="7"/>
  <c r="O300" i="7"/>
  <c r="Q300" i="7" s="1"/>
  <c r="O1103" i="7"/>
  <c r="Q1103" i="7" s="1"/>
  <c r="O1144" i="7"/>
  <c r="Q1144" i="7" s="1"/>
  <c r="O1123" i="7"/>
  <c r="Q1123" i="7" s="1"/>
  <c r="O823" i="7"/>
  <c r="Q823" i="7" s="1"/>
  <c r="O1068" i="7"/>
  <c r="Q1068" i="7" s="1"/>
  <c r="O400" i="7"/>
  <c r="Q400" i="7" s="1"/>
  <c r="O1075" i="7"/>
  <c r="Q1075" i="7" s="1"/>
  <c r="O1054" i="7"/>
  <c r="Q1054" i="7" s="1"/>
  <c r="O38" i="7"/>
  <c r="O39" i="7"/>
  <c r="O1063" i="7"/>
  <c r="O1091" i="7"/>
  <c r="Q1091" i="7" s="1"/>
  <c r="O1067" i="7"/>
  <c r="Q1067" i="7" s="1"/>
  <c r="O1506" i="7"/>
  <c r="O281" i="7"/>
  <c r="Q281" i="7" s="1"/>
  <c r="O22" i="7"/>
  <c r="O1061" i="7"/>
  <c r="Q1061" i="7" s="1"/>
  <c r="O1071" i="7"/>
  <c r="Q1071" i="7" s="1"/>
  <c r="O1112" i="7"/>
  <c r="Q1112" i="7" s="1"/>
  <c r="O1134" i="7"/>
  <c r="Q1134" i="7" s="1"/>
  <c r="O482" i="7"/>
  <c r="Q482" i="7" s="1"/>
  <c r="O1142" i="7"/>
  <c r="Q1142" i="7" s="1"/>
  <c r="O303" i="7"/>
  <c r="Q303" i="7" s="1"/>
  <c r="O1128" i="7"/>
  <c r="Q1128" i="7" s="1"/>
  <c r="O6" i="7"/>
  <c r="Q6" i="7" s="1"/>
  <c r="O1147" i="7"/>
  <c r="Q1147" i="7" s="1"/>
  <c r="O1146" i="7"/>
  <c r="O430" i="7"/>
  <c r="Q430" i="7" s="1"/>
  <c r="O867" i="7"/>
  <c r="Q867" i="7" s="1"/>
  <c r="O1059" i="7"/>
  <c r="Q1059" i="7" s="1"/>
  <c r="O474" i="7"/>
  <c r="Q474" i="7" s="1"/>
  <c r="O1507" i="7"/>
  <c r="O42" i="7"/>
  <c r="O1502" i="7"/>
  <c r="O1501" i="7"/>
  <c r="O320" i="7"/>
  <c r="O1080" i="7"/>
  <c r="Q1080" i="7" s="1"/>
  <c r="O1122" i="7"/>
  <c r="Q1122" i="7" s="1"/>
  <c r="O466" i="7"/>
  <c r="Q466" i="7" s="1"/>
  <c r="O1110" i="7"/>
  <c r="Q1110" i="7" s="1"/>
  <c r="O1093" i="7"/>
  <c r="O1475" i="7"/>
  <c r="O26" i="7"/>
  <c r="O1096" i="7"/>
  <c r="Q1096" i="7" s="1"/>
  <c r="O1129" i="7"/>
  <c r="Q1129" i="7" s="1"/>
  <c r="O7" i="7"/>
  <c r="Q7" i="7" s="1"/>
  <c r="O1115" i="7"/>
  <c r="O1114" i="7"/>
  <c r="Q1114" i="7" s="1"/>
  <c r="O835" i="7"/>
  <c r="Q835" i="7" s="1"/>
  <c r="O458" i="7"/>
  <c r="Q458" i="7" s="1"/>
  <c r="O844" i="7"/>
  <c r="Q844" i="7" s="1"/>
  <c r="O1138" i="7"/>
  <c r="Q1138" i="7" s="1"/>
  <c r="O1504" i="7"/>
  <c r="O10" i="7"/>
  <c r="Q10" i="7" s="1"/>
  <c r="O851" i="7"/>
  <c r="Q851" i="7" s="1"/>
  <c r="O1492" i="7"/>
  <c r="O288" i="7"/>
  <c r="Q288" i="7" s="1"/>
  <c r="O1145" i="7"/>
  <c r="Q1145" i="7" s="1"/>
  <c r="O311" i="7"/>
  <c r="Q311" i="7" s="1"/>
  <c r="O483" i="7"/>
  <c r="Q483" i="7" s="1"/>
  <c r="O1133" i="7"/>
  <c r="Q1133" i="7" s="1"/>
  <c r="O1090" i="7"/>
  <c r="Q1090" i="7" s="1"/>
  <c r="O442" i="7"/>
  <c r="Q442" i="7" s="1"/>
  <c r="O1121" i="7"/>
  <c r="Q1121" i="7" s="1"/>
  <c r="O1078" i="7"/>
  <c r="O843" i="7"/>
  <c r="Q843" i="7" s="1"/>
  <c r="O1120" i="7"/>
  <c r="Q1120" i="7" s="1"/>
  <c r="O1490" i="7"/>
  <c r="O1064" i="7"/>
  <c r="Q1064" i="7" s="1"/>
  <c r="O470" i="7"/>
  <c r="Q470" i="7" s="1"/>
  <c r="O1083" i="7"/>
  <c r="Q1083" i="7" s="1"/>
  <c r="O1082" i="7"/>
  <c r="Q1082" i="7" s="1"/>
  <c r="O847" i="7"/>
  <c r="Q847" i="7" s="1"/>
  <c r="O1124" i="7"/>
  <c r="Q1124" i="7" s="1"/>
  <c r="O475" i="7"/>
  <c r="Q475" i="7" s="1"/>
  <c r="O434" i="7"/>
  <c r="Q434" i="7" s="1"/>
  <c r="O478" i="7"/>
  <c r="Q478" i="7" s="1"/>
  <c r="O1474" i="7"/>
  <c r="O471" i="7"/>
  <c r="Q471" i="7" s="1"/>
  <c r="O1113" i="7"/>
  <c r="Q1113" i="7" s="1"/>
  <c r="O459" i="7"/>
  <c r="O1101" i="7"/>
  <c r="Q1101" i="7" s="1"/>
  <c r="O1058" i="7"/>
  <c r="O426" i="7"/>
  <c r="Q426" i="7" s="1"/>
  <c r="O1089" i="7"/>
  <c r="Q1089" i="7" s="1"/>
  <c r="O481" i="7"/>
  <c r="Q481" i="7" s="1"/>
  <c r="O1088" i="7"/>
  <c r="Q1088" i="7" s="1"/>
  <c r="O438" i="7"/>
  <c r="Q438" i="7" s="1"/>
  <c r="O455" i="7"/>
  <c r="Q455" i="7" s="1"/>
  <c r="O1117" i="7"/>
  <c r="Q1117" i="7" s="1"/>
  <c r="O1126" i="7"/>
  <c r="Q1126" i="7" s="1"/>
  <c r="O484" i="7"/>
  <c r="Q484" i="7" s="1"/>
  <c r="O1092" i="7"/>
  <c r="Q1092" i="7" s="1"/>
  <c r="O462" i="7"/>
  <c r="O451" i="7"/>
  <c r="Q451" i="7" s="1"/>
  <c r="O856" i="7"/>
  <c r="Q856" i="7" s="1"/>
  <c r="O418" i="7"/>
  <c r="O465" i="7"/>
  <c r="Q465" i="7" s="1"/>
  <c r="O1141" i="7"/>
  <c r="O1106" i="7"/>
  <c r="Q1106" i="7" s="1"/>
  <c r="O279" i="7"/>
  <c r="Q279" i="7" s="1"/>
  <c r="O447" i="7"/>
  <c r="Q447" i="7" s="1"/>
  <c r="O1105" i="7"/>
  <c r="Q1105" i="7" s="1"/>
  <c r="O20" i="7"/>
  <c r="O460" i="7"/>
  <c r="Q460" i="7" s="1"/>
  <c r="O427" i="7"/>
  <c r="Q427" i="7" s="1"/>
  <c r="O386" i="7"/>
  <c r="Q386" i="7" s="1"/>
  <c r="O441" i="7"/>
  <c r="Q441" i="7" s="1"/>
  <c r="O839" i="7"/>
  <c r="Q839" i="7" s="1"/>
  <c r="O1095" i="7"/>
  <c r="Q1095" i="7" s="1"/>
  <c r="O415" i="7"/>
  <c r="Q415" i="7" s="1"/>
  <c r="O1053" i="7"/>
  <c r="Q1053" i="7" s="1"/>
  <c r="O1137" i="7"/>
  <c r="O339" i="7"/>
  <c r="Q339" i="7" s="1"/>
  <c r="O362" i="7"/>
  <c r="Q362" i="7" s="1"/>
  <c r="O395" i="7"/>
  <c r="Q395" i="7" s="1"/>
  <c r="O600" i="7"/>
  <c r="O633" i="7"/>
  <c r="Q633" i="7" s="1"/>
  <c r="O665" i="7"/>
  <c r="Q665" i="7" s="1"/>
  <c r="O877" i="7"/>
  <c r="Q877" i="7" s="1"/>
  <c r="O893" i="7"/>
  <c r="Q893" i="7" s="1"/>
  <c r="O909" i="7"/>
  <c r="Q909" i="7" s="1"/>
  <c r="O925" i="7"/>
  <c r="Q925" i="7" s="1"/>
  <c r="O968" i="7"/>
  <c r="Q968" i="7" s="1"/>
  <c r="O990" i="7"/>
  <c r="Q990" i="7" s="1"/>
  <c r="O1022" i="7"/>
  <c r="Q1022" i="7" s="1"/>
  <c r="O1172" i="7"/>
  <c r="Q1172" i="7" s="1"/>
  <c r="O1188" i="7"/>
  <c r="Q1188" i="7" s="1"/>
  <c r="O237" i="7"/>
  <c r="Q237" i="7" s="1"/>
  <c r="O254" i="7"/>
  <c r="Q254" i="7" s="1"/>
  <c r="O271" i="7"/>
  <c r="Q271" i="7" s="1"/>
  <c r="O398" i="7"/>
  <c r="Q398" i="7" s="1"/>
  <c r="O601" i="7"/>
  <c r="O634" i="7"/>
  <c r="O666" i="7"/>
  <c r="Q666" i="7" s="1"/>
  <c r="O991" i="7"/>
  <c r="Q991" i="7" s="1"/>
  <c r="O1023" i="7"/>
  <c r="Q1023" i="7" s="1"/>
  <c r="O382" i="7"/>
  <c r="O750" i="7"/>
  <c r="Q750" i="7" s="1"/>
  <c r="O954" i="7"/>
  <c r="O854" i="7"/>
  <c r="Q854" i="7" s="1"/>
  <c r="O363" i="7"/>
  <c r="Q363" i="7" s="1"/>
  <c r="O399" i="7"/>
  <c r="Q399" i="7" s="1"/>
  <c r="O602" i="7"/>
  <c r="O635" i="7"/>
  <c r="O667" i="7"/>
  <c r="Q667" i="7" s="1"/>
  <c r="O878" i="7"/>
  <c r="O894" i="7"/>
  <c r="O910" i="7"/>
  <c r="O926" i="7"/>
  <c r="O969" i="7"/>
  <c r="Q969" i="7" s="1"/>
  <c r="O992" i="7"/>
  <c r="Q992" i="7" s="1"/>
  <c r="O1024" i="7"/>
  <c r="Q1024" i="7" s="1"/>
  <c r="O1148" i="7"/>
  <c r="Q1148" i="7" s="1"/>
  <c r="O1173" i="7"/>
  <c r="Q1173" i="7" s="1"/>
  <c r="O1189" i="7"/>
  <c r="Q1189" i="7" s="1"/>
  <c r="O1094" i="7"/>
  <c r="Q1094" i="7" s="1"/>
  <c r="O1060" i="7"/>
  <c r="Q1060" i="7" s="1"/>
  <c r="O457" i="7"/>
  <c r="O238" i="7"/>
  <c r="O255" i="7"/>
  <c r="O272" i="7"/>
  <c r="O603" i="7"/>
  <c r="Q603" i="7" s="1"/>
  <c r="O636" i="7"/>
  <c r="Q636" i="7" s="1"/>
  <c r="O668" i="7"/>
  <c r="Q668" i="7" s="1"/>
  <c r="O993" i="7"/>
  <c r="Q993" i="7" s="1"/>
  <c r="O1025" i="7"/>
  <c r="Q1025" i="7" s="1"/>
  <c r="O449" i="7"/>
  <c r="Q449" i="7" s="1"/>
  <c r="O604" i="7"/>
  <c r="O637" i="7"/>
  <c r="O669" i="7"/>
  <c r="Q669" i="7" s="1"/>
  <c r="O879" i="7"/>
  <c r="Q879" i="7" s="1"/>
  <c r="O895" i="7"/>
  <c r="Q895" i="7" s="1"/>
  <c r="O911" i="7"/>
  <c r="Q911" i="7" s="1"/>
  <c r="O927" i="7"/>
  <c r="Q927" i="7" s="1"/>
  <c r="O970" i="7"/>
  <c r="Q970" i="7" s="1"/>
  <c r="O994" i="7"/>
  <c r="Q994" i="7" s="1"/>
  <c r="O1026" i="7"/>
  <c r="Q1026" i="7" s="1"/>
  <c r="O1149" i="7"/>
  <c r="Q1149" i="7" s="1"/>
  <c r="O1174" i="7"/>
  <c r="Q1174" i="7" s="1"/>
  <c r="O1190" i="7"/>
  <c r="Q1190" i="7" s="1"/>
  <c r="O1081" i="7"/>
  <c r="Q1081" i="7" s="1"/>
  <c r="O239" i="7"/>
  <c r="Q239" i="7" s="1"/>
  <c r="O256" i="7"/>
  <c r="Q256" i="7" s="1"/>
  <c r="O273" i="7"/>
  <c r="O342" i="7"/>
  <c r="Q342" i="7" s="1"/>
  <c r="O407" i="7"/>
  <c r="O605" i="7"/>
  <c r="Q605" i="7" s="1"/>
  <c r="O638" i="7"/>
  <c r="Q638" i="7" s="1"/>
  <c r="O670" i="7"/>
  <c r="Q670" i="7" s="1"/>
  <c r="O995" i="7"/>
  <c r="Q995" i="7" s="1"/>
  <c r="O1027" i="7"/>
  <c r="Q1027" i="7" s="1"/>
  <c r="O1056" i="7"/>
  <c r="Q1056" i="7" s="1"/>
  <c r="O240" i="7"/>
  <c r="Q240" i="7" s="1"/>
  <c r="O257" i="7"/>
  <c r="Q257" i="7" s="1"/>
  <c r="O366" i="7"/>
  <c r="Q366" i="7" s="1"/>
  <c r="O414" i="7"/>
  <c r="Q414" i="7" s="1"/>
  <c r="O607" i="7"/>
  <c r="Q607" i="7" s="1"/>
  <c r="O640" i="7"/>
  <c r="Q640" i="7" s="1"/>
  <c r="O672" i="7"/>
  <c r="Q672" i="7" s="1"/>
  <c r="O859" i="7"/>
  <c r="Q859" i="7" s="1"/>
  <c r="O420" i="7"/>
  <c r="Q420" i="7" s="1"/>
  <c r="O608" i="7"/>
  <c r="Q608" i="7" s="1"/>
  <c r="O641" i="7"/>
  <c r="Q641" i="7" s="1"/>
  <c r="O706" i="7"/>
  <c r="Q706" i="7" s="1"/>
  <c r="O881" i="7"/>
  <c r="Q881" i="7" s="1"/>
  <c r="O897" i="7"/>
  <c r="Q897" i="7" s="1"/>
  <c r="O913" i="7"/>
  <c r="Q913" i="7" s="1"/>
  <c r="O929" i="7"/>
  <c r="O972" i="7"/>
  <c r="Q972" i="7" s="1"/>
  <c r="O998" i="7"/>
  <c r="Q998" i="7" s="1"/>
  <c r="O1030" i="7"/>
  <c r="Q1030" i="7" s="1"/>
  <c r="O1176" i="7"/>
  <c r="Q1176" i="7" s="1"/>
  <c r="O1192" i="7"/>
  <c r="Q1192" i="7" s="1"/>
  <c r="O241" i="7"/>
  <c r="Q241" i="7" s="1"/>
  <c r="O258" i="7"/>
  <c r="Q258" i="7" s="1"/>
  <c r="O321" i="7"/>
  <c r="O345" i="7"/>
  <c r="Q345" i="7" s="1"/>
  <c r="O368" i="7"/>
  <c r="Q368" i="7" s="1"/>
  <c r="O425" i="7"/>
  <c r="Q425" i="7" s="1"/>
  <c r="O610" i="7"/>
  <c r="Q610" i="7" s="1"/>
  <c r="O642" i="7"/>
  <c r="Q642" i="7" s="1"/>
  <c r="O707" i="7"/>
  <c r="Q707" i="7" s="1"/>
  <c r="O999" i="7"/>
  <c r="Q999" i="7" s="1"/>
  <c r="O1031" i="7"/>
  <c r="Q1031" i="7" s="1"/>
  <c r="O1496" i="7"/>
  <c r="O431" i="7"/>
  <c r="Q431" i="7" s="1"/>
  <c r="O611" i="7"/>
  <c r="Q611" i="7" s="1"/>
  <c r="O643" i="7"/>
  <c r="Q643" i="7" s="1"/>
  <c r="O818" i="7"/>
  <c r="O882" i="7"/>
  <c r="Q882" i="7" s="1"/>
  <c r="O898" i="7"/>
  <c r="Q898" i="7" s="1"/>
  <c r="O914" i="7"/>
  <c r="Q914" i="7" s="1"/>
  <c r="O930" i="7"/>
  <c r="Q930" i="7" s="1"/>
  <c r="O973" i="7"/>
  <c r="Q973" i="7" s="1"/>
  <c r="O1000" i="7"/>
  <c r="Q1000" i="7" s="1"/>
  <c r="O1032" i="7"/>
  <c r="Q1032" i="7" s="1"/>
  <c r="O1177" i="7"/>
  <c r="Q1177" i="7" s="1"/>
  <c r="O1193" i="7"/>
  <c r="Q1193" i="7" s="1"/>
  <c r="O242" i="7"/>
  <c r="Q242" i="7" s="1"/>
  <c r="O259" i="7"/>
  <c r="Q259" i="7" s="1"/>
  <c r="O323" i="7"/>
  <c r="Q323" i="7" s="1"/>
  <c r="O444" i="7"/>
  <c r="Q444" i="7" s="1"/>
  <c r="O612" i="7"/>
  <c r="Q612" i="7" s="1"/>
  <c r="O644" i="7"/>
  <c r="O819" i="7"/>
  <c r="Q819" i="7" s="1"/>
  <c r="O1001" i="7"/>
  <c r="O1033" i="7"/>
  <c r="Q1033" i="7" s="1"/>
  <c r="O335" i="7"/>
  <c r="Q335" i="7" s="1"/>
  <c r="O728" i="7"/>
  <c r="Q728" i="7" s="1"/>
  <c r="O760" i="7"/>
  <c r="Q760" i="7" s="1"/>
  <c r="O286" i="7"/>
  <c r="Q286" i="7" s="1"/>
  <c r="O443" i="7"/>
  <c r="Q443" i="7" s="1"/>
  <c r="O1109" i="7"/>
  <c r="Q1109" i="7" s="1"/>
  <c r="O450" i="7"/>
  <c r="Q450" i="7" s="1"/>
  <c r="O613" i="7"/>
  <c r="O645" i="7"/>
  <c r="Q645" i="7" s="1"/>
  <c r="O820" i="7"/>
  <c r="O883" i="7"/>
  <c r="Q883" i="7" s="1"/>
  <c r="O899" i="7"/>
  <c r="O915" i="7"/>
  <c r="O931" i="7"/>
  <c r="O974" i="7"/>
  <c r="Q974" i="7" s="1"/>
  <c r="O1002" i="7"/>
  <c r="Q1002" i="7" s="1"/>
  <c r="O1034" i="7"/>
  <c r="Q1034" i="7" s="1"/>
  <c r="O1178" i="7"/>
  <c r="Q1178" i="7" s="1"/>
  <c r="O1194" i="7"/>
  <c r="Q1194" i="7" s="1"/>
  <c r="O336" i="7"/>
  <c r="Q336" i="7" s="1"/>
  <c r="O729" i="7"/>
  <c r="O761" i="7"/>
  <c r="Q761" i="7" s="1"/>
  <c r="O1150" i="7"/>
  <c r="Q1150" i="7" s="1"/>
  <c r="O435" i="7"/>
  <c r="Q435" i="7" s="1"/>
  <c r="O243" i="7"/>
  <c r="Q243" i="7" s="1"/>
  <c r="O260" i="7"/>
  <c r="Q260" i="7" s="1"/>
  <c r="O347" i="7"/>
  <c r="Q347" i="7" s="1"/>
  <c r="O371" i="7"/>
  <c r="Q371" i="7" s="1"/>
  <c r="O456" i="7"/>
  <c r="Q456" i="7" s="1"/>
  <c r="O614" i="7"/>
  <c r="Q614" i="7" s="1"/>
  <c r="O646" i="7"/>
  <c r="Q646" i="7" s="1"/>
  <c r="O821" i="7"/>
  <c r="Q821" i="7" s="1"/>
  <c r="O1003" i="7"/>
  <c r="Q1003" i="7" s="1"/>
  <c r="O1035" i="7"/>
  <c r="Q1035" i="7" s="1"/>
  <c r="O227" i="7"/>
  <c r="Q227" i="7" s="1"/>
  <c r="O244" i="7"/>
  <c r="Q244" i="7" s="1"/>
  <c r="O261" i="7"/>
  <c r="Q261" i="7" s="1"/>
  <c r="O582" i="7"/>
  <c r="Q582" i="7" s="1"/>
  <c r="O616" i="7"/>
  <c r="Q616" i="7" s="1"/>
  <c r="O648" i="7"/>
  <c r="O1005" i="7"/>
  <c r="Q1005" i="7" s="1"/>
  <c r="O1037" i="7"/>
  <c r="Q1037" i="7" s="1"/>
  <c r="O824" i="7"/>
  <c r="Q824" i="7" s="1"/>
  <c r="O326" i="7"/>
  <c r="Q326" i="7" s="1"/>
  <c r="O583" i="7"/>
  <c r="Q583" i="7" s="1"/>
  <c r="O617" i="7"/>
  <c r="Q617" i="7" s="1"/>
  <c r="O649" i="7"/>
  <c r="Q649" i="7" s="1"/>
  <c r="O869" i="7"/>
  <c r="O885" i="7"/>
  <c r="Q885" i="7" s="1"/>
  <c r="O901" i="7"/>
  <c r="Q901" i="7" s="1"/>
  <c r="O917" i="7"/>
  <c r="Q917" i="7" s="1"/>
  <c r="O933" i="7"/>
  <c r="Q933" i="7" s="1"/>
  <c r="O960" i="7"/>
  <c r="Q960" i="7" s="1"/>
  <c r="O976" i="7"/>
  <c r="Q976" i="7" s="1"/>
  <c r="O1006" i="7"/>
  <c r="Q1006" i="7" s="1"/>
  <c r="O1038" i="7"/>
  <c r="Q1038" i="7" s="1"/>
  <c r="O1180" i="7"/>
  <c r="Q1180" i="7" s="1"/>
  <c r="O1196" i="7"/>
  <c r="Q1196" i="7" s="1"/>
  <c r="O344" i="7"/>
  <c r="O733" i="7"/>
  <c r="Q733" i="7" s="1"/>
  <c r="O937" i="7"/>
  <c r="Q937" i="7" s="1"/>
  <c r="O1154" i="7"/>
  <c r="Q1154" i="7" s="1"/>
  <c r="O1069" i="7"/>
  <c r="Q1069" i="7" s="1"/>
  <c r="O23" i="7"/>
  <c r="O228" i="7"/>
  <c r="Q228" i="7" s="1"/>
  <c r="O245" i="7"/>
  <c r="Q245" i="7" s="1"/>
  <c r="O262" i="7"/>
  <c r="Q262" i="7" s="1"/>
  <c r="O374" i="7"/>
  <c r="Q374" i="7" s="1"/>
  <c r="O585" i="7"/>
  <c r="O618" i="7"/>
  <c r="Q618" i="7" s="1"/>
  <c r="O650" i="7"/>
  <c r="O1007" i="7"/>
  <c r="Q1007" i="7" s="1"/>
  <c r="O1039" i="7"/>
  <c r="Q1039" i="7" s="1"/>
  <c r="O327" i="7"/>
  <c r="Q327" i="7" s="1"/>
  <c r="O586" i="7"/>
  <c r="Q586" i="7" s="1"/>
  <c r="O619" i="7"/>
  <c r="Q619" i="7" s="1"/>
  <c r="O651" i="7"/>
  <c r="O870" i="7"/>
  <c r="Q870" i="7" s="1"/>
  <c r="O886" i="7"/>
  <c r="Q886" i="7" s="1"/>
  <c r="O902" i="7"/>
  <c r="Q902" i="7" s="1"/>
  <c r="O918" i="7"/>
  <c r="Q918" i="7" s="1"/>
  <c r="O934" i="7"/>
  <c r="Q934" i="7" s="1"/>
  <c r="O961" i="7"/>
  <c r="Q961" i="7" s="1"/>
  <c r="O977" i="7"/>
  <c r="Q977" i="7" s="1"/>
  <c r="O1008" i="7"/>
  <c r="Q1008" i="7" s="1"/>
  <c r="O1040" i="7"/>
  <c r="Q1040" i="7" s="1"/>
  <c r="O1181" i="7"/>
  <c r="O1197" i="7"/>
  <c r="O229" i="7"/>
  <c r="Q229" i="7" s="1"/>
  <c r="O246" i="7"/>
  <c r="Q246" i="7" s="1"/>
  <c r="O352" i="7"/>
  <c r="Q352" i="7" s="1"/>
  <c r="O587" i="7"/>
  <c r="Q587" i="7" s="1"/>
  <c r="O620" i="7"/>
  <c r="O652" i="7"/>
  <c r="Q652" i="7" s="1"/>
  <c r="O1009" i="7"/>
  <c r="Q1009" i="7" s="1"/>
  <c r="O1041" i="7"/>
  <c r="Q1041" i="7" s="1"/>
  <c r="O1127" i="7"/>
  <c r="Q1127" i="7" s="1"/>
  <c r="O264" i="7"/>
  <c r="Q264" i="7" s="1"/>
  <c r="O329" i="7"/>
  <c r="Q329" i="7" s="1"/>
  <c r="O588" i="7"/>
  <c r="Q588" i="7" s="1"/>
  <c r="O621" i="7"/>
  <c r="O653" i="7"/>
  <c r="O871" i="7"/>
  <c r="Q871" i="7" s="1"/>
  <c r="O887" i="7"/>
  <c r="Q887" i="7" s="1"/>
  <c r="O903" i="7"/>
  <c r="Q903" i="7" s="1"/>
  <c r="O919" i="7"/>
  <c r="Q919" i="7" s="1"/>
  <c r="O935" i="7"/>
  <c r="Q935" i="7" s="1"/>
  <c r="O962" i="7"/>
  <c r="Q962" i="7" s="1"/>
  <c r="O978" i="7"/>
  <c r="Q978" i="7" s="1"/>
  <c r="O1010" i="7"/>
  <c r="Q1010" i="7" s="1"/>
  <c r="O1042" i="7"/>
  <c r="Q1042" i="7" s="1"/>
  <c r="O1182" i="7"/>
  <c r="Q1182" i="7" s="1"/>
  <c r="O1198" i="7"/>
  <c r="Q1198" i="7" s="1"/>
  <c r="O866" i="7"/>
  <c r="Q866" i="7" s="1"/>
  <c r="O230" i="7"/>
  <c r="Q230" i="7" s="1"/>
  <c r="O376" i="7"/>
  <c r="O589" i="7"/>
  <c r="Q589" i="7" s="1"/>
  <c r="O622" i="7"/>
  <c r="Q622" i="7" s="1"/>
  <c r="O654" i="7"/>
  <c r="Q654" i="7" s="1"/>
  <c r="O979" i="7"/>
  <c r="Q979" i="7" s="1"/>
  <c r="O248" i="7"/>
  <c r="Q248" i="7" s="1"/>
  <c r="O265" i="7"/>
  <c r="Q265" i="7" s="1"/>
  <c r="O377" i="7"/>
  <c r="Q377" i="7" s="1"/>
  <c r="O590" i="7"/>
  <c r="Q590" i="7" s="1"/>
  <c r="O623" i="7"/>
  <c r="Q623" i="7" s="1"/>
  <c r="O655" i="7"/>
  <c r="Q655" i="7" s="1"/>
  <c r="O872" i="7"/>
  <c r="Q872" i="7" s="1"/>
  <c r="O888" i="7"/>
  <c r="Q888" i="7" s="1"/>
  <c r="O904" i="7"/>
  <c r="Q904" i="7" s="1"/>
  <c r="O52" i="7"/>
  <c r="O1118" i="7"/>
  <c r="Q1118" i="7" s="1"/>
  <c r="O356" i="7"/>
  <c r="Q356" i="7" s="1"/>
  <c r="O591" i="7"/>
  <c r="Q591" i="7" s="1"/>
  <c r="O624" i="7"/>
  <c r="Q624" i="7" s="1"/>
  <c r="O656" i="7"/>
  <c r="Q656" i="7" s="1"/>
  <c r="O981" i="7"/>
  <c r="O1013" i="7"/>
  <c r="O1045" i="7"/>
  <c r="Q1045" i="7" s="1"/>
  <c r="O36" i="7"/>
  <c r="O410" i="7"/>
  <c r="Q410" i="7" s="1"/>
  <c r="O232" i="7"/>
  <c r="Q232" i="7" s="1"/>
  <c r="O249" i="7"/>
  <c r="Q249" i="7" s="1"/>
  <c r="O266" i="7"/>
  <c r="Q266" i="7" s="1"/>
  <c r="O394" i="7"/>
  <c r="Q394" i="7" s="1"/>
  <c r="O439" i="7"/>
  <c r="O267" i="7"/>
  <c r="Q267" i="7" s="1"/>
  <c r="O379" i="7"/>
  <c r="Q379" i="7" s="1"/>
  <c r="O593" i="7"/>
  <c r="Q593" i="7" s="1"/>
  <c r="O626" i="7"/>
  <c r="Q626" i="7" s="1"/>
  <c r="O658" i="7"/>
  <c r="Q658" i="7" s="1"/>
  <c r="O983" i="7"/>
  <c r="Q983" i="7" s="1"/>
  <c r="O1015" i="7"/>
  <c r="O1047" i="7"/>
  <c r="Q1047" i="7" s="1"/>
  <c r="O858" i="7"/>
  <c r="O423" i="7"/>
  <c r="Q423" i="7" s="1"/>
  <c r="O233" i="7"/>
  <c r="Q233" i="7" s="1"/>
  <c r="O250" i="7"/>
  <c r="Q250" i="7" s="1"/>
  <c r="O251" i="7"/>
  <c r="Q251" i="7" s="1"/>
  <c r="O268" i="7"/>
  <c r="Q268" i="7" s="1"/>
  <c r="O383" i="7"/>
  <c r="Q383" i="7" s="1"/>
  <c r="O595" i="7"/>
  <c r="Q595" i="7" s="1"/>
  <c r="O628" i="7"/>
  <c r="Q628" i="7" s="1"/>
  <c r="O660" i="7"/>
  <c r="O985" i="7"/>
  <c r="Q985" i="7" s="1"/>
  <c r="O1017" i="7"/>
  <c r="Q1017" i="7" s="1"/>
  <c r="O1049" i="7"/>
  <c r="Q1049" i="7" s="1"/>
  <c r="O840" i="7"/>
  <c r="Q840" i="7" s="1"/>
  <c r="O234" i="7"/>
  <c r="Q234" i="7" s="1"/>
  <c r="O360" i="7"/>
  <c r="Q360" i="7" s="1"/>
  <c r="O596" i="7"/>
  <c r="Q596" i="7" s="1"/>
  <c r="O629" i="7"/>
  <c r="Q629" i="7" s="1"/>
  <c r="O661" i="7"/>
  <c r="O875" i="7"/>
  <c r="Q875" i="7" s="1"/>
  <c r="O891" i="7"/>
  <c r="Q891" i="7" s="1"/>
  <c r="O907" i="7"/>
  <c r="Q907" i="7" s="1"/>
  <c r="O923" i="7"/>
  <c r="Q923" i="7" s="1"/>
  <c r="O966" i="7"/>
  <c r="O986" i="7"/>
  <c r="Q986" i="7" s="1"/>
  <c r="O1018" i="7"/>
  <c r="O1050" i="7"/>
  <c r="Q1050" i="7" s="1"/>
  <c r="O1170" i="7"/>
  <c r="O1186" i="7"/>
  <c r="O1202" i="7"/>
  <c r="O367" i="7"/>
  <c r="O745" i="7"/>
  <c r="O949" i="7"/>
  <c r="Q949" i="7" s="1"/>
  <c r="O1166" i="7"/>
  <c r="O468" i="7"/>
  <c r="Q468" i="7" s="1"/>
  <c r="O236" i="7"/>
  <c r="Q236" i="7" s="1"/>
  <c r="O253" i="7"/>
  <c r="Q253" i="7" s="1"/>
  <c r="O270" i="7"/>
  <c r="Q270" i="7" s="1"/>
  <c r="O361" i="7"/>
  <c r="Q361" i="7" s="1"/>
  <c r="O393" i="7"/>
  <c r="Q393" i="7" s="1"/>
  <c r="O1057" i="7"/>
  <c r="Q1057" i="7" s="1"/>
  <c r="O235" i="7"/>
  <c r="Q235" i="7" s="1"/>
  <c r="O606" i="7"/>
  <c r="Q606" i="7" s="1"/>
  <c r="O975" i="7"/>
  <c r="Q975" i="7" s="1"/>
  <c r="O1168" i="7"/>
  <c r="Q1168" i="7" s="1"/>
  <c r="O304" i="7"/>
  <c r="O723" i="7"/>
  <c r="Q723" i="7" s="1"/>
  <c r="O762" i="7"/>
  <c r="Q762" i="7" s="1"/>
  <c r="O1157" i="7"/>
  <c r="Q1157" i="7" s="1"/>
  <c r="O725" i="7"/>
  <c r="O1159" i="7"/>
  <c r="O1160" i="7"/>
  <c r="Q1160" i="7" s="1"/>
  <c r="O727" i="7"/>
  <c r="Q727" i="7" s="1"/>
  <c r="O1162" i="7"/>
  <c r="O731" i="7"/>
  <c r="Q731" i="7" s="1"/>
  <c r="O615" i="7"/>
  <c r="Q615" i="7" s="1"/>
  <c r="O908" i="7"/>
  <c r="Q908" i="7" s="1"/>
  <c r="O980" i="7"/>
  <c r="Q980" i="7" s="1"/>
  <c r="O1169" i="7"/>
  <c r="Q1169" i="7" s="1"/>
  <c r="O324" i="7"/>
  <c r="Q324" i="7" s="1"/>
  <c r="O724" i="7"/>
  <c r="Q724" i="7" s="1"/>
  <c r="O763" i="7"/>
  <c r="Q763" i="7" s="1"/>
  <c r="O1158" i="7"/>
  <c r="Q1158" i="7" s="1"/>
  <c r="O625" i="7"/>
  <c r="Q625" i="7" s="1"/>
  <c r="O982" i="7"/>
  <c r="Q982" i="7" s="1"/>
  <c r="O388" i="7"/>
  <c r="Q388" i="7" s="1"/>
  <c r="O408" i="7"/>
  <c r="Q408" i="7" s="1"/>
  <c r="O938" i="7"/>
  <c r="Q938" i="7" s="1"/>
  <c r="O1161" i="7"/>
  <c r="Q1161" i="7" s="1"/>
  <c r="O328" i="7"/>
  <c r="Q328" i="7" s="1"/>
  <c r="O940" i="7"/>
  <c r="Q940" i="7" s="1"/>
  <c r="O627" i="7"/>
  <c r="Q627" i="7" s="1"/>
  <c r="O912" i="7"/>
  <c r="Q912" i="7" s="1"/>
  <c r="O984" i="7"/>
  <c r="Q984" i="7" s="1"/>
  <c r="O1171" i="7"/>
  <c r="Q1171" i="7" s="1"/>
  <c r="O252" i="7"/>
  <c r="Q252" i="7" s="1"/>
  <c r="O630" i="7"/>
  <c r="Q630" i="7" s="1"/>
  <c r="O987" i="7"/>
  <c r="Q987" i="7" s="1"/>
  <c r="O631" i="7"/>
  <c r="O916" i="7"/>
  <c r="Q916" i="7" s="1"/>
  <c r="O988" i="7"/>
  <c r="O1175" i="7"/>
  <c r="Q1175" i="7" s="1"/>
  <c r="O632" i="7"/>
  <c r="Q632" i="7" s="1"/>
  <c r="O920" i="7"/>
  <c r="Q920" i="7" s="1"/>
  <c r="O989" i="7"/>
  <c r="O639" i="7"/>
  <c r="Q639" i="7" s="1"/>
  <c r="O921" i="7"/>
  <c r="Q921" i="7" s="1"/>
  <c r="O996" i="7"/>
  <c r="Q996" i="7" s="1"/>
  <c r="O1179" i="7"/>
  <c r="Q1179" i="7" s="1"/>
  <c r="O1085" i="7"/>
  <c r="O269" i="7"/>
  <c r="Q269" i="7" s="1"/>
  <c r="O647" i="7"/>
  <c r="Q647" i="7" s="1"/>
  <c r="O922" i="7"/>
  <c r="Q922" i="7" s="1"/>
  <c r="O997" i="7"/>
  <c r="O657" i="7"/>
  <c r="Q657" i="7" s="1"/>
  <c r="O1004" i="7"/>
  <c r="Q1004" i="7" s="1"/>
  <c r="O1183" i="7"/>
  <c r="Q1183" i="7" s="1"/>
  <c r="O659" i="7"/>
  <c r="Q659" i="7" s="1"/>
  <c r="O924" i="7"/>
  <c r="Q924" i="7" s="1"/>
  <c r="O1011" i="7"/>
  <c r="Q1011" i="7" s="1"/>
  <c r="O1184" i="7"/>
  <c r="Q1184" i="7" s="1"/>
  <c r="O338" i="7"/>
  <c r="Q338" i="7" s="1"/>
  <c r="O736" i="7"/>
  <c r="Q736" i="7" s="1"/>
  <c r="O945" i="7"/>
  <c r="Q945" i="7" s="1"/>
  <c r="O282" i="7"/>
  <c r="Q282" i="7" s="1"/>
  <c r="O956" i="7"/>
  <c r="Q956" i="7" s="1"/>
  <c r="O748" i="7"/>
  <c r="O364" i="7"/>
  <c r="Q364" i="7" s="1"/>
  <c r="O325" i="7"/>
  <c r="O662" i="7"/>
  <c r="Q662" i="7" s="1"/>
  <c r="O1012" i="7"/>
  <c r="O1185" i="7"/>
  <c r="Q1185" i="7" s="1"/>
  <c r="O340" i="7"/>
  <c r="Q340" i="7" s="1"/>
  <c r="O737" i="7"/>
  <c r="Q737" i="7" s="1"/>
  <c r="O946" i="7"/>
  <c r="Q946" i="7" s="1"/>
  <c r="O355" i="7"/>
  <c r="Q355" i="7" s="1"/>
  <c r="O957" i="7"/>
  <c r="O359" i="7"/>
  <c r="Q359" i="7" s="1"/>
  <c r="O332" i="7"/>
  <c r="Q332" i="7" s="1"/>
  <c r="O663" i="7"/>
  <c r="Q663" i="7" s="1"/>
  <c r="O928" i="7"/>
  <c r="Q928" i="7" s="1"/>
  <c r="O1014" i="7"/>
  <c r="Q1014" i="7" s="1"/>
  <c r="O341" i="7"/>
  <c r="Q341" i="7" s="1"/>
  <c r="O738" i="7"/>
  <c r="Q738" i="7" s="1"/>
  <c r="O947" i="7"/>
  <c r="Q947" i="7" s="1"/>
  <c r="O291" i="7"/>
  <c r="O948" i="7"/>
  <c r="Q948" i="7" s="1"/>
  <c r="O277" i="7"/>
  <c r="Q277" i="7" s="1"/>
  <c r="O958" i="7"/>
  <c r="Q958" i="7" s="1"/>
  <c r="O295" i="7"/>
  <c r="Q295" i="7" s="1"/>
  <c r="O664" i="7"/>
  <c r="Q664" i="7" s="1"/>
  <c r="O1016" i="7"/>
  <c r="Q1016" i="7" s="1"/>
  <c r="O1187" i="7"/>
  <c r="Q1187" i="7" s="1"/>
  <c r="O346" i="7"/>
  <c r="Q346" i="7" s="1"/>
  <c r="O739" i="7"/>
  <c r="Q739" i="7" s="1"/>
  <c r="O744" i="7"/>
  <c r="Q744" i="7" s="1"/>
  <c r="O337" i="7"/>
  <c r="O671" i="7"/>
  <c r="Q671" i="7" s="1"/>
  <c r="O932" i="7"/>
  <c r="Q932" i="7" s="1"/>
  <c r="O1019" i="7"/>
  <c r="Q1019" i="7" s="1"/>
  <c r="O349" i="7"/>
  <c r="O740" i="7"/>
  <c r="Q740" i="7" s="1"/>
  <c r="O950" i="7"/>
  <c r="Q950" i="7" s="1"/>
  <c r="O353" i="7"/>
  <c r="Q353" i="7" s="1"/>
  <c r="O354" i="7"/>
  <c r="Q354" i="7" s="1"/>
  <c r="O746" i="7"/>
  <c r="O280" i="7"/>
  <c r="O343" i="7"/>
  <c r="Q343" i="7" s="1"/>
  <c r="O868" i="7"/>
  <c r="Q868" i="7" s="1"/>
  <c r="O936" i="7"/>
  <c r="Q936" i="7" s="1"/>
  <c r="O1020" i="7"/>
  <c r="Q1020" i="7" s="1"/>
  <c r="O1191" i="7"/>
  <c r="Q1191" i="7" s="1"/>
  <c r="O350" i="7"/>
  <c r="Q350" i="7" s="1"/>
  <c r="O741" i="7"/>
  <c r="Q741" i="7" s="1"/>
  <c r="O951" i="7"/>
  <c r="Q951" i="7" s="1"/>
  <c r="O318" i="7"/>
  <c r="Q318" i="7" s="1"/>
  <c r="O953" i="7"/>
  <c r="Q953" i="7" s="1"/>
  <c r="O358" i="7"/>
  <c r="Q358" i="7" s="1"/>
  <c r="O749" i="7"/>
  <c r="Q749" i="7" s="1"/>
  <c r="O348" i="7"/>
  <c r="Q348" i="7" s="1"/>
  <c r="O873" i="7"/>
  <c r="Q873" i="7" s="1"/>
  <c r="O1021" i="7"/>
  <c r="Q1021" i="7" s="1"/>
  <c r="O351" i="7"/>
  <c r="Q351" i="7" s="1"/>
  <c r="O742" i="7"/>
  <c r="Q742" i="7" s="1"/>
  <c r="O952" i="7"/>
  <c r="Q952" i="7" s="1"/>
  <c r="O357" i="7"/>
  <c r="Q357" i="7" s="1"/>
  <c r="O874" i="7"/>
  <c r="Q874" i="7" s="1"/>
  <c r="O1028" i="7"/>
  <c r="Q1028" i="7" s="1"/>
  <c r="O1195" i="7"/>
  <c r="Q1195" i="7" s="1"/>
  <c r="O743" i="7"/>
  <c r="Q743" i="7" s="1"/>
  <c r="O396" i="7"/>
  <c r="Q396" i="7" s="1"/>
  <c r="O955" i="7"/>
  <c r="Q955" i="7" s="1"/>
  <c r="O747" i="7"/>
  <c r="Q747" i="7" s="1"/>
  <c r="O476" i="7"/>
  <c r="Q476" i="7" s="1"/>
  <c r="O1029" i="7"/>
  <c r="Q1029" i="7" s="1"/>
  <c r="O876" i="7"/>
  <c r="Q876" i="7" s="1"/>
  <c r="O1036" i="7"/>
  <c r="Q1036" i="7" s="1"/>
  <c r="O1199" i="7"/>
  <c r="Q1199" i="7" s="1"/>
  <c r="O1043" i="7"/>
  <c r="Q1043" i="7" s="1"/>
  <c r="O1200" i="7"/>
  <c r="O372" i="7"/>
  <c r="O880" i="7"/>
  <c r="Q880" i="7" s="1"/>
  <c r="O1044" i="7"/>
  <c r="Q1044" i="7" s="1"/>
  <c r="O1201" i="7"/>
  <c r="Q1201" i="7" s="1"/>
  <c r="O884" i="7"/>
  <c r="Q884" i="7" s="1"/>
  <c r="O1046" i="7"/>
  <c r="O389" i="7"/>
  <c r="Q389" i="7" s="1"/>
  <c r="O889" i="7"/>
  <c r="Q889" i="7" s="1"/>
  <c r="O959" i="7"/>
  <c r="Q959" i="7" s="1"/>
  <c r="O1048" i="7"/>
  <c r="Q1048" i="7" s="1"/>
  <c r="O1203" i="7"/>
  <c r="Q1203" i="7" s="1"/>
  <c r="O890" i="7"/>
  <c r="Q890" i="7" s="1"/>
  <c r="O963" i="7"/>
  <c r="Q963" i="7" s="1"/>
  <c r="O1051" i="7"/>
  <c r="Q1051" i="7" s="1"/>
  <c r="O964" i="7"/>
  <c r="Q964" i="7" s="1"/>
  <c r="O1052" i="7"/>
  <c r="Q1052" i="7" s="1"/>
  <c r="O370" i="7"/>
  <c r="Q370" i="7" s="1"/>
  <c r="O753" i="7"/>
  <c r="Q753" i="7" s="1"/>
  <c r="O312" i="7"/>
  <c r="Q312" i="7" s="1"/>
  <c r="O283" i="7"/>
  <c r="Q283" i="7" s="1"/>
  <c r="O756" i="7"/>
  <c r="Q756" i="7" s="1"/>
  <c r="O384" i="7"/>
  <c r="Q384" i="7" s="1"/>
  <c r="O892" i="7"/>
  <c r="Q892" i="7" s="1"/>
  <c r="O965" i="7"/>
  <c r="Q965" i="7" s="1"/>
  <c r="O373" i="7"/>
  <c r="Q373" i="7" s="1"/>
  <c r="O754" i="7"/>
  <c r="Q754" i="7" s="1"/>
  <c r="O316" i="7"/>
  <c r="Q316" i="7" s="1"/>
  <c r="O292" i="7"/>
  <c r="Q292" i="7" s="1"/>
  <c r="O592" i="7"/>
  <c r="Q592" i="7" s="1"/>
  <c r="O378" i="7"/>
  <c r="Q378" i="7" s="1"/>
  <c r="O755" i="7"/>
  <c r="Q755" i="7" s="1"/>
  <c r="O1151" i="7"/>
  <c r="Q1151" i="7" s="1"/>
  <c r="O310" i="7"/>
  <c r="Q310" i="7" s="1"/>
  <c r="O594" i="7"/>
  <c r="Q594" i="7" s="1"/>
  <c r="O896" i="7"/>
  <c r="Q896" i="7" s="1"/>
  <c r="O967" i="7"/>
  <c r="Q967" i="7" s="1"/>
  <c r="O402" i="7"/>
  <c r="O1152" i="7"/>
  <c r="Q1152" i="7" s="1"/>
  <c r="O599" i="7"/>
  <c r="Q599" i="7" s="1"/>
  <c r="O906" i="7"/>
  <c r="Q906" i="7" s="1"/>
  <c r="O289" i="7"/>
  <c r="O759" i="7"/>
  <c r="Q759" i="7" s="1"/>
  <c r="O1156" i="7"/>
  <c r="Q1156" i="7" s="1"/>
  <c r="O726" i="7"/>
  <c r="Q726" i="7" s="1"/>
  <c r="O939" i="7"/>
  <c r="Q939" i="7" s="1"/>
  <c r="O730" i="7"/>
  <c r="Q730" i="7" s="1"/>
  <c r="O1155" i="7"/>
  <c r="Q1155" i="7" s="1"/>
  <c r="O1165" i="7"/>
  <c r="Q1165" i="7" s="1"/>
  <c r="O1167" i="7"/>
  <c r="Q1167" i="7" s="1"/>
  <c r="O299" i="7"/>
  <c r="Q299" i="7" s="1"/>
  <c r="O390" i="7"/>
  <c r="Q390" i="7" s="1"/>
  <c r="O331" i="7"/>
  <c r="Q331" i="7" s="1"/>
  <c r="O406" i="7"/>
  <c r="Q406" i="7" s="1"/>
  <c r="O732" i="7"/>
  <c r="Q732" i="7" s="1"/>
  <c r="O1163" i="7"/>
  <c r="Q1163" i="7" s="1"/>
  <c r="O1164" i="7"/>
  <c r="Q1164" i="7" s="1"/>
  <c r="O298" i="7"/>
  <c r="O330" i="7"/>
  <c r="Q330" i="7" s="1"/>
  <c r="O334" i="7"/>
  <c r="Q334" i="7" s="1"/>
  <c r="O944" i="7"/>
  <c r="Q944" i="7" s="1"/>
  <c r="O905" i="7"/>
  <c r="Q905" i="7" s="1"/>
  <c r="O941" i="7"/>
  <c r="Q941" i="7" s="1"/>
  <c r="O943" i="7"/>
  <c r="Q943" i="7" s="1"/>
  <c r="O735" i="7"/>
  <c r="Q735" i="7" s="1"/>
  <c r="O365" i="7"/>
  <c r="Q365" i="7" s="1"/>
  <c r="O758" i="7"/>
  <c r="Q758" i="7" s="1"/>
  <c r="O333" i="7"/>
  <c r="Q333" i="7" s="1"/>
  <c r="O369" i="7"/>
  <c r="Q369" i="7" s="1"/>
  <c r="O752" i="7"/>
  <c r="Q752" i="7" s="1"/>
  <c r="O322" i="7"/>
  <c r="Q322" i="7" s="1"/>
  <c r="O751" i="7"/>
  <c r="O734" i="7"/>
  <c r="Q734" i="7" s="1"/>
  <c r="O757" i="7"/>
  <c r="Q757" i="7" s="1"/>
  <c r="O900" i="7"/>
  <c r="Q900" i="7" s="1"/>
  <c r="O597" i="7"/>
  <c r="Q597" i="7" s="1"/>
  <c r="O942" i="7"/>
  <c r="Q942" i="7" s="1"/>
  <c r="O598" i="7"/>
  <c r="Q598" i="7" s="1"/>
  <c r="O971" i="7"/>
  <c r="Q971" i="7" s="1"/>
  <c r="O1153" i="7"/>
  <c r="Q1153" i="7" s="1"/>
  <c r="O1260" i="7"/>
  <c r="Q1260" i="7" s="1"/>
  <c r="O1310" i="7"/>
  <c r="Q1310" i="7" s="1"/>
  <c r="O1226" i="7"/>
  <c r="Q1226" i="7" s="1"/>
  <c r="O1340" i="7"/>
  <c r="O1336" i="7"/>
  <c r="Q1336" i="7" s="1"/>
  <c r="O1281" i="7"/>
  <c r="Q1281" i="7" s="1"/>
  <c r="O700" i="7"/>
  <c r="Q700" i="7" s="1"/>
  <c r="O218" i="7"/>
  <c r="Q218" i="7" s="1"/>
  <c r="O681" i="7"/>
  <c r="Q681" i="7" s="1"/>
  <c r="O1417" i="7"/>
  <c r="Q1417" i="7" s="1"/>
  <c r="O163" i="7"/>
  <c r="Q163" i="7" s="1"/>
  <c r="O88" i="7"/>
  <c r="Q88" i="7" s="1"/>
  <c r="O151" i="7"/>
  <c r="Q151" i="7" s="1"/>
  <c r="O1429" i="7"/>
  <c r="Q1429" i="7" s="1"/>
  <c r="O788" i="7"/>
  <c r="Q788" i="7" s="1"/>
  <c r="O515" i="7"/>
  <c r="Q515" i="7" s="1"/>
  <c r="O190" i="7"/>
  <c r="Q190" i="7" s="1"/>
  <c r="O115" i="7"/>
  <c r="Q115" i="7" s="1"/>
  <c r="O72" i="7"/>
  <c r="Q72" i="7" s="1"/>
  <c r="O221" i="7"/>
  <c r="Q221" i="7" s="1"/>
  <c r="O718" i="7"/>
  <c r="Q718" i="7" s="1"/>
  <c r="O1338" i="7"/>
  <c r="O1421" i="7"/>
  <c r="Q1421" i="7" s="1"/>
  <c r="O60" i="7"/>
  <c r="O524" i="7"/>
  <c r="Q524" i="7" s="1"/>
  <c r="O91" i="7"/>
  <c r="Q91" i="7" s="1"/>
  <c r="O112" i="7"/>
  <c r="Q112" i="7" s="1"/>
  <c r="O1355" i="7"/>
  <c r="Q1355" i="7" s="1"/>
  <c r="O521" i="7"/>
  <c r="O536" i="7"/>
  <c r="Q536" i="7" s="1"/>
  <c r="O790" i="7"/>
  <c r="Q790" i="7" s="1"/>
  <c r="O1266" i="7"/>
  <c r="O684" i="7"/>
  <c r="Q684" i="7" s="1"/>
  <c r="O1246" i="7"/>
  <c r="Q1246" i="7" s="1"/>
  <c r="O1401" i="7"/>
  <c r="Q1401" i="7" s="1"/>
  <c r="O1212" i="7"/>
  <c r="Q1212" i="7" s="1"/>
  <c r="O1413" i="7"/>
  <c r="O499" i="7"/>
  <c r="O85" i="7"/>
  <c r="Q85" i="7" s="1"/>
  <c r="O802" i="7"/>
  <c r="Q802" i="7" s="1"/>
  <c r="O137" i="7"/>
  <c r="Q137" i="7" s="1"/>
  <c r="O702" i="7"/>
  <c r="Q702" i="7" s="1"/>
  <c r="O1405" i="7"/>
  <c r="Q1405" i="7" s="1"/>
  <c r="O813" i="7"/>
  <c r="Q813" i="7" s="1"/>
  <c r="O508" i="7"/>
  <c r="Q508" i="7" s="1"/>
  <c r="O90" i="7"/>
  <c r="Q90" i="7" s="1"/>
  <c r="O505" i="7"/>
  <c r="Q505" i="7" s="1"/>
  <c r="O520" i="7"/>
  <c r="Q520" i="7" s="1"/>
  <c r="O774" i="7"/>
  <c r="Q774" i="7" s="1"/>
  <c r="O677" i="7"/>
  <c r="O1333" i="7"/>
  <c r="Q1333" i="7" s="1"/>
  <c r="O1259" i="7"/>
  <c r="Q1259" i="7" s="1"/>
  <c r="O1329" i="7"/>
  <c r="Q1329" i="7" s="1"/>
  <c r="O1304" i="7"/>
  <c r="Q1304" i="7" s="1"/>
  <c r="O186" i="7"/>
  <c r="Q186" i="7" s="1"/>
  <c r="O1385" i="7"/>
  <c r="Q1385" i="7" s="1"/>
  <c r="O131" i="7"/>
  <c r="Q131" i="7" s="1"/>
  <c r="O56" i="7"/>
  <c r="Q56" i="7" s="1"/>
  <c r="O1397" i="7"/>
  <c r="Q1397" i="7" s="1"/>
  <c r="O1444" i="7"/>
  <c r="Q1444" i="7" s="1"/>
  <c r="O786" i="7"/>
  <c r="Q786" i="7" s="1"/>
  <c r="O158" i="7"/>
  <c r="Q158" i="7" s="1"/>
  <c r="O83" i="7"/>
  <c r="Q83" i="7" s="1"/>
  <c r="O815" i="7"/>
  <c r="Q815" i="7" s="1"/>
  <c r="O189" i="7"/>
  <c r="Q189" i="7" s="1"/>
  <c r="O686" i="7"/>
  <c r="Q686" i="7" s="1"/>
  <c r="O1306" i="7"/>
  <c r="O1389" i="7"/>
  <c r="Q1389" i="7" s="1"/>
  <c r="O797" i="7"/>
  <c r="Q797" i="7" s="1"/>
  <c r="O492" i="7"/>
  <c r="Q492" i="7" s="1"/>
  <c r="O59" i="7"/>
  <c r="Q59" i="7" s="1"/>
  <c r="O80" i="7"/>
  <c r="Q80" i="7" s="1"/>
  <c r="O197" i="7"/>
  <c r="Q197" i="7" s="1"/>
  <c r="O489" i="7"/>
  <c r="Q489" i="7" s="1"/>
  <c r="O504" i="7"/>
  <c r="Q504" i="7" s="1"/>
  <c r="O710" i="7"/>
  <c r="O581" i="7"/>
  <c r="Q581" i="7" s="1"/>
  <c r="O1286" i="7"/>
  <c r="Q1286" i="7" s="1"/>
  <c r="O1323" i="7"/>
  <c r="Q1323" i="7" s="1"/>
  <c r="O1214" i="7"/>
  <c r="Q1214" i="7" s="1"/>
  <c r="O1369" i="7"/>
  <c r="Q1369" i="7" s="1"/>
  <c r="O807" i="7"/>
  <c r="Q807" i="7" s="1"/>
  <c r="O1322" i="7"/>
  <c r="Q1322" i="7" s="1"/>
  <c r="O1381" i="7"/>
  <c r="Q1381" i="7" s="1"/>
  <c r="O1428" i="7"/>
  <c r="Q1428" i="7" s="1"/>
  <c r="O53" i="7"/>
  <c r="O770" i="7"/>
  <c r="Q770" i="7" s="1"/>
  <c r="O105" i="7"/>
  <c r="Q105" i="7" s="1"/>
  <c r="O799" i="7"/>
  <c r="Q799" i="7" s="1"/>
  <c r="O1373" i="7"/>
  <c r="Q1373" i="7" s="1"/>
  <c r="O781" i="7"/>
  <c r="Q781" i="7" s="1"/>
  <c r="O58" i="7"/>
  <c r="Q58" i="7" s="1"/>
  <c r="O488" i="7"/>
  <c r="Q488" i="7" s="1"/>
  <c r="O694" i="7"/>
  <c r="Q694" i="7" s="1"/>
  <c r="O565" i="7"/>
  <c r="O1301" i="7"/>
  <c r="Q1301" i="7" s="1"/>
  <c r="O1229" i="7"/>
  <c r="Q1229" i="7" s="1"/>
  <c r="O154" i="7"/>
  <c r="Q154" i="7" s="1"/>
  <c r="O1353" i="7"/>
  <c r="O99" i="7"/>
  <c r="O791" i="7"/>
  <c r="Q791" i="7" s="1"/>
  <c r="O1365" i="7"/>
  <c r="O1412" i="7"/>
  <c r="O1210" i="7"/>
  <c r="Q1210" i="7" s="1"/>
  <c r="O126" i="7"/>
  <c r="O783" i="7"/>
  <c r="Q783" i="7" s="1"/>
  <c r="O157" i="7"/>
  <c r="Q157" i="7" s="1"/>
  <c r="O1357" i="7"/>
  <c r="O125" i="7"/>
  <c r="Q125" i="7" s="1"/>
  <c r="O765" i="7"/>
  <c r="Q765" i="7" s="1"/>
  <c r="O811" i="7"/>
  <c r="Q811" i="7" s="1"/>
  <c r="O165" i="7"/>
  <c r="Q165" i="7" s="1"/>
  <c r="O810" i="7"/>
  <c r="O549" i="7"/>
  <c r="Q549" i="7" s="1"/>
  <c r="O1314" i="7"/>
  <c r="O1328" i="7"/>
  <c r="Q1328" i="7" s="1"/>
  <c r="O1325" i="7"/>
  <c r="Q1325" i="7" s="1"/>
  <c r="O217" i="7"/>
  <c r="Q217" i="7" s="1"/>
  <c r="O775" i="7"/>
  <c r="Q775" i="7" s="1"/>
  <c r="O1290" i="7"/>
  <c r="O225" i="7"/>
  <c r="Q225" i="7" s="1"/>
  <c r="O1396" i="7"/>
  <c r="Q1396" i="7" s="1"/>
  <c r="O73" i="7"/>
  <c r="Q73" i="7" s="1"/>
  <c r="O767" i="7"/>
  <c r="Q767" i="7" s="1"/>
  <c r="O209" i="7"/>
  <c r="Q209" i="7" s="1"/>
  <c r="O577" i="7"/>
  <c r="Q577" i="7" s="1"/>
  <c r="O135" i="7"/>
  <c r="O717" i="7"/>
  <c r="Q717" i="7" s="1"/>
  <c r="O795" i="7"/>
  <c r="Q795" i="7" s="1"/>
  <c r="O794" i="7"/>
  <c r="Q794" i="7" s="1"/>
  <c r="O533" i="7"/>
  <c r="Q533" i="7" s="1"/>
  <c r="O1335" i="7"/>
  <c r="Q1335" i="7" s="1"/>
  <c r="O1466" i="7"/>
  <c r="Q1466" i="7" s="1"/>
  <c r="O67" i="7"/>
  <c r="Q67" i="7" s="1"/>
  <c r="O1291" i="7"/>
  <c r="Q1291" i="7" s="1"/>
  <c r="O1270" i="7"/>
  <c r="Q1270" i="7" s="1"/>
  <c r="O1380" i="7"/>
  <c r="Q1380" i="7" s="1"/>
  <c r="O1277" i="7"/>
  <c r="Q1277" i="7" s="1"/>
  <c r="O94" i="7"/>
  <c r="Q94" i="7" s="1"/>
  <c r="O719" i="7"/>
  <c r="Q719" i="7" s="1"/>
  <c r="O1296" i="7"/>
  <c r="Q1296" i="7" s="1"/>
  <c r="O1238" i="7"/>
  <c r="Q1238" i="7" s="1"/>
  <c r="O561" i="7"/>
  <c r="Q561" i="7" s="1"/>
  <c r="O93" i="7"/>
  <c r="Q93" i="7" s="1"/>
  <c r="O701" i="7"/>
  <c r="Q701" i="7" s="1"/>
  <c r="O779" i="7"/>
  <c r="Q779" i="7" s="1"/>
  <c r="O133" i="7"/>
  <c r="Q133" i="7" s="1"/>
  <c r="O778" i="7"/>
  <c r="Q778" i="7" s="1"/>
  <c r="O517" i="7"/>
  <c r="Q517" i="7" s="1"/>
  <c r="O1344" i="7"/>
  <c r="Q1344" i="7" s="1"/>
  <c r="O1250" i="7"/>
  <c r="Q1250" i="7" s="1"/>
  <c r="O1351" i="7"/>
  <c r="Q1351" i="7" s="1"/>
  <c r="O1235" i="7"/>
  <c r="Q1235" i="7" s="1"/>
  <c r="O1293" i="7"/>
  <c r="Q1293" i="7" s="1"/>
  <c r="O1242" i="7"/>
  <c r="Q1242" i="7" s="1"/>
  <c r="O1450" i="7"/>
  <c r="O185" i="7"/>
  <c r="Q185" i="7" s="1"/>
  <c r="O1271" i="7"/>
  <c r="O193" i="7"/>
  <c r="Q193" i="7" s="1"/>
  <c r="O1364" i="7"/>
  <c r="Q1364" i="7" s="1"/>
  <c r="O673" i="7"/>
  <c r="Q673" i="7" s="1"/>
  <c r="O703" i="7"/>
  <c r="Q703" i="7" s="1"/>
  <c r="O1258" i="7"/>
  <c r="Q1258" i="7" s="1"/>
  <c r="O177" i="7"/>
  <c r="Q177" i="7" s="1"/>
  <c r="O545" i="7"/>
  <c r="Q545" i="7" s="1"/>
  <c r="O103" i="7"/>
  <c r="O685" i="7"/>
  <c r="Q685" i="7" s="1"/>
  <c r="O715" i="7"/>
  <c r="Q715" i="7" s="1"/>
  <c r="O714" i="7"/>
  <c r="Q714" i="7" s="1"/>
  <c r="O501" i="7"/>
  <c r="O129" i="7"/>
  <c r="Q129" i="7" s="1"/>
  <c r="O1216" i="7"/>
  <c r="Q1216" i="7" s="1"/>
  <c r="O1434" i="7"/>
  <c r="O1255" i="7"/>
  <c r="Q1255" i="7" s="1"/>
  <c r="O1254" i="7"/>
  <c r="Q1254" i="7" s="1"/>
  <c r="O1320" i="7"/>
  <c r="Q1320" i="7" s="1"/>
  <c r="O62" i="7"/>
  <c r="Q62" i="7" s="1"/>
  <c r="O687" i="7"/>
  <c r="Q687" i="7" s="1"/>
  <c r="O1206" i="7"/>
  <c r="Q1206" i="7" s="1"/>
  <c r="O674" i="7"/>
  <c r="O529" i="7"/>
  <c r="O61" i="7"/>
  <c r="Q61" i="7" s="1"/>
  <c r="O699" i="7"/>
  <c r="O101" i="7"/>
  <c r="Q101" i="7" s="1"/>
  <c r="O698" i="7"/>
  <c r="O485" i="7"/>
  <c r="Q485" i="7" s="1"/>
  <c r="O1312" i="7"/>
  <c r="Q1312" i="7" s="1"/>
  <c r="O1350" i="7"/>
  <c r="Q1350" i="7" s="1"/>
  <c r="O1282" i="7"/>
  <c r="O1418" i="7"/>
  <c r="Q1418" i="7" s="1"/>
  <c r="O153" i="7"/>
  <c r="Q153" i="7" s="1"/>
  <c r="O226" i="7"/>
  <c r="Q226" i="7" s="1"/>
  <c r="O161" i="7"/>
  <c r="Q161" i="7" s="1"/>
  <c r="O203" i="7"/>
  <c r="Q203" i="7" s="1"/>
  <c r="O1241" i="7"/>
  <c r="Q1241" i="7" s="1"/>
  <c r="O816" i="7"/>
  <c r="O1228" i="7"/>
  <c r="Q1228" i="7" s="1"/>
  <c r="O145" i="7"/>
  <c r="Q145" i="7" s="1"/>
  <c r="O578" i="7"/>
  <c r="Q578" i="7" s="1"/>
  <c r="O513" i="7"/>
  <c r="Q513" i="7" s="1"/>
  <c r="O71" i="7"/>
  <c r="Q71" i="7" s="1"/>
  <c r="O683" i="7"/>
  <c r="O682" i="7"/>
  <c r="Q682" i="7" s="1"/>
  <c r="O97" i="7"/>
  <c r="Q97" i="7" s="1"/>
  <c r="O1257" i="7"/>
  <c r="Q1257" i="7" s="1"/>
  <c r="O1262" i="7"/>
  <c r="O1402" i="7"/>
  <c r="Q1402" i="7" s="1"/>
  <c r="O1223" i="7"/>
  <c r="Q1223" i="7" s="1"/>
  <c r="O1222" i="7"/>
  <c r="Q1222" i="7" s="1"/>
  <c r="O1331" i="7"/>
  <c r="O1288" i="7"/>
  <c r="Q1288" i="7" s="1"/>
  <c r="O800" i="7"/>
  <c r="O1317" i="7"/>
  <c r="Q1317" i="7" s="1"/>
  <c r="O562" i="7"/>
  <c r="O497" i="7"/>
  <c r="Q497" i="7" s="1"/>
  <c r="O69" i="7"/>
  <c r="Q69" i="7" s="1"/>
  <c r="O1280" i="7"/>
  <c r="O1349" i="7"/>
  <c r="Q1349" i="7" s="1"/>
  <c r="O1297" i="7"/>
  <c r="O1346" i="7"/>
  <c r="O1347" i="7"/>
  <c r="Q1347" i="7" s="1"/>
  <c r="O1386" i="7"/>
  <c r="Q1386" i="7" s="1"/>
  <c r="O121" i="7"/>
  <c r="Q121" i="7" s="1"/>
  <c r="O1463" i="7"/>
  <c r="Q1463" i="7" s="1"/>
  <c r="O194" i="7"/>
  <c r="Q194" i="7" s="1"/>
  <c r="O171" i="7"/>
  <c r="Q171" i="7" s="1"/>
  <c r="O1268" i="7"/>
  <c r="O1209" i="7"/>
  <c r="O784" i="7"/>
  <c r="Q784" i="7" s="1"/>
  <c r="O113" i="7"/>
  <c r="Q113" i="7" s="1"/>
  <c r="O546" i="7"/>
  <c r="Q546" i="7" s="1"/>
  <c r="O679" i="7"/>
  <c r="Q679" i="7" s="1"/>
  <c r="O65" i="7"/>
  <c r="Q65" i="7" s="1"/>
  <c r="O1341" i="7"/>
  <c r="Q1341" i="7" s="1"/>
  <c r="O1348" i="7"/>
  <c r="O1303" i="7"/>
  <c r="Q1303" i="7" s="1"/>
  <c r="O1370" i="7"/>
  <c r="Q1370" i="7" s="1"/>
  <c r="O1447" i="7"/>
  <c r="Q1447" i="7" s="1"/>
  <c r="O224" i="7"/>
  <c r="Q224" i="7" s="1"/>
  <c r="O1299" i="7"/>
  <c r="Q1299" i="7" s="1"/>
  <c r="O1252" i="7"/>
  <c r="O1458" i="7"/>
  <c r="Q1458" i="7" s="1"/>
  <c r="O768" i="7"/>
  <c r="Q768" i="7" s="1"/>
  <c r="O1285" i="7"/>
  <c r="Q1285" i="7" s="1"/>
  <c r="O530" i="7"/>
  <c r="Q530" i="7" s="1"/>
  <c r="O571" i="7"/>
  <c r="Q571" i="7" s="1"/>
  <c r="O567" i="7"/>
  <c r="Q567" i="7" s="1"/>
  <c r="O1230" i="7"/>
  <c r="Q1230" i="7" s="1"/>
  <c r="O1337" i="7"/>
  <c r="Q1337" i="7" s="1"/>
  <c r="O1272" i="7"/>
  <c r="O1315" i="7"/>
  <c r="Q1315" i="7" s="1"/>
  <c r="O1354" i="7"/>
  <c r="Q1354" i="7" s="1"/>
  <c r="O196" i="7"/>
  <c r="O89" i="7"/>
  <c r="Q89" i="7" s="1"/>
  <c r="O1431" i="7"/>
  <c r="Q1431" i="7" s="1"/>
  <c r="O162" i="7"/>
  <c r="Q162" i="7" s="1"/>
  <c r="O139" i="7"/>
  <c r="Q139" i="7" s="1"/>
  <c r="O1278" i="7"/>
  <c r="O1442" i="7"/>
  <c r="Q1442" i="7" s="1"/>
  <c r="O720" i="7"/>
  <c r="Q720" i="7" s="1"/>
  <c r="O1275" i="7"/>
  <c r="Q1275" i="7" s="1"/>
  <c r="O81" i="7"/>
  <c r="Q81" i="7" s="1"/>
  <c r="O514" i="7"/>
  <c r="Q514" i="7" s="1"/>
  <c r="O555" i="7"/>
  <c r="Q555" i="7" s="1"/>
  <c r="O551" i="7"/>
  <c r="O140" i="7"/>
  <c r="O1309" i="7"/>
  <c r="Q1309" i="7" s="1"/>
  <c r="O1236" i="7"/>
  <c r="Q1236" i="7" s="1"/>
  <c r="O1316" i="7"/>
  <c r="O207" i="7"/>
  <c r="Q207" i="7" s="1"/>
  <c r="O1415" i="7"/>
  <c r="Q1415" i="7" s="1"/>
  <c r="O192" i="7"/>
  <c r="Q192" i="7" s="1"/>
  <c r="O1220" i="7"/>
  <c r="Q1220" i="7" s="1"/>
  <c r="O1426" i="7"/>
  <c r="Q1426" i="7" s="1"/>
  <c r="O704" i="7"/>
  <c r="Q704" i="7" s="1"/>
  <c r="O498" i="7"/>
  <c r="Q498" i="7" s="1"/>
  <c r="O116" i="7"/>
  <c r="Q116" i="7" s="1"/>
  <c r="O1319" i="7"/>
  <c r="Q1319" i="7" s="1"/>
  <c r="O1305" i="7"/>
  <c r="Q1305" i="7" s="1"/>
  <c r="O1283" i="7"/>
  <c r="Q1283" i="7" s="1"/>
  <c r="O164" i="7"/>
  <c r="Q164" i="7" s="1"/>
  <c r="O57" i="7"/>
  <c r="Q57" i="7" s="1"/>
  <c r="O1399" i="7"/>
  <c r="Q1399" i="7" s="1"/>
  <c r="O107" i="7"/>
  <c r="Q107" i="7" s="1"/>
  <c r="O1410" i="7"/>
  <c r="Q1410" i="7" s="1"/>
  <c r="O688" i="7"/>
  <c r="Q688" i="7" s="1"/>
  <c r="O1218" i="7"/>
  <c r="Q1218" i="7" s="1"/>
  <c r="O1249" i="7"/>
  <c r="Q1249" i="7" s="1"/>
  <c r="O523" i="7"/>
  <c r="Q523" i="7" s="1"/>
  <c r="O519" i="7"/>
  <c r="Q519" i="7" s="1"/>
  <c r="O678" i="7"/>
  <c r="Q678" i="7" s="1"/>
  <c r="O108" i="7"/>
  <c r="Q108" i="7" s="1"/>
  <c r="O1298" i="7"/>
  <c r="O1308" i="7"/>
  <c r="O1284" i="7"/>
  <c r="O1345" i="7"/>
  <c r="Q1345" i="7" s="1"/>
  <c r="O1273" i="7"/>
  <c r="Q1273" i="7" s="1"/>
  <c r="O175" i="7"/>
  <c r="Q175" i="7" s="1"/>
  <c r="O1383" i="7"/>
  <c r="Q1383" i="7" s="1"/>
  <c r="O160" i="7"/>
  <c r="Q160" i="7" s="1"/>
  <c r="O1231" i="7"/>
  <c r="Q1231" i="7" s="1"/>
  <c r="O1394" i="7"/>
  <c r="Q1394" i="7" s="1"/>
  <c r="O212" i="7"/>
  <c r="Q212" i="7" s="1"/>
  <c r="O576" i="7"/>
  <c r="Q576" i="7" s="1"/>
  <c r="O84" i="7"/>
  <c r="Q84" i="7" s="1"/>
  <c r="O1248" i="7"/>
  <c r="O1313" i="7"/>
  <c r="O198" i="7"/>
  <c r="Q198" i="7" s="1"/>
  <c r="O132" i="7"/>
  <c r="Q132" i="7" s="1"/>
  <c r="O1367" i="7"/>
  <c r="Q1367" i="7" s="1"/>
  <c r="O1261" i="7"/>
  <c r="Q1261" i="7" s="1"/>
  <c r="O75" i="7"/>
  <c r="Q75" i="7" s="1"/>
  <c r="O1378" i="7"/>
  <c r="Q1378" i="7" s="1"/>
  <c r="O560" i="7"/>
  <c r="Q560" i="7" s="1"/>
  <c r="O1217" i="7"/>
  <c r="Q1217" i="7" s="1"/>
  <c r="O220" i="7"/>
  <c r="Q220" i="7" s="1"/>
  <c r="O1251" i="7"/>
  <c r="Q1251" i="7" s="1"/>
  <c r="O1267" i="7"/>
  <c r="Q1267" i="7" s="1"/>
  <c r="O1237" i="7"/>
  <c r="Q1237" i="7" s="1"/>
  <c r="O1326" i="7"/>
  <c r="Q1326" i="7" s="1"/>
  <c r="O1292" i="7"/>
  <c r="O1247" i="7"/>
  <c r="Q1247" i="7" s="1"/>
  <c r="O143" i="7"/>
  <c r="O128" i="7"/>
  <c r="Q128" i="7" s="1"/>
  <c r="O1459" i="7"/>
  <c r="Q1459" i="7" s="1"/>
  <c r="O1362" i="7"/>
  <c r="Q1362" i="7" s="1"/>
  <c r="O180" i="7"/>
  <c r="O544" i="7"/>
  <c r="Q544" i="7" s="1"/>
  <c r="O210" i="7"/>
  <c r="Q210" i="7" s="1"/>
  <c r="O1470" i="7"/>
  <c r="O772" i="7"/>
  <c r="Q772" i="7" s="1"/>
  <c r="O817" i="7"/>
  <c r="O574" i="7"/>
  <c r="Q574" i="7" s="1"/>
  <c r="O1232" i="7"/>
  <c r="Q1232" i="7" s="1"/>
  <c r="O166" i="7"/>
  <c r="Q166" i="7" s="1"/>
  <c r="O100" i="7"/>
  <c r="Q100" i="7" s="1"/>
  <c r="O205" i="7"/>
  <c r="Q205" i="7" s="1"/>
  <c r="O1233" i="7"/>
  <c r="Q1233" i="7" s="1"/>
  <c r="O204" i="7"/>
  <c r="Q204" i="7" s="1"/>
  <c r="O1443" i="7"/>
  <c r="Q1443" i="7" s="1"/>
  <c r="O223" i="7"/>
  <c r="Q223" i="7" s="1"/>
  <c r="O528" i="7"/>
  <c r="Q528" i="7" s="1"/>
  <c r="O1454" i="7"/>
  <c r="Q1454" i="7" s="1"/>
  <c r="O188" i="7"/>
  <c r="O708" i="7"/>
  <c r="Q708" i="7" s="1"/>
  <c r="O1219" i="7"/>
  <c r="Q1219" i="7" s="1"/>
  <c r="O1318" i="7"/>
  <c r="Q1318" i="7" s="1"/>
  <c r="O1225" i="7"/>
  <c r="Q1225" i="7" s="1"/>
  <c r="O1294" i="7"/>
  <c r="Q1294" i="7" s="1"/>
  <c r="O1215" i="7"/>
  <c r="Q1215" i="7" s="1"/>
  <c r="O111" i="7"/>
  <c r="Q111" i="7" s="1"/>
  <c r="O1224" i="7"/>
  <c r="Q1224" i="7" s="1"/>
  <c r="O214" i="7"/>
  <c r="Q214" i="7" s="1"/>
  <c r="O96" i="7"/>
  <c r="Q96" i="7" s="1"/>
  <c r="O1427" i="7"/>
  <c r="Q1427" i="7" s="1"/>
  <c r="O148" i="7"/>
  <c r="Q148" i="7" s="1"/>
  <c r="O512" i="7"/>
  <c r="Q512" i="7" s="1"/>
  <c r="O1440" i="7"/>
  <c r="O178" i="7"/>
  <c r="Q178" i="7" s="1"/>
  <c r="O1438" i="7"/>
  <c r="Q1438" i="7" s="1"/>
  <c r="O692" i="7"/>
  <c r="Q692" i="7" s="1"/>
  <c r="O722" i="7"/>
  <c r="Q722" i="7" s="1"/>
  <c r="O785" i="7"/>
  <c r="Q785" i="7" s="1"/>
  <c r="O542" i="7"/>
  <c r="Q542" i="7" s="1"/>
  <c r="O573" i="7"/>
  <c r="Q573" i="7" s="1"/>
  <c r="O1332" i="7"/>
  <c r="O1263" i="7"/>
  <c r="Q1263" i="7" s="1"/>
  <c r="O1334" i="7"/>
  <c r="Q1334" i="7" s="1"/>
  <c r="O134" i="7"/>
  <c r="O1467" i="7"/>
  <c r="Q1467" i="7" s="1"/>
  <c r="O68" i="7"/>
  <c r="Q68" i="7" s="1"/>
  <c r="O1464" i="7"/>
  <c r="O173" i="7"/>
  <c r="Q173" i="7" s="1"/>
  <c r="O1462" i="7"/>
  <c r="Q1462" i="7" s="1"/>
  <c r="O172" i="7"/>
  <c r="Q172" i="7" s="1"/>
  <c r="O1411" i="7"/>
  <c r="Q1411" i="7" s="1"/>
  <c r="O191" i="7"/>
  <c r="Q191" i="7" s="1"/>
  <c r="O1457" i="7"/>
  <c r="Q1457" i="7" s="1"/>
  <c r="O496" i="7"/>
  <c r="Q496" i="7" s="1"/>
  <c r="O1424" i="7"/>
  <c r="Q1424" i="7" s="1"/>
  <c r="O1422" i="7"/>
  <c r="Q1422" i="7" s="1"/>
  <c r="O156" i="7"/>
  <c r="Q156" i="7" s="1"/>
  <c r="O690" i="7"/>
  <c r="Q690" i="7" s="1"/>
  <c r="O769" i="7"/>
  <c r="Q769" i="7" s="1"/>
  <c r="O526" i="7"/>
  <c r="Q526" i="7" s="1"/>
  <c r="O1321" i="7"/>
  <c r="Q1321" i="7" s="1"/>
  <c r="O1330" i="7"/>
  <c r="O1245" i="7"/>
  <c r="Q1245" i="7" s="1"/>
  <c r="O1269" i="7"/>
  <c r="O1460" i="7"/>
  <c r="Q1460" i="7" s="1"/>
  <c r="O1253" i="7"/>
  <c r="O70" i="7"/>
  <c r="Q70" i="7" s="1"/>
  <c r="O777" i="7"/>
  <c r="Q777" i="7" s="1"/>
  <c r="O1400" i="7"/>
  <c r="Q1400" i="7" s="1"/>
  <c r="O109" i="7"/>
  <c r="Q109" i="7" s="1"/>
  <c r="O1398" i="7"/>
  <c r="O787" i="7"/>
  <c r="Q787" i="7" s="1"/>
  <c r="O213" i="7"/>
  <c r="Q213" i="7" s="1"/>
  <c r="O170" i="7"/>
  <c r="Q170" i="7" s="1"/>
  <c r="O1240" i="7"/>
  <c r="Q1240" i="7" s="1"/>
  <c r="O1274" i="7"/>
  <c r="O1221" i="7"/>
  <c r="Q1221" i="7" s="1"/>
  <c r="O812" i="7"/>
  <c r="Q812" i="7" s="1"/>
  <c r="O697" i="7"/>
  <c r="Q697" i="7" s="1"/>
  <c r="O1368" i="7"/>
  <c r="Q1368" i="7" s="1"/>
  <c r="O77" i="7"/>
  <c r="O1366" i="7"/>
  <c r="Q1366" i="7" s="1"/>
  <c r="O1243" i="7"/>
  <c r="Q1243" i="7" s="1"/>
  <c r="O675" i="7"/>
  <c r="Q675" i="7" s="1"/>
  <c r="O691" i="7"/>
  <c r="Q691" i="7" s="1"/>
  <c r="O181" i="7"/>
  <c r="Q181" i="7" s="1"/>
  <c r="O138" i="7"/>
  <c r="Q138" i="7" s="1"/>
  <c r="O95" i="7"/>
  <c r="Q95" i="7" s="1"/>
  <c r="O1361" i="7"/>
  <c r="Q1361" i="7" s="1"/>
  <c r="O1208" i="7"/>
  <c r="Q1208" i="7" s="1"/>
  <c r="O1256" i="7"/>
  <c r="Q1256" i="7" s="1"/>
  <c r="O1234" i="7"/>
  <c r="Q1234" i="7" s="1"/>
  <c r="O780" i="7"/>
  <c r="Q780" i="7" s="1"/>
  <c r="O1465" i="7"/>
  <c r="Q1465" i="7" s="1"/>
  <c r="O1211" i="7"/>
  <c r="Q1211" i="7" s="1"/>
  <c r="O563" i="7"/>
  <c r="Q563" i="7" s="1"/>
  <c r="O1300" i="7"/>
  <c r="O54" i="7"/>
  <c r="Q54" i="7" s="1"/>
  <c r="O211" i="7"/>
  <c r="O814" i="7"/>
  <c r="O495" i="7"/>
  <c r="Q495" i="7" s="1"/>
  <c r="O537" i="7"/>
  <c r="Q537" i="7" s="1"/>
  <c r="O98" i="7"/>
  <c r="Q98" i="7" s="1"/>
  <c r="O1289" i="7"/>
  <c r="Q1289" i="7" s="1"/>
  <c r="O796" i="7"/>
  <c r="Q796" i="7" s="1"/>
  <c r="O216" i="7"/>
  <c r="Q216" i="7" s="1"/>
  <c r="O804" i="7"/>
  <c r="O159" i="7"/>
  <c r="O798" i="7"/>
  <c r="O764" i="7"/>
  <c r="O184" i="7"/>
  <c r="Q184" i="7" s="1"/>
  <c r="O179" i="7"/>
  <c r="Q179" i="7" s="1"/>
  <c r="O782" i="7"/>
  <c r="Q782" i="7" s="1"/>
  <c r="O66" i="7"/>
  <c r="O716" i="7"/>
  <c r="Q716" i="7" s="1"/>
  <c r="O152" i="7"/>
  <c r="Q152" i="7" s="1"/>
  <c r="O127" i="7"/>
  <c r="Q127" i="7" s="1"/>
  <c r="O766" i="7"/>
  <c r="Q766" i="7" s="1"/>
  <c r="O558" i="7"/>
  <c r="Q558" i="7" s="1"/>
  <c r="O535" i="7"/>
  <c r="O1342" i="7"/>
  <c r="Q1342" i="7" s="1"/>
  <c r="O1204" i="7"/>
  <c r="Q1204" i="7" s="1"/>
  <c r="O120" i="7"/>
  <c r="Q120" i="7" s="1"/>
  <c r="O147" i="7"/>
  <c r="Q147" i="7" s="1"/>
  <c r="O1406" i="7"/>
  <c r="Q1406" i="7" s="1"/>
  <c r="O510" i="7"/>
  <c r="Q510" i="7" s="1"/>
  <c r="O503" i="7"/>
  <c r="Q503" i="7" s="1"/>
  <c r="O806" i="7"/>
  <c r="Q806" i="7" s="1"/>
  <c r="O1390" i="7"/>
  <c r="Q1390" i="7" s="1"/>
  <c r="O494" i="7"/>
  <c r="Q494" i="7" s="1"/>
  <c r="O570" i="7"/>
  <c r="O487" i="7"/>
  <c r="Q487" i="7" s="1"/>
  <c r="O579" i="7"/>
  <c r="Q579" i="7" s="1"/>
  <c r="O63" i="7"/>
  <c r="Q63" i="7" s="1"/>
  <c r="O1374" i="7"/>
  <c r="Q1374" i="7" s="1"/>
  <c r="O554" i="7"/>
  <c r="Q554" i="7" s="1"/>
  <c r="O1205" i="7"/>
  <c r="Q1205" i="7" s="1"/>
  <c r="O141" i="7"/>
  <c r="Q141" i="7" s="1"/>
  <c r="O547" i="7"/>
  <c r="Q547" i="7" s="1"/>
  <c r="O1358" i="7"/>
  <c r="Q1358" i="7" s="1"/>
  <c r="O538" i="7"/>
  <c r="Q538" i="7" s="1"/>
  <c r="O1339" i="7"/>
  <c r="O531" i="7"/>
  <c r="Q531" i="7" s="1"/>
  <c r="O200" i="7"/>
  <c r="Q200" i="7" s="1"/>
  <c r="O208" i="7"/>
  <c r="Q208" i="7" s="1"/>
  <c r="O522" i="7"/>
  <c r="Q522" i="7" s="1"/>
  <c r="O1307" i="7"/>
  <c r="Q1307" i="7" s="1"/>
  <c r="O64" i="7"/>
  <c r="Q64" i="7" s="1"/>
  <c r="O1441" i="7"/>
  <c r="Q1441" i="7" s="1"/>
  <c r="O199" i="7"/>
  <c r="Q199" i="7" s="1"/>
  <c r="O572" i="7"/>
  <c r="Q572" i="7" s="1"/>
  <c r="O506" i="7"/>
  <c r="O31" i="7"/>
  <c r="O79" i="7"/>
  <c r="O1425" i="7"/>
  <c r="O168" i="7"/>
  <c r="Q168" i="7" s="1"/>
  <c r="O556" i="7"/>
  <c r="Q556" i="7" s="1"/>
  <c r="O176" i="7"/>
  <c r="Q176" i="7" s="1"/>
  <c r="O490" i="7"/>
  <c r="Q490" i="7" s="1"/>
  <c r="O119" i="7"/>
  <c r="Q119" i="7" s="1"/>
  <c r="O803" i="7"/>
  <c r="O1409" i="7"/>
  <c r="Q1409" i="7" s="1"/>
  <c r="O167" i="7"/>
  <c r="Q167" i="7" s="1"/>
  <c r="O540" i="7"/>
  <c r="Q540" i="7" s="1"/>
  <c r="O1276" i="7"/>
  <c r="Q1276" i="7" s="1"/>
  <c r="O1244" i="7"/>
  <c r="Q1244" i="7" s="1"/>
  <c r="O771" i="7"/>
  <c r="Q771" i="7" s="1"/>
  <c r="O1393" i="7"/>
  <c r="Q1393" i="7" s="1"/>
  <c r="O136" i="7"/>
  <c r="Q136" i="7" s="1"/>
  <c r="O144" i="7"/>
  <c r="Q144" i="7" s="1"/>
  <c r="O711" i="7"/>
  <c r="Q711" i="7" s="1"/>
  <c r="O87" i="7"/>
  <c r="Q87" i="7" s="1"/>
  <c r="O1446" i="7"/>
  <c r="Q1446" i="7" s="1"/>
  <c r="O1377" i="7"/>
  <c r="Q1377" i="7" s="1"/>
  <c r="O801" i="7"/>
  <c r="Q801" i="7" s="1"/>
  <c r="O1468" i="7"/>
  <c r="Q1468" i="7" s="1"/>
  <c r="O695" i="7"/>
  <c r="O676" i="7"/>
  <c r="O1430" i="7"/>
  <c r="Q1430" i="7" s="1"/>
  <c r="O104" i="7"/>
  <c r="Q104" i="7" s="1"/>
  <c r="O721" i="7"/>
  <c r="Q721" i="7" s="1"/>
  <c r="O1452" i="7"/>
  <c r="Q1452" i="7" s="1"/>
  <c r="O55" i="7"/>
  <c r="O580" i="7"/>
  <c r="Q580" i="7" s="1"/>
  <c r="O1264" i="7"/>
  <c r="Q1264" i="7" s="1"/>
  <c r="O1414" i="7"/>
  <c r="Q1414" i="7" s="1"/>
  <c r="O201" i="7"/>
  <c r="Q201" i="7" s="1"/>
  <c r="O1327" i="7"/>
  <c r="Q1327" i="7" s="1"/>
  <c r="O705" i="7"/>
  <c r="Q705" i="7" s="1"/>
  <c r="O1436" i="7"/>
  <c r="Q1436" i="7" s="1"/>
  <c r="O122" i="7"/>
  <c r="Q122" i="7" s="1"/>
  <c r="O680" i="7"/>
  <c r="Q680" i="7" s="1"/>
  <c r="O564" i="7"/>
  <c r="Q564" i="7" s="1"/>
  <c r="O1287" i="7"/>
  <c r="Q1287" i="7" s="1"/>
  <c r="O1382" i="7"/>
  <c r="O1395" i="7"/>
  <c r="O1239" i="7"/>
  <c r="Q1239" i="7" s="1"/>
  <c r="O1295" i="7"/>
  <c r="Q1295" i="7" s="1"/>
  <c r="O689" i="7"/>
  <c r="Q689" i="7" s="1"/>
  <c r="O557" i="7"/>
  <c r="Q557" i="7" s="1"/>
  <c r="O1420" i="7"/>
  <c r="Q1420" i="7" s="1"/>
  <c r="O568" i="7"/>
  <c r="Q568" i="7" s="1"/>
  <c r="O548" i="7"/>
  <c r="Q548" i="7" s="1"/>
  <c r="O215" i="7"/>
  <c r="Q215" i="7" s="1"/>
  <c r="O1379" i="7"/>
  <c r="Q1379" i="7" s="1"/>
  <c r="O169" i="7"/>
  <c r="Q169" i="7" s="1"/>
  <c r="O1265" i="7"/>
  <c r="Q1265" i="7" s="1"/>
  <c r="O541" i="7"/>
  <c r="Q541" i="7" s="1"/>
  <c r="O1404" i="7"/>
  <c r="Q1404" i="7" s="1"/>
  <c r="O552" i="7"/>
  <c r="Q552" i="7" s="1"/>
  <c r="O532" i="7"/>
  <c r="O809" i="7"/>
  <c r="Q809" i="7" s="1"/>
  <c r="O183" i="7"/>
  <c r="Q183" i="7" s="1"/>
  <c r="O1363" i="7"/>
  <c r="Q1363" i="7" s="1"/>
  <c r="O1207" i="7"/>
  <c r="Q1207" i="7" s="1"/>
  <c r="O525" i="7"/>
  <c r="Q525" i="7" s="1"/>
  <c r="O1388" i="7"/>
  <c r="Q1388" i="7" s="1"/>
  <c r="O206" i="7"/>
  <c r="O516" i="7"/>
  <c r="Q516" i="7" s="1"/>
  <c r="O1213" i="7"/>
  <c r="Q1213" i="7" s="1"/>
  <c r="O793" i="7"/>
  <c r="Q793" i="7" s="1"/>
  <c r="O1455" i="7"/>
  <c r="Q1455" i="7" s="1"/>
  <c r="O1227" i="7"/>
  <c r="Q1227" i="7" s="1"/>
  <c r="O509" i="7"/>
  <c r="Q509" i="7" s="1"/>
  <c r="O1372" i="7"/>
  <c r="O174" i="7"/>
  <c r="Q174" i="7" s="1"/>
  <c r="O500" i="7"/>
  <c r="Q500" i="7" s="1"/>
  <c r="O713" i="7"/>
  <c r="Q713" i="7" s="1"/>
  <c r="O1343" i="7"/>
  <c r="Q1343" i="7" s="1"/>
  <c r="O1439" i="7"/>
  <c r="Q1439" i="7" s="1"/>
  <c r="O493" i="7"/>
  <c r="Q493" i="7" s="1"/>
  <c r="O1356" i="7"/>
  <c r="Q1356" i="7" s="1"/>
  <c r="O1311" i="7"/>
  <c r="Q1311" i="7" s="1"/>
  <c r="O149" i="7"/>
  <c r="Q149" i="7" s="1"/>
  <c r="O1423" i="7"/>
  <c r="Q1423" i="7" s="1"/>
  <c r="O1469" i="7"/>
  <c r="Q1469" i="7" s="1"/>
  <c r="O219" i="7"/>
  <c r="Q219" i="7" s="1"/>
  <c r="O142" i="7"/>
  <c r="Q142" i="7" s="1"/>
  <c r="O566" i="7"/>
  <c r="Q566" i="7" s="1"/>
  <c r="O1449" i="7"/>
  <c r="Q1449" i="7" s="1"/>
  <c r="O1279" i="7"/>
  <c r="Q1279" i="7" s="1"/>
  <c r="O1407" i="7"/>
  <c r="Q1407" i="7" s="1"/>
  <c r="O1453" i="7"/>
  <c r="Q1453" i="7" s="1"/>
  <c r="O550" i="7"/>
  <c r="Q550" i="7" s="1"/>
  <c r="O1433" i="7"/>
  <c r="Q1433" i="7" s="1"/>
  <c r="O117" i="7"/>
  <c r="O1391" i="7"/>
  <c r="Q1391" i="7" s="1"/>
  <c r="O1437" i="7"/>
  <c r="Q1437" i="7" s="1"/>
  <c r="O124" i="7"/>
  <c r="Q124" i="7" s="1"/>
  <c r="O187" i="7"/>
  <c r="Q187" i="7" s="1"/>
  <c r="O110" i="7"/>
  <c r="Q110" i="7" s="1"/>
  <c r="O534" i="7"/>
  <c r="O1302" i="7"/>
  <c r="Q1302" i="7" s="1"/>
  <c r="O1448" i="7"/>
  <c r="Q1448" i="7" s="1"/>
  <c r="O1375" i="7"/>
  <c r="Q1375" i="7" s="1"/>
  <c r="O1456" i="7"/>
  <c r="Q1456" i="7" s="1"/>
  <c r="O1384" i="7"/>
  <c r="Q1384" i="7" s="1"/>
  <c r="O182" i="7"/>
  <c r="Q182" i="7" s="1"/>
  <c r="O575" i="7"/>
  <c r="Q575" i="7" s="1"/>
  <c r="O123" i="7"/>
  <c r="O1419" i="7"/>
  <c r="Q1419" i="7" s="1"/>
  <c r="O808" i="7"/>
  <c r="O1352" i="7"/>
  <c r="Q1352" i="7" s="1"/>
  <c r="O1408" i="7"/>
  <c r="Q1408" i="7" s="1"/>
  <c r="O114" i="7"/>
  <c r="Q114" i="7" s="1"/>
  <c r="O559" i="7"/>
  <c r="Q559" i="7" s="1"/>
  <c r="O1403" i="7"/>
  <c r="O792" i="7"/>
  <c r="Q792" i="7" s="1"/>
  <c r="O86" i="7"/>
  <c r="Q86" i="7" s="1"/>
  <c r="O74" i="7"/>
  <c r="Q74" i="7" s="1"/>
  <c r="O1360" i="7"/>
  <c r="Q1360" i="7" s="1"/>
  <c r="O511" i="7"/>
  <c r="Q511" i="7" s="1"/>
  <c r="O491" i="7"/>
  <c r="Q491" i="7" s="1"/>
  <c r="O553" i="7"/>
  <c r="Q553" i="7" s="1"/>
  <c r="O696" i="7"/>
  <c r="Q696" i="7" s="1"/>
  <c r="O92" i="7"/>
  <c r="Q92" i="7" s="1"/>
  <c r="O773" i="7"/>
  <c r="O709" i="7"/>
  <c r="O1324" i="7"/>
  <c r="O693" i="7"/>
  <c r="Q693" i="7" s="1"/>
  <c r="O102" i="7"/>
  <c r="Q102" i="7" s="1"/>
  <c r="O1432" i="7"/>
  <c r="Q1432" i="7" s="1"/>
  <c r="O155" i="7"/>
  <c r="Q155" i="7" s="1"/>
  <c r="O1416" i="7"/>
  <c r="Q1416" i="7" s="1"/>
  <c r="O195" i="7"/>
  <c r="Q195" i="7" s="1"/>
  <c r="O539" i="7"/>
  <c r="Q539" i="7" s="1"/>
  <c r="O507" i="7"/>
  <c r="Q507" i="7" s="1"/>
  <c r="O1461" i="7"/>
  <c r="Q1461" i="7" s="1"/>
  <c r="O1451" i="7"/>
  <c r="Q1451" i="7" s="1"/>
  <c r="O1445" i="7"/>
  <c r="Q1445" i="7" s="1"/>
  <c r="O1435" i="7"/>
  <c r="Q1435" i="7" s="1"/>
  <c r="O150" i="7"/>
  <c r="Q150" i="7" s="1"/>
  <c r="O1387" i="7"/>
  <c r="Q1387" i="7" s="1"/>
  <c r="O118" i="7"/>
  <c r="Q118" i="7" s="1"/>
  <c r="O1371" i="7"/>
  <c r="Q1371" i="7" s="1"/>
  <c r="O202" i="7"/>
  <c r="Q202" i="7" s="1"/>
  <c r="O106" i="7"/>
  <c r="Q106" i="7" s="1"/>
  <c r="O569" i="7"/>
  <c r="Q569" i="7" s="1"/>
  <c r="O78" i="7"/>
  <c r="Q78" i="7" s="1"/>
  <c r="O805" i="7"/>
  <c r="Q805" i="7" s="1"/>
  <c r="O222" i="7"/>
  <c r="Q222" i="7" s="1"/>
  <c r="O1392" i="7"/>
  <c r="Q1392" i="7" s="1"/>
  <c r="O776" i="7"/>
  <c r="Q776" i="7" s="1"/>
  <c r="O1376" i="7"/>
  <c r="Q1376" i="7" s="1"/>
  <c r="O712" i="7"/>
  <c r="Q712" i="7" s="1"/>
  <c r="O130" i="7"/>
  <c r="Q130" i="7" s="1"/>
  <c r="O1359" i="7"/>
  <c r="Q1359" i="7" s="1"/>
  <c r="O518" i="7"/>
  <c r="Q518" i="7" s="1"/>
  <c r="O146" i="7"/>
  <c r="Q146" i="7" s="1"/>
  <c r="O502" i="7"/>
  <c r="Q502" i="7" s="1"/>
  <c r="O486" i="7"/>
  <c r="O82" i="7"/>
  <c r="Q82" i="7" s="1"/>
  <c r="O76" i="7"/>
  <c r="Q76" i="7" s="1"/>
  <c r="O527" i="7"/>
  <c r="Q527" i="7" s="1"/>
  <c r="O789" i="7"/>
  <c r="Q789" i="7" s="1"/>
  <c r="O543" i="7"/>
  <c r="K1514" i="3"/>
  <c r="K1518" i="3"/>
  <c r="K1522" i="3"/>
  <c r="K1526" i="3"/>
  <c r="K1530" i="3"/>
  <c r="K1534" i="3"/>
  <c r="K1538" i="3"/>
  <c r="K1542" i="3"/>
  <c r="K1546" i="3"/>
  <c r="K1550" i="3"/>
  <c r="K1554" i="3"/>
  <c r="K1558" i="3"/>
  <c r="K1562" i="3"/>
  <c r="K1566" i="3"/>
  <c r="K1570" i="3"/>
  <c r="K1574" i="3"/>
  <c r="K1578" i="3"/>
  <c r="K1582" i="3"/>
  <c r="K1590" i="3"/>
  <c r="K1594" i="3"/>
  <c r="K1082" i="3"/>
  <c r="K1086" i="3"/>
  <c r="K1090" i="3"/>
  <c r="K1094" i="3"/>
  <c r="K1158" i="3"/>
  <c r="K1162" i="3"/>
  <c r="K1166" i="3"/>
  <c r="K1170" i="3"/>
  <c r="K1174" i="3"/>
  <c r="K1178" i="3"/>
  <c r="K1182" i="3"/>
  <c r="K1190" i="3"/>
  <c r="K1198" i="3"/>
  <c r="K1206" i="3"/>
  <c r="K1210" i="3"/>
  <c r="K1214" i="3"/>
  <c r="K1218" i="3"/>
  <c r="K1222" i="3"/>
  <c r="K1226" i="3"/>
  <c r="K1230" i="3"/>
  <c r="K1234" i="3"/>
  <c r="K1238" i="3"/>
  <c r="K1242" i="3"/>
  <c r="K1246" i="3"/>
  <c r="K1250" i="3"/>
  <c r="K1254" i="3"/>
  <c r="K1258" i="3"/>
  <c r="K1262" i="3"/>
  <c r="K1270" i="3"/>
  <c r="K1282" i="3"/>
  <c r="K1286" i="3"/>
  <c r="K1290" i="3"/>
  <c r="K1314" i="3"/>
  <c r="K1318" i="3"/>
  <c r="K1326" i="3"/>
  <c r="K1330" i="3"/>
  <c r="K1334" i="3"/>
  <c r="K1338" i="3"/>
  <c r="K1350" i="3"/>
  <c r="K1354" i="3"/>
  <c r="K1414" i="3"/>
  <c r="K1418" i="3"/>
  <c r="K1426" i="3"/>
  <c r="K1466" i="3"/>
  <c r="K1470" i="3"/>
  <c r="K1478" i="3"/>
  <c r="K1482" i="3"/>
  <c r="K1486" i="3"/>
  <c r="K1490" i="3"/>
  <c r="K1494" i="3"/>
  <c r="K1498" i="3"/>
  <c r="K1502" i="3"/>
  <c r="K1506" i="3"/>
  <c r="K1510" i="3"/>
  <c r="K1598" i="3"/>
  <c r="K1602" i="3"/>
  <c r="K1606" i="3"/>
  <c r="K1610" i="3"/>
  <c r="K1614" i="3"/>
  <c r="K1618" i="3"/>
  <c r="K1622" i="3"/>
  <c r="K1626" i="3"/>
  <c r="K1630" i="3"/>
  <c r="K1634" i="3"/>
  <c r="K1642" i="3"/>
  <c r="K1646" i="3"/>
  <c r="K1650" i="3"/>
  <c r="K1654" i="3"/>
  <c r="K1662" i="3"/>
  <c r="K1666" i="3"/>
  <c r="K1670" i="3"/>
  <c r="K1674" i="3"/>
  <c r="K1678" i="3"/>
  <c r="K1682" i="3"/>
  <c r="K1686" i="3"/>
  <c r="K1690" i="3"/>
  <c r="K1694" i="3"/>
  <c r="K1698" i="3"/>
  <c r="K1702" i="3"/>
  <c r="K1706" i="3"/>
  <c r="K1710" i="3"/>
  <c r="K1714" i="3"/>
  <c r="K1718" i="3"/>
  <c r="K1722" i="3"/>
  <c r="K1726" i="3"/>
  <c r="K1734" i="3"/>
  <c r="K1766" i="3"/>
  <c r="K1770" i="3"/>
  <c r="K1774" i="3"/>
  <c r="K1778" i="3"/>
  <c r="K1782" i="3"/>
  <c r="K1786" i="3"/>
  <c r="K1790" i="3"/>
  <c r="K1794" i="3"/>
  <c r="K1798" i="3"/>
  <c r="K1830" i="3"/>
  <c r="K1834" i="3"/>
  <c r="K1838" i="3"/>
  <c r="K1842" i="3"/>
  <c r="K1846" i="3"/>
  <c r="K1850" i="3"/>
  <c r="K1854" i="3"/>
  <c r="K1858" i="3"/>
  <c r="K1862" i="3"/>
  <c r="K1866" i="3"/>
  <c r="K1870" i="3"/>
  <c r="K1874" i="3"/>
  <c r="K1878" i="3"/>
  <c r="K1882" i="3"/>
  <c r="K1962" i="3"/>
  <c r="K1966" i="3"/>
  <c r="M1125" i="3"/>
  <c r="M1129" i="3"/>
  <c r="M1133" i="3"/>
  <c r="M1153" i="3"/>
  <c r="M1157" i="3"/>
  <c r="M1161" i="3"/>
  <c r="M1165" i="3"/>
  <c r="M1169" i="3"/>
  <c r="M1205" i="3"/>
  <c r="M1209" i="3"/>
  <c r="M1213" i="3"/>
  <c r="M1413" i="3"/>
  <c r="M1417" i="3"/>
  <c r="M1421" i="3"/>
  <c r="M1425" i="3"/>
  <c r="M1589" i="3"/>
  <c r="M1593" i="3"/>
  <c r="M1597" i="3"/>
  <c r="M1601" i="3"/>
  <c r="M1605" i="3"/>
  <c r="M1609" i="3"/>
  <c r="M1613" i="3"/>
  <c r="M1617" i="3"/>
  <c r="M1621" i="3"/>
  <c r="M1625" i="3"/>
  <c r="M1629" i="3"/>
  <c r="M1633" i="3"/>
  <c r="M1637" i="3"/>
  <c r="M1641" i="3"/>
  <c r="M1645" i="3"/>
  <c r="M1649" i="3"/>
  <c r="M1653" i="3"/>
  <c r="M1657" i="3"/>
  <c r="M1661" i="3"/>
  <c r="M1665" i="3"/>
  <c r="M1669" i="3"/>
  <c r="M1673" i="3"/>
  <c r="M1677" i="3"/>
  <c r="M1681" i="3"/>
  <c r="M1685" i="3"/>
  <c r="M1689" i="3"/>
  <c r="M1693" i="3"/>
  <c r="M1697" i="3"/>
  <c r="M1701" i="3"/>
  <c r="M1705" i="3"/>
  <c r="M1709" i="3"/>
  <c r="M1713" i="3"/>
  <c r="M1717" i="3"/>
  <c r="M1721" i="3"/>
  <c r="M1733" i="3"/>
  <c r="M1781" i="3"/>
  <c r="M1785" i="3"/>
  <c r="M1789" i="3"/>
  <c r="M1793" i="3"/>
  <c r="M1797" i="3"/>
  <c r="M1801" i="3"/>
  <c r="M1805" i="3"/>
  <c r="M1809" i="3"/>
  <c r="M1813" i="3"/>
  <c r="M1817" i="3"/>
  <c r="M1821" i="3"/>
  <c r="M1825" i="3"/>
  <c r="M1841" i="3"/>
  <c r="M1845" i="3"/>
  <c r="M1849" i="3"/>
  <c r="M1853" i="3"/>
  <c r="M1857" i="3"/>
  <c r="M1861" i="3"/>
  <c r="M1865" i="3"/>
  <c r="M1869" i="3"/>
  <c r="M1873" i="3"/>
  <c r="M1877" i="3"/>
  <c r="M1881" i="3"/>
  <c r="M1889" i="3"/>
  <c r="M1893" i="3"/>
  <c r="M1897" i="3"/>
  <c r="M1905" i="3"/>
  <c r="M1909" i="3"/>
  <c r="M1913" i="3"/>
  <c r="M1921" i="3"/>
  <c r="K1098" i="3"/>
  <c r="K1102" i="3"/>
  <c r="K1106" i="3"/>
  <c r="K1110" i="3"/>
  <c r="K1114" i="3"/>
  <c r="K1118" i="3"/>
  <c r="K1122" i="3"/>
  <c r="K1126" i="3"/>
  <c r="K1130" i="3"/>
  <c r="K1134" i="3"/>
  <c r="K1138" i="3"/>
  <c r="K1142" i="3"/>
  <c r="K1146" i="3"/>
  <c r="K1150" i="3"/>
  <c r="K1154" i="3"/>
  <c r="M41" i="3"/>
  <c r="M45" i="3"/>
  <c r="M49" i="3"/>
  <c r="M53" i="3"/>
  <c r="M57" i="3"/>
  <c r="M61" i="3"/>
  <c r="M65" i="3"/>
  <c r="M69" i="3"/>
  <c r="M73" i="3"/>
  <c r="M77" i="3"/>
  <c r="M81" i="3"/>
  <c r="M85" i="3"/>
  <c r="M89" i="3"/>
  <c r="M97" i="3"/>
  <c r="M101" i="3"/>
  <c r="M105" i="3"/>
  <c r="M109" i="3"/>
  <c r="M113" i="3"/>
  <c r="M117" i="3"/>
  <c r="M121" i="3"/>
  <c r="M125" i="3"/>
  <c r="M129" i="3"/>
  <c r="M133" i="3"/>
  <c r="M137" i="3"/>
  <c r="M141" i="3"/>
  <c r="M189" i="3"/>
  <c r="M193" i="3"/>
  <c r="M197" i="3"/>
  <c r="M201" i="3"/>
  <c r="M205" i="3"/>
  <c r="M209" i="3"/>
  <c r="M213" i="3"/>
  <c r="M217" i="3"/>
  <c r="M221" i="3"/>
  <c r="M225" i="3"/>
  <c r="M229" i="3"/>
  <c r="M233" i="3"/>
  <c r="M237" i="3"/>
  <c r="M241" i="3"/>
  <c r="M245" i="3"/>
  <c r="M249" i="3"/>
  <c r="M261" i="3"/>
  <c r="M297" i="3"/>
  <c r="M301" i="3"/>
  <c r="M305" i="3"/>
  <c r="M309" i="3"/>
  <c r="M313" i="3"/>
  <c r="M317" i="3"/>
  <c r="M321" i="3"/>
  <c r="M325" i="3"/>
  <c r="M329" i="3"/>
  <c r="M337" i="3"/>
  <c r="M341" i="3"/>
  <c r="M345" i="3"/>
  <c r="M349" i="3"/>
  <c r="M353" i="3"/>
  <c r="M357" i="3"/>
  <c r="M361" i="3"/>
  <c r="M365" i="3"/>
  <c r="M369" i="3"/>
  <c r="M373" i="3"/>
  <c r="M377" i="3"/>
  <c r="M381" i="3"/>
  <c r="M385" i="3"/>
  <c r="M389" i="3"/>
  <c r="M393" i="3"/>
  <c r="M397" i="3"/>
  <c r="M401" i="3"/>
  <c r="M405" i="3"/>
  <c r="M409" i="3"/>
  <c r="M413" i="3"/>
  <c r="M417" i="3"/>
  <c r="M421" i="3"/>
  <c r="M425" i="3"/>
  <c r="M429" i="3"/>
  <c r="M433" i="3"/>
  <c r="M437" i="3"/>
  <c r="M441" i="3"/>
  <c r="M445" i="3"/>
  <c r="M449" i="3"/>
  <c r="M453" i="3"/>
  <c r="M461" i="3"/>
  <c r="M477" i="3"/>
  <c r="M481" i="3"/>
  <c r="M485" i="3"/>
  <c r="M497" i="3"/>
  <c r="M505" i="3"/>
  <c r="M509" i="3"/>
  <c r="M513" i="3"/>
  <c r="M517" i="3"/>
  <c r="M521" i="3"/>
  <c r="M525" i="3"/>
  <c r="M529" i="3"/>
  <c r="M533" i="3"/>
  <c r="M537" i="3"/>
  <c r="M541" i="3"/>
  <c r="M545" i="3"/>
  <c r="M549" i="3"/>
  <c r="M553" i="3"/>
  <c r="M557" i="3"/>
  <c r="M561" i="3"/>
  <c r="M565" i="3"/>
  <c r="M569" i="3"/>
  <c r="M581" i="3"/>
  <c r="M585" i="3"/>
  <c r="M589" i="3"/>
  <c r="M593" i="3"/>
  <c r="M601" i="3"/>
  <c r="M605" i="3"/>
  <c r="M609" i="3"/>
  <c r="M613" i="3"/>
  <c r="M621" i="3"/>
  <c r="M625" i="3"/>
  <c r="M629" i="3"/>
  <c r="M633" i="3"/>
  <c r="M641" i="3"/>
  <c r="M645" i="3"/>
  <c r="M649" i="3"/>
  <c r="M653" i="3"/>
  <c r="M657" i="3"/>
  <c r="M701" i="3"/>
  <c r="M705" i="3"/>
  <c r="M713" i="3"/>
  <c r="M777" i="3"/>
  <c r="M785" i="3"/>
  <c r="M789" i="3"/>
  <c r="M809" i="3"/>
  <c r="M813" i="3"/>
  <c r="M817" i="3"/>
  <c r="M821" i="3"/>
  <c r="M825" i="3"/>
  <c r="M829" i="3"/>
  <c r="M833" i="3"/>
  <c r="M837" i="3"/>
  <c r="M861" i="3"/>
  <c r="M865" i="3"/>
  <c r="M869" i="3"/>
  <c r="M933" i="3"/>
  <c r="M937" i="3"/>
  <c r="M941" i="3"/>
  <c r="M945" i="3"/>
  <c r="M949" i="3"/>
  <c r="M953" i="3"/>
  <c r="M989" i="3"/>
  <c r="M993" i="3"/>
  <c r="M1005" i="3"/>
  <c r="M1013" i="3"/>
  <c r="M1017" i="3"/>
  <c r="M1021" i="3"/>
  <c r="M1025" i="3"/>
  <c r="M1029" i="3"/>
  <c r="M1033" i="3"/>
  <c r="M1037" i="3"/>
  <c r="M1041" i="3"/>
  <c r="M1045" i="3"/>
  <c r="M1049" i="3"/>
  <c r="M1053" i="3"/>
  <c r="M1057" i="3"/>
  <c r="M1061" i="3"/>
  <c r="M1065" i="3"/>
  <c r="M1069" i="3"/>
  <c r="M1073" i="3"/>
  <c r="M1077" i="3"/>
  <c r="M1081" i="3"/>
  <c r="M1085" i="3"/>
  <c r="M1089" i="3"/>
  <c r="M1093" i="3"/>
  <c r="M1097" i="3"/>
  <c r="M1101" i="3"/>
  <c r="M1105" i="3"/>
  <c r="M1109" i="3"/>
  <c r="M1113" i="3"/>
  <c r="M1117" i="3"/>
  <c r="M1121" i="3"/>
  <c r="K1062" i="3"/>
  <c r="K1074" i="3"/>
  <c r="K1078" i="3"/>
  <c r="M1925" i="3"/>
  <c r="M1929" i="3"/>
  <c r="M1933" i="3"/>
  <c r="M1937" i="3"/>
  <c r="M1941" i="3"/>
  <c r="M1945" i="3"/>
  <c r="M1949" i="3"/>
  <c r="M1957" i="3"/>
  <c r="M1961" i="3"/>
  <c r="M1965" i="3"/>
  <c r="M1969" i="3"/>
  <c r="M1973" i="3"/>
  <c r="M1977" i="3"/>
  <c r="M1981" i="3"/>
  <c r="M1985" i="3"/>
  <c r="M1989" i="3"/>
  <c r="M1993" i="3"/>
  <c r="M1997" i="3"/>
  <c r="M2001" i="3"/>
  <c r="M2005" i="3"/>
  <c r="M2009" i="3"/>
  <c r="M2013" i="3"/>
  <c r="K1970" i="3"/>
  <c r="K1982" i="3"/>
  <c r="K1986" i="3"/>
  <c r="K1994" i="3"/>
  <c r="K1998" i="3"/>
  <c r="K2006" i="3"/>
  <c r="K2010" i="3"/>
  <c r="K2014" i="3"/>
  <c r="K2018" i="3"/>
  <c r="K2022" i="3"/>
  <c r="K2030" i="3"/>
  <c r="K2038" i="3"/>
  <c r="K2042" i="3"/>
  <c r="K2046" i="3"/>
  <c r="K2050" i="3"/>
  <c r="K2054" i="3"/>
  <c r="K2058" i="3"/>
  <c r="K2066" i="3"/>
  <c r="K2070" i="3"/>
  <c r="K2074" i="3"/>
  <c r="K2078" i="3"/>
  <c r="L40" i="3"/>
  <c r="L44" i="3"/>
  <c r="L48" i="3"/>
  <c r="L52" i="3"/>
  <c r="L56" i="3"/>
  <c r="L60" i="3"/>
  <c r="L84" i="3"/>
  <c r="L88" i="3"/>
  <c r="L92" i="3"/>
  <c r="L96" i="3"/>
  <c r="L100" i="3"/>
  <c r="L104" i="3"/>
  <c r="L108" i="3"/>
  <c r="L116" i="3"/>
  <c r="L120" i="3"/>
  <c r="L124" i="3"/>
  <c r="L128" i="3"/>
  <c r="L132" i="3"/>
  <c r="L136" i="3"/>
  <c r="L140" i="3"/>
  <c r="M2017" i="3"/>
  <c r="M2021" i="3"/>
  <c r="M2025" i="3"/>
  <c r="M2029" i="3"/>
  <c r="K2090" i="3"/>
  <c r="K2094" i="3"/>
  <c r="K2098" i="3"/>
  <c r="M253" i="3"/>
  <c r="M257" i="3"/>
  <c r="M265" i="3"/>
  <c r="M269" i="3"/>
  <c r="M273" i="3"/>
  <c r="M277" i="3"/>
  <c r="M281" i="3"/>
  <c r="M285" i="3"/>
  <c r="M289" i="3"/>
  <c r="M293" i="3"/>
  <c r="M457" i="3"/>
  <c r="M617" i="3"/>
  <c r="M725" i="3"/>
  <c r="M729" i="3"/>
  <c r="M737" i="3"/>
  <c r="M745" i="3"/>
  <c r="M753" i="3"/>
  <c r="M757" i="3"/>
  <c r="M761" i="3"/>
  <c r="M765" i="3"/>
  <c r="M769" i="3"/>
  <c r="M773" i="3"/>
  <c r="M781" i="3"/>
  <c r="M797" i="3"/>
  <c r="M801" i="3"/>
  <c r="M805" i="3"/>
  <c r="M957" i="3"/>
  <c r="M961" i="3"/>
  <c r="M965" i="3"/>
  <c r="M969" i="3"/>
  <c r="M973" i="3"/>
  <c r="M977" i="3"/>
  <c r="M981" i="3"/>
  <c r="M985" i="3"/>
  <c r="M1901" i="3"/>
  <c r="K1186" i="3"/>
  <c r="K1202" i="3"/>
  <c r="K1422" i="3"/>
  <c r="K1658" i="3"/>
  <c r="K2026" i="3"/>
  <c r="M1429" i="3"/>
  <c r="M1433" i="3"/>
  <c r="M1437" i="3"/>
  <c r="M1445" i="3"/>
  <c r="M1449" i="3"/>
  <c r="M1453" i="3"/>
  <c r="M1457" i="3"/>
  <c r="M1461" i="3"/>
  <c r="M1465" i="3"/>
  <c r="M1469" i="3"/>
  <c r="M1473" i="3"/>
  <c r="M1501" i="3"/>
  <c r="M1505" i="3"/>
  <c r="M1509" i="3"/>
  <c r="M1513" i="3"/>
  <c r="M1517" i="3"/>
  <c r="M1521" i="3"/>
  <c r="M1525" i="3"/>
  <c r="M1529" i="3"/>
  <c r="M1533" i="3"/>
  <c r="M1537" i="3"/>
  <c r="M1541" i="3"/>
  <c r="M1545" i="3"/>
  <c r="M1549" i="3"/>
  <c r="M1553" i="3"/>
  <c r="M1557" i="3"/>
  <c r="M1561" i="3"/>
  <c r="M1565" i="3"/>
  <c r="M1569" i="3"/>
  <c r="M1573" i="3"/>
  <c r="M1577" i="3"/>
  <c r="M1581" i="3"/>
  <c r="M1585" i="3"/>
  <c r="M2037" i="3"/>
  <c r="M2041" i="3"/>
  <c r="M2045" i="3"/>
  <c r="M2053" i="3"/>
  <c r="K2102" i="3"/>
  <c r="K2114" i="3"/>
  <c r="L160" i="3"/>
  <c r="L164" i="3"/>
  <c r="L168" i="3"/>
  <c r="L172" i="3"/>
  <c r="L176" i="3"/>
  <c r="L180" i="3"/>
  <c r="M2057" i="3"/>
  <c r="M2061" i="3"/>
  <c r="M2065" i="3"/>
  <c r="M2069" i="3"/>
  <c r="M2073" i="3"/>
  <c r="L184" i="3"/>
  <c r="L188" i="3"/>
  <c r="L192" i="3"/>
  <c r="L196" i="3"/>
  <c r="L200" i="3"/>
  <c r="L204" i="3"/>
  <c r="L208" i="3"/>
  <c r="L212" i="3"/>
  <c r="L216" i="3"/>
  <c r="L220" i="3"/>
  <c r="L224" i="3"/>
  <c r="L228" i="3"/>
  <c r="L232" i="3"/>
  <c r="L236" i="3"/>
  <c r="L240" i="3"/>
  <c r="L244" i="3"/>
  <c r="L248" i="3"/>
  <c r="L252" i="3"/>
  <c r="L256" i="3"/>
  <c r="L260" i="3"/>
  <c r="L264" i="3"/>
  <c r="L268" i="3"/>
  <c r="L272" i="3"/>
  <c r="L276" i="3"/>
  <c r="L280" i="3"/>
  <c r="L284" i="3"/>
  <c r="L288" i="3"/>
  <c r="L292" i="3"/>
  <c r="L296" i="3"/>
  <c r="L300" i="3"/>
  <c r="L304" i="3"/>
  <c r="L308" i="3"/>
  <c r="L312" i="3"/>
  <c r="L316" i="3"/>
  <c r="L320" i="3"/>
  <c r="L324" i="3"/>
  <c r="L328" i="3"/>
  <c r="L332" i="3"/>
  <c r="L336" i="3"/>
  <c r="L340" i="3"/>
  <c r="L344" i="3"/>
  <c r="L348" i="3"/>
  <c r="L352" i="3"/>
  <c r="L356" i="3"/>
  <c r="L360" i="3"/>
  <c r="L364" i="3"/>
  <c r="L368" i="3"/>
  <c r="L372" i="3"/>
  <c r="L376" i="3"/>
  <c r="L380" i="3"/>
  <c r="L384" i="3"/>
  <c r="L388" i="3"/>
  <c r="L392" i="3"/>
  <c r="L396" i="3"/>
  <c r="L400" i="3"/>
  <c r="L404" i="3"/>
  <c r="L408" i="3"/>
  <c r="L412" i="3"/>
  <c r="L416" i="3"/>
  <c r="L420" i="3"/>
  <c r="L424" i="3"/>
  <c r="L428" i="3"/>
  <c r="L432" i="3"/>
  <c r="L436" i="3"/>
  <c r="L440" i="3"/>
  <c r="L444" i="3"/>
  <c r="L448" i="3"/>
  <c r="L452" i="3"/>
  <c r="L456" i="3"/>
  <c r="L480" i="3"/>
  <c r="L484" i="3"/>
  <c r="L488" i="3"/>
  <c r="L492" i="3"/>
  <c r="L496" i="3"/>
  <c r="L500" i="3"/>
  <c r="L504" i="3"/>
  <c r="L508" i="3"/>
  <c r="L512" i="3"/>
  <c r="L516" i="3"/>
  <c r="L520" i="3"/>
  <c r="L524" i="3"/>
  <c r="L528" i="3"/>
  <c r="L532" i="3"/>
  <c r="L536" i="3"/>
  <c r="L540" i="3"/>
  <c r="L544" i="3"/>
  <c r="L548" i="3"/>
  <c r="L552" i="3"/>
  <c r="L556" i="3"/>
  <c r="L560" i="3"/>
  <c r="L564" i="3"/>
  <c r="L568" i="3"/>
  <c r="L576" i="3"/>
  <c r="L580" i="3"/>
  <c r="K2118" i="3"/>
  <c r="L584" i="3"/>
  <c r="L588" i="3"/>
  <c r="L592" i="3"/>
  <c r="L596" i="3"/>
  <c r="L600" i="3"/>
  <c r="L604" i="3"/>
  <c r="L608" i="3"/>
  <c r="L612" i="3"/>
  <c r="L616" i="3"/>
  <c r="L620" i="3"/>
  <c r="L624" i="3"/>
  <c r="L628" i="3"/>
  <c r="L632" i="3"/>
  <c r="L636" i="3"/>
  <c r="L640" i="3"/>
  <c r="L644" i="3"/>
  <c r="L648" i="3"/>
  <c r="L652" i="3"/>
  <c r="L656" i="3"/>
  <c r="L660" i="3"/>
  <c r="L664" i="3"/>
  <c r="L668" i="3"/>
  <c r="L672" i="3"/>
  <c r="L676" i="3"/>
  <c r="L684" i="3"/>
  <c r="L688" i="3"/>
  <c r="L696" i="3"/>
  <c r="L700" i="3"/>
  <c r="L704" i="3"/>
  <c r="L708" i="3"/>
  <c r="L720" i="3"/>
  <c r="L724" i="3"/>
  <c r="L732" i="3"/>
  <c r="L740" i="3"/>
  <c r="L744" i="3"/>
  <c r="L752" i="3"/>
  <c r="L756" i="3"/>
  <c r="L760" i="3"/>
  <c r="L764" i="3"/>
  <c r="L768" i="3"/>
  <c r="L772" i="3"/>
  <c r="L776" i="3"/>
  <c r="L780" i="3"/>
  <c r="L784" i="3"/>
  <c r="L788" i="3"/>
  <c r="L792" i="3"/>
  <c r="L796" i="3"/>
  <c r="L800" i="3"/>
  <c r="L804" i="3"/>
  <c r="L808" i="3"/>
  <c r="L812" i="3"/>
  <c r="L816" i="3"/>
  <c r="L820" i="3"/>
  <c r="L824" i="3"/>
  <c r="L828" i="3"/>
  <c r="L832" i="3"/>
  <c r="L836" i="3"/>
  <c r="L840" i="3"/>
  <c r="L844" i="3"/>
  <c r="L848" i="3"/>
  <c r="L852" i="3"/>
  <c r="L856" i="3"/>
  <c r="L868" i="3"/>
  <c r="L872" i="3"/>
  <c r="L876" i="3"/>
  <c r="L880" i="3"/>
  <c r="L884" i="3"/>
  <c r="L888" i="3"/>
  <c r="L892" i="3"/>
  <c r="L896" i="3"/>
  <c r="L900" i="3"/>
  <c r="L904" i="3"/>
  <c r="L908" i="3"/>
  <c r="L912" i="3"/>
  <c r="L916" i="3"/>
  <c r="L920" i="3"/>
  <c r="L924" i="3"/>
  <c r="L928" i="3"/>
  <c r="L932" i="3"/>
  <c r="L936" i="3"/>
  <c r="L940" i="3"/>
  <c r="L944" i="3"/>
  <c r="L948" i="3"/>
  <c r="L952" i="3"/>
  <c r="L956" i="3"/>
  <c r="L960" i="3"/>
  <c r="L964" i="3"/>
  <c r="L968" i="3"/>
  <c r="L976" i="3"/>
  <c r="L980" i="3"/>
  <c r="L984" i="3"/>
  <c r="L988" i="3"/>
  <c r="L992" i="3"/>
  <c r="L996" i="3"/>
  <c r="L1000" i="3"/>
  <c r="L1004" i="3"/>
  <c r="L1008" i="3"/>
  <c r="L1012" i="3"/>
  <c r="L1016" i="3"/>
  <c r="L1020" i="3"/>
  <c r="L1024" i="3"/>
  <c r="L1028" i="3"/>
  <c r="L1032" i="3"/>
  <c r="L1036" i="3"/>
  <c r="L1040" i="3"/>
  <c r="L1044" i="3"/>
  <c r="L1048" i="3"/>
  <c r="L1056" i="3"/>
  <c r="L1060" i="3"/>
  <c r="L1064" i="3"/>
  <c r="L1068" i="3"/>
  <c r="L1072" i="3"/>
  <c r="L1076" i="3"/>
  <c r="L1080" i="3"/>
  <c r="L1084" i="3"/>
  <c r="L1088" i="3"/>
  <c r="L1092" i="3"/>
  <c r="L1096" i="3"/>
  <c r="L1100" i="3"/>
  <c r="L1108" i="3"/>
  <c r="L1120" i="3"/>
  <c r="L1124" i="3"/>
  <c r="L1128" i="3"/>
  <c r="L1132" i="3"/>
  <c r="L1136" i="3"/>
  <c r="L1140" i="3"/>
  <c r="L1144" i="3"/>
  <c r="L1148" i="3"/>
  <c r="L1152" i="3"/>
  <c r="L1156" i="3"/>
  <c r="L1160" i="3"/>
  <c r="L1164" i="3"/>
  <c r="L1168" i="3"/>
  <c r="L1172" i="3"/>
  <c r="L1176" i="3"/>
  <c r="L1184" i="3"/>
  <c r="L1188" i="3"/>
  <c r="L1192" i="3"/>
  <c r="L1196" i="3"/>
  <c r="L1200" i="3"/>
  <c r="L1204" i="3"/>
  <c r="L1208" i="3"/>
  <c r="L1212" i="3"/>
  <c r="L1228" i="3"/>
  <c r="L1232" i="3"/>
  <c r="L1236" i="3"/>
  <c r="L1240" i="3"/>
  <c r="L1244" i="3"/>
  <c r="L1248" i="3"/>
  <c r="L1252" i="3"/>
  <c r="L1256" i="3"/>
  <c r="L1268" i="3"/>
  <c r="L1272" i="3"/>
  <c r="L1276" i="3"/>
  <c r="L1288" i="3"/>
  <c r="L1292" i="3"/>
  <c r="L1296" i="3"/>
  <c r="L1300" i="3"/>
  <c r="L1304" i="3"/>
  <c r="L1308" i="3"/>
  <c r="L1316" i="3"/>
  <c r="L1320" i="3"/>
  <c r="L1324" i="3"/>
  <c r="L1328" i="3"/>
  <c r="L1332" i="3"/>
  <c r="L1336" i="3"/>
  <c r="L1340" i="3"/>
  <c r="L1344" i="3"/>
  <c r="L1348" i="3"/>
  <c r="L1352" i="3"/>
  <c r="L1356" i="3"/>
  <c r="L1360" i="3"/>
  <c r="L1364" i="3"/>
  <c r="L1368" i="3"/>
  <c r="L1372" i="3"/>
  <c r="L1376" i="3"/>
  <c r="L1380" i="3"/>
  <c r="L1384" i="3"/>
  <c r="L1388" i="3"/>
  <c r="L1392" i="3"/>
  <c r="L1412" i="3"/>
  <c r="L1416" i="3"/>
  <c r="L1420" i="3"/>
  <c r="L1424" i="3"/>
  <c r="L1460" i="3"/>
  <c r="L1464" i="3"/>
  <c r="L1472" i="3"/>
  <c r="L1476" i="3"/>
  <c r="L1480" i="3"/>
  <c r="L1484" i="3"/>
  <c r="L1488" i="3"/>
  <c r="L1492" i="3"/>
  <c r="L1496" i="3"/>
  <c r="L1504" i="3"/>
  <c r="L1508" i="3"/>
  <c r="L1512" i="3"/>
  <c r="L1516" i="3"/>
  <c r="L1520" i="3"/>
  <c r="L1524" i="3"/>
  <c r="L1528" i="3"/>
  <c r="L1532" i="3"/>
  <c r="L1536" i="3"/>
  <c r="L1540" i="3"/>
  <c r="L1544" i="3"/>
  <c r="M2077" i="3"/>
  <c r="M2081" i="3"/>
  <c r="M2085" i="3"/>
  <c r="M2089" i="3"/>
  <c r="M2093" i="3"/>
  <c r="M2097" i="3"/>
  <c r="M2101" i="3"/>
  <c r="M2109" i="3"/>
  <c r="M2113" i="3"/>
  <c r="M2117" i="3"/>
  <c r="M2121" i="3"/>
  <c r="M2173" i="3"/>
  <c r="M2193" i="3"/>
  <c r="M2197" i="3"/>
  <c r="M1225" i="3"/>
  <c r="M1249" i="3"/>
  <c r="M1253" i="3"/>
  <c r="M1257" i="3"/>
  <c r="M1261" i="3"/>
  <c r="M1269" i="3"/>
  <c r="M1273" i="3"/>
  <c r="M1281" i="3"/>
  <c r="M1285" i="3"/>
  <c r="M1289" i="3"/>
  <c r="M1313" i="3"/>
  <c r="M1317" i="3"/>
  <c r="M1321" i="3"/>
  <c r="M1325" i="3"/>
  <c r="M1329" i="3"/>
  <c r="M1333" i="3"/>
  <c r="M1337" i="3"/>
  <c r="M1341" i="3"/>
  <c r="M1349" i="3"/>
  <c r="M1353" i="3"/>
  <c r="M1357" i="3"/>
  <c r="M1361" i="3"/>
  <c r="M1365" i="3"/>
  <c r="M1369" i="3"/>
  <c r="M1373" i="3"/>
  <c r="M1377" i="3"/>
  <c r="M1381" i="3"/>
  <c r="M1385" i="3"/>
  <c r="M1389" i="3"/>
  <c r="M1393" i="3"/>
  <c r="M1397" i="3"/>
  <c r="M1401" i="3"/>
  <c r="M1405" i="3"/>
  <c r="M1409" i="3"/>
  <c r="K1362" i="3"/>
  <c r="K1366" i="3"/>
  <c r="K1370" i="3"/>
  <c r="K1374" i="3"/>
  <c r="K1382" i="3"/>
  <c r="K1386" i="3"/>
  <c r="K1390" i="3"/>
  <c r="K1394" i="3"/>
  <c r="K1398" i="3"/>
  <c r="K1402" i="3"/>
  <c r="K1406" i="3"/>
  <c r="K1410" i="3"/>
  <c r="L37" i="3"/>
  <c r="L33" i="3"/>
  <c r="L29" i="3"/>
  <c r="L25" i="3"/>
  <c r="L21" i="3"/>
  <c r="L17" i="3"/>
  <c r="L13" i="3"/>
  <c r="L9" i="3"/>
  <c r="L1548" i="3"/>
  <c r="L1552" i="3"/>
  <c r="L1556" i="3"/>
  <c r="L1560" i="3"/>
  <c r="L1564" i="3"/>
  <c r="L1568" i="3"/>
  <c r="L1580" i="3"/>
  <c r="L1584" i="3"/>
  <c r="L1588" i="3"/>
  <c r="L1592" i="3"/>
  <c r="L1596" i="3"/>
  <c r="L1600" i="3"/>
  <c r="L1604" i="3"/>
  <c r="L1608" i="3"/>
  <c r="L1612" i="3"/>
  <c r="L1616" i="3"/>
  <c r="L1620" i="3"/>
  <c r="L1624" i="3"/>
  <c r="L1628" i="3"/>
  <c r="L1632" i="3"/>
  <c r="L1636" i="3"/>
  <c r="L1640" i="3"/>
  <c r="L1644" i="3"/>
  <c r="L1648" i="3"/>
  <c r="L1652" i="3"/>
  <c r="L1656" i="3"/>
  <c r="L1660" i="3"/>
  <c r="L1664" i="3"/>
  <c r="L1668" i="3"/>
  <c r="L1672" i="3"/>
  <c r="L1676" i="3"/>
  <c r="L1680" i="3"/>
  <c r="L1684" i="3"/>
  <c r="L1688" i="3"/>
  <c r="M2201" i="3"/>
  <c r="M2205" i="3"/>
  <c r="M2209" i="3"/>
  <c r="M2213" i="3"/>
  <c r="M2217" i="3"/>
  <c r="M2221" i="3"/>
  <c r="M2225" i="3"/>
  <c r="M2229" i="3"/>
  <c r="M2233" i="3"/>
  <c r="M2237" i="3"/>
  <c r="M2241" i="3"/>
  <c r="M2245" i="3"/>
  <c r="M2249" i="3"/>
  <c r="M2253" i="3"/>
  <c r="M2257" i="3"/>
  <c r="M2261" i="3"/>
  <c r="M2277" i="3"/>
  <c r="M2281" i="3"/>
  <c r="M2285" i="3"/>
  <c r="M2289" i="3"/>
  <c r="M2293" i="3"/>
  <c r="M2297" i="3"/>
  <c r="M2301" i="3"/>
  <c r="M2305" i="3"/>
  <c r="M2309" i="3"/>
  <c r="M2313" i="3"/>
  <c r="M2317" i="3"/>
  <c r="M2321" i="3"/>
  <c r="L1475" i="3"/>
  <c r="L1483" i="3"/>
  <c r="L1487" i="3"/>
  <c r="L1495" i="3"/>
  <c r="L1499" i="3"/>
  <c r="L1503" i="3"/>
  <c r="L1507" i="3"/>
  <c r="L1511" i="3"/>
  <c r="L1515" i="3"/>
  <c r="L1519" i="3"/>
  <c r="L1523" i="3"/>
  <c r="L1527" i="3"/>
  <c r="L1531" i="3"/>
  <c r="L1535" i="3"/>
  <c r="L1539" i="3"/>
  <c r="L1543" i="3"/>
  <c r="L1547" i="3"/>
  <c r="L1551" i="3"/>
  <c r="L1555" i="3"/>
  <c r="L1559" i="3"/>
  <c r="L1563" i="3"/>
  <c r="L1567" i="3"/>
  <c r="L1571" i="3"/>
  <c r="L1587" i="3"/>
  <c r="L1591" i="3"/>
  <c r="L1595" i="3"/>
  <c r="L1599" i="3"/>
  <c r="L1611" i="3"/>
  <c r="L1615" i="3"/>
  <c r="L1619" i="3"/>
  <c r="L1623" i="3"/>
  <c r="L1627" i="3"/>
  <c r="L1631" i="3"/>
  <c r="L1635" i="3"/>
  <c r="L1671" i="3"/>
  <c r="L1675" i="3"/>
  <c r="L1679" i="3"/>
  <c r="L1683" i="3"/>
  <c r="L1687" i="3"/>
  <c r="L1691" i="3"/>
  <c r="L1695" i="3"/>
  <c r="L1699" i="3"/>
  <c r="L1703" i="3"/>
  <c r="L1707" i="3"/>
  <c r="L1711" i="3"/>
  <c r="L1715" i="3"/>
  <c r="L1719" i="3"/>
  <c r="L1723" i="3"/>
  <c r="L1727" i="3"/>
  <c r="L1731" i="3"/>
  <c r="L1735" i="3"/>
  <c r="L1739" i="3"/>
  <c r="L1743" i="3"/>
  <c r="L1747" i="3"/>
  <c r="L1751" i="3"/>
  <c r="L1755" i="3"/>
  <c r="L1767" i="3"/>
  <c r="L1771" i="3"/>
  <c r="L1775" i="3"/>
  <c r="L1779" i="3"/>
  <c r="L1783" i="3"/>
  <c r="L1787" i="3"/>
  <c r="L1791" i="3"/>
  <c r="L1795" i="3"/>
  <c r="L1799" i="3"/>
  <c r="L1803" i="3"/>
  <c r="L1807" i="3"/>
  <c r="L1811" i="3"/>
  <c r="L1815" i="3"/>
  <c r="L1819" i="3"/>
  <c r="L1823" i="3"/>
  <c r="L1827" i="3"/>
  <c r="K2122" i="3"/>
  <c r="K2126" i="3"/>
  <c r="K2130" i="3"/>
  <c r="K2134" i="3"/>
  <c r="K2138" i="3"/>
  <c r="K2142" i="3"/>
  <c r="K2146" i="3"/>
  <c r="K2150" i="3"/>
  <c r="K2154" i="3"/>
  <c r="K2158" i="3"/>
  <c r="K2162" i="3"/>
  <c r="K2166" i="3"/>
  <c r="K2170" i="3"/>
  <c r="K2174" i="3"/>
  <c r="K2178" i="3"/>
  <c r="K2182" i="3"/>
  <c r="K2186" i="3"/>
  <c r="K2190" i="3"/>
  <c r="K2194" i="3"/>
  <c r="K2198" i="3"/>
  <c r="K2202" i="3"/>
  <c r="K2206" i="3"/>
  <c r="K2210" i="3"/>
  <c r="K2214" i="3"/>
  <c r="K2218" i="3"/>
  <c r="K2222" i="3"/>
  <c r="K2226" i="3"/>
  <c r="K2230" i="3"/>
  <c r="K2234" i="3"/>
  <c r="K2238" i="3"/>
  <c r="K2242" i="3"/>
  <c r="K2246" i="3"/>
  <c r="K2250" i="3"/>
  <c r="K2254" i="3"/>
  <c r="K2258" i="3"/>
  <c r="K2262" i="3"/>
  <c r="K2266" i="3"/>
  <c r="K2270" i="3"/>
  <c r="K2274" i="3"/>
  <c r="K2278" i="3"/>
  <c r="K2282" i="3"/>
  <c r="K2286" i="3"/>
  <c r="K2290" i="3"/>
  <c r="K2294" i="3"/>
  <c r="K2298" i="3"/>
  <c r="K2302" i="3"/>
  <c r="K2306" i="3"/>
  <c r="K2310" i="3"/>
  <c r="K2314" i="3"/>
  <c r="K2318" i="3"/>
  <c r="K2322" i="3"/>
  <c r="K2326" i="3"/>
  <c r="K2362" i="3"/>
  <c r="K2366" i="3"/>
  <c r="K2374" i="3"/>
  <c r="K2378" i="3"/>
  <c r="L1831" i="3"/>
  <c r="L1835" i="3"/>
  <c r="L1839" i="3"/>
  <c r="L1843" i="3"/>
  <c r="L1847" i="3"/>
  <c r="L1851" i="3"/>
  <c r="L1855" i="3"/>
  <c r="L1859" i="3"/>
  <c r="L1863" i="3"/>
  <c r="L1867" i="3"/>
  <c r="L1871" i="3"/>
  <c r="L1879" i="3"/>
  <c r="L1883" i="3"/>
  <c r="L1887" i="3"/>
  <c r="L1895" i="3"/>
  <c r="L1899" i="3"/>
  <c r="L1903" i="3"/>
  <c r="L1911" i="3"/>
  <c r="L1915" i="3"/>
  <c r="L1919" i="3"/>
  <c r="L1923" i="3"/>
  <c r="L1955" i="3"/>
  <c r="L1959" i="3"/>
  <c r="L1963" i="3"/>
  <c r="L1967" i="3"/>
  <c r="L1971" i="3"/>
  <c r="L1975" i="3"/>
  <c r="L1979" i="3"/>
  <c r="L1983" i="3"/>
  <c r="L1987" i="3"/>
  <c r="L2011" i="3"/>
  <c r="L2015" i="3"/>
  <c r="L2019" i="3"/>
  <c r="L2023" i="3"/>
  <c r="L2027" i="3"/>
  <c r="L2031" i="3"/>
  <c r="L2035" i="3"/>
  <c r="L2039" i="3"/>
  <c r="L2043" i="3"/>
  <c r="L2047" i="3"/>
  <c r="L2051" i="3"/>
  <c r="L2055" i="3"/>
  <c r="L2059" i="3"/>
  <c r="L2063" i="3"/>
  <c r="L2067" i="3"/>
  <c r="L2071" i="3"/>
  <c r="L2075" i="3"/>
  <c r="L2079" i="3"/>
  <c r="L2083" i="3"/>
  <c r="L2087" i="3"/>
  <c r="L2091" i="3"/>
  <c r="L2095" i="3"/>
  <c r="L2099" i="3"/>
  <c r="L2103" i="3"/>
  <c r="L2111" i="3"/>
  <c r="L2115" i="3"/>
  <c r="L2119" i="3"/>
  <c r="L2123" i="3"/>
  <c r="L2127" i="3"/>
  <c r="L2131" i="3"/>
  <c r="L2135" i="3"/>
  <c r="L2139" i="3"/>
  <c r="L2143" i="3"/>
  <c r="L2147" i="3"/>
  <c r="L2151" i="3"/>
  <c r="L2155" i="3"/>
  <c r="L2159" i="3"/>
  <c r="L2163" i="3"/>
  <c r="L2167" i="3"/>
  <c r="L2171" i="3"/>
  <c r="L2175" i="3"/>
  <c r="L2179" i="3"/>
  <c r="L2183" i="3"/>
  <c r="L2187" i="3"/>
  <c r="L2191" i="3"/>
  <c r="L2195" i="3"/>
  <c r="L2199" i="3"/>
  <c r="L2203" i="3"/>
  <c r="L2207" i="3"/>
  <c r="L2211" i="3"/>
  <c r="L2215" i="3"/>
  <c r="L2219" i="3"/>
  <c r="L2223" i="3"/>
  <c r="L2227" i="3"/>
  <c r="L2231" i="3"/>
  <c r="L2235" i="3"/>
  <c r="L2239" i="3"/>
  <c r="L2243" i="3"/>
  <c r="L2247" i="3"/>
  <c r="L2251" i="3"/>
  <c r="L2255" i="3"/>
  <c r="L2259" i="3"/>
  <c r="L2263" i="3"/>
  <c r="L2267" i="3"/>
  <c r="L2271" i="3"/>
  <c r="L2275" i="3"/>
  <c r="L2279" i="3"/>
  <c r="L2283" i="3"/>
  <c r="L2287" i="3"/>
  <c r="L2291" i="3"/>
  <c r="L2295" i="3"/>
  <c r="L2299" i="3"/>
  <c r="L2303" i="3"/>
  <c r="L2307" i="3"/>
  <c r="L2311" i="3"/>
  <c r="L2315" i="3"/>
  <c r="L2319" i="3"/>
  <c r="L2323" i="3"/>
  <c r="L2327" i="3"/>
  <c r="L2331" i="3"/>
  <c r="M2325" i="3"/>
  <c r="M2329" i="3"/>
  <c r="M2333" i="3"/>
  <c r="M2337" i="3"/>
  <c r="M2341" i="3"/>
  <c r="M2345" i="3"/>
  <c r="M2349" i="3"/>
  <c r="M2361" i="3"/>
  <c r="M2365" i="3"/>
  <c r="M2369" i="3"/>
  <c r="M2373" i="3"/>
  <c r="M2377" i="3"/>
  <c r="M2381" i="3"/>
  <c r="M2389" i="3"/>
  <c r="M2393" i="3"/>
  <c r="L2335" i="3"/>
  <c r="L2339" i="3"/>
  <c r="L2343" i="3"/>
  <c r="L2347" i="3"/>
  <c r="L2351" i="3"/>
  <c r="L2355" i="3"/>
  <c r="L2359" i="3"/>
  <c r="L2367" i="3"/>
  <c r="L2371" i="3"/>
  <c r="L2375" i="3"/>
  <c r="L2379" i="3"/>
  <c r="L2383" i="3"/>
  <c r="L2387" i="3"/>
  <c r="L2391" i="3"/>
  <c r="L2395" i="3"/>
  <c r="L2403" i="3"/>
  <c r="L2523" i="3"/>
  <c r="L2527" i="3"/>
  <c r="L2531" i="3"/>
  <c r="L2535" i="3"/>
  <c r="L2539" i="3"/>
  <c r="L2547" i="3"/>
  <c r="L2555" i="3"/>
  <c r="L2559" i="3"/>
  <c r="L2563" i="3"/>
  <c r="L2567" i="3"/>
  <c r="L2575" i="3"/>
  <c r="L2579" i="3"/>
  <c r="L2583" i="3"/>
  <c r="L2587" i="3"/>
  <c r="L2591" i="3"/>
  <c r="L2595" i="3"/>
  <c r="L2599" i="3"/>
  <c r="L2603" i="3"/>
  <c r="L2607" i="3"/>
  <c r="L2611" i="3"/>
  <c r="L2615" i="3"/>
  <c r="L2619" i="3"/>
  <c r="L2623" i="3"/>
  <c r="L2627" i="3"/>
  <c r="L2631" i="3"/>
  <c r="L2635" i="3"/>
  <c r="L2643" i="3"/>
  <c r="L2647" i="3"/>
  <c r="L2671" i="3"/>
  <c r="L2675" i="3"/>
  <c r="L2679" i="3"/>
  <c r="L2683" i="3"/>
  <c r="L2687" i="3"/>
  <c r="L2691" i="3"/>
  <c r="L2695" i="3"/>
  <c r="L2699" i="3"/>
  <c r="L2703" i="3"/>
  <c r="L2707" i="3"/>
  <c r="L2711" i="3"/>
  <c r="L2715" i="3"/>
  <c r="L2719" i="3"/>
  <c r="L2723" i="3"/>
  <c r="L2727" i="3"/>
  <c r="L2731" i="3"/>
  <c r="L2735" i="3"/>
  <c r="L2739" i="3"/>
  <c r="L2743" i="3"/>
  <c r="L2747" i="3"/>
  <c r="L2751" i="3"/>
  <c r="L2755" i="3"/>
  <c r="L2759" i="3"/>
  <c r="L2763" i="3"/>
  <c r="L2767" i="3"/>
  <c r="M2397" i="3"/>
  <c r="M2401" i="3"/>
  <c r="M2405" i="3"/>
  <c r="M2409" i="3"/>
  <c r="M2413" i="3"/>
  <c r="M2417" i="3"/>
  <c r="M2421" i="3"/>
  <c r="M2425" i="3"/>
  <c r="M2429" i="3"/>
  <c r="M2433" i="3"/>
  <c r="M2437" i="3"/>
  <c r="M2441" i="3"/>
  <c r="M2445" i="3"/>
  <c r="M2449" i="3"/>
  <c r="M2453" i="3"/>
  <c r="M2457" i="3"/>
  <c r="M2461" i="3"/>
  <c r="M2465" i="3"/>
  <c r="M2469" i="3"/>
  <c r="M2473" i="3"/>
  <c r="M2477" i="3"/>
  <c r="M2481" i="3"/>
  <c r="M2485" i="3"/>
  <c r="M2521" i="3"/>
  <c r="M2525" i="3"/>
  <c r="M2529" i="3"/>
  <c r="M2533" i="3"/>
  <c r="M2537" i="3"/>
  <c r="M2541" i="3"/>
  <c r="M2545" i="3"/>
  <c r="M2549" i="3"/>
  <c r="M2553" i="3"/>
  <c r="M2557" i="3"/>
  <c r="M2561" i="3"/>
  <c r="M2565" i="3"/>
  <c r="M2569" i="3"/>
  <c r="M2573" i="3"/>
  <c r="M2577" i="3"/>
  <c r="M2581" i="3"/>
  <c r="M2585" i="3"/>
  <c r="M2589" i="3"/>
  <c r="M2593" i="3"/>
  <c r="M2597" i="3"/>
  <c r="M2601" i="3"/>
  <c r="M2605" i="3"/>
  <c r="M2609" i="3"/>
  <c r="M2613" i="3"/>
  <c r="M2617" i="3"/>
  <c r="M2621" i="3"/>
  <c r="M2625" i="3"/>
  <c r="M2629" i="3"/>
  <c r="M2633" i="3"/>
  <c r="M2641" i="3"/>
  <c r="M2645" i="3"/>
  <c r="M2649" i="3"/>
  <c r="M2653" i="3"/>
  <c r="M2657" i="3"/>
  <c r="M2661" i="3"/>
  <c r="M2665" i="3"/>
  <c r="M2677" i="3"/>
  <c r="M2681" i="3"/>
  <c r="M2685" i="3"/>
  <c r="M2689" i="3"/>
  <c r="M2693" i="3"/>
  <c r="M2697" i="3"/>
  <c r="M2865" i="3"/>
  <c r="M2869" i="3"/>
  <c r="M2873" i="3"/>
  <c r="M2877" i="3"/>
  <c r="M2881" i="3"/>
  <c r="M2885" i="3"/>
  <c r="M2889" i="3"/>
  <c r="M2893" i="3"/>
  <c r="M2897" i="3"/>
  <c r="M2901" i="3"/>
  <c r="M2905" i="3"/>
  <c r="M2909" i="3"/>
  <c r="M2913" i="3"/>
  <c r="M2917" i="3"/>
  <c r="M2921" i="3"/>
  <c r="M2925" i="3"/>
  <c r="M2929" i="3"/>
  <c r="M2933" i="3"/>
  <c r="M2937" i="3"/>
  <c r="M2941" i="3"/>
  <c r="K2386" i="3"/>
  <c r="L1395" i="3"/>
  <c r="L1399" i="3"/>
  <c r="L1403" i="3"/>
  <c r="L1411" i="3"/>
  <c r="L1415" i="3"/>
  <c r="L1419" i="3"/>
  <c r="L1423" i="3"/>
  <c r="L1427" i="3"/>
  <c r="L1431" i="3"/>
  <c r="L1439" i="3"/>
  <c r="L1443" i="3"/>
  <c r="L1447" i="3"/>
  <c r="L1451" i="3"/>
  <c r="L1455" i="3"/>
  <c r="L1463" i="3"/>
  <c r="L1467" i="3"/>
  <c r="L1924" i="3"/>
  <c r="L1928" i="3"/>
  <c r="L1932" i="3"/>
  <c r="L1936" i="3"/>
  <c r="L1940" i="3"/>
  <c r="L1944" i="3"/>
  <c r="L1948" i="3"/>
  <c r="L1952" i="3"/>
  <c r="L1956" i="3"/>
  <c r="L1960" i="3"/>
  <c r="L1964" i="3"/>
  <c r="L1968" i="3"/>
  <c r="L1976" i="3"/>
  <c r="L1980" i="3"/>
  <c r="L1992" i="3"/>
  <c r="K1066" i="3"/>
  <c r="K1070" i="3"/>
  <c r="L64" i="3"/>
  <c r="L68" i="3"/>
  <c r="L72" i="3"/>
  <c r="L76" i="3"/>
  <c r="L80" i="3"/>
  <c r="L112" i="3"/>
  <c r="L144" i="3"/>
  <c r="L148" i="3"/>
  <c r="L152" i="3"/>
  <c r="L156" i="3"/>
  <c r="L460" i="3"/>
  <c r="L464" i="3"/>
  <c r="L468" i="3"/>
  <c r="L472" i="3"/>
  <c r="L476" i="3"/>
  <c r="L572" i="3"/>
  <c r="L680" i="3"/>
  <c r="L692" i="3"/>
  <c r="L712" i="3"/>
  <c r="L716" i="3"/>
  <c r="L728" i="3"/>
  <c r="L736" i="3"/>
  <c r="L748" i="3"/>
  <c r="L860" i="3"/>
  <c r="L864" i="3"/>
  <c r="L972" i="3"/>
  <c r="L1052" i="3"/>
  <c r="L1104" i="3"/>
  <c r="L1112" i="3"/>
  <c r="L1116" i="3"/>
  <c r="M93" i="3"/>
  <c r="M145" i="3"/>
  <c r="M149" i="3"/>
  <c r="M153" i="3"/>
  <c r="M157" i="3"/>
  <c r="M161" i="3"/>
  <c r="M165" i="3"/>
  <c r="M169" i="3"/>
  <c r="M173" i="3"/>
  <c r="M177" i="3"/>
  <c r="M181" i="3"/>
  <c r="M185" i="3"/>
  <c r="M333" i="3"/>
  <c r="M465" i="3"/>
  <c r="M469" i="3"/>
  <c r="M473" i="3"/>
  <c r="M489" i="3"/>
  <c r="M493" i="3"/>
  <c r="M501" i="3"/>
  <c r="M573" i="3"/>
  <c r="M577" i="3"/>
  <c r="M597" i="3"/>
  <c r="M637" i="3"/>
  <c r="M661" i="3"/>
  <c r="M665" i="3"/>
  <c r="M669" i="3"/>
  <c r="M673" i="3"/>
  <c r="M677" i="3"/>
  <c r="M681" i="3"/>
  <c r="M685" i="3"/>
  <c r="M689" i="3"/>
  <c r="M693" i="3"/>
  <c r="M697" i="3"/>
  <c r="M709" i="3"/>
  <c r="M717" i="3"/>
  <c r="M721" i="3"/>
  <c r="M733" i="3"/>
  <c r="M741" i="3"/>
  <c r="M749" i="3"/>
  <c r="M793" i="3"/>
  <c r="M841" i="3"/>
  <c r="M845" i="3"/>
  <c r="M849" i="3"/>
  <c r="M853" i="3"/>
  <c r="M857" i="3"/>
  <c r="M873" i="3"/>
  <c r="M877" i="3"/>
  <c r="M881" i="3"/>
  <c r="M885" i="3"/>
  <c r="M889" i="3"/>
  <c r="M893" i="3"/>
  <c r="M897" i="3"/>
  <c r="M901" i="3"/>
  <c r="M905" i="3"/>
  <c r="M909" i="3"/>
  <c r="M913" i="3"/>
  <c r="M917" i="3"/>
  <c r="M921" i="3"/>
  <c r="M925" i="3"/>
  <c r="M929" i="3"/>
  <c r="M997" i="3"/>
  <c r="M1001" i="3"/>
  <c r="M1009" i="3"/>
  <c r="M1137" i="3"/>
  <c r="M1141" i="3"/>
  <c r="M1145" i="3"/>
  <c r="M1149" i="3"/>
  <c r="K1194" i="3"/>
  <c r="K1266" i="3"/>
  <c r="K1274" i="3"/>
  <c r="K1278" i="3"/>
  <c r="K1294" i="3"/>
  <c r="K1298" i="3"/>
  <c r="K1302" i="3"/>
  <c r="K1306" i="3"/>
  <c r="K1310" i="3"/>
  <c r="K1322" i="3"/>
  <c r="K1342" i="3"/>
  <c r="K1346" i="3"/>
  <c r="K1358" i="3"/>
  <c r="K1378" i="3"/>
  <c r="K1430" i="3"/>
  <c r="K1434" i="3"/>
  <c r="K1438" i="3"/>
  <c r="K1442" i="3"/>
  <c r="K1446" i="3"/>
  <c r="K1450" i="3"/>
  <c r="K1454" i="3"/>
  <c r="K1458" i="3"/>
  <c r="K1462" i="3"/>
  <c r="K1474" i="3"/>
  <c r="K1586" i="3"/>
  <c r="K1638" i="3"/>
  <c r="K1730" i="3"/>
  <c r="K1738" i="3"/>
  <c r="K1742" i="3"/>
  <c r="K1746" i="3"/>
  <c r="K1750" i="3"/>
  <c r="K1754" i="3"/>
  <c r="K1758" i="3"/>
  <c r="K1762" i="3"/>
  <c r="K1802" i="3"/>
  <c r="K1806" i="3"/>
  <c r="K1810" i="3"/>
  <c r="K1814" i="3"/>
  <c r="K1818" i="3"/>
  <c r="K1822" i="3"/>
  <c r="K1826" i="3"/>
  <c r="K1886" i="3"/>
  <c r="K1890" i="3"/>
  <c r="K1894" i="3"/>
  <c r="K1898" i="3"/>
  <c r="K1902" i="3"/>
  <c r="K1906" i="3"/>
  <c r="K1910" i="3"/>
  <c r="K1914" i="3"/>
  <c r="K1918" i="3"/>
  <c r="K1922" i="3"/>
  <c r="K1926" i="3"/>
  <c r="K1930" i="3"/>
  <c r="K1934" i="3"/>
  <c r="K1938" i="3"/>
  <c r="K1942" i="3"/>
  <c r="K1946" i="3"/>
  <c r="K1950" i="3"/>
  <c r="K1954" i="3"/>
  <c r="K1958" i="3"/>
  <c r="K1974" i="3"/>
  <c r="K1978" i="3"/>
  <c r="K1990" i="3"/>
  <c r="K2002" i="3"/>
  <c r="K2034" i="3"/>
  <c r="K2062" i="3"/>
  <c r="K2082" i="3"/>
  <c r="K2086" i="3"/>
  <c r="K2106" i="3"/>
  <c r="K2110" i="3"/>
  <c r="K2330" i="3"/>
  <c r="K2334" i="3"/>
  <c r="K2338" i="3"/>
  <c r="K2342" i="3"/>
  <c r="K2346" i="3"/>
  <c r="K2350" i="3"/>
  <c r="K2354" i="3"/>
  <c r="K2358" i="3"/>
  <c r="K2370" i="3"/>
  <c r="K2382" i="3"/>
  <c r="L1391" i="3"/>
  <c r="L1407" i="3"/>
  <c r="L1435" i="3"/>
  <c r="L1459" i="3"/>
  <c r="L1471" i="3"/>
  <c r="L1479" i="3"/>
  <c r="L1491" i="3"/>
  <c r="L1575" i="3"/>
  <c r="L1579" i="3"/>
  <c r="L1583" i="3"/>
  <c r="L1603" i="3"/>
  <c r="L1607" i="3"/>
  <c r="L1639" i="3"/>
  <c r="L1643" i="3"/>
  <c r="L1647" i="3"/>
  <c r="L1651" i="3"/>
  <c r="L1655" i="3"/>
  <c r="L1659" i="3"/>
  <c r="L1663" i="3"/>
  <c r="L1667" i="3"/>
  <c r="L1875" i="3"/>
  <c r="L1891" i="3"/>
  <c r="L1907" i="3"/>
  <c r="L1927" i="3"/>
  <c r="L1931" i="3"/>
  <c r="L1935" i="3"/>
  <c r="L1939" i="3"/>
  <c r="L1943" i="3"/>
  <c r="L1947" i="3"/>
  <c r="L1951" i="3"/>
  <c r="L1991" i="3"/>
  <c r="L1995" i="3"/>
  <c r="L1999" i="3"/>
  <c r="L2003" i="3"/>
  <c r="L2007" i="3"/>
  <c r="L2107" i="3"/>
  <c r="L2363" i="3"/>
  <c r="L2399" i="3"/>
  <c r="L2407" i="3"/>
  <c r="L2411" i="3"/>
  <c r="L2415" i="3"/>
  <c r="L2419" i="3"/>
  <c r="L2423" i="3"/>
  <c r="L2543" i="3"/>
  <c r="L2551" i="3"/>
  <c r="L2571" i="3"/>
  <c r="L2639" i="3"/>
  <c r="L2651" i="3"/>
  <c r="L2655" i="3"/>
  <c r="L2659" i="3"/>
  <c r="L2663" i="3"/>
  <c r="L2667" i="3"/>
  <c r="L1180" i="3"/>
  <c r="L1216" i="3"/>
  <c r="L1220" i="3"/>
  <c r="L1224" i="3"/>
  <c r="L1260" i="3"/>
  <c r="L1264" i="3"/>
  <c r="L1280" i="3"/>
  <c r="L1284" i="3"/>
  <c r="L1312" i="3"/>
  <c r="L1396" i="3"/>
  <c r="L1400" i="3"/>
  <c r="L1404" i="3"/>
  <c r="L1408" i="3"/>
  <c r="L1428" i="3"/>
  <c r="L1432" i="3"/>
  <c r="L1436" i="3"/>
  <c r="L1440" i="3"/>
  <c r="L1444" i="3"/>
  <c r="L1448" i="3"/>
  <c r="L1452" i="3"/>
  <c r="L1456" i="3"/>
  <c r="L1468" i="3"/>
  <c r="L1500" i="3"/>
  <c r="L1572" i="3"/>
  <c r="L1576" i="3"/>
  <c r="L1920" i="3"/>
  <c r="L1972" i="3"/>
  <c r="L1984" i="3"/>
  <c r="L1988" i="3"/>
  <c r="M1173" i="3"/>
  <c r="M1177" i="3"/>
  <c r="M1181" i="3"/>
  <c r="M1185" i="3"/>
  <c r="M1189" i="3"/>
  <c r="M1193" i="3"/>
  <c r="M1197" i="3"/>
  <c r="M1201" i="3"/>
  <c r="M1217" i="3"/>
  <c r="M1221" i="3"/>
  <c r="M1229" i="3"/>
  <c r="M1233" i="3"/>
  <c r="M1237" i="3"/>
  <c r="M1241" i="3"/>
  <c r="M1245" i="3"/>
  <c r="M1265" i="3"/>
  <c r="M1277" i="3"/>
  <c r="M1293" i="3"/>
  <c r="M1297" i="3"/>
  <c r="M1301" i="3"/>
  <c r="M1305" i="3"/>
  <c r="M1309" i="3"/>
  <c r="M1345" i="3"/>
  <c r="M1441" i="3"/>
  <c r="M1477" i="3"/>
  <c r="M1481" i="3"/>
  <c r="M1485" i="3"/>
  <c r="M1489" i="3"/>
  <c r="M1493" i="3"/>
  <c r="M1497" i="3"/>
  <c r="M1725" i="3"/>
  <c r="M1729" i="3"/>
  <c r="M1737" i="3"/>
  <c r="M1741" i="3"/>
  <c r="M1745" i="3"/>
  <c r="M1749" i="3"/>
  <c r="M1753" i="3"/>
  <c r="M1757" i="3"/>
  <c r="M1761" i="3"/>
  <c r="M1765" i="3"/>
  <c r="M1769" i="3"/>
  <c r="M1773" i="3"/>
  <c r="M1777" i="3"/>
  <c r="M1829" i="3"/>
  <c r="M1833" i="3"/>
  <c r="M1837" i="3"/>
  <c r="M1885" i="3"/>
  <c r="M1917" i="3"/>
  <c r="M1953" i="3"/>
  <c r="M2033" i="3"/>
  <c r="M2049" i="3"/>
  <c r="M2105" i="3"/>
  <c r="M2125" i="3"/>
  <c r="M2129" i="3"/>
  <c r="M2133" i="3"/>
  <c r="M2137" i="3"/>
  <c r="M2141" i="3"/>
  <c r="M2145" i="3"/>
  <c r="M2149" i="3"/>
  <c r="M2153" i="3"/>
  <c r="M2157" i="3"/>
  <c r="M2161" i="3"/>
  <c r="M2165" i="3"/>
  <c r="M2169" i="3"/>
  <c r="M2177" i="3"/>
  <c r="M2181" i="3"/>
  <c r="M2185" i="3"/>
  <c r="M2189" i="3"/>
  <c r="M2265" i="3"/>
  <c r="M2269" i="3"/>
  <c r="M2273" i="3"/>
  <c r="M2353" i="3"/>
  <c r="M2357" i="3"/>
  <c r="M2385" i="3"/>
  <c r="M2489" i="3"/>
  <c r="M2493" i="3"/>
  <c r="M2497" i="3"/>
  <c r="M2501" i="3"/>
  <c r="M2505" i="3"/>
  <c r="M2509" i="3"/>
  <c r="M2513" i="3"/>
  <c r="M2517" i="3"/>
  <c r="M2637" i="3"/>
  <c r="M2669" i="3"/>
  <c r="M2673" i="3"/>
  <c r="L2771" i="3"/>
  <c r="L2775" i="3"/>
  <c r="L2779" i="3"/>
  <c r="L2783" i="3"/>
  <c r="L2787" i="3"/>
  <c r="L2791" i="3"/>
  <c r="L2795" i="3"/>
  <c r="L2799" i="3"/>
  <c r="L2803" i="3"/>
  <c r="L2807" i="3"/>
  <c r="L2811" i="3"/>
  <c r="L2815" i="3"/>
  <c r="L2819" i="3"/>
  <c r="L2823" i="3"/>
  <c r="L2827" i="3"/>
  <c r="L2831" i="3"/>
  <c r="L2835" i="3"/>
  <c r="L2839" i="3"/>
  <c r="L2843" i="3"/>
  <c r="L2847" i="3"/>
  <c r="L2851" i="3"/>
  <c r="L2855" i="3"/>
  <c r="L2859" i="3"/>
  <c r="L2863" i="3"/>
  <c r="L2867" i="3"/>
  <c r="L2871" i="3"/>
  <c r="L2875" i="3"/>
  <c r="L2879" i="3"/>
  <c r="L2883" i="3"/>
  <c r="L2887" i="3"/>
  <c r="L2891" i="3"/>
  <c r="L2895" i="3"/>
  <c r="L2899" i="3"/>
  <c r="L2903" i="3"/>
  <c r="L2907" i="3"/>
  <c r="L2911" i="3"/>
  <c r="L2915" i="3"/>
  <c r="L2919" i="3"/>
  <c r="L2923" i="3"/>
  <c r="L2927" i="3"/>
  <c r="L2931" i="3"/>
  <c r="L2935" i="3"/>
  <c r="L2939" i="3"/>
  <c r="L2943" i="3"/>
  <c r="L2947" i="3"/>
  <c r="L2951" i="3"/>
  <c r="L2955" i="3"/>
  <c r="L2959" i="3"/>
  <c r="L2963" i="3"/>
  <c r="L2967" i="3"/>
  <c r="L2971" i="3"/>
  <c r="L2975" i="3"/>
  <c r="L2979" i="3"/>
  <c r="L2983" i="3"/>
  <c r="L2987" i="3"/>
  <c r="L2991" i="3"/>
  <c r="M2701" i="3"/>
  <c r="M2705" i="3"/>
  <c r="M2709" i="3"/>
  <c r="M2713" i="3"/>
  <c r="M2717" i="3"/>
  <c r="M2721" i="3"/>
  <c r="M2725" i="3"/>
  <c r="M2729" i="3"/>
  <c r="M2733" i="3"/>
  <c r="M2737" i="3"/>
  <c r="M2741" i="3"/>
  <c r="M2745" i="3"/>
  <c r="M2749" i="3"/>
  <c r="M2753" i="3"/>
  <c r="M2757" i="3"/>
  <c r="M2761" i="3"/>
  <c r="M2765" i="3"/>
  <c r="M2769" i="3"/>
  <c r="M2773" i="3"/>
  <c r="M2777" i="3"/>
  <c r="M2781" i="3"/>
  <c r="M2785" i="3"/>
  <c r="M2789" i="3"/>
  <c r="M2793" i="3"/>
  <c r="M2797" i="3"/>
  <c r="M2801" i="3"/>
  <c r="M2805" i="3"/>
  <c r="M2809" i="3"/>
  <c r="M2813" i="3"/>
  <c r="M2817" i="3"/>
  <c r="M2821" i="3"/>
  <c r="M2825" i="3"/>
  <c r="M2829" i="3"/>
  <c r="M2833" i="3"/>
  <c r="M2837" i="3"/>
  <c r="M2841" i="3"/>
  <c r="M2845" i="3"/>
  <c r="M2849" i="3"/>
  <c r="M2853" i="3"/>
  <c r="M2857" i="3"/>
  <c r="M2861" i="3"/>
  <c r="K2390" i="3"/>
  <c r="K2394" i="3"/>
  <c r="K2398" i="3"/>
  <c r="K2402" i="3"/>
  <c r="K2406" i="3"/>
  <c r="K2410" i="3"/>
  <c r="K2414" i="3"/>
  <c r="K2418" i="3"/>
  <c r="K2422" i="3"/>
  <c r="K2426" i="3"/>
  <c r="K2430" i="3"/>
  <c r="K2434" i="3"/>
  <c r="K2438" i="3"/>
  <c r="K2442" i="3"/>
  <c r="K2446" i="3"/>
  <c r="K2450" i="3"/>
  <c r="K2454" i="3"/>
  <c r="K2458" i="3"/>
  <c r="K2462" i="3"/>
  <c r="K2466" i="3"/>
  <c r="K2470" i="3"/>
  <c r="K2474" i="3"/>
  <c r="K2478" i="3"/>
  <c r="K2482" i="3"/>
  <c r="K2486" i="3"/>
  <c r="K2490" i="3"/>
  <c r="K2494" i="3"/>
  <c r="K2498" i="3"/>
  <c r="K2502" i="3"/>
  <c r="K2506" i="3"/>
  <c r="K2510" i="3"/>
  <c r="K2514" i="3"/>
  <c r="K2518" i="3"/>
  <c r="K2522" i="3"/>
  <c r="K2526" i="3"/>
  <c r="K2530" i="3"/>
  <c r="K2614" i="3"/>
  <c r="K2618" i="3"/>
  <c r="K2698" i="3"/>
  <c r="K2706" i="3"/>
  <c r="K2750" i="3"/>
  <c r="K2922" i="3"/>
  <c r="K2926" i="3"/>
  <c r="K2930" i="3"/>
  <c r="K2934" i="3"/>
  <c r="K2938" i="3"/>
  <c r="K2942" i="3"/>
  <c r="K2946" i="3"/>
  <c r="K2950" i="3"/>
  <c r="K2954" i="3"/>
  <c r="K2958" i="3"/>
  <c r="K2962" i="3"/>
  <c r="K2966" i="3"/>
  <c r="K2970" i="3"/>
  <c r="K2974" i="3"/>
  <c r="K2978" i="3"/>
  <c r="K2982" i="3"/>
  <c r="K2986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2011" i="3"/>
  <c r="K2015" i="3"/>
  <c r="K2019" i="3"/>
  <c r="K2023" i="3"/>
  <c r="K2027" i="3"/>
  <c r="K2031" i="3"/>
  <c r="K2035" i="3"/>
  <c r="K2039" i="3"/>
  <c r="K2043" i="3"/>
  <c r="K2047" i="3"/>
  <c r="K2051" i="3"/>
  <c r="K2055" i="3"/>
  <c r="K2059" i="3"/>
  <c r="K2063" i="3"/>
  <c r="K2067" i="3"/>
  <c r="K2071" i="3"/>
  <c r="K2075" i="3"/>
  <c r="K2079" i="3"/>
  <c r="K2083" i="3"/>
  <c r="K2087" i="3"/>
  <c r="K2091" i="3"/>
  <c r="K2095" i="3"/>
  <c r="K2099" i="3"/>
  <c r="K2103" i="3"/>
  <c r="K2107" i="3"/>
  <c r="K2111" i="3"/>
  <c r="K2115" i="3"/>
  <c r="K2119" i="3"/>
  <c r="K2123" i="3"/>
  <c r="K2127" i="3"/>
  <c r="K2131" i="3"/>
  <c r="K2135" i="3"/>
  <c r="L1692" i="3"/>
  <c r="L1696" i="3"/>
  <c r="L1700" i="3"/>
  <c r="L1704" i="3"/>
  <c r="L1708" i="3"/>
  <c r="L1712" i="3"/>
  <c r="L1716" i="3"/>
  <c r="L1720" i="3"/>
  <c r="L1724" i="3"/>
  <c r="L1728" i="3"/>
  <c r="L1732" i="3"/>
  <c r="L1736" i="3"/>
  <c r="L1740" i="3"/>
  <c r="L1744" i="3"/>
  <c r="L1748" i="3"/>
  <c r="L1752" i="3"/>
  <c r="L1756" i="3"/>
  <c r="L1760" i="3"/>
  <c r="L1764" i="3"/>
  <c r="L1768" i="3"/>
  <c r="L1772" i="3"/>
  <c r="L1776" i="3"/>
  <c r="L1780" i="3"/>
  <c r="L1784" i="3"/>
  <c r="L1788" i="3"/>
  <c r="L1792" i="3"/>
  <c r="L1796" i="3"/>
  <c r="L1800" i="3"/>
  <c r="L1804" i="3"/>
  <c r="L1808" i="3"/>
  <c r="L1812" i="3"/>
  <c r="L1816" i="3"/>
  <c r="L1820" i="3"/>
  <c r="L1824" i="3"/>
  <c r="L1828" i="3"/>
  <c r="L1832" i="3"/>
  <c r="L1836" i="3"/>
  <c r="L1840" i="3"/>
  <c r="L1844" i="3"/>
  <c r="L1848" i="3"/>
  <c r="L1852" i="3"/>
  <c r="L1856" i="3"/>
  <c r="L1860" i="3"/>
  <c r="L1864" i="3"/>
  <c r="L1868" i="3"/>
  <c r="L1872" i="3"/>
  <c r="L1876" i="3"/>
  <c r="L1880" i="3"/>
  <c r="L1884" i="3"/>
  <c r="L1888" i="3"/>
  <c r="L1892" i="3"/>
  <c r="L1896" i="3"/>
  <c r="L1900" i="3"/>
  <c r="L1904" i="3"/>
  <c r="L1908" i="3"/>
  <c r="L1912" i="3"/>
  <c r="L1916" i="3"/>
  <c r="M2994" i="3"/>
  <c r="L2995" i="3"/>
  <c r="K2139" i="3"/>
  <c r="K2143" i="3"/>
  <c r="K2147" i="3"/>
  <c r="K2151" i="3"/>
  <c r="K2155" i="3"/>
  <c r="K2159" i="3"/>
  <c r="K2163" i="3"/>
  <c r="K2167" i="3"/>
  <c r="K2171" i="3"/>
  <c r="K2175" i="3"/>
  <c r="K2179" i="3"/>
  <c r="K2183" i="3"/>
  <c r="K2187" i="3"/>
  <c r="K2191" i="3"/>
  <c r="K2195" i="3"/>
  <c r="K2199" i="3"/>
  <c r="K2203" i="3"/>
  <c r="K2207" i="3"/>
  <c r="K2211" i="3"/>
  <c r="K2215" i="3"/>
  <c r="K2219" i="3"/>
  <c r="K2223" i="3"/>
  <c r="K2227" i="3"/>
  <c r="K2231" i="3"/>
  <c r="K2235" i="3"/>
  <c r="K2239" i="3"/>
  <c r="K2243" i="3"/>
  <c r="K2247" i="3"/>
  <c r="K2251" i="3"/>
  <c r="K2255" i="3"/>
  <c r="K2259" i="3"/>
  <c r="K2263" i="3"/>
  <c r="K2267" i="3"/>
  <c r="K2271" i="3"/>
  <c r="K2275" i="3"/>
  <c r="K2279" i="3"/>
  <c r="K2283" i="3"/>
  <c r="K2287" i="3"/>
  <c r="K2291" i="3"/>
  <c r="K2295" i="3"/>
  <c r="K2299" i="3"/>
  <c r="K2303" i="3"/>
  <c r="K2307" i="3"/>
  <c r="K2311" i="3"/>
  <c r="K2315" i="3"/>
  <c r="K2319" i="3"/>
  <c r="K2323" i="3"/>
  <c r="K2327" i="3"/>
  <c r="K2331" i="3"/>
  <c r="K2335" i="3"/>
  <c r="K2339" i="3"/>
  <c r="K2343" i="3"/>
  <c r="K2347" i="3"/>
  <c r="K2351" i="3"/>
  <c r="K2355" i="3"/>
  <c r="K2359" i="3"/>
  <c r="K2363" i="3"/>
  <c r="K2367" i="3"/>
  <c r="K2371" i="3"/>
  <c r="K2375" i="3"/>
  <c r="K2379" i="3"/>
  <c r="K2383" i="3"/>
  <c r="K2387" i="3"/>
  <c r="K2391" i="3"/>
  <c r="K2395" i="3"/>
  <c r="K2399" i="3"/>
  <c r="K2403" i="3"/>
  <c r="K2407" i="3"/>
  <c r="K2411" i="3"/>
  <c r="K2415" i="3"/>
  <c r="K2419" i="3"/>
  <c r="K2423" i="3"/>
  <c r="K2427" i="3"/>
  <c r="K2431" i="3"/>
  <c r="K2435" i="3"/>
  <c r="K2439" i="3"/>
  <c r="K2443" i="3"/>
  <c r="K2447" i="3"/>
  <c r="K2451" i="3"/>
  <c r="K2455" i="3"/>
  <c r="K2459" i="3"/>
  <c r="K2463" i="3"/>
  <c r="K2467" i="3"/>
  <c r="K2471" i="3"/>
  <c r="K2475" i="3"/>
  <c r="L39" i="3"/>
  <c r="L43" i="3"/>
  <c r="L47" i="3"/>
  <c r="L51" i="3"/>
  <c r="L55" i="3"/>
  <c r="L59" i="3"/>
  <c r="L63" i="3"/>
  <c r="L67" i="3"/>
  <c r="L71" i="3"/>
  <c r="L75" i="3"/>
  <c r="L79" i="3"/>
  <c r="L83" i="3"/>
  <c r="L87" i="3"/>
  <c r="L91" i="3"/>
  <c r="L95" i="3"/>
  <c r="L99" i="3"/>
  <c r="L103" i="3"/>
  <c r="L107" i="3"/>
  <c r="L111" i="3"/>
  <c r="L115" i="3"/>
  <c r="L119" i="3"/>
  <c r="L123" i="3"/>
  <c r="L127" i="3"/>
  <c r="L131" i="3"/>
  <c r="L135" i="3"/>
  <c r="L139" i="3"/>
  <c r="L143" i="3"/>
  <c r="L147" i="3"/>
  <c r="L151" i="3"/>
  <c r="L155" i="3"/>
  <c r="L159" i="3"/>
  <c r="L163" i="3"/>
  <c r="L167" i="3"/>
  <c r="L171" i="3"/>
  <c r="L175" i="3"/>
  <c r="L179" i="3"/>
  <c r="L183" i="3"/>
  <c r="L187" i="3"/>
  <c r="L191" i="3"/>
  <c r="L195" i="3"/>
  <c r="L199" i="3"/>
  <c r="L203" i="3"/>
  <c r="L207" i="3"/>
  <c r="L211" i="3"/>
  <c r="L215" i="3"/>
  <c r="L219" i="3"/>
  <c r="L223" i="3"/>
  <c r="L227" i="3"/>
  <c r="L231" i="3"/>
  <c r="L235" i="3"/>
  <c r="L239" i="3"/>
  <c r="L243" i="3"/>
  <c r="L247" i="3"/>
  <c r="L251" i="3"/>
  <c r="L255" i="3"/>
  <c r="L259" i="3"/>
  <c r="L263" i="3"/>
  <c r="L267" i="3"/>
  <c r="L271" i="3"/>
  <c r="L275" i="3"/>
  <c r="L279" i="3"/>
  <c r="L283" i="3"/>
  <c r="L287" i="3"/>
  <c r="L291" i="3"/>
  <c r="L295" i="3"/>
  <c r="L299" i="3"/>
  <c r="L303" i="3"/>
  <c r="L307" i="3"/>
  <c r="L311" i="3"/>
  <c r="L315" i="3"/>
  <c r="L319" i="3"/>
  <c r="L323" i="3"/>
  <c r="L327" i="3"/>
  <c r="L331" i="3"/>
  <c r="L335" i="3"/>
  <c r="L339" i="3"/>
  <c r="L343" i="3"/>
  <c r="L347" i="3"/>
  <c r="L351" i="3"/>
  <c r="L355" i="3"/>
  <c r="L359" i="3"/>
  <c r="L363" i="3"/>
  <c r="L367" i="3"/>
  <c r="L371" i="3"/>
  <c r="L375" i="3"/>
  <c r="L379" i="3"/>
  <c r="L383" i="3"/>
  <c r="L387" i="3"/>
  <c r="L391" i="3"/>
  <c r="L395" i="3"/>
  <c r="L399" i="3"/>
  <c r="L403" i="3"/>
  <c r="L407" i="3"/>
  <c r="L411" i="3"/>
  <c r="L415" i="3"/>
  <c r="L419" i="3"/>
  <c r="L423" i="3"/>
  <c r="L427" i="3"/>
  <c r="L431" i="3"/>
  <c r="L435" i="3"/>
  <c r="L439" i="3"/>
  <c r="L443" i="3"/>
  <c r="L447" i="3"/>
  <c r="L451" i="3"/>
  <c r="L455" i="3"/>
  <c r="L459" i="3"/>
  <c r="L463" i="3"/>
  <c r="L467" i="3"/>
  <c r="L471" i="3"/>
  <c r="L475" i="3"/>
  <c r="L479" i="3"/>
  <c r="L483" i="3"/>
  <c r="L487" i="3"/>
  <c r="L491" i="3"/>
  <c r="L495" i="3"/>
  <c r="L499" i="3"/>
  <c r="L503" i="3"/>
  <c r="L507" i="3"/>
  <c r="L511" i="3"/>
  <c r="L515" i="3"/>
  <c r="L519" i="3"/>
  <c r="L523" i="3"/>
  <c r="L527" i="3"/>
  <c r="L531" i="3"/>
  <c r="L535" i="3"/>
  <c r="L539" i="3"/>
  <c r="L543" i="3"/>
  <c r="L547" i="3"/>
  <c r="L551" i="3"/>
  <c r="L555" i="3"/>
  <c r="L559" i="3"/>
  <c r="L563" i="3"/>
  <c r="L567" i="3"/>
  <c r="L571" i="3"/>
  <c r="L575" i="3"/>
  <c r="L579" i="3"/>
  <c r="L583" i="3"/>
  <c r="L587" i="3"/>
  <c r="L591" i="3"/>
  <c r="L595" i="3"/>
  <c r="L599" i="3"/>
  <c r="L603" i="3"/>
  <c r="L607" i="3"/>
  <c r="L611" i="3"/>
  <c r="L615" i="3"/>
  <c r="L619" i="3"/>
  <c r="L623" i="3"/>
  <c r="L627" i="3"/>
  <c r="L631" i="3"/>
  <c r="L635" i="3"/>
  <c r="L639" i="3"/>
  <c r="L643" i="3"/>
  <c r="L647" i="3"/>
  <c r="L651" i="3"/>
  <c r="L655" i="3"/>
  <c r="L659" i="3"/>
  <c r="L663" i="3"/>
  <c r="L667" i="3"/>
  <c r="L671" i="3"/>
  <c r="L675" i="3"/>
  <c r="L679" i="3"/>
  <c r="L683" i="3"/>
  <c r="L687" i="3"/>
  <c r="L691" i="3"/>
  <c r="L695" i="3"/>
  <c r="L699" i="3"/>
  <c r="L703" i="3"/>
  <c r="L707" i="3"/>
  <c r="L711" i="3"/>
  <c r="L715" i="3"/>
  <c r="L719" i="3"/>
  <c r="L723" i="3"/>
  <c r="L727" i="3"/>
  <c r="L731" i="3"/>
  <c r="L735" i="3"/>
  <c r="L739" i="3"/>
  <c r="L743" i="3"/>
  <c r="L747" i="3"/>
  <c r="L751" i="3"/>
  <c r="L755" i="3"/>
  <c r="L759" i="3"/>
  <c r="L763" i="3"/>
  <c r="L767" i="3"/>
  <c r="L771" i="3"/>
  <c r="L775" i="3"/>
  <c r="L779" i="3"/>
  <c r="L783" i="3"/>
  <c r="L787" i="3"/>
  <c r="L791" i="3"/>
  <c r="L795" i="3"/>
  <c r="L799" i="3"/>
  <c r="L803" i="3"/>
  <c r="L807" i="3"/>
  <c r="L811" i="3"/>
  <c r="L815" i="3"/>
  <c r="L819" i="3"/>
  <c r="L823" i="3"/>
  <c r="L827" i="3"/>
  <c r="L831" i="3"/>
  <c r="L835" i="3"/>
  <c r="L839" i="3"/>
  <c r="L843" i="3"/>
  <c r="L847" i="3"/>
  <c r="L851" i="3"/>
  <c r="L855" i="3"/>
  <c r="L859" i="3"/>
  <c r="L863" i="3"/>
  <c r="L867" i="3"/>
  <c r="L871" i="3"/>
  <c r="L875" i="3"/>
  <c r="L879" i="3"/>
  <c r="L883" i="3"/>
  <c r="L887" i="3"/>
  <c r="L891" i="3"/>
  <c r="L895" i="3"/>
  <c r="L899" i="3"/>
  <c r="L903" i="3"/>
  <c r="L907" i="3"/>
  <c r="L911" i="3"/>
  <c r="L915" i="3"/>
  <c r="L919" i="3"/>
  <c r="L923" i="3"/>
  <c r="L927" i="3"/>
  <c r="L931" i="3"/>
  <c r="L935" i="3"/>
  <c r="L939" i="3"/>
  <c r="L943" i="3"/>
  <c r="L947" i="3"/>
  <c r="L951" i="3"/>
  <c r="L955" i="3"/>
  <c r="L959" i="3"/>
  <c r="L963" i="3"/>
  <c r="L967" i="3"/>
  <c r="L971" i="3"/>
  <c r="L975" i="3"/>
  <c r="L979" i="3"/>
  <c r="L983" i="3"/>
  <c r="L987" i="3"/>
  <c r="L991" i="3"/>
  <c r="L995" i="3"/>
  <c r="L999" i="3"/>
  <c r="L1003" i="3"/>
  <c r="L1007" i="3"/>
  <c r="L1011" i="3"/>
  <c r="L1015" i="3"/>
  <c r="L1019" i="3"/>
  <c r="L1023" i="3"/>
  <c r="L1027" i="3"/>
  <c r="L1031" i="3"/>
  <c r="L1035" i="3"/>
  <c r="L1039" i="3"/>
  <c r="L1043" i="3"/>
  <c r="L1047" i="3"/>
  <c r="K2479" i="3"/>
  <c r="K2483" i="3"/>
  <c r="K2487" i="3"/>
  <c r="K2491" i="3"/>
  <c r="K2495" i="3"/>
  <c r="K2499" i="3"/>
  <c r="K2503" i="3"/>
  <c r="K2507" i="3"/>
  <c r="K2511" i="3"/>
  <c r="K2515" i="3"/>
  <c r="K2519" i="3"/>
  <c r="K2523" i="3"/>
  <c r="K2527" i="3"/>
  <c r="K2531" i="3"/>
  <c r="K2535" i="3"/>
  <c r="K2539" i="3"/>
  <c r="K2543" i="3"/>
  <c r="K2547" i="3"/>
  <c r="K2551" i="3"/>
  <c r="K2555" i="3"/>
  <c r="K2559" i="3"/>
  <c r="K2563" i="3"/>
  <c r="K2567" i="3"/>
  <c r="K2571" i="3"/>
  <c r="K2575" i="3"/>
  <c r="K2579" i="3"/>
  <c r="K2583" i="3"/>
  <c r="K2587" i="3"/>
  <c r="K2591" i="3"/>
  <c r="K2595" i="3"/>
  <c r="K2599" i="3"/>
  <c r="K2603" i="3"/>
  <c r="K2607" i="3"/>
  <c r="K2611" i="3"/>
  <c r="K2615" i="3"/>
  <c r="K2619" i="3"/>
  <c r="K2623" i="3"/>
  <c r="K2627" i="3"/>
  <c r="K2631" i="3"/>
  <c r="K2635" i="3"/>
  <c r="K2639" i="3"/>
  <c r="K2643" i="3"/>
  <c r="K2647" i="3"/>
  <c r="K2651" i="3"/>
  <c r="K2655" i="3"/>
  <c r="K2659" i="3"/>
  <c r="K2663" i="3"/>
  <c r="K2667" i="3"/>
  <c r="K2671" i="3"/>
  <c r="K2675" i="3"/>
  <c r="K2679" i="3"/>
  <c r="K2683" i="3"/>
  <c r="K2687" i="3"/>
  <c r="K2691" i="3"/>
  <c r="K2695" i="3"/>
  <c r="K2699" i="3"/>
  <c r="K2703" i="3"/>
  <c r="K2711" i="3"/>
  <c r="K2715" i="3"/>
  <c r="K2719" i="3"/>
  <c r="K2723" i="3"/>
  <c r="K2727" i="3"/>
  <c r="K2731" i="3"/>
  <c r="K2735" i="3"/>
  <c r="K2739" i="3"/>
  <c r="K2743" i="3"/>
  <c r="K2747" i="3"/>
  <c r="K2751" i="3"/>
  <c r="K2755" i="3"/>
  <c r="K2759" i="3"/>
  <c r="K2763" i="3"/>
  <c r="K2767" i="3"/>
  <c r="K2771" i="3"/>
  <c r="K2775" i="3"/>
  <c r="K2779" i="3"/>
  <c r="K2783" i="3"/>
  <c r="K2787" i="3"/>
  <c r="K2791" i="3"/>
  <c r="K2795" i="3"/>
  <c r="K2799" i="3"/>
  <c r="K2803" i="3"/>
  <c r="K2807" i="3"/>
  <c r="K2811" i="3"/>
  <c r="L1996" i="3"/>
  <c r="L2000" i="3"/>
  <c r="L2004" i="3"/>
  <c r="L2008" i="3"/>
  <c r="L2012" i="3"/>
  <c r="L2016" i="3"/>
  <c r="L2020" i="3"/>
  <c r="L2024" i="3"/>
  <c r="L2028" i="3"/>
  <c r="L2032" i="3"/>
  <c r="L2036" i="3"/>
  <c r="L2040" i="3"/>
  <c r="L2044" i="3"/>
  <c r="L2048" i="3"/>
  <c r="L2052" i="3"/>
  <c r="L2056" i="3"/>
  <c r="L2060" i="3"/>
  <c r="L2064" i="3"/>
  <c r="L2068" i="3"/>
  <c r="L1051" i="3"/>
  <c r="L1055" i="3"/>
  <c r="L1059" i="3"/>
  <c r="L1063" i="3"/>
  <c r="L1067" i="3"/>
  <c r="L1071" i="3"/>
  <c r="L1075" i="3"/>
  <c r="L1079" i="3"/>
  <c r="L1083" i="3"/>
  <c r="L1087" i="3"/>
  <c r="L1091" i="3"/>
  <c r="L1095" i="3"/>
  <c r="L1099" i="3"/>
  <c r="L1103" i="3"/>
  <c r="L1107" i="3"/>
  <c r="L1111" i="3"/>
  <c r="L1115" i="3"/>
  <c r="L1119" i="3"/>
  <c r="L1123" i="3"/>
  <c r="L1127" i="3"/>
  <c r="L1131" i="3"/>
  <c r="L1135" i="3"/>
  <c r="L1139" i="3"/>
  <c r="L1143" i="3"/>
  <c r="L1147" i="3"/>
  <c r="L1151" i="3"/>
  <c r="L1155" i="3"/>
  <c r="L1159" i="3"/>
  <c r="L1163" i="3"/>
  <c r="L1167" i="3"/>
  <c r="L1171" i="3"/>
  <c r="L1175" i="3"/>
  <c r="L1179" i="3"/>
  <c r="L1183" i="3"/>
  <c r="L1187" i="3"/>
  <c r="L1191" i="3"/>
  <c r="L1195" i="3"/>
  <c r="L1199" i="3"/>
  <c r="L1203" i="3"/>
  <c r="L1207" i="3"/>
  <c r="L1211" i="3"/>
  <c r="L1215" i="3"/>
  <c r="L1219" i="3"/>
  <c r="L1223" i="3"/>
  <c r="L1227" i="3"/>
  <c r="L1231" i="3"/>
  <c r="L1235" i="3"/>
  <c r="L1239" i="3"/>
  <c r="L1243" i="3"/>
  <c r="L1247" i="3"/>
  <c r="L1251" i="3"/>
  <c r="L1255" i="3"/>
  <c r="L1259" i="3"/>
  <c r="L1263" i="3"/>
  <c r="L1267" i="3"/>
  <c r="L1271" i="3"/>
  <c r="L1275" i="3"/>
  <c r="L1279" i="3"/>
  <c r="L1283" i="3"/>
  <c r="L1287" i="3"/>
  <c r="L1291" i="3"/>
  <c r="L1295" i="3"/>
  <c r="L1299" i="3"/>
  <c r="L1303" i="3"/>
  <c r="L1307" i="3"/>
  <c r="L1311" i="3"/>
  <c r="L1315" i="3"/>
  <c r="L1319" i="3"/>
  <c r="L1323" i="3"/>
  <c r="L1327" i="3"/>
  <c r="L1331" i="3"/>
  <c r="L1335" i="3"/>
  <c r="L1339" i="3"/>
  <c r="L1343" i="3"/>
  <c r="L1347" i="3"/>
  <c r="L1351" i="3"/>
  <c r="L1355" i="3"/>
  <c r="L1359" i="3"/>
  <c r="L1363" i="3"/>
  <c r="L1367" i="3"/>
  <c r="L1371" i="3"/>
  <c r="L1375" i="3"/>
  <c r="L1379" i="3"/>
  <c r="L1383" i="3"/>
  <c r="L1387" i="3"/>
  <c r="K2707" i="3"/>
  <c r="K2815" i="3"/>
  <c r="K2819" i="3"/>
  <c r="K2823" i="3"/>
  <c r="K2827" i="3"/>
  <c r="K2831" i="3"/>
  <c r="K2835" i="3"/>
  <c r="K2839" i="3"/>
  <c r="K2843" i="3"/>
  <c r="K2847" i="3"/>
  <c r="K2851" i="3"/>
  <c r="K2855" i="3"/>
  <c r="K2859" i="3"/>
  <c r="K2863" i="3"/>
  <c r="K2867" i="3"/>
  <c r="K2871" i="3"/>
  <c r="K2875" i="3"/>
  <c r="K2879" i="3"/>
  <c r="K2883" i="3"/>
  <c r="K2887" i="3"/>
  <c r="K2891" i="3"/>
  <c r="K2895" i="3"/>
  <c r="K2899" i="3"/>
  <c r="K2903" i="3"/>
  <c r="K2907" i="3"/>
  <c r="K2911" i="3"/>
  <c r="K2915" i="3"/>
  <c r="K2919" i="3"/>
  <c r="K2923" i="3"/>
  <c r="K2927" i="3"/>
  <c r="K2931" i="3"/>
  <c r="K2935" i="3"/>
  <c r="K2939" i="3"/>
  <c r="K2943" i="3"/>
  <c r="K2947" i="3"/>
  <c r="K2951" i="3"/>
  <c r="K2955" i="3"/>
  <c r="K2959" i="3"/>
  <c r="K2963" i="3"/>
  <c r="K2967" i="3"/>
  <c r="K2971" i="3"/>
  <c r="K2975" i="3"/>
  <c r="K2979" i="3"/>
  <c r="K2995" i="3"/>
  <c r="K2788" i="3"/>
  <c r="K2792" i="3"/>
  <c r="K2796" i="3"/>
  <c r="K2800" i="3"/>
  <c r="K2804" i="3"/>
  <c r="K2808" i="3"/>
  <c r="K2812" i="3"/>
  <c r="K2816" i="3"/>
  <c r="K2820" i="3"/>
  <c r="K2824" i="3"/>
  <c r="K2828" i="3"/>
  <c r="K2832" i="3"/>
  <c r="K2836" i="3"/>
  <c r="K2840" i="3"/>
  <c r="K2844" i="3"/>
  <c r="K2848" i="3"/>
  <c r="K2852" i="3"/>
  <c r="K2856" i="3"/>
  <c r="K2860" i="3"/>
  <c r="K2864" i="3"/>
  <c r="K2868" i="3"/>
  <c r="K2872" i="3"/>
  <c r="K2876" i="3"/>
  <c r="K2880" i="3"/>
  <c r="K2884" i="3"/>
  <c r="K2888" i="3"/>
  <c r="K2892" i="3"/>
  <c r="K2896" i="3"/>
  <c r="K2900" i="3"/>
  <c r="K2904" i="3"/>
  <c r="K2908" i="3"/>
  <c r="K2912" i="3"/>
  <c r="K2916" i="3"/>
  <c r="K2920" i="3"/>
  <c r="K2924" i="3"/>
  <c r="K2928" i="3"/>
  <c r="K2932" i="3"/>
  <c r="K2936" i="3"/>
  <c r="K2940" i="3"/>
  <c r="K2944" i="3"/>
  <c r="K2948" i="3"/>
  <c r="K2952" i="3"/>
  <c r="K2956" i="3"/>
  <c r="K2960" i="3"/>
  <c r="K2964" i="3"/>
  <c r="K2968" i="3"/>
  <c r="K2972" i="3"/>
  <c r="K2976" i="3"/>
  <c r="K2980" i="3"/>
  <c r="K2984" i="3"/>
  <c r="K2988" i="3"/>
  <c r="K105" i="3"/>
  <c r="K109" i="3"/>
  <c r="K113" i="3"/>
  <c r="K117" i="3"/>
  <c r="K121" i="3"/>
  <c r="K125" i="3"/>
  <c r="K129" i="3"/>
  <c r="K133" i="3"/>
  <c r="K137" i="3"/>
  <c r="K141" i="3"/>
  <c r="K145" i="3"/>
  <c r="K149" i="3"/>
  <c r="K153" i="3"/>
  <c r="K157" i="3"/>
  <c r="K161" i="3"/>
  <c r="K165" i="3"/>
  <c r="K169" i="3"/>
  <c r="K173" i="3"/>
  <c r="K177" i="3"/>
  <c r="K181" i="3"/>
  <c r="K185" i="3"/>
  <c r="K189" i="3"/>
  <c r="K193" i="3"/>
  <c r="K197" i="3"/>
  <c r="K201" i="3"/>
  <c r="K205" i="3"/>
  <c r="K209" i="3"/>
  <c r="K213" i="3"/>
  <c r="K217" i="3"/>
  <c r="K221" i="3"/>
  <c r="K225" i="3"/>
  <c r="K229" i="3"/>
  <c r="K233" i="3"/>
  <c r="K237" i="3"/>
  <c r="K241" i="3"/>
  <c r="K245" i="3"/>
  <c r="K249" i="3"/>
  <c r="K253" i="3"/>
  <c r="K257" i="3"/>
  <c r="K261" i="3"/>
  <c r="K265" i="3"/>
  <c r="K269" i="3"/>
  <c r="K273" i="3"/>
  <c r="K277" i="3"/>
  <c r="K281" i="3"/>
  <c r="K285" i="3"/>
  <c r="K289" i="3"/>
  <c r="K293" i="3"/>
  <c r="K297" i="3"/>
  <c r="K301" i="3"/>
  <c r="K305" i="3"/>
  <c r="K309" i="3"/>
  <c r="K313" i="3"/>
  <c r="K317" i="3"/>
  <c r="K321" i="3"/>
  <c r="K325" i="3"/>
  <c r="K329" i="3"/>
  <c r="K333" i="3"/>
  <c r="K337" i="3"/>
  <c r="K341" i="3"/>
  <c r="K345" i="3"/>
  <c r="K349" i="3"/>
  <c r="K353" i="3"/>
  <c r="K357" i="3"/>
  <c r="K361" i="3"/>
  <c r="K365" i="3"/>
  <c r="K369" i="3"/>
  <c r="K373" i="3"/>
  <c r="K377" i="3"/>
  <c r="K381" i="3"/>
  <c r="K385" i="3"/>
  <c r="K389" i="3"/>
  <c r="K393" i="3"/>
  <c r="K397" i="3"/>
  <c r="K401" i="3"/>
  <c r="K405" i="3"/>
  <c r="K409" i="3"/>
  <c r="K413" i="3"/>
  <c r="K417" i="3"/>
  <c r="K421" i="3"/>
  <c r="K425" i="3"/>
  <c r="K429" i="3"/>
  <c r="K433" i="3"/>
  <c r="K437" i="3"/>
  <c r="K441" i="3"/>
  <c r="K445" i="3"/>
  <c r="K449" i="3"/>
  <c r="K453" i="3"/>
  <c r="K457" i="3"/>
  <c r="K461" i="3"/>
  <c r="K465" i="3"/>
  <c r="K469" i="3"/>
  <c r="K473" i="3"/>
  <c r="K477" i="3"/>
  <c r="K481" i="3"/>
  <c r="K485" i="3"/>
  <c r="K489" i="3"/>
  <c r="K493" i="3"/>
  <c r="L42" i="3"/>
  <c r="L46" i="3"/>
  <c r="L50" i="3"/>
  <c r="L54" i="3"/>
  <c r="L58" i="3"/>
  <c r="L62" i="3"/>
  <c r="L66" i="3"/>
  <c r="L70" i="3"/>
  <c r="L74" i="3"/>
  <c r="L78" i="3"/>
  <c r="L82" i="3"/>
  <c r="L86" i="3"/>
  <c r="L90" i="3"/>
  <c r="L94" i="3"/>
  <c r="L98" i="3"/>
  <c r="L102" i="3"/>
  <c r="L106" i="3"/>
  <c r="L110" i="3"/>
  <c r="L114" i="3"/>
  <c r="L118" i="3"/>
  <c r="L122" i="3"/>
  <c r="L126" i="3"/>
  <c r="L130" i="3"/>
  <c r="L134" i="3"/>
  <c r="L138" i="3"/>
  <c r="L142" i="3"/>
  <c r="L146" i="3"/>
  <c r="L150" i="3"/>
  <c r="L154" i="3"/>
  <c r="L158" i="3"/>
  <c r="L162" i="3"/>
  <c r="L166" i="3"/>
  <c r="L170" i="3"/>
  <c r="L174" i="3"/>
  <c r="L178" i="3"/>
  <c r="L182" i="3"/>
  <c r="L186" i="3"/>
  <c r="L190" i="3"/>
  <c r="L194" i="3"/>
  <c r="L198" i="3"/>
  <c r="L202" i="3"/>
  <c r="L206" i="3"/>
  <c r="L210" i="3"/>
  <c r="L214" i="3"/>
  <c r="L218" i="3"/>
  <c r="L222" i="3"/>
  <c r="L226" i="3"/>
  <c r="L230" i="3"/>
  <c r="L234" i="3"/>
  <c r="L238" i="3"/>
  <c r="L242" i="3"/>
  <c r="L246" i="3"/>
  <c r="L250" i="3"/>
  <c r="L254" i="3"/>
  <c r="L258" i="3"/>
  <c r="L262" i="3"/>
  <c r="L266" i="3"/>
  <c r="L270" i="3"/>
  <c r="L274" i="3"/>
  <c r="L278" i="3"/>
  <c r="L282" i="3"/>
  <c r="L286" i="3"/>
  <c r="L290" i="3"/>
  <c r="L294" i="3"/>
  <c r="L298" i="3"/>
  <c r="L302" i="3"/>
  <c r="M38" i="3"/>
  <c r="M34" i="3"/>
  <c r="M30" i="3"/>
  <c r="M26" i="3"/>
  <c r="M22" i="3"/>
  <c r="M18" i="3"/>
  <c r="M14" i="3"/>
  <c r="M10" i="3"/>
  <c r="K497" i="3"/>
  <c r="K501" i="3"/>
  <c r="K505" i="3"/>
  <c r="K509" i="3"/>
  <c r="K513" i="3"/>
  <c r="K517" i="3"/>
  <c r="K521" i="3"/>
  <c r="K525" i="3"/>
  <c r="K529" i="3"/>
  <c r="K533" i="3"/>
  <c r="K537" i="3"/>
  <c r="K541" i="3"/>
  <c r="K545" i="3"/>
  <c r="K549" i="3"/>
  <c r="K553" i="3"/>
  <c r="K557" i="3"/>
  <c r="K561" i="3"/>
  <c r="K565" i="3"/>
  <c r="K569" i="3"/>
  <c r="K573" i="3"/>
  <c r="K577" i="3"/>
  <c r="K581" i="3"/>
  <c r="K585" i="3"/>
  <c r="K589" i="3"/>
  <c r="K593" i="3"/>
  <c r="K597" i="3"/>
  <c r="K601" i="3"/>
  <c r="K605" i="3"/>
  <c r="K609" i="3"/>
  <c r="K613" i="3"/>
  <c r="K617" i="3"/>
  <c r="K621" i="3"/>
  <c r="K625" i="3"/>
  <c r="K629" i="3"/>
  <c r="K633" i="3"/>
  <c r="K637" i="3"/>
  <c r="K641" i="3"/>
  <c r="K645" i="3"/>
  <c r="K649" i="3"/>
  <c r="K653" i="3"/>
  <c r="K657" i="3"/>
  <c r="K661" i="3"/>
  <c r="K665" i="3"/>
  <c r="K669" i="3"/>
  <c r="K673" i="3"/>
  <c r="K677" i="3"/>
  <c r="K681" i="3"/>
  <c r="K685" i="3"/>
  <c r="K689" i="3"/>
  <c r="K693" i="3"/>
  <c r="K697" i="3"/>
  <c r="K701" i="3"/>
  <c r="K705" i="3"/>
  <c r="K709" i="3"/>
  <c r="K713" i="3"/>
  <c r="K717" i="3"/>
  <c r="K721" i="3"/>
  <c r="K725" i="3"/>
  <c r="K729" i="3"/>
  <c r="K733" i="3"/>
  <c r="K737" i="3"/>
  <c r="K741" i="3"/>
  <c r="K745" i="3"/>
  <c r="K749" i="3"/>
  <c r="K753" i="3"/>
  <c r="K757" i="3"/>
  <c r="K761" i="3"/>
  <c r="K765" i="3"/>
  <c r="K769" i="3"/>
  <c r="K773" i="3"/>
  <c r="K777" i="3"/>
  <c r="K781" i="3"/>
  <c r="K785" i="3"/>
  <c r="K789" i="3"/>
  <c r="K793" i="3"/>
  <c r="K797" i="3"/>
  <c r="K801" i="3"/>
  <c r="K805" i="3"/>
  <c r="K809" i="3"/>
  <c r="K813" i="3"/>
  <c r="K817" i="3"/>
  <c r="K821" i="3"/>
  <c r="K825" i="3"/>
  <c r="K829" i="3"/>
  <c r="K833" i="3"/>
  <c r="K837" i="3"/>
  <c r="K841" i="3"/>
  <c r="K845" i="3"/>
  <c r="K849" i="3"/>
  <c r="K853" i="3"/>
  <c r="K857" i="3"/>
  <c r="K861" i="3"/>
  <c r="K865" i="3"/>
  <c r="K869" i="3"/>
  <c r="K873" i="3"/>
  <c r="K877" i="3"/>
  <c r="K881" i="3"/>
  <c r="K885" i="3"/>
  <c r="K889" i="3"/>
  <c r="K893" i="3"/>
  <c r="K897" i="3"/>
  <c r="K901" i="3"/>
  <c r="K905" i="3"/>
  <c r="K909" i="3"/>
  <c r="K913" i="3"/>
  <c r="K917" i="3"/>
  <c r="K921" i="3"/>
  <c r="K925" i="3"/>
  <c r="K929" i="3"/>
  <c r="K933" i="3"/>
  <c r="K937" i="3"/>
  <c r="K941" i="3"/>
  <c r="K945" i="3"/>
  <c r="K949" i="3"/>
  <c r="K953" i="3"/>
  <c r="K957" i="3"/>
  <c r="K961" i="3"/>
  <c r="K965" i="3"/>
  <c r="K969" i="3"/>
  <c r="K973" i="3"/>
  <c r="K977" i="3"/>
  <c r="K981" i="3"/>
  <c r="K985" i="3"/>
  <c r="K989" i="3"/>
  <c r="K993" i="3"/>
  <c r="K997" i="3"/>
  <c r="L306" i="3"/>
  <c r="L310" i="3"/>
  <c r="L314" i="3"/>
  <c r="L318" i="3"/>
  <c r="L322" i="3"/>
  <c r="L326" i="3"/>
  <c r="L330" i="3"/>
  <c r="L334" i="3"/>
  <c r="L338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90" i="3"/>
  <c r="L394" i="3"/>
  <c r="L398" i="3"/>
  <c r="L402" i="3"/>
  <c r="L406" i="3"/>
  <c r="L410" i="3"/>
  <c r="L414" i="3"/>
  <c r="L418" i="3"/>
  <c r="L422" i="3"/>
  <c r="L426" i="3"/>
  <c r="L430" i="3"/>
  <c r="L434" i="3"/>
  <c r="L438" i="3"/>
  <c r="L442" i="3"/>
  <c r="L446" i="3"/>
  <c r="L450" i="3"/>
  <c r="L454" i="3"/>
  <c r="L458" i="3"/>
  <c r="L462" i="3"/>
  <c r="L466" i="3"/>
  <c r="L470" i="3"/>
  <c r="L474" i="3"/>
  <c r="L478" i="3"/>
  <c r="L482" i="3"/>
  <c r="L486" i="3"/>
  <c r="L490" i="3"/>
  <c r="L494" i="3"/>
  <c r="L498" i="3"/>
  <c r="L502" i="3"/>
  <c r="L506" i="3"/>
  <c r="L510" i="3"/>
  <c r="L514" i="3"/>
  <c r="L518" i="3"/>
  <c r="L522" i="3"/>
  <c r="L526" i="3"/>
  <c r="L530" i="3"/>
  <c r="L534" i="3"/>
  <c r="L538" i="3"/>
  <c r="L542" i="3"/>
  <c r="L546" i="3"/>
  <c r="L550" i="3"/>
  <c r="L554" i="3"/>
  <c r="L558" i="3"/>
  <c r="L562" i="3"/>
  <c r="L566" i="3"/>
  <c r="L570" i="3"/>
  <c r="L574" i="3"/>
  <c r="L578" i="3"/>
  <c r="L582" i="3"/>
  <c r="L586" i="3"/>
  <c r="L590" i="3"/>
  <c r="L594" i="3"/>
  <c r="L598" i="3"/>
  <c r="L602" i="3"/>
  <c r="L606" i="3"/>
  <c r="L610" i="3"/>
  <c r="L614" i="3"/>
  <c r="L618" i="3"/>
  <c r="L622" i="3"/>
  <c r="L626" i="3"/>
  <c r="L630" i="3"/>
  <c r="L634" i="3"/>
  <c r="L638" i="3"/>
  <c r="L642" i="3"/>
  <c r="L2072" i="3"/>
  <c r="L2076" i="3"/>
  <c r="L2080" i="3"/>
  <c r="L2084" i="3"/>
  <c r="L2088" i="3"/>
  <c r="L2092" i="3"/>
  <c r="L2096" i="3"/>
  <c r="L2100" i="3"/>
  <c r="L2104" i="3"/>
  <c r="L2108" i="3"/>
  <c r="L2112" i="3"/>
  <c r="L2116" i="3"/>
  <c r="L2120" i="3"/>
  <c r="L2124" i="3"/>
  <c r="L2128" i="3"/>
  <c r="L2132" i="3"/>
  <c r="L2136" i="3"/>
  <c r="L2140" i="3"/>
  <c r="L2144" i="3"/>
  <c r="L2148" i="3"/>
  <c r="L2152" i="3"/>
  <c r="L2156" i="3"/>
  <c r="L2160" i="3"/>
  <c r="L2164" i="3"/>
  <c r="L2168" i="3"/>
  <c r="L2172" i="3"/>
  <c r="L2176" i="3"/>
  <c r="L2180" i="3"/>
  <c r="L2184" i="3"/>
  <c r="L2188" i="3"/>
  <c r="L2192" i="3"/>
  <c r="L2196" i="3"/>
  <c r="L2200" i="3"/>
  <c r="L2204" i="3"/>
  <c r="L2208" i="3"/>
  <c r="L2212" i="3"/>
  <c r="L2216" i="3"/>
  <c r="L2220" i="3"/>
  <c r="L2224" i="3"/>
  <c r="L2228" i="3"/>
  <c r="L2232" i="3"/>
  <c r="L2236" i="3"/>
  <c r="L2240" i="3"/>
  <c r="L2244" i="3"/>
  <c r="L2248" i="3"/>
  <c r="L2252" i="3"/>
  <c r="L2256" i="3"/>
  <c r="L2260" i="3"/>
  <c r="L2264" i="3"/>
  <c r="L2268" i="3"/>
  <c r="L2272" i="3"/>
  <c r="L2276" i="3"/>
  <c r="L2280" i="3"/>
  <c r="L2284" i="3"/>
  <c r="L2288" i="3"/>
  <c r="L2292" i="3"/>
  <c r="L2296" i="3"/>
  <c r="L2300" i="3"/>
  <c r="L2304" i="3"/>
  <c r="L2308" i="3"/>
  <c r="L2312" i="3"/>
  <c r="L2316" i="3"/>
  <c r="L2320" i="3"/>
  <c r="L2324" i="3"/>
  <c r="L2328" i="3"/>
  <c r="L2332" i="3"/>
  <c r="L2336" i="3"/>
  <c r="L2340" i="3"/>
  <c r="L2344" i="3"/>
  <c r="L2348" i="3"/>
  <c r="L2352" i="3"/>
  <c r="L2356" i="3"/>
  <c r="L2360" i="3"/>
  <c r="L2364" i="3"/>
  <c r="L2368" i="3"/>
  <c r="L2372" i="3"/>
  <c r="K2996" i="3"/>
  <c r="K1001" i="3"/>
  <c r="K1005" i="3"/>
  <c r="K1009" i="3"/>
  <c r="K1013" i="3"/>
  <c r="K1017" i="3"/>
  <c r="K1021" i="3"/>
  <c r="K1025" i="3"/>
  <c r="K1029" i="3"/>
  <c r="K1033" i="3"/>
  <c r="K1037" i="3"/>
  <c r="K1041" i="3"/>
  <c r="K1045" i="3"/>
  <c r="K1049" i="3"/>
  <c r="K1053" i="3"/>
  <c r="K1057" i="3"/>
  <c r="K1061" i="3"/>
  <c r="K1065" i="3"/>
  <c r="K1069" i="3"/>
  <c r="K1073" i="3"/>
  <c r="K1077" i="3"/>
  <c r="K1081" i="3"/>
  <c r="K1085" i="3"/>
  <c r="K1089" i="3"/>
  <c r="K1093" i="3"/>
  <c r="K1097" i="3"/>
  <c r="K1101" i="3"/>
  <c r="K1105" i="3"/>
  <c r="K1109" i="3"/>
  <c r="K1113" i="3"/>
  <c r="K1117" i="3"/>
  <c r="K1121" i="3"/>
  <c r="K1125" i="3"/>
  <c r="K1129" i="3"/>
  <c r="K1133" i="3"/>
  <c r="K1137" i="3"/>
  <c r="K1141" i="3"/>
  <c r="K1145" i="3"/>
  <c r="K1149" i="3"/>
  <c r="K1153" i="3"/>
  <c r="K1157" i="3"/>
  <c r="K1161" i="3"/>
  <c r="K1165" i="3"/>
  <c r="K1169" i="3"/>
  <c r="K1173" i="3"/>
  <c r="K1177" i="3"/>
  <c r="K1181" i="3"/>
  <c r="K1185" i="3"/>
  <c r="K1189" i="3"/>
  <c r="K1193" i="3"/>
  <c r="K1197" i="3"/>
  <c r="K1201" i="3"/>
  <c r="K1205" i="3"/>
  <c r="K1209" i="3"/>
  <c r="K1213" i="3"/>
  <c r="K1217" i="3"/>
  <c r="K1221" i="3"/>
  <c r="K1225" i="3"/>
  <c r="K1229" i="3"/>
  <c r="K1233" i="3"/>
  <c r="K1237" i="3"/>
  <c r="K1241" i="3"/>
  <c r="K1245" i="3"/>
  <c r="K1249" i="3"/>
  <c r="K1253" i="3"/>
  <c r="K1257" i="3"/>
  <c r="K1261" i="3"/>
  <c r="K1265" i="3"/>
  <c r="K1269" i="3"/>
  <c r="K1273" i="3"/>
  <c r="K1277" i="3"/>
  <c r="K1281" i="3"/>
  <c r="K1285" i="3"/>
  <c r="K1289" i="3"/>
  <c r="K1293" i="3"/>
  <c r="K1297" i="3"/>
  <c r="K1301" i="3"/>
  <c r="K1305" i="3"/>
  <c r="K1309" i="3"/>
  <c r="K1313" i="3"/>
  <c r="K1317" i="3"/>
  <c r="K1321" i="3"/>
  <c r="K1325" i="3"/>
  <c r="K1329" i="3"/>
  <c r="K1333" i="3"/>
  <c r="K1337" i="3"/>
  <c r="I2534" i="3"/>
  <c r="O2534" i="3" s="1"/>
  <c r="R2534" i="3" s="1"/>
  <c r="I2546" i="3"/>
  <c r="O2546" i="3" s="1"/>
  <c r="R2546" i="3" s="1"/>
  <c r="I2558" i="3"/>
  <c r="O2558" i="3" s="1"/>
  <c r="R2558" i="3" s="1"/>
  <c r="I2570" i="3"/>
  <c r="O2570" i="3" s="1"/>
  <c r="R2570" i="3" s="1"/>
  <c r="I2582" i="3"/>
  <c r="O2582" i="3" s="1"/>
  <c r="R2582" i="3" s="1"/>
  <c r="I2594" i="3"/>
  <c r="O2594" i="3" s="1"/>
  <c r="R2594" i="3" s="1"/>
  <c r="I2606" i="3"/>
  <c r="O2606" i="3" s="1"/>
  <c r="R2606" i="3" s="1"/>
  <c r="I2630" i="3"/>
  <c r="O2630" i="3" s="1"/>
  <c r="R2630" i="3" s="1"/>
  <c r="I2642" i="3"/>
  <c r="O2642" i="3" s="1"/>
  <c r="R2642" i="3" s="1"/>
  <c r="I2654" i="3"/>
  <c r="O2654" i="3" s="1"/>
  <c r="R2654" i="3" s="1"/>
  <c r="I2666" i="3"/>
  <c r="O2666" i="3" s="1"/>
  <c r="R2666" i="3" s="1"/>
  <c r="I2678" i="3"/>
  <c r="O2678" i="3" s="1"/>
  <c r="R2678" i="3" s="1"/>
  <c r="I2690" i="3"/>
  <c r="O2690" i="3" s="1"/>
  <c r="R2690" i="3" s="1"/>
  <c r="I2702" i="3"/>
  <c r="O2702" i="3" s="1"/>
  <c r="R2702" i="3" s="1"/>
  <c r="I2714" i="3"/>
  <c r="O2714" i="3" s="1"/>
  <c r="R2714" i="3" s="1"/>
  <c r="I2726" i="3"/>
  <c r="O2726" i="3" s="1"/>
  <c r="R2726" i="3" s="1"/>
  <c r="I2730" i="3"/>
  <c r="O2730" i="3" s="1"/>
  <c r="R2730" i="3" s="1"/>
  <c r="I2738" i="3"/>
  <c r="O2738" i="3" s="1"/>
  <c r="R2738" i="3" s="1"/>
  <c r="I2742" i="3"/>
  <c r="O2742" i="3" s="1"/>
  <c r="R2742" i="3" s="1"/>
  <c r="I2754" i="3"/>
  <c r="O2754" i="3" s="1"/>
  <c r="R2754" i="3" s="1"/>
  <c r="I2762" i="3"/>
  <c r="O2762" i="3" s="1"/>
  <c r="R2762" i="3" s="1"/>
  <c r="I2766" i="3"/>
  <c r="O2766" i="3" s="1"/>
  <c r="R2766" i="3" s="1"/>
  <c r="I2774" i="3"/>
  <c r="O2774" i="3" s="1"/>
  <c r="R2774" i="3" s="1"/>
  <c r="I2778" i="3"/>
  <c r="O2778" i="3" s="1"/>
  <c r="R2778" i="3" s="1"/>
  <c r="I2786" i="3"/>
  <c r="O2786" i="3" s="1"/>
  <c r="R2786" i="3" s="1"/>
  <c r="I2790" i="3"/>
  <c r="O2790" i="3" s="1"/>
  <c r="R2790" i="3" s="1"/>
  <c r="I2798" i="3"/>
  <c r="O2798" i="3" s="1"/>
  <c r="R2798" i="3" s="1"/>
  <c r="I2802" i="3"/>
  <c r="O2802" i="3" s="1"/>
  <c r="R2802" i="3" s="1"/>
  <c r="I2810" i="3"/>
  <c r="O2810" i="3" s="1"/>
  <c r="R2810" i="3" s="1"/>
  <c r="I2814" i="3"/>
  <c r="O2814" i="3" s="1"/>
  <c r="R2814" i="3" s="1"/>
  <c r="I2822" i="3"/>
  <c r="O2822" i="3" s="1"/>
  <c r="R2822" i="3" s="1"/>
  <c r="I2826" i="3"/>
  <c r="O2826" i="3" s="1"/>
  <c r="R2826" i="3" s="1"/>
  <c r="I2834" i="3"/>
  <c r="O2834" i="3" s="1"/>
  <c r="R2834" i="3" s="1"/>
  <c r="I2838" i="3"/>
  <c r="O2838" i="3" s="1"/>
  <c r="R2838" i="3" s="1"/>
  <c r="I2846" i="3"/>
  <c r="O2846" i="3" s="1"/>
  <c r="R2846" i="3" s="1"/>
  <c r="I2850" i="3"/>
  <c r="O2850" i="3" s="1"/>
  <c r="R2850" i="3" s="1"/>
  <c r="I2858" i="3"/>
  <c r="O2858" i="3" s="1"/>
  <c r="R2858" i="3" s="1"/>
  <c r="I2862" i="3"/>
  <c r="O2862" i="3" s="1"/>
  <c r="R2862" i="3" s="1"/>
  <c r="I2870" i="3"/>
  <c r="O2870" i="3" s="1"/>
  <c r="R2870" i="3" s="1"/>
  <c r="I2874" i="3"/>
  <c r="O2874" i="3" s="1"/>
  <c r="R2874" i="3" s="1"/>
  <c r="I2882" i="3"/>
  <c r="O2882" i="3" s="1"/>
  <c r="R2882" i="3" s="1"/>
  <c r="I2886" i="3"/>
  <c r="O2886" i="3" s="1"/>
  <c r="R2886" i="3" s="1"/>
  <c r="I2894" i="3"/>
  <c r="O2894" i="3" s="1"/>
  <c r="R2894" i="3" s="1"/>
  <c r="I2898" i="3"/>
  <c r="O2898" i="3" s="1"/>
  <c r="R2898" i="3" s="1"/>
  <c r="I2906" i="3"/>
  <c r="O2906" i="3" s="1"/>
  <c r="R2906" i="3" s="1"/>
  <c r="I2910" i="3"/>
  <c r="O2910" i="3" s="1"/>
  <c r="R2910" i="3" s="1"/>
  <c r="I2918" i="3"/>
  <c r="O2918" i="3" s="1"/>
  <c r="R2918" i="3" s="1"/>
  <c r="L2996" i="3"/>
  <c r="M36" i="3"/>
  <c r="M32" i="3"/>
  <c r="M28" i="3"/>
  <c r="M24" i="3"/>
  <c r="M20" i="3"/>
  <c r="M12" i="3"/>
  <c r="L2953" i="3"/>
  <c r="L2957" i="3"/>
  <c r="L2961" i="3"/>
  <c r="L2965" i="3"/>
  <c r="L2969" i="3"/>
  <c r="L2973" i="3"/>
  <c r="L2977" i="3"/>
  <c r="L2981" i="3"/>
  <c r="L2985" i="3"/>
  <c r="L2989" i="3"/>
  <c r="L2993" i="3"/>
  <c r="K2317" i="3"/>
  <c r="K2321" i="3"/>
  <c r="K2325" i="3"/>
  <c r="K2329" i="3"/>
  <c r="K2333" i="3"/>
  <c r="K2337" i="3"/>
  <c r="K2341" i="3"/>
  <c r="K2345" i="3"/>
  <c r="K2349" i="3"/>
  <c r="K2353" i="3"/>
  <c r="K2993" i="3"/>
  <c r="M39" i="3"/>
  <c r="M43" i="3"/>
  <c r="M47" i="3"/>
  <c r="M51" i="3"/>
  <c r="M55" i="3"/>
  <c r="M59" i="3"/>
  <c r="M63" i="3"/>
  <c r="M67" i="3"/>
  <c r="M71" i="3"/>
  <c r="M75" i="3"/>
  <c r="M79" i="3"/>
  <c r="M83" i="3"/>
  <c r="M87" i="3"/>
  <c r="M91" i="3"/>
  <c r="M95" i="3"/>
  <c r="M99" i="3"/>
  <c r="M103" i="3"/>
  <c r="M107" i="3"/>
  <c r="M111" i="3"/>
  <c r="M115" i="3"/>
  <c r="M119" i="3"/>
  <c r="M123" i="3"/>
  <c r="M127" i="3"/>
  <c r="M2996" i="3"/>
  <c r="K2766" i="3"/>
  <c r="M2945" i="3"/>
  <c r="M2949" i="3"/>
  <c r="M2953" i="3"/>
  <c r="M2957" i="3"/>
  <c r="M2961" i="3"/>
  <c r="M2965" i="3"/>
  <c r="M2969" i="3"/>
  <c r="M2973" i="3"/>
  <c r="M2977" i="3"/>
  <c r="M2981" i="3"/>
  <c r="M2985" i="3"/>
  <c r="M2989" i="3"/>
  <c r="M2993" i="3"/>
  <c r="K2702" i="3"/>
  <c r="K2357" i="3"/>
  <c r="K2361" i="3"/>
  <c r="K2365" i="3"/>
  <c r="K2369" i="3"/>
  <c r="K2825" i="3"/>
  <c r="K2969" i="3"/>
  <c r="K2994" i="3"/>
  <c r="M131" i="3"/>
  <c r="M135" i="3"/>
  <c r="M139" i="3"/>
  <c r="M143" i="3"/>
  <c r="M147" i="3"/>
  <c r="M151" i="3"/>
  <c r="M155" i="3"/>
  <c r="M159" i="3"/>
  <c r="M163" i="3"/>
  <c r="M167" i="3"/>
  <c r="M171" i="3"/>
  <c r="M175" i="3"/>
  <c r="M179" i="3"/>
  <c r="M183" i="3"/>
  <c r="M187" i="3"/>
  <c r="M191" i="3"/>
  <c r="M195" i="3"/>
  <c r="M199" i="3"/>
  <c r="M203" i="3"/>
  <c r="M207" i="3"/>
  <c r="M211" i="3"/>
  <c r="M215" i="3"/>
  <c r="M219" i="3"/>
  <c r="M223" i="3"/>
  <c r="M227" i="3"/>
  <c r="M231" i="3"/>
  <c r="M235" i="3"/>
  <c r="M239" i="3"/>
  <c r="M243" i="3"/>
  <c r="M247" i="3"/>
  <c r="M251" i="3"/>
  <c r="M255" i="3"/>
  <c r="M259" i="3"/>
  <c r="M263" i="3"/>
  <c r="M267" i="3"/>
  <c r="M271" i="3"/>
  <c r="M275" i="3"/>
  <c r="M279" i="3"/>
  <c r="M283" i="3"/>
  <c r="M287" i="3"/>
  <c r="M291" i="3"/>
  <c r="M295" i="3"/>
  <c r="M299" i="3"/>
  <c r="M303" i="3"/>
  <c r="M307" i="3"/>
  <c r="M311" i="3"/>
  <c r="M315" i="3"/>
  <c r="M319" i="3"/>
  <c r="M323" i="3"/>
  <c r="M327" i="3"/>
  <c r="M331" i="3"/>
  <c r="M335" i="3"/>
  <c r="M339" i="3"/>
  <c r="M343" i="3"/>
  <c r="M347" i="3"/>
  <c r="M351" i="3"/>
  <c r="M355" i="3"/>
  <c r="M359" i="3"/>
  <c r="M363" i="3"/>
  <c r="M367" i="3"/>
  <c r="M371" i="3"/>
  <c r="M375" i="3"/>
  <c r="M379" i="3"/>
  <c r="M383" i="3"/>
  <c r="M387" i="3"/>
  <c r="M391" i="3"/>
  <c r="M395" i="3"/>
  <c r="M399" i="3"/>
  <c r="M403" i="3"/>
  <c r="M407" i="3"/>
  <c r="M411" i="3"/>
  <c r="M415" i="3"/>
  <c r="M419" i="3"/>
  <c r="M423" i="3"/>
  <c r="M427" i="3"/>
  <c r="M431" i="3"/>
  <c r="M435" i="3"/>
  <c r="M439" i="3"/>
  <c r="M443" i="3"/>
  <c r="M447" i="3"/>
  <c r="M451" i="3"/>
  <c r="M455" i="3"/>
  <c r="M459" i="3"/>
  <c r="M463" i="3"/>
  <c r="M467" i="3"/>
  <c r="L14" i="3"/>
  <c r="M471" i="3"/>
  <c r="M475" i="3"/>
  <c r="M479" i="3"/>
  <c r="M483" i="3"/>
  <c r="M487" i="3"/>
  <c r="M491" i="3"/>
  <c r="M495" i="3"/>
  <c r="M499" i="3"/>
  <c r="M503" i="3"/>
  <c r="M507" i="3"/>
  <c r="M511" i="3"/>
  <c r="M515" i="3"/>
  <c r="M519" i="3"/>
  <c r="M523" i="3"/>
  <c r="M527" i="3"/>
  <c r="M531" i="3"/>
  <c r="M535" i="3"/>
  <c r="M539" i="3"/>
  <c r="M543" i="3"/>
  <c r="M547" i="3"/>
  <c r="M551" i="3"/>
  <c r="M555" i="3"/>
  <c r="M559" i="3"/>
  <c r="M563" i="3"/>
  <c r="M567" i="3"/>
  <c r="M571" i="3"/>
  <c r="M575" i="3"/>
  <c r="M579" i="3"/>
  <c r="M583" i="3"/>
  <c r="M587" i="3"/>
  <c r="M591" i="3"/>
  <c r="M595" i="3"/>
  <c r="M599" i="3"/>
  <c r="M603" i="3"/>
  <c r="M607" i="3"/>
  <c r="M611" i="3"/>
  <c r="M615" i="3"/>
  <c r="M619" i="3"/>
  <c r="M623" i="3"/>
  <c r="M627" i="3"/>
  <c r="M631" i="3"/>
  <c r="M635" i="3"/>
  <c r="M639" i="3"/>
  <c r="M643" i="3"/>
  <c r="M647" i="3"/>
  <c r="M651" i="3"/>
  <c r="M655" i="3"/>
  <c r="M659" i="3"/>
  <c r="M663" i="3"/>
  <c r="M667" i="3"/>
  <c r="M671" i="3"/>
  <c r="M675" i="3"/>
  <c r="M679" i="3"/>
  <c r="M683" i="3"/>
  <c r="M687" i="3"/>
  <c r="M691" i="3"/>
  <c r="M695" i="3"/>
  <c r="L30" i="3"/>
  <c r="L34" i="3"/>
  <c r="L38" i="3"/>
  <c r="K36" i="3"/>
  <c r="K32" i="3"/>
  <c r="K28" i="3"/>
  <c r="K24" i="3"/>
  <c r="K20" i="3"/>
  <c r="K16" i="3"/>
  <c r="K12" i="3"/>
  <c r="L18" i="3"/>
  <c r="M16" i="3"/>
  <c r="L26" i="3"/>
  <c r="L22" i="3"/>
  <c r="L10" i="3"/>
  <c r="M8" i="3"/>
  <c r="L35" i="3"/>
  <c r="L31" i="3"/>
  <c r="L27" i="3"/>
  <c r="L23" i="3"/>
  <c r="L19" i="3"/>
  <c r="L15" i="3"/>
  <c r="L11" i="3"/>
  <c r="M699" i="3"/>
  <c r="M703" i="3"/>
  <c r="M707" i="3"/>
  <c r="M711" i="3"/>
  <c r="M715" i="3"/>
  <c r="M719" i="3"/>
  <c r="M723" i="3"/>
  <c r="M727" i="3"/>
  <c r="M731" i="3"/>
  <c r="M735" i="3"/>
  <c r="M739" i="3"/>
  <c r="M743" i="3"/>
  <c r="M747" i="3"/>
  <c r="M751" i="3"/>
  <c r="M755" i="3"/>
  <c r="M759" i="3"/>
  <c r="M763" i="3"/>
  <c r="M767" i="3"/>
  <c r="M771" i="3"/>
  <c r="M775" i="3"/>
  <c r="M779" i="3"/>
  <c r="M783" i="3"/>
  <c r="M787" i="3"/>
  <c r="M791" i="3"/>
  <c r="M795" i="3"/>
  <c r="M799" i="3"/>
  <c r="M803" i="3"/>
  <c r="M807" i="3"/>
  <c r="M811" i="3"/>
  <c r="M815" i="3"/>
  <c r="M819" i="3"/>
  <c r="M823" i="3"/>
  <c r="M827" i="3"/>
  <c r="M831" i="3"/>
  <c r="M835" i="3"/>
  <c r="M839" i="3"/>
  <c r="M843" i="3"/>
  <c r="M847" i="3"/>
  <c r="M851" i="3"/>
  <c r="M855" i="3"/>
  <c r="M859" i="3"/>
  <c r="M863" i="3"/>
  <c r="M867" i="3"/>
  <c r="M871" i="3"/>
  <c r="M875" i="3"/>
  <c r="M879" i="3"/>
  <c r="M883" i="3"/>
  <c r="M887" i="3"/>
  <c r="M891" i="3"/>
  <c r="M895" i="3"/>
  <c r="M899" i="3"/>
  <c r="M903" i="3"/>
  <c r="M907" i="3"/>
  <c r="M911" i="3"/>
  <c r="M915" i="3"/>
  <c r="M919" i="3"/>
  <c r="M923" i="3"/>
  <c r="M927" i="3"/>
  <c r="M931" i="3"/>
  <c r="M935" i="3"/>
  <c r="M939" i="3"/>
  <c r="M943" i="3"/>
  <c r="M947" i="3"/>
  <c r="M951" i="3"/>
  <c r="M955" i="3"/>
  <c r="M959" i="3"/>
  <c r="M963" i="3"/>
  <c r="M967" i="3"/>
  <c r="M971" i="3"/>
  <c r="M975" i="3"/>
  <c r="M979" i="3"/>
  <c r="M983" i="3"/>
  <c r="M987" i="3"/>
  <c r="M991" i="3"/>
  <c r="M995" i="3"/>
  <c r="M999" i="3"/>
  <c r="M1003" i="3"/>
  <c r="M1007" i="3"/>
  <c r="M1011" i="3"/>
  <c r="M1015" i="3"/>
  <c r="M1019" i="3"/>
  <c r="M1023" i="3"/>
  <c r="M1027" i="3"/>
  <c r="M1031" i="3"/>
  <c r="M1035" i="3"/>
  <c r="M1039" i="3"/>
  <c r="M1043" i="3"/>
  <c r="M1047" i="3"/>
  <c r="M1051" i="3"/>
  <c r="M1055" i="3"/>
  <c r="M1059" i="3"/>
  <c r="M1063" i="3"/>
  <c r="M1067" i="3"/>
  <c r="M1071" i="3"/>
  <c r="M1075" i="3"/>
  <c r="M1079" i="3"/>
  <c r="M1083" i="3"/>
  <c r="M1087" i="3"/>
  <c r="M1091" i="3"/>
  <c r="M1095" i="3"/>
  <c r="M1099" i="3"/>
  <c r="M1103" i="3"/>
  <c r="M1107" i="3"/>
  <c r="M1111" i="3"/>
  <c r="M1115" i="3"/>
  <c r="M1119" i="3"/>
  <c r="M1123" i="3"/>
  <c r="M1127" i="3"/>
  <c r="M1131" i="3"/>
  <c r="M1135" i="3"/>
  <c r="M1139" i="3"/>
  <c r="M1143" i="3"/>
  <c r="M1147" i="3"/>
  <c r="M1151" i="3"/>
  <c r="M1155" i="3"/>
  <c r="M1159" i="3"/>
  <c r="M1163" i="3"/>
  <c r="M1167" i="3"/>
  <c r="M1171" i="3"/>
  <c r="M1175" i="3"/>
  <c r="M1179" i="3"/>
  <c r="M1183" i="3"/>
  <c r="M1187" i="3"/>
  <c r="M1191" i="3"/>
  <c r="M1195" i="3"/>
  <c r="M1199" i="3"/>
  <c r="M1203" i="3"/>
  <c r="M1207" i="3"/>
  <c r="M1211" i="3"/>
  <c r="M1215" i="3"/>
  <c r="M1219" i="3"/>
  <c r="M1223" i="3"/>
  <c r="M1227" i="3"/>
  <c r="M1231" i="3"/>
  <c r="M1235" i="3"/>
  <c r="M1239" i="3"/>
  <c r="M1243" i="3"/>
  <c r="M1247" i="3"/>
  <c r="M1251" i="3"/>
  <c r="M1255" i="3"/>
  <c r="M1259" i="3"/>
  <c r="M1263" i="3"/>
  <c r="M1267" i="3"/>
  <c r="M1271" i="3"/>
  <c r="M1275" i="3"/>
  <c r="M1279" i="3"/>
  <c r="M1283" i="3"/>
  <c r="M1287" i="3"/>
  <c r="M1291" i="3"/>
  <c r="M1295" i="3"/>
  <c r="M1299" i="3"/>
  <c r="M1303" i="3"/>
  <c r="M1307" i="3"/>
  <c r="M1311" i="3"/>
  <c r="M1315" i="3"/>
  <c r="M1319" i="3"/>
  <c r="M1323" i="3"/>
  <c r="M1327" i="3"/>
  <c r="M1331" i="3"/>
  <c r="M1335" i="3"/>
  <c r="M1339" i="3"/>
  <c r="M1343" i="3"/>
  <c r="M1347" i="3"/>
  <c r="M1351" i="3"/>
  <c r="M1355" i="3"/>
  <c r="M1359" i="3"/>
  <c r="M1363" i="3"/>
  <c r="M1367" i="3"/>
  <c r="M1371" i="3"/>
  <c r="M1375" i="3"/>
  <c r="K1759" i="3"/>
  <c r="K1763" i="3"/>
  <c r="K1767" i="3"/>
  <c r="K1771" i="3"/>
  <c r="K1775" i="3"/>
  <c r="K1779" i="3"/>
  <c r="K1783" i="3"/>
  <c r="K1787" i="3"/>
  <c r="K1791" i="3"/>
  <c r="K1795" i="3"/>
  <c r="K1799" i="3"/>
  <c r="K1803" i="3"/>
  <c r="K1807" i="3"/>
  <c r="K1811" i="3"/>
  <c r="K1815" i="3"/>
  <c r="K1819" i="3"/>
  <c r="K1823" i="3"/>
  <c r="K1827" i="3"/>
  <c r="K1831" i="3"/>
  <c r="K1835" i="3"/>
  <c r="K1839" i="3"/>
  <c r="K1843" i="3"/>
  <c r="K1847" i="3"/>
  <c r="K1851" i="3"/>
  <c r="K1855" i="3"/>
  <c r="K1859" i="3"/>
  <c r="K1863" i="3"/>
  <c r="K1867" i="3"/>
  <c r="K1871" i="3"/>
  <c r="K1875" i="3"/>
  <c r="K1879" i="3"/>
  <c r="K1883" i="3"/>
  <c r="K1887" i="3"/>
  <c r="K1891" i="3"/>
  <c r="K1895" i="3"/>
  <c r="K1899" i="3"/>
  <c r="K1903" i="3"/>
  <c r="K1907" i="3"/>
  <c r="K1911" i="3"/>
  <c r="K1915" i="3"/>
  <c r="K1919" i="3"/>
  <c r="K1923" i="3"/>
  <c r="K1927" i="3"/>
  <c r="K1931" i="3"/>
  <c r="K1935" i="3"/>
  <c r="K1939" i="3"/>
  <c r="K1943" i="3"/>
  <c r="K1947" i="3"/>
  <c r="K1951" i="3"/>
  <c r="K1955" i="3"/>
  <c r="K1959" i="3"/>
  <c r="K1963" i="3"/>
  <c r="K1967" i="3"/>
  <c r="K1971" i="3"/>
  <c r="K1975" i="3"/>
  <c r="K1979" i="3"/>
  <c r="K1983" i="3"/>
  <c r="K1987" i="3"/>
  <c r="K1991" i="3"/>
  <c r="K1995" i="3"/>
  <c r="K1999" i="3"/>
  <c r="K2003" i="3"/>
  <c r="K2007" i="3"/>
  <c r="L646" i="3"/>
  <c r="L650" i="3"/>
  <c r="L654" i="3"/>
  <c r="L658" i="3"/>
  <c r="L662" i="3"/>
  <c r="L666" i="3"/>
  <c r="L670" i="3"/>
  <c r="L674" i="3"/>
  <c r="L678" i="3"/>
  <c r="L682" i="3"/>
  <c r="L686" i="3"/>
  <c r="L690" i="3"/>
  <c r="L694" i="3"/>
  <c r="L698" i="3"/>
  <c r="L702" i="3"/>
  <c r="L706" i="3"/>
  <c r="L710" i="3"/>
  <c r="L714" i="3"/>
  <c r="L718" i="3"/>
  <c r="L722" i="3"/>
  <c r="L726" i="3"/>
  <c r="L730" i="3"/>
  <c r="L734" i="3"/>
  <c r="L738" i="3"/>
  <c r="L742" i="3"/>
  <c r="L746" i="3"/>
  <c r="L750" i="3"/>
  <c r="L754" i="3"/>
  <c r="L758" i="3"/>
  <c r="L762" i="3"/>
  <c r="L766" i="3"/>
  <c r="L770" i="3"/>
  <c r="L774" i="3"/>
  <c r="L778" i="3"/>
  <c r="L782" i="3"/>
  <c r="L786" i="3"/>
  <c r="L790" i="3"/>
  <c r="L794" i="3"/>
  <c r="L798" i="3"/>
  <c r="L802" i="3"/>
  <c r="L806" i="3"/>
  <c r="L810" i="3"/>
  <c r="L814" i="3"/>
  <c r="L818" i="3"/>
  <c r="L822" i="3"/>
  <c r="L826" i="3"/>
  <c r="L830" i="3"/>
  <c r="L834" i="3"/>
  <c r="L838" i="3"/>
  <c r="L842" i="3"/>
  <c r="L846" i="3"/>
  <c r="L850" i="3"/>
  <c r="L854" i="3"/>
  <c r="L858" i="3"/>
  <c r="L862" i="3"/>
  <c r="L866" i="3"/>
  <c r="L870" i="3"/>
  <c r="L874" i="3"/>
  <c r="L878" i="3"/>
  <c r="L882" i="3"/>
  <c r="L886" i="3"/>
  <c r="L890" i="3"/>
  <c r="L894" i="3"/>
  <c r="L898" i="3"/>
  <c r="L902" i="3"/>
  <c r="L906" i="3"/>
  <c r="L910" i="3"/>
  <c r="L914" i="3"/>
  <c r="L918" i="3"/>
  <c r="L922" i="3"/>
  <c r="M1102" i="3"/>
  <c r="M1106" i="3"/>
  <c r="M1110" i="3"/>
  <c r="M1114" i="3"/>
  <c r="M1118" i="3"/>
  <c r="M1122" i="3"/>
  <c r="M1126" i="3"/>
  <c r="M1130" i="3"/>
  <c r="M1134" i="3"/>
  <c r="M1138" i="3"/>
  <c r="M1142" i="3"/>
  <c r="M1146" i="3"/>
  <c r="M1150" i="3"/>
  <c r="M1154" i="3"/>
  <c r="M1158" i="3"/>
  <c r="M1162" i="3"/>
  <c r="M1166" i="3"/>
  <c r="M1170" i="3"/>
  <c r="M1174" i="3"/>
  <c r="M1178" i="3"/>
  <c r="M1182" i="3"/>
  <c r="M1186" i="3"/>
  <c r="M1190" i="3"/>
  <c r="M1194" i="3"/>
  <c r="M1198" i="3"/>
  <c r="M1202" i="3"/>
  <c r="M1206" i="3"/>
  <c r="M1210" i="3"/>
  <c r="M1214" i="3"/>
  <c r="M1218" i="3"/>
  <c r="M1222" i="3"/>
  <c r="M1226" i="3"/>
  <c r="M1230" i="3"/>
  <c r="M1234" i="3"/>
  <c r="M1238" i="3"/>
  <c r="M1379" i="3"/>
  <c r="M1383" i="3"/>
  <c r="M1387" i="3"/>
  <c r="M1391" i="3"/>
  <c r="M1395" i="3"/>
  <c r="M1399" i="3"/>
  <c r="M1403" i="3"/>
  <c r="M1407" i="3"/>
  <c r="M1411" i="3"/>
  <c r="M1415" i="3"/>
  <c r="M1419" i="3"/>
  <c r="M1423" i="3"/>
  <c r="M1427" i="3"/>
  <c r="M1431" i="3"/>
  <c r="M1435" i="3"/>
  <c r="M1439" i="3"/>
  <c r="M1443" i="3"/>
  <c r="M1447" i="3"/>
  <c r="M1451" i="3"/>
  <c r="L926" i="3"/>
  <c r="L930" i="3"/>
  <c r="L934" i="3"/>
  <c r="L938" i="3"/>
  <c r="L942" i="3"/>
  <c r="L946" i="3"/>
  <c r="L950" i="3"/>
  <c r="L954" i="3"/>
  <c r="L958" i="3"/>
  <c r="L962" i="3"/>
  <c r="L966" i="3"/>
  <c r="L970" i="3"/>
  <c r="L974" i="3"/>
  <c r="L978" i="3"/>
  <c r="L982" i="3"/>
  <c r="L986" i="3"/>
  <c r="L990" i="3"/>
  <c r="L994" i="3"/>
  <c r="L998" i="3"/>
  <c r="L1002" i="3"/>
  <c r="L1006" i="3"/>
  <c r="L1010" i="3"/>
  <c r="L1014" i="3"/>
  <c r="L1018" i="3"/>
  <c r="L1022" i="3"/>
  <c r="L1026" i="3"/>
  <c r="L1030" i="3"/>
  <c r="L1034" i="3"/>
  <c r="L1038" i="3"/>
  <c r="L1042" i="3"/>
  <c r="L1046" i="3"/>
  <c r="L1050" i="3"/>
  <c r="L1054" i="3"/>
  <c r="L1058" i="3"/>
  <c r="M1242" i="3"/>
  <c r="M1246" i="3"/>
  <c r="M1250" i="3"/>
  <c r="M1254" i="3"/>
  <c r="M1258" i="3"/>
  <c r="M1262" i="3"/>
  <c r="M1266" i="3"/>
  <c r="M1270" i="3"/>
  <c r="M1274" i="3"/>
  <c r="M1278" i="3"/>
  <c r="M1282" i="3"/>
  <c r="M1286" i="3"/>
  <c r="M1290" i="3"/>
  <c r="M1294" i="3"/>
  <c r="M1298" i="3"/>
  <c r="M1302" i="3"/>
  <c r="M1306" i="3"/>
  <c r="M1310" i="3"/>
  <c r="M1314" i="3"/>
  <c r="M1318" i="3"/>
  <c r="M1322" i="3"/>
  <c r="M1326" i="3"/>
  <c r="M1330" i="3"/>
  <c r="M1334" i="3"/>
  <c r="M1338" i="3"/>
  <c r="M1342" i="3"/>
  <c r="M1346" i="3"/>
  <c r="M1350" i="3"/>
  <c r="M1354" i="3"/>
  <c r="M1358" i="3"/>
  <c r="M1362" i="3"/>
  <c r="M1366" i="3"/>
  <c r="M1370" i="3"/>
  <c r="M1374" i="3"/>
  <c r="M1378" i="3"/>
  <c r="M1382" i="3"/>
  <c r="M1386" i="3"/>
  <c r="M1390" i="3"/>
  <c r="M1394" i="3"/>
  <c r="M1398" i="3"/>
  <c r="M1402" i="3"/>
  <c r="M1406" i="3"/>
  <c r="M1410" i="3"/>
  <c r="M1414" i="3"/>
  <c r="M1418" i="3"/>
  <c r="M1422" i="3"/>
  <c r="M1426" i="3"/>
  <c r="M1430" i="3"/>
  <c r="M1434" i="3"/>
  <c r="M1438" i="3"/>
  <c r="M1442" i="3"/>
  <c r="M1446" i="3"/>
  <c r="M1450" i="3"/>
  <c r="M1454" i="3"/>
  <c r="M1458" i="3"/>
  <c r="M1462" i="3"/>
  <c r="M1466" i="3"/>
  <c r="M1470" i="3"/>
  <c r="M1474" i="3"/>
  <c r="M1478" i="3"/>
  <c r="M1482" i="3"/>
  <c r="M1486" i="3"/>
  <c r="M1490" i="3"/>
  <c r="M1494" i="3"/>
  <c r="M1498" i="3"/>
  <c r="M1502" i="3"/>
  <c r="M1506" i="3"/>
  <c r="M1510" i="3"/>
  <c r="M1514" i="3"/>
  <c r="M1518" i="3"/>
  <c r="M1522" i="3"/>
  <c r="M1526" i="3"/>
  <c r="M1530" i="3"/>
  <c r="M1534" i="3"/>
  <c r="M1538" i="3"/>
  <c r="M1542" i="3"/>
  <c r="M1546" i="3"/>
  <c r="M1550" i="3"/>
  <c r="M1554" i="3"/>
  <c r="M1558" i="3"/>
  <c r="M1562" i="3"/>
  <c r="M1566" i="3"/>
  <c r="M1570" i="3"/>
  <c r="M1574" i="3"/>
  <c r="M1578" i="3"/>
  <c r="M1582" i="3"/>
  <c r="M1586" i="3"/>
  <c r="M1590" i="3"/>
  <c r="M1594" i="3"/>
  <c r="M1598" i="3"/>
  <c r="M1602" i="3"/>
  <c r="M1606" i="3"/>
  <c r="M1610" i="3"/>
  <c r="M1614" i="3"/>
  <c r="M1618" i="3"/>
  <c r="M1622" i="3"/>
  <c r="M1626" i="3"/>
  <c r="M1630" i="3"/>
  <c r="M1634" i="3"/>
  <c r="M1638" i="3"/>
  <c r="M1642" i="3"/>
  <c r="M1646" i="3"/>
  <c r="M1650" i="3"/>
  <c r="M1654" i="3"/>
  <c r="M1658" i="3"/>
  <c r="M1662" i="3"/>
  <c r="M1666" i="3"/>
  <c r="M1670" i="3"/>
  <c r="M1674" i="3"/>
  <c r="M1678" i="3"/>
  <c r="M1682" i="3"/>
  <c r="M1686" i="3"/>
  <c r="M1690" i="3"/>
  <c r="M1694" i="3"/>
  <c r="M1698" i="3"/>
  <c r="M1702" i="3"/>
  <c r="M1706" i="3"/>
  <c r="M1710" i="3"/>
  <c r="M1714" i="3"/>
  <c r="M1718" i="3"/>
  <c r="M1722" i="3"/>
  <c r="M1726" i="3"/>
  <c r="M1730" i="3"/>
  <c r="M1734" i="3"/>
  <c r="M1738" i="3"/>
  <c r="M1742" i="3"/>
  <c r="M1746" i="3"/>
  <c r="M1750" i="3"/>
  <c r="M1754" i="3"/>
  <c r="M1758" i="3"/>
  <c r="M1762" i="3"/>
  <c r="M1766" i="3"/>
  <c r="M1770" i="3"/>
  <c r="M1774" i="3"/>
  <c r="M1778" i="3"/>
  <c r="M1782" i="3"/>
  <c r="M1786" i="3"/>
  <c r="M1790" i="3"/>
  <c r="M1794" i="3"/>
  <c r="M1798" i="3"/>
  <c r="M1802" i="3"/>
  <c r="M1806" i="3"/>
  <c r="M1810" i="3"/>
  <c r="M1814" i="3"/>
  <c r="M1818" i="3"/>
  <c r="M1822" i="3"/>
  <c r="M1826" i="3"/>
  <c r="M1830" i="3"/>
  <c r="M1834" i="3"/>
  <c r="M1838" i="3"/>
  <c r="M1842" i="3"/>
  <c r="M1846" i="3"/>
  <c r="M1850" i="3"/>
  <c r="M1854" i="3"/>
  <c r="M1858" i="3"/>
  <c r="M1862" i="3"/>
  <c r="M1866" i="3"/>
  <c r="M1870" i="3"/>
  <c r="M1874" i="3"/>
  <c r="M1878" i="3"/>
  <c r="M1882" i="3"/>
  <c r="M1886" i="3"/>
  <c r="M1890" i="3"/>
  <c r="M1894" i="3"/>
  <c r="M1898" i="3"/>
  <c r="M1902" i="3"/>
  <c r="M1906" i="3"/>
  <c r="M1910" i="3"/>
  <c r="M1455" i="3"/>
  <c r="M1459" i="3"/>
  <c r="M1463" i="3"/>
  <c r="M1467" i="3"/>
  <c r="M1471" i="3"/>
  <c r="M1475" i="3"/>
  <c r="M1479" i="3"/>
  <c r="M1483" i="3"/>
  <c r="M1487" i="3"/>
  <c r="M1491" i="3"/>
  <c r="M1495" i="3"/>
  <c r="M1499" i="3"/>
  <c r="M1503" i="3"/>
  <c r="M1507" i="3"/>
  <c r="M1511" i="3"/>
  <c r="M1515" i="3"/>
  <c r="M1519" i="3"/>
  <c r="M1523" i="3"/>
  <c r="M1527" i="3"/>
  <c r="M1531" i="3"/>
  <c r="M1535" i="3"/>
  <c r="M1539" i="3"/>
  <c r="M1543" i="3"/>
  <c r="M1547" i="3"/>
  <c r="M1551" i="3"/>
  <c r="M1555" i="3"/>
  <c r="M1559" i="3"/>
  <c r="M1563" i="3"/>
  <c r="M1567" i="3"/>
  <c r="M1571" i="3"/>
  <c r="M1575" i="3"/>
  <c r="M1579" i="3"/>
  <c r="M1583" i="3"/>
  <c r="M1587" i="3"/>
  <c r="M1591" i="3"/>
  <c r="M1595" i="3"/>
  <c r="M1599" i="3"/>
  <c r="M1603" i="3"/>
  <c r="M1607" i="3"/>
  <c r="M1611" i="3"/>
  <c r="M1615" i="3"/>
  <c r="M1619" i="3"/>
  <c r="M1623" i="3"/>
  <c r="M1627" i="3"/>
  <c r="M1631" i="3"/>
  <c r="M1635" i="3"/>
  <c r="M1639" i="3"/>
  <c r="M1643" i="3"/>
  <c r="M1647" i="3"/>
  <c r="M1651" i="3"/>
  <c r="M1655" i="3"/>
  <c r="M1659" i="3"/>
  <c r="M1663" i="3"/>
  <c r="M1667" i="3"/>
  <c r="M1671" i="3"/>
  <c r="M1675" i="3"/>
  <c r="M1679" i="3"/>
  <c r="M1683" i="3"/>
  <c r="M1687" i="3"/>
  <c r="M1691" i="3"/>
  <c r="M1695" i="3"/>
  <c r="M1699" i="3"/>
  <c r="M1703" i="3"/>
  <c r="M1707" i="3"/>
  <c r="M1711" i="3"/>
  <c r="M1715" i="3"/>
  <c r="M1719" i="3"/>
  <c r="M1723" i="3"/>
  <c r="M1727" i="3"/>
  <c r="M1731" i="3"/>
  <c r="M1735" i="3"/>
  <c r="M1739" i="3"/>
  <c r="M1743" i="3"/>
  <c r="M1747" i="3"/>
  <c r="M1751" i="3"/>
  <c r="M1755" i="3"/>
  <c r="K2983" i="3"/>
  <c r="K2987" i="3"/>
  <c r="K2991" i="3"/>
  <c r="K1756" i="3"/>
  <c r="K1760" i="3"/>
  <c r="K1764" i="3"/>
  <c r="K1768" i="3"/>
  <c r="K1772" i="3"/>
  <c r="K1776" i="3"/>
  <c r="K1780" i="3"/>
  <c r="K1784" i="3"/>
  <c r="K1788" i="3"/>
  <c r="K1792" i="3"/>
  <c r="K1796" i="3"/>
  <c r="K1800" i="3"/>
  <c r="K1804" i="3"/>
  <c r="K1808" i="3"/>
  <c r="K1812" i="3"/>
  <c r="K1816" i="3"/>
  <c r="K1820" i="3"/>
  <c r="K1824" i="3"/>
  <c r="K1828" i="3"/>
  <c r="K1832" i="3"/>
  <c r="K1836" i="3"/>
  <c r="K1840" i="3"/>
  <c r="K1844" i="3"/>
  <c r="K1848" i="3"/>
  <c r="K1852" i="3"/>
  <c r="K1856" i="3"/>
  <c r="K1860" i="3"/>
  <c r="K1864" i="3"/>
  <c r="K1868" i="3"/>
  <c r="K1872" i="3"/>
  <c r="K1876" i="3"/>
  <c r="K1880" i="3"/>
  <c r="K1884" i="3"/>
  <c r="K1888" i="3"/>
  <c r="K1892" i="3"/>
  <c r="K1896" i="3"/>
  <c r="K1900" i="3"/>
  <c r="K1904" i="3"/>
  <c r="K1908" i="3"/>
  <c r="M1759" i="3"/>
  <c r="K2738" i="3"/>
  <c r="K2654" i="3"/>
  <c r="K2606" i="3"/>
  <c r="K1912" i="3"/>
  <c r="K1916" i="3"/>
  <c r="K1920" i="3"/>
  <c r="K1924" i="3"/>
  <c r="K1928" i="3"/>
  <c r="K1932" i="3"/>
  <c r="K1936" i="3"/>
  <c r="K1940" i="3"/>
  <c r="K1944" i="3"/>
  <c r="K1948" i="3"/>
  <c r="K1952" i="3"/>
  <c r="K1956" i="3"/>
  <c r="K1960" i="3"/>
  <c r="K1964" i="3"/>
  <c r="K1968" i="3"/>
  <c r="K1972" i="3"/>
  <c r="K1976" i="3"/>
  <c r="K1980" i="3"/>
  <c r="K1984" i="3"/>
  <c r="K1988" i="3"/>
  <c r="K1992" i="3"/>
  <c r="K1996" i="3"/>
  <c r="K2000" i="3"/>
  <c r="K2004" i="3"/>
  <c r="K2008" i="3"/>
  <c r="K2012" i="3"/>
  <c r="K2016" i="3"/>
  <c r="K2020" i="3"/>
  <c r="K2024" i="3"/>
  <c r="K2028" i="3"/>
  <c r="K2032" i="3"/>
  <c r="K2036" i="3"/>
  <c r="K2040" i="3"/>
  <c r="K2044" i="3"/>
  <c r="K2048" i="3"/>
  <c r="K2052" i="3"/>
  <c r="K2056" i="3"/>
  <c r="K2060" i="3"/>
  <c r="K2064" i="3"/>
  <c r="K2068" i="3"/>
  <c r="K2072" i="3"/>
  <c r="K2076" i="3"/>
  <c r="K2080" i="3"/>
  <c r="K2084" i="3"/>
  <c r="K2088" i="3"/>
  <c r="K2092" i="3"/>
  <c r="K2096" i="3"/>
  <c r="K2100" i="3"/>
  <c r="K2104" i="3"/>
  <c r="K2108" i="3"/>
  <c r="K2112" i="3"/>
  <c r="K2116" i="3"/>
  <c r="K2120" i="3"/>
  <c r="K2124" i="3"/>
  <c r="K2128" i="3"/>
  <c r="K2132" i="3"/>
  <c r="K2136" i="3"/>
  <c r="K2140" i="3"/>
  <c r="K2144" i="3"/>
  <c r="K2148" i="3"/>
  <c r="K2152" i="3"/>
  <c r="K2156" i="3"/>
  <c r="K2160" i="3"/>
  <c r="K2164" i="3"/>
  <c r="K2168" i="3"/>
  <c r="K2172" i="3"/>
  <c r="K2176" i="3"/>
  <c r="K2180" i="3"/>
  <c r="K2184" i="3"/>
  <c r="K2188" i="3"/>
  <c r="K2192" i="3"/>
  <c r="K2992" i="3"/>
  <c r="K2558" i="3"/>
  <c r="K2373" i="3"/>
  <c r="K2377" i="3"/>
  <c r="K2381" i="3"/>
  <c r="K2385" i="3"/>
  <c r="K2389" i="3"/>
  <c r="K2393" i="3"/>
  <c r="K2397" i="3"/>
  <c r="K2401" i="3"/>
  <c r="K2405" i="3"/>
  <c r="K2409" i="3"/>
  <c r="K2413" i="3"/>
  <c r="K2417" i="3"/>
  <c r="K2421" i="3"/>
  <c r="K2425" i="3"/>
  <c r="K2429" i="3"/>
  <c r="K2433" i="3"/>
  <c r="K2437" i="3"/>
  <c r="K2441" i="3"/>
  <c r="K2445" i="3"/>
  <c r="K2449" i="3"/>
  <c r="K2453" i="3"/>
  <c r="K2457" i="3"/>
  <c r="K2461" i="3"/>
  <c r="K2465" i="3"/>
  <c r="K2469" i="3"/>
  <c r="K2473" i="3"/>
  <c r="K2477" i="3"/>
  <c r="K2489" i="3"/>
  <c r="K2501" i="3"/>
  <c r="K2513" i="3"/>
  <c r="K2525" i="3"/>
  <c r="K2537" i="3"/>
  <c r="K2549" i="3"/>
  <c r="K2561" i="3"/>
  <c r="K2573" i="3"/>
  <c r="K2585" i="3"/>
  <c r="K2597" i="3"/>
  <c r="K2609" i="3"/>
  <c r="K2621" i="3"/>
  <c r="K2633" i="3"/>
  <c r="K2645" i="3"/>
  <c r="K2657" i="3"/>
  <c r="K2669" i="3"/>
  <c r="K2681" i="3"/>
  <c r="K2693" i="3"/>
  <c r="K2705" i="3"/>
  <c r="K2717" i="3"/>
  <c r="K2729" i="3"/>
  <c r="K2741" i="3"/>
  <c r="K2753" i="3"/>
  <c r="K2765" i="3"/>
  <c r="K2777" i="3"/>
  <c r="K2789" i="3"/>
  <c r="K2801" i="3"/>
  <c r="K2813" i="3"/>
  <c r="K2837" i="3"/>
  <c r="K2849" i="3"/>
  <c r="K2861" i="3"/>
  <c r="K2873" i="3"/>
  <c r="K2885" i="3"/>
  <c r="K2897" i="3"/>
  <c r="K2909" i="3"/>
  <c r="K2921" i="3"/>
  <c r="K2933" i="3"/>
  <c r="K2945" i="3"/>
  <c r="K2957" i="3"/>
  <c r="K2981" i="3"/>
  <c r="K2910" i="3"/>
  <c r="K2882" i="3"/>
  <c r="M1914" i="3"/>
  <c r="M1918" i="3"/>
  <c r="M1922" i="3"/>
  <c r="M1926" i="3"/>
  <c r="M1930" i="3"/>
  <c r="M1934" i="3"/>
  <c r="M1938" i="3"/>
  <c r="M1942" i="3"/>
  <c r="M1946" i="3"/>
  <c r="M1950" i="3"/>
  <c r="M1954" i="3"/>
  <c r="M1958" i="3"/>
  <c r="M1962" i="3"/>
  <c r="M1966" i="3"/>
  <c r="M1970" i="3"/>
  <c r="M1974" i="3"/>
  <c r="M1978" i="3"/>
  <c r="M1982" i="3"/>
  <c r="M1986" i="3"/>
  <c r="M1990" i="3"/>
  <c r="M1994" i="3"/>
  <c r="M1998" i="3"/>
  <c r="M2002" i="3"/>
  <c r="M2006" i="3"/>
  <c r="M2010" i="3"/>
  <c r="M2014" i="3"/>
  <c r="M2018" i="3"/>
  <c r="M2022" i="3"/>
  <c r="M2026" i="3"/>
  <c r="M2030" i="3"/>
  <c r="M2034" i="3"/>
  <c r="M2038" i="3"/>
  <c r="M2042" i="3"/>
  <c r="M2046" i="3"/>
  <c r="M2050" i="3"/>
  <c r="M2054" i="3"/>
  <c r="M2058" i="3"/>
  <c r="M2062" i="3"/>
  <c r="M2066" i="3"/>
  <c r="M2070" i="3"/>
  <c r="M2074" i="3"/>
  <c r="M2078" i="3"/>
  <c r="M2082" i="3"/>
  <c r="M2086" i="3"/>
  <c r="M2090" i="3"/>
  <c r="M2094" i="3"/>
  <c r="M2098" i="3"/>
  <c r="M2102" i="3"/>
  <c r="M2106" i="3"/>
  <c r="M2110" i="3"/>
  <c r="M2114" i="3"/>
  <c r="M2118" i="3"/>
  <c r="M2122" i="3"/>
  <c r="M2126" i="3"/>
  <c r="M2130" i="3"/>
  <c r="M2134" i="3"/>
  <c r="M2138" i="3"/>
  <c r="M2142" i="3"/>
  <c r="M2146" i="3"/>
  <c r="M2150" i="3"/>
  <c r="M2154" i="3"/>
  <c r="M2158" i="3"/>
  <c r="M2162" i="3"/>
  <c r="M2166" i="3"/>
  <c r="M2170" i="3"/>
  <c r="M2174" i="3"/>
  <c r="M2178" i="3"/>
  <c r="M2182" i="3"/>
  <c r="M2186" i="3"/>
  <c r="K2990" i="3"/>
  <c r="M40" i="3"/>
  <c r="M44" i="3"/>
  <c r="M48" i="3"/>
  <c r="M52" i="3"/>
  <c r="M56" i="3"/>
  <c r="M60" i="3"/>
  <c r="M64" i="3"/>
  <c r="M68" i="3"/>
  <c r="M72" i="3"/>
  <c r="M76" i="3"/>
  <c r="M80" i="3"/>
  <c r="M84" i="3"/>
  <c r="M88" i="3"/>
  <c r="M92" i="3"/>
  <c r="M96" i="3"/>
  <c r="M100" i="3"/>
  <c r="M104" i="3"/>
  <c r="M108" i="3"/>
  <c r="M112" i="3"/>
  <c r="M116" i="3"/>
  <c r="M120" i="3"/>
  <c r="M124" i="3"/>
  <c r="M128" i="3"/>
  <c r="M132" i="3"/>
  <c r="M136" i="3"/>
  <c r="M140" i="3"/>
  <c r="M144" i="3"/>
  <c r="M148" i="3"/>
  <c r="M152" i="3"/>
  <c r="M156" i="3"/>
  <c r="M160" i="3"/>
  <c r="M164" i="3"/>
  <c r="M168" i="3"/>
  <c r="M172" i="3"/>
  <c r="M176" i="3"/>
  <c r="M180" i="3"/>
  <c r="M184" i="3"/>
  <c r="M188" i="3"/>
  <c r="M192" i="3"/>
  <c r="M196" i="3"/>
  <c r="M200" i="3"/>
  <c r="M204" i="3"/>
  <c r="M208" i="3"/>
  <c r="M212" i="3"/>
  <c r="M216" i="3"/>
  <c r="M220" i="3"/>
  <c r="M224" i="3"/>
  <c r="M228" i="3"/>
  <c r="M232" i="3"/>
  <c r="M236" i="3"/>
  <c r="M240" i="3"/>
  <c r="M244" i="3"/>
  <c r="M248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K404" i="3"/>
  <c r="K408" i="3"/>
  <c r="K412" i="3"/>
  <c r="K416" i="3"/>
  <c r="K420" i="3"/>
  <c r="K424" i="3"/>
  <c r="K428" i="3"/>
  <c r="K432" i="3"/>
  <c r="K436" i="3"/>
  <c r="K440" i="3"/>
  <c r="K444" i="3"/>
  <c r="K448" i="3"/>
  <c r="K452" i="3"/>
  <c r="K456" i="3"/>
  <c r="K460" i="3"/>
  <c r="K464" i="3"/>
  <c r="K468" i="3"/>
  <c r="K472" i="3"/>
  <c r="K476" i="3"/>
  <c r="K480" i="3"/>
  <c r="K484" i="3"/>
  <c r="K488" i="3"/>
  <c r="K492" i="3"/>
  <c r="K496" i="3"/>
  <c r="K500" i="3"/>
  <c r="K504" i="3"/>
  <c r="K508" i="3"/>
  <c r="K512" i="3"/>
  <c r="K516" i="3"/>
  <c r="K520" i="3"/>
  <c r="L36" i="3"/>
  <c r="L32" i="3"/>
  <c r="L28" i="3"/>
  <c r="L24" i="3"/>
  <c r="L20" i="3"/>
  <c r="L16" i="3"/>
  <c r="L12" i="3"/>
  <c r="L41" i="3"/>
  <c r="L45" i="3"/>
  <c r="J8" i="3"/>
  <c r="L8" i="3"/>
  <c r="I35" i="3"/>
  <c r="K35" i="3"/>
  <c r="I31" i="3"/>
  <c r="K31" i="3"/>
  <c r="I27" i="3"/>
  <c r="K27" i="3"/>
  <c r="I23" i="3"/>
  <c r="K23" i="3"/>
  <c r="I19" i="3"/>
  <c r="K19" i="3"/>
  <c r="I15" i="3"/>
  <c r="K15" i="3"/>
  <c r="I11" i="3"/>
  <c r="K11" i="3"/>
  <c r="K8" i="3"/>
  <c r="M35" i="3"/>
  <c r="M31" i="3"/>
  <c r="M27" i="3"/>
  <c r="M23" i="3"/>
  <c r="M19" i="3"/>
  <c r="M15" i="3"/>
  <c r="M11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406" i="3"/>
  <c r="K410" i="3"/>
  <c r="K414" i="3"/>
  <c r="K418" i="3"/>
  <c r="K422" i="3"/>
  <c r="K426" i="3"/>
  <c r="K430" i="3"/>
  <c r="K434" i="3"/>
  <c r="K438" i="3"/>
  <c r="K442" i="3"/>
  <c r="K446" i="3"/>
  <c r="K450" i="3"/>
  <c r="K37" i="3"/>
  <c r="K33" i="3"/>
  <c r="K29" i="3"/>
  <c r="K25" i="3"/>
  <c r="K21" i="3"/>
  <c r="K17" i="3"/>
  <c r="K13" i="3"/>
  <c r="K9" i="3"/>
  <c r="M37" i="3"/>
  <c r="M33" i="3"/>
  <c r="M29" i="3"/>
  <c r="M25" i="3"/>
  <c r="M21" i="3"/>
  <c r="M17" i="3"/>
  <c r="M13" i="3"/>
  <c r="M9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K119" i="3"/>
  <c r="K123" i="3"/>
  <c r="K127" i="3"/>
  <c r="K131" i="3"/>
  <c r="K135" i="3"/>
  <c r="K139" i="3"/>
  <c r="K143" i="3"/>
  <c r="K147" i="3"/>
  <c r="K151" i="3"/>
  <c r="K155" i="3"/>
  <c r="K159" i="3"/>
  <c r="K163" i="3"/>
  <c r="K167" i="3"/>
  <c r="K171" i="3"/>
  <c r="K175" i="3"/>
  <c r="K179" i="3"/>
  <c r="K183" i="3"/>
  <c r="K187" i="3"/>
  <c r="K191" i="3"/>
  <c r="K195" i="3"/>
  <c r="K199" i="3"/>
  <c r="K203" i="3"/>
  <c r="K207" i="3"/>
  <c r="K211" i="3"/>
  <c r="K215" i="3"/>
  <c r="K219" i="3"/>
  <c r="K223" i="3"/>
  <c r="K227" i="3"/>
  <c r="K231" i="3"/>
  <c r="K235" i="3"/>
  <c r="K239" i="3"/>
  <c r="K243" i="3"/>
  <c r="K247" i="3"/>
  <c r="K251" i="3"/>
  <c r="K255" i="3"/>
  <c r="K259" i="3"/>
  <c r="K263" i="3"/>
  <c r="K267" i="3"/>
  <c r="K271" i="3"/>
  <c r="K275" i="3"/>
  <c r="K279" i="3"/>
  <c r="K283" i="3"/>
  <c r="K287" i="3"/>
  <c r="K291" i="3"/>
  <c r="K295" i="3"/>
  <c r="K299" i="3"/>
  <c r="K303" i="3"/>
  <c r="K307" i="3"/>
  <c r="K311" i="3"/>
  <c r="K315" i="3"/>
  <c r="K319" i="3"/>
  <c r="K323" i="3"/>
  <c r="K327" i="3"/>
  <c r="K331" i="3"/>
  <c r="K335" i="3"/>
  <c r="K339" i="3"/>
  <c r="K343" i="3"/>
  <c r="K347" i="3"/>
  <c r="K351" i="3"/>
  <c r="M252" i="3"/>
  <c r="M256" i="3"/>
  <c r="M260" i="3"/>
  <c r="M264" i="3"/>
  <c r="M268" i="3"/>
  <c r="M272" i="3"/>
  <c r="M276" i="3"/>
  <c r="M280" i="3"/>
  <c r="M284" i="3"/>
  <c r="M288" i="3"/>
  <c r="M292" i="3"/>
  <c r="M296" i="3"/>
  <c r="M300" i="3"/>
  <c r="M304" i="3"/>
  <c r="M308" i="3"/>
  <c r="M312" i="3"/>
  <c r="M316" i="3"/>
  <c r="M320" i="3"/>
  <c r="M324" i="3"/>
  <c r="M328" i="3"/>
  <c r="M332" i="3"/>
  <c r="M336" i="3"/>
  <c r="M340" i="3"/>
  <c r="M344" i="3"/>
  <c r="M348" i="3"/>
  <c r="M352" i="3"/>
  <c r="M356" i="3"/>
  <c r="M360" i="3"/>
  <c r="M364" i="3"/>
  <c r="M368" i="3"/>
  <c r="M372" i="3"/>
  <c r="M376" i="3"/>
  <c r="M380" i="3"/>
  <c r="M384" i="3"/>
  <c r="M388" i="3"/>
  <c r="M392" i="3"/>
  <c r="M396" i="3"/>
  <c r="M400" i="3"/>
  <c r="M404" i="3"/>
  <c r="M408" i="3"/>
  <c r="M412" i="3"/>
  <c r="M416" i="3"/>
  <c r="M420" i="3"/>
  <c r="M424" i="3"/>
  <c r="M428" i="3"/>
  <c r="M432" i="3"/>
  <c r="M436" i="3"/>
  <c r="M440" i="3"/>
  <c r="M444" i="3"/>
  <c r="M448" i="3"/>
  <c r="M452" i="3"/>
  <c r="M456" i="3"/>
  <c r="M460" i="3"/>
  <c r="M464" i="3"/>
  <c r="M468" i="3"/>
  <c r="M472" i="3"/>
  <c r="M476" i="3"/>
  <c r="M480" i="3"/>
  <c r="M484" i="3"/>
  <c r="M488" i="3"/>
  <c r="M492" i="3"/>
  <c r="M496" i="3"/>
  <c r="M500" i="3"/>
  <c r="M504" i="3"/>
  <c r="M508" i="3"/>
  <c r="M512" i="3"/>
  <c r="M516" i="3"/>
  <c r="M520" i="3"/>
  <c r="M524" i="3"/>
  <c r="M528" i="3"/>
  <c r="M532" i="3"/>
  <c r="M536" i="3"/>
  <c r="M540" i="3"/>
  <c r="M544" i="3"/>
  <c r="M548" i="3"/>
  <c r="M552" i="3"/>
  <c r="M556" i="3"/>
  <c r="M560" i="3"/>
  <c r="M564" i="3"/>
  <c r="M568" i="3"/>
  <c r="M572" i="3"/>
  <c r="M576" i="3"/>
  <c r="M580" i="3"/>
  <c r="M584" i="3"/>
  <c r="M588" i="3"/>
  <c r="M592" i="3"/>
  <c r="M596" i="3"/>
  <c r="M600" i="3"/>
  <c r="M604" i="3"/>
  <c r="M608" i="3"/>
  <c r="M612" i="3"/>
  <c r="M616" i="3"/>
  <c r="M620" i="3"/>
  <c r="M624" i="3"/>
  <c r="M628" i="3"/>
  <c r="M632" i="3"/>
  <c r="M636" i="3"/>
  <c r="M640" i="3"/>
  <c r="M644" i="3"/>
  <c r="M648" i="3"/>
  <c r="M652" i="3"/>
  <c r="M656" i="3"/>
  <c r="M660" i="3"/>
  <c r="M664" i="3"/>
  <c r="M668" i="3"/>
  <c r="M672" i="3"/>
  <c r="M676" i="3"/>
  <c r="M680" i="3"/>
  <c r="M684" i="3"/>
  <c r="M688" i="3"/>
  <c r="M692" i="3"/>
  <c r="M696" i="3"/>
  <c r="M700" i="3"/>
  <c r="M704" i="3"/>
  <c r="M708" i="3"/>
  <c r="M712" i="3"/>
  <c r="M716" i="3"/>
  <c r="M720" i="3"/>
  <c r="M724" i="3"/>
  <c r="M728" i="3"/>
  <c r="M732" i="3"/>
  <c r="M736" i="3"/>
  <c r="M740" i="3"/>
  <c r="M744" i="3"/>
  <c r="M748" i="3"/>
  <c r="M752" i="3"/>
  <c r="M756" i="3"/>
  <c r="M760" i="3"/>
  <c r="M764" i="3"/>
  <c r="M768" i="3"/>
  <c r="M772" i="3"/>
  <c r="M776" i="3"/>
  <c r="M780" i="3"/>
  <c r="M784" i="3"/>
  <c r="M788" i="3"/>
  <c r="M792" i="3"/>
  <c r="M796" i="3"/>
  <c r="M800" i="3"/>
  <c r="M804" i="3"/>
  <c r="M808" i="3"/>
  <c r="M812" i="3"/>
  <c r="M816" i="3"/>
  <c r="M820" i="3"/>
  <c r="M824" i="3"/>
  <c r="M828" i="3"/>
  <c r="M832" i="3"/>
  <c r="M836" i="3"/>
  <c r="M840" i="3"/>
  <c r="M844" i="3"/>
  <c r="M848" i="3"/>
  <c r="M852" i="3"/>
  <c r="M856" i="3"/>
  <c r="M860" i="3"/>
  <c r="M864" i="3"/>
  <c r="M868" i="3"/>
  <c r="M872" i="3"/>
  <c r="M876" i="3"/>
  <c r="M880" i="3"/>
  <c r="M884" i="3"/>
  <c r="M888" i="3"/>
  <c r="M892" i="3"/>
  <c r="M896" i="3"/>
  <c r="M900" i="3"/>
  <c r="M904" i="3"/>
  <c r="M908" i="3"/>
  <c r="M912" i="3"/>
  <c r="M916" i="3"/>
  <c r="M920" i="3"/>
  <c r="M924" i="3"/>
  <c r="M928" i="3"/>
  <c r="K524" i="3"/>
  <c r="K528" i="3"/>
  <c r="K532" i="3"/>
  <c r="K536" i="3"/>
  <c r="K540" i="3"/>
  <c r="K544" i="3"/>
  <c r="K548" i="3"/>
  <c r="K552" i="3"/>
  <c r="K556" i="3"/>
  <c r="K560" i="3"/>
  <c r="K564" i="3"/>
  <c r="K568" i="3"/>
  <c r="K572" i="3"/>
  <c r="K576" i="3"/>
  <c r="K580" i="3"/>
  <c r="K584" i="3"/>
  <c r="K588" i="3"/>
  <c r="K592" i="3"/>
  <c r="K596" i="3"/>
  <c r="K600" i="3"/>
  <c r="K604" i="3"/>
  <c r="K608" i="3"/>
  <c r="K612" i="3"/>
  <c r="K616" i="3"/>
  <c r="K620" i="3"/>
  <c r="K624" i="3"/>
  <c r="K628" i="3"/>
  <c r="K632" i="3"/>
  <c r="K636" i="3"/>
  <c r="K640" i="3"/>
  <c r="K644" i="3"/>
  <c r="K648" i="3"/>
  <c r="K652" i="3"/>
  <c r="K656" i="3"/>
  <c r="K660" i="3"/>
  <c r="K664" i="3"/>
  <c r="K668" i="3"/>
  <c r="K672" i="3"/>
  <c r="K676" i="3"/>
  <c r="K680" i="3"/>
  <c r="K684" i="3"/>
  <c r="K688" i="3"/>
  <c r="K692" i="3"/>
  <c r="K696" i="3"/>
  <c r="K700" i="3"/>
  <c r="K704" i="3"/>
  <c r="K708" i="3"/>
  <c r="K712" i="3"/>
  <c r="K716" i="3"/>
  <c r="K720" i="3"/>
  <c r="K724" i="3"/>
  <c r="K728" i="3"/>
  <c r="K732" i="3"/>
  <c r="K736" i="3"/>
  <c r="K740" i="3"/>
  <c r="K744" i="3"/>
  <c r="K748" i="3"/>
  <c r="K752" i="3"/>
  <c r="K756" i="3"/>
  <c r="K760" i="3"/>
  <c r="K764" i="3"/>
  <c r="K768" i="3"/>
  <c r="K772" i="3"/>
  <c r="K776" i="3"/>
  <c r="K780" i="3"/>
  <c r="K784" i="3"/>
  <c r="K788" i="3"/>
  <c r="K792" i="3"/>
  <c r="K796" i="3"/>
  <c r="K800" i="3"/>
  <c r="K804" i="3"/>
  <c r="K808" i="3"/>
  <c r="K812" i="3"/>
  <c r="K816" i="3"/>
  <c r="K820" i="3"/>
  <c r="K824" i="3"/>
  <c r="K828" i="3"/>
  <c r="K832" i="3"/>
  <c r="K836" i="3"/>
  <c r="K840" i="3"/>
  <c r="K844" i="3"/>
  <c r="K848" i="3"/>
  <c r="K852" i="3"/>
  <c r="K856" i="3"/>
  <c r="K860" i="3"/>
  <c r="K864" i="3"/>
  <c r="K868" i="3"/>
  <c r="K872" i="3"/>
  <c r="K876" i="3"/>
  <c r="K880" i="3"/>
  <c r="K884" i="3"/>
  <c r="K888" i="3"/>
  <c r="K892" i="3"/>
  <c r="K896" i="3"/>
  <c r="K900" i="3"/>
  <c r="K904" i="3"/>
  <c r="K908" i="3"/>
  <c r="K912" i="3"/>
  <c r="K916" i="3"/>
  <c r="K920" i="3"/>
  <c r="K924" i="3"/>
  <c r="K928" i="3"/>
  <c r="K932" i="3"/>
  <c r="K936" i="3"/>
  <c r="K940" i="3"/>
  <c r="K944" i="3"/>
  <c r="K948" i="3"/>
  <c r="K952" i="3"/>
  <c r="K956" i="3"/>
  <c r="K960" i="3"/>
  <c r="K964" i="3"/>
  <c r="K968" i="3"/>
  <c r="K972" i="3"/>
  <c r="K976" i="3"/>
  <c r="K980" i="3"/>
  <c r="K984" i="3"/>
  <c r="K988" i="3"/>
  <c r="K992" i="3"/>
  <c r="K996" i="3"/>
  <c r="K1000" i="3"/>
  <c r="K1004" i="3"/>
  <c r="K1008" i="3"/>
  <c r="K1012" i="3"/>
  <c r="K1016" i="3"/>
  <c r="K1020" i="3"/>
  <c r="K1024" i="3"/>
  <c r="K1028" i="3"/>
  <c r="K1032" i="3"/>
  <c r="K1036" i="3"/>
  <c r="K1040" i="3"/>
  <c r="K1044" i="3"/>
  <c r="K1048" i="3"/>
  <c r="K1052" i="3"/>
  <c r="K1056" i="3"/>
  <c r="K1060" i="3"/>
  <c r="K1064" i="3"/>
  <c r="K1068" i="3"/>
  <c r="K1072" i="3"/>
  <c r="K1076" i="3"/>
  <c r="K1080" i="3"/>
  <c r="K1084" i="3"/>
  <c r="K1088" i="3"/>
  <c r="K1092" i="3"/>
  <c r="K1096" i="3"/>
  <c r="K1100" i="3"/>
  <c r="K1104" i="3"/>
  <c r="K1108" i="3"/>
  <c r="K1112" i="3"/>
  <c r="K1116" i="3"/>
  <c r="K1120" i="3"/>
  <c r="K1124" i="3"/>
  <c r="K1128" i="3"/>
  <c r="K1132" i="3"/>
  <c r="K1136" i="3"/>
  <c r="K1140" i="3"/>
  <c r="K1144" i="3"/>
  <c r="K1148" i="3"/>
  <c r="K1152" i="3"/>
  <c r="K1156" i="3"/>
  <c r="K1160" i="3"/>
  <c r="K1164" i="3"/>
  <c r="K1168" i="3"/>
  <c r="K1172" i="3"/>
  <c r="K1176" i="3"/>
  <c r="K1180" i="3"/>
  <c r="K1184" i="3"/>
  <c r="K1188" i="3"/>
  <c r="K1192" i="3"/>
  <c r="L49" i="3"/>
  <c r="L53" i="3"/>
  <c r="L57" i="3"/>
  <c r="L61" i="3"/>
  <c r="L65" i="3"/>
  <c r="L69" i="3"/>
  <c r="L73" i="3"/>
  <c r="L77" i="3"/>
  <c r="L81" i="3"/>
  <c r="L85" i="3"/>
  <c r="L89" i="3"/>
  <c r="L93" i="3"/>
  <c r="L97" i="3"/>
  <c r="L101" i="3"/>
  <c r="L105" i="3"/>
  <c r="L109" i="3"/>
  <c r="L113" i="3"/>
  <c r="L117" i="3"/>
  <c r="L121" i="3"/>
  <c r="L125" i="3"/>
  <c r="L129" i="3"/>
  <c r="L133" i="3"/>
  <c r="L137" i="3"/>
  <c r="L141" i="3"/>
  <c r="L145" i="3"/>
  <c r="L149" i="3"/>
  <c r="L153" i="3"/>
  <c r="L157" i="3"/>
  <c r="L161" i="3"/>
  <c r="L165" i="3"/>
  <c r="L169" i="3"/>
  <c r="L173" i="3"/>
  <c r="L177" i="3"/>
  <c r="L181" i="3"/>
  <c r="L185" i="3"/>
  <c r="L189" i="3"/>
  <c r="L193" i="3"/>
  <c r="L197" i="3"/>
  <c r="L201" i="3"/>
  <c r="L205" i="3"/>
  <c r="L209" i="3"/>
  <c r="L213" i="3"/>
  <c r="L217" i="3"/>
  <c r="L221" i="3"/>
  <c r="L225" i="3"/>
  <c r="L229" i="3"/>
  <c r="L233" i="3"/>
  <c r="L237" i="3"/>
  <c r="L241" i="3"/>
  <c r="L245" i="3"/>
  <c r="L249" i="3"/>
  <c r="L253" i="3"/>
  <c r="L257" i="3"/>
  <c r="L261" i="3"/>
  <c r="L265" i="3"/>
  <c r="L269" i="3"/>
  <c r="L273" i="3"/>
  <c r="L277" i="3"/>
  <c r="L281" i="3"/>
  <c r="L285" i="3"/>
  <c r="L289" i="3"/>
  <c r="L293" i="3"/>
  <c r="L297" i="3"/>
  <c r="L301" i="3"/>
  <c r="L305" i="3"/>
  <c r="L309" i="3"/>
  <c r="L313" i="3"/>
  <c r="L317" i="3"/>
  <c r="L321" i="3"/>
  <c r="L325" i="3"/>
  <c r="L329" i="3"/>
  <c r="L333" i="3"/>
  <c r="L337" i="3"/>
  <c r="L341" i="3"/>
  <c r="L345" i="3"/>
  <c r="L349" i="3"/>
  <c r="L353" i="3"/>
  <c r="L357" i="3"/>
  <c r="L361" i="3"/>
  <c r="L365" i="3"/>
  <c r="L369" i="3"/>
  <c r="L373" i="3"/>
  <c r="L377" i="3"/>
  <c r="L381" i="3"/>
  <c r="L385" i="3"/>
  <c r="L389" i="3"/>
  <c r="L393" i="3"/>
  <c r="L397" i="3"/>
  <c r="L401" i="3"/>
  <c r="L405" i="3"/>
  <c r="L409" i="3"/>
  <c r="L413" i="3"/>
  <c r="L417" i="3"/>
  <c r="L421" i="3"/>
  <c r="L425" i="3"/>
  <c r="L429" i="3"/>
  <c r="L433" i="3"/>
  <c r="L437" i="3"/>
  <c r="L441" i="3"/>
  <c r="L445" i="3"/>
  <c r="L449" i="3"/>
  <c r="L453" i="3"/>
  <c r="L457" i="3"/>
  <c r="L461" i="3"/>
  <c r="L465" i="3"/>
  <c r="L469" i="3"/>
  <c r="J473" i="3"/>
  <c r="L473" i="3"/>
  <c r="J477" i="3"/>
  <c r="L477" i="3"/>
  <c r="J481" i="3"/>
  <c r="L481" i="3"/>
  <c r="J485" i="3"/>
  <c r="L485" i="3"/>
  <c r="J489" i="3"/>
  <c r="L489" i="3"/>
  <c r="J493" i="3"/>
  <c r="L493" i="3"/>
  <c r="J497" i="3"/>
  <c r="L497" i="3"/>
  <c r="J501" i="3"/>
  <c r="L501" i="3"/>
  <c r="J505" i="3"/>
  <c r="L505" i="3"/>
  <c r="J509" i="3"/>
  <c r="L509" i="3"/>
  <c r="J513" i="3"/>
  <c r="L513" i="3"/>
  <c r="J517" i="3"/>
  <c r="L517" i="3"/>
  <c r="J521" i="3"/>
  <c r="L521" i="3"/>
  <c r="J525" i="3"/>
  <c r="L525" i="3"/>
  <c r="J529" i="3"/>
  <c r="L529" i="3"/>
  <c r="J533" i="3"/>
  <c r="L533" i="3"/>
  <c r="J537" i="3"/>
  <c r="L537" i="3"/>
  <c r="J541" i="3"/>
  <c r="L541" i="3"/>
  <c r="J545" i="3"/>
  <c r="L545" i="3"/>
  <c r="J549" i="3"/>
  <c r="L549" i="3"/>
  <c r="J553" i="3"/>
  <c r="L553" i="3"/>
  <c r="J557" i="3"/>
  <c r="L557" i="3"/>
  <c r="J561" i="3"/>
  <c r="L561" i="3"/>
  <c r="J565" i="3"/>
  <c r="L565" i="3"/>
  <c r="J569" i="3"/>
  <c r="L569" i="3"/>
  <c r="J573" i="3"/>
  <c r="L573" i="3"/>
  <c r="J577" i="3"/>
  <c r="L577" i="3"/>
  <c r="J581" i="3"/>
  <c r="L581" i="3"/>
  <c r="J585" i="3"/>
  <c r="L585" i="3"/>
  <c r="J589" i="3"/>
  <c r="L589" i="3"/>
  <c r="J593" i="3"/>
  <c r="L593" i="3"/>
  <c r="J597" i="3"/>
  <c r="L597" i="3"/>
  <c r="J601" i="3"/>
  <c r="L601" i="3"/>
  <c r="J605" i="3"/>
  <c r="L605" i="3"/>
  <c r="J609" i="3"/>
  <c r="L609" i="3"/>
  <c r="J613" i="3"/>
  <c r="L613" i="3"/>
  <c r="J617" i="3"/>
  <c r="L617" i="3"/>
  <c r="J621" i="3"/>
  <c r="L621" i="3"/>
  <c r="J625" i="3"/>
  <c r="L625" i="3"/>
  <c r="J629" i="3"/>
  <c r="L629" i="3"/>
  <c r="J633" i="3"/>
  <c r="L633" i="3"/>
  <c r="J637" i="3"/>
  <c r="L637" i="3"/>
  <c r="J641" i="3"/>
  <c r="L641" i="3"/>
  <c r="J645" i="3"/>
  <c r="L645" i="3"/>
  <c r="J649" i="3"/>
  <c r="L649" i="3"/>
  <c r="J653" i="3"/>
  <c r="L653" i="3"/>
  <c r="J657" i="3"/>
  <c r="L657" i="3"/>
  <c r="J661" i="3"/>
  <c r="L661" i="3"/>
  <c r="J665" i="3"/>
  <c r="L665" i="3"/>
  <c r="J669" i="3"/>
  <c r="L669" i="3"/>
  <c r="J673" i="3"/>
  <c r="L673" i="3"/>
  <c r="J677" i="3"/>
  <c r="L677" i="3"/>
  <c r="J681" i="3"/>
  <c r="L681" i="3"/>
  <c r="J685" i="3"/>
  <c r="L685" i="3"/>
  <c r="J689" i="3"/>
  <c r="L689" i="3"/>
  <c r="J693" i="3"/>
  <c r="L693" i="3"/>
  <c r="J697" i="3"/>
  <c r="L697" i="3"/>
  <c r="J701" i="3"/>
  <c r="L701" i="3"/>
  <c r="J705" i="3"/>
  <c r="L705" i="3"/>
  <c r="J709" i="3"/>
  <c r="L709" i="3"/>
  <c r="J713" i="3"/>
  <c r="L713" i="3"/>
  <c r="J717" i="3"/>
  <c r="L717" i="3"/>
  <c r="J721" i="3"/>
  <c r="L721" i="3"/>
  <c r="J725" i="3"/>
  <c r="L725" i="3"/>
  <c r="J729" i="3"/>
  <c r="L729" i="3"/>
  <c r="J733" i="3"/>
  <c r="L733" i="3"/>
  <c r="J737" i="3"/>
  <c r="L737" i="3"/>
  <c r="J741" i="3"/>
  <c r="L741" i="3"/>
  <c r="J745" i="3"/>
  <c r="L745" i="3"/>
  <c r="J749" i="3"/>
  <c r="L749" i="3"/>
  <c r="J753" i="3"/>
  <c r="L753" i="3"/>
  <c r="J757" i="3"/>
  <c r="L757" i="3"/>
  <c r="J761" i="3"/>
  <c r="L761" i="3"/>
  <c r="J765" i="3"/>
  <c r="L765" i="3"/>
  <c r="J769" i="3"/>
  <c r="L769" i="3"/>
  <c r="J773" i="3"/>
  <c r="L773" i="3"/>
  <c r="J777" i="3"/>
  <c r="L777" i="3"/>
  <c r="J781" i="3"/>
  <c r="L781" i="3"/>
  <c r="J785" i="3"/>
  <c r="L785" i="3"/>
  <c r="J789" i="3"/>
  <c r="L789" i="3"/>
  <c r="J793" i="3"/>
  <c r="L793" i="3"/>
  <c r="J797" i="3"/>
  <c r="L797" i="3"/>
  <c r="J801" i="3"/>
  <c r="L801" i="3"/>
  <c r="J805" i="3"/>
  <c r="L805" i="3"/>
  <c r="J809" i="3"/>
  <c r="L809" i="3"/>
  <c r="J813" i="3"/>
  <c r="L813" i="3"/>
  <c r="J817" i="3"/>
  <c r="L817" i="3"/>
  <c r="J821" i="3"/>
  <c r="L821" i="3"/>
  <c r="J825" i="3"/>
  <c r="L825" i="3"/>
  <c r="J829" i="3"/>
  <c r="L829" i="3"/>
  <c r="J833" i="3"/>
  <c r="L833" i="3"/>
  <c r="J837" i="3"/>
  <c r="L837" i="3"/>
  <c r="J841" i="3"/>
  <c r="L841" i="3"/>
  <c r="J845" i="3"/>
  <c r="L845" i="3"/>
  <c r="J849" i="3"/>
  <c r="L849" i="3"/>
  <c r="J853" i="3"/>
  <c r="L853" i="3"/>
  <c r="J857" i="3"/>
  <c r="L857" i="3"/>
  <c r="J861" i="3"/>
  <c r="L861" i="3"/>
  <c r="J865" i="3"/>
  <c r="L865" i="3"/>
  <c r="J869" i="3"/>
  <c r="L869" i="3"/>
  <c r="J873" i="3"/>
  <c r="L873" i="3"/>
  <c r="J877" i="3"/>
  <c r="L877" i="3"/>
  <c r="J881" i="3"/>
  <c r="L881" i="3"/>
  <c r="J885" i="3"/>
  <c r="L885" i="3"/>
  <c r="J889" i="3"/>
  <c r="L889" i="3"/>
  <c r="J893" i="3"/>
  <c r="L893" i="3"/>
  <c r="J897" i="3"/>
  <c r="L897" i="3"/>
  <c r="J901" i="3"/>
  <c r="L901" i="3"/>
  <c r="J905" i="3"/>
  <c r="L905" i="3"/>
  <c r="I38" i="3"/>
  <c r="K38" i="3"/>
  <c r="I34" i="3"/>
  <c r="K34" i="3"/>
  <c r="I30" i="3"/>
  <c r="K30" i="3"/>
  <c r="I26" i="3"/>
  <c r="K26" i="3"/>
  <c r="I22" i="3"/>
  <c r="K22" i="3"/>
  <c r="I18" i="3"/>
  <c r="K18" i="3"/>
  <c r="I14" i="3"/>
  <c r="K14" i="3"/>
  <c r="I10" i="3"/>
  <c r="K10" i="3"/>
  <c r="H42" i="3"/>
  <c r="M42" i="3"/>
  <c r="H46" i="3"/>
  <c r="M46" i="3"/>
  <c r="H50" i="3"/>
  <c r="M50" i="3"/>
  <c r="H54" i="3"/>
  <c r="M54" i="3"/>
  <c r="H58" i="3"/>
  <c r="M58" i="3"/>
  <c r="H62" i="3"/>
  <c r="M62" i="3"/>
  <c r="H66" i="3"/>
  <c r="M66" i="3"/>
  <c r="H70" i="3"/>
  <c r="M70" i="3"/>
  <c r="H74" i="3"/>
  <c r="M74" i="3"/>
  <c r="H78" i="3"/>
  <c r="M78" i="3"/>
  <c r="H82" i="3"/>
  <c r="M82" i="3"/>
  <c r="H86" i="3"/>
  <c r="M86" i="3"/>
  <c r="H90" i="3"/>
  <c r="M90" i="3"/>
  <c r="H94" i="3"/>
  <c r="M94" i="3"/>
  <c r="H98" i="3"/>
  <c r="M98" i="3"/>
  <c r="H102" i="3"/>
  <c r="M102" i="3"/>
  <c r="H106" i="3"/>
  <c r="M106" i="3"/>
  <c r="H110" i="3"/>
  <c r="M110" i="3"/>
  <c r="H114" i="3"/>
  <c r="M114" i="3"/>
  <c r="H118" i="3"/>
  <c r="M118" i="3"/>
  <c r="H122" i="3"/>
  <c r="M122" i="3"/>
  <c r="H126" i="3"/>
  <c r="M126" i="3"/>
  <c r="H130" i="3"/>
  <c r="M130" i="3"/>
  <c r="H134" i="3"/>
  <c r="M134" i="3"/>
  <c r="H138" i="3"/>
  <c r="M138" i="3"/>
  <c r="H142" i="3"/>
  <c r="M142" i="3"/>
  <c r="H146" i="3"/>
  <c r="M146" i="3"/>
  <c r="H150" i="3"/>
  <c r="M150" i="3"/>
  <c r="H154" i="3"/>
  <c r="M154" i="3"/>
  <c r="H158" i="3"/>
  <c r="M158" i="3"/>
  <c r="H162" i="3"/>
  <c r="M162" i="3"/>
  <c r="H166" i="3"/>
  <c r="M166" i="3"/>
  <c r="H170" i="3"/>
  <c r="M170" i="3"/>
  <c r="H174" i="3"/>
  <c r="M174" i="3"/>
  <c r="H178" i="3"/>
  <c r="M178" i="3"/>
  <c r="H182" i="3"/>
  <c r="M182" i="3"/>
  <c r="H186" i="3"/>
  <c r="M186" i="3"/>
  <c r="H190" i="3"/>
  <c r="M190" i="3"/>
  <c r="H194" i="3"/>
  <c r="M194" i="3"/>
  <c r="H198" i="3"/>
  <c r="M198" i="3"/>
  <c r="H202" i="3"/>
  <c r="M202" i="3"/>
  <c r="H206" i="3"/>
  <c r="M206" i="3"/>
  <c r="H210" i="3"/>
  <c r="M210" i="3"/>
  <c r="H214" i="3"/>
  <c r="M214" i="3"/>
  <c r="H218" i="3"/>
  <c r="M218" i="3"/>
  <c r="M222" i="3"/>
  <c r="H226" i="3"/>
  <c r="M226" i="3"/>
  <c r="H230" i="3"/>
  <c r="M230" i="3"/>
  <c r="H234" i="3"/>
  <c r="M234" i="3"/>
  <c r="H238" i="3"/>
  <c r="M238" i="3"/>
  <c r="H242" i="3"/>
  <c r="M242" i="3"/>
  <c r="H246" i="3"/>
  <c r="M246" i="3"/>
  <c r="H250" i="3"/>
  <c r="M250" i="3"/>
  <c r="H254" i="3"/>
  <c r="M254" i="3"/>
  <c r="H258" i="3"/>
  <c r="M258" i="3"/>
  <c r="H262" i="3"/>
  <c r="M262" i="3"/>
  <c r="H266" i="3"/>
  <c r="M266" i="3"/>
  <c r="H270" i="3"/>
  <c r="M270" i="3"/>
  <c r="H274" i="3"/>
  <c r="M274" i="3"/>
  <c r="H278" i="3"/>
  <c r="M278" i="3"/>
  <c r="H282" i="3"/>
  <c r="M282" i="3"/>
  <c r="H286" i="3"/>
  <c r="M286" i="3"/>
  <c r="H290" i="3"/>
  <c r="M290" i="3"/>
  <c r="H294" i="3"/>
  <c r="M294" i="3"/>
  <c r="H298" i="3"/>
  <c r="M298" i="3"/>
  <c r="H302" i="3"/>
  <c r="M302" i="3"/>
  <c r="H306" i="3"/>
  <c r="M306" i="3"/>
  <c r="H310" i="3"/>
  <c r="M310" i="3"/>
  <c r="H314" i="3"/>
  <c r="M314" i="3"/>
  <c r="H318" i="3"/>
  <c r="M318" i="3"/>
  <c r="H322" i="3"/>
  <c r="M322" i="3"/>
  <c r="H326" i="3"/>
  <c r="M326" i="3"/>
  <c r="H330" i="3"/>
  <c r="M330" i="3"/>
  <c r="H334" i="3"/>
  <c r="M334" i="3"/>
  <c r="H338" i="3"/>
  <c r="M338" i="3"/>
  <c r="H342" i="3"/>
  <c r="M342" i="3"/>
  <c r="H346" i="3"/>
  <c r="M346" i="3"/>
  <c r="H350" i="3"/>
  <c r="M350" i="3"/>
  <c r="H354" i="3"/>
  <c r="M354" i="3"/>
  <c r="H358" i="3"/>
  <c r="M358" i="3"/>
  <c r="H362" i="3"/>
  <c r="M362" i="3"/>
  <c r="H366" i="3"/>
  <c r="M366" i="3"/>
  <c r="H370" i="3"/>
  <c r="M370" i="3"/>
  <c r="H374" i="3"/>
  <c r="M374" i="3"/>
  <c r="H378" i="3"/>
  <c r="M378" i="3"/>
  <c r="H382" i="3"/>
  <c r="M382" i="3"/>
  <c r="H386" i="3"/>
  <c r="M386" i="3"/>
  <c r="H390" i="3"/>
  <c r="M390" i="3"/>
  <c r="H394" i="3"/>
  <c r="M394" i="3"/>
  <c r="H398" i="3"/>
  <c r="M398" i="3"/>
  <c r="H402" i="3"/>
  <c r="M402" i="3"/>
  <c r="H406" i="3"/>
  <c r="M406" i="3"/>
  <c r="H410" i="3"/>
  <c r="M410" i="3"/>
  <c r="H414" i="3"/>
  <c r="M414" i="3"/>
  <c r="H418" i="3"/>
  <c r="M418" i="3"/>
  <c r="H422" i="3"/>
  <c r="M422" i="3"/>
  <c r="H426" i="3"/>
  <c r="M426" i="3"/>
  <c r="H430" i="3"/>
  <c r="M430" i="3"/>
  <c r="H434" i="3"/>
  <c r="M434" i="3"/>
  <c r="H438" i="3"/>
  <c r="M438" i="3"/>
  <c r="H442" i="3"/>
  <c r="M442" i="3"/>
  <c r="H446" i="3"/>
  <c r="M446" i="3"/>
  <c r="H450" i="3"/>
  <c r="M450" i="3"/>
  <c r="H454" i="3"/>
  <c r="M454" i="3"/>
  <c r="H458" i="3"/>
  <c r="M458" i="3"/>
  <c r="H462" i="3"/>
  <c r="M462" i="3"/>
  <c r="H466" i="3"/>
  <c r="M466" i="3"/>
  <c r="H470" i="3"/>
  <c r="M470" i="3"/>
  <c r="H474" i="3"/>
  <c r="M474" i="3"/>
  <c r="H478" i="3"/>
  <c r="M478" i="3"/>
  <c r="H482" i="3"/>
  <c r="M482" i="3"/>
  <c r="H486" i="3"/>
  <c r="M486" i="3"/>
  <c r="H490" i="3"/>
  <c r="M490" i="3"/>
  <c r="H494" i="3"/>
  <c r="M494" i="3"/>
  <c r="H498" i="3"/>
  <c r="M498" i="3"/>
  <c r="H502" i="3"/>
  <c r="M502" i="3"/>
  <c r="H506" i="3"/>
  <c r="M506" i="3"/>
  <c r="H510" i="3"/>
  <c r="M510" i="3"/>
  <c r="H514" i="3"/>
  <c r="M514" i="3"/>
  <c r="H518" i="3"/>
  <c r="M518" i="3"/>
  <c r="H522" i="3"/>
  <c r="M522" i="3"/>
  <c r="H526" i="3"/>
  <c r="M526" i="3"/>
  <c r="H530" i="3"/>
  <c r="M530" i="3"/>
  <c r="H534" i="3"/>
  <c r="M534" i="3"/>
  <c r="H538" i="3"/>
  <c r="M538" i="3"/>
  <c r="H542" i="3"/>
  <c r="M542" i="3"/>
  <c r="H546" i="3"/>
  <c r="M546" i="3"/>
  <c r="H550" i="3"/>
  <c r="M550" i="3"/>
  <c r="H554" i="3"/>
  <c r="M554" i="3"/>
  <c r="H558" i="3"/>
  <c r="M558" i="3"/>
  <c r="M562" i="3"/>
  <c r="H566" i="3"/>
  <c r="M566" i="3"/>
  <c r="H570" i="3"/>
  <c r="M570" i="3"/>
  <c r="H574" i="3"/>
  <c r="M574" i="3"/>
  <c r="H578" i="3"/>
  <c r="M578" i="3"/>
  <c r="H582" i="3"/>
  <c r="M582" i="3"/>
  <c r="H586" i="3"/>
  <c r="M586" i="3"/>
  <c r="H590" i="3"/>
  <c r="M590" i="3"/>
  <c r="H594" i="3"/>
  <c r="M594" i="3"/>
  <c r="H598" i="3"/>
  <c r="M598" i="3"/>
  <c r="H602" i="3"/>
  <c r="M602" i="3"/>
  <c r="H606" i="3"/>
  <c r="M606" i="3"/>
  <c r="H610" i="3"/>
  <c r="M610" i="3"/>
  <c r="H614" i="3"/>
  <c r="M614" i="3"/>
  <c r="H618" i="3"/>
  <c r="M618" i="3"/>
  <c r="H622" i="3"/>
  <c r="M622" i="3"/>
  <c r="M626" i="3"/>
  <c r="H630" i="3"/>
  <c r="M630" i="3"/>
  <c r="M634" i="3"/>
  <c r="H638" i="3"/>
  <c r="M638" i="3"/>
  <c r="H642" i="3"/>
  <c r="M642" i="3"/>
  <c r="H646" i="3"/>
  <c r="M646" i="3"/>
  <c r="H650" i="3"/>
  <c r="M650" i="3"/>
  <c r="H654" i="3"/>
  <c r="M654" i="3"/>
  <c r="H658" i="3"/>
  <c r="M658" i="3"/>
  <c r="H662" i="3"/>
  <c r="M662" i="3"/>
  <c r="H666" i="3"/>
  <c r="M666" i="3"/>
  <c r="M670" i="3"/>
  <c r="H674" i="3"/>
  <c r="M674" i="3"/>
  <c r="H678" i="3"/>
  <c r="M678" i="3"/>
  <c r="H682" i="3"/>
  <c r="M682" i="3"/>
  <c r="H686" i="3"/>
  <c r="M686" i="3"/>
  <c r="H690" i="3"/>
  <c r="M690" i="3"/>
  <c r="H694" i="3"/>
  <c r="M694" i="3"/>
  <c r="H698" i="3"/>
  <c r="M698" i="3"/>
  <c r="H702" i="3"/>
  <c r="M702" i="3"/>
  <c r="H706" i="3"/>
  <c r="M706" i="3"/>
  <c r="H710" i="3"/>
  <c r="M710" i="3"/>
  <c r="H714" i="3"/>
  <c r="M714" i="3"/>
  <c r="H718" i="3"/>
  <c r="M718" i="3"/>
  <c r="H722" i="3"/>
  <c r="M722" i="3"/>
  <c r="H726" i="3"/>
  <c r="M726" i="3"/>
  <c r="H730" i="3"/>
  <c r="M730" i="3"/>
  <c r="H734" i="3"/>
  <c r="M734" i="3"/>
  <c r="H738" i="3"/>
  <c r="M738" i="3"/>
  <c r="H742" i="3"/>
  <c r="M742" i="3"/>
  <c r="H746" i="3"/>
  <c r="M746" i="3"/>
  <c r="H750" i="3"/>
  <c r="M750" i="3"/>
  <c r="H754" i="3"/>
  <c r="M754" i="3"/>
  <c r="H758" i="3"/>
  <c r="M758" i="3"/>
  <c r="H762" i="3"/>
  <c r="M762" i="3"/>
  <c r="H766" i="3"/>
  <c r="M766" i="3"/>
  <c r="H770" i="3"/>
  <c r="M770" i="3"/>
  <c r="H774" i="3"/>
  <c r="M774" i="3"/>
  <c r="H778" i="3"/>
  <c r="M778" i="3"/>
  <c r="H782" i="3"/>
  <c r="M782" i="3"/>
  <c r="H786" i="3"/>
  <c r="M786" i="3"/>
  <c r="H790" i="3"/>
  <c r="M790" i="3"/>
  <c r="H794" i="3"/>
  <c r="M794" i="3"/>
  <c r="H798" i="3"/>
  <c r="M798" i="3"/>
  <c r="H802" i="3"/>
  <c r="M802" i="3"/>
  <c r="H806" i="3"/>
  <c r="M806" i="3"/>
  <c r="H810" i="3"/>
  <c r="M810" i="3"/>
  <c r="H814" i="3"/>
  <c r="M814" i="3"/>
  <c r="H818" i="3"/>
  <c r="M818" i="3"/>
  <c r="H822" i="3"/>
  <c r="M822" i="3"/>
  <c r="H826" i="3"/>
  <c r="M826" i="3"/>
  <c r="H830" i="3"/>
  <c r="M830" i="3"/>
  <c r="H834" i="3"/>
  <c r="M834" i="3"/>
  <c r="H838" i="3"/>
  <c r="M838" i="3"/>
  <c r="H842" i="3"/>
  <c r="M842" i="3"/>
  <c r="H846" i="3"/>
  <c r="M846" i="3"/>
  <c r="H850" i="3"/>
  <c r="M850" i="3"/>
  <c r="H854" i="3"/>
  <c r="M854" i="3"/>
  <c r="H858" i="3"/>
  <c r="M858" i="3"/>
  <c r="H862" i="3"/>
  <c r="M862" i="3"/>
  <c r="H866" i="3"/>
  <c r="M866" i="3"/>
  <c r="H870" i="3"/>
  <c r="M870" i="3"/>
  <c r="H874" i="3"/>
  <c r="M874" i="3"/>
  <c r="H878" i="3"/>
  <c r="M878" i="3"/>
  <c r="H882" i="3"/>
  <c r="M882" i="3"/>
  <c r="H886" i="3"/>
  <c r="M886" i="3"/>
  <c r="H890" i="3"/>
  <c r="M890" i="3"/>
  <c r="H894" i="3"/>
  <c r="M894" i="3"/>
  <c r="H898" i="3"/>
  <c r="M898" i="3"/>
  <c r="H902" i="3"/>
  <c r="M902" i="3"/>
  <c r="H906" i="3"/>
  <c r="M906" i="3"/>
  <c r="H910" i="3"/>
  <c r="M910" i="3"/>
  <c r="H914" i="3"/>
  <c r="M914" i="3"/>
  <c r="H918" i="3"/>
  <c r="M918" i="3"/>
  <c r="H922" i="3"/>
  <c r="M922" i="3"/>
  <c r="H926" i="3"/>
  <c r="M926" i="3"/>
  <c r="H930" i="3"/>
  <c r="M930" i="3"/>
  <c r="H934" i="3"/>
  <c r="M934" i="3"/>
  <c r="H938" i="3"/>
  <c r="M938" i="3"/>
  <c r="H942" i="3"/>
  <c r="M942" i="3"/>
  <c r="H946" i="3"/>
  <c r="M946" i="3"/>
  <c r="H950" i="3"/>
  <c r="M950" i="3"/>
  <c r="H954" i="3"/>
  <c r="M954" i="3"/>
  <c r="H958" i="3"/>
  <c r="M958" i="3"/>
  <c r="H962" i="3"/>
  <c r="M962" i="3"/>
  <c r="H966" i="3"/>
  <c r="M966" i="3"/>
  <c r="H970" i="3"/>
  <c r="M970" i="3"/>
  <c r="H974" i="3"/>
  <c r="M974" i="3"/>
  <c r="H978" i="3"/>
  <c r="M978" i="3"/>
  <c r="H982" i="3"/>
  <c r="M982" i="3"/>
  <c r="H986" i="3"/>
  <c r="M986" i="3"/>
  <c r="H990" i="3"/>
  <c r="M990" i="3"/>
  <c r="H994" i="3"/>
  <c r="M994" i="3"/>
  <c r="H998" i="3"/>
  <c r="M998" i="3"/>
  <c r="H1002" i="3"/>
  <c r="M1002" i="3"/>
  <c r="H1006" i="3"/>
  <c r="M1006" i="3"/>
  <c r="H1010" i="3"/>
  <c r="M1010" i="3"/>
  <c r="H1014" i="3"/>
  <c r="M1014" i="3"/>
  <c r="H1018" i="3"/>
  <c r="M1018" i="3"/>
  <c r="H1022" i="3"/>
  <c r="M1022" i="3"/>
  <c r="H1026" i="3"/>
  <c r="M1026" i="3"/>
  <c r="H1030" i="3"/>
  <c r="M1030" i="3"/>
  <c r="H1034" i="3"/>
  <c r="M1034" i="3"/>
  <c r="H1038" i="3"/>
  <c r="M1038" i="3"/>
  <c r="H1042" i="3"/>
  <c r="M1042" i="3"/>
  <c r="H1046" i="3"/>
  <c r="M1046" i="3"/>
  <c r="H1050" i="3"/>
  <c r="M1050" i="3"/>
  <c r="H1054" i="3"/>
  <c r="M1054" i="3"/>
  <c r="H1058" i="3"/>
  <c r="M1058" i="3"/>
  <c r="H1062" i="3"/>
  <c r="M1062" i="3"/>
  <c r="H1066" i="3"/>
  <c r="M1066" i="3"/>
  <c r="H1070" i="3"/>
  <c r="M1070" i="3"/>
  <c r="H1074" i="3"/>
  <c r="M1074" i="3"/>
  <c r="H1078" i="3"/>
  <c r="M1078" i="3"/>
  <c r="H1082" i="3"/>
  <c r="M1082" i="3"/>
  <c r="H1086" i="3"/>
  <c r="M1086" i="3"/>
  <c r="H1090" i="3"/>
  <c r="M1090" i="3"/>
  <c r="H1094" i="3"/>
  <c r="M1094" i="3"/>
  <c r="H1098" i="3"/>
  <c r="M1098" i="3"/>
  <c r="K454" i="3"/>
  <c r="K458" i="3"/>
  <c r="K462" i="3"/>
  <c r="K466" i="3"/>
  <c r="K470" i="3"/>
  <c r="K474" i="3"/>
  <c r="K478" i="3"/>
  <c r="K482" i="3"/>
  <c r="K486" i="3"/>
  <c r="K490" i="3"/>
  <c r="K494" i="3"/>
  <c r="K498" i="3"/>
  <c r="K502" i="3"/>
  <c r="K506" i="3"/>
  <c r="K510" i="3"/>
  <c r="K514" i="3"/>
  <c r="K518" i="3"/>
  <c r="K522" i="3"/>
  <c r="K526" i="3"/>
  <c r="K530" i="3"/>
  <c r="K534" i="3"/>
  <c r="K538" i="3"/>
  <c r="K542" i="3"/>
  <c r="K546" i="3"/>
  <c r="K550" i="3"/>
  <c r="K554" i="3"/>
  <c r="K558" i="3"/>
  <c r="K562" i="3"/>
  <c r="K566" i="3"/>
  <c r="K570" i="3"/>
  <c r="K574" i="3"/>
  <c r="K578" i="3"/>
  <c r="K582" i="3"/>
  <c r="K586" i="3"/>
  <c r="K590" i="3"/>
  <c r="K594" i="3"/>
  <c r="K598" i="3"/>
  <c r="K602" i="3"/>
  <c r="K606" i="3"/>
  <c r="K610" i="3"/>
  <c r="K614" i="3"/>
  <c r="K618" i="3"/>
  <c r="K622" i="3"/>
  <c r="K626" i="3"/>
  <c r="K630" i="3"/>
  <c r="K634" i="3"/>
  <c r="K638" i="3"/>
  <c r="K642" i="3"/>
  <c r="K646" i="3"/>
  <c r="K650" i="3"/>
  <c r="K654" i="3"/>
  <c r="K658" i="3"/>
  <c r="K662" i="3"/>
  <c r="K666" i="3"/>
  <c r="K670" i="3"/>
  <c r="K674" i="3"/>
  <c r="K678" i="3"/>
  <c r="K682" i="3"/>
  <c r="K686" i="3"/>
  <c r="K690" i="3"/>
  <c r="K694" i="3"/>
  <c r="K698" i="3"/>
  <c r="K702" i="3"/>
  <c r="K706" i="3"/>
  <c r="K710" i="3"/>
  <c r="K714" i="3"/>
  <c r="K718" i="3"/>
  <c r="K722" i="3"/>
  <c r="K726" i="3"/>
  <c r="K730" i="3"/>
  <c r="K734" i="3"/>
  <c r="K738" i="3"/>
  <c r="K742" i="3"/>
  <c r="K746" i="3"/>
  <c r="K750" i="3"/>
  <c r="K754" i="3"/>
  <c r="K758" i="3"/>
  <c r="K762" i="3"/>
  <c r="K766" i="3"/>
  <c r="K770" i="3"/>
  <c r="K774" i="3"/>
  <c r="K778" i="3"/>
  <c r="K782" i="3"/>
  <c r="K786" i="3"/>
  <c r="K790" i="3"/>
  <c r="K794" i="3"/>
  <c r="K798" i="3"/>
  <c r="K802" i="3"/>
  <c r="K806" i="3"/>
  <c r="K810" i="3"/>
  <c r="K814" i="3"/>
  <c r="K818" i="3"/>
  <c r="K822" i="3"/>
  <c r="K826" i="3"/>
  <c r="K830" i="3"/>
  <c r="K834" i="3"/>
  <c r="K838" i="3"/>
  <c r="K842" i="3"/>
  <c r="K846" i="3"/>
  <c r="K850" i="3"/>
  <c r="K854" i="3"/>
  <c r="K858" i="3"/>
  <c r="K862" i="3"/>
  <c r="K866" i="3"/>
  <c r="K870" i="3"/>
  <c r="K874" i="3"/>
  <c r="K878" i="3"/>
  <c r="K882" i="3"/>
  <c r="K886" i="3"/>
  <c r="K890" i="3"/>
  <c r="K894" i="3"/>
  <c r="K898" i="3"/>
  <c r="K902" i="3"/>
  <c r="K906" i="3"/>
  <c r="K910" i="3"/>
  <c r="K914" i="3"/>
  <c r="K918" i="3"/>
  <c r="K922" i="3"/>
  <c r="K926" i="3"/>
  <c r="K930" i="3"/>
  <c r="K934" i="3"/>
  <c r="K938" i="3"/>
  <c r="K942" i="3"/>
  <c r="K946" i="3"/>
  <c r="K950" i="3"/>
  <c r="K954" i="3"/>
  <c r="K958" i="3"/>
  <c r="K962" i="3"/>
  <c r="K966" i="3"/>
  <c r="K970" i="3"/>
  <c r="K974" i="3"/>
  <c r="K978" i="3"/>
  <c r="K982" i="3"/>
  <c r="K986" i="3"/>
  <c r="K990" i="3"/>
  <c r="K994" i="3"/>
  <c r="K998" i="3"/>
  <c r="K1002" i="3"/>
  <c r="K1006" i="3"/>
  <c r="K1010" i="3"/>
  <c r="K1014" i="3"/>
  <c r="K1018" i="3"/>
  <c r="K1022" i="3"/>
  <c r="K1026" i="3"/>
  <c r="K1030" i="3"/>
  <c r="K1034" i="3"/>
  <c r="K1038" i="3"/>
  <c r="K1042" i="3"/>
  <c r="K1046" i="3"/>
  <c r="K1050" i="3"/>
  <c r="K1054" i="3"/>
  <c r="K1058" i="3"/>
  <c r="K355" i="3"/>
  <c r="K359" i="3"/>
  <c r="K363" i="3"/>
  <c r="K367" i="3"/>
  <c r="K371" i="3"/>
  <c r="K375" i="3"/>
  <c r="K379" i="3"/>
  <c r="K383" i="3"/>
  <c r="K387" i="3"/>
  <c r="K391" i="3"/>
  <c r="K395" i="3"/>
  <c r="K399" i="3"/>
  <c r="K403" i="3"/>
  <c r="K407" i="3"/>
  <c r="K411" i="3"/>
  <c r="K415" i="3"/>
  <c r="K419" i="3"/>
  <c r="K423" i="3"/>
  <c r="K427" i="3"/>
  <c r="K431" i="3"/>
  <c r="K435" i="3"/>
  <c r="K439" i="3"/>
  <c r="K443" i="3"/>
  <c r="K447" i="3"/>
  <c r="K451" i="3"/>
  <c r="K455" i="3"/>
  <c r="K459" i="3"/>
  <c r="K463" i="3"/>
  <c r="K467" i="3"/>
  <c r="K471" i="3"/>
  <c r="K475" i="3"/>
  <c r="K479" i="3"/>
  <c r="K483" i="3"/>
  <c r="K487" i="3"/>
  <c r="K491" i="3"/>
  <c r="K495" i="3"/>
  <c r="K499" i="3"/>
  <c r="K503" i="3"/>
  <c r="K507" i="3"/>
  <c r="K511" i="3"/>
  <c r="K515" i="3"/>
  <c r="K519" i="3"/>
  <c r="K523" i="3"/>
  <c r="K527" i="3"/>
  <c r="K531" i="3"/>
  <c r="K535" i="3"/>
  <c r="K539" i="3"/>
  <c r="K543" i="3"/>
  <c r="K547" i="3"/>
  <c r="K551" i="3"/>
  <c r="K555" i="3"/>
  <c r="K559" i="3"/>
  <c r="K563" i="3"/>
  <c r="K567" i="3"/>
  <c r="K571" i="3"/>
  <c r="K575" i="3"/>
  <c r="K579" i="3"/>
  <c r="K583" i="3"/>
  <c r="K587" i="3"/>
  <c r="K591" i="3"/>
  <c r="K595" i="3"/>
  <c r="K599" i="3"/>
  <c r="K603" i="3"/>
  <c r="K607" i="3"/>
  <c r="K611" i="3"/>
  <c r="K615" i="3"/>
  <c r="K619" i="3"/>
  <c r="K623" i="3"/>
  <c r="K627" i="3"/>
  <c r="K631" i="3"/>
  <c r="K635" i="3"/>
  <c r="K639" i="3"/>
  <c r="K643" i="3"/>
  <c r="K647" i="3"/>
  <c r="K651" i="3"/>
  <c r="K655" i="3"/>
  <c r="K659" i="3"/>
  <c r="K663" i="3"/>
  <c r="K667" i="3"/>
  <c r="K671" i="3"/>
  <c r="K675" i="3"/>
  <c r="K679" i="3"/>
  <c r="K683" i="3"/>
  <c r="K687" i="3"/>
  <c r="K691" i="3"/>
  <c r="K695" i="3"/>
  <c r="K699" i="3"/>
  <c r="K703" i="3"/>
  <c r="K707" i="3"/>
  <c r="K711" i="3"/>
  <c r="K715" i="3"/>
  <c r="K719" i="3"/>
  <c r="K723" i="3"/>
  <c r="K727" i="3"/>
  <c r="K731" i="3"/>
  <c r="K735" i="3"/>
  <c r="K739" i="3"/>
  <c r="K743" i="3"/>
  <c r="K747" i="3"/>
  <c r="K751" i="3"/>
  <c r="K755" i="3"/>
  <c r="K759" i="3"/>
  <c r="K763" i="3"/>
  <c r="K767" i="3"/>
  <c r="K771" i="3"/>
  <c r="K775" i="3"/>
  <c r="K779" i="3"/>
  <c r="K783" i="3"/>
  <c r="K787" i="3"/>
  <c r="K791" i="3"/>
  <c r="K795" i="3"/>
  <c r="K799" i="3"/>
  <c r="K803" i="3"/>
  <c r="K807" i="3"/>
  <c r="K811" i="3"/>
  <c r="K815" i="3"/>
  <c r="K819" i="3"/>
  <c r="K823" i="3"/>
  <c r="K827" i="3"/>
  <c r="K831" i="3"/>
  <c r="K835" i="3"/>
  <c r="K839" i="3"/>
  <c r="K843" i="3"/>
  <c r="K847" i="3"/>
  <c r="K851" i="3"/>
  <c r="K855" i="3"/>
  <c r="K859" i="3"/>
  <c r="K863" i="3"/>
  <c r="K867" i="3"/>
  <c r="K871" i="3"/>
  <c r="K875" i="3"/>
  <c r="K879" i="3"/>
  <c r="K883" i="3"/>
  <c r="K887" i="3"/>
  <c r="K891" i="3"/>
  <c r="K895" i="3"/>
  <c r="K899" i="3"/>
  <c r="K903" i="3"/>
  <c r="K907" i="3"/>
  <c r="K911" i="3"/>
  <c r="K915" i="3"/>
  <c r="K919" i="3"/>
  <c r="K923" i="3"/>
  <c r="K927" i="3"/>
  <c r="K931" i="3"/>
  <c r="K935" i="3"/>
  <c r="K939" i="3"/>
  <c r="K943" i="3"/>
  <c r="K947" i="3"/>
  <c r="K951" i="3"/>
  <c r="K955" i="3"/>
  <c r="K959" i="3"/>
  <c r="K963" i="3"/>
  <c r="K967" i="3"/>
  <c r="K971" i="3"/>
  <c r="K975" i="3"/>
  <c r="K979" i="3"/>
  <c r="K983" i="3"/>
  <c r="K987" i="3"/>
  <c r="K991" i="3"/>
  <c r="K995" i="3"/>
  <c r="K999" i="3"/>
  <c r="K1003" i="3"/>
  <c r="K1007" i="3"/>
  <c r="K1011" i="3"/>
  <c r="K1015" i="3"/>
  <c r="K1019" i="3"/>
  <c r="K1023" i="3"/>
  <c r="K1027" i="3"/>
  <c r="K1031" i="3"/>
  <c r="K1035" i="3"/>
  <c r="K1039" i="3"/>
  <c r="K1043" i="3"/>
  <c r="K1047" i="3"/>
  <c r="K1051" i="3"/>
  <c r="K1055" i="3"/>
  <c r="K1059" i="3"/>
  <c r="K1063" i="3"/>
  <c r="K1067" i="3"/>
  <c r="K1071" i="3"/>
  <c r="K1075" i="3"/>
  <c r="M932" i="3"/>
  <c r="M936" i="3"/>
  <c r="M940" i="3"/>
  <c r="M944" i="3"/>
  <c r="M948" i="3"/>
  <c r="M952" i="3"/>
  <c r="M956" i="3"/>
  <c r="M960" i="3"/>
  <c r="M964" i="3"/>
  <c r="M968" i="3"/>
  <c r="M972" i="3"/>
  <c r="M976" i="3"/>
  <c r="M980" i="3"/>
  <c r="M984" i="3"/>
  <c r="M988" i="3"/>
  <c r="M992" i="3"/>
  <c r="M996" i="3"/>
  <c r="M1000" i="3"/>
  <c r="M1004" i="3"/>
  <c r="M1008" i="3"/>
  <c r="M1012" i="3"/>
  <c r="M1016" i="3"/>
  <c r="M1020" i="3"/>
  <c r="M1024" i="3"/>
  <c r="M1028" i="3"/>
  <c r="M1032" i="3"/>
  <c r="M1036" i="3"/>
  <c r="M1040" i="3"/>
  <c r="M1044" i="3"/>
  <c r="M1048" i="3"/>
  <c r="M1052" i="3"/>
  <c r="M1056" i="3"/>
  <c r="M1060" i="3"/>
  <c r="M1064" i="3"/>
  <c r="M1068" i="3"/>
  <c r="M1072" i="3"/>
  <c r="M1076" i="3"/>
  <c r="M1080" i="3"/>
  <c r="M1084" i="3"/>
  <c r="M1088" i="3"/>
  <c r="M1092" i="3"/>
  <c r="M1096" i="3"/>
  <c r="M1100" i="3"/>
  <c r="M1104" i="3"/>
  <c r="M1108" i="3"/>
  <c r="M1112" i="3"/>
  <c r="M1116" i="3"/>
  <c r="M1120" i="3"/>
  <c r="M1124" i="3"/>
  <c r="M1128" i="3"/>
  <c r="M1132" i="3"/>
  <c r="M1136" i="3"/>
  <c r="M1140" i="3"/>
  <c r="M1144" i="3"/>
  <c r="M1148" i="3"/>
  <c r="M1152" i="3"/>
  <c r="M1156" i="3"/>
  <c r="M1160" i="3"/>
  <c r="M1164" i="3"/>
  <c r="M1168" i="3"/>
  <c r="M1172" i="3"/>
  <c r="M1176" i="3"/>
  <c r="M1180" i="3"/>
  <c r="M1184" i="3"/>
  <c r="M1188" i="3"/>
  <c r="M1192" i="3"/>
  <c r="M1196" i="3"/>
  <c r="M1200" i="3"/>
  <c r="M1204" i="3"/>
  <c r="M1208" i="3"/>
  <c r="M1212" i="3"/>
  <c r="M1216" i="3"/>
  <c r="M1220" i="3"/>
  <c r="M1224" i="3"/>
  <c r="M1228" i="3"/>
  <c r="M1232" i="3"/>
  <c r="M1236" i="3"/>
  <c r="M1240" i="3"/>
  <c r="M1244" i="3"/>
  <c r="M1248" i="3"/>
  <c r="M1252" i="3"/>
  <c r="M1256" i="3"/>
  <c r="M1260" i="3"/>
  <c r="M1264" i="3"/>
  <c r="M1268" i="3"/>
  <c r="M1272" i="3"/>
  <c r="M1276" i="3"/>
  <c r="M1280" i="3"/>
  <c r="M1284" i="3"/>
  <c r="M1288" i="3"/>
  <c r="M1292" i="3"/>
  <c r="M1296" i="3"/>
  <c r="M1300" i="3"/>
  <c r="M1304" i="3"/>
  <c r="M1308" i="3"/>
  <c r="M1312" i="3"/>
  <c r="M1316" i="3"/>
  <c r="M1320" i="3"/>
  <c r="M1324" i="3"/>
  <c r="M1328" i="3"/>
  <c r="M1332" i="3"/>
  <c r="M1336" i="3"/>
  <c r="M1340" i="3"/>
  <c r="M1344" i="3"/>
  <c r="M1348" i="3"/>
  <c r="M1352" i="3"/>
  <c r="M1356" i="3"/>
  <c r="M1360" i="3"/>
  <c r="M1364" i="3"/>
  <c r="M1368" i="3"/>
  <c r="M1372" i="3"/>
  <c r="M1376" i="3"/>
  <c r="M1380" i="3"/>
  <c r="M1384" i="3"/>
  <c r="M1388" i="3"/>
  <c r="M1392" i="3"/>
  <c r="M1396" i="3"/>
  <c r="M1400" i="3"/>
  <c r="M1404" i="3"/>
  <c r="M1408" i="3"/>
  <c r="M1412" i="3"/>
  <c r="M1416" i="3"/>
  <c r="M1420" i="3"/>
  <c r="M1424" i="3"/>
  <c r="M1428" i="3"/>
  <c r="M1432" i="3"/>
  <c r="M1436" i="3"/>
  <c r="M1440" i="3"/>
  <c r="M1444" i="3"/>
  <c r="M1448" i="3"/>
  <c r="M1452" i="3"/>
  <c r="M1456" i="3"/>
  <c r="M1460" i="3"/>
  <c r="M1464" i="3"/>
  <c r="M1468" i="3"/>
  <c r="M1472" i="3"/>
  <c r="M1476" i="3"/>
  <c r="M1480" i="3"/>
  <c r="M1484" i="3"/>
  <c r="M1488" i="3"/>
  <c r="M1492" i="3"/>
  <c r="M1496" i="3"/>
  <c r="M1500" i="3"/>
  <c r="M1504" i="3"/>
  <c r="M1508" i="3"/>
  <c r="M1512" i="3"/>
  <c r="M1516" i="3"/>
  <c r="M1520" i="3"/>
  <c r="M1524" i="3"/>
  <c r="M1528" i="3"/>
  <c r="M1532" i="3"/>
  <c r="K1196" i="3"/>
  <c r="K1200" i="3"/>
  <c r="K1204" i="3"/>
  <c r="K1208" i="3"/>
  <c r="K1212" i="3"/>
  <c r="K1216" i="3"/>
  <c r="K1220" i="3"/>
  <c r="K1224" i="3"/>
  <c r="K1228" i="3"/>
  <c r="K1232" i="3"/>
  <c r="K1236" i="3"/>
  <c r="K1240" i="3"/>
  <c r="K1244" i="3"/>
  <c r="K1248" i="3"/>
  <c r="K1252" i="3"/>
  <c r="K1256" i="3"/>
  <c r="K1260" i="3"/>
  <c r="K1264" i="3"/>
  <c r="K1268" i="3"/>
  <c r="K1272" i="3"/>
  <c r="K1276" i="3"/>
  <c r="K1280" i="3"/>
  <c r="K1284" i="3"/>
  <c r="K1288" i="3"/>
  <c r="K1292" i="3"/>
  <c r="K1296" i="3"/>
  <c r="K1300" i="3"/>
  <c r="K1304" i="3"/>
  <c r="K1308" i="3"/>
  <c r="K1312" i="3"/>
  <c r="K1316" i="3"/>
  <c r="K1320" i="3"/>
  <c r="K1324" i="3"/>
  <c r="K1328" i="3"/>
  <c r="K1332" i="3"/>
  <c r="K1336" i="3"/>
  <c r="K1340" i="3"/>
  <c r="K1344" i="3"/>
  <c r="K1348" i="3"/>
  <c r="K1352" i="3"/>
  <c r="K1356" i="3"/>
  <c r="K1360" i="3"/>
  <c r="K1364" i="3"/>
  <c r="K1368" i="3"/>
  <c r="K1372" i="3"/>
  <c r="K1376" i="3"/>
  <c r="K1380" i="3"/>
  <c r="K1384" i="3"/>
  <c r="K1388" i="3"/>
  <c r="K1392" i="3"/>
  <c r="K1396" i="3"/>
  <c r="K1400" i="3"/>
  <c r="K1404" i="3"/>
  <c r="K1408" i="3"/>
  <c r="K1412" i="3"/>
  <c r="K1416" i="3"/>
  <c r="K1420" i="3"/>
  <c r="K1424" i="3"/>
  <c r="K1428" i="3"/>
  <c r="K1432" i="3"/>
  <c r="K1436" i="3"/>
  <c r="K1440" i="3"/>
  <c r="K1444" i="3"/>
  <c r="K1448" i="3"/>
  <c r="K1452" i="3"/>
  <c r="K1456" i="3"/>
  <c r="K1460" i="3"/>
  <c r="K1464" i="3"/>
  <c r="K1468" i="3"/>
  <c r="K1472" i="3"/>
  <c r="K1476" i="3"/>
  <c r="K1480" i="3"/>
  <c r="K1484" i="3"/>
  <c r="K1488" i="3"/>
  <c r="K1492" i="3"/>
  <c r="K1496" i="3"/>
  <c r="K1500" i="3"/>
  <c r="K1504" i="3"/>
  <c r="K1508" i="3"/>
  <c r="K1512" i="3"/>
  <c r="K1516" i="3"/>
  <c r="K1520" i="3"/>
  <c r="K1524" i="3"/>
  <c r="K1528" i="3"/>
  <c r="K1532" i="3"/>
  <c r="K1536" i="3"/>
  <c r="K1540" i="3"/>
  <c r="K1544" i="3"/>
  <c r="K1548" i="3"/>
  <c r="K1552" i="3"/>
  <c r="K1556" i="3"/>
  <c r="K1560" i="3"/>
  <c r="K1564" i="3"/>
  <c r="K1568" i="3"/>
  <c r="K1572" i="3"/>
  <c r="K1576" i="3"/>
  <c r="K1580" i="3"/>
  <c r="K1584" i="3"/>
  <c r="K1588" i="3"/>
  <c r="K1592" i="3"/>
  <c r="K1596" i="3"/>
  <c r="K1600" i="3"/>
  <c r="K1604" i="3"/>
  <c r="K1608" i="3"/>
  <c r="K1612" i="3"/>
  <c r="K1616" i="3"/>
  <c r="K1620" i="3"/>
  <c r="K1624" i="3"/>
  <c r="K1628" i="3"/>
  <c r="K1632" i="3"/>
  <c r="K1636" i="3"/>
  <c r="K1640" i="3"/>
  <c r="K1644" i="3"/>
  <c r="K1648" i="3"/>
  <c r="K1652" i="3"/>
  <c r="K1656" i="3"/>
  <c r="K1660" i="3"/>
  <c r="K1664" i="3"/>
  <c r="K1668" i="3"/>
  <c r="K1672" i="3"/>
  <c r="K1676" i="3"/>
  <c r="K1680" i="3"/>
  <c r="K1684" i="3"/>
  <c r="K1688" i="3"/>
  <c r="K1692" i="3"/>
  <c r="K1696" i="3"/>
  <c r="K1700" i="3"/>
  <c r="K1704" i="3"/>
  <c r="K1708" i="3"/>
  <c r="K1712" i="3"/>
  <c r="K1716" i="3"/>
  <c r="K1720" i="3"/>
  <c r="K1724" i="3"/>
  <c r="K1728" i="3"/>
  <c r="K1732" i="3"/>
  <c r="K1736" i="3"/>
  <c r="K1740" i="3"/>
  <c r="K1744" i="3"/>
  <c r="K1748" i="3"/>
  <c r="K1752" i="3"/>
  <c r="J909" i="3"/>
  <c r="L909" i="3"/>
  <c r="J913" i="3"/>
  <c r="L913" i="3"/>
  <c r="J917" i="3"/>
  <c r="L917" i="3"/>
  <c r="J921" i="3"/>
  <c r="L921" i="3"/>
  <c r="J925" i="3"/>
  <c r="L925" i="3"/>
  <c r="J929" i="3"/>
  <c r="L929" i="3"/>
  <c r="J933" i="3"/>
  <c r="L933" i="3"/>
  <c r="J937" i="3"/>
  <c r="L937" i="3"/>
  <c r="J941" i="3"/>
  <c r="L941" i="3"/>
  <c r="J945" i="3"/>
  <c r="L945" i="3"/>
  <c r="J949" i="3"/>
  <c r="L949" i="3"/>
  <c r="J953" i="3"/>
  <c r="L953" i="3"/>
  <c r="J957" i="3"/>
  <c r="L957" i="3"/>
  <c r="J961" i="3"/>
  <c r="L961" i="3"/>
  <c r="J965" i="3"/>
  <c r="L965" i="3"/>
  <c r="J969" i="3"/>
  <c r="L969" i="3"/>
  <c r="J973" i="3"/>
  <c r="L973" i="3"/>
  <c r="J977" i="3"/>
  <c r="L977" i="3"/>
  <c r="J981" i="3"/>
  <c r="L981" i="3"/>
  <c r="J985" i="3"/>
  <c r="L985" i="3"/>
  <c r="J989" i="3"/>
  <c r="L989" i="3"/>
  <c r="J993" i="3"/>
  <c r="L993" i="3"/>
  <c r="J997" i="3"/>
  <c r="L997" i="3"/>
  <c r="J1001" i="3"/>
  <c r="L1001" i="3"/>
  <c r="J1005" i="3"/>
  <c r="L1005" i="3"/>
  <c r="J1009" i="3"/>
  <c r="L1009" i="3"/>
  <c r="J1013" i="3"/>
  <c r="L1013" i="3"/>
  <c r="J1017" i="3"/>
  <c r="L1017" i="3"/>
  <c r="J1021" i="3"/>
  <c r="L1021" i="3"/>
  <c r="J1025" i="3"/>
  <c r="L1025" i="3"/>
  <c r="J1029" i="3"/>
  <c r="L1029" i="3"/>
  <c r="J1033" i="3"/>
  <c r="L1033" i="3"/>
  <c r="J1037" i="3"/>
  <c r="L1037" i="3"/>
  <c r="J1041" i="3"/>
  <c r="L1041" i="3"/>
  <c r="J1045" i="3"/>
  <c r="L1045" i="3"/>
  <c r="J1049" i="3"/>
  <c r="L1049" i="3"/>
  <c r="J1053" i="3"/>
  <c r="L1053" i="3"/>
  <c r="J1057" i="3"/>
  <c r="L1057" i="3"/>
  <c r="J1061" i="3"/>
  <c r="L1061" i="3"/>
  <c r="J1065" i="3"/>
  <c r="L1065" i="3"/>
  <c r="J1069" i="3"/>
  <c r="L1069" i="3"/>
  <c r="J1073" i="3"/>
  <c r="L1073" i="3"/>
  <c r="J1077" i="3"/>
  <c r="L1077" i="3"/>
  <c r="J1081" i="3"/>
  <c r="L1081" i="3"/>
  <c r="J1085" i="3"/>
  <c r="L1085" i="3"/>
  <c r="J1089" i="3"/>
  <c r="L1089" i="3"/>
  <c r="J1093" i="3"/>
  <c r="L1093" i="3"/>
  <c r="J1097" i="3"/>
  <c r="L1097" i="3"/>
  <c r="J1101" i="3"/>
  <c r="L1101" i="3"/>
  <c r="J1105" i="3"/>
  <c r="L1105" i="3"/>
  <c r="J1109" i="3"/>
  <c r="L1109" i="3"/>
  <c r="J1113" i="3"/>
  <c r="L1113" i="3"/>
  <c r="J1117" i="3"/>
  <c r="L1117" i="3"/>
  <c r="J1121" i="3"/>
  <c r="L1121" i="3"/>
  <c r="J1125" i="3"/>
  <c r="L1125" i="3"/>
  <c r="J1129" i="3"/>
  <c r="L1129" i="3"/>
  <c r="J1133" i="3"/>
  <c r="L1133" i="3"/>
  <c r="J1137" i="3"/>
  <c r="L1137" i="3"/>
  <c r="J1141" i="3"/>
  <c r="L1141" i="3"/>
  <c r="J1145" i="3"/>
  <c r="L1145" i="3"/>
  <c r="J1149" i="3"/>
  <c r="L1149" i="3"/>
  <c r="J1153" i="3"/>
  <c r="L1153" i="3"/>
  <c r="J1157" i="3"/>
  <c r="L1157" i="3"/>
  <c r="J1161" i="3"/>
  <c r="L1161" i="3"/>
  <c r="J1165" i="3"/>
  <c r="L1165" i="3"/>
  <c r="J1169" i="3"/>
  <c r="L1169" i="3"/>
  <c r="J1173" i="3"/>
  <c r="L1173" i="3"/>
  <c r="J1177" i="3"/>
  <c r="L1177" i="3"/>
  <c r="J1181" i="3"/>
  <c r="L1181" i="3"/>
  <c r="J1185" i="3"/>
  <c r="L1185" i="3"/>
  <c r="J1189" i="3"/>
  <c r="L1189" i="3"/>
  <c r="J1193" i="3"/>
  <c r="L1193" i="3"/>
  <c r="J1197" i="3"/>
  <c r="L1197" i="3"/>
  <c r="J1201" i="3"/>
  <c r="L1201" i="3"/>
  <c r="J1205" i="3"/>
  <c r="L1205" i="3"/>
  <c r="J1209" i="3"/>
  <c r="L1209" i="3"/>
  <c r="J1213" i="3"/>
  <c r="L1213" i="3"/>
  <c r="J1217" i="3"/>
  <c r="L1217" i="3"/>
  <c r="J1221" i="3"/>
  <c r="L1221" i="3"/>
  <c r="J1225" i="3"/>
  <c r="L1225" i="3"/>
  <c r="J1229" i="3"/>
  <c r="L1229" i="3"/>
  <c r="J1233" i="3"/>
  <c r="L1233" i="3"/>
  <c r="J1237" i="3"/>
  <c r="L1237" i="3"/>
  <c r="J1241" i="3"/>
  <c r="L1241" i="3"/>
  <c r="J1245" i="3"/>
  <c r="L1245" i="3"/>
  <c r="J1249" i="3"/>
  <c r="L1249" i="3"/>
  <c r="J1253" i="3"/>
  <c r="L1253" i="3"/>
  <c r="J1257" i="3"/>
  <c r="L1257" i="3"/>
  <c r="J1261" i="3"/>
  <c r="L1261" i="3"/>
  <c r="J1265" i="3"/>
  <c r="L1265" i="3"/>
  <c r="J1269" i="3"/>
  <c r="L1269" i="3"/>
  <c r="J1273" i="3"/>
  <c r="L1273" i="3"/>
  <c r="J1277" i="3"/>
  <c r="L1277" i="3"/>
  <c r="J1281" i="3"/>
  <c r="L1281" i="3"/>
  <c r="J1285" i="3"/>
  <c r="L1285" i="3"/>
  <c r="J1289" i="3"/>
  <c r="L1289" i="3"/>
  <c r="J1293" i="3"/>
  <c r="L1293" i="3"/>
  <c r="J1297" i="3"/>
  <c r="L1297" i="3"/>
  <c r="J1301" i="3"/>
  <c r="L1301" i="3"/>
  <c r="J1305" i="3"/>
  <c r="L1305" i="3"/>
  <c r="J1309" i="3"/>
  <c r="L1309" i="3"/>
  <c r="J1313" i="3"/>
  <c r="L1313" i="3"/>
  <c r="J1317" i="3"/>
  <c r="L1317" i="3"/>
  <c r="J1321" i="3"/>
  <c r="L1321" i="3"/>
  <c r="J1325" i="3"/>
  <c r="L1325" i="3"/>
  <c r="J1329" i="3"/>
  <c r="L1329" i="3"/>
  <c r="J1333" i="3"/>
  <c r="L1333" i="3"/>
  <c r="J1337" i="3"/>
  <c r="L1337" i="3"/>
  <c r="J1341" i="3"/>
  <c r="L1341" i="3"/>
  <c r="J1345" i="3"/>
  <c r="L1345" i="3"/>
  <c r="J1349" i="3"/>
  <c r="L1349" i="3"/>
  <c r="J1353" i="3"/>
  <c r="L1353" i="3"/>
  <c r="J1357" i="3"/>
  <c r="L1357" i="3"/>
  <c r="J1361" i="3"/>
  <c r="L1361" i="3"/>
  <c r="J1365" i="3"/>
  <c r="L1365" i="3"/>
  <c r="J1369" i="3"/>
  <c r="L1369" i="3"/>
  <c r="J1373" i="3"/>
  <c r="L1373" i="3"/>
  <c r="J1377" i="3"/>
  <c r="L1377" i="3"/>
  <c r="J1381" i="3"/>
  <c r="L1381" i="3"/>
  <c r="J1385" i="3"/>
  <c r="L1385" i="3"/>
  <c r="J1389" i="3"/>
  <c r="L1389" i="3"/>
  <c r="J1393" i="3"/>
  <c r="L1393" i="3"/>
  <c r="J1397" i="3"/>
  <c r="L1397" i="3"/>
  <c r="J1401" i="3"/>
  <c r="L1401" i="3"/>
  <c r="J1405" i="3"/>
  <c r="L1405" i="3"/>
  <c r="J1409" i="3"/>
  <c r="L1409" i="3"/>
  <c r="J1413" i="3"/>
  <c r="L1413" i="3"/>
  <c r="J1417" i="3"/>
  <c r="L1417" i="3"/>
  <c r="J1421" i="3"/>
  <c r="L1421" i="3"/>
  <c r="J1425" i="3"/>
  <c r="L1425" i="3"/>
  <c r="J1429" i="3"/>
  <c r="L1429" i="3"/>
  <c r="J1433" i="3"/>
  <c r="L1433" i="3"/>
  <c r="J1437" i="3"/>
  <c r="L1437" i="3"/>
  <c r="J1441" i="3"/>
  <c r="L1441" i="3"/>
  <c r="J1445" i="3"/>
  <c r="L1445" i="3"/>
  <c r="J1449" i="3"/>
  <c r="L1449" i="3"/>
  <c r="J1453" i="3"/>
  <c r="L1453" i="3"/>
  <c r="J1457" i="3"/>
  <c r="L1457" i="3"/>
  <c r="J1461" i="3"/>
  <c r="L1461" i="3"/>
  <c r="J1465" i="3"/>
  <c r="L1465" i="3"/>
  <c r="J1469" i="3"/>
  <c r="L1469" i="3"/>
  <c r="J1473" i="3"/>
  <c r="L1473" i="3"/>
  <c r="J1477" i="3"/>
  <c r="L1477" i="3"/>
  <c r="J1481" i="3"/>
  <c r="L1481" i="3"/>
  <c r="J1485" i="3"/>
  <c r="L1485" i="3"/>
  <c r="J1489" i="3"/>
  <c r="L1489" i="3"/>
  <c r="J1493" i="3"/>
  <c r="L1493" i="3"/>
  <c r="J1497" i="3"/>
  <c r="L1497" i="3"/>
  <c r="J1501" i="3"/>
  <c r="L1501" i="3"/>
  <c r="J1505" i="3"/>
  <c r="L1505" i="3"/>
  <c r="J1509" i="3"/>
  <c r="L1509" i="3"/>
  <c r="J1513" i="3"/>
  <c r="L1513" i="3"/>
  <c r="J1517" i="3"/>
  <c r="L1517" i="3"/>
  <c r="J1521" i="3"/>
  <c r="L1521" i="3"/>
  <c r="J1525" i="3"/>
  <c r="L1525" i="3"/>
  <c r="J1529" i="3"/>
  <c r="L1529" i="3"/>
  <c r="J1533" i="3"/>
  <c r="L1533" i="3"/>
  <c r="J1537" i="3"/>
  <c r="L1537" i="3"/>
  <c r="J1541" i="3"/>
  <c r="L1541" i="3"/>
  <c r="J1545" i="3"/>
  <c r="L1545" i="3"/>
  <c r="J1549" i="3"/>
  <c r="L1549" i="3"/>
  <c r="J1553" i="3"/>
  <c r="L1553" i="3"/>
  <c r="J1557" i="3"/>
  <c r="L1557" i="3"/>
  <c r="J1561" i="3"/>
  <c r="L1561" i="3"/>
  <c r="J1565" i="3"/>
  <c r="L1565" i="3"/>
  <c r="J1569" i="3"/>
  <c r="L1569" i="3"/>
  <c r="J1573" i="3"/>
  <c r="L1573" i="3"/>
  <c r="J1577" i="3"/>
  <c r="L1577" i="3"/>
  <c r="J1581" i="3"/>
  <c r="L1581" i="3"/>
  <c r="J1585" i="3"/>
  <c r="L1585" i="3"/>
  <c r="J1589" i="3"/>
  <c r="L1589" i="3"/>
  <c r="J1593" i="3"/>
  <c r="L1593" i="3"/>
  <c r="J1597" i="3"/>
  <c r="L1597" i="3"/>
  <c r="J1601" i="3"/>
  <c r="L1601" i="3"/>
  <c r="J1605" i="3"/>
  <c r="L1605" i="3"/>
  <c r="J1609" i="3"/>
  <c r="L1609" i="3"/>
  <c r="J1613" i="3"/>
  <c r="L1613" i="3"/>
  <c r="J1617" i="3"/>
  <c r="L1617" i="3"/>
  <c r="J1621" i="3"/>
  <c r="L1621" i="3"/>
  <c r="J1625" i="3"/>
  <c r="L1625" i="3"/>
  <c r="J1629" i="3"/>
  <c r="L1629" i="3"/>
  <c r="J1633" i="3"/>
  <c r="L1633" i="3"/>
  <c r="J1637" i="3"/>
  <c r="L1637" i="3"/>
  <c r="J1641" i="3"/>
  <c r="L1641" i="3"/>
  <c r="J1645" i="3"/>
  <c r="L1645" i="3"/>
  <c r="J1649" i="3"/>
  <c r="L1649" i="3"/>
  <c r="J1653" i="3"/>
  <c r="L1653" i="3"/>
  <c r="J1657" i="3"/>
  <c r="L1657" i="3"/>
  <c r="J1661" i="3"/>
  <c r="L1661" i="3"/>
  <c r="J1665" i="3"/>
  <c r="L1665" i="3"/>
  <c r="J1669" i="3"/>
  <c r="L1669" i="3"/>
  <c r="J1673" i="3"/>
  <c r="L1673" i="3"/>
  <c r="J1677" i="3"/>
  <c r="L1677" i="3"/>
  <c r="J1681" i="3"/>
  <c r="L1681" i="3"/>
  <c r="J1685" i="3"/>
  <c r="L1685" i="3"/>
  <c r="J1689" i="3"/>
  <c r="L1689" i="3"/>
  <c r="J1693" i="3"/>
  <c r="L1693" i="3"/>
  <c r="J1697" i="3"/>
  <c r="L1697" i="3"/>
  <c r="J1701" i="3"/>
  <c r="L1701" i="3"/>
  <c r="J1705" i="3"/>
  <c r="L1705" i="3"/>
  <c r="J1709" i="3"/>
  <c r="L1709" i="3"/>
  <c r="J1713" i="3"/>
  <c r="L1713" i="3"/>
  <c r="J1717" i="3"/>
  <c r="L1717" i="3"/>
  <c r="J1721" i="3"/>
  <c r="L1721" i="3"/>
  <c r="J1725" i="3"/>
  <c r="L1725" i="3"/>
  <c r="J1729" i="3"/>
  <c r="L1729" i="3"/>
  <c r="J1733" i="3"/>
  <c r="L1733" i="3"/>
  <c r="J1737" i="3"/>
  <c r="L1737" i="3"/>
  <c r="J1741" i="3"/>
  <c r="L1741" i="3"/>
  <c r="J1745" i="3"/>
  <c r="L1745" i="3"/>
  <c r="J1749" i="3"/>
  <c r="L1749" i="3"/>
  <c r="J1753" i="3"/>
  <c r="L1753" i="3"/>
  <c r="J1757" i="3"/>
  <c r="L1757" i="3"/>
  <c r="J1761" i="3"/>
  <c r="L1761" i="3"/>
  <c r="J1765" i="3"/>
  <c r="L1765" i="3"/>
  <c r="J1769" i="3"/>
  <c r="L1769" i="3"/>
  <c r="J1773" i="3"/>
  <c r="L1773" i="3"/>
  <c r="J1777" i="3"/>
  <c r="L1777" i="3"/>
  <c r="J1781" i="3"/>
  <c r="L1781" i="3"/>
  <c r="J1785" i="3"/>
  <c r="L1785" i="3"/>
  <c r="J1789" i="3"/>
  <c r="L1789" i="3"/>
  <c r="J1793" i="3"/>
  <c r="L1793" i="3"/>
  <c r="J1797" i="3"/>
  <c r="L1797" i="3"/>
  <c r="J1801" i="3"/>
  <c r="L1801" i="3"/>
  <c r="J1805" i="3"/>
  <c r="L1805" i="3"/>
  <c r="J1809" i="3"/>
  <c r="L1809" i="3"/>
  <c r="J1813" i="3"/>
  <c r="L1813" i="3"/>
  <c r="J1817" i="3"/>
  <c r="L1817" i="3"/>
  <c r="J1821" i="3"/>
  <c r="L1821" i="3"/>
  <c r="J1825" i="3"/>
  <c r="L1825" i="3"/>
  <c r="J1829" i="3"/>
  <c r="L1829" i="3"/>
  <c r="J1833" i="3"/>
  <c r="L1833" i="3"/>
  <c r="J1837" i="3"/>
  <c r="L1837" i="3"/>
  <c r="J1841" i="3"/>
  <c r="L1841" i="3"/>
  <c r="J1845" i="3"/>
  <c r="L1845" i="3"/>
  <c r="J1849" i="3"/>
  <c r="L1849" i="3"/>
  <c r="J1853" i="3"/>
  <c r="L1853" i="3"/>
  <c r="J1857" i="3"/>
  <c r="L1857" i="3"/>
  <c r="J1861" i="3"/>
  <c r="L1861" i="3"/>
  <c r="J1865" i="3"/>
  <c r="L1865" i="3"/>
  <c r="J1869" i="3"/>
  <c r="L1869" i="3"/>
  <c r="J1873" i="3"/>
  <c r="L1873" i="3"/>
  <c r="J1877" i="3"/>
  <c r="L1877" i="3"/>
  <c r="J1881" i="3"/>
  <c r="L1881" i="3"/>
  <c r="J1885" i="3"/>
  <c r="L1885" i="3"/>
  <c r="J1889" i="3"/>
  <c r="L1889" i="3"/>
  <c r="J1893" i="3"/>
  <c r="L1893" i="3"/>
  <c r="J1897" i="3"/>
  <c r="L1897" i="3"/>
  <c r="J1901" i="3"/>
  <c r="L1901" i="3"/>
  <c r="J1905" i="3"/>
  <c r="L1905" i="3"/>
  <c r="J1909" i="3"/>
  <c r="L1909" i="3"/>
  <c r="J1913" i="3"/>
  <c r="L1913" i="3"/>
  <c r="J1917" i="3"/>
  <c r="L1917" i="3"/>
  <c r="J1921" i="3"/>
  <c r="L1921" i="3"/>
  <c r="J1925" i="3"/>
  <c r="L1925" i="3"/>
  <c r="J1929" i="3"/>
  <c r="L1929" i="3"/>
  <c r="J1933" i="3"/>
  <c r="L1933" i="3"/>
  <c r="J1937" i="3"/>
  <c r="L1937" i="3"/>
  <c r="J1941" i="3"/>
  <c r="L1941" i="3"/>
  <c r="J1945" i="3"/>
  <c r="L1945" i="3"/>
  <c r="J1949" i="3"/>
  <c r="L1949" i="3"/>
  <c r="J1953" i="3"/>
  <c r="L1953" i="3"/>
  <c r="J1957" i="3"/>
  <c r="L1957" i="3"/>
  <c r="J1961" i="3"/>
  <c r="L1961" i="3"/>
  <c r="J1965" i="3"/>
  <c r="L1965" i="3"/>
  <c r="J1969" i="3"/>
  <c r="L1969" i="3"/>
  <c r="J1973" i="3"/>
  <c r="L1973" i="3"/>
  <c r="J1977" i="3"/>
  <c r="L1977" i="3"/>
  <c r="J1981" i="3"/>
  <c r="L1981" i="3"/>
  <c r="J1985" i="3"/>
  <c r="L1985" i="3"/>
  <c r="J1989" i="3"/>
  <c r="L1989" i="3"/>
  <c r="J1993" i="3"/>
  <c r="L1993" i="3"/>
  <c r="J1997" i="3"/>
  <c r="L1997" i="3"/>
  <c r="J2001" i="3"/>
  <c r="L2001" i="3"/>
  <c r="J2005" i="3"/>
  <c r="L2005" i="3"/>
  <c r="J2009" i="3"/>
  <c r="L2009" i="3"/>
  <c r="J2013" i="3"/>
  <c r="L2013" i="3"/>
  <c r="J2017" i="3"/>
  <c r="L2017" i="3"/>
  <c r="J2021" i="3"/>
  <c r="L2021" i="3"/>
  <c r="J2025" i="3"/>
  <c r="L2025" i="3"/>
  <c r="J2029" i="3"/>
  <c r="L2029" i="3"/>
  <c r="J2033" i="3"/>
  <c r="L2033" i="3"/>
  <c r="J2037" i="3"/>
  <c r="L2037" i="3"/>
  <c r="J2041" i="3"/>
  <c r="L2041" i="3"/>
  <c r="J2045" i="3"/>
  <c r="L2045" i="3"/>
  <c r="J2049" i="3"/>
  <c r="L2049" i="3"/>
  <c r="J2053" i="3"/>
  <c r="L2053" i="3"/>
  <c r="J2057" i="3"/>
  <c r="L2057" i="3"/>
  <c r="J2061" i="3"/>
  <c r="L2061" i="3"/>
  <c r="J2065" i="3"/>
  <c r="L2065" i="3"/>
  <c r="J2069" i="3"/>
  <c r="L2069" i="3"/>
  <c r="J2073" i="3"/>
  <c r="L2073" i="3"/>
  <c r="J2077" i="3"/>
  <c r="L2077" i="3"/>
  <c r="J2081" i="3"/>
  <c r="L2081" i="3"/>
  <c r="J2085" i="3"/>
  <c r="L2085" i="3"/>
  <c r="J2089" i="3"/>
  <c r="L2089" i="3"/>
  <c r="J2093" i="3"/>
  <c r="L2093" i="3"/>
  <c r="J2097" i="3"/>
  <c r="L2097" i="3"/>
  <c r="J2101" i="3"/>
  <c r="L2101" i="3"/>
  <c r="J2105" i="3"/>
  <c r="L2105" i="3"/>
  <c r="J2109" i="3"/>
  <c r="L2109" i="3"/>
  <c r="J2113" i="3"/>
  <c r="L2113" i="3"/>
  <c r="J2117" i="3"/>
  <c r="L2117" i="3"/>
  <c r="J2121" i="3"/>
  <c r="L2121" i="3"/>
  <c r="J2125" i="3"/>
  <c r="L2125" i="3"/>
  <c r="J2129" i="3"/>
  <c r="L2129" i="3"/>
  <c r="J2133" i="3"/>
  <c r="L2133" i="3"/>
  <c r="J2137" i="3"/>
  <c r="L2137" i="3"/>
  <c r="J2141" i="3"/>
  <c r="L2141" i="3"/>
  <c r="J2145" i="3"/>
  <c r="L2145" i="3"/>
  <c r="J2149" i="3"/>
  <c r="L2149" i="3"/>
  <c r="J2153" i="3"/>
  <c r="L2153" i="3"/>
  <c r="J2157" i="3"/>
  <c r="L2157" i="3"/>
  <c r="J2161" i="3"/>
  <c r="L2161" i="3"/>
  <c r="J2165" i="3"/>
  <c r="L2165" i="3"/>
  <c r="J2169" i="3"/>
  <c r="L2169" i="3"/>
  <c r="J2173" i="3"/>
  <c r="L2173" i="3"/>
  <c r="J2177" i="3"/>
  <c r="L2177" i="3"/>
  <c r="J2181" i="3"/>
  <c r="L2181" i="3"/>
  <c r="J2185" i="3"/>
  <c r="L2185" i="3"/>
  <c r="J2189" i="3"/>
  <c r="L2189" i="3"/>
  <c r="J2193" i="3"/>
  <c r="L2193" i="3"/>
  <c r="J2197" i="3"/>
  <c r="L2197" i="3"/>
  <c r="J2201" i="3"/>
  <c r="L2201" i="3"/>
  <c r="J2205" i="3"/>
  <c r="L2205" i="3"/>
  <c r="J2209" i="3"/>
  <c r="L2209" i="3"/>
  <c r="J2213" i="3"/>
  <c r="L2213" i="3"/>
  <c r="J2217" i="3"/>
  <c r="L2217" i="3"/>
  <c r="J2221" i="3"/>
  <c r="L2221" i="3"/>
  <c r="J2225" i="3"/>
  <c r="L2225" i="3"/>
  <c r="J2229" i="3"/>
  <c r="L2229" i="3"/>
  <c r="J2233" i="3"/>
  <c r="L2233" i="3"/>
  <c r="J2237" i="3"/>
  <c r="L2237" i="3"/>
  <c r="J2241" i="3"/>
  <c r="L2241" i="3"/>
  <c r="J2245" i="3"/>
  <c r="L2245" i="3"/>
  <c r="J2249" i="3"/>
  <c r="L2249" i="3"/>
  <c r="J2253" i="3"/>
  <c r="L2253" i="3"/>
  <c r="J2257" i="3"/>
  <c r="L2257" i="3"/>
  <c r="J2261" i="3"/>
  <c r="L2261" i="3"/>
  <c r="J2265" i="3"/>
  <c r="L2265" i="3"/>
  <c r="J2269" i="3"/>
  <c r="L2269" i="3"/>
  <c r="J2273" i="3"/>
  <c r="L2273" i="3"/>
  <c r="J2277" i="3"/>
  <c r="L2277" i="3"/>
  <c r="J2281" i="3"/>
  <c r="L2281" i="3"/>
  <c r="J2285" i="3"/>
  <c r="L2285" i="3"/>
  <c r="J2289" i="3"/>
  <c r="L2289" i="3"/>
  <c r="J2293" i="3"/>
  <c r="L2293" i="3"/>
  <c r="J2297" i="3"/>
  <c r="L2297" i="3"/>
  <c r="J2301" i="3"/>
  <c r="L2301" i="3"/>
  <c r="J2305" i="3"/>
  <c r="L2305" i="3"/>
  <c r="J2309" i="3"/>
  <c r="L2309" i="3"/>
  <c r="J2313" i="3"/>
  <c r="L2313" i="3"/>
  <c r="K1341" i="3"/>
  <c r="K1345" i="3"/>
  <c r="K1349" i="3"/>
  <c r="K1353" i="3"/>
  <c r="K1357" i="3"/>
  <c r="K1361" i="3"/>
  <c r="K1365" i="3"/>
  <c r="K1369" i="3"/>
  <c r="K1373" i="3"/>
  <c r="K1377" i="3"/>
  <c r="K1381" i="3"/>
  <c r="K1385" i="3"/>
  <c r="K1389" i="3"/>
  <c r="K1393" i="3"/>
  <c r="K1397" i="3"/>
  <c r="K1401" i="3"/>
  <c r="K1405" i="3"/>
  <c r="K1409" i="3"/>
  <c r="K1413" i="3"/>
  <c r="K1417" i="3"/>
  <c r="K1421" i="3"/>
  <c r="K1425" i="3"/>
  <c r="K1429" i="3"/>
  <c r="K1433" i="3"/>
  <c r="K1437" i="3"/>
  <c r="K1441" i="3"/>
  <c r="K1445" i="3"/>
  <c r="K1449" i="3"/>
  <c r="K1453" i="3"/>
  <c r="K1457" i="3"/>
  <c r="K1461" i="3"/>
  <c r="K1465" i="3"/>
  <c r="K1469" i="3"/>
  <c r="K1473" i="3"/>
  <c r="K1477" i="3"/>
  <c r="K1481" i="3"/>
  <c r="K1485" i="3"/>
  <c r="K1489" i="3"/>
  <c r="K1493" i="3"/>
  <c r="K1497" i="3"/>
  <c r="K1501" i="3"/>
  <c r="K1505" i="3"/>
  <c r="K1509" i="3"/>
  <c r="K1513" i="3"/>
  <c r="K1517" i="3"/>
  <c r="K1521" i="3"/>
  <c r="K1525" i="3"/>
  <c r="K1529" i="3"/>
  <c r="K1533" i="3"/>
  <c r="K1537" i="3"/>
  <c r="K1541" i="3"/>
  <c r="K1545" i="3"/>
  <c r="K1549" i="3"/>
  <c r="K1553" i="3"/>
  <c r="K1557" i="3"/>
  <c r="K1561" i="3"/>
  <c r="K1565" i="3"/>
  <c r="K1569" i="3"/>
  <c r="K1573" i="3"/>
  <c r="K1577" i="3"/>
  <c r="K1581" i="3"/>
  <c r="K1585" i="3"/>
  <c r="K1589" i="3"/>
  <c r="K1593" i="3"/>
  <c r="K1597" i="3"/>
  <c r="K1601" i="3"/>
  <c r="K1605" i="3"/>
  <c r="K1609" i="3"/>
  <c r="K1613" i="3"/>
  <c r="K1617" i="3"/>
  <c r="K1621" i="3"/>
  <c r="K1625" i="3"/>
  <c r="K1629" i="3"/>
  <c r="K1633" i="3"/>
  <c r="K1637" i="3"/>
  <c r="K1641" i="3"/>
  <c r="K1645" i="3"/>
  <c r="K1649" i="3"/>
  <c r="K1653" i="3"/>
  <c r="K1657" i="3"/>
  <c r="K1661" i="3"/>
  <c r="K1665" i="3"/>
  <c r="K1669" i="3"/>
  <c r="K1673" i="3"/>
  <c r="K1677" i="3"/>
  <c r="K1681" i="3"/>
  <c r="K1685" i="3"/>
  <c r="K1689" i="3"/>
  <c r="K1693" i="3"/>
  <c r="K1697" i="3"/>
  <c r="K1701" i="3"/>
  <c r="K1705" i="3"/>
  <c r="K1709" i="3"/>
  <c r="K1713" i="3"/>
  <c r="K1717" i="3"/>
  <c r="K1721" i="3"/>
  <c r="K1725" i="3"/>
  <c r="K1729" i="3"/>
  <c r="K1733" i="3"/>
  <c r="K1737" i="3"/>
  <c r="K1741" i="3"/>
  <c r="K1745" i="3"/>
  <c r="K1749" i="3"/>
  <c r="K1753" i="3"/>
  <c r="L1062" i="3"/>
  <c r="L1066" i="3"/>
  <c r="L1070" i="3"/>
  <c r="L1074" i="3"/>
  <c r="L1078" i="3"/>
  <c r="L1082" i="3"/>
  <c r="L1086" i="3"/>
  <c r="L1090" i="3"/>
  <c r="L1094" i="3"/>
  <c r="L1098" i="3"/>
  <c r="L1102" i="3"/>
  <c r="L1106" i="3"/>
  <c r="L1110" i="3"/>
  <c r="L1114" i="3"/>
  <c r="L1118" i="3"/>
  <c r="L1122" i="3"/>
  <c r="L1126" i="3"/>
  <c r="L1130" i="3"/>
  <c r="L1134" i="3"/>
  <c r="L1138" i="3"/>
  <c r="L1142" i="3"/>
  <c r="L1146" i="3"/>
  <c r="L1150" i="3"/>
  <c r="L1154" i="3"/>
  <c r="L1158" i="3"/>
  <c r="L1162" i="3"/>
  <c r="L1166" i="3"/>
  <c r="L1170" i="3"/>
  <c r="L1174" i="3"/>
  <c r="L1178" i="3"/>
  <c r="L1182" i="3"/>
  <c r="L1186" i="3"/>
  <c r="L1190" i="3"/>
  <c r="L1194" i="3"/>
  <c r="L1198" i="3"/>
  <c r="L1202" i="3"/>
  <c r="L1206" i="3"/>
  <c r="L1210" i="3"/>
  <c r="L1214" i="3"/>
  <c r="L1218" i="3"/>
  <c r="L1222" i="3"/>
  <c r="L1226" i="3"/>
  <c r="L1230" i="3"/>
  <c r="L1234" i="3"/>
  <c r="L1238" i="3"/>
  <c r="L1242" i="3"/>
  <c r="L1246" i="3"/>
  <c r="L1250" i="3"/>
  <c r="L1254" i="3"/>
  <c r="L1258" i="3"/>
  <c r="L1262" i="3"/>
  <c r="L1266" i="3"/>
  <c r="L1270" i="3"/>
  <c r="L1274" i="3"/>
  <c r="L1278" i="3"/>
  <c r="L1282" i="3"/>
  <c r="L1286" i="3"/>
  <c r="L1290" i="3"/>
  <c r="L1294" i="3"/>
  <c r="L1298" i="3"/>
  <c r="L1302" i="3"/>
  <c r="L1306" i="3"/>
  <c r="L1310" i="3"/>
  <c r="L1314" i="3"/>
  <c r="L1318" i="3"/>
  <c r="L1322" i="3"/>
  <c r="L1326" i="3"/>
  <c r="L1330" i="3"/>
  <c r="L1334" i="3"/>
  <c r="L1338" i="3"/>
  <c r="L1342" i="3"/>
  <c r="L1346" i="3"/>
  <c r="L1350" i="3"/>
  <c r="L1354" i="3"/>
  <c r="L1358" i="3"/>
  <c r="L1362" i="3"/>
  <c r="L1366" i="3"/>
  <c r="L1370" i="3"/>
  <c r="L1374" i="3"/>
  <c r="L1378" i="3"/>
  <c r="L1382" i="3"/>
  <c r="L1386" i="3"/>
  <c r="L1390" i="3"/>
  <c r="L1394" i="3"/>
  <c r="L1398" i="3"/>
  <c r="L1402" i="3"/>
  <c r="L1406" i="3"/>
  <c r="L1410" i="3"/>
  <c r="L1414" i="3"/>
  <c r="L1418" i="3"/>
  <c r="L1422" i="3"/>
  <c r="L1426" i="3"/>
  <c r="L1430" i="3"/>
  <c r="L1434" i="3"/>
  <c r="L1438" i="3"/>
  <c r="L1442" i="3"/>
  <c r="L1446" i="3"/>
  <c r="L1450" i="3"/>
  <c r="L1454" i="3"/>
  <c r="L1458" i="3"/>
  <c r="L1462" i="3"/>
  <c r="L1466" i="3"/>
  <c r="L1470" i="3"/>
  <c r="L1474" i="3"/>
  <c r="L1478" i="3"/>
  <c r="L1482" i="3"/>
  <c r="L1486" i="3"/>
  <c r="L1490" i="3"/>
  <c r="L1494" i="3"/>
  <c r="L1498" i="3"/>
  <c r="L1502" i="3"/>
  <c r="L1506" i="3"/>
  <c r="L1510" i="3"/>
  <c r="L1514" i="3"/>
  <c r="L1518" i="3"/>
  <c r="L1522" i="3"/>
  <c r="L1526" i="3"/>
  <c r="L1530" i="3"/>
  <c r="L1534" i="3"/>
  <c r="L1538" i="3"/>
  <c r="K1079" i="3"/>
  <c r="K1083" i="3"/>
  <c r="K1087" i="3"/>
  <c r="K1091" i="3"/>
  <c r="K1095" i="3"/>
  <c r="K1099" i="3"/>
  <c r="K1103" i="3"/>
  <c r="K1107" i="3"/>
  <c r="K1111" i="3"/>
  <c r="K1115" i="3"/>
  <c r="K1119" i="3"/>
  <c r="K1123" i="3"/>
  <c r="K1127" i="3"/>
  <c r="K1131" i="3"/>
  <c r="K1135" i="3"/>
  <c r="K1139" i="3"/>
  <c r="K1143" i="3"/>
  <c r="K1147" i="3"/>
  <c r="K1151" i="3"/>
  <c r="K1155" i="3"/>
  <c r="K1159" i="3"/>
  <c r="K1163" i="3"/>
  <c r="K1167" i="3"/>
  <c r="K1171" i="3"/>
  <c r="K1175" i="3"/>
  <c r="K1179" i="3"/>
  <c r="K1183" i="3"/>
  <c r="K1187" i="3"/>
  <c r="K1191" i="3"/>
  <c r="K1195" i="3"/>
  <c r="K1199" i="3"/>
  <c r="K1203" i="3"/>
  <c r="K1207" i="3"/>
  <c r="K1211" i="3"/>
  <c r="K1215" i="3"/>
  <c r="K1219" i="3"/>
  <c r="K1223" i="3"/>
  <c r="K1227" i="3"/>
  <c r="K1231" i="3"/>
  <c r="K1235" i="3"/>
  <c r="K1239" i="3"/>
  <c r="K1243" i="3"/>
  <c r="K1247" i="3"/>
  <c r="K1251" i="3"/>
  <c r="K1255" i="3"/>
  <c r="K1259" i="3"/>
  <c r="K1263" i="3"/>
  <c r="K1267" i="3"/>
  <c r="K1271" i="3"/>
  <c r="K1275" i="3"/>
  <c r="K1279" i="3"/>
  <c r="K1283" i="3"/>
  <c r="K1287" i="3"/>
  <c r="K1291" i="3"/>
  <c r="K1295" i="3"/>
  <c r="K1299" i="3"/>
  <c r="K1303" i="3"/>
  <c r="K1307" i="3"/>
  <c r="K1311" i="3"/>
  <c r="K1315" i="3"/>
  <c r="K1319" i="3"/>
  <c r="K1323" i="3"/>
  <c r="K1327" i="3"/>
  <c r="K1331" i="3"/>
  <c r="K1335" i="3"/>
  <c r="K1339" i="3"/>
  <c r="K1343" i="3"/>
  <c r="K1347" i="3"/>
  <c r="K1351" i="3"/>
  <c r="K1355" i="3"/>
  <c r="K1359" i="3"/>
  <c r="K1363" i="3"/>
  <c r="K1367" i="3"/>
  <c r="K1371" i="3"/>
  <c r="K1375" i="3"/>
  <c r="K1379" i="3"/>
  <c r="K1383" i="3"/>
  <c r="K1387" i="3"/>
  <c r="K1391" i="3"/>
  <c r="K1395" i="3"/>
  <c r="K1399" i="3"/>
  <c r="K1403" i="3"/>
  <c r="K1407" i="3"/>
  <c r="K1411" i="3"/>
  <c r="K1415" i="3"/>
  <c r="K1419" i="3"/>
  <c r="K1423" i="3"/>
  <c r="K1427" i="3"/>
  <c r="K1431" i="3"/>
  <c r="K1435" i="3"/>
  <c r="K1439" i="3"/>
  <c r="K1443" i="3"/>
  <c r="K1447" i="3"/>
  <c r="K1451" i="3"/>
  <c r="K1455" i="3"/>
  <c r="K1459" i="3"/>
  <c r="K1463" i="3"/>
  <c r="K1467" i="3"/>
  <c r="K1471" i="3"/>
  <c r="K1475" i="3"/>
  <c r="K1479" i="3"/>
  <c r="K1483" i="3"/>
  <c r="K1487" i="3"/>
  <c r="K1491" i="3"/>
  <c r="K1495" i="3"/>
  <c r="K1499" i="3"/>
  <c r="K1503" i="3"/>
  <c r="K1507" i="3"/>
  <c r="K1511" i="3"/>
  <c r="K1515" i="3"/>
  <c r="K1519" i="3"/>
  <c r="K1523" i="3"/>
  <c r="K1527" i="3"/>
  <c r="K1531" i="3"/>
  <c r="K1535" i="3"/>
  <c r="K1539" i="3"/>
  <c r="K1543" i="3"/>
  <c r="K1547" i="3"/>
  <c r="K1551" i="3"/>
  <c r="K1555" i="3"/>
  <c r="K1559" i="3"/>
  <c r="K1563" i="3"/>
  <c r="K1567" i="3"/>
  <c r="K1571" i="3"/>
  <c r="K1575" i="3"/>
  <c r="K1579" i="3"/>
  <c r="K1583" i="3"/>
  <c r="K1587" i="3"/>
  <c r="K1591" i="3"/>
  <c r="K1595" i="3"/>
  <c r="K1599" i="3"/>
  <c r="K1603" i="3"/>
  <c r="K1607" i="3"/>
  <c r="K1611" i="3"/>
  <c r="K1615" i="3"/>
  <c r="K1619" i="3"/>
  <c r="K1623" i="3"/>
  <c r="K1627" i="3"/>
  <c r="K1631" i="3"/>
  <c r="K1635" i="3"/>
  <c r="K1639" i="3"/>
  <c r="K1643" i="3"/>
  <c r="K1647" i="3"/>
  <c r="K1651" i="3"/>
  <c r="K1655" i="3"/>
  <c r="K1659" i="3"/>
  <c r="K1663" i="3"/>
  <c r="K1667" i="3"/>
  <c r="K1671" i="3"/>
  <c r="K1675" i="3"/>
  <c r="K1679" i="3"/>
  <c r="K1683" i="3"/>
  <c r="K1687" i="3"/>
  <c r="K1691" i="3"/>
  <c r="K1695" i="3"/>
  <c r="K1699" i="3"/>
  <c r="K1703" i="3"/>
  <c r="K1707" i="3"/>
  <c r="K1711" i="3"/>
  <c r="K1715" i="3"/>
  <c r="K1719" i="3"/>
  <c r="K1723" i="3"/>
  <c r="K1727" i="3"/>
  <c r="K1731" i="3"/>
  <c r="K1735" i="3"/>
  <c r="K1739" i="3"/>
  <c r="K1743" i="3"/>
  <c r="K1747" i="3"/>
  <c r="K1751" i="3"/>
  <c r="K1755" i="3"/>
  <c r="K1757" i="3"/>
  <c r="K1761" i="3"/>
  <c r="K1765" i="3"/>
  <c r="K1769" i="3"/>
  <c r="K1773" i="3"/>
  <c r="K1777" i="3"/>
  <c r="K1781" i="3"/>
  <c r="K1785" i="3"/>
  <c r="K1789" i="3"/>
  <c r="K1793" i="3"/>
  <c r="K1797" i="3"/>
  <c r="K1801" i="3"/>
  <c r="K1805" i="3"/>
  <c r="K1809" i="3"/>
  <c r="K1813" i="3"/>
  <c r="K1817" i="3"/>
  <c r="K1821" i="3"/>
  <c r="K1825" i="3"/>
  <c r="K1829" i="3"/>
  <c r="K1833" i="3"/>
  <c r="K1837" i="3"/>
  <c r="K1841" i="3"/>
  <c r="K1845" i="3"/>
  <c r="K1849" i="3"/>
  <c r="K1853" i="3"/>
  <c r="K1857" i="3"/>
  <c r="K1861" i="3"/>
  <c r="K1865" i="3"/>
  <c r="K1869" i="3"/>
  <c r="K1873" i="3"/>
  <c r="K1877" i="3"/>
  <c r="K1881" i="3"/>
  <c r="K1885" i="3"/>
  <c r="K1889" i="3"/>
  <c r="K1893" i="3"/>
  <c r="K1897" i="3"/>
  <c r="K1901" i="3"/>
  <c r="K1905" i="3"/>
  <c r="K1909" i="3"/>
  <c r="K1913" i="3"/>
  <c r="K1917" i="3"/>
  <c r="K1921" i="3"/>
  <c r="K1925" i="3"/>
  <c r="K1929" i="3"/>
  <c r="K1933" i="3"/>
  <c r="K1937" i="3"/>
  <c r="K1941" i="3"/>
  <c r="K1945" i="3"/>
  <c r="K1949" i="3"/>
  <c r="K1953" i="3"/>
  <c r="K1957" i="3"/>
  <c r="K1961" i="3"/>
  <c r="K1965" i="3"/>
  <c r="K1969" i="3"/>
  <c r="K1973" i="3"/>
  <c r="K1977" i="3"/>
  <c r="K1981" i="3"/>
  <c r="K1985" i="3"/>
  <c r="K1989" i="3"/>
  <c r="K1993" i="3"/>
  <c r="K1997" i="3"/>
  <c r="K2001" i="3"/>
  <c r="K2005" i="3"/>
  <c r="K2009" i="3"/>
  <c r="K2013" i="3"/>
  <c r="K2017" i="3"/>
  <c r="K2021" i="3"/>
  <c r="K2025" i="3"/>
  <c r="K2029" i="3"/>
  <c r="K2033" i="3"/>
  <c r="K2037" i="3"/>
  <c r="K2041" i="3"/>
  <c r="K2045" i="3"/>
  <c r="K2049" i="3"/>
  <c r="K2053" i="3"/>
  <c r="K2057" i="3"/>
  <c r="K2061" i="3"/>
  <c r="K2065" i="3"/>
  <c r="K2069" i="3"/>
  <c r="K2073" i="3"/>
  <c r="K2077" i="3"/>
  <c r="K2081" i="3"/>
  <c r="K2085" i="3"/>
  <c r="K2089" i="3"/>
  <c r="K2093" i="3"/>
  <c r="K2097" i="3"/>
  <c r="K2101" i="3"/>
  <c r="K2105" i="3"/>
  <c r="K2109" i="3"/>
  <c r="K2113" i="3"/>
  <c r="K2117" i="3"/>
  <c r="K2121" i="3"/>
  <c r="K2125" i="3"/>
  <c r="K2129" i="3"/>
  <c r="K2133" i="3"/>
  <c r="K2137" i="3"/>
  <c r="K2141" i="3"/>
  <c r="K2145" i="3"/>
  <c r="K2149" i="3"/>
  <c r="K2153" i="3"/>
  <c r="K2157" i="3"/>
  <c r="K2161" i="3"/>
  <c r="K2165" i="3"/>
  <c r="K2169" i="3"/>
  <c r="K2173" i="3"/>
  <c r="K2177" i="3"/>
  <c r="K2181" i="3"/>
  <c r="K2185" i="3"/>
  <c r="K2189" i="3"/>
  <c r="K2193" i="3"/>
  <c r="K2197" i="3"/>
  <c r="K2201" i="3"/>
  <c r="K2205" i="3"/>
  <c r="K2209" i="3"/>
  <c r="K2213" i="3"/>
  <c r="K2217" i="3"/>
  <c r="K2221" i="3"/>
  <c r="K2225" i="3"/>
  <c r="K2229" i="3"/>
  <c r="K2233" i="3"/>
  <c r="K2237" i="3"/>
  <c r="K2241" i="3"/>
  <c r="K2245" i="3"/>
  <c r="K2249" i="3"/>
  <c r="K2253" i="3"/>
  <c r="K2257" i="3"/>
  <c r="K2261" i="3"/>
  <c r="K2265" i="3"/>
  <c r="K2269" i="3"/>
  <c r="K2273" i="3"/>
  <c r="K2277" i="3"/>
  <c r="K2281" i="3"/>
  <c r="K2285" i="3"/>
  <c r="K2289" i="3"/>
  <c r="K2293" i="3"/>
  <c r="K2297" i="3"/>
  <c r="K2301" i="3"/>
  <c r="K2305" i="3"/>
  <c r="K2309" i="3"/>
  <c r="K2313" i="3"/>
  <c r="L1542" i="3"/>
  <c r="L1546" i="3"/>
  <c r="L1550" i="3"/>
  <c r="L1554" i="3"/>
  <c r="L1558" i="3"/>
  <c r="L1562" i="3"/>
  <c r="L1566" i="3"/>
  <c r="L1570" i="3"/>
  <c r="L1574" i="3"/>
  <c r="L1578" i="3"/>
  <c r="L1582" i="3"/>
  <c r="L1586" i="3"/>
  <c r="L1590" i="3"/>
  <c r="L1594" i="3"/>
  <c r="L1598" i="3"/>
  <c r="L1602" i="3"/>
  <c r="L1606" i="3"/>
  <c r="L1610" i="3"/>
  <c r="L1614" i="3"/>
  <c r="L1618" i="3"/>
  <c r="L1622" i="3"/>
  <c r="L1626" i="3"/>
  <c r="L1630" i="3"/>
  <c r="L1634" i="3"/>
  <c r="L1638" i="3"/>
  <c r="L1642" i="3"/>
  <c r="L1646" i="3"/>
  <c r="L1650" i="3"/>
  <c r="L1654" i="3"/>
  <c r="L1658" i="3"/>
  <c r="L1662" i="3"/>
  <c r="L1666" i="3"/>
  <c r="L1670" i="3"/>
  <c r="L1674" i="3"/>
  <c r="L1678" i="3"/>
  <c r="L1682" i="3"/>
  <c r="L1686" i="3"/>
  <c r="L1690" i="3"/>
  <c r="L1694" i="3"/>
  <c r="L1698" i="3"/>
  <c r="L1702" i="3"/>
  <c r="L1706" i="3"/>
  <c r="L1710" i="3"/>
  <c r="L1714" i="3"/>
  <c r="L1718" i="3"/>
  <c r="L1722" i="3"/>
  <c r="L1726" i="3"/>
  <c r="L1730" i="3"/>
  <c r="L1734" i="3"/>
  <c r="L1738" i="3"/>
  <c r="L1742" i="3"/>
  <c r="L1746" i="3"/>
  <c r="L1750" i="3"/>
  <c r="L1754" i="3"/>
  <c r="L1758" i="3"/>
  <c r="L1762" i="3"/>
  <c r="L1766" i="3"/>
  <c r="L1770" i="3"/>
  <c r="L1774" i="3"/>
  <c r="L1778" i="3"/>
  <c r="L1782" i="3"/>
  <c r="L1786" i="3"/>
  <c r="L1790" i="3"/>
  <c r="L1794" i="3"/>
  <c r="L1798" i="3"/>
  <c r="L1802" i="3"/>
  <c r="L1806" i="3"/>
  <c r="L1810" i="3"/>
  <c r="L1814" i="3"/>
  <c r="L1818" i="3"/>
  <c r="L1822" i="3"/>
  <c r="L1826" i="3"/>
  <c r="L1830" i="3"/>
  <c r="L1834" i="3"/>
  <c r="L1838" i="3"/>
  <c r="L1842" i="3"/>
  <c r="L1846" i="3"/>
  <c r="L1850" i="3"/>
  <c r="L1854" i="3"/>
  <c r="L1858" i="3"/>
  <c r="L1862" i="3"/>
  <c r="L1866" i="3"/>
  <c r="L1870" i="3"/>
  <c r="L1874" i="3"/>
  <c r="L1878" i="3"/>
  <c r="L1882" i="3"/>
  <c r="L1886" i="3"/>
  <c r="L1890" i="3"/>
  <c r="L1894" i="3"/>
  <c r="L1898" i="3"/>
  <c r="L1902" i="3"/>
  <c r="L1906" i="3"/>
  <c r="L1910" i="3"/>
  <c r="L1914" i="3"/>
  <c r="L1918" i="3"/>
  <c r="L1922" i="3"/>
  <c r="L1926" i="3"/>
  <c r="L1930" i="3"/>
  <c r="L1934" i="3"/>
  <c r="L1938" i="3"/>
  <c r="L1942" i="3"/>
  <c r="L1946" i="3"/>
  <c r="L1950" i="3"/>
  <c r="L1954" i="3"/>
  <c r="L1958" i="3"/>
  <c r="L1962" i="3"/>
  <c r="L1966" i="3"/>
  <c r="L1970" i="3"/>
  <c r="L1974" i="3"/>
  <c r="L1978" i="3"/>
  <c r="L1982" i="3"/>
  <c r="L1986" i="3"/>
  <c r="L1990" i="3"/>
  <c r="L1994" i="3"/>
  <c r="L1998" i="3"/>
  <c r="L2002" i="3"/>
  <c r="L2006" i="3"/>
  <c r="L2010" i="3"/>
  <c r="L2014" i="3"/>
  <c r="L2018" i="3"/>
  <c r="L2022" i="3"/>
  <c r="L2026" i="3"/>
  <c r="L2030" i="3"/>
  <c r="L2034" i="3"/>
  <c r="L2038" i="3"/>
  <c r="L2042" i="3"/>
  <c r="L2046" i="3"/>
  <c r="L2050" i="3"/>
  <c r="L2054" i="3"/>
  <c r="L2058" i="3"/>
  <c r="L2062" i="3"/>
  <c r="L2066" i="3"/>
  <c r="L2070" i="3"/>
  <c r="L2074" i="3"/>
  <c r="L2078" i="3"/>
  <c r="L2082" i="3"/>
  <c r="L2086" i="3"/>
  <c r="L2090" i="3"/>
  <c r="L2094" i="3"/>
  <c r="L2098" i="3"/>
  <c r="L2102" i="3"/>
  <c r="L2106" i="3"/>
  <c r="L2110" i="3"/>
  <c r="L2114" i="3"/>
  <c r="L2118" i="3"/>
  <c r="L2122" i="3"/>
  <c r="L2126" i="3"/>
  <c r="L2130" i="3"/>
  <c r="L2134" i="3"/>
  <c r="L2138" i="3"/>
  <c r="L2142" i="3"/>
  <c r="L2146" i="3"/>
  <c r="L2150" i="3"/>
  <c r="L2154" i="3"/>
  <c r="L2158" i="3"/>
  <c r="L2162" i="3"/>
  <c r="L2166" i="3"/>
  <c r="L2170" i="3"/>
  <c r="L2174" i="3"/>
  <c r="L2178" i="3"/>
  <c r="L2182" i="3"/>
  <c r="L2186" i="3"/>
  <c r="L2190" i="3"/>
  <c r="L2194" i="3"/>
  <c r="L2198" i="3"/>
  <c r="L2202" i="3"/>
  <c r="L2206" i="3"/>
  <c r="M2190" i="3"/>
  <c r="M2194" i="3"/>
  <c r="M2198" i="3"/>
  <c r="M2202" i="3"/>
  <c r="M2206" i="3"/>
  <c r="M2210" i="3"/>
  <c r="M2214" i="3"/>
  <c r="M2218" i="3"/>
  <c r="M2222" i="3"/>
  <c r="M2226" i="3"/>
  <c r="M2230" i="3"/>
  <c r="M2234" i="3"/>
  <c r="M2238" i="3"/>
  <c r="M2242" i="3"/>
  <c r="M2246" i="3"/>
  <c r="M2250" i="3"/>
  <c r="M2254" i="3"/>
  <c r="M2258" i="3"/>
  <c r="M2262" i="3"/>
  <c r="M2266" i="3"/>
  <c r="M2270" i="3"/>
  <c r="M2274" i="3"/>
  <c r="M2278" i="3"/>
  <c r="M2282" i="3"/>
  <c r="M2286" i="3"/>
  <c r="M2290" i="3"/>
  <c r="M2294" i="3"/>
  <c r="M2298" i="3"/>
  <c r="M2302" i="3"/>
  <c r="M2306" i="3"/>
  <c r="M2310" i="3"/>
  <c r="M2314" i="3"/>
  <c r="M2318" i="3"/>
  <c r="M2322" i="3"/>
  <c r="M2326" i="3"/>
  <c r="M2330" i="3"/>
  <c r="M2334" i="3"/>
  <c r="M2338" i="3"/>
  <c r="M2342" i="3"/>
  <c r="M2346" i="3"/>
  <c r="M2350" i="3"/>
  <c r="M2354" i="3"/>
  <c r="M2358" i="3"/>
  <c r="M2362" i="3"/>
  <c r="M2366" i="3"/>
  <c r="M2370" i="3"/>
  <c r="M2374" i="3"/>
  <c r="M2378" i="3"/>
  <c r="M2382" i="3"/>
  <c r="M2386" i="3"/>
  <c r="M2390" i="3"/>
  <c r="M2394" i="3"/>
  <c r="M2398" i="3"/>
  <c r="M2402" i="3"/>
  <c r="M2406" i="3"/>
  <c r="M2410" i="3"/>
  <c r="M2414" i="3"/>
  <c r="M2418" i="3"/>
  <c r="M2422" i="3"/>
  <c r="M2426" i="3"/>
  <c r="M2430" i="3"/>
  <c r="M2434" i="3"/>
  <c r="M2438" i="3"/>
  <c r="M2442" i="3"/>
  <c r="L1759" i="3"/>
  <c r="L1763" i="3"/>
  <c r="M1763" i="3"/>
  <c r="M1767" i="3"/>
  <c r="M1771" i="3"/>
  <c r="M1775" i="3"/>
  <c r="M1779" i="3"/>
  <c r="M1783" i="3"/>
  <c r="M1787" i="3"/>
  <c r="M1791" i="3"/>
  <c r="M1795" i="3"/>
  <c r="M1799" i="3"/>
  <c r="M1803" i="3"/>
  <c r="M1807" i="3"/>
  <c r="M1811" i="3"/>
  <c r="M1815" i="3"/>
  <c r="M1819" i="3"/>
  <c r="M1823" i="3"/>
  <c r="M1827" i="3"/>
  <c r="M1831" i="3"/>
  <c r="M1835" i="3"/>
  <c r="M1839" i="3"/>
  <c r="M1843" i="3"/>
  <c r="M1847" i="3"/>
  <c r="M1851" i="3"/>
  <c r="M1855" i="3"/>
  <c r="M1859" i="3"/>
  <c r="M1863" i="3"/>
  <c r="M1867" i="3"/>
  <c r="M1871" i="3"/>
  <c r="M1875" i="3"/>
  <c r="M1879" i="3"/>
  <c r="M1883" i="3"/>
  <c r="M1887" i="3"/>
  <c r="M1891" i="3"/>
  <c r="M1895" i="3"/>
  <c r="M1899" i="3"/>
  <c r="M1903" i="3"/>
  <c r="M1907" i="3"/>
  <c r="M1911" i="3"/>
  <c r="M1915" i="3"/>
  <c r="M1919" i="3"/>
  <c r="M1923" i="3"/>
  <c r="M1927" i="3"/>
  <c r="M1931" i="3"/>
  <c r="M1935" i="3"/>
  <c r="M1939" i="3"/>
  <c r="M1943" i="3"/>
  <c r="M1947" i="3"/>
  <c r="M1951" i="3"/>
  <c r="M1955" i="3"/>
  <c r="M1959" i="3"/>
  <c r="M1963" i="3"/>
  <c r="M1967" i="3"/>
  <c r="M1971" i="3"/>
  <c r="M1975" i="3"/>
  <c r="M1979" i="3"/>
  <c r="M1983" i="3"/>
  <c r="M1987" i="3"/>
  <c r="M1991" i="3"/>
  <c r="M1995" i="3"/>
  <c r="M1999" i="3"/>
  <c r="M2003" i="3"/>
  <c r="M2007" i="3"/>
  <c r="M2011" i="3"/>
  <c r="M2015" i="3"/>
  <c r="M2019" i="3"/>
  <c r="M2023" i="3"/>
  <c r="M2027" i="3"/>
  <c r="M2031" i="3"/>
  <c r="M2035" i="3"/>
  <c r="M2039" i="3"/>
  <c r="M2043" i="3"/>
  <c r="M2047" i="3"/>
  <c r="M2051" i="3"/>
  <c r="M2055" i="3"/>
  <c r="M2059" i="3"/>
  <c r="M2063" i="3"/>
  <c r="M2067" i="3"/>
  <c r="M2071" i="3"/>
  <c r="M2075" i="3"/>
  <c r="M2079" i="3"/>
  <c r="M2083" i="3"/>
  <c r="M2087" i="3"/>
  <c r="M2091" i="3"/>
  <c r="M2095" i="3"/>
  <c r="M2099" i="3"/>
  <c r="M2103" i="3"/>
  <c r="M2107" i="3"/>
  <c r="M2111" i="3"/>
  <c r="M2115" i="3"/>
  <c r="M2119" i="3"/>
  <c r="M2123" i="3"/>
  <c r="M2127" i="3"/>
  <c r="M2131" i="3"/>
  <c r="M2135" i="3"/>
  <c r="M2139" i="3"/>
  <c r="M2143" i="3"/>
  <c r="M2147" i="3"/>
  <c r="M2151" i="3"/>
  <c r="M2155" i="3"/>
  <c r="M2159" i="3"/>
  <c r="M2163" i="3"/>
  <c r="M2167" i="3"/>
  <c r="M2171" i="3"/>
  <c r="M2175" i="3"/>
  <c r="M2179" i="3"/>
  <c r="M2183" i="3"/>
  <c r="M2187" i="3"/>
  <c r="M2191" i="3"/>
  <c r="M2195" i="3"/>
  <c r="M2199" i="3"/>
  <c r="M2203" i="3"/>
  <c r="M2207" i="3"/>
  <c r="M2211" i="3"/>
  <c r="M2215" i="3"/>
  <c r="M2219" i="3"/>
  <c r="M2223" i="3"/>
  <c r="M2227" i="3"/>
  <c r="M2231" i="3"/>
  <c r="M2235" i="3"/>
  <c r="M2239" i="3"/>
  <c r="M2243" i="3"/>
  <c r="M2247" i="3"/>
  <c r="M2251" i="3"/>
  <c r="M2255" i="3"/>
  <c r="M2259" i="3"/>
  <c r="M2263" i="3"/>
  <c r="M2267" i="3"/>
  <c r="M2271" i="3"/>
  <c r="M2275" i="3"/>
  <c r="M2279" i="3"/>
  <c r="M2283" i="3"/>
  <c r="M2287" i="3"/>
  <c r="M2291" i="3"/>
  <c r="M2295" i="3"/>
  <c r="M2299" i="3"/>
  <c r="M2303" i="3"/>
  <c r="M2307" i="3"/>
  <c r="M2311" i="3"/>
  <c r="M2315" i="3"/>
  <c r="M2319" i="3"/>
  <c r="M2323" i="3"/>
  <c r="M2327" i="3"/>
  <c r="M2331" i="3"/>
  <c r="M2335" i="3"/>
  <c r="M2339" i="3"/>
  <c r="M2343" i="3"/>
  <c r="M2347" i="3"/>
  <c r="M2351" i="3"/>
  <c r="M2355" i="3"/>
  <c r="M2359" i="3"/>
  <c r="M2363" i="3"/>
  <c r="M2367" i="3"/>
  <c r="M2371" i="3"/>
  <c r="M2375" i="3"/>
  <c r="M2379" i="3"/>
  <c r="M2383" i="3"/>
  <c r="M2387" i="3"/>
  <c r="M2391" i="3"/>
  <c r="M2395" i="3"/>
  <c r="M2399" i="3"/>
  <c r="M2403" i="3"/>
  <c r="M2407" i="3"/>
  <c r="M2411" i="3"/>
  <c r="M2415" i="3"/>
  <c r="M2419" i="3"/>
  <c r="M2423" i="3"/>
  <c r="M2427" i="3"/>
  <c r="M2431" i="3"/>
  <c r="M1536" i="3"/>
  <c r="H1540" i="3"/>
  <c r="M1540" i="3"/>
  <c r="H1544" i="3"/>
  <c r="M1544" i="3"/>
  <c r="H1548" i="3"/>
  <c r="M1548" i="3"/>
  <c r="H1552" i="3"/>
  <c r="M1552" i="3"/>
  <c r="H1556" i="3"/>
  <c r="M1556" i="3"/>
  <c r="H1560" i="3"/>
  <c r="M1560" i="3"/>
  <c r="H1564" i="3"/>
  <c r="M1564" i="3"/>
  <c r="H1568" i="3"/>
  <c r="M1568" i="3"/>
  <c r="H1572" i="3"/>
  <c r="M1572" i="3"/>
  <c r="H1576" i="3"/>
  <c r="M1576" i="3"/>
  <c r="H1580" i="3"/>
  <c r="M1580" i="3"/>
  <c r="H1584" i="3"/>
  <c r="M1584" i="3"/>
  <c r="H1588" i="3"/>
  <c r="M1588" i="3"/>
  <c r="H1592" i="3"/>
  <c r="M1592" i="3"/>
  <c r="H1596" i="3"/>
  <c r="M1596" i="3"/>
  <c r="H1600" i="3"/>
  <c r="M1600" i="3"/>
  <c r="H1604" i="3"/>
  <c r="M1604" i="3"/>
  <c r="H1608" i="3"/>
  <c r="M1608" i="3"/>
  <c r="H1612" i="3"/>
  <c r="M1612" i="3"/>
  <c r="H1616" i="3"/>
  <c r="M1616" i="3"/>
  <c r="H1620" i="3"/>
  <c r="M1620" i="3"/>
  <c r="H1624" i="3"/>
  <c r="M1624" i="3"/>
  <c r="H1628" i="3"/>
  <c r="M1628" i="3"/>
  <c r="H1632" i="3"/>
  <c r="M1632" i="3"/>
  <c r="H1636" i="3"/>
  <c r="M1636" i="3"/>
  <c r="H1640" i="3"/>
  <c r="M1640" i="3"/>
  <c r="H1644" i="3"/>
  <c r="M1644" i="3"/>
  <c r="H1648" i="3"/>
  <c r="M1648" i="3"/>
  <c r="H1652" i="3"/>
  <c r="M1652" i="3"/>
  <c r="H1656" i="3"/>
  <c r="M1656" i="3"/>
  <c r="H1660" i="3"/>
  <c r="M1660" i="3"/>
  <c r="H1664" i="3"/>
  <c r="M1664" i="3"/>
  <c r="H1668" i="3"/>
  <c r="M1668" i="3"/>
  <c r="H1672" i="3"/>
  <c r="M1672" i="3"/>
  <c r="H1676" i="3"/>
  <c r="M1676" i="3"/>
  <c r="H1680" i="3"/>
  <c r="M1680" i="3"/>
  <c r="H1684" i="3"/>
  <c r="M1684" i="3"/>
  <c r="H1688" i="3"/>
  <c r="M1688" i="3"/>
  <c r="H1692" i="3"/>
  <c r="M1692" i="3"/>
  <c r="H1696" i="3"/>
  <c r="M1696" i="3"/>
  <c r="H1700" i="3"/>
  <c r="M1700" i="3"/>
  <c r="H1704" i="3"/>
  <c r="M1704" i="3"/>
  <c r="H1708" i="3"/>
  <c r="M1708" i="3"/>
  <c r="H1712" i="3"/>
  <c r="M1712" i="3"/>
  <c r="H1716" i="3"/>
  <c r="M1716" i="3"/>
  <c r="H1720" i="3"/>
  <c r="M1720" i="3"/>
  <c r="H1724" i="3"/>
  <c r="M1724" i="3"/>
  <c r="H1728" i="3"/>
  <c r="M1728" i="3"/>
  <c r="H1732" i="3"/>
  <c r="M1732" i="3"/>
  <c r="H1736" i="3"/>
  <c r="M1736" i="3"/>
  <c r="H1740" i="3"/>
  <c r="M1740" i="3"/>
  <c r="H1744" i="3"/>
  <c r="M1744" i="3"/>
  <c r="H1748" i="3"/>
  <c r="M1748" i="3"/>
  <c r="H1752" i="3"/>
  <c r="M1752" i="3"/>
  <c r="H1756" i="3"/>
  <c r="M1756" i="3"/>
  <c r="H1760" i="3"/>
  <c r="M1760" i="3"/>
  <c r="H1764" i="3"/>
  <c r="M1764" i="3"/>
  <c r="H1768" i="3"/>
  <c r="M1768" i="3"/>
  <c r="H1772" i="3"/>
  <c r="M1772" i="3"/>
  <c r="H1776" i="3"/>
  <c r="M1776" i="3"/>
  <c r="H1780" i="3"/>
  <c r="M1780" i="3"/>
  <c r="H1784" i="3"/>
  <c r="M1784" i="3"/>
  <c r="H1788" i="3"/>
  <c r="M1788" i="3"/>
  <c r="H1792" i="3"/>
  <c r="M1792" i="3"/>
  <c r="H1796" i="3"/>
  <c r="M1796" i="3"/>
  <c r="M1800" i="3"/>
  <c r="M1804" i="3"/>
  <c r="M1808" i="3"/>
  <c r="M1812" i="3"/>
  <c r="M1816" i="3"/>
  <c r="M1820" i="3"/>
  <c r="M1824" i="3"/>
  <c r="M1828" i="3"/>
  <c r="M1832" i="3"/>
  <c r="M1836" i="3"/>
  <c r="M1840" i="3"/>
  <c r="M1844" i="3"/>
  <c r="M1848" i="3"/>
  <c r="M1852" i="3"/>
  <c r="M1856" i="3"/>
  <c r="M1860" i="3"/>
  <c r="M1864" i="3"/>
  <c r="M1868" i="3"/>
  <c r="M1872" i="3"/>
  <c r="M1876" i="3"/>
  <c r="M1880" i="3"/>
  <c r="M1884" i="3"/>
  <c r="M1888" i="3"/>
  <c r="M1892" i="3"/>
  <c r="M1896" i="3"/>
  <c r="M1900" i="3"/>
  <c r="M1904" i="3"/>
  <c r="M1908" i="3"/>
  <c r="M1912" i="3"/>
  <c r="M1916" i="3"/>
  <c r="M1920" i="3"/>
  <c r="M1924" i="3"/>
  <c r="M1928" i="3"/>
  <c r="M1932" i="3"/>
  <c r="M1936" i="3"/>
  <c r="M1940" i="3"/>
  <c r="M1944" i="3"/>
  <c r="M1948" i="3"/>
  <c r="M1952" i="3"/>
  <c r="M1956" i="3"/>
  <c r="M1960" i="3"/>
  <c r="M1964" i="3"/>
  <c r="M1968" i="3"/>
  <c r="M1972" i="3"/>
  <c r="M1976" i="3"/>
  <c r="M1980" i="3"/>
  <c r="M1984" i="3"/>
  <c r="M1988" i="3"/>
  <c r="M1992" i="3"/>
  <c r="M1996" i="3"/>
  <c r="M2000" i="3"/>
  <c r="M2004" i="3"/>
  <c r="M2008" i="3"/>
  <c r="M2012" i="3"/>
  <c r="M2016" i="3"/>
  <c r="M2020" i="3"/>
  <c r="M2024" i="3"/>
  <c r="M2028" i="3"/>
  <c r="M2032" i="3"/>
  <c r="M2036" i="3"/>
  <c r="M2040" i="3"/>
  <c r="M2044" i="3"/>
  <c r="M2048" i="3"/>
  <c r="M2052" i="3"/>
  <c r="M2056" i="3"/>
  <c r="M2060" i="3"/>
  <c r="M2064" i="3"/>
  <c r="M2068" i="3"/>
  <c r="M2072" i="3"/>
  <c r="M2076" i="3"/>
  <c r="M2080" i="3"/>
  <c r="M2084" i="3"/>
  <c r="M2088" i="3"/>
  <c r="M2092" i="3"/>
  <c r="M2096" i="3"/>
  <c r="M2100" i="3"/>
  <c r="M2104" i="3"/>
  <c r="M2108" i="3"/>
  <c r="M2112" i="3"/>
  <c r="M2116" i="3"/>
  <c r="M2120" i="3"/>
  <c r="M2124" i="3"/>
  <c r="M2128" i="3"/>
  <c r="M2132" i="3"/>
  <c r="M2136" i="3"/>
  <c r="M2140" i="3"/>
  <c r="M2144" i="3"/>
  <c r="M2148" i="3"/>
  <c r="M2152" i="3"/>
  <c r="M2156" i="3"/>
  <c r="M2160" i="3"/>
  <c r="M2164" i="3"/>
  <c r="M2168" i="3"/>
  <c r="M2172" i="3"/>
  <c r="M2176" i="3"/>
  <c r="M2180" i="3"/>
  <c r="M2184" i="3"/>
  <c r="M2188" i="3"/>
  <c r="M2192" i="3"/>
  <c r="M2196" i="3"/>
  <c r="M2200" i="3"/>
  <c r="M2204" i="3"/>
  <c r="M2208" i="3"/>
  <c r="M2212" i="3"/>
  <c r="M2216" i="3"/>
  <c r="M2220" i="3"/>
  <c r="M2224" i="3"/>
  <c r="M2228" i="3"/>
  <c r="M2232" i="3"/>
  <c r="M2236" i="3"/>
  <c r="M2240" i="3"/>
  <c r="M2244" i="3"/>
  <c r="M2248" i="3"/>
  <c r="M2252" i="3"/>
  <c r="M2256" i="3"/>
  <c r="M2260" i="3"/>
  <c r="M2264" i="3"/>
  <c r="M2268" i="3"/>
  <c r="M2272" i="3"/>
  <c r="M2276" i="3"/>
  <c r="M2280" i="3"/>
  <c r="M2284" i="3"/>
  <c r="M2288" i="3"/>
  <c r="M2292" i="3"/>
  <c r="M2296" i="3"/>
  <c r="M2300" i="3"/>
  <c r="M2304" i="3"/>
  <c r="M2308" i="3"/>
  <c r="M2312" i="3"/>
  <c r="M2316" i="3"/>
  <c r="M2320" i="3"/>
  <c r="M2324" i="3"/>
  <c r="M2328" i="3"/>
  <c r="M2332" i="3"/>
  <c r="M2336" i="3"/>
  <c r="M2340" i="3"/>
  <c r="M2344" i="3"/>
  <c r="M2348" i="3"/>
  <c r="M2352" i="3"/>
  <c r="M2356" i="3"/>
  <c r="M2360" i="3"/>
  <c r="M2364" i="3"/>
  <c r="M2368" i="3"/>
  <c r="M2372" i="3"/>
  <c r="M2376" i="3"/>
  <c r="M2380" i="3"/>
  <c r="M2384" i="3"/>
  <c r="M2388" i="3"/>
  <c r="M2392" i="3"/>
  <c r="M2396" i="3"/>
  <c r="M2400" i="3"/>
  <c r="M2404" i="3"/>
  <c r="M2408" i="3"/>
  <c r="M2412" i="3"/>
  <c r="M2416" i="3"/>
  <c r="M2420" i="3"/>
  <c r="M2424" i="3"/>
  <c r="M2428" i="3"/>
  <c r="M2432" i="3"/>
  <c r="M2436" i="3"/>
  <c r="M2440" i="3"/>
  <c r="I2196" i="3"/>
  <c r="K2196" i="3"/>
  <c r="I2200" i="3"/>
  <c r="K2200" i="3"/>
  <c r="I2204" i="3"/>
  <c r="K2204" i="3"/>
  <c r="I2208" i="3"/>
  <c r="K2208" i="3"/>
  <c r="I2212" i="3"/>
  <c r="K2212" i="3"/>
  <c r="I2216" i="3"/>
  <c r="K2216" i="3"/>
  <c r="I2220" i="3"/>
  <c r="K2220" i="3"/>
  <c r="I2224" i="3"/>
  <c r="K2224" i="3"/>
  <c r="I2228" i="3"/>
  <c r="K2228" i="3"/>
  <c r="I2232" i="3"/>
  <c r="K2232" i="3"/>
  <c r="I2236" i="3"/>
  <c r="K2236" i="3"/>
  <c r="I2240" i="3"/>
  <c r="K2240" i="3"/>
  <c r="I2244" i="3"/>
  <c r="K2244" i="3"/>
  <c r="I2248" i="3"/>
  <c r="K2248" i="3"/>
  <c r="I2252" i="3"/>
  <c r="K2252" i="3"/>
  <c r="I2256" i="3"/>
  <c r="K2256" i="3"/>
  <c r="I2260" i="3"/>
  <c r="K2260" i="3"/>
  <c r="I2264" i="3"/>
  <c r="K2264" i="3"/>
  <c r="I2268" i="3"/>
  <c r="K2268" i="3"/>
  <c r="I2272" i="3"/>
  <c r="K2272" i="3"/>
  <c r="I2276" i="3"/>
  <c r="K2276" i="3"/>
  <c r="I2280" i="3"/>
  <c r="K2280" i="3"/>
  <c r="I2284" i="3"/>
  <c r="K2284" i="3"/>
  <c r="I2288" i="3"/>
  <c r="K2288" i="3"/>
  <c r="I2292" i="3"/>
  <c r="K2292" i="3"/>
  <c r="I2296" i="3"/>
  <c r="K2296" i="3"/>
  <c r="I2300" i="3"/>
  <c r="K2300" i="3"/>
  <c r="I2304" i="3"/>
  <c r="K2304" i="3"/>
  <c r="I2308" i="3"/>
  <c r="K2308" i="3"/>
  <c r="I2312" i="3"/>
  <c r="K2312" i="3"/>
  <c r="I2316" i="3"/>
  <c r="K2316" i="3"/>
  <c r="I2320" i="3"/>
  <c r="K2320" i="3"/>
  <c r="I2324" i="3"/>
  <c r="K2324" i="3"/>
  <c r="I2328" i="3"/>
  <c r="K2328" i="3"/>
  <c r="I2332" i="3"/>
  <c r="K2332" i="3"/>
  <c r="I2336" i="3"/>
  <c r="K2336" i="3"/>
  <c r="I2340" i="3"/>
  <c r="K2340" i="3"/>
  <c r="I2344" i="3"/>
  <c r="K2344" i="3"/>
  <c r="I2348" i="3"/>
  <c r="K2348" i="3"/>
  <c r="I2352" i="3"/>
  <c r="K2352" i="3"/>
  <c r="I2356" i="3"/>
  <c r="K2356" i="3"/>
  <c r="I2360" i="3"/>
  <c r="K2360" i="3"/>
  <c r="I2364" i="3"/>
  <c r="K2364" i="3"/>
  <c r="I2368" i="3"/>
  <c r="K2368" i="3"/>
  <c r="I2372" i="3"/>
  <c r="K2372" i="3"/>
  <c r="I2376" i="3"/>
  <c r="K2376" i="3"/>
  <c r="I2380" i="3"/>
  <c r="K2380" i="3"/>
  <c r="I2384" i="3"/>
  <c r="K2384" i="3"/>
  <c r="I2388" i="3"/>
  <c r="K2388" i="3"/>
  <c r="I2392" i="3"/>
  <c r="K2392" i="3"/>
  <c r="I2396" i="3"/>
  <c r="K2396" i="3"/>
  <c r="I2400" i="3"/>
  <c r="K2400" i="3"/>
  <c r="I2404" i="3"/>
  <c r="K2404" i="3"/>
  <c r="I2408" i="3"/>
  <c r="K2408" i="3"/>
  <c r="I2412" i="3"/>
  <c r="K2412" i="3"/>
  <c r="I2416" i="3"/>
  <c r="K2416" i="3"/>
  <c r="I2420" i="3"/>
  <c r="K2420" i="3"/>
  <c r="I2424" i="3"/>
  <c r="K2424" i="3"/>
  <c r="I2428" i="3"/>
  <c r="K2428" i="3"/>
  <c r="I2432" i="3"/>
  <c r="K2432" i="3"/>
  <c r="I2436" i="3"/>
  <c r="K2436" i="3"/>
  <c r="I2440" i="3"/>
  <c r="K2440" i="3"/>
  <c r="I2444" i="3"/>
  <c r="K2444" i="3"/>
  <c r="I2448" i="3"/>
  <c r="K2448" i="3"/>
  <c r="I2452" i="3"/>
  <c r="K2452" i="3"/>
  <c r="I2456" i="3"/>
  <c r="K2456" i="3"/>
  <c r="I2460" i="3"/>
  <c r="K2460" i="3"/>
  <c r="I2464" i="3"/>
  <c r="K2464" i="3"/>
  <c r="I2468" i="3"/>
  <c r="K2468" i="3"/>
  <c r="I2472" i="3"/>
  <c r="K2472" i="3"/>
  <c r="I2476" i="3"/>
  <c r="K2476" i="3"/>
  <c r="I2480" i="3"/>
  <c r="K2480" i="3"/>
  <c r="I2484" i="3"/>
  <c r="K2484" i="3"/>
  <c r="I2488" i="3"/>
  <c r="K2488" i="3"/>
  <c r="I2492" i="3"/>
  <c r="K2492" i="3"/>
  <c r="I2496" i="3"/>
  <c r="K2496" i="3"/>
  <c r="I2500" i="3"/>
  <c r="K2500" i="3"/>
  <c r="I2504" i="3"/>
  <c r="K2504" i="3"/>
  <c r="I2508" i="3"/>
  <c r="K2508" i="3"/>
  <c r="I2512" i="3"/>
  <c r="O2512" i="3" s="1"/>
  <c r="R2512" i="3" s="1"/>
  <c r="K2512" i="3"/>
  <c r="I2516" i="3"/>
  <c r="O2516" i="3" s="1"/>
  <c r="R2516" i="3" s="1"/>
  <c r="K2516" i="3"/>
  <c r="I2520" i="3"/>
  <c r="O2520" i="3" s="1"/>
  <c r="R2520" i="3" s="1"/>
  <c r="K2520" i="3"/>
  <c r="I2524" i="3"/>
  <c r="O2524" i="3" s="1"/>
  <c r="R2524" i="3" s="1"/>
  <c r="K2524" i="3"/>
  <c r="I2528" i="3"/>
  <c r="O2528" i="3" s="1"/>
  <c r="R2528" i="3" s="1"/>
  <c r="K2528" i="3"/>
  <c r="I2532" i="3"/>
  <c r="O2532" i="3" s="1"/>
  <c r="R2532" i="3" s="1"/>
  <c r="K2532" i="3"/>
  <c r="I2536" i="3"/>
  <c r="O2536" i="3" s="1"/>
  <c r="K2536" i="3"/>
  <c r="I2540" i="3"/>
  <c r="O2540" i="3" s="1"/>
  <c r="R2540" i="3" s="1"/>
  <c r="K2540" i="3"/>
  <c r="I2544" i="3"/>
  <c r="O2544" i="3" s="1"/>
  <c r="R2544" i="3" s="1"/>
  <c r="K2544" i="3"/>
  <c r="I2548" i="3"/>
  <c r="O2548" i="3" s="1"/>
  <c r="K2548" i="3"/>
  <c r="I2552" i="3"/>
  <c r="O2552" i="3" s="1"/>
  <c r="R2552" i="3" s="1"/>
  <c r="K2552" i="3"/>
  <c r="I2556" i="3"/>
  <c r="O2556" i="3" s="1"/>
  <c r="R2556" i="3" s="1"/>
  <c r="K2556" i="3"/>
  <c r="I2560" i="3"/>
  <c r="O2560" i="3" s="1"/>
  <c r="R2560" i="3" s="1"/>
  <c r="K2560" i="3"/>
  <c r="I2564" i="3"/>
  <c r="O2564" i="3" s="1"/>
  <c r="R2564" i="3" s="1"/>
  <c r="K2564" i="3"/>
  <c r="I2568" i="3"/>
  <c r="O2568" i="3" s="1"/>
  <c r="R2568" i="3" s="1"/>
  <c r="K2568" i="3"/>
  <c r="I2572" i="3"/>
  <c r="O2572" i="3" s="1"/>
  <c r="R2572" i="3" s="1"/>
  <c r="K2572" i="3"/>
  <c r="I2576" i="3"/>
  <c r="O2576" i="3" s="1"/>
  <c r="R2576" i="3" s="1"/>
  <c r="K2576" i="3"/>
  <c r="I2580" i="3"/>
  <c r="O2580" i="3" s="1"/>
  <c r="R2580" i="3" s="1"/>
  <c r="K2580" i="3"/>
  <c r="I2584" i="3"/>
  <c r="O2584" i="3" s="1"/>
  <c r="R2584" i="3" s="1"/>
  <c r="K2584" i="3"/>
  <c r="I2588" i="3"/>
  <c r="O2588" i="3" s="1"/>
  <c r="R2588" i="3" s="1"/>
  <c r="K2588" i="3"/>
  <c r="I2592" i="3"/>
  <c r="O2592" i="3" s="1"/>
  <c r="R2592" i="3" s="1"/>
  <c r="K2592" i="3"/>
  <c r="I2596" i="3"/>
  <c r="O2596" i="3" s="1"/>
  <c r="R2596" i="3" s="1"/>
  <c r="K2596" i="3"/>
  <c r="I2600" i="3"/>
  <c r="O2600" i="3" s="1"/>
  <c r="R2600" i="3" s="1"/>
  <c r="K2600" i="3"/>
  <c r="I2604" i="3"/>
  <c r="O2604" i="3" s="1"/>
  <c r="R2604" i="3" s="1"/>
  <c r="K2604" i="3"/>
  <c r="I2608" i="3"/>
  <c r="O2608" i="3" s="1"/>
  <c r="K2608" i="3"/>
  <c r="I2612" i="3"/>
  <c r="O2612" i="3" s="1"/>
  <c r="R2612" i="3" s="1"/>
  <c r="K2612" i="3"/>
  <c r="I2616" i="3"/>
  <c r="O2616" i="3" s="1"/>
  <c r="R2616" i="3" s="1"/>
  <c r="K2616" i="3"/>
  <c r="I2620" i="3"/>
  <c r="O2620" i="3" s="1"/>
  <c r="R2620" i="3" s="1"/>
  <c r="K2620" i="3"/>
  <c r="I2624" i="3"/>
  <c r="O2624" i="3" s="1"/>
  <c r="R2624" i="3" s="1"/>
  <c r="K2624" i="3"/>
  <c r="I2628" i="3"/>
  <c r="O2628" i="3" s="1"/>
  <c r="R2628" i="3" s="1"/>
  <c r="K2628" i="3"/>
  <c r="I2632" i="3"/>
  <c r="O2632" i="3" s="1"/>
  <c r="R2632" i="3" s="1"/>
  <c r="K2632" i="3"/>
  <c r="I2636" i="3"/>
  <c r="O2636" i="3" s="1"/>
  <c r="R2636" i="3" s="1"/>
  <c r="K2636" i="3"/>
  <c r="I2640" i="3"/>
  <c r="O2640" i="3" s="1"/>
  <c r="R2640" i="3" s="1"/>
  <c r="K2640" i="3"/>
  <c r="I2644" i="3"/>
  <c r="O2644" i="3" s="1"/>
  <c r="R2644" i="3" s="1"/>
  <c r="K2644" i="3"/>
  <c r="I2648" i="3"/>
  <c r="O2648" i="3" s="1"/>
  <c r="K2648" i="3"/>
  <c r="I2652" i="3"/>
  <c r="O2652" i="3" s="1"/>
  <c r="R2652" i="3" s="1"/>
  <c r="K2652" i="3"/>
  <c r="I2656" i="3"/>
  <c r="O2656" i="3" s="1"/>
  <c r="R2656" i="3" s="1"/>
  <c r="K2656" i="3"/>
  <c r="I2660" i="3"/>
  <c r="O2660" i="3" s="1"/>
  <c r="R2660" i="3" s="1"/>
  <c r="K2660" i="3"/>
  <c r="I2664" i="3"/>
  <c r="O2664" i="3" s="1"/>
  <c r="R2664" i="3" s="1"/>
  <c r="K2664" i="3"/>
  <c r="I2668" i="3"/>
  <c r="O2668" i="3" s="1"/>
  <c r="R2668" i="3" s="1"/>
  <c r="K2668" i="3"/>
  <c r="I2672" i="3"/>
  <c r="O2672" i="3" s="1"/>
  <c r="R2672" i="3" s="1"/>
  <c r="K2672" i="3"/>
  <c r="I2676" i="3"/>
  <c r="O2676" i="3" s="1"/>
  <c r="R2676" i="3" s="1"/>
  <c r="K2676" i="3"/>
  <c r="I2680" i="3"/>
  <c r="O2680" i="3" s="1"/>
  <c r="R2680" i="3" s="1"/>
  <c r="K2680" i="3"/>
  <c r="I2684" i="3"/>
  <c r="O2684" i="3" s="1"/>
  <c r="R2684" i="3" s="1"/>
  <c r="K2684" i="3"/>
  <c r="I2688" i="3"/>
  <c r="O2688" i="3" s="1"/>
  <c r="R2688" i="3" s="1"/>
  <c r="K2688" i="3"/>
  <c r="I2692" i="3"/>
  <c r="O2692" i="3" s="1"/>
  <c r="R2692" i="3" s="1"/>
  <c r="K2692" i="3"/>
  <c r="I2696" i="3"/>
  <c r="O2696" i="3" s="1"/>
  <c r="R2696" i="3" s="1"/>
  <c r="K2696" i="3"/>
  <c r="I2700" i="3"/>
  <c r="O2700" i="3" s="1"/>
  <c r="R2700" i="3" s="1"/>
  <c r="K2700" i="3"/>
  <c r="I2704" i="3"/>
  <c r="O2704" i="3" s="1"/>
  <c r="R2704" i="3" s="1"/>
  <c r="K2704" i="3"/>
  <c r="I2708" i="3"/>
  <c r="O2708" i="3" s="1"/>
  <c r="R2708" i="3" s="1"/>
  <c r="K2708" i="3"/>
  <c r="I2712" i="3"/>
  <c r="O2712" i="3" s="1"/>
  <c r="R2712" i="3" s="1"/>
  <c r="K2712" i="3"/>
  <c r="I2716" i="3"/>
  <c r="O2716" i="3" s="1"/>
  <c r="R2716" i="3" s="1"/>
  <c r="K2716" i="3"/>
  <c r="I2720" i="3"/>
  <c r="O2720" i="3" s="1"/>
  <c r="R2720" i="3" s="1"/>
  <c r="K2720" i="3"/>
  <c r="I2724" i="3"/>
  <c r="O2724" i="3" s="1"/>
  <c r="R2724" i="3" s="1"/>
  <c r="K2724" i="3"/>
  <c r="I2728" i="3"/>
  <c r="O2728" i="3" s="1"/>
  <c r="R2728" i="3" s="1"/>
  <c r="K2728" i="3"/>
  <c r="I2732" i="3"/>
  <c r="O2732" i="3" s="1"/>
  <c r="R2732" i="3" s="1"/>
  <c r="K2732" i="3"/>
  <c r="I2736" i="3"/>
  <c r="O2736" i="3" s="1"/>
  <c r="R2736" i="3" s="1"/>
  <c r="K2736" i="3"/>
  <c r="I2740" i="3"/>
  <c r="O2740" i="3" s="1"/>
  <c r="R2740" i="3" s="1"/>
  <c r="K2740" i="3"/>
  <c r="I2744" i="3"/>
  <c r="O2744" i="3" s="1"/>
  <c r="R2744" i="3" s="1"/>
  <c r="K2744" i="3"/>
  <c r="I2748" i="3"/>
  <c r="O2748" i="3" s="1"/>
  <c r="R2748" i="3" s="1"/>
  <c r="K2748" i="3"/>
  <c r="I2752" i="3"/>
  <c r="O2752" i="3" s="1"/>
  <c r="R2752" i="3" s="1"/>
  <c r="K2752" i="3"/>
  <c r="I2756" i="3"/>
  <c r="O2756" i="3" s="1"/>
  <c r="R2756" i="3" s="1"/>
  <c r="K2756" i="3"/>
  <c r="I2760" i="3"/>
  <c r="O2760" i="3" s="1"/>
  <c r="R2760" i="3" s="1"/>
  <c r="K2760" i="3"/>
  <c r="I2764" i="3"/>
  <c r="O2764" i="3" s="1"/>
  <c r="R2764" i="3" s="1"/>
  <c r="K2764" i="3"/>
  <c r="I2768" i="3"/>
  <c r="O2768" i="3" s="1"/>
  <c r="R2768" i="3" s="1"/>
  <c r="K2768" i="3"/>
  <c r="I2772" i="3"/>
  <c r="O2772" i="3" s="1"/>
  <c r="R2772" i="3" s="1"/>
  <c r="K2772" i="3"/>
  <c r="I2776" i="3"/>
  <c r="O2776" i="3" s="1"/>
  <c r="R2776" i="3" s="1"/>
  <c r="K2776" i="3"/>
  <c r="I2780" i="3"/>
  <c r="O2780" i="3" s="1"/>
  <c r="R2780" i="3" s="1"/>
  <c r="K2780" i="3"/>
  <c r="I2784" i="3"/>
  <c r="O2784" i="3" s="1"/>
  <c r="R2784" i="3" s="1"/>
  <c r="K2784" i="3"/>
  <c r="J2317" i="3"/>
  <c r="L2317" i="3"/>
  <c r="J2321" i="3"/>
  <c r="L2321" i="3"/>
  <c r="J2325" i="3"/>
  <c r="L2325" i="3"/>
  <c r="J2329" i="3"/>
  <c r="L2329" i="3"/>
  <c r="J2333" i="3"/>
  <c r="L2333" i="3"/>
  <c r="J2337" i="3"/>
  <c r="L2337" i="3"/>
  <c r="J2341" i="3"/>
  <c r="L2341" i="3"/>
  <c r="J2345" i="3"/>
  <c r="L2345" i="3"/>
  <c r="J2349" i="3"/>
  <c r="L2349" i="3"/>
  <c r="J2353" i="3"/>
  <c r="L2353" i="3"/>
  <c r="J2357" i="3"/>
  <c r="L2357" i="3"/>
  <c r="J2361" i="3"/>
  <c r="L2361" i="3"/>
  <c r="J2365" i="3"/>
  <c r="L2365" i="3"/>
  <c r="J2369" i="3"/>
  <c r="L2369" i="3"/>
  <c r="J2373" i="3"/>
  <c r="L2373" i="3"/>
  <c r="J2377" i="3"/>
  <c r="L2377" i="3"/>
  <c r="J2381" i="3"/>
  <c r="L2381" i="3"/>
  <c r="J2385" i="3"/>
  <c r="L2385" i="3"/>
  <c r="J2389" i="3"/>
  <c r="L2389" i="3"/>
  <c r="J2393" i="3"/>
  <c r="L2393" i="3"/>
  <c r="J2397" i="3"/>
  <c r="L2397" i="3"/>
  <c r="J2401" i="3"/>
  <c r="L2401" i="3"/>
  <c r="J2405" i="3"/>
  <c r="L2405" i="3"/>
  <c r="J2409" i="3"/>
  <c r="L2409" i="3"/>
  <c r="J2413" i="3"/>
  <c r="L2413" i="3"/>
  <c r="J2417" i="3"/>
  <c r="L2417" i="3"/>
  <c r="J2421" i="3"/>
  <c r="L2421" i="3"/>
  <c r="J2425" i="3"/>
  <c r="L2425" i="3"/>
  <c r="J2429" i="3"/>
  <c r="L2429" i="3"/>
  <c r="J2433" i="3"/>
  <c r="L2433" i="3"/>
  <c r="J2437" i="3"/>
  <c r="L2437" i="3"/>
  <c r="J2441" i="3"/>
  <c r="L2441" i="3"/>
  <c r="J2445" i="3"/>
  <c r="L2445" i="3"/>
  <c r="J2449" i="3"/>
  <c r="L2449" i="3"/>
  <c r="J2453" i="3"/>
  <c r="L2453" i="3"/>
  <c r="J2457" i="3"/>
  <c r="J2461" i="3"/>
  <c r="L2461" i="3"/>
  <c r="J2465" i="3"/>
  <c r="L2465" i="3"/>
  <c r="J2469" i="3"/>
  <c r="L2469" i="3"/>
  <c r="J2473" i="3"/>
  <c r="L2473" i="3"/>
  <c r="J2477" i="3"/>
  <c r="L2477" i="3"/>
  <c r="J2481" i="3"/>
  <c r="L2481" i="3"/>
  <c r="J2485" i="3"/>
  <c r="L2485" i="3"/>
  <c r="J2489" i="3"/>
  <c r="L2489" i="3"/>
  <c r="J2493" i="3"/>
  <c r="L2493" i="3"/>
  <c r="J2497" i="3"/>
  <c r="L2497" i="3"/>
  <c r="J2501" i="3"/>
  <c r="L2501" i="3"/>
  <c r="J2505" i="3"/>
  <c r="L2505" i="3"/>
  <c r="J2509" i="3"/>
  <c r="L2509" i="3"/>
  <c r="J2513" i="3"/>
  <c r="P2513" i="3" s="1"/>
  <c r="S2513" i="3" s="1"/>
  <c r="L2513" i="3"/>
  <c r="J2517" i="3"/>
  <c r="P2517" i="3" s="1"/>
  <c r="S2517" i="3" s="1"/>
  <c r="L2517" i="3"/>
  <c r="J2521" i="3"/>
  <c r="P2521" i="3" s="1"/>
  <c r="S2521" i="3" s="1"/>
  <c r="L2521" i="3"/>
  <c r="J2525" i="3"/>
  <c r="P2525" i="3" s="1"/>
  <c r="S2525" i="3" s="1"/>
  <c r="L2525" i="3"/>
  <c r="J2529" i="3"/>
  <c r="P2529" i="3" s="1"/>
  <c r="S2529" i="3" s="1"/>
  <c r="L2529" i="3"/>
  <c r="J2533" i="3"/>
  <c r="P2533" i="3" s="1"/>
  <c r="S2533" i="3" s="1"/>
  <c r="L2533" i="3"/>
  <c r="J2537" i="3"/>
  <c r="P2537" i="3" s="1"/>
  <c r="S2537" i="3" s="1"/>
  <c r="L2537" i="3"/>
  <c r="J2541" i="3"/>
  <c r="P2541" i="3" s="1"/>
  <c r="S2541" i="3" s="1"/>
  <c r="L2541" i="3"/>
  <c r="J2545" i="3"/>
  <c r="P2545" i="3" s="1"/>
  <c r="S2545" i="3" s="1"/>
  <c r="L2545" i="3"/>
  <c r="J2549" i="3"/>
  <c r="P2549" i="3" s="1"/>
  <c r="S2549" i="3" s="1"/>
  <c r="L2549" i="3"/>
  <c r="J2553" i="3"/>
  <c r="P2553" i="3" s="1"/>
  <c r="S2553" i="3" s="1"/>
  <c r="L2553" i="3"/>
  <c r="J2557" i="3"/>
  <c r="P2557" i="3" s="1"/>
  <c r="S2557" i="3" s="1"/>
  <c r="L2557" i="3"/>
  <c r="J2561" i="3"/>
  <c r="P2561" i="3" s="1"/>
  <c r="S2561" i="3" s="1"/>
  <c r="L2561" i="3"/>
  <c r="J2565" i="3"/>
  <c r="P2565" i="3" s="1"/>
  <c r="S2565" i="3" s="1"/>
  <c r="L2565" i="3"/>
  <c r="J2569" i="3"/>
  <c r="P2569" i="3" s="1"/>
  <c r="S2569" i="3" s="1"/>
  <c r="L2569" i="3"/>
  <c r="J2573" i="3"/>
  <c r="P2573" i="3" s="1"/>
  <c r="S2573" i="3" s="1"/>
  <c r="L2573" i="3"/>
  <c r="J2577" i="3"/>
  <c r="P2577" i="3" s="1"/>
  <c r="S2577" i="3" s="1"/>
  <c r="L2577" i="3"/>
  <c r="J2581" i="3"/>
  <c r="P2581" i="3" s="1"/>
  <c r="S2581" i="3" s="1"/>
  <c r="L2581" i="3"/>
  <c r="J2585" i="3"/>
  <c r="P2585" i="3" s="1"/>
  <c r="S2585" i="3" s="1"/>
  <c r="L2585" i="3"/>
  <c r="L2589" i="3"/>
  <c r="L2593" i="3"/>
  <c r="L2597" i="3"/>
  <c r="L2601" i="3"/>
  <c r="L2605" i="3"/>
  <c r="L2609" i="3"/>
  <c r="L2613" i="3"/>
  <c r="L2617" i="3"/>
  <c r="L2621" i="3"/>
  <c r="L2625" i="3"/>
  <c r="L2629" i="3"/>
  <c r="L2633" i="3"/>
  <c r="L2637" i="3"/>
  <c r="L2641" i="3"/>
  <c r="L2645" i="3"/>
  <c r="L2649" i="3"/>
  <c r="L2653" i="3"/>
  <c r="L2657" i="3"/>
  <c r="L2661" i="3"/>
  <c r="L2665" i="3"/>
  <c r="L2669" i="3"/>
  <c r="L2673" i="3"/>
  <c r="L2677" i="3"/>
  <c r="L2681" i="3"/>
  <c r="L2685" i="3"/>
  <c r="L2689" i="3"/>
  <c r="L2693" i="3"/>
  <c r="L2697" i="3"/>
  <c r="L2701" i="3"/>
  <c r="L2705" i="3"/>
  <c r="L2709" i="3"/>
  <c r="L2713" i="3"/>
  <c r="L2717" i="3"/>
  <c r="L2721" i="3"/>
  <c r="L2725" i="3"/>
  <c r="L2729" i="3"/>
  <c r="L2733" i="3"/>
  <c r="L2737" i="3"/>
  <c r="L2741" i="3"/>
  <c r="L2745" i="3"/>
  <c r="L2749" i="3"/>
  <c r="L2753" i="3"/>
  <c r="L2757" i="3"/>
  <c r="L2761" i="3"/>
  <c r="L2765" i="3"/>
  <c r="L2769" i="3"/>
  <c r="L2773" i="3"/>
  <c r="L2777" i="3"/>
  <c r="L2781" i="3"/>
  <c r="L2785" i="3"/>
  <c r="L2789" i="3"/>
  <c r="L2793" i="3"/>
  <c r="L2797" i="3"/>
  <c r="L2801" i="3"/>
  <c r="L2805" i="3"/>
  <c r="L2809" i="3"/>
  <c r="L2813" i="3"/>
  <c r="L2817" i="3"/>
  <c r="L2821" i="3"/>
  <c r="L2825" i="3"/>
  <c r="L2829" i="3"/>
  <c r="L2833" i="3"/>
  <c r="L2837" i="3"/>
  <c r="L2841" i="3"/>
  <c r="L2845" i="3"/>
  <c r="L2849" i="3"/>
  <c r="L2853" i="3"/>
  <c r="L2857" i="3"/>
  <c r="L2861" i="3"/>
  <c r="L2865" i="3"/>
  <c r="L2869" i="3"/>
  <c r="L2873" i="3"/>
  <c r="L2877" i="3"/>
  <c r="L2881" i="3"/>
  <c r="L2885" i="3"/>
  <c r="L2889" i="3"/>
  <c r="L2893" i="3"/>
  <c r="L2897" i="3"/>
  <c r="L2901" i="3"/>
  <c r="L2905" i="3"/>
  <c r="L2909" i="3"/>
  <c r="L2913" i="3"/>
  <c r="L2917" i="3"/>
  <c r="L2921" i="3"/>
  <c r="L2925" i="3"/>
  <c r="L2929" i="3"/>
  <c r="L2933" i="3"/>
  <c r="L2937" i="3"/>
  <c r="L2941" i="3"/>
  <c r="L2945" i="3"/>
  <c r="L2949" i="3"/>
  <c r="K2850" i="3"/>
  <c r="K2822" i="3"/>
  <c r="K2906" i="3"/>
  <c r="K2790" i="3"/>
  <c r="K2762" i="3"/>
  <c r="K2481" i="3"/>
  <c r="K2485" i="3"/>
  <c r="K2493" i="3"/>
  <c r="K2497" i="3"/>
  <c r="K2505" i="3"/>
  <c r="K2509" i="3"/>
  <c r="K2517" i="3"/>
  <c r="K2521" i="3"/>
  <c r="K2529" i="3"/>
  <c r="K2533" i="3"/>
  <c r="K2541" i="3"/>
  <c r="K2545" i="3"/>
  <c r="K2553" i="3"/>
  <c r="K2557" i="3"/>
  <c r="K2565" i="3"/>
  <c r="K2569" i="3"/>
  <c r="K2577" i="3"/>
  <c r="K2581" i="3"/>
  <c r="K2589" i="3"/>
  <c r="K2593" i="3"/>
  <c r="K2601" i="3"/>
  <c r="K2605" i="3"/>
  <c r="K2613" i="3"/>
  <c r="K2617" i="3"/>
  <c r="K2625" i="3"/>
  <c r="K2629" i="3"/>
  <c r="K2637" i="3"/>
  <c r="K2641" i="3"/>
  <c r="K2649" i="3"/>
  <c r="K2653" i="3"/>
  <c r="K2661" i="3"/>
  <c r="K2665" i="3"/>
  <c r="K2673" i="3"/>
  <c r="K2677" i="3"/>
  <c r="K2685" i="3"/>
  <c r="K2689" i="3"/>
  <c r="K2697" i="3"/>
  <c r="K2701" i="3"/>
  <c r="K2709" i="3"/>
  <c r="K2713" i="3"/>
  <c r="K2721" i="3"/>
  <c r="K2725" i="3"/>
  <c r="K2733" i="3"/>
  <c r="K2737" i="3"/>
  <c r="K2745" i="3"/>
  <c r="K2749" i="3"/>
  <c r="K2757" i="3"/>
  <c r="K2761" i="3"/>
  <c r="K2769" i="3"/>
  <c r="K2773" i="3"/>
  <c r="K2781" i="3"/>
  <c r="K2785" i="3"/>
  <c r="K2793" i="3"/>
  <c r="K2797" i="3"/>
  <c r="K2805" i="3"/>
  <c r="K2809" i="3"/>
  <c r="K2817" i="3"/>
  <c r="K2821" i="3"/>
  <c r="K2829" i="3"/>
  <c r="K2833" i="3"/>
  <c r="K2841" i="3"/>
  <c r="K2845" i="3"/>
  <c r="K2853" i="3"/>
  <c r="K2857" i="3"/>
  <c r="K2865" i="3"/>
  <c r="K2869" i="3"/>
  <c r="K2877" i="3"/>
  <c r="K2881" i="3"/>
  <c r="K2889" i="3"/>
  <c r="K2893" i="3"/>
  <c r="K2901" i="3"/>
  <c r="K2905" i="3"/>
  <c r="K2913" i="3"/>
  <c r="K2917" i="3"/>
  <c r="K2925" i="3"/>
  <c r="K2929" i="3"/>
  <c r="K2937" i="3"/>
  <c r="K2941" i="3"/>
  <c r="K2949" i="3"/>
  <c r="K2953" i="3"/>
  <c r="K2961" i="3"/>
  <c r="K2965" i="3"/>
  <c r="K2973" i="3"/>
  <c r="K2977" i="3"/>
  <c r="K2985" i="3"/>
  <c r="K2989" i="3"/>
  <c r="K2874" i="3"/>
  <c r="K2846" i="3"/>
  <c r="K2730" i="3"/>
  <c r="K2690" i="3"/>
  <c r="K2642" i="3"/>
  <c r="K2594" i="3"/>
  <c r="K2546" i="3"/>
  <c r="L2210" i="3"/>
  <c r="L2214" i="3"/>
  <c r="L2218" i="3"/>
  <c r="L2222" i="3"/>
  <c r="L2226" i="3"/>
  <c r="L2230" i="3"/>
  <c r="L2234" i="3"/>
  <c r="L2238" i="3"/>
  <c r="L2242" i="3"/>
  <c r="L2246" i="3"/>
  <c r="L2250" i="3"/>
  <c r="L2254" i="3"/>
  <c r="L2258" i="3"/>
  <c r="L2262" i="3"/>
  <c r="L2266" i="3"/>
  <c r="L2270" i="3"/>
  <c r="L2274" i="3"/>
  <c r="L2278" i="3"/>
  <c r="L2282" i="3"/>
  <c r="L2286" i="3"/>
  <c r="L2290" i="3"/>
  <c r="L2294" i="3"/>
  <c r="L2298" i="3"/>
  <c r="L2302" i="3"/>
  <c r="L2306" i="3"/>
  <c r="L2310" i="3"/>
  <c r="L2314" i="3"/>
  <c r="L2318" i="3"/>
  <c r="L2322" i="3"/>
  <c r="L2326" i="3"/>
  <c r="L2330" i="3"/>
  <c r="L2334" i="3"/>
  <c r="L2338" i="3"/>
  <c r="L2342" i="3"/>
  <c r="L2346" i="3"/>
  <c r="J2350" i="3"/>
  <c r="L2350" i="3"/>
  <c r="J2354" i="3"/>
  <c r="L2354" i="3"/>
  <c r="J2358" i="3"/>
  <c r="L2358" i="3"/>
  <c r="J2362" i="3"/>
  <c r="L2362" i="3"/>
  <c r="J2366" i="3"/>
  <c r="L2366" i="3"/>
  <c r="J2370" i="3"/>
  <c r="L2370" i="3"/>
  <c r="J2374" i="3"/>
  <c r="L2374" i="3"/>
  <c r="J2378" i="3"/>
  <c r="L2378" i="3"/>
  <c r="J2382" i="3"/>
  <c r="L2382" i="3"/>
  <c r="J2386" i="3"/>
  <c r="L2386" i="3"/>
  <c r="J2390" i="3"/>
  <c r="L2390" i="3"/>
  <c r="J2394" i="3"/>
  <c r="L2394" i="3"/>
  <c r="J2398" i="3"/>
  <c r="L2398" i="3"/>
  <c r="J2402" i="3"/>
  <c r="L2402" i="3"/>
  <c r="J2406" i="3"/>
  <c r="L2406" i="3"/>
  <c r="J2410" i="3"/>
  <c r="L2410" i="3"/>
  <c r="J2414" i="3"/>
  <c r="L2414" i="3"/>
  <c r="J2418" i="3"/>
  <c r="L2418" i="3"/>
  <c r="J2422" i="3"/>
  <c r="L2422" i="3"/>
  <c r="J2426" i="3"/>
  <c r="L2426" i="3"/>
  <c r="J2430" i="3"/>
  <c r="L2430" i="3"/>
  <c r="J2434" i="3"/>
  <c r="L2434" i="3"/>
  <c r="J2438" i="3"/>
  <c r="L2438" i="3"/>
  <c r="J2442" i="3"/>
  <c r="L2442" i="3"/>
  <c r="J2446" i="3"/>
  <c r="L2446" i="3"/>
  <c r="J2450" i="3"/>
  <c r="L2450" i="3"/>
  <c r="J2454" i="3"/>
  <c r="L2454" i="3"/>
  <c r="J2458" i="3"/>
  <c r="L2458" i="3"/>
  <c r="J2462" i="3"/>
  <c r="L2462" i="3"/>
  <c r="J2466" i="3"/>
  <c r="L2466" i="3"/>
  <c r="J2470" i="3"/>
  <c r="L2470" i="3"/>
  <c r="J2474" i="3"/>
  <c r="L2474" i="3"/>
  <c r="J2478" i="3"/>
  <c r="L2478" i="3"/>
  <c r="J2482" i="3"/>
  <c r="L2482" i="3"/>
  <c r="J2486" i="3"/>
  <c r="L2486" i="3"/>
  <c r="J2490" i="3"/>
  <c r="L2490" i="3"/>
  <c r="J2494" i="3"/>
  <c r="L2494" i="3"/>
  <c r="J2498" i="3"/>
  <c r="L2498" i="3"/>
  <c r="J2502" i="3"/>
  <c r="L2502" i="3"/>
  <c r="J2506" i="3"/>
  <c r="L2506" i="3"/>
  <c r="J2510" i="3"/>
  <c r="P2510" i="3" s="1"/>
  <c r="S2510" i="3" s="1"/>
  <c r="L2510" i="3"/>
  <c r="J2514" i="3"/>
  <c r="P2514" i="3" s="1"/>
  <c r="L2514" i="3"/>
  <c r="J2518" i="3"/>
  <c r="P2518" i="3" s="1"/>
  <c r="L2518" i="3"/>
  <c r="J2522" i="3"/>
  <c r="P2522" i="3" s="1"/>
  <c r="S2522" i="3" s="1"/>
  <c r="L2522" i="3"/>
  <c r="L2526" i="3"/>
  <c r="L2530" i="3"/>
  <c r="L2534" i="3"/>
  <c r="L2538" i="3"/>
  <c r="L2542" i="3"/>
  <c r="L2546" i="3"/>
  <c r="L2550" i="3"/>
  <c r="L2554" i="3"/>
  <c r="L2558" i="3"/>
  <c r="L2562" i="3"/>
  <c r="L2566" i="3"/>
  <c r="L2570" i="3"/>
  <c r="L2574" i="3"/>
  <c r="J2578" i="3"/>
  <c r="P2578" i="3" s="1"/>
  <c r="S2578" i="3" s="1"/>
  <c r="L2578" i="3"/>
  <c r="J2582" i="3"/>
  <c r="P2582" i="3" s="1"/>
  <c r="S2582" i="3" s="1"/>
  <c r="L2582" i="3"/>
  <c r="J2586" i="3"/>
  <c r="P2586" i="3" s="1"/>
  <c r="S2586" i="3" s="1"/>
  <c r="L2586" i="3"/>
  <c r="J2590" i="3"/>
  <c r="P2590" i="3" s="1"/>
  <c r="S2590" i="3" s="1"/>
  <c r="L2590" i="3"/>
  <c r="J2594" i="3"/>
  <c r="P2594" i="3" s="1"/>
  <c r="S2594" i="3" s="1"/>
  <c r="L2594" i="3"/>
  <c r="J2598" i="3"/>
  <c r="P2598" i="3" s="1"/>
  <c r="S2598" i="3" s="1"/>
  <c r="L2598" i="3"/>
  <c r="J2602" i="3"/>
  <c r="P2602" i="3" s="1"/>
  <c r="S2602" i="3" s="1"/>
  <c r="L2602" i="3"/>
  <c r="J2606" i="3"/>
  <c r="P2606" i="3" s="1"/>
  <c r="S2606" i="3" s="1"/>
  <c r="L2606" i="3"/>
  <c r="J2610" i="3"/>
  <c r="P2610" i="3" s="1"/>
  <c r="S2610" i="3" s="1"/>
  <c r="L2610" i="3"/>
  <c r="J2614" i="3"/>
  <c r="P2614" i="3" s="1"/>
  <c r="S2614" i="3" s="1"/>
  <c r="L2614" i="3"/>
  <c r="J2618" i="3"/>
  <c r="P2618" i="3" s="1"/>
  <c r="S2618" i="3" s="1"/>
  <c r="L2618" i="3"/>
  <c r="L2622" i="3"/>
  <c r="L2626" i="3"/>
  <c r="L2630" i="3"/>
  <c r="L2634" i="3"/>
  <c r="L2638" i="3"/>
  <c r="L2642" i="3"/>
  <c r="J2646" i="3"/>
  <c r="P2646" i="3" s="1"/>
  <c r="S2646" i="3" s="1"/>
  <c r="L2646" i="3"/>
  <c r="J2650" i="3"/>
  <c r="P2650" i="3" s="1"/>
  <c r="S2650" i="3" s="1"/>
  <c r="L2650" i="3"/>
  <c r="J2654" i="3"/>
  <c r="P2654" i="3" s="1"/>
  <c r="S2654" i="3" s="1"/>
  <c r="L2654" i="3"/>
  <c r="J2658" i="3"/>
  <c r="P2658" i="3" s="1"/>
  <c r="S2658" i="3" s="1"/>
  <c r="L2658" i="3"/>
  <c r="J2662" i="3"/>
  <c r="P2662" i="3" s="1"/>
  <c r="S2662" i="3" s="1"/>
  <c r="L2662" i="3"/>
  <c r="J2666" i="3"/>
  <c r="P2666" i="3" s="1"/>
  <c r="S2666" i="3" s="1"/>
  <c r="L2666" i="3"/>
  <c r="J2670" i="3"/>
  <c r="P2670" i="3" s="1"/>
  <c r="S2670" i="3" s="1"/>
  <c r="L2670" i="3"/>
  <c r="J2674" i="3"/>
  <c r="P2674" i="3" s="1"/>
  <c r="S2674" i="3" s="1"/>
  <c r="L2674" i="3"/>
  <c r="J2678" i="3"/>
  <c r="P2678" i="3" s="1"/>
  <c r="S2678" i="3" s="1"/>
  <c r="L2678" i="3"/>
  <c r="J2682" i="3"/>
  <c r="P2682" i="3" s="1"/>
  <c r="S2682" i="3" s="1"/>
  <c r="L2682" i="3"/>
  <c r="J2686" i="3"/>
  <c r="P2686" i="3" s="1"/>
  <c r="S2686" i="3" s="1"/>
  <c r="L2686" i="3"/>
  <c r="J2690" i="3"/>
  <c r="P2690" i="3" s="1"/>
  <c r="S2690" i="3" s="1"/>
  <c r="L2690" i="3"/>
  <c r="J2694" i="3"/>
  <c r="P2694" i="3" s="1"/>
  <c r="S2694" i="3" s="1"/>
  <c r="L2694" i="3"/>
  <c r="J2698" i="3"/>
  <c r="P2698" i="3" s="1"/>
  <c r="S2698" i="3" s="1"/>
  <c r="L2698" i="3"/>
  <c r="J2702" i="3"/>
  <c r="P2702" i="3" s="1"/>
  <c r="S2702" i="3" s="1"/>
  <c r="L2702" i="3"/>
  <c r="J2706" i="3"/>
  <c r="P2706" i="3" s="1"/>
  <c r="S2706" i="3" s="1"/>
  <c r="L2706" i="3"/>
  <c r="J2710" i="3"/>
  <c r="P2710" i="3" s="1"/>
  <c r="S2710" i="3" s="1"/>
  <c r="L2710" i="3"/>
  <c r="J2714" i="3"/>
  <c r="P2714" i="3" s="1"/>
  <c r="S2714" i="3" s="1"/>
  <c r="L2714" i="3"/>
  <c r="J2718" i="3"/>
  <c r="P2718" i="3" s="1"/>
  <c r="S2718" i="3" s="1"/>
  <c r="L2718" i="3"/>
  <c r="J2722" i="3"/>
  <c r="P2722" i="3" s="1"/>
  <c r="S2722" i="3" s="1"/>
  <c r="L2722" i="3"/>
  <c r="J2726" i="3"/>
  <c r="P2726" i="3" s="1"/>
  <c r="S2726" i="3" s="1"/>
  <c r="L2726" i="3"/>
  <c r="J2730" i="3"/>
  <c r="P2730" i="3" s="1"/>
  <c r="S2730" i="3" s="1"/>
  <c r="L2730" i="3"/>
  <c r="J2734" i="3"/>
  <c r="P2734" i="3" s="1"/>
  <c r="S2734" i="3" s="1"/>
  <c r="L2734" i="3"/>
  <c r="J2738" i="3"/>
  <c r="P2738" i="3" s="1"/>
  <c r="S2738" i="3" s="1"/>
  <c r="L2738" i="3"/>
  <c r="J2742" i="3"/>
  <c r="P2742" i="3" s="1"/>
  <c r="S2742" i="3" s="1"/>
  <c r="L2742" i="3"/>
  <c r="J2746" i="3"/>
  <c r="P2746" i="3" s="1"/>
  <c r="S2746" i="3" s="1"/>
  <c r="L2746" i="3"/>
  <c r="J2750" i="3"/>
  <c r="P2750" i="3" s="1"/>
  <c r="L2750" i="3"/>
  <c r="J2754" i="3"/>
  <c r="P2754" i="3" s="1"/>
  <c r="S2754" i="3" s="1"/>
  <c r="L2754" i="3"/>
  <c r="J2758" i="3"/>
  <c r="P2758" i="3" s="1"/>
  <c r="S2758" i="3" s="1"/>
  <c r="L2758" i="3"/>
  <c r="J2762" i="3"/>
  <c r="P2762" i="3" s="1"/>
  <c r="S2762" i="3" s="1"/>
  <c r="L2762" i="3"/>
  <c r="J2766" i="3"/>
  <c r="P2766" i="3" s="1"/>
  <c r="S2766" i="3" s="1"/>
  <c r="L2766" i="3"/>
  <c r="J2770" i="3"/>
  <c r="P2770" i="3" s="1"/>
  <c r="S2770" i="3" s="1"/>
  <c r="L2770" i="3"/>
  <c r="J2774" i="3"/>
  <c r="P2774" i="3" s="1"/>
  <c r="S2774" i="3" s="1"/>
  <c r="L2774" i="3"/>
  <c r="J2778" i="3"/>
  <c r="P2778" i="3" s="1"/>
  <c r="S2778" i="3" s="1"/>
  <c r="L2778" i="3"/>
  <c r="J2782" i="3"/>
  <c r="P2782" i="3" s="1"/>
  <c r="S2782" i="3" s="1"/>
  <c r="L2782" i="3"/>
  <c r="J2786" i="3"/>
  <c r="P2786" i="3" s="1"/>
  <c r="S2786" i="3" s="1"/>
  <c r="L2786" i="3"/>
  <c r="J2790" i="3"/>
  <c r="P2790" i="3" s="1"/>
  <c r="S2790" i="3" s="1"/>
  <c r="L2790" i="3"/>
  <c r="J2794" i="3"/>
  <c r="P2794" i="3" s="1"/>
  <c r="S2794" i="3" s="1"/>
  <c r="L2794" i="3"/>
  <c r="J2798" i="3"/>
  <c r="P2798" i="3" s="1"/>
  <c r="S2798" i="3" s="1"/>
  <c r="L2798" i="3"/>
  <c r="J2802" i="3"/>
  <c r="P2802" i="3" s="1"/>
  <c r="S2802" i="3" s="1"/>
  <c r="L2802" i="3"/>
  <c r="J2806" i="3"/>
  <c r="P2806" i="3" s="1"/>
  <c r="S2806" i="3" s="1"/>
  <c r="L2806" i="3"/>
  <c r="J2810" i="3"/>
  <c r="P2810" i="3" s="1"/>
  <c r="S2810" i="3" s="1"/>
  <c r="L2810" i="3"/>
  <c r="J2814" i="3"/>
  <c r="P2814" i="3" s="1"/>
  <c r="S2814" i="3" s="1"/>
  <c r="L2814" i="3"/>
  <c r="J2818" i="3"/>
  <c r="P2818" i="3" s="1"/>
  <c r="S2818" i="3" s="1"/>
  <c r="L2818" i="3"/>
  <c r="J2822" i="3"/>
  <c r="P2822" i="3" s="1"/>
  <c r="S2822" i="3" s="1"/>
  <c r="L2822" i="3"/>
  <c r="J2826" i="3"/>
  <c r="P2826" i="3" s="1"/>
  <c r="S2826" i="3" s="1"/>
  <c r="L2826" i="3"/>
  <c r="J2830" i="3"/>
  <c r="P2830" i="3" s="1"/>
  <c r="S2830" i="3" s="1"/>
  <c r="L2830" i="3"/>
  <c r="J2834" i="3"/>
  <c r="P2834" i="3" s="1"/>
  <c r="S2834" i="3" s="1"/>
  <c r="L2834" i="3"/>
  <c r="J2838" i="3"/>
  <c r="P2838" i="3" s="1"/>
  <c r="S2838" i="3" s="1"/>
  <c r="L2838" i="3"/>
  <c r="J2842" i="3"/>
  <c r="P2842" i="3" s="1"/>
  <c r="S2842" i="3" s="1"/>
  <c r="L2842" i="3"/>
  <c r="J2846" i="3"/>
  <c r="P2846" i="3" s="1"/>
  <c r="S2846" i="3" s="1"/>
  <c r="L2846" i="3"/>
  <c r="J2850" i="3"/>
  <c r="P2850" i="3" s="1"/>
  <c r="S2850" i="3" s="1"/>
  <c r="L2850" i="3"/>
  <c r="J2854" i="3"/>
  <c r="P2854" i="3" s="1"/>
  <c r="S2854" i="3" s="1"/>
  <c r="L2854" i="3"/>
  <c r="J2858" i="3"/>
  <c r="P2858" i="3" s="1"/>
  <c r="S2858" i="3" s="1"/>
  <c r="L2858" i="3"/>
  <c r="J2862" i="3"/>
  <c r="P2862" i="3" s="1"/>
  <c r="S2862" i="3" s="1"/>
  <c r="L2862" i="3"/>
  <c r="J2866" i="3"/>
  <c r="P2866" i="3" s="1"/>
  <c r="S2866" i="3" s="1"/>
  <c r="L2866" i="3"/>
  <c r="J2870" i="3"/>
  <c r="P2870" i="3" s="1"/>
  <c r="S2870" i="3" s="1"/>
  <c r="L2870" i="3"/>
  <c r="J2874" i="3"/>
  <c r="P2874" i="3" s="1"/>
  <c r="S2874" i="3" s="1"/>
  <c r="L2874" i="3"/>
  <c r="J2878" i="3"/>
  <c r="P2878" i="3" s="1"/>
  <c r="S2878" i="3" s="1"/>
  <c r="L2878" i="3"/>
  <c r="J2882" i="3"/>
  <c r="P2882" i="3" s="1"/>
  <c r="S2882" i="3" s="1"/>
  <c r="L2882" i="3"/>
  <c r="J2886" i="3"/>
  <c r="P2886" i="3" s="1"/>
  <c r="S2886" i="3" s="1"/>
  <c r="L2886" i="3"/>
  <c r="J2890" i="3"/>
  <c r="P2890" i="3" s="1"/>
  <c r="S2890" i="3" s="1"/>
  <c r="L2890" i="3"/>
  <c r="J2894" i="3"/>
  <c r="P2894" i="3" s="1"/>
  <c r="S2894" i="3" s="1"/>
  <c r="L2894" i="3"/>
  <c r="J2898" i="3"/>
  <c r="P2898" i="3" s="1"/>
  <c r="S2898" i="3" s="1"/>
  <c r="L2898" i="3"/>
  <c r="J2902" i="3"/>
  <c r="P2902" i="3" s="1"/>
  <c r="S2902" i="3" s="1"/>
  <c r="L2902" i="3"/>
  <c r="J2906" i="3"/>
  <c r="P2906" i="3" s="1"/>
  <c r="S2906" i="3" s="1"/>
  <c r="L2906" i="3"/>
  <c r="J2910" i="3"/>
  <c r="P2910" i="3" s="1"/>
  <c r="S2910" i="3" s="1"/>
  <c r="L2910" i="3"/>
  <c r="J2914" i="3"/>
  <c r="P2914" i="3" s="1"/>
  <c r="S2914" i="3" s="1"/>
  <c r="L2914" i="3"/>
  <c r="J2918" i="3"/>
  <c r="P2918" i="3" s="1"/>
  <c r="S2918" i="3" s="1"/>
  <c r="L2918" i="3"/>
  <c r="J2922" i="3"/>
  <c r="P2922" i="3" s="1"/>
  <c r="S2922" i="3" s="1"/>
  <c r="L2922" i="3"/>
  <c r="J2926" i="3"/>
  <c r="P2926" i="3" s="1"/>
  <c r="S2926" i="3" s="1"/>
  <c r="L2926" i="3"/>
  <c r="J2930" i="3"/>
  <c r="P2930" i="3" s="1"/>
  <c r="S2930" i="3" s="1"/>
  <c r="L2930" i="3"/>
  <c r="J2934" i="3"/>
  <c r="P2934" i="3" s="1"/>
  <c r="S2934" i="3" s="1"/>
  <c r="L2934" i="3"/>
  <c r="J2938" i="3"/>
  <c r="P2938" i="3" s="1"/>
  <c r="S2938" i="3" s="1"/>
  <c r="L2938" i="3"/>
  <c r="J2942" i="3"/>
  <c r="P2942" i="3" s="1"/>
  <c r="S2942" i="3" s="1"/>
  <c r="L2942" i="3"/>
  <c r="J2946" i="3"/>
  <c r="P2946" i="3" s="1"/>
  <c r="S2946" i="3" s="1"/>
  <c r="L2946" i="3"/>
  <c r="J2950" i="3"/>
  <c r="P2950" i="3" s="1"/>
  <c r="S2950" i="3" s="1"/>
  <c r="L2950" i="3"/>
  <c r="J2954" i="3"/>
  <c r="P2954" i="3" s="1"/>
  <c r="S2954" i="3" s="1"/>
  <c r="L2954" i="3"/>
  <c r="J2958" i="3"/>
  <c r="P2958" i="3" s="1"/>
  <c r="L2958" i="3"/>
  <c r="J2962" i="3"/>
  <c r="P2962" i="3" s="1"/>
  <c r="S2962" i="3" s="1"/>
  <c r="L2962" i="3"/>
  <c r="J2966" i="3"/>
  <c r="P2966" i="3" s="1"/>
  <c r="S2966" i="3" s="1"/>
  <c r="L2966" i="3"/>
  <c r="J2970" i="3"/>
  <c r="P2970" i="3" s="1"/>
  <c r="S2970" i="3" s="1"/>
  <c r="L2970" i="3"/>
  <c r="J2974" i="3"/>
  <c r="P2974" i="3" s="1"/>
  <c r="S2974" i="3" s="1"/>
  <c r="L2974" i="3"/>
  <c r="J2978" i="3"/>
  <c r="P2978" i="3" s="1"/>
  <c r="S2978" i="3" s="1"/>
  <c r="L2978" i="3"/>
  <c r="J2982" i="3"/>
  <c r="P2982" i="3" s="1"/>
  <c r="S2982" i="3" s="1"/>
  <c r="L2982" i="3"/>
  <c r="J2986" i="3"/>
  <c r="P2986" i="3" s="1"/>
  <c r="S2986" i="3" s="1"/>
  <c r="L2986" i="3"/>
  <c r="L2990" i="3"/>
  <c r="J2994" i="3"/>
  <c r="P2994" i="3" s="1"/>
  <c r="S2994" i="3" s="1"/>
  <c r="L2994" i="3"/>
  <c r="K2814" i="3"/>
  <c r="K2786" i="3"/>
  <c r="M2446" i="3"/>
  <c r="M2450" i="3"/>
  <c r="M2454" i="3"/>
  <c r="M2458" i="3"/>
  <c r="M2462" i="3"/>
  <c r="M2466" i="3"/>
  <c r="M2470" i="3"/>
  <c r="M2474" i="3"/>
  <c r="M2478" i="3"/>
  <c r="M2482" i="3"/>
  <c r="M2486" i="3"/>
  <c r="M2490" i="3"/>
  <c r="M2494" i="3"/>
  <c r="M2498" i="3"/>
  <c r="M2502" i="3"/>
  <c r="M2506" i="3"/>
  <c r="M2510" i="3"/>
  <c r="M2514" i="3"/>
  <c r="M2518" i="3"/>
  <c r="M2522" i="3"/>
  <c r="M2526" i="3"/>
  <c r="M2530" i="3"/>
  <c r="M2534" i="3"/>
  <c r="M2538" i="3"/>
  <c r="M2542" i="3"/>
  <c r="M2546" i="3"/>
  <c r="M2550" i="3"/>
  <c r="M2554" i="3"/>
  <c r="M2558" i="3"/>
  <c r="M2562" i="3"/>
  <c r="M2566" i="3"/>
  <c r="M2570" i="3"/>
  <c r="M2574" i="3"/>
  <c r="M2578" i="3"/>
  <c r="M2582" i="3"/>
  <c r="M2586" i="3"/>
  <c r="M2590" i="3"/>
  <c r="M2594" i="3"/>
  <c r="M2598" i="3"/>
  <c r="M2602" i="3"/>
  <c r="M2606" i="3"/>
  <c r="M2610" i="3"/>
  <c r="M2614" i="3"/>
  <c r="M2618" i="3"/>
  <c r="M2622" i="3"/>
  <c r="M2626" i="3"/>
  <c r="M2630" i="3"/>
  <c r="M2634" i="3"/>
  <c r="M2638" i="3"/>
  <c r="M2642" i="3"/>
  <c r="M2646" i="3"/>
  <c r="M2650" i="3"/>
  <c r="M2654" i="3"/>
  <c r="M2658" i="3"/>
  <c r="M2662" i="3"/>
  <c r="M2666" i="3"/>
  <c r="M2670" i="3"/>
  <c r="M2674" i="3"/>
  <c r="M2678" i="3"/>
  <c r="M2682" i="3"/>
  <c r="M2686" i="3"/>
  <c r="M2690" i="3"/>
  <c r="M2694" i="3"/>
  <c r="M2698" i="3"/>
  <c r="M2702" i="3"/>
  <c r="M2706" i="3"/>
  <c r="M2710" i="3"/>
  <c r="M2714" i="3"/>
  <c r="M2718" i="3"/>
  <c r="M2722" i="3"/>
  <c r="M2726" i="3"/>
  <c r="M2730" i="3"/>
  <c r="M2734" i="3"/>
  <c r="M2738" i="3"/>
  <c r="M2742" i="3"/>
  <c r="M2746" i="3"/>
  <c r="M2750" i="3"/>
  <c r="M2754" i="3"/>
  <c r="M2758" i="3"/>
  <c r="M2762" i="3"/>
  <c r="M2766" i="3"/>
  <c r="M2770" i="3"/>
  <c r="M2774" i="3"/>
  <c r="M2778" i="3"/>
  <c r="M2782" i="3"/>
  <c r="M2786" i="3"/>
  <c r="M2790" i="3"/>
  <c r="M2794" i="3"/>
  <c r="M2798" i="3"/>
  <c r="M2802" i="3"/>
  <c r="M2806" i="3"/>
  <c r="M2810" i="3"/>
  <c r="M2814" i="3"/>
  <c r="M2818" i="3"/>
  <c r="M2822" i="3"/>
  <c r="M2826" i="3"/>
  <c r="M2830" i="3"/>
  <c r="M2834" i="3"/>
  <c r="M2838" i="3"/>
  <c r="M2842" i="3"/>
  <c r="M2846" i="3"/>
  <c r="M2850" i="3"/>
  <c r="M2854" i="3"/>
  <c r="M2858" i="3"/>
  <c r="M2862" i="3"/>
  <c r="M2866" i="3"/>
  <c r="M2870" i="3"/>
  <c r="M2874" i="3"/>
  <c r="M2878" i="3"/>
  <c r="M2882" i="3"/>
  <c r="M2886" i="3"/>
  <c r="M2890" i="3"/>
  <c r="M2894" i="3"/>
  <c r="M2898" i="3"/>
  <c r="M2902" i="3"/>
  <c r="M2906" i="3"/>
  <c r="M2910" i="3"/>
  <c r="M2914" i="3"/>
  <c r="M2918" i="3"/>
  <c r="M2922" i="3"/>
  <c r="M2926" i="3"/>
  <c r="M2930" i="3"/>
  <c r="M2934" i="3"/>
  <c r="M2938" i="3"/>
  <c r="M2942" i="3"/>
  <c r="M2946" i="3"/>
  <c r="M2950" i="3"/>
  <c r="M2954" i="3"/>
  <c r="M2958" i="3"/>
  <c r="M2962" i="3"/>
  <c r="M2966" i="3"/>
  <c r="M2970" i="3"/>
  <c r="M2974" i="3"/>
  <c r="M2978" i="3"/>
  <c r="M2982" i="3"/>
  <c r="M2986" i="3"/>
  <c r="M2990" i="3"/>
  <c r="K2898" i="3"/>
  <c r="K2870" i="3"/>
  <c r="K2754" i="3"/>
  <c r="K2726" i="3"/>
  <c r="I2538" i="3"/>
  <c r="O2538" i="3" s="1"/>
  <c r="R2538" i="3" s="1"/>
  <c r="K2538" i="3"/>
  <c r="I2542" i="3"/>
  <c r="O2542" i="3" s="1"/>
  <c r="R2542" i="3" s="1"/>
  <c r="K2542" i="3"/>
  <c r="I2550" i="3"/>
  <c r="O2550" i="3" s="1"/>
  <c r="R2550" i="3" s="1"/>
  <c r="K2550" i="3"/>
  <c r="I2554" i="3"/>
  <c r="O2554" i="3" s="1"/>
  <c r="R2554" i="3" s="1"/>
  <c r="K2554" i="3"/>
  <c r="I2562" i="3"/>
  <c r="O2562" i="3" s="1"/>
  <c r="R2562" i="3" s="1"/>
  <c r="K2562" i="3"/>
  <c r="I2566" i="3"/>
  <c r="O2566" i="3" s="1"/>
  <c r="R2566" i="3" s="1"/>
  <c r="K2566" i="3"/>
  <c r="I2574" i="3"/>
  <c r="O2574" i="3" s="1"/>
  <c r="R2574" i="3" s="1"/>
  <c r="K2574" i="3"/>
  <c r="I2578" i="3"/>
  <c r="O2578" i="3" s="1"/>
  <c r="R2578" i="3" s="1"/>
  <c r="K2578" i="3"/>
  <c r="I2586" i="3"/>
  <c r="O2586" i="3" s="1"/>
  <c r="R2586" i="3" s="1"/>
  <c r="K2586" i="3"/>
  <c r="I2590" i="3"/>
  <c r="O2590" i="3" s="1"/>
  <c r="R2590" i="3" s="1"/>
  <c r="K2590" i="3"/>
  <c r="I2598" i="3"/>
  <c r="O2598" i="3" s="1"/>
  <c r="R2598" i="3" s="1"/>
  <c r="K2598" i="3"/>
  <c r="I2602" i="3"/>
  <c r="O2602" i="3" s="1"/>
  <c r="R2602" i="3" s="1"/>
  <c r="K2602" i="3"/>
  <c r="I2610" i="3"/>
  <c r="O2610" i="3" s="1"/>
  <c r="R2610" i="3" s="1"/>
  <c r="K2610" i="3"/>
  <c r="I2622" i="3"/>
  <c r="O2622" i="3" s="1"/>
  <c r="R2622" i="3" s="1"/>
  <c r="K2622" i="3"/>
  <c r="I2626" i="3"/>
  <c r="O2626" i="3" s="1"/>
  <c r="R2626" i="3" s="1"/>
  <c r="K2626" i="3"/>
  <c r="I2634" i="3"/>
  <c r="O2634" i="3" s="1"/>
  <c r="R2634" i="3" s="1"/>
  <c r="K2634" i="3"/>
  <c r="I2638" i="3"/>
  <c r="O2638" i="3" s="1"/>
  <c r="R2638" i="3" s="1"/>
  <c r="K2638" i="3"/>
  <c r="I2646" i="3"/>
  <c r="O2646" i="3" s="1"/>
  <c r="R2646" i="3" s="1"/>
  <c r="K2646" i="3"/>
  <c r="I2650" i="3"/>
  <c r="O2650" i="3" s="1"/>
  <c r="R2650" i="3" s="1"/>
  <c r="K2650" i="3"/>
  <c r="I2658" i="3"/>
  <c r="O2658" i="3" s="1"/>
  <c r="R2658" i="3" s="1"/>
  <c r="K2658" i="3"/>
  <c r="I2662" i="3"/>
  <c r="O2662" i="3" s="1"/>
  <c r="R2662" i="3" s="1"/>
  <c r="K2662" i="3"/>
  <c r="I2670" i="3"/>
  <c r="O2670" i="3" s="1"/>
  <c r="R2670" i="3" s="1"/>
  <c r="K2670" i="3"/>
  <c r="I2674" i="3"/>
  <c r="O2674" i="3" s="1"/>
  <c r="R2674" i="3" s="1"/>
  <c r="K2674" i="3"/>
  <c r="I2682" i="3"/>
  <c r="O2682" i="3" s="1"/>
  <c r="R2682" i="3" s="1"/>
  <c r="K2682" i="3"/>
  <c r="I2686" i="3"/>
  <c r="O2686" i="3" s="1"/>
  <c r="R2686" i="3" s="1"/>
  <c r="K2686" i="3"/>
  <c r="I2694" i="3"/>
  <c r="O2694" i="3" s="1"/>
  <c r="R2694" i="3" s="1"/>
  <c r="K2694" i="3"/>
  <c r="I2710" i="3"/>
  <c r="O2710" i="3" s="1"/>
  <c r="R2710" i="3" s="1"/>
  <c r="K2710" i="3"/>
  <c r="I2718" i="3"/>
  <c r="O2718" i="3" s="1"/>
  <c r="R2718" i="3" s="1"/>
  <c r="K2718" i="3"/>
  <c r="I2722" i="3"/>
  <c r="O2722" i="3" s="1"/>
  <c r="R2722" i="3" s="1"/>
  <c r="K2722" i="3"/>
  <c r="I2734" i="3"/>
  <c r="O2734" i="3" s="1"/>
  <c r="R2734" i="3" s="1"/>
  <c r="K2734" i="3"/>
  <c r="I2746" i="3"/>
  <c r="O2746" i="3" s="1"/>
  <c r="R2746" i="3" s="1"/>
  <c r="K2746" i="3"/>
  <c r="I2758" i="3"/>
  <c r="O2758" i="3" s="1"/>
  <c r="R2758" i="3" s="1"/>
  <c r="K2758" i="3"/>
  <c r="I2770" i="3"/>
  <c r="O2770" i="3" s="1"/>
  <c r="R2770" i="3" s="1"/>
  <c r="K2770" i="3"/>
  <c r="I2782" i="3"/>
  <c r="O2782" i="3" s="1"/>
  <c r="K2782" i="3"/>
  <c r="I2794" i="3"/>
  <c r="O2794" i="3" s="1"/>
  <c r="R2794" i="3" s="1"/>
  <c r="K2794" i="3"/>
  <c r="I2806" i="3"/>
  <c r="O2806" i="3" s="1"/>
  <c r="R2806" i="3" s="1"/>
  <c r="K2806" i="3"/>
  <c r="I2818" i="3"/>
  <c r="O2818" i="3" s="1"/>
  <c r="R2818" i="3" s="1"/>
  <c r="K2818" i="3"/>
  <c r="I2830" i="3"/>
  <c r="O2830" i="3" s="1"/>
  <c r="R2830" i="3" s="1"/>
  <c r="K2830" i="3"/>
  <c r="I2842" i="3"/>
  <c r="O2842" i="3" s="1"/>
  <c r="R2842" i="3" s="1"/>
  <c r="K2842" i="3"/>
  <c r="I2854" i="3"/>
  <c r="O2854" i="3" s="1"/>
  <c r="R2854" i="3" s="1"/>
  <c r="K2854" i="3"/>
  <c r="I2866" i="3"/>
  <c r="O2866" i="3" s="1"/>
  <c r="R2866" i="3" s="1"/>
  <c r="K2866" i="3"/>
  <c r="I2878" i="3"/>
  <c r="O2878" i="3" s="1"/>
  <c r="R2878" i="3" s="1"/>
  <c r="K2878" i="3"/>
  <c r="I2890" i="3"/>
  <c r="O2890" i="3" s="1"/>
  <c r="R2890" i="3" s="1"/>
  <c r="K2890" i="3"/>
  <c r="I2902" i="3"/>
  <c r="O2902" i="3" s="1"/>
  <c r="R2902" i="3" s="1"/>
  <c r="K2902" i="3"/>
  <c r="I2914" i="3"/>
  <c r="O2914" i="3" s="1"/>
  <c r="R2914" i="3" s="1"/>
  <c r="K2914" i="3"/>
  <c r="K2838" i="3"/>
  <c r="K2810" i="3"/>
  <c r="K2678" i="3"/>
  <c r="K2630" i="3"/>
  <c r="K2582" i="3"/>
  <c r="K2534" i="3"/>
  <c r="L2427" i="3"/>
  <c r="L2431" i="3"/>
  <c r="L2435" i="3"/>
  <c r="L2439" i="3"/>
  <c r="L2443" i="3"/>
  <c r="L2447" i="3"/>
  <c r="L2451" i="3"/>
  <c r="L2455" i="3"/>
  <c r="L2459" i="3"/>
  <c r="L2463" i="3"/>
  <c r="L2467" i="3"/>
  <c r="L2471" i="3"/>
  <c r="L2475" i="3"/>
  <c r="L2479" i="3"/>
  <c r="L2483" i="3"/>
  <c r="L2487" i="3"/>
  <c r="L2491" i="3"/>
  <c r="L2495" i="3"/>
  <c r="L2499" i="3"/>
  <c r="L2503" i="3"/>
  <c r="L2507" i="3"/>
  <c r="L2511" i="3"/>
  <c r="L2515" i="3"/>
  <c r="L2519" i="3"/>
  <c r="K2894" i="3"/>
  <c r="K2778" i="3"/>
  <c r="L2457" i="3"/>
  <c r="M2435" i="3"/>
  <c r="M2439" i="3"/>
  <c r="M2443" i="3"/>
  <c r="M2447" i="3"/>
  <c r="M2451" i="3"/>
  <c r="M2455" i="3"/>
  <c r="M2459" i="3"/>
  <c r="M2463" i="3"/>
  <c r="M2467" i="3"/>
  <c r="M2471" i="3"/>
  <c r="M2475" i="3"/>
  <c r="M2479" i="3"/>
  <c r="M2483" i="3"/>
  <c r="M2487" i="3"/>
  <c r="M2491" i="3"/>
  <c r="M2495" i="3"/>
  <c r="M2499" i="3"/>
  <c r="M2503" i="3"/>
  <c r="M2507" i="3"/>
  <c r="M2511" i="3"/>
  <c r="M2515" i="3"/>
  <c r="M2519" i="3"/>
  <c r="M2523" i="3"/>
  <c r="M2527" i="3"/>
  <c r="M2531" i="3"/>
  <c r="M2535" i="3"/>
  <c r="M2539" i="3"/>
  <c r="M2543" i="3"/>
  <c r="M2547" i="3"/>
  <c r="M2551" i="3"/>
  <c r="M2555" i="3"/>
  <c r="M2559" i="3"/>
  <c r="M2563" i="3"/>
  <c r="M2567" i="3"/>
  <c r="M2571" i="3"/>
  <c r="M2575" i="3"/>
  <c r="M2579" i="3"/>
  <c r="M2583" i="3"/>
  <c r="M2587" i="3"/>
  <c r="M2591" i="3"/>
  <c r="M2595" i="3"/>
  <c r="M2599" i="3"/>
  <c r="M2603" i="3"/>
  <c r="M2607" i="3"/>
  <c r="M2611" i="3"/>
  <c r="M2615" i="3"/>
  <c r="M2619" i="3"/>
  <c r="M2623" i="3"/>
  <c r="M2627" i="3"/>
  <c r="M2631" i="3"/>
  <c r="M2635" i="3"/>
  <c r="M2639" i="3"/>
  <c r="M2643" i="3"/>
  <c r="M2647" i="3"/>
  <c r="M2651" i="3"/>
  <c r="M2655" i="3"/>
  <c r="M2659" i="3"/>
  <c r="M2663" i="3"/>
  <c r="M2667" i="3"/>
  <c r="M2671" i="3"/>
  <c r="M2675" i="3"/>
  <c r="M2679" i="3"/>
  <c r="M2683" i="3"/>
  <c r="M2687" i="3"/>
  <c r="M2691" i="3"/>
  <c r="M2695" i="3"/>
  <c r="M2699" i="3"/>
  <c r="M2703" i="3"/>
  <c r="M2707" i="3"/>
  <c r="M2711" i="3"/>
  <c r="M2715" i="3"/>
  <c r="M2719" i="3"/>
  <c r="M2723" i="3"/>
  <c r="M2727" i="3"/>
  <c r="M2731" i="3"/>
  <c r="M2735" i="3"/>
  <c r="M2739" i="3"/>
  <c r="M2743" i="3"/>
  <c r="M2747" i="3"/>
  <c r="M2751" i="3"/>
  <c r="M2755" i="3"/>
  <c r="M2759" i="3"/>
  <c r="M2763" i="3"/>
  <c r="M2767" i="3"/>
  <c r="M2771" i="3"/>
  <c r="M2775" i="3"/>
  <c r="M2779" i="3"/>
  <c r="M2783" i="3"/>
  <c r="M2787" i="3"/>
  <c r="M2791" i="3"/>
  <c r="M2795" i="3"/>
  <c r="M2799" i="3"/>
  <c r="M2803" i="3"/>
  <c r="M2807" i="3"/>
  <c r="M2811" i="3"/>
  <c r="M2815" i="3"/>
  <c r="M2819" i="3"/>
  <c r="M2823" i="3"/>
  <c r="M2827" i="3"/>
  <c r="M2831" i="3"/>
  <c r="M2835" i="3"/>
  <c r="M2839" i="3"/>
  <c r="M2843" i="3"/>
  <c r="M2847" i="3"/>
  <c r="M2851" i="3"/>
  <c r="M2855" i="3"/>
  <c r="M2859" i="3"/>
  <c r="M2863" i="3"/>
  <c r="M2867" i="3"/>
  <c r="M2871" i="3"/>
  <c r="M2875" i="3"/>
  <c r="M2879" i="3"/>
  <c r="M2883" i="3"/>
  <c r="M2887" i="3"/>
  <c r="M2891" i="3"/>
  <c r="M2895" i="3"/>
  <c r="M2899" i="3"/>
  <c r="M2903" i="3"/>
  <c r="M2907" i="3"/>
  <c r="M2911" i="3"/>
  <c r="M2915" i="3"/>
  <c r="M2919" i="3"/>
  <c r="M2923" i="3"/>
  <c r="M2927" i="3"/>
  <c r="M2931" i="3"/>
  <c r="M2935" i="3"/>
  <c r="M2939" i="3"/>
  <c r="M2943" i="3"/>
  <c r="M2947" i="3"/>
  <c r="M2951" i="3"/>
  <c r="M2955" i="3"/>
  <c r="M2959" i="3"/>
  <c r="M2963" i="3"/>
  <c r="M2967" i="3"/>
  <c r="M2971" i="3"/>
  <c r="M2975" i="3"/>
  <c r="M2979" i="3"/>
  <c r="M2983" i="3"/>
  <c r="M2987" i="3"/>
  <c r="M2991" i="3"/>
  <c r="M2995" i="3"/>
  <c r="K2862" i="3"/>
  <c r="K2834" i="3"/>
  <c r="K2918" i="3"/>
  <c r="K2802" i="3"/>
  <c r="K2774" i="3"/>
  <c r="K2714" i="3"/>
  <c r="K2666" i="3"/>
  <c r="K2570" i="3"/>
  <c r="L2376" i="3"/>
  <c r="L2380" i="3"/>
  <c r="L2384" i="3"/>
  <c r="L2388" i="3"/>
  <c r="L2392" i="3"/>
  <c r="L2396" i="3"/>
  <c r="L2400" i="3"/>
  <c r="L2404" i="3"/>
  <c r="L2408" i="3"/>
  <c r="L2412" i="3"/>
  <c r="L2416" i="3"/>
  <c r="L2420" i="3"/>
  <c r="L2424" i="3"/>
  <c r="L2428" i="3"/>
  <c r="L2432" i="3"/>
  <c r="L2436" i="3"/>
  <c r="L2440" i="3"/>
  <c r="L2444" i="3"/>
  <c r="L2448" i="3"/>
  <c r="L2452" i="3"/>
  <c r="L2456" i="3"/>
  <c r="L2460" i="3"/>
  <c r="L2464" i="3"/>
  <c r="L2468" i="3"/>
  <c r="L2472" i="3"/>
  <c r="L2476" i="3"/>
  <c r="L2480" i="3"/>
  <c r="L2484" i="3"/>
  <c r="L2488" i="3"/>
  <c r="L2492" i="3"/>
  <c r="L2496" i="3"/>
  <c r="L2500" i="3"/>
  <c r="L2504" i="3"/>
  <c r="L2508" i="3"/>
  <c r="L2512" i="3"/>
  <c r="L2516" i="3"/>
  <c r="L2520" i="3"/>
  <c r="L2524" i="3"/>
  <c r="L2528" i="3"/>
  <c r="L2532" i="3"/>
  <c r="L2536" i="3"/>
  <c r="L2540" i="3"/>
  <c r="L2544" i="3"/>
  <c r="L2548" i="3"/>
  <c r="L2552" i="3"/>
  <c r="L2556" i="3"/>
  <c r="L2560" i="3"/>
  <c r="L2564" i="3"/>
  <c r="L2568" i="3"/>
  <c r="L2572" i="3"/>
  <c r="L2576" i="3"/>
  <c r="L2580" i="3"/>
  <c r="L2584" i="3"/>
  <c r="L2588" i="3"/>
  <c r="L2592" i="3"/>
  <c r="L2596" i="3"/>
  <c r="L2600" i="3"/>
  <c r="L2604" i="3"/>
  <c r="L2608" i="3"/>
  <c r="L2612" i="3"/>
  <c r="L2616" i="3"/>
  <c r="L2620" i="3"/>
  <c r="L2624" i="3"/>
  <c r="L2628" i="3"/>
  <c r="L2632" i="3"/>
  <c r="L2636" i="3"/>
  <c r="L2640" i="3"/>
  <c r="L2644" i="3"/>
  <c r="L2648" i="3"/>
  <c r="L2652" i="3"/>
  <c r="L2656" i="3"/>
  <c r="L2660" i="3"/>
  <c r="L2664" i="3"/>
  <c r="L2668" i="3"/>
  <c r="L2672" i="3"/>
  <c r="L2676" i="3"/>
  <c r="L2680" i="3"/>
  <c r="L2684" i="3"/>
  <c r="L2688" i="3"/>
  <c r="L2692" i="3"/>
  <c r="L2696" i="3"/>
  <c r="L2700" i="3"/>
  <c r="L2704" i="3"/>
  <c r="L2708" i="3"/>
  <c r="L2712" i="3"/>
  <c r="L2716" i="3"/>
  <c r="L2720" i="3"/>
  <c r="L2724" i="3"/>
  <c r="L2728" i="3"/>
  <c r="L2732" i="3"/>
  <c r="L2736" i="3"/>
  <c r="L2740" i="3"/>
  <c r="L2744" i="3"/>
  <c r="L2748" i="3"/>
  <c r="L2752" i="3"/>
  <c r="L2756" i="3"/>
  <c r="L2760" i="3"/>
  <c r="L2764" i="3"/>
  <c r="L2768" i="3"/>
  <c r="L2772" i="3"/>
  <c r="L2776" i="3"/>
  <c r="L2780" i="3"/>
  <c r="L2784" i="3"/>
  <c r="L2788" i="3"/>
  <c r="L2792" i="3"/>
  <c r="L2796" i="3"/>
  <c r="L2800" i="3"/>
  <c r="L2804" i="3"/>
  <c r="L2808" i="3"/>
  <c r="L2812" i="3"/>
  <c r="L2816" i="3"/>
  <c r="L2820" i="3"/>
  <c r="L2824" i="3"/>
  <c r="L2828" i="3"/>
  <c r="L2832" i="3"/>
  <c r="L2836" i="3"/>
  <c r="L2840" i="3"/>
  <c r="L2844" i="3"/>
  <c r="L2848" i="3"/>
  <c r="L2852" i="3"/>
  <c r="L2856" i="3"/>
  <c r="L2860" i="3"/>
  <c r="L2864" i="3"/>
  <c r="L2868" i="3"/>
  <c r="L2872" i="3"/>
  <c r="L2876" i="3"/>
  <c r="L2880" i="3"/>
  <c r="L2884" i="3"/>
  <c r="L2888" i="3"/>
  <c r="L2892" i="3"/>
  <c r="L2896" i="3"/>
  <c r="L2900" i="3"/>
  <c r="L2904" i="3"/>
  <c r="L2908" i="3"/>
  <c r="L2912" i="3"/>
  <c r="L2916" i="3"/>
  <c r="L2920" i="3"/>
  <c r="L2924" i="3"/>
  <c r="L2928" i="3"/>
  <c r="L2932" i="3"/>
  <c r="L2936" i="3"/>
  <c r="L2940" i="3"/>
  <c r="L2944" i="3"/>
  <c r="L2948" i="3"/>
  <c r="L2952" i="3"/>
  <c r="L2956" i="3"/>
  <c r="L2960" i="3"/>
  <c r="L2964" i="3"/>
  <c r="L2968" i="3"/>
  <c r="L2972" i="3"/>
  <c r="L2976" i="3"/>
  <c r="L2980" i="3"/>
  <c r="L2984" i="3"/>
  <c r="L2988" i="3"/>
  <c r="L2992" i="3"/>
  <c r="K2886" i="3"/>
  <c r="K2858" i="3"/>
  <c r="K2742" i="3"/>
  <c r="M2444" i="3"/>
  <c r="M2448" i="3"/>
  <c r="M2452" i="3"/>
  <c r="M2456" i="3"/>
  <c r="M2460" i="3"/>
  <c r="M2464" i="3"/>
  <c r="M2468" i="3"/>
  <c r="M2472" i="3"/>
  <c r="M2476" i="3"/>
  <c r="M2480" i="3"/>
  <c r="M2484" i="3"/>
  <c r="M2488" i="3"/>
  <c r="M2492" i="3"/>
  <c r="M2496" i="3"/>
  <c r="M2500" i="3"/>
  <c r="M2504" i="3"/>
  <c r="M2508" i="3"/>
  <c r="M2512" i="3"/>
  <c r="M2516" i="3"/>
  <c r="M2520" i="3"/>
  <c r="M2524" i="3"/>
  <c r="M2528" i="3"/>
  <c r="M2532" i="3"/>
  <c r="M2536" i="3"/>
  <c r="M2540" i="3"/>
  <c r="M2544" i="3"/>
  <c r="M2548" i="3"/>
  <c r="M2552" i="3"/>
  <c r="M2556" i="3"/>
  <c r="M2560" i="3"/>
  <c r="M2564" i="3"/>
  <c r="M2568" i="3"/>
  <c r="M2572" i="3"/>
  <c r="M2576" i="3"/>
  <c r="M2580" i="3"/>
  <c r="M2584" i="3"/>
  <c r="M2588" i="3"/>
  <c r="M2592" i="3"/>
  <c r="M2596" i="3"/>
  <c r="M2600" i="3"/>
  <c r="M2604" i="3"/>
  <c r="M2608" i="3"/>
  <c r="M2612" i="3"/>
  <c r="M2616" i="3"/>
  <c r="M2620" i="3"/>
  <c r="M2624" i="3"/>
  <c r="M2628" i="3"/>
  <c r="M2632" i="3"/>
  <c r="M2636" i="3"/>
  <c r="M2640" i="3"/>
  <c r="M2644" i="3"/>
  <c r="M2648" i="3"/>
  <c r="M2652" i="3"/>
  <c r="M2656" i="3"/>
  <c r="M2660" i="3"/>
  <c r="M2664" i="3"/>
  <c r="M2668" i="3"/>
  <c r="M2672" i="3"/>
  <c r="M2676" i="3"/>
  <c r="M2680" i="3"/>
  <c r="M2684" i="3"/>
  <c r="M2688" i="3"/>
  <c r="M2692" i="3"/>
  <c r="M2696" i="3"/>
  <c r="M2700" i="3"/>
  <c r="M2704" i="3"/>
  <c r="M2708" i="3"/>
  <c r="M2712" i="3"/>
  <c r="M2716" i="3"/>
  <c r="M2720" i="3"/>
  <c r="M2724" i="3"/>
  <c r="M2728" i="3"/>
  <c r="M2732" i="3"/>
  <c r="M2736" i="3"/>
  <c r="M2740" i="3"/>
  <c r="M2744" i="3"/>
  <c r="M2748" i="3"/>
  <c r="M2752" i="3"/>
  <c r="M2756" i="3"/>
  <c r="M2760" i="3"/>
  <c r="M2764" i="3"/>
  <c r="M2768" i="3"/>
  <c r="M2772" i="3"/>
  <c r="M2776" i="3"/>
  <c r="M2780" i="3"/>
  <c r="M2784" i="3"/>
  <c r="M2788" i="3"/>
  <c r="M2792" i="3"/>
  <c r="M2796" i="3"/>
  <c r="M2800" i="3"/>
  <c r="M2804" i="3"/>
  <c r="M2808" i="3"/>
  <c r="M2812" i="3"/>
  <c r="M2816" i="3"/>
  <c r="M2820" i="3"/>
  <c r="M2824" i="3"/>
  <c r="M2828" i="3"/>
  <c r="M2832" i="3"/>
  <c r="M2836" i="3"/>
  <c r="M2840" i="3"/>
  <c r="M2844" i="3"/>
  <c r="M2848" i="3"/>
  <c r="M2852" i="3"/>
  <c r="M2856" i="3"/>
  <c r="M2860" i="3"/>
  <c r="M2864" i="3"/>
  <c r="M2868" i="3"/>
  <c r="M2872" i="3"/>
  <c r="M2876" i="3"/>
  <c r="M2880" i="3"/>
  <c r="M2884" i="3"/>
  <c r="M2888" i="3"/>
  <c r="M2892" i="3"/>
  <c r="M2896" i="3"/>
  <c r="M2900" i="3"/>
  <c r="M2904" i="3"/>
  <c r="M2908" i="3"/>
  <c r="M2912" i="3"/>
  <c r="M2916" i="3"/>
  <c r="M2920" i="3"/>
  <c r="M2924" i="3"/>
  <c r="M2928" i="3"/>
  <c r="M2932" i="3"/>
  <c r="M2936" i="3"/>
  <c r="M2940" i="3"/>
  <c r="M2944" i="3"/>
  <c r="M2948" i="3"/>
  <c r="M2952" i="3"/>
  <c r="M2956" i="3"/>
  <c r="M2960" i="3"/>
  <c r="M2964" i="3"/>
  <c r="M2968" i="3"/>
  <c r="M2972" i="3"/>
  <c r="M2976" i="3"/>
  <c r="M2980" i="3"/>
  <c r="M2984" i="3"/>
  <c r="M2988" i="3"/>
  <c r="M2992" i="3"/>
  <c r="K2826" i="3"/>
  <c r="K2798" i="3"/>
  <c r="H1102" i="3"/>
  <c r="H1106" i="3"/>
  <c r="H1110" i="3"/>
  <c r="H1114" i="3"/>
  <c r="H1118" i="3"/>
  <c r="H1122" i="3"/>
  <c r="H1126" i="3"/>
  <c r="H1130" i="3"/>
  <c r="H1134" i="3"/>
  <c r="H1138" i="3"/>
  <c r="H1142" i="3"/>
  <c r="H1146" i="3"/>
  <c r="H1150" i="3"/>
  <c r="H1154" i="3"/>
  <c r="H1158" i="3"/>
  <c r="H1162" i="3"/>
  <c r="H1166" i="3"/>
  <c r="H1170" i="3"/>
  <c r="H1174" i="3"/>
  <c r="H1178" i="3"/>
  <c r="H1182" i="3"/>
  <c r="H1186" i="3"/>
  <c r="H1190" i="3"/>
  <c r="H1194" i="3"/>
  <c r="H1198" i="3"/>
  <c r="H1202" i="3"/>
  <c r="H1206" i="3"/>
  <c r="H1210" i="3"/>
  <c r="H1214" i="3"/>
  <c r="H1218" i="3"/>
  <c r="H1222" i="3"/>
  <c r="H1226" i="3"/>
  <c r="H1230" i="3"/>
  <c r="H1234" i="3"/>
  <c r="H1238" i="3"/>
  <c r="H1242" i="3"/>
  <c r="H1246" i="3"/>
  <c r="H1250" i="3"/>
  <c r="H1254" i="3"/>
  <c r="H1258" i="3"/>
  <c r="H1262" i="3"/>
  <c r="H1266" i="3"/>
  <c r="H1270" i="3"/>
  <c r="H1274" i="3"/>
  <c r="H1278" i="3"/>
  <c r="H1282" i="3"/>
  <c r="H1286" i="3"/>
  <c r="H1290" i="3"/>
  <c r="H1294" i="3"/>
  <c r="H1298" i="3"/>
  <c r="H1302" i="3"/>
  <c r="H1306" i="3"/>
  <c r="H1310" i="3"/>
  <c r="H1314" i="3"/>
  <c r="H1318" i="3"/>
  <c r="H1322" i="3"/>
  <c r="H1326" i="3"/>
  <c r="H1330" i="3"/>
  <c r="H1334" i="3"/>
  <c r="H1338" i="3"/>
  <c r="H1342" i="3"/>
  <c r="H1346" i="3"/>
  <c r="H1350" i="3"/>
  <c r="H1354" i="3"/>
  <c r="H1358" i="3"/>
  <c r="H1362" i="3"/>
  <c r="H1366" i="3"/>
  <c r="H1370" i="3"/>
  <c r="H1374" i="3"/>
  <c r="H1522" i="3"/>
  <c r="H1526" i="3"/>
  <c r="H1530" i="3"/>
  <c r="H1534" i="3"/>
  <c r="H1538" i="3"/>
  <c r="H1542" i="3"/>
  <c r="H1546" i="3"/>
  <c r="H1550" i="3"/>
  <c r="I2922" i="3"/>
  <c r="O2922" i="3" s="1"/>
  <c r="I2926" i="3"/>
  <c r="O2926" i="3" s="1"/>
  <c r="R2926" i="3" s="1"/>
  <c r="I2930" i="3"/>
  <c r="O2930" i="3" s="1"/>
  <c r="R2930" i="3" s="1"/>
  <c r="I2934" i="3"/>
  <c r="O2934" i="3" s="1"/>
  <c r="R2934" i="3" s="1"/>
  <c r="I2938" i="3"/>
  <c r="O2938" i="3" s="1"/>
  <c r="R2938" i="3" s="1"/>
  <c r="I2942" i="3"/>
  <c r="O2942" i="3" s="1"/>
  <c r="R2942" i="3" s="1"/>
  <c r="I2946" i="3"/>
  <c r="O2946" i="3" s="1"/>
  <c r="R2946" i="3" s="1"/>
  <c r="I2950" i="3"/>
  <c r="O2950" i="3" s="1"/>
  <c r="R2950" i="3" s="1"/>
  <c r="I2954" i="3"/>
  <c r="O2954" i="3" s="1"/>
  <c r="R2954" i="3" s="1"/>
  <c r="I2958" i="3"/>
  <c r="O2958" i="3" s="1"/>
  <c r="R2958" i="3" s="1"/>
  <c r="I2962" i="3"/>
  <c r="O2962" i="3" s="1"/>
  <c r="R2962" i="3" s="1"/>
  <c r="I2966" i="3"/>
  <c r="O2966" i="3" s="1"/>
  <c r="R2966" i="3" s="1"/>
  <c r="I2970" i="3"/>
  <c r="O2970" i="3" s="1"/>
  <c r="R2970" i="3" s="1"/>
  <c r="I2974" i="3"/>
  <c r="O2974" i="3" s="1"/>
  <c r="R2974" i="3" s="1"/>
  <c r="I2978" i="3"/>
  <c r="O2978" i="3" s="1"/>
  <c r="R2978" i="3" s="1"/>
  <c r="I2982" i="3"/>
  <c r="O2982" i="3" s="1"/>
  <c r="R2982" i="3" s="1"/>
  <c r="I2986" i="3"/>
  <c r="O2986" i="3" s="1"/>
  <c r="R2986" i="3" s="1"/>
  <c r="I2990" i="3"/>
  <c r="O2990" i="3" s="1"/>
  <c r="R2990" i="3" s="1"/>
  <c r="I2994" i="3"/>
  <c r="O2994" i="3" s="1"/>
  <c r="R2994" i="3" s="1"/>
  <c r="I2788" i="3"/>
  <c r="O2788" i="3" s="1"/>
  <c r="R2788" i="3" s="1"/>
  <c r="I2792" i="3"/>
  <c r="O2792" i="3" s="1"/>
  <c r="R2792" i="3" s="1"/>
  <c r="I2796" i="3"/>
  <c r="O2796" i="3" s="1"/>
  <c r="R2796" i="3" s="1"/>
  <c r="I2800" i="3"/>
  <c r="O2800" i="3" s="1"/>
  <c r="R2800" i="3" s="1"/>
  <c r="I2804" i="3"/>
  <c r="O2804" i="3" s="1"/>
  <c r="R2804" i="3" s="1"/>
  <c r="I2808" i="3"/>
  <c r="O2808" i="3" s="1"/>
  <c r="R2808" i="3" s="1"/>
  <c r="I2812" i="3"/>
  <c r="O2812" i="3" s="1"/>
  <c r="R2812" i="3" s="1"/>
  <c r="I2816" i="3"/>
  <c r="O2816" i="3" s="1"/>
  <c r="R2816" i="3" s="1"/>
  <c r="I2820" i="3"/>
  <c r="O2820" i="3" s="1"/>
  <c r="R2820" i="3" s="1"/>
  <c r="I2824" i="3"/>
  <c r="O2824" i="3" s="1"/>
  <c r="R2824" i="3" s="1"/>
  <c r="I2828" i="3"/>
  <c r="O2828" i="3" s="1"/>
  <c r="R2828" i="3" s="1"/>
  <c r="I2832" i="3"/>
  <c r="O2832" i="3" s="1"/>
  <c r="R2832" i="3" s="1"/>
  <c r="I2836" i="3"/>
  <c r="O2836" i="3" s="1"/>
  <c r="R2836" i="3" s="1"/>
  <c r="I2840" i="3"/>
  <c r="O2840" i="3" s="1"/>
  <c r="R2840" i="3" s="1"/>
  <c r="I2844" i="3"/>
  <c r="O2844" i="3" s="1"/>
  <c r="R2844" i="3" s="1"/>
  <c r="I2848" i="3"/>
  <c r="O2848" i="3" s="1"/>
  <c r="R2848" i="3" s="1"/>
  <c r="I2852" i="3"/>
  <c r="O2852" i="3" s="1"/>
  <c r="R2852" i="3" s="1"/>
  <c r="I2856" i="3"/>
  <c r="O2856" i="3" s="1"/>
  <c r="R2856" i="3" s="1"/>
  <c r="I2860" i="3"/>
  <c r="O2860" i="3" s="1"/>
  <c r="I2864" i="3"/>
  <c r="O2864" i="3" s="1"/>
  <c r="R2864" i="3" s="1"/>
  <c r="I2868" i="3"/>
  <c r="O2868" i="3" s="1"/>
  <c r="R2868" i="3" s="1"/>
  <c r="I2872" i="3"/>
  <c r="O2872" i="3" s="1"/>
  <c r="R2872" i="3" s="1"/>
  <c r="I2876" i="3"/>
  <c r="O2876" i="3" s="1"/>
  <c r="R2876" i="3" s="1"/>
  <c r="I2880" i="3"/>
  <c r="O2880" i="3" s="1"/>
  <c r="R2880" i="3" s="1"/>
  <c r="I2884" i="3"/>
  <c r="O2884" i="3" s="1"/>
  <c r="R2884" i="3" s="1"/>
  <c r="I2888" i="3"/>
  <c r="O2888" i="3" s="1"/>
  <c r="R2888" i="3" s="1"/>
  <c r="I2892" i="3"/>
  <c r="O2892" i="3" s="1"/>
  <c r="R2892" i="3" s="1"/>
  <c r="I2896" i="3"/>
  <c r="O2896" i="3" s="1"/>
  <c r="R2896" i="3" s="1"/>
  <c r="I2900" i="3"/>
  <c r="O2900" i="3" s="1"/>
  <c r="R2900" i="3" s="1"/>
  <c r="I8" i="3"/>
  <c r="I2993" i="3"/>
  <c r="O2993" i="3" s="1"/>
  <c r="R2993" i="3" s="1"/>
  <c r="J2526" i="3"/>
  <c r="P2526" i="3" s="1"/>
  <c r="S2526" i="3" s="1"/>
  <c r="J2530" i="3"/>
  <c r="P2530" i="3" s="1"/>
  <c r="S2530" i="3" s="1"/>
  <c r="J2534" i="3"/>
  <c r="P2534" i="3" s="1"/>
  <c r="S2534" i="3" s="1"/>
  <c r="J2538" i="3"/>
  <c r="P2538" i="3" s="1"/>
  <c r="S2538" i="3" s="1"/>
  <c r="H1378" i="3"/>
  <c r="H1382" i="3"/>
  <c r="H1386" i="3"/>
  <c r="H1390" i="3"/>
  <c r="H1394" i="3"/>
  <c r="H1398" i="3"/>
  <c r="H1402" i="3"/>
  <c r="H1406" i="3"/>
  <c r="H1410" i="3"/>
  <c r="H1414" i="3"/>
  <c r="H1418" i="3"/>
  <c r="H1422" i="3"/>
  <c r="H1426" i="3"/>
  <c r="H1430" i="3"/>
  <c r="H1434" i="3"/>
  <c r="H1438" i="3"/>
  <c r="H1442" i="3"/>
  <c r="H1446" i="3"/>
  <c r="H1450" i="3"/>
  <c r="H1454" i="3"/>
  <c r="H1458" i="3"/>
  <c r="H1462" i="3"/>
  <c r="H1466" i="3"/>
  <c r="H1470" i="3"/>
  <c r="H1474" i="3"/>
  <c r="H1478" i="3"/>
  <c r="H1482" i="3"/>
  <c r="H1486" i="3"/>
  <c r="H1490" i="3"/>
  <c r="H1494" i="3"/>
  <c r="H1498" i="3"/>
  <c r="H1502" i="3"/>
  <c r="H1506" i="3"/>
  <c r="H1510" i="3"/>
  <c r="H1514" i="3"/>
  <c r="H1518" i="3"/>
  <c r="H1554" i="3"/>
  <c r="H1558" i="3"/>
  <c r="H1562" i="3"/>
  <c r="H1566" i="3"/>
  <c r="H1570" i="3"/>
  <c r="H1574" i="3"/>
  <c r="H2699" i="3"/>
  <c r="H2703" i="3"/>
  <c r="H2707" i="3"/>
  <c r="H2711" i="3"/>
  <c r="H2715" i="3"/>
  <c r="H2719" i="3"/>
  <c r="H2723" i="3"/>
  <c r="H2727" i="3"/>
  <c r="H2731" i="3"/>
  <c r="H2735" i="3"/>
  <c r="H2739" i="3"/>
  <c r="H2743" i="3"/>
  <c r="H2747" i="3"/>
  <c r="H2751" i="3"/>
  <c r="H2755" i="3"/>
  <c r="H2759" i="3"/>
  <c r="H2763" i="3"/>
  <c r="H2767" i="3"/>
  <c r="H2771" i="3"/>
  <c r="H2775" i="3"/>
  <c r="H2779" i="3"/>
  <c r="H2783" i="3"/>
  <c r="H2787" i="3"/>
  <c r="H2791" i="3"/>
  <c r="H2795" i="3"/>
  <c r="H2803" i="3"/>
  <c r="H2807" i="3"/>
  <c r="H2811" i="3"/>
  <c r="H2815" i="3"/>
  <c r="H2819" i="3"/>
  <c r="H2823" i="3"/>
  <c r="H2827" i="3"/>
  <c r="H2831" i="3"/>
  <c r="H2835" i="3"/>
  <c r="H2839" i="3"/>
  <c r="H2843" i="3"/>
  <c r="H2847" i="3"/>
  <c r="H2851" i="3"/>
  <c r="N2851" i="3" s="1"/>
  <c r="Q2851" i="3" s="1"/>
  <c r="H2855" i="3"/>
  <c r="H2859" i="3"/>
  <c r="H2863" i="3"/>
  <c r="H2867" i="3"/>
  <c r="H2871" i="3"/>
  <c r="I2024" i="3"/>
  <c r="I2028" i="3"/>
  <c r="I2032" i="3"/>
  <c r="I2036" i="3"/>
  <c r="I2040" i="3"/>
  <c r="I2044" i="3"/>
  <c r="I2048" i="3"/>
  <c r="I2052" i="3"/>
  <c r="I2056" i="3"/>
  <c r="I2060" i="3"/>
  <c r="I2064" i="3"/>
  <c r="I2068" i="3"/>
  <c r="I2072" i="3"/>
  <c r="I2076" i="3"/>
  <c r="I2080" i="3"/>
  <c r="I2084" i="3"/>
  <c r="I2088" i="3"/>
  <c r="I2092" i="3"/>
  <c r="I2096" i="3"/>
  <c r="I2100" i="3"/>
  <c r="I2104" i="3"/>
  <c r="I2108" i="3"/>
  <c r="I2112" i="3"/>
  <c r="I2116" i="3"/>
  <c r="I2120" i="3"/>
  <c r="I2124" i="3"/>
  <c r="I2128" i="3"/>
  <c r="I2132" i="3"/>
  <c r="I2136" i="3"/>
  <c r="I2140" i="3"/>
  <c r="I2144" i="3"/>
  <c r="I2148" i="3"/>
  <c r="I2152" i="3"/>
  <c r="I2156" i="3"/>
  <c r="I2160" i="3"/>
  <c r="I2164" i="3"/>
  <c r="I2168" i="3"/>
  <c r="I2172" i="3"/>
  <c r="I2176" i="3"/>
  <c r="I2180" i="3"/>
  <c r="I2184" i="3"/>
  <c r="I2188" i="3"/>
  <c r="I2192" i="3"/>
  <c r="H41" i="3"/>
  <c r="H45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2875" i="3"/>
  <c r="H2879" i="3"/>
  <c r="H2883" i="3"/>
  <c r="H2887" i="3"/>
  <c r="H2891" i="3"/>
  <c r="H2895" i="3"/>
  <c r="H2899" i="3"/>
  <c r="H2903" i="3"/>
  <c r="H2907" i="3"/>
  <c r="H2911" i="3"/>
  <c r="H2915" i="3"/>
  <c r="H2919" i="3"/>
  <c r="H2923" i="3"/>
  <c r="H2927" i="3"/>
  <c r="H2931" i="3"/>
  <c r="H2935" i="3"/>
  <c r="H2939" i="3"/>
  <c r="H2943" i="3"/>
  <c r="H2947" i="3"/>
  <c r="H2951" i="3"/>
  <c r="H2955" i="3"/>
  <c r="H2959" i="3"/>
  <c r="H2963" i="3"/>
  <c r="H2967" i="3"/>
  <c r="H2971" i="3"/>
  <c r="H2975" i="3"/>
  <c r="H2979" i="3"/>
  <c r="H2983" i="3"/>
  <c r="H2987" i="3"/>
  <c r="H2991" i="3"/>
  <c r="H2995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H265" i="3"/>
  <c r="H269" i="3"/>
  <c r="H273" i="3"/>
  <c r="H277" i="3"/>
  <c r="H281" i="3"/>
  <c r="H285" i="3"/>
  <c r="H289" i="3"/>
  <c r="H293" i="3"/>
  <c r="H297" i="3"/>
  <c r="H301" i="3"/>
  <c r="H305" i="3"/>
  <c r="H309" i="3"/>
  <c r="H313" i="3"/>
  <c r="H317" i="3"/>
  <c r="H321" i="3"/>
  <c r="H325" i="3"/>
  <c r="H329" i="3"/>
  <c r="H333" i="3"/>
  <c r="H337" i="3"/>
  <c r="H341" i="3"/>
  <c r="H345" i="3"/>
  <c r="H349" i="3"/>
  <c r="H353" i="3"/>
  <c r="H357" i="3"/>
  <c r="H361" i="3"/>
  <c r="H365" i="3"/>
  <c r="H369" i="3"/>
  <c r="H373" i="3"/>
  <c r="H377" i="3"/>
  <c r="H381" i="3"/>
  <c r="H385" i="3"/>
  <c r="H389" i="3"/>
  <c r="H393" i="3"/>
  <c r="H397" i="3"/>
  <c r="H401" i="3"/>
  <c r="H405" i="3"/>
  <c r="H409" i="3"/>
  <c r="H413" i="3"/>
  <c r="H417" i="3"/>
  <c r="H421" i="3"/>
  <c r="H425" i="3"/>
  <c r="H429" i="3"/>
  <c r="H1913" i="3"/>
  <c r="H2913" i="3"/>
  <c r="H2917" i="3"/>
  <c r="H2921" i="3"/>
  <c r="H2925" i="3"/>
  <c r="H2929" i="3"/>
  <c r="H2933" i="3"/>
  <c r="H2937" i="3"/>
  <c r="H2941" i="3"/>
  <c r="H2949" i="3"/>
  <c r="H2953" i="3"/>
  <c r="H2957" i="3"/>
  <c r="H2961" i="3"/>
  <c r="J2546" i="3"/>
  <c r="P2546" i="3" s="1"/>
  <c r="H1578" i="3"/>
  <c r="H1582" i="3"/>
  <c r="H1586" i="3"/>
  <c r="H1590" i="3"/>
  <c r="H1594" i="3"/>
  <c r="H1598" i="3"/>
  <c r="H1602" i="3"/>
  <c r="H1606" i="3"/>
  <c r="H1610" i="3"/>
  <c r="H1614" i="3"/>
  <c r="H1618" i="3"/>
  <c r="H1622" i="3"/>
  <c r="H1626" i="3"/>
  <c r="H1630" i="3"/>
  <c r="H1634" i="3"/>
  <c r="H1638" i="3"/>
  <c r="H1642" i="3"/>
  <c r="H1646" i="3"/>
  <c r="H1650" i="3"/>
  <c r="H1654" i="3"/>
  <c r="H1658" i="3"/>
  <c r="H1662" i="3"/>
  <c r="H1666" i="3"/>
  <c r="H1670" i="3"/>
  <c r="H1674" i="3"/>
  <c r="H1678" i="3"/>
  <c r="H1682" i="3"/>
  <c r="H1686" i="3"/>
  <c r="H1690" i="3"/>
  <c r="H1694" i="3"/>
  <c r="H1698" i="3"/>
  <c r="H1702" i="3"/>
  <c r="H1706" i="3"/>
  <c r="H1710" i="3"/>
  <c r="H1714" i="3"/>
  <c r="H1718" i="3"/>
  <c r="H1722" i="3"/>
  <c r="H1726" i="3"/>
  <c r="H1730" i="3"/>
  <c r="H1734" i="3"/>
  <c r="H1738" i="3"/>
  <c r="H1742" i="3"/>
  <c r="H1746" i="3"/>
  <c r="H1750" i="3"/>
  <c r="H1754" i="3"/>
  <c r="H1758" i="3"/>
  <c r="H1762" i="3"/>
  <c r="H1766" i="3"/>
  <c r="H1770" i="3"/>
  <c r="H1774" i="3"/>
  <c r="H1778" i="3"/>
  <c r="H1782" i="3"/>
  <c r="H1786" i="3"/>
  <c r="H1790" i="3"/>
  <c r="H1794" i="3"/>
  <c r="H1798" i="3"/>
  <c r="H1802" i="3"/>
  <c r="I507" i="3"/>
  <c r="I511" i="3"/>
  <c r="I515" i="3"/>
  <c r="I519" i="3"/>
  <c r="I523" i="3"/>
  <c r="I527" i="3"/>
  <c r="I531" i="3"/>
  <c r="I535" i="3"/>
  <c r="I539" i="3"/>
  <c r="I543" i="3"/>
  <c r="I547" i="3"/>
  <c r="I551" i="3"/>
  <c r="I555" i="3"/>
  <c r="I559" i="3"/>
  <c r="I563" i="3"/>
  <c r="I567" i="3"/>
  <c r="I571" i="3"/>
  <c r="I575" i="3"/>
  <c r="I579" i="3"/>
  <c r="I583" i="3"/>
  <c r="I587" i="3"/>
  <c r="I591" i="3"/>
  <c r="I595" i="3"/>
  <c r="I599" i="3"/>
  <c r="I603" i="3"/>
  <c r="I607" i="3"/>
  <c r="I611" i="3"/>
  <c r="I615" i="3"/>
  <c r="I619" i="3"/>
  <c r="I623" i="3"/>
  <c r="I627" i="3"/>
  <c r="I631" i="3"/>
  <c r="I635" i="3"/>
  <c r="I639" i="3"/>
  <c r="I643" i="3"/>
  <c r="I647" i="3"/>
  <c r="I651" i="3"/>
  <c r="I655" i="3"/>
  <c r="I659" i="3"/>
  <c r="I663" i="3"/>
  <c r="I667" i="3"/>
  <c r="I671" i="3"/>
  <c r="I675" i="3"/>
  <c r="I679" i="3"/>
  <c r="I683" i="3"/>
  <c r="I687" i="3"/>
  <c r="I691" i="3"/>
  <c r="I695" i="3"/>
  <c r="I699" i="3"/>
  <c r="I703" i="3"/>
  <c r="H433" i="3"/>
  <c r="H437" i="3"/>
  <c r="H441" i="3"/>
  <c r="H445" i="3"/>
  <c r="H449" i="3"/>
  <c r="H453" i="3"/>
  <c r="H457" i="3"/>
  <c r="H461" i="3"/>
  <c r="H465" i="3"/>
  <c r="H469" i="3"/>
  <c r="H477" i="3"/>
  <c r="H481" i="3"/>
  <c r="H485" i="3"/>
  <c r="H489" i="3"/>
  <c r="H493" i="3"/>
  <c r="H497" i="3"/>
  <c r="H501" i="3"/>
  <c r="H505" i="3"/>
  <c r="H509" i="3"/>
  <c r="H513" i="3"/>
  <c r="H517" i="3"/>
  <c r="H521" i="3"/>
  <c r="H525" i="3"/>
  <c r="H529" i="3"/>
  <c r="H533" i="3"/>
  <c r="H537" i="3"/>
  <c r="H541" i="3"/>
  <c r="H545" i="3"/>
  <c r="H549" i="3"/>
  <c r="H553" i="3"/>
  <c r="H557" i="3"/>
  <c r="H561" i="3"/>
  <c r="H565" i="3"/>
  <c r="I707" i="3"/>
  <c r="I711" i="3"/>
  <c r="I715" i="3"/>
  <c r="I719" i="3"/>
  <c r="I723" i="3"/>
  <c r="I727" i="3"/>
  <c r="I731" i="3"/>
  <c r="I735" i="3"/>
  <c r="I739" i="3"/>
  <c r="I743" i="3"/>
  <c r="I747" i="3"/>
  <c r="I751" i="3"/>
  <c r="I755" i="3"/>
  <c r="I759" i="3"/>
  <c r="I763" i="3"/>
  <c r="I767" i="3"/>
  <c r="I771" i="3"/>
  <c r="I775" i="3"/>
  <c r="I779" i="3"/>
  <c r="I783" i="3"/>
  <c r="I787" i="3"/>
  <c r="I791" i="3"/>
  <c r="I795" i="3"/>
  <c r="I799" i="3"/>
  <c r="I803" i="3"/>
  <c r="I807" i="3"/>
  <c r="I811" i="3"/>
  <c r="I815" i="3"/>
  <c r="I819" i="3"/>
  <c r="I823" i="3"/>
  <c r="I827" i="3"/>
  <c r="I831" i="3"/>
  <c r="I835" i="3"/>
  <c r="I839" i="3"/>
  <c r="I843" i="3"/>
  <c r="I847" i="3"/>
  <c r="I851" i="3"/>
  <c r="I855" i="3"/>
  <c r="I859" i="3"/>
  <c r="I863" i="3"/>
  <c r="I867" i="3"/>
  <c r="I871" i="3"/>
  <c r="I875" i="3"/>
  <c r="I879" i="3"/>
  <c r="I883" i="3"/>
  <c r="I887" i="3"/>
  <c r="I891" i="3"/>
  <c r="I895" i="3"/>
  <c r="I899" i="3"/>
  <c r="I903" i="3"/>
  <c r="I907" i="3"/>
  <c r="I911" i="3"/>
  <c r="I915" i="3"/>
  <c r="I919" i="3"/>
  <c r="I923" i="3"/>
  <c r="I927" i="3"/>
  <c r="I931" i="3"/>
  <c r="I935" i="3"/>
  <c r="I939" i="3"/>
  <c r="I943" i="3"/>
  <c r="I947" i="3"/>
  <c r="I951" i="3"/>
  <c r="I955" i="3"/>
  <c r="I959" i="3"/>
  <c r="I963" i="3"/>
  <c r="I967" i="3"/>
  <c r="I971" i="3"/>
  <c r="I975" i="3"/>
  <c r="I979" i="3"/>
  <c r="I983" i="3"/>
  <c r="I987" i="3"/>
  <c r="I991" i="3"/>
  <c r="I995" i="3"/>
  <c r="I999" i="3"/>
  <c r="I1003" i="3"/>
  <c r="I1007" i="3"/>
  <c r="I1011" i="3"/>
  <c r="I1015" i="3"/>
  <c r="I1019" i="3"/>
  <c r="I1023" i="3"/>
  <c r="I1027" i="3"/>
  <c r="I1031" i="3"/>
  <c r="I1035" i="3"/>
  <c r="I1039" i="3"/>
  <c r="I1043" i="3"/>
  <c r="I1047" i="3"/>
  <c r="I1051" i="3"/>
  <c r="I1055" i="3"/>
  <c r="I1059" i="3"/>
  <c r="I1063" i="3"/>
  <c r="I1067" i="3"/>
  <c r="I1071" i="3"/>
  <c r="I1075" i="3"/>
  <c r="I1079" i="3"/>
  <c r="I1083" i="3"/>
  <c r="I1087" i="3"/>
  <c r="I1091" i="3"/>
  <c r="I1095" i="3"/>
  <c r="I1099" i="3"/>
  <c r="I1103" i="3"/>
  <c r="I1107" i="3"/>
  <c r="I1111" i="3"/>
  <c r="I1115" i="3"/>
  <c r="I1119" i="3"/>
  <c r="I1123" i="3"/>
  <c r="I1127" i="3"/>
  <c r="I1131" i="3"/>
  <c r="I1135" i="3"/>
  <c r="I1139" i="3"/>
  <c r="I1143" i="3"/>
  <c r="I1147" i="3"/>
  <c r="I1151" i="3"/>
  <c r="I1155" i="3"/>
  <c r="I1159" i="3"/>
  <c r="I1163" i="3"/>
  <c r="I1167" i="3"/>
  <c r="I1171" i="3"/>
  <c r="I1175" i="3"/>
  <c r="I1179" i="3"/>
  <c r="I1183" i="3"/>
  <c r="I1187" i="3"/>
  <c r="I1191" i="3"/>
  <c r="I1195" i="3"/>
  <c r="I1199" i="3"/>
  <c r="I1203" i="3"/>
  <c r="I1207" i="3"/>
  <c r="I1211" i="3"/>
  <c r="I1215" i="3"/>
  <c r="I1219" i="3"/>
  <c r="I1223" i="3"/>
  <c r="I1227" i="3"/>
  <c r="I1231" i="3"/>
  <c r="I1235" i="3"/>
  <c r="I1239" i="3"/>
  <c r="I1243" i="3"/>
  <c r="I1247" i="3"/>
  <c r="I1251" i="3"/>
  <c r="I1255" i="3"/>
  <c r="I1259" i="3"/>
  <c r="I1263" i="3"/>
  <c r="I1267" i="3"/>
  <c r="I1271" i="3"/>
  <c r="I1275" i="3"/>
  <c r="I1279" i="3"/>
  <c r="I1283" i="3"/>
  <c r="I1287" i="3"/>
  <c r="I1291" i="3"/>
  <c r="I1295" i="3"/>
  <c r="I1299" i="3"/>
  <c r="I1303" i="3"/>
  <c r="I1307" i="3"/>
  <c r="I1311" i="3"/>
  <c r="I1315" i="3"/>
  <c r="I1319" i="3"/>
  <c r="I1323" i="3"/>
  <c r="I1327" i="3"/>
  <c r="I1331" i="3"/>
  <c r="I1335" i="3"/>
  <c r="I1339" i="3"/>
  <c r="I1343" i="3"/>
  <c r="I1347" i="3"/>
  <c r="I1351" i="3"/>
  <c r="I1355" i="3"/>
  <c r="I1359" i="3"/>
  <c r="I1363" i="3"/>
  <c r="I1367" i="3"/>
  <c r="I1371" i="3"/>
  <c r="I1375" i="3"/>
  <c r="I1379" i="3"/>
  <c r="I1383" i="3"/>
  <c r="I1387" i="3"/>
  <c r="I1391" i="3"/>
  <c r="I1395" i="3"/>
  <c r="I1399" i="3"/>
  <c r="I1403" i="3"/>
  <c r="I1407" i="3"/>
  <c r="I1411" i="3"/>
  <c r="I1415" i="3"/>
  <c r="I1419" i="3"/>
  <c r="I1423" i="3"/>
  <c r="I1427" i="3"/>
  <c r="I1431" i="3"/>
  <c r="I1435" i="3"/>
  <c r="I1439" i="3"/>
  <c r="I1443" i="3"/>
  <c r="I1447" i="3"/>
  <c r="I1451" i="3"/>
  <c r="I1455" i="3"/>
  <c r="I1459" i="3"/>
  <c r="I1463" i="3"/>
  <c r="I1467" i="3"/>
  <c r="I1471" i="3"/>
  <c r="I1475" i="3"/>
  <c r="I1479" i="3"/>
  <c r="I1483" i="3"/>
  <c r="I1487" i="3"/>
  <c r="I1491" i="3"/>
  <c r="I1495" i="3"/>
  <c r="I1499" i="3"/>
  <c r="I1503" i="3"/>
  <c r="I1507" i="3"/>
  <c r="I1511" i="3"/>
  <c r="I1515" i="3"/>
  <c r="H569" i="3"/>
  <c r="H573" i="3"/>
  <c r="H577" i="3"/>
  <c r="H581" i="3"/>
  <c r="H585" i="3"/>
  <c r="H589" i="3"/>
  <c r="H593" i="3"/>
  <c r="H597" i="3"/>
  <c r="H601" i="3"/>
  <c r="H605" i="3"/>
  <c r="H609" i="3"/>
  <c r="H613" i="3"/>
  <c r="H617" i="3"/>
  <c r="H621" i="3"/>
  <c r="H625" i="3"/>
  <c r="H629" i="3"/>
  <c r="H633" i="3"/>
  <c r="H637" i="3"/>
  <c r="H641" i="3"/>
  <c r="H645" i="3"/>
  <c r="H649" i="3"/>
  <c r="H653" i="3"/>
  <c r="H657" i="3"/>
  <c r="H661" i="3"/>
  <c r="H665" i="3"/>
  <c r="H669" i="3"/>
  <c r="H673" i="3"/>
  <c r="H677" i="3"/>
  <c r="H681" i="3"/>
  <c r="H685" i="3"/>
  <c r="H689" i="3"/>
  <c r="H693" i="3"/>
  <c r="H697" i="3"/>
  <c r="H701" i="3"/>
  <c r="H705" i="3"/>
  <c r="H709" i="3"/>
  <c r="H713" i="3"/>
  <c r="H717" i="3"/>
  <c r="H721" i="3"/>
  <c r="H725" i="3"/>
  <c r="H729" i="3"/>
  <c r="H733" i="3"/>
  <c r="H737" i="3"/>
  <c r="H741" i="3"/>
  <c r="H745" i="3"/>
  <c r="H749" i="3"/>
  <c r="H753" i="3"/>
  <c r="H757" i="3"/>
  <c r="H761" i="3"/>
  <c r="H765" i="3"/>
  <c r="H769" i="3"/>
  <c r="H773" i="3"/>
  <c r="H777" i="3"/>
  <c r="H781" i="3"/>
  <c r="H785" i="3"/>
  <c r="H789" i="3"/>
  <c r="H793" i="3"/>
  <c r="H797" i="3"/>
  <c r="H801" i="3"/>
  <c r="H805" i="3"/>
  <c r="H809" i="3"/>
  <c r="H813" i="3"/>
  <c r="H817" i="3"/>
  <c r="H821" i="3"/>
  <c r="H825" i="3"/>
  <c r="H829" i="3"/>
  <c r="H833" i="3"/>
  <c r="H837" i="3"/>
  <c r="H841" i="3"/>
  <c r="H845" i="3"/>
  <c r="H849" i="3"/>
  <c r="H853" i="3"/>
  <c r="H857" i="3"/>
  <c r="H861" i="3"/>
  <c r="H865" i="3"/>
  <c r="H869" i="3"/>
  <c r="H873" i="3"/>
  <c r="H877" i="3"/>
  <c r="H881" i="3"/>
  <c r="H885" i="3"/>
  <c r="H889" i="3"/>
  <c r="H893" i="3"/>
  <c r="H897" i="3"/>
  <c r="H901" i="3"/>
  <c r="H905" i="3"/>
  <c r="H909" i="3"/>
  <c r="H913" i="3"/>
  <c r="H957" i="3"/>
  <c r="H961" i="3"/>
  <c r="H965" i="3"/>
  <c r="H969" i="3"/>
  <c r="H989" i="3"/>
  <c r="H993" i="3"/>
  <c r="H997" i="3"/>
  <c r="H1001" i="3"/>
  <c r="H1005" i="3"/>
  <c r="H1009" i="3"/>
  <c r="H1013" i="3"/>
  <c r="H1017" i="3"/>
  <c r="H1021" i="3"/>
  <c r="H1025" i="3"/>
  <c r="H1029" i="3"/>
  <c r="H1033" i="3"/>
  <c r="H1037" i="3"/>
  <c r="H1041" i="3"/>
  <c r="H1045" i="3"/>
  <c r="H1053" i="3"/>
  <c r="H1057" i="3"/>
  <c r="H1061" i="3"/>
  <c r="H1065" i="3"/>
  <c r="H1069" i="3"/>
  <c r="H1073" i="3"/>
  <c r="H1077" i="3"/>
  <c r="H1081" i="3"/>
  <c r="H1085" i="3"/>
  <c r="H1089" i="3"/>
  <c r="H1093" i="3"/>
  <c r="H1097" i="3"/>
  <c r="H1101" i="3"/>
  <c r="H1105" i="3"/>
  <c r="H1109" i="3"/>
  <c r="H1113" i="3"/>
  <c r="H1117" i="3"/>
  <c r="H1121" i="3"/>
  <c r="H1125" i="3"/>
  <c r="H1129" i="3"/>
  <c r="H1133" i="3"/>
  <c r="H1137" i="3"/>
  <c r="H1141" i="3"/>
  <c r="H1145" i="3"/>
  <c r="H1149" i="3"/>
  <c r="H1153" i="3"/>
  <c r="H1157" i="3"/>
  <c r="H1161" i="3"/>
  <c r="H1165" i="3"/>
  <c r="H1169" i="3"/>
  <c r="H1173" i="3"/>
  <c r="H1177" i="3"/>
  <c r="H1181" i="3"/>
  <c r="H1185" i="3"/>
  <c r="H1189" i="3"/>
  <c r="H1193" i="3"/>
  <c r="H1197" i="3"/>
  <c r="H1201" i="3"/>
  <c r="H1205" i="3"/>
  <c r="H1209" i="3"/>
  <c r="H1213" i="3"/>
  <c r="H1217" i="3"/>
  <c r="H1221" i="3"/>
  <c r="H1225" i="3"/>
  <c r="H1229" i="3"/>
  <c r="H1233" i="3"/>
  <c r="H1237" i="3"/>
  <c r="H1241" i="3"/>
  <c r="H1245" i="3"/>
  <c r="H1249" i="3"/>
  <c r="H1253" i="3"/>
  <c r="H1257" i="3"/>
  <c r="H1261" i="3"/>
  <c r="H1265" i="3"/>
  <c r="H1269" i="3"/>
  <c r="H1273" i="3"/>
  <c r="H1277" i="3"/>
  <c r="H1281" i="3"/>
  <c r="H1285" i="3"/>
  <c r="H1289" i="3"/>
  <c r="H1293" i="3"/>
  <c r="H1297" i="3"/>
  <c r="H1301" i="3"/>
  <c r="H1305" i="3"/>
  <c r="I1519" i="3"/>
  <c r="I1523" i="3"/>
  <c r="I1527" i="3"/>
  <c r="I1531" i="3"/>
  <c r="I1535" i="3"/>
  <c r="I1539" i="3"/>
  <c r="I1543" i="3"/>
  <c r="I1547" i="3"/>
  <c r="I1551" i="3"/>
  <c r="I1555" i="3"/>
  <c r="I1559" i="3"/>
  <c r="I1563" i="3"/>
  <c r="I1567" i="3"/>
  <c r="I1571" i="3"/>
  <c r="I1575" i="3"/>
  <c r="I1579" i="3"/>
  <c r="I1583" i="3"/>
  <c r="I1587" i="3"/>
  <c r="I1591" i="3"/>
  <c r="I1595" i="3"/>
  <c r="I1599" i="3"/>
  <c r="I1603" i="3"/>
  <c r="I1607" i="3"/>
  <c r="I1611" i="3"/>
  <c r="I1615" i="3"/>
  <c r="I1619" i="3"/>
  <c r="I1623" i="3"/>
  <c r="I1627" i="3"/>
  <c r="I1631" i="3"/>
  <c r="I1635" i="3"/>
  <c r="I1639" i="3"/>
  <c r="I1643" i="3"/>
  <c r="I1647" i="3"/>
  <c r="I1651" i="3"/>
  <c r="I1655" i="3"/>
  <c r="I1659" i="3"/>
  <c r="I1663" i="3"/>
  <c r="I1667" i="3"/>
  <c r="I1671" i="3"/>
  <c r="I1675" i="3"/>
  <c r="I1679" i="3"/>
  <c r="I1683" i="3"/>
  <c r="I1687" i="3"/>
  <c r="I1691" i="3"/>
  <c r="I1695" i="3"/>
  <c r="I1699" i="3"/>
  <c r="I1703" i="3"/>
  <c r="I1707" i="3"/>
  <c r="I1711" i="3"/>
  <c r="I1715" i="3"/>
  <c r="I1719" i="3"/>
  <c r="I1723" i="3"/>
  <c r="I1727" i="3"/>
  <c r="I1731" i="3"/>
  <c r="I1735" i="3"/>
  <c r="I1739" i="3"/>
  <c r="I1743" i="3"/>
  <c r="I1747" i="3"/>
  <c r="I1751" i="3"/>
  <c r="I1755" i="3"/>
  <c r="I1759" i="3"/>
  <c r="I1763" i="3"/>
  <c r="I1767" i="3"/>
  <c r="I1771" i="3"/>
  <c r="I1775" i="3"/>
  <c r="I1779" i="3"/>
  <c r="I1783" i="3"/>
  <c r="I1787" i="3"/>
  <c r="I1791" i="3"/>
  <c r="I1795" i="3"/>
  <c r="I1799" i="3"/>
  <c r="I1803" i="3"/>
  <c r="I1807" i="3"/>
  <c r="I1811" i="3"/>
  <c r="I1815" i="3"/>
  <c r="I1819" i="3"/>
  <c r="I1823" i="3"/>
  <c r="I1827" i="3"/>
  <c r="I1831" i="3"/>
  <c r="I1835" i="3"/>
  <c r="I1839" i="3"/>
  <c r="I1843" i="3"/>
  <c r="I1847" i="3"/>
  <c r="I1851" i="3"/>
  <c r="I1855" i="3"/>
  <c r="I1859" i="3"/>
  <c r="I1863" i="3"/>
  <c r="I1867" i="3"/>
  <c r="I1871" i="3"/>
  <c r="I1875" i="3"/>
  <c r="I1879" i="3"/>
  <c r="I1883" i="3"/>
  <c r="I1887" i="3"/>
  <c r="I1891" i="3"/>
  <c r="I1895" i="3"/>
  <c r="I1899" i="3"/>
  <c r="I1903" i="3"/>
  <c r="I1907" i="3"/>
  <c r="I1911" i="3"/>
  <c r="I1915" i="3"/>
  <c r="I1919" i="3"/>
  <c r="I1923" i="3"/>
  <c r="I1927" i="3"/>
  <c r="I1931" i="3"/>
  <c r="I1935" i="3"/>
  <c r="I1939" i="3"/>
  <c r="I1943" i="3"/>
  <c r="I1947" i="3"/>
  <c r="I1951" i="3"/>
  <c r="I1955" i="3"/>
  <c r="I1959" i="3"/>
  <c r="I1963" i="3"/>
  <c r="I1967" i="3"/>
  <c r="I1971" i="3"/>
  <c r="I1975" i="3"/>
  <c r="I1979" i="3"/>
  <c r="I1983" i="3"/>
  <c r="I1987" i="3"/>
  <c r="I1991" i="3"/>
  <c r="I1995" i="3"/>
  <c r="I1999" i="3"/>
  <c r="I2003" i="3"/>
  <c r="I2007" i="3"/>
  <c r="I2011" i="3"/>
  <c r="I2015" i="3"/>
  <c r="I2019" i="3"/>
  <c r="I2023" i="3"/>
  <c r="I2027" i="3"/>
  <c r="I2031" i="3"/>
  <c r="I2035" i="3"/>
  <c r="I2039" i="3"/>
  <c r="I2043" i="3"/>
  <c r="I2047" i="3"/>
  <c r="I2051" i="3"/>
  <c r="I2055" i="3"/>
  <c r="I2059" i="3"/>
  <c r="I2063" i="3"/>
  <c r="I2067" i="3"/>
  <c r="I2071" i="3"/>
  <c r="I2075" i="3"/>
  <c r="I2079" i="3"/>
  <c r="I2083" i="3"/>
  <c r="I2087" i="3"/>
  <c r="I2091" i="3"/>
  <c r="I2095" i="3"/>
  <c r="I2099" i="3"/>
  <c r="I2103" i="3"/>
  <c r="I2107" i="3"/>
  <c r="I2111" i="3"/>
  <c r="I2115" i="3"/>
  <c r="I2119" i="3"/>
  <c r="I2123" i="3"/>
  <c r="I2127" i="3"/>
  <c r="I2131" i="3"/>
  <c r="I2135" i="3"/>
  <c r="I2139" i="3"/>
  <c r="I2143" i="3"/>
  <c r="I2147" i="3"/>
  <c r="I2151" i="3"/>
  <c r="I2155" i="3"/>
  <c r="I2159" i="3"/>
  <c r="I2163" i="3"/>
  <c r="I2167" i="3"/>
  <c r="I2171" i="3"/>
  <c r="I2175" i="3"/>
  <c r="I2179" i="3"/>
  <c r="I2183" i="3"/>
  <c r="I2187" i="3"/>
  <c r="I2191" i="3"/>
  <c r="I2195" i="3"/>
  <c r="H1309" i="3"/>
  <c r="H1313" i="3"/>
  <c r="H1317" i="3"/>
  <c r="H1321" i="3"/>
  <c r="H1325" i="3"/>
  <c r="H1329" i="3"/>
  <c r="H1333" i="3"/>
  <c r="H1337" i="3"/>
  <c r="H1341" i="3"/>
  <c r="H1345" i="3"/>
  <c r="H1349" i="3"/>
  <c r="H1353" i="3"/>
  <c r="H1357" i="3"/>
  <c r="H1361" i="3"/>
  <c r="H1365" i="3"/>
  <c r="H1369" i="3"/>
  <c r="H1373" i="3"/>
  <c r="H1377" i="3"/>
  <c r="H1381" i="3"/>
  <c r="H1385" i="3"/>
  <c r="H1389" i="3"/>
  <c r="H1393" i="3"/>
  <c r="H1397" i="3"/>
  <c r="H1401" i="3"/>
  <c r="H1405" i="3"/>
  <c r="H1409" i="3"/>
  <c r="H1413" i="3"/>
  <c r="H1417" i="3"/>
  <c r="H1421" i="3"/>
  <c r="H1425" i="3"/>
  <c r="H1429" i="3"/>
  <c r="H1525" i="3"/>
  <c r="H1529" i="3"/>
  <c r="H1533" i="3"/>
  <c r="H1541" i="3"/>
  <c r="H1545" i="3"/>
  <c r="H1549" i="3"/>
  <c r="H1553" i="3"/>
  <c r="H1557" i="3"/>
  <c r="H1561" i="3"/>
  <c r="H1565" i="3"/>
  <c r="H1569" i="3"/>
  <c r="H1573" i="3"/>
  <c r="H1577" i="3"/>
  <c r="H1581" i="3"/>
  <c r="H1585" i="3"/>
  <c r="H1589" i="3"/>
  <c r="H1593" i="3"/>
  <c r="H1597" i="3"/>
  <c r="H1601" i="3"/>
  <c r="H1605" i="3"/>
  <c r="H1609" i="3"/>
  <c r="H1613" i="3"/>
  <c r="H1617" i="3"/>
  <c r="H1621" i="3"/>
  <c r="H1625" i="3"/>
  <c r="H1629" i="3"/>
  <c r="H1917" i="3"/>
  <c r="H1921" i="3"/>
  <c r="H1925" i="3"/>
  <c r="H1929" i="3"/>
  <c r="H1933" i="3"/>
  <c r="H1937" i="3"/>
  <c r="H1941" i="3"/>
  <c r="H1945" i="3"/>
  <c r="H1949" i="3"/>
  <c r="H1953" i="3"/>
  <c r="H1957" i="3"/>
  <c r="H1961" i="3"/>
  <c r="H1965" i="3"/>
  <c r="H1969" i="3"/>
  <c r="H1973" i="3"/>
  <c r="H1977" i="3"/>
  <c r="H1981" i="3"/>
  <c r="H1985" i="3"/>
  <c r="H1989" i="3"/>
  <c r="H1993" i="3"/>
  <c r="H1997" i="3"/>
  <c r="H2001" i="3"/>
  <c r="H2005" i="3"/>
  <c r="H2009" i="3"/>
  <c r="H2013" i="3"/>
  <c r="H2017" i="3"/>
  <c r="H2021" i="3"/>
  <c r="H2025" i="3"/>
  <c r="H2029" i="3"/>
  <c r="H2033" i="3"/>
  <c r="H2037" i="3"/>
  <c r="H2041" i="3"/>
  <c r="H2045" i="3"/>
  <c r="H2049" i="3"/>
  <c r="H2053" i="3"/>
  <c r="H2057" i="3"/>
  <c r="H2061" i="3"/>
  <c r="H2065" i="3"/>
  <c r="H2069" i="3"/>
  <c r="H2073" i="3"/>
  <c r="H2077" i="3"/>
  <c r="H2081" i="3"/>
  <c r="H2085" i="3"/>
  <c r="H2089" i="3"/>
  <c r="H2093" i="3"/>
  <c r="H2097" i="3"/>
  <c r="H2101" i="3"/>
  <c r="H2105" i="3"/>
  <c r="H2109" i="3"/>
  <c r="H2113" i="3"/>
  <c r="H2117" i="3"/>
  <c r="H2121" i="3"/>
  <c r="H2125" i="3"/>
  <c r="H2129" i="3"/>
  <c r="H2133" i="3"/>
  <c r="H2137" i="3"/>
  <c r="H1806" i="3"/>
  <c r="H1810" i="3"/>
  <c r="H1814" i="3"/>
  <c r="H1818" i="3"/>
  <c r="H1822" i="3"/>
  <c r="H1826" i="3"/>
  <c r="H1830" i="3"/>
  <c r="H1834" i="3"/>
  <c r="H1838" i="3"/>
  <c r="H1842" i="3"/>
  <c r="H1846" i="3"/>
  <c r="H1850" i="3"/>
  <c r="H1854" i="3"/>
  <c r="H1858" i="3"/>
  <c r="H1862" i="3"/>
  <c r="H1866" i="3"/>
  <c r="H1870" i="3"/>
  <c r="H1874" i="3"/>
  <c r="H1878" i="3"/>
  <c r="H1882" i="3"/>
  <c r="H1886" i="3"/>
  <c r="H1890" i="3"/>
  <c r="H1894" i="3"/>
  <c r="H1898" i="3"/>
  <c r="H1902" i="3"/>
  <c r="H1906" i="3"/>
  <c r="H1910" i="3"/>
  <c r="H1914" i="3"/>
  <c r="H1918" i="3"/>
  <c r="H1922" i="3"/>
  <c r="H1926" i="3"/>
  <c r="H1930" i="3"/>
  <c r="H1934" i="3"/>
  <c r="I2199" i="3"/>
  <c r="I2203" i="3"/>
  <c r="I2207" i="3"/>
  <c r="I2211" i="3"/>
  <c r="I2215" i="3"/>
  <c r="I2219" i="3"/>
  <c r="I2223" i="3"/>
  <c r="I2259" i="3"/>
  <c r="I2307" i="3"/>
  <c r="I2323" i="3"/>
  <c r="I2327" i="3"/>
  <c r="I2331" i="3"/>
  <c r="I2335" i="3"/>
  <c r="I2339" i="3"/>
  <c r="I2343" i="3"/>
  <c r="I2347" i="3"/>
  <c r="I2351" i="3"/>
  <c r="I2355" i="3"/>
  <c r="I2359" i="3"/>
  <c r="I2363" i="3"/>
  <c r="I2367" i="3"/>
  <c r="I2371" i="3"/>
  <c r="I2375" i="3"/>
  <c r="I2379" i="3"/>
  <c r="I2383" i="3"/>
  <c r="I2387" i="3"/>
  <c r="I2391" i="3"/>
  <c r="I2395" i="3"/>
  <c r="I2399" i="3"/>
  <c r="I2403" i="3"/>
  <c r="I2407" i="3"/>
  <c r="I2411" i="3"/>
  <c r="I2415" i="3"/>
  <c r="I2419" i="3"/>
  <c r="I2423" i="3"/>
  <c r="I2427" i="3"/>
  <c r="I2431" i="3"/>
  <c r="I2435" i="3"/>
  <c r="I2439" i="3"/>
  <c r="I2443" i="3"/>
  <c r="I2447" i="3"/>
  <c r="I2451" i="3"/>
  <c r="I2455" i="3"/>
  <c r="I2459" i="3"/>
  <c r="I2463" i="3"/>
  <c r="I2467" i="3"/>
  <c r="I2475" i="3"/>
  <c r="I2495" i="3"/>
  <c r="I2499" i="3"/>
  <c r="I2503" i="3"/>
  <c r="I2507" i="3"/>
  <c r="I2511" i="3"/>
  <c r="O2511" i="3" s="1"/>
  <c r="R2511" i="3" s="1"/>
  <c r="I2515" i="3"/>
  <c r="O2515" i="3" s="1"/>
  <c r="R2515" i="3" s="1"/>
  <c r="I2519" i="3"/>
  <c r="O2519" i="3" s="1"/>
  <c r="R2519" i="3" s="1"/>
  <c r="I2523" i="3"/>
  <c r="O2523" i="3" s="1"/>
  <c r="R2523" i="3" s="1"/>
  <c r="I2527" i="3"/>
  <c r="I2531" i="3"/>
  <c r="O2531" i="3" s="1"/>
  <c r="R2531" i="3" s="1"/>
  <c r="I2535" i="3"/>
  <c r="O2535" i="3" s="1"/>
  <c r="R2535" i="3" s="1"/>
  <c r="I2539" i="3"/>
  <c r="O2539" i="3" s="1"/>
  <c r="R2539" i="3" s="1"/>
  <c r="I2543" i="3"/>
  <c r="O2543" i="3" s="1"/>
  <c r="R2543" i="3" s="1"/>
  <c r="I2547" i="3"/>
  <c r="O2547" i="3" s="1"/>
  <c r="R2547" i="3" s="1"/>
  <c r="I2551" i="3"/>
  <c r="O2551" i="3" s="1"/>
  <c r="R2551" i="3" s="1"/>
  <c r="I2555" i="3"/>
  <c r="O2555" i="3" s="1"/>
  <c r="R2555" i="3" s="1"/>
  <c r="I2559" i="3"/>
  <c r="O2559" i="3" s="1"/>
  <c r="R2559" i="3" s="1"/>
  <c r="I2607" i="3"/>
  <c r="O2607" i="3" s="1"/>
  <c r="R2607" i="3" s="1"/>
  <c r="I2611" i="3"/>
  <c r="O2611" i="3" s="1"/>
  <c r="R2611" i="3" s="1"/>
  <c r="I2635" i="3"/>
  <c r="O2635" i="3" s="1"/>
  <c r="R2635" i="3" s="1"/>
  <c r="I2643" i="3"/>
  <c r="O2643" i="3" s="1"/>
  <c r="R2643" i="3" s="1"/>
  <c r="I2647" i="3"/>
  <c r="O2647" i="3" s="1"/>
  <c r="R2647" i="3" s="1"/>
  <c r="I2651" i="3"/>
  <c r="O2651" i="3" s="1"/>
  <c r="R2651" i="3" s="1"/>
  <c r="H2141" i="3"/>
  <c r="H2145" i="3"/>
  <c r="H2149" i="3"/>
  <c r="H2153" i="3"/>
  <c r="H2157" i="3"/>
  <c r="H2161" i="3"/>
  <c r="H2165" i="3"/>
  <c r="H2169" i="3"/>
  <c r="H2173" i="3"/>
  <c r="H2177" i="3"/>
  <c r="H2181" i="3"/>
  <c r="H2185" i="3"/>
  <c r="H2189" i="3"/>
  <c r="H2193" i="3"/>
  <c r="H2197" i="3"/>
  <c r="H2205" i="3"/>
  <c r="H2209" i="3"/>
  <c r="H2213" i="3"/>
  <c r="H2217" i="3"/>
  <c r="H2221" i="3"/>
  <c r="H2225" i="3"/>
  <c r="H2229" i="3"/>
  <c r="H2233" i="3"/>
  <c r="H2237" i="3"/>
  <c r="H2241" i="3"/>
  <c r="H2245" i="3"/>
  <c r="H2249" i="3"/>
  <c r="H2253" i="3"/>
  <c r="H2257" i="3"/>
  <c r="H2261" i="3"/>
  <c r="H2265" i="3"/>
  <c r="H2269" i="3"/>
  <c r="H2273" i="3"/>
  <c r="H2277" i="3"/>
  <c r="H2281" i="3"/>
  <c r="H2285" i="3"/>
  <c r="H2289" i="3"/>
  <c r="H2293" i="3"/>
  <c r="H2297" i="3"/>
  <c r="H2301" i="3"/>
  <c r="H2305" i="3"/>
  <c r="H2309" i="3"/>
  <c r="H2313" i="3"/>
  <c r="H2317" i="3"/>
  <c r="H2321" i="3"/>
  <c r="H2325" i="3"/>
  <c r="H2329" i="3"/>
  <c r="H2333" i="3"/>
  <c r="H2337" i="3"/>
  <c r="H2341" i="3"/>
  <c r="H2345" i="3"/>
  <c r="H2349" i="3"/>
  <c r="H2353" i="3"/>
  <c r="H2357" i="3"/>
  <c r="H2361" i="3"/>
  <c r="H2365" i="3"/>
  <c r="H2369" i="3"/>
  <c r="H2373" i="3"/>
  <c r="H2377" i="3"/>
  <c r="H2381" i="3"/>
  <c r="H2385" i="3"/>
  <c r="H2389" i="3"/>
  <c r="H2393" i="3"/>
  <c r="H2397" i="3"/>
  <c r="H2401" i="3"/>
  <c r="H2405" i="3"/>
  <c r="H2409" i="3"/>
  <c r="H2413" i="3"/>
  <c r="H2417" i="3"/>
  <c r="H2421" i="3"/>
  <c r="H2425" i="3"/>
  <c r="H2429" i="3"/>
  <c r="H2433" i="3"/>
  <c r="H2437" i="3"/>
  <c r="H2441" i="3"/>
  <c r="H2445" i="3"/>
  <c r="H2449" i="3"/>
  <c r="H2453" i="3"/>
  <c r="H2457" i="3"/>
  <c r="H2461" i="3"/>
  <c r="H2465" i="3"/>
  <c r="H2469" i="3"/>
  <c r="H2473" i="3"/>
  <c r="H2477" i="3"/>
  <c r="H2481" i="3"/>
  <c r="I2655" i="3"/>
  <c r="O2655" i="3" s="1"/>
  <c r="R2655" i="3" s="1"/>
  <c r="I2663" i="3"/>
  <c r="O2663" i="3" s="1"/>
  <c r="R2663" i="3" s="1"/>
  <c r="I2667" i="3"/>
  <c r="O2667" i="3" s="1"/>
  <c r="R2667" i="3" s="1"/>
  <c r="I2671" i="3"/>
  <c r="O2671" i="3" s="1"/>
  <c r="R2671" i="3" s="1"/>
  <c r="I2675" i="3"/>
  <c r="O2675" i="3" s="1"/>
  <c r="R2675" i="3" s="1"/>
  <c r="I2679" i="3"/>
  <c r="O2679" i="3" s="1"/>
  <c r="R2679" i="3" s="1"/>
  <c r="I2683" i="3"/>
  <c r="O2683" i="3" s="1"/>
  <c r="R2683" i="3" s="1"/>
  <c r="I2687" i="3"/>
  <c r="O2687" i="3" s="1"/>
  <c r="R2687" i="3" s="1"/>
  <c r="I2691" i="3"/>
  <c r="O2691" i="3" s="1"/>
  <c r="R2691" i="3" s="1"/>
  <c r="I2695" i="3"/>
  <c r="O2695" i="3" s="1"/>
  <c r="R2695" i="3" s="1"/>
  <c r="I2699" i="3"/>
  <c r="O2699" i="3" s="1"/>
  <c r="R2699" i="3" s="1"/>
  <c r="I2703" i="3"/>
  <c r="O2703" i="3" s="1"/>
  <c r="R2703" i="3" s="1"/>
  <c r="I2707" i="3"/>
  <c r="O2707" i="3" s="1"/>
  <c r="R2707" i="3" s="1"/>
  <c r="I2711" i="3"/>
  <c r="O2711" i="3" s="1"/>
  <c r="R2711" i="3" s="1"/>
  <c r="I2715" i="3"/>
  <c r="O2715" i="3" s="1"/>
  <c r="R2715" i="3" s="1"/>
  <c r="I2719" i="3"/>
  <c r="O2719" i="3" s="1"/>
  <c r="R2719" i="3" s="1"/>
  <c r="I2723" i="3"/>
  <c r="O2723" i="3" s="1"/>
  <c r="R2723" i="3" s="1"/>
  <c r="I2727" i="3"/>
  <c r="O2727" i="3" s="1"/>
  <c r="R2727" i="3" s="1"/>
  <c r="I2731" i="3"/>
  <c r="O2731" i="3" s="1"/>
  <c r="R2731" i="3" s="1"/>
  <c r="I2735" i="3"/>
  <c r="O2735" i="3" s="1"/>
  <c r="R2735" i="3" s="1"/>
  <c r="I2739" i="3"/>
  <c r="O2739" i="3" s="1"/>
  <c r="R2739" i="3" s="1"/>
  <c r="I2743" i="3"/>
  <c r="O2743" i="3" s="1"/>
  <c r="R2743" i="3" s="1"/>
  <c r="I2747" i="3"/>
  <c r="O2747" i="3" s="1"/>
  <c r="R2747" i="3" s="1"/>
  <c r="I2751" i="3"/>
  <c r="O2751" i="3" s="1"/>
  <c r="R2751" i="3" s="1"/>
  <c r="I2755" i="3"/>
  <c r="O2755" i="3" s="1"/>
  <c r="R2755" i="3" s="1"/>
  <c r="I2759" i="3"/>
  <c r="O2759" i="3" s="1"/>
  <c r="I2763" i="3"/>
  <c r="O2763" i="3" s="1"/>
  <c r="R2763" i="3" s="1"/>
  <c r="I2767" i="3"/>
  <c r="O2767" i="3" s="1"/>
  <c r="R2767" i="3" s="1"/>
  <c r="I2771" i="3"/>
  <c r="O2771" i="3" s="1"/>
  <c r="R2771" i="3" s="1"/>
  <c r="I2775" i="3"/>
  <c r="O2775" i="3" s="1"/>
  <c r="R2775" i="3" s="1"/>
  <c r="I2779" i="3"/>
  <c r="O2779" i="3" s="1"/>
  <c r="R2779" i="3" s="1"/>
  <c r="I2783" i="3"/>
  <c r="O2783" i="3" s="1"/>
  <c r="R2783" i="3" s="1"/>
  <c r="I2787" i="3"/>
  <c r="O2787" i="3" s="1"/>
  <c r="R2787" i="3" s="1"/>
  <c r="I2791" i="3"/>
  <c r="O2791" i="3" s="1"/>
  <c r="R2791" i="3" s="1"/>
  <c r="I2795" i="3"/>
  <c r="O2795" i="3" s="1"/>
  <c r="R2795" i="3" s="1"/>
  <c r="I2799" i="3"/>
  <c r="O2799" i="3" s="1"/>
  <c r="R2799" i="3" s="1"/>
  <c r="I2803" i="3"/>
  <c r="O2803" i="3" s="1"/>
  <c r="R2803" i="3" s="1"/>
  <c r="I2807" i="3"/>
  <c r="O2807" i="3" s="1"/>
  <c r="R2807" i="3" s="1"/>
  <c r="I2811" i="3"/>
  <c r="O2811" i="3" s="1"/>
  <c r="R2811" i="3" s="1"/>
  <c r="I2815" i="3"/>
  <c r="O2815" i="3" s="1"/>
  <c r="R2815" i="3" s="1"/>
  <c r="I2819" i="3"/>
  <c r="O2819" i="3" s="1"/>
  <c r="I2823" i="3"/>
  <c r="O2823" i="3" s="1"/>
  <c r="R2823" i="3" s="1"/>
  <c r="I2827" i="3"/>
  <c r="O2827" i="3" s="1"/>
  <c r="R2827" i="3" s="1"/>
  <c r="I2831" i="3"/>
  <c r="O2831" i="3" s="1"/>
  <c r="R2831" i="3" s="1"/>
  <c r="I2835" i="3"/>
  <c r="I2839" i="3"/>
  <c r="O2839" i="3" s="1"/>
  <c r="I2843" i="3"/>
  <c r="O2843" i="3" s="1"/>
  <c r="R2843" i="3" s="1"/>
  <c r="I2847" i="3"/>
  <c r="O2847" i="3" s="1"/>
  <c r="R2847" i="3" s="1"/>
  <c r="I2851" i="3"/>
  <c r="O2851" i="3" s="1"/>
  <c r="R2851" i="3" s="1"/>
  <c r="I2855" i="3"/>
  <c r="O2855" i="3" s="1"/>
  <c r="R2855" i="3" s="1"/>
  <c r="I2859" i="3"/>
  <c r="O2859" i="3" s="1"/>
  <c r="R2859" i="3" s="1"/>
  <c r="I2863" i="3"/>
  <c r="O2863" i="3" s="1"/>
  <c r="R2863" i="3" s="1"/>
  <c r="I2867" i="3"/>
  <c r="O2867" i="3" s="1"/>
  <c r="R2867" i="3" s="1"/>
  <c r="I2871" i="3"/>
  <c r="O2871" i="3" s="1"/>
  <c r="R2871" i="3" s="1"/>
  <c r="I2875" i="3"/>
  <c r="O2875" i="3" s="1"/>
  <c r="R2875" i="3" s="1"/>
  <c r="I2879" i="3"/>
  <c r="O2879" i="3" s="1"/>
  <c r="R2879" i="3" s="1"/>
  <c r="I2883" i="3"/>
  <c r="O2883" i="3" s="1"/>
  <c r="R2883" i="3" s="1"/>
  <c r="I2887" i="3"/>
  <c r="O2887" i="3" s="1"/>
  <c r="R2887" i="3" s="1"/>
  <c r="I2891" i="3"/>
  <c r="O2891" i="3" s="1"/>
  <c r="R2891" i="3" s="1"/>
  <c r="I2895" i="3"/>
  <c r="O2895" i="3" s="1"/>
  <c r="R2895" i="3" s="1"/>
  <c r="I2899" i="3"/>
  <c r="O2899" i="3" s="1"/>
  <c r="R2899" i="3" s="1"/>
  <c r="I2903" i="3"/>
  <c r="O2903" i="3" s="1"/>
  <c r="R2903" i="3" s="1"/>
  <c r="I2907" i="3"/>
  <c r="O2907" i="3" s="1"/>
  <c r="I2911" i="3"/>
  <c r="O2911" i="3" s="1"/>
  <c r="R2911" i="3" s="1"/>
  <c r="I2915" i="3"/>
  <c r="O2915" i="3" s="1"/>
  <c r="I2919" i="3"/>
  <c r="O2919" i="3" s="1"/>
  <c r="R2919" i="3" s="1"/>
  <c r="I2923" i="3"/>
  <c r="O2923" i="3" s="1"/>
  <c r="R2923" i="3" s="1"/>
  <c r="I2927" i="3"/>
  <c r="O2927" i="3" s="1"/>
  <c r="R2927" i="3" s="1"/>
  <c r="I2931" i="3"/>
  <c r="O2931" i="3" s="1"/>
  <c r="R2931" i="3" s="1"/>
  <c r="I2935" i="3"/>
  <c r="O2935" i="3" s="1"/>
  <c r="R2935" i="3" s="1"/>
  <c r="I2939" i="3"/>
  <c r="O2939" i="3" s="1"/>
  <c r="R2939" i="3" s="1"/>
  <c r="I2943" i="3"/>
  <c r="O2943" i="3" s="1"/>
  <c r="R2943" i="3" s="1"/>
  <c r="I2947" i="3"/>
  <c r="O2947" i="3" s="1"/>
  <c r="R2947" i="3" s="1"/>
  <c r="I2951" i="3"/>
  <c r="O2951" i="3" s="1"/>
  <c r="R2951" i="3" s="1"/>
  <c r="I2955" i="3"/>
  <c r="O2955" i="3" s="1"/>
  <c r="R2955" i="3" s="1"/>
  <c r="I2959" i="3"/>
  <c r="O2959" i="3" s="1"/>
  <c r="R2959" i="3" s="1"/>
  <c r="I2963" i="3"/>
  <c r="O2963" i="3" s="1"/>
  <c r="R2963" i="3" s="1"/>
  <c r="I2967" i="3"/>
  <c r="O2967" i="3" s="1"/>
  <c r="R2967" i="3" s="1"/>
  <c r="I2971" i="3"/>
  <c r="O2971" i="3" s="1"/>
  <c r="R2971" i="3" s="1"/>
  <c r="I2975" i="3"/>
  <c r="O2975" i="3" s="1"/>
  <c r="R2975" i="3" s="1"/>
  <c r="I2979" i="3"/>
  <c r="O2979" i="3" s="1"/>
  <c r="R2979" i="3" s="1"/>
  <c r="I2983" i="3"/>
  <c r="O2983" i="3" s="1"/>
  <c r="R2983" i="3" s="1"/>
  <c r="I2987" i="3"/>
  <c r="O2987" i="3" s="1"/>
  <c r="R2987" i="3" s="1"/>
  <c r="I2991" i="3"/>
  <c r="O2991" i="3" s="1"/>
  <c r="R2991" i="3" s="1"/>
  <c r="I2995" i="3"/>
  <c r="O2995" i="3" s="1"/>
  <c r="R2995" i="3" s="1"/>
  <c r="H2976" i="3"/>
  <c r="H2980" i="3"/>
  <c r="H2984" i="3"/>
  <c r="H2988" i="3"/>
  <c r="H2965" i="3"/>
  <c r="H2969" i="3"/>
  <c r="H2973" i="3"/>
  <c r="H2977" i="3"/>
  <c r="H2981" i="3"/>
  <c r="H2985" i="3"/>
  <c r="H2989" i="3"/>
  <c r="H2993" i="3"/>
  <c r="I2989" i="3"/>
  <c r="O2989" i="3" s="1"/>
  <c r="R2989" i="3" s="1"/>
  <c r="I67" i="3"/>
  <c r="I99" i="3"/>
  <c r="I131" i="3"/>
  <c r="I171" i="3"/>
  <c r="I207" i="3"/>
  <c r="I243" i="3"/>
  <c r="I279" i="3"/>
  <c r="I319" i="3"/>
  <c r="I359" i="3"/>
  <c r="I395" i="3"/>
  <c r="I431" i="3"/>
  <c r="I463" i="3"/>
  <c r="I503" i="3"/>
  <c r="J37" i="3"/>
  <c r="J33" i="3"/>
  <c r="J29" i="3"/>
  <c r="J25" i="3"/>
  <c r="J21" i="3"/>
  <c r="J17" i="3"/>
  <c r="J13" i="3"/>
  <c r="J9" i="3"/>
  <c r="I55" i="3"/>
  <c r="I107" i="3"/>
  <c r="I155" i="3"/>
  <c r="I203" i="3"/>
  <c r="I251" i="3"/>
  <c r="I307" i="3"/>
  <c r="I351" i="3"/>
  <c r="I415" i="3"/>
  <c r="I475" i="3"/>
  <c r="I71" i="3"/>
  <c r="I115" i="3"/>
  <c r="I143" i="3"/>
  <c r="I179" i="3"/>
  <c r="I219" i="3"/>
  <c r="I255" i="3"/>
  <c r="I291" i="3"/>
  <c r="I323" i="3"/>
  <c r="I355" i="3"/>
  <c r="I391" i="3"/>
  <c r="I427" i="3"/>
  <c r="I467" i="3"/>
  <c r="I47" i="3"/>
  <c r="I83" i="3"/>
  <c r="I123" i="3"/>
  <c r="I163" i="3"/>
  <c r="I195" i="3"/>
  <c r="I231" i="3"/>
  <c r="I267" i="3"/>
  <c r="I299" i="3"/>
  <c r="I335" i="3"/>
  <c r="I371" i="3"/>
  <c r="I403" i="3"/>
  <c r="I439" i="3"/>
  <c r="I483" i="3"/>
  <c r="I91" i="3"/>
  <c r="I159" i="3"/>
  <c r="I215" i="3"/>
  <c r="I283" i="3"/>
  <c r="I367" i="3"/>
  <c r="I471" i="3"/>
  <c r="H917" i="3"/>
  <c r="H921" i="3"/>
  <c r="H925" i="3"/>
  <c r="H929" i="3"/>
  <c r="H933" i="3"/>
  <c r="H973" i="3"/>
  <c r="H977" i="3"/>
  <c r="H981" i="3"/>
  <c r="H985" i="3"/>
  <c r="H1433" i="3"/>
  <c r="H1437" i="3"/>
  <c r="I63" i="3"/>
  <c r="I103" i="3"/>
  <c r="I139" i="3"/>
  <c r="I187" i="3"/>
  <c r="I235" i="3"/>
  <c r="I271" i="3"/>
  <c r="I311" i="3"/>
  <c r="I343" i="3"/>
  <c r="I387" i="3"/>
  <c r="I419" i="3"/>
  <c r="I451" i="3"/>
  <c r="I479" i="3"/>
  <c r="I51" i="3"/>
  <c r="I87" i="3"/>
  <c r="I127" i="3"/>
  <c r="I167" i="3"/>
  <c r="I199" i="3"/>
  <c r="I239" i="3"/>
  <c r="I275" i="3"/>
  <c r="I315" i="3"/>
  <c r="I347" i="3"/>
  <c r="I383" i="3"/>
  <c r="I423" i="3"/>
  <c r="I455" i="3"/>
  <c r="I495" i="3"/>
  <c r="I59" i="3"/>
  <c r="I95" i="3"/>
  <c r="I135" i="3"/>
  <c r="I175" i="3"/>
  <c r="I211" i="3"/>
  <c r="I247" i="3"/>
  <c r="I287" i="3"/>
  <c r="I327" i="3"/>
  <c r="I363" i="3"/>
  <c r="I399" i="3"/>
  <c r="I435" i="3"/>
  <c r="I459" i="3"/>
  <c r="I491" i="3"/>
  <c r="I43" i="3"/>
  <c r="I79" i="3"/>
  <c r="I119" i="3"/>
  <c r="I151" i="3"/>
  <c r="I191" i="3"/>
  <c r="I227" i="3"/>
  <c r="I263" i="3"/>
  <c r="I303" i="3"/>
  <c r="I339" i="3"/>
  <c r="I379" i="3"/>
  <c r="I411" i="3"/>
  <c r="I443" i="3"/>
  <c r="I487" i="3"/>
  <c r="I39" i="3"/>
  <c r="I75" i="3"/>
  <c r="I111" i="3"/>
  <c r="I147" i="3"/>
  <c r="I183" i="3"/>
  <c r="I223" i="3"/>
  <c r="I259" i="3"/>
  <c r="I295" i="3"/>
  <c r="I331" i="3"/>
  <c r="I375" i="3"/>
  <c r="I407" i="3"/>
  <c r="I447" i="3"/>
  <c r="I499" i="3"/>
  <c r="H624" i="3"/>
  <c r="H628" i="3"/>
  <c r="H632" i="3"/>
  <c r="H636" i="3"/>
  <c r="H640" i="3"/>
  <c r="H644" i="3"/>
  <c r="H648" i="3"/>
  <c r="H652" i="3"/>
  <c r="H656" i="3"/>
  <c r="H660" i="3"/>
  <c r="H664" i="3"/>
  <c r="H668" i="3"/>
  <c r="H672" i="3"/>
  <c r="H676" i="3"/>
  <c r="H680" i="3"/>
  <c r="H684" i="3"/>
  <c r="H688" i="3"/>
  <c r="H692" i="3"/>
  <c r="H696" i="3"/>
  <c r="H700" i="3"/>
  <c r="H704" i="3"/>
  <c r="H708" i="3"/>
  <c r="H712" i="3"/>
  <c r="H716" i="3"/>
  <c r="H720" i="3"/>
  <c r="H724" i="3"/>
  <c r="H728" i="3"/>
  <c r="H732" i="3"/>
  <c r="H736" i="3"/>
  <c r="H740" i="3"/>
  <c r="H744" i="3"/>
  <c r="H748" i="3"/>
  <c r="H752" i="3"/>
  <c r="H756" i="3"/>
  <c r="H760" i="3"/>
  <c r="H1448" i="3"/>
  <c r="H1456" i="3"/>
  <c r="H1460" i="3"/>
  <c r="H1464" i="3"/>
  <c r="H1468" i="3"/>
  <c r="H1472" i="3"/>
  <c r="H1476" i="3"/>
  <c r="H1480" i="3"/>
  <c r="H1484" i="3"/>
  <c r="H1488" i="3"/>
  <c r="H1492" i="3"/>
  <c r="H1496" i="3"/>
  <c r="H1500" i="3"/>
  <c r="H1504" i="3"/>
  <c r="H1508" i="3"/>
  <c r="H1512" i="3"/>
  <c r="H1516" i="3"/>
  <c r="H1520" i="3"/>
  <c r="H1524" i="3"/>
  <c r="H1528" i="3"/>
  <c r="H1532" i="3"/>
  <c r="H1536" i="3"/>
  <c r="H2992" i="3"/>
  <c r="H2996" i="3"/>
  <c r="I2904" i="3"/>
  <c r="O2904" i="3" s="1"/>
  <c r="I2908" i="3"/>
  <c r="O2908" i="3" s="1"/>
  <c r="R2908" i="3" s="1"/>
  <c r="I2912" i="3"/>
  <c r="O2912" i="3" s="1"/>
  <c r="R2912" i="3" s="1"/>
  <c r="I2916" i="3"/>
  <c r="O2916" i="3" s="1"/>
  <c r="R2916" i="3" s="1"/>
  <c r="H1441" i="3"/>
  <c r="H1445" i="3"/>
  <c r="H1449" i="3"/>
  <c r="H1453" i="3"/>
  <c r="H1457" i="3"/>
  <c r="H1461" i="3"/>
  <c r="H1465" i="3"/>
  <c r="H1469" i="3"/>
  <c r="H1473" i="3"/>
  <c r="H1477" i="3"/>
  <c r="H1481" i="3"/>
  <c r="H1489" i="3"/>
  <c r="H1493" i="3"/>
  <c r="H1537" i="3"/>
  <c r="H1633" i="3"/>
  <c r="H1637" i="3"/>
  <c r="H1641" i="3"/>
  <c r="H1645" i="3"/>
  <c r="H1649" i="3"/>
  <c r="H1653" i="3"/>
  <c r="H1657" i="3"/>
  <c r="H1661" i="3"/>
  <c r="H1665" i="3"/>
  <c r="H1669" i="3"/>
  <c r="H1673" i="3"/>
  <c r="H1677" i="3"/>
  <c r="H1681" i="3"/>
  <c r="H1685" i="3"/>
  <c r="H1689" i="3"/>
  <c r="H1693" i="3"/>
  <c r="H1697" i="3"/>
  <c r="H1701" i="3"/>
  <c r="H1705" i="3"/>
  <c r="H1709" i="3"/>
  <c r="H1713" i="3"/>
  <c r="H1717" i="3"/>
  <c r="H1721" i="3"/>
  <c r="H1725" i="3"/>
  <c r="H1729" i="3"/>
  <c r="H1733" i="3"/>
  <c r="H1737" i="3"/>
  <c r="H1741" i="3"/>
  <c r="H1745" i="3"/>
  <c r="H1749" i="3"/>
  <c r="H1753" i="3"/>
  <c r="H1757" i="3"/>
  <c r="H1761" i="3"/>
  <c r="H1765" i="3"/>
  <c r="H1769" i="3"/>
  <c r="H1773" i="3"/>
  <c r="H1777" i="3"/>
  <c r="H1781" i="3"/>
  <c r="H1785" i="3"/>
  <c r="H1789" i="3"/>
  <c r="H1793" i="3"/>
  <c r="H1797" i="3"/>
  <c r="H1801" i="3"/>
  <c r="H1805" i="3"/>
  <c r="H1809" i="3"/>
  <c r="H1813" i="3"/>
  <c r="H1817" i="3"/>
  <c r="H1821" i="3"/>
  <c r="H1825" i="3"/>
  <c r="H1829" i="3"/>
  <c r="H1833" i="3"/>
  <c r="H1837" i="3"/>
  <c r="H1841" i="3"/>
  <c r="H1845" i="3"/>
  <c r="H1849" i="3"/>
  <c r="H1853" i="3"/>
  <c r="H1857" i="3"/>
  <c r="H1861" i="3"/>
  <c r="H1865" i="3"/>
  <c r="H1869" i="3"/>
  <c r="H1873" i="3"/>
  <c r="H1877" i="3"/>
  <c r="H1881" i="3"/>
  <c r="H1885" i="3"/>
  <c r="H1889" i="3"/>
  <c r="H1893" i="3"/>
  <c r="H1897" i="3"/>
  <c r="H1901" i="3"/>
  <c r="H1905" i="3"/>
  <c r="H1909" i="3"/>
  <c r="H2485" i="3"/>
  <c r="J2542" i="3"/>
  <c r="P2542" i="3" s="1"/>
  <c r="J2550" i="3"/>
  <c r="P2550" i="3" s="1"/>
  <c r="J2554" i="3"/>
  <c r="P2554" i="3" s="1"/>
  <c r="S2554" i="3" s="1"/>
  <c r="J2558" i="3"/>
  <c r="P2558" i="3" s="1"/>
  <c r="S2558" i="3" s="1"/>
  <c r="J2562" i="3"/>
  <c r="P2562" i="3" s="1"/>
  <c r="S2562" i="3" s="1"/>
  <c r="J2566" i="3"/>
  <c r="P2566" i="3" s="1"/>
  <c r="J2570" i="3"/>
  <c r="P2570" i="3" s="1"/>
  <c r="S2570" i="3" s="1"/>
  <c r="J2574" i="3"/>
  <c r="P2574" i="3" s="1"/>
  <c r="S2574" i="3" s="1"/>
  <c r="J2622" i="3"/>
  <c r="P2622" i="3" s="1"/>
  <c r="S2622" i="3" s="1"/>
  <c r="J2626" i="3"/>
  <c r="P2626" i="3" s="1"/>
  <c r="S2626" i="3" s="1"/>
  <c r="J2630" i="3"/>
  <c r="P2630" i="3" s="1"/>
  <c r="S2630" i="3" s="1"/>
  <c r="J2990" i="3"/>
  <c r="P2990" i="3" s="1"/>
  <c r="S2990" i="3" s="1"/>
  <c r="H1938" i="3"/>
  <c r="H1942" i="3"/>
  <c r="H1946" i="3"/>
  <c r="H1950" i="3"/>
  <c r="H1954" i="3"/>
  <c r="H1958" i="3"/>
  <c r="H1962" i="3"/>
  <c r="H1966" i="3"/>
  <c r="H1970" i="3"/>
  <c r="H1974" i="3"/>
  <c r="H1978" i="3"/>
  <c r="H1982" i="3"/>
  <c r="H1986" i="3"/>
  <c r="H1990" i="3"/>
  <c r="H1994" i="3"/>
  <c r="H1998" i="3"/>
  <c r="H2002" i="3"/>
  <c r="H2006" i="3"/>
  <c r="H2010" i="3"/>
  <c r="H2014" i="3"/>
  <c r="H2018" i="3"/>
  <c r="H2022" i="3"/>
  <c r="H2026" i="3"/>
  <c r="H2030" i="3"/>
  <c r="H2034" i="3"/>
  <c r="H2038" i="3"/>
  <c r="H2042" i="3"/>
  <c r="H2046" i="3"/>
  <c r="H2050" i="3"/>
  <c r="H2054" i="3"/>
  <c r="H2058" i="3"/>
  <c r="H2062" i="3"/>
  <c r="H2066" i="3"/>
  <c r="H2070" i="3"/>
  <c r="H2074" i="3"/>
  <c r="H2078" i="3"/>
  <c r="H2082" i="3"/>
  <c r="H2086" i="3"/>
  <c r="H2090" i="3"/>
  <c r="H2094" i="3"/>
  <c r="H2098" i="3"/>
  <c r="H2102" i="3"/>
  <c r="H2106" i="3"/>
  <c r="H36" i="3"/>
  <c r="H32" i="3"/>
  <c r="H28" i="3"/>
  <c r="H24" i="3"/>
  <c r="H20" i="3"/>
  <c r="H16" i="3"/>
  <c r="H12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I444" i="3"/>
  <c r="I448" i="3"/>
  <c r="I452" i="3"/>
  <c r="I456" i="3"/>
  <c r="I460" i="3"/>
  <c r="I464" i="3"/>
  <c r="I468" i="3"/>
  <c r="I472" i="3"/>
  <c r="I476" i="3"/>
  <c r="I480" i="3"/>
  <c r="I484" i="3"/>
  <c r="I488" i="3"/>
  <c r="I492" i="3"/>
  <c r="I496" i="3"/>
  <c r="I500" i="3"/>
  <c r="I504" i="3"/>
  <c r="I508" i="3"/>
  <c r="I512" i="3"/>
  <c r="I516" i="3"/>
  <c r="I520" i="3"/>
  <c r="I524" i="3"/>
  <c r="I528" i="3"/>
  <c r="I532" i="3"/>
  <c r="I536" i="3"/>
  <c r="I540" i="3"/>
  <c r="I544" i="3"/>
  <c r="I548" i="3"/>
  <c r="I552" i="3"/>
  <c r="I556" i="3"/>
  <c r="I560" i="3"/>
  <c r="I564" i="3"/>
  <c r="I568" i="3"/>
  <c r="I572" i="3"/>
  <c r="I576" i="3"/>
  <c r="I580" i="3"/>
  <c r="I584" i="3"/>
  <c r="I588" i="3"/>
  <c r="I592" i="3"/>
  <c r="I596" i="3"/>
  <c r="I600" i="3"/>
  <c r="I604" i="3"/>
  <c r="I608" i="3"/>
  <c r="I612" i="3"/>
  <c r="I616" i="3"/>
  <c r="I620" i="3"/>
  <c r="I624" i="3"/>
  <c r="I628" i="3"/>
  <c r="I632" i="3"/>
  <c r="I636" i="3"/>
  <c r="I640" i="3"/>
  <c r="I644" i="3"/>
  <c r="I648" i="3"/>
  <c r="I652" i="3"/>
  <c r="I656" i="3"/>
  <c r="I660" i="3"/>
  <c r="I664" i="3"/>
  <c r="I668" i="3"/>
  <c r="I672" i="3"/>
  <c r="I676" i="3"/>
  <c r="I680" i="3"/>
  <c r="I684" i="3"/>
  <c r="I688" i="3"/>
  <c r="I692" i="3"/>
  <c r="I696" i="3"/>
  <c r="I700" i="3"/>
  <c r="I704" i="3"/>
  <c r="I708" i="3"/>
  <c r="I712" i="3"/>
  <c r="I716" i="3"/>
  <c r="I720" i="3"/>
  <c r="I724" i="3"/>
  <c r="I728" i="3"/>
  <c r="I732" i="3"/>
  <c r="I736" i="3"/>
  <c r="I740" i="3"/>
  <c r="I744" i="3"/>
  <c r="I748" i="3"/>
  <c r="I752" i="3"/>
  <c r="I756" i="3"/>
  <c r="I760" i="3"/>
  <c r="I764" i="3"/>
  <c r="I768" i="3"/>
  <c r="I772" i="3"/>
  <c r="I776" i="3"/>
  <c r="I780" i="3"/>
  <c r="I784" i="3"/>
  <c r="I788" i="3"/>
  <c r="I792" i="3"/>
  <c r="I796" i="3"/>
  <c r="I800" i="3"/>
  <c r="I804" i="3"/>
  <c r="I808" i="3"/>
  <c r="I812" i="3"/>
  <c r="I816" i="3"/>
  <c r="I820" i="3"/>
  <c r="I824" i="3"/>
  <c r="I828" i="3"/>
  <c r="I832" i="3"/>
  <c r="I836" i="3"/>
  <c r="I840" i="3"/>
  <c r="I844" i="3"/>
  <c r="I848" i="3"/>
  <c r="I852" i="3"/>
  <c r="I856" i="3"/>
  <c r="I860" i="3"/>
  <c r="I864" i="3"/>
  <c r="I868" i="3"/>
  <c r="I872" i="3"/>
  <c r="I876" i="3"/>
  <c r="I880" i="3"/>
  <c r="I884" i="3"/>
  <c r="I888" i="3"/>
  <c r="I892" i="3"/>
  <c r="I896" i="3"/>
  <c r="I900" i="3"/>
  <c r="I904" i="3"/>
  <c r="I908" i="3"/>
  <c r="I912" i="3"/>
  <c r="I916" i="3"/>
  <c r="I920" i="3"/>
  <c r="I924" i="3"/>
  <c r="I928" i="3"/>
  <c r="I932" i="3"/>
  <c r="I936" i="3"/>
  <c r="I940" i="3"/>
  <c r="I944" i="3"/>
  <c r="I948" i="3"/>
  <c r="I952" i="3"/>
  <c r="I956" i="3"/>
  <c r="I960" i="3"/>
  <c r="I964" i="3"/>
  <c r="I968" i="3"/>
  <c r="I972" i="3"/>
  <c r="I976" i="3"/>
  <c r="I980" i="3"/>
  <c r="I984" i="3"/>
  <c r="I988" i="3"/>
  <c r="I992" i="3"/>
  <c r="I996" i="3"/>
  <c r="I1000" i="3"/>
  <c r="H473" i="3"/>
  <c r="H38" i="3"/>
  <c r="H34" i="3"/>
  <c r="H30" i="3"/>
  <c r="H26" i="3"/>
  <c r="H22" i="3"/>
  <c r="H18" i="3"/>
  <c r="H14" i="3"/>
  <c r="H10" i="3"/>
  <c r="I1004" i="3"/>
  <c r="I1008" i="3"/>
  <c r="I1012" i="3"/>
  <c r="I1016" i="3"/>
  <c r="I1020" i="3"/>
  <c r="I1024" i="3"/>
  <c r="I1028" i="3"/>
  <c r="I1032" i="3"/>
  <c r="I1036" i="3"/>
  <c r="I1040" i="3"/>
  <c r="I1044" i="3"/>
  <c r="I1048" i="3"/>
  <c r="I1052" i="3"/>
  <c r="I1056" i="3"/>
  <c r="I1060" i="3"/>
  <c r="I1064" i="3"/>
  <c r="I1068" i="3"/>
  <c r="I1072" i="3"/>
  <c r="I1076" i="3"/>
  <c r="I1080" i="3"/>
  <c r="I1084" i="3"/>
  <c r="I1088" i="3"/>
  <c r="I1092" i="3"/>
  <c r="I1096" i="3"/>
  <c r="I1100" i="3"/>
  <c r="I1104" i="3"/>
  <c r="I1108" i="3"/>
  <c r="I1112" i="3"/>
  <c r="I1116" i="3"/>
  <c r="I1120" i="3"/>
  <c r="I1124" i="3"/>
  <c r="I1128" i="3"/>
  <c r="I1132" i="3"/>
  <c r="I1136" i="3"/>
  <c r="I1140" i="3"/>
  <c r="I1144" i="3"/>
  <c r="I1148" i="3"/>
  <c r="I1152" i="3"/>
  <c r="I1156" i="3"/>
  <c r="I1160" i="3"/>
  <c r="I1164" i="3"/>
  <c r="I1168" i="3"/>
  <c r="I1172" i="3"/>
  <c r="I1176" i="3"/>
  <c r="I1180" i="3"/>
  <c r="I1184" i="3"/>
  <c r="I1188" i="3"/>
  <c r="I1192" i="3"/>
  <c r="I1196" i="3"/>
  <c r="I1200" i="3"/>
  <c r="I1204" i="3"/>
  <c r="I1208" i="3"/>
  <c r="I1212" i="3"/>
  <c r="I1216" i="3"/>
  <c r="I1220" i="3"/>
  <c r="I1224" i="3"/>
  <c r="I1228" i="3"/>
  <c r="I1232" i="3"/>
  <c r="I1236" i="3"/>
  <c r="I1240" i="3"/>
  <c r="I1244" i="3"/>
  <c r="I1248" i="3"/>
  <c r="I1252" i="3"/>
  <c r="I1256" i="3"/>
  <c r="I1260" i="3"/>
  <c r="I1264" i="3"/>
  <c r="I1268" i="3"/>
  <c r="I1272" i="3"/>
  <c r="I1276" i="3"/>
  <c r="I1280" i="3"/>
  <c r="I1284" i="3"/>
  <c r="I1288" i="3"/>
  <c r="I1292" i="3"/>
  <c r="I1296" i="3"/>
  <c r="I1300" i="3"/>
  <c r="I1304" i="3"/>
  <c r="I1308" i="3"/>
  <c r="I1312" i="3"/>
  <c r="I1316" i="3"/>
  <c r="I1320" i="3"/>
  <c r="I1324" i="3"/>
  <c r="I1328" i="3"/>
  <c r="I1332" i="3"/>
  <c r="I1336" i="3"/>
  <c r="I1340" i="3"/>
  <c r="I1344" i="3"/>
  <c r="I1348" i="3"/>
  <c r="I1352" i="3"/>
  <c r="I1356" i="3"/>
  <c r="I1360" i="3"/>
  <c r="I1364" i="3"/>
  <c r="I1368" i="3"/>
  <c r="I1372" i="3"/>
  <c r="I1376" i="3"/>
  <c r="I1380" i="3"/>
  <c r="I1384" i="3"/>
  <c r="I1388" i="3"/>
  <c r="I1392" i="3"/>
  <c r="I1396" i="3"/>
  <c r="I1400" i="3"/>
  <c r="I1404" i="3"/>
  <c r="I1408" i="3"/>
  <c r="I1412" i="3"/>
  <c r="I1416" i="3"/>
  <c r="I1420" i="3"/>
  <c r="I1424" i="3"/>
  <c r="I1428" i="3"/>
  <c r="I1432" i="3"/>
  <c r="I1436" i="3"/>
  <c r="I1440" i="3"/>
  <c r="I1444" i="3"/>
  <c r="I1448" i="3"/>
  <c r="I1452" i="3"/>
  <c r="I1456" i="3"/>
  <c r="I1460" i="3"/>
  <c r="I1464" i="3"/>
  <c r="I1468" i="3"/>
  <c r="I1472" i="3"/>
  <c r="I1476" i="3"/>
  <c r="I1480" i="3"/>
  <c r="I1484" i="3"/>
  <c r="I1488" i="3"/>
  <c r="I1492" i="3"/>
  <c r="I1496" i="3"/>
  <c r="I1500" i="3"/>
  <c r="I1504" i="3"/>
  <c r="I1508" i="3"/>
  <c r="I1512" i="3"/>
  <c r="I1516" i="3"/>
  <c r="I1520" i="3"/>
  <c r="I1524" i="3"/>
  <c r="I1528" i="3"/>
  <c r="I1532" i="3"/>
  <c r="I1536" i="3"/>
  <c r="I1540" i="3"/>
  <c r="I1544" i="3"/>
  <c r="I1548" i="3"/>
  <c r="I1552" i="3"/>
  <c r="I1556" i="3"/>
  <c r="I1560" i="3"/>
  <c r="I1564" i="3"/>
  <c r="I1568" i="3"/>
  <c r="I1572" i="3"/>
  <c r="I1576" i="3"/>
  <c r="I1580" i="3"/>
  <c r="I1584" i="3"/>
  <c r="I1588" i="3"/>
  <c r="I1592" i="3"/>
  <c r="I1596" i="3"/>
  <c r="I1600" i="3"/>
  <c r="I1604" i="3"/>
  <c r="I1608" i="3"/>
  <c r="I1612" i="3"/>
  <c r="I1616" i="3"/>
  <c r="I1620" i="3"/>
  <c r="I1624" i="3"/>
  <c r="I1628" i="3"/>
  <c r="I1632" i="3"/>
  <c r="I1636" i="3"/>
  <c r="I1640" i="3"/>
  <c r="I1644" i="3"/>
  <c r="I1648" i="3"/>
  <c r="I1652" i="3"/>
  <c r="I1656" i="3"/>
  <c r="I1660" i="3"/>
  <c r="I1664" i="3"/>
  <c r="I1668" i="3"/>
  <c r="I1672" i="3"/>
  <c r="I1676" i="3"/>
  <c r="I1680" i="3"/>
  <c r="J1531" i="3"/>
  <c r="J1535" i="3"/>
  <c r="J1539" i="3"/>
  <c r="J1543" i="3"/>
  <c r="J1547" i="3"/>
  <c r="J1551" i="3"/>
  <c r="J1555" i="3"/>
  <c r="J1559" i="3"/>
  <c r="J1563" i="3"/>
  <c r="J1567" i="3"/>
  <c r="J1571" i="3"/>
  <c r="J1575" i="3"/>
  <c r="J1579" i="3"/>
  <c r="J1583" i="3"/>
  <c r="J1587" i="3"/>
  <c r="J1591" i="3"/>
  <c r="J1595" i="3"/>
  <c r="J1599" i="3"/>
  <c r="J1603" i="3"/>
  <c r="J1607" i="3"/>
  <c r="J1611" i="3"/>
  <c r="J1615" i="3"/>
  <c r="J1619" i="3"/>
  <c r="J1623" i="3"/>
  <c r="J1627" i="3"/>
  <c r="J1631" i="3"/>
  <c r="J1635" i="3"/>
  <c r="J1639" i="3"/>
  <c r="J1643" i="3"/>
  <c r="J1647" i="3"/>
  <c r="J1651" i="3"/>
  <c r="J1655" i="3"/>
  <c r="J1659" i="3"/>
  <c r="J1663" i="3"/>
  <c r="J1667" i="3"/>
  <c r="J1671" i="3"/>
  <c r="J1675" i="3"/>
  <c r="J1679" i="3"/>
  <c r="J1683" i="3"/>
  <c r="J1687" i="3"/>
  <c r="J1691" i="3"/>
  <c r="J1695" i="3"/>
  <c r="J1699" i="3"/>
  <c r="J1703" i="3"/>
  <c r="J1707" i="3"/>
  <c r="J1711" i="3"/>
  <c r="J1715" i="3"/>
  <c r="J1719" i="3"/>
  <c r="J1723" i="3"/>
  <c r="J1727" i="3"/>
  <c r="J1731" i="3"/>
  <c r="J1735" i="3"/>
  <c r="J1739" i="3"/>
  <c r="J1743" i="3"/>
  <c r="J1747" i="3"/>
  <c r="J1751" i="3"/>
  <c r="J1755" i="3"/>
  <c r="J1759" i="3"/>
  <c r="J1763" i="3"/>
  <c r="J1767" i="3"/>
  <c r="J1771" i="3"/>
  <c r="J1775" i="3"/>
  <c r="J1779" i="3"/>
  <c r="I1684" i="3"/>
  <c r="I1688" i="3"/>
  <c r="I1692" i="3"/>
  <c r="I1696" i="3"/>
  <c r="I1700" i="3"/>
  <c r="I1704" i="3"/>
  <c r="I1708" i="3"/>
  <c r="I1712" i="3"/>
  <c r="I1716" i="3"/>
  <c r="I1720" i="3"/>
  <c r="I1724" i="3"/>
  <c r="I1728" i="3"/>
  <c r="I1732" i="3"/>
  <c r="I1736" i="3"/>
  <c r="I1740" i="3"/>
  <c r="I1744" i="3"/>
  <c r="I1748" i="3"/>
  <c r="I1752" i="3"/>
  <c r="I1756" i="3"/>
  <c r="I1760" i="3"/>
  <c r="I1764" i="3"/>
  <c r="I1768" i="3"/>
  <c r="I1772" i="3"/>
  <c r="I1776" i="3"/>
  <c r="I1780" i="3"/>
  <c r="I1784" i="3"/>
  <c r="I1788" i="3"/>
  <c r="I1792" i="3"/>
  <c r="I1796" i="3"/>
  <c r="I1800" i="3"/>
  <c r="I1804" i="3"/>
  <c r="I1808" i="3"/>
  <c r="I1812" i="3"/>
  <c r="I1816" i="3"/>
  <c r="I1820" i="3"/>
  <c r="I1824" i="3"/>
  <c r="I1828" i="3"/>
  <c r="I1832" i="3"/>
  <c r="I1836" i="3"/>
  <c r="I1840" i="3"/>
  <c r="I1844" i="3"/>
  <c r="I1848" i="3"/>
  <c r="I1852" i="3"/>
  <c r="I1856" i="3"/>
  <c r="I1860" i="3"/>
  <c r="I1864" i="3"/>
  <c r="I1868" i="3"/>
  <c r="I1872" i="3"/>
  <c r="I1876" i="3"/>
  <c r="I1880" i="3"/>
  <c r="I1884" i="3"/>
  <c r="I1888" i="3"/>
  <c r="I1892" i="3"/>
  <c r="I1896" i="3"/>
  <c r="I1900" i="3"/>
  <c r="I1904" i="3"/>
  <c r="I1908" i="3"/>
  <c r="I1912" i="3"/>
  <c r="I1916" i="3"/>
  <c r="I1920" i="3"/>
  <c r="I1924" i="3"/>
  <c r="I1928" i="3"/>
  <c r="I1932" i="3"/>
  <c r="I1936" i="3"/>
  <c r="I1940" i="3"/>
  <c r="I1944" i="3"/>
  <c r="I1948" i="3"/>
  <c r="I1952" i="3"/>
  <c r="I1956" i="3"/>
  <c r="I1960" i="3"/>
  <c r="I1964" i="3"/>
  <c r="I1968" i="3"/>
  <c r="I1972" i="3"/>
  <c r="I1976" i="3"/>
  <c r="I1980" i="3"/>
  <c r="I1984" i="3"/>
  <c r="I1988" i="3"/>
  <c r="I1992" i="3"/>
  <c r="I1996" i="3"/>
  <c r="I2000" i="3"/>
  <c r="I2004" i="3"/>
  <c r="I2008" i="3"/>
  <c r="I2012" i="3"/>
  <c r="I2016" i="3"/>
  <c r="I2020" i="3"/>
  <c r="H2110" i="3"/>
  <c r="H2114" i="3"/>
  <c r="H2118" i="3"/>
  <c r="H2122" i="3"/>
  <c r="J1783" i="3"/>
  <c r="J1787" i="3"/>
  <c r="J1791" i="3"/>
  <c r="J1795" i="3"/>
  <c r="J1799" i="3"/>
  <c r="J1803" i="3"/>
  <c r="J1807" i="3"/>
  <c r="J1811" i="3"/>
  <c r="J1815" i="3"/>
  <c r="J1819" i="3"/>
  <c r="J1823" i="3"/>
  <c r="J1827" i="3"/>
  <c r="J1831" i="3"/>
  <c r="J1835" i="3"/>
  <c r="J1839" i="3"/>
  <c r="J1843" i="3"/>
  <c r="J1847" i="3"/>
  <c r="J1851" i="3"/>
  <c r="J1855" i="3"/>
  <c r="J1859" i="3"/>
  <c r="J1863" i="3"/>
  <c r="J1867" i="3"/>
  <c r="J1871" i="3"/>
  <c r="J1875" i="3"/>
  <c r="J1879" i="3"/>
  <c r="J1883" i="3"/>
  <c r="J1887" i="3"/>
  <c r="J1891" i="3"/>
  <c r="J1895" i="3"/>
  <c r="J1899" i="3"/>
  <c r="J1903" i="3"/>
  <c r="J1907" i="3"/>
  <c r="J1911" i="3"/>
  <c r="J1915" i="3"/>
  <c r="J1919" i="3"/>
  <c r="J1923" i="3"/>
  <c r="J1927" i="3"/>
  <c r="J1931" i="3"/>
  <c r="J1935" i="3"/>
  <c r="J1939" i="3"/>
  <c r="J1943" i="3"/>
  <c r="J1947" i="3"/>
  <c r="J1951" i="3"/>
  <c r="J1955" i="3"/>
  <c r="J1959" i="3"/>
  <c r="J1963" i="3"/>
  <c r="J1967" i="3"/>
  <c r="J1971" i="3"/>
  <c r="J1975" i="3"/>
  <c r="J1979" i="3"/>
  <c r="J1983" i="3"/>
  <c r="J1987" i="3"/>
  <c r="J1991" i="3"/>
  <c r="J1995" i="3"/>
  <c r="J1999" i="3"/>
  <c r="J2003" i="3"/>
  <c r="J2007" i="3"/>
  <c r="J2011" i="3"/>
  <c r="J2015" i="3"/>
  <c r="J2019" i="3"/>
  <c r="J2023" i="3"/>
  <c r="J2027" i="3"/>
  <c r="J2031" i="3"/>
  <c r="J2035" i="3"/>
  <c r="J2039" i="3"/>
  <c r="J2043" i="3"/>
  <c r="J2047" i="3"/>
  <c r="J2051" i="3"/>
  <c r="J2055" i="3"/>
  <c r="J2059" i="3"/>
  <c r="J2063" i="3"/>
  <c r="J2067" i="3"/>
  <c r="J2071" i="3"/>
  <c r="J2075" i="3"/>
  <c r="J2079" i="3"/>
  <c r="J2083" i="3"/>
  <c r="J2087" i="3"/>
  <c r="J2091" i="3"/>
  <c r="J2095" i="3"/>
  <c r="J2099" i="3"/>
  <c r="J2103" i="3"/>
  <c r="J2107" i="3"/>
  <c r="J2111" i="3"/>
  <c r="J2115" i="3"/>
  <c r="J2119" i="3"/>
  <c r="J2123" i="3"/>
  <c r="J2127" i="3"/>
  <c r="J2131" i="3"/>
  <c r="J2135" i="3"/>
  <c r="J2139" i="3"/>
  <c r="J2143" i="3"/>
  <c r="J2147" i="3"/>
  <c r="J2151" i="3"/>
  <c r="J2155" i="3"/>
  <c r="J2159" i="3"/>
  <c r="J2163" i="3"/>
  <c r="J2167" i="3"/>
  <c r="J2171" i="3"/>
  <c r="J2175" i="3"/>
  <c r="J2179" i="3"/>
  <c r="J2183" i="3"/>
  <c r="J2187" i="3"/>
  <c r="J2191" i="3"/>
  <c r="J2195" i="3"/>
  <c r="J2199" i="3"/>
  <c r="J2203" i="3"/>
  <c r="J2207" i="3"/>
  <c r="J2211" i="3"/>
  <c r="J2215" i="3"/>
  <c r="J2219" i="3"/>
  <c r="J2223" i="3"/>
  <c r="J2227" i="3"/>
  <c r="J2231" i="3"/>
  <c r="J2235" i="3"/>
  <c r="J2239" i="3"/>
  <c r="J2589" i="3"/>
  <c r="P2589" i="3" s="1"/>
  <c r="S2589" i="3" s="1"/>
  <c r="J2593" i="3"/>
  <c r="P2593" i="3" s="1"/>
  <c r="S2593" i="3" s="1"/>
  <c r="J2597" i="3"/>
  <c r="P2597" i="3" s="1"/>
  <c r="S2597" i="3" s="1"/>
  <c r="J2601" i="3"/>
  <c r="P2601" i="3" s="1"/>
  <c r="S2601" i="3" s="1"/>
  <c r="J2605" i="3"/>
  <c r="P2605" i="3" s="1"/>
  <c r="S2605" i="3" s="1"/>
  <c r="J2609" i="3"/>
  <c r="P2609" i="3" s="1"/>
  <c r="S2609" i="3" s="1"/>
  <c r="J2613" i="3"/>
  <c r="P2613" i="3" s="1"/>
  <c r="S2613" i="3" s="1"/>
  <c r="J2617" i="3"/>
  <c r="P2617" i="3" s="1"/>
  <c r="S2617" i="3" s="1"/>
  <c r="J2621" i="3"/>
  <c r="P2621" i="3" s="1"/>
  <c r="S2621" i="3" s="1"/>
  <c r="J2625" i="3"/>
  <c r="P2625" i="3" s="1"/>
  <c r="S2625" i="3" s="1"/>
  <c r="J2629" i="3"/>
  <c r="P2629" i="3" s="1"/>
  <c r="S2629" i="3" s="1"/>
  <c r="J2633" i="3"/>
  <c r="P2633" i="3" s="1"/>
  <c r="S2633" i="3" s="1"/>
  <c r="J2637" i="3"/>
  <c r="P2637" i="3" s="1"/>
  <c r="S2637" i="3" s="1"/>
  <c r="J2641" i="3"/>
  <c r="P2641" i="3" s="1"/>
  <c r="S2641" i="3" s="1"/>
  <c r="J2645" i="3"/>
  <c r="P2645" i="3" s="1"/>
  <c r="S2645" i="3" s="1"/>
  <c r="J2649" i="3"/>
  <c r="P2649" i="3" s="1"/>
  <c r="S2649" i="3" s="1"/>
  <c r="J2653" i="3"/>
  <c r="P2653" i="3" s="1"/>
  <c r="S2653" i="3" s="1"/>
  <c r="H2493" i="3"/>
  <c r="H2497" i="3"/>
  <c r="H2505" i="3"/>
  <c r="H2509" i="3"/>
  <c r="H2513" i="3"/>
  <c r="H2517" i="3"/>
  <c r="H2521" i="3"/>
  <c r="H2525" i="3"/>
  <c r="H2529" i="3"/>
  <c r="H2533" i="3"/>
  <c r="H2537" i="3"/>
  <c r="H2541" i="3"/>
  <c r="H2545" i="3"/>
  <c r="H2549" i="3"/>
  <c r="H2553" i="3"/>
  <c r="H2557" i="3"/>
  <c r="H2561" i="3"/>
  <c r="H2565" i="3"/>
  <c r="H2569" i="3"/>
  <c r="H2573" i="3"/>
  <c r="H2577" i="3"/>
  <c r="H2581" i="3"/>
  <c r="H2585" i="3"/>
  <c r="J2634" i="3"/>
  <c r="P2634" i="3" s="1"/>
  <c r="S2634" i="3" s="1"/>
  <c r="J2638" i="3"/>
  <c r="P2638" i="3" s="1"/>
  <c r="S2638" i="3" s="1"/>
  <c r="J2642" i="3"/>
  <c r="P2642" i="3" s="1"/>
  <c r="S2642" i="3" s="1"/>
  <c r="H2126" i="3"/>
  <c r="H2130" i="3"/>
  <c r="H2134" i="3"/>
  <c r="H2138" i="3"/>
  <c r="H2142" i="3"/>
  <c r="H2146" i="3"/>
  <c r="H2150" i="3"/>
  <c r="H2154" i="3"/>
  <c r="H2158" i="3"/>
  <c r="H2162" i="3"/>
  <c r="H2166" i="3"/>
  <c r="H2170" i="3"/>
  <c r="H2174" i="3"/>
  <c r="H2178" i="3"/>
  <c r="H2182" i="3"/>
  <c r="H2186" i="3"/>
  <c r="H2190" i="3"/>
  <c r="H2194" i="3"/>
  <c r="H2198" i="3"/>
  <c r="H2202" i="3"/>
  <c r="H2206" i="3"/>
  <c r="H2210" i="3"/>
  <c r="H2214" i="3"/>
  <c r="H2218" i="3"/>
  <c r="H2222" i="3"/>
  <c r="H2226" i="3"/>
  <c r="H2230" i="3"/>
  <c r="J2243" i="3"/>
  <c r="J2247" i="3"/>
  <c r="J2251" i="3"/>
  <c r="J2255" i="3"/>
  <c r="J2259" i="3"/>
  <c r="J2263" i="3"/>
  <c r="J2267" i="3"/>
  <c r="J2271" i="3"/>
  <c r="J2275" i="3"/>
  <c r="J2279" i="3"/>
  <c r="J2283" i="3"/>
  <c r="J2287" i="3"/>
  <c r="J2291" i="3"/>
  <c r="J2295" i="3"/>
  <c r="J2299" i="3"/>
  <c r="J2303" i="3"/>
  <c r="J2307" i="3"/>
  <c r="J2311" i="3"/>
  <c r="J2315" i="3"/>
  <c r="J2319" i="3"/>
  <c r="J2323" i="3"/>
  <c r="J2327" i="3"/>
  <c r="J2331" i="3"/>
  <c r="J2335" i="3"/>
  <c r="J2339" i="3"/>
  <c r="J2343" i="3"/>
  <c r="J2347" i="3"/>
  <c r="J2351" i="3"/>
  <c r="J2355" i="3"/>
  <c r="J2359" i="3"/>
  <c r="J2363" i="3"/>
  <c r="J2367" i="3"/>
  <c r="J2371" i="3"/>
  <c r="J2375" i="3"/>
  <c r="J2379" i="3"/>
  <c r="J2383" i="3"/>
  <c r="J2387" i="3"/>
  <c r="J2391" i="3"/>
  <c r="J2395" i="3"/>
  <c r="J2475" i="3"/>
  <c r="J2479" i="3"/>
  <c r="J2483" i="3"/>
  <c r="J2487" i="3"/>
  <c r="J2491" i="3"/>
  <c r="J2495" i="3"/>
  <c r="J2499" i="3"/>
  <c r="J2503" i="3"/>
  <c r="J2507" i="3"/>
  <c r="J2511" i="3"/>
  <c r="P2511" i="3" s="1"/>
  <c r="S2511" i="3" s="1"/>
  <c r="J2515" i="3"/>
  <c r="P2515" i="3" s="1"/>
  <c r="S2515" i="3" s="1"/>
  <c r="J2519" i="3"/>
  <c r="P2519" i="3" s="1"/>
  <c r="S2519" i="3" s="1"/>
  <c r="J2523" i="3"/>
  <c r="P2523" i="3" s="1"/>
  <c r="S2523" i="3" s="1"/>
  <c r="J2527" i="3"/>
  <c r="P2527" i="3" s="1"/>
  <c r="S2527" i="3" s="1"/>
  <c r="J2531" i="3"/>
  <c r="P2531" i="3" s="1"/>
  <c r="S2531" i="3" s="1"/>
  <c r="J2535" i="3"/>
  <c r="P2535" i="3" s="1"/>
  <c r="S2535" i="3" s="1"/>
  <c r="J2539" i="3"/>
  <c r="P2539" i="3" s="1"/>
  <c r="S2539" i="3" s="1"/>
  <c r="J2543" i="3"/>
  <c r="P2543" i="3" s="1"/>
  <c r="S2543" i="3" s="1"/>
  <c r="J2547" i="3"/>
  <c r="P2547" i="3" s="1"/>
  <c r="S2547" i="3" s="1"/>
  <c r="J2551" i="3"/>
  <c r="J2555" i="3"/>
  <c r="P2555" i="3" s="1"/>
  <c r="S2555" i="3" s="1"/>
  <c r="J2559" i="3"/>
  <c r="P2559" i="3" s="1"/>
  <c r="S2559" i="3" s="1"/>
  <c r="J2563" i="3"/>
  <c r="P2563" i="3" s="1"/>
  <c r="S2563" i="3" s="1"/>
  <c r="J2567" i="3"/>
  <c r="P2567" i="3" s="1"/>
  <c r="S2567" i="3" s="1"/>
  <c r="J2571" i="3"/>
  <c r="P2571" i="3" s="1"/>
  <c r="S2571" i="3" s="1"/>
  <c r="J2575" i="3"/>
  <c r="P2575" i="3" s="1"/>
  <c r="S2575" i="3" s="1"/>
  <c r="J2579" i="3"/>
  <c r="P2579" i="3" s="1"/>
  <c r="S2579" i="3" s="1"/>
  <c r="J2583" i="3"/>
  <c r="P2583" i="3" s="1"/>
  <c r="S2583" i="3" s="1"/>
  <c r="J2587" i="3"/>
  <c r="P2587" i="3" s="1"/>
  <c r="S2587" i="3" s="1"/>
  <c r="J2591" i="3"/>
  <c r="P2591" i="3" s="1"/>
  <c r="S2591" i="3" s="1"/>
  <c r="J2595" i="3"/>
  <c r="P2595" i="3" s="1"/>
  <c r="S2595" i="3" s="1"/>
  <c r="J2599" i="3"/>
  <c r="P2599" i="3" s="1"/>
  <c r="S2599" i="3" s="1"/>
  <c r="J2603" i="3"/>
  <c r="P2603" i="3" s="1"/>
  <c r="J2607" i="3"/>
  <c r="P2607" i="3" s="1"/>
  <c r="S2607" i="3" s="1"/>
  <c r="J2611" i="3"/>
  <c r="P2611" i="3" s="1"/>
  <c r="S2611" i="3" s="1"/>
  <c r="J2615" i="3"/>
  <c r="P2615" i="3" s="1"/>
  <c r="S2615" i="3" s="1"/>
  <c r="J2619" i="3"/>
  <c r="P2619" i="3" s="1"/>
  <c r="S2619" i="3" s="1"/>
  <c r="J2623" i="3"/>
  <c r="P2623" i="3" s="1"/>
  <c r="S2623" i="3" s="1"/>
  <c r="J2627" i="3"/>
  <c r="P2627" i="3" s="1"/>
  <c r="S2627" i="3" s="1"/>
  <c r="J2631" i="3"/>
  <c r="P2631" i="3" s="1"/>
  <c r="S2631" i="3" s="1"/>
  <c r="J2635" i="3"/>
  <c r="P2635" i="3" s="1"/>
  <c r="S2635" i="3" s="1"/>
  <c r="J2639" i="3"/>
  <c r="P2639" i="3" s="1"/>
  <c r="S2639" i="3" s="1"/>
  <c r="J2643" i="3"/>
  <c r="P2643" i="3" s="1"/>
  <c r="S2643" i="3" s="1"/>
  <c r="J2647" i="3"/>
  <c r="P2647" i="3" s="1"/>
  <c r="S2647" i="3" s="1"/>
  <c r="J2651" i="3"/>
  <c r="P2651" i="3" s="1"/>
  <c r="S2651" i="3" s="1"/>
  <c r="J2655" i="3"/>
  <c r="P2655" i="3" s="1"/>
  <c r="S2655" i="3" s="1"/>
  <c r="I2920" i="3"/>
  <c r="O2920" i="3" s="1"/>
  <c r="R2920" i="3" s="1"/>
  <c r="I2924" i="3"/>
  <c r="O2924" i="3" s="1"/>
  <c r="R2924" i="3" s="1"/>
  <c r="I2928" i="3"/>
  <c r="O2928" i="3" s="1"/>
  <c r="R2928" i="3" s="1"/>
  <c r="I2932" i="3"/>
  <c r="O2932" i="3" s="1"/>
  <c r="R2932" i="3" s="1"/>
  <c r="I2936" i="3"/>
  <c r="O2936" i="3" s="1"/>
  <c r="R2936" i="3" s="1"/>
  <c r="I2940" i="3"/>
  <c r="O2940" i="3" s="1"/>
  <c r="R2940" i="3" s="1"/>
  <c r="I2944" i="3"/>
  <c r="O2944" i="3" s="1"/>
  <c r="R2944" i="3" s="1"/>
  <c r="I2948" i="3"/>
  <c r="O2948" i="3" s="1"/>
  <c r="R2948" i="3" s="1"/>
  <c r="I2952" i="3"/>
  <c r="O2952" i="3" s="1"/>
  <c r="R2952" i="3" s="1"/>
  <c r="I2956" i="3"/>
  <c r="O2956" i="3" s="1"/>
  <c r="R2956" i="3" s="1"/>
  <c r="I2960" i="3"/>
  <c r="O2960" i="3" s="1"/>
  <c r="R2960" i="3" s="1"/>
  <c r="I2964" i="3"/>
  <c r="O2964" i="3" s="1"/>
  <c r="R2964" i="3" s="1"/>
  <c r="I2968" i="3"/>
  <c r="O2968" i="3" s="1"/>
  <c r="R2968" i="3" s="1"/>
  <c r="I2972" i="3"/>
  <c r="O2972" i="3" s="1"/>
  <c r="R2972" i="3" s="1"/>
  <c r="I2976" i="3"/>
  <c r="O2976" i="3" s="1"/>
  <c r="R2976" i="3" s="1"/>
  <c r="I2980" i="3"/>
  <c r="O2980" i="3" s="1"/>
  <c r="R2980" i="3" s="1"/>
  <c r="I2984" i="3"/>
  <c r="O2984" i="3" s="1"/>
  <c r="R2984" i="3" s="1"/>
  <c r="I2988" i="3"/>
  <c r="O2988" i="3" s="1"/>
  <c r="R2988" i="3" s="1"/>
  <c r="I2992" i="3"/>
  <c r="O2992" i="3" s="1"/>
  <c r="R2992" i="3" s="1"/>
  <c r="I2996" i="3"/>
  <c r="O2996" i="3" s="1"/>
  <c r="R2996" i="3" s="1"/>
  <c r="J2657" i="3"/>
  <c r="P2657" i="3" s="1"/>
  <c r="S2657" i="3" s="1"/>
  <c r="J2661" i="3"/>
  <c r="P2661" i="3" s="1"/>
  <c r="S2661" i="3" s="1"/>
  <c r="J2665" i="3"/>
  <c r="P2665" i="3" s="1"/>
  <c r="S2665" i="3" s="1"/>
  <c r="J2669" i="3"/>
  <c r="P2669" i="3" s="1"/>
  <c r="S2669" i="3" s="1"/>
  <c r="J2673" i="3"/>
  <c r="P2673" i="3" s="1"/>
  <c r="S2673" i="3" s="1"/>
  <c r="J2677" i="3"/>
  <c r="P2677" i="3" s="1"/>
  <c r="S2677" i="3" s="1"/>
  <c r="J2681" i="3"/>
  <c r="P2681" i="3" s="1"/>
  <c r="S2681" i="3" s="1"/>
  <c r="J2685" i="3"/>
  <c r="P2685" i="3" s="1"/>
  <c r="S2685" i="3" s="1"/>
  <c r="J2689" i="3"/>
  <c r="P2689" i="3" s="1"/>
  <c r="S2689" i="3" s="1"/>
  <c r="J2693" i="3"/>
  <c r="P2693" i="3" s="1"/>
  <c r="S2693" i="3" s="1"/>
  <c r="J2697" i="3"/>
  <c r="P2697" i="3" s="1"/>
  <c r="S2697" i="3" s="1"/>
  <c r="J2701" i="3"/>
  <c r="P2701" i="3" s="1"/>
  <c r="S2701" i="3" s="1"/>
  <c r="J2705" i="3"/>
  <c r="P2705" i="3" s="1"/>
  <c r="S2705" i="3" s="1"/>
  <c r="J2709" i="3"/>
  <c r="P2709" i="3" s="1"/>
  <c r="S2709" i="3" s="1"/>
  <c r="J2713" i="3"/>
  <c r="P2713" i="3" s="1"/>
  <c r="S2713" i="3" s="1"/>
  <c r="J2717" i="3"/>
  <c r="P2717" i="3" s="1"/>
  <c r="S2717" i="3" s="1"/>
  <c r="J2721" i="3"/>
  <c r="P2721" i="3" s="1"/>
  <c r="S2721" i="3" s="1"/>
  <c r="J2725" i="3"/>
  <c r="P2725" i="3" s="1"/>
  <c r="S2725" i="3" s="1"/>
  <c r="J2729" i="3"/>
  <c r="P2729" i="3" s="1"/>
  <c r="S2729" i="3" s="1"/>
  <c r="J2733" i="3"/>
  <c r="P2733" i="3" s="1"/>
  <c r="S2733" i="3" s="1"/>
  <c r="J2737" i="3"/>
  <c r="P2737" i="3" s="1"/>
  <c r="S2737" i="3" s="1"/>
  <c r="J2741" i="3"/>
  <c r="P2741" i="3" s="1"/>
  <c r="S2741" i="3" s="1"/>
  <c r="J2745" i="3"/>
  <c r="P2745" i="3" s="1"/>
  <c r="S2745" i="3" s="1"/>
  <c r="J2749" i="3"/>
  <c r="P2749" i="3" s="1"/>
  <c r="S2749" i="3" s="1"/>
  <c r="J2753" i="3"/>
  <c r="P2753" i="3" s="1"/>
  <c r="S2753" i="3" s="1"/>
  <c r="J2757" i="3"/>
  <c r="P2757" i="3" s="1"/>
  <c r="S2757" i="3" s="1"/>
  <c r="J2761" i="3"/>
  <c r="P2761" i="3" s="1"/>
  <c r="S2761" i="3" s="1"/>
  <c r="J2765" i="3"/>
  <c r="P2765" i="3" s="1"/>
  <c r="S2765" i="3" s="1"/>
  <c r="J2769" i="3"/>
  <c r="P2769" i="3" s="1"/>
  <c r="S2769" i="3" s="1"/>
  <c r="J2773" i="3"/>
  <c r="P2773" i="3" s="1"/>
  <c r="S2773" i="3" s="1"/>
  <c r="J2777" i="3"/>
  <c r="P2777" i="3" s="1"/>
  <c r="S2777" i="3" s="1"/>
  <c r="J2781" i="3"/>
  <c r="P2781" i="3" s="1"/>
  <c r="S2781" i="3" s="1"/>
  <c r="J2785" i="3"/>
  <c r="P2785" i="3" s="1"/>
  <c r="S2785" i="3" s="1"/>
  <c r="J2789" i="3"/>
  <c r="P2789" i="3" s="1"/>
  <c r="S2789" i="3" s="1"/>
  <c r="J2793" i="3"/>
  <c r="P2793" i="3" s="1"/>
  <c r="S2793" i="3" s="1"/>
  <c r="J2797" i="3"/>
  <c r="P2797" i="3" s="1"/>
  <c r="S2797" i="3" s="1"/>
  <c r="J2801" i="3"/>
  <c r="P2801" i="3" s="1"/>
  <c r="S2801" i="3" s="1"/>
  <c r="J2805" i="3"/>
  <c r="P2805" i="3" s="1"/>
  <c r="J2809" i="3"/>
  <c r="P2809" i="3" s="1"/>
  <c r="S2809" i="3" s="1"/>
  <c r="J2813" i="3"/>
  <c r="P2813" i="3" s="1"/>
  <c r="S2813" i="3" s="1"/>
  <c r="J2817" i="3"/>
  <c r="P2817" i="3" s="1"/>
  <c r="S2817" i="3" s="1"/>
  <c r="J2821" i="3"/>
  <c r="P2821" i="3" s="1"/>
  <c r="S2821" i="3" s="1"/>
  <c r="J2825" i="3"/>
  <c r="P2825" i="3" s="1"/>
  <c r="S2825" i="3" s="1"/>
  <c r="J2829" i="3"/>
  <c r="P2829" i="3" s="1"/>
  <c r="S2829" i="3" s="1"/>
  <c r="J2833" i="3"/>
  <c r="P2833" i="3" s="1"/>
  <c r="S2833" i="3" s="1"/>
  <c r="J2837" i="3"/>
  <c r="P2837" i="3" s="1"/>
  <c r="S2837" i="3" s="1"/>
  <c r="J2841" i="3"/>
  <c r="P2841" i="3" s="1"/>
  <c r="S2841" i="3" s="1"/>
  <c r="J2845" i="3"/>
  <c r="P2845" i="3" s="1"/>
  <c r="S2845" i="3" s="1"/>
  <c r="J2849" i="3"/>
  <c r="P2849" i="3" s="1"/>
  <c r="S2849" i="3" s="1"/>
  <c r="J2853" i="3"/>
  <c r="P2853" i="3" s="1"/>
  <c r="S2853" i="3" s="1"/>
  <c r="J2857" i="3"/>
  <c r="P2857" i="3" s="1"/>
  <c r="J2861" i="3"/>
  <c r="P2861" i="3" s="1"/>
  <c r="S2861" i="3" s="1"/>
  <c r="J2865" i="3"/>
  <c r="P2865" i="3" s="1"/>
  <c r="S2865" i="3" s="1"/>
  <c r="J2869" i="3"/>
  <c r="P2869" i="3" s="1"/>
  <c r="S2869" i="3" s="1"/>
  <c r="J2873" i="3"/>
  <c r="P2873" i="3" s="1"/>
  <c r="S2873" i="3" s="1"/>
  <c r="J2877" i="3"/>
  <c r="P2877" i="3" s="1"/>
  <c r="S2877" i="3" s="1"/>
  <c r="J2881" i="3"/>
  <c r="P2881" i="3" s="1"/>
  <c r="S2881" i="3" s="1"/>
  <c r="J2885" i="3"/>
  <c r="P2885" i="3" s="1"/>
  <c r="S2885" i="3" s="1"/>
  <c r="J2889" i="3"/>
  <c r="P2889" i="3" s="1"/>
  <c r="S2889" i="3" s="1"/>
  <c r="J2893" i="3"/>
  <c r="P2893" i="3" s="1"/>
  <c r="S2893" i="3" s="1"/>
  <c r="J2897" i="3"/>
  <c r="P2897" i="3" s="1"/>
  <c r="S2897" i="3" s="1"/>
  <c r="J2901" i="3"/>
  <c r="P2901" i="3" s="1"/>
  <c r="S2901" i="3" s="1"/>
  <c r="J2905" i="3"/>
  <c r="P2905" i="3" s="1"/>
  <c r="S2905" i="3" s="1"/>
  <c r="J2909" i="3"/>
  <c r="P2909" i="3" s="1"/>
  <c r="S2909" i="3" s="1"/>
  <c r="J2913" i="3"/>
  <c r="P2913" i="3" s="1"/>
  <c r="S2913" i="3" s="1"/>
  <c r="J2917" i="3"/>
  <c r="P2917" i="3" s="1"/>
  <c r="S2917" i="3" s="1"/>
  <c r="J2921" i="3"/>
  <c r="P2921" i="3" s="1"/>
  <c r="S2921" i="3" s="1"/>
  <c r="J2925" i="3"/>
  <c r="P2925" i="3" s="1"/>
  <c r="S2925" i="3" s="1"/>
  <c r="J2929" i="3"/>
  <c r="P2929" i="3" s="1"/>
  <c r="S2929" i="3" s="1"/>
  <c r="J2933" i="3"/>
  <c r="P2933" i="3" s="1"/>
  <c r="J2937" i="3"/>
  <c r="P2937" i="3" s="1"/>
  <c r="S2937" i="3" s="1"/>
  <c r="J2941" i="3"/>
  <c r="P2941" i="3" s="1"/>
  <c r="S2941" i="3" s="1"/>
  <c r="J2945" i="3"/>
  <c r="P2945" i="3" s="1"/>
  <c r="S2945" i="3" s="1"/>
  <c r="J2949" i="3"/>
  <c r="P2949" i="3" s="1"/>
  <c r="S2949" i="3" s="1"/>
  <c r="J2953" i="3"/>
  <c r="P2953" i="3" s="1"/>
  <c r="S2953" i="3" s="1"/>
  <c r="J2957" i="3"/>
  <c r="P2957" i="3" s="1"/>
  <c r="S2957" i="3" s="1"/>
  <c r="J2961" i="3"/>
  <c r="P2961" i="3" s="1"/>
  <c r="S2961" i="3" s="1"/>
  <c r="J2965" i="3"/>
  <c r="P2965" i="3" s="1"/>
  <c r="S2965" i="3" s="1"/>
  <c r="J2969" i="3"/>
  <c r="P2969" i="3" s="1"/>
  <c r="S2969" i="3" s="1"/>
  <c r="J2973" i="3"/>
  <c r="P2973" i="3" s="1"/>
  <c r="S2973" i="3" s="1"/>
  <c r="J2977" i="3"/>
  <c r="P2977" i="3" s="1"/>
  <c r="S2977" i="3" s="1"/>
  <c r="J2981" i="3"/>
  <c r="P2981" i="3" s="1"/>
  <c r="S2981" i="3" s="1"/>
  <c r="J2985" i="3"/>
  <c r="P2985" i="3" s="1"/>
  <c r="S2985" i="3" s="1"/>
  <c r="J2989" i="3"/>
  <c r="P2989" i="3" s="1"/>
  <c r="S2989" i="3" s="1"/>
  <c r="J2993" i="3"/>
  <c r="P2993" i="3" s="1"/>
  <c r="S2993" i="3" s="1"/>
  <c r="H2589" i="3"/>
  <c r="H2593" i="3"/>
  <c r="H2597" i="3"/>
  <c r="N2597" i="3" s="1"/>
  <c r="Q2597" i="3" s="1"/>
  <c r="H2601" i="3"/>
  <c r="H2605" i="3"/>
  <c r="H2609" i="3"/>
  <c r="H2613" i="3"/>
  <c r="H2617" i="3"/>
  <c r="H2621" i="3"/>
  <c r="H2625" i="3"/>
  <c r="H2629" i="3"/>
  <c r="H2633" i="3"/>
  <c r="H2637" i="3"/>
  <c r="J2659" i="3"/>
  <c r="P2659" i="3" s="1"/>
  <c r="S2659" i="3" s="1"/>
  <c r="J2663" i="3"/>
  <c r="P2663" i="3" s="1"/>
  <c r="S2663" i="3" s="1"/>
  <c r="J2667" i="3"/>
  <c r="P2667" i="3" s="1"/>
  <c r="J2671" i="3"/>
  <c r="P2671" i="3" s="1"/>
  <c r="S2671" i="3" s="1"/>
  <c r="J2675" i="3"/>
  <c r="P2675" i="3" s="1"/>
  <c r="S2675" i="3" s="1"/>
  <c r="J2679" i="3"/>
  <c r="P2679" i="3" s="1"/>
  <c r="S2679" i="3" s="1"/>
  <c r="J2683" i="3"/>
  <c r="P2683" i="3" s="1"/>
  <c r="S2683" i="3" s="1"/>
  <c r="J2687" i="3"/>
  <c r="P2687" i="3" s="1"/>
  <c r="S2687" i="3" s="1"/>
  <c r="J2691" i="3"/>
  <c r="P2691" i="3" s="1"/>
  <c r="S2691" i="3" s="1"/>
  <c r="J2695" i="3"/>
  <c r="P2695" i="3" s="1"/>
  <c r="S2695" i="3" s="1"/>
  <c r="J2699" i="3"/>
  <c r="P2699" i="3" s="1"/>
  <c r="S2699" i="3" s="1"/>
  <c r="J2703" i="3"/>
  <c r="P2703" i="3" s="1"/>
  <c r="S2703" i="3" s="1"/>
  <c r="J2707" i="3"/>
  <c r="P2707" i="3" s="1"/>
  <c r="S2707" i="3" s="1"/>
  <c r="J2711" i="3"/>
  <c r="P2711" i="3" s="1"/>
  <c r="S2711" i="3" s="1"/>
  <c r="J2715" i="3"/>
  <c r="P2715" i="3" s="1"/>
  <c r="S2715" i="3" s="1"/>
  <c r="J2719" i="3"/>
  <c r="P2719" i="3" s="1"/>
  <c r="S2719" i="3" s="1"/>
  <c r="J2723" i="3"/>
  <c r="P2723" i="3" s="1"/>
  <c r="S2723" i="3" s="1"/>
  <c r="J2727" i="3"/>
  <c r="P2727" i="3" s="1"/>
  <c r="S2727" i="3" s="1"/>
  <c r="J2731" i="3"/>
  <c r="P2731" i="3" s="1"/>
  <c r="S2731" i="3" s="1"/>
  <c r="J2735" i="3"/>
  <c r="P2735" i="3" s="1"/>
  <c r="S2735" i="3" s="1"/>
  <c r="J2739" i="3"/>
  <c r="P2739" i="3" s="1"/>
  <c r="S2739" i="3" s="1"/>
  <c r="J2743" i="3"/>
  <c r="P2743" i="3" s="1"/>
  <c r="S2743" i="3" s="1"/>
  <c r="J2747" i="3"/>
  <c r="P2747" i="3" s="1"/>
  <c r="S2747" i="3" s="1"/>
  <c r="J2751" i="3"/>
  <c r="P2751" i="3" s="1"/>
  <c r="S2751" i="3" s="1"/>
  <c r="J2755" i="3"/>
  <c r="P2755" i="3" s="1"/>
  <c r="S2755" i="3" s="1"/>
  <c r="J2759" i="3"/>
  <c r="P2759" i="3" s="1"/>
  <c r="S2759" i="3" s="1"/>
  <c r="J2763" i="3"/>
  <c r="P2763" i="3" s="1"/>
  <c r="S2763" i="3" s="1"/>
  <c r="J2767" i="3"/>
  <c r="P2767" i="3" s="1"/>
  <c r="S2767" i="3" s="1"/>
  <c r="J2771" i="3"/>
  <c r="P2771" i="3" s="1"/>
  <c r="S2771" i="3" s="1"/>
  <c r="J2775" i="3"/>
  <c r="P2775" i="3" s="1"/>
  <c r="S2775" i="3" s="1"/>
  <c r="J2779" i="3"/>
  <c r="P2779" i="3" s="1"/>
  <c r="S2779" i="3" s="1"/>
  <c r="J2783" i="3"/>
  <c r="P2783" i="3" s="1"/>
  <c r="S2783" i="3" s="1"/>
  <c r="J2787" i="3"/>
  <c r="P2787" i="3" s="1"/>
  <c r="S2787" i="3" s="1"/>
  <c r="J2791" i="3"/>
  <c r="P2791" i="3" s="1"/>
  <c r="S2791" i="3" s="1"/>
  <c r="J2795" i="3"/>
  <c r="P2795" i="3" s="1"/>
  <c r="S2795" i="3" s="1"/>
  <c r="J2799" i="3"/>
  <c r="P2799" i="3" s="1"/>
  <c r="S2799" i="3" s="1"/>
  <c r="J2803" i="3"/>
  <c r="P2803" i="3" s="1"/>
  <c r="S2803" i="3" s="1"/>
  <c r="J2807" i="3"/>
  <c r="J2811" i="3"/>
  <c r="P2811" i="3" s="1"/>
  <c r="S2811" i="3" s="1"/>
  <c r="J2815" i="3"/>
  <c r="P2815" i="3" s="1"/>
  <c r="J2835" i="3"/>
  <c r="P2835" i="3" s="1"/>
  <c r="S2835" i="3" s="1"/>
  <c r="J2839" i="3"/>
  <c r="P2839" i="3" s="1"/>
  <c r="S2839" i="3" s="1"/>
  <c r="J2843" i="3"/>
  <c r="P2843" i="3" s="1"/>
  <c r="S2843" i="3" s="1"/>
  <c r="J2847" i="3"/>
  <c r="P2847" i="3" s="1"/>
  <c r="S2847" i="3" s="1"/>
  <c r="J2851" i="3"/>
  <c r="P2851" i="3" s="1"/>
  <c r="S2851" i="3" s="1"/>
  <c r="J2855" i="3"/>
  <c r="P2855" i="3" s="1"/>
  <c r="S2855" i="3" s="1"/>
  <c r="J2859" i="3"/>
  <c r="P2859" i="3" s="1"/>
  <c r="S2859" i="3" s="1"/>
  <c r="J2863" i="3"/>
  <c r="P2863" i="3" s="1"/>
  <c r="S2863" i="3" s="1"/>
  <c r="J2867" i="3"/>
  <c r="P2867" i="3" s="1"/>
  <c r="S2867" i="3" s="1"/>
  <c r="J2871" i="3"/>
  <c r="P2871" i="3" s="1"/>
  <c r="S2871" i="3" s="1"/>
  <c r="J2875" i="3"/>
  <c r="P2875" i="3" s="1"/>
  <c r="J2879" i="3"/>
  <c r="P2879" i="3" s="1"/>
  <c r="S2879" i="3" s="1"/>
  <c r="J2883" i="3"/>
  <c r="P2883" i="3" s="1"/>
  <c r="S2883" i="3" s="1"/>
  <c r="J2887" i="3"/>
  <c r="P2887" i="3" s="1"/>
  <c r="S2887" i="3" s="1"/>
  <c r="J2891" i="3"/>
  <c r="P2891" i="3" s="1"/>
  <c r="S2891" i="3" s="1"/>
  <c r="J2895" i="3"/>
  <c r="P2895" i="3" s="1"/>
  <c r="S2895" i="3" s="1"/>
  <c r="J2899" i="3"/>
  <c r="P2899" i="3" s="1"/>
  <c r="J2903" i="3"/>
  <c r="P2903" i="3" s="1"/>
  <c r="S2903" i="3" s="1"/>
  <c r="J2907" i="3"/>
  <c r="P2907" i="3" s="1"/>
  <c r="S2907" i="3" s="1"/>
  <c r="J2911" i="3"/>
  <c r="P2911" i="3" s="1"/>
  <c r="S2911" i="3" s="1"/>
  <c r="J2915" i="3"/>
  <c r="P2915" i="3" s="1"/>
  <c r="S2915" i="3" s="1"/>
  <c r="J2919" i="3"/>
  <c r="P2919" i="3" s="1"/>
  <c r="S2919" i="3" s="1"/>
  <c r="J2923" i="3"/>
  <c r="P2923" i="3" s="1"/>
  <c r="S2923" i="3" s="1"/>
  <c r="J2927" i="3"/>
  <c r="P2927" i="3" s="1"/>
  <c r="S2927" i="3" s="1"/>
  <c r="J2931" i="3"/>
  <c r="P2931" i="3" s="1"/>
  <c r="S2931" i="3" s="1"/>
  <c r="J2935" i="3"/>
  <c r="P2935" i="3" s="1"/>
  <c r="S2935" i="3" s="1"/>
  <c r="J2939" i="3"/>
  <c r="P2939" i="3" s="1"/>
  <c r="S2939" i="3" s="1"/>
  <c r="J2943" i="3"/>
  <c r="P2943" i="3" s="1"/>
  <c r="S2943" i="3" s="1"/>
  <c r="J2947" i="3"/>
  <c r="J2951" i="3"/>
  <c r="P2951" i="3" s="1"/>
  <c r="S2951" i="3" s="1"/>
  <c r="J2955" i="3"/>
  <c r="P2955" i="3" s="1"/>
  <c r="S2955" i="3" s="1"/>
  <c r="J2959" i="3"/>
  <c r="P2959" i="3" s="1"/>
  <c r="S2959" i="3" s="1"/>
  <c r="J2963" i="3"/>
  <c r="P2963" i="3" s="1"/>
  <c r="S2963" i="3" s="1"/>
  <c r="J2967" i="3"/>
  <c r="P2967" i="3" s="1"/>
  <c r="S2967" i="3" s="1"/>
  <c r="J2971" i="3"/>
  <c r="P2971" i="3" s="1"/>
  <c r="S2971" i="3" s="1"/>
  <c r="J2975" i="3"/>
  <c r="P2975" i="3" s="1"/>
  <c r="S2975" i="3" s="1"/>
  <c r="J2979" i="3"/>
  <c r="P2979" i="3" s="1"/>
  <c r="S2979" i="3" s="1"/>
  <c r="J2983" i="3"/>
  <c r="P2983" i="3" s="1"/>
  <c r="S2983" i="3" s="1"/>
  <c r="J2987" i="3"/>
  <c r="P2987" i="3" s="1"/>
  <c r="S2987" i="3" s="1"/>
  <c r="J2991" i="3"/>
  <c r="P2991" i="3" s="1"/>
  <c r="S2991" i="3" s="1"/>
  <c r="J2995" i="3"/>
  <c r="P2995" i="3" s="1"/>
  <c r="S2995" i="3" s="1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I42" i="3"/>
  <c r="I46" i="3"/>
  <c r="I50" i="3"/>
  <c r="I54" i="3"/>
  <c r="I58" i="3"/>
  <c r="I62" i="3"/>
  <c r="I66" i="3"/>
  <c r="O66" i="3" s="1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I442" i="3"/>
  <c r="I446" i="3"/>
  <c r="I450" i="3"/>
  <c r="I454" i="3"/>
  <c r="I458" i="3"/>
  <c r="I462" i="3"/>
  <c r="I466" i="3"/>
  <c r="I470" i="3"/>
  <c r="I474" i="3"/>
  <c r="I478" i="3"/>
  <c r="I482" i="3"/>
  <c r="I486" i="3"/>
  <c r="I490" i="3"/>
  <c r="I494" i="3"/>
  <c r="I498" i="3"/>
  <c r="I502" i="3"/>
  <c r="J34" i="3"/>
  <c r="J30" i="3"/>
  <c r="J26" i="3"/>
  <c r="J22" i="3"/>
  <c r="J18" i="3"/>
  <c r="J14" i="3"/>
  <c r="J10" i="3"/>
  <c r="H37" i="3"/>
  <c r="H33" i="3"/>
  <c r="H29" i="3"/>
  <c r="H25" i="3"/>
  <c r="H21" i="3"/>
  <c r="H17" i="3"/>
  <c r="H13" i="3"/>
  <c r="H9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444" i="3"/>
  <c r="H448" i="3"/>
  <c r="H452" i="3"/>
  <c r="H456" i="3"/>
  <c r="H460" i="3"/>
  <c r="H464" i="3"/>
  <c r="H468" i="3"/>
  <c r="H472" i="3"/>
  <c r="H476" i="3"/>
  <c r="H480" i="3"/>
  <c r="H484" i="3"/>
  <c r="H488" i="3"/>
  <c r="H492" i="3"/>
  <c r="H496" i="3"/>
  <c r="H500" i="3"/>
  <c r="H504" i="3"/>
  <c r="H508" i="3"/>
  <c r="H512" i="3"/>
  <c r="H516" i="3"/>
  <c r="H520" i="3"/>
  <c r="H524" i="3"/>
  <c r="H528" i="3"/>
  <c r="H532" i="3"/>
  <c r="H536" i="3"/>
  <c r="H540" i="3"/>
  <c r="H544" i="3"/>
  <c r="H548" i="3"/>
  <c r="H552" i="3"/>
  <c r="H556" i="3"/>
  <c r="H560" i="3"/>
  <c r="H564" i="3"/>
  <c r="H568" i="3"/>
  <c r="H572" i="3"/>
  <c r="H576" i="3"/>
  <c r="H580" i="3"/>
  <c r="H584" i="3"/>
  <c r="H588" i="3"/>
  <c r="H592" i="3"/>
  <c r="H596" i="3"/>
  <c r="H600" i="3"/>
  <c r="H604" i="3"/>
  <c r="H608" i="3"/>
  <c r="H612" i="3"/>
  <c r="H616" i="3"/>
  <c r="H620" i="3"/>
  <c r="H937" i="3"/>
  <c r="H941" i="3"/>
  <c r="H945" i="3"/>
  <c r="H949" i="3"/>
  <c r="H953" i="3"/>
  <c r="H1049" i="3"/>
  <c r="H35" i="3"/>
  <c r="H31" i="3"/>
  <c r="H27" i="3"/>
  <c r="H23" i="3"/>
  <c r="H19" i="3"/>
  <c r="H15" i="3"/>
  <c r="H11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I506" i="3"/>
  <c r="I510" i="3"/>
  <c r="I514" i="3"/>
  <c r="I518" i="3"/>
  <c r="I522" i="3"/>
  <c r="I526" i="3"/>
  <c r="I530" i="3"/>
  <c r="I534" i="3"/>
  <c r="I538" i="3"/>
  <c r="I542" i="3"/>
  <c r="I546" i="3"/>
  <c r="I550" i="3"/>
  <c r="I554" i="3"/>
  <c r="I558" i="3"/>
  <c r="I562" i="3"/>
  <c r="I566" i="3"/>
  <c r="I570" i="3"/>
  <c r="I574" i="3"/>
  <c r="I578" i="3"/>
  <c r="I582" i="3"/>
  <c r="I586" i="3"/>
  <c r="I590" i="3"/>
  <c r="I594" i="3"/>
  <c r="I598" i="3"/>
  <c r="I602" i="3"/>
  <c r="I606" i="3"/>
  <c r="I610" i="3"/>
  <c r="I614" i="3"/>
  <c r="I618" i="3"/>
  <c r="I622" i="3"/>
  <c r="I626" i="3"/>
  <c r="I630" i="3"/>
  <c r="I634" i="3"/>
  <c r="I638" i="3"/>
  <c r="I642" i="3"/>
  <c r="I646" i="3"/>
  <c r="I650" i="3"/>
  <c r="I654" i="3"/>
  <c r="I658" i="3"/>
  <c r="I662" i="3"/>
  <c r="I666" i="3"/>
  <c r="I670" i="3"/>
  <c r="I674" i="3"/>
  <c r="I678" i="3"/>
  <c r="I682" i="3"/>
  <c r="I686" i="3"/>
  <c r="I690" i="3"/>
  <c r="I694" i="3"/>
  <c r="I698" i="3"/>
  <c r="I702" i="3"/>
  <c r="I706" i="3"/>
  <c r="I710" i="3"/>
  <c r="I714" i="3"/>
  <c r="I718" i="3"/>
  <c r="I722" i="3"/>
  <c r="I726" i="3"/>
  <c r="I730" i="3"/>
  <c r="I734" i="3"/>
  <c r="I738" i="3"/>
  <c r="I742" i="3"/>
  <c r="I746" i="3"/>
  <c r="I750" i="3"/>
  <c r="I754" i="3"/>
  <c r="I758" i="3"/>
  <c r="I762" i="3"/>
  <c r="I766" i="3"/>
  <c r="I770" i="3"/>
  <c r="I774" i="3"/>
  <c r="I778" i="3"/>
  <c r="I782" i="3"/>
  <c r="I786" i="3"/>
  <c r="I790" i="3"/>
  <c r="I794" i="3"/>
  <c r="I798" i="3"/>
  <c r="I802" i="3"/>
  <c r="I806" i="3"/>
  <c r="I810" i="3"/>
  <c r="I814" i="3"/>
  <c r="I818" i="3"/>
  <c r="I822" i="3"/>
  <c r="I826" i="3"/>
  <c r="I830" i="3"/>
  <c r="I834" i="3"/>
  <c r="I838" i="3"/>
  <c r="I842" i="3"/>
  <c r="I846" i="3"/>
  <c r="I850" i="3"/>
  <c r="I854" i="3"/>
  <c r="I858" i="3"/>
  <c r="I862" i="3"/>
  <c r="I866" i="3"/>
  <c r="I870" i="3"/>
  <c r="I874" i="3"/>
  <c r="I878" i="3"/>
  <c r="I882" i="3"/>
  <c r="I886" i="3"/>
  <c r="I890" i="3"/>
  <c r="I894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H267" i="3"/>
  <c r="H271" i="3"/>
  <c r="H275" i="3"/>
  <c r="H279" i="3"/>
  <c r="H283" i="3"/>
  <c r="H287" i="3"/>
  <c r="H291" i="3"/>
  <c r="H295" i="3"/>
  <c r="H299" i="3"/>
  <c r="H303" i="3"/>
  <c r="J2200" i="3"/>
  <c r="J2204" i="3"/>
  <c r="J2208" i="3"/>
  <c r="J2212" i="3"/>
  <c r="J2216" i="3"/>
  <c r="J2220" i="3"/>
  <c r="J2224" i="3"/>
  <c r="J2228" i="3"/>
  <c r="J2232" i="3"/>
  <c r="J2236" i="3"/>
  <c r="J2240" i="3"/>
  <c r="J2244" i="3"/>
  <c r="J2248" i="3"/>
  <c r="J2252" i="3"/>
  <c r="J2256" i="3"/>
  <c r="J2260" i="3"/>
  <c r="J2264" i="3"/>
  <c r="J2268" i="3"/>
  <c r="J2272" i="3"/>
  <c r="J2276" i="3"/>
  <c r="J2280" i="3"/>
  <c r="J2284" i="3"/>
  <c r="J2288" i="3"/>
  <c r="J2292" i="3"/>
  <c r="J2296" i="3"/>
  <c r="J2300" i="3"/>
  <c r="J2304" i="3"/>
  <c r="J2308" i="3"/>
  <c r="J2312" i="3"/>
  <c r="J2316" i="3"/>
  <c r="J2476" i="3"/>
  <c r="J2480" i="3"/>
  <c r="J2484" i="3"/>
  <c r="J2488" i="3"/>
  <c r="J2492" i="3"/>
  <c r="J2496" i="3"/>
  <c r="J2500" i="3"/>
  <c r="H1800" i="3"/>
  <c r="H1804" i="3"/>
  <c r="H1808" i="3"/>
  <c r="H1812" i="3"/>
  <c r="H1816" i="3"/>
  <c r="H1820" i="3"/>
  <c r="H1824" i="3"/>
  <c r="H1828" i="3"/>
  <c r="H1832" i="3"/>
  <c r="H1836" i="3"/>
  <c r="H1840" i="3"/>
  <c r="H1844" i="3"/>
  <c r="H1848" i="3"/>
  <c r="H1852" i="3"/>
  <c r="H1856" i="3"/>
  <c r="H1860" i="3"/>
  <c r="H1864" i="3"/>
  <c r="H1868" i="3"/>
  <c r="H1872" i="3"/>
  <c r="H1876" i="3"/>
  <c r="H1880" i="3"/>
  <c r="H1884" i="3"/>
  <c r="H1888" i="3"/>
  <c r="H1892" i="3"/>
  <c r="H1896" i="3"/>
  <c r="H1900" i="3"/>
  <c r="H1904" i="3"/>
  <c r="H1908" i="3"/>
  <c r="H1912" i="3"/>
  <c r="H1916" i="3"/>
  <c r="H1920" i="3"/>
  <c r="H1924" i="3"/>
  <c r="H1928" i="3"/>
  <c r="H1932" i="3"/>
  <c r="H1936" i="3"/>
  <c r="H1940" i="3"/>
  <c r="H1944" i="3"/>
  <c r="H1948" i="3"/>
  <c r="H1952" i="3"/>
  <c r="H1956" i="3"/>
  <c r="H1960" i="3"/>
  <c r="H1964" i="3"/>
  <c r="H1968" i="3"/>
  <c r="H1972" i="3"/>
  <c r="H1976" i="3"/>
  <c r="H1980" i="3"/>
  <c r="H1984" i="3"/>
  <c r="H1988" i="3"/>
  <c r="H1992" i="3"/>
  <c r="H1996" i="3"/>
  <c r="H2000" i="3"/>
  <c r="H2352" i="3"/>
  <c r="H2356" i="3"/>
  <c r="H2360" i="3"/>
  <c r="H2364" i="3"/>
  <c r="H2368" i="3"/>
  <c r="H1485" i="3"/>
  <c r="H1497" i="3"/>
  <c r="H1501" i="3"/>
  <c r="H1505" i="3"/>
  <c r="H1509" i="3"/>
  <c r="H1513" i="3"/>
  <c r="H1517" i="3"/>
  <c r="H1521" i="3"/>
  <c r="H2201" i="3"/>
  <c r="H2234" i="3"/>
  <c r="H2238" i="3"/>
  <c r="H2242" i="3"/>
  <c r="H2246" i="3"/>
  <c r="H2250" i="3"/>
  <c r="H2254" i="3"/>
  <c r="H2258" i="3"/>
  <c r="H2262" i="3"/>
  <c r="H2266" i="3"/>
  <c r="H2270" i="3"/>
  <c r="H2274" i="3"/>
  <c r="H2278" i="3"/>
  <c r="H2282" i="3"/>
  <c r="H2286" i="3"/>
  <c r="H2290" i="3"/>
  <c r="H2294" i="3"/>
  <c r="H2298" i="3"/>
  <c r="H2302" i="3"/>
  <c r="H2306" i="3"/>
  <c r="H2310" i="3"/>
  <c r="H2314" i="3"/>
  <c r="H2318" i="3"/>
  <c r="H2322" i="3"/>
  <c r="H2326" i="3"/>
  <c r="H2330" i="3"/>
  <c r="H2334" i="3"/>
  <c r="H2338" i="3"/>
  <c r="H2342" i="3"/>
  <c r="H2346" i="3"/>
  <c r="H2350" i="3"/>
  <c r="H2354" i="3"/>
  <c r="H2358" i="3"/>
  <c r="H2362" i="3"/>
  <c r="H2366" i="3"/>
  <c r="H2370" i="3"/>
  <c r="H2374" i="3"/>
  <c r="I898" i="3"/>
  <c r="I902" i="3"/>
  <c r="I906" i="3"/>
  <c r="I910" i="3"/>
  <c r="I914" i="3"/>
  <c r="I918" i="3"/>
  <c r="I922" i="3"/>
  <c r="I926" i="3"/>
  <c r="I930" i="3"/>
  <c r="I934" i="3"/>
  <c r="I938" i="3"/>
  <c r="I942" i="3"/>
  <c r="I946" i="3"/>
  <c r="I950" i="3"/>
  <c r="I954" i="3"/>
  <c r="I958" i="3"/>
  <c r="I962" i="3"/>
  <c r="I966" i="3"/>
  <c r="I970" i="3"/>
  <c r="I974" i="3"/>
  <c r="I978" i="3"/>
  <c r="I982" i="3"/>
  <c r="I986" i="3"/>
  <c r="I990" i="3"/>
  <c r="I994" i="3"/>
  <c r="I998" i="3"/>
  <c r="I1002" i="3"/>
  <c r="I1006" i="3"/>
  <c r="I1010" i="3"/>
  <c r="I1014" i="3"/>
  <c r="I1018" i="3"/>
  <c r="I1022" i="3"/>
  <c r="I1026" i="3"/>
  <c r="I1030" i="3"/>
  <c r="I1034" i="3"/>
  <c r="I1038" i="3"/>
  <c r="I1042" i="3"/>
  <c r="I1046" i="3"/>
  <c r="I1050" i="3"/>
  <c r="I1054" i="3"/>
  <c r="I1058" i="3"/>
  <c r="I1062" i="3"/>
  <c r="I1066" i="3"/>
  <c r="I1070" i="3"/>
  <c r="I1074" i="3"/>
  <c r="I1078" i="3"/>
  <c r="I1082" i="3"/>
  <c r="I1086" i="3"/>
  <c r="I1090" i="3"/>
  <c r="I1094" i="3"/>
  <c r="I1098" i="3"/>
  <c r="I1102" i="3"/>
  <c r="I1106" i="3"/>
  <c r="I1110" i="3"/>
  <c r="I1114" i="3"/>
  <c r="I1118" i="3"/>
  <c r="I1122" i="3"/>
  <c r="I1126" i="3"/>
  <c r="I1130" i="3"/>
  <c r="I1134" i="3"/>
  <c r="I1138" i="3"/>
  <c r="I1142" i="3"/>
  <c r="I1146" i="3"/>
  <c r="I1150" i="3"/>
  <c r="I1154" i="3"/>
  <c r="I1158" i="3"/>
  <c r="I1162" i="3"/>
  <c r="I1166" i="3"/>
  <c r="I1170" i="3"/>
  <c r="I1174" i="3"/>
  <c r="I1178" i="3"/>
  <c r="I1182" i="3"/>
  <c r="I1186" i="3"/>
  <c r="I1190" i="3"/>
  <c r="I1194" i="3"/>
  <c r="I1198" i="3"/>
  <c r="I1202" i="3"/>
  <c r="I1206" i="3"/>
  <c r="I1210" i="3"/>
  <c r="I1214" i="3"/>
  <c r="I1218" i="3"/>
  <c r="I1222" i="3"/>
  <c r="I1226" i="3"/>
  <c r="I1230" i="3"/>
  <c r="I1234" i="3"/>
  <c r="I2474" i="3"/>
  <c r="I2478" i="3"/>
  <c r="I2482" i="3"/>
  <c r="I2486" i="3"/>
  <c r="I2490" i="3"/>
  <c r="I2494" i="3"/>
  <c r="I2498" i="3"/>
  <c r="I2502" i="3"/>
  <c r="I2506" i="3"/>
  <c r="I2510" i="3"/>
  <c r="O2510" i="3" s="1"/>
  <c r="R2510" i="3" s="1"/>
  <c r="I2514" i="3"/>
  <c r="O2514" i="3" s="1"/>
  <c r="R2514" i="3" s="1"/>
  <c r="I2518" i="3"/>
  <c r="O2518" i="3" s="1"/>
  <c r="R2518" i="3" s="1"/>
  <c r="I2522" i="3"/>
  <c r="O2522" i="3" s="1"/>
  <c r="R2522" i="3" s="1"/>
  <c r="I2526" i="3"/>
  <c r="O2526" i="3" s="1"/>
  <c r="R2526" i="3" s="1"/>
  <c r="I2530" i="3"/>
  <c r="O2530" i="3" s="1"/>
  <c r="R2530" i="3" s="1"/>
  <c r="I2614" i="3"/>
  <c r="O2614" i="3" s="1"/>
  <c r="R2614" i="3" s="1"/>
  <c r="I2618" i="3"/>
  <c r="O2618" i="3" s="1"/>
  <c r="R2618" i="3" s="1"/>
  <c r="I2698" i="3"/>
  <c r="O2698" i="3" s="1"/>
  <c r="R2698" i="3" s="1"/>
  <c r="H2475" i="3"/>
  <c r="H2479" i="3"/>
  <c r="H2483" i="3"/>
  <c r="H2487" i="3"/>
  <c r="H2491" i="3"/>
  <c r="H2495" i="3"/>
  <c r="H2499" i="3"/>
  <c r="H2503" i="3"/>
  <c r="H2507" i="3"/>
  <c r="H2511" i="3"/>
  <c r="H2515" i="3"/>
  <c r="H2519" i="3"/>
  <c r="H2523" i="3"/>
  <c r="H2527" i="3"/>
  <c r="H2531" i="3"/>
  <c r="H2535" i="3"/>
  <c r="H2539" i="3"/>
  <c r="H2543" i="3"/>
  <c r="H2547" i="3"/>
  <c r="H2551" i="3"/>
  <c r="H2555" i="3"/>
  <c r="H2559" i="3"/>
  <c r="H2563" i="3"/>
  <c r="H2567" i="3"/>
  <c r="H2571" i="3"/>
  <c r="H2575" i="3"/>
  <c r="H2579" i="3"/>
  <c r="H2583" i="3"/>
  <c r="H2587" i="3"/>
  <c r="H2591" i="3"/>
  <c r="H2595" i="3"/>
  <c r="H2599" i="3"/>
  <c r="H2603" i="3"/>
  <c r="H2607" i="3"/>
  <c r="H2611" i="3"/>
  <c r="H2615" i="3"/>
  <c r="H2619" i="3"/>
  <c r="H2623" i="3"/>
  <c r="H2627" i="3"/>
  <c r="H2631" i="3"/>
  <c r="H2635" i="3"/>
  <c r="H2639" i="3"/>
  <c r="H2643" i="3"/>
  <c r="H2647" i="3"/>
  <c r="H2651" i="3"/>
  <c r="H2655" i="3"/>
  <c r="H2659" i="3"/>
  <c r="H2663" i="3"/>
  <c r="H2667" i="3"/>
  <c r="H2671" i="3"/>
  <c r="H2675" i="3"/>
  <c r="H2679" i="3"/>
  <c r="H2683" i="3"/>
  <c r="H2687" i="3"/>
  <c r="H2691" i="3"/>
  <c r="H2695" i="3"/>
  <c r="I2471" i="3"/>
  <c r="I2479" i="3"/>
  <c r="I2483" i="3"/>
  <c r="I2487" i="3"/>
  <c r="I2491" i="3"/>
  <c r="I2563" i="3"/>
  <c r="O2563" i="3" s="1"/>
  <c r="R2563" i="3" s="1"/>
  <c r="I2567" i="3"/>
  <c r="O2567" i="3" s="1"/>
  <c r="R2567" i="3" s="1"/>
  <c r="I2571" i="3"/>
  <c r="O2571" i="3" s="1"/>
  <c r="I2575" i="3"/>
  <c r="O2575" i="3" s="1"/>
  <c r="R2575" i="3" s="1"/>
  <c r="I2579" i="3"/>
  <c r="O2579" i="3" s="1"/>
  <c r="R2579" i="3" s="1"/>
  <c r="I2583" i="3"/>
  <c r="O2583" i="3" s="1"/>
  <c r="R2583" i="3" s="1"/>
  <c r="I2587" i="3"/>
  <c r="O2587" i="3" s="1"/>
  <c r="R2587" i="3" s="1"/>
  <c r="I2591" i="3"/>
  <c r="O2591" i="3" s="1"/>
  <c r="I2595" i="3"/>
  <c r="O2595" i="3" s="1"/>
  <c r="R2595" i="3" s="1"/>
  <c r="I2599" i="3"/>
  <c r="O2599" i="3" s="1"/>
  <c r="R2599" i="3" s="1"/>
  <c r="I2603" i="3"/>
  <c r="O2603" i="3" s="1"/>
  <c r="R2603" i="3" s="1"/>
  <c r="I2615" i="3"/>
  <c r="O2615" i="3" s="1"/>
  <c r="R2615" i="3" s="1"/>
  <c r="I2619" i="3"/>
  <c r="O2619" i="3" s="1"/>
  <c r="R2619" i="3" s="1"/>
  <c r="I2623" i="3"/>
  <c r="O2623" i="3" s="1"/>
  <c r="R2623" i="3" s="1"/>
  <c r="I2627" i="3"/>
  <c r="O2627" i="3" s="1"/>
  <c r="R2627" i="3" s="1"/>
  <c r="I2631" i="3"/>
  <c r="O2631" i="3" s="1"/>
  <c r="R2631" i="3" s="1"/>
  <c r="I2639" i="3"/>
  <c r="O2639" i="3" s="1"/>
  <c r="R2639" i="3" s="1"/>
  <c r="I2659" i="3"/>
  <c r="O2659" i="3" s="1"/>
  <c r="R2659" i="3" s="1"/>
  <c r="J2504" i="3"/>
  <c r="J2508" i="3"/>
  <c r="J2512" i="3"/>
  <c r="P2512" i="3" s="1"/>
  <c r="S2512" i="3" s="1"/>
  <c r="J2516" i="3"/>
  <c r="P2516" i="3" s="1"/>
  <c r="S2516" i="3" s="1"/>
  <c r="J2520" i="3"/>
  <c r="P2520" i="3" s="1"/>
  <c r="S2520" i="3" s="1"/>
  <c r="J2524" i="3"/>
  <c r="P2524" i="3" s="1"/>
  <c r="S2524" i="3" s="1"/>
  <c r="J2528" i="3"/>
  <c r="P2528" i="3" s="1"/>
  <c r="S2528" i="3" s="1"/>
  <c r="J2532" i="3"/>
  <c r="P2532" i="3" s="1"/>
  <c r="S2532" i="3" s="1"/>
  <c r="J2536" i="3"/>
  <c r="P2536" i="3" s="1"/>
  <c r="S2536" i="3" s="1"/>
  <c r="J2540" i="3"/>
  <c r="P2540" i="3" s="1"/>
  <c r="S2540" i="3" s="1"/>
  <c r="J2544" i="3"/>
  <c r="P2544" i="3" s="1"/>
  <c r="S2544" i="3" s="1"/>
  <c r="J2548" i="3"/>
  <c r="P2548" i="3" s="1"/>
  <c r="S2548" i="3" s="1"/>
  <c r="J2552" i="3"/>
  <c r="P2552" i="3" s="1"/>
  <c r="S2552" i="3" s="1"/>
  <c r="J2556" i="3"/>
  <c r="P2556" i="3" s="1"/>
  <c r="S2556" i="3" s="1"/>
  <c r="J2560" i="3"/>
  <c r="P2560" i="3" s="1"/>
  <c r="S2560" i="3" s="1"/>
  <c r="J2564" i="3"/>
  <c r="P2564" i="3" s="1"/>
  <c r="S2564" i="3" s="1"/>
  <c r="J2568" i="3"/>
  <c r="P2568" i="3" s="1"/>
  <c r="S2568" i="3" s="1"/>
  <c r="J2572" i="3"/>
  <c r="P2572" i="3" s="1"/>
  <c r="S2572" i="3" s="1"/>
  <c r="J2576" i="3"/>
  <c r="P2576" i="3" s="1"/>
  <c r="S2576" i="3" s="1"/>
  <c r="J2580" i="3"/>
  <c r="P2580" i="3" s="1"/>
  <c r="S2580" i="3" s="1"/>
  <c r="J2584" i="3"/>
  <c r="P2584" i="3" s="1"/>
  <c r="S2584" i="3" s="1"/>
  <c r="J2588" i="3"/>
  <c r="P2588" i="3" s="1"/>
  <c r="S2588" i="3" s="1"/>
  <c r="J2592" i="3"/>
  <c r="P2592" i="3" s="1"/>
  <c r="S2592" i="3" s="1"/>
  <c r="J2596" i="3"/>
  <c r="P2596" i="3" s="1"/>
  <c r="S2596" i="3" s="1"/>
  <c r="J2600" i="3"/>
  <c r="P2600" i="3" s="1"/>
  <c r="S2600" i="3" s="1"/>
  <c r="J2604" i="3"/>
  <c r="P2604" i="3" s="1"/>
  <c r="S2604" i="3" s="1"/>
  <c r="J2608" i="3"/>
  <c r="P2608" i="3" s="1"/>
  <c r="S2608" i="3" s="1"/>
  <c r="J2612" i="3"/>
  <c r="P2612" i="3" s="1"/>
  <c r="S2612" i="3" s="1"/>
  <c r="J2616" i="3"/>
  <c r="P2616" i="3" s="1"/>
  <c r="S2616" i="3" s="1"/>
  <c r="J2620" i="3"/>
  <c r="P2620" i="3" s="1"/>
  <c r="S2620" i="3" s="1"/>
  <c r="J2624" i="3"/>
  <c r="P2624" i="3" s="1"/>
  <c r="S2624" i="3" s="1"/>
  <c r="J2628" i="3"/>
  <c r="P2628" i="3" s="1"/>
  <c r="S2628" i="3" s="1"/>
  <c r="J2632" i="3"/>
  <c r="J2636" i="3"/>
  <c r="P2636" i="3" s="1"/>
  <c r="S2636" i="3" s="1"/>
  <c r="J2640" i="3"/>
  <c r="P2640" i="3" s="1"/>
  <c r="S2640" i="3" s="1"/>
  <c r="J2644" i="3"/>
  <c r="P2644" i="3" s="1"/>
  <c r="S2644" i="3" s="1"/>
  <c r="J2648" i="3"/>
  <c r="P2648" i="3" s="1"/>
  <c r="S2648" i="3" s="1"/>
  <c r="J2652" i="3"/>
  <c r="P2652" i="3" s="1"/>
  <c r="S2652" i="3" s="1"/>
  <c r="J2656" i="3"/>
  <c r="P2656" i="3" s="1"/>
  <c r="S2656" i="3" s="1"/>
  <c r="J2660" i="3"/>
  <c r="P2660" i="3" s="1"/>
  <c r="S2660" i="3" s="1"/>
  <c r="J2664" i="3"/>
  <c r="P2664" i="3" s="1"/>
  <c r="S2664" i="3" s="1"/>
  <c r="J2668" i="3"/>
  <c r="P2668" i="3" s="1"/>
  <c r="S2668" i="3" s="1"/>
  <c r="J2672" i="3"/>
  <c r="P2672" i="3" s="1"/>
  <c r="S2672" i="3" s="1"/>
  <c r="J2676" i="3"/>
  <c r="P2676" i="3" s="1"/>
  <c r="S2676" i="3" s="1"/>
  <c r="J2680" i="3"/>
  <c r="P2680" i="3" s="1"/>
  <c r="S2680" i="3" s="1"/>
  <c r="J2684" i="3"/>
  <c r="P2684" i="3" s="1"/>
  <c r="S2684" i="3" s="1"/>
  <c r="J2688" i="3"/>
  <c r="P2688" i="3" s="1"/>
  <c r="S2688" i="3" s="1"/>
  <c r="J2692" i="3"/>
  <c r="P2692" i="3" s="1"/>
  <c r="S2692" i="3" s="1"/>
  <c r="J2696" i="3"/>
  <c r="P2696" i="3" s="1"/>
  <c r="S2696" i="3" s="1"/>
  <c r="J2700" i="3"/>
  <c r="P2700" i="3" s="1"/>
  <c r="S2700" i="3" s="1"/>
  <c r="J2704" i="3"/>
  <c r="P2704" i="3" s="1"/>
  <c r="S2704" i="3" s="1"/>
  <c r="J2708" i="3"/>
  <c r="P2708" i="3" s="1"/>
  <c r="S2708" i="3" s="1"/>
  <c r="J2712" i="3"/>
  <c r="P2712" i="3" s="1"/>
  <c r="S2712" i="3" s="1"/>
  <c r="J2716" i="3"/>
  <c r="P2716" i="3" s="1"/>
  <c r="S2716" i="3" s="1"/>
  <c r="J2720" i="3"/>
  <c r="P2720" i="3" s="1"/>
  <c r="S2720" i="3" s="1"/>
  <c r="J2724" i="3"/>
  <c r="P2724" i="3" s="1"/>
  <c r="S2724" i="3" s="1"/>
  <c r="J2728" i="3"/>
  <c r="P2728" i="3" s="1"/>
  <c r="S2728" i="3" s="1"/>
  <c r="J2732" i="3"/>
  <c r="P2732" i="3" s="1"/>
  <c r="S2732" i="3" s="1"/>
  <c r="J2736" i="3"/>
  <c r="P2736" i="3" s="1"/>
  <c r="S2736" i="3" s="1"/>
  <c r="J2740" i="3"/>
  <c r="P2740" i="3" s="1"/>
  <c r="S2740" i="3" s="1"/>
  <c r="J2744" i="3"/>
  <c r="P2744" i="3" s="1"/>
  <c r="S2744" i="3" s="1"/>
  <c r="J2748" i="3"/>
  <c r="P2748" i="3" s="1"/>
  <c r="S2748" i="3" s="1"/>
  <c r="J2752" i="3"/>
  <c r="P2752" i="3" s="1"/>
  <c r="S2752" i="3" s="1"/>
  <c r="J2756" i="3"/>
  <c r="P2756" i="3" s="1"/>
  <c r="S2756" i="3" s="1"/>
  <c r="J2760" i="3"/>
  <c r="P2760" i="3" s="1"/>
  <c r="H2372" i="3"/>
  <c r="H2376" i="3"/>
  <c r="H2380" i="3"/>
  <c r="H2384" i="3"/>
  <c r="H2388" i="3"/>
  <c r="H2392" i="3"/>
  <c r="H2396" i="3"/>
  <c r="H2400" i="3"/>
  <c r="H2404" i="3"/>
  <c r="H2408" i="3"/>
  <c r="H2412" i="3"/>
  <c r="H2416" i="3"/>
  <c r="H2420" i="3"/>
  <c r="H2424" i="3"/>
  <c r="H2428" i="3"/>
  <c r="H2432" i="3"/>
  <c r="H2436" i="3"/>
  <c r="H2440" i="3"/>
  <c r="H2444" i="3"/>
  <c r="H2448" i="3"/>
  <c r="H2452" i="3"/>
  <c r="H2456" i="3"/>
  <c r="H2460" i="3"/>
  <c r="H2464" i="3"/>
  <c r="H2468" i="3"/>
  <c r="H2472" i="3"/>
  <c r="H2476" i="3"/>
  <c r="H2480" i="3"/>
  <c r="H2484" i="3"/>
  <c r="H2488" i="3"/>
  <c r="H2492" i="3"/>
  <c r="H2496" i="3"/>
  <c r="H2500" i="3"/>
  <c r="H2504" i="3"/>
  <c r="H2508" i="3"/>
  <c r="H2512" i="3"/>
  <c r="H2516" i="3"/>
  <c r="H2520" i="3"/>
  <c r="H2524" i="3"/>
  <c r="H2528" i="3"/>
  <c r="H2532" i="3"/>
  <c r="H2536" i="3"/>
  <c r="H2540" i="3"/>
  <c r="H2544" i="3"/>
  <c r="H2548" i="3"/>
  <c r="H2552" i="3"/>
  <c r="H2556" i="3"/>
  <c r="H2560" i="3"/>
  <c r="H2564" i="3"/>
  <c r="H2568" i="3"/>
  <c r="H2572" i="3"/>
  <c r="H2576" i="3"/>
  <c r="H2580" i="3"/>
  <c r="H2584" i="3"/>
  <c r="H2588" i="3"/>
  <c r="H2592" i="3"/>
  <c r="H2596" i="3"/>
  <c r="H2600" i="3"/>
  <c r="H2604" i="3"/>
  <c r="H2608" i="3"/>
  <c r="H2612" i="3"/>
  <c r="H2616" i="3"/>
  <c r="H2620" i="3"/>
  <c r="H2624" i="3"/>
  <c r="H2628" i="3"/>
  <c r="H2632" i="3"/>
  <c r="H2636" i="3"/>
  <c r="H2640" i="3"/>
  <c r="H2644" i="3"/>
  <c r="H2648" i="3"/>
  <c r="H2652" i="3"/>
  <c r="H2656" i="3"/>
  <c r="H2660" i="3"/>
  <c r="H2664" i="3"/>
  <c r="H2668" i="3"/>
  <c r="H2672" i="3"/>
  <c r="H2676" i="3"/>
  <c r="H2680" i="3"/>
  <c r="H2684" i="3"/>
  <c r="H2688" i="3"/>
  <c r="H2692" i="3"/>
  <c r="H2696" i="3"/>
  <c r="H2700" i="3"/>
  <c r="H2489" i="3"/>
  <c r="H2501" i="3"/>
  <c r="H2641" i="3"/>
  <c r="H2645" i="3"/>
  <c r="H2649" i="3"/>
  <c r="H2653" i="3"/>
  <c r="H2657" i="3"/>
  <c r="H2661" i="3"/>
  <c r="H2665" i="3"/>
  <c r="H2669" i="3"/>
  <c r="H2378" i="3"/>
  <c r="H2382" i="3"/>
  <c r="H2386" i="3"/>
  <c r="H2390" i="3"/>
  <c r="H2394" i="3"/>
  <c r="H2398" i="3"/>
  <c r="H2402" i="3"/>
  <c r="H2406" i="3"/>
  <c r="H2410" i="3"/>
  <c r="H2414" i="3"/>
  <c r="H2418" i="3"/>
  <c r="H2422" i="3"/>
  <c r="H2426" i="3"/>
  <c r="H2430" i="3"/>
  <c r="H2434" i="3"/>
  <c r="H2438" i="3"/>
  <c r="H2442" i="3"/>
  <c r="H2446" i="3"/>
  <c r="H2450" i="3"/>
  <c r="H2454" i="3"/>
  <c r="H2458" i="3"/>
  <c r="H2462" i="3"/>
  <c r="H2466" i="3"/>
  <c r="H2470" i="3"/>
  <c r="H2474" i="3"/>
  <c r="H2478" i="3"/>
  <c r="H2482" i="3"/>
  <c r="H2486" i="3"/>
  <c r="H2490" i="3"/>
  <c r="H2494" i="3"/>
  <c r="H2498" i="3"/>
  <c r="H2502" i="3"/>
  <c r="H2506" i="3"/>
  <c r="H2510" i="3"/>
  <c r="H2514" i="3"/>
  <c r="H2518" i="3"/>
  <c r="H2522" i="3"/>
  <c r="H2526" i="3"/>
  <c r="H2530" i="3"/>
  <c r="H2534" i="3"/>
  <c r="H2538" i="3"/>
  <c r="H2542" i="3"/>
  <c r="H2546" i="3"/>
  <c r="H2550" i="3"/>
  <c r="H2554" i="3"/>
  <c r="H2558" i="3"/>
  <c r="H2562" i="3"/>
  <c r="H2566" i="3"/>
  <c r="H2570" i="3"/>
  <c r="H2574" i="3"/>
  <c r="H2578" i="3"/>
  <c r="H2582" i="3"/>
  <c r="H2586" i="3"/>
  <c r="H2590" i="3"/>
  <c r="H2594" i="3"/>
  <c r="H2598" i="3"/>
  <c r="H2602" i="3"/>
  <c r="H2606" i="3"/>
  <c r="H2610" i="3"/>
  <c r="H2614" i="3"/>
  <c r="H2618" i="3"/>
  <c r="H2622" i="3"/>
  <c r="H2626" i="3"/>
  <c r="H2630" i="3"/>
  <c r="H2634" i="3"/>
  <c r="H2638" i="3"/>
  <c r="H2642" i="3"/>
  <c r="H2646" i="3"/>
  <c r="H2650" i="3"/>
  <c r="H2654" i="3"/>
  <c r="H2658" i="3"/>
  <c r="H2662" i="3"/>
  <c r="H2666" i="3"/>
  <c r="H2670" i="3"/>
  <c r="H2674" i="3"/>
  <c r="H2678" i="3"/>
  <c r="H2682" i="3"/>
  <c r="H2686" i="3"/>
  <c r="H2690" i="3"/>
  <c r="H2694" i="3"/>
  <c r="H2698" i="3"/>
  <c r="H2704" i="3"/>
  <c r="H2708" i="3"/>
  <c r="H2712" i="3"/>
  <c r="H2716" i="3"/>
  <c r="H2720" i="3"/>
  <c r="H2724" i="3"/>
  <c r="H2728" i="3"/>
  <c r="H2732" i="3"/>
  <c r="H2736" i="3"/>
  <c r="H2740" i="3"/>
  <c r="H2744" i="3"/>
  <c r="H2748" i="3"/>
  <c r="H2752" i="3"/>
  <c r="H2756" i="3"/>
  <c r="H2760" i="3"/>
  <c r="H2764" i="3"/>
  <c r="H2768" i="3"/>
  <c r="H2772" i="3"/>
  <c r="H2776" i="3"/>
  <c r="H2780" i="3"/>
  <c r="H2784" i="3"/>
  <c r="H2788" i="3"/>
  <c r="H2792" i="3"/>
  <c r="H2796" i="3"/>
  <c r="H2800" i="3"/>
  <c r="H2804" i="3"/>
  <c r="H2808" i="3"/>
  <c r="H2812" i="3"/>
  <c r="H2816" i="3"/>
  <c r="H2820" i="3"/>
  <c r="H2824" i="3"/>
  <c r="H2828" i="3"/>
  <c r="H2832" i="3"/>
  <c r="H2836" i="3"/>
  <c r="H2840" i="3"/>
  <c r="H2844" i="3"/>
  <c r="H2848" i="3"/>
  <c r="H2852" i="3"/>
  <c r="H2856" i="3"/>
  <c r="H2860" i="3"/>
  <c r="H2864" i="3"/>
  <c r="H2868" i="3"/>
  <c r="H2872" i="3"/>
  <c r="H2876" i="3"/>
  <c r="H2880" i="3"/>
  <c r="H2884" i="3"/>
  <c r="H2888" i="3"/>
  <c r="H2892" i="3"/>
  <c r="H2896" i="3"/>
  <c r="H2900" i="3"/>
  <c r="H2904" i="3"/>
  <c r="H2908" i="3"/>
  <c r="H2912" i="3"/>
  <c r="H2916" i="3"/>
  <c r="H2920" i="3"/>
  <c r="H2924" i="3"/>
  <c r="H2928" i="3"/>
  <c r="H2932" i="3"/>
  <c r="H2936" i="3"/>
  <c r="H2940" i="3"/>
  <c r="H2944" i="3"/>
  <c r="H2948" i="3"/>
  <c r="H2952" i="3"/>
  <c r="H2956" i="3"/>
  <c r="H2960" i="3"/>
  <c r="H2964" i="3"/>
  <c r="H2968" i="3"/>
  <c r="H2972" i="3"/>
  <c r="H2673" i="3"/>
  <c r="H2677" i="3"/>
  <c r="H2681" i="3"/>
  <c r="H2685" i="3"/>
  <c r="H2689" i="3"/>
  <c r="N2689" i="3" s="1"/>
  <c r="Q2689" i="3" s="1"/>
  <c r="H2693" i="3"/>
  <c r="H2697" i="3"/>
  <c r="H2701" i="3"/>
  <c r="H2705" i="3"/>
  <c r="H2709" i="3"/>
  <c r="H2713" i="3"/>
  <c r="H2717" i="3"/>
  <c r="H2721" i="3"/>
  <c r="H2725" i="3"/>
  <c r="H2729" i="3"/>
  <c r="H2733" i="3"/>
  <c r="H2737" i="3"/>
  <c r="H2741" i="3"/>
  <c r="H2745" i="3"/>
  <c r="H2749" i="3"/>
  <c r="H2753" i="3"/>
  <c r="H2757" i="3"/>
  <c r="H2761" i="3"/>
  <c r="H2765" i="3"/>
  <c r="H2769" i="3"/>
  <c r="H2773" i="3"/>
  <c r="H2777" i="3"/>
  <c r="H2781" i="3"/>
  <c r="H2785" i="3"/>
  <c r="H2789" i="3"/>
  <c r="H2793" i="3"/>
  <c r="H2797" i="3"/>
  <c r="H2801" i="3"/>
  <c r="H2805" i="3"/>
  <c r="H2809" i="3"/>
  <c r="H2813" i="3"/>
  <c r="H2817" i="3"/>
  <c r="H2821" i="3"/>
  <c r="H2825" i="3"/>
  <c r="H2829" i="3"/>
  <c r="H2833" i="3"/>
  <c r="H2837" i="3"/>
  <c r="H2841" i="3"/>
  <c r="H2845" i="3"/>
  <c r="H2849" i="3"/>
  <c r="H2853" i="3"/>
  <c r="H2857" i="3"/>
  <c r="H2861" i="3"/>
  <c r="H2865" i="3"/>
  <c r="H2869" i="3"/>
  <c r="H2873" i="3"/>
  <c r="H2877" i="3"/>
  <c r="H2881" i="3"/>
  <c r="H2885" i="3"/>
  <c r="H2889" i="3"/>
  <c r="H2893" i="3"/>
  <c r="H2897" i="3"/>
  <c r="H2901" i="3"/>
  <c r="H2905" i="3"/>
  <c r="H2909" i="3"/>
  <c r="H2945" i="3"/>
  <c r="H2702" i="3"/>
  <c r="H2706" i="3"/>
  <c r="H2710" i="3"/>
  <c r="H2714" i="3"/>
  <c r="H2718" i="3"/>
  <c r="H2722" i="3"/>
  <c r="H2726" i="3"/>
  <c r="H2730" i="3"/>
  <c r="H2734" i="3"/>
  <c r="H2738" i="3"/>
  <c r="H2742" i="3"/>
  <c r="H2746" i="3"/>
  <c r="H2750" i="3"/>
  <c r="H2754" i="3"/>
  <c r="H2758" i="3"/>
  <c r="H2762" i="3"/>
  <c r="H2766" i="3"/>
  <c r="H2770" i="3"/>
  <c r="H2774" i="3"/>
  <c r="H2778" i="3"/>
  <c r="H2782" i="3"/>
  <c r="H2786" i="3"/>
  <c r="H2790" i="3"/>
  <c r="H2794" i="3"/>
  <c r="H2798" i="3"/>
  <c r="H2802" i="3"/>
  <c r="N2802" i="3" s="1"/>
  <c r="Q2802" i="3" s="1"/>
  <c r="H2806" i="3"/>
  <c r="H2810" i="3"/>
  <c r="H2814" i="3"/>
  <c r="H2818" i="3"/>
  <c r="H2822" i="3"/>
  <c r="H2826" i="3"/>
  <c r="H2830" i="3"/>
  <c r="H2834" i="3"/>
  <c r="H2838" i="3"/>
  <c r="H2842" i="3"/>
  <c r="N2842" i="3" s="1"/>
  <c r="Q2842" i="3" s="1"/>
  <c r="H2846" i="3"/>
  <c r="H2850" i="3"/>
  <c r="H2854" i="3"/>
  <c r="H2858" i="3"/>
  <c r="H2862" i="3"/>
  <c r="H2866" i="3"/>
  <c r="H2870" i="3"/>
  <c r="H2874" i="3"/>
  <c r="H2878" i="3"/>
  <c r="H2882" i="3"/>
  <c r="H2886" i="3"/>
  <c r="H2890" i="3"/>
  <c r="H2894" i="3"/>
  <c r="H2898" i="3"/>
  <c r="H2902" i="3"/>
  <c r="H2906" i="3"/>
  <c r="H2910" i="3"/>
  <c r="H2914" i="3"/>
  <c r="H2918" i="3"/>
  <c r="H2922" i="3"/>
  <c r="H2926" i="3"/>
  <c r="H2930" i="3"/>
  <c r="H2934" i="3"/>
  <c r="H2938" i="3"/>
  <c r="H2942" i="3"/>
  <c r="H2946" i="3"/>
  <c r="H2950" i="3"/>
  <c r="H2954" i="3"/>
  <c r="H2958" i="3"/>
  <c r="H2962" i="3"/>
  <c r="H2966" i="3"/>
  <c r="H2970" i="3"/>
  <c r="H2974" i="3"/>
  <c r="H2978" i="3"/>
  <c r="H2982" i="3"/>
  <c r="H2986" i="3"/>
  <c r="H2990" i="3"/>
  <c r="H2994" i="3"/>
  <c r="I2706" i="3"/>
  <c r="O2706" i="3" s="1"/>
  <c r="R2706" i="3" s="1"/>
  <c r="I2750" i="3"/>
  <c r="O2750" i="3" s="1"/>
  <c r="R2750" i="3" s="1"/>
  <c r="J2819" i="3"/>
  <c r="P2819" i="3" s="1"/>
  <c r="S2819" i="3" s="1"/>
  <c r="J2823" i="3"/>
  <c r="P2823" i="3" s="1"/>
  <c r="S2823" i="3" s="1"/>
  <c r="J2827" i="3"/>
  <c r="P2827" i="3" s="1"/>
  <c r="J2831" i="3"/>
  <c r="P2831" i="3" s="1"/>
  <c r="S2831" i="3" s="1"/>
  <c r="H2799" i="3"/>
  <c r="J2764" i="3"/>
  <c r="P2764" i="3" s="1"/>
  <c r="S2764" i="3" s="1"/>
  <c r="J2768" i="3"/>
  <c r="P2768" i="3" s="1"/>
  <c r="S2768" i="3" s="1"/>
  <c r="J2772" i="3"/>
  <c r="P2772" i="3" s="1"/>
  <c r="S2772" i="3" s="1"/>
  <c r="J2776" i="3"/>
  <c r="P2776" i="3" s="1"/>
  <c r="S2776" i="3" s="1"/>
  <c r="J2780" i="3"/>
  <c r="P2780" i="3" s="1"/>
  <c r="S2780" i="3" s="1"/>
  <c r="J2784" i="3"/>
  <c r="P2784" i="3" s="1"/>
  <c r="S2784" i="3" s="1"/>
  <c r="J2788" i="3"/>
  <c r="P2788" i="3" s="1"/>
  <c r="S2788" i="3" s="1"/>
  <c r="J2792" i="3"/>
  <c r="P2792" i="3" s="1"/>
  <c r="S2792" i="3" s="1"/>
  <c r="J2796" i="3"/>
  <c r="P2796" i="3" s="1"/>
  <c r="S2796" i="3" s="1"/>
  <c r="J2800" i="3"/>
  <c r="P2800" i="3" s="1"/>
  <c r="S2800" i="3" s="1"/>
  <c r="J2804" i="3"/>
  <c r="P2804" i="3" s="1"/>
  <c r="S2804" i="3" s="1"/>
  <c r="J2808" i="3"/>
  <c r="P2808" i="3" s="1"/>
  <c r="S2808" i="3" s="1"/>
  <c r="J2812" i="3"/>
  <c r="P2812" i="3" s="1"/>
  <c r="S2812" i="3" s="1"/>
  <c r="J2816" i="3"/>
  <c r="P2816" i="3" s="1"/>
  <c r="S2816" i="3" s="1"/>
  <c r="J2820" i="3"/>
  <c r="P2820" i="3" s="1"/>
  <c r="S2820" i="3" s="1"/>
  <c r="J2824" i="3"/>
  <c r="J2828" i="3"/>
  <c r="P2828" i="3" s="1"/>
  <c r="S2828" i="3" s="1"/>
  <c r="J2832" i="3"/>
  <c r="P2832" i="3" s="1"/>
  <c r="S2832" i="3" s="1"/>
  <c r="J2836" i="3"/>
  <c r="P2836" i="3" s="1"/>
  <c r="S2836" i="3" s="1"/>
  <c r="J2840" i="3"/>
  <c r="P2840" i="3" s="1"/>
  <c r="S2840" i="3" s="1"/>
  <c r="J2844" i="3"/>
  <c r="P2844" i="3" s="1"/>
  <c r="S2844" i="3" s="1"/>
  <c r="J2848" i="3"/>
  <c r="P2848" i="3" s="1"/>
  <c r="S2848" i="3" s="1"/>
  <c r="J2852" i="3"/>
  <c r="P2852" i="3" s="1"/>
  <c r="S2852" i="3" s="1"/>
  <c r="J2856" i="3"/>
  <c r="P2856" i="3" s="1"/>
  <c r="S2856" i="3" s="1"/>
  <c r="J2860" i="3"/>
  <c r="P2860" i="3" s="1"/>
  <c r="S2860" i="3" s="1"/>
  <c r="J2864" i="3"/>
  <c r="P2864" i="3" s="1"/>
  <c r="S2864" i="3" s="1"/>
  <c r="J2868" i="3"/>
  <c r="P2868" i="3" s="1"/>
  <c r="S2868" i="3" s="1"/>
  <c r="J2872" i="3"/>
  <c r="J2876" i="3"/>
  <c r="P2876" i="3" s="1"/>
  <c r="J2880" i="3"/>
  <c r="P2880" i="3" s="1"/>
  <c r="S2880" i="3" s="1"/>
  <c r="J2884" i="3"/>
  <c r="P2884" i="3" s="1"/>
  <c r="S2884" i="3" s="1"/>
  <c r="J2888" i="3"/>
  <c r="P2888" i="3" s="1"/>
  <c r="S2888" i="3" s="1"/>
  <c r="J2892" i="3"/>
  <c r="P2892" i="3" s="1"/>
  <c r="S2892" i="3" s="1"/>
  <c r="J2896" i="3"/>
  <c r="P2896" i="3" s="1"/>
  <c r="S2896" i="3" s="1"/>
  <c r="J2900" i="3"/>
  <c r="P2900" i="3" s="1"/>
  <c r="S2900" i="3" s="1"/>
  <c r="J2904" i="3"/>
  <c r="P2904" i="3" s="1"/>
  <c r="S2904" i="3" s="1"/>
  <c r="J2908" i="3"/>
  <c r="P2908" i="3" s="1"/>
  <c r="S2908" i="3" s="1"/>
  <c r="J2912" i="3"/>
  <c r="P2912" i="3" s="1"/>
  <c r="S2912" i="3" s="1"/>
  <c r="J2916" i="3"/>
  <c r="P2916" i="3" s="1"/>
  <c r="S2916" i="3" s="1"/>
  <c r="J2920" i="3"/>
  <c r="P2920" i="3" s="1"/>
  <c r="S2920" i="3" s="1"/>
  <c r="J2924" i="3"/>
  <c r="P2924" i="3" s="1"/>
  <c r="S2924" i="3" s="1"/>
  <c r="J2928" i="3"/>
  <c r="P2928" i="3" s="1"/>
  <c r="S2928" i="3" s="1"/>
  <c r="J2932" i="3"/>
  <c r="P2932" i="3" s="1"/>
  <c r="S2932" i="3" s="1"/>
  <c r="J2936" i="3"/>
  <c r="P2936" i="3" s="1"/>
  <c r="S2936" i="3" s="1"/>
  <c r="J2940" i="3"/>
  <c r="P2940" i="3" s="1"/>
  <c r="S2940" i="3" s="1"/>
  <c r="J2944" i="3"/>
  <c r="P2944" i="3" s="1"/>
  <c r="S2944" i="3" s="1"/>
  <c r="J2948" i="3"/>
  <c r="P2948" i="3" s="1"/>
  <c r="S2948" i="3" s="1"/>
  <c r="J2952" i="3"/>
  <c r="P2952" i="3" s="1"/>
  <c r="S2952" i="3" s="1"/>
  <c r="J2956" i="3"/>
  <c r="P2956" i="3" s="1"/>
  <c r="S2956" i="3" s="1"/>
  <c r="J2960" i="3"/>
  <c r="P2960" i="3" s="1"/>
  <c r="S2960" i="3" s="1"/>
  <c r="J2964" i="3"/>
  <c r="P2964" i="3" s="1"/>
  <c r="S2964" i="3" s="1"/>
  <c r="J2968" i="3"/>
  <c r="P2968" i="3" s="1"/>
  <c r="S2968" i="3" s="1"/>
  <c r="J2972" i="3"/>
  <c r="P2972" i="3" s="1"/>
  <c r="S2972" i="3" s="1"/>
  <c r="J2976" i="3"/>
  <c r="P2976" i="3" s="1"/>
  <c r="S2976" i="3" s="1"/>
  <c r="J2980" i="3"/>
  <c r="P2980" i="3" s="1"/>
  <c r="S2980" i="3" s="1"/>
  <c r="J2984" i="3"/>
  <c r="P2984" i="3" s="1"/>
  <c r="S2984" i="3" s="1"/>
  <c r="J2988" i="3"/>
  <c r="P2988" i="3" s="1"/>
  <c r="S2988" i="3" s="1"/>
  <c r="J2992" i="3"/>
  <c r="P2992" i="3" s="1"/>
  <c r="S2992" i="3" s="1"/>
  <c r="J2996" i="3"/>
  <c r="P2996" i="3" s="1"/>
  <c r="S2996" i="3" s="1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J444" i="3"/>
  <c r="J448" i="3"/>
  <c r="J452" i="3"/>
  <c r="J456" i="3"/>
  <c r="J460" i="3"/>
  <c r="J464" i="3"/>
  <c r="J468" i="3"/>
  <c r="J472" i="3"/>
  <c r="J476" i="3"/>
  <c r="J480" i="3"/>
  <c r="J484" i="3"/>
  <c r="J488" i="3"/>
  <c r="J492" i="3"/>
  <c r="J496" i="3"/>
  <c r="J500" i="3"/>
  <c r="J504" i="3"/>
  <c r="J508" i="3"/>
  <c r="J512" i="3"/>
  <c r="J516" i="3"/>
  <c r="J520" i="3"/>
  <c r="J524" i="3"/>
  <c r="J528" i="3"/>
  <c r="J532" i="3"/>
  <c r="J536" i="3"/>
  <c r="J540" i="3"/>
  <c r="J544" i="3"/>
  <c r="J548" i="3"/>
  <c r="J552" i="3"/>
  <c r="J556" i="3"/>
  <c r="J560" i="3"/>
  <c r="J564" i="3"/>
  <c r="J568" i="3"/>
  <c r="J572" i="3"/>
  <c r="J576" i="3"/>
  <c r="J580" i="3"/>
  <c r="J584" i="3"/>
  <c r="J588" i="3"/>
  <c r="J592" i="3"/>
  <c r="J596" i="3"/>
  <c r="J600" i="3"/>
  <c r="J604" i="3"/>
  <c r="J608" i="3"/>
  <c r="J612" i="3"/>
  <c r="J616" i="3"/>
  <c r="J620" i="3"/>
  <c r="J624" i="3"/>
  <c r="J628" i="3"/>
  <c r="J632" i="3"/>
  <c r="J636" i="3"/>
  <c r="J640" i="3"/>
  <c r="J644" i="3"/>
  <c r="J648" i="3"/>
  <c r="J652" i="3"/>
  <c r="J656" i="3"/>
  <c r="J660" i="3"/>
  <c r="J664" i="3"/>
  <c r="J668" i="3"/>
  <c r="J672" i="3"/>
  <c r="J676" i="3"/>
  <c r="J680" i="3"/>
  <c r="J684" i="3"/>
  <c r="J688" i="3"/>
  <c r="J692" i="3"/>
  <c r="J696" i="3"/>
  <c r="J700" i="3"/>
  <c r="J704" i="3"/>
  <c r="J708" i="3"/>
  <c r="J712" i="3"/>
  <c r="J716" i="3"/>
  <c r="J720" i="3"/>
  <c r="J724" i="3"/>
  <c r="J728" i="3"/>
  <c r="J732" i="3"/>
  <c r="J736" i="3"/>
  <c r="J740" i="3"/>
  <c r="J744" i="3"/>
  <c r="J748" i="3"/>
  <c r="J752" i="3"/>
  <c r="J756" i="3"/>
  <c r="J760" i="3"/>
  <c r="J764" i="3"/>
  <c r="J768" i="3"/>
  <c r="J772" i="3"/>
  <c r="J776" i="3"/>
  <c r="J780" i="3"/>
  <c r="J784" i="3"/>
  <c r="J788" i="3"/>
  <c r="J792" i="3"/>
  <c r="J796" i="3"/>
  <c r="J800" i="3"/>
  <c r="J804" i="3"/>
  <c r="J808" i="3"/>
  <c r="J812" i="3"/>
  <c r="J816" i="3"/>
  <c r="J820" i="3"/>
  <c r="J824" i="3"/>
  <c r="J828" i="3"/>
  <c r="J832" i="3"/>
  <c r="J836" i="3"/>
  <c r="J840" i="3"/>
  <c r="J844" i="3"/>
  <c r="J848" i="3"/>
  <c r="J852" i="3"/>
  <c r="J856" i="3"/>
  <c r="J860" i="3"/>
  <c r="J864" i="3"/>
  <c r="J868" i="3"/>
  <c r="J872" i="3"/>
  <c r="J876" i="3"/>
  <c r="J880" i="3"/>
  <c r="J884" i="3"/>
  <c r="J888" i="3"/>
  <c r="J892" i="3"/>
  <c r="J896" i="3"/>
  <c r="J900" i="3"/>
  <c r="J904" i="3"/>
  <c r="J908" i="3"/>
  <c r="J912" i="3"/>
  <c r="J916" i="3"/>
  <c r="J920" i="3"/>
  <c r="J924" i="3"/>
  <c r="J928" i="3"/>
  <c r="I36" i="3"/>
  <c r="I32" i="3"/>
  <c r="I28" i="3"/>
  <c r="I24" i="3"/>
  <c r="I20" i="3"/>
  <c r="I16" i="3"/>
  <c r="I12" i="3"/>
  <c r="H764" i="3"/>
  <c r="H768" i="3"/>
  <c r="H772" i="3"/>
  <c r="H776" i="3"/>
  <c r="H780" i="3"/>
  <c r="H784" i="3"/>
  <c r="H788" i="3"/>
  <c r="H792" i="3"/>
  <c r="H796" i="3"/>
  <c r="H800" i="3"/>
  <c r="H804" i="3"/>
  <c r="H808" i="3"/>
  <c r="H812" i="3"/>
  <c r="H816" i="3"/>
  <c r="H820" i="3"/>
  <c r="H824" i="3"/>
  <c r="H828" i="3"/>
  <c r="H832" i="3"/>
  <c r="H836" i="3"/>
  <c r="H840" i="3"/>
  <c r="H844" i="3"/>
  <c r="H848" i="3"/>
  <c r="H852" i="3"/>
  <c r="H856" i="3"/>
  <c r="H860" i="3"/>
  <c r="H864" i="3"/>
  <c r="H868" i="3"/>
  <c r="H872" i="3"/>
  <c r="H876" i="3"/>
  <c r="H880" i="3"/>
  <c r="H884" i="3"/>
  <c r="H888" i="3"/>
  <c r="H892" i="3"/>
  <c r="H896" i="3"/>
  <c r="H900" i="3"/>
  <c r="J36" i="3"/>
  <c r="J32" i="3"/>
  <c r="J28" i="3"/>
  <c r="J24" i="3"/>
  <c r="J20" i="3"/>
  <c r="J16" i="3"/>
  <c r="J12" i="3"/>
  <c r="J41" i="3"/>
  <c r="J45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J441" i="3"/>
  <c r="J445" i="3"/>
  <c r="J449" i="3"/>
  <c r="J453" i="3"/>
  <c r="J457" i="3"/>
  <c r="J461" i="3"/>
  <c r="J465" i="3"/>
  <c r="J469" i="3"/>
  <c r="I41" i="3"/>
  <c r="I45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I441" i="3"/>
  <c r="I445" i="3"/>
  <c r="I449" i="3"/>
  <c r="I453" i="3"/>
  <c r="I457" i="3"/>
  <c r="I461" i="3"/>
  <c r="I465" i="3"/>
  <c r="I469" i="3"/>
  <c r="I473" i="3"/>
  <c r="I477" i="3"/>
  <c r="I481" i="3"/>
  <c r="I485" i="3"/>
  <c r="I489" i="3"/>
  <c r="I493" i="3"/>
  <c r="I497" i="3"/>
  <c r="I501" i="3"/>
  <c r="I505" i="3"/>
  <c r="I509" i="3"/>
  <c r="I513" i="3"/>
  <c r="I517" i="3"/>
  <c r="I521" i="3"/>
  <c r="I525" i="3"/>
  <c r="I529" i="3"/>
  <c r="I533" i="3"/>
  <c r="I537" i="3"/>
  <c r="I541" i="3"/>
  <c r="I545" i="3"/>
  <c r="I549" i="3"/>
  <c r="I553" i="3"/>
  <c r="I557" i="3"/>
  <c r="I561" i="3"/>
  <c r="I565" i="3"/>
  <c r="I569" i="3"/>
  <c r="I573" i="3"/>
  <c r="I577" i="3"/>
  <c r="I581" i="3"/>
  <c r="I585" i="3"/>
  <c r="I589" i="3"/>
  <c r="I593" i="3"/>
  <c r="I597" i="3"/>
  <c r="I601" i="3"/>
  <c r="I605" i="3"/>
  <c r="I609" i="3"/>
  <c r="I613" i="3"/>
  <c r="I617" i="3"/>
  <c r="I621" i="3"/>
  <c r="I625" i="3"/>
  <c r="I629" i="3"/>
  <c r="I633" i="3"/>
  <c r="I637" i="3"/>
  <c r="I641" i="3"/>
  <c r="I645" i="3"/>
  <c r="I649" i="3"/>
  <c r="I653" i="3"/>
  <c r="I657" i="3"/>
  <c r="I661" i="3"/>
  <c r="I665" i="3"/>
  <c r="I669" i="3"/>
  <c r="I673" i="3"/>
  <c r="I677" i="3"/>
  <c r="I681" i="3"/>
  <c r="I685" i="3"/>
  <c r="I689" i="3"/>
  <c r="I693" i="3"/>
  <c r="I697" i="3"/>
  <c r="I701" i="3"/>
  <c r="I705" i="3"/>
  <c r="I709" i="3"/>
  <c r="I713" i="3"/>
  <c r="I717" i="3"/>
  <c r="I721" i="3"/>
  <c r="I725" i="3"/>
  <c r="I729" i="3"/>
  <c r="I733" i="3"/>
  <c r="I737" i="3"/>
  <c r="I741" i="3"/>
  <c r="I745" i="3"/>
  <c r="I749" i="3"/>
  <c r="I753" i="3"/>
  <c r="I757" i="3"/>
  <c r="J35" i="3"/>
  <c r="J31" i="3"/>
  <c r="J27" i="3"/>
  <c r="J23" i="3"/>
  <c r="J19" i="3"/>
  <c r="J15" i="3"/>
  <c r="J11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J442" i="3"/>
  <c r="J446" i="3"/>
  <c r="J450" i="3"/>
  <c r="J454" i="3"/>
  <c r="J458" i="3"/>
  <c r="J462" i="3"/>
  <c r="J466" i="3"/>
  <c r="J470" i="3"/>
  <c r="J474" i="3"/>
  <c r="J478" i="3"/>
  <c r="J482" i="3"/>
  <c r="J486" i="3"/>
  <c r="J490" i="3"/>
  <c r="J494" i="3"/>
  <c r="J498" i="3"/>
  <c r="J502" i="3"/>
  <c r="J506" i="3"/>
  <c r="J510" i="3"/>
  <c r="J514" i="3"/>
  <c r="J518" i="3"/>
  <c r="J522" i="3"/>
  <c r="J526" i="3"/>
  <c r="J530" i="3"/>
  <c r="J534" i="3"/>
  <c r="J538" i="3"/>
  <c r="J542" i="3"/>
  <c r="J546" i="3"/>
  <c r="J550" i="3"/>
  <c r="J554" i="3"/>
  <c r="J558" i="3"/>
  <c r="J562" i="3"/>
  <c r="J566" i="3"/>
  <c r="J570" i="3"/>
  <c r="J574" i="3"/>
  <c r="J578" i="3"/>
  <c r="J582" i="3"/>
  <c r="J586" i="3"/>
  <c r="J590" i="3"/>
  <c r="J594" i="3"/>
  <c r="J598" i="3"/>
  <c r="J602" i="3"/>
  <c r="J606" i="3"/>
  <c r="J610" i="3"/>
  <c r="J614" i="3"/>
  <c r="J618" i="3"/>
  <c r="J622" i="3"/>
  <c r="J626" i="3"/>
  <c r="J630" i="3"/>
  <c r="J634" i="3"/>
  <c r="J638" i="3"/>
  <c r="J642" i="3"/>
  <c r="J646" i="3"/>
  <c r="J650" i="3"/>
  <c r="J654" i="3"/>
  <c r="J658" i="3"/>
  <c r="J662" i="3"/>
  <c r="J666" i="3"/>
  <c r="J670" i="3"/>
  <c r="J674" i="3"/>
  <c r="J678" i="3"/>
  <c r="J682" i="3"/>
  <c r="J686" i="3"/>
  <c r="J690" i="3"/>
  <c r="J694" i="3"/>
  <c r="J698" i="3"/>
  <c r="J702" i="3"/>
  <c r="J706" i="3"/>
  <c r="J710" i="3"/>
  <c r="J714" i="3"/>
  <c r="J718" i="3"/>
  <c r="J722" i="3"/>
  <c r="J726" i="3"/>
  <c r="J730" i="3"/>
  <c r="J734" i="3"/>
  <c r="J738" i="3"/>
  <c r="H222" i="3"/>
  <c r="H562" i="3"/>
  <c r="H626" i="3"/>
  <c r="H634" i="3"/>
  <c r="H670" i="3"/>
  <c r="I130" i="3"/>
  <c r="I134" i="3"/>
  <c r="I138" i="3"/>
  <c r="J38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J443" i="3"/>
  <c r="J447" i="3"/>
  <c r="J451" i="3"/>
  <c r="J455" i="3"/>
  <c r="J459" i="3"/>
  <c r="J463" i="3"/>
  <c r="J467" i="3"/>
  <c r="J471" i="3"/>
  <c r="J475" i="3"/>
  <c r="J479" i="3"/>
  <c r="J483" i="3"/>
  <c r="J487" i="3"/>
  <c r="J491" i="3"/>
  <c r="J495" i="3"/>
  <c r="J499" i="3"/>
  <c r="J503" i="3"/>
  <c r="J507" i="3"/>
  <c r="J511" i="3"/>
  <c r="J515" i="3"/>
  <c r="J519" i="3"/>
  <c r="J523" i="3"/>
  <c r="J527" i="3"/>
  <c r="J531" i="3"/>
  <c r="J535" i="3"/>
  <c r="J539" i="3"/>
  <c r="J543" i="3"/>
  <c r="J547" i="3"/>
  <c r="J551" i="3"/>
  <c r="J555" i="3"/>
  <c r="J559" i="3"/>
  <c r="J563" i="3"/>
  <c r="J567" i="3"/>
  <c r="J571" i="3"/>
  <c r="J575" i="3"/>
  <c r="J579" i="3"/>
  <c r="J583" i="3"/>
  <c r="J587" i="3"/>
  <c r="J591" i="3"/>
  <c r="J595" i="3"/>
  <c r="J599" i="3"/>
  <c r="J603" i="3"/>
  <c r="J607" i="3"/>
  <c r="J611" i="3"/>
  <c r="J615" i="3"/>
  <c r="J619" i="3"/>
  <c r="J623" i="3"/>
  <c r="J627" i="3"/>
  <c r="J631" i="3"/>
  <c r="J635" i="3"/>
  <c r="J639" i="3"/>
  <c r="J643" i="3"/>
  <c r="J647" i="3"/>
  <c r="J651" i="3"/>
  <c r="J655" i="3"/>
  <c r="J659" i="3"/>
  <c r="J663" i="3"/>
  <c r="J667" i="3"/>
  <c r="J671" i="3"/>
  <c r="J675" i="3"/>
  <c r="J679" i="3"/>
  <c r="J683" i="3"/>
  <c r="J687" i="3"/>
  <c r="J691" i="3"/>
  <c r="J695" i="3"/>
  <c r="J699" i="3"/>
  <c r="J703" i="3"/>
  <c r="J707" i="3"/>
  <c r="J711" i="3"/>
  <c r="J715" i="3"/>
  <c r="J719" i="3"/>
  <c r="J723" i="3"/>
  <c r="J727" i="3"/>
  <c r="J731" i="3"/>
  <c r="J735" i="3"/>
  <c r="J739" i="3"/>
  <c r="J743" i="3"/>
  <c r="J747" i="3"/>
  <c r="J751" i="3"/>
  <c r="J755" i="3"/>
  <c r="J759" i="3"/>
  <c r="J763" i="3"/>
  <c r="J767" i="3"/>
  <c r="J771" i="3"/>
  <c r="J775" i="3"/>
  <c r="J779" i="3"/>
  <c r="J783" i="3"/>
  <c r="J787" i="3"/>
  <c r="J791" i="3"/>
  <c r="J795" i="3"/>
  <c r="J799" i="3"/>
  <c r="J803" i="3"/>
  <c r="J807" i="3"/>
  <c r="J811" i="3"/>
  <c r="J815" i="3"/>
  <c r="J819" i="3"/>
  <c r="J823" i="3"/>
  <c r="J827" i="3"/>
  <c r="J831" i="3"/>
  <c r="J835" i="3"/>
  <c r="J839" i="3"/>
  <c r="J843" i="3"/>
  <c r="J847" i="3"/>
  <c r="I37" i="3"/>
  <c r="I33" i="3"/>
  <c r="I29" i="3"/>
  <c r="I25" i="3"/>
  <c r="I21" i="3"/>
  <c r="I17" i="3"/>
  <c r="I13" i="3"/>
  <c r="I9" i="3"/>
  <c r="H307" i="3"/>
  <c r="H311" i="3"/>
  <c r="H315" i="3"/>
  <c r="H319" i="3"/>
  <c r="H323" i="3"/>
  <c r="H327" i="3"/>
  <c r="H331" i="3"/>
  <c r="H335" i="3"/>
  <c r="H339" i="3"/>
  <c r="H343" i="3"/>
  <c r="H347" i="3"/>
  <c r="H351" i="3"/>
  <c r="H355" i="3"/>
  <c r="H359" i="3"/>
  <c r="H363" i="3"/>
  <c r="H367" i="3"/>
  <c r="H371" i="3"/>
  <c r="H375" i="3"/>
  <c r="H379" i="3"/>
  <c r="H383" i="3"/>
  <c r="H387" i="3"/>
  <c r="H391" i="3"/>
  <c r="H395" i="3"/>
  <c r="H399" i="3"/>
  <c r="H403" i="3"/>
  <c r="H407" i="3"/>
  <c r="H411" i="3"/>
  <c r="H415" i="3"/>
  <c r="H419" i="3"/>
  <c r="H423" i="3"/>
  <c r="H427" i="3"/>
  <c r="H431" i="3"/>
  <c r="H435" i="3"/>
  <c r="H439" i="3"/>
  <c r="H443" i="3"/>
  <c r="H447" i="3"/>
  <c r="H451" i="3"/>
  <c r="H455" i="3"/>
  <c r="H459" i="3"/>
  <c r="H463" i="3"/>
  <c r="H467" i="3"/>
  <c r="H471" i="3"/>
  <c r="H475" i="3"/>
  <c r="H479" i="3"/>
  <c r="H483" i="3"/>
  <c r="H487" i="3"/>
  <c r="H491" i="3"/>
  <c r="H495" i="3"/>
  <c r="H499" i="3"/>
  <c r="H503" i="3"/>
  <c r="H507" i="3"/>
  <c r="H511" i="3"/>
  <c r="H515" i="3"/>
  <c r="H519" i="3"/>
  <c r="H523" i="3"/>
  <c r="H527" i="3"/>
  <c r="H531" i="3"/>
  <c r="H535" i="3"/>
  <c r="H539" i="3"/>
  <c r="H543" i="3"/>
  <c r="H547" i="3"/>
  <c r="H551" i="3"/>
  <c r="H555" i="3"/>
  <c r="H559" i="3"/>
  <c r="H563" i="3"/>
  <c r="H567" i="3"/>
  <c r="H571" i="3"/>
  <c r="H575" i="3"/>
  <c r="H579" i="3"/>
  <c r="H583" i="3"/>
  <c r="H587" i="3"/>
  <c r="H591" i="3"/>
  <c r="H595" i="3"/>
  <c r="H599" i="3"/>
  <c r="H603" i="3"/>
  <c r="H607" i="3"/>
  <c r="H611" i="3"/>
  <c r="H615" i="3"/>
  <c r="H619" i="3"/>
  <c r="H623" i="3"/>
  <c r="H627" i="3"/>
  <c r="H631" i="3"/>
  <c r="H635" i="3"/>
  <c r="H639" i="3"/>
  <c r="H643" i="3"/>
  <c r="H647" i="3"/>
  <c r="H651" i="3"/>
  <c r="H655" i="3"/>
  <c r="H659" i="3"/>
  <c r="H663" i="3"/>
  <c r="H667" i="3"/>
  <c r="H671" i="3"/>
  <c r="H675" i="3"/>
  <c r="H679" i="3"/>
  <c r="H683" i="3"/>
  <c r="H687" i="3"/>
  <c r="H691" i="3"/>
  <c r="H695" i="3"/>
  <c r="H699" i="3"/>
  <c r="H703" i="3"/>
  <c r="H707" i="3"/>
  <c r="H711" i="3"/>
  <c r="H715" i="3"/>
  <c r="H719" i="3"/>
  <c r="H723" i="3"/>
  <c r="H727" i="3"/>
  <c r="H731" i="3"/>
  <c r="H735" i="3"/>
  <c r="H739" i="3"/>
  <c r="H743" i="3"/>
  <c r="H747" i="3"/>
  <c r="H751" i="3"/>
  <c r="H755" i="3"/>
  <c r="H759" i="3"/>
  <c r="J932" i="3"/>
  <c r="J936" i="3"/>
  <c r="J940" i="3"/>
  <c r="J944" i="3"/>
  <c r="J948" i="3"/>
  <c r="J952" i="3"/>
  <c r="J956" i="3"/>
  <c r="J960" i="3"/>
  <c r="J964" i="3"/>
  <c r="J968" i="3"/>
  <c r="J972" i="3"/>
  <c r="J976" i="3"/>
  <c r="J980" i="3"/>
  <c r="J984" i="3"/>
  <c r="J988" i="3"/>
  <c r="J992" i="3"/>
  <c r="J996" i="3"/>
  <c r="J1000" i="3"/>
  <c r="J1004" i="3"/>
  <c r="J1008" i="3"/>
  <c r="J1012" i="3"/>
  <c r="J1016" i="3"/>
  <c r="J1020" i="3"/>
  <c r="J1024" i="3"/>
  <c r="J1028" i="3"/>
  <c r="J1032" i="3"/>
  <c r="J1036" i="3"/>
  <c r="J1040" i="3"/>
  <c r="J1044" i="3"/>
  <c r="J1048" i="3"/>
  <c r="J1052" i="3"/>
  <c r="J1056" i="3"/>
  <c r="J1060" i="3"/>
  <c r="J1064" i="3"/>
  <c r="J1068" i="3"/>
  <c r="J1072" i="3"/>
  <c r="J1076" i="3"/>
  <c r="J1080" i="3"/>
  <c r="J1084" i="3"/>
  <c r="J1088" i="3"/>
  <c r="J1092" i="3"/>
  <c r="J1096" i="3"/>
  <c r="J1100" i="3"/>
  <c r="J1104" i="3"/>
  <c r="J1108" i="3"/>
  <c r="J1112" i="3"/>
  <c r="J1116" i="3"/>
  <c r="J1120" i="3"/>
  <c r="J1124" i="3"/>
  <c r="J1128" i="3"/>
  <c r="J1132" i="3"/>
  <c r="J1136" i="3"/>
  <c r="J1140" i="3"/>
  <c r="J1144" i="3"/>
  <c r="J1148" i="3"/>
  <c r="J1152" i="3"/>
  <c r="J1156" i="3"/>
  <c r="J1160" i="3"/>
  <c r="J1164" i="3"/>
  <c r="J1168" i="3"/>
  <c r="J1172" i="3"/>
  <c r="J1176" i="3"/>
  <c r="J1180" i="3"/>
  <c r="J1184" i="3"/>
  <c r="J1188" i="3"/>
  <c r="J1192" i="3"/>
  <c r="J1196" i="3"/>
  <c r="J1200" i="3"/>
  <c r="J1204" i="3"/>
  <c r="J1208" i="3"/>
  <c r="J1212" i="3"/>
  <c r="J1216" i="3"/>
  <c r="J1220" i="3"/>
  <c r="J1224" i="3"/>
  <c r="J1228" i="3"/>
  <c r="J1232" i="3"/>
  <c r="J1236" i="3"/>
  <c r="J1240" i="3"/>
  <c r="J1244" i="3"/>
  <c r="J1248" i="3"/>
  <c r="J1252" i="3"/>
  <c r="J1256" i="3"/>
  <c r="J1260" i="3"/>
  <c r="J1264" i="3"/>
  <c r="J1268" i="3"/>
  <c r="J1272" i="3"/>
  <c r="J1276" i="3"/>
  <c r="J1280" i="3"/>
  <c r="J1284" i="3"/>
  <c r="J1288" i="3"/>
  <c r="J1292" i="3"/>
  <c r="J1296" i="3"/>
  <c r="J1300" i="3"/>
  <c r="J1304" i="3"/>
  <c r="J1308" i="3"/>
  <c r="J1312" i="3"/>
  <c r="J1316" i="3"/>
  <c r="J1320" i="3"/>
  <c r="J1324" i="3"/>
  <c r="J1328" i="3"/>
  <c r="J1332" i="3"/>
  <c r="J1336" i="3"/>
  <c r="J1340" i="3"/>
  <c r="J1344" i="3"/>
  <c r="J1348" i="3"/>
  <c r="J1352" i="3"/>
  <c r="J1356" i="3"/>
  <c r="J1360" i="3"/>
  <c r="J1364" i="3"/>
  <c r="J1368" i="3"/>
  <c r="J1372" i="3"/>
  <c r="J1376" i="3"/>
  <c r="J1380" i="3"/>
  <c r="J1384" i="3"/>
  <c r="J1388" i="3"/>
  <c r="J1392" i="3"/>
  <c r="J1396" i="3"/>
  <c r="J1400" i="3"/>
  <c r="J1404" i="3"/>
  <c r="J1408" i="3"/>
  <c r="J1412" i="3"/>
  <c r="J1416" i="3"/>
  <c r="J1420" i="3"/>
  <c r="J1424" i="3"/>
  <c r="J1428" i="3"/>
  <c r="J1432" i="3"/>
  <c r="J1436" i="3"/>
  <c r="J1440" i="3"/>
  <c r="J1444" i="3"/>
  <c r="J1448" i="3"/>
  <c r="J1452" i="3"/>
  <c r="J1456" i="3"/>
  <c r="J1460" i="3"/>
  <c r="J1464" i="3"/>
  <c r="J1468" i="3"/>
  <c r="J1472" i="3"/>
  <c r="J1476" i="3"/>
  <c r="J1480" i="3"/>
  <c r="J1484" i="3"/>
  <c r="J1488" i="3"/>
  <c r="J1492" i="3"/>
  <c r="J1496" i="3"/>
  <c r="J1500" i="3"/>
  <c r="J1504" i="3"/>
  <c r="J1508" i="3"/>
  <c r="J1512" i="3"/>
  <c r="J1516" i="3"/>
  <c r="J1520" i="3"/>
  <c r="J1524" i="3"/>
  <c r="J1528" i="3"/>
  <c r="J1532" i="3"/>
  <c r="J1536" i="3"/>
  <c r="J1540" i="3"/>
  <c r="J1544" i="3"/>
  <c r="J1548" i="3"/>
  <c r="J1552" i="3"/>
  <c r="J1556" i="3"/>
  <c r="J1560" i="3"/>
  <c r="J1564" i="3"/>
  <c r="J1568" i="3"/>
  <c r="H904" i="3"/>
  <c r="H908" i="3"/>
  <c r="H912" i="3"/>
  <c r="H916" i="3"/>
  <c r="H920" i="3"/>
  <c r="H924" i="3"/>
  <c r="H928" i="3"/>
  <c r="H932" i="3"/>
  <c r="H936" i="3"/>
  <c r="H940" i="3"/>
  <c r="H944" i="3"/>
  <c r="H948" i="3"/>
  <c r="H952" i="3"/>
  <c r="H956" i="3"/>
  <c r="H960" i="3"/>
  <c r="H964" i="3"/>
  <c r="H968" i="3"/>
  <c r="H972" i="3"/>
  <c r="H976" i="3"/>
  <c r="H980" i="3"/>
  <c r="H984" i="3"/>
  <c r="H988" i="3"/>
  <c r="H992" i="3"/>
  <c r="H996" i="3"/>
  <c r="H1000" i="3"/>
  <c r="H1004" i="3"/>
  <c r="H1008" i="3"/>
  <c r="H1012" i="3"/>
  <c r="H1016" i="3"/>
  <c r="H1020" i="3"/>
  <c r="H1024" i="3"/>
  <c r="H1028" i="3"/>
  <c r="H1032" i="3"/>
  <c r="H1036" i="3"/>
  <c r="H1040" i="3"/>
  <c r="H1044" i="3"/>
  <c r="H1048" i="3"/>
  <c r="H1052" i="3"/>
  <c r="H1056" i="3"/>
  <c r="H1060" i="3"/>
  <c r="H1064" i="3"/>
  <c r="H1068" i="3"/>
  <c r="H1072" i="3"/>
  <c r="H1076" i="3"/>
  <c r="H1080" i="3"/>
  <c r="H1084" i="3"/>
  <c r="H1088" i="3"/>
  <c r="H1092" i="3"/>
  <c r="H1096" i="3"/>
  <c r="H1100" i="3"/>
  <c r="H1104" i="3"/>
  <c r="H1108" i="3"/>
  <c r="H1112" i="3"/>
  <c r="H1116" i="3"/>
  <c r="H1120" i="3"/>
  <c r="H1124" i="3"/>
  <c r="H1128" i="3"/>
  <c r="H1132" i="3"/>
  <c r="H1136" i="3"/>
  <c r="H1140" i="3"/>
  <c r="H1144" i="3"/>
  <c r="H1148" i="3"/>
  <c r="H1152" i="3"/>
  <c r="H1156" i="3"/>
  <c r="H1160" i="3"/>
  <c r="H1164" i="3"/>
  <c r="H1168" i="3"/>
  <c r="H1172" i="3"/>
  <c r="H1176" i="3"/>
  <c r="H1180" i="3"/>
  <c r="H1184" i="3"/>
  <c r="H1188" i="3"/>
  <c r="H1192" i="3"/>
  <c r="H1196" i="3"/>
  <c r="H1200" i="3"/>
  <c r="H1204" i="3"/>
  <c r="H1208" i="3"/>
  <c r="H1212" i="3"/>
  <c r="H1216" i="3"/>
  <c r="H1220" i="3"/>
  <c r="H1224" i="3"/>
  <c r="H1228" i="3"/>
  <c r="H1232" i="3"/>
  <c r="H1236" i="3"/>
  <c r="H1240" i="3"/>
  <c r="H1244" i="3"/>
  <c r="H1248" i="3"/>
  <c r="H1252" i="3"/>
  <c r="H1256" i="3"/>
  <c r="H1260" i="3"/>
  <c r="H1264" i="3"/>
  <c r="H1268" i="3"/>
  <c r="H1272" i="3"/>
  <c r="H1276" i="3"/>
  <c r="H1280" i="3"/>
  <c r="H1284" i="3"/>
  <c r="H1288" i="3"/>
  <c r="H1292" i="3"/>
  <c r="H1296" i="3"/>
  <c r="H1300" i="3"/>
  <c r="H1304" i="3"/>
  <c r="H1308" i="3"/>
  <c r="H1312" i="3"/>
  <c r="H1316" i="3"/>
  <c r="H1320" i="3"/>
  <c r="H1324" i="3"/>
  <c r="H1328" i="3"/>
  <c r="H1332" i="3"/>
  <c r="H1336" i="3"/>
  <c r="H1340" i="3"/>
  <c r="H1344" i="3"/>
  <c r="H1348" i="3"/>
  <c r="H1352" i="3"/>
  <c r="H1356" i="3"/>
  <c r="H1360" i="3"/>
  <c r="H1364" i="3"/>
  <c r="H1368" i="3"/>
  <c r="H1372" i="3"/>
  <c r="H1376" i="3"/>
  <c r="H1380" i="3"/>
  <c r="H1384" i="3"/>
  <c r="H1388" i="3"/>
  <c r="H1392" i="3"/>
  <c r="H1396" i="3"/>
  <c r="H1400" i="3"/>
  <c r="H1404" i="3"/>
  <c r="H1408" i="3"/>
  <c r="H1412" i="3"/>
  <c r="H1416" i="3"/>
  <c r="H1420" i="3"/>
  <c r="H1424" i="3"/>
  <c r="H1428" i="3"/>
  <c r="H1432" i="3"/>
  <c r="H1436" i="3"/>
  <c r="H1440" i="3"/>
  <c r="H1444" i="3"/>
  <c r="H1452" i="3"/>
  <c r="I761" i="3"/>
  <c r="I765" i="3"/>
  <c r="I769" i="3"/>
  <c r="I773" i="3"/>
  <c r="I777" i="3"/>
  <c r="I781" i="3"/>
  <c r="I785" i="3"/>
  <c r="I789" i="3"/>
  <c r="I793" i="3"/>
  <c r="I797" i="3"/>
  <c r="I801" i="3"/>
  <c r="I805" i="3"/>
  <c r="I809" i="3"/>
  <c r="I813" i="3"/>
  <c r="I817" i="3"/>
  <c r="I821" i="3"/>
  <c r="I825" i="3"/>
  <c r="I829" i="3"/>
  <c r="I833" i="3"/>
  <c r="I837" i="3"/>
  <c r="I841" i="3"/>
  <c r="I845" i="3"/>
  <c r="I849" i="3"/>
  <c r="I853" i="3"/>
  <c r="I857" i="3"/>
  <c r="I861" i="3"/>
  <c r="I865" i="3"/>
  <c r="I869" i="3"/>
  <c r="I873" i="3"/>
  <c r="I877" i="3"/>
  <c r="I881" i="3"/>
  <c r="I885" i="3"/>
  <c r="I889" i="3"/>
  <c r="I893" i="3"/>
  <c r="I897" i="3"/>
  <c r="I901" i="3"/>
  <c r="I905" i="3"/>
  <c r="I909" i="3"/>
  <c r="I913" i="3"/>
  <c r="I917" i="3"/>
  <c r="I921" i="3"/>
  <c r="I925" i="3"/>
  <c r="I929" i="3"/>
  <c r="I933" i="3"/>
  <c r="I937" i="3"/>
  <c r="I941" i="3"/>
  <c r="I945" i="3"/>
  <c r="I949" i="3"/>
  <c r="I953" i="3"/>
  <c r="I957" i="3"/>
  <c r="I961" i="3"/>
  <c r="I965" i="3"/>
  <c r="I969" i="3"/>
  <c r="I973" i="3"/>
  <c r="I977" i="3"/>
  <c r="I981" i="3"/>
  <c r="I985" i="3"/>
  <c r="I989" i="3"/>
  <c r="I993" i="3"/>
  <c r="I997" i="3"/>
  <c r="I1001" i="3"/>
  <c r="I1005" i="3"/>
  <c r="I1009" i="3"/>
  <c r="I1013" i="3"/>
  <c r="I1017" i="3"/>
  <c r="I1021" i="3"/>
  <c r="I1025" i="3"/>
  <c r="I1029" i="3"/>
  <c r="I1033" i="3"/>
  <c r="I1037" i="3"/>
  <c r="I1041" i="3"/>
  <c r="I1045" i="3"/>
  <c r="I1049" i="3"/>
  <c r="I1053" i="3"/>
  <c r="I1057" i="3"/>
  <c r="I1061" i="3"/>
  <c r="I1065" i="3"/>
  <c r="I1069" i="3"/>
  <c r="I1073" i="3"/>
  <c r="I1077" i="3"/>
  <c r="I1081" i="3"/>
  <c r="I1085" i="3"/>
  <c r="I1089" i="3"/>
  <c r="I1093" i="3"/>
  <c r="I1097" i="3"/>
  <c r="I1101" i="3"/>
  <c r="I1105" i="3"/>
  <c r="I1109" i="3"/>
  <c r="I1113" i="3"/>
  <c r="I1117" i="3"/>
  <c r="I1121" i="3"/>
  <c r="I1125" i="3"/>
  <c r="I1129" i="3"/>
  <c r="I1133" i="3"/>
  <c r="I1137" i="3"/>
  <c r="I1141" i="3"/>
  <c r="I1145" i="3"/>
  <c r="I1149" i="3"/>
  <c r="I1153" i="3"/>
  <c r="I1157" i="3"/>
  <c r="I1161" i="3"/>
  <c r="I1165" i="3"/>
  <c r="I1169" i="3"/>
  <c r="I1173" i="3"/>
  <c r="I1177" i="3"/>
  <c r="I1181" i="3"/>
  <c r="I1185" i="3"/>
  <c r="I1189" i="3"/>
  <c r="I1193" i="3"/>
  <c r="I1197" i="3"/>
  <c r="I1201" i="3"/>
  <c r="I1205" i="3"/>
  <c r="I1209" i="3"/>
  <c r="I1213" i="3"/>
  <c r="I1217" i="3"/>
  <c r="I1221" i="3"/>
  <c r="I1225" i="3"/>
  <c r="I1229" i="3"/>
  <c r="I1233" i="3"/>
  <c r="I1237" i="3"/>
  <c r="I1241" i="3"/>
  <c r="I1245" i="3"/>
  <c r="I1249" i="3"/>
  <c r="I1253" i="3"/>
  <c r="I1257" i="3"/>
  <c r="I1261" i="3"/>
  <c r="I1265" i="3"/>
  <c r="I1269" i="3"/>
  <c r="I1273" i="3"/>
  <c r="I1277" i="3"/>
  <c r="I1281" i="3"/>
  <c r="I1285" i="3"/>
  <c r="I1289" i="3"/>
  <c r="I1293" i="3"/>
  <c r="I1297" i="3"/>
  <c r="I1301" i="3"/>
  <c r="I1305" i="3"/>
  <c r="I1309" i="3"/>
  <c r="I1313" i="3"/>
  <c r="I1317" i="3"/>
  <c r="I1321" i="3"/>
  <c r="I1325" i="3"/>
  <c r="I1329" i="3"/>
  <c r="I1333" i="3"/>
  <c r="I1337" i="3"/>
  <c r="I1341" i="3"/>
  <c r="I1345" i="3"/>
  <c r="I1349" i="3"/>
  <c r="I1353" i="3"/>
  <c r="I1357" i="3"/>
  <c r="I1361" i="3"/>
  <c r="I1365" i="3"/>
  <c r="I1369" i="3"/>
  <c r="I1373" i="3"/>
  <c r="I1377" i="3"/>
  <c r="I1381" i="3"/>
  <c r="I1385" i="3"/>
  <c r="I1389" i="3"/>
  <c r="I1393" i="3"/>
  <c r="I1397" i="3"/>
  <c r="I1401" i="3"/>
  <c r="I1405" i="3"/>
  <c r="I1409" i="3"/>
  <c r="I1413" i="3"/>
  <c r="I1417" i="3"/>
  <c r="I1421" i="3"/>
  <c r="I1425" i="3"/>
  <c r="I1429" i="3"/>
  <c r="I1433" i="3"/>
  <c r="I1437" i="3"/>
  <c r="I1441" i="3"/>
  <c r="I1445" i="3"/>
  <c r="I1449" i="3"/>
  <c r="I1453" i="3"/>
  <c r="I1457" i="3"/>
  <c r="I1461" i="3"/>
  <c r="I1465" i="3"/>
  <c r="I1469" i="3"/>
  <c r="I1473" i="3"/>
  <c r="I1477" i="3"/>
  <c r="I1481" i="3"/>
  <c r="I1485" i="3"/>
  <c r="I1489" i="3"/>
  <c r="I1493" i="3"/>
  <c r="I1497" i="3"/>
  <c r="I1501" i="3"/>
  <c r="I1505" i="3"/>
  <c r="I1509" i="3"/>
  <c r="I1513" i="3"/>
  <c r="I1517" i="3"/>
  <c r="I1521" i="3"/>
  <c r="I1525" i="3"/>
  <c r="I1529" i="3"/>
  <c r="J742" i="3"/>
  <c r="J746" i="3"/>
  <c r="J750" i="3"/>
  <c r="J754" i="3"/>
  <c r="J758" i="3"/>
  <c r="J762" i="3"/>
  <c r="J766" i="3"/>
  <c r="J770" i="3"/>
  <c r="J774" i="3"/>
  <c r="J778" i="3"/>
  <c r="J782" i="3"/>
  <c r="J786" i="3"/>
  <c r="J790" i="3"/>
  <c r="J794" i="3"/>
  <c r="J798" i="3"/>
  <c r="J802" i="3"/>
  <c r="J806" i="3"/>
  <c r="J810" i="3"/>
  <c r="J814" i="3"/>
  <c r="J818" i="3"/>
  <c r="J822" i="3"/>
  <c r="J826" i="3"/>
  <c r="J830" i="3"/>
  <c r="J834" i="3"/>
  <c r="J838" i="3"/>
  <c r="J842" i="3"/>
  <c r="J846" i="3"/>
  <c r="J850" i="3"/>
  <c r="J854" i="3"/>
  <c r="J858" i="3"/>
  <c r="J862" i="3"/>
  <c r="J866" i="3"/>
  <c r="J870" i="3"/>
  <c r="J874" i="3"/>
  <c r="J878" i="3"/>
  <c r="J882" i="3"/>
  <c r="J886" i="3"/>
  <c r="J890" i="3"/>
  <c r="J894" i="3"/>
  <c r="J898" i="3"/>
  <c r="J902" i="3"/>
  <c r="J906" i="3"/>
  <c r="J910" i="3"/>
  <c r="J914" i="3"/>
  <c r="J918" i="3"/>
  <c r="J922" i="3"/>
  <c r="J926" i="3"/>
  <c r="J930" i="3"/>
  <c r="J934" i="3"/>
  <c r="J938" i="3"/>
  <c r="J942" i="3"/>
  <c r="J946" i="3"/>
  <c r="J950" i="3"/>
  <c r="J954" i="3"/>
  <c r="J958" i="3"/>
  <c r="J962" i="3"/>
  <c r="J966" i="3"/>
  <c r="J970" i="3"/>
  <c r="J974" i="3"/>
  <c r="J978" i="3"/>
  <c r="J982" i="3"/>
  <c r="J986" i="3"/>
  <c r="J990" i="3"/>
  <c r="J994" i="3"/>
  <c r="J998" i="3"/>
  <c r="J1002" i="3"/>
  <c r="J1006" i="3"/>
  <c r="J1010" i="3"/>
  <c r="J1014" i="3"/>
  <c r="J1018" i="3"/>
  <c r="J1022" i="3"/>
  <c r="J1026" i="3"/>
  <c r="J1030" i="3"/>
  <c r="J1034" i="3"/>
  <c r="J1038" i="3"/>
  <c r="J1042" i="3"/>
  <c r="J1046" i="3"/>
  <c r="J1050" i="3"/>
  <c r="J1054" i="3"/>
  <c r="J1058" i="3"/>
  <c r="J1062" i="3"/>
  <c r="J1066" i="3"/>
  <c r="J1070" i="3"/>
  <c r="J1074" i="3"/>
  <c r="J1078" i="3"/>
  <c r="J1082" i="3"/>
  <c r="J1086" i="3"/>
  <c r="J1090" i="3"/>
  <c r="J1094" i="3"/>
  <c r="J1098" i="3"/>
  <c r="J1102" i="3"/>
  <c r="J1106" i="3"/>
  <c r="J1110" i="3"/>
  <c r="J1114" i="3"/>
  <c r="J1118" i="3"/>
  <c r="J1122" i="3"/>
  <c r="J1126" i="3"/>
  <c r="J1130" i="3"/>
  <c r="J1134" i="3"/>
  <c r="J1138" i="3"/>
  <c r="J1142" i="3"/>
  <c r="J1146" i="3"/>
  <c r="J1150" i="3"/>
  <c r="J1154" i="3"/>
  <c r="J1158" i="3"/>
  <c r="J1162" i="3"/>
  <c r="J1166" i="3"/>
  <c r="J1170" i="3"/>
  <c r="J1174" i="3"/>
  <c r="J1178" i="3"/>
  <c r="J1182" i="3"/>
  <c r="J1186" i="3"/>
  <c r="J1190" i="3"/>
  <c r="J1194" i="3"/>
  <c r="J1198" i="3"/>
  <c r="J1202" i="3"/>
  <c r="J1206" i="3"/>
  <c r="J1210" i="3"/>
  <c r="J1214" i="3"/>
  <c r="J1218" i="3"/>
  <c r="J1222" i="3"/>
  <c r="J1226" i="3"/>
  <c r="J1230" i="3"/>
  <c r="J1234" i="3"/>
  <c r="J1238" i="3"/>
  <c r="J1242" i="3"/>
  <c r="J1246" i="3"/>
  <c r="J1250" i="3"/>
  <c r="J1254" i="3"/>
  <c r="J1258" i="3"/>
  <c r="J1262" i="3"/>
  <c r="J1266" i="3"/>
  <c r="J1270" i="3"/>
  <c r="J1274" i="3"/>
  <c r="J1278" i="3"/>
  <c r="J1282" i="3"/>
  <c r="J1286" i="3"/>
  <c r="J1290" i="3"/>
  <c r="J1294" i="3"/>
  <c r="J1298" i="3"/>
  <c r="J1302" i="3"/>
  <c r="J1306" i="3"/>
  <c r="J1310" i="3"/>
  <c r="J1314" i="3"/>
  <c r="J1318" i="3"/>
  <c r="J1322" i="3"/>
  <c r="J1326" i="3"/>
  <c r="J1330" i="3"/>
  <c r="J1334" i="3"/>
  <c r="J1338" i="3"/>
  <c r="J1342" i="3"/>
  <c r="J1346" i="3"/>
  <c r="J1350" i="3"/>
  <c r="J1354" i="3"/>
  <c r="J1358" i="3"/>
  <c r="J1362" i="3"/>
  <c r="J1366" i="3"/>
  <c r="J1370" i="3"/>
  <c r="J1374" i="3"/>
  <c r="J1378" i="3"/>
  <c r="J1382" i="3"/>
  <c r="J1386" i="3"/>
  <c r="J1390" i="3"/>
  <c r="J1394" i="3"/>
  <c r="J1398" i="3"/>
  <c r="J1402" i="3"/>
  <c r="J1406" i="3"/>
  <c r="J1410" i="3"/>
  <c r="J1414" i="3"/>
  <c r="I1238" i="3"/>
  <c r="I1242" i="3"/>
  <c r="I1246" i="3"/>
  <c r="I1250" i="3"/>
  <c r="I1254" i="3"/>
  <c r="I1258" i="3"/>
  <c r="I1262" i="3"/>
  <c r="I1266" i="3"/>
  <c r="I1270" i="3"/>
  <c r="I1274" i="3"/>
  <c r="I1278" i="3"/>
  <c r="I1282" i="3"/>
  <c r="I1286" i="3"/>
  <c r="I1290" i="3"/>
  <c r="I1294" i="3"/>
  <c r="I1298" i="3"/>
  <c r="I1302" i="3"/>
  <c r="I1306" i="3"/>
  <c r="I1310" i="3"/>
  <c r="I1314" i="3"/>
  <c r="I1318" i="3"/>
  <c r="I1322" i="3"/>
  <c r="I1326" i="3"/>
  <c r="I1330" i="3"/>
  <c r="I1334" i="3"/>
  <c r="I1338" i="3"/>
  <c r="I1342" i="3"/>
  <c r="I1346" i="3"/>
  <c r="I1350" i="3"/>
  <c r="I1354" i="3"/>
  <c r="I1358" i="3"/>
  <c r="I1362" i="3"/>
  <c r="I1366" i="3"/>
  <c r="I1370" i="3"/>
  <c r="I1374" i="3"/>
  <c r="I1378" i="3"/>
  <c r="I1382" i="3"/>
  <c r="I1386" i="3"/>
  <c r="I1390" i="3"/>
  <c r="I1394" i="3"/>
  <c r="I1398" i="3"/>
  <c r="I1402" i="3"/>
  <c r="I1406" i="3"/>
  <c r="I1410" i="3"/>
  <c r="I1414" i="3"/>
  <c r="I1418" i="3"/>
  <c r="I1422" i="3"/>
  <c r="I1426" i="3"/>
  <c r="I1430" i="3"/>
  <c r="I1434" i="3"/>
  <c r="I1438" i="3"/>
  <c r="I1442" i="3"/>
  <c r="I1446" i="3"/>
  <c r="I1450" i="3"/>
  <c r="I1454" i="3"/>
  <c r="I1458" i="3"/>
  <c r="I1462" i="3"/>
  <c r="I1466" i="3"/>
  <c r="I1470" i="3"/>
  <c r="I1474" i="3"/>
  <c r="I1478" i="3"/>
  <c r="I1482" i="3"/>
  <c r="I1486" i="3"/>
  <c r="I1490" i="3"/>
  <c r="I1494" i="3"/>
  <c r="I1498" i="3"/>
  <c r="I1502" i="3"/>
  <c r="I1506" i="3"/>
  <c r="I1510" i="3"/>
  <c r="J851" i="3"/>
  <c r="J855" i="3"/>
  <c r="J859" i="3"/>
  <c r="J863" i="3"/>
  <c r="J867" i="3"/>
  <c r="J871" i="3"/>
  <c r="J875" i="3"/>
  <c r="J879" i="3"/>
  <c r="J883" i="3"/>
  <c r="J887" i="3"/>
  <c r="J891" i="3"/>
  <c r="J895" i="3"/>
  <c r="J899" i="3"/>
  <c r="J903" i="3"/>
  <c r="J907" i="3"/>
  <c r="J911" i="3"/>
  <c r="J915" i="3"/>
  <c r="J919" i="3"/>
  <c r="J923" i="3"/>
  <c r="J927" i="3"/>
  <c r="J931" i="3"/>
  <c r="J935" i="3"/>
  <c r="J939" i="3"/>
  <c r="J943" i="3"/>
  <c r="J947" i="3"/>
  <c r="J951" i="3"/>
  <c r="J955" i="3"/>
  <c r="J959" i="3"/>
  <c r="J963" i="3"/>
  <c r="J967" i="3"/>
  <c r="J971" i="3"/>
  <c r="J975" i="3"/>
  <c r="J979" i="3"/>
  <c r="J983" i="3"/>
  <c r="J987" i="3"/>
  <c r="J991" i="3"/>
  <c r="J995" i="3"/>
  <c r="J999" i="3"/>
  <c r="J1003" i="3"/>
  <c r="J1007" i="3"/>
  <c r="J1011" i="3"/>
  <c r="J1015" i="3"/>
  <c r="J1019" i="3"/>
  <c r="J1023" i="3"/>
  <c r="J1027" i="3"/>
  <c r="J1031" i="3"/>
  <c r="J1035" i="3"/>
  <c r="J1039" i="3"/>
  <c r="J1043" i="3"/>
  <c r="J1047" i="3"/>
  <c r="J1051" i="3"/>
  <c r="J1055" i="3"/>
  <c r="J1059" i="3"/>
  <c r="J1063" i="3"/>
  <c r="J1067" i="3"/>
  <c r="J1071" i="3"/>
  <c r="J1075" i="3"/>
  <c r="J1079" i="3"/>
  <c r="J1083" i="3"/>
  <c r="J1087" i="3"/>
  <c r="J1091" i="3"/>
  <c r="J1095" i="3"/>
  <c r="J1099" i="3"/>
  <c r="J1103" i="3"/>
  <c r="J1107" i="3"/>
  <c r="J1111" i="3"/>
  <c r="J1115" i="3"/>
  <c r="J1119" i="3"/>
  <c r="J1123" i="3"/>
  <c r="J1127" i="3"/>
  <c r="J1131" i="3"/>
  <c r="J1135" i="3"/>
  <c r="J1139" i="3"/>
  <c r="J1143" i="3"/>
  <c r="J1147" i="3"/>
  <c r="J1151" i="3"/>
  <c r="J1155" i="3"/>
  <c r="J1159" i="3"/>
  <c r="J1163" i="3"/>
  <c r="J1167" i="3"/>
  <c r="J1171" i="3"/>
  <c r="J1175" i="3"/>
  <c r="J1179" i="3"/>
  <c r="J1183" i="3"/>
  <c r="J1187" i="3"/>
  <c r="J1191" i="3"/>
  <c r="J1195" i="3"/>
  <c r="J1199" i="3"/>
  <c r="J1203" i="3"/>
  <c r="J1207" i="3"/>
  <c r="J1211" i="3"/>
  <c r="J1215" i="3"/>
  <c r="J1219" i="3"/>
  <c r="J1223" i="3"/>
  <c r="J1227" i="3"/>
  <c r="J1231" i="3"/>
  <c r="J1235" i="3"/>
  <c r="J1239" i="3"/>
  <c r="J1243" i="3"/>
  <c r="J1247" i="3"/>
  <c r="J1251" i="3"/>
  <c r="J1255" i="3"/>
  <c r="J1259" i="3"/>
  <c r="J1263" i="3"/>
  <c r="J1267" i="3"/>
  <c r="J1271" i="3"/>
  <c r="J1275" i="3"/>
  <c r="J1279" i="3"/>
  <c r="J1283" i="3"/>
  <c r="J1287" i="3"/>
  <c r="J1291" i="3"/>
  <c r="J1295" i="3"/>
  <c r="J1299" i="3"/>
  <c r="J1303" i="3"/>
  <c r="J1307" i="3"/>
  <c r="J1311" i="3"/>
  <c r="J1315" i="3"/>
  <c r="J1319" i="3"/>
  <c r="J1323" i="3"/>
  <c r="J1327" i="3"/>
  <c r="J1331" i="3"/>
  <c r="J1335" i="3"/>
  <c r="J1339" i="3"/>
  <c r="J1343" i="3"/>
  <c r="J1347" i="3"/>
  <c r="J1351" i="3"/>
  <c r="J1355" i="3"/>
  <c r="J1359" i="3"/>
  <c r="J1363" i="3"/>
  <c r="J1367" i="3"/>
  <c r="J1371" i="3"/>
  <c r="J1375" i="3"/>
  <c r="J1379" i="3"/>
  <c r="J1383" i="3"/>
  <c r="J1387" i="3"/>
  <c r="J1391" i="3"/>
  <c r="J1395" i="3"/>
  <c r="J1399" i="3"/>
  <c r="J1403" i="3"/>
  <c r="J1407" i="3"/>
  <c r="J1411" i="3"/>
  <c r="J1415" i="3"/>
  <c r="J1419" i="3"/>
  <c r="J1423" i="3"/>
  <c r="J1427" i="3"/>
  <c r="J1431" i="3"/>
  <c r="J1435" i="3"/>
  <c r="J1439" i="3"/>
  <c r="J1443" i="3"/>
  <c r="J1447" i="3"/>
  <c r="J1451" i="3"/>
  <c r="J1455" i="3"/>
  <c r="J1459" i="3"/>
  <c r="J1463" i="3"/>
  <c r="J1467" i="3"/>
  <c r="J1471" i="3"/>
  <c r="J1475" i="3"/>
  <c r="J1479" i="3"/>
  <c r="J1483" i="3"/>
  <c r="J1487" i="3"/>
  <c r="J1491" i="3"/>
  <c r="J1495" i="3"/>
  <c r="J1499" i="3"/>
  <c r="J1503" i="3"/>
  <c r="J1507" i="3"/>
  <c r="J1511" i="3"/>
  <c r="J1515" i="3"/>
  <c r="J1519" i="3"/>
  <c r="J1523" i="3"/>
  <c r="J1527" i="3"/>
  <c r="H763" i="3"/>
  <c r="H767" i="3"/>
  <c r="H771" i="3"/>
  <c r="H775" i="3"/>
  <c r="H779" i="3"/>
  <c r="H783" i="3"/>
  <c r="H787" i="3"/>
  <c r="H791" i="3"/>
  <c r="H795" i="3"/>
  <c r="H799" i="3"/>
  <c r="H803" i="3"/>
  <c r="H807" i="3"/>
  <c r="H811" i="3"/>
  <c r="H815" i="3"/>
  <c r="H819" i="3"/>
  <c r="H823" i="3"/>
  <c r="H827" i="3"/>
  <c r="H831" i="3"/>
  <c r="H835" i="3"/>
  <c r="H839" i="3"/>
  <c r="H843" i="3"/>
  <c r="H847" i="3"/>
  <c r="H851" i="3"/>
  <c r="H855" i="3"/>
  <c r="H859" i="3"/>
  <c r="H863" i="3"/>
  <c r="H867" i="3"/>
  <c r="H871" i="3"/>
  <c r="H875" i="3"/>
  <c r="H879" i="3"/>
  <c r="H883" i="3"/>
  <c r="H887" i="3"/>
  <c r="H891" i="3"/>
  <c r="H895" i="3"/>
  <c r="H899" i="3"/>
  <c r="H903" i="3"/>
  <c r="H907" i="3"/>
  <c r="H911" i="3"/>
  <c r="H915" i="3"/>
  <c r="H919" i="3"/>
  <c r="H923" i="3"/>
  <c r="H927" i="3"/>
  <c r="H931" i="3"/>
  <c r="H935" i="3"/>
  <c r="H939" i="3"/>
  <c r="H943" i="3"/>
  <c r="H947" i="3"/>
  <c r="H951" i="3"/>
  <c r="H955" i="3"/>
  <c r="H959" i="3"/>
  <c r="H963" i="3"/>
  <c r="H967" i="3"/>
  <c r="H971" i="3"/>
  <c r="H975" i="3"/>
  <c r="H979" i="3"/>
  <c r="H983" i="3"/>
  <c r="H987" i="3"/>
  <c r="H991" i="3"/>
  <c r="H995" i="3"/>
  <c r="H999" i="3"/>
  <c r="H1003" i="3"/>
  <c r="H1007" i="3"/>
  <c r="H1011" i="3"/>
  <c r="H1015" i="3"/>
  <c r="H1019" i="3"/>
  <c r="H1023" i="3"/>
  <c r="H1027" i="3"/>
  <c r="H1031" i="3"/>
  <c r="H1035" i="3"/>
  <c r="H1039" i="3"/>
  <c r="H1043" i="3"/>
  <c r="H1047" i="3"/>
  <c r="H1051" i="3"/>
  <c r="H1055" i="3"/>
  <c r="H1059" i="3"/>
  <c r="H1063" i="3"/>
  <c r="H1067" i="3"/>
  <c r="H1071" i="3"/>
  <c r="H1075" i="3"/>
  <c r="H1079" i="3"/>
  <c r="H1083" i="3"/>
  <c r="H1087" i="3"/>
  <c r="H1091" i="3"/>
  <c r="H1095" i="3"/>
  <c r="H1099" i="3"/>
  <c r="H1103" i="3"/>
  <c r="H1107" i="3"/>
  <c r="H1111" i="3"/>
  <c r="H1115" i="3"/>
  <c r="H1119" i="3"/>
  <c r="H1123" i="3"/>
  <c r="H1127" i="3"/>
  <c r="H1131" i="3"/>
  <c r="H1135" i="3"/>
  <c r="H1139" i="3"/>
  <c r="H1143" i="3"/>
  <c r="H1147" i="3"/>
  <c r="H1151" i="3"/>
  <c r="H1155" i="3"/>
  <c r="H1159" i="3"/>
  <c r="H1163" i="3"/>
  <c r="H1167" i="3"/>
  <c r="H1171" i="3"/>
  <c r="H1175" i="3"/>
  <c r="H1179" i="3"/>
  <c r="H1183" i="3"/>
  <c r="H1187" i="3"/>
  <c r="H1191" i="3"/>
  <c r="H1195" i="3"/>
  <c r="H1199" i="3"/>
  <c r="H1203" i="3"/>
  <c r="H1207" i="3"/>
  <c r="H1211" i="3"/>
  <c r="H1215" i="3"/>
  <c r="H1219" i="3"/>
  <c r="H1223" i="3"/>
  <c r="H1227" i="3"/>
  <c r="H1231" i="3"/>
  <c r="H1235" i="3"/>
  <c r="H1239" i="3"/>
  <c r="H1243" i="3"/>
  <c r="H1247" i="3"/>
  <c r="H1251" i="3"/>
  <c r="H1255" i="3"/>
  <c r="H1259" i="3"/>
  <c r="H1263" i="3"/>
  <c r="H1267" i="3"/>
  <c r="H1271" i="3"/>
  <c r="H1275" i="3"/>
  <c r="H1279" i="3"/>
  <c r="H1283" i="3"/>
  <c r="H1287" i="3"/>
  <c r="H1291" i="3"/>
  <c r="H1295" i="3"/>
  <c r="H1299" i="3"/>
  <c r="H1303" i="3"/>
  <c r="H1307" i="3"/>
  <c r="H1311" i="3"/>
  <c r="H1315" i="3"/>
  <c r="H1319" i="3"/>
  <c r="H1323" i="3"/>
  <c r="H1327" i="3"/>
  <c r="H1331" i="3"/>
  <c r="H1335" i="3"/>
  <c r="H1339" i="3"/>
  <c r="H1343" i="3"/>
  <c r="H1347" i="3"/>
  <c r="H1351" i="3"/>
  <c r="H1355" i="3"/>
  <c r="H1359" i="3"/>
  <c r="H1363" i="3"/>
  <c r="H1367" i="3"/>
  <c r="H1371" i="3"/>
  <c r="H1375" i="3"/>
  <c r="H1379" i="3"/>
  <c r="H1383" i="3"/>
  <c r="H1387" i="3"/>
  <c r="H1391" i="3"/>
  <c r="H1395" i="3"/>
  <c r="H1399" i="3"/>
  <c r="H1403" i="3"/>
  <c r="H1407" i="3"/>
  <c r="H1411" i="3"/>
  <c r="H1415" i="3"/>
  <c r="H1419" i="3"/>
  <c r="H1423" i="3"/>
  <c r="H1427" i="3"/>
  <c r="H1431" i="3"/>
  <c r="H1435" i="3"/>
  <c r="H1439" i="3"/>
  <c r="H1443" i="3"/>
  <c r="H1447" i="3"/>
  <c r="H1451" i="3"/>
  <c r="H1455" i="3"/>
  <c r="H1459" i="3"/>
  <c r="H1463" i="3"/>
  <c r="H1467" i="3"/>
  <c r="H1471" i="3"/>
  <c r="H1475" i="3"/>
  <c r="H1479" i="3"/>
  <c r="H1483" i="3"/>
  <c r="H1487" i="3"/>
  <c r="H1491" i="3"/>
  <c r="H1495" i="3"/>
  <c r="H1499" i="3"/>
  <c r="H1503" i="3"/>
  <c r="H1507" i="3"/>
  <c r="H1511" i="3"/>
  <c r="J1572" i="3"/>
  <c r="J1576" i="3"/>
  <c r="J1580" i="3"/>
  <c r="J1584" i="3"/>
  <c r="J1588" i="3"/>
  <c r="J1592" i="3"/>
  <c r="J1596" i="3"/>
  <c r="J1600" i="3"/>
  <c r="J1604" i="3"/>
  <c r="J1608" i="3"/>
  <c r="J1612" i="3"/>
  <c r="J1616" i="3"/>
  <c r="J1620" i="3"/>
  <c r="J1624" i="3"/>
  <c r="J1628" i="3"/>
  <c r="J1632" i="3"/>
  <c r="J1636" i="3"/>
  <c r="J1640" i="3"/>
  <c r="J1644" i="3"/>
  <c r="J1648" i="3"/>
  <c r="J1652" i="3"/>
  <c r="J1656" i="3"/>
  <c r="J1660" i="3"/>
  <c r="J1664" i="3"/>
  <c r="J1668" i="3"/>
  <c r="J1672" i="3"/>
  <c r="J1676" i="3"/>
  <c r="J1680" i="3"/>
  <c r="J1684" i="3"/>
  <c r="J1688" i="3"/>
  <c r="J1692" i="3"/>
  <c r="J1696" i="3"/>
  <c r="J1700" i="3"/>
  <c r="J1704" i="3"/>
  <c r="J1708" i="3"/>
  <c r="J1712" i="3"/>
  <c r="J1716" i="3"/>
  <c r="J1720" i="3"/>
  <c r="J1724" i="3"/>
  <c r="J1728" i="3"/>
  <c r="J1732" i="3"/>
  <c r="J1736" i="3"/>
  <c r="J1740" i="3"/>
  <c r="J1744" i="3"/>
  <c r="J1748" i="3"/>
  <c r="J1752" i="3"/>
  <c r="J1756" i="3"/>
  <c r="J1760" i="3"/>
  <c r="J1764" i="3"/>
  <c r="J1768" i="3"/>
  <c r="J1772" i="3"/>
  <c r="J1776" i="3"/>
  <c r="J1780" i="3"/>
  <c r="J1784" i="3"/>
  <c r="J1788" i="3"/>
  <c r="J1792" i="3"/>
  <c r="J1796" i="3"/>
  <c r="J1800" i="3"/>
  <c r="J1804" i="3"/>
  <c r="J1808" i="3"/>
  <c r="J1812" i="3"/>
  <c r="J1816" i="3"/>
  <c r="J1820" i="3"/>
  <c r="J1824" i="3"/>
  <c r="J1828" i="3"/>
  <c r="J1832" i="3"/>
  <c r="J1836" i="3"/>
  <c r="J1840" i="3"/>
  <c r="J1844" i="3"/>
  <c r="J1848" i="3"/>
  <c r="J1852" i="3"/>
  <c r="J1856" i="3"/>
  <c r="J1860" i="3"/>
  <c r="J1864" i="3"/>
  <c r="J1868" i="3"/>
  <c r="J1872" i="3"/>
  <c r="J1876" i="3"/>
  <c r="J1880" i="3"/>
  <c r="J1884" i="3"/>
  <c r="J1888" i="3"/>
  <c r="J1892" i="3"/>
  <c r="J1896" i="3"/>
  <c r="J1900" i="3"/>
  <c r="J1904" i="3"/>
  <c r="J1908" i="3"/>
  <c r="J1912" i="3"/>
  <c r="J1916" i="3"/>
  <c r="J1920" i="3"/>
  <c r="J1924" i="3"/>
  <c r="J1928" i="3"/>
  <c r="J1932" i="3"/>
  <c r="J1936" i="3"/>
  <c r="J1940" i="3"/>
  <c r="J1944" i="3"/>
  <c r="J1948" i="3"/>
  <c r="J1952" i="3"/>
  <c r="J1956" i="3"/>
  <c r="J1960" i="3"/>
  <c r="J1964" i="3"/>
  <c r="J1968" i="3"/>
  <c r="J1972" i="3"/>
  <c r="J1976" i="3"/>
  <c r="J1980" i="3"/>
  <c r="J1984" i="3"/>
  <c r="J1988" i="3"/>
  <c r="J1992" i="3"/>
  <c r="J1996" i="3"/>
  <c r="J2000" i="3"/>
  <c r="J2004" i="3"/>
  <c r="J2008" i="3"/>
  <c r="J2012" i="3"/>
  <c r="J2016" i="3"/>
  <c r="J2020" i="3"/>
  <c r="J2024" i="3"/>
  <c r="J2028" i="3"/>
  <c r="J2032" i="3"/>
  <c r="J2036" i="3"/>
  <c r="J2040" i="3"/>
  <c r="J2044" i="3"/>
  <c r="J2048" i="3"/>
  <c r="J2052" i="3"/>
  <c r="J2056" i="3"/>
  <c r="J2060" i="3"/>
  <c r="J2064" i="3"/>
  <c r="J2068" i="3"/>
  <c r="J2072" i="3"/>
  <c r="J2076" i="3"/>
  <c r="J2080" i="3"/>
  <c r="J2084" i="3"/>
  <c r="J2088" i="3"/>
  <c r="J2092" i="3"/>
  <c r="J2096" i="3"/>
  <c r="J2100" i="3"/>
  <c r="J2104" i="3"/>
  <c r="J2108" i="3"/>
  <c r="J2112" i="3"/>
  <c r="J2116" i="3"/>
  <c r="J2120" i="3"/>
  <c r="J2124" i="3"/>
  <c r="J2128" i="3"/>
  <c r="J2132" i="3"/>
  <c r="J2136" i="3"/>
  <c r="J2140" i="3"/>
  <c r="J2144" i="3"/>
  <c r="J2148" i="3"/>
  <c r="J2152" i="3"/>
  <c r="J2156" i="3"/>
  <c r="J2160" i="3"/>
  <c r="J2164" i="3"/>
  <c r="J2168" i="3"/>
  <c r="J2172" i="3"/>
  <c r="J2176" i="3"/>
  <c r="J2180" i="3"/>
  <c r="J2184" i="3"/>
  <c r="J2188" i="3"/>
  <c r="J2192" i="3"/>
  <c r="J2196" i="3"/>
  <c r="H2004" i="3"/>
  <c r="H2008" i="3"/>
  <c r="H2012" i="3"/>
  <c r="H2016" i="3"/>
  <c r="H2020" i="3"/>
  <c r="H2024" i="3"/>
  <c r="H2028" i="3"/>
  <c r="H2032" i="3"/>
  <c r="H2036" i="3"/>
  <c r="H2040" i="3"/>
  <c r="H2044" i="3"/>
  <c r="H2048" i="3"/>
  <c r="H2052" i="3"/>
  <c r="H2056" i="3"/>
  <c r="H2060" i="3"/>
  <c r="H2064" i="3"/>
  <c r="H2068" i="3"/>
  <c r="H2072" i="3"/>
  <c r="H2076" i="3"/>
  <c r="H2080" i="3"/>
  <c r="H2084" i="3"/>
  <c r="H2088" i="3"/>
  <c r="H2092" i="3"/>
  <c r="H2096" i="3"/>
  <c r="H2100" i="3"/>
  <c r="H2104" i="3"/>
  <c r="H2108" i="3"/>
  <c r="H2112" i="3"/>
  <c r="H2116" i="3"/>
  <c r="H2120" i="3"/>
  <c r="H2124" i="3"/>
  <c r="H2128" i="3"/>
  <c r="H2132" i="3"/>
  <c r="H2136" i="3"/>
  <c r="H2140" i="3"/>
  <c r="H2144" i="3"/>
  <c r="H2148" i="3"/>
  <c r="H2152" i="3"/>
  <c r="H2156" i="3"/>
  <c r="H2160" i="3"/>
  <c r="H2164" i="3"/>
  <c r="H2168" i="3"/>
  <c r="H2172" i="3"/>
  <c r="I1533" i="3"/>
  <c r="I1537" i="3"/>
  <c r="I1541" i="3"/>
  <c r="I1545" i="3"/>
  <c r="I1549" i="3"/>
  <c r="I1553" i="3"/>
  <c r="I1557" i="3"/>
  <c r="I1561" i="3"/>
  <c r="I1565" i="3"/>
  <c r="I1569" i="3"/>
  <c r="I1573" i="3"/>
  <c r="I1577" i="3"/>
  <c r="I1581" i="3"/>
  <c r="I1585" i="3"/>
  <c r="I1589" i="3"/>
  <c r="I1593" i="3"/>
  <c r="I1597" i="3"/>
  <c r="I1601" i="3"/>
  <c r="I1605" i="3"/>
  <c r="I1609" i="3"/>
  <c r="I1613" i="3"/>
  <c r="I1617" i="3"/>
  <c r="I1621" i="3"/>
  <c r="I1625" i="3"/>
  <c r="I1629" i="3"/>
  <c r="I1633" i="3"/>
  <c r="I1637" i="3"/>
  <c r="I1641" i="3"/>
  <c r="I1645" i="3"/>
  <c r="I1649" i="3"/>
  <c r="I1653" i="3"/>
  <c r="I1657" i="3"/>
  <c r="I1661" i="3"/>
  <c r="I1665" i="3"/>
  <c r="I1669" i="3"/>
  <c r="I1673" i="3"/>
  <c r="I1677" i="3"/>
  <c r="I1681" i="3"/>
  <c r="I1685" i="3"/>
  <c r="I1689" i="3"/>
  <c r="I1693" i="3"/>
  <c r="I1697" i="3"/>
  <c r="I1701" i="3"/>
  <c r="I1705" i="3"/>
  <c r="I1709" i="3"/>
  <c r="I1713" i="3"/>
  <c r="I1717" i="3"/>
  <c r="I1721" i="3"/>
  <c r="I1725" i="3"/>
  <c r="I1729" i="3"/>
  <c r="I1733" i="3"/>
  <c r="I1737" i="3"/>
  <c r="I1741" i="3"/>
  <c r="I1745" i="3"/>
  <c r="I1749" i="3"/>
  <c r="I1753" i="3"/>
  <c r="I1757" i="3"/>
  <c r="I1761" i="3"/>
  <c r="I1765" i="3"/>
  <c r="I1769" i="3"/>
  <c r="I1773" i="3"/>
  <c r="I1777" i="3"/>
  <c r="I1781" i="3"/>
  <c r="I1785" i="3"/>
  <c r="I1789" i="3"/>
  <c r="I1793" i="3"/>
  <c r="I1797" i="3"/>
  <c r="I1801" i="3"/>
  <c r="I1805" i="3"/>
  <c r="I1809" i="3"/>
  <c r="I1813" i="3"/>
  <c r="I1817" i="3"/>
  <c r="I1821" i="3"/>
  <c r="I1825" i="3"/>
  <c r="I1829" i="3"/>
  <c r="I1833" i="3"/>
  <c r="I1837" i="3"/>
  <c r="I1841" i="3"/>
  <c r="I1845" i="3"/>
  <c r="I1849" i="3"/>
  <c r="I1853" i="3"/>
  <c r="I1857" i="3"/>
  <c r="I1861" i="3"/>
  <c r="I1865" i="3"/>
  <c r="I1869" i="3"/>
  <c r="I1873" i="3"/>
  <c r="I1877" i="3"/>
  <c r="I1881" i="3"/>
  <c r="I1885" i="3"/>
  <c r="I1889" i="3"/>
  <c r="I1893" i="3"/>
  <c r="I1897" i="3"/>
  <c r="I1901" i="3"/>
  <c r="I1905" i="3"/>
  <c r="I1909" i="3"/>
  <c r="I1913" i="3"/>
  <c r="I1917" i="3"/>
  <c r="I1921" i="3"/>
  <c r="I1925" i="3"/>
  <c r="I1929" i="3"/>
  <c r="I1933" i="3"/>
  <c r="I1937" i="3"/>
  <c r="I1941" i="3"/>
  <c r="I1945" i="3"/>
  <c r="I1949" i="3"/>
  <c r="I1953" i="3"/>
  <c r="I1957" i="3"/>
  <c r="I1961" i="3"/>
  <c r="I1965" i="3"/>
  <c r="I1969" i="3"/>
  <c r="I1973" i="3"/>
  <c r="I1977" i="3"/>
  <c r="I1981" i="3"/>
  <c r="I1985" i="3"/>
  <c r="I1989" i="3"/>
  <c r="I1993" i="3"/>
  <c r="I1997" i="3"/>
  <c r="I2001" i="3"/>
  <c r="I2005" i="3"/>
  <c r="I2009" i="3"/>
  <c r="I2013" i="3"/>
  <c r="I2017" i="3"/>
  <c r="I2021" i="3"/>
  <c r="I2025" i="3"/>
  <c r="I2029" i="3"/>
  <c r="I2033" i="3"/>
  <c r="I2037" i="3"/>
  <c r="I2041" i="3"/>
  <c r="I2045" i="3"/>
  <c r="I2049" i="3"/>
  <c r="I2053" i="3"/>
  <c r="I2057" i="3"/>
  <c r="I2061" i="3"/>
  <c r="I2065" i="3"/>
  <c r="I2069" i="3"/>
  <c r="I2073" i="3"/>
  <c r="I2077" i="3"/>
  <c r="I2081" i="3"/>
  <c r="I2085" i="3"/>
  <c r="I2089" i="3"/>
  <c r="I2093" i="3"/>
  <c r="I2097" i="3"/>
  <c r="I2101" i="3"/>
  <c r="I2105" i="3"/>
  <c r="I2109" i="3"/>
  <c r="I2113" i="3"/>
  <c r="I2117" i="3"/>
  <c r="I2121" i="3"/>
  <c r="I2125" i="3"/>
  <c r="I2129" i="3"/>
  <c r="I2133" i="3"/>
  <c r="I2137" i="3"/>
  <c r="I2141" i="3"/>
  <c r="I2145" i="3"/>
  <c r="I2149" i="3"/>
  <c r="I2153" i="3"/>
  <c r="I2157" i="3"/>
  <c r="I2161" i="3"/>
  <c r="I2165" i="3"/>
  <c r="I2169" i="3"/>
  <c r="I2173" i="3"/>
  <c r="I2177" i="3"/>
  <c r="I2181" i="3"/>
  <c r="I2185" i="3"/>
  <c r="I2189" i="3"/>
  <c r="I2193" i="3"/>
  <c r="I2197" i="3"/>
  <c r="I2201" i="3"/>
  <c r="I2205" i="3"/>
  <c r="I2209" i="3"/>
  <c r="J1418" i="3"/>
  <c r="J1422" i="3"/>
  <c r="J1426" i="3"/>
  <c r="J1430" i="3"/>
  <c r="J1434" i="3"/>
  <c r="J1438" i="3"/>
  <c r="J1442" i="3"/>
  <c r="J1446" i="3"/>
  <c r="J1450" i="3"/>
  <c r="J1454" i="3"/>
  <c r="J1458" i="3"/>
  <c r="J1462" i="3"/>
  <c r="J1466" i="3"/>
  <c r="J1470" i="3"/>
  <c r="J1474" i="3"/>
  <c r="J1478" i="3"/>
  <c r="J1482" i="3"/>
  <c r="J1486" i="3"/>
  <c r="J1490" i="3"/>
  <c r="J1494" i="3"/>
  <c r="J1498" i="3"/>
  <c r="J1502" i="3"/>
  <c r="J1506" i="3"/>
  <c r="J1510" i="3"/>
  <c r="J1514" i="3"/>
  <c r="J1518" i="3"/>
  <c r="J1522" i="3"/>
  <c r="J1526" i="3"/>
  <c r="J1530" i="3"/>
  <c r="J1534" i="3"/>
  <c r="J1538" i="3"/>
  <c r="J1542" i="3"/>
  <c r="J1546" i="3"/>
  <c r="J1550" i="3"/>
  <c r="J1554" i="3"/>
  <c r="J1558" i="3"/>
  <c r="J1562" i="3"/>
  <c r="J1566" i="3"/>
  <c r="J1570" i="3"/>
  <c r="J1574" i="3"/>
  <c r="J1578" i="3"/>
  <c r="J1582" i="3"/>
  <c r="J1586" i="3"/>
  <c r="J1590" i="3"/>
  <c r="J1594" i="3"/>
  <c r="J1598" i="3"/>
  <c r="J1602" i="3"/>
  <c r="J1606" i="3"/>
  <c r="J1610" i="3"/>
  <c r="J1614" i="3"/>
  <c r="J1618" i="3"/>
  <c r="J1622" i="3"/>
  <c r="J1626" i="3"/>
  <c r="J1630" i="3"/>
  <c r="J1634" i="3"/>
  <c r="J1638" i="3"/>
  <c r="J1642" i="3"/>
  <c r="J1646" i="3"/>
  <c r="J1650" i="3"/>
  <c r="J1654" i="3"/>
  <c r="J1658" i="3"/>
  <c r="J1662" i="3"/>
  <c r="J1666" i="3"/>
  <c r="J1670" i="3"/>
  <c r="J1674" i="3"/>
  <c r="J1678" i="3"/>
  <c r="J1682" i="3"/>
  <c r="J1686" i="3"/>
  <c r="J1690" i="3"/>
  <c r="J1694" i="3"/>
  <c r="J1698" i="3"/>
  <c r="J1702" i="3"/>
  <c r="J1706" i="3"/>
  <c r="J1710" i="3"/>
  <c r="J1714" i="3"/>
  <c r="J1718" i="3"/>
  <c r="J1722" i="3"/>
  <c r="J1726" i="3"/>
  <c r="J1730" i="3"/>
  <c r="J1734" i="3"/>
  <c r="J1738" i="3"/>
  <c r="J1742" i="3"/>
  <c r="J1746" i="3"/>
  <c r="J1750" i="3"/>
  <c r="J1754" i="3"/>
  <c r="J1758" i="3"/>
  <c r="J1762" i="3"/>
  <c r="J1766" i="3"/>
  <c r="J1770" i="3"/>
  <c r="J1774" i="3"/>
  <c r="J1778" i="3"/>
  <c r="J1782" i="3"/>
  <c r="J1786" i="3"/>
  <c r="J1790" i="3"/>
  <c r="J1794" i="3"/>
  <c r="J1798" i="3"/>
  <c r="J1802" i="3"/>
  <c r="J1806" i="3"/>
  <c r="J1810" i="3"/>
  <c r="J1814" i="3"/>
  <c r="J1818" i="3"/>
  <c r="J1822" i="3"/>
  <c r="J1826" i="3"/>
  <c r="J1830" i="3"/>
  <c r="J1834" i="3"/>
  <c r="J1838" i="3"/>
  <c r="J1842" i="3"/>
  <c r="J1846" i="3"/>
  <c r="J1850" i="3"/>
  <c r="J1854" i="3"/>
  <c r="J1858" i="3"/>
  <c r="J1862" i="3"/>
  <c r="J1866" i="3"/>
  <c r="J1870" i="3"/>
  <c r="J1874" i="3"/>
  <c r="J1878" i="3"/>
  <c r="J1882" i="3"/>
  <c r="J1886" i="3"/>
  <c r="J1890" i="3"/>
  <c r="J1894" i="3"/>
  <c r="J1898" i="3"/>
  <c r="J1902" i="3"/>
  <c r="J1906" i="3"/>
  <c r="J1910" i="3"/>
  <c r="J1914" i="3"/>
  <c r="J1918" i="3"/>
  <c r="J1922" i="3"/>
  <c r="J1926" i="3"/>
  <c r="J1930" i="3"/>
  <c r="J1934" i="3"/>
  <c r="J1938" i="3"/>
  <c r="J1942" i="3"/>
  <c r="J1946" i="3"/>
  <c r="J1950" i="3"/>
  <c r="J1954" i="3"/>
  <c r="J1958" i="3"/>
  <c r="J1962" i="3"/>
  <c r="J1966" i="3"/>
  <c r="J1970" i="3"/>
  <c r="J1974" i="3"/>
  <c r="J1978" i="3"/>
  <c r="J1982" i="3"/>
  <c r="J1986" i="3"/>
  <c r="J1990" i="3"/>
  <c r="J1994" i="3"/>
  <c r="J1998" i="3"/>
  <c r="J2002" i="3"/>
  <c r="J2006" i="3"/>
  <c r="J2010" i="3"/>
  <c r="J2014" i="3"/>
  <c r="J2018" i="3"/>
  <c r="J2022" i="3"/>
  <c r="I1514" i="3"/>
  <c r="I1518" i="3"/>
  <c r="I1522" i="3"/>
  <c r="I1526" i="3"/>
  <c r="I1530" i="3"/>
  <c r="I1534" i="3"/>
  <c r="I1538" i="3"/>
  <c r="I1542" i="3"/>
  <c r="I1546" i="3"/>
  <c r="I1550" i="3"/>
  <c r="I1554" i="3"/>
  <c r="I1558" i="3"/>
  <c r="I1562" i="3"/>
  <c r="I1566" i="3"/>
  <c r="I1570" i="3"/>
  <c r="I1574" i="3"/>
  <c r="I1578" i="3"/>
  <c r="I1582" i="3"/>
  <c r="I1586" i="3"/>
  <c r="I1590" i="3"/>
  <c r="I1594" i="3"/>
  <c r="I1598" i="3"/>
  <c r="I1602" i="3"/>
  <c r="I1606" i="3"/>
  <c r="I1610" i="3"/>
  <c r="I1614" i="3"/>
  <c r="I1618" i="3"/>
  <c r="I1622" i="3"/>
  <c r="I1626" i="3"/>
  <c r="I1630" i="3"/>
  <c r="I1634" i="3"/>
  <c r="I1638" i="3"/>
  <c r="I1642" i="3"/>
  <c r="I1646" i="3"/>
  <c r="I1650" i="3"/>
  <c r="I1654" i="3"/>
  <c r="I1658" i="3"/>
  <c r="I1662" i="3"/>
  <c r="I1666" i="3"/>
  <c r="I1670" i="3"/>
  <c r="I1674" i="3"/>
  <c r="I1678" i="3"/>
  <c r="I1682" i="3"/>
  <c r="I1686" i="3"/>
  <c r="I1690" i="3"/>
  <c r="I1694" i="3"/>
  <c r="I1698" i="3"/>
  <c r="I1702" i="3"/>
  <c r="I1706" i="3"/>
  <c r="I1710" i="3"/>
  <c r="I1714" i="3"/>
  <c r="I1718" i="3"/>
  <c r="I1722" i="3"/>
  <c r="I1726" i="3"/>
  <c r="I1730" i="3"/>
  <c r="I1734" i="3"/>
  <c r="I1738" i="3"/>
  <c r="I1742" i="3"/>
  <c r="I1746" i="3"/>
  <c r="I1750" i="3"/>
  <c r="I1754" i="3"/>
  <c r="I1758" i="3"/>
  <c r="I1762" i="3"/>
  <c r="I1766" i="3"/>
  <c r="I1770" i="3"/>
  <c r="I1774" i="3"/>
  <c r="I1778" i="3"/>
  <c r="I1782" i="3"/>
  <c r="I1786" i="3"/>
  <c r="I1790" i="3"/>
  <c r="I1794" i="3"/>
  <c r="I1798" i="3"/>
  <c r="I1802" i="3"/>
  <c r="I1806" i="3"/>
  <c r="I1810" i="3"/>
  <c r="I1814" i="3"/>
  <c r="I1818" i="3"/>
  <c r="I1822" i="3"/>
  <c r="I1826" i="3"/>
  <c r="I1830" i="3"/>
  <c r="I1834" i="3"/>
  <c r="I1838" i="3"/>
  <c r="I1842" i="3"/>
  <c r="I1846" i="3"/>
  <c r="I1850" i="3"/>
  <c r="I1854" i="3"/>
  <c r="I1858" i="3"/>
  <c r="I1862" i="3"/>
  <c r="I1866" i="3"/>
  <c r="I1870" i="3"/>
  <c r="I1874" i="3"/>
  <c r="I1878" i="3"/>
  <c r="I1882" i="3"/>
  <c r="I1886" i="3"/>
  <c r="I1890" i="3"/>
  <c r="I1894" i="3"/>
  <c r="I1898" i="3"/>
  <c r="I1902" i="3"/>
  <c r="I1906" i="3"/>
  <c r="I1910" i="3"/>
  <c r="I1914" i="3"/>
  <c r="I1918" i="3"/>
  <c r="I1922" i="3"/>
  <c r="I1926" i="3"/>
  <c r="I1930" i="3"/>
  <c r="I1934" i="3"/>
  <c r="I1938" i="3"/>
  <c r="I1942" i="3"/>
  <c r="I1946" i="3"/>
  <c r="I1950" i="3"/>
  <c r="I1954" i="3"/>
  <c r="I1958" i="3"/>
  <c r="I1962" i="3"/>
  <c r="I1966" i="3"/>
  <c r="I1970" i="3"/>
  <c r="I1974" i="3"/>
  <c r="I1978" i="3"/>
  <c r="I1982" i="3"/>
  <c r="I1986" i="3"/>
  <c r="I1990" i="3"/>
  <c r="I1994" i="3"/>
  <c r="I1998" i="3"/>
  <c r="I2002" i="3"/>
  <c r="I2006" i="3"/>
  <c r="I2010" i="3"/>
  <c r="I2014" i="3"/>
  <c r="I2018" i="3"/>
  <c r="I2022" i="3"/>
  <c r="I2026" i="3"/>
  <c r="I2030" i="3"/>
  <c r="I2034" i="3"/>
  <c r="I2038" i="3"/>
  <c r="I2042" i="3"/>
  <c r="I2046" i="3"/>
  <c r="I2050" i="3"/>
  <c r="I2054" i="3"/>
  <c r="I2058" i="3"/>
  <c r="I2062" i="3"/>
  <c r="I2066" i="3"/>
  <c r="I2070" i="3"/>
  <c r="I2074" i="3"/>
  <c r="I2078" i="3"/>
  <c r="I2082" i="3"/>
  <c r="I2086" i="3"/>
  <c r="I2090" i="3"/>
  <c r="I2094" i="3"/>
  <c r="I2098" i="3"/>
  <c r="I2102" i="3"/>
  <c r="I2106" i="3"/>
  <c r="I2110" i="3"/>
  <c r="I2114" i="3"/>
  <c r="I2118" i="3"/>
  <c r="I2122" i="3"/>
  <c r="I2126" i="3"/>
  <c r="I2130" i="3"/>
  <c r="I2134" i="3"/>
  <c r="I2138" i="3"/>
  <c r="I2142" i="3"/>
  <c r="I2146" i="3"/>
  <c r="I2150" i="3"/>
  <c r="I2154" i="3"/>
  <c r="I2158" i="3"/>
  <c r="I2162" i="3"/>
  <c r="I2166" i="3"/>
  <c r="I2170" i="3"/>
  <c r="H1515" i="3"/>
  <c r="H1519" i="3"/>
  <c r="H1523" i="3"/>
  <c r="H1527" i="3"/>
  <c r="H1531" i="3"/>
  <c r="H1535" i="3"/>
  <c r="H1539" i="3"/>
  <c r="H1543" i="3"/>
  <c r="H1547" i="3"/>
  <c r="H1551" i="3"/>
  <c r="H1555" i="3"/>
  <c r="H1559" i="3"/>
  <c r="H1563" i="3"/>
  <c r="H1567" i="3"/>
  <c r="H1571" i="3"/>
  <c r="H1575" i="3"/>
  <c r="H1579" i="3"/>
  <c r="H1583" i="3"/>
  <c r="H1587" i="3"/>
  <c r="H1591" i="3"/>
  <c r="H1595" i="3"/>
  <c r="H1599" i="3"/>
  <c r="H1603" i="3"/>
  <c r="H1607" i="3"/>
  <c r="H1611" i="3"/>
  <c r="H1615" i="3"/>
  <c r="H1619" i="3"/>
  <c r="H1623" i="3"/>
  <c r="H1627" i="3"/>
  <c r="H1631" i="3"/>
  <c r="H1635" i="3"/>
  <c r="H1639" i="3"/>
  <c r="H1643" i="3"/>
  <c r="H1647" i="3"/>
  <c r="H1651" i="3"/>
  <c r="H1655" i="3"/>
  <c r="H1659" i="3"/>
  <c r="H1663" i="3"/>
  <c r="H1667" i="3"/>
  <c r="H1671" i="3"/>
  <c r="H1675" i="3"/>
  <c r="H1679" i="3"/>
  <c r="H1683" i="3"/>
  <c r="H1687" i="3"/>
  <c r="H1691" i="3"/>
  <c r="H1695" i="3"/>
  <c r="H1699" i="3"/>
  <c r="H1703" i="3"/>
  <c r="H1707" i="3"/>
  <c r="H1711" i="3"/>
  <c r="H1715" i="3"/>
  <c r="H1719" i="3"/>
  <c r="H1723" i="3"/>
  <c r="H1727" i="3"/>
  <c r="H1731" i="3"/>
  <c r="H1735" i="3"/>
  <c r="H1739" i="3"/>
  <c r="H1743" i="3"/>
  <c r="H1747" i="3"/>
  <c r="H1751" i="3"/>
  <c r="H1755" i="3"/>
  <c r="H1759" i="3"/>
  <c r="H1763" i="3"/>
  <c r="H1767" i="3"/>
  <c r="H1771" i="3"/>
  <c r="H1775" i="3"/>
  <c r="H1779" i="3"/>
  <c r="H1783" i="3"/>
  <c r="H1787" i="3"/>
  <c r="H1791" i="3"/>
  <c r="H1795" i="3"/>
  <c r="H1799" i="3"/>
  <c r="H1803" i="3"/>
  <c r="H1807" i="3"/>
  <c r="H1811" i="3"/>
  <c r="H1815" i="3"/>
  <c r="H1819" i="3"/>
  <c r="H1823" i="3"/>
  <c r="H1827" i="3"/>
  <c r="H1831" i="3"/>
  <c r="H1835" i="3"/>
  <c r="H1839" i="3"/>
  <c r="H1843" i="3"/>
  <c r="H1847" i="3"/>
  <c r="H1851" i="3"/>
  <c r="H1855" i="3"/>
  <c r="H1859" i="3"/>
  <c r="H1863" i="3"/>
  <c r="H1867" i="3"/>
  <c r="H1871" i="3"/>
  <c r="H1875" i="3"/>
  <c r="H1879" i="3"/>
  <c r="H1883" i="3"/>
  <c r="H1887" i="3"/>
  <c r="H1891" i="3"/>
  <c r="H1895" i="3"/>
  <c r="H1899" i="3"/>
  <c r="H1903" i="3"/>
  <c r="H1907" i="3"/>
  <c r="H1911" i="3"/>
  <c r="H1915" i="3"/>
  <c r="H1919" i="3"/>
  <c r="H1923" i="3"/>
  <c r="H1927" i="3"/>
  <c r="H1931" i="3"/>
  <c r="H1935" i="3"/>
  <c r="H1939" i="3"/>
  <c r="H1943" i="3"/>
  <c r="H1947" i="3"/>
  <c r="H1951" i="3"/>
  <c r="H1955" i="3"/>
  <c r="H1959" i="3"/>
  <c r="H1963" i="3"/>
  <c r="H1967" i="3"/>
  <c r="H1971" i="3"/>
  <c r="H1975" i="3"/>
  <c r="H1979" i="3"/>
  <c r="H1983" i="3"/>
  <c r="H1987" i="3"/>
  <c r="H1991" i="3"/>
  <c r="H1995" i="3"/>
  <c r="H1999" i="3"/>
  <c r="H2003" i="3"/>
  <c r="H2007" i="3"/>
  <c r="H2011" i="3"/>
  <c r="H2015" i="3"/>
  <c r="H2019" i="3"/>
  <c r="H2023" i="3"/>
  <c r="H2027" i="3"/>
  <c r="H2031" i="3"/>
  <c r="H2035" i="3"/>
  <c r="H2039" i="3"/>
  <c r="H2043" i="3"/>
  <c r="H2047" i="3"/>
  <c r="H2051" i="3"/>
  <c r="H2055" i="3"/>
  <c r="H2059" i="3"/>
  <c r="H2063" i="3"/>
  <c r="H2067" i="3"/>
  <c r="H2071" i="3"/>
  <c r="H2075" i="3"/>
  <c r="H2079" i="3"/>
  <c r="H2083" i="3"/>
  <c r="H2087" i="3"/>
  <c r="H2091" i="3"/>
  <c r="H2095" i="3"/>
  <c r="H2099" i="3"/>
  <c r="H2103" i="3"/>
  <c r="H2107" i="3"/>
  <c r="H2111" i="3"/>
  <c r="H2115" i="3"/>
  <c r="H2119" i="3"/>
  <c r="H2123" i="3"/>
  <c r="H2127" i="3"/>
  <c r="H2131" i="3"/>
  <c r="H2135" i="3"/>
  <c r="H2139" i="3"/>
  <c r="H2143" i="3"/>
  <c r="H2147" i="3"/>
  <c r="H2151" i="3"/>
  <c r="H2155" i="3"/>
  <c r="H2159" i="3"/>
  <c r="H2163" i="3"/>
  <c r="H2167" i="3"/>
  <c r="H2171" i="3"/>
  <c r="H2175" i="3"/>
  <c r="H2179" i="3"/>
  <c r="H2183" i="3"/>
  <c r="H2187" i="3"/>
  <c r="H2191" i="3"/>
  <c r="H2195" i="3"/>
  <c r="H2199" i="3"/>
  <c r="H2203" i="3"/>
  <c r="H2207" i="3"/>
  <c r="H2211" i="3"/>
  <c r="H2215" i="3"/>
  <c r="H2219" i="3"/>
  <c r="H2223" i="3"/>
  <c r="H2227" i="3"/>
  <c r="H2231" i="3"/>
  <c r="H2235" i="3"/>
  <c r="I2213" i="3"/>
  <c r="I2217" i="3"/>
  <c r="I2221" i="3"/>
  <c r="I2225" i="3"/>
  <c r="I2229" i="3"/>
  <c r="I2233" i="3"/>
  <c r="I2237" i="3"/>
  <c r="I2241" i="3"/>
  <c r="I2245" i="3"/>
  <c r="I2249" i="3"/>
  <c r="I2253" i="3"/>
  <c r="I2257" i="3"/>
  <c r="I2261" i="3"/>
  <c r="I2265" i="3"/>
  <c r="I2269" i="3"/>
  <c r="I2273" i="3"/>
  <c r="I2277" i="3"/>
  <c r="I2281" i="3"/>
  <c r="I2285" i="3"/>
  <c r="I2289" i="3"/>
  <c r="I2293" i="3"/>
  <c r="I2297" i="3"/>
  <c r="I2301" i="3"/>
  <c r="I2305" i="3"/>
  <c r="I2309" i="3"/>
  <c r="I2313" i="3"/>
  <c r="I2317" i="3"/>
  <c r="I2321" i="3"/>
  <c r="I2325" i="3"/>
  <c r="I2329" i="3"/>
  <c r="I2333" i="3"/>
  <c r="I2337" i="3"/>
  <c r="I2341" i="3"/>
  <c r="I2345" i="3"/>
  <c r="I2349" i="3"/>
  <c r="I2353" i="3"/>
  <c r="I2357" i="3"/>
  <c r="I2361" i="3"/>
  <c r="I2365" i="3"/>
  <c r="I2369" i="3"/>
  <c r="I2373" i="3"/>
  <c r="I2473" i="3"/>
  <c r="I2477" i="3"/>
  <c r="I2481" i="3"/>
  <c r="I2485" i="3"/>
  <c r="I2489" i="3"/>
  <c r="I2493" i="3"/>
  <c r="I2497" i="3"/>
  <c r="I2501" i="3"/>
  <c r="I2505" i="3"/>
  <c r="I2509" i="3"/>
  <c r="I2513" i="3"/>
  <c r="O2513" i="3" s="1"/>
  <c r="R2513" i="3" s="1"/>
  <c r="I2517" i="3"/>
  <c r="O2517" i="3" s="1"/>
  <c r="R2517" i="3" s="1"/>
  <c r="I2521" i="3"/>
  <c r="O2521" i="3" s="1"/>
  <c r="R2521" i="3" s="1"/>
  <c r="I2525" i="3"/>
  <c r="O2525" i="3" s="1"/>
  <c r="R2525" i="3" s="1"/>
  <c r="I2529" i="3"/>
  <c r="O2529" i="3" s="1"/>
  <c r="R2529" i="3" s="1"/>
  <c r="I2533" i="3"/>
  <c r="O2533" i="3" s="1"/>
  <c r="R2533" i="3" s="1"/>
  <c r="I2537" i="3"/>
  <c r="O2537" i="3" s="1"/>
  <c r="R2537" i="3" s="1"/>
  <c r="I2541" i="3"/>
  <c r="O2541" i="3" s="1"/>
  <c r="R2541" i="3" s="1"/>
  <c r="I2545" i="3"/>
  <c r="O2545" i="3" s="1"/>
  <c r="R2545" i="3" s="1"/>
  <c r="I2549" i="3"/>
  <c r="O2549" i="3" s="1"/>
  <c r="R2549" i="3" s="1"/>
  <c r="I2553" i="3"/>
  <c r="O2553" i="3" s="1"/>
  <c r="R2553" i="3" s="1"/>
  <c r="I2557" i="3"/>
  <c r="O2557" i="3" s="1"/>
  <c r="R2557" i="3" s="1"/>
  <c r="I2561" i="3"/>
  <c r="O2561" i="3" s="1"/>
  <c r="R2561" i="3" s="1"/>
  <c r="I2565" i="3"/>
  <c r="O2565" i="3" s="1"/>
  <c r="R2565" i="3" s="1"/>
  <c r="I2569" i="3"/>
  <c r="O2569" i="3" s="1"/>
  <c r="R2569" i="3" s="1"/>
  <c r="I2573" i="3"/>
  <c r="O2573" i="3" s="1"/>
  <c r="R2573" i="3" s="1"/>
  <c r="I2577" i="3"/>
  <c r="O2577" i="3" s="1"/>
  <c r="R2577" i="3" s="1"/>
  <c r="I2581" i="3"/>
  <c r="O2581" i="3" s="1"/>
  <c r="R2581" i="3" s="1"/>
  <c r="I2585" i="3"/>
  <c r="O2585" i="3" s="1"/>
  <c r="R2585" i="3" s="1"/>
  <c r="I2589" i="3"/>
  <c r="O2589" i="3" s="1"/>
  <c r="R2589" i="3" s="1"/>
  <c r="I2593" i="3"/>
  <c r="O2593" i="3" s="1"/>
  <c r="I2597" i="3"/>
  <c r="O2597" i="3" s="1"/>
  <c r="R2597" i="3" s="1"/>
  <c r="I2601" i="3"/>
  <c r="O2601" i="3" s="1"/>
  <c r="R2601" i="3" s="1"/>
  <c r="I2605" i="3"/>
  <c r="O2605" i="3" s="1"/>
  <c r="R2605" i="3" s="1"/>
  <c r="I2609" i="3"/>
  <c r="O2609" i="3" s="1"/>
  <c r="R2609" i="3" s="1"/>
  <c r="I2613" i="3"/>
  <c r="O2613" i="3" s="1"/>
  <c r="I2617" i="3"/>
  <c r="O2617" i="3" s="1"/>
  <c r="R2617" i="3" s="1"/>
  <c r="I2621" i="3"/>
  <c r="O2621" i="3" s="1"/>
  <c r="R2621" i="3" s="1"/>
  <c r="I2625" i="3"/>
  <c r="O2625" i="3" s="1"/>
  <c r="R2625" i="3" s="1"/>
  <c r="I2629" i="3"/>
  <c r="O2629" i="3" s="1"/>
  <c r="R2629" i="3" s="1"/>
  <c r="I2633" i="3"/>
  <c r="O2633" i="3" s="1"/>
  <c r="R2633" i="3" s="1"/>
  <c r="I2637" i="3"/>
  <c r="O2637" i="3" s="1"/>
  <c r="R2637" i="3" s="1"/>
  <c r="I2641" i="3"/>
  <c r="O2641" i="3" s="1"/>
  <c r="R2641" i="3" s="1"/>
  <c r="I2645" i="3"/>
  <c r="O2645" i="3" s="1"/>
  <c r="R2645" i="3" s="1"/>
  <c r="I2649" i="3"/>
  <c r="O2649" i="3" s="1"/>
  <c r="R2649" i="3" s="1"/>
  <c r="I2653" i="3"/>
  <c r="O2653" i="3" s="1"/>
  <c r="R2653" i="3" s="1"/>
  <c r="I2657" i="3"/>
  <c r="O2657" i="3" s="1"/>
  <c r="R2657" i="3" s="1"/>
  <c r="I2661" i="3"/>
  <c r="O2661" i="3" s="1"/>
  <c r="I2665" i="3"/>
  <c r="O2665" i="3" s="1"/>
  <c r="R2665" i="3" s="1"/>
  <c r="I2669" i="3"/>
  <c r="O2669" i="3" s="1"/>
  <c r="R2669" i="3" s="1"/>
  <c r="I2673" i="3"/>
  <c r="O2673" i="3" s="1"/>
  <c r="R2673" i="3" s="1"/>
  <c r="I2677" i="3"/>
  <c r="O2677" i="3" s="1"/>
  <c r="R2677" i="3" s="1"/>
  <c r="I2681" i="3"/>
  <c r="O2681" i="3" s="1"/>
  <c r="R2681" i="3" s="1"/>
  <c r="I2685" i="3"/>
  <c r="O2685" i="3" s="1"/>
  <c r="R2685" i="3" s="1"/>
  <c r="I2689" i="3"/>
  <c r="I2693" i="3"/>
  <c r="O2693" i="3" s="1"/>
  <c r="I2697" i="3"/>
  <c r="O2697" i="3" s="1"/>
  <c r="R2697" i="3" s="1"/>
  <c r="I2701" i="3"/>
  <c r="O2701" i="3" s="1"/>
  <c r="R2701" i="3" s="1"/>
  <c r="I2705" i="3"/>
  <c r="O2705" i="3" s="1"/>
  <c r="R2705" i="3" s="1"/>
  <c r="I2709" i="3"/>
  <c r="O2709" i="3" s="1"/>
  <c r="R2709" i="3" s="1"/>
  <c r="I2713" i="3"/>
  <c r="O2713" i="3" s="1"/>
  <c r="I2717" i="3"/>
  <c r="O2717" i="3" s="1"/>
  <c r="R2717" i="3" s="1"/>
  <c r="I2721" i="3"/>
  <c r="O2721" i="3" s="1"/>
  <c r="R2721" i="3" s="1"/>
  <c r="I2725" i="3"/>
  <c r="O2725" i="3" s="1"/>
  <c r="R2725" i="3" s="1"/>
  <c r="I2729" i="3"/>
  <c r="I2733" i="3"/>
  <c r="O2733" i="3" s="1"/>
  <c r="R2733" i="3" s="1"/>
  <c r="I2737" i="3"/>
  <c r="O2737" i="3" s="1"/>
  <c r="R2737" i="3" s="1"/>
  <c r="I2741" i="3"/>
  <c r="O2741" i="3" s="1"/>
  <c r="R2741" i="3" s="1"/>
  <c r="I2745" i="3"/>
  <c r="O2745" i="3" s="1"/>
  <c r="R2745" i="3" s="1"/>
  <c r="I2749" i="3"/>
  <c r="O2749" i="3" s="1"/>
  <c r="R2749" i="3" s="1"/>
  <c r="I2753" i="3"/>
  <c r="O2753" i="3" s="1"/>
  <c r="R2753" i="3" s="1"/>
  <c r="I2757" i="3"/>
  <c r="O2757" i="3" s="1"/>
  <c r="R2757" i="3" s="1"/>
  <c r="I2761" i="3"/>
  <c r="O2761" i="3" s="1"/>
  <c r="R2761" i="3" s="1"/>
  <c r="I2765" i="3"/>
  <c r="O2765" i="3" s="1"/>
  <c r="R2765" i="3" s="1"/>
  <c r="I2769" i="3"/>
  <c r="O2769" i="3" s="1"/>
  <c r="R2769" i="3" s="1"/>
  <c r="I2773" i="3"/>
  <c r="O2773" i="3" s="1"/>
  <c r="R2773" i="3" s="1"/>
  <c r="I2777" i="3"/>
  <c r="O2777" i="3" s="1"/>
  <c r="R2777" i="3" s="1"/>
  <c r="I2781" i="3"/>
  <c r="O2781" i="3" s="1"/>
  <c r="R2781" i="3" s="1"/>
  <c r="I2785" i="3"/>
  <c r="O2785" i="3" s="1"/>
  <c r="R2785" i="3" s="1"/>
  <c r="I2789" i="3"/>
  <c r="O2789" i="3" s="1"/>
  <c r="R2789" i="3" s="1"/>
  <c r="I2793" i="3"/>
  <c r="O2793" i="3" s="1"/>
  <c r="R2793" i="3" s="1"/>
  <c r="I2797" i="3"/>
  <c r="O2797" i="3" s="1"/>
  <c r="R2797" i="3" s="1"/>
  <c r="I2801" i="3"/>
  <c r="O2801" i="3" s="1"/>
  <c r="R2801" i="3" s="1"/>
  <c r="I2805" i="3"/>
  <c r="O2805" i="3" s="1"/>
  <c r="R2805" i="3" s="1"/>
  <c r="I2809" i="3"/>
  <c r="O2809" i="3" s="1"/>
  <c r="R2809" i="3" s="1"/>
  <c r="I2813" i="3"/>
  <c r="O2813" i="3" s="1"/>
  <c r="R2813" i="3" s="1"/>
  <c r="I2817" i="3"/>
  <c r="O2817" i="3" s="1"/>
  <c r="R2817" i="3" s="1"/>
  <c r="I2821" i="3"/>
  <c r="O2821" i="3" s="1"/>
  <c r="R2821" i="3" s="1"/>
  <c r="I2825" i="3"/>
  <c r="O2825" i="3" s="1"/>
  <c r="R2825" i="3" s="1"/>
  <c r="I2829" i="3"/>
  <c r="O2829" i="3" s="1"/>
  <c r="R2829" i="3" s="1"/>
  <c r="I2833" i="3"/>
  <c r="O2833" i="3" s="1"/>
  <c r="R2833" i="3" s="1"/>
  <c r="I2837" i="3"/>
  <c r="O2837" i="3" s="1"/>
  <c r="R2837" i="3" s="1"/>
  <c r="I2841" i="3"/>
  <c r="O2841" i="3" s="1"/>
  <c r="R2841" i="3" s="1"/>
  <c r="I2845" i="3"/>
  <c r="O2845" i="3" s="1"/>
  <c r="R2845" i="3" s="1"/>
  <c r="I2849" i="3"/>
  <c r="O2849" i="3" s="1"/>
  <c r="R2849" i="3" s="1"/>
  <c r="I2853" i="3"/>
  <c r="O2853" i="3" s="1"/>
  <c r="R2853" i="3" s="1"/>
  <c r="I2857" i="3"/>
  <c r="O2857" i="3" s="1"/>
  <c r="R2857" i="3" s="1"/>
  <c r="I2861" i="3"/>
  <c r="O2861" i="3" s="1"/>
  <c r="R2861" i="3" s="1"/>
  <c r="I2865" i="3"/>
  <c r="O2865" i="3" s="1"/>
  <c r="R2865" i="3" s="1"/>
  <c r="I2869" i="3"/>
  <c r="I2873" i="3"/>
  <c r="O2873" i="3" s="1"/>
  <c r="R2873" i="3" s="1"/>
  <c r="I2877" i="3"/>
  <c r="O2877" i="3" s="1"/>
  <c r="R2877" i="3" s="1"/>
  <c r="I2881" i="3"/>
  <c r="O2881" i="3" s="1"/>
  <c r="R2881" i="3" s="1"/>
  <c r="I2885" i="3"/>
  <c r="O2885" i="3" s="1"/>
  <c r="R2885" i="3" s="1"/>
  <c r="I2889" i="3"/>
  <c r="O2889" i="3" s="1"/>
  <c r="R2889" i="3" s="1"/>
  <c r="I2893" i="3"/>
  <c r="O2893" i="3" s="1"/>
  <c r="R2893" i="3" s="1"/>
  <c r="I2897" i="3"/>
  <c r="O2897" i="3" s="1"/>
  <c r="R2897" i="3" s="1"/>
  <c r="I2901" i="3"/>
  <c r="O2901" i="3" s="1"/>
  <c r="R2901" i="3" s="1"/>
  <c r="I2905" i="3"/>
  <c r="O2905" i="3" s="1"/>
  <c r="R2905" i="3" s="1"/>
  <c r="I2909" i="3"/>
  <c r="O2909" i="3" s="1"/>
  <c r="R2909" i="3" s="1"/>
  <c r="I2913" i="3"/>
  <c r="O2913" i="3" s="1"/>
  <c r="R2913" i="3" s="1"/>
  <c r="I2917" i="3"/>
  <c r="O2917" i="3" s="1"/>
  <c r="I2921" i="3"/>
  <c r="O2921" i="3" s="1"/>
  <c r="R2921" i="3" s="1"/>
  <c r="I2925" i="3"/>
  <c r="O2925" i="3" s="1"/>
  <c r="R2925" i="3" s="1"/>
  <c r="I2929" i="3"/>
  <c r="O2929" i="3" s="1"/>
  <c r="R2929" i="3" s="1"/>
  <c r="I2933" i="3"/>
  <c r="O2933" i="3" s="1"/>
  <c r="R2933" i="3" s="1"/>
  <c r="I2937" i="3"/>
  <c r="O2937" i="3" s="1"/>
  <c r="R2937" i="3" s="1"/>
  <c r="I2941" i="3"/>
  <c r="O2941" i="3" s="1"/>
  <c r="R2941" i="3" s="1"/>
  <c r="I2945" i="3"/>
  <c r="O2945" i="3" s="1"/>
  <c r="R2945" i="3" s="1"/>
  <c r="I2949" i="3"/>
  <c r="O2949" i="3" s="1"/>
  <c r="R2949" i="3" s="1"/>
  <c r="I2953" i="3"/>
  <c r="O2953" i="3" s="1"/>
  <c r="R2953" i="3" s="1"/>
  <c r="I2957" i="3"/>
  <c r="O2957" i="3" s="1"/>
  <c r="R2957" i="3" s="1"/>
  <c r="I2961" i="3"/>
  <c r="O2961" i="3" s="1"/>
  <c r="R2961" i="3" s="1"/>
  <c r="I2965" i="3"/>
  <c r="O2965" i="3" s="1"/>
  <c r="R2965" i="3" s="1"/>
  <c r="I2969" i="3"/>
  <c r="O2969" i="3" s="1"/>
  <c r="R2969" i="3" s="1"/>
  <c r="I2973" i="3"/>
  <c r="O2973" i="3" s="1"/>
  <c r="R2973" i="3" s="1"/>
  <c r="I2977" i="3"/>
  <c r="O2977" i="3" s="1"/>
  <c r="R2977" i="3" s="1"/>
  <c r="I2981" i="3"/>
  <c r="O2981" i="3" s="1"/>
  <c r="R2981" i="3" s="1"/>
  <c r="I2985" i="3"/>
  <c r="O2985" i="3" s="1"/>
  <c r="R2985" i="3" s="1"/>
  <c r="J2026" i="3"/>
  <c r="J2030" i="3"/>
  <c r="J2034" i="3"/>
  <c r="J2038" i="3"/>
  <c r="J2042" i="3"/>
  <c r="J2046" i="3"/>
  <c r="J2050" i="3"/>
  <c r="J2054" i="3"/>
  <c r="J2058" i="3"/>
  <c r="J2062" i="3"/>
  <c r="J2066" i="3"/>
  <c r="J2070" i="3"/>
  <c r="J2074" i="3"/>
  <c r="J2078" i="3"/>
  <c r="J2082" i="3"/>
  <c r="J2086" i="3"/>
  <c r="J2090" i="3"/>
  <c r="J2094" i="3"/>
  <c r="J2098" i="3"/>
  <c r="J2102" i="3"/>
  <c r="J2106" i="3"/>
  <c r="J2110" i="3"/>
  <c r="J2114" i="3"/>
  <c r="J2118" i="3"/>
  <c r="J2122" i="3"/>
  <c r="J2126" i="3"/>
  <c r="J2130" i="3"/>
  <c r="J2134" i="3"/>
  <c r="J2138" i="3"/>
  <c r="J2142" i="3"/>
  <c r="J2146" i="3"/>
  <c r="J2150" i="3"/>
  <c r="J2154" i="3"/>
  <c r="J2158" i="3"/>
  <c r="J2162" i="3"/>
  <c r="J2166" i="3"/>
  <c r="J2170" i="3"/>
  <c r="J2174" i="3"/>
  <c r="J2178" i="3"/>
  <c r="J2182" i="3"/>
  <c r="J2186" i="3"/>
  <c r="J2190" i="3"/>
  <c r="J2194" i="3"/>
  <c r="J2198" i="3"/>
  <c r="J2202" i="3"/>
  <c r="J2206" i="3"/>
  <c r="J2210" i="3"/>
  <c r="J2214" i="3"/>
  <c r="J2218" i="3"/>
  <c r="J2222" i="3"/>
  <c r="J2226" i="3"/>
  <c r="J2230" i="3"/>
  <c r="J2234" i="3"/>
  <c r="J2238" i="3"/>
  <c r="J2242" i="3"/>
  <c r="J2246" i="3"/>
  <c r="J2250" i="3"/>
  <c r="J2254" i="3"/>
  <c r="J2258" i="3"/>
  <c r="J2262" i="3"/>
  <c r="J2266" i="3"/>
  <c r="J2270" i="3"/>
  <c r="J2274" i="3"/>
  <c r="J2278" i="3"/>
  <c r="J2282" i="3"/>
  <c r="J2286" i="3"/>
  <c r="J2290" i="3"/>
  <c r="J2294" i="3"/>
  <c r="J2298" i="3"/>
  <c r="J2302" i="3"/>
  <c r="J2306" i="3"/>
  <c r="J2310" i="3"/>
  <c r="J2314" i="3"/>
  <c r="J2318" i="3"/>
  <c r="J2322" i="3"/>
  <c r="J2326" i="3"/>
  <c r="J2330" i="3"/>
  <c r="J2334" i="3"/>
  <c r="J2338" i="3"/>
  <c r="J2342" i="3"/>
  <c r="J2346" i="3"/>
  <c r="I2174" i="3"/>
  <c r="I2178" i="3"/>
  <c r="I2182" i="3"/>
  <c r="I2186" i="3"/>
  <c r="I2190" i="3"/>
  <c r="I2194" i="3"/>
  <c r="I2198" i="3"/>
  <c r="I2202" i="3"/>
  <c r="I2206" i="3"/>
  <c r="I2210" i="3"/>
  <c r="I2214" i="3"/>
  <c r="I2218" i="3"/>
  <c r="I2222" i="3"/>
  <c r="I2226" i="3"/>
  <c r="I2230" i="3"/>
  <c r="I2234" i="3"/>
  <c r="I2238" i="3"/>
  <c r="I2242" i="3"/>
  <c r="I2246" i="3"/>
  <c r="I2250" i="3"/>
  <c r="I2254" i="3"/>
  <c r="I2258" i="3"/>
  <c r="I2262" i="3"/>
  <c r="I2266" i="3"/>
  <c r="I2270" i="3"/>
  <c r="I2274" i="3"/>
  <c r="I2278" i="3"/>
  <c r="I2282" i="3"/>
  <c r="I2286" i="3"/>
  <c r="I2290" i="3"/>
  <c r="I2294" i="3"/>
  <c r="I2298" i="3"/>
  <c r="I2302" i="3"/>
  <c r="I2306" i="3"/>
  <c r="I2310" i="3"/>
  <c r="I2314" i="3"/>
  <c r="I2318" i="3"/>
  <c r="I2322" i="3"/>
  <c r="I2326" i="3"/>
  <c r="I2330" i="3"/>
  <c r="I2334" i="3"/>
  <c r="I2338" i="3"/>
  <c r="I2342" i="3"/>
  <c r="I2346" i="3"/>
  <c r="I2350" i="3"/>
  <c r="H2239" i="3"/>
  <c r="H2243" i="3"/>
  <c r="H2247" i="3"/>
  <c r="H2251" i="3"/>
  <c r="H2255" i="3"/>
  <c r="H2259" i="3"/>
  <c r="H2263" i="3"/>
  <c r="H2267" i="3"/>
  <c r="H2271" i="3"/>
  <c r="H2275" i="3"/>
  <c r="H2279" i="3"/>
  <c r="H2283" i="3"/>
  <c r="H2287" i="3"/>
  <c r="H2291" i="3"/>
  <c r="H2295" i="3"/>
  <c r="H2299" i="3"/>
  <c r="H2303" i="3"/>
  <c r="H2307" i="3"/>
  <c r="H2311" i="3"/>
  <c r="H2315" i="3"/>
  <c r="H2319" i="3"/>
  <c r="H2323" i="3"/>
  <c r="H2327" i="3"/>
  <c r="H2331" i="3"/>
  <c r="H2335" i="3"/>
  <c r="H2339" i="3"/>
  <c r="H2343" i="3"/>
  <c r="H2347" i="3"/>
  <c r="H2351" i="3"/>
  <c r="H2355" i="3"/>
  <c r="H2359" i="3"/>
  <c r="H2363" i="3"/>
  <c r="H2367" i="3"/>
  <c r="H2371" i="3"/>
  <c r="H2375" i="3"/>
  <c r="I2227" i="3"/>
  <c r="I2231" i="3"/>
  <c r="I2235" i="3"/>
  <c r="I2239" i="3"/>
  <c r="I2243" i="3"/>
  <c r="I2247" i="3"/>
  <c r="I2251" i="3"/>
  <c r="I2255" i="3"/>
  <c r="I2263" i="3"/>
  <c r="I2267" i="3"/>
  <c r="I2271" i="3"/>
  <c r="I2275" i="3"/>
  <c r="I2279" i="3"/>
  <c r="I2283" i="3"/>
  <c r="I2287" i="3"/>
  <c r="I2291" i="3"/>
  <c r="I2295" i="3"/>
  <c r="I2299" i="3"/>
  <c r="I2303" i="3"/>
  <c r="I2311" i="3"/>
  <c r="I2315" i="3"/>
  <c r="I2319" i="3"/>
  <c r="J2320" i="3"/>
  <c r="J2324" i="3"/>
  <c r="J2328" i="3"/>
  <c r="J2332" i="3"/>
  <c r="J2336" i="3"/>
  <c r="J2340" i="3"/>
  <c r="J2344" i="3"/>
  <c r="J2348" i="3"/>
  <c r="H2176" i="3"/>
  <c r="H2180" i="3"/>
  <c r="H2184" i="3"/>
  <c r="H2188" i="3"/>
  <c r="H2192" i="3"/>
  <c r="H2196" i="3"/>
  <c r="H2200" i="3"/>
  <c r="H2204" i="3"/>
  <c r="H2208" i="3"/>
  <c r="H2212" i="3"/>
  <c r="H2216" i="3"/>
  <c r="H2220" i="3"/>
  <c r="H2224" i="3"/>
  <c r="H2228" i="3"/>
  <c r="H2232" i="3"/>
  <c r="H2236" i="3"/>
  <c r="H2240" i="3"/>
  <c r="H2244" i="3"/>
  <c r="H2248" i="3"/>
  <c r="H2252" i="3"/>
  <c r="H2256" i="3"/>
  <c r="H2260" i="3"/>
  <c r="H2264" i="3"/>
  <c r="H2268" i="3"/>
  <c r="H2272" i="3"/>
  <c r="H2276" i="3"/>
  <c r="H2280" i="3"/>
  <c r="H2284" i="3"/>
  <c r="H2288" i="3"/>
  <c r="H2292" i="3"/>
  <c r="H2296" i="3"/>
  <c r="H2300" i="3"/>
  <c r="H2304" i="3"/>
  <c r="H2308" i="3"/>
  <c r="H2312" i="3"/>
  <c r="H2316" i="3"/>
  <c r="H2320" i="3"/>
  <c r="H2324" i="3"/>
  <c r="H2328" i="3"/>
  <c r="H2332" i="3"/>
  <c r="H2336" i="3"/>
  <c r="H2340" i="3"/>
  <c r="H2344" i="3"/>
  <c r="H2348" i="3"/>
  <c r="I2377" i="3"/>
  <c r="I2381" i="3"/>
  <c r="I2385" i="3"/>
  <c r="I2389" i="3"/>
  <c r="I2393" i="3"/>
  <c r="I2397" i="3"/>
  <c r="I2401" i="3"/>
  <c r="I2405" i="3"/>
  <c r="I2409" i="3"/>
  <c r="I2413" i="3"/>
  <c r="I2417" i="3"/>
  <c r="I2421" i="3"/>
  <c r="I2425" i="3"/>
  <c r="I2429" i="3"/>
  <c r="I2433" i="3"/>
  <c r="I2437" i="3"/>
  <c r="I2441" i="3"/>
  <c r="I2445" i="3"/>
  <c r="I2449" i="3"/>
  <c r="I2453" i="3"/>
  <c r="I2457" i="3"/>
  <c r="I2461" i="3"/>
  <c r="I2465" i="3"/>
  <c r="I2469" i="3"/>
  <c r="I2354" i="3"/>
  <c r="I2358" i="3"/>
  <c r="I2362" i="3"/>
  <c r="I2366" i="3"/>
  <c r="I2370" i="3"/>
  <c r="I2374" i="3"/>
  <c r="I2378" i="3"/>
  <c r="I2382" i="3"/>
  <c r="I2386" i="3"/>
  <c r="I2390" i="3"/>
  <c r="I2394" i="3"/>
  <c r="I2398" i="3"/>
  <c r="I2402" i="3"/>
  <c r="I2406" i="3"/>
  <c r="I2410" i="3"/>
  <c r="I2414" i="3"/>
  <c r="I2418" i="3"/>
  <c r="I2422" i="3"/>
  <c r="I2426" i="3"/>
  <c r="I2430" i="3"/>
  <c r="I2434" i="3"/>
  <c r="I2438" i="3"/>
  <c r="I2442" i="3"/>
  <c r="I2446" i="3"/>
  <c r="I2450" i="3"/>
  <c r="I2454" i="3"/>
  <c r="I2458" i="3"/>
  <c r="I2462" i="3"/>
  <c r="I2466" i="3"/>
  <c r="I2470" i="3"/>
  <c r="J2399" i="3"/>
  <c r="J2403" i="3"/>
  <c r="J2407" i="3"/>
  <c r="J2411" i="3"/>
  <c r="J2415" i="3"/>
  <c r="J2419" i="3"/>
  <c r="J2423" i="3"/>
  <c r="J2427" i="3"/>
  <c r="J2431" i="3"/>
  <c r="J2435" i="3"/>
  <c r="J2439" i="3"/>
  <c r="J2443" i="3"/>
  <c r="J2447" i="3"/>
  <c r="J2451" i="3"/>
  <c r="J2455" i="3"/>
  <c r="J2459" i="3"/>
  <c r="J2463" i="3"/>
  <c r="J2467" i="3"/>
  <c r="J2471" i="3"/>
  <c r="H2379" i="3"/>
  <c r="H2383" i="3"/>
  <c r="H2387" i="3"/>
  <c r="H2391" i="3"/>
  <c r="H2395" i="3"/>
  <c r="H2399" i="3"/>
  <c r="H2403" i="3"/>
  <c r="H2407" i="3"/>
  <c r="H2411" i="3"/>
  <c r="H2415" i="3"/>
  <c r="H2419" i="3"/>
  <c r="H2423" i="3"/>
  <c r="H2427" i="3"/>
  <c r="H2431" i="3"/>
  <c r="H2435" i="3"/>
  <c r="H2439" i="3"/>
  <c r="H2443" i="3"/>
  <c r="H2447" i="3"/>
  <c r="H2451" i="3"/>
  <c r="H2455" i="3"/>
  <c r="H2459" i="3"/>
  <c r="H2463" i="3"/>
  <c r="H2467" i="3"/>
  <c r="H2471" i="3"/>
  <c r="J2352" i="3"/>
  <c r="J2356" i="3"/>
  <c r="J2360" i="3"/>
  <c r="J2364" i="3"/>
  <c r="J2368" i="3"/>
  <c r="J2372" i="3"/>
  <c r="J2376" i="3"/>
  <c r="J2380" i="3"/>
  <c r="J2384" i="3"/>
  <c r="J2388" i="3"/>
  <c r="J2392" i="3"/>
  <c r="J2396" i="3"/>
  <c r="J2400" i="3"/>
  <c r="J2404" i="3"/>
  <c r="J2408" i="3"/>
  <c r="J2412" i="3"/>
  <c r="J2416" i="3"/>
  <c r="J2420" i="3"/>
  <c r="J2424" i="3"/>
  <c r="J2428" i="3"/>
  <c r="J2432" i="3"/>
  <c r="J2436" i="3"/>
  <c r="J2440" i="3"/>
  <c r="J2444" i="3"/>
  <c r="J2448" i="3"/>
  <c r="J2452" i="3"/>
  <c r="J2456" i="3"/>
  <c r="J2460" i="3"/>
  <c r="J2464" i="3"/>
  <c r="J2468" i="3"/>
  <c r="J2472" i="3"/>
  <c r="H8" i="3"/>
  <c r="R7" i="3"/>
  <c r="Q7" i="3"/>
  <c r="S7" i="3"/>
  <c r="S6" i="3"/>
  <c r="Q6" i="3"/>
  <c r="R6" i="3"/>
  <c r="S1484" i="7" l="1"/>
  <c r="R1484" i="7"/>
  <c r="Q773" i="7"/>
  <c r="S146" i="7"/>
  <c r="R146" i="7"/>
  <c r="S693" i="7"/>
  <c r="R693" i="7"/>
  <c r="Q1372" i="7"/>
  <c r="R1287" i="7"/>
  <c r="S1287" i="7"/>
  <c r="S771" i="7"/>
  <c r="R771" i="7"/>
  <c r="S200" i="7"/>
  <c r="R200" i="7"/>
  <c r="R1465" i="7"/>
  <c r="S1465" i="7"/>
  <c r="Q1440" i="7"/>
  <c r="S1362" i="7"/>
  <c r="R1362" i="7"/>
  <c r="R555" i="7"/>
  <c r="S555" i="7"/>
  <c r="R65" i="7"/>
  <c r="S65" i="7"/>
  <c r="R1206" i="7"/>
  <c r="S1206" i="7"/>
  <c r="R1344" i="7"/>
  <c r="S1344" i="7"/>
  <c r="R73" i="7"/>
  <c r="S73" i="7"/>
  <c r="S488" i="7"/>
  <c r="R488" i="7"/>
  <c r="Q1413" i="7"/>
  <c r="R1336" i="7"/>
  <c r="S1336" i="7"/>
  <c r="S331" i="7"/>
  <c r="R331" i="7"/>
  <c r="R283" i="7"/>
  <c r="S283" i="7"/>
  <c r="S1028" i="7"/>
  <c r="R1028" i="7"/>
  <c r="S744" i="7"/>
  <c r="R744" i="7"/>
  <c r="R945" i="7"/>
  <c r="S945" i="7"/>
  <c r="R627" i="7"/>
  <c r="S627" i="7"/>
  <c r="S393" i="7"/>
  <c r="R393" i="7"/>
  <c r="R595" i="7"/>
  <c r="S595" i="7"/>
  <c r="R1118" i="7"/>
  <c r="S1118" i="7"/>
  <c r="R329" i="7"/>
  <c r="S329" i="7"/>
  <c r="Q585" i="7"/>
  <c r="R582" i="7"/>
  <c r="S582" i="7"/>
  <c r="R450" i="7"/>
  <c r="S450" i="7"/>
  <c r="R707" i="7"/>
  <c r="S707" i="7"/>
  <c r="S995" i="7"/>
  <c r="R995" i="7"/>
  <c r="Q457" i="7"/>
  <c r="R1172" i="7"/>
  <c r="S1172" i="7"/>
  <c r="R447" i="7"/>
  <c r="S447" i="7"/>
  <c r="S478" i="7"/>
  <c r="R478" i="7"/>
  <c r="R445" i="7"/>
  <c r="S445" i="7"/>
  <c r="S829" i="7"/>
  <c r="R829" i="7"/>
  <c r="R1108" i="7"/>
  <c r="S1108" i="7"/>
  <c r="Q1282" i="7"/>
  <c r="Q1308" i="7"/>
  <c r="Q1510" i="7"/>
  <c r="Q19" i="7"/>
  <c r="S512" i="7"/>
  <c r="R512" i="7"/>
  <c r="R874" i="7"/>
  <c r="S874" i="7"/>
  <c r="R1022" i="7"/>
  <c r="S1022" i="7"/>
  <c r="Q1339" i="7"/>
  <c r="R610" i="7"/>
  <c r="S610" i="7"/>
  <c r="S781" i="7"/>
  <c r="R781" i="7"/>
  <c r="S245" i="7"/>
  <c r="R245" i="7"/>
  <c r="S92" i="7"/>
  <c r="R92" i="7"/>
  <c r="R97" i="7"/>
  <c r="S97" i="7"/>
  <c r="R1165" i="7"/>
  <c r="S1165" i="7"/>
  <c r="S872" i="7"/>
  <c r="R872" i="7"/>
  <c r="S45" i="7"/>
  <c r="R45" i="7"/>
  <c r="S1376" i="7"/>
  <c r="R1376" i="7"/>
  <c r="R696" i="7"/>
  <c r="S696" i="7"/>
  <c r="Q117" i="7"/>
  <c r="S1213" i="7"/>
  <c r="R1213" i="7"/>
  <c r="R705" i="7"/>
  <c r="S705" i="7"/>
  <c r="R538" i="7"/>
  <c r="S538" i="7"/>
  <c r="S716" i="7"/>
  <c r="R716" i="7"/>
  <c r="S1361" i="7"/>
  <c r="R1361" i="7"/>
  <c r="R690" i="7"/>
  <c r="S690" i="7"/>
  <c r="R214" i="7"/>
  <c r="S214" i="7"/>
  <c r="S523" i="7"/>
  <c r="R523" i="7"/>
  <c r="R720" i="7"/>
  <c r="S720" i="7"/>
  <c r="R113" i="7"/>
  <c r="S113" i="7"/>
  <c r="R1254" i="7"/>
  <c r="S1254" i="7"/>
  <c r="R133" i="7"/>
  <c r="S133" i="7"/>
  <c r="R217" i="7"/>
  <c r="S217" i="7"/>
  <c r="S1373" i="7"/>
  <c r="R1373" i="7"/>
  <c r="S158" i="7"/>
  <c r="R158" i="7"/>
  <c r="S1153" i="7"/>
  <c r="R1153" i="7"/>
  <c r="S1155" i="7"/>
  <c r="R1155" i="7"/>
  <c r="S964" i="7"/>
  <c r="R964" i="7"/>
  <c r="R351" i="7"/>
  <c r="S351" i="7"/>
  <c r="R664" i="7"/>
  <c r="S664" i="7"/>
  <c r="R924" i="7"/>
  <c r="S924" i="7"/>
  <c r="R408" i="7"/>
  <c r="S408" i="7"/>
  <c r="R468" i="7"/>
  <c r="S468" i="7"/>
  <c r="S233" i="7"/>
  <c r="R233" i="7"/>
  <c r="S655" i="7"/>
  <c r="R655" i="7"/>
  <c r="R652" i="7"/>
  <c r="S652" i="7"/>
  <c r="R1035" i="7"/>
  <c r="S1035" i="7"/>
  <c r="S728" i="7"/>
  <c r="R728" i="7"/>
  <c r="R345" i="7"/>
  <c r="S345" i="7"/>
  <c r="R342" i="7"/>
  <c r="S342" i="7"/>
  <c r="R1148" i="7"/>
  <c r="S1148" i="7"/>
  <c r="R909" i="7"/>
  <c r="S909" i="7"/>
  <c r="R465" i="7"/>
  <c r="S465" i="7"/>
  <c r="R1082" i="7"/>
  <c r="S1082" i="7"/>
  <c r="Q313" i="7"/>
  <c r="R401" i="7"/>
  <c r="S401" i="7"/>
  <c r="Q1065" i="7"/>
  <c r="R822" i="7"/>
  <c r="S822" i="7"/>
  <c r="Q1262" i="7"/>
  <c r="S1479" i="7"/>
  <c r="R1479" i="7"/>
  <c r="Q22" i="7"/>
  <c r="R776" i="7"/>
  <c r="S776" i="7"/>
  <c r="R553" i="7"/>
  <c r="S553" i="7"/>
  <c r="R1433" i="7"/>
  <c r="S1433" i="7"/>
  <c r="S516" i="7"/>
  <c r="R516" i="7"/>
  <c r="S1327" i="7"/>
  <c r="R1327" i="7"/>
  <c r="R540" i="7"/>
  <c r="S540" i="7"/>
  <c r="R1358" i="7"/>
  <c r="S1358" i="7"/>
  <c r="Q66" i="7"/>
  <c r="R95" i="7"/>
  <c r="S95" i="7"/>
  <c r="S156" i="7"/>
  <c r="R156" i="7"/>
  <c r="R1224" i="7"/>
  <c r="S1224" i="7"/>
  <c r="R1326" i="7"/>
  <c r="S1326" i="7"/>
  <c r="S1442" i="7"/>
  <c r="R1442" i="7"/>
  <c r="S784" i="7"/>
  <c r="R784" i="7"/>
  <c r="R682" i="7"/>
  <c r="S682" i="7"/>
  <c r="S1255" i="7"/>
  <c r="R1255" i="7"/>
  <c r="R779" i="7"/>
  <c r="S779" i="7"/>
  <c r="S1325" i="7"/>
  <c r="R1325" i="7"/>
  <c r="S799" i="7"/>
  <c r="R799" i="7"/>
  <c r="S786" i="7"/>
  <c r="R786" i="7"/>
  <c r="S790" i="7"/>
  <c r="R790" i="7"/>
  <c r="R971" i="7"/>
  <c r="S971" i="7"/>
  <c r="S730" i="7"/>
  <c r="R730" i="7"/>
  <c r="S1051" i="7"/>
  <c r="R1051" i="7"/>
  <c r="S1021" i="7"/>
  <c r="R1021" i="7"/>
  <c r="R295" i="7"/>
  <c r="S295" i="7"/>
  <c r="S659" i="7"/>
  <c r="R659" i="7"/>
  <c r="R388" i="7"/>
  <c r="S388" i="7"/>
  <c r="Q1166" i="7"/>
  <c r="S423" i="7"/>
  <c r="R423" i="7"/>
  <c r="S623" i="7"/>
  <c r="R623" i="7"/>
  <c r="Q620" i="7"/>
  <c r="R1069" i="7"/>
  <c r="S1069" i="7"/>
  <c r="S1003" i="7"/>
  <c r="R1003" i="7"/>
  <c r="R335" i="7"/>
  <c r="S335" i="7"/>
  <c r="Q321" i="7"/>
  <c r="Q273" i="7"/>
  <c r="S1024" i="7"/>
  <c r="R1024" i="7"/>
  <c r="R893" i="7"/>
  <c r="S893" i="7"/>
  <c r="Q418" i="7"/>
  <c r="S1083" i="7"/>
  <c r="R1083" i="7"/>
  <c r="R1138" i="7"/>
  <c r="S1138" i="7"/>
  <c r="S416" i="7"/>
  <c r="R416" i="7"/>
  <c r="R422" i="7"/>
  <c r="S422" i="7"/>
  <c r="R315" i="7"/>
  <c r="S315" i="7"/>
  <c r="R15" i="7"/>
  <c r="S15" i="7"/>
  <c r="S845" i="7"/>
  <c r="R845" i="7"/>
  <c r="R865" i="7"/>
  <c r="S865" i="7"/>
  <c r="Q20" i="7"/>
  <c r="S780" i="7"/>
  <c r="R780" i="7"/>
  <c r="R686" i="7"/>
  <c r="S686" i="7"/>
  <c r="R374" i="7"/>
  <c r="S374" i="7"/>
  <c r="S300" i="7"/>
  <c r="R300" i="7"/>
  <c r="R680" i="7"/>
  <c r="S680" i="7"/>
  <c r="R62" i="7"/>
  <c r="S62" i="7"/>
  <c r="R268" i="7"/>
  <c r="S268" i="7"/>
  <c r="R375" i="7"/>
  <c r="S375" i="7"/>
  <c r="R1161" i="7"/>
  <c r="S1161" i="7"/>
  <c r="S10" i="7"/>
  <c r="R10" i="7"/>
  <c r="R53" i="7"/>
  <c r="S53" i="7"/>
  <c r="S1391" i="7"/>
  <c r="R1391" i="7"/>
  <c r="S938" i="7"/>
  <c r="R938" i="7"/>
  <c r="S1392" i="7"/>
  <c r="R1392" i="7"/>
  <c r="S491" i="7"/>
  <c r="R491" i="7"/>
  <c r="Q206" i="7"/>
  <c r="S201" i="7"/>
  <c r="R201" i="7"/>
  <c r="S167" i="7"/>
  <c r="R167" i="7"/>
  <c r="R547" i="7"/>
  <c r="S547" i="7"/>
  <c r="S138" i="7"/>
  <c r="R138" i="7"/>
  <c r="R1422" i="7"/>
  <c r="S1422" i="7"/>
  <c r="R111" i="7"/>
  <c r="S111" i="7"/>
  <c r="R1237" i="7"/>
  <c r="S1237" i="7"/>
  <c r="S1249" i="7"/>
  <c r="R1249" i="7"/>
  <c r="Q1209" i="7"/>
  <c r="Q683" i="7"/>
  <c r="Q1434" i="7"/>
  <c r="R701" i="7"/>
  <c r="S701" i="7"/>
  <c r="R1328" i="7"/>
  <c r="S1328" i="7"/>
  <c r="R105" i="7"/>
  <c r="S105" i="7"/>
  <c r="R536" i="7"/>
  <c r="S536" i="7"/>
  <c r="R598" i="7"/>
  <c r="S598" i="7"/>
  <c r="S939" i="7"/>
  <c r="R939" i="7"/>
  <c r="R963" i="7"/>
  <c r="S963" i="7"/>
  <c r="R873" i="7"/>
  <c r="S873" i="7"/>
  <c r="R958" i="7"/>
  <c r="S958" i="7"/>
  <c r="R1183" i="7"/>
  <c r="S1183" i="7"/>
  <c r="S982" i="7"/>
  <c r="R982" i="7"/>
  <c r="S949" i="7"/>
  <c r="R949" i="7"/>
  <c r="Q858" i="7"/>
  <c r="S590" i="7"/>
  <c r="R590" i="7"/>
  <c r="R587" i="7"/>
  <c r="S587" i="7"/>
  <c r="S1154" i="7"/>
  <c r="R1154" i="7"/>
  <c r="R821" i="7"/>
  <c r="S821" i="7"/>
  <c r="S1033" i="7"/>
  <c r="R1033" i="7"/>
  <c r="R258" i="7"/>
  <c r="S258" i="7"/>
  <c r="R256" i="7"/>
  <c r="S256" i="7"/>
  <c r="S992" i="7"/>
  <c r="R992" i="7"/>
  <c r="S877" i="7"/>
  <c r="R877" i="7"/>
  <c r="S856" i="7"/>
  <c r="R856" i="7"/>
  <c r="R470" i="7"/>
  <c r="S470" i="7"/>
  <c r="S844" i="7"/>
  <c r="R844" i="7"/>
  <c r="R474" i="7"/>
  <c r="S474" i="7"/>
  <c r="S432" i="7"/>
  <c r="R432" i="7"/>
  <c r="R1086" i="7"/>
  <c r="S1086" i="7"/>
  <c r="Q472" i="7"/>
  <c r="R825" i="7"/>
  <c r="S825" i="7"/>
  <c r="Q1070" i="7"/>
  <c r="R834" i="7"/>
  <c r="S834" i="7"/>
  <c r="Q1506" i="7"/>
  <c r="Q1474" i="7"/>
  <c r="Q1492" i="7"/>
  <c r="S687" i="7"/>
  <c r="R687" i="7"/>
  <c r="S940" i="7"/>
  <c r="R940" i="7"/>
  <c r="R434" i="7"/>
  <c r="S434" i="7"/>
  <c r="S33" i="7"/>
  <c r="R33" i="7"/>
  <c r="R1227" i="7"/>
  <c r="S1227" i="7"/>
  <c r="R517" i="7"/>
  <c r="S517" i="7"/>
  <c r="R262" i="7"/>
  <c r="S262" i="7"/>
  <c r="R1427" i="7"/>
  <c r="S1427" i="7"/>
  <c r="R888" i="7"/>
  <c r="S888" i="7"/>
  <c r="R1480" i="7"/>
  <c r="S1480" i="7"/>
  <c r="T2775" i="3"/>
  <c r="R222" i="7"/>
  <c r="S222" i="7"/>
  <c r="S511" i="7"/>
  <c r="R511" i="7"/>
  <c r="R550" i="7"/>
  <c r="S550" i="7"/>
  <c r="S1388" i="7"/>
  <c r="R1388" i="7"/>
  <c r="R1414" i="7"/>
  <c r="S1414" i="7"/>
  <c r="S1409" i="7"/>
  <c r="R1409" i="7"/>
  <c r="S141" i="7"/>
  <c r="R141" i="7"/>
  <c r="S181" i="7"/>
  <c r="R181" i="7"/>
  <c r="S1424" i="7"/>
  <c r="R1424" i="7"/>
  <c r="R1215" i="7"/>
  <c r="S1215" i="7"/>
  <c r="R1267" i="7"/>
  <c r="S1267" i="7"/>
  <c r="R1218" i="7"/>
  <c r="S1218" i="7"/>
  <c r="S139" i="7"/>
  <c r="R139" i="7"/>
  <c r="Q1268" i="7"/>
  <c r="R71" i="7"/>
  <c r="S71" i="7"/>
  <c r="S1216" i="7"/>
  <c r="R1216" i="7"/>
  <c r="R93" i="7"/>
  <c r="S93" i="7"/>
  <c r="S770" i="7"/>
  <c r="R770" i="7"/>
  <c r="R1444" i="7"/>
  <c r="S1444" i="7"/>
  <c r="Q521" i="7"/>
  <c r="R942" i="7"/>
  <c r="S942" i="7"/>
  <c r="S726" i="7"/>
  <c r="R726" i="7"/>
  <c r="S890" i="7"/>
  <c r="R890" i="7"/>
  <c r="R348" i="7"/>
  <c r="S348" i="7"/>
  <c r="S277" i="7"/>
  <c r="R277" i="7"/>
  <c r="S1004" i="7"/>
  <c r="R1004" i="7"/>
  <c r="S625" i="7"/>
  <c r="R625" i="7"/>
  <c r="Q745" i="7"/>
  <c r="R1047" i="7"/>
  <c r="S1047" i="7"/>
  <c r="R377" i="7"/>
  <c r="S377" i="7"/>
  <c r="R352" i="7"/>
  <c r="S352" i="7"/>
  <c r="S937" i="7"/>
  <c r="R937" i="7"/>
  <c r="R646" i="7"/>
  <c r="S646" i="7"/>
  <c r="Q1001" i="7"/>
  <c r="S241" i="7"/>
  <c r="R241" i="7"/>
  <c r="S239" i="7"/>
  <c r="R239" i="7"/>
  <c r="S969" i="7"/>
  <c r="R969" i="7"/>
  <c r="R665" i="7"/>
  <c r="S665" i="7"/>
  <c r="S451" i="7"/>
  <c r="R451" i="7"/>
  <c r="S458" i="7"/>
  <c r="R458" i="7"/>
  <c r="R1059" i="7"/>
  <c r="S1059" i="7"/>
  <c r="R281" i="7"/>
  <c r="S281" i="7"/>
  <c r="S1099" i="7"/>
  <c r="R1099" i="7"/>
  <c r="R11" i="7"/>
  <c r="S11" i="7"/>
  <c r="R448" i="7"/>
  <c r="S448" i="7"/>
  <c r="Q314" i="7"/>
  <c r="Q863" i="7"/>
  <c r="R857" i="7"/>
  <c r="S857" i="7"/>
  <c r="R419" i="7"/>
  <c r="S419" i="7"/>
  <c r="Q1266" i="7"/>
  <c r="Q1503" i="7"/>
  <c r="Q39" i="7"/>
  <c r="Q48" i="7"/>
  <c r="R558" i="7"/>
  <c r="S558" i="7"/>
  <c r="S58" i="7"/>
  <c r="R58" i="7"/>
  <c r="S766" i="7"/>
  <c r="R766" i="7"/>
  <c r="R299" i="7"/>
  <c r="S299" i="7"/>
  <c r="R678" i="7"/>
  <c r="S678" i="7"/>
  <c r="S1184" i="7"/>
  <c r="R1184" i="7"/>
  <c r="R1106" i="7"/>
  <c r="S1106" i="7"/>
  <c r="S1338" i="7"/>
  <c r="R1338" i="7"/>
  <c r="S712" i="7"/>
  <c r="R712" i="7"/>
  <c r="S1016" i="7"/>
  <c r="R1016" i="7"/>
  <c r="S1173" i="7"/>
  <c r="R1173" i="7"/>
  <c r="R805" i="7"/>
  <c r="S805" i="7"/>
  <c r="S1360" i="7"/>
  <c r="R1360" i="7"/>
  <c r="R1453" i="7"/>
  <c r="S1453" i="7"/>
  <c r="R525" i="7"/>
  <c r="S525" i="7"/>
  <c r="R1264" i="7"/>
  <c r="S1264" i="7"/>
  <c r="Q803" i="7"/>
  <c r="S1205" i="7"/>
  <c r="R1205" i="7"/>
  <c r="S782" i="7"/>
  <c r="R782" i="7"/>
  <c r="R691" i="7"/>
  <c r="S691" i="7"/>
  <c r="S496" i="7"/>
  <c r="R496" i="7"/>
  <c r="S1294" i="7"/>
  <c r="R1294" i="7"/>
  <c r="S1251" i="7"/>
  <c r="R1251" i="7"/>
  <c r="R688" i="7"/>
  <c r="S688" i="7"/>
  <c r="S162" i="7"/>
  <c r="R162" i="7"/>
  <c r="R171" i="7"/>
  <c r="S171" i="7"/>
  <c r="S513" i="7"/>
  <c r="R513" i="7"/>
  <c r="S129" i="7"/>
  <c r="R129" i="7"/>
  <c r="R561" i="7"/>
  <c r="S561" i="7"/>
  <c r="R549" i="7"/>
  <c r="S549" i="7"/>
  <c r="R1397" i="7"/>
  <c r="S1397" i="7"/>
  <c r="R1355" i="7"/>
  <c r="S1355" i="7"/>
  <c r="R597" i="7"/>
  <c r="S597" i="7"/>
  <c r="S1156" i="7"/>
  <c r="R1156" i="7"/>
  <c r="S1203" i="7"/>
  <c r="R1203" i="7"/>
  <c r="R749" i="7"/>
  <c r="S749" i="7"/>
  <c r="R948" i="7"/>
  <c r="S948" i="7"/>
  <c r="R657" i="7"/>
  <c r="S657" i="7"/>
  <c r="R1158" i="7"/>
  <c r="S1158" i="7"/>
  <c r="Q367" i="7"/>
  <c r="Q1015" i="7"/>
  <c r="R265" i="7"/>
  <c r="S265" i="7"/>
  <c r="S246" i="7"/>
  <c r="R246" i="7"/>
  <c r="R733" i="7"/>
  <c r="S733" i="7"/>
  <c r="R614" i="7"/>
  <c r="S614" i="7"/>
  <c r="R819" i="7"/>
  <c r="S819" i="7"/>
  <c r="S1192" i="7"/>
  <c r="R1192" i="7"/>
  <c r="R1081" i="7"/>
  <c r="S1081" i="7"/>
  <c r="Q926" i="7"/>
  <c r="R633" i="7"/>
  <c r="S633" i="7"/>
  <c r="Q462" i="7"/>
  <c r="R835" i="7"/>
  <c r="S835" i="7"/>
  <c r="R867" i="7"/>
  <c r="S867" i="7"/>
  <c r="R1125" i="7"/>
  <c r="S1125" i="7"/>
  <c r="Q403" i="7"/>
  <c r="R836" i="7"/>
  <c r="S836" i="7"/>
  <c r="R1102" i="7"/>
  <c r="S1102" i="7"/>
  <c r="Q1340" i="7"/>
  <c r="Q1316" i="7"/>
  <c r="Q1478" i="7"/>
  <c r="Q1509" i="7"/>
  <c r="Q44" i="7"/>
  <c r="Q32" i="7"/>
  <c r="Q52" i="7"/>
  <c r="S509" i="7"/>
  <c r="R509" i="7"/>
  <c r="R264" i="7"/>
  <c r="S264" i="7"/>
  <c r="R148" i="7"/>
  <c r="S148" i="7"/>
  <c r="R1226" i="7"/>
  <c r="S1226" i="7"/>
  <c r="R1127" i="7"/>
  <c r="S1127" i="7"/>
  <c r="R1246" i="7"/>
  <c r="S1246" i="7"/>
  <c r="S251" i="7"/>
  <c r="R251" i="7"/>
  <c r="R968" i="7"/>
  <c r="S968" i="7"/>
  <c r="S828" i="7"/>
  <c r="R828" i="7"/>
  <c r="S778" i="7"/>
  <c r="R778" i="7"/>
  <c r="R1011" i="7"/>
  <c r="S1011" i="7"/>
  <c r="Q407" i="7"/>
  <c r="R1076" i="7"/>
  <c r="S1076" i="7"/>
  <c r="R30" i="7"/>
  <c r="S30" i="7"/>
  <c r="R78" i="7"/>
  <c r="S78" i="7"/>
  <c r="R74" i="7"/>
  <c r="S74" i="7"/>
  <c r="S1407" i="7"/>
  <c r="R1407" i="7"/>
  <c r="R1207" i="7"/>
  <c r="S1207" i="7"/>
  <c r="R580" i="7"/>
  <c r="S580" i="7"/>
  <c r="S119" i="7"/>
  <c r="R119" i="7"/>
  <c r="S179" i="7"/>
  <c r="R179" i="7"/>
  <c r="R675" i="7"/>
  <c r="S675" i="7"/>
  <c r="S1457" i="7"/>
  <c r="R1457" i="7"/>
  <c r="S1225" i="7"/>
  <c r="R1225" i="7"/>
  <c r="R220" i="7"/>
  <c r="S220" i="7"/>
  <c r="S1410" i="7"/>
  <c r="R1410" i="7"/>
  <c r="R1431" i="7"/>
  <c r="S1431" i="7"/>
  <c r="S194" i="7"/>
  <c r="R194" i="7"/>
  <c r="R578" i="7"/>
  <c r="S578" i="7"/>
  <c r="Q501" i="7"/>
  <c r="R1238" i="7"/>
  <c r="S1238" i="7"/>
  <c r="S1428" i="7"/>
  <c r="R1428" i="7"/>
  <c r="S56" i="7"/>
  <c r="R56" i="7"/>
  <c r="R112" i="7"/>
  <c r="S112" i="7"/>
  <c r="S900" i="7"/>
  <c r="R900" i="7"/>
  <c r="S759" i="7"/>
  <c r="R759" i="7"/>
  <c r="S1048" i="7"/>
  <c r="R1048" i="7"/>
  <c r="S358" i="7"/>
  <c r="R358" i="7"/>
  <c r="Q291" i="7"/>
  <c r="Q997" i="7"/>
  <c r="R763" i="7"/>
  <c r="S763" i="7"/>
  <c r="Q1202" i="7"/>
  <c r="S983" i="7"/>
  <c r="R983" i="7"/>
  <c r="S248" i="7"/>
  <c r="R248" i="7"/>
  <c r="S229" i="7"/>
  <c r="R229" i="7"/>
  <c r="Q344" i="7"/>
  <c r="R456" i="7"/>
  <c r="S456" i="7"/>
  <c r="Q644" i="7"/>
  <c r="S1176" i="7"/>
  <c r="R1176" i="7"/>
  <c r="R1190" i="7"/>
  <c r="S1190" i="7"/>
  <c r="Q910" i="7"/>
  <c r="Q600" i="7"/>
  <c r="R1092" i="7"/>
  <c r="S1092" i="7"/>
  <c r="R1114" i="7"/>
  <c r="S1114" i="7"/>
  <c r="R430" i="7"/>
  <c r="S430" i="7"/>
  <c r="S1067" i="7"/>
  <c r="R1067" i="7"/>
  <c r="R850" i="7"/>
  <c r="S850" i="7"/>
  <c r="R285" i="7"/>
  <c r="S285" i="7"/>
  <c r="R317" i="7"/>
  <c r="S317" i="7"/>
  <c r="R296" i="7"/>
  <c r="S296" i="7"/>
  <c r="R469" i="7"/>
  <c r="S469" i="7"/>
  <c r="R428" i="7"/>
  <c r="S428" i="7"/>
  <c r="S452" i="7"/>
  <c r="R452" i="7"/>
  <c r="Q1332" i="7"/>
  <c r="Q1498" i="7"/>
  <c r="Q37" i="7"/>
  <c r="Q35" i="7"/>
  <c r="R1477" i="7"/>
  <c r="S1477" i="7"/>
  <c r="R569" i="7"/>
  <c r="S569" i="7"/>
  <c r="S86" i="7"/>
  <c r="R86" i="7"/>
  <c r="R1279" i="7"/>
  <c r="S1279" i="7"/>
  <c r="S1363" i="7"/>
  <c r="R1363" i="7"/>
  <c r="Q55" i="7"/>
  <c r="S184" i="7"/>
  <c r="R184" i="7"/>
  <c r="S1243" i="7"/>
  <c r="R1243" i="7"/>
  <c r="R191" i="7"/>
  <c r="S191" i="7"/>
  <c r="R1318" i="7"/>
  <c r="S1318" i="7"/>
  <c r="S1217" i="7"/>
  <c r="R1217" i="7"/>
  <c r="R107" i="7"/>
  <c r="S107" i="7"/>
  <c r="R89" i="7"/>
  <c r="S89" i="7"/>
  <c r="R1463" i="7"/>
  <c r="S1463" i="7"/>
  <c r="R145" i="7"/>
  <c r="S145" i="7"/>
  <c r="R1296" i="7"/>
  <c r="S1296" i="7"/>
  <c r="Q810" i="7"/>
  <c r="S1381" i="7"/>
  <c r="R1381" i="7"/>
  <c r="S131" i="7"/>
  <c r="R131" i="7"/>
  <c r="R91" i="7"/>
  <c r="S91" i="7"/>
  <c r="S757" i="7"/>
  <c r="R757" i="7"/>
  <c r="Q289" i="7"/>
  <c r="R959" i="7"/>
  <c r="S959" i="7"/>
  <c r="S953" i="7"/>
  <c r="R953" i="7"/>
  <c r="R947" i="7"/>
  <c r="S947" i="7"/>
  <c r="R922" i="7"/>
  <c r="S922" i="7"/>
  <c r="R724" i="7"/>
  <c r="S724" i="7"/>
  <c r="Q1186" i="7"/>
  <c r="R658" i="7"/>
  <c r="S658" i="7"/>
  <c r="R979" i="7"/>
  <c r="S979" i="7"/>
  <c r="R1196" i="7"/>
  <c r="S1196" i="7"/>
  <c r="S371" i="7"/>
  <c r="R371" i="7"/>
  <c r="R612" i="7"/>
  <c r="S612" i="7"/>
  <c r="S1030" i="7"/>
  <c r="R1030" i="7"/>
  <c r="R1174" i="7"/>
  <c r="S1174" i="7"/>
  <c r="Q894" i="7"/>
  <c r="S395" i="7"/>
  <c r="R395" i="7"/>
  <c r="S484" i="7"/>
  <c r="R484" i="7"/>
  <c r="Q1115" i="7"/>
  <c r="Q1146" i="7"/>
  <c r="R1091" i="7"/>
  <c r="S1091" i="7"/>
  <c r="R1131" i="7"/>
  <c r="S1131" i="7"/>
  <c r="Q1143" i="7"/>
  <c r="S429" i="7"/>
  <c r="R429" i="7"/>
  <c r="Q838" i="7"/>
  <c r="R826" i="7"/>
  <c r="S826" i="7"/>
  <c r="Q1504" i="7"/>
  <c r="Q50" i="7"/>
  <c r="Q36" i="7"/>
  <c r="R1459" i="7"/>
  <c r="S1459" i="7"/>
  <c r="R312" i="7"/>
  <c r="S312" i="7"/>
  <c r="R1060" i="7"/>
  <c r="S1060" i="7"/>
  <c r="S302" i="7"/>
  <c r="R302" i="7"/>
  <c r="Q709" i="7"/>
  <c r="R81" i="7"/>
  <c r="S81" i="7"/>
  <c r="S357" i="7"/>
  <c r="R357" i="7"/>
  <c r="R1077" i="7"/>
  <c r="S1077" i="7"/>
  <c r="S1275" i="7"/>
  <c r="R1275" i="7"/>
  <c r="S952" i="7"/>
  <c r="R952" i="7"/>
  <c r="S1189" i="7"/>
  <c r="R1189" i="7"/>
  <c r="S769" i="7"/>
  <c r="R769" i="7"/>
  <c r="S775" i="7"/>
  <c r="R775" i="7"/>
  <c r="S236" i="7"/>
  <c r="R236" i="7"/>
  <c r="R842" i="7"/>
  <c r="S842" i="7"/>
  <c r="R792" i="7"/>
  <c r="S792" i="7"/>
  <c r="R1449" i="7"/>
  <c r="S1449" i="7"/>
  <c r="S183" i="7"/>
  <c r="R183" i="7"/>
  <c r="S490" i="7"/>
  <c r="R490" i="7"/>
  <c r="Q764" i="7"/>
  <c r="S1366" i="7"/>
  <c r="R1366" i="7"/>
  <c r="R1411" i="7"/>
  <c r="S1411" i="7"/>
  <c r="R1219" i="7"/>
  <c r="S1219" i="7"/>
  <c r="R560" i="7"/>
  <c r="S560" i="7"/>
  <c r="Q196" i="7"/>
  <c r="S121" i="7"/>
  <c r="R121" i="7"/>
  <c r="R1228" i="7"/>
  <c r="S1228" i="7"/>
  <c r="S714" i="7"/>
  <c r="R714" i="7"/>
  <c r="S719" i="7"/>
  <c r="R719" i="7"/>
  <c r="R165" i="7"/>
  <c r="S165" i="7"/>
  <c r="R1322" i="7"/>
  <c r="S1322" i="7"/>
  <c r="S1385" i="7"/>
  <c r="R1385" i="7"/>
  <c r="R524" i="7"/>
  <c r="S524" i="7"/>
  <c r="R734" i="7"/>
  <c r="S734" i="7"/>
  <c r="R906" i="7"/>
  <c r="S906" i="7"/>
  <c r="S889" i="7"/>
  <c r="R889" i="7"/>
  <c r="S318" i="7"/>
  <c r="R318" i="7"/>
  <c r="S738" i="7"/>
  <c r="R738" i="7"/>
  <c r="R647" i="7"/>
  <c r="S647" i="7"/>
  <c r="S324" i="7"/>
  <c r="R324" i="7"/>
  <c r="Q1170" i="7"/>
  <c r="R626" i="7"/>
  <c r="S626" i="7"/>
  <c r="S654" i="7"/>
  <c r="R654" i="7"/>
  <c r="Q1197" i="7"/>
  <c r="S1180" i="7"/>
  <c r="R1180" i="7"/>
  <c r="R347" i="7"/>
  <c r="S347" i="7"/>
  <c r="R444" i="7"/>
  <c r="S444" i="7"/>
  <c r="R998" i="7"/>
  <c r="S998" i="7"/>
  <c r="S1149" i="7"/>
  <c r="R1149" i="7"/>
  <c r="Q878" i="7"/>
  <c r="S362" i="7"/>
  <c r="R362" i="7"/>
  <c r="R1126" i="7"/>
  <c r="S1126" i="7"/>
  <c r="R7" i="7"/>
  <c r="S7" i="7"/>
  <c r="R1147" i="7"/>
  <c r="S1147" i="7"/>
  <c r="R1079" i="7"/>
  <c r="S1079" i="7"/>
  <c r="Q16" i="7"/>
  <c r="Q404" i="7"/>
  <c r="Q609" i="7"/>
  <c r="R446" i="7"/>
  <c r="S446" i="7"/>
  <c r="R4" i="7"/>
  <c r="S4" i="7"/>
  <c r="Q320" i="7"/>
  <c r="Q34" i="7"/>
  <c r="S514" i="7"/>
  <c r="R514" i="7"/>
  <c r="S244" i="7"/>
  <c r="R244" i="7"/>
  <c r="R831" i="7"/>
  <c r="S831" i="7"/>
  <c r="S1436" i="7"/>
  <c r="R1436" i="7"/>
  <c r="R368" i="7"/>
  <c r="S368" i="7"/>
  <c r="Q1403" i="7"/>
  <c r="R809" i="7"/>
  <c r="S809" i="7"/>
  <c r="S1452" i="7"/>
  <c r="R1452" i="7"/>
  <c r="S176" i="7"/>
  <c r="R176" i="7"/>
  <c r="R554" i="7"/>
  <c r="S554" i="7"/>
  <c r="Q77" i="7"/>
  <c r="S172" i="7"/>
  <c r="R172" i="7"/>
  <c r="S708" i="7"/>
  <c r="R708" i="7"/>
  <c r="S1378" i="7"/>
  <c r="R1378" i="7"/>
  <c r="S1399" i="7"/>
  <c r="R1399" i="7"/>
  <c r="S1354" i="7"/>
  <c r="R1354" i="7"/>
  <c r="S1386" i="7"/>
  <c r="R1386" i="7"/>
  <c r="Q816" i="7"/>
  <c r="S715" i="7"/>
  <c r="R715" i="7"/>
  <c r="R94" i="7"/>
  <c r="S94" i="7"/>
  <c r="S811" i="7"/>
  <c r="R811" i="7"/>
  <c r="S807" i="7"/>
  <c r="R807" i="7"/>
  <c r="S186" i="7"/>
  <c r="R186" i="7"/>
  <c r="Q60" i="7"/>
  <c r="Q751" i="7"/>
  <c r="R599" i="7"/>
  <c r="S599" i="7"/>
  <c r="R389" i="7"/>
  <c r="S389" i="7"/>
  <c r="R951" i="7"/>
  <c r="S951" i="7"/>
  <c r="R341" i="7"/>
  <c r="S341" i="7"/>
  <c r="R269" i="7"/>
  <c r="S269" i="7"/>
  <c r="R1169" i="7"/>
  <c r="S1169" i="7"/>
  <c r="R1050" i="7"/>
  <c r="S1050" i="7"/>
  <c r="R593" i="7"/>
  <c r="S593" i="7"/>
  <c r="R622" i="7"/>
  <c r="S622" i="7"/>
  <c r="Q1181" i="7"/>
  <c r="R1038" i="7"/>
  <c r="S1038" i="7"/>
  <c r="S260" i="7"/>
  <c r="R260" i="7"/>
  <c r="S323" i="7"/>
  <c r="R323" i="7"/>
  <c r="R972" i="7"/>
  <c r="S972" i="7"/>
  <c r="S1026" i="7"/>
  <c r="R1026" i="7"/>
  <c r="R667" i="7"/>
  <c r="S667" i="7"/>
  <c r="R339" i="7"/>
  <c r="S339" i="7"/>
  <c r="R1064" i="7"/>
  <c r="S1064" i="7"/>
  <c r="S2" i="7"/>
  <c r="R2" i="7"/>
  <c r="R297" i="7"/>
  <c r="S297" i="7"/>
  <c r="R319" i="7"/>
  <c r="S319" i="7"/>
  <c r="S437" i="7"/>
  <c r="R437" i="7"/>
  <c r="S453" i="7"/>
  <c r="R453" i="7"/>
  <c r="S290" i="7"/>
  <c r="R290" i="7"/>
  <c r="Q1346" i="7"/>
  <c r="Q1493" i="7"/>
  <c r="Q1488" i="7"/>
  <c r="R564" i="7"/>
  <c r="S564" i="7"/>
  <c r="S1396" i="7"/>
  <c r="R1396" i="7"/>
  <c r="R1109" i="7"/>
  <c r="S1109" i="7"/>
  <c r="R584" i="7"/>
  <c r="S584" i="7"/>
  <c r="R1359" i="7"/>
  <c r="S1359" i="7"/>
  <c r="R108" i="7"/>
  <c r="S108" i="7"/>
  <c r="S338" i="7"/>
  <c r="R338" i="7"/>
  <c r="S1310" i="7"/>
  <c r="R1310" i="7"/>
  <c r="S227" i="7"/>
  <c r="R227" i="7"/>
  <c r="R1124" i="7"/>
  <c r="S1124" i="7"/>
  <c r="R833" i="7"/>
  <c r="S833" i="7"/>
  <c r="R1247" i="7"/>
  <c r="S1247" i="7"/>
  <c r="S742" i="7"/>
  <c r="R742" i="7"/>
  <c r="S1009" i="7"/>
  <c r="R1009" i="7"/>
  <c r="Q1141" i="7"/>
  <c r="S433" i="7"/>
  <c r="R433" i="7"/>
  <c r="R106" i="7"/>
  <c r="S106" i="7"/>
  <c r="S559" i="7"/>
  <c r="R559" i="7"/>
  <c r="R566" i="7"/>
  <c r="S566" i="7"/>
  <c r="R721" i="7"/>
  <c r="S721" i="7"/>
  <c r="R556" i="7"/>
  <c r="S556" i="7"/>
  <c r="Q798" i="7"/>
  <c r="S1368" i="7"/>
  <c r="R1368" i="7"/>
  <c r="S1462" i="7"/>
  <c r="R1462" i="7"/>
  <c r="Q188" i="7"/>
  <c r="S75" i="7"/>
  <c r="R75" i="7"/>
  <c r="R57" i="7"/>
  <c r="S57" i="7"/>
  <c r="R1315" i="7"/>
  <c r="S1315" i="7"/>
  <c r="R1347" i="7"/>
  <c r="S1347" i="7"/>
  <c r="S1241" i="7"/>
  <c r="R1241" i="7"/>
  <c r="R685" i="7"/>
  <c r="S685" i="7"/>
  <c r="S1277" i="7"/>
  <c r="R1277" i="7"/>
  <c r="S765" i="7"/>
  <c r="R765" i="7"/>
  <c r="S1369" i="7"/>
  <c r="R1369" i="7"/>
  <c r="R1304" i="7"/>
  <c r="S1304" i="7"/>
  <c r="S1421" i="7"/>
  <c r="R1421" i="7"/>
  <c r="S322" i="7"/>
  <c r="R322" i="7"/>
  <c r="S1152" i="7"/>
  <c r="R1152" i="7"/>
  <c r="Q1046" i="7"/>
  <c r="S741" i="7"/>
  <c r="R741" i="7"/>
  <c r="R1014" i="7"/>
  <c r="S1014" i="7"/>
  <c r="Q1085" i="7"/>
  <c r="R980" i="7"/>
  <c r="S980" i="7"/>
  <c r="Q1018" i="7"/>
  <c r="S379" i="7"/>
  <c r="R379" i="7"/>
  <c r="R589" i="7"/>
  <c r="S589" i="7"/>
  <c r="R1040" i="7"/>
  <c r="S1040" i="7"/>
  <c r="S1006" i="7"/>
  <c r="R1006" i="7"/>
  <c r="S243" i="7"/>
  <c r="R243" i="7"/>
  <c r="R259" i="7"/>
  <c r="S259" i="7"/>
  <c r="Q929" i="7"/>
  <c r="S994" i="7"/>
  <c r="R994" i="7"/>
  <c r="Q635" i="7"/>
  <c r="Q1137" i="7"/>
  <c r="R6" i="7"/>
  <c r="S6" i="7"/>
  <c r="Q1063" i="7"/>
  <c r="R397" i="7"/>
  <c r="S397" i="7"/>
  <c r="S413" i="7"/>
  <c r="R413" i="7"/>
  <c r="R263" i="7"/>
  <c r="S263" i="7"/>
  <c r="R849" i="7"/>
  <c r="S849" i="7"/>
  <c r="R827" i="7"/>
  <c r="S827" i="7"/>
  <c r="Q1330" i="7"/>
  <c r="Q1490" i="7"/>
  <c r="S1437" i="7"/>
  <c r="R1437" i="7"/>
  <c r="R114" i="7"/>
  <c r="S114" i="7"/>
  <c r="S142" i="7"/>
  <c r="R142" i="7"/>
  <c r="Q532" i="7"/>
  <c r="S104" i="7"/>
  <c r="R104" i="7"/>
  <c r="S168" i="7"/>
  <c r="R168" i="7"/>
  <c r="S1374" i="7"/>
  <c r="R1374" i="7"/>
  <c r="Q159" i="7"/>
  <c r="R697" i="7"/>
  <c r="S697" i="7"/>
  <c r="S173" i="7"/>
  <c r="R173" i="7"/>
  <c r="R1454" i="7"/>
  <c r="S1454" i="7"/>
  <c r="R1261" i="7"/>
  <c r="S1261" i="7"/>
  <c r="S164" i="7"/>
  <c r="R164" i="7"/>
  <c r="Q1272" i="7"/>
  <c r="S203" i="7"/>
  <c r="R203" i="7"/>
  <c r="Q103" i="7"/>
  <c r="R1380" i="7"/>
  <c r="S1380" i="7"/>
  <c r="S125" i="7"/>
  <c r="R125" i="7"/>
  <c r="S1214" i="7"/>
  <c r="R1214" i="7"/>
  <c r="S1329" i="7"/>
  <c r="R1329" i="7"/>
  <c r="R752" i="7"/>
  <c r="S752" i="7"/>
  <c r="Q402" i="7"/>
  <c r="R884" i="7"/>
  <c r="S884" i="7"/>
  <c r="R350" i="7"/>
  <c r="S350" i="7"/>
  <c r="R928" i="7"/>
  <c r="S928" i="7"/>
  <c r="S1179" i="7"/>
  <c r="R1179" i="7"/>
  <c r="S908" i="7"/>
  <c r="R908" i="7"/>
  <c r="R986" i="7"/>
  <c r="S986" i="7"/>
  <c r="R267" i="7"/>
  <c r="S267" i="7"/>
  <c r="Q376" i="7"/>
  <c r="S1008" i="7"/>
  <c r="R1008" i="7"/>
  <c r="R976" i="7"/>
  <c r="S976" i="7"/>
  <c r="R435" i="7"/>
  <c r="S435" i="7"/>
  <c r="S242" i="7"/>
  <c r="R242" i="7"/>
  <c r="R913" i="7"/>
  <c r="S913" i="7"/>
  <c r="S970" i="7"/>
  <c r="R970" i="7"/>
  <c r="Q602" i="7"/>
  <c r="R848" i="7"/>
  <c r="S848" i="7"/>
  <c r="Q247" i="7"/>
  <c r="S862" i="7"/>
  <c r="R862" i="7"/>
  <c r="Q1062" i="7"/>
  <c r="Q1324" i="7"/>
  <c r="Q1486" i="7"/>
  <c r="S202" i="7"/>
  <c r="R202" i="7"/>
  <c r="S1408" i="7"/>
  <c r="R1408" i="7"/>
  <c r="R552" i="7"/>
  <c r="S552" i="7"/>
  <c r="R1430" i="7"/>
  <c r="S1430" i="7"/>
  <c r="Q1425" i="7"/>
  <c r="S63" i="7"/>
  <c r="R63" i="7"/>
  <c r="Q804" i="7"/>
  <c r="S812" i="7"/>
  <c r="R812" i="7"/>
  <c r="Q1464" i="7"/>
  <c r="R528" i="7"/>
  <c r="S528" i="7"/>
  <c r="S1367" i="7"/>
  <c r="R1367" i="7"/>
  <c r="R1283" i="7"/>
  <c r="S1283" i="7"/>
  <c r="S1337" i="7"/>
  <c r="R1337" i="7"/>
  <c r="Q1297" i="7"/>
  <c r="S161" i="7"/>
  <c r="R161" i="7"/>
  <c r="R1270" i="7"/>
  <c r="S1270" i="7"/>
  <c r="Q1357" i="7"/>
  <c r="R1323" i="7"/>
  <c r="S1323" i="7"/>
  <c r="R1259" i="7"/>
  <c r="S1259" i="7"/>
  <c r="S718" i="7"/>
  <c r="R718" i="7"/>
  <c r="R369" i="7"/>
  <c r="S369" i="7"/>
  <c r="S967" i="7"/>
  <c r="R967" i="7"/>
  <c r="S1201" i="7"/>
  <c r="R1201" i="7"/>
  <c r="S1191" i="7"/>
  <c r="R1191" i="7"/>
  <c r="R663" i="7"/>
  <c r="S663" i="7"/>
  <c r="R996" i="7"/>
  <c r="S996" i="7"/>
  <c r="R615" i="7"/>
  <c r="S615" i="7"/>
  <c r="Q966" i="7"/>
  <c r="Q439" i="7"/>
  <c r="S230" i="7"/>
  <c r="R230" i="7"/>
  <c r="S977" i="7"/>
  <c r="R977" i="7"/>
  <c r="R960" i="7"/>
  <c r="S960" i="7"/>
  <c r="S1150" i="7"/>
  <c r="R1150" i="7"/>
  <c r="S1193" i="7"/>
  <c r="R1193" i="7"/>
  <c r="R897" i="7"/>
  <c r="S897" i="7"/>
  <c r="R927" i="7"/>
  <c r="S927" i="7"/>
  <c r="R399" i="7"/>
  <c r="S399" i="7"/>
  <c r="R1120" i="7"/>
  <c r="S1120" i="7"/>
  <c r="S1129" i="7"/>
  <c r="R1129" i="7"/>
  <c r="R381" i="7"/>
  <c r="S381" i="7"/>
  <c r="S231" i="7"/>
  <c r="R231" i="7"/>
  <c r="S830" i="7"/>
  <c r="R830" i="7"/>
  <c r="Q1487" i="7"/>
  <c r="S1371" i="7"/>
  <c r="R1371" i="7"/>
  <c r="S1352" i="7"/>
  <c r="R1352" i="7"/>
  <c r="R219" i="7"/>
  <c r="S219" i="7"/>
  <c r="S1404" i="7"/>
  <c r="R1404" i="7"/>
  <c r="Q676" i="7"/>
  <c r="Q79" i="7"/>
  <c r="R579" i="7"/>
  <c r="S579" i="7"/>
  <c r="R216" i="7"/>
  <c r="S216" i="7"/>
  <c r="R1221" i="7"/>
  <c r="S1221" i="7"/>
  <c r="R68" i="7"/>
  <c r="S68" i="7"/>
  <c r="R223" i="7"/>
  <c r="S223" i="7"/>
  <c r="S132" i="7"/>
  <c r="R132" i="7"/>
  <c r="R1305" i="7"/>
  <c r="S1305" i="7"/>
  <c r="R1230" i="7"/>
  <c r="S1230" i="7"/>
  <c r="R1349" i="7"/>
  <c r="S1349" i="7"/>
  <c r="R226" i="7"/>
  <c r="S226" i="7"/>
  <c r="R545" i="7"/>
  <c r="S545" i="7"/>
  <c r="R1291" i="7"/>
  <c r="S1291" i="7"/>
  <c r="S157" i="7"/>
  <c r="R157" i="7"/>
  <c r="S1286" i="7"/>
  <c r="R1286" i="7"/>
  <c r="S1333" i="7"/>
  <c r="R1333" i="7"/>
  <c r="R221" i="7"/>
  <c r="S221" i="7"/>
  <c r="R333" i="7"/>
  <c r="S333" i="7"/>
  <c r="R896" i="7"/>
  <c r="S896" i="7"/>
  <c r="R1044" i="7"/>
  <c r="S1044" i="7"/>
  <c r="S1020" i="7"/>
  <c r="R1020" i="7"/>
  <c r="R332" i="7"/>
  <c r="S332" i="7"/>
  <c r="S921" i="7"/>
  <c r="R921" i="7"/>
  <c r="R731" i="7"/>
  <c r="S731" i="7"/>
  <c r="R923" i="7"/>
  <c r="S923" i="7"/>
  <c r="S394" i="7"/>
  <c r="R394" i="7"/>
  <c r="R866" i="7"/>
  <c r="S866" i="7"/>
  <c r="R961" i="7"/>
  <c r="S961" i="7"/>
  <c r="R933" i="7"/>
  <c r="S933" i="7"/>
  <c r="R761" i="7"/>
  <c r="S761" i="7"/>
  <c r="R1177" i="7"/>
  <c r="S1177" i="7"/>
  <c r="R881" i="7"/>
  <c r="S881" i="7"/>
  <c r="R911" i="7"/>
  <c r="S911" i="7"/>
  <c r="S363" i="7"/>
  <c r="R363" i="7"/>
  <c r="S1117" i="7"/>
  <c r="R1117" i="7"/>
  <c r="R843" i="7"/>
  <c r="S843" i="7"/>
  <c r="R1096" i="7"/>
  <c r="S1096" i="7"/>
  <c r="S278" i="7"/>
  <c r="R278" i="7"/>
  <c r="R1074" i="7"/>
  <c r="S1074" i="7"/>
  <c r="R1119" i="7"/>
  <c r="S1119" i="7"/>
  <c r="Q1473" i="7"/>
  <c r="Q38" i="7"/>
  <c r="R1455" i="7"/>
  <c r="S1455" i="7"/>
  <c r="S118" i="7"/>
  <c r="R118" i="7"/>
  <c r="Q808" i="7"/>
  <c r="R541" i="7"/>
  <c r="S541" i="7"/>
  <c r="Q695" i="7"/>
  <c r="R487" i="7"/>
  <c r="S487" i="7"/>
  <c r="S796" i="7"/>
  <c r="R796" i="7"/>
  <c r="R1467" i="7"/>
  <c r="S1467" i="7"/>
  <c r="R1443" i="7"/>
  <c r="S1443" i="7"/>
  <c r="S198" i="7"/>
  <c r="R198" i="7"/>
  <c r="R1319" i="7"/>
  <c r="S1319" i="7"/>
  <c r="S567" i="7"/>
  <c r="R567" i="7"/>
  <c r="Q1280" i="7"/>
  <c r="S153" i="7"/>
  <c r="R153" i="7"/>
  <c r="R177" i="7"/>
  <c r="S177" i="7"/>
  <c r="R67" i="7"/>
  <c r="S67" i="7"/>
  <c r="S783" i="7"/>
  <c r="R783" i="7"/>
  <c r="R581" i="7"/>
  <c r="S581" i="7"/>
  <c r="Q677" i="7"/>
  <c r="R72" i="7"/>
  <c r="S72" i="7"/>
  <c r="R758" i="7"/>
  <c r="S758" i="7"/>
  <c r="R594" i="7"/>
  <c r="S594" i="7"/>
  <c r="R880" i="7"/>
  <c r="S880" i="7"/>
  <c r="R936" i="7"/>
  <c r="S936" i="7"/>
  <c r="R359" i="7"/>
  <c r="S359" i="7"/>
  <c r="S639" i="7"/>
  <c r="R639" i="7"/>
  <c r="Q1162" i="7"/>
  <c r="S907" i="7"/>
  <c r="R907" i="7"/>
  <c r="R266" i="7"/>
  <c r="S266" i="7"/>
  <c r="S1198" i="7"/>
  <c r="R1198" i="7"/>
  <c r="S934" i="7"/>
  <c r="R934" i="7"/>
  <c r="R917" i="7"/>
  <c r="S917" i="7"/>
  <c r="Q729" i="7"/>
  <c r="S1032" i="7"/>
  <c r="R1032" i="7"/>
  <c r="R706" i="7"/>
  <c r="S706" i="7"/>
  <c r="R895" i="7"/>
  <c r="S895" i="7"/>
  <c r="R854" i="7"/>
  <c r="S854" i="7"/>
  <c r="R455" i="7"/>
  <c r="S455" i="7"/>
  <c r="Q1078" i="7"/>
  <c r="S1107" i="7"/>
  <c r="R1107" i="7"/>
  <c r="R1139" i="7"/>
  <c r="S1139" i="7"/>
  <c r="R1087" i="7"/>
  <c r="S1087" i="7"/>
  <c r="Q1306" i="7"/>
  <c r="Q1505" i="7"/>
  <c r="Q1512" i="7"/>
  <c r="Q1476" i="7"/>
  <c r="Q26" i="7"/>
  <c r="S1387" i="7"/>
  <c r="R1387" i="7"/>
  <c r="R1469" i="7"/>
  <c r="S1469" i="7"/>
  <c r="S1265" i="7"/>
  <c r="R1265" i="7"/>
  <c r="Q570" i="7"/>
  <c r="S1289" i="7"/>
  <c r="R1289" i="7"/>
  <c r="S1240" i="7"/>
  <c r="R1240" i="7"/>
  <c r="Q134" i="7"/>
  <c r="S204" i="7"/>
  <c r="R204" i="7"/>
  <c r="Q1313" i="7"/>
  <c r="R116" i="7"/>
  <c r="S116" i="7"/>
  <c r="R571" i="7"/>
  <c r="S571" i="7"/>
  <c r="R1418" i="7"/>
  <c r="S1418" i="7"/>
  <c r="S1258" i="7"/>
  <c r="R1258" i="7"/>
  <c r="R1466" i="7"/>
  <c r="S1466" i="7"/>
  <c r="Q126" i="7"/>
  <c r="Q710" i="7"/>
  <c r="S774" i="7"/>
  <c r="R774" i="7"/>
  <c r="R115" i="7"/>
  <c r="S115" i="7"/>
  <c r="R365" i="7"/>
  <c r="S365" i="7"/>
  <c r="R310" i="7"/>
  <c r="S310" i="7"/>
  <c r="Q372" i="7"/>
  <c r="R868" i="7"/>
  <c r="S868" i="7"/>
  <c r="Q957" i="7"/>
  <c r="Q989" i="7"/>
  <c r="R727" i="7"/>
  <c r="S727" i="7"/>
  <c r="S891" i="7"/>
  <c r="R891" i="7"/>
  <c r="S249" i="7"/>
  <c r="R249" i="7"/>
  <c r="R1182" i="7"/>
  <c r="S1182" i="7"/>
  <c r="R918" i="7"/>
  <c r="S918" i="7"/>
  <c r="S901" i="7"/>
  <c r="R901" i="7"/>
  <c r="S336" i="7"/>
  <c r="R336" i="7"/>
  <c r="R1000" i="7"/>
  <c r="S1000" i="7"/>
  <c r="R641" i="7"/>
  <c r="S641" i="7"/>
  <c r="R879" i="7"/>
  <c r="S879" i="7"/>
  <c r="Q954" i="7"/>
  <c r="R438" i="7"/>
  <c r="S438" i="7"/>
  <c r="R1121" i="7"/>
  <c r="S1121" i="7"/>
  <c r="R392" i="7"/>
  <c r="S392" i="7"/>
  <c r="S440" i="7"/>
  <c r="R440" i="7"/>
  <c r="R8" i="7"/>
  <c r="S8" i="7"/>
  <c r="R1055" i="7"/>
  <c r="S1055" i="7"/>
  <c r="R1098" i="7"/>
  <c r="S1098" i="7"/>
  <c r="R417" i="7"/>
  <c r="S417" i="7"/>
  <c r="Q1269" i="7"/>
  <c r="Q1501" i="7"/>
  <c r="Q1475" i="7"/>
  <c r="Q1511" i="7"/>
  <c r="Q1499" i="7"/>
  <c r="Q47" i="7"/>
  <c r="Q25" i="7"/>
  <c r="S150" i="7"/>
  <c r="R150" i="7"/>
  <c r="R1419" i="7"/>
  <c r="S1419" i="7"/>
  <c r="R1423" i="7"/>
  <c r="S1423" i="7"/>
  <c r="S169" i="7"/>
  <c r="R169" i="7"/>
  <c r="S1468" i="7"/>
  <c r="R1468" i="7"/>
  <c r="S494" i="7"/>
  <c r="R494" i="7"/>
  <c r="S170" i="7"/>
  <c r="R170" i="7"/>
  <c r="R1334" i="7"/>
  <c r="S1334" i="7"/>
  <c r="R1233" i="7"/>
  <c r="S1233" i="7"/>
  <c r="Q1248" i="7"/>
  <c r="S498" i="7"/>
  <c r="R498" i="7"/>
  <c r="R530" i="7"/>
  <c r="S530" i="7"/>
  <c r="R69" i="7"/>
  <c r="S69" i="7"/>
  <c r="S703" i="7"/>
  <c r="R703" i="7"/>
  <c r="R1335" i="7"/>
  <c r="S1335" i="7"/>
  <c r="R504" i="7"/>
  <c r="S504" i="7"/>
  <c r="R520" i="7"/>
  <c r="S520" i="7"/>
  <c r="S190" i="7"/>
  <c r="R190" i="7"/>
  <c r="R735" i="7"/>
  <c r="S735" i="7"/>
  <c r="R1151" i="7"/>
  <c r="S1151" i="7"/>
  <c r="Q1200" i="7"/>
  <c r="S343" i="7"/>
  <c r="R343" i="7"/>
  <c r="R355" i="7"/>
  <c r="S355" i="7"/>
  <c r="S920" i="7"/>
  <c r="R920" i="7"/>
  <c r="R1160" i="7"/>
  <c r="S1160" i="7"/>
  <c r="R875" i="7"/>
  <c r="S875" i="7"/>
  <c r="S232" i="7"/>
  <c r="R232" i="7"/>
  <c r="R1042" i="7"/>
  <c r="S1042" i="7"/>
  <c r="R902" i="7"/>
  <c r="S902" i="7"/>
  <c r="R885" i="7"/>
  <c r="S885" i="7"/>
  <c r="S1194" i="7"/>
  <c r="R1194" i="7"/>
  <c r="R973" i="7"/>
  <c r="S973" i="7"/>
  <c r="R608" i="7"/>
  <c r="S608" i="7"/>
  <c r="R669" i="7"/>
  <c r="S669" i="7"/>
  <c r="S750" i="7"/>
  <c r="R750" i="7"/>
  <c r="R1053" i="7"/>
  <c r="S1053" i="7"/>
  <c r="S442" i="7"/>
  <c r="R442" i="7"/>
  <c r="R1054" i="7"/>
  <c r="S1054" i="7"/>
  <c r="S424" i="7"/>
  <c r="R424" i="7"/>
  <c r="S464" i="7"/>
  <c r="R464" i="7"/>
  <c r="R841" i="7"/>
  <c r="S841" i="7"/>
  <c r="R1066" i="7"/>
  <c r="S1066" i="7"/>
  <c r="R467" i="7"/>
  <c r="S467" i="7"/>
  <c r="Q1300" i="7"/>
  <c r="Q1314" i="7"/>
  <c r="Q1500" i="7"/>
  <c r="S1256" i="7"/>
  <c r="R1256" i="7"/>
  <c r="R1435" i="7"/>
  <c r="S1435" i="7"/>
  <c r="Q123" i="7"/>
  <c r="R149" i="7"/>
  <c r="S149" i="7"/>
  <c r="R1379" i="7"/>
  <c r="S1379" i="7"/>
  <c r="S801" i="7"/>
  <c r="R801" i="7"/>
  <c r="Q506" i="7"/>
  <c r="S1390" i="7"/>
  <c r="R1390" i="7"/>
  <c r="S98" i="7"/>
  <c r="R98" i="7"/>
  <c r="R213" i="7"/>
  <c r="S213" i="7"/>
  <c r="R1263" i="7"/>
  <c r="S1263" i="7"/>
  <c r="S205" i="7"/>
  <c r="R205" i="7"/>
  <c r="R84" i="7"/>
  <c r="S84" i="7"/>
  <c r="R704" i="7"/>
  <c r="S704" i="7"/>
  <c r="R1285" i="7"/>
  <c r="S1285" i="7"/>
  <c r="S1350" i="7"/>
  <c r="R1350" i="7"/>
  <c r="R673" i="7"/>
  <c r="S673" i="7"/>
  <c r="R533" i="7"/>
  <c r="S533" i="7"/>
  <c r="R1210" i="7"/>
  <c r="S1210" i="7"/>
  <c r="R489" i="7"/>
  <c r="S489" i="7"/>
  <c r="S505" i="7"/>
  <c r="R505" i="7"/>
  <c r="R515" i="7"/>
  <c r="S515" i="7"/>
  <c r="S943" i="7"/>
  <c r="R943" i="7"/>
  <c r="R755" i="7"/>
  <c r="S755" i="7"/>
  <c r="R1043" i="7"/>
  <c r="S1043" i="7"/>
  <c r="Q280" i="7"/>
  <c r="S946" i="7"/>
  <c r="R946" i="7"/>
  <c r="R632" i="7"/>
  <c r="S632" i="7"/>
  <c r="Q1159" i="7"/>
  <c r="Q661" i="7"/>
  <c r="S1010" i="7"/>
  <c r="R1010" i="7"/>
  <c r="S886" i="7"/>
  <c r="R886" i="7"/>
  <c r="Q869" i="7"/>
  <c r="R1178" i="7"/>
  <c r="S1178" i="7"/>
  <c r="R930" i="7"/>
  <c r="S930" i="7"/>
  <c r="S420" i="7"/>
  <c r="R420" i="7"/>
  <c r="Q637" i="7"/>
  <c r="Q382" i="7"/>
  <c r="R415" i="7"/>
  <c r="S415" i="7"/>
  <c r="R1088" i="7"/>
  <c r="S1088" i="7"/>
  <c r="R1090" i="7"/>
  <c r="S1090" i="7"/>
  <c r="R1128" i="7"/>
  <c r="S1128" i="7"/>
  <c r="R1075" i="7"/>
  <c r="S1075" i="7"/>
  <c r="R293" i="7"/>
  <c r="S293" i="7"/>
  <c r="S480" i="7"/>
  <c r="R480" i="7"/>
  <c r="S301" i="7"/>
  <c r="R301" i="7"/>
  <c r="S853" i="7"/>
  <c r="R853" i="7"/>
  <c r="R274" i="7"/>
  <c r="S274" i="7"/>
  <c r="S411" i="7"/>
  <c r="R411" i="7"/>
  <c r="Q1274" i="7"/>
  <c r="Q29" i="7"/>
  <c r="Q51" i="7"/>
  <c r="S1491" i="7"/>
  <c r="R1491" i="7"/>
  <c r="S130" i="7"/>
  <c r="R130" i="7"/>
  <c r="R1445" i="7"/>
  <c r="S1445" i="7"/>
  <c r="S575" i="7"/>
  <c r="R575" i="7"/>
  <c r="S1311" i="7"/>
  <c r="R1311" i="7"/>
  <c r="S215" i="7"/>
  <c r="R215" i="7"/>
  <c r="S1377" i="7"/>
  <c r="R1377" i="7"/>
  <c r="R572" i="7"/>
  <c r="S572" i="7"/>
  <c r="S806" i="7"/>
  <c r="R806" i="7"/>
  <c r="R537" i="7"/>
  <c r="S537" i="7"/>
  <c r="S787" i="7"/>
  <c r="R787" i="7"/>
  <c r="R100" i="7"/>
  <c r="S100" i="7"/>
  <c r="R576" i="7"/>
  <c r="S576" i="7"/>
  <c r="S1426" i="7"/>
  <c r="R1426" i="7"/>
  <c r="S768" i="7"/>
  <c r="R768" i="7"/>
  <c r="S1312" i="7"/>
  <c r="R1312" i="7"/>
  <c r="R1364" i="7"/>
  <c r="S1364" i="7"/>
  <c r="Q1412" i="7"/>
  <c r="S197" i="7"/>
  <c r="R197" i="7"/>
  <c r="R90" i="7"/>
  <c r="S90" i="7"/>
  <c r="S788" i="7"/>
  <c r="R788" i="7"/>
  <c r="R941" i="7"/>
  <c r="S941" i="7"/>
  <c r="R378" i="7"/>
  <c r="S378" i="7"/>
  <c r="R1199" i="7"/>
  <c r="S1199" i="7"/>
  <c r="Q746" i="7"/>
  <c r="R737" i="7"/>
  <c r="S737" i="7"/>
  <c r="S1175" i="7"/>
  <c r="R1175" i="7"/>
  <c r="Q725" i="7"/>
  <c r="R629" i="7"/>
  <c r="S629" i="7"/>
  <c r="S410" i="7"/>
  <c r="R410" i="7"/>
  <c r="R978" i="7"/>
  <c r="S978" i="7"/>
  <c r="R870" i="7"/>
  <c r="S870" i="7"/>
  <c r="R649" i="7"/>
  <c r="S649" i="7"/>
  <c r="R1034" i="7"/>
  <c r="S1034" i="7"/>
  <c r="R914" i="7"/>
  <c r="S914" i="7"/>
  <c r="R859" i="7"/>
  <c r="S859" i="7"/>
  <c r="Q604" i="7"/>
  <c r="R1023" i="7"/>
  <c r="S1023" i="7"/>
  <c r="R1095" i="7"/>
  <c r="S1095" i="7"/>
  <c r="R481" i="7"/>
  <c r="S481" i="7"/>
  <c r="R1133" i="7"/>
  <c r="S1133" i="7"/>
  <c r="Q1093" i="7"/>
  <c r="S303" i="7"/>
  <c r="R303" i="7"/>
  <c r="R400" i="7"/>
  <c r="S400" i="7"/>
  <c r="R12" i="7"/>
  <c r="S12" i="7"/>
  <c r="R454" i="7"/>
  <c r="S454" i="7"/>
  <c r="S385" i="7"/>
  <c r="R385" i="7"/>
  <c r="Q473" i="7"/>
  <c r="R412" i="7"/>
  <c r="S412" i="7"/>
  <c r="S436" i="7"/>
  <c r="R436" i="7"/>
  <c r="Q1298" i="7"/>
  <c r="Q49" i="7"/>
  <c r="Q24" i="7"/>
  <c r="Q40" i="7"/>
  <c r="R187" i="7"/>
  <c r="S187" i="7"/>
  <c r="R361" i="7"/>
  <c r="S361" i="7"/>
  <c r="R526" i="7"/>
  <c r="S526" i="7"/>
  <c r="S1401" i="7"/>
  <c r="R1401" i="7"/>
  <c r="R904" i="7"/>
  <c r="S904" i="7"/>
  <c r="R96" i="7"/>
  <c r="S96" i="7"/>
  <c r="R1260" i="7"/>
  <c r="S1260" i="7"/>
  <c r="R228" i="7"/>
  <c r="S228" i="7"/>
  <c r="R284" i="7"/>
  <c r="S284" i="7"/>
  <c r="R1451" i="7"/>
  <c r="S1451" i="7"/>
  <c r="S182" i="7"/>
  <c r="R182" i="7"/>
  <c r="R548" i="7"/>
  <c r="S548" i="7"/>
  <c r="R1446" i="7"/>
  <c r="S1446" i="7"/>
  <c r="S199" i="7"/>
  <c r="R199" i="7"/>
  <c r="R503" i="7"/>
  <c r="S503" i="7"/>
  <c r="Q1398" i="7"/>
  <c r="R573" i="7"/>
  <c r="S573" i="7"/>
  <c r="S166" i="7"/>
  <c r="R166" i="7"/>
  <c r="R212" i="7"/>
  <c r="S212" i="7"/>
  <c r="R1220" i="7"/>
  <c r="S1220" i="7"/>
  <c r="S1458" i="7"/>
  <c r="R1458" i="7"/>
  <c r="S497" i="7"/>
  <c r="R497" i="7"/>
  <c r="R485" i="7"/>
  <c r="S485" i="7"/>
  <c r="S193" i="7"/>
  <c r="R193" i="7"/>
  <c r="Q1365" i="7"/>
  <c r="S80" i="7"/>
  <c r="R80" i="7"/>
  <c r="R508" i="7"/>
  <c r="S508" i="7"/>
  <c r="R1429" i="7"/>
  <c r="S1429" i="7"/>
  <c r="R905" i="7"/>
  <c r="S905" i="7"/>
  <c r="R592" i="7"/>
  <c r="S592" i="7"/>
  <c r="S1036" i="7"/>
  <c r="R1036" i="7"/>
  <c r="R354" i="7"/>
  <c r="S354" i="7"/>
  <c r="S340" i="7"/>
  <c r="R340" i="7"/>
  <c r="Q988" i="7"/>
  <c r="S1157" i="7"/>
  <c r="R1157" i="7"/>
  <c r="R596" i="7"/>
  <c r="S596" i="7"/>
  <c r="R962" i="7"/>
  <c r="S962" i="7"/>
  <c r="Q651" i="7"/>
  <c r="R617" i="7"/>
  <c r="S617" i="7"/>
  <c r="S1002" i="7"/>
  <c r="R1002" i="7"/>
  <c r="R898" i="7"/>
  <c r="S898" i="7"/>
  <c r="R672" i="7"/>
  <c r="S672" i="7"/>
  <c r="R449" i="7"/>
  <c r="S449" i="7"/>
  <c r="R991" i="7"/>
  <c r="S991" i="7"/>
  <c r="R839" i="7"/>
  <c r="S839" i="7"/>
  <c r="R1089" i="7"/>
  <c r="S1089" i="7"/>
  <c r="R483" i="7"/>
  <c r="S483" i="7"/>
  <c r="R1110" i="7"/>
  <c r="S1110" i="7"/>
  <c r="R294" i="7"/>
  <c r="S294" i="7"/>
  <c r="R13" i="7"/>
  <c r="S13" i="7"/>
  <c r="R1136" i="7"/>
  <c r="S1136" i="7"/>
  <c r="Q1497" i="7"/>
  <c r="Q1482" i="7"/>
  <c r="R1244" i="7"/>
  <c r="S1244" i="7"/>
  <c r="R1212" i="7"/>
  <c r="S1212" i="7"/>
  <c r="S642" i="7"/>
  <c r="R642" i="7"/>
  <c r="S837" i="7"/>
  <c r="R837" i="7"/>
  <c r="S124" i="7"/>
  <c r="R124" i="7"/>
  <c r="R1257" i="7"/>
  <c r="S1257" i="7"/>
  <c r="R328" i="7"/>
  <c r="S328" i="7"/>
  <c r="R475" i="7"/>
  <c r="S475" i="7"/>
  <c r="S18" i="7"/>
  <c r="R18" i="7"/>
  <c r="R370" i="7"/>
  <c r="S370" i="7"/>
  <c r="S286" i="7"/>
  <c r="R286" i="7"/>
  <c r="S250" i="7"/>
  <c r="R250" i="7"/>
  <c r="Q543" i="7"/>
  <c r="R1461" i="7"/>
  <c r="S1461" i="7"/>
  <c r="R1384" i="7"/>
  <c r="S1384" i="7"/>
  <c r="R568" i="7"/>
  <c r="S568" i="7"/>
  <c r="R1441" i="7"/>
  <c r="S1441" i="7"/>
  <c r="S510" i="7"/>
  <c r="R510" i="7"/>
  <c r="R109" i="7"/>
  <c r="S109" i="7"/>
  <c r="S542" i="7"/>
  <c r="R542" i="7"/>
  <c r="R1232" i="7"/>
  <c r="S1232" i="7"/>
  <c r="S1394" i="7"/>
  <c r="R1394" i="7"/>
  <c r="S192" i="7"/>
  <c r="R192" i="7"/>
  <c r="Q1252" i="7"/>
  <c r="Q562" i="7"/>
  <c r="Q698" i="7"/>
  <c r="Q1271" i="7"/>
  <c r="R794" i="7"/>
  <c r="S794" i="7"/>
  <c r="S791" i="7"/>
  <c r="R791" i="7"/>
  <c r="R59" i="7"/>
  <c r="S59" i="7"/>
  <c r="S813" i="7"/>
  <c r="R813" i="7"/>
  <c r="S151" i="7"/>
  <c r="R151" i="7"/>
  <c r="S944" i="7"/>
  <c r="R944" i="7"/>
  <c r="R292" i="7"/>
  <c r="S292" i="7"/>
  <c r="S876" i="7"/>
  <c r="R876" i="7"/>
  <c r="R353" i="7"/>
  <c r="S353" i="7"/>
  <c r="S1185" i="7"/>
  <c r="R1185" i="7"/>
  <c r="R916" i="7"/>
  <c r="S916" i="7"/>
  <c r="S762" i="7"/>
  <c r="R762" i="7"/>
  <c r="R360" i="7"/>
  <c r="S360" i="7"/>
  <c r="R1045" i="7"/>
  <c r="S1045" i="7"/>
  <c r="R935" i="7"/>
  <c r="S935" i="7"/>
  <c r="S619" i="7"/>
  <c r="R619" i="7"/>
  <c r="R583" i="7"/>
  <c r="S583" i="7"/>
  <c r="R974" i="7"/>
  <c r="S974" i="7"/>
  <c r="S882" i="7"/>
  <c r="R882" i="7"/>
  <c r="R640" i="7"/>
  <c r="S640" i="7"/>
  <c r="S1025" i="7"/>
  <c r="R1025" i="7"/>
  <c r="R666" i="7"/>
  <c r="S666" i="7"/>
  <c r="S441" i="7"/>
  <c r="R441" i="7"/>
  <c r="S426" i="7"/>
  <c r="R426" i="7"/>
  <c r="S311" i="7"/>
  <c r="R311" i="7"/>
  <c r="R466" i="7"/>
  <c r="S466" i="7"/>
  <c r="R1142" i="7"/>
  <c r="S1142" i="7"/>
  <c r="R1068" i="7"/>
  <c r="S1068" i="7"/>
  <c r="R1100" i="7"/>
  <c r="S1100" i="7"/>
  <c r="R1132" i="7"/>
  <c r="S1132" i="7"/>
  <c r="R852" i="7"/>
  <c r="S852" i="7"/>
  <c r="S14" i="7"/>
  <c r="R14" i="7"/>
  <c r="S477" i="7"/>
  <c r="R477" i="7"/>
  <c r="Q21" i="7"/>
  <c r="Q41" i="7"/>
  <c r="Q42" i="7"/>
  <c r="R518" i="7"/>
  <c r="S518" i="7"/>
  <c r="R1321" i="7"/>
  <c r="S1321" i="7"/>
  <c r="S390" i="7"/>
  <c r="R390" i="7"/>
  <c r="R261" i="7"/>
  <c r="S261" i="7"/>
  <c r="R851" i="7"/>
  <c r="S851" i="7"/>
  <c r="R1140" i="7"/>
  <c r="S1140" i="7"/>
  <c r="S128" i="7"/>
  <c r="R128" i="7"/>
  <c r="R753" i="7"/>
  <c r="S753" i="7"/>
  <c r="R443" i="7"/>
  <c r="S443" i="7"/>
  <c r="R421" i="7"/>
  <c r="S421" i="7"/>
  <c r="S815" i="7"/>
  <c r="R815" i="7"/>
  <c r="R253" i="7"/>
  <c r="S253" i="7"/>
  <c r="S864" i="7"/>
  <c r="R864" i="7"/>
  <c r="S152" i="7"/>
  <c r="R152" i="7"/>
  <c r="R83" i="7"/>
  <c r="S83" i="7"/>
  <c r="R760" i="7"/>
  <c r="S760" i="7"/>
  <c r="R1278" i="7"/>
  <c r="S1278" i="7"/>
  <c r="S507" i="7"/>
  <c r="R507" i="7"/>
  <c r="S1456" i="7"/>
  <c r="R1456" i="7"/>
  <c r="S1356" i="7"/>
  <c r="R1356" i="7"/>
  <c r="S1420" i="7"/>
  <c r="R1420" i="7"/>
  <c r="R87" i="7"/>
  <c r="S87" i="7"/>
  <c r="R64" i="7"/>
  <c r="S64" i="7"/>
  <c r="R1406" i="7"/>
  <c r="S1406" i="7"/>
  <c r="R495" i="7"/>
  <c r="S495" i="7"/>
  <c r="R1400" i="7"/>
  <c r="S1400" i="7"/>
  <c r="R574" i="7"/>
  <c r="S574" i="7"/>
  <c r="R1231" i="7"/>
  <c r="S1231" i="7"/>
  <c r="R1415" i="7"/>
  <c r="S1415" i="7"/>
  <c r="R1299" i="7"/>
  <c r="S1299" i="7"/>
  <c r="R1317" i="7"/>
  <c r="S1317" i="7"/>
  <c r="R101" i="7"/>
  <c r="S101" i="7"/>
  <c r="S185" i="7"/>
  <c r="R185" i="7"/>
  <c r="R795" i="7"/>
  <c r="S795" i="7"/>
  <c r="Q99" i="7"/>
  <c r="R492" i="7"/>
  <c r="S492" i="7"/>
  <c r="R88" i="7"/>
  <c r="S88" i="7"/>
  <c r="R334" i="7"/>
  <c r="S334" i="7"/>
  <c r="R316" i="7"/>
  <c r="S316" i="7"/>
  <c r="S1029" i="7"/>
  <c r="R1029" i="7"/>
  <c r="S950" i="7"/>
  <c r="R950" i="7"/>
  <c r="Q1012" i="7"/>
  <c r="Q631" i="7"/>
  <c r="R723" i="7"/>
  <c r="S723" i="7"/>
  <c r="S234" i="7"/>
  <c r="R234" i="7"/>
  <c r="Q1013" i="7"/>
  <c r="S919" i="7"/>
  <c r="R919" i="7"/>
  <c r="R586" i="7"/>
  <c r="S586" i="7"/>
  <c r="R326" i="7"/>
  <c r="S326" i="7"/>
  <c r="Q931" i="7"/>
  <c r="Q818" i="7"/>
  <c r="S607" i="7"/>
  <c r="R607" i="7"/>
  <c r="S993" i="7"/>
  <c r="R993" i="7"/>
  <c r="Q634" i="7"/>
  <c r="S386" i="7"/>
  <c r="R386" i="7"/>
  <c r="Q1058" i="7"/>
  <c r="R1145" i="7"/>
  <c r="S1145" i="7"/>
  <c r="R1122" i="7"/>
  <c r="S1122" i="7"/>
  <c r="S482" i="7"/>
  <c r="R482" i="7"/>
  <c r="R823" i="7"/>
  <c r="S823" i="7"/>
  <c r="R855" i="7"/>
  <c r="S855" i="7"/>
  <c r="R1111" i="7"/>
  <c r="S1111" i="7"/>
  <c r="S409" i="7"/>
  <c r="R409" i="7"/>
  <c r="R1084" i="7"/>
  <c r="S1084" i="7"/>
  <c r="Q1073" i="7"/>
  <c r="Q1292" i="7"/>
  <c r="Q1494" i="7"/>
  <c r="Q31" i="7"/>
  <c r="S383" i="7"/>
  <c r="R383" i="7"/>
  <c r="R832" i="7"/>
  <c r="S832" i="7"/>
  <c r="R679" i="7"/>
  <c r="S679" i="7"/>
  <c r="R346" i="7"/>
  <c r="S346" i="7"/>
  <c r="R1094" i="7"/>
  <c r="S1094" i="7"/>
  <c r="Q143" i="7"/>
  <c r="S1167" i="7"/>
  <c r="R1167" i="7"/>
  <c r="S425" i="7"/>
  <c r="R425" i="7"/>
  <c r="R1097" i="7"/>
  <c r="S1097" i="7"/>
  <c r="R1502" i="7"/>
  <c r="S1502" i="7"/>
  <c r="R519" i="7"/>
  <c r="S519" i="7"/>
  <c r="R925" i="7"/>
  <c r="S925" i="7"/>
  <c r="R789" i="7"/>
  <c r="S789" i="7"/>
  <c r="R539" i="7"/>
  <c r="S539" i="7"/>
  <c r="S493" i="7"/>
  <c r="R493" i="7"/>
  <c r="R557" i="7"/>
  <c r="S557" i="7"/>
  <c r="S711" i="7"/>
  <c r="R711" i="7"/>
  <c r="S1307" i="7"/>
  <c r="R1307" i="7"/>
  <c r="S147" i="7"/>
  <c r="R147" i="7"/>
  <c r="Q814" i="7"/>
  <c r="R777" i="7"/>
  <c r="S777" i="7"/>
  <c r="S785" i="7"/>
  <c r="R785" i="7"/>
  <c r="Q817" i="7"/>
  <c r="R160" i="7"/>
  <c r="S160" i="7"/>
  <c r="R207" i="7"/>
  <c r="S207" i="7"/>
  <c r="R224" i="7"/>
  <c r="S224" i="7"/>
  <c r="Q800" i="7"/>
  <c r="Q699" i="7"/>
  <c r="Q1450" i="7"/>
  <c r="S717" i="7"/>
  <c r="R717" i="7"/>
  <c r="Q1353" i="7"/>
  <c r="S797" i="7"/>
  <c r="R797" i="7"/>
  <c r="S1405" i="7"/>
  <c r="R1405" i="7"/>
  <c r="R163" i="7"/>
  <c r="S163" i="7"/>
  <c r="R330" i="7"/>
  <c r="S330" i="7"/>
  <c r="S754" i="7"/>
  <c r="R754" i="7"/>
  <c r="S476" i="7"/>
  <c r="R476" i="7"/>
  <c r="S740" i="7"/>
  <c r="R740" i="7"/>
  <c r="R662" i="7"/>
  <c r="S662" i="7"/>
  <c r="R987" i="7"/>
  <c r="S987" i="7"/>
  <c r="Q304" i="7"/>
  <c r="S840" i="7"/>
  <c r="R840" i="7"/>
  <c r="Q981" i="7"/>
  <c r="R903" i="7"/>
  <c r="S903" i="7"/>
  <c r="S327" i="7"/>
  <c r="R327" i="7"/>
  <c r="Q915" i="7"/>
  <c r="R643" i="7"/>
  <c r="S643" i="7"/>
  <c r="S414" i="7"/>
  <c r="R414" i="7"/>
  <c r="R668" i="7"/>
  <c r="S668" i="7"/>
  <c r="Q601" i="7"/>
  <c r="R427" i="7"/>
  <c r="S427" i="7"/>
  <c r="R1101" i="7"/>
  <c r="S1101" i="7"/>
  <c r="R288" i="7"/>
  <c r="S288" i="7"/>
  <c r="R1080" i="7"/>
  <c r="S1080" i="7"/>
  <c r="R1134" i="7"/>
  <c r="S1134" i="7"/>
  <c r="R1123" i="7"/>
  <c r="S1123" i="7"/>
  <c r="R380" i="7"/>
  <c r="S380" i="7"/>
  <c r="R387" i="7"/>
  <c r="S387" i="7"/>
  <c r="R1116" i="7"/>
  <c r="S1116" i="7"/>
  <c r="Q1348" i="7"/>
  <c r="Q1513" i="7"/>
  <c r="R736" i="7"/>
  <c r="S736" i="7"/>
  <c r="R670" i="7"/>
  <c r="S670" i="7"/>
  <c r="S860" i="7"/>
  <c r="R860" i="7"/>
  <c r="R1234" i="7"/>
  <c r="S1234" i="7"/>
  <c r="R225" i="7"/>
  <c r="S225" i="7"/>
  <c r="R270" i="7"/>
  <c r="S270" i="7"/>
  <c r="R990" i="7"/>
  <c r="S990" i="7"/>
  <c r="S305" i="7"/>
  <c r="R305" i="7"/>
  <c r="R1187" i="7"/>
  <c r="S1187" i="7"/>
  <c r="R605" i="7"/>
  <c r="S605" i="7"/>
  <c r="S1208" i="7"/>
  <c r="R1208" i="7"/>
  <c r="R684" i="7"/>
  <c r="S684" i="7"/>
  <c r="S1130" i="7"/>
  <c r="R1130" i="7"/>
  <c r="R527" i="7"/>
  <c r="S527" i="7"/>
  <c r="R195" i="7"/>
  <c r="S195" i="7"/>
  <c r="R1375" i="7"/>
  <c r="S1375" i="7"/>
  <c r="R1439" i="7"/>
  <c r="S1439" i="7"/>
  <c r="R689" i="7"/>
  <c r="S689" i="7"/>
  <c r="S120" i="7"/>
  <c r="R120" i="7"/>
  <c r="Q211" i="7"/>
  <c r="S70" i="7"/>
  <c r="R70" i="7"/>
  <c r="R722" i="7"/>
  <c r="S722" i="7"/>
  <c r="S772" i="7"/>
  <c r="R772" i="7"/>
  <c r="R1383" i="7"/>
  <c r="S1383" i="7"/>
  <c r="R1447" i="7"/>
  <c r="S1447" i="7"/>
  <c r="S1288" i="7"/>
  <c r="R1288" i="7"/>
  <c r="R1242" i="7"/>
  <c r="S1242" i="7"/>
  <c r="Q135" i="7"/>
  <c r="S154" i="7"/>
  <c r="R154" i="7"/>
  <c r="R702" i="7"/>
  <c r="S702" i="7"/>
  <c r="S1417" i="7"/>
  <c r="R1417" i="7"/>
  <c r="Q298" i="7"/>
  <c r="R373" i="7"/>
  <c r="S373" i="7"/>
  <c r="R747" i="7"/>
  <c r="S747" i="7"/>
  <c r="Q349" i="7"/>
  <c r="Q325" i="7"/>
  <c r="R630" i="7"/>
  <c r="S630" i="7"/>
  <c r="R1168" i="7"/>
  <c r="S1168" i="7"/>
  <c r="R1049" i="7"/>
  <c r="S1049" i="7"/>
  <c r="R656" i="7"/>
  <c r="S656" i="7"/>
  <c r="S887" i="7"/>
  <c r="R887" i="7"/>
  <c r="S824" i="7"/>
  <c r="R824" i="7"/>
  <c r="Q899" i="7"/>
  <c r="R611" i="7"/>
  <c r="S611" i="7"/>
  <c r="R366" i="7"/>
  <c r="S366" i="7"/>
  <c r="R636" i="7"/>
  <c r="S636" i="7"/>
  <c r="R398" i="7"/>
  <c r="S398" i="7"/>
  <c r="R460" i="7"/>
  <c r="S460" i="7"/>
  <c r="Q459" i="7"/>
  <c r="R1112" i="7"/>
  <c r="S1112" i="7"/>
  <c r="R276" i="7"/>
  <c r="S276" i="7"/>
  <c r="S308" i="7"/>
  <c r="R308" i="7"/>
  <c r="S275" i="7"/>
  <c r="R275" i="7"/>
  <c r="Q1290" i="7"/>
  <c r="Q1489" i="7"/>
  <c r="Q1507" i="7"/>
  <c r="Q1481" i="7"/>
  <c r="Q1472" i="7"/>
  <c r="R531" i="7"/>
  <c r="S531" i="7"/>
  <c r="S739" i="7"/>
  <c r="R739" i="7"/>
  <c r="S279" i="7"/>
  <c r="R279" i="7"/>
  <c r="R1276" i="7"/>
  <c r="S1276" i="7"/>
  <c r="S189" i="7"/>
  <c r="R189" i="7"/>
  <c r="R638" i="7"/>
  <c r="S638" i="7"/>
  <c r="R1320" i="7"/>
  <c r="S1320" i="7"/>
  <c r="S1041" i="7"/>
  <c r="R1041" i="7"/>
  <c r="S793" i="7"/>
  <c r="R793" i="7"/>
  <c r="R546" i="7"/>
  <c r="S546" i="7"/>
  <c r="R1052" i="7"/>
  <c r="S1052" i="7"/>
  <c r="R847" i="7"/>
  <c r="S847" i="7"/>
  <c r="R9" i="7"/>
  <c r="S9" i="7"/>
  <c r="R76" i="7"/>
  <c r="S76" i="7"/>
  <c r="R1416" i="7"/>
  <c r="S1416" i="7"/>
  <c r="R1448" i="7"/>
  <c r="S1448" i="7"/>
  <c r="R1343" i="7"/>
  <c r="S1343" i="7"/>
  <c r="R1295" i="7"/>
  <c r="S1295" i="7"/>
  <c r="S144" i="7"/>
  <c r="R144" i="7"/>
  <c r="R1204" i="7"/>
  <c r="S1204" i="7"/>
  <c r="S54" i="7"/>
  <c r="R54" i="7"/>
  <c r="Q1253" i="7"/>
  <c r="R692" i="7"/>
  <c r="S692" i="7"/>
  <c r="Q1470" i="7"/>
  <c r="S175" i="7"/>
  <c r="R175" i="7"/>
  <c r="S1236" i="7"/>
  <c r="R1236" i="7"/>
  <c r="S1370" i="7"/>
  <c r="R1370" i="7"/>
  <c r="Q1331" i="7"/>
  <c r="S61" i="7"/>
  <c r="R61" i="7"/>
  <c r="R1293" i="7"/>
  <c r="S1293" i="7"/>
  <c r="S1229" i="7"/>
  <c r="R1229" i="7"/>
  <c r="S137" i="7"/>
  <c r="R137" i="7"/>
  <c r="R681" i="7"/>
  <c r="S681" i="7"/>
  <c r="R1164" i="7"/>
  <c r="S1164" i="7"/>
  <c r="R965" i="7"/>
  <c r="S965" i="7"/>
  <c r="R955" i="7"/>
  <c r="S955" i="7"/>
  <c r="S1019" i="7"/>
  <c r="R1019" i="7"/>
  <c r="S364" i="7"/>
  <c r="R364" i="7"/>
  <c r="S252" i="7"/>
  <c r="R252" i="7"/>
  <c r="R975" i="7"/>
  <c r="S975" i="7"/>
  <c r="S1017" i="7"/>
  <c r="R1017" i="7"/>
  <c r="R624" i="7"/>
  <c r="S624" i="7"/>
  <c r="R871" i="7"/>
  <c r="S871" i="7"/>
  <c r="R1039" i="7"/>
  <c r="S1039" i="7"/>
  <c r="S1037" i="7"/>
  <c r="R1037" i="7"/>
  <c r="S883" i="7"/>
  <c r="R883" i="7"/>
  <c r="R431" i="7"/>
  <c r="S431" i="7"/>
  <c r="S257" i="7"/>
  <c r="R257" i="7"/>
  <c r="R603" i="7"/>
  <c r="S603" i="7"/>
  <c r="R271" i="7"/>
  <c r="S271" i="7"/>
  <c r="R1113" i="7"/>
  <c r="S1113" i="7"/>
  <c r="R1144" i="7"/>
  <c r="S1144" i="7"/>
  <c r="Q17" i="7"/>
  <c r="S405" i="7"/>
  <c r="R405" i="7"/>
  <c r="Q846" i="7"/>
  <c r="R1104" i="7"/>
  <c r="S1104" i="7"/>
  <c r="S861" i="7"/>
  <c r="R861" i="7"/>
  <c r="Q1508" i="7"/>
  <c r="Q43" i="7"/>
  <c r="R82" i="7"/>
  <c r="S82" i="7"/>
  <c r="R155" i="7"/>
  <c r="S155" i="7"/>
  <c r="R1302" i="7"/>
  <c r="S1302" i="7"/>
  <c r="S713" i="7"/>
  <c r="R713" i="7"/>
  <c r="R1239" i="7"/>
  <c r="S1239" i="7"/>
  <c r="R1342" i="7"/>
  <c r="S1342" i="7"/>
  <c r="R1460" i="7"/>
  <c r="S1460" i="7"/>
  <c r="S1438" i="7"/>
  <c r="R1438" i="7"/>
  <c r="S210" i="7"/>
  <c r="R210" i="7"/>
  <c r="R1273" i="7"/>
  <c r="S1273" i="7"/>
  <c r="R1309" i="7"/>
  <c r="S1309" i="7"/>
  <c r="S1303" i="7"/>
  <c r="R1303" i="7"/>
  <c r="R1222" i="7"/>
  <c r="S1222" i="7"/>
  <c r="S1235" i="7"/>
  <c r="R1235" i="7"/>
  <c r="R577" i="7"/>
  <c r="S577" i="7"/>
  <c r="R1301" i="7"/>
  <c r="S1301" i="7"/>
  <c r="S802" i="7"/>
  <c r="R802" i="7"/>
  <c r="R218" i="7"/>
  <c r="S218" i="7"/>
  <c r="R1163" i="7"/>
  <c r="S1163" i="7"/>
  <c r="R892" i="7"/>
  <c r="S892" i="7"/>
  <c r="S396" i="7"/>
  <c r="R396" i="7"/>
  <c r="R932" i="7"/>
  <c r="S932" i="7"/>
  <c r="Q748" i="7"/>
  <c r="R1171" i="7"/>
  <c r="S1171" i="7"/>
  <c r="R606" i="7"/>
  <c r="S606" i="7"/>
  <c r="R985" i="7"/>
  <c r="S985" i="7"/>
  <c r="S591" i="7"/>
  <c r="R591" i="7"/>
  <c r="Q653" i="7"/>
  <c r="S1007" i="7"/>
  <c r="R1007" i="7"/>
  <c r="R1005" i="7"/>
  <c r="S1005" i="7"/>
  <c r="Q820" i="7"/>
  <c r="S240" i="7"/>
  <c r="R240" i="7"/>
  <c r="Q272" i="7"/>
  <c r="R254" i="7"/>
  <c r="S254" i="7"/>
  <c r="R1105" i="7"/>
  <c r="S1105" i="7"/>
  <c r="R471" i="7"/>
  <c r="S471" i="7"/>
  <c r="S1135" i="7"/>
  <c r="R1135" i="7"/>
  <c r="S306" i="7"/>
  <c r="R306" i="7"/>
  <c r="R287" i="7"/>
  <c r="S287" i="7"/>
  <c r="Q461" i="7"/>
  <c r="R463" i="7"/>
  <c r="S463" i="7"/>
  <c r="Q1485" i="7"/>
  <c r="Q1483" i="7"/>
  <c r="Q28" i="7"/>
  <c r="Q46" i="7"/>
  <c r="Q27" i="7"/>
  <c r="S122" i="7"/>
  <c r="R122" i="7"/>
  <c r="Q486" i="7"/>
  <c r="R1432" i="7"/>
  <c r="S1432" i="7"/>
  <c r="Q534" i="7"/>
  <c r="R500" i="7"/>
  <c r="S500" i="7"/>
  <c r="Q1395" i="7"/>
  <c r="S136" i="7"/>
  <c r="R136" i="7"/>
  <c r="R522" i="7"/>
  <c r="S522" i="7"/>
  <c r="R563" i="7"/>
  <c r="S563" i="7"/>
  <c r="S178" i="7"/>
  <c r="R178" i="7"/>
  <c r="R544" i="7"/>
  <c r="S544" i="7"/>
  <c r="R1345" i="7"/>
  <c r="S1345" i="7"/>
  <c r="Q140" i="7"/>
  <c r="R1223" i="7"/>
  <c r="S1223" i="7"/>
  <c r="Q529" i="7"/>
  <c r="R1351" i="7"/>
  <c r="S1351" i="7"/>
  <c r="S209" i="7"/>
  <c r="R209" i="7"/>
  <c r="Q565" i="7"/>
  <c r="R85" i="7"/>
  <c r="S85" i="7"/>
  <c r="R700" i="7"/>
  <c r="S700" i="7"/>
  <c r="R732" i="7"/>
  <c r="S732" i="7"/>
  <c r="R384" i="7"/>
  <c r="S384" i="7"/>
  <c r="R743" i="7"/>
  <c r="S743" i="7"/>
  <c r="S671" i="7"/>
  <c r="R671" i="7"/>
  <c r="S956" i="7"/>
  <c r="R956" i="7"/>
  <c r="R984" i="7"/>
  <c r="S984" i="7"/>
  <c r="S235" i="7"/>
  <c r="R235" i="7"/>
  <c r="Q660" i="7"/>
  <c r="R356" i="7"/>
  <c r="S356" i="7"/>
  <c r="Q621" i="7"/>
  <c r="Q650" i="7"/>
  <c r="Q648" i="7"/>
  <c r="R645" i="7"/>
  <c r="S645" i="7"/>
  <c r="R1031" i="7"/>
  <c r="S1031" i="7"/>
  <c r="R1056" i="7"/>
  <c r="S1056" i="7"/>
  <c r="Q255" i="7"/>
  <c r="R237" i="7"/>
  <c r="S237" i="7"/>
  <c r="R1071" i="7"/>
  <c r="S1071" i="7"/>
  <c r="R1103" i="7"/>
  <c r="S1103" i="7"/>
  <c r="S309" i="7"/>
  <c r="R309" i="7"/>
  <c r="R307" i="7"/>
  <c r="S307" i="7"/>
  <c r="Q3" i="7"/>
  <c r="S391" i="7"/>
  <c r="R391" i="7"/>
  <c r="Q1495" i="7"/>
  <c r="Q23" i="7"/>
  <c r="R127" i="7"/>
  <c r="S127" i="7"/>
  <c r="R502" i="7"/>
  <c r="S502" i="7"/>
  <c r="R102" i="7"/>
  <c r="S102" i="7"/>
  <c r="R110" i="7"/>
  <c r="S110" i="7"/>
  <c r="S174" i="7"/>
  <c r="R174" i="7"/>
  <c r="Q1382" i="7"/>
  <c r="S1393" i="7"/>
  <c r="R1393" i="7"/>
  <c r="R208" i="7"/>
  <c r="S208" i="7"/>
  <c r="Q535" i="7"/>
  <c r="R1211" i="7"/>
  <c r="S1211" i="7"/>
  <c r="S1245" i="7"/>
  <c r="R1245" i="7"/>
  <c r="Q180" i="7"/>
  <c r="Q551" i="7"/>
  <c r="R1341" i="7"/>
  <c r="S1341" i="7"/>
  <c r="S1402" i="7"/>
  <c r="R1402" i="7"/>
  <c r="Q674" i="7"/>
  <c r="R1250" i="7"/>
  <c r="S1250" i="7"/>
  <c r="S767" i="7"/>
  <c r="R767" i="7"/>
  <c r="R694" i="7"/>
  <c r="S694" i="7"/>
  <c r="R1389" i="7"/>
  <c r="S1389" i="7"/>
  <c r="Q499" i="7"/>
  <c r="R1281" i="7"/>
  <c r="S1281" i="7"/>
  <c r="S406" i="7"/>
  <c r="R406" i="7"/>
  <c r="R756" i="7"/>
  <c r="S756" i="7"/>
  <c r="R1195" i="7"/>
  <c r="S1195" i="7"/>
  <c r="Q337" i="7"/>
  <c r="R282" i="7"/>
  <c r="S282" i="7"/>
  <c r="R912" i="7"/>
  <c r="S912" i="7"/>
  <c r="R1057" i="7"/>
  <c r="S1057" i="7"/>
  <c r="R628" i="7"/>
  <c r="S628" i="7"/>
  <c r="R588" i="7"/>
  <c r="S588" i="7"/>
  <c r="R618" i="7"/>
  <c r="S618" i="7"/>
  <c r="R616" i="7"/>
  <c r="S616" i="7"/>
  <c r="Q613" i="7"/>
  <c r="S999" i="7"/>
  <c r="R999" i="7"/>
  <c r="S1027" i="7"/>
  <c r="R1027" i="7"/>
  <c r="Q238" i="7"/>
  <c r="S1188" i="7"/>
  <c r="R1188" i="7"/>
  <c r="R1061" i="7"/>
  <c r="S1061" i="7"/>
  <c r="Q5" i="7"/>
  <c r="R1072" i="7"/>
  <c r="S1072" i="7"/>
  <c r="Q479" i="7"/>
  <c r="Q1284" i="7"/>
  <c r="Q1471" i="7"/>
  <c r="Q1496" i="7"/>
  <c r="V2842" i="3"/>
  <c r="V7" i="3"/>
  <c r="V2802" i="3"/>
  <c r="V6" i="3"/>
  <c r="V2597" i="3"/>
  <c r="V2851" i="3"/>
  <c r="P2423" i="3"/>
  <c r="O1830" i="3"/>
  <c r="O1841" i="3"/>
  <c r="P1672" i="3"/>
  <c r="P1327" i="3"/>
  <c r="O1366" i="3"/>
  <c r="P1018" i="3"/>
  <c r="O1329" i="3"/>
  <c r="P1056" i="3"/>
  <c r="P311" i="3"/>
  <c r="P474" i="3"/>
  <c r="S474" i="3" s="1"/>
  <c r="O361" i="3"/>
  <c r="P265" i="3"/>
  <c r="P776" i="3"/>
  <c r="P296" i="3"/>
  <c r="O510" i="3"/>
  <c r="P2271" i="3"/>
  <c r="P2071" i="3"/>
  <c r="O1704" i="3"/>
  <c r="R1704" i="3" s="1"/>
  <c r="O1380" i="3"/>
  <c r="O888" i="3"/>
  <c r="O360" i="3"/>
  <c r="O275" i="3"/>
  <c r="O1995" i="3"/>
  <c r="O1563" i="3"/>
  <c r="O1331" i="3"/>
  <c r="O851" i="3"/>
  <c r="O2328" i="3"/>
  <c r="O26" i="3"/>
  <c r="R26" i="3" s="1"/>
  <c r="P561" i="3"/>
  <c r="P2440" i="3"/>
  <c r="P2392" i="3"/>
  <c r="P2467" i="3"/>
  <c r="P2419" i="3"/>
  <c r="O2446" i="3"/>
  <c r="O2398" i="3"/>
  <c r="O2469" i="3"/>
  <c r="O2421" i="3"/>
  <c r="N2348" i="3"/>
  <c r="P2332" i="3"/>
  <c r="O2283" i="3"/>
  <c r="O2306" i="3"/>
  <c r="O2258" i="3"/>
  <c r="O2210" i="3"/>
  <c r="P2338" i="3"/>
  <c r="P2290" i="3"/>
  <c r="P2242" i="3"/>
  <c r="P2194" i="3"/>
  <c r="P2146" i="3"/>
  <c r="P2098" i="3"/>
  <c r="P2050" i="3"/>
  <c r="O2341" i="3"/>
  <c r="O2293" i="3"/>
  <c r="O2245" i="3"/>
  <c r="O2162" i="3"/>
  <c r="O2114" i="3"/>
  <c r="O2066" i="3"/>
  <c r="O2018" i="3"/>
  <c r="O1970" i="3"/>
  <c r="O1922" i="3"/>
  <c r="O1826" i="3"/>
  <c r="O1778" i="3"/>
  <c r="O1730" i="3"/>
  <c r="O1682" i="3"/>
  <c r="O1634" i="3"/>
  <c r="O1586" i="3"/>
  <c r="O1538" i="3"/>
  <c r="P2002" i="3"/>
  <c r="P1954" i="3"/>
  <c r="P1906" i="3"/>
  <c r="P1858" i="3"/>
  <c r="P1810" i="3"/>
  <c r="P1762" i="3"/>
  <c r="P1714" i="3"/>
  <c r="S1714" i="3" s="1"/>
  <c r="P1666" i="3"/>
  <c r="P1618" i="3"/>
  <c r="P1570" i="3"/>
  <c r="P1522" i="3"/>
  <c r="P1474" i="3"/>
  <c r="P1426" i="3"/>
  <c r="O2173" i="3"/>
  <c r="O2125" i="3"/>
  <c r="O2077" i="3"/>
  <c r="O1981" i="3"/>
  <c r="O1933" i="3"/>
  <c r="O1885" i="3"/>
  <c r="O1837" i="3"/>
  <c r="O1789" i="3"/>
  <c r="O1741" i="3"/>
  <c r="R1741" i="3" s="1"/>
  <c r="O1693" i="3"/>
  <c r="O1645" i="3"/>
  <c r="O1597" i="3"/>
  <c r="O1549" i="3"/>
  <c r="R1549" i="3" s="1"/>
  <c r="P2196" i="3"/>
  <c r="P2148" i="3"/>
  <c r="P2100" i="3"/>
  <c r="P2052" i="3"/>
  <c r="P2004" i="3"/>
  <c r="P1956" i="3"/>
  <c r="S1956" i="3" s="1"/>
  <c r="P1908" i="3"/>
  <c r="P1860" i="3"/>
  <c r="P1812" i="3"/>
  <c r="P1764" i="3"/>
  <c r="P1716" i="3"/>
  <c r="S1716" i="3" s="1"/>
  <c r="P1668" i="3"/>
  <c r="P1620" i="3"/>
  <c r="P1572" i="3"/>
  <c r="P1515" i="3"/>
  <c r="P1467" i="3"/>
  <c r="S1467" i="3" s="1"/>
  <c r="P1419" i="3"/>
  <c r="P1371" i="3"/>
  <c r="P1323" i="3"/>
  <c r="P1275" i="3"/>
  <c r="P1227" i="3"/>
  <c r="P1179" i="3"/>
  <c r="P1131" i="3"/>
  <c r="P1083" i="3"/>
  <c r="S1083" i="3" s="1"/>
  <c r="P1035" i="3"/>
  <c r="P987" i="3"/>
  <c r="P939" i="3"/>
  <c r="P891" i="3"/>
  <c r="O1506" i="3"/>
  <c r="O1458" i="3"/>
  <c r="R1458" i="3" s="1"/>
  <c r="O1410" i="3"/>
  <c r="O1362" i="3"/>
  <c r="O1314" i="3"/>
  <c r="O1266" i="3"/>
  <c r="P1398" i="3"/>
  <c r="P1350" i="3"/>
  <c r="P1302" i="3"/>
  <c r="P1254" i="3"/>
  <c r="P1206" i="3"/>
  <c r="P1158" i="3"/>
  <c r="P1110" i="3"/>
  <c r="P1062" i="3"/>
  <c r="P1014" i="3"/>
  <c r="P966" i="3"/>
  <c r="P918" i="3"/>
  <c r="P870" i="3"/>
  <c r="P822" i="3"/>
  <c r="P774" i="3"/>
  <c r="O1517" i="3"/>
  <c r="R1517" i="3" s="1"/>
  <c r="O1469" i="3"/>
  <c r="R1469" i="3" s="1"/>
  <c r="O1421" i="3"/>
  <c r="O1373" i="3"/>
  <c r="O1325" i="3"/>
  <c r="O1277" i="3"/>
  <c r="O1229" i="3"/>
  <c r="O1181" i="3"/>
  <c r="O1133" i="3"/>
  <c r="O1085" i="3"/>
  <c r="O1037" i="3"/>
  <c r="O989" i="3"/>
  <c r="O941" i="3"/>
  <c r="O893" i="3"/>
  <c r="O797" i="3"/>
  <c r="P1436" i="3"/>
  <c r="P1388" i="3"/>
  <c r="P1340" i="3"/>
  <c r="P1292" i="3"/>
  <c r="P1244" i="3"/>
  <c r="P1196" i="3"/>
  <c r="P1148" i="3"/>
  <c r="P1100" i="3"/>
  <c r="P1004" i="3"/>
  <c r="P956" i="3"/>
  <c r="P835" i="3"/>
  <c r="P787" i="3"/>
  <c r="P739" i="3"/>
  <c r="P691" i="3"/>
  <c r="P643" i="3"/>
  <c r="S643" i="3" s="1"/>
  <c r="P595" i="3"/>
  <c r="P547" i="3"/>
  <c r="P499" i="3"/>
  <c r="P451" i="3"/>
  <c r="P403" i="3"/>
  <c r="P355" i="3"/>
  <c r="P307" i="3"/>
  <c r="P259" i="3"/>
  <c r="P211" i="3"/>
  <c r="P163" i="3"/>
  <c r="P115" i="3"/>
  <c r="P67" i="3"/>
  <c r="P710" i="3"/>
  <c r="P662" i="3"/>
  <c r="P614" i="3"/>
  <c r="P566" i="3"/>
  <c r="P518" i="3"/>
  <c r="P470" i="3"/>
  <c r="P422" i="3"/>
  <c r="P374" i="3"/>
  <c r="P326" i="3"/>
  <c r="P278" i="3"/>
  <c r="O741" i="3"/>
  <c r="O693" i="3"/>
  <c r="O645" i="3"/>
  <c r="O597" i="3"/>
  <c r="O549" i="3"/>
  <c r="O501" i="3"/>
  <c r="O453" i="3"/>
  <c r="O405" i="3"/>
  <c r="O357" i="3"/>
  <c r="O309" i="3"/>
  <c r="O261" i="3"/>
  <c r="O213" i="3"/>
  <c r="O165" i="3"/>
  <c r="O117" i="3"/>
  <c r="P453" i="3"/>
  <c r="P405" i="3"/>
  <c r="P357" i="3"/>
  <c r="P309" i="3"/>
  <c r="P261" i="3"/>
  <c r="P213" i="3"/>
  <c r="S213" i="3" s="1"/>
  <c r="P165" i="3"/>
  <c r="P117" i="3"/>
  <c r="P69" i="3"/>
  <c r="P28" i="3"/>
  <c r="P868" i="3"/>
  <c r="S868" i="3" s="1"/>
  <c r="P820" i="3"/>
  <c r="P772" i="3"/>
  <c r="S772" i="3" s="1"/>
  <c r="P724" i="3"/>
  <c r="P676" i="3"/>
  <c r="P628" i="3"/>
  <c r="P580" i="3"/>
  <c r="P532" i="3"/>
  <c r="P484" i="3"/>
  <c r="P436" i="3"/>
  <c r="P388" i="3"/>
  <c r="P340" i="3"/>
  <c r="P292" i="3"/>
  <c r="P244" i="3"/>
  <c r="P196" i="3"/>
  <c r="P100" i="3"/>
  <c r="P52" i="3"/>
  <c r="O2506" i="3"/>
  <c r="O1222" i="3"/>
  <c r="O1174" i="3"/>
  <c r="O1126" i="3"/>
  <c r="O1078" i="3"/>
  <c r="O1030" i="3"/>
  <c r="O982" i="3"/>
  <c r="O934" i="3"/>
  <c r="P2308" i="3"/>
  <c r="S2308" i="3" s="1"/>
  <c r="P2260" i="3"/>
  <c r="P2212" i="3"/>
  <c r="O842" i="3"/>
  <c r="O794" i="3"/>
  <c r="O746" i="3"/>
  <c r="R746" i="3" s="1"/>
  <c r="O698" i="3"/>
  <c r="O650" i="3"/>
  <c r="O602" i="3"/>
  <c r="O554" i="3"/>
  <c r="O506" i="3"/>
  <c r="R506" i="3" s="1"/>
  <c r="P230" i="3"/>
  <c r="P134" i="3"/>
  <c r="S134" i="3" s="1"/>
  <c r="P86" i="3"/>
  <c r="P18" i="3"/>
  <c r="O474" i="3"/>
  <c r="O426" i="3"/>
  <c r="O378" i="3"/>
  <c r="O330" i="3"/>
  <c r="O282" i="3"/>
  <c r="O234" i="3"/>
  <c r="O186" i="3"/>
  <c r="O126" i="3"/>
  <c r="O78" i="3"/>
  <c r="P2487" i="3"/>
  <c r="P2363" i="3"/>
  <c r="P2315" i="3"/>
  <c r="P2267" i="3"/>
  <c r="P2211" i="3"/>
  <c r="P2163" i="3"/>
  <c r="P2115" i="3"/>
  <c r="P2067" i="3"/>
  <c r="P2019" i="3"/>
  <c r="P1971" i="3"/>
  <c r="P1923" i="3"/>
  <c r="P1875" i="3"/>
  <c r="P1827" i="3"/>
  <c r="O1988" i="3"/>
  <c r="O1940" i="3"/>
  <c r="O1892" i="3"/>
  <c r="O1844" i="3"/>
  <c r="O1796" i="3"/>
  <c r="O1748" i="3"/>
  <c r="O1700" i="3"/>
  <c r="P1751" i="3"/>
  <c r="P1703" i="3"/>
  <c r="P1655" i="3"/>
  <c r="S1655" i="3" s="1"/>
  <c r="P1607" i="3"/>
  <c r="P1559" i="3"/>
  <c r="O1664" i="3"/>
  <c r="O1616" i="3"/>
  <c r="R1616" i="3" s="1"/>
  <c r="O1568" i="3"/>
  <c r="O1520" i="3"/>
  <c r="O1472" i="3"/>
  <c r="O1424" i="3"/>
  <c r="O1376" i="3"/>
  <c r="R1376" i="3" s="1"/>
  <c r="O1328" i="3"/>
  <c r="O1280" i="3"/>
  <c r="O1232" i="3"/>
  <c r="O1184" i="3"/>
  <c r="O1136" i="3"/>
  <c r="O1088" i="3"/>
  <c r="O1040" i="3"/>
  <c r="O980" i="3"/>
  <c r="O932" i="3"/>
  <c r="O884" i="3"/>
  <c r="O836" i="3"/>
  <c r="O788" i="3"/>
  <c r="O740" i="3"/>
  <c r="O692" i="3"/>
  <c r="O644" i="3"/>
  <c r="O596" i="3"/>
  <c r="O548" i="3"/>
  <c r="R548" i="3" s="1"/>
  <c r="O500" i="3"/>
  <c r="O452" i="3"/>
  <c r="R452" i="3" s="1"/>
  <c r="O404" i="3"/>
  <c r="O356" i="3"/>
  <c r="O308" i="3"/>
  <c r="O260" i="3"/>
  <c r="O212" i="3"/>
  <c r="O164" i="3"/>
  <c r="O116" i="3"/>
  <c r="O68" i="3"/>
  <c r="O111" i="3"/>
  <c r="R111" i="3" s="1"/>
  <c r="O151" i="3"/>
  <c r="O211" i="3"/>
  <c r="O239" i="3"/>
  <c r="O271" i="3"/>
  <c r="O439" i="3"/>
  <c r="O467" i="3"/>
  <c r="O475" i="3"/>
  <c r="P21" i="3"/>
  <c r="O243" i="3"/>
  <c r="O2455" i="3"/>
  <c r="O2407" i="3"/>
  <c r="O2223" i="3"/>
  <c r="O2183" i="3"/>
  <c r="O2135" i="3"/>
  <c r="O2087" i="3"/>
  <c r="O2039" i="3"/>
  <c r="O1991" i="3"/>
  <c r="O1943" i="3"/>
  <c r="O1895" i="3"/>
  <c r="R1895" i="3" s="1"/>
  <c r="O1847" i="3"/>
  <c r="O1799" i="3"/>
  <c r="O1751" i="3"/>
  <c r="O1703" i="3"/>
  <c r="O1655" i="3"/>
  <c r="O1607" i="3"/>
  <c r="O1559" i="3"/>
  <c r="R1559" i="3" s="1"/>
  <c r="O1471" i="3"/>
  <c r="O1423" i="3"/>
  <c r="O1375" i="3"/>
  <c r="O1327" i="3"/>
  <c r="O1279" i="3"/>
  <c r="O1231" i="3"/>
  <c r="O1183" i="3"/>
  <c r="O1135" i="3"/>
  <c r="O1087" i="3"/>
  <c r="O1039" i="3"/>
  <c r="O991" i="3"/>
  <c r="R991" i="3" s="1"/>
  <c r="O943" i="3"/>
  <c r="R943" i="3" s="1"/>
  <c r="O895" i="3"/>
  <c r="O847" i="3"/>
  <c r="O799" i="3"/>
  <c r="O751" i="3"/>
  <c r="O691" i="3"/>
  <c r="O643" i="3"/>
  <c r="O595" i="3"/>
  <c r="O547" i="3"/>
  <c r="O2172" i="3"/>
  <c r="O2124" i="3"/>
  <c r="O2076" i="3"/>
  <c r="O2028" i="3"/>
  <c r="P2490" i="3"/>
  <c r="P2466" i="3"/>
  <c r="P2442" i="3"/>
  <c r="P2418" i="3"/>
  <c r="P2394" i="3"/>
  <c r="P2370" i="3"/>
  <c r="P2505" i="3"/>
  <c r="P2481" i="3"/>
  <c r="P2309" i="3"/>
  <c r="P2285" i="3"/>
  <c r="P2261" i="3"/>
  <c r="P2237" i="3"/>
  <c r="P2213" i="3"/>
  <c r="P2189" i="3"/>
  <c r="P2165" i="3"/>
  <c r="P2141" i="3"/>
  <c r="P2117" i="3"/>
  <c r="P2093" i="3"/>
  <c r="P2069" i="3"/>
  <c r="P2045" i="3"/>
  <c r="P2021" i="3"/>
  <c r="P1997" i="3"/>
  <c r="P1973" i="3"/>
  <c r="P1949" i="3"/>
  <c r="S1949" i="3" s="1"/>
  <c r="P1925" i="3"/>
  <c r="P1901" i="3"/>
  <c r="P1877" i="3"/>
  <c r="P1853" i="3"/>
  <c r="P1829" i="3"/>
  <c r="P1805" i="3"/>
  <c r="S1805" i="3" s="1"/>
  <c r="P1781" i="3"/>
  <c r="P1757" i="3"/>
  <c r="P1733" i="3"/>
  <c r="P1709" i="3"/>
  <c r="P1685" i="3"/>
  <c r="P1661" i="3"/>
  <c r="P1637" i="3"/>
  <c r="P1613" i="3"/>
  <c r="P1589" i="3"/>
  <c r="P1565" i="3"/>
  <c r="P1541" i="3"/>
  <c r="P1517" i="3"/>
  <c r="P1493" i="3"/>
  <c r="P1469" i="3"/>
  <c r="P1445" i="3"/>
  <c r="P1421" i="3"/>
  <c r="P1397" i="3"/>
  <c r="P1373" i="3"/>
  <c r="P1349" i="3"/>
  <c r="P1325" i="3"/>
  <c r="P1301" i="3"/>
  <c r="P1277" i="3"/>
  <c r="P1253" i="3"/>
  <c r="P1229" i="3"/>
  <c r="S1229" i="3" s="1"/>
  <c r="P1205" i="3"/>
  <c r="P1181" i="3"/>
  <c r="P1157" i="3"/>
  <c r="P1133" i="3"/>
  <c r="S1133" i="3" s="1"/>
  <c r="P1109" i="3"/>
  <c r="P1085" i="3"/>
  <c r="S1085" i="3" s="1"/>
  <c r="P1061" i="3"/>
  <c r="P1037" i="3"/>
  <c r="P1013" i="3"/>
  <c r="P989" i="3"/>
  <c r="S989" i="3" s="1"/>
  <c r="P965" i="3"/>
  <c r="P941" i="3"/>
  <c r="P917" i="3"/>
  <c r="O2310" i="3"/>
  <c r="O2345" i="3"/>
  <c r="O2118" i="3"/>
  <c r="O1542" i="3"/>
  <c r="P1526" i="3"/>
  <c r="O1793" i="3"/>
  <c r="R1793" i="3" s="1"/>
  <c r="P2152" i="3"/>
  <c r="P1624" i="3"/>
  <c r="P1087" i="3"/>
  <c r="O897" i="3"/>
  <c r="P1248" i="3"/>
  <c r="P695" i="3"/>
  <c r="P119" i="3"/>
  <c r="P378" i="3"/>
  <c r="O313" i="3"/>
  <c r="P217" i="3"/>
  <c r="P728" i="3"/>
  <c r="P248" i="3"/>
  <c r="P2264" i="3"/>
  <c r="O750" i="3"/>
  <c r="P1783" i="3"/>
  <c r="P1563" i="3"/>
  <c r="O1284" i="3"/>
  <c r="O840" i="3"/>
  <c r="O312" i="3"/>
  <c r="O483" i="3"/>
  <c r="O2043" i="3"/>
  <c r="O1235" i="3"/>
  <c r="O707" i="3"/>
  <c r="O2472" i="3"/>
  <c r="O2256" i="3"/>
  <c r="P585" i="3"/>
  <c r="P2436" i="3"/>
  <c r="P2388" i="3"/>
  <c r="P2463" i="3"/>
  <c r="P2415" i="3"/>
  <c r="O2442" i="3"/>
  <c r="O2394" i="3"/>
  <c r="O2465" i="3"/>
  <c r="O2417" i="3"/>
  <c r="P2328" i="3"/>
  <c r="O2279" i="3"/>
  <c r="R2279" i="3" s="1"/>
  <c r="O2227" i="3"/>
  <c r="O2350" i="3"/>
  <c r="O2302" i="3"/>
  <c r="O2254" i="3"/>
  <c r="O2206" i="3"/>
  <c r="P2334" i="3"/>
  <c r="P2286" i="3"/>
  <c r="P2238" i="3"/>
  <c r="P2190" i="3"/>
  <c r="P2142" i="3"/>
  <c r="P2094" i="3"/>
  <c r="P2046" i="3"/>
  <c r="O2481" i="3"/>
  <c r="O2337" i="3"/>
  <c r="O2289" i="3"/>
  <c r="O2241" i="3"/>
  <c r="O2158" i="3"/>
  <c r="O2110" i="3"/>
  <c r="O2062" i="3"/>
  <c r="O2014" i="3"/>
  <c r="O1966" i="3"/>
  <c r="O1918" i="3"/>
  <c r="O1870" i="3"/>
  <c r="O1822" i="3"/>
  <c r="R1822" i="3" s="1"/>
  <c r="O1774" i="3"/>
  <c r="O1726" i="3"/>
  <c r="O1678" i="3"/>
  <c r="O1630" i="3"/>
  <c r="O1582" i="3"/>
  <c r="O1534" i="3"/>
  <c r="P1998" i="3"/>
  <c r="P1950" i="3"/>
  <c r="P1902" i="3"/>
  <c r="P1854" i="3"/>
  <c r="P1806" i="3"/>
  <c r="P1758" i="3"/>
  <c r="P1710" i="3"/>
  <c r="P1662" i="3"/>
  <c r="P1614" i="3"/>
  <c r="P1566" i="3"/>
  <c r="P1518" i="3"/>
  <c r="P1470" i="3"/>
  <c r="P1422" i="3"/>
  <c r="O2169" i="3"/>
  <c r="O2121" i="3"/>
  <c r="R2121" i="3" s="1"/>
  <c r="O2073" i="3"/>
  <c r="O2025" i="3"/>
  <c r="O1977" i="3"/>
  <c r="O1929" i="3"/>
  <c r="O1881" i="3"/>
  <c r="O1833" i="3"/>
  <c r="O1785" i="3"/>
  <c r="O1737" i="3"/>
  <c r="R1737" i="3" s="1"/>
  <c r="O1689" i="3"/>
  <c r="O1641" i="3"/>
  <c r="O1593" i="3"/>
  <c r="O1545" i="3"/>
  <c r="P2192" i="3"/>
  <c r="P2144" i="3"/>
  <c r="P2096" i="3"/>
  <c r="P2048" i="3"/>
  <c r="P2000" i="3"/>
  <c r="P1952" i="3"/>
  <c r="P1904" i="3"/>
  <c r="P1856" i="3"/>
  <c r="P1808" i="3"/>
  <c r="P1760" i="3"/>
  <c r="P1712" i="3"/>
  <c r="P1664" i="3"/>
  <c r="P1616" i="3"/>
  <c r="P1511" i="3"/>
  <c r="P1463" i="3"/>
  <c r="P1415" i="3"/>
  <c r="P1367" i="3"/>
  <c r="P1319" i="3"/>
  <c r="P1271" i="3"/>
  <c r="P1223" i="3"/>
  <c r="P1175" i="3"/>
  <c r="P1127" i="3"/>
  <c r="P1079" i="3"/>
  <c r="P1031" i="3"/>
  <c r="S1031" i="3" s="1"/>
  <c r="P983" i="3"/>
  <c r="P935" i="3"/>
  <c r="P887" i="3"/>
  <c r="O1502" i="3"/>
  <c r="O1454" i="3"/>
  <c r="O1406" i="3"/>
  <c r="O1358" i="3"/>
  <c r="O1310" i="3"/>
  <c r="O1262" i="3"/>
  <c r="P1394" i="3"/>
  <c r="P1346" i="3"/>
  <c r="P1298" i="3"/>
  <c r="P1250" i="3"/>
  <c r="P1202" i="3"/>
  <c r="P1154" i="3"/>
  <c r="P1106" i="3"/>
  <c r="P1058" i="3"/>
  <c r="P1010" i="3"/>
  <c r="P962" i="3"/>
  <c r="P914" i="3"/>
  <c r="P866" i="3"/>
  <c r="P818" i="3"/>
  <c r="P770" i="3"/>
  <c r="O1513" i="3"/>
  <c r="O1465" i="3"/>
  <c r="O1417" i="3"/>
  <c r="O1369" i="3"/>
  <c r="O1321" i="3"/>
  <c r="O1273" i="3"/>
  <c r="O1225" i="3"/>
  <c r="O1177" i="3"/>
  <c r="O1129" i="3"/>
  <c r="O1081" i="3"/>
  <c r="O1033" i="3"/>
  <c r="O985" i="3"/>
  <c r="O937" i="3"/>
  <c r="O889" i="3"/>
  <c r="O841" i="3"/>
  <c r="O793" i="3"/>
  <c r="R793" i="3" s="1"/>
  <c r="P1528" i="3"/>
  <c r="P1480" i="3"/>
  <c r="P1432" i="3"/>
  <c r="P1384" i="3"/>
  <c r="P1336" i="3"/>
  <c r="S1336" i="3" s="1"/>
  <c r="P1288" i="3"/>
  <c r="P1240" i="3"/>
  <c r="P1192" i="3"/>
  <c r="P1144" i="3"/>
  <c r="P1096" i="3"/>
  <c r="P1048" i="3"/>
  <c r="S1048" i="3" s="1"/>
  <c r="P1000" i="3"/>
  <c r="P952" i="3"/>
  <c r="O9" i="3"/>
  <c r="R9" i="3" s="1"/>
  <c r="P831" i="3"/>
  <c r="P783" i="3"/>
  <c r="P735" i="3"/>
  <c r="P687" i="3"/>
  <c r="P639" i="3"/>
  <c r="P591" i="3"/>
  <c r="P543" i="3"/>
  <c r="P495" i="3"/>
  <c r="P447" i="3"/>
  <c r="P399" i="3"/>
  <c r="P351" i="3"/>
  <c r="P303" i="3"/>
  <c r="P255" i="3"/>
  <c r="P207" i="3"/>
  <c r="P159" i="3"/>
  <c r="P111" i="3"/>
  <c r="P63" i="3"/>
  <c r="P706" i="3"/>
  <c r="P658" i="3"/>
  <c r="P610" i="3"/>
  <c r="P562" i="3"/>
  <c r="P514" i="3"/>
  <c r="P466" i="3"/>
  <c r="P418" i="3"/>
  <c r="P370" i="3"/>
  <c r="P322" i="3"/>
  <c r="P11" i="3"/>
  <c r="O737" i="3"/>
  <c r="O689" i="3"/>
  <c r="O641" i="3"/>
  <c r="O593" i="3"/>
  <c r="O545" i="3"/>
  <c r="O497" i="3"/>
  <c r="O449" i="3"/>
  <c r="O401" i="3"/>
  <c r="O353" i="3"/>
  <c r="O305" i="3"/>
  <c r="O257" i="3"/>
  <c r="O209" i="3"/>
  <c r="R209" i="3" s="1"/>
  <c r="O161" i="3"/>
  <c r="O113" i="3"/>
  <c r="O65" i="3"/>
  <c r="P449" i="3"/>
  <c r="P401" i="3"/>
  <c r="P353" i="3"/>
  <c r="P305" i="3"/>
  <c r="P257" i="3"/>
  <c r="P209" i="3"/>
  <c r="P161" i="3"/>
  <c r="P113" i="3"/>
  <c r="P65" i="3"/>
  <c r="P32" i="3"/>
  <c r="P912" i="3"/>
  <c r="P864" i="3"/>
  <c r="P816" i="3"/>
  <c r="P768" i="3"/>
  <c r="P720" i="3"/>
  <c r="P672" i="3"/>
  <c r="P624" i="3"/>
  <c r="P576" i="3"/>
  <c r="P528" i="3"/>
  <c r="P480" i="3"/>
  <c r="P432" i="3"/>
  <c r="P384" i="3"/>
  <c r="P336" i="3"/>
  <c r="P288" i="3"/>
  <c r="P240" i="3"/>
  <c r="P192" i="3"/>
  <c r="P144" i="3"/>
  <c r="P96" i="3"/>
  <c r="S96" i="3" s="1"/>
  <c r="P48" i="3"/>
  <c r="N2472" i="3"/>
  <c r="O2502" i="3"/>
  <c r="O1218" i="3"/>
  <c r="O1170" i="3"/>
  <c r="R1170" i="3" s="1"/>
  <c r="O1122" i="3"/>
  <c r="O1074" i="3"/>
  <c r="O1026" i="3"/>
  <c r="O978" i="3"/>
  <c r="O930" i="3"/>
  <c r="P2304" i="3"/>
  <c r="P2256" i="3"/>
  <c r="P2208" i="3"/>
  <c r="O886" i="3"/>
  <c r="O838" i="3"/>
  <c r="O790" i="3"/>
  <c r="O742" i="3"/>
  <c r="O694" i="3"/>
  <c r="O646" i="3"/>
  <c r="O598" i="3"/>
  <c r="O550" i="3"/>
  <c r="R550" i="3" s="1"/>
  <c r="P274" i="3"/>
  <c r="P226" i="3"/>
  <c r="P178" i="3"/>
  <c r="P130" i="3"/>
  <c r="P82" i="3"/>
  <c r="P22" i="3"/>
  <c r="O470" i="3"/>
  <c r="O422" i="3"/>
  <c r="O374" i="3"/>
  <c r="O326" i="3"/>
  <c r="O278" i="3"/>
  <c r="O230" i="3"/>
  <c r="O182" i="3"/>
  <c r="O122" i="3"/>
  <c r="O74" i="3"/>
  <c r="P2483" i="3"/>
  <c r="P2359" i="3"/>
  <c r="P2311" i="3"/>
  <c r="P2263" i="3"/>
  <c r="P2207" i="3"/>
  <c r="P2159" i="3"/>
  <c r="P2111" i="3"/>
  <c r="P2063" i="3"/>
  <c r="P2015" i="3"/>
  <c r="S2015" i="3" s="1"/>
  <c r="P1967" i="3"/>
  <c r="P1919" i="3"/>
  <c r="P1871" i="3"/>
  <c r="P1823" i="3"/>
  <c r="O1984" i="3"/>
  <c r="O1936" i="3"/>
  <c r="O1888" i="3"/>
  <c r="O1840" i="3"/>
  <c r="O1792" i="3"/>
  <c r="O1744" i="3"/>
  <c r="O1696" i="3"/>
  <c r="P1747" i="3"/>
  <c r="P1699" i="3"/>
  <c r="P1651" i="3"/>
  <c r="P1603" i="3"/>
  <c r="P1555" i="3"/>
  <c r="O1660" i="3"/>
  <c r="O1612" i="3"/>
  <c r="O1564" i="3"/>
  <c r="O1516" i="3"/>
  <c r="O1468" i="3"/>
  <c r="O1420" i="3"/>
  <c r="O1372" i="3"/>
  <c r="O1324" i="3"/>
  <c r="O1276" i="3"/>
  <c r="O1228" i="3"/>
  <c r="O1180" i="3"/>
  <c r="O1132" i="3"/>
  <c r="O1084" i="3"/>
  <c r="O1036" i="3"/>
  <c r="R1036" i="3" s="1"/>
  <c r="O976" i="3"/>
  <c r="R976" i="3" s="1"/>
  <c r="O928" i="3"/>
  <c r="O880" i="3"/>
  <c r="O832" i="3"/>
  <c r="O784" i="3"/>
  <c r="O736" i="3"/>
  <c r="O688" i="3"/>
  <c r="O640" i="3"/>
  <c r="O592" i="3"/>
  <c r="O544" i="3"/>
  <c r="O496" i="3"/>
  <c r="O448" i="3"/>
  <c r="O400" i="3"/>
  <c r="O352" i="3"/>
  <c r="O304" i="3"/>
  <c r="O256" i="3"/>
  <c r="O208" i="3"/>
  <c r="O160" i="3"/>
  <c r="R160" i="3" s="1"/>
  <c r="O112" i="3"/>
  <c r="O64" i="3"/>
  <c r="R64" i="3" s="1"/>
  <c r="O75" i="3"/>
  <c r="R75" i="3" s="1"/>
  <c r="O119" i="3"/>
  <c r="O175" i="3"/>
  <c r="O199" i="3"/>
  <c r="O235" i="3"/>
  <c r="O403" i="3"/>
  <c r="O427" i="3"/>
  <c r="O415" i="3"/>
  <c r="P25" i="3"/>
  <c r="O207" i="3"/>
  <c r="O2451" i="3"/>
  <c r="O2403" i="3"/>
  <c r="O2355" i="3"/>
  <c r="O2219" i="3"/>
  <c r="O2179" i="3"/>
  <c r="O2083" i="3"/>
  <c r="O2035" i="3"/>
  <c r="O1987" i="3"/>
  <c r="O1939" i="3"/>
  <c r="O1891" i="3"/>
  <c r="O1843" i="3"/>
  <c r="O1795" i="3"/>
  <c r="O1747" i="3"/>
  <c r="R1747" i="3" s="1"/>
  <c r="O1699" i="3"/>
  <c r="O1651" i="3"/>
  <c r="O1603" i="3"/>
  <c r="O1555" i="3"/>
  <c r="O1515" i="3"/>
  <c r="O1467" i="3"/>
  <c r="O1419" i="3"/>
  <c r="R1419" i="3" s="1"/>
  <c r="O1371" i="3"/>
  <c r="R1371" i="3" s="1"/>
  <c r="O1323" i="3"/>
  <c r="O1275" i="3"/>
  <c r="O1227" i="3"/>
  <c r="O1179" i="3"/>
  <c r="O1131" i="3"/>
  <c r="O1083" i="3"/>
  <c r="O1035" i="3"/>
  <c r="O987" i="3"/>
  <c r="O939" i="3"/>
  <c r="O891" i="3"/>
  <c r="O843" i="3"/>
  <c r="O795" i="3"/>
  <c r="O747" i="3"/>
  <c r="O687" i="3"/>
  <c r="O639" i="3"/>
  <c r="O591" i="3"/>
  <c r="O543" i="3"/>
  <c r="O2168" i="3"/>
  <c r="O2120" i="3"/>
  <c r="O2072" i="3"/>
  <c r="O2024" i="3"/>
  <c r="P2453" i="3"/>
  <c r="P2429" i="3"/>
  <c r="P2405" i="3"/>
  <c r="P2381" i="3"/>
  <c r="P2357" i="3"/>
  <c r="P2333" i="3"/>
  <c r="O2492" i="3"/>
  <c r="O2468" i="3"/>
  <c r="O2444" i="3"/>
  <c r="O2420" i="3"/>
  <c r="O2396" i="3"/>
  <c r="O2372" i="3"/>
  <c r="O2348" i="3"/>
  <c r="R2348" i="3" s="1"/>
  <c r="O2324" i="3"/>
  <c r="O2300" i="3"/>
  <c r="O2276" i="3"/>
  <c r="O2252" i="3"/>
  <c r="O2228" i="3"/>
  <c r="O2204" i="3"/>
  <c r="O30" i="3"/>
  <c r="R30" i="3" s="1"/>
  <c r="P893" i="3"/>
  <c r="P869" i="3"/>
  <c r="P845" i="3"/>
  <c r="P821" i="3"/>
  <c r="P797" i="3"/>
  <c r="P773" i="3"/>
  <c r="P749" i="3"/>
  <c r="P725" i="3"/>
  <c r="P701" i="3"/>
  <c r="P677" i="3"/>
  <c r="P653" i="3"/>
  <c r="P629" i="3"/>
  <c r="P605" i="3"/>
  <c r="P581" i="3"/>
  <c r="P557" i="3"/>
  <c r="P533" i="3"/>
  <c r="P509" i="3"/>
  <c r="P485" i="3"/>
  <c r="O15" i="3"/>
  <c r="R15" i="3" s="1"/>
  <c r="P8" i="3"/>
  <c r="O2450" i="3"/>
  <c r="O2287" i="3"/>
  <c r="P2198" i="3"/>
  <c r="O2070" i="3"/>
  <c r="O1638" i="3"/>
  <c r="P1766" i="3"/>
  <c r="P1430" i="3"/>
  <c r="O1745" i="3"/>
  <c r="R1745" i="3" s="1"/>
  <c r="P2056" i="3"/>
  <c r="P1375" i="3"/>
  <c r="S1375" i="3" s="1"/>
  <c r="O1510" i="3"/>
  <c r="P1258" i="3"/>
  <c r="O1521" i="3"/>
  <c r="O1041" i="3"/>
  <c r="P1488" i="3"/>
  <c r="S1488" i="3" s="1"/>
  <c r="P1008" i="3"/>
  <c r="P599" i="3"/>
  <c r="P167" i="3"/>
  <c r="P522" i="3"/>
  <c r="O505" i="3"/>
  <c r="P457" i="3"/>
  <c r="P536" i="3"/>
  <c r="P104" i="3"/>
  <c r="S104" i="3" s="1"/>
  <c r="O606" i="3"/>
  <c r="P1975" i="3"/>
  <c r="O1896" i="3"/>
  <c r="P1659" i="3"/>
  <c r="O1428" i="3"/>
  <c r="O984" i="3"/>
  <c r="O504" i="3"/>
  <c r="O120" i="3"/>
  <c r="O191" i="3"/>
  <c r="O279" i="3"/>
  <c r="O1803" i="3"/>
  <c r="O1427" i="3"/>
  <c r="O947" i="3"/>
  <c r="O599" i="3"/>
  <c r="O2080" i="3"/>
  <c r="P2385" i="3"/>
  <c r="O2208" i="3"/>
  <c r="P825" i="3"/>
  <c r="P633" i="3"/>
  <c r="P489" i="3"/>
  <c r="P2432" i="3"/>
  <c r="P2384" i="3"/>
  <c r="P2459" i="3"/>
  <c r="P2411" i="3"/>
  <c r="O2438" i="3"/>
  <c r="O2390" i="3"/>
  <c r="O2461" i="3"/>
  <c r="O2413" i="3"/>
  <c r="P2324" i="3"/>
  <c r="O2275" i="3"/>
  <c r="O2346" i="3"/>
  <c r="O2298" i="3"/>
  <c r="O2250" i="3"/>
  <c r="O2202" i="3"/>
  <c r="P2330" i="3"/>
  <c r="P2282" i="3"/>
  <c r="P2234" i="3"/>
  <c r="P2186" i="3"/>
  <c r="P2138" i="3"/>
  <c r="P2090" i="3"/>
  <c r="P2042" i="3"/>
  <c r="O2477" i="3"/>
  <c r="O2333" i="3"/>
  <c r="O2285" i="3"/>
  <c r="O2237" i="3"/>
  <c r="O2154" i="3"/>
  <c r="O2058" i="3"/>
  <c r="O2010" i="3"/>
  <c r="R2010" i="3" s="1"/>
  <c r="O1962" i="3"/>
  <c r="O1914" i="3"/>
  <c r="O1866" i="3"/>
  <c r="O1818" i="3"/>
  <c r="R1818" i="3" s="1"/>
  <c r="O1770" i="3"/>
  <c r="O1722" i="3"/>
  <c r="O1674" i="3"/>
  <c r="O1626" i="3"/>
  <c r="O1578" i="3"/>
  <c r="O1530" i="3"/>
  <c r="P1994" i="3"/>
  <c r="P1946" i="3"/>
  <c r="P1898" i="3"/>
  <c r="P1850" i="3"/>
  <c r="P1802" i="3"/>
  <c r="P1754" i="3"/>
  <c r="P1706" i="3"/>
  <c r="P1658" i="3"/>
  <c r="P1610" i="3"/>
  <c r="P1562" i="3"/>
  <c r="P1514" i="3"/>
  <c r="P1466" i="3"/>
  <c r="P1418" i="3"/>
  <c r="O2165" i="3"/>
  <c r="O2117" i="3"/>
  <c r="O2069" i="3"/>
  <c r="O2021" i="3"/>
  <c r="O1973" i="3"/>
  <c r="O1925" i="3"/>
  <c r="O1877" i="3"/>
  <c r="O1829" i="3"/>
  <c r="O1781" i="3"/>
  <c r="O1733" i="3"/>
  <c r="O1685" i="3"/>
  <c r="O1637" i="3"/>
  <c r="O1589" i="3"/>
  <c r="O1541" i="3"/>
  <c r="P2188" i="3"/>
  <c r="P2140" i="3"/>
  <c r="P2092" i="3"/>
  <c r="P2044" i="3"/>
  <c r="P1996" i="3"/>
  <c r="S1996" i="3" s="1"/>
  <c r="P1948" i="3"/>
  <c r="P1900" i="3"/>
  <c r="P1852" i="3"/>
  <c r="P1804" i="3"/>
  <c r="P1756" i="3"/>
  <c r="P1708" i="3"/>
  <c r="P1660" i="3"/>
  <c r="P1612" i="3"/>
  <c r="P1507" i="3"/>
  <c r="P1459" i="3"/>
  <c r="P1411" i="3"/>
  <c r="P1363" i="3"/>
  <c r="P1315" i="3"/>
  <c r="P1267" i="3"/>
  <c r="P1219" i="3"/>
  <c r="P1171" i="3"/>
  <c r="P1123" i="3"/>
  <c r="P1075" i="3"/>
  <c r="P1027" i="3"/>
  <c r="P979" i="3"/>
  <c r="P931" i="3"/>
  <c r="P883" i="3"/>
  <c r="O1498" i="3"/>
  <c r="O1450" i="3"/>
  <c r="O1402" i="3"/>
  <c r="O1354" i="3"/>
  <c r="O1306" i="3"/>
  <c r="O1258" i="3"/>
  <c r="P1390" i="3"/>
  <c r="P1342" i="3"/>
  <c r="P1294" i="3"/>
  <c r="P1246" i="3"/>
  <c r="P1198" i="3"/>
  <c r="P1150" i="3"/>
  <c r="P1102" i="3"/>
  <c r="P1054" i="3"/>
  <c r="P1006" i="3"/>
  <c r="P958" i="3"/>
  <c r="P910" i="3"/>
  <c r="P862" i="3"/>
  <c r="P814" i="3"/>
  <c r="P766" i="3"/>
  <c r="O1509" i="3"/>
  <c r="O1413" i="3"/>
  <c r="O1365" i="3"/>
  <c r="O1317" i="3"/>
  <c r="R1317" i="3" s="1"/>
  <c r="O1269" i="3"/>
  <c r="O1221" i="3"/>
  <c r="O1173" i="3"/>
  <c r="O1125" i="3"/>
  <c r="O1077" i="3"/>
  <c r="O1029" i="3"/>
  <c r="O981" i="3"/>
  <c r="O933" i="3"/>
  <c r="O885" i="3"/>
  <c r="O837" i="3"/>
  <c r="O789" i="3"/>
  <c r="P1524" i="3"/>
  <c r="P1476" i="3"/>
  <c r="S1476" i="3" s="1"/>
  <c r="P1428" i="3"/>
  <c r="P1380" i="3"/>
  <c r="P1332" i="3"/>
  <c r="P1284" i="3"/>
  <c r="S1284" i="3" s="1"/>
  <c r="P1236" i="3"/>
  <c r="S1236" i="3" s="1"/>
  <c r="P1188" i="3"/>
  <c r="S1188" i="3" s="1"/>
  <c r="P1140" i="3"/>
  <c r="P1092" i="3"/>
  <c r="P1044" i="3"/>
  <c r="P996" i="3"/>
  <c r="P948" i="3"/>
  <c r="O13" i="3"/>
  <c r="R13" i="3" s="1"/>
  <c r="P827" i="3"/>
  <c r="P779" i="3"/>
  <c r="P731" i="3"/>
  <c r="P683" i="3"/>
  <c r="P635" i="3"/>
  <c r="P587" i="3"/>
  <c r="P539" i="3"/>
  <c r="P491" i="3"/>
  <c r="P443" i="3"/>
  <c r="P395" i="3"/>
  <c r="P347" i="3"/>
  <c r="P299" i="3"/>
  <c r="P251" i="3"/>
  <c r="P203" i="3"/>
  <c r="P155" i="3"/>
  <c r="P107" i="3"/>
  <c r="S107" i="3" s="1"/>
  <c r="P59" i="3"/>
  <c r="P702" i="3"/>
  <c r="P654" i="3"/>
  <c r="P606" i="3"/>
  <c r="P558" i="3"/>
  <c r="P510" i="3"/>
  <c r="P462" i="3"/>
  <c r="P414" i="3"/>
  <c r="S414" i="3" s="1"/>
  <c r="P366" i="3"/>
  <c r="P318" i="3"/>
  <c r="P15" i="3"/>
  <c r="O733" i="3"/>
  <c r="O685" i="3"/>
  <c r="O637" i="3"/>
  <c r="O589" i="3"/>
  <c r="O541" i="3"/>
  <c r="O493" i="3"/>
  <c r="O445" i="3"/>
  <c r="O397" i="3"/>
  <c r="O349" i="3"/>
  <c r="O301" i="3"/>
  <c r="O253" i="3"/>
  <c r="O205" i="3"/>
  <c r="O157" i="3"/>
  <c r="O109" i="3"/>
  <c r="O61" i="3"/>
  <c r="P445" i="3"/>
  <c r="P397" i="3"/>
  <c r="P349" i="3"/>
  <c r="P301" i="3"/>
  <c r="P253" i="3"/>
  <c r="S253" i="3" s="1"/>
  <c r="P205" i="3"/>
  <c r="S205" i="3" s="1"/>
  <c r="P157" i="3"/>
  <c r="P109" i="3"/>
  <c r="P61" i="3"/>
  <c r="P36" i="3"/>
  <c r="S36" i="3" s="1"/>
  <c r="O12" i="3"/>
  <c r="R12" i="3" s="1"/>
  <c r="P908" i="3"/>
  <c r="P860" i="3"/>
  <c r="P812" i="3"/>
  <c r="P764" i="3"/>
  <c r="P716" i="3"/>
  <c r="P668" i="3"/>
  <c r="P620" i="3"/>
  <c r="P572" i="3"/>
  <c r="P524" i="3"/>
  <c r="P476" i="3"/>
  <c r="P428" i="3"/>
  <c r="S428" i="3" s="1"/>
  <c r="P380" i="3"/>
  <c r="P332" i="3"/>
  <c r="P284" i="3"/>
  <c r="P236" i="3"/>
  <c r="P188" i="3"/>
  <c r="P140" i="3"/>
  <c r="P92" i="3"/>
  <c r="P44" i="3"/>
  <c r="O2491" i="3"/>
  <c r="O2498" i="3"/>
  <c r="O1214" i="3"/>
  <c r="O1166" i="3"/>
  <c r="R1166" i="3" s="1"/>
  <c r="O1118" i="3"/>
  <c r="O1070" i="3"/>
  <c r="O1022" i="3"/>
  <c r="O974" i="3"/>
  <c r="O926" i="3"/>
  <c r="N1944" i="3"/>
  <c r="P2300" i="3"/>
  <c r="P2252" i="3"/>
  <c r="P2204" i="3"/>
  <c r="O882" i="3"/>
  <c r="O834" i="3"/>
  <c r="O786" i="3"/>
  <c r="O738" i="3"/>
  <c r="R738" i="3" s="1"/>
  <c r="O690" i="3"/>
  <c r="O642" i="3"/>
  <c r="O594" i="3"/>
  <c r="O546" i="3"/>
  <c r="P270" i="3"/>
  <c r="P222" i="3"/>
  <c r="P174" i="3"/>
  <c r="P126" i="3"/>
  <c r="P78" i="3"/>
  <c r="N9" i="3"/>
  <c r="Q9" i="3" s="1"/>
  <c r="P26" i="3"/>
  <c r="O466" i="3"/>
  <c r="O418" i="3"/>
  <c r="O370" i="3"/>
  <c r="O322" i="3"/>
  <c r="O274" i="3"/>
  <c r="O226" i="3"/>
  <c r="O178" i="3"/>
  <c r="O118" i="3"/>
  <c r="R118" i="3" s="1"/>
  <c r="O70" i="3"/>
  <c r="P2479" i="3"/>
  <c r="P2355" i="3"/>
  <c r="P2307" i="3"/>
  <c r="P2259" i="3"/>
  <c r="P2203" i="3"/>
  <c r="P2155" i="3"/>
  <c r="P2107" i="3"/>
  <c r="P2059" i="3"/>
  <c r="P2011" i="3"/>
  <c r="P1963" i="3"/>
  <c r="P1915" i="3"/>
  <c r="P1867" i="3"/>
  <c r="P1819" i="3"/>
  <c r="O1980" i="3"/>
  <c r="O1932" i="3"/>
  <c r="O1884" i="3"/>
  <c r="O1836" i="3"/>
  <c r="O1788" i="3"/>
  <c r="O1740" i="3"/>
  <c r="O1692" i="3"/>
  <c r="P1743" i="3"/>
  <c r="P1695" i="3"/>
  <c r="P1647" i="3"/>
  <c r="P1599" i="3"/>
  <c r="P1551" i="3"/>
  <c r="S1551" i="3" s="1"/>
  <c r="O1656" i="3"/>
  <c r="R1656" i="3" s="1"/>
  <c r="O1608" i="3"/>
  <c r="O1560" i="3"/>
  <c r="O1512" i="3"/>
  <c r="O1464" i="3"/>
  <c r="O1416" i="3"/>
  <c r="O1368" i="3"/>
  <c r="R1368" i="3" s="1"/>
  <c r="O1320" i="3"/>
  <c r="O1272" i="3"/>
  <c r="O1224" i="3"/>
  <c r="R1224" i="3" s="1"/>
  <c r="O1176" i="3"/>
  <c r="O1128" i="3"/>
  <c r="O1080" i="3"/>
  <c r="O1032" i="3"/>
  <c r="O972" i="3"/>
  <c r="O924" i="3"/>
  <c r="O876" i="3"/>
  <c r="O828" i="3"/>
  <c r="O780" i="3"/>
  <c r="O732" i="3"/>
  <c r="O684" i="3"/>
  <c r="O636" i="3"/>
  <c r="O588" i="3"/>
  <c r="O540" i="3"/>
  <c r="O492" i="3"/>
  <c r="O444" i="3"/>
  <c r="O396" i="3"/>
  <c r="R396" i="3" s="1"/>
  <c r="O348" i="3"/>
  <c r="O300" i="3"/>
  <c r="O252" i="3"/>
  <c r="O204" i="3"/>
  <c r="O156" i="3"/>
  <c r="O108" i="3"/>
  <c r="O60" i="3"/>
  <c r="O499" i="3"/>
  <c r="O39" i="3"/>
  <c r="O79" i="3"/>
  <c r="O135" i="3"/>
  <c r="O167" i="3"/>
  <c r="O187" i="3"/>
  <c r="O371" i="3"/>
  <c r="O391" i="3"/>
  <c r="O351" i="3"/>
  <c r="P29" i="3"/>
  <c r="O171" i="3"/>
  <c r="R171" i="3" s="1"/>
  <c r="O2447" i="3"/>
  <c r="O2399" i="3"/>
  <c r="O2351" i="3"/>
  <c r="O2215" i="3"/>
  <c r="O2127" i="3"/>
  <c r="O2079" i="3"/>
  <c r="O2031" i="3"/>
  <c r="O1983" i="3"/>
  <c r="O1935" i="3"/>
  <c r="O1887" i="3"/>
  <c r="O1839" i="3"/>
  <c r="O1791" i="3"/>
  <c r="O1743" i="3"/>
  <c r="O1695" i="3"/>
  <c r="O1647" i="3"/>
  <c r="O1599" i="3"/>
  <c r="O1551" i="3"/>
  <c r="O1511" i="3"/>
  <c r="R1511" i="3" s="1"/>
  <c r="O1463" i="3"/>
  <c r="O1415" i="3"/>
  <c r="R1415" i="3" s="1"/>
  <c r="O1367" i="3"/>
  <c r="O1319" i="3"/>
  <c r="O1271" i="3"/>
  <c r="O1223" i="3"/>
  <c r="O1175" i="3"/>
  <c r="R1175" i="3" s="1"/>
  <c r="O1127" i="3"/>
  <c r="O1079" i="3"/>
  <c r="O1031" i="3"/>
  <c r="O983" i="3"/>
  <c r="O935" i="3"/>
  <c r="R935" i="3" s="1"/>
  <c r="O887" i="3"/>
  <c r="O839" i="3"/>
  <c r="O791" i="3"/>
  <c r="O743" i="3"/>
  <c r="O683" i="3"/>
  <c r="O635" i="3"/>
  <c r="O587" i="3"/>
  <c r="O539" i="3"/>
  <c r="O2164" i="3"/>
  <c r="O2116" i="3"/>
  <c r="O2068" i="3"/>
  <c r="P2486" i="3"/>
  <c r="P2462" i="3"/>
  <c r="P2438" i="3"/>
  <c r="P2414" i="3"/>
  <c r="P2390" i="3"/>
  <c r="P2366" i="3"/>
  <c r="P2501" i="3"/>
  <c r="P2477" i="3"/>
  <c r="P2305" i="3"/>
  <c r="P2281" i="3"/>
  <c r="P2257" i="3"/>
  <c r="P2233" i="3"/>
  <c r="P2209" i="3"/>
  <c r="P2185" i="3"/>
  <c r="P2161" i="3"/>
  <c r="P2137" i="3"/>
  <c r="P2113" i="3"/>
  <c r="P2089" i="3"/>
  <c r="P2065" i="3"/>
  <c r="P2041" i="3"/>
  <c r="P2017" i="3"/>
  <c r="P1993" i="3"/>
  <c r="P1969" i="3"/>
  <c r="P1945" i="3"/>
  <c r="P1921" i="3"/>
  <c r="P1897" i="3"/>
  <c r="P1873" i="3"/>
  <c r="P1849" i="3"/>
  <c r="P1825" i="3"/>
  <c r="S1825" i="3" s="1"/>
  <c r="P1801" i="3"/>
  <c r="P1777" i="3"/>
  <c r="P1753" i="3"/>
  <c r="P1729" i="3"/>
  <c r="P1705" i="3"/>
  <c r="P1681" i="3"/>
  <c r="P1657" i="3"/>
  <c r="P1633" i="3"/>
  <c r="S1633" i="3" s="1"/>
  <c r="P1609" i="3"/>
  <c r="P1585" i="3"/>
  <c r="P1561" i="3"/>
  <c r="P1537" i="3"/>
  <c r="P1513" i="3"/>
  <c r="P1489" i="3"/>
  <c r="P1465" i="3"/>
  <c r="P1441" i="3"/>
  <c r="P1417" i="3"/>
  <c r="P1393" i="3"/>
  <c r="S1393" i="3" s="1"/>
  <c r="P1369" i="3"/>
  <c r="P1345" i="3"/>
  <c r="P1321" i="3"/>
  <c r="S1321" i="3" s="1"/>
  <c r="P1297" i="3"/>
  <c r="P1273" i="3"/>
  <c r="P1249" i="3"/>
  <c r="P1225" i="3"/>
  <c r="P1201" i="3"/>
  <c r="P1177" i="3"/>
  <c r="P1153" i="3"/>
  <c r="P1129" i="3"/>
  <c r="P1105" i="3"/>
  <c r="P1081" i="3"/>
  <c r="P1057" i="3"/>
  <c r="P1033" i="3"/>
  <c r="P1009" i="3"/>
  <c r="P985" i="3"/>
  <c r="P961" i="3"/>
  <c r="P937" i="3"/>
  <c r="P913" i="3"/>
  <c r="P2444" i="3"/>
  <c r="P2294" i="3"/>
  <c r="O1734" i="3"/>
  <c r="P1478" i="3"/>
  <c r="P1768" i="3"/>
  <c r="P1423" i="3"/>
  <c r="P895" i="3"/>
  <c r="P1306" i="3"/>
  <c r="P778" i="3"/>
  <c r="O1089" i="3"/>
  <c r="R1089" i="3" s="1"/>
  <c r="P1440" i="3"/>
  <c r="P791" i="3"/>
  <c r="P215" i="3"/>
  <c r="P426" i="3"/>
  <c r="O217" i="3"/>
  <c r="P344" i="3"/>
  <c r="S344" i="3" s="1"/>
  <c r="O986" i="3"/>
  <c r="O1620" i="3"/>
  <c r="O1140" i="3"/>
  <c r="R1140" i="3" s="1"/>
  <c r="O744" i="3"/>
  <c r="O168" i="3"/>
  <c r="O311" i="3"/>
  <c r="O2459" i="3"/>
  <c r="O1139" i="3"/>
  <c r="P2409" i="3"/>
  <c r="O2280" i="3"/>
  <c r="P657" i="3"/>
  <c r="O35" i="3"/>
  <c r="R66" i="3"/>
  <c r="P2428" i="3"/>
  <c r="P2380" i="3"/>
  <c r="P2455" i="3"/>
  <c r="P2407" i="3"/>
  <c r="O2434" i="3"/>
  <c r="O2386" i="3"/>
  <c r="O2457" i="3"/>
  <c r="O2409" i="3"/>
  <c r="P2320" i="3"/>
  <c r="O2271" i="3"/>
  <c r="O2342" i="3"/>
  <c r="O2294" i="3"/>
  <c r="O2246" i="3"/>
  <c r="O2198" i="3"/>
  <c r="P2326" i="3"/>
  <c r="P2278" i="3"/>
  <c r="P2230" i="3"/>
  <c r="P2182" i="3"/>
  <c r="P2134" i="3"/>
  <c r="P2086" i="3"/>
  <c r="P2038" i="3"/>
  <c r="O2473" i="3"/>
  <c r="O2329" i="3"/>
  <c r="O2281" i="3"/>
  <c r="O2233" i="3"/>
  <c r="O2150" i="3"/>
  <c r="O2102" i="3"/>
  <c r="O2054" i="3"/>
  <c r="O2006" i="3"/>
  <c r="O1958" i="3"/>
  <c r="O1910" i="3"/>
  <c r="O1862" i="3"/>
  <c r="O1814" i="3"/>
  <c r="O1766" i="3"/>
  <c r="O1718" i="3"/>
  <c r="O1670" i="3"/>
  <c r="O1622" i="3"/>
  <c r="O1574" i="3"/>
  <c r="O1526" i="3"/>
  <c r="P1990" i="3"/>
  <c r="P1942" i="3"/>
  <c r="P1894" i="3"/>
  <c r="P1846" i="3"/>
  <c r="P1798" i="3"/>
  <c r="P1750" i="3"/>
  <c r="S1750" i="3" s="1"/>
  <c r="P1702" i="3"/>
  <c r="P1654" i="3"/>
  <c r="P1606" i="3"/>
  <c r="P1558" i="3"/>
  <c r="P1510" i="3"/>
  <c r="P1462" i="3"/>
  <c r="O2209" i="3"/>
  <c r="O2161" i="3"/>
  <c r="O2113" i="3"/>
  <c r="O2065" i="3"/>
  <c r="O2017" i="3"/>
  <c r="O1969" i="3"/>
  <c r="O1921" i="3"/>
  <c r="O1873" i="3"/>
  <c r="O1825" i="3"/>
  <c r="O1777" i="3"/>
  <c r="O1729" i="3"/>
  <c r="R1729" i="3" s="1"/>
  <c r="O1681" i="3"/>
  <c r="O1633" i="3"/>
  <c r="O1585" i="3"/>
  <c r="O1537" i="3"/>
  <c r="P2184" i="3"/>
  <c r="P2136" i="3"/>
  <c r="P2088" i="3"/>
  <c r="P2040" i="3"/>
  <c r="P1992" i="3"/>
  <c r="P1944" i="3"/>
  <c r="P1896" i="3"/>
  <c r="P1848" i="3"/>
  <c r="P1800" i="3"/>
  <c r="P1752" i="3"/>
  <c r="P1704" i="3"/>
  <c r="P1656" i="3"/>
  <c r="P1608" i="3"/>
  <c r="P1503" i="3"/>
  <c r="P1455" i="3"/>
  <c r="P1407" i="3"/>
  <c r="P1359" i="3"/>
  <c r="P1311" i="3"/>
  <c r="P1263" i="3"/>
  <c r="P1215" i="3"/>
  <c r="P1167" i="3"/>
  <c r="P1119" i="3"/>
  <c r="P1071" i="3"/>
  <c r="P1023" i="3"/>
  <c r="P975" i="3"/>
  <c r="P927" i="3"/>
  <c r="P879" i="3"/>
  <c r="O1494" i="3"/>
  <c r="O1446" i="3"/>
  <c r="O1398" i="3"/>
  <c r="O1350" i="3"/>
  <c r="O1302" i="3"/>
  <c r="O1254" i="3"/>
  <c r="P1386" i="3"/>
  <c r="P1338" i="3"/>
  <c r="P1290" i="3"/>
  <c r="P1242" i="3"/>
  <c r="P1194" i="3"/>
  <c r="P1146" i="3"/>
  <c r="P1098" i="3"/>
  <c r="P1050" i="3"/>
  <c r="P1002" i="3"/>
  <c r="P954" i="3"/>
  <c r="P906" i="3"/>
  <c r="P858" i="3"/>
  <c r="P810" i="3"/>
  <c r="P762" i="3"/>
  <c r="S762" i="3" s="1"/>
  <c r="O1505" i="3"/>
  <c r="O1457" i="3"/>
  <c r="R1457" i="3" s="1"/>
  <c r="O1409" i="3"/>
  <c r="O1361" i="3"/>
  <c r="O1313" i="3"/>
  <c r="O1265" i="3"/>
  <c r="O1217" i="3"/>
  <c r="O1169" i="3"/>
  <c r="O1121" i="3"/>
  <c r="R1121" i="3" s="1"/>
  <c r="O1073" i="3"/>
  <c r="O1025" i="3"/>
  <c r="O977" i="3"/>
  <c r="O929" i="3"/>
  <c r="O881" i="3"/>
  <c r="O833" i="3"/>
  <c r="R833" i="3" s="1"/>
  <c r="O785" i="3"/>
  <c r="P1568" i="3"/>
  <c r="P1520" i="3"/>
  <c r="P1472" i="3"/>
  <c r="P1424" i="3"/>
  <c r="P1376" i="3"/>
  <c r="P1328" i="3"/>
  <c r="P1280" i="3"/>
  <c r="P1232" i="3"/>
  <c r="S1232" i="3" s="1"/>
  <c r="P1184" i="3"/>
  <c r="P1136" i="3"/>
  <c r="P1088" i="3"/>
  <c r="P1040" i="3"/>
  <c r="P992" i="3"/>
  <c r="P944" i="3"/>
  <c r="O17" i="3"/>
  <c r="P823" i="3"/>
  <c r="P775" i="3"/>
  <c r="P727" i="3"/>
  <c r="P679" i="3"/>
  <c r="P631" i="3"/>
  <c r="P583" i="3"/>
  <c r="P535" i="3"/>
  <c r="P487" i="3"/>
  <c r="P439" i="3"/>
  <c r="P391" i="3"/>
  <c r="P343" i="3"/>
  <c r="P295" i="3"/>
  <c r="P247" i="3"/>
  <c r="P199" i="3"/>
  <c r="P151" i="3"/>
  <c r="P103" i="3"/>
  <c r="P55" i="3"/>
  <c r="P698" i="3"/>
  <c r="P650" i="3"/>
  <c r="P602" i="3"/>
  <c r="P554" i="3"/>
  <c r="P506" i="3"/>
  <c r="P458" i="3"/>
  <c r="P410" i="3"/>
  <c r="P362" i="3"/>
  <c r="P314" i="3"/>
  <c r="P19" i="3"/>
  <c r="O729" i="3"/>
  <c r="O681" i="3"/>
  <c r="O633" i="3"/>
  <c r="O585" i="3"/>
  <c r="O537" i="3"/>
  <c r="O489" i="3"/>
  <c r="O441" i="3"/>
  <c r="O393" i="3"/>
  <c r="O345" i="3"/>
  <c r="O297" i="3"/>
  <c r="O249" i="3"/>
  <c r="O201" i="3"/>
  <c r="O153" i="3"/>
  <c r="O105" i="3"/>
  <c r="O57" i="3"/>
  <c r="P441" i="3"/>
  <c r="P393" i="3"/>
  <c r="P345" i="3"/>
  <c r="P297" i="3"/>
  <c r="P249" i="3"/>
  <c r="P201" i="3"/>
  <c r="S201" i="3" s="1"/>
  <c r="P153" i="3"/>
  <c r="P105" i="3"/>
  <c r="P57" i="3"/>
  <c r="O16" i="3"/>
  <c r="P904" i="3"/>
  <c r="S904" i="3" s="1"/>
  <c r="P856" i="3"/>
  <c r="P808" i="3"/>
  <c r="P760" i="3"/>
  <c r="P712" i="3"/>
  <c r="S712" i="3" s="1"/>
  <c r="P664" i="3"/>
  <c r="P616" i="3"/>
  <c r="P568" i="3"/>
  <c r="P520" i="3"/>
  <c r="P472" i="3"/>
  <c r="P424" i="3"/>
  <c r="P376" i="3"/>
  <c r="P328" i="3"/>
  <c r="P280" i="3"/>
  <c r="P232" i="3"/>
  <c r="P184" i="3"/>
  <c r="P136" i="3"/>
  <c r="P88" i="3"/>
  <c r="P40" i="3"/>
  <c r="O2487" i="3"/>
  <c r="O2494" i="3"/>
  <c r="O1210" i="3"/>
  <c r="O1162" i="3"/>
  <c r="O1114" i="3"/>
  <c r="O1066" i="3"/>
  <c r="O1018" i="3"/>
  <c r="O970" i="3"/>
  <c r="O922" i="3"/>
  <c r="P2500" i="3"/>
  <c r="P2296" i="3"/>
  <c r="P2248" i="3"/>
  <c r="P2200" i="3"/>
  <c r="O878" i="3"/>
  <c r="O830" i="3"/>
  <c r="O782" i="3"/>
  <c r="O734" i="3"/>
  <c r="O686" i="3"/>
  <c r="O638" i="3"/>
  <c r="O590" i="3"/>
  <c r="R590" i="3" s="1"/>
  <c r="O542" i="3"/>
  <c r="P266" i="3"/>
  <c r="P218" i="3"/>
  <c r="P170" i="3"/>
  <c r="P122" i="3"/>
  <c r="P74" i="3"/>
  <c r="P30" i="3"/>
  <c r="O462" i="3"/>
  <c r="O414" i="3"/>
  <c r="O366" i="3"/>
  <c r="O318" i="3"/>
  <c r="O270" i="3"/>
  <c r="O222" i="3"/>
  <c r="O174" i="3"/>
  <c r="O114" i="3"/>
  <c r="P2475" i="3"/>
  <c r="P2351" i="3"/>
  <c r="P2303" i="3"/>
  <c r="P2255" i="3"/>
  <c r="P2199" i="3"/>
  <c r="P2151" i="3"/>
  <c r="P2103" i="3"/>
  <c r="P2055" i="3"/>
  <c r="P2007" i="3"/>
  <c r="P1959" i="3"/>
  <c r="P1911" i="3"/>
  <c r="P1863" i="3"/>
  <c r="P1815" i="3"/>
  <c r="O1976" i="3"/>
  <c r="O1928" i="3"/>
  <c r="O1880" i="3"/>
  <c r="O1832" i="3"/>
  <c r="O1784" i="3"/>
  <c r="O1736" i="3"/>
  <c r="O1688" i="3"/>
  <c r="P1739" i="3"/>
  <c r="P1691" i="3"/>
  <c r="P1643" i="3"/>
  <c r="S1643" i="3" s="1"/>
  <c r="P1595" i="3"/>
  <c r="P1547" i="3"/>
  <c r="O1652" i="3"/>
  <c r="O1604" i="3"/>
  <c r="O1556" i="3"/>
  <c r="O1508" i="3"/>
  <c r="O1460" i="3"/>
  <c r="O1412" i="3"/>
  <c r="O1364" i="3"/>
  <c r="O1316" i="3"/>
  <c r="O1268" i="3"/>
  <c r="O1220" i="3"/>
  <c r="R1220" i="3" s="1"/>
  <c r="O1172" i="3"/>
  <c r="O1124" i="3"/>
  <c r="O1076" i="3"/>
  <c r="O1028" i="3"/>
  <c r="R1028" i="3" s="1"/>
  <c r="O968" i="3"/>
  <c r="O920" i="3"/>
  <c r="O872" i="3"/>
  <c r="O824" i="3"/>
  <c r="O776" i="3"/>
  <c r="O728" i="3"/>
  <c r="O680" i="3"/>
  <c r="R680" i="3" s="1"/>
  <c r="O632" i="3"/>
  <c r="O584" i="3"/>
  <c r="O536" i="3"/>
  <c r="O488" i="3"/>
  <c r="O440" i="3"/>
  <c r="O392" i="3"/>
  <c r="O344" i="3"/>
  <c r="O296" i="3"/>
  <c r="O248" i="3"/>
  <c r="O200" i="3"/>
  <c r="O152" i="3"/>
  <c r="O104" i="3"/>
  <c r="O56" i="3"/>
  <c r="N2106" i="3"/>
  <c r="O447" i="3"/>
  <c r="O487" i="3"/>
  <c r="O43" i="3"/>
  <c r="O95" i="3"/>
  <c r="O127" i="3"/>
  <c r="O139" i="3"/>
  <c r="O335" i="3"/>
  <c r="O355" i="3"/>
  <c r="O307" i="3"/>
  <c r="P33" i="3"/>
  <c r="O131" i="3"/>
  <c r="R131" i="3" s="1"/>
  <c r="O2443" i="3"/>
  <c r="O2395" i="3"/>
  <c r="O2347" i="3"/>
  <c r="R2347" i="3" s="1"/>
  <c r="O2211" i="3"/>
  <c r="N1949" i="3"/>
  <c r="O2171" i="3"/>
  <c r="O2123" i="3"/>
  <c r="O2075" i="3"/>
  <c r="O2027" i="3"/>
  <c r="R2027" i="3" s="1"/>
  <c r="O1979" i="3"/>
  <c r="O1931" i="3"/>
  <c r="O1883" i="3"/>
  <c r="R1883" i="3" s="1"/>
  <c r="O1835" i="3"/>
  <c r="O1787" i="3"/>
  <c r="O1739" i="3"/>
  <c r="O1691" i="3"/>
  <c r="O1643" i="3"/>
  <c r="O1595" i="3"/>
  <c r="O1547" i="3"/>
  <c r="O1507" i="3"/>
  <c r="O1459" i="3"/>
  <c r="O1411" i="3"/>
  <c r="O1363" i="3"/>
  <c r="R1363" i="3" s="1"/>
  <c r="O1315" i="3"/>
  <c r="O1267" i="3"/>
  <c r="O1219" i="3"/>
  <c r="O1171" i="3"/>
  <c r="R1171" i="3" s="1"/>
  <c r="O1123" i="3"/>
  <c r="O1075" i="3"/>
  <c r="O1027" i="3"/>
  <c r="O979" i="3"/>
  <c r="O931" i="3"/>
  <c r="O883" i="3"/>
  <c r="O835" i="3"/>
  <c r="O787" i="3"/>
  <c r="O739" i="3"/>
  <c r="O679" i="3"/>
  <c r="O631" i="3"/>
  <c r="O583" i="3"/>
  <c r="O535" i="3"/>
  <c r="O2160" i="3"/>
  <c r="O2112" i="3"/>
  <c r="O2064" i="3"/>
  <c r="P2449" i="3"/>
  <c r="P2425" i="3"/>
  <c r="P2401" i="3"/>
  <c r="P2377" i="3"/>
  <c r="P2353" i="3"/>
  <c r="P2329" i="3"/>
  <c r="O2488" i="3"/>
  <c r="O2464" i="3"/>
  <c r="O2440" i="3"/>
  <c r="O2416" i="3"/>
  <c r="O2392" i="3"/>
  <c r="O2368" i="3"/>
  <c r="O2344" i="3"/>
  <c r="O2320" i="3"/>
  <c r="O2296" i="3"/>
  <c r="O2272" i="3"/>
  <c r="O2248" i="3"/>
  <c r="O2224" i="3"/>
  <c r="O2200" i="3"/>
  <c r="R2200" i="3" s="1"/>
  <c r="O10" i="3"/>
  <c r="R10" i="3" s="1"/>
  <c r="O34" i="3"/>
  <c r="P889" i="3"/>
  <c r="P865" i="3"/>
  <c r="P841" i="3"/>
  <c r="P817" i="3"/>
  <c r="P793" i="3"/>
  <c r="P769" i="3"/>
  <c r="P745" i="3"/>
  <c r="P721" i="3"/>
  <c r="P697" i="3"/>
  <c r="P673" i="3"/>
  <c r="P649" i="3"/>
  <c r="P625" i="3"/>
  <c r="P601" i="3"/>
  <c r="P577" i="3"/>
  <c r="P553" i="3"/>
  <c r="P529" i="3"/>
  <c r="S529" i="3" s="1"/>
  <c r="P505" i="3"/>
  <c r="P481" i="3"/>
  <c r="O19" i="3"/>
  <c r="R19" i="3" s="1"/>
  <c r="O2425" i="3"/>
  <c r="O2214" i="3"/>
  <c r="O1974" i="3"/>
  <c r="P1862" i="3"/>
  <c r="O2177" i="3"/>
  <c r="O1697" i="3"/>
  <c r="P2008" i="3"/>
  <c r="P1135" i="3"/>
  <c r="O1270" i="3"/>
  <c r="O1137" i="3"/>
  <c r="P1296" i="3"/>
  <c r="P551" i="3"/>
  <c r="P714" i="3"/>
  <c r="O697" i="3"/>
  <c r="O121" i="3"/>
  <c r="P73" i="3"/>
  <c r="P584" i="3"/>
  <c r="O1226" i="3"/>
  <c r="R1226" i="3" s="1"/>
  <c r="P2312" i="3"/>
  <c r="O846" i="3"/>
  <c r="O478" i="3"/>
  <c r="O82" i="3"/>
  <c r="P1879" i="3"/>
  <c r="O1752" i="3"/>
  <c r="O1524" i="3"/>
  <c r="O1044" i="3"/>
  <c r="O552" i="3"/>
  <c r="R552" i="3" s="1"/>
  <c r="O2259" i="3"/>
  <c r="O1851" i="3"/>
  <c r="O1091" i="3"/>
  <c r="O695" i="3"/>
  <c r="O2176" i="3"/>
  <c r="P2361" i="3"/>
  <c r="O2424" i="3"/>
  <c r="O2232" i="3"/>
  <c r="P801" i="3"/>
  <c r="P609" i="3"/>
  <c r="P2472" i="3"/>
  <c r="P2451" i="3"/>
  <c r="P2403" i="3"/>
  <c r="O2430" i="3"/>
  <c r="O2382" i="3"/>
  <c r="O2453" i="3"/>
  <c r="O2405" i="3"/>
  <c r="O2319" i="3"/>
  <c r="O2267" i="3"/>
  <c r="O2338" i="3"/>
  <c r="O2290" i="3"/>
  <c r="O2242" i="3"/>
  <c r="O2194" i="3"/>
  <c r="P2322" i="3"/>
  <c r="S2322" i="3" s="1"/>
  <c r="P2274" i="3"/>
  <c r="P2178" i="3"/>
  <c r="P2130" i="3"/>
  <c r="P2082" i="3"/>
  <c r="P2034" i="3"/>
  <c r="O2373" i="3"/>
  <c r="O2325" i="3"/>
  <c r="O2277" i="3"/>
  <c r="O2229" i="3"/>
  <c r="R2229" i="3" s="1"/>
  <c r="O2146" i="3"/>
  <c r="O2098" i="3"/>
  <c r="O2050" i="3"/>
  <c r="O2002" i="3"/>
  <c r="O1954" i="3"/>
  <c r="O1906" i="3"/>
  <c r="O1858" i="3"/>
  <c r="O1810" i="3"/>
  <c r="R1810" i="3" s="1"/>
  <c r="O1762" i="3"/>
  <c r="O1714" i="3"/>
  <c r="O1666" i="3"/>
  <c r="O1618" i="3"/>
  <c r="O1522" i="3"/>
  <c r="R1522" i="3" s="1"/>
  <c r="P1986" i="3"/>
  <c r="P1938" i="3"/>
  <c r="S1938" i="3" s="1"/>
  <c r="P1890" i="3"/>
  <c r="P1842" i="3"/>
  <c r="P1794" i="3"/>
  <c r="P1746" i="3"/>
  <c r="P1698" i="3"/>
  <c r="P1650" i="3"/>
  <c r="P1602" i="3"/>
  <c r="P1554" i="3"/>
  <c r="P1506" i="3"/>
  <c r="P1458" i="3"/>
  <c r="O2205" i="3"/>
  <c r="O2157" i="3"/>
  <c r="O2109" i="3"/>
  <c r="R2109" i="3" s="1"/>
  <c r="O2013" i="3"/>
  <c r="O1965" i="3"/>
  <c r="O1917" i="3"/>
  <c r="O1869" i="3"/>
  <c r="O1821" i="3"/>
  <c r="O1725" i="3"/>
  <c r="O1629" i="3"/>
  <c r="O1581" i="3"/>
  <c r="O1533" i="3"/>
  <c r="P2180" i="3"/>
  <c r="P2132" i="3"/>
  <c r="P2084" i="3"/>
  <c r="P1988" i="3"/>
  <c r="P1940" i="3"/>
  <c r="P1892" i="3"/>
  <c r="P1844" i="3"/>
  <c r="P1796" i="3"/>
  <c r="P1748" i="3"/>
  <c r="P1700" i="3"/>
  <c r="P1652" i="3"/>
  <c r="S1652" i="3" s="1"/>
  <c r="P1604" i="3"/>
  <c r="P1499" i="3"/>
  <c r="P1451" i="3"/>
  <c r="P1403" i="3"/>
  <c r="S1403" i="3" s="1"/>
  <c r="P1355" i="3"/>
  <c r="P1307" i="3"/>
  <c r="S1307" i="3" s="1"/>
  <c r="P1259" i="3"/>
  <c r="P1211" i="3"/>
  <c r="P1163" i="3"/>
  <c r="P1115" i="3"/>
  <c r="P1067" i="3"/>
  <c r="P1019" i="3"/>
  <c r="P971" i="3"/>
  <c r="P923" i="3"/>
  <c r="P875" i="3"/>
  <c r="O1490" i="3"/>
  <c r="O1442" i="3"/>
  <c r="O1394" i="3"/>
  <c r="O1346" i="3"/>
  <c r="O1298" i="3"/>
  <c r="O1250" i="3"/>
  <c r="P1382" i="3"/>
  <c r="P1286" i="3"/>
  <c r="P1238" i="3"/>
  <c r="P1142" i="3"/>
  <c r="P1094" i="3"/>
  <c r="P1046" i="3"/>
  <c r="P998" i="3"/>
  <c r="P950" i="3"/>
  <c r="P902" i="3"/>
  <c r="P854" i="3"/>
  <c r="P806" i="3"/>
  <c r="P758" i="3"/>
  <c r="O1453" i="3"/>
  <c r="O1357" i="3"/>
  <c r="O1309" i="3"/>
  <c r="O1213" i="3"/>
  <c r="O1165" i="3"/>
  <c r="R1165" i="3" s="1"/>
  <c r="O1117" i="3"/>
  <c r="O1069" i="3"/>
  <c r="O1021" i="3"/>
  <c r="O973" i="3"/>
  <c r="O925" i="3"/>
  <c r="O877" i="3"/>
  <c r="O829" i="3"/>
  <c r="O781" i="3"/>
  <c r="P1516" i="3"/>
  <c r="P1468" i="3"/>
  <c r="S1468" i="3" s="1"/>
  <c r="P1420" i="3"/>
  <c r="P1372" i="3"/>
  <c r="P1276" i="3"/>
  <c r="P1228" i="3"/>
  <c r="P1180" i="3"/>
  <c r="P1132" i="3"/>
  <c r="P1036" i="3"/>
  <c r="P988" i="3"/>
  <c r="O21" i="3"/>
  <c r="R21" i="3" s="1"/>
  <c r="P819" i="3"/>
  <c r="S819" i="3" s="1"/>
  <c r="P771" i="3"/>
  <c r="P723" i="3"/>
  <c r="P675" i="3"/>
  <c r="P627" i="3"/>
  <c r="P579" i="3"/>
  <c r="P531" i="3"/>
  <c r="P483" i="3"/>
  <c r="P435" i="3"/>
  <c r="P387" i="3"/>
  <c r="P339" i="3"/>
  <c r="P291" i="3"/>
  <c r="P243" i="3"/>
  <c r="P195" i="3"/>
  <c r="P147" i="3"/>
  <c r="P99" i="3"/>
  <c r="S99" i="3" s="1"/>
  <c r="P51" i="3"/>
  <c r="P694" i="3"/>
  <c r="P646" i="3"/>
  <c r="P598" i="3"/>
  <c r="P550" i="3"/>
  <c r="P502" i="3"/>
  <c r="P454" i="3"/>
  <c r="P406" i="3"/>
  <c r="P310" i="3"/>
  <c r="P23" i="3"/>
  <c r="O725" i="3"/>
  <c r="O677" i="3"/>
  <c r="O629" i="3"/>
  <c r="O581" i="3"/>
  <c r="O533" i="3"/>
  <c r="O485" i="3"/>
  <c r="O437" i="3"/>
  <c r="O389" i="3"/>
  <c r="O341" i="3"/>
  <c r="O293" i="3"/>
  <c r="O245" i="3"/>
  <c r="O197" i="3"/>
  <c r="O149" i="3"/>
  <c r="O101" i="3"/>
  <c r="O53" i="3"/>
  <c r="P437" i="3"/>
  <c r="P389" i="3"/>
  <c r="P341" i="3"/>
  <c r="P293" i="3"/>
  <c r="P245" i="3"/>
  <c r="P197" i="3"/>
  <c r="P149" i="3"/>
  <c r="P101" i="3"/>
  <c r="P53" i="3"/>
  <c r="P900" i="3"/>
  <c r="P852" i="3"/>
  <c r="P804" i="3"/>
  <c r="P756" i="3"/>
  <c r="P708" i="3"/>
  <c r="P612" i="3"/>
  <c r="P564" i="3"/>
  <c r="S564" i="3" s="1"/>
  <c r="P516" i="3"/>
  <c r="P468" i="3"/>
  <c r="P420" i="3"/>
  <c r="P372" i="3"/>
  <c r="S372" i="3" s="1"/>
  <c r="P324" i="3"/>
  <c r="P276" i="3"/>
  <c r="P228" i="3"/>
  <c r="P180" i="3"/>
  <c r="P132" i="3"/>
  <c r="P84" i="3"/>
  <c r="O2483" i="3"/>
  <c r="O2490" i="3"/>
  <c r="O1206" i="3"/>
  <c r="O1158" i="3"/>
  <c r="O1110" i="3"/>
  <c r="R1110" i="3" s="1"/>
  <c r="O1062" i="3"/>
  <c r="O1014" i="3"/>
  <c r="O966" i="3"/>
  <c r="O918" i="3"/>
  <c r="P2496" i="3"/>
  <c r="P2292" i="3"/>
  <c r="P2244" i="3"/>
  <c r="O874" i="3"/>
  <c r="O826" i="3"/>
  <c r="O778" i="3"/>
  <c r="O730" i="3"/>
  <c r="O682" i="3"/>
  <c r="O634" i="3"/>
  <c r="O586" i="3"/>
  <c r="O538" i="3"/>
  <c r="R538" i="3" s="1"/>
  <c r="P262" i="3"/>
  <c r="P214" i="3"/>
  <c r="P166" i="3"/>
  <c r="P118" i="3"/>
  <c r="P70" i="3"/>
  <c r="N17" i="3"/>
  <c r="Q17" i="3" s="1"/>
  <c r="P34" i="3"/>
  <c r="O458" i="3"/>
  <c r="O410" i="3"/>
  <c r="R410" i="3" s="1"/>
  <c r="O362" i="3"/>
  <c r="O314" i="3"/>
  <c r="O266" i="3"/>
  <c r="O218" i="3"/>
  <c r="O170" i="3"/>
  <c r="O110" i="3"/>
  <c r="R110" i="3" s="1"/>
  <c r="O62" i="3"/>
  <c r="P2395" i="3"/>
  <c r="P2347" i="3"/>
  <c r="P2299" i="3"/>
  <c r="P2251" i="3"/>
  <c r="P2195" i="3"/>
  <c r="P2147" i="3"/>
  <c r="P2099" i="3"/>
  <c r="P2051" i="3"/>
  <c r="P2003" i="3"/>
  <c r="P1955" i="3"/>
  <c r="P1907" i="3"/>
  <c r="P1859" i="3"/>
  <c r="P1811" i="3"/>
  <c r="O2020" i="3"/>
  <c r="O1972" i="3"/>
  <c r="O1924" i="3"/>
  <c r="O1876" i="3"/>
  <c r="O1828" i="3"/>
  <c r="R1828" i="3" s="1"/>
  <c r="O1780" i="3"/>
  <c r="O1732" i="3"/>
  <c r="O1684" i="3"/>
  <c r="R1684" i="3" s="1"/>
  <c r="P1735" i="3"/>
  <c r="P1687" i="3"/>
  <c r="P1639" i="3"/>
  <c r="P1591" i="3"/>
  <c r="P1543" i="3"/>
  <c r="O1648" i="3"/>
  <c r="O1600" i="3"/>
  <c r="O1552" i="3"/>
  <c r="O1504" i="3"/>
  <c r="O1456" i="3"/>
  <c r="O1408" i="3"/>
  <c r="O1360" i="3"/>
  <c r="O1312" i="3"/>
  <c r="O1264" i="3"/>
  <c r="O1216" i="3"/>
  <c r="O1168" i="3"/>
  <c r="O1120" i="3"/>
  <c r="O1072" i="3"/>
  <c r="O1024" i="3"/>
  <c r="O964" i="3"/>
  <c r="O916" i="3"/>
  <c r="O868" i="3"/>
  <c r="O820" i="3"/>
  <c r="O772" i="3"/>
  <c r="O724" i="3"/>
  <c r="O676" i="3"/>
  <c r="O628" i="3"/>
  <c r="O580" i="3"/>
  <c r="R580" i="3" s="1"/>
  <c r="O532" i="3"/>
  <c r="R532" i="3" s="1"/>
  <c r="O484" i="3"/>
  <c r="O436" i="3"/>
  <c r="O388" i="3"/>
  <c r="O340" i="3"/>
  <c r="O292" i="3"/>
  <c r="R292" i="3" s="1"/>
  <c r="O244" i="3"/>
  <c r="O196" i="3"/>
  <c r="O148" i="3"/>
  <c r="O100" i="3"/>
  <c r="O52" i="3"/>
  <c r="O407" i="3"/>
  <c r="O443" i="3"/>
  <c r="O491" i="3"/>
  <c r="O59" i="3"/>
  <c r="O87" i="3"/>
  <c r="O103" i="3"/>
  <c r="O299" i="3"/>
  <c r="O323" i="3"/>
  <c r="O251" i="3"/>
  <c r="P37" i="3"/>
  <c r="O99" i="3"/>
  <c r="O2507" i="3"/>
  <c r="O2439" i="3"/>
  <c r="O2391" i="3"/>
  <c r="O2343" i="3"/>
  <c r="O2207" i="3"/>
  <c r="O2167" i="3"/>
  <c r="O2119" i="3"/>
  <c r="O2071" i="3"/>
  <c r="O2023" i="3"/>
  <c r="O1975" i="3"/>
  <c r="O1927" i="3"/>
  <c r="O1879" i="3"/>
  <c r="R1879" i="3" s="1"/>
  <c r="O1831" i="3"/>
  <c r="O1783" i="3"/>
  <c r="R1783" i="3" s="1"/>
  <c r="O1735" i="3"/>
  <c r="R1735" i="3" s="1"/>
  <c r="O1687" i="3"/>
  <c r="O1639" i="3"/>
  <c r="O1591" i="3"/>
  <c r="O1543" i="3"/>
  <c r="O1503" i="3"/>
  <c r="O1455" i="3"/>
  <c r="O1407" i="3"/>
  <c r="R1407" i="3" s="1"/>
  <c r="O1359" i="3"/>
  <c r="O1311" i="3"/>
  <c r="R1311" i="3" s="1"/>
  <c r="O1263" i="3"/>
  <c r="O1215" i="3"/>
  <c r="O1167" i="3"/>
  <c r="O1119" i="3"/>
  <c r="O1071" i="3"/>
  <c r="O1023" i="3"/>
  <c r="O975" i="3"/>
  <c r="O927" i="3"/>
  <c r="O879" i="3"/>
  <c r="O831" i="3"/>
  <c r="O783" i="3"/>
  <c r="O735" i="3"/>
  <c r="O675" i="3"/>
  <c r="O627" i="3"/>
  <c r="O579" i="3"/>
  <c r="O531" i="3"/>
  <c r="O2156" i="3"/>
  <c r="O2108" i="3"/>
  <c r="O2060" i="3"/>
  <c r="P2506" i="3"/>
  <c r="P2482" i="3"/>
  <c r="P2458" i="3"/>
  <c r="P2434" i="3"/>
  <c r="P2410" i="3"/>
  <c r="P2386" i="3"/>
  <c r="P2362" i="3"/>
  <c r="P2497" i="3"/>
  <c r="P2473" i="3"/>
  <c r="P2301" i="3"/>
  <c r="P2277" i="3"/>
  <c r="P2253" i="3"/>
  <c r="P2229" i="3"/>
  <c r="P2205" i="3"/>
  <c r="P2181" i="3"/>
  <c r="P2157" i="3"/>
  <c r="P2133" i="3"/>
  <c r="P2109" i="3"/>
  <c r="P2085" i="3"/>
  <c r="P2061" i="3"/>
  <c r="P2037" i="3"/>
  <c r="P2013" i="3"/>
  <c r="P1989" i="3"/>
  <c r="P1965" i="3"/>
  <c r="P1941" i="3"/>
  <c r="P1917" i="3"/>
  <c r="P1893" i="3"/>
  <c r="P1869" i="3"/>
  <c r="P1845" i="3"/>
  <c r="P1821" i="3"/>
  <c r="P1797" i="3"/>
  <c r="P1773" i="3"/>
  <c r="P1749" i="3"/>
  <c r="P1725" i="3"/>
  <c r="P1701" i="3"/>
  <c r="P1677" i="3"/>
  <c r="P1653" i="3"/>
  <c r="P1629" i="3"/>
  <c r="P1605" i="3"/>
  <c r="P1581" i="3"/>
  <c r="P1557" i="3"/>
  <c r="P1533" i="3"/>
  <c r="P1509" i="3"/>
  <c r="P1485" i="3"/>
  <c r="P1461" i="3"/>
  <c r="P1437" i="3"/>
  <c r="P1413" i="3"/>
  <c r="P1389" i="3"/>
  <c r="P1365" i="3"/>
  <c r="P1341" i="3"/>
  <c r="P1317" i="3"/>
  <c r="P1293" i="3"/>
  <c r="P1269" i="3"/>
  <c r="P1245" i="3"/>
  <c r="P1221" i="3"/>
  <c r="S1221" i="3" s="1"/>
  <c r="P1197" i="3"/>
  <c r="P1173" i="3"/>
  <c r="P1149" i="3"/>
  <c r="P1125" i="3"/>
  <c r="P1101" i="3"/>
  <c r="P1077" i="3"/>
  <c r="P1053" i="3"/>
  <c r="P1029" i="3"/>
  <c r="P1005" i="3"/>
  <c r="P981" i="3"/>
  <c r="P957" i="3"/>
  <c r="P933" i="3"/>
  <c r="P909" i="3"/>
  <c r="P2246" i="3"/>
  <c r="O1590" i="3"/>
  <c r="P2104" i="3"/>
  <c r="P943" i="3"/>
  <c r="P874" i="3"/>
  <c r="P1152" i="3"/>
  <c r="S1152" i="3" s="1"/>
  <c r="P503" i="3"/>
  <c r="O649" i="3"/>
  <c r="O1178" i="3"/>
  <c r="O894" i="3"/>
  <c r="P138" i="3"/>
  <c r="O430" i="3"/>
  <c r="P2119" i="3"/>
  <c r="P1611" i="3"/>
  <c r="O456" i="3"/>
  <c r="R456" i="3" s="1"/>
  <c r="P17" i="3"/>
  <c r="O1899" i="3"/>
  <c r="R1899" i="3" s="1"/>
  <c r="O995" i="3"/>
  <c r="P849" i="3"/>
  <c r="P2468" i="3"/>
  <c r="P2420" i="3"/>
  <c r="P2372" i="3"/>
  <c r="P2447" i="3"/>
  <c r="P2399" i="3"/>
  <c r="O2426" i="3"/>
  <c r="O2378" i="3"/>
  <c r="O2449" i="3"/>
  <c r="O2401" i="3"/>
  <c r="O2315" i="3"/>
  <c r="O2263" i="3"/>
  <c r="O2334" i="3"/>
  <c r="O2286" i="3"/>
  <c r="O2238" i="3"/>
  <c r="R2238" i="3" s="1"/>
  <c r="O2190" i="3"/>
  <c r="P2318" i="3"/>
  <c r="P2270" i="3"/>
  <c r="P2222" i="3"/>
  <c r="P2174" i="3"/>
  <c r="P2126" i="3"/>
  <c r="P2078" i="3"/>
  <c r="P2030" i="3"/>
  <c r="O2369" i="3"/>
  <c r="O2321" i="3"/>
  <c r="O2273" i="3"/>
  <c r="O2225" i="3"/>
  <c r="O2142" i="3"/>
  <c r="O2094" i="3"/>
  <c r="O2046" i="3"/>
  <c r="O1998" i="3"/>
  <c r="O1950" i="3"/>
  <c r="O1902" i="3"/>
  <c r="O1854" i="3"/>
  <c r="O1806" i="3"/>
  <c r="O1758" i="3"/>
  <c r="R1758" i="3" s="1"/>
  <c r="O1710" i="3"/>
  <c r="O1662" i="3"/>
  <c r="O1614" i="3"/>
  <c r="R1614" i="3" s="1"/>
  <c r="O1566" i="3"/>
  <c r="O1518" i="3"/>
  <c r="R1518" i="3" s="1"/>
  <c r="P1982" i="3"/>
  <c r="P1934" i="3"/>
  <c r="P1886" i="3"/>
  <c r="P1838" i="3"/>
  <c r="P1790" i="3"/>
  <c r="P1742" i="3"/>
  <c r="P1694" i="3"/>
  <c r="S1694" i="3" s="1"/>
  <c r="P1646" i="3"/>
  <c r="P1598" i="3"/>
  <c r="P1550" i="3"/>
  <c r="P1502" i="3"/>
  <c r="P1454" i="3"/>
  <c r="O2201" i="3"/>
  <c r="O2153" i="3"/>
  <c r="O2105" i="3"/>
  <c r="O2057" i="3"/>
  <c r="O2009" i="3"/>
  <c r="R2009" i="3" s="1"/>
  <c r="O1961" i="3"/>
  <c r="O1913" i="3"/>
  <c r="O1865" i="3"/>
  <c r="O1817" i="3"/>
  <c r="O1769" i="3"/>
  <c r="O1721" i="3"/>
  <c r="O1673" i="3"/>
  <c r="R1673" i="3" s="1"/>
  <c r="O1625" i="3"/>
  <c r="O1577" i="3"/>
  <c r="P2176" i="3"/>
  <c r="P2128" i="3"/>
  <c r="P2080" i="3"/>
  <c r="P2032" i="3"/>
  <c r="P1984" i="3"/>
  <c r="P1936" i="3"/>
  <c r="P1888" i="3"/>
  <c r="P1840" i="3"/>
  <c r="P1792" i="3"/>
  <c r="P1744" i="3"/>
  <c r="P1696" i="3"/>
  <c r="P1648" i="3"/>
  <c r="P1600" i="3"/>
  <c r="P1495" i="3"/>
  <c r="P1447" i="3"/>
  <c r="S1447" i="3" s="1"/>
  <c r="P1399" i="3"/>
  <c r="P1351" i="3"/>
  <c r="S1351" i="3" s="1"/>
  <c r="P1303" i="3"/>
  <c r="P1255" i="3"/>
  <c r="P1207" i="3"/>
  <c r="P1159" i="3"/>
  <c r="P1111" i="3"/>
  <c r="P1063" i="3"/>
  <c r="P1015" i="3"/>
  <c r="P967" i="3"/>
  <c r="P919" i="3"/>
  <c r="P871" i="3"/>
  <c r="S871" i="3" s="1"/>
  <c r="O1486" i="3"/>
  <c r="O1438" i="3"/>
  <c r="O1390" i="3"/>
  <c r="O1342" i="3"/>
  <c r="O1294" i="3"/>
  <c r="O1246" i="3"/>
  <c r="P1378" i="3"/>
  <c r="P1330" i="3"/>
  <c r="S1330" i="3" s="1"/>
  <c r="P1282" i="3"/>
  <c r="P1234" i="3"/>
  <c r="P1186" i="3"/>
  <c r="P1138" i="3"/>
  <c r="P1090" i="3"/>
  <c r="P1042" i="3"/>
  <c r="P994" i="3"/>
  <c r="P946" i="3"/>
  <c r="P898" i="3"/>
  <c r="P850" i="3"/>
  <c r="P802" i="3"/>
  <c r="P754" i="3"/>
  <c r="O1497" i="3"/>
  <c r="O1449" i="3"/>
  <c r="O1401" i="3"/>
  <c r="O1353" i="3"/>
  <c r="O1305" i="3"/>
  <c r="O1257" i="3"/>
  <c r="O1209" i="3"/>
  <c r="O1161" i="3"/>
  <c r="O1113" i="3"/>
  <c r="O1065" i="3"/>
  <c r="O1017" i="3"/>
  <c r="O969" i="3"/>
  <c r="O921" i="3"/>
  <c r="O873" i="3"/>
  <c r="O825" i="3"/>
  <c r="O777" i="3"/>
  <c r="P1560" i="3"/>
  <c r="P1512" i="3"/>
  <c r="S1512" i="3" s="1"/>
  <c r="P1464" i="3"/>
  <c r="P1416" i="3"/>
  <c r="P1368" i="3"/>
  <c r="P1320" i="3"/>
  <c r="P1272" i="3"/>
  <c r="S1272" i="3" s="1"/>
  <c r="P1224" i="3"/>
  <c r="P1176" i="3"/>
  <c r="P1128" i="3"/>
  <c r="P1080" i="3"/>
  <c r="S1080" i="3" s="1"/>
  <c r="P1032" i="3"/>
  <c r="P984" i="3"/>
  <c r="S984" i="3" s="1"/>
  <c r="P936" i="3"/>
  <c r="O25" i="3"/>
  <c r="R25" i="3" s="1"/>
  <c r="P815" i="3"/>
  <c r="P767" i="3"/>
  <c r="P719" i="3"/>
  <c r="S719" i="3" s="1"/>
  <c r="P671" i="3"/>
  <c r="P623" i="3"/>
  <c r="S623" i="3" s="1"/>
  <c r="P575" i="3"/>
  <c r="P527" i="3"/>
  <c r="P479" i="3"/>
  <c r="P431" i="3"/>
  <c r="P383" i="3"/>
  <c r="P335" i="3"/>
  <c r="P287" i="3"/>
  <c r="P239" i="3"/>
  <c r="P191" i="3"/>
  <c r="P143" i="3"/>
  <c r="P95" i="3"/>
  <c r="P47" i="3"/>
  <c r="S47" i="3" s="1"/>
  <c r="P738" i="3"/>
  <c r="P690" i="3"/>
  <c r="P642" i="3"/>
  <c r="P594" i="3"/>
  <c r="S594" i="3" s="1"/>
  <c r="P546" i="3"/>
  <c r="P498" i="3"/>
  <c r="P450" i="3"/>
  <c r="P402" i="3"/>
  <c r="P354" i="3"/>
  <c r="S354" i="3" s="1"/>
  <c r="P306" i="3"/>
  <c r="P27" i="3"/>
  <c r="O721" i="3"/>
  <c r="O673" i="3"/>
  <c r="O625" i="3"/>
  <c r="O577" i="3"/>
  <c r="O529" i="3"/>
  <c r="O481" i="3"/>
  <c r="O433" i="3"/>
  <c r="O385" i="3"/>
  <c r="O337" i="3"/>
  <c r="O289" i="3"/>
  <c r="O241" i="3"/>
  <c r="O193" i="3"/>
  <c r="O145" i="3"/>
  <c r="O97" i="3"/>
  <c r="O49" i="3"/>
  <c r="P433" i="3"/>
  <c r="P385" i="3"/>
  <c r="P337" i="3"/>
  <c r="P289" i="3"/>
  <c r="P241" i="3"/>
  <c r="P193" i="3"/>
  <c r="P145" i="3"/>
  <c r="P97" i="3"/>
  <c r="P49" i="3"/>
  <c r="O24" i="3"/>
  <c r="P896" i="3"/>
  <c r="P848" i="3"/>
  <c r="P800" i="3"/>
  <c r="P752" i="3"/>
  <c r="P704" i="3"/>
  <c r="P656" i="3"/>
  <c r="S656" i="3" s="1"/>
  <c r="P608" i="3"/>
  <c r="S608" i="3" s="1"/>
  <c r="P560" i="3"/>
  <c r="P512" i="3"/>
  <c r="P464" i="3"/>
  <c r="P416" i="3"/>
  <c r="P368" i="3"/>
  <c r="P320" i="3"/>
  <c r="P272" i="3"/>
  <c r="P224" i="3"/>
  <c r="S224" i="3" s="1"/>
  <c r="P176" i="3"/>
  <c r="P128" i="3"/>
  <c r="S128" i="3" s="1"/>
  <c r="P80" i="3"/>
  <c r="O2479" i="3"/>
  <c r="O2486" i="3"/>
  <c r="O1202" i="3"/>
  <c r="O1106" i="3"/>
  <c r="O1058" i="3"/>
  <c r="O1010" i="3"/>
  <c r="O962" i="3"/>
  <c r="O914" i="3"/>
  <c r="P2492" i="3"/>
  <c r="P2288" i="3"/>
  <c r="P2240" i="3"/>
  <c r="O870" i="3"/>
  <c r="O822" i="3"/>
  <c r="O774" i="3"/>
  <c r="O726" i="3"/>
  <c r="O678" i="3"/>
  <c r="O630" i="3"/>
  <c r="O582" i="3"/>
  <c r="O534" i="3"/>
  <c r="P258" i="3"/>
  <c r="P210" i="3"/>
  <c r="P162" i="3"/>
  <c r="P114" i="3"/>
  <c r="P66" i="3"/>
  <c r="O502" i="3"/>
  <c r="O454" i="3"/>
  <c r="O406" i="3"/>
  <c r="O358" i="3"/>
  <c r="O310" i="3"/>
  <c r="O262" i="3"/>
  <c r="O214" i="3"/>
  <c r="O166" i="3"/>
  <c r="O106" i="3"/>
  <c r="O58" i="3"/>
  <c r="P2391" i="3"/>
  <c r="P2343" i="3"/>
  <c r="P2295" i="3"/>
  <c r="P2247" i="3"/>
  <c r="P2239" i="3"/>
  <c r="P2191" i="3"/>
  <c r="P2143" i="3"/>
  <c r="P2095" i="3"/>
  <c r="P2047" i="3"/>
  <c r="P1999" i="3"/>
  <c r="P1951" i="3"/>
  <c r="P1903" i="3"/>
  <c r="P1855" i="3"/>
  <c r="P1807" i="3"/>
  <c r="O2016" i="3"/>
  <c r="R2016" i="3" s="1"/>
  <c r="O1968" i="3"/>
  <c r="O1920" i="3"/>
  <c r="O1872" i="3"/>
  <c r="R1872" i="3" s="1"/>
  <c r="O1824" i="3"/>
  <c r="O1776" i="3"/>
  <c r="O1728" i="3"/>
  <c r="P1779" i="3"/>
  <c r="P1731" i="3"/>
  <c r="P1683" i="3"/>
  <c r="P1635" i="3"/>
  <c r="P1587" i="3"/>
  <c r="P1539" i="3"/>
  <c r="O1644" i="3"/>
  <c r="O1596" i="3"/>
  <c r="O1548" i="3"/>
  <c r="O1500" i="3"/>
  <c r="O1452" i="3"/>
  <c r="O1404" i="3"/>
  <c r="O1356" i="3"/>
  <c r="O1308" i="3"/>
  <c r="O1260" i="3"/>
  <c r="R1260" i="3" s="1"/>
  <c r="O1212" i="3"/>
  <c r="O1164" i="3"/>
  <c r="O1116" i="3"/>
  <c r="O1068" i="3"/>
  <c r="O1020" i="3"/>
  <c r="O960" i="3"/>
  <c r="O912" i="3"/>
  <c r="O864" i="3"/>
  <c r="O816" i="3"/>
  <c r="O768" i="3"/>
  <c r="O720" i="3"/>
  <c r="O672" i="3"/>
  <c r="R672" i="3" s="1"/>
  <c r="O624" i="3"/>
  <c r="O576" i="3"/>
  <c r="O528" i="3"/>
  <c r="R528" i="3" s="1"/>
  <c r="O480" i="3"/>
  <c r="O432" i="3"/>
  <c r="O384" i="3"/>
  <c r="O336" i="3"/>
  <c r="O288" i="3"/>
  <c r="O240" i="3"/>
  <c r="O192" i="3"/>
  <c r="O144" i="3"/>
  <c r="O96" i="3"/>
  <c r="O48" i="3"/>
  <c r="R48" i="3" s="1"/>
  <c r="O375" i="3"/>
  <c r="O411" i="3"/>
  <c r="O459" i="3"/>
  <c r="O495" i="3"/>
  <c r="O51" i="3"/>
  <c r="O63" i="3"/>
  <c r="R63" i="3" s="1"/>
  <c r="O471" i="3"/>
  <c r="O267" i="3"/>
  <c r="O291" i="3"/>
  <c r="O203" i="3"/>
  <c r="O503" i="3"/>
  <c r="O67" i="3"/>
  <c r="O2503" i="3"/>
  <c r="O2435" i="3"/>
  <c r="O2387" i="3"/>
  <c r="O2339" i="3"/>
  <c r="R2339" i="3" s="1"/>
  <c r="O2203" i="3"/>
  <c r="O2163" i="3"/>
  <c r="O2115" i="3"/>
  <c r="O2067" i="3"/>
  <c r="O2019" i="3"/>
  <c r="O1971" i="3"/>
  <c r="O1923" i="3"/>
  <c r="R1923" i="3" s="1"/>
  <c r="O1875" i="3"/>
  <c r="O1827" i="3"/>
  <c r="O1779" i="3"/>
  <c r="O1731" i="3"/>
  <c r="O1683" i="3"/>
  <c r="O1635" i="3"/>
  <c r="O1587" i="3"/>
  <c r="O1539" i="3"/>
  <c r="O1499" i="3"/>
  <c r="O1451" i="3"/>
  <c r="O1403" i="3"/>
  <c r="O1355" i="3"/>
  <c r="O1307" i="3"/>
  <c r="O1259" i="3"/>
  <c r="O1211" i="3"/>
  <c r="O1163" i="3"/>
  <c r="O1115" i="3"/>
  <c r="O1067" i="3"/>
  <c r="R1067" i="3" s="1"/>
  <c r="O1019" i="3"/>
  <c r="O971" i="3"/>
  <c r="O923" i="3"/>
  <c r="O875" i="3"/>
  <c r="O827" i="3"/>
  <c r="O779" i="3"/>
  <c r="R779" i="3" s="1"/>
  <c r="O731" i="3"/>
  <c r="O671" i="3"/>
  <c r="O623" i="3"/>
  <c r="O575" i="3"/>
  <c r="O527" i="3"/>
  <c r="O2152" i="3"/>
  <c r="O2104" i="3"/>
  <c r="O2056" i="3"/>
  <c r="P2445" i="3"/>
  <c r="P2421" i="3"/>
  <c r="P2397" i="3"/>
  <c r="P2373" i="3"/>
  <c r="P2349" i="3"/>
  <c r="P2325" i="3"/>
  <c r="S2325" i="3" s="1"/>
  <c r="O2508" i="3"/>
  <c r="O2484" i="3"/>
  <c r="O2460" i="3"/>
  <c r="O2436" i="3"/>
  <c r="R2436" i="3" s="1"/>
  <c r="O2412" i="3"/>
  <c r="R2412" i="3" s="1"/>
  <c r="O2388" i="3"/>
  <c r="O2364" i="3"/>
  <c r="O2340" i="3"/>
  <c r="O2316" i="3"/>
  <c r="O2292" i="3"/>
  <c r="O2268" i="3"/>
  <c r="O2244" i="3"/>
  <c r="O2220" i="3"/>
  <c r="O2196" i="3"/>
  <c r="O14" i="3"/>
  <c r="R14" i="3" s="1"/>
  <c r="O38" i="3"/>
  <c r="R38" i="3" s="1"/>
  <c r="P885" i="3"/>
  <c r="P861" i="3"/>
  <c r="P837" i="3"/>
  <c r="P813" i="3"/>
  <c r="P789" i="3"/>
  <c r="P765" i="3"/>
  <c r="P741" i="3"/>
  <c r="P717" i="3"/>
  <c r="P693" i="3"/>
  <c r="P669" i="3"/>
  <c r="P645" i="3"/>
  <c r="P621" i="3"/>
  <c r="P597" i="3"/>
  <c r="P573" i="3"/>
  <c r="P549" i="3"/>
  <c r="P525" i="3"/>
  <c r="P501" i="3"/>
  <c r="P477" i="3"/>
  <c r="O23" i="3"/>
  <c r="R23" i="3" s="1"/>
  <c r="O2377" i="3"/>
  <c r="P2336" i="3"/>
  <c r="O2262" i="3"/>
  <c r="O2489" i="3"/>
  <c r="O1686" i="3"/>
  <c r="P1718" i="3"/>
  <c r="O2033" i="3"/>
  <c r="O1649" i="3"/>
  <c r="P1960" i="3"/>
  <c r="P1576" i="3"/>
  <c r="P1279" i="3"/>
  <c r="O1462" i="3"/>
  <c r="P1210" i="3"/>
  <c r="O1473" i="3"/>
  <c r="P1200" i="3"/>
  <c r="P743" i="3"/>
  <c r="S743" i="3" s="1"/>
  <c r="P263" i="3"/>
  <c r="P570" i="3"/>
  <c r="O601" i="3"/>
  <c r="O457" i="3"/>
  <c r="O73" i="3"/>
  <c r="P169" i="3"/>
  <c r="P824" i="3"/>
  <c r="P488" i="3"/>
  <c r="O938" i="3"/>
  <c r="O798" i="3"/>
  <c r="P2491" i="3"/>
  <c r="P2167" i="3"/>
  <c r="O1800" i="3"/>
  <c r="R1800" i="3" s="1"/>
  <c r="O1332" i="3"/>
  <c r="O696" i="3"/>
  <c r="R696" i="3" s="1"/>
  <c r="O2139" i="3"/>
  <c r="O1707" i="3"/>
  <c r="O1379" i="3"/>
  <c r="O803" i="3"/>
  <c r="P2457" i="3"/>
  <c r="O2400" i="3"/>
  <c r="R2400" i="3" s="1"/>
  <c r="P753" i="3"/>
  <c r="P2464" i="3"/>
  <c r="P2416" i="3"/>
  <c r="P2368" i="3"/>
  <c r="P2443" i="3"/>
  <c r="O2470" i="3"/>
  <c r="O2422" i="3"/>
  <c r="O2374" i="3"/>
  <c r="O2445" i="3"/>
  <c r="O2397" i="3"/>
  <c r="O2311" i="3"/>
  <c r="O2255" i="3"/>
  <c r="O2330" i="3"/>
  <c r="O2282" i="3"/>
  <c r="O2234" i="3"/>
  <c r="O2186" i="3"/>
  <c r="P2314" i="3"/>
  <c r="P2266" i="3"/>
  <c r="P2170" i="3"/>
  <c r="P2122" i="3"/>
  <c r="P2074" i="3"/>
  <c r="P2026" i="3"/>
  <c r="O2509" i="3"/>
  <c r="O2365" i="3"/>
  <c r="O2317" i="3"/>
  <c r="O2269" i="3"/>
  <c r="O2221" i="3"/>
  <c r="R2221" i="3" s="1"/>
  <c r="N2151" i="3"/>
  <c r="O2138" i="3"/>
  <c r="O2090" i="3"/>
  <c r="O1994" i="3"/>
  <c r="O1946" i="3"/>
  <c r="O1898" i="3"/>
  <c r="O1850" i="3"/>
  <c r="O1802" i="3"/>
  <c r="O1754" i="3"/>
  <c r="O1706" i="3"/>
  <c r="O1658" i="3"/>
  <c r="O1610" i="3"/>
  <c r="O1562" i="3"/>
  <c r="O1514" i="3"/>
  <c r="P1978" i="3"/>
  <c r="P1930" i="3"/>
  <c r="P1882" i="3"/>
  <c r="P1834" i="3"/>
  <c r="P1786" i="3"/>
  <c r="P1738" i="3"/>
  <c r="S1738" i="3" s="1"/>
  <c r="P1690" i="3"/>
  <c r="P1642" i="3"/>
  <c r="P1594" i="3"/>
  <c r="P1546" i="3"/>
  <c r="P1498" i="3"/>
  <c r="P1450" i="3"/>
  <c r="O2197" i="3"/>
  <c r="O2149" i="3"/>
  <c r="O2101" i="3"/>
  <c r="O2005" i="3"/>
  <c r="R2005" i="3" s="1"/>
  <c r="O1957" i="3"/>
  <c r="O1909" i="3"/>
  <c r="O1861" i="3"/>
  <c r="O1813" i="3"/>
  <c r="O1765" i="3"/>
  <c r="O1621" i="3"/>
  <c r="O1573" i="3"/>
  <c r="P2172" i="3"/>
  <c r="P2124" i="3"/>
  <c r="P2076" i="3"/>
  <c r="P2028" i="3"/>
  <c r="P1980" i="3"/>
  <c r="P1932" i="3"/>
  <c r="S1932" i="3" s="1"/>
  <c r="P1884" i="3"/>
  <c r="P1836" i="3"/>
  <c r="P1788" i="3"/>
  <c r="P1740" i="3"/>
  <c r="P1692" i="3"/>
  <c r="P1644" i="3"/>
  <c r="P1596" i="3"/>
  <c r="P1491" i="3"/>
  <c r="P1443" i="3"/>
  <c r="P1395" i="3"/>
  <c r="P1347" i="3"/>
  <c r="P1299" i="3"/>
  <c r="P1251" i="3"/>
  <c r="P1203" i="3"/>
  <c r="P1155" i="3"/>
  <c r="P1107" i="3"/>
  <c r="P1059" i="3"/>
  <c r="P1011" i="3"/>
  <c r="S1011" i="3" s="1"/>
  <c r="P963" i="3"/>
  <c r="P915" i="3"/>
  <c r="P867" i="3"/>
  <c r="O1482" i="3"/>
  <c r="O1434" i="3"/>
  <c r="O1386" i="3"/>
  <c r="O1338" i="3"/>
  <c r="O1290" i="3"/>
  <c r="O1242" i="3"/>
  <c r="P1374" i="3"/>
  <c r="P1278" i="3"/>
  <c r="P1182" i="3"/>
  <c r="S1182" i="3" s="1"/>
  <c r="P1134" i="3"/>
  <c r="P1086" i="3"/>
  <c r="P990" i="3"/>
  <c r="P942" i="3"/>
  <c r="P894" i="3"/>
  <c r="P846" i="3"/>
  <c r="O1493" i="3"/>
  <c r="O1445" i="3"/>
  <c r="R1445" i="3" s="1"/>
  <c r="O1397" i="3"/>
  <c r="O1349" i="3"/>
  <c r="O1253" i="3"/>
  <c r="O1205" i="3"/>
  <c r="O1157" i="3"/>
  <c r="O1109" i="3"/>
  <c r="R1109" i="3" s="1"/>
  <c r="O1061" i="3"/>
  <c r="O1013" i="3"/>
  <c r="O965" i="3"/>
  <c r="O869" i="3"/>
  <c r="R869" i="3" s="1"/>
  <c r="O821" i="3"/>
  <c r="P1556" i="3"/>
  <c r="P1460" i="3"/>
  <c r="P1412" i="3"/>
  <c r="P1364" i="3"/>
  <c r="P1316" i="3"/>
  <c r="P1268" i="3"/>
  <c r="P1220" i="3"/>
  <c r="P1124" i="3"/>
  <c r="P1076" i="3"/>
  <c r="P1028" i="3"/>
  <c r="P980" i="3"/>
  <c r="O29" i="3"/>
  <c r="R29" i="3" s="1"/>
  <c r="P811" i="3"/>
  <c r="P763" i="3"/>
  <c r="P715" i="3"/>
  <c r="P667" i="3"/>
  <c r="P619" i="3"/>
  <c r="P571" i="3"/>
  <c r="P523" i="3"/>
  <c r="P475" i="3"/>
  <c r="P427" i="3"/>
  <c r="P379" i="3"/>
  <c r="P331" i="3"/>
  <c r="P283" i="3"/>
  <c r="P235" i="3"/>
  <c r="P187" i="3"/>
  <c r="P139" i="3"/>
  <c r="P91" i="3"/>
  <c r="P43" i="3"/>
  <c r="P734" i="3"/>
  <c r="P686" i="3"/>
  <c r="P638" i="3"/>
  <c r="P590" i="3"/>
  <c r="P542" i="3"/>
  <c r="P494" i="3"/>
  <c r="P446" i="3"/>
  <c r="P398" i="3"/>
  <c r="P350" i="3"/>
  <c r="P302" i="3"/>
  <c r="P31" i="3"/>
  <c r="O717" i="3"/>
  <c r="O669" i="3"/>
  <c r="O621" i="3"/>
  <c r="O573" i="3"/>
  <c r="O525" i="3"/>
  <c r="O477" i="3"/>
  <c r="O429" i="3"/>
  <c r="O381" i="3"/>
  <c r="O333" i="3"/>
  <c r="O285" i="3"/>
  <c r="O237" i="3"/>
  <c r="O189" i="3"/>
  <c r="O141" i="3"/>
  <c r="O93" i="3"/>
  <c r="O45" i="3"/>
  <c r="P429" i="3"/>
  <c r="P381" i="3"/>
  <c r="P333" i="3"/>
  <c r="P285" i="3"/>
  <c r="P237" i="3"/>
  <c r="P189" i="3"/>
  <c r="P141" i="3"/>
  <c r="S141" i="3" s="1"/>
  <c r="P93" i="3"/>
  <c r="P45" i="3"/>
  <c r="O28" i="3"/>
  <c r="R28" i="3" s="1"/>
  <c r="P892" i="3"/>
  <c r="P844" i="3"/>
  <c r="P796" i="3"/>
  <c r="P748" i="3"/>
  <c r="P652" i="3"/>
  <c r="P604" i="3"/>
  <c r="P556" i="3"/>
  <c r="P508" i="3"/>
  <c r="P460" i="3"/>
  <c r="P412" i="3"/>
  <c r="P364" i="3"/>
  <c r="S364" i="3" s="1"/>
  <c r="P316" i="3"/>
  <c r="P268" i="3"/>
  <c r="P220" i="3"/>
  <c r="P172" i="3"/>
  <c r="P124" i="3"/>
  <c r="P76" i="3"/>
  <c r="P2508" i="3"/>
  <c r="O2471" i="3"/>
  <c r="O2482" i="3"/>
  <c r="O1198" i="3"/>
  <c r="O1150" i="3"/>
  <c r="O1102" i="3"/>
  <c r="O1054" i="3"/>
  <c r="O1006" i="3"/>
  <c r="O958" i="3"/>
  <c r="O910" i="3"/>
  <c r="P2488" i="3"/>
  <c r="P2284" i="3"/>
  <c r="P2236" i="3"/>
  <c r="O866" i="3"/>
  <c r="O818" i="3"/>
  <c r="O722" i="3"/>
  <c r="R722" i="3" s="1"/>
  <c r="O674" i="3"/>
  <c r="O626" i="3"/>
  <c r="O578" i="3"/>
  <c r="R578" i="3" s="1"/>
  <c r="O530" i="3"/>
  <c r="P254" i="3"/>
  <c r="P206" i="3"/>
  <c r="P158" i="3"/>
  <c r="P110" i="3"/>
  <c r="P62" i="3"/>
  <c r="N25" i="3"/>
  <c r="Q25" i="3" s="1"/>
  <c r="O498" i="3"/>
  <c r="O450" i="3"/>
  <c r="O402" i="3"/>
  <c r="O306" i="3"/>
  <c r="O258" i="3"/>
  <c r="O210" i="3"/>
  <c r="O162" i="3"/>
  <c r="O102" i="3"/>
  <c r="O54" i="3"/>
  <c r="R54" i="3" s="1"/>
  <c r="P2387" i="3"/>
  <c r="P2339" i="3"/>
  <c r="P2291" i="3"/>
  <c r="P2243" i="3"/>
  <c r="P2235" i="3"/>
  <c r="P2187" i="3"/>
  <c r="P2139" i="3"/>
  <c r="P2091" i="3"/>
  <c r="P2043" i="3"/>
  <c r="P1995" i="3"/>
  <c r="P1947" i="3"/>
  <c r="P1899" i="3"/>
  <c r="P1851" i="3"/>
  <c r="P1803" i="3"/>
  <c r="O2012" i="3"/>
  <c r="O1964" i="3"/>
  <c r="O1916" i="3"/>
  <c r="O1868" i="3"/>
  <c r="O1820" i="3"/>
  <c r="O1772" i="3"/>
  <c r="O1724" i="3"/>
  <c r="P1775" i="3"/>
  <c r="P1727" i="3"/>
  <c r="P1679" i="3"/>
  <c r="P1631" i="3"/>
  <c r="P1583" i="3"/>
  <c r="P1535" i="3"/>
  <c r="O1640" i="3"/>
  <c r="O1592" i="3"/>
  <c r="O1544" i="3"/>
  <c r="O1448" i="3"/>
  <c r="O1400" i="3"/>
  <c r="O1352" i="3"/>
  <c r="O1304" i="3"/>
  <c r="O1256" i="3"/>
  <c r="O1208" i="3"/>
  <c r="O1160" i="3"/>
  <c r="O1112" i="3"/>
  <c r="O1064" i="3"/>
  <c r="R1064" i="3" s="1"/>
  <c r="O1016" i="3"/>
  <c r="O956" i="3"/>
  <c r="O908" i="3"/>
  <c r="O860" i="3"/>
  <c r="O812" i="3"/>
  <c r="O764" i="3"/>
  <c r="R764" i="3" s="1"/>
  <c r="O716" i="3"/>
  <c r="O668" i="3"/>
  <c r="O620" i="3"/>
  <c r="O572" i="3"/>
  <c r="O524" i="3"/>
  <c r="O476" i="3"/>
  <c r="O428" i="3"/>
  <c r="O380" i="3"/>
  <c r="O284" i="3"/>
  <c r="O236" i="3"/>
  <c r="R236" i="3" s="1"/>
  <c r="O188" i="3"/>
  <c r="O140" i="3"/>
  <c r="R140" i="3" s="1"/>
  <c r="O44" i="3"/>
  <c r="R44" i="3" s="1"/>
  <c r="O331" i="3"/>
  <c r="O379" i="3"/>
  <c r="O435" i="3"/>
  <c r="O455" i="3"/>
  <c r="O479" i="3"/>
  <c r="O367" i="3"/>
  <c r="O231" i="3"/>
  <c r="O255" i="3"/>
  <c r="O155" i="3"/>
  <c r="O463" i="3"/>
  <c r="O2499" i="3"/>
  <c r="O2431" i="3"/>
  <c r="O2383" i="3"/>
  <c r="O2335" i="3"/>
  <c r="O2199" i="3"/>
  <c r="O2159" i="3"/>
  <c r="O2111" i="3"/>
  <c r="O2063" i="3"/>
  <c r="O2015" i="3"/>
  <c r="O1967" i="3"/>
  <c r="O1919" i="3"/>
  <c r="O1823" i="3"/>
  <c r="O1775" i="3"/>
  <c r="O1727" i="3"/>
  <c r="R1727" i="3" s="1"/>
  <c r="O1679" i="3"/>
  <c r="O1631" i="3"/>
  <c r="R1631" i="3" s="1"/>
  <c r="O1583" i="3"/>
  <c r="O1535" i="3"/>
  <c r="O1495" i="3"/>
  <c r="O1447" i="3"/>
  <c r="O1399" i="3"/>
  <c r="O1351" i="3"/>
  <c r="O1303" i="3"/>
  <c r="O1255" i="3"/>
  <c r="O1207" i="3"/>
  <c r="O1159" i="3"/>
  <c r="O1111" i="3"/>
  <c r="O1063" i="3"/>
  <c r="O1015" i="3"/>
  <c r="O967" i="3"/>
  <c r="O919" i="3"/>
  <c r="R919" i="3" s="1"/>
  <c r="O871" i="3"/>
  <c r="O823" i="3"/>
  <c r="R823" i="3" s="1"/>
  <c r="O775" i="3"/>
  <c r="O727" i="3"/>
  <c r="O667" i="3"/>
  <c r="R667" i="3" s="1"/>
  <c r="O619" i="3"/>
  <c r="O571" i="3"/>
  <c r="O523" i="3"/>
  <c r="O2148" i="3"/>
  <c r="O2100" i="3"/>
  <c r="O2052" i="3"/>
  <c r="P2502" i="3"/>
  <c r="P2478" i="3"/>
  <c r="P2454" i="3"/>
  <c r="P2430" i="3"/>
  <c r="P2406" i="3"/>
  <c r="P2382" i="3"/>
  <c r="P2358" i="3"/>
  <c r="P2493" i="3"/>
  <c r="P2469" i="3"/>
  <c r="P2297" i="3"/>
  <c r="P2273" i="3"/>
  <c r="P2249" i="3"/>
  <c r="P2225" i="3"/>
  <c r="P2201" i="3"/>
  <c r="P2177" i="3"/>
  <c r="P2153" i="3"/>
  <c r="P2129" i="3"/>
  <c r="P2105" i="3"/>
  <c r="P2081" i="3"/>
  <c r="P2057" i="3"/>
  <c r="P2033" i="3"/>
  <c r="P2009" i="3"/>
  <c r="P1985" i="3"/>
  <c r="P1961" i="3"/>
  <c r="P1937" i="3"/>
  <c r="P1913" i="3"/>
  <c r="P1889" i="3"/>
  <c r="P1865" i="3"/>
  <c r="P1841" i="3"/>
  <c r="P1817" i="3"/>
  <c r="P1793" i="3"/>
  <c r="P1769" i="3"/>
  <c r="P1745" i="3"/>
  <c r="P1721" i="3"/>
  <c r="P1697" i="3"/>
  <c r="P1673" i="3"/>
  <c r="P1649" i="3"/>
  <c r="P1625" i="3"/>
  <c r="S1625" i="3" s="1"/>
  <c r="P1601" i="3"/>
  <c r="P1577" i="3"/>
  <c r="P1553" i="3"/>
  <c r="P1529" i="3"/>
  <c r="P1505" i="3"/>
  <c r="P1481" i="3"/>
  <c r="P1457" i="3"/>
  <c r="P1433" i="3"/>
  <c r="P1409" i="3"/>
  <c r="P1385" i="3"/>
  <c r="P1361" i="3"/>
  <c r="P1337" i="3"/>
  <c r="P1313" i="3"/>
  <c r="P1289" i="3"/>
  <c r="P1265" i="3"/>
  <c r="P1241" i="3"/>
  <c r="P1217" i="3"/>
  <c r="P1193" i="3"/>
  <c r="P1169" i="3"/>
  <c r="P1145" i="3"/>
  <c r="P1121" i="3"/>
  <c r="P1097" i="3"/>
  <c r="S1097" i="3" s="1"/>
  <c r="P1073" i="3"/>
  <c r="S1073" i="3" s="1"/>
  <c r="P1049" i="3"/>
  <c r="P1025" i="3"/>
  <c r="P1001" i="3"/>
  <c r="P977" i="3"/>
  <c r="P953" i="3"/>
  <c r="P929" i="3"/>
  <c r="P2396" i="3"/>
  <c r="O2402" i="3"/>
  <c r="O2235" i="3"/>
  <c r="P2150" i="3"/>
  <c r="O2249" i="3"/>
  <c r="O2166" i="3"/>
  <c r="O1878" i="3"/>
  <c r="P1958" i="3"/>
  <c r="P1574" i="3"/>
  <c r="O1889" i="3"/>
  <c r="O1553" i="3"/>
  <c r="R1553" i="3" s="1"/>
  <c r="P1912" i="3"/>
  <c r="S1912" i="3" s="1"/>
  <c r="P1183" i="3"/>
  <c r="O1318" i="3"/>
  <c r="P1066" i="3"/>
  <c r="O1377" i="3"/>
  <c r="O945" i="3"/>
  <c r="P1344" i="3"/>
  <c r="S1344" i="3" s="1"/>
  <c r="P839" i="3"/>
  <c r="P359" i="3"/>
  <c r="P666" i="3"/>
  <c r="P282" i="3"/>
  <c r="P361" i="3"/>
  <c r="P24" i="3"/>
  <c r="P680" i="3"/>
  <c r="P392" i="3"/>
  <c r="P56" i="3"/>
  <c r="O654" i="3"/>
  <c r="P2319" i="3"/>
  <c r="P2023" i="3"/>
  <c r="P1707" i="3"/>
  <c r="O1236" i="3"/>
  <c r="O648" i="3"/>
  <c r="O2091" i="3"/>
  <c r="O1659" i="3"/>
  <c r="O1283" i="3"/>
  <c r="O755" i="3"/>
  <c r="R755" i="3" s="1"/>
  <c r="P2433" i="3"/>
  <c r="O2304" i="3"/>
  <c r="P777" i="3"/>
  <c r="P2460" i="3"/>
  <c r="P2412" i="3"/>
  <c r="P2364" i="3"/>
  <c r="P2439" i="3"/>
  <c r="O2466" i="3"/>
  <c r="O2418" i="3"/>
  <c r="O2370" i="3"/>
  <c r="O2441" i="3"/>
  <c r="O2393" i="3"/>
  <c r="O2303" i="3"/>
  <c r="O2251" i="3"/>
  <c r="O2326" i="3"/>
  <c r="O2278" i="3"/>
  <c r="O2230" i="3"/>
  <c r="O2182" i="3"/>
  <c r="P2310" i="3"/>
  <c r="S2310" i="3" s="1"/>
  <c r="P2262" i="3"/>
  <c r="P2214" i="3"/>
  <c r="P2166" i="3"/>
  <c r="P2118" i="3"/>
  <c r="P2070" i="3"/>
  <c r="S2070" i="3" s="1"/>
  <c r="O2505" i="3"/>
  <c r="O2361" i="3"/>
  <c r="O2313" i="3"/>
  <c r="R2313" i="3" s="1"/>
  <c r="O2265" i="3"/>
  <c r="O2217" i="3"/>
  <c r="O2134" i="3"/>
  <c r="O2086" i="3"/>
  <c r="O2038" i="3"/>
  <c r="O1990" i="3"/>
  <c r="O1942" i="3"/>
  <c r="O1894" i="3"/>
  <c r="R1894" i="3" s="1"/>
  <c r="O1846" i="3"/>
  <c r="O1798" i="3"/>
  <c r="O1750" i="3"/>
  <c r="O1702" i="3"/>
  <c r="O1654" i="3"/>
  <c r="O1606" i="3"/>
  <c r="O1558" i="3"/>
  <c r="P2022" i="3"/>
  <c r="P1974" i="3"/>
  <c r="P1926" i="3"/>
  <c r="S1926" i="3" s="1"/>
  <c r="P1878" i="3"/>
  <c r="P1830" i="3"/>
  <c r="P1782" i="3"/>
  <c r="S1782" i="3" s="1"/>
  <c r="P1734" i="3"/>
  <c r="P1686" i="3"/>
  <c r="P1638" i="3"/>
  <c r="P1590" i="3"/>
  <c r="P1542" i="3"/>
  <c r="P1494" i="3"/>
  <c r="S1494" i="3" s="1"/>
  <c r="P1446" i="3"/>
  <c r="O2193" i="3"/>
  <c r="O2145" i="3"/>
  <c r="O2097" i="3"/>
  <c r="O2049" i="3"/>
  <c r="O2001" i="3"/>
  <c r="O1953" i="3"/>
  <c r="O1905" i="3"/>
  <c r="O1857" i="3"/>
  <c r="O1809" i="3"/>
  <c r="O1761" i="3"/>
  <c r="O1713" i="3"/>
  <c r="O1665" i="3"/>
  <c r="O1617" i="3"/>
  <c r="O1569" i="3"/>
  <c r="P2168" i="3"/>
  <c r="P2120" i="3"/>
  <c r="P2072" i="3"/>
  <c r="P2024" i="3"/>
  <c r="P1976" i="3"/>
  <c r="P1928" i="3"/>
  <c r="S1928" i="3" s="1"/>
  <c r="P1880" i="3"/>
  <c r="P1832" i="3"/>
  <c r="P1784" i="3"/>
  <c r="P1736" i="3"/>
  <c r="P1688" i="3"/>
  <c r="P1640" i="3"/>
  <c r="S1640" i="3" s="1"/>
  <c r="P1592" i="3"/>
  <c r="P1487" i="3"/>
  <c r="P1439" i="3"/>
  <c r="P1391" i="3"/>
  <c r="P1343" i="3"/>
  <c r="P1295" i="3"/>
  <c r="P1247" i="3"/>
  <c r="P1199" i="3"/>
  <c r="P1151" i="3"/>
  <c r="P1103" i="3"/>
  <c r="P1055" i="3"/>
  <c r="P1007" i="3"/>
  <c r="P959" i="3"/>
  <c r="P911" i="3"/>
  <c r="P863" i="3"/>
  <c r="O1478" i="3"/>
  <c r="O1430" i="3"/>
  <c r="O1382" i="3"/>
  <c r="O1334" i="3"/>
  <c r="O1286" i="3"/>
  <c r="O1238" i="3"/>
  <c r="P1370" i="3"/>
  <c r="P1322" i="3"/>
  <c r="P1274" i="3"/>
  <c r="P1226" i="3"/>
  <c r="P1178" i="3"/>
  <c r="P1130" i="3"/>
  <c r="P1082" i="3"/>
  <c r="P1034" i="3"/>
  <c r="P986" i="3"/>
  <c r="P938" i="3"/>
  <c r="P890" i="3"/>
  <c r="P842" i="3"/>
  <c r="P794" i="3"/>
  <c r="P746" i="3"/>
  <c r="O1489" i="3"/>
  <c r="O1441" i="3"/>
  <c r="O1393" i="3"/>
  <c r="O1345" i="3"/>
  <c r="O1297" i="3"/>
  <c r="O1249" i="3"/>
  <c r="O1201" i="3"/>
  <c r="O1153" i="3"/>
  <c r="O1105" i="3"/>
  <c r="O1057" i="3"/>
  <c r="O1009" i="3"/>
  <c r="O961" i="3"/>
  <c r="O913" i="3"/>
  <c r="O865" i="3"/>
  <c r="R865" i="3" s="1"/>
  <c r="O817" i="3"/>
  <c r="R817" i="3" s="1"/>
  <c r="O769" i="3"/>
  <c r="P1552" i="3"/>
  <c r="P1504" i="3"/>
  <c r="P1456" i="3"/>
  <c r="P1408" i="3"/>
  <c r="P1360" i="3"/>
  <c r="P1312" i="3"/>
  <c r="S1312" i="3" s="1"/>
  <c r="P1264" i="3"/>
  <c r="P1216" i="3"/>
  <c r="P1168" i="3"/>
  <c r="S1168" i="3" s="1"/>
  <c r="P1120" i="3"/>
  <c r="P1072" i="3"/>
  <c r="P1024" i="3"/>
  <c r="P976" i="3"/>
  <c r="O33" i="3"/>
  <c r="P807" i="3"/>
  <c r="P759" i="3"/>
  <c r="P711" i="3"/>
  <c r="S711" i="3" s="1"/>
  <c r="P663" i="3"/>
  <c r="S663" i="3" s="1"/>
  <c r="P615" i="3"/>
  <c r="P567" i="3"/>
  <c r="P519" i="3"/>
  <c r="P471" i="3"/>
  <c r="P423" i="3"/>
  <c r="P375" i="3"/>
  <c r="P327" i="3"/>
  <c r="P279" i="3"/>
  <c r="P231" i="3"/>
  <c r="P183" i="3"/>
  <c r="P135" i="3"/>
  <c r="P87" i="3"/>
  <c r="P39" i="3"/>
  <c r="P730" i="3"/>
  <c r="P682" i="3"/>
  <c r="P634" i="3"/>
  <c r="P586" i="3"/>
  <c r="P538" i="3"/>
  <c r="P490" i="3"/>
  <c r="P442" i="3"/>
  <c r="P394" i="3"/>
  <c r="P346" i="3"/>
  <c r="P298" i="3"/>
  <c r="P35" i="3"/>
  <c r="S35" i="3" s="1"/>
  <c r="O713" i="3"/>
  <c r="R713" i="3" s="1"/>
  <c r="O665" i="3"/>
  <c r="O617" i="3"/>
  <c r="O569" i="3"/>
  <c r="O521" i="3"/>
  <c r="O473" i="3"/>
  <c r="O425" i="3"/>
  <c r="O377" i="3"/>
  <c r="O329" i="3"/>
  <c r="O281" i="3"/>
  <c r="O233" i="3"/>
  <c r="O185" i="3"/>
  <c r="O137" i="3"/>
  <c r="O89" i="3"/>
  <c r="O41" i="3"/>
  <c r="P425" i="3"/>
  <c r="S425" i="3" s="1"/>
  <c r="P377" i="3"/>
  <c r="P329" i="3"/>
  <c r="P281" i="3"/>
  <c r="P233" i="3"/>
  <c r="P185" i="3"/>
  <c r="P137" i="3"/>
  <c r="P89" i="3"/>
  <c r="P41" i="3"/>
  <c r="O32" i="3"/>
  <c r="R32" i="3" s="1"/>
  <c r="P888" i="3"/>
  <c r="P840" i="3"/>
  <c r="P792" i="3"/>
  <c r="P744" i="3"/>
  <c r="P696" i="3"/>
  <c r="P648" i="3"/>
  <c r="P600" i="3"/>
  <c r="P552" i="3"/>
  <c r="P504" i="3"/>
  <c r="P456" i="3"/>
  <c r="P408" i="3"/>
  <c r="P360" i="3"/>
  <c r="S360" i="3" s="1"/>
  <c r="P312" i="3"/>
  <c r="P264" i="3"/>
  <c r="P216" i="3"/>
  <c r="P168" i="3"/>
  <c r="P120" i="3"/>
  <c r="S120" i="3" s="1"/>
  <c r="P72" i="3"/>
  <c r="P2504" i="3"/>
  <c r="O2478" i="3"/>
  <c r="O1194" i="3"/>
  <c r="O1146" i="3"/>
  <c r="O1098" i="3"/>
  <c r="O1050" i="3"/>
  <c r="O1002" i="3"/>
  <c r="O954" i="3"/>
  <c r="O906" i="3"/>
  <c r="P2484" i="3"/>
  <c r="P2280" i="3"/>
  <c r="S2280" i="3" s="1"/>
  <c r="P2232" i="3"/>
  <c r="O862" i="3"/>
  <c r="O814" i="3"/>
  <c r="R814" i="3" s="1"/>
  <c r="O766" i="3"/>
  <c r="O718" i="3"/>
  <c r="O670" i="3"/>
  <c r="O622" i="3"/>
  <c r="O574" i="3"/>
  <c r="O526" i="3"/>
  <c r="P250" i="3"/>
  <c r="P202" i="3"/>
  <c r="P154" i="3"/>
  <c r="P106" i="3"/>
  <c r="P58" i="3"/>
  <c r="N29" i="3"/>
  <c r="Q29" i="3" s="1"/>
  <c r="O494" i="3"/>
  <c r="O446" i="3"/>
  <c r="O398" i="3"/>
  <c r="O350" i="3"/>
  <c r="O302" i="3"/>
  <c r="O254" i="3"/>
  <c r="O206" i="3"/>
  <c r="O158" i="3"/>
  <c r="O98" i="3"/>
  <c r="O50" i="3"/>
  <c r="P2507" i="3"/>
  <c r="P2383" i="3"/>
  <c r="P2335" i="3"/>
  <c r="P2287" i="3"/>
  <c r="P2231" i="3"/>
  <c r="P2183" i="3"/>
  <c r="P2135" i="3"/>
  <c r="P2087" i="3"/>
  <c r="P2039" i="3"/>
  <c r="P1991" i="3"/>
  <c r="S1991" i="3" s="1"/>
  <c r="P1943" i="3"/>
  <c r="P1895" i="3"/>
  <c r="P1847" i="3"/>
  <c r="P1799" i="3"/>
  <c r="O2008" i="3"/>
  <c r="O1960" i="3"/>
  <c r="O1912" i="3"/>
  <c r="O1864" i="3"/>
  <c r="O1816" i="3"/>
  <c r="O1768" i="3"/>
  <c r="O1720" i="3"/>
  <c r="P1771" i="3"/>
  <c r="P1723" i="3"/>
  <c r="P1675" i="3"/>
  <c r="P1627" i="3"/>
  <c r="P1579" i="3"/>
  <c r="P1531" i="3"/>
  <c r="O1636" i="3"/>
  <c r="O1588" i="3"/>
  <c r="O1540" i="3"/>
  <c r="O1492" i="3"/>
  <c r="O1444" i="3"/>
  <c r="O1396" i="3"/>
  <c r="O1348" i="3"/>
  <c r="O1300" i="3"/>
  <c r="O1252" i="3"/>
  <c r="O1204" i="3"/>
  <c r="O1156" i="3"/>
  <c r="O1108" i="3"/>
  <c r="O1060" i="3"/>
  <c r="O1012" i="3"/>
  <c r="O1000" i="3"/>
  <c r="O952" i="3"/>
  <c r="O904" i="3"/>
  <c r="O856" i="3"/>
  <c r="O808" i="3"/>
  <c r="O760" i="3"/>
  <c r="O712" i="3"/>
  <c r="O664" i="3"/>
  <c r="O616" i="3"/>
  <c r="O568" i="3"/>
  <c r="O520" i="3"/>
  <c r="O472" i="3"/>
  <c r="R472" i="3" s="1"/>
  <c r="O424" i="3"/>
  <c r="O376" i="3"/>
  <c r="O328" i="3"/>
  <c r="O280" i="3"/>
  <c r="R280" i="3" s="1"/>
  <c r="O232" i="3"/>
  <c r="O184" i="3"/>
  <c r="O136" i="3"/>
  <c r="O88" i="3"/>
  <c r="O40" i="3"/>
  <c r="O295" i="3"/>
  <c r="O339" i="3"/>
  <c r="O399" i="3"/>
  <c r="O423" i="3"/>
  <c r="O451" i="3"/>
  <c r="O283" i="3"/>
  <c r="O195" i="3"/>
  <c r="O219" i="3"/>
  <c r="O107" i="3"/>
  <c r="O431" i="3"/>
  <c r="O2495" i="3"/>
  <c r="O2427" i="3"/>
  <c r="O2379" i="3"/>
  <c r="R2379" i="3" s="1"/>
  <c r="O2331" i="3"/>
  <c r="R2331" i="3" s="1"/>
  <c r="O2155" i="3"/>
  <c r="O2107" i="3"/>
  <c r="O2059" i="3"/>
  <c r="O2011" i="3"/>
  <c r="O1963" i="3"/>
  <c r="O1915" i="3"/>
  <c r="O1867" i="3"/>
  <c r="O1819" i="3"/>
  <c r="O1771" i="3"/>
  <c r="O1723" i="3"/>
  <c r="O1675" i="3"/>
  <c r="O1627" i="3"/>
  <c r="O1579" i="3"/>
  <c r="O1531" i="3"/>
  <c r="O1491" i="3"/>
  <c r="O1443" i="3"/>
  <c r="O1395" i="3"/>
  <c r="O1347" i="3"/>
  <c r="O1299" i="3"/>
  <c r="O1251" i="3"/>
  <c r="O1203" i="3"/>
  <c r="O1155" i="3"/>
  <c r="O1107" i="3"/>
  <c r="O1059" i="3"/>
  <c r="R1059" i="3" s="1"/>
  <c r="O1011" i="3"/>
  <c r="O963" i="3"/>
  <c r="O915" i="3"/>
  <c r="O867" i="3"/>
  <c r="O819" i="3"/>
  <c r="O771" i="3"/>
  <c r="O723" i="3"/>
  <c r="O663" i="3"/>
  <c r="O615" i="3"/>
  <c r="O567" i="3"/>
  <c r="O519" i="3"/>
  <c r="O2192" i="3"/>
  <c r="O2144" i="3"/>
  <c r="O2096" i="3"/>
  <c r="O2048" i="3"/>
  <c r="P2441" i="3"/>
  <c r="P2417" i="3"/>
  <c r="P2393" i="3"/>
  <c r="P2369" i="3"/>
  <c r="P2345" i="3"/>
  <c r="P2321" i="3"/>
  <c r="O2504" i="3"/>
  <c r="O2480" i="3"/>
  <c r="O2456" i="3"/>
  <c r="O2432" i="3"/>
  <c r="O2408" i="3"/>
  <c r="O2384" i="3"/>
  <c r="O2360" i="3"/>
  <c r="O2336" i="3"/>
  <c r="O2312" i="3"/>
  <c r="O2288" i="3"/>
  <c r="O2264" i="3"/>
  <c r="O2240" i="3"/>
  <c r="O2216" i="3"/>
  <c r="O18" i="3"/>
  <c r="R18" i="3" s="1"/>
  <c r="P905" i="3"/>
  <c r="P881" i="3"/>
  <c r="P857" i="3"/>
  <c r="P833" i="3"/>
  <c r="P809" i="3"/>
  <c r="P785" i="3"/>
  <c r="P761" i="3"/>
  <c r="P737" i="3"/>
  <c r="P713" i="3"/>
  <c r="P689" i="3"/>
  <c r="P665" i="3"/>
  <c r="P641" i="3"/>
  <c r="P617" i="3"/>
  <c r="P593" i="3"/>
  <c r="P569" i="3"/>
  <c r="P545" i="3"/>
  <c r="P521" i="3"/>
  <c r="P497" i="3"/>
  <c r="S497" i="3" s="1"/>
  <c r="P473" i="3"/>
  <c r="O27" i="3"/>
  <c r="R27" i="3" s="1"/>
  <c r="P2471" i="3"/>
  <c r="P2102" i="3"/>
  <c r="N2131" i="3"/>
  <c r="O2022" i="3"/>
  <c r="O1782" i="3"/>
  <c r="P1910" i="3"/>
  <c r="S1910" i="3" s="1"/>
  <c r="P1622" i="3"/>
  <c r="O1937" i="3"/>
  <c r="O1601" i="3"/>
  <c r="P1864" i="3"/>
  <c r="P1231" i="3"/>
  <c r="O1414" i="3"/>
  <c r="P1114" i="3"/>
  <c r="O1425" i="3"/>
  <c r="O993" i="3"/>
  <c r="P1392" i="3"/>
  <c r="S1392" i="3" s="1"/>
  <c r="P960" i="3"/>
  <c r="P407" i="3"/>
  <c r="O130" i="3"/>
  <c r="P330" i="3"/>
  <c r="O409" i="3"/>
  <c r="P313" i="3"/>
  <c r="P920" i="3"/>
  <c r="P440" i="3"/>
  <c r="O1034" i="3"/>
  <c r="O702" i="3"/>
  <c r="P1927" i="3"/>
  <c r="O1848" i="3"/>
  <c r="O1572" i="3"/>
  <c r="O600" i="3"/>
  <c r="O216" i="3"/>
  <c r="O71" i="3"/>
  <c r="O1947" i="3"/>
  <c r="O551" i="3"/>
  <c r="O2032" i="3"/>
  <c r="O2448" i="3"/>
  <c r="P873" i="3"/>
  <c r="P681" i="3"/>
  <c r="P537" i="3"/>
  <c r="P2456" i="3"/>
  <c r="P2408" i="3"/>
  <c r="P2360" i="3"/>
  <c r="P2435" i="3"/>
  <c r="S2435" i="3" s="1"/>
  <c r="O2462" i="3"/>
  <c r="O2414" i="3"/>
  <c r="O2366" i="3"/>
  <c r="O2437" i="3"/>
  <c r="O2389" i="3"/>
  <c r="P2348" i="3"/>
  <c r="O2247" i="3"/>
  <c r="O2322" i="3"/>
  <c r="O2274" i="3"/>
  <c r="R2274" i="3" s="1"/>
  <c r="O2226" i="3"/>
  <c r="O2178" i="3"/>
  <c r="P2306" i="3"/>
  <c r="P2258" i="3"/>
  <c r="P2210" i="3"/>
  <c r="P2162" i="3"/>
  <c r="P2114" i="3"/>
  <c r="P2066" i="3"/>
  <c r="O2501" i="3"/>
  <c r="O2357" i="3"/>
  <c r="O2309" i="3"/>
  <c r="O2261" i="3"/>
  <c r="O2213" i="3"/>
  <c r="O2130" i="3"/>
  <c r="O2082" i="3"/>
  <c r="O2034" i="3"/>
  <c r="O1938" i="3"/>
  <c r="O1890" i="3"/>
  <c r="R1890" i="3" s="1"/>
  <c r="O1842" i="3"/>
  <c r="O1794" i="3"/>
  <c r="O1746" i="3"/>
  <c r="O1698" i="3"/>
  <c r="O1650" i="3"/>
  <c r="O1602" i="3"/>
  <c r="R1602" i="3" s="1"/>
  <c r="O1554" i="3"/>
  <c r="P2018" i="3"/>
  <c r="P1970" i="3"/>
  <c r="P1922" i="3"/>
  <c r="P1874" i="3"/>
  <c r="P1826" i="3"/>
  <c r="P1778" i="3"/>
  <c r="P1730" i="3"/>
  <c r="P1682" i="3"/>
  <c r="P1586" i="3"/>
  <c r="P1538" i="3"/>
  <c r="P1490" i="3"/>
  <c r="P1442" i="3"/>
  <c r="O2189" i="3"/>
  <c r="O2141" i="3"/>
  <c r="O2093" i="3"/>
  <c r="O2045" i="3"/>
  <c r="O1949" i="3"/>
  <c r="O1901" i="3"/>
  <c r="O1853" i="3"/>
  <c r="O1805" i="3"/>
  <c r="O1757" i="3"/>
  <c r="O1709" i="3"/>
  <c r="O1661" i="3"/>
  <c r="R1661" i="3" s="1"/>
  <c r="O1565" i="3"/>
  <c r="P2164" i="3"/>
  <c r="P2116" i="3"/>
  <c r="P2068" i="3"/>
  <c r="P2020" i="3"/>
  <c r="P1972" i="3"/>
  <c r="S1972" i="3" s="1"/>
  <c r="P1924" i="3"/>
  <c r="S1924" i="3" s="1"/>
  <c r="P1876" i="3"/>
  <c r="P1828" i="3"/>
  <c r="P1780" i="3"/>
  <c r="P1732" i="3"/>
  <c r="S1732" i="3" s="1"/>
  <c r="P1684" i="3"/>
  <c r="P1636" i="3"/>
  <c r="S1636" i="3" s="1"/>
  <c r="P1588" i="3"/>
  <c r="P1483" i="3"/>
  <c r="P1435" i="3"/>
  <c r="P1387" i="3"/>
  <c r="P1339" i="3"/>
  <c r="P1291" i="3"/>
  <c r="P1243" i="3"/>
  <c r="P1195" i="3"/>
  <c r="P1147" i="3"/>
  <c r="P1099" i="3"/>
  <c r="P1051" i="3"/>
  <c r="P1003" i="3"/>
  <c r="P955" i="3"/>
  <c r="P907" i="3"/>
  <c r="S907" i="3" s="1"/>
  <c r="P859" i="3"/>
  <c r="O1474" i="3"/>
  <c r="O1426" i="3"/>
  <c r="O1378" i="3"/>
  <c r="O1330" i="3"/>
  <c r="O1282" i="3"/>
  <c r="P1414" i="3"/>
  <c r="P1366" i="3"/>
  <c r="P1318" i="3"/>
  <c r="P1270" i="3"/>
  <c r="P1222" i="3"/>
  <c r="P1174" i="3"/>
  <c r="P1126" i="3"/>
  <c r="P1078" i="3"/>
  <c r="S1078" i="3" s="1"/>
  <c r="P1030" i="3"/>
  <c r="P982" i="3"/>
  <c r="P934" i="3"/>
  <c r="P886" i="3"/>
  <c r="P838" i="3"/>
  <c r="P790" i="3"/>
  <c r="P742" i="3"/>
  <c r="O1485" i="3"/>
  <c r="O1437" i="3"/>
  <c r="O1389" i="3"/>
  <c r="R1389" i="3" s="1"/>
  <c r="O1341" i="3"/>
  <c r="O1293" i="3"/>
  <c r="R1293" i="3" s="1"/>
  <c r="O1245" i="3"/>
  <c r="O1197" i="3"/>
  <c r="O1149" i="3"/>
  <c r="R1149" i="3" s="1"/>
  <c r="O1101" i="3"/>
  <c r="O1053" i="3"/>
  <c r="O957" i="3"/>
  <c r="O909" i="3"/>
  <c r="R909" i="3" s="1"/>
  <c r="O861" i="3"/>
  <c r="O813" i="3"/>
  <c r="O765" i="3"/>
  <c r="R765" i="3" s="1"/>
  <c r="P1548" i="3"/>
  <c r="P1500" i="3"/>
  <c r="P1452" i="3"/>
  <c r="S1452" i="3" s="1"/>
  <c r="P1404" i="3"/>
  <c r="P1356" i="3"/>
  <c r="P1308" i="3"/>
  <c r="P1260" i="3"/>
  <c r="P1212" i="3"/>
  <c r="P1116" i="3"/>
  <c r="S1116" i="3" s="1"/>
  <c r="P1068" i="3"/>
  <c r="P1020" i="3"/>
  <c r="P972" i="3"/>
  <c r="O37" i="3"/>
  <c r="P803" i="3"/>
  <c r="P755" i="3"/>
  <c r="P707" i="3"/>
  <c r="S707" i="3" s="1"/>
  <c r="P659" i="3"/>
  <c r="P611" i="3"/>
  <c r="P563" i="3"/>
  <c r="P515" i="3"/>
  <c r="P467" i="3"/>
  <c r="P419" i="3"/>
  <c r="P371" i="3"/>
  <c r="P323" i="3"/>
  <c r="P275" i="3"/>
  <c r="P227" i="3"/>
  <c r="P179" i="3"/>
  <c r="P131" i="3"/>
  <c r="P83" i="3"/>
  <c r="P38" i="3"/>
  <c r="P726" i="3"/>
  <c r="P678" i="3"/>
  <c r="S678" i="3" s="1"/>
  <c r="P630" i="3"/>
  <c r="S630" i="3" s="1"/>
  <c r="P582" i="3"/>
  <c r="P534" i="3"/>
  <c r="P486" i="3"/>
  <c r="P438" i="3"/>
  <c r="P390" i="3"/>
  <c r="P294" i="3"/>
  <c r="O757" i="3"/>
  <c r="O709" i="3"/>
  <c r="O661" i="3"/>
  <c r="O613" i="3"/>
  <c r="O565" i="3"/>
  <c r="O517" i="3"/>
  <c r="O469" i="3"/>
  <c r="R469" i="3" s="1"/>
  <c r="O421" i="3"/>
  <c r="O373" i="3"/>
  <c r="O325" i="3"/>
  <c r="O277" i="3"/>
  <c r="O229" i="3"/>
  <c r="O181" i="3"/>
  <c r="O133" i="3"/>
  <c r="O85" i="3"/>
  <c r="P469" i="3"/>
  <c r="P421" i="3"/>
  <c r="P373" i="3"/>
  <c r="P325" i="3"/>
  <c r="P277" i="3"/>
  <c r="P229" i="3"/>
  <c r="P181" i="3"/>
  <c r="P133" i="3"/>
  <c r="P85" i="3"/>
  <c r="P12" i="3"/>
  <c r="O36" i="3"/>
  <c r="P884" i="3"/>
  <c r="P836" i="3"/>
  <c r="P788" i="3"/>
  <c r="P740" i="3"/>
  <c r="P692" i="3"/>
  <c r="P644" i="3"/>
  <c r="P596" i="3"/>
  <c r="P548" i="3"/>
  <c r="P500" i="3"/>
  <c r="P452" i="3"/>
  <c r="P404" i="3"/>
  <c r="P356" i="3"/>
  <c r="P308" i="3"/>
  <c r="P260" i="3"/>
  <c r="P212" i="3"/>
  <c r="P164" i="3"/>
  <c r="P116" i="3"/>
  <c r="P68" i="3"/>
  <c r="S68" i="3" s="1"/>
  <c r="O2474" i="3"/>
  <c r="O1190" i="3"/>
  <c r="O1142" i="3"/>
  <c r="O1094" i="3"/>
  <c r="O1046" i="3"/>
  <c r="O998" i="3"/>
  <c r="O950" i="3"/>
  <c r="O902" i="3"/>
  <c r="P2480" i="3"/>
  <c r="P2276" i="3"/>
  <c r="P2228" i="3"/>
  <c r="O858" i="3"/>
  <c r="O810" i="3"/>
  <c r="R810" i="3" s="1"/>
  <c r="O762" i="3"/>
  <c r="O714" i="3"/>
  <c r="O666" i="3"/>
  <c r="O618" i="3"/>
  <c r="O570" i="3"/>
  <c r="R570" i="3" s="1"/>
  <c r="O522" i="3"/>
  <c r="P246" i="3"/>
  <c r="P198" i="3"/>
  <c r="P150" i="3"/>
  <c r="P102" i="3"/>
  <c r="P54" i="3"/>
  <c r="N33" i="3"/>
  <c r="Q33" i="3" s="1"/>
  <c r="O490" i="3"/>
  <c r="O442" i="3"/>
  <c r="O394" i="3"/>
  <c r="O346" i="3"/>
  <c r="R346" i="3" s="1"/>
  <c r="O298" i="3"/>
  <c r="O250" i="3"/>
  <c r="O202" i="3"/>
  <c r="O154" i="3"/>
  <c r="O94" i="3"/>
  <c r="O46" i="3"/>
  <c r="P2503" i="3"/>
  <c r="P2379" i="3"/>
  <c r="P2331" i="3"/>
  <c r="P2283" i="3"/>
  <c r="S2283" i="3" s="1"/>
  <c r="P2227" i="3"/>
  <c r="P2179" i="3"/>
  <c r="P2131" i="3"/>
  <c r="P2083" i="3"/>
  <c r="P2035" i="3"/>
  <c r="P1987" i="3"/>
  <c r="P1939" i="3"/>
  <c r="P1891" i="3"/>
  <c r="P1843" i="3"/>
  <c r="P1795" i="3"/>
  <c r="O2004" i="3"/>
  <c r="O1956" i="3"/>
  <c r="O1908" i="3"/>
  <c r="O1860" i="3"/>
  <c r="O1812" i="3"/>
  <c r="O1764" i="3"/>
  <c r="O1716" i="3"/>
  <c r="P1767" i="3"/>
  <c r="P1719" i="3"/>
  <c r="P1671" i="3"/>
  <c r="P1623" i="3"/>
  <c r="P1575" i="3"/>
  <c r="O1680" i="3"/>
  <c r="O1632" i="3"/>
  <c r="O1584" i="3"/>
  <c r="O1536" i="3"/>
  <c r="O1488" i="3"/>
  <c r="O1440" i="3"/>
  <c r="O1392" i="3"/>
  <c r="O1344" i="3"/>
  <c r="O1296" i="3"/>
  <c r="R1296" i="3" s="1"/>
  <c r="O1248" i="3"/>
  <c r="R1248" i="3" s="1"/>
  <c r="O1200" i="3"/>
  <c r="O1152" i="3"/>
  <c r="O1104" i="3"/>
  <c r="O1056" i="3"/>
  <c r="O1008" i="3"/>
  <c r="O996" i="3"/>
  <c r="O948" i="3"/>
  <c r="O900" i="3"/>
  <c r="O852" i="3"/>
  <c r="O756" i="3"/>
  <c r="O708" i="3"/>
  <c r="O660" i="3"/>
  <c r="O612" i="3"/>
  <c r="O564" i="3"/>
  <c r="O516" i="3"/>
  <c r="O468" i="3"/>
  <c r="O420" i="3"/>
  <c r="O372" i="3"/>
  <c r="O324" i="3"/>
  <c r="O276" i="3"/>
  <c r="O228" i="3"/>
  <c r="O180" i="3"/>
  <c r="R180" i="3" s="1"/>
  <c r="O132" i="3"/>
  <c r="O84" i="3"/>
  <c r="O303" i="3"/>
  <c r="O363" i="3"/>
  <c r="O383" i="3"/>
  <c r="O419" i="3"/>
  <c r="O215" i="3"/>
  <c r="O163" i="3"/>
  <c r="O179" i="3"/>
  <c r="O55" i="3"/>
  <c r="O395" i="3"/>
  <c r="O2475" i="3"/>
  <c r="O2423" i="3"/>
  <c r="O2375" i="3"/>
  <c r="O2327" i="3"/>
  <c r="O2151" i="3"/>
  <c r="O2103" i="3"/>
  <c r="O2055" i="3"/>
  <c r="O2007" i="3"/>
  <c r="O1959" i="3"/>
  <c r="O1911" i="3"/>
  <c r="O1863" i="3"/>
  <c r="O1815" i="3"/>
  <c r="O1767" i="3"/>
  <c r="O1719" i="3"/>
  <c r="O1671" i="3"/>
  <c r="O1623" i="3"/>
  <c r="O1575" i="3"/>
  <c r="O1527" i="3"/>
  <c r="O1487" i="3"/>
  <c r="O1439" i="3"/>
  <c r="R1439" i="3" s="1"/>
  <c r="O1391" i="3"/>
  <c r="O1343" i="3"/>
  <c r="O1295" i="3"/>
  <c r="O1247" i="3"/>
  <c r="O1199" i="3"/>
  <c r="O1151" i="3"/>
  <c r="R1151" i="3" s="1"/>
  <c r="O1103" i="3"/>
  <c r="O1055" i="3"/>
  <c r="O1007" i="3"/>
  <c r="O959" i="3"/>
  <c r="O911" i="3"/>
  <c r="R911" i="3" s="1"/>
  <c r="O863" i="3"/>
  <c r="R863" i="3" s="1"/>
  <c r="O815" i="3"/>
  <c r="O767" i="3"/>
  <c r="R767" i="3" s="1"/>
  <c r="O719" i="3"/>
  <c r="O659" i="3"/>
  <c r="O611" i="3"/>
  <c r="O563" i="3"/>
  <c r="O515" i="3"/>
  <c r="O2188" i="3"/>
  <c r="O2140" i="3"/>
  <c r="R2140" i="3" s="1"/>
  <c r="O2092" i="3"/>
  <c r="O2044" i="3"/>
  <c r="R2044" i="3" s="1"/>
  <c r="O8" i="3"/>
  <c r="R8" i="3" s="1"/>
  <c r="P2498" i="3"/>
  <c r="P2474" i="3"/>
  <c r="P2450" i="3"/>
  <c r="P2426" i="3"/>
  <c r="P2402" i="3"/>
  <c r="P2378" i="3"/>
  <c r="P2354" i="3"/>
  <c r="P2489" i="3"/>
  <c r="P2465" i="3"/>
  <c r="P2293" i="3"/>
  <c r="P2269" i="3"/>
  <c r="P2245" i="3"/>
  <c r="P2221" i="3"/>
  <c r="P2197" i="3"/>
  <c r="P2173" i="3"/>
  <c r="P2149" i="3"/>
  <c r="P2125" i="3"/>
  <c r="P2101" i="3"/>
  <c r="P2077" i="3"/>
  <c r="P2053" i="3"/>
  <c r="P2029" i="3"/>
  <c r="P2005" i="3"/>
  <c r="P1981" i="3"/>
  <c r="S1981" i="3" s="1"/>
  <c r="P1957" i="3"/>
  <c r="P1933" i="3"/>
  <c r="P1909" i="3"/>
  <c r="P1885" i="3"/>
  <c r="P1861" i="3"/>
  <c r="P1837" i="3"/>
  <c r="P1813" i="3"/>
  <c r="S1813" i="3" s="1"/>
  <c r="P1789" i="3"/>
  <c r="P1765" i="3"/>
  <c r="P1741" i="3"/>
  <c r="P1717" i="3"/>
  <c r="P1693" i="3"/>
  <c r="P1669" i="3"/>
  <c r="P1645" i="3"/>
  <c r="P1621" i="3"/>
  <c r="P1597" i="3"/>
  <c r="P1573" i="3"/>
  <c r="P1549" i="3"/>
  <c r="P1525" i="3"/>
  <c r="P1501" i="3"/>
  <c r="P1477" i="3"/>
  <c r="P1453" i="3"/>
  <c r="P1429" i="3"/>
  <c r="P1405" i="3"/>
  <c r="S1405" i="3" s="1"/>
  <c r="P1381" i="3"/>
  <c r="P1357" i="3"/>
  <c r="P1333" i="3"/>
  <c r="P1309" i="3"/>
  <c r="P1285" i="3"/>
  <c r="P1261" i="3"/>
  <c r="P1237" i="3"/>
  <c r="P1213" i="3"/>
  <c r="P1189" i="3"/>
  <c r="P1165" i="3"/>
  <c r="P1141" i="3"/>
  <c r="P1117" i="3"/>
  <c r="P1093" i="3"/>
  <c r="P1069" i="3"/>
  <c r="P1045" i="3"/>
  <c r="P1021" i="3"/>
  <c r="P997" i="3"/>
  <c r="P973" i="3"/>
  <c r="P949" i="3"/>
  <c r="P925" i="3"/>
  <c r="P2054" i="3"/>
  <c r="S2054" i="3" s="1"/>
  <c r="O2297" i="3"/>
  <c r="P2006" i="3"/>
  <c r="O2129" i="3"/>
  <c r="P1720" i="3"/>
  <c r="P1471" i="3"/>
  <c r="S1471" i="3" s="1"/>
  <c r="P991" i="3"/>
  <c r="P1354" i="3"/>
  <c r="P922" i="3"/>
  <c r="O1185" i="3"/>
  <c r="P1104" i="3"/>
  <c r="P455" i="3"/>
  <c r="P618" i="3"/>
  <c r="O553" i="3"/>
  <c r="P409" i="3"/>
  <c r="P872" i="3"/>
  <c r="S872" i="3" s="1"/>
  <c r="P200" i="3"/>
  <c r="O1130" i="3"/>
  <c r="O1992" i="3"/>
  <c r="R1992" i="3" s="1"/>
  <c r="O1668" i="3"/>
  <c r="O1188" i="3"/>
  <c r="O792" i="3"/>
  <c r="O264" i="3"/>
  <c r="O247" i="3"/>
  <c r="O2411" i="3"/>
  <c r="R2411" i="3" s="1"/>
  <c r="O1611" i="3"/>
  <c r="O1187" i="3"/>
  <c r="O2376" i="3"/>
  <c r="P729" i="3"/>
  <c r="S729" i="3" s="1"/>
  <c r="O11" i="3"/>
  <c r="R11" i="3" s="1"/>
  <c r="P2452" i="3"/>
  <c r="P2404" i="3"/>
  <c r="P2356" i="3"/>
  <c r="P2431" i="3"/>
  <c r="O2458" i="3"/>
  <c r="O2410" i="3"/>
  <c r="O2362" i="3"/>
  <c r="O2433" i="3"/>
  <c r="O2385" i="3"/>
  <c r="P2344" i="3"/>
  <c r="O2295" i="3"/>
  <c r="O2243" i="3"/>
  <c r="O2318" i="3"/>
  <c r="O2270" i="3"/>
  <c r="O2222" i="3"/>
  <c r="O2174" i="3"/>
  <c r="P2302" i="3"/>
  <c r="P2254" i="3"/>
  <c r="S2254" i="3" s="1"/>
  <c r="P2206" i="3"/>
  <c r="P2158" i="3"/>
  <c r="P2110" i="3"/>
  <c r="P2062" i="3"/>
  <c r="O2497" i="3"/>
  <c r="O2353" i="3"/>
  <c r="O2305" i="3"/>
  <c r="O2257" i="3"/>
  <c r="O2126" i="3"/>
  <c r="O2078" i="3"/>
  <c r="O2030" i="3"/>
  <c r="O1982" i="3"/>
  <c r="O1934" i="3"/>
  <c r="O1886" i="3"/>
  <c r="O1838" i="3"/>
  <c r="O1790" i="3"/>
  <c r="O1742" i="3"/>
  <c r="O1694" i="3"/>
  <c r="O1646" i="3"/>
  <c r="O1598" i="3"/>
  <c r="O1550" i="3"/>
  <c r="P2014" i="3"/>
  <c r="S2014" i="3" s="1"/>
  <c r="P1966" i="3"/>
  <c r="S1966" i="3" s="1"/>
  <c r="P1918" i="3"/>
  <c r="S1918" i="3" s="1"/>
  <c r="P1870" i="3"/>
  <c r="P1822" i="3"/>
  <c r="P1774" i="3"/>
  <c r="S1774" i="3" s="1"/>
  <c r="P1726" i="3"/>
  <c r="P1678" i="3"/>
  <c r="P1630" i="3"/>
  <c r="P1582" i="3"/>
  <c r="P1534" i="3"/>
  <c r="P1486" i="3"/>
  <c r="P1438" i="3"/>
  <c r="O2185" i="3"/>
  <c r="O2137" i="3"/>
  <c r="O2089" i="3"/>
  <c r="O2041" i="3"/>
  <c r="O1993" i="3"/>
  <c r="O1945" i="3"/>
  <c r="O1897" i="3"/>
  <c r="R1897" i="3" s="1"/>
  <c r="O1849" i="3"/>
  <c r="O1801" i="3"/>
  <c r="O1753" i="3"/>
  <c r="O1705" i="3"/>
  <c r="O1657" i="3"/>
  <c r="O1609" i="3"/>
  <c r="P2160" i="3"/>
  <c r="P2112" i="3"/>
  <c r="P2064" i="3"/>
  <c r="P2016" i="3"/>
  <c r="P1968" i="3"/>
  <c r="P1920" i="3"/>
  <c r="S1920" i="3" s="1"/>
  <c r="P1872" i="3"/>
  <c r="P1824" i="3"/>
  <c r="P1776" i="3"/>
  <c r="P1728" i="3"/>
  <c r="P1680" i="3"/>
  <c r="P1632" i="3"/>
  <c r="P1584" i="3"/>
  <c r="P1527" i="3"/>
  <c r="P1479" i="3"/>
  <c r="P1431" i="3"/>
  <c r="P1383" i="3"/>
  <c r="P1335" i="3"/>
  <c r="P1287" i="3"/>
  <c r="P1239" i="3"/>
  <c r="P1191" i="3"/>
  <c r="P1143" i="3"/>
  <c r="P1095" i="3"/>
  <c r="P1047" i="3"/>
  <c r="S1047" i="3" s="1"/>
  <c r="P999" i="3"/>
  <c r="P951" i="3"/>
  <c r="P903" i="3"/>
  <c r="P855" i="3"/>
  <c r="O1470" i="3"/>
  <c r="O1422" i="3"/>
  <c r="O1326" i="3"/>
  <c r="O1278" i="3"/>
  <c r="R1278" i="3" s="1"/>
  <c r="P1410" i="3"/>
  <c r="P1362" i="3"/>
  <c r="P1314" i="3"/>
  <c r="P1266" i="3"/>
  <c r="S1266" i="3" s="1"/>
  <c r="P1218" i="3"/>
  <c r="P1170" i="3"/>
  <c r="P1122" i="3"/>
  <c r="P1074" i="3"/>
  <c r="P1026" i="3"/>
  <c r="P978" i="3"/>
  <c r="P930" i="3"/>
  <c r="P882" i="3"/>
  <c r="P834" i="3"/>
  <c r="P786" i="3"/>
  <c r="O1529" i="3"/>
  <c r="O1481" i="3"/>
  <c r="O1433" i="3"/>
  <c r="O1385" i="3"/>
  <c r="O1337" i="3"/>
  <c r="O1289" i="3"/>
  <c r="O1241" i="3"/>
  <c r="O1193" i="3"/>
  <c r="O1145" i="3"/>
  <c r="O1097" i="3"/>
  <c r="O1049" i="3"/>
  <c r="O1001" i="3"/>
  <c r="O953" i="3"/>
  <c r="O905" i="3"/>
  <c r="O857" i="3"/>
  <c r="O809" i="3"/>
  <c r="O761" i="3"/>
  <c r="P1544" i="3"/>
  <c r="P1496" i="3"/>
  <c r="P1448" i="3"/>
  <c r="P1400" i="3"/>
  <c r="S1400" i="3" s="1"/>
  <c r="P1352" i="3"/>
  <c r="S1352" i="3" s="1"/>
  <c r="P1304" i="3"/>
  <c r="P1256" i="3"/>
  <c r="P1208" i="3"/>
  <c r="P1160" i="3"/>
  <c r="P1112" i="3"/>
  <c r="P1064" i="3"/>
  <c r="P1016" i="3"/>
  <c r="P968" i="3"/>
  <c r="P847" i="3"/>
  <c r="S847" i="3" s="1"/>
  <c r="P799" i="3"/>
  <c r="P751" i="3"/>
  <c r="P703" i="3"/>
  <c r="P655" i="3"/>
  <c r="P607" i="3"/>
  <c r="P559" i="3"/>
  <c r="P511" i="3"/>
  <c r="P463" i="3"/>
  <c r="P415" i="3"/>
  <c r="P367" i="3"/>
  <c r="P319" i="3"/>
  <c r="P271" i="3"/>
  <c r="P223" i="3"/>
  <c r="P175" i="3"/>
  <c r="P127" i="3"/>
  <c r="P79" i="3"/>
  <c r="O138" i="3"/>
  <c r="P722" i="3"/>
  <c r="P674" i="3"/>
  <c r="P626" i="3"/>
  <c r="P578" i="3"/>
  <c r="P530" i="3"/>
  <c r="P482" i="3"/>
  <c r="P434" i="3"/>
  <c r="S434" i="3" s="1"/>
  <c r="P386" i="3"/>
  <c r="P338" i="3"/>
  <c r="P290" i="3"/>
  <c r="O753" i="3"/>
  <c r="O705" i="3"/>
  <c r="O657" i="3"/>
  <c r="O609" i="3"/>
  <c r="R609" i="3" s="1"/>
  <c r="O561" i="3"/>
  <c r="O513" i="3"/>
  <c r="O465" i="3"/>
  <c r="R465" i="3" s="1"/>
  <c r="O417" i="3"/>
  <c r="O321" i="3"/>
  <c r="O273" i="3"/>
  <c r="O225" i="3"/>
  <c r="O177" i="3"/>
  <c r="O129" i="3"/>
  <c r="O81" i="3"/>
  <c r="P465" i="3"/>
  <c r="P417" i="3"/>
  <c r="P369" i="3"/>
  <c r="P321" i="3"/>
  <c r="P273" i="3"/>
  <c r="P225" i="3"/>
  <c r="P177" i="3"/>
  <c r="P129" i="3"/>
  <c r="P81" i="3"/>
  <c r="P16" i="3"/>
  <c r="P928" i="3"/>
  <c r="P880" i="3"/>
  <c r="P832" i="3"/>
  <c r="P784" i="3"/>
  <c r="P736" i="3"/>
  <c r="P688" i="3"/>
  <c r="P640" i="3"/>
  <c r="P592" i="3"/>
  <c r="P544" i="3"/>
  <c r="P496" i="3"/>
  <c r="P448" i="3"/>
  <c r="P400" i="3"/>
  <c r="P352" i="3"/>
  <c r="P304" i="3"/>
  <c r="P256" i="3"/>
  <c r="P208" i="3"/>
  <c r="P160" i="3"/>
  <c r="P112" i="3"/>
  <c r="P64" i="3"/>
  <c r="O1234" i="3"/>
  <c r="O1186" i="3"/>
  <c r="O1138" i="3"/>
  <c r="O1090" i="3"/>
  <c r="O1042" i="3"/>
  <c r="O994" i="3"/>
  <c r="O946" i="3"/>
  <c r="O898" i="3"/>
  <c r="N1964" i="3"/>
  <c r="P2476" i="3"/>
  <c r="P2272" i="3"/>
  <c r="P2224" i="3"/>
  <c r="O854" i="3"/>
  <c r="O806" i="3"/>
  <c r="O758" i="3"/>
  <c r="O710" i="3"/>
  <c r="R710" i="3" s="1"/>
  <c r="O662" i="3"/>
  <c r="O614" i="3"/>
  <c r="O566" i="3"/>
  <c r="O518" i="3"/>
  <c r="P242" i="3"/>
  <c r="P194" i="3"/>
  <c r="P146" i="3"/>
  <c r="S146" i="3" s="1"/>
  <c r="P98" i="3"/>
  <c r="P50" i="3"/>
  <c r="N37" i="3"/>
  <c r="Q37" i="3" s="1"/>
  <c r="O486" i="3"/>
  <c r="O438" i="3"/>
  <c r="O390" i="3"/>
  <c r="R390" i="3" s="1"/>
  <c r="O342" i="3"/>
  <c r="O294" i="3"/>
  <c r="O246" i="3"/>
  <c r="O198" i="3"/>
  <c r="O150" i="3"/>
  <c r="O90" i="3"/>
  <c r="R90" i="3" s="1"/>
  <c r="O42" i="3"/>
  <c r="P2499" i="3"/>
  <c r="P2375" i="3"/>
  <c r="P2327" i="3"/>
  <c r="P2279" i="3"/>
  <c r="P2223" i="3"/>
  <c r="P2175" i="3"/>
  <c r="P2127" i="3"/>
  <c r="P2079" i="3"/>
  <c r="P2031" i="3"/>
  <c r="P1983" i="3"/>
  <c r="P1935" i="3"/>
  <c r="P1887" i="3"/>
  <c r="P1839" i="3"/>
  <c r="P1791" i="3"/>
  <c r="O2000" i="3"/>
  <c r="O1952" i="3"/>
  <c r="O1904" i="3"/>
  <c r="O1856" i="3"/>
  <c r="O1808" i="3"/>
  <c r="O1760" i="3"/>
  <c r="O1712" i="3"/>
  <c r="P1763" i="3"/>
  <c r="P1715" i="3"/>
  <c r="P1667" i="3"/>
  <c r="P1619" i="3"/>
  <c r="P1571" i="3"/>
  <c r="O1676" i="3"/>
  <c r="O1628" i="3"/>
  <c r="O1580" i="3"/>
  <c r="O1532" i="3"/>
  <c r="O1484" i="3"/>
  <c r="O1436" i="3"/>
  <c r="O1388" i="3"/>
  <c r="O1340" i="3"/>
  <c r="O1292" i="3"/>
  <c r="O1244" i="3"/>
  <c r="O1196" i="3"/>
  <c r="O1148" i="3"/>
  <c r="O1100" i="3"/>
  <c r="O1052" i="3"/>
  <c r="O1004" i="3"/>
  <c r="O992" i="3"/>
  <c r="O944" i="3"/>
  <c r="O896" i="3"/>
  <c r="O848" i="3"/>
  <c r="O800" i="3"/>
  <c r="O752" i="3"/>
  <c r="O704" i="3"/>
  <c r="O656" i="3"/>
  <c r="O608" i="3"/>
  <c r="O560" i="3"/>
  <c r="R560" i="3" s="1"/>
  <c r="O512" i="3"/>
  <c r="O464" i="3"/>
  <c r="O416" i="3"/>
  <c r="O368" i="3"/>
  <c r="O320" i="3"/>
  <c r="O272" i="3"/>
  <c r="O224" i="3"/>
  <c r="O176" i="3"/>
  <c r="O128" i="3"/>
  <c r="O80" i="3"/>
  <c r="O223" i="3"/>
  <c r="O263" i="3"/>
  <c r="O327" i="3"/>
  <c r="O347" i="3"/>
  <c r="O387" i="3"/>
  <c r="O159" i="3"/>
  <c r="O123" i="3"/>
  <c r="O143" i="3"/>
  <c r="P9" i="3"/>
  <c r="O359" i="3"/>
  <c r="O2467" i="3"/>
  <c r="O2419" i="3"/>
  <c r="O2371" i="3"/>
  <c r="O2323" i="3"/>
  <c r="O2195" i="3"/>
  <c r="O2147" i="3"/>
  <c r="R2147" i="3" s="1"/>
  <c r="O2099" i="3"/>
  <c r="O2051" i="3"/>
  <c r="O2003" i="3"/>
  <c r="O1955" i="3"/>
  <c r="O1907" i="3"/>
  <c r="O1859" i="3"/>
  <c r="O1811" i="3"/>
  <c r="O1763" i="3"/>
  <c r="O1715" i="3"/>
  <c r="O1667" i="3"/>
  <c r="O1619" i="3"/>
  <c r="O1571" i="3"/>
  <c r="O1523" i="3"/>
  <c r="O1483" i="3"/>
  <c r="O1435" i="3"/>
  <c r="O1387" i="3"/>
  <c r="O1339" i="3"/>
  <c r="O1291" i="3"/>
  <c r="O1243" i="3"/>
  <c r="O1195" i="3"/>
  <c r="O1147" i="3"/>
  <c r="O1099" i="3"/>
  <c r="O1051" i="3"/>
  <c r="O1003" i="3"/>
  <c r="R1003" i="3" s="1"/>
  <c r="O955" i="3"/>
  <c r="O907" i="3"/>
  <c r="O859" i="3"/>
  <c r="O811" i="3"/>
  <c r="O763" i="3"/>
  <c r="O715" i="3"/>
  <c r="R715" i="3" s="1"/>
  <c r="O703" i="3"/>
  <c r="O655" i="3"/>
  <c r="O607" i="3"/>
  <c r="O559" i="3"/>
  <c r="O511" i="3"/>
  <c r="O2184" i="3"/>
  <c r="O2136" i="3"/>
  <c r="O2088" i="3"/>
  <c r="O2040" i="3"/>
  <c r="P2437" i="3"/>
  <c r="P2413" i="3"/>
  <c r="P2389" i="3"/>
  <c r="P2365" i="3"/>
  <c r="P2341" i="3"/>
  <c r="P2317" i="3"/>
  <c r="O2500" i="3"/>
  <c r="O2476" i="3"/>
  <c r="O2452" i="3"/>
  <c r="O2428" i="3"/>
  <c r="O2404" i="3"/>
  <c r="O2380" i="3"/>
  <c r="O2356" i="3"/>
  <c r="O2332" i="3"/>
  <c r="O2308" i="3"/>
  <c r="O2284" i="3"/>
  <c r="O2260" i="3"/>
  <c r="O2236" i="3"/>
  <c r="O2212" i="3"/>
  <c r="O22" i="3"/>
  <c r="R22" i="3" s="1"/>
  <c r="P901" i="3"/>
  <c r="P877" i="3"/>
  <c r="P853" i="3"/>
  <c r="P829" i="3"/>
  <c r="P805" i="3"/>
  <c r="S805" i="3" s="1"/>
  <c r="P781" i="3"/>
  <c r="P757" i="3"/>
  <c r="P733" i="3"/>
  <c r="P709" i="3"/>
  <c r="P685" i="3"/>
  <c r="P661" i="3"/>
  <c r="P637" i="3"/>
  <c r="P613" i="3"/>
  <c r="S613" i="3" s="1"/>
  <c r="P589" i="3"/>
  <c r="P565" i="3"/>
  <c r="P541" i="3"/>
  <c r="P517" i="3"/>
  <c r="P493" i="3"/>
  <c r="O31" i="3"/>
  <c r="R31" i="3" s="1"/>
  <c r="O2354" i="3"/>
  <c r="P2342" i="3"/>
  <c r="O1926" i="3"/>
  <c r="P1814" i="3"/>
  <c r="O2081" i="3"/>
  <c r="P1816" i="3"/>
  <c r="P1519" i="3"/>
  <c r="P1039" i="3"/>
  <c r="P1402" i="3"/>
  <c r="P970" i="3"/>
  <c r="O1233" i="3"/>
  <c r="O801" i="3"/>
  <c r="R801" i="3" s="1"/>
  <c r="P647" i="3"/>
  <c r="P71" i="3"/>
  <c r="O745" i="3"/>
  <c r="O169" i="3"/>
  <c r="P121" i="3"/>
  <c r="P632" i="3"/>
  <c r="O1082" i="3"/>
  <c r="O558" i="3"/>
  <c r="P90" i="3"/>
  <c r="P14" i="3"/>
  <c r="P2367" i="3"/>
  <c r="P2215" i="3"/>
  <c r="P1831" i="3"/>
  <c r="P1755" i="3"/>
  <c r="O1476" i="3"/>
  <c r="O936" i="3"/>
  <c r="O408" i="3"/>
  <c r="R408" i="3" s="1"/>
  <c r="O72" i="3"/>
  <c r="R72" i="3" s="1"/>
  <c r="O147" i="3"/>
  <c r="O47" i="3"/>
  <c r="O2187" i="3"/>
  <c r="O1755" i="3"/>
  <c r="O1475" i="3"/>
  <c r="O1043" i="3"/>
  <c r="O647" i="3"/>
  <c r="O2128" i="3"/>
  <c r="P2337" i="3"/>
  <c r="O2496" i="3"/>
  <c r="O2352" i="3"/>
  <c r="P897" i="3"/>
  <c r="P705" i="3"/>
  <c r="P513" i="3"/>
  <c r="P2448" i="3"/>
  <c r="P2352" i="3"/>
  <c r="P2427" i="3"/>
  <c r="O2454" i="3"/>
  <c r="O2406" i="3"/>
  <c r="O2358" i="3"/>
  <c r="O2429" i="3"/>
  <c r="O2381" i="3"/>
  <c r="P2340" i="3"/>
  <c r="S2340" i="3" s="1"/>
  <c r="O2291" i="3"/>
  <c r="O2239" i="3"/>
  <c r="O2314" i="3"/>
  <c r="O2266" i="3"/>
  <c r="O2218" i="3"/>
  <c r="P2346" i="3"/>
  <c r="P2298" i="3"/>
  <c r="P2250" i="3"/>
  <c r="P2202" i="3"/>
  <c r="P2154" i="3"/>
  <c r="P2106" i="3"/>
  <c r="P2058" i="3"/>
  <c r="S2058" i="3" s="1"/>
  <c r="O2493" i="3"/>
  <c r="O2349" i="3"/>
  <c r="O2301" i="3"/>
  <c r="O2253" i="3"/>
  <c r="O2170" i="3"/>
  <c r="O2122" i="3"/>
  <c r="O2074" i="3"/>
  <c r="O2026" i="3"/>
  <c r="O1978" i="3"/>
  <c r="O1930" i="3"/>
  <c r="O1882" i="3"/>
  <c r="O1834" i="3"/>
  <c r="O1786" i="3"/>
  <c r="O1738" i="3"/>
  <c r="O1690" i="3"/>
  <c r="O1642" i="3"/>
  <c r="O1594" i="3"/>
  <c r="O1546" i="3"/>
  <c r="P2010" i="3"/>
  <c r="P1962" i="3"/>
  <c r="P1914" i="3"/>
  <c r="P1866" i="3"/>
  <c r="P1818" i="3"/>
  <c r="P1770" i="3"/>
  <c r="P1722" i="3"/>
  <c r="P1674" i="3"/>
  <c r="P1626" i="3"/>
  <c r="P1578" i="3"/>
  <c r="P1530" i="3"/>
  <c r="P1482" i="3"/>
  <c r="P1434" i="3"/>
  <c r="O2181" i="3"/>
  <c r="O2133" i="3"/>
  <c r="O2085" i="3"/>
  <c r="O2037" i="3"/>
  <c r="O1989" i="3"/>
  <c r="O1941" i="3"/>
  <c r="O1893" i="3"/>
  <c r="O1845" i="3"/>
  <c r="O1797" i="3"/>
  <c r="O1749" i="3"/>
  <c r="O1701" i="3"/>
  <c r="O1653" i="3"/>
  <c r="O1605" i="3"/>
  <c r="O1557" i="3"/>
  <c r="P2156" i="3"/>
  <c r="P2108" i="3"/>
  <c r="P2060" i="3"/>
  <c r="P2012" i="3"/>
  <c r="P1964" i="3"/>
  <c r="P1916" i="3"/>
  <c r="P1868" i="3"/>
  <c r="P1820" i="3"/>
  <c r="P1772" i="3"/>
  <c r="P1724" i="3"/>
  <c r="P1676" i="3"/>
  <c r="P1628" i="3"/>
  <c r="P1580" i="3"/>
  <c r="P1523" i="3"/>
  <c r="S1523" i="3" s="1"/>
  <c r="P1475" i="3"/>
  <c r="P1427" i="3"/>
  <c r="P1379" i="3"/>
  <c r="P1331" i="3"/>
  <c r="P1283" i="3"/>
  <c r="P1235" i="3"/>
  <c r="S1235" i="3" s="1"/>
  <c r="P1187" i="3"/>
  <c r="P1139" i="3"/>
  <c r="P1091" i="3"/>
  <c r="P1043" i="3"/>
  <c r="P995" i="3"/>
  <c r="P947" i="3"/>
  <c r="P899" i="3"/>
  <c r="P851" i="3"/>
  <c r="O1418" i="3"/>
  <c r="O1322" i="3"/>
  <c r="O1274" i="3"/>
  <c r="P1406" i="3"/>
  <c r="P1358" i="3"/>
  <c r="P1310" i="3"/>
  <c r="P1262" i="3"/>
  <c r="P1214" i="3"/>
  <c r="P1166" i="3"/>
  <c r="P1118" i="3"/>
  <c r="P1070" i="3"/>
  <c r="P1022" i="3"/>
  <c r="P974" i="3"/>
  <c r="P926" i="3"/>
  <c r="P878" i="3"/>
  <c r="P830" i="3"/>
  <c r="P782" i="3"/>
  <c r="O1525" i="3"/>
  <c r="O1477" i="3"/>
  <c r="O1429" i="3"/>
  <c r="O1381" i="3"/>
  <c r="O1333" i="3"/>
  <c r="R1333" i="3" s="1"/>
  <c r="O1237" i="3"/>
  <c r="O1189" i="3"/>
  <c r="R1189" i="3" s="1"/>
  <c r="O1141" i="3"/>
  <c r="O1093" i="3"/>
  <c r="O1045" i="3"/>
  <c r="O997" i="3"/>
  <c r="O949" i="3"/>
  <c r="O901" i="3"/>
  <c r="P1540" i="3"/>
  <c r="P1492" i="3"/>
  <c r="P1444" i="3"/>
  <c r="P1396" i="3"/>
  <c r="P1348" i="3"/>
  <c r="P1300" i="3"/>
  <c r="P1252" i="3"/>
  <c r="P1204" i="3"/>
  <c r="P1156" i="3"/>
  <c r="P1108" i="3"/>
  <c r="P1060" i="3"/>
  <c r="S1060" i="3" s="1"/>
  <c r="P1012" i="3"/>
  <c r="P964" i="3"/>
  <c r="P843" i="3"/>
  <c r="P795" i="3"/>
  <c r="P747" i="3"/>
  <c r="P699" i="3"/>
  <c r="P651" i="3"/>
  <c r="P603" i="3"/>
  <c r="P555" i="3"/>
  <c r="P507" i="3"/>
  <c r="P459" i="3"/>
  <c r="P411" i="3"/>
  <c r="P363" i="3"/>
  <c r="P315" i="3"/>
  <c r="P267" i="3"/>
  <c r="P219" i="3"/>
  <c r="P171" i="3"/>
  <c r="P123" i="3"/>
  <c r="S123" i="3" s="1"/>
  <c r="P75" i="3"/>
  <c r="O134" i="3"/>
  <c r="P718" i="3"/>
  <c r="P670" i="3"/>
  <c r="P622" i="3"/>
  <c r="P574" i="3"/>
  <c r="P526" i="3"/>
  <c r="P478" i="3"/>
  <c r="P430" i="3"/>
  <c r="P382" i="3"/>
  <c r="P334" i="3"/>
  <c r="P286" i="3"/>
  <c r="S286" i="3" s="1"/>
  <c r="O749" i="3"/>
  <c r="O701" i="3"/>
  <c r="O653" i="3"/>
  <c r="O605" i="3"/>
  <c r="O557" i="3"/>
  <c r="O509" i="3"/>
  <c r="O461" i="3"/>
  <c r="O413" i="3"/>
  <c r="O365" i="3"/>
  <c r="O317" i="3"/>
  <c r="O221" i="3"/>
  <c r="O173" i="3"/>
  <c r="O125" i="3"/>
  <c r="O77" i="3"/>
  <c r="P461" i="3"/>
  <c r="P413" i="3"/>
  <c r="P365" i="3"/>
  <c r="P317" i="3"/>
  <c r="P269" i="3"/>
  <c r="S269" i="3" s="1"/>
  <c r="P221" i="3"/>
  <c r="P173" i="3"/>
  <c r="P125" i="3"/>
  <c r="P77" i="3"/>
  <c r="P20" i="3"/>
  <c r="P924" i="3"/>
  <c r="P876" i="3"/>
  <c r="P828" i="3"/>
  <c r="P780" i="3"/>
  <c r="P732" i="3"/>
  <c r="P684" i="3"/>
  <c r="P636" i="3"/>
  <c r="P588" i="3"/>
  <c r="P540" i="3"/>
  <c r="P492" i="3"/>
  <c r="P444" i="3"/>
  <c r="P396" i="3"/>
  <c r="P348" i="3"/>
  <c r="S348" i="3" s="1"/>
  <c r="P252" i="3"/>
  <c r="P204" i="3"/>
  <c r="P156" i="3"/>
  <c r="P60" i="3"/>
  <c r="S60" i="3" s="1"/>
  <c r="O1230" i="3"/>
  <c r="O1182" i="3"/>
  <c r="O1134" i="3"/>
  <c r="O1086" i="3"/>
  <c r="O1038" i="3"/>
  <c r="O990" i="3"/>
  <c r="O942" i="3"/>
  <c r="P2316" i="3"/>
  <c r="S2316" i="3" s="1"/>
  <c r="P2268" i="3"/>
  <c r="P2220" i="3"/>
  <c r="O850" i="3"/>
  <c r="O802" i="3"/>
  <c r="O754" i="3"/>
  <c r="O706" i="3"/>
  <c r="O658" i="3"/>
  <c r="O610" i="3"/>
  <c r="O514" i="3"/>
  <c r="P238" i="3"/>
  <c r="P190" i="3"/>
  <c r="P142" i="3"/>
  <c r="P94" i="3"/>
  <c r="P46" i="3"/>
  <c r="P10" i="3"/>
  <c r="O482" i="3"/>
  <c r="O434" i="3"/>
  <c r="O386" i="3"/>
  <c r="O338" i="3"/>
  <c r="R338" i="3" s="1"/>
  <c r="O290" i="3"/>
  <c r="O242" i="3"/>
  <c r="O194" i="3"/>
  <c r="O146" i="3"/>
  <c r="O86" i="3"/>
  <c r="P2495" i="3"/>
  <c r="P2371" i="3"/>
  <c r="P2323" i="3"/>
  <c r="P2275" i="3"/>
  <c r="P2219" i="3"/>
  <c r="P2171" i="3"/>
  <c r="S2171" i="3" s="1"/>
  <c r="P2123" i="3"/>
  <c r="P2075" i="3"/>
  <c r="P2027" i="3"/>
  <c r="P1979" i="3"/>
  <c r="P1931" i="3"/>
  <c r="P1883" i="3"/>
  <c r="P1835" i="3"/>
  <c r="P1787" i="3"/>
  <c r="O1996" i="3"/>
  <c r="O1948" i="3"/>
  <c r="O1900" i="3"/>
  <c r="O1852" i="3"/>
  <c r="R1852" i="3" s="1"/>
  <c r="O1804" i="3"/>
  <c r="O1756" i="3"/>
  <c r="O1708" i="3"/>
  <c r="P1759" i="3"/>
  <c r="P1711" i="3"/>
  <c r="P1663" i="3"/>
  <c r="P1615" i="3"/>
  <c r="P1567" i="3"/>
  <c r="O1672" i="3"/>
  <c r="O1624" i="3"/>
  <c r="O1576" i="3"/>
  <c r="O1528" i="3"/>
  <c r="O1480" i="3"/>
  <c r="O1432" i="3"/>
  <c r="O1336" i="3"/>
  <c r="O1288" i="3"/>
  <c r="O1240" i="3"/>
  <c r="O1192" i="3"/>
  <c r="O1144" i="3"/>
  <c r="O1096" i="3"/>
  <c r="O1048" i="3"/>
  <c r="O988" i="3"/>
  <c r="O940" i="3"/>
  <c r="O892" i="3"/>
  <c r="O844" i="3"/>
  <c r="O796" i="3"/>
  <c r="O748" i="3"/>
  <c r="O700" i="3"/>
  <c r="O652" i="3"/>
  <c r="O604" i="3"/>
  <c r="O556" i="3"/>
  <c r="O508" i="3"/>
  <c r="O460" i="3"/>
  <c r="O412" i="3"/>
  <c r="R412" i="3" s="1"/>
  <c r="O364" i="3"/>
  <c r="O316" i="3"/>
  <c r="O268" i="3"/>
  <c r="O220" i="3"/>
  <c r="O172" i="3"/>
  <c r="O124" i="3"/>
  <c r="O76" i="3"/>
  <c r="R76" i="3" s="1"/>
  <c r="O183" i="3"/>
  <c r="O227" i="3"/>
  <c r="O287" i="3"/>
  <c r="O315" i="3"/>
  <c r="O343" i="3"/>
  <c r="O91" i="3"/>
  <c r="O83" i="3"/>
  <c r="R83" i="3" s="1"/>
  <c r="O115" i="3"/>
  <c r="P13" i="3"/>
  <c r="O319" i="3"/>
  <c r="O2463" i="3"/>
  <c r="O2415" i="3"/>
  <c r="O2367" i="3"/>
  <c r="O2191" i="3"/>
  <c r="O2143" i="3"/>
  <c r="O2095" i="3"/>
  <c r="O2047" i="3"/>
  <c r="O1999" i="3"/>
  <c r="R1999" i="3" s="1"/>
  <c r="O1951" i="3"/>
  <c r="O1903" i="3"/>
  <c r="O1855" i="3"/>
  <c r="O1807" i="3"/>
  <c r="O1759" i="3"/>
  <c r="O1711" i="3"/>
  <c r="O1663" i="3"/>
  <c r="O1615" i="3"/>
  <c r="O1567" i="3"/>
  <c r="O1519" i="3"/>
  <c r="O1479" i="3"/>
  <c r="O1431" i="3"/>
  <c r="O1383" i="3"/>
  <c r="R1383" i="3" s="1"/>
  <c r="O1335" i="3"/>
  <c r="R1335" i="3" s="1"/>
  <c r="O1287" i="3"/>
  <c r="O1239" i="3"/>
  <c r="O1191" i="3"/>
  <c r="O1143" i="3"/>
  <c r="O1095" i="3"/>
  <c r="O1047" i="3"/>
  <c r="O999" i="3"/>
  <c r="O951" i="3"/>
  <c r="O903" i="3"/>
  <c r="O855" i="3"/>
  <c r="O807" i="3"/>
  <c r="O759" i="3"/>
  <c r="O711" i="3"/>
  <c r="O699" i="3"/>
  <c r="O651" i="3"/>
  <c r="O603" i="3"/>
  <c r="O555" i="3"/>
  <c r="O507" i="3"/>
  <c r="N333" i="3"/>
  <c r="O2180" i="3"/>
  <c r="O2132" i="3"/>
  <c r="O2084" i="3"/>
  <c r="O2036" i="3"/>
  <c r="P2494" i="3"/>
  <c r="P2470" i="3"/>
  <c r="P2446" i="3"/>
  <c r="P2422" i="3"/>
  <c r="P2398" i="3"/>
  <c r="P2374" i="3"/>
  <c r="P2350" i="3"/>
  <c r="P2509" i="3"/>
  <c r="P2485" i="3"/>
  <c r="P2461" i="3"/>
  <c r="P2313" i="3"/>
  <c r="P2289" i="3"/>
  <c r="P2265" i="3"/>
  <c r="P2241" i="3"/>
  <c r="P2217" i="3"/>
  <c r="P2193" i="3"/>
  <c r="P2169" i="3"/>
  <c r="P2145" i="3"/>
  <c r="P2121" i="3"/>
  <c r="P2097" i="3"/>
  <c r="P2073" i="3"/>
  <c r="P2049" i="3"/>
  <c r="P2025" i="3"/>
  <c r="P2001" i="3"/>
  <c r="S2001" i="3" s="1"/>
  <c r="P1977" i="3"/>
  <c r="P1953" i="3"/>
  <c r="P1929" i="3"/>
  <c r="P1905" i="3"/>
  <c r="P1881" i="3"/>
  <c r="P1857" i="3"/>
  <c r="S1857" i="3" s="1"/>
  <c r="P1833" i="3"/>
  <c r="P1809" i="3"/>
  <c r="P1785" i="3"/>
  <c r="P1761" i="3"/>
  <c r="P1737" i="3"/>
  <c r="P1713" i="3"/>
  <c r="P1689" i="3"/>
  <c r="P1665" i="3"/>
  <c r="P1641" i="3"/>
  <c r="P1617" i="3"/>
  <c r="S1617" i="3" s="1"/>
  <c r="P1593" i="3"/>
  <c r="P1569" i="3"/>
  <c r="P1545" i="3"/>
  <c r="P1521" i="3"/>
  <c r="P1497" i="3"/>
  <c r="P1473" i="3"/>
  <c r="P1449" i="3"/>
  <c r="P1425" i="3"/>
  <c r="P1401" i="3"/>
  <c r="P1377" i="3"/>
  <c r="P1353" i="3"/>
  <c r="P1329" i="3"/>
  <c r="P1305" i="3"/>
  <c r="S1305" i="3" s="1"/>
  <c r="P1281" i="3"/>
  <c r="P1257" i="3"/>
  <c r="P1233" i="3"/>
  <c r="P1209" i="3"/>
  <c r="P1185" i="3"/>
  <c r="P1161" i="3"/>
  <c r="P1137" i="3"/>
  <c r="S1137" i="3" s="1"/>
  <c r="P1113" i="3"/>
  <c r="P1089" i="3"/>
  <c r="P1065" i="3"/>
  <c r="P1041" i="3"/>
  <c r="P1017" i="3"/>
  <c r="P993" i="3"/>
  <c r="P969" i="3"/>
  <c r="P945" i="3"/>
  <c r="P921" i="3"/>
  <c r="T2568" i="3"/>
  <c r="T2521" i="3"/>
  <c r="W2808" i="3"/>
  <c r="T2771" i="3"/>
  <c r="W2722" i="3"/>
  <c r="T2722" i="3"/>
  <c r="T2682" i="3"/>
  <c r="W2666" i="3"/>
  <c r="W2568" i="3"/>
  <c r="W2855" i="3"/>
  <c r="T2783" i="3"/>
  <c r="W2755" i="3"/>
  <c r="W2600" i="3"/>
  <c r="W2978" i="3"/>
  <c r="W2726" i="3"/>
  <c r="T2800" i="3"/>
  <c r="W2704" i="3"/>
  <c r="W2656" i="3"/>
  <c r="W2974" i="3"/>
  <c r="W2710" i="3"/>
  <c r="W2521" i="3"/>
  <c r="W2602" i="3"/>
  <c r="T2721" i="3"/>
  <c r="T2755" i="3"/>
  <c r="W2942" i="3"/>
  <c r="W2721" i="3"/>
  <c r="W2734" i="3"/>
  <c r="Y2851" i="3"/>
  <c r="T2718" i="3"/>
  <c r="W2963" i="3"/>
  <c r="W2590" i="3"/>
  <c r="T2955" i="3"/>
  <c r="T2960" i="3"/>
  <c r="W2678" i="3"/>
  <c r="T2865" i="3"/>
  <c r="T2668" i="3"/>
  <c r="W2718" i="3"/>
  <c r="W2670" i="3"/>
  <c r="W2962" i="3"/>
  <c r="W2912" i="3"/>
  <c r="W2606" i="3"/>
  <c r="T2978" i="3"/>
  <c r="T2891" i="3"/>
  <c r="T2986" i="3"/>
  <c r="W2967" i="3"/>
  <c r="T2702" i="3"/>
  <c r="W2888" i="3"/>
  <c r="T2590" i="3"/>
  <c r="T2636" i="3"/>
  <c r="W2843" i="3"/>
  <c r="W2996" i="3"/>
  <c r="T2990" i="3"/>
  <c r="W2887" i="3"/>
  <c r="W2986" i="3"/>
  <c r="T2816" i="3"/>
  <c r="W2694" i="3"/>
  <c r="T2852" i="3"/>
  <c r="W2592" i="3"/>
  <c r="W2951" i="3"/>
  <c r="W2516" i="3"/>
  <c r="T2602" i="3"/>
  <c r="W2984" i="3"/>
  <c r="T2932" i="3"/>
  <c r="T2647" i="3"/>
  <c r="W2990" i="3"/>
  <c r="W2702" i="3"/>
  <c r="O1997" i="3"/>
  <c r="O1986" i="3"/>
  <c r="O1005" i="3"/>
  <c r="P2551" i="3"/>
  <c r="S2551" i="3" s="1"/>
  <c r="T2551" i="3" s="1"/>
  <c r="O804" i="3"/>
  <c r="O2307" i="3"/>
  <c r="O1384" i="3"/>
  <c r="O853" i="3"/>
  <c r="W2837" i="3"/>
  <c r="W2767" i="3"/>
  <c r="T2959" i="3"/>
  <c r="O805" i="3"/>
  <c r="W2828" i="3"/>
  <c r="T2996" i="3"/>
  <c r="T2850" i="3"/>
  <c r="O2299" i="3"/>
  <c r="P1634" i="3"/>
  <c r="O1370" i="3"/>
  <c r="P342" i="3"/>
  <c r="T2887" i="3"/>
  <c r="P1164" i="3"/>
  <c r="T2600" i="3"/>
  <c r="O1466" i="3"/>
  <c r="O1285" i="3"/>
  <c r="O562" i="3"/>
  <c r="O259" i="3"/>
  <c r="O269" i="3"/>
  <c r="W2771" i="3"/>
  <c r="P108" i="3"/>
  <c r="O1613" i="3"/>
  <c r="P2400" i="3"/>
  <c r="P300" i="3"/>
  <c r="W2747" i="3"/>
  <c r="T2950" i="3"/>
  <c r="W2596" i="3"/>
  <c r="W2924" i="3"/>
  <c r="T2920" i="3"/>
  <c r="W2995" i="3"/>
  <c r="W2851" i="3"/>
  <c r="T2812" i="3"/>
  <c r="T2544" i="3"/>
  <c r="T2716" i="3"/>
  <c r="W2902" i="3"/>
  <c r="W2803" i="3"/>
  <c r="W2574" i="3"/>
  <c r="P1670" i="3"/>
  <c r="T2941" i="3"/>
  <c r="W2921" i="3"/>
  <c r="T2921" i="3"/>
  <c r="W2841" i="3"/>
  <c r="T2841" i="3"/>
  <c r="O849" i="3"/>
  <c r="P2872" i="3"/>
  <c r="S2872" i="3" s="1"/>
  <c r="T2872" i="3" s="1"/>
  <c r="W2513" i="3"/>
  <c r="W2865" i="3"/>
  <c r="T2881" i="3"/>
  <c r="O1092" i="3"/>
  <c r="P2216" i="3"/>
  <c r="O899" i="3"/>
  <c r="T2877" i="3"/>
  <c r="P186" i="3"/>
  <c r="P2632" i="3"/>
  <c r="S2632" i="3" s="1"/>
  <c r="T2632" i="3" s="1"/>
  <c r="P234" i="3"/>
  <c r="T2656" i="3"/>
  <c r="W2971" i="3"/>
  <c r="T2912" i="3"/>
  <c r="W2856" i="3"/>
  <c r="T2524" i="3"/>
  <c r="T2620" i="3"/>
  <c r="P2947" i="3"/>
  <c r="S2947" i="3" s="1"/>
  <c r="T2947" i="3" s="1"/>
  <c r="P2824" i="3"/>
  <c r="S2824" i="3" s="1"/>
  <c r="W2824" i="3" s="1"/>
  <c r="P1162" i="3"/>
  <c r="X2689" i="3"/>
  <c r="O2835" i="3"/>
  <c r="R2835" i="3" s="1"/>
  <c r="T2835" i="3" s="1"/>
  <c r="O1985" i="3"/>
  <c r="O1281" i="3"/>
  <c r="O265" i="3"/>
  <c r="T2517" i="3"/>
  <c r="W2703" i="3"/>
  <c r="W2572" i="3"/>
  <c r="O2363" i="3"/>
  <c r="P1536" i="3"/>
  <c r="P42" i="3"/>
  <c r="P826" i="3"/>
  <c r="T2694" i="3"/>
  <c r="P152" i="3"/>
  <c r="T2953" i="3"/>
  <c r="O2527" i="3"/>
  <c r="R2527" i="3" s="1"/>
  <c r="W2527" i="3" s="1"/>
  <c r="O2729" i="3"/>
  <c r="R2729" i="3" s="1"/>
  <c r="T2729" i="3" s="1"/>
  <c r="T2962" i="3"/>
  <c r="W2849" i="3"/>
  <c r="T2948" i="3"/>
  <c r="T2618" i="3"/>
  <c r="W2630" i="3"/>
  <c r="W2746" i="3"/>
  <c r="W2873" i="3"/>
  <c r="T2873" i="3"/>
  <c r="T2604" i="3"/>
  <c r="T2559" i="3"/>
  <c r="W2511" i="3"/>
  <c r="T2747" i="3"/>
  <c r="T2972" i="3"/>
  <c r="T2781" i="3"/>
  <c r="W2833" i="3"/>
  <c r="P1038" i="3"/>
  <c r="W2738" i="3"/>
  <c r="W2720" i="3"/>
  <c r="T2885" i="3"/>
  <c r="W2618" i="3"/>
  <c r="W2937" i="3"/>
  <c r="T2596" i="3"/>
  <c r="T2926" i="3"/>
  <c r="P750" i="3"/>
  <c r="T2974" i="3"/>
  <c r="T2746" i="3"/>
  <c r="T2513" i="3"/>
  <c r="W2716" i="3"/>
  <c r="T2640" i="3"/>
  <c r="W2946" i="3"/>
  <c r="T2615" i="3"/>
  <c r="W2845" i="3"/>
  <c r="O2053" i="3"/>
  <c r="O1301" i="3"/>
  <c r="O354" i="3"/>
  <c r="P798" i="3"/>
  <c r="O773" i="3"/>
  <c r="O92" i="3"/>
  <c r="T2607" i="3"/>
  <c r="P1230" i="3"/>
  <c r="O1669" i="3"/>
  <c r="T2901" i="3"/>
  <c r="T2871" i="3"/>
  <c r="O770" i="3"/>
  <c r="O1496" i="3"/>
  <c r="T2843" i="3"/>
  <c r="W2515" i="3"/>
  <c r="P1172" i="3"/>
  <c r="P1508" i="3"/>
  <c r="T2736" i="3"/>
  <c r="W2639" i="3"/>
  <c r="P700" i="3"/>
  <c r="W2708" i="3"/>
  <c r="O1717" i="3"/>
  <c r="O2042" i="3"/>
  <c r="P932" i="3"/>
  <c r="O332" i="3"/>
  <c r="W2683" i="3"/>
  <c r="P2218" i="3"/>
  <c r="W2728" i="3"/>
  <c r="W2791" i="3"/>
  <c r="P1326" i="3"/>
  <c r="W2598" i="3"/>
  <c r="W2796" i="3"/>
  <c r="P2807" i="3"/>
  <c r="S2807" i="3" s="1"/>
  <c r="W2807" i="3" s="1"/>
  <c r="W2707" i="3"/>
  <c r="T2946" i="3"/>
  <c r="T2965" i="3"/>
  <c r="T2725" i="3"/>
  <c r="W2964" i="3"/>
  <c r="W2868" i="3"/>
  <c r="T2820" i="3"/>
  <c r="T2628" i="3"/>
  <c r="W2623" i="3"/>
  <c r="W2567" i="3"/>
  <c r="W2847" i="3"/>
  <c r="W2626" i="3"/>
  <c r="O917" i="3"/>
  <c r="P916" i="3"/>
  <c r="W2772" i="3"/>
  <c r="O2029" i="3"/>
  <c r="T2764" i="3"/>
  <c r="O238" i="3"/>
  <c r="O2869" i="3"/>
  <c r="R2869" i="3" s="1"/>
  <c r="T2869" i="3" s="1"/>
  <c r="O69" i="3"/>
  <c r="T2821" i="3"/>
  <c r="O2231" i="3"/>
  <c r="T2598" i="3"/>
  <c r="T2717" i="3"/>
  <c r="P1484" i="3"/>
  <c r="P1052" i="3"/>
  <c r="P148" i="3"/>
  <c r="O382" i="3"/>
  <c r="O190" i="3"/>
  <c r="O845" i="3"/>
  <c r="T2555" i="3"/>
  <c r="O334" i="3"/>
  <c r="W2789" i="3"/>
  <c r="T2535" i="3"/>
  <c r="T2652" i="3"/>
  <c r="O1874" i="3"/>
  <c r="O286" i="3"/>
  <c r="W2663" i="3"/>
  <c r="O890" i="3"/>
  <c r="W2776" i="3"/>
  <c r="O142" i="3"/>
  <c r="T2833" i="3"/>
  <c r="T2741" i="3"/>
  <c r="T2567" i="3"/>
  <c r="W2969" i="3"/>
  <c r="T2688" i="3"/>
  <c r="P2376" i="3"/>
  <c r="T2970" i="3"/>
  <c r="W2725" i="3"/>
  <c r="O2485" i="3"/>
  <c r="P1532" i="3"/>
  <c r="T2994" i="3"/>
  <c r="W2562" i="3"/>
  <c r="T2868" i="3"/>
  <c r="P182" i="3"/>
  <c r="W2628" i="3"/>
  <c r="O20" i="3"/>
  <c r="T2630" i="3"/>
  <c r="P1084" i="3"/>
  <c r="P1564" i="3"/>
  <c r="O1773" i="3"/>
  <c r="T2801" i="3"/>
  <c r="T2726" i="3"/>
  <c r="W2615" i="3"/>
  <c r="P2226" i="3"/>
  <c r="P660" i="3"/>
  <c r="P1190" i="3"/>
  <c r="O2061" i="3"/>
  <c r="P1334" i="3"/>
  <c r="O1677" i="3"/>
  <c r="T2708" i="3"/>
  <c r="T2562" i="3"/>
  <c r="O1261" i="3"/>
  <c r="O1501" i="3"/>
  <c r="P2424" i="3"/>
  <c r="W2724" i="3"/>
  <c r="P1324" i="3"/>
  <c r="T2888" i="3"/>
  <c r="T2897" i="3"/>
  <c r="T2510" i="3"/>
  <c r="O1570" i="3"/>
  <c r="T2734" i="3"/>
  <c r="P940" i="3"/>
  <c r="T2623" i="3"/>
  <c r="P2036" i="3"/>
  <c r="W2970" i="3"/>
  <c r="T2772" i="3"/>
  <c r="T2625" i="3"/>
  <c r="W2555" i="3"/>
  <c r="P358" i="3"/>
  <c r="W2730" i="3"/>
  <c r="W2952" i="3"/>
  <c r="W2941" i="3"/>
  <c r="W2745" i="3"/>
  <c r="W2524" i="3"/>
  <c r="T2547" i="3"/>
  <c r="W2540" i="3"/>
  <c r="W2926" i="3"/>
  <c r="T2786" i="3"/>
  <c r="W2544" i="3"/>
  <c r="W2620" i="3"/>
  <c r="W2756" i="3"/>
  <c r="T2794" i="3"/>
  <c r="T2776" i="3"/>
  <c r="T2582" i="3"/>
  <c r="W2686" i="3"/>
  <c r="T2686" i="3"/>
  <c r="T2606" i="3"/>
  <c r="T2540" i="3"/>
  <c r="T2826" i="3"/>
  <c r="T2791" i="3"/>
  <c r="W2652" i="3"/>
  <c r="W2510" i="3"/>
  <c r="T2724" i="3"/>
  <c r="T2728" i="3"/>
  <c r="W2576" i="3"/>
  <c r="W2975" i="3"/>
  <c r="W2717" i="3"/>
  <c r="W2897" i="3"/>
  <c r="W2794" i="3"/>
  <c r="T2902" i="3"/>
  <c r="W2775" i="3"/>
  <c r="T2730" i="3"/>
  <c r="W2690" i="3"/>
  <c r="T2586" i="3"/>
  <c r="W2658" i="3"/>
  <c r="W2929" i="3"/>
  <c r="N1973" i="3"/>
  <c r="N866" i="3"/>
  <c r="T2574" i="3"/>
  <c r="N2214" i="3"/>
  <c r="N1868" i="3"/>
  <c r="N1989" i="3"/>
  <c r="N1863" i="3"/>
  <c r="N1741" i="3"/>
  <c r="N2813" i="3"/>
  <c r="Q2813" i="3" s="1"/>
  <c r="N2583" i="3"/>
  <c r="Q2583" i="3" s="1"/>
  <c r="N2865" i="3"/>
  <c r="N2623" i="3"/>
  <c r="N2590" i="3"/>
  <c r="N2156" i="3"/>
  <c r="N1774" i="3"/>
  <c r="N1523" i="3"/>
  <c r="N1683" i="3"/>
  <c r="N1693" i="3"/>
  <c r="N2793" i="3"/>
  <c r="Q2793" i="3" s="1"/>
  <c r="N2677" i="3"/>
  <c r="Q2677" i="3" s="1"/>
  <c r="N2625" i="3"/>
  <c r="Q2625" i="3" s="1"/>
  <c r="N2511" i="3"/>
  <c r="N2291" i="3"/>
  <c r="N2709" i="3"/>
  <c r="Q2709" i="3" s="1"/>
  <c r="N2012" i="3"/>
  <c r="N2337" i="3"/>
  <c r="N1926" i="3"/>
  <c r="N1235" i="3"/>
  <c r="T2785" i="3"/>
  <c r="N2687" i="3"/>
  <c r="Q2687" i="3" s="1"/>
  <c r="N2799" i="3"/>
  <c r="Q2799" i="3" s="1"/>
  <c r="V2799" i="3" s="1"/>
  <c r="O2359" i="3"/>
  <c r="N2252" i="3"/>
  <c r="N1870" i="3"/>
  <c r="N2644" i="3"/>
  <c r="Q2644" i="3" s="1"/>
  <c r="V2644" i="3" s="1"/>
  <c r="N2892" i="3"/>
  <c r="Q2892" i="3" s="1"/>
  <c r="N2626" i="3"/>
  <c r="Z2626" i="3" s="1"/>
  <c r="N2607" i="3"/>
  <c r="Q2607" i="3" s="1"/>
  <c r="N2219" i="3"/>
  <c r="N2213" i="3"/>
  <c r="N2250" i="3"/>
  <c r="N2003" i="3"/>
  <c r="N1349" i="3"/>
  <c r="N1202" i="3"/>
  <c r="T2626" i="3"/>
  <c r="N1043" i="3"/>
  <c r="N2982" i="3"/>
  <c r="Q2982" i="3" s="1"/>
  <c r="V2982" i="3" s="1"/>
  <c r="N2732" i="3"/>
  <c r="Q2732" i="3" s="1"/>
  <c r="N2942" i="3"/>
  <c r="Q2942" i="3" s="1"/>
  <c r="N1894" i="3"/>
  <c r="N1916" i="3"/>
  <c r="N2563" i="3"/>
  <c r="Q2563" i="3" s="1"/>
  <c r="N2434" i="3"/>
  <c r="N2235" i="3"/>
  <c r="N2223" i="3"/>
  <c r="N1822" i="3"/>
  <c r="N2204" i="3"/>
  <c r="N2415" i="3"/>
  <c r="N2968" i="3"/>
  <c r="Q2968" i="3" s="1"/>
  <c r="N2570" i="3"/>
  <c r="Q2570" i="3" s="1"/>
  <c r="V2570" i="3" s="1"/>
  <c r="N2599" i="3"/>
  <c r="Q2599" i="3" s="1"/>
  <c r="N2165" i="3"/>
  <c r="N1106" i="3"/>
  <c r="N2907" i="3"/>
  <c r="Q2907" i="3" s="1"/>
  <c r="N1978" i="3"/>
  <c r="N2647" i="3"/>
  <c r="N2683" i="3"/>
  <c r="Z2683" i="3" s="1"/>
  <c r="W2976" i="3"/>
  <c r="N2026" i="3"/>
  <c r="T2700" i="3"/>
  <c r="W2896" i="3"/>
  <c r="W2928" i="3"/>
  <c r="T2563" i="3"/>
  <c r="N2547" i="3"/>
  <c r="Q2547" i="3" s="1"/>
  <c r="N2289" i="3"/>
  <c r="N1379" i="3"/>
  <c r="N857" i="3"/>
  <c r="W2764" i="3"/>
  <c r="N2617" i="3"/>
  <c r="Q2617" i="3" s="1"/>
  <c r="W2635" i="3"/>
  <c r="N1772" i="3"/>
  <c r="N1398" i="3"/>
  <c r="T2690" i="3"/>
  <c r="N962" i="3"/>
  <c r="N1719" i="3"/>
  <c r="N1553" i="3"/>
  <c r="N2526" i="3"/>
  <c r="Q2526" i="3" s="1"/>
  <c r="N2535" i="3"/>
  <c r="Q2535" i="3" s="1"/>
  <c r="T2592" i="3"/>
  <c r="N2060" i="3"/>
  <c r="N2366" i="3"/>
  <c r="N722" i="3"/>
  <c r="N818" i="3"/>
  <c r="N2964" i="3"/>
  <c r="N2663" i="3"/>
  <c r="Q2663" i="3" s="1"/>
  <c r="V2663" i="3" s="1"/>
  <c r="N1630" i="3"/>
  <c r="N1154" i="3"/>
  <c r="N1091" i="3"/>
  <c r="N1815" i="3"/>
  <c r="N2594" i="3"/>
  <c r="Q2594" i="3" s="1"/>
  <c r="V2594" i="3" s="1"/>
  <c r="N2495" i="3"/>
  <c r="N2757" i="3"/>
  <c r="Q2757" i="3" s="1"/>
  <c r="N1505" i="3"/>
  <c r="N2255" i="3"/>
  <c r="N2615" i="3"/>
  <c r="N2339" i="3"/>
  <c r="N2254" i="3"/>
  <c r="N1726" i="3"/>
  <c r="N1461" i="3"/>
  <c r="N2230" i="3"/>
  <c r="N2622" i="3"/>
  <c r="Q2622" i="3" s="1"/>
  <c r="N2414" i="3"/>
  <c r="N2488" i="3"/>
  <c r="N2898" i="3"/>
  <c r="Q2898" i="3" s="1"/>
  <c r="N1684" i="3"/>
  <c r="N2283" i="3"/>
  <c r="N2175" i="3"/>
  <c r="N1405" i="3"/>
  <c r="N21" i="3"/>
  <c r="N2730" i="3"/>
  <c r="N2399" i="3"/>
  <c r="N1933" i="3"/>
  <c r="N2133" i="3"/>
  <c r="N1441" i="3"/>
  <c r="N2979" i="3"/>
  <c r="Q2979" i="3" s="1"/>
  <c r="N1486" i="3"/>
  <c r="N1475" i="3"/>
  <c r="N2876" i="3"/>
  <c r="Q2876" i="3" s="1"/>
  <c r="V2876" i="3" s="1"/>
  <c r="N2478" i="3"/>
  <c r="N2195" i="3"/>
  <c r="N2261" i="3"/>
  <c r="N2887" i="3"/>
  <c r="Q2887" i="3" s="1"/>
  <c r="N2743" i="3"/>
  <c r="Q2743" i="3" s="1"/>
  <c r="N1936" i="3"/>
  <c r="N2011" i="3"/>
  <c r="N1427" i="3"/>
  <c r="N2766" i="3"/>
  <c r="N2557" i="3"/>
  <c r="Q2557" i="3" s="1"/>
  <c r="N2108" i="3"/>
  <c r="N2188" i="3"/>
  <c r="N430" i="3"/>
  <c r="N2849" i="3"/>
  <c r="Q2849" i="3" s="1"/>
  <c r="N2593" i="3"/>
  <c r="Q2593" i="3" s="1"/>
  <c r="N2901" i="3"/>
  <c r="N1582" i="3"/>
  <c r="N2446" i="3"/>
  <c r="N935" i="3"/>
  <c r="N2290" i="3"/>
  <c r="N2136" i="3"/>
  <c r="N2494" i="3"/>
  <c r="N1678" i="3"/>
  <c r="N2579" i="3"/>
  <c r="Q2579" i="3" s="1"/>
  <c r="N2074" i="3"/>
  <c r="N1331" i="3"/>
  <c r="N2541" i="3"/>
  <c r="Q2541" i="3" s="1"/>
  <c r="V2541" i="3" s="1"/>
  <c r="N1636" i="3"/>
  <c r="N787" i="3"/>
  <c r="N2921" i="3"/>
  <c r="Q2921" i="3" s="1"/>
  <c r="V2921" i="3" s="1"/>
  <c r="N2433" i="3"/>
  <c r="N2575" i="3"/>
  <c r="Z2575" i="3" s="1"/>
  <c r="N1294" i="3"/>
  <c r="N2542" i="3"/>
  <c r="Q2542" i="3" s="1"/>
  <c r="V2542" i="3" s="1"/>
  <c r="N2559" i="3"/>
  <c r="Q2559" i="3" s="1"/>
  <c r="N1994" i="3"/>
  <c r="N2522" i="3"/>
  <c r="Q2522" i="3" s="1"/>
  <c r="N2090" i="3"/>
  <c r="N1187" i="3"/>
  <c r="N1360" i="3"/>
  <c r="N969" i="3"/>
  <c r="N2510" i="3"/>
  <c r="Z2510" i="3" s="1"/>
  <c r="N1728" i="3"/>
  <c r="N2812" i="3"/>
  <c r="Q2812" i="3" s="1"/>
  <c r="N1738" i="3"/>
  <c r="N1561" i="3"/>
  <c r="N2211" i="3"/>
  <c r="N2840" i="3"/>
  <c r="Q2840" i="3" s="1"/>
  <c r="T2804" i="3"/>
  <c r="N2536" i="3"/>
  <c r="Q2536" i="3" s="1"/>
  <c r="N1072" i="3"/>
  <c r="N2633" i="3"/>
  <c r="Q2633" i="3" s="1"/>
  <c r="N2229" i="3"/>
  <c r="N2531" i="3"/>
  <c r="Q2531" i="3" s="1"/>
  <c r="V2531" i="3" s="1"/>
  <c r="N2117" i="3"/>
  <c r="N1885" i="3"/>
  <c r="N2051" i="3"/>
  <c r="N1955" i="3"/>
  <c r="N2506" i="3"/>
  <c r="N2444" i="3"/>
  <c r="N1730" i="3"/>
  <c r="N369" i="3"/>
  <c r="N2123" i="3"/>
  <c r="N478" i="3"/>
  <c r="N1871" i="3"/>
  <c r="N1482" i="3"/>
  <c r="N1374" i="3"/>
  <c r="W2700" i="3"/>
  <c r="T2635" i="3"/>
  <c r="W2850" i="3"/>
  <c r="T2969" i="3"/>
  <c r="T2796" i="3"/>
  <c r="W2563" i="3"/>
  <c r="W2559" i="3"/>
  <c r="T2714" i="3"/>
  <c r="T2767" i="3"/>
  <c r="W2742" i="3"/>
  <c r="W2643" i="3"/>
  <c r="T2964" i="3"/>
  <c r="W2864" i="3"/>
  <c r="W2692" i="3"/>
  <c r="T2614" i="3"/>
  <c r="W2740" i="3"/>
  <c r="W2779" i="3"/>
  <c r="W2672" i="3"/>
  <c r="W2614" i="3"/>
  <c r="T2658" i="3"/>
  <c r="T2809" i="3"/>
  <c r="W2698" i="3"/>
  <c r="W2994" i="3"/>
  <c r="T2737" i="3"/>
  <c r="T2743" i="3"/>
  <c r="T2742" i="3"/>
  <c r="T2515" i="3"/>
  <c r="T2672" i="3"/>
  <c r="W2525" i="3"/>
  <c r="W2534" i="3"/>
  <c r="T2779" i="3"/>
  <c r="W2624" i="3"/>
  <c r="T2957" i="3"/>
  <c r="N2256" i="3"/>
  <c r="N1516" i="3"/>
  <c r="N1485" i="3"/>
  <c r="N1275" i="3"/>
  <c r="N1058" i="3"/>
  <c r="N982" i="3"/>
  <c r="N912" i="3"/>
  <c r="N891" i="3"/>
  <c r="N2490" i="3"/>
  <c r="N2445" i="3"/>
  <c r="N2578" i="3"/>
  <c r="N2976" i="3"/>
  <c r="Q2976" i="3" s="1"/>
  <c r="V2976" i="3" s="1"/>
  <c r="N2874" i="3"/>
  <c r="Q2874" i="3" s="1"/>
  <c r="V2874" i="3" s="1"/>
  <c r="N2747" i="3"/>
  <c r="Q2747" i="3" s="1"/>
  <c r="V2747" i="3" s="1"/>
  <c r="N2624" i="3"/>
  <c r="Q2624" i="3" s="1"/>
  <c r="V2624" i="3" s="1"/>
  <c r="N2639" i="3"/>
  <c r="Z2639" i="3" s="1"/>
  <c r="N2558" i="3"/>
  <c r="Z2558" i="3" s="1"/>
  <c r="N2045" i="3"/>
  <c r="N1962" i="3"/>
  <c r="N1506" i="3"/>
  <c r="N1481" i="3"/>
  <c r="N1526" i="3"/>
  <c r="N12" i="3"/>
  <c r="N22" i="3"/>
  <c r="N2878" i="3"/>
  <c r="Q2878" i="3" s="1"/>
  <c r="V2878" i="3" s="1"/>
  <c r="N2861" i="3"/>
  <c r="Z2861" i="3" s="1"/>
  <c r="N2746" i="3"/>
  <c r="Z2746" i="3" s="1"/>
  <c r="N2616" i="3"/>
  <c r="Q2616" i="3" s="1"/>
  <c r="V2616" i="3" s="1"/>
  <c r="N2554" i="3"/>
  <c r="N2403" i="3"/>
  <c r="N2041" i="3"/>
  <c r="N1599" i="3"/>
  <c r="N1024" i="3"/>
  <c r="N26" i="3"/>
  <c r="N2771" i="3"/>
  <c r="Z2771" i="3" s="1"/>
  <c r="N2749" i="3"/>
  <c r="Z2749" i="3" s="1"/>
  <c r="N2450" i="3"/>
  <c r="N1671" i="3"/>
  <c r="N467" i="3"/>
  <c r="N395" i="3"/>
  <c r="N371" i="3"/>
  <c r="N2791" i="3"/>
  <c r="N2477" i="3"/>
  <c r="N271" i="3"/>
  <c r="N2509" i="3"/>
  <c r="N2762" i="3"/>
  <c r="Z2762" i="3" s="1"/>
  <c r="N2584" i="3"/>
  <c r="Q2584" i="3" s="1"/>
  <c r="V2584" i="3" s="1"/>
  <c r="N2459" i="3"/>
  <c r="N1022" i="3"/>
  <c r="N870" i="3"/>
  <c r="N744" i="3"/>
  <c r="N343" i="3"/>
  <c r="W2612" i="3"/>
  <c r="T2612" i="3"/>
  <c r="N2722" i="3"/>
  <c r="Z2722" i="3" s="1"/>
  <c r="N2457" i="3"/>
  <c r="N1261" i="3"/>
  <c r="N740" i="3"/>
  <c r="N579" i="3"/>
  <c r="N355" i="3"/>
  <c r="N431" i="3"/>
  <c r="N2718" i="3"/>
  <c r="Z2718" i="3" s="1"/>
  <c r="N2142" i="3"/>
  <c r="N1904" i="3"/>
  <c r="N1500" i="3"/>
  <c r="N1201" i="3"/>
  <c r="N1046" i="3"/>
  <c r="N827" i="3"/>
  <c r="N575" i="3"/>
  <c r="N644" i="3"/>
  <c r="N2406" i="3"/>
  <c r="N2568" i="3"/>
  <c r="Q2568" i="3" s="1"/>
  <c r="V2568" i="3" s="1"/>
  <c r="N15" i="3"/>
  <c r="N36" i="3"/>
  <c r="N2955" i="3"/>
  <c r="N2101" i="3"/>
  <c r="N1900" i="3"/>
  <c r="N1530" i="3"/>
  <c r="N1568" i="3"/>
  <c r="N1199" i="3"/>
  <c r="N1346" i="3"/>
  <c r="N1038" i="3"/>
  <c r="N1084" i="3"/>
  <c r="N1121" i="3"/>
  <c r="N1439" i="3"/>
  <c r="N1243" i="3"/>
  <c r="N1336" i="3"/>
  <c r="N19" i="3"/>
  <c r="N16" i="3"/>
  <c r="N2951" i="3"/>
  <c r="Z2951" i="3" s="1"/>
  <c r="N2846" i="3"/>
  <c r="Q2846" i="3" s="1"/>
  <c r="V2846" i="3" s="1"/>
  <c r="N2866" i="3"/>
  <c r="Q2866" i="3" s="1"/>
  <c r="V2866" i="3" s="1"/>
  <c r="N2848" i="3"/>
  <c r="N2770" i="3"/>
  <c r="Z2770" i="3" s="1"/>
  <c r="N2658" i="3"/>
  <c r="Z2658" i="3" s="1"/>
  <c r="N2264" i="3"/>
  <c r="N2162" i="3"/>
  <c r="N2057" i="3"/>
  <c r="N1759" i="3"/>
  <c r="N1572" i="3"/>
  <c r="N1508" i="3"/>
  <c r="N1190" i="3"/>
  <c r="N886" i="3"/>
  <c r="N1077" i="3"/>
  <c r="N1282" i="3"/>
  <c r="N1151" i="3"/>
  <c r="N1216" i="3"/>
  <c r="N1125" i="3"/>
  <c r="N1323" i="3"/>
  <c r="N938" i="3"/>
  <c r="N1184" i="3"/>
  <c r="N1052" i="3"/>
  <c r="N838" i="3"/>
  <c r="N1100" i="3"/>
  <c r="N849" i="3"/>
  <c r="N738" i="3"/>
  <c r="N2447" i="3"/>
  <c r="N2801" i="3"/>
  <c r="Q2801" i="3" s="1"/>
  <c r="V2801" i="3" s="1"/>
  <c r="N2784" i="3"/>
  <c r="Q2784" i="3" s="1"/>
  <c r="V2784" i="3" s="1"/>
  <c r="W2714" i="3"/>
  <c r="N2439" i="3"/>
  <c r="N2231" i="3"/>
  <c r="N2102" i="3"/>
  <c r="N254" i="3"/>
  <c r="N206" i="3"/>
  <c r="N2610" i="3"/>
  <c r="Q2610" i="3" s="1"/>
  <c r="N23" i="3"/>
  <c r="N2947" i="3"/>
  <c r="N2937" i="3"/>
  <c r="Q2937" i="3" s="1"/>
  <c r="V2937" i="3" s="1"/>
  <c r="N2856" i="3"/>
  <c r="Q2856" i="3" s="1"/>
  <c r="V2856" i="3" s="1"/>
  <c r="N2787" i="3"/>
  <c r="N2792" i="3"/>
  <c r="Z2792" i="3" s="1"/>
  <c r="N2778" i="3"/>
  <c r="Q2778" i="3" s="1"/>
  <c r="V2778" i="3" s="1"/>
  <c r="N2580" i="3"/>
  <c r="Z2580" i="3" s="1"/>
  <c r="N2662" i="3"/>
  <c r="Z2662" i="3" s="1"/>
  <c r="N2455" i="3"/>
  <c r="N2402" i="3"/>
  <c r="N2396" i="3"/>
  <c r="N2154" i="3"/>
  <c r="N2100" i="3"/>
  <c r="N2042" i="3"/>
  <c r="N2037" i="3"/>
  <c r="N1958" i="3"/>
  <c r="N1604" i="3"/>
  <c r="N1564" i="3"/>
  <c r="N1477" i="3"/>
  <c r="N1287" i="3"/>
  <c r="N1263" i="3"/>
  <c r="N1167" i="3"/>
  <c r="N1054" i="3"/>
  <c r="N1018" i="3"/>
  <c r="N1008" i="3"/>
  <c r="N882" i="3"/>
  <c r="N964" i="3"/>
  <c r="N948" i="3"/>
  <c r="N1051" i="3"/>
  <c r="N944" i="3"/>
  <c r="N854" i="3"/>
  <c r="N862" i="3"/>
  <c r="N732" i="3"/>
  <c r="N605" i="3"/>
  <c r="N728" i="3"/>
  <c r="N748" i="3"/>
  <c r="N331" i="3"/>
  <c r="N307" i="3"/>
  <c r="N250" i="3"/>
  <c r="N202" i="3"/>
  <c r="N2507" i="3"/>
  <c r="N2693" i="3"/>
  <c r="Q2693" i="3" s="1"/>
  <c r="N1414" i="3"/>
  <c r="N1212" i="3"/>
  <c r="N1283" i="3"/>
  <c r="N1571" i="3"/>
  <c r="N1279" i="3"/>
  <c r="N10" i="3"/>
  <c r="N27" i="3"/>
  <c r="N2973" i="3"/>
  <c r="Q2973" i="3" s="1"/>
  <c r="V2973" i="3" s="1"/>
  <c r="N2783" i="3"/>
  <c r="Q2783" i="3" s="1"/>
  <c r="V2783" i="3" s="1"/>
  <c r="N2826" i="3"/>
  <c r="Q2826" i="3" s="1"/>
  <c r="V2826" i="3" s="1"/>
  <c r="N2829" i="3"/>
  <c r="Z2829" i="3" s="1"/>
  <c r="N2761" i="3"/>
  <c r="Q2761" i="3" s="1"/>
  <c r="V2761" i="3" s="1"/>
  <c r="N2788" i="3"/>
  <c r="Q2788" i="3" s="1"/>
  <c r="V2788" i="3" s="1"/>
  <c r="N2780" i="3"/>
  <c r="Z2780" i="3" s="1"/>
  <c r="N2655" i="3"/>
  <c r="Z2655" i="3" s="1"/>
  <c r="N2651" i="3"/>
  <c r="Q2651" i="3" s="1"/>
  <c r="V2651" i="3" s="1"/>
  <c r="N2453" i="3"/>
  <c r="N2501" i="3"/>
  <c r="N2394" i="3"/>
  <c r="O2106" i="3"/>
  <c r="N2130" i="3"/>
  <c r="N2098" i="3"/>
  <c r="N2178" i="3"/>
  <c r="N2038" i="3"/>
  <c r="N2166" i="3"/>
  <c r="N2033" i="3"/>
  <c r="N1597" i="3"/>
  <c r="N1595" i="3"/>
  <c r="N1556" i="3"/>
  <c r="N1560" i="3"/>
  <c r="N1473" i="3"/>
  <c r="N1504" i="3"/>
  <c r="N1350" i="3"/>
  <c r="N1338" i="3"/>
  <c r="N1195" i="3"/>
  <c r="N1192" i="3"/>
  <c r="N940" i="3"/>
  <c r="N567" i="3"/>
  <c r="N411" i="3"/>
  <c r="N191" i="3"/>
  <c r="N2869" i="3"/>
  <c r="Q2869" i="3" s="1"/>
  <c r="N2685" i="3"/>
  <c r="Q2685" i="3" s="1"/>
  <c r="N2897" i="3"/>
  <c r="N2769" i="3"/>
  <c r="Q2769" i="3" s="1"/>
  <c r="N2980" i="3"/>
  <c r="Q2980" i="3" s="1"/>
  <c r="N2858" i="3"/>
  <c r="Q2858" i="3" s="1"/>
  <c r="N2674" i="3"/>
  <c r="Q2674" i="3" s="1"/>
  <c r="N2789" i="3"/>
  <c r="Q2789" i="3" s="1"/>
  <c r="V2789" i="3" s="1"/>
  <c r="N2649" i="3"/>
  <c r="Q2649" i="3" s="1"/>
  <c r="N2549" i="3"/>
  <c r="Q2549" i="3" s="1"/>
  <c r="V2549" i="3" s="1"/>
  <c r="N2548" i="3"/>
  <c r="N2427" i="3"/>
  <c r="N2573" i="3"/>
  <c r="Q2573" i="3" s="1"/>
  <c r="N2796" i="3"/>
  <c r="N1657" i="3"/>
  <c r="N1519" i="3"/>
  <c r="N1725" i="3"/>
  <c r="N1484" i="3"/>
  <c r="N1682" i="3"/>
  <c r="N1903" i="3"/>
  <c r="N1401" i="3"/>
  <c r="N1301" i="3"/>
  <c r="N1470" i="3"/>
  <c r="N1397" i="3"/>
  <c r="N1370" i="3"/>
  <c r="N14" i="3"/>
  <c r="N31" i="3"/>
  <c r="N2873" i="3"/>
  <c r="Z2873" i="3" s="1"/>
  <c r="N2779" i="3"/>
  <c r="Q2779" i="3" s="1"/>
  <c r="V2779" i="3" s="1"/>
  <c r="N2816" i="3"/>
  <c r="Z2816" i="3" s="1"/>
  <c r="N2753" i="3"/>
  <c r="Z2753" i="3" s="1"/>
  <c r="N2682" i="3"/>
  <c r="Q2682" i="3" s="1"/>
  <c r="V2682" i="3" s="1"/>
  <c r="N2643" i="3"/>
  <c r="N2493" i="3"/>
  <c r="N2451" i="3"/>
  <c r="N2398" i="3"/>
  <c r="N2443" i="3"/>
  <c r="N2281" i="3"/>
  <c r="N2293" i="3"/>
  <c r="N2393" i="3"/>
  <c r="N2134" i="3"/>
  <c r="N2096" i="3"/>
  <c r="N2103" i="3"/>
  <c r="N2034" i="3"/>
  <c r="N2029" i="3"/>
  <c r="N1679" i="3"/>
  <c r="N1591" i="3"/>
  <c r="N1627" i="3"/>
  <c r="N1342" i="3"/>
  <c r="N1230" i="3"/>
  <c r="N1193" i="3"/>
  <c r="N1227" i="3"/>
  <c r="N930" i="3"/>
  <c r="N874" i="3"/>
  <c r="N899" i="3"/>
  <c r="N831" i="3"/>
  <c r="N778" i="3"/>
  <c r="N676" i="3"/>
  <c r="N563" i="3"/>
  <c r="N327" i="3"/>
  <c r="N303" i="3"/>
  <c r="N242" i="3"/>
  <c r="N194" i="3"/>
  <c r="N93" i="3"/>
  <c r="N53" i="3"/>
  <c r="N2888" i="3"/>
  <c r="N2994" i="3"/>
  <c r="N2966" i="3"/>
  <c r="N2833" i="3"/>
  <c r="Z2833" i="3" s="1"/>
  <c r="N2953" i="3"/>
  <c r="N2936" i="3"/>
  <c r="Q2936" i="3" s="1"/>
  <c r="N2538" i="3"/>
  <c r="Q2538" i="3" s="1"/>
  <c r="V2538" i="3" s="1"/>
  <c r="N2545" i="3"/>
  <c r="Q2545" i="3" s="1"/>
  <c r="N1734" i="3"/>
  <c r="N1841" i="3"/>
  <c r="N1559" i="3"/>
  <c r="N1289" i="3"/>
  <c r="N1637" i="3"/>
  <c r="N1466" i="3"/>
  <c r="N1384" i="3"/>
  <c r="N1409" i="3"/>
  <c r="N1270" i="3"/>
  <c r="N1139" i="3"/>
  <c r="N18" i="3"/>
  <c r="N35" i="3"/>
  <c r="N8" i="3"/>
  <c r="N2945" i="3"/>
  <c r="Q2945" i="3" s="1"/>
  <c r="V2945" i="3" s="1"/>
  <c r="N2949" i="3"/>
  <c r="Q2949" i="3" s="1"/>
  <c r="V2949" i="3" s="1"/>
  <c r="N2890" i="3"/>
  <c r="Q2890" i="3" s="1"/>
  <c r="V2890" i="3" s="1"/>
  <c r="N2882" i="3"/>
  <c r="N2862" i="3"/>
  <c r="Z2862" i="3" s="1"/>
  <c r="N2751" i="3"/>
  <c r="Q2751" i="3" s="1"/>
  <c r="V2751" i="3" s="1"/>
  <c r="N2640" i="3"/>
  <c r="Q2640" i="3" s="1"/>
  <c r="V2640" i="3" s="1"/>
  <c r="N2638" i="3"/>
  <c r="Z2638" i="3" s="1"/>
  <c r="N2504" i="3"/>
  <c r="N2485" i="3"/>
  <c r="N2449" i="3"/>
  <c r="N2266" i="3"/>
  <c r="O2131" i="3"/>
  <c r="N2094" i="3"/>
  <c r="N2186" i="3"/>
  <c r="N2030" i="3"/>
  <c r="N2025" i="3"/>
  <c r="N1942" i="3"/>
  <c r="N1952" i="3"/>
  <c r="N1587" i="3"/>
  <c r="N1548" i="3"/>
  <c r="N1552" i="3"/>
  <c r="N1583" i="3"/>
  <c r="N1496" i="3"/>
  <c r="N1592" i="3"/>
  <c r="N1259" i="3"/>
  <c r="N1191" i="3"/>
  <c r="N1247" i="3"/>
  <c r="O1154" i="3"/>
  <c r="N926" i="3"/>
  <c r="N960" i="3"/>
  <c r="N895" i="3"/>
  <c r="N936" i="3"/>
  <c r="N785" i="3"/>
  <c r="N875" i="3"/>
  <c r="N850" i="3"/>
  <c r="N238" i="3"/>
  <c r="N190" i="3"/>
  <c r="N339" i="3"/>
  <c r="N89" i="3"/>
  <c r="N49" i="3"/>
  <c r="N2543" i="3"/>
  <c r="Q2543" i="3" s="1"/>
  <c r="W2688" i="3"/>
  <c r="N2716" i="3"/>
  <c r="N2454" i="3"/>
  <c r="N2367" i="3"/>
  <c r="N2424" i="3"/>
  <c r="N2487" i="3"/>
  <c r="N2392" i="3"/>
  <c r="N2222" i="3"/>
  <c r="N2067" i="3"/>
  <c r="N2023" i="3"/>
  <c r="N1902" i="3"/>
  <c r="N2184" i="3"/>
  <c r="N2282" i="3"/>
  <c r="N2115" i="3"/>
  <c r="N1913" i="3"/>
  <c r="N1727" i="3"/>
  <c r="N1915" i="3"/>
  <c r="N1821" i="3"/>
  <c r="N1917" i="3"/>
  <c r="N1830" i="3"/>
  <c r="N2484" i="3"/>
  <c r="N1869" i="3"/>
  <c r="N1315" i="3"/>
  <c r="N1445" i="3"/>
  <c r="N2895" i="3"/>
  <c r="Q2895" i="3" s="1"/>
  <c r="N1610" i="3"/>
  <c r="N287" i="3"/>
  <c r="N1137" i="3"/>
  <c r="N2262" i="3"/>
  <c r="N2242" i="3"/>
  <c r="N2126" i="3"/>
  <c r="N2092" i="3"/>
  <c r="N2021" i="3"/>
  <c r="N1950" i="3"/>
  <c r="N1946" i="3"/>
  <c r="N1713" i="3"/>
  <c r="N1647" i="3"/>
  <c r="N1675" i="3"/>
  <c r="N1615" i="3"/>
  <c r="N1544" i="3"/>
  <c r="N1334" i="3"/>
  <c r="N1324" i="3"/>
  <c r="N1246" i="3"/>
  <c r="N1213" i="3"/>
  <c r="N1107" i="3"/>
  <c r="N1143" i="3"/>
  <c r="N1050" i="3"/>
  <c r="N922" i="3"/>
  <c r="N992" i="3"/>
  <c r="N1035" i="3"/>
  <c r="N736" i="3"/>
  <c r="N555" i="3"/>
  <c r="N539" i="3"/>
  <c r="N435" i="3"/>
  <c r="N383" i="3"/>
  <c r="N129" i="3"/>
  <c r="N45" i="3"/>
  <c r="N255" i="3"/>
  <c r="N2744" i="3"/>
  <c r="Q2744" i="3" s="1"/>
  <c r="N2904" i="3"/>
  <c r="Q2904" i="3" s="1"/>
  <c r="N2839" i="3"/>
  <c r="Q2839" i="3" s="1"/>
  <c r="N2413" i="3"/>
  <c r="N2527" i="3"/>
  <c r="N2132" i="3"/>
  <c r="N2263" i="3"/>
  <c r="N2350" i="3"/>
  <c r="N2206" i="3"/>
  <c r="N2329" i="3"/>
  <c r="N1897" i="3"/>
  <c r="N2140" i="3"/>
  <c r="N1986" i="3"/>
  <c r="N2063" i="3"/>
  <c r="N2056" i="3"/>
  <c r="N1874" i="3"/>
  <c r="N1773" i="3"/>
  <c r="N1820" i="3"/>
  <c r="N2312" i="3"/>
  <c r="N1717" i="3"/>
  <c r="N1614" i="3"/>
  <c r="N1843" i="3"/>
  <c r="N1631" i="3"/>
  <c r="N1574" i="3"/>
  <c r="N1316" i="3"/>
  <c r="N1642" i="3"/>
  <c r="N1229" i="3"/>
  <c r="N1428" i="3"/>
  <c r="N1396" i="3"/>
  <c r="N1622" i="3"/>
  <c r="N1498" i="3"/>
  <c r="N1406" i="3"/>
  <c r="N1280" i="3"/>
  <c r="N1737" i="3"/>
  <c r="N1625" i="3"/>
  <c r="N1781" i="3"/>
  <c r="N1607" i="3"/>
  <c r="N1844" i="3"/>
  <c r="N1689" i="3"/>
  <c r="N1743" i="3"/>
  <c r="N1565" i="3"/>
  <c r="N1268" i="3"/>
  <c r="N634" i="3"/>
  <c r="N793" i="3"/>
  <c r="N796" i="3"/>
  <c r="N1407" i="3"/>
  <c r="N1196" i="3"/>
  <c r="N1082" i="3"/>
  <c r="N792" i="3"/>
  <c r="N482" i="3"/>
  <c r="N285" i="3"/>
  <c r="N173" i="3"/>
  <c r="N56" i="3"/>
  <c r="N727" i="3"/>
  <c r="N474" i="3"/>
  <c r="N338" i="3"/>
  <c r="N71" i="3"/>
  <c r="N1003" i="3"/>
  <c r="N925" i="3"/>
  <c r="N2823" i="3"/>
  <c r="Q2823" i="3" s="1"/>
  <c r="N2645" i="3"/>
  <c r="Q2645" i="3" s="1"/>
  <c r="N2798" i="3"/>
  <c r="Q2798" i="3" s="1"/>
  <c r="N1974" i="3"/>
  <c r="N1906" i="3"/>
  <c r="N1905" i="3"/>
  <c r="N2410" i="3"/>
  <c r="N1688" i="3"/>
  <c r="N1249" i="3"/>
  <c r="N1096" i="3"/>
  <c r="N1411" i="3"/>
  <c r="N1620" i="3"/>
  <c r="N749" i="3"/>
  <c r="N1255" i="3"/>
  <c r="N1478" i="3"/>
  <c r="N971" i="3"/>
  <c r="N871" i="3"/>
  <c r="N1712" i="3"/>
  <c r="N1424" i="3"/>
  <c r="N40" i="3"/>
  <c r="N83" i="3"/>
  <c r="N481" i="3"/>
  <c r="N237" i="3"/>
  <c r="N496" i="3"/>
  <c r="N149" i="3"/>
  <c r="N650" i="3"/>
  <c r="N54" i="3"/>
  <c r="N409" i="3"/>
  <c r="N568" i="3"/>
  <c r="N2822" i="3"/>
  <c r="Q2822" i="3" s="1"/>
  <c r="N1710" i="3"/>
  <c r="N1254" i="3"/>
  <c r="N2756" i="3"/>
  <c r="Z2756" i="3" s="1"/>
  <c r="N2185" i="3"/>
  <c r="N1945" i="3"/>
  <c r="N1752" i="3"/>
  <c r="N2977" i="3"/>
  <c r="Q2977" i="3" s="1"/>
  <c r="V2977" i="3" s="1"/>
  <c r="N1116" i="3"/>
  <c r="N433" i="3"/>
  <c r="N88" i="3"/>
  <c r="N365" i="3"/>
  <c r="N907" i="3"/>
  <c r="N443" i="3"/>
  <c r="N529" i="3"/>
  <c r="N2741" i="3"/>
  <c r="Q2741" i="3" s="1"/>
  <c r="N1878" i="3"/>
  <c r="N2984" i="3"/>
  <c r="Q2984" i="3" s="1"/>
  <c r="N2569" i="3"/>
  <c r="Q2569" i="3" s="1"/>
  <c r="N701" i="3"/>
  <c r="N78" i="3"/>
  <c r="N2385" i="3"/>
  <c r="N1378" i="3"/>
  <c r="N1180" i="3"/>
  <c r="N1274" i="3"/>
  <c r="N2318" i="3"/>
  <c r="N167" i="3"/>
  <c r="N2233" i="3"/>
  <c r="N2280" i="3"/>
  <c r="N1446" i="3"/>
  <c r="N2659" i="3"/>
  <c r="Q2659" i="3" s="1"/>
  <c r="V2659" i="3" s="1"/>
  <c r="N2636" i="3"/>
  <c r="Q2636" i="3" s="1"/>
  <c r="V2636" i="3" s="1"/>
  <c r="N2524" i="3"/>
  <c r="N2469" i="3"/>
  <c r="N2361" i="3"/>
  <c r="N2360" i="3"/>
  <c r="N2247" i="3"/>
  <c r="N2234" i="3"/>
  <c r="N2170" i="3"/>
  <c r="N2174" i="3"/>
  <c r="N2182" i="3"/>
  <c r="N2022" i="3"/>
  <c r="N2069" i="3"/>
  <c r="N1948" i="3"/>
  <c r="O1561" i="3"/>
  <c r="N1540" i="3"/>
  <c r="N1570" i="3"/>
  <c r="N1576" i="3"/>
  <c r="N1579" i="3"/>
  <c r="N1320" i="3"/>
  <c r="N1245" i="3"/>
  <c r="N1211" i="3"/>
  <c r="N1095" i="3"/>
  <c r="N1002" i="3"/>
  <c r="N1014" i="3"/>
  <c r="N773" i="3"/>
  <c r="N758" i="3"/>
  <c r="N752" i="3"/>
  <c r="N551" i="3"/>
  <c r="N407" i="3"/>
  <c r="N195" i="3"/>
  <c r="N81" i="3"/>
  <c r="N2728" i="3"/>
  <c r="N2932" i="3"/>
  <c r="N2724" i="3"/>
  <c r="N2946" i="3"/>
  <c r="Q2946" i="3" s="1"/>
  <c r="V2946" i="3" s="1"/>
  <c r="N2768" i="3"/>
  <c r="N2885" i="3"/>
  <c r="Q2885" i="3" s="1"/>
  <c r="V2885" i="3" s="1"/>
  <c r="N2706" i="3"/>
  <c r="N2835" i="3"/>
  <c r="N2894" i="3"/>
  <c r="Q2894" i="3" s="1"/>
  <c r="N2824" i="3"/>
  <c r="N1790" i="3"/>
  <c r="N1714" i="3"/>
  <c r="N1783" i="3"/>
  <c r="N1623" i="3"/>
  <c r="N1645" i="3"/>
  <c r="N1480" i="3"/>
  <c r="N1764" i="3"/>
  <c r="N1425" i="3"/>
  <c r="N1547" i="3"/>
  <c r="N1361" i="3"/>
  <c r="N1664" i="3"/>
  <c r="N1389" i="3"/>
  <c r="N548" i="3"/>
  <c r="N245" i="3"/>
  <c r="N334" i="3"/>
  <c r="N205" i="3"/>
  <c r="N58" i="3"/>
  <c r="N144" i="3"/>
  <c r="N150" i="3"/>
  <c r="N108" i="3"/>
  <c r="N528" i="3"/>
  <c r="N2834" i="3"/>
  <c r="Q2834" i="3" s="1"/>
  <c r="N2417" i="3"/>
  <c r="N2841" i="3"/>
  <c r="N2673" i="3"/>
  <c r="Q2673" i="3" s="1"/>
  <c r="N2725" i="3"/>
  <c r="Q2725" i="3" s="1"/>
  <c r="N2464" i="3"/>
  <c r="N2790" i="3"/>
  <c r="Q2790" i="3" s="1"/>
  <c r="N2908" i="3"/>
  <c r="Q2908" i="3" s="1"/>
  <c r="N2521" i="3"/>
  <c r="N2380" i="3"/>
  <c r="N2810" i="3"/>
  <c r="Q2810" i="3" s="1"/>
  <c r="V2810" i="3" s="1"/>
  <c r="N2147" i="3"/>
  <c r="N2604" i="3"/>
  <c r="Q2604" i="3" s="1"/>
  <c r="N2148" i="3"/>
  <c r="N2013" i="3"/>
  <c r="N1829" i="3"/>
  <c r="N1731" i="3"/>
  <c r="N1383" i="3"/>
  <c r="N1267" i="3"/>
  <c r="N1495" i="3"/>
  <c r="N1248" i="3"/>
  <c r="N1770" i="3"/>
  <c r="N1566" i="3"/>
  <c r="N1387" i="3"/>
  <c r="N1686" i="3"/>
  <c r="N1264" i="3"/>
  <c r="N1153" i="3"/>
  <c r="N614" i="3"/>
  <c r="N1037" i="3"/>
  <c r="N756" i="3"/>
  <c r="N1086" i="3"/>
  <c r="N913" i="3"/>
  <c r="N789" i="3"/>
  <c r="N1060" i="3"/>
  <c r="N609" i="3"/>
  <c r="N1161" i="3"/>
  <c r="N460" i="3"/>
  <c r="N277" i="3"/>
  <c r="N1463" i="3"/>
  <c r="N2641" i="3"/>
  <c r="Q2641" i="3" s="1"/>
  <c r="N2782" i="3"/>
  <c r="Q2782" i="3" s="1"/>
  <c r="N2322" i="3"/>
  <c r="N2458" i="3"/>
  <c r="N2306" i="3"/>
  <c r="N1907" i="3"/>
  <c r="N2666" i="3"/>
  <c r="Q2666" i="3" s="1"/>
  <c r="V2666" i="3" s="1"/>
  <c r="N1616" i="3"/>
  <c r="N745" i="3"/>
  <c r="N1240" i="3"/>
  <c r="N1777" i="3"/>
  <c r="N1611" i="3"/>
  <c r="N1474" i="3"/>
  <c r="N967" i="3"/>
  <c r="N1708" i="3"/>
  <c r="N1420" i="3"/>
  <c r="N345" i="3"/>
  <c r="N1048" i="3"/>
  <c r="N145" i="3"/>
  <c r="N646" i="3"/>
  <c r="N312" i="3"/>
  <c r="N561" i="3"/>
  <c r="N401" i="3"/>
  <c r="N522" i="3"/>
  <c r="N2774" i="3"/>
  <c r="Q2774" i="3" s="1"/>
  <c r="N1404" i="3"/>
  <c r="N1668" i="3"/>
  <c r="N1419" i="3"/>
  <c r="N1652" i="3"/>
  <c r="O1405" i="3"/>
  <c r="N2181" i="3"/>
  <c r="N1941" i="3"/>
  <c r="N1239" i="3"/>
  <c r="N429" i="3"/>
  <c r="N80" i="3"/>
  <c r="N721" i="3"/>
  <c r="N1284" i="3"/>
  <c r="N177" i="3"/>
  <c r="N910" i="3"/>
  <c r="N525" i="3"/>
  <c r="N2737" i="3"/>
  <c r="Q2737" i="3" s="1"/>
  <c r="V2737" i="3" s="1"/>
  <c r="N2960" i="3"/>
  <c r="Q2960" i="3" s="1"/>
  <c r="N2565" i="3"/>
  <c r="Q2565" i="3" s="1"/>
  <c r="N697" i="3"/>
  <c r="N2712" i="3"/>
  <c r="Q2712" i="3" s="1"/>
  <c r="V2712" i="3" s="1"/>
  <c r="N1845" i="3"/>
  <c r="N46" i="3"/>
  <c r="N2353" i="3"/>
  <c r="N1093" i="3"/>
  <c r="N325" i="3"/>
  <c r="N1676" i="3"/>
  <c r="N464" i="3"/>
  <c r="N1085" i="3"/>
  <c r="N30" i="3"/>
  <c r="N20" i="3"/>
  <c r="N2971" i="3"/>
  <c r="Q2971" i="3" s="1"/>
  <c r="V2971" i="3" s="1"/>
  <c r="W2898" i="3"/>
  <c r="N2763" i="3"/>
  <c r="Z2763" i="3" s="1"/>
  <c r="N2803" i="3"/>
  <c r="Z2803" i="3" s="1"/>
  <c r="N2820" i="3"/>
  <c r="Q2820" i="3" s="1"/>
  <c r="V2820" i="3" s="1"/>
  <c r="N2808" i="3"/>
  <c r="Q2808" i="3" s="1"/>
  <c r="V2808" i="3" s="1"/>
  <c r="N2699" i="3"/>
  <c r="Q2699" i="3" s="1"/>
  <c r="V2699" i="3" s="1"/>
  <c r="N2650" i="3"/>
  <c r="N2678" i="3"/>
  <c r="Q2678" i="3" s="1"/>
  <c r="V2678" i="3" s="1"/>
  <c r="N2632" i="3"/>
  <c r="Q2632" i="3" s="1"/>
  <c r="V2632" i="3" s="1"/>
  <c r="N2586" i="3"/>
  <c r="Q2586" i="3" s="1"/>
  <c r="V2586" i="3" s="1"/>
  <c r="N2564" i="3"/>
  <c r="Q2564" i="3" s="1"/>
  <c r="V2564" i="3" s="1"/>
  <c r="N2467" i="3"/>
  <c r="N2372" i="3"/>
  <c r="N2218" i="3"/>
  <c r="N2220" i="3"/>
  <c r="N2226" i="3"/>
  <c r="N2138" i="3"/>
  <c r="N2061" i="3"/>
  <c r="N1701" i="3"/>
  <c r="N1612" i="3"/>
  <c r="N1639" i="3"/>
  <c r="N1635" i="3"/>
  <c r="N1532" i="3"/>
  <c r="N1562" i="3"/>
  <c r="N1584" i="3"/>
  <c r="N1536" i="3"/>
  <c r="N1326" i="3"/>
  <c r="N1241" i="3"/>
  <c r="N1087" i="3"/>
  <c r="N1225" i="3"/>
  <c r="N978" i="3"/>
  <c r="N1066" i="3"/>
  <c r="N972" i="3"/>
  <c r="N956" i="3"/>
  <c r="N974" i="3"/>
  <c r="N769" i="3"/>
  <c r="N684" i="3"/>
  <c r="N595" i="3"/>
  <c r="N535" i="3"/>
  <c r="N319" i="3"/>
  <c r="N274" i="3"/>
  <c r="N226" i="3"/>
  <c r="N359" i="3"/>
  <c r="N445" i="3"/>
  <c r="N379" i="3"/>
  <c r="N121" i="3"/>
  <c r="N2592" i="3"/>
  <c r="N2144" i="3"/>
  <c r="N2316" i="3"/>
  <c r="N2112" i="3"/>
  <c r="N2384" i="3"/>
  <c r="N2440" i="3"/>
  <c r="N2244" i="3"/>
  <c r="N1922" i="3"/>
  <c r="N2055" i="3"/>
  <c r="N2002" i="3"/>
  <c r="N1880" i="3"/>
  <c r="N2224" i="3"/>
  <c r="N2084" i="3"/>
  <c r="N1956" i="3"/>
  <c r="N1862" i="3"/>
  <c r="N1703" i="3"/>
  <c r="N1800" i="3"/>
  <c r="N1677" i="3"/>
  <c r="N869" i="3"/>
  <c r="N361" i="3"/>
  <c r="N833" i="3"/>
  <c r="N374" i="3"/>
  <c r="N624" i="3"/>
  <c r="N825" i="3"/>
  <c r="N485" i="3"/>
  <c r="N228" i="3"/>
  <c r="N632" i="3"/>
  <c r="N349" i="3"/>
  <c r="N50" i="3"/>
  <c r="N127" i="3"/>
  <c r="N100" i="3"/>
  <c r="N2827" i="3"/>
  <c r="Q2827" i="3" s="1"/>
  <c r="V2827" i="3" s="1"/>
  <c r="N2516" i="3"/>
  <c r="Q2516" i="3" s="1"/>
  <c r="N2985" i="3"/>
  <c r="Q2985" i="3" s="1"/>
  <c r="N2577" i="3"/>
  <c r="Q2577" i="3" s="1"/>
  <c r="N2707" i="3"/>
  <c r="Q2707" i="3" s="1"/>
  <c r="N2335" i="3"/>
  <c r="N2807" i="3"/>
  <c r="N2430" i="3"/>
  <c r="N2137" i="3"/>
  <c r="N2786" i="3"/>
  <c r="Q2786" i="3" s="1"/>
  <c r="V2786" i="3" s="1"/>
  <c r="N1966" i="3"/>
  <c r="N2085" i="3"/>
  <c r="N1969" i="3"/>
  <c r="N2418" i="3"/>
  <c r="N2287" i="3"/>
  <c r="N2141" i="3"/>
  <c r="N2300" i="3"/>
  <c r="N2271" i="3"/>
  <c r="N2122" i="3"/>
  <c r="N1975" i="3"/>
  <c r="N1825" i="3"/>
  <c r="N34" i="3"/>
  <c r="N24" i="3"/>
  <c r="N2967" i="3"/>
  <c r="Z2967" i="3" s="1"/>
  <c r="N2920" i="3"/>
  <c r="Z2920" i="3" s="1"/>
  <c r="N2872" i="3"/>
  <c r="Q2872" i="3" s="1"/>
  <c r="V2872" i="3" s="1"/>
  <c r="N2850" i="3"/>
  <c r="Z2850" i="3" s="1"/>
  <c r="N2755" i="3"/>
  <c r="Z2755" i="3" s="1"/>
  <c r="N2854" i="3"/>
  <c r="Z2854" i="3" s="1"/>
  <c r="N2727" i="3"/>
  <c r="Z2727" i="3" s="1"/>
  <c r="N2748" i="3"/>
  <c r="Z2748" i="3" s="1"/>
  <c r="N2692" i="3"/>
  <c r="Q2692" i="3" s="1"/>
  <c r="V2692" i="3" s="1"/>
  <c r="N2703" i="3"/>
  <c r="Z2703" i="3" s="1"/>
  <c r="N2572" i="3"/>
  <c r="N2560" i="3"/>
  <c r="Q2560" i="3" s="1"/>
  <c r="V2560" i="3" s="1"/>
  <c r="N2642" i="3"/>
  <c r="Z2642" i="3" s="1"/>
  <c r="N2465" i="3"/>
  <c r="W2517" i="3"/>
  <c r="N2497" i="3"/>
  <c r="N2369" i="3"/>
  <c r="N2357" i="3"/>
  <c r="N2364" i="3"/>
  <c r="N2216" i="3"/>
  <c r="N2146" i="3"/>
  <c r="N2150" i="3"/>
  <c r="N2072" i="3"/>
  <c r="N2080" i="3"/>
  <c r="N1771" i="3"/>
  <c r="N1603" i="3"/>
  <c r="N1554" i="3"/>
  <c r="N1588" i="3"/>
  <c r="N1528" i="3"/>
  <c r="N1322" i="3"/>
  <c r="N1207" i="3"/>
  <c r="N1291" i="3"/>
  <c r="N1135" i="3"/>
  <c r="N996" i="3"/>
  <c r="N914" i="3"/>
  <c r="N928" i="3"/>
  <c r="N1006" i="3"/>
  <c r="N883" i="3"/>
  <c r="N543" i="3"/>
  <c r="N427" i="3"/>
  <c r="N117" i="3"/>
  <c r="N227" i="3"/>
  <c r="N219" i="3"/>
  <c r="N211" i="3"/>
  <c r="N2515" i="3"/>
  <c r="N2240" i="3"/>
  <c r="N2110" i="3"/>
  <c r="N2381" i="3"/>
  <c r="N2476" i="3"/>
  <c r="N1920" i="3"/>
  <c r="N2031" i="3"/>
  <c r="N2272" i="3"/>
  <c r="N2246" i="3"/>
  <c r="N2104" i="3"/>
  <c r="N2217" i="3"/>
  <c r="N2079" i="3"/>
  <c r="N1981" i="3"/>
  <c r="N1997" i="3"/>
  <c r="N1857" i="3"/>
  <c r="N1789" i="3"/>
  <c r="N2009" i="3"/>
  <c r="N2320" i="3"/>
  <c r="N1842" i="3"/>
  <c r="N1804" i="3"/>
  <c r="N1837" i="3"/>
  <c r="N847" i="3"/>
  <c r="N779" i="3"/>
  <c r="N38" i="3"/>
  <c r="N28" i="3"/>
  <c r="N2963" i="3"/>
  <c r="Q2963" i="3" s="1"/>
  <c r="V2963" i="3" s="1"/>
  <c r="N2992" i="3"/>
  <c r="Z2992" i="3" s="1"/>
  <c r="T2956" i="3"/>
  <c r="W2925" i="3"/>
  <c r="N2961" i="3"/>
  <c r="Z2961" i="3" s="1"/>
  <c r="N2852" i="3"/>
  <c r="Z2852" i="3" s="1"/>
  <c r="N2870" i="3"/>
  <c r="Q2870" i="3" s="1"/>
  <c r="V2870" i="3" s="1"/>
  <c r="N2800" i="3"/>
  <c r="Z2800" i="3" s="1"/>
  <c r="N2690" i="3"/>
  <c r="Z2690" i="3" s="1"/>
  <c r="N2668" i="3"/>
  <c r="Q2668" i="3" s="1"/>
  <c r="V2668" i="3" s="1"/>
  <c r="N2556" i="3"/>
  <c r="Q2556" i="3" s="1"/>
  <c r="V2556" i="3" s="1"/>
  <c r="N2574" i="3"/>
  <c r="Q2574" i="3" s="1"/>
  <c r="V2574" i="3" s="1"/>
  <c r="N2505" i="3"/>
  <c r="N2463" i="3"/>
  <c r="N2268" i="3"/>
  <c r="N2239" i="3"/>
  <c r="N2158" i="3"/>
  <c r="N2270" i="3"/>
  <c r="N2053" i="3"/>
  <c r="N1767" i="3"/>
  <c r="N1697" i="3"/>
  <c r="N1605" i="3"/>
  <c r="N1608" i="3"/>
  <c r="N1524" i="3"/>
  <c r="N1546" i="3"/>
  <c r="N1580" i="3"/>
  <c r="N1493" i="3"/>
  <c r="N1542" i="3"/>
  <c r="N1318" i="3"/>
  <c r="N1303" i="3"/>
  <c r="N1205" i="3"/>
  <c r="N1273" i="3"/>
  <c r="N1075" i="3"/>
  <c r="N1234" i="3"/>
  <c r="N1251" i="3"/>
  <c r="N898" i="3"/>
  <c r="N994" i="3"/>
  <c r="N924" i="3"/>
  <c r="N858" i="3"/>
  <c r="N770" i="3"/>
  <c r="N798" i="3"/>
  <c r="N587" i="3"/>
  <c r="N531" i="3"/>
  <c r="N279" i="3"/>
  <c r="N2612" i="3"/>
  <c r="N2520" i="3"/>
  <c r="Q2520" i="3" s="1"/>
  <c r="N666" i="3"/>
  <c r="N573" i="3"/>
  <c r="N581" i="3"/>
  <c r="N836" i="3"/>
  <c r="N750" i="3"/>
  <c r="N465" i="3"/>
  <c r="N412" i="3"/>
  <c r="N2938" i="3"/>
  <c r="Q2938" i="3" s="1"/>
  <c r="N11" i="3"/>
  <c r="N32" i="3"/>
  <c r="N2959" i="3"/>
  <c r="Q2959" i="3" s="1"/>
  <c r="V2959" i="3" s="1"/>
  <c r="N2972" i="3"/>
  <c r="Z2972" i="3" s="1"/>
  <c r="N2864" i="3"/>
  <c r="Q2864" i="3" s="1"/>
  <c r="V2864" i="3" s="1"/>
  <c r="N2804" i="3"/>
  <c r="Z2804" i="3" s="1"/>
  <c r="N2797" i="3"/>
  <c r="Q2797" i="3" s="1"/>
  <c r="V2797" i="3" s="1"/>
  <c r="O2689" i="3"/>
  <c r="N2704" i="3"/>
  <c r="Q2704" i="3" s="1"/>
  <c r="V2704" i="3" s="1"/>
  <c r="T2654" i="3"/>
  <c r="N2552" i="3"/>
  <c r="Q2552" i="3" s="1"/>
  <c r="V2552" i="3" s="1"/>
  <c r="N2562" i="3"/>
  <c r="N2530" i="3"/>
  <c r="Q2530" i="3" s="1"/>
  <c r="V2530" i="3" s="1"/>
  <c r="N2461" i="3"/>
  <c r="N2407" i="3"/>
  <c r="N2208" i="3"/>
  <c r="N2065" i="3"/>
  <c r="N2099" i="3"/>
  <c r="N2049" i="3"/>
  <c r="N1908" i="3"/>
  <c r="N1763" i="3"/>
  <c r="N1619" i="3"/>
  <c r="N1596" i="3"/>
  <c r="N1520" i="3"/>
  <c r="N1538" i="3"/>
  <c r="N1489" i="3"/>
  <c r="N1534" i="3"/>
  <c r="N1217" i="3"/>
  <c r="N1000" i="3"/>
  <c r="N894" i="3"/>
  <c r="N968" i="3"/>
  <c r="N952" i="3"/>
  <c r="N1010" i="3"/>
  <c r="N920" i="3"/>
  <c r="N986" i="3"/>
  <c r="N636" i="3"/>
  <c r="N262" i="3"/>
  <c r="N214" i="3"/>
  <c r="N438" i="3"/>
  <c r="N2236" i="3"/>
  <c r="N2113" i="3"/>
  <c r="N1065" i="3"/>
  <c r="N562" i="3"/>
  <c r="N469" i="3"/>
  <c r="N651" i="3"/>
  <c r="N549" i="3"/>
  <c r="N422" i="3"/>
  <c r="N326" i="3"/>
  <c r="N1197" i="3"/>
  <c r="N1159" i="3"/>
  <c r="N1155" i="3"/>
  <c r="N1030" i="3"/>
  <c r="N1123" i="3"/>
  <c r="N1218" i="3"/>
  <c r="N1099" i="3"/>
  <c r="N1269" i="3"/>
  <c r="N1034" i="3"/>
  <c r="N918" i="3"/>
  <c r="N980" i="3"/>
  <c r="N890" i="3"/>
  <c r="N970" i="3"/>
  <c r="N954" i="3"/>
  <c r="N903" i="3"/>
  <c r="N916" i="3"/>
  <c r="N794" i="3"/>
  <c r="N708" i="3"/>
  <c r="N724" i="3"/>
  <c r="N700" i="3"/>
  <c r="N603" i="3"/>
  <c r="N583" i="3"/>
  <c r="N601" i="3"/>
  <c r="N591" i="3"/>
  <c r="N527" i="3"/>
  <c r="N495" i="3"/>
  <c r="N499" i="3"/>
  <c r="N246" i="3"/>
  <c r="N198" i="3"/>
  <c r="N351" i="3"/>
  <c r="N403" i="3"/>
  <c r="N399" i="3"/>
  <c r="N375" i="3"/>
  <c r="N223" i="3"/>
  <c r="N215" i="3"/>
  <c r="N235" i="3"/>
  <c r="N125" i="3"/>
  <c r="N85" i="3"/>
  <c r="N259" i="3"/>
  <c r="N162" i="3"/>
  <c r="N2860" i="3"/>
  <c r="Q2860" i="3" s="1"/>
  <c r="N2886" i="3"/>
  <c r="Q2886" i="3" s="1"/>
  <c r="N2969" i="3"/>
  <c r="N2758" i="3"/>
  <c r="Q2758" i="3" s="1"/>
  <c r="N2661" i="3"/>
  <c r="Q2661" i="3" s="1"/>
  <c r="N2423" i="3"/>
  <c r="N2664" i="3"/>
  <c r="N2551" i="3"/>
  <c r="N2726" i="3"/>
  <c r="N2974" i="3"/>
  <c r="N2566" i="3"/>
  <c r="Q2566" i="3" s="1"/>
  <c r="N2429" i="3"/>
  <c r="N2576" i="3"/>
  <c r="Z2576" i="3" s="1"/>
  <c r="N2742" i="3"/>
  <c r="Q2742" i="3" s="1"/>
  <c r="N2555" i="3"/>
  <c r="N2121" i="3"/>
  <c r="N2734" i="3"/>
  <c r="N2035" i="3"/>
  <c r="N2346" i="3"/>
  <c r="N2127" i="3"/>
  <c r="N1890" i="3"/>
  <c r="N2245" i="3"/>
  <c r="N2091" i="3"/>
  <c r="N1976" i="3"/>
  <c r="N1864" i="3"/>
  <c r="N1912" i="3"/>
  <c r="N1805" i="3"/>
  <c r="N2019" i="3"/>
  <c r="N1818" i="3"/>
  <c r="N1626" i="3"/>
  <c r="N1503" i="3"/>
  <c r="N1518" i="3"/>
  <c r="N1785" i="3"/>
  <c r="N1685" i="3"/>
  <c r="N1809" i="3"/>
  <c r="N1281" i="3"/>
  <c r="N1551" i="3"/>
  <c r="N1385" i="3"/>
  <c r="N1680" i="3"/>
  <c r="N1429" i="3"/>
  <c r="N1744" i="3"/>
  <c r="N1344" i="3"/>
  <c r="N1335" i="3"/>
  <c r="N1329" i="3"/>
  <c r="N1141" i="3"/>
  <c r="N1433" i="3"/>
  <c r="N953" i="3"/>
  <c r="N835" i="3"/>
  <c r="N765" i="3"/>
  <c r="N1063" i="3"/>
  <c r="N841" i="3"/>
  <c r="N610" i="3"/>
  <c r="N501" i="3"/>
  <c r="N812" i="3"/>
  <c r="N370" i="3"/>
  <c r="N806" i="3"/>
  <c r="N742" i="3"/>
  <c r="N538" i="3"/>
  <c r="N877" i="3"/>
  <c r="N725" i="3"/>
  <c r="N731" i="3"/>
  <c r="N552" i="3"/>
  <c r="N209" i="3"/>
  <c r="N842" i="3"/>
  <c r="N516" i="3"/>
  <c r="N1047" i="3"/>
  <c r="N196" i="3"/>
  <c r="N201" i="3"/>
  <c r="N42" i="3"/>
  <c r="N92" i="3"/>
  <c r="N248" i="3"/>
  <c r="N2944" i="3"/>
  <c r="Q2944" i="3" s="1"/>
  <c r="N2817" i="3"/>
  <c r="Q2817" i="3" s="1"/>
  <c r="N2513" i="3"/>
  <c r="N2981" i="3"/>
  <c r="Q2981" i="3" s="1"/>
  <c r="N2486" i="3"/>
  <c r="N2991" i="3"/>
  <c r="Q2991" i="3" s="1"/>
  <c r="V2991" i="3" s="1"/>
  <c r="N2701" i="3"/>
  <c r="Q2701" i="3" s="1"/>
  <c r="V2701" i="3" s="1"/>
  <c r="N2891" i="3"/>
  <c r="Q2891" i="3" s="1"/>
  <c r="N2411" i="3"/>
  <c r="N2097" i="3"/>
  <c r="N2595" i="3"/>
  <c r="N2032" i="3"/>
  <c r="N2377" i="3"/>
  <c r="N2129" i="3"/>
  <c r="N1999" i="3"/>
  <c r="N1873" i="3"/>
  <c r="N1491" i="3"/>
  <c r="N1762" i="3"/>
  <c r="N1555" i="3"/>
  <c r="N1550" i="3"/>
  <c r="N1698" i="3"/>
  <c r="N1260" i="3"/>
  <c r="N1136" i="3"/>
  <c r="N1023" i="3"/>
  <c r="N1149" i="3"/>
  <c r="N711" i="3"/>
  <c r="N909" i="3"/>
  <c r="N905" i="3"/>
  <c r="N1479" i="3"/>
  <c r="N1174" i="3"/>
  <c r="N757" i="3"/>
  <c r="N446" i="3"/>
  <c r="N284" i="3"/>
  <c r="N1459" i="3"/>
  <c r="N754" i="3"/>
  <c r="N39" i="3"/>
  <c r="N2371" i="3"/>
  <c r="N1892" i="3"/>
  <c r="N2752" i="3"/>
  <c r="Q2752" i="3" s="1"/>
  <c r="V2752" i="3" s="1"/>
  <c r="N2652" i="3"/>
  <c r="Q2652" i="3" s="1"/>
  <c r="V2652" i="3" s="1"/>
  <c r="N2303" i="3"/>
  <c r="N1899" i="3"/>
  <c r="N2906" i="3"/>
  <c r="N2828" i="3"/>
  <c r="Q2828" i="3" s="1"/>
  <c r="V2828" i="3" s="1"/>
  <c r="N2373" i="3"/>
  <c r="N2054" i="3"/>
  <c r="N2646" i="3"/>
  <c r="N2482" i="3"/>
  <c r="N2695" i="3"/>
  <c r="Q2695" i="3" s="1"/>
  <c r="V2695" i="3" s="1"/>
  <c r="N2379" i="3"/>
  <c r="N2116" i="3"/>
  <c r="N1238" i="3"/>
  <c r="N927" i="3"/>
  <c r="N1756" i="3"/>
  <c r="N1366" i="3"/>
  <c r="N1168" i="3"/>
  <c r="N1343" i="3"/>
  <c r="N1164" i="3"/>
  <c r="N715" i="3"/>
  <c r="N1236" i="3"/>
  <c r="N911" i="3"/>
  <c r="N1455" i="3"/>
  <c r="N963" i="3"/>
  <c r="N1416" i="3"/>
  <c r="N1112" i="3"/>
  <c r="N164" i="3"/>
  <c r="N51" i="3"/>
  <c r="N418" i="3"/>
  <c r="N569" i="3"/>
  <c r="N308" i="3"/>
  <c r="N557" i="3"/>
  <c r="N2330" i="3"/>
  <c r="N1392" i="3"/>
  <c r="N2715" i="3"/>
  <c r="Q2715" i="3" s="1"/>
  <c r="N1648" i="3"/>
  <c r="N2470" i="3"/>
  <c r="N2249" i="3"/>
  <c r="N1525" i="3"/>
  <c r="N1351" i="3"/>
  <c r="N2859" i="3"/>
  <c r="Q2859" i="3" s="1"/>
  <c r="N1674" i="3"/>
  <c r="N43" i="3"/>
  <c r="N717" i="3"/>
  <c r="N851" i="3"/>
  <c r="N217" i="3"/>
  <c r="N2733" i="3"/>
  <c r="Q2733" i="3" s="1"/>
  <c r="N661" i="3"/>
  <c r="N2700" i="3"/>
  <c r="Q2700" i="3" s="1"/>
  <c r="V2700" i="3" s="1"/>
  <c r="N1662" i="3"/>
  <c r="N2345" i="3"/>
  <c r="N1089" i="3"/>
  <c r="N321" i="3"/>
  <c r="N2325" i="3"/>
  <c r="N2237" i="3"/>
  <c r="N456" i="3"/>
  <c r="N1854" i="3"/>
  <c r="N1025" i="3"/>
  <c r="N305" i="3"/>
  <c r="N776" i="3"/>
  <c r="N2314" i="3"/>
  <c r="N163" i="3"/>
  <c r="N2209" i="3"/>
  <c r="N2676" i="3"/>
  <c r="N1307" i="3"/>
  <c r="N1134" i="3"/>
  <c r="N1189" i="3"/>
  <c r="N1114" i="3"/>
  <c r="N1313" i="3"/>
  <c r="N1172" i="3"/>
  <c r="N933" i="3"/>
  <c r="N698" i="3"/>
  <c r="N606" i="3"/>
  <c r="N498" i="3"/>
  <c r="N384" i="3"/>
  <c r="N654" i="3"/>
  <c r="N553" i="3"/>
  <c r="N1165" i="3"/>
  <c r="N788" i="3"/>
  <c r="N550" i="3"/>
  <c r="N530" i="3"/>
  <c r="N341" i="3"/>
  <c r="N189" i="3"/>
  <c r="N682" i="3"/>
  <c r="N746" i="3"/>
  <c r="N225" i="3"/>
  <c r="N977" i="3"/>
  <c r="N704" i="3"/>
  <c r="N193" i="3"/>
  <c r="N293" i="3"/>
  <c r="N544" i="3"/>
  <c r="N400" i="3"/>
  <c r="N84" i="3"/>
  <c r="N156" i="3"/>
  <c r="N2795" i="3"/>
  <c r="Q2795" i="3" s="1"/>
  <c r="V2795" i="3" s="1"/>
  <c r="N2442" i="3"/>
  <c r="N2686" i="3"/>
  <c r="N2492" i="3"/>
  <c r="N2956" i="3"/>
  <c r="Q2956" i="3" s="1"/>
  <c r="N2723" i="3"/>
  <c r="Q2723" i="3" s="1"/>
  <c r="V2723" i="3" s="1"/>
  <c r="N2070" i="3"/>
  <c r="N1953" i="3"/>
  <c r="N2278" i="3"/>
  <c r="N1996" i="3"/>
  <c r="N2257" i="3"/>
  <c r="N2248" i="3"/>
  <c r="N1858" i="3"/>
  <c r="N1373" i="3"/>
  <c r="N1256" i="3"/>
  <c r="N1601" i="3"/>
  <c r="N1487" i="3"/>
  <c r="N1959" i="3"/>
  <c r="N1375" i="3"/>
  <c r="N1543" i="3"/>
  <c r="N1828" i="3"/>
  <c r="N1126" i="3"/>
  <c r="N901" i="3"/>
  <c r="N1049" i="3"/>
  <c r="N753" i="3"/>
  <c r="N486" i="3"/>
  <c r="N115" i="3"/>
  <c r="N107" i="3"/>
  <c r="N436" i="3"/>
  <c r="N102" i="3"/>
  <c r="N545" i="3"/>
  <c r="N1224" i="3"/>
  <c r="N151" i="3"/>
  <c r="N1140" i="3"/>
  <c r="N70" i="3"/>
  <c r="N301" i="3"/>
  <c r="N2190" i="3"/>
  <c r="N2845" i="3"/>
  <c r="Q2845" i="3" s="1"/>
  <c r="N2648" i="3"/>
  <c r="Q2648" i="3" s="1"/>
  <c r="N2276" i="3"/>
  <c r="N1895" i="3"/>
  <c r="N2902" i="3"/>
  <c r="N2139" i="3"/>
  <c r="N1879" i="3"/>
  <c r="N2847" i="3"/>
  <c r="Q2847" i="3" s="1"/>
  <c r="N2475" i="3"/>
  <c r="N2169" i="3"/>
  <c r="N1812" i="3"/>
  <c r="N2669" i="3"/>
  <c r="Q2669" i="3" s="1"/>
  <c r="N2109" i="3"/>
  <c r="N1991" i="3"/>
  <c r="N1415" i="3"/>
  <c r="N1219" i="3"/>
  <c r="N885" i="3"/>
  <c r="N1748" i="3"/>
  <c r="N1347" i="3"/>
  <c r="N1118" i="3"/>
  <c r="N1609" i="3"/>
  <c r="N1133" i="3"/>
  <c r="N1354" i="3"/>
  <c r="N1232" i="3"/>
  <c r="N1448" i="3"/>
  <c r="N959" i="3"/>
  <c r="N1108" i="3"/>
  <c r="N410" i="3"/>
  <c r="N118" i="3"/>
  <c r="N546" i="3"/>
  <c r="N289" i="3"/>
  <c r="N444" i="3"/>
  <c r="N1746" i="3"/>
  <c r="N2553" i="3"/>
  <c r="Q2553" i="3" s="1"/>
  <c r="V2553" i="3" s="1"/>
  <c r="N2711" i="3"/>
  <c r="Q2711" i="3" s="1"/>
  <c r="N1640" i="3"/>
  <c r="N1462" i="3"/>
  <c r="O1871" i="3"/>
  <c r="N1513" i="3"/>
  <c r="N2855" i="3"/>
  <c r="Q2855" i="3" s="1"/>
  <c r="N2702" i="3"/>
  <c r="N2111" i="3"/>
  <c r="N232" i="3"/>
  <c r="N350" i="3"/>
  <c r="N302" i="3"/>
  <c r="N713" i="3"/>
  <c r="N843" i="3"/>
  <c r="N213" i="3"/>
  <c r="N1791" i="3"/>
  <c r="N795" i="3"/>
  <c r="N657" i="3"/>
  <c r="N872" i="3"/>
  <c r="N2341" i="3"/>
  <c r="N1073" i="3"/>
  <c r="N317" i="3"/>
  <c r="N1517" i="3"/>
  <c r="N2929" i="3"/>
  <c r="N1826" i="3"/>
  <c r="N1021" i="3"/>
  <c r="N989" i="3"/>
  <c r="N2739" i="3"/>
  <c r="Q2739" i="3" s="1"/>
  <c r="O1374" i="3"/>
  <c r="N253" i="3"/>
  <c r="N772" i="3"/>
  <c r="N1337" i="3"/>
  <c r="N2294" i="3"/>
  <c r="N139" i="3"/>
  <c r="N2205" i="3"/>
  <c r="N2480" i="3"/>
  <c r="N2587" i="3"/>
  <c r="Q2587" i="3" s="1"/>
  <c r="N2990" i="3"/>
  <c r="N597" i="3"/>
  <c r="N416" i="3"/>
  <c r="N1041" i="3"/>
  <c r="N1469" i="3"/>
  <c r="N1004" i="3"/>
  <c r="N1722" i="3"/>
  <c r="N1130" i="3"/>
  <c r="N1272" i="3"/>
  <c r="N908" i="3"/>
  <c r="N1031" i="3"/>
  <c r="N840" i="3"/>
  <c r="N761" i="3"/>
  <c r="N647" i="3"/>
  <c r="N477" i="3"/>
  <c r="N800" i="3"/>
  <c r="N714" i="3"/>
  <c r="N631" i="3"/>
  <c r="N771" i="3"/>
  <c r="N1156" i="3"/>
  <c r="N855" i="3"/>
  <c r="N1070" i="3"/>
  <c r="N640" i="3"/>
  <c r="N148" i="3"/>
  <c r="N639" i="3"/>
  <c r="N505" i="3"/>
  <c r="N188" i="3"/>
  <c r="N224" i="3"/>
  <c r="N122" i="3"/>
  <c r="N76" i="3"/>
  <c r="N2922" i="3"/>
  <c r="Q2922" i="3" s="1"/>
  <c r="N2809" i="3"/>
  <c r="N2498" i="3"/>
  <c r="T2924" i="3"/>
  <c r="N2435" i="3"/>
  <c r="N2431" i="3"/>
  <c r="N2731" i="3"/>
  <c r="Q2731" i="3" s="1"/>
  <c r="N2867" i="3"/>
  <c r="Q2867" i="3" s="1"/>
  <c r="N2654" i="3"/>
  <c r="Q2654" i="3" s="1"/>
  <c r="V2654" i="3" s="1"/>
  <c r="N2481" i="3"/>
  <c r="N2941" i="3"/>
  <c r="N2342" i="3"/>
  <c r="N2014" i="3"/>
  <c r="N2354" i="3"/>
  <c r="N2073" i="3"/>
  <c r="N1593" i="3"/>
  <c r="N1372" i="3"/>
  <c r="N1578" i="3"/>
  <c r="N1368" i="3"/>
  <c r="N1696" i="3"/>
  <c r="N1794" i="3"/>
  <c r="N1669" i="3"/>
  <c r="N1824" i="3"/>
  <c r="N1651" i="3"/>
  <c r="N1386" i="3"/>
  <c r="N1226" i="3"/>
  <c r="N1129" i="3"/>
  <c r="N1101" i="3"/>
  <c r="N1115" i="3"/>
  <c r="N600" i="3"/>
  <c r="N1033" i="3"/>
  <c r="N734" i="3"/>
  <c r="N897" i="3"/>
  <c r="N863" i="3"/>
  <c r="N733" i="3"/>
  <c r="N513" i="3"/>
  <c r="N424" i="3"/>
  <c r="N249" i="3"/>
  <c r="N541" i="3"/>
  <c r="N140" i="3"/>
  <c r="N405" i="3"/>
  <c r="N309" i="3"/>
  <c r="N48" i="3"/>
  <c r="N67" i="3"/>
  <c r="N59" i="3"/>
  <c r="N396" i="3"/>
  <c r="N297" i="3"/>
  <c r="N2212" i="3"/>
  <c r="N1866" i="3"/>
  <c r="N2336" i="3"/>
  <c r="N2736" i="3"/>
  <c r="Q2736" i="3" s="1"/>
  <c r="N2825" i="3"/>
  <c r="Q2825" i="3" s="1"/>
  <c r="V2825" i="3" s="1"/>
  <c r="N2883" i="3"/>
  <c r="Q2883" i="3" s="1"/>
  <c r="N1988" i="3"/>
  <c r="N2603" i="3"/>
  <c r="Q2603" i="3" s="1"/>
  <c r="N2468" i="3"/>
  <c r="N2334" i="3"/>
  <c r="N2889" i="3"/>
  <c r="Q2889" i="3" s="1"/>
  <c r="N2105" i="3"/>
  <c r="N1400" i="3"/>
  <c r="N1028" i="3"/>
  <c r="N1039" i="3"/>
  <c r="N1511" i="3"/>
  <c r="N1312" i="3"/>
  <c r="N829" i="3"/>
  <c r="N1690" i="3"/>
  <c r="N844" i="3"/>
  <c r="N1549" i="3"/>
  <c r="N1440" i="3"/>
  <c r="N955" i="3"/>
  <c r="N755" i="3"/>
  <c r="N1656" i="3"/>
  <c r="N1078" i="3"/>
  <c r="N64" i="3"/>
  <c r="N306" i="3"/>
  <c r="N489" i="3"/>
  <c r="N336" i="3"/>
  <c r="N402" i="3"/>
  <c r="N110" i="3"/>
  <c r="N542" i="3"/>
  <c r="N743" i="3"/>
  <c r="N393" i="3"/>
  <c r="N2546" i="3"/>
  <c r="Q2546" i="3" s="1"/>
  <c r="V2546" i="3" s="1"/>
  <c r="N1653" i="3"/>
  <c r="N1589" i="3"/>
  <c r="N1399" i="3"/>
  <c r="N2691" i="3"/>
  <c r="Q2691" i="3" s="1"/>
  <c r="N2321" i="3"/>
  <c r="N1450" i="3"/>
  <c r="N2194" i="3"/>
  <c r="N1509" i="3"/>
  <c r="N1308" i="3"/>
  <c r="N2288" i="3"/>
  <c r="N2107" i="3"/>
  <c r="N1909" i="3"/>
  <c r="N212" i="3"/>
  <c r="N346" i="3"/>
  <c r="N298" i="3"/>
  <c r="N2958" i="3"/>
  <c r="Q2958" i="3" s="1"/>
  <c r="V2958" i="3" s="1"/>
  <c r="N709" i="3"/>
  <c r="N1094" i="3"/>
  <c r="N839" i="3"/>
  <c r="N1311" i="3"/>
  <c r="N2606" i="3"/>
  <c r="N1127" i="3"/>
  <c r="N2323" i="3"/>
  <c r="N649" i="3"/>
  <c r="N1467" i="3"/>
  <c r="N1061" i="3"/>
  <c r="N2118" i="3"/>
  <c r="N1176" i="3"/>
  <c r="N1667" i="3"/>
  <c r="N985" i="3"/>
  <c r="N2735" i="3"/>
  <c r="Q2735" i="3" s="1"/>
  <c r="N2671" i="3"/>
  <c r="Q2671" i="3" s="1"/>
  <c r="V2671" i="3" s="1"/>
  <c r="N680" i="3"/>
  <c r="N119" i="3"/>
  <c r="N2437" i="3"/>
  <c r="N1011" i="3"/>
  <c r="N1131" i="3"/>
  <c r="N998" i="3"/>
  <c r="N878" i="3"/>
  <c r="N1016" i="3"/>
  <c r="N966" i="3"/>
  <c r="N950" i="3"/>
  <c r="N790" i="3"/>
  <c r="N660" i="3"/>
  <c r="N822" i="3"/>
  <c r="N887" i="3"/>
  <c r="N571" i="3"/>
  <c r="N519" i="3"/>
  <c r="N487" i="3"/>
  <c r="N692" i="3"/>
  <c r="N523" i="3"/>
  <c r="N491" i="3"/>
  <c r="N323" i="3"/>
  <c r="N299" i="3"/>
  <c r="N234" i="3"/>
  <c r="N186" i="3"/>
  <c r="N347" i="3"/>
  <c r="N187" i="3"/>
  <c r="N113" i="3"/>
  <c r="N77" i="3"/>
  <c r="N41" i="3"/>
  <c r="N251" i="3"/>
  <c r="N2836" i="3"/>
  <c r="Q2836" i="3" s="1"/>
  <c r="N2720" i="3"/>
  <c r="N2694" i="3"/>
  <c r="Q2694" i="3" s="1"/>
  <c r="V2694" i="3" s="1"/>
  <c r="N2811" i="3"/>
  <c r="Q2811" i="3" s="1"/>
  <c r="V2811" i="3" s="1"/>
  <c r="N2729" i="3"/>
  <c r="Q2729" i="3" s="1"/>
  <c r="N2660" i="3"/>
  <c r="N2533" i="3"/>
  <c r="Q2533" i="3" s="1"/>
  <c r="N2540" i="3"/>
  <c r="Q2540" i="3" s="1"/>
  <c r="V2540" i="3" s="1"/>
  <c r="N2537" i="3"/>
  <c r="Q2537" i="3" s="1"/>
  <c r="N2684" i="3"/>
  <c r="Q2684" i="3" s="1"/>
  <c r="N2299" i="3"/>
  <c r="N2627" i="3"/>
  <c r="Q2627" i="3" s="1"/>
  <c r="N2238" i="3"/>
  <c r="N2232" i="3"/>
  <c r="N2018" i="3"/>
  <c r="N1918" i="3"/>
  <c r="N2082" i="3"/>
  <c r="N2089" i="3"/>
  <c r="N1855" i="3"/>
  <c r="N1768" i="3"/>
  <c r="N1784" i="3"/>
  <c r="N2068" i="3"/>
  <c r="N1793" i="3"/>
  <c r="N2064" i="3"/>
  <c r="N1705" i="3"/>
  <c r="N1634" i="3"/>
  <c r="N1750" i="3"/>
  <c r="N1393" i="3"/>
  <c r="N1358" i="3"/>
  <c r="N1539" i="3"/>
  <c r="N1377" i="3"/>
  <c r="N1442" i="3"/>
  <c r="N1305" i="3"/>
  <c r="N1302" i="3"/>
  <c r="N1173" i="3"/>
  <c r="N1388" i="3"/>
  <c r="N1423" i="3"/>
  <c r="N1244" i="3"/>
  <c r="N1119" i="3"/>
  <c r="N1672" i="3"/>
  <c r="N1253" i="3"/>
  <c r="N824" i="3"/>
  <c r="N690" i="3"/>
  <c r="N368" i="3"/>
  <c r="N837" i="3"/>
  <c r="N759" i="3"/>
  <c r="N612" i="3"/>
  <c r="N461" i="3"/>
  <c r="N856" i="3"/>
  <c r="N726" i="3"/>
  <c r="N517" i="3"/>
  <c r="N797" i="3"/>
  <c r="N502" i="3"/>
  <c r="N1056" i="3"/>
  <c r="N1148" i="3"/>
  <c r="N330" i="3"/>
  <c r="N142" i="3"/>
  <c r="N615" i="3"/>
  <c r="N493" i="3"/>
  <c r="N679" i="3"/>
  <c r="N185" i="3"/>
  <c r="N184" i="3"/>
  <c r="N168" i="3"/>
  <c r="N114" i="3"/>
  <c r="N324" i="3"/>
  <c r="N68" i="3"/>
  <c r="N143" i="3"/>
  <c r="N2914" i="3"/>
  <c r="Q2914" i="3" s="1"/>
  <c r="V2914" i="3" s="1"/>
  <c r="N2382" i="3"/>
  <c r="N2777" i="3"/>
  <c r="Q2777" i="3" s="1"/>
  <c r="N2909" i="3"/>
  <c r="Q2909" i="3" s="1"/>
  <c r="N2679" i="3"/>
  <c r="Q2679" i="3" s="1"/>
  <c r="N2863" i="3"/>
  <c r="Q2863" i="3" s="1"/>
  <c r="V2863" i="3" s="1"/>
  <c r="N2456" i="3"/>
  <c r="N2561" i="3"/>
  <c r="Q2561" i="3" s="1"/>
  <c r="V2561" i="3" s="1"/>
  <c r="N2311" i="3"/>
  <c r="N2004" i="3"/>
  <c r="N1940" i="3"/>
  <c r="N2017" i="3"/>
  <c r="N1979" i="3"/>
  <c r="N1853" i="3"/>
  <c r="N1816" i="3"/>
  <c r="N1339" i="3"/>
  <c r="N1875" i="3"/>
  <c r="N1694" i="3"/>
  <c r="N1586" i="3"/>
  <c r="N1472" i="3"/>
  <c r="N1369" i="3"/>
  <c r="N1707" i="3"/>
  <c r="N1567" i="3"/>
  <c r="N1314" i="3"/>
  <c r="N1929" i="3"/>
  <c r="N1817" i="3"/>
  <c r="N705" i="3"/>
  <c r="N558" i="3"/>
  <c r="N1111" i="3"/>
  <c r="N686" i="3"/>
  <c r="N864" i="3"/>
  <c r="N893" i="3"/>
  <c r="N1265" i="3"/>
  <c r="N859" i="3"/>
  <c r="N703" i="3"/>
  <c r="N468" i="3"/>
  <c r="N95" i="3"/>
  <c r="N577" i="3"/>
  <c r="N534" i="3"/>
  <c r="N1221" i="3"/>
  <c r="N394" i="3"/>
  <c r="N915" i="3"/>
  <c r="N514" i="3"/>
  <c r="N160" i="3"/>
  <c r="N2571" i="3"/>
  <c r="Q2571" i="3" s="1"/>
  <c r="N2333" i="3"/>
  <c r="N2059" i="3"/>
  <c r="N2957" i="3"/>
  <c r="N2420" i="3"/>
  <c r="N2879" i="3"/>
  <c r="Q2879" i="3" s="1"/>
  <c r="V2879" i="3" s="1"/>
  <c r="N2298" i="3"/>
  <c r="N2114" i="3"/>
  <c r="N1984" i="3"/>
  <c r="N1860" i="3"/>
  <c r="N2448" i="3"/>
  <c r="N2308" i="3"/>
  <c r="N2202" i="3"/>
  <c r="N1512" i="3"/>
  <c r="N1020" i="3"/>
  <c r="N1643" i="3"/>
  <c r="N949" i="3"/>
  <c r="N1499" i="3"/>
  <c r="N685" i="3"/>
  <c r="N1661" i="3"/>
  <c r="N1327" i="3"/>
  <c r="N1152" i="3"/>
  <c r="N1704" i="3"/>
  <c r="N1537" i="3"/>
  <c r="N1417" i="3"/>
  <c r="N1128" i="3"/>
  <c r="N947" i="3"/>
  <c r="N945" i="3"/>
  <c r="N295" i="3"/>
  <c r="N458" i="3"/>
  <c r="N328" i="3"/>
  <c r="N94" i="3"/>
  <c r="N389" i="3"/>
  <c r="N1310" i="3"/>
  <c r="N2310" i="3"/>
  <c r="N1633" i="3"/>
  <c r="N1585" i="3"/>
  <c r="N1395" i="3"/>
  <c r="N2313" i="3"/>
  <c r="N1883" i="3"/>
  <c r="N1624" i="3"/>
  <c r="N2088" i="3"/>
  <c r="N1422" i="3"/>
  <c r="N1296" i="3"/>
  <c r="N2954" i="3"/>
  <c r="N1097" i="3"/>
  <c r="N204" i="3"/>
  <c r="N663" i="3"/>
  <c r="N318" i="3"/>
  <c r="N294" i="3"/>
  <c r="N2087" i="3"/>
  <c r="N1295" i="3"/>
  <c r="N775" i="3"/>
  <c r="N2602" i="3"/>
  <c r="N2315" i="3"/>
  <c r="N1170" i="3"/>
  <c r="N633" i="3"/>
  <c r="N1451" i="3"/>
  <c r="N2441" i="3"/>
  <c r="N1434" i="3"/>
  <c r="N1057" i="3"/>
  <c r="N1967" i="3"/>
  <c r="N2050" i="3"/>
  <c r="N2917" i="3"/>
  <c r="Q2917" i="3" s="1"/>
  <c r="N1992" i="3"/>
  <c r="N664" i="3"/>
  <c r="N111" i="3"/>
  <c r="N995" i="3"/>
  <c r="N2124" i="3"/>
  <c r="N1736" i="3"/>
  <c r="N1943" i="3"/>
  <c r="N2996" i="3"/>
  <c r="N668" i="3"/>
  <c r="N278" i="3"/>
  <c r="N230" i="3"/>
  <c r="N182" i="3"/>
  <c r="N335" i="3"/>
  <c r="N423" i="3"/>
  <c r="N391" i="3"/>
  <c r="N367" i="3"/>
  <c r="N109" i="3"/>
  <c r="N73" i="3"/>
  <c r="N281" i="3"/>
  <c r="N231" i="3"/>
  <c r="N2927" i="3"/>
  <c r="Q2927" i="3" s="1"/>
  <c r="N2721" i="3"/>
  <c r="Q2721" i="3" s="1"/>
  <c r="V2721" i="3" s="1"/>
  <c r="N2918" i="3"/>
  <c r="Q2918" i="3" s="1"/>
  <c r="N2806" i="3"/>
  <c r="Q2806" i="3" s="1"/>
  <c r="V2806" i="3" s="1"/>
  <c r="N2637" i="3"/>
  <c r="N2705" i="3"/>
  <c r="Q2705" i="3" s="1"/>
  <c r="N2388" i="3"/>
  <c r="N2528" i="3"/>
  <c r="N2550" i="3"/>
  <c r="Q2550" i="3" s="1"/>
  <c r="N2479" i="3"/>
  <c r="N2319" i="3"/>
  <c r="N2365" i="3"/>
  <c r="N2228" i="3"/>
  <c r="T2627" i="3"/>
  <c r="N2125" i="3"/>
  <c r="N2438" i="3"/>
  <c r="N2008" i="3"/>
  <c r="N2296" i="3"/>
  <c r="N2024" i="3"/>
  <c r="N2225" i="3"/>
  <c r="N2086" i="3"/>
  <c r="N2180" i="3"/>
  <c r="N2043" i="3"/>
  <c r="N1889" i="3"/>
  <c r="N1850" i="3"/>
  <c r="N2258" i="3"/>
  <c r="N2183" i="3"/>
  <c r="N1835" i="3"/>
  <c r="N1891" i="3"/>
  <c r="N1808" i="3"/>
  <c r="N1937" i="3"/>
  <c r="N1720" i="3"/>
  <c r="N1618" i="3"/>
  <c r="N1590" i="3"/>
  <c r="N1381" i="3"/>
  <c r="N1443" i="3"/>
  <c r="N2077" i="3"/>
  <c r="N1598" i="3"/>
  <c r="N1297" i="3"/>
  <c r="N1277" i="3"/>
  <c r="N1113" i="3"/>
  <c r="N1208" i="3"/>
  <c r="N1365" i="3"/>
  <c r="N1456" i="3"/>
  <c r="N816" i="3"/>
  <c r="N719" i="3"/>
  <c r="N585" i="3"/>
  <c r="N1355" i="3"/>
  <c r="N881" i="3"/>
  <c r="N453" i="3"/>
  <c r="N848" i="3"/>
  <c r="N1317" i="3"/>
  <c r="N880" i="3"/>
  <c r="N398" i="3"/>
  <c r="N656" i="3"/>
  <c r="N256" i="3"/>
  <c r="N1145" i="3"/>
  <c r="N264" i="3"/>
  <c r="N619" i="3"/>
  <c r="N490" i="3"/>
  <c r="N509" i="3"/>
  <c r="N627" i="3"/>
  <c r="N457" i="3"/>
  <c r="N169" i="3"/>
  <c r="N672" i="3"/>
  <c r="N413" i="3"/>
  <c r="N165" i="3"/>
  <c r="N106" i="3"/>
  <c r="N282" i="3"/>
  <c r="N229" i="3"/>
  <c r="N60" i="3"/>
  <c r="N941" i="3"/>
  <c r="N2609" i="3"/>
  <c r="Q2609" i="3" s="1"/>
  <c r="V2609" i="3" s="1"/>
  <c r="N2925" i="3"/>
  <c r="N2589" i="3"/>
  <c r="Q2589" i="3" s="1"/>
  <c r="V2589" i="3" s="1"/>
  <c r="N2425" i="3"/>
  <c r="N2875" i="3"/>
  <c r="Q2875" i="3" s="1"/>
  <c r="V2875" i="3" s="1"/>
  <c r="N2419" i="3"/>
  <c r="N2672" i="3"/>
  <c r="Z2672" i="3" s="1"/>
  <c r="N2452" i="3"/>
  <c r="N2923" i="3"/>
  <c r="Q2923" i="3" s="1"/>
  <c r="V2923" i="3" s="1"/>
  <c r="N2713" i="3"/>
  <c r="Q2713" i="3" s="1"/>
  <c r="N2952" i="3"/>
  <c r="Q2952" i="3" s="1"/>
  <c r="N2681" i="3"/>
  <c r="Q2681" i="3" s="1"/>
  <c r="V2681" i="3" s="1"/>
  <c r="N2267" i="3"/>
  <c r="N2305" i="3"/>
  <c r="N2078" i="3"/>
  <c r="N2007" i="3"/>
  <c r="N2324" i="3"/>
  <c r="N1972" i="3"/>
  <c r="N1849" i="3"/>
  <c r="N1923" i="3"/>
  <c r="N1846" i="3"/>
  <c r="N1464" i="3"/>
  <c r="N1961" i="3"/>
  <c r="N1602" i="3"/>
  <c r="N983" i="3"/>
  <c r="N532" i="3"/>
  <c r="N860" i="3"/>
  <c r="N696" i="3"/>
  <c r="N889" i="3"/>
  <c r="N706" i="3"/>
  <c r="N1017" i="3"/>
  <c r="N637" i="3"/>
  <c r="N314" i="3"/>
  <c r="N220" i="3"/>
  <c r="N1171" i="3"/>
  <c r="N414" i="3"/>
  <c r="N616" i="3"/>
  <c r="N510" i="3"/>
  <c r="N2179" i="3"/>
  <c r="N2605" i="3"/>
  <c r="Q2605" i="3" s="1"/>
  <c r="N2066" i="3"/>
  <c r="N1861" i="3"/>
  <c r="N2200" i="3"/>
  <c r="N1795" i="3"/>
  <c r="N2426" i="3"/>
  <c r="N2301" i="3"/>
  <c r="N2544" i="3"/>
  <c r="N1359" i="3"/>
  <c r="N1005" i="3"/>
  <c r="N923" i="3"/>
  <c r="N1801" i="3"/>
  <c r="N1290" i="3"/>
  <c r="N904" i="3"/>
  <c r="N681" i="3"/>
  <c r="N1319" i="3"/>
  <c r="N1144" i="3"/>
  <c r="N737" i="3"/>
  <c r="N1521" i="3"/>
  <c r="N1364" i="3"/>
  <c r="N691" i="3"/>
  <c r="N291" i="3"/>
  <c r="N320" i="3"/>
  <c r="N86" i="3"/>
  <c r="N480" i="3"/>
  <c r="N385" i="3"/>
  <c r="N2534" i="3"/>
  <c r="N1852" i="3"/>
  <c r="N1581" i="3"/>
  <c r="N2631" i="3"/>
  <c r="Q2631" i="3" s="1"/>
  <c r="N2352" i="3"/>
  <c r="N2001" i="3"/>
  <c r="N1288" i="3"/>
  <c r="N2767" i="3"/>
  <c r="N1893" i="3"/>
  <c r="N560" i="3"/>
  <c r="N200" i="3"/>
  <c r="N659" i="3"/>
  <c r="N290" i="3"/>
  <c r="N1067" i="3"/>
  <c r="N937" i="3"/>
  <c r="N1921" i="3"/>
  <c r="N1150" i="3"/>
  <c r="N629" i="3"/>
  <c r="N2975" i="3"/>
  <c r="N1447" i="3"/>
  <c r="N2512" i="3"/>
  <c r="N2119" i="3"/>
  <c r="N1430" i="3"/>
  <c r="N1053" i="3"/>
  <c r="N1963" i="3"/>
  <c r="N1045" i="3"/>
  <c r="N2913" i="3"/>
  <c r="Q2913" i="3" s="1"/>
  <c r="N1300" i="3"/>
  <c r="N648" i="3"/>
  <c r="N1851" i="3"/>
  <c r="N103" i="3"/>
  <c r="N2265" i="3"/>
  <c r="N939" i="3"/>
  <c r="N1732" i="3"/>
  <c r="N2483" i="3"/>
  <c r="N207" i="3"/>
  <c r="N174" i="3"/>
  <c r="N158" i="3"/>
  <c r="N2928" i="3"/>
  <c r="N2717" i="3"/>
  <c r="Q2717" i="3" s="1"/>
  <c r="V2717" i="3" s="1"/>
  <c r="N2667" i="3"/>
  <c r="Q2667" i="3" s="1"/>
  <c r="V2667" i="3" s="1"/>
  <c r="N2837" i="3"/>
  <c r="N2745" i="3"/>
  <c r="Q2745" i="3" s="1"/>
  <c r="N2582" i="3"/>
  <c r="N2489" i="3"/>
  <c r="N2628" i="3"/>
  <c r="N2519" i="3"/>
  <c r="Q2519" i="3" s="1"/>
  <c r="N2368" i="3"/>
  <c r="N2754" i="3"/>
  <c r="Q2754" i="3" s="1"/>
  <c r="N2363" i="3"/>
  <c r="N2176" i="3"/>
  <c r="N2395" i="3"/>
  <c r="N2173" i="3"/>
  <c r="N1998" i="3"/>
  <c r="N2071" i="3"/>
  <c r="N2307" i="3"/>
  <c r="N2047" i="3"/>
  <c r="N1938" i="3"/>
  <c r="N1884" i="3"/>
  <c r="N2039" i="3"/>
  <c r="N1778" i="3"/>
  <c r="N1806" i="3"/>
  <c r="N1673" i="3"/>
  <c r="N1681" i="3"/>
  <c r="N1558" i="3"/>
  <c r="N1769" i="3"/>
  <c r="N1747" i="3"/>
  <c r="N1715" i="3"/>
  <c r="N1483" i="3"/>
  <c r="N1418" i="3"/>
  <c r="N1535" i="3"/>
  <c r="N1436" i="3"/>
  <c r="N1807" i="3"/>
  <c r="N1162" i="3"/>
  <c r="N1177" i="3"/>
  <c r="N1102" i="3"/>
  <c r="N1356" i="3"/>
  <c r="N1501" i="3"/>
  <c r="N987" i="3"/>
  <c r="N805" i="3"/>
  <c r="N574" i="3"/>
  <c r="N434" i="3"/>
  <c r="N815" i="3"/>
  <c r="N718" i="3"/>
  <c r="N602" i="3"/>
  <c r="N1132" i="3"/>
  <c r="N834" i="3"/>
  <c r="N674" i="3"/>
  <c r="N497" i="3"/>
  <c r="N1044" i="3"/>
  <c r="N780" i="3"/>
  <c r="N702" i="3"/>
  <c r="N620" i="3"/>
  <c r="N735" i="3"/>
  <c r="N362" i="3"/>
  <c r="N1007" i="3"/>
  <c r="N286" i="3"/>
  <c r="N153" i="3"/>
  <c r="N626" i="3"/>
  <c r="N155" i="3"/>
  <c r="N739" i="3"/>
  <c r="N98" i="3"/>
  <c r="N192" i="3"/>
  <c r="N52" i="3"/>
  <c r="T2982" i="3"/>
  <c r="N2567" i="3"/>
  <c r="Q2567" i="3" s="1"/>
  <c r="V2567" i="3" s="1"/>
  <c r="N2871" i="3"/>
  <c r="Q2871" i="3" s="1"/>
  <c r="N2614" i="3"/>
  <c r="W2894" i="3"/>
  <c r="N2251" i="3"/>
  <c r="N2196" i="3"/>
  <c r="N2302" i="3"/>
  <c r="N1934" i="3"/>
  <c r="N2253" i="3"/>
  <c r="N2075" i="3"/>
  <c r="N2227" i="3"/>
  <c r="N2000" i="3"/>
  <c r="N2046" i="3"/>
  <c r="N1838" i="3"/>
  <c r="N1919" i="3"/>
  <c r="N1802" i="3"/>
  <c r="N1954" i="3"/>
  <c r="N1644" i="3"/>
  <c r="N1220" i="3"/>
  <c r="N1810" i="3"/>
  <c r="N1613" i="3"/>
  <c r="N1510" i="3"/>
  <c r="N1306" i="3"/>
  <c r="N1214" i="3"/>
  <c r="N830" i="3"/>
  <c r="N537" i="3"/>
  <c r="N1080" i="3"/>
  <c r="N521" i="3"/>
  <c r="N1222" i="3"/>
  <c r="N832" i="3"/>
  <c r="N1124" i="3"/>
  <c r="N975" i="3"/>
  <c r="N667" i="3"/>
  <c r="N406" i="3"/>
  <c r="N310" i="3"/>
  <c r="N586" i="3"/>
  <c r="N340" i="3"/>
  <c r="N621" i="3"/>
  <c r="N13" i="3"/>
  <c r="N112" i="3"/>
  <c r="W2787" i="3"/>
  <c r="T2556" i="3"/>
  <c r="N2326" i="3"/>
  <c r="O2175" i="3"/>
  <c r="N2005" i="3"/>
  <c r="N2062" i="3"/>
  <c r="W2825" i="3"/>
  <c r="N2499" i="3"/>
  <c r="N2241" i="3"/>
  <c r="N2095" i="3"/>
  <c r="N2010" i="3"/>
  <c r="W2861" i="3"/>
  <c r="N1001" i="3"/>
  <c r="N873" i="3"/>
  <c r="N1782" i="3"/>
  <c r="N900" i="3"/>
  <c r="N673" i="3"/>
  <c r="N707" i="3"/>
  <c r="N1341" i="3"/>
  <c r="N695" i="3"/>
  <c r="N1357" i="3"/>
  <c r="N260" i="3"/>
  <c r="N130" i="3"/>
  <c r="N316" i="3"/>
  <c r="N472" i="3"/>
  <c r="N141" i="3"/>
  <c r="N688" i="3"/>
  <c r="N381" i="3"/>
  <c r="N2933" i="3"/>
  <c r="Q2933" i="3" s="1"/>
  <c r="V2933" i="3" s="1"/>
  <c r="N2259" i="3"/>
  <c r="W2727" i="3"/>
  <c r="N2243" i="3"/>
  <c r="N2940" i="3"/>
  <c r="Q2940" i="3" s="1"/>
  <c r="T2659" i="3"/>
  <c r="N1545" i="3"/>
  <c r="N2619" i="3"/>
  <c r="N1993" i="3"/>
  <c r="W2768" i="3"/>
  <c r="N1237" i="3"/>
  <c r="W2811" i="3"/>
  <c r="N1823" i="3"/>
  <c r="N921" i="3"/>
  <c r="N556" i="3"/>
  <c r="N638" i="3"/>
  <c r="N1531" i="3"/>
  <c r="N1055" i="3"/>
  <c r="N764" i="3"/>
  <c r="N1117" i="3"/>
  <c r="N157" i="3"/>
  <c r="N625" i="3"/>
  <c r="N2939" i="3"/>
  <c r="Q2939" i="3" s="1"/>
  <c r="N2390" i="3"/>
  <c r="N1435" i="3"/>
  <c r="N2143" i="3"/>
  <c r="N2508" i="3"/>
  <c r="N1410" i="3"/>
  <c r="N931" i="3"/>
  <c r="N1278" i="3"/>
  <c r="N2905" i="3"/>
  <c r="Q2905" i="3" s="1"/>
  <c r="W2558" i="3"/>
  <c r="N1751" i="3"/>
  <c r="T2732" i="3"/>
  <c r="W2595" i="3"/>
  <c r="N2930" i="3"/>
  <c r="Q2930" i="3" s="1"/>
  <c r="N2993" i="3"/>
  <c r="Q2993" i="3" s="1"/>
  <c r="V2993" i="3" s="1"/>
  <c r="N1847" i="3"/>
  <c r="N87" i="3"/>
  <c r="N819" i="3"/>
  <c r="N2359" i="3"/>
  <c r="N1888" i="3"/>
  <c r="N1209" i="3"/>
  <c r="N1233" i="3"/>
  <c r="N1257" i="3"/>
  <c r="N1071" i="3"/>
  <c r="N1062" i="3"/>
  <c r="N1012" i="3"/>
  <c r="N1027" i="3"/>
  <c r="N1042" i="3"/>
  <c r="N1242" i="3"/>
  <c r="N946" i="3"/>
  <c r="N1092" i="3"/>
  <c r="N932" i="3"/>
  <c r="N1026" i="3"/>
  <c r="N879" i="3"/>
  <c r="N786" i="3"/>
  <c r="N766" i="3"/>
  <c r="N652" i="3"/>
  <c r="N716" i="3"/>
  <c r="N559" i="3"/>
  <c r="N511" i="3"/>
  <c r="N479" i="3"/>
  <c r="N515" i="3"/>
  <c r="N483" i="3"/>
  <c r="N683" i="3"/>
  <c r="N270" i="3"/>
  <c r="N222" i="3"/>
  <c r="N419" i="3"/>
  <c r="N415" i="3"/>
  <c r="N387" i="3"/>
  <c r="N363" i="3"/>
  <c r="N105" i="3"/>
  <c r="N69" i="3"/>
  <c r="N199" i="3"/>
  <c r="N275" i="3"/>
  <c r="N170" i="3"/>
  <c r="N283" i="3"/>
  <c r="N2919" i="3"/>
  <c r="Q2919" i="3" s="1"/>
  <c r="V2919" i="3" s="1"/>
  <c r="N2680" i="3"/>
  <c r="Q2680" i="3" s="1"/>
  <c r="V2680" i="3" s="1"/>
  <c r="N2657" i="3"/>
  <c r="Q2657" i="3" s="1"/>
  <c r="N2773" i="3"/>
  <c r="Q2773" i="3" s="1"/>
  <c r="V2773" i="3" s="1"/>
  <c r="N2988" i="3"/>
  <c r="Q2988" i="3" s="1"/>
  <c r="N2884" i="3"/>
  <c r="Q2884" i="3" s="1"/>
  <c r="T2611" i="3"/>
  <c r="N2421" i="3"/>
  <c r="N2503" i="3"/>
  <c r="N2356" i="3"/>
  <c r="N2405" i="3"/>
  <c r="N2297" i="3"/>
  <c r="N2295" i="3"/>
  <c r="N2277" i="3"/>
  <c r="N2128" i="3"/>
  <c r="N2284" i="3"/>
  <c r="N2215" i="3"/>
  <c r="N2292" i="3"/>
  <c r="N2040" i="3"/>
  <c r="N1896" i="3"/>
  <c r="N2036" i="3"/>
  <c r="N2286" i="3"/>
  <c r="N2279" i="3"/>
  <c r="N2006" i="3"/>
  <c r="N1840" i="3"/>
  <c r="N1761" i="3"/>
  <c r="N1796" i="3"/>
  <c r="N1865" i="3"/>
  <c r="N1766" i="3"/>
  <c r="N1848" i="3"/>
  <c r="N1649" i="3"/>
  <c r="N1457" i="3"/>
  <c r="N1758" i="3"/>
  <c r="N1666" i="3"/>
  <c r="N1348" i="3"/>
  <c r="N1340" i="3"/>
  <c r="N1527" i="3"/>
  <c r="N1285" i="3"/>
  <c r="N1088" i="3"/>
  <c r="N1158" i="3"/>
  <c r="N1175" i="3"/>
  <c r="N1391" i="3"/>
  <c r="N1206" i="3"/>
  <c r="N1098" i="3"/>
  <c r="N1641" i="3"/>
  <c r="N1330" i="3"/>
  <c r="N802" i="3"/>
  <c r="N762" i="3"/>
  <c r="N565" i="3"/>
  <c r="N710" i="3"/>
  <c r="N596" i="3"/>
  <c r="N1110" i="3"/>
  <c r="N494" i="3"/>
  <c r="N598" i="3"/>
  <c r="N463" i="3"/>
  <c r="N244" i="3"/>
  <c r="N1032" i="3"/>
  <c r="N221" i="3"/>
  <c r="N473" i="3"/>
  <c r="N943" i="3"/>
  <c r="N439" i="3"/>
  <c r="N292" i="3"/>
  <c r="N999" i="3"/>
  <c r="N377" i="3"/>
  <c r="N588" i="3"/>
  <c r="N390" i="3"/>
  <c r="N147" i="3"/>
  <c r="N366" i="3"/>
  <c r="N273" i="3"/>
  <c r="N313" i="3"/>
  <c r="N152" i="3"/>
  <c r="N300" i="3"/>
  <c r="N332" i="3"/>
  <c r="N90" i="3"/>
  <c r="N44" i="3"/>
  <c r="N2978" i="3"/>
  <c r="Q2978" i="3" s="1"/>
  <c r="T2599" i="3"/>
  <c r="N2462" i="3"/>
  <c r="N2896" i="3"/>
  <c r="Q2896" i="3" s="1"/>
  <c r="N2740" i="3"/>
  <c r="Q2740" i="3" s="1"/>
  <c r="N2378" i="3"/>
  <c r="N2857" i="3"/>
  <c r="Q2857" i="3" s="1"/>
  <c r="N2409" i="3"/>
  <c r="N2518" i="3"/>
  <c r="Q2518" i="3" s="1"/>
  <c r="V2518" i="3" s="1"/>
  <c r="N2934" i="3"/>
  <c r="N2832" i="3"/>
  <c r="Q2832" i="3" s="1"/>
  <c r="V2832" i="3" s="1"/>
  <c r="N2517" i="3"/>
  <c r="N1985" i="3"/>
  <c r="N2058" i="3"/>
  <c r="N1887" i="3"/>
  <c r="N2317" i="3"/>
  <c r="N1939" i="3"/>
  <c r="N1787" i="3"/>
  <c r="N1650" i="3"/>
  <c r="N1298" i="3"/>
  <c r="N1834" i="3"/>
  <c r="N1658" i="3"/>
  <c r="N1454" i="3"/>
  <c r="N1332" i="3"/>
  <c r="N1497" i="3"/>
  <c r="N1797" i="3"/>
  <c r="N1507" i="3"/>
  <c r="N1859" i="3"/>
  <c r="N1081" i="3"/>
  <c r="N526" i="3"/>
  <c r="N991" i="3"/>
  <c r="N973" i="3"/>
  <c r="N1252" i="3"/>
  <c r="N662" i="3"/>
  <c r="N492" i="3"/>
  <c r="N976" i="3"/>
  <c r="N828" i="3"/>
  <c r="N699" i="3"/>
  <c r="N123" i="3"/>
  <c r="N820" i="3"/>
  <c r="N506" i="3"/>
  <c r="N594" i="3"/>
  <c r="N782" i="3"/>
  <c r="N344" i="3"/>
  <c r="N91" i="3"/>
  <c r="N582" i="3"/>
  <c r="N364" i="3"/>
  <c r="N252" i="3"/>
  <c r="N268" i="3"/>
  <c r="N459" i="3"/>
  <c r="N322" i="3"/>
  <c r="N1367" i="3"/>
  <c r="N466" i="3"/>
  <c r="N348" i="3"/>
  <c r="N2943" i="3"/>
  <c r="Q2943" i="3" s="1"/>
  <c r="N2532" i="3"/>
  <c r="Q2532" i="3" s="1"/>
  <c r="N1811" i="3"/>
  <c r="N2915" i="3"/>
  <c r="Q2915" i="3" s="1"/>
  <c r="N2370" i="3"/>
  <c r="N2987" i="3"/>
  <c r="Q2987" i="3" s="1"/>
  <c r="N2821" i="3"/>
  <c r="Q2821" i="3" s="1"/>
  <c r="N2697" i="3"/>
  <c r="N2529" i="3"/>
  <c r="Q2529" i="3" s="1"/>
  <c r="N2187" i="3"/>
  <c r="N1632" i="3"/>
  <c r="N1733" i="3"/>
  <c r="N1325" i="3"/>
  <c r="N1157" i="3"/>
  <c r="N997" i="3"/>
  <c r="N865" i="3"/>
  <c r="N1665" i="3"/>
  <c r="N896" i="3"/>
  <c r="N669" i="3"/>
  <c r="N1600" i="3"/>
  <c r="N1660" i="3"/>
  <c r="N1304" i="3"/>
  <c r="N1090" i="3"/>
  <c r="N751" i="3"/>
  <c r="N687" i="3"/>
  <c r="N137" i="3"/>
  <c r="N607" i="3"/>
  <c r="N622" i="3"/>
  <c r="N1983" i="3"/>
  <c r="N1594" i="3"/>
  <c r="N1927" i="3"/>
  <c r="N2916" i="3"/>
  <c r="N2171" i="3"/>
  <c r="N1541" i="3"/>
  <c r="N2340" i="3"/>
  <c r="N1792" i="3"/>
  <c r="N2970" i="3"/>
  <c r="N2422" i="3"/>
  <c r="N2052" i="3"/>
  <c r="N917" i="3"/>
  <c r="N524" i="3"/>
  <c r="N136" i="3"/>
  <c r="N1036" i="3"/>
  <c r="N760" i="3"/>
  <c r="N272" i="3"/>
  <c r="N2081" i="3"/>
  <c r="N730" i="3"/>
  <c r="N1881" i="3"/>
  <c r="N617" i="3"/>
  <c r="N2386" i="3"/>
  <c r="N1371" i="3"/>
  <c r="N613" i="3"/>
  <c r="N2496" i="3"/>
  <c r="N2027" i="3"/>
  <c r="N1402" i="3"/>
  <c r="N564" i="3"/>
  <c r="N1951" i="3"/>
  <c r="N2893" i="3"/>
  <c r="Q2893" i="3" s="1"/>
  <c r="N1711" i="3"/>
  <c r="N2926" i="3"/>
  <c r="N1839" i="3"/>
  <c r="N63" i="3"/>
  <c r="N520" i="3"/>
  <c r="N811" i="3"/>
  <c r="N2355" i="3"/>
  <c r="N1182" i="3"/>
  <c r="N635" i="3"/>
  <c r="N315" i="3"/>
  <c r="N266" i="3"/>
  <c r="N218" i="3"/>
  <c r="N243" i="3"/>
  <c r="N65" i="3"/>
  <c r="N247" i="3"/>
  <c r="N166" i="3"/>
  <c r="N2759" i="3"/>
  <c r="Q2759" i="3" s="1"/>
  <c r="N2935" i="3"/>
  <c r="Q2935" i="3" s="1"/>
  <c r="N2814" i="3"/>
  <c r="Q2814" i="3" s="1"/>
  <c r="N2675" i="3"/>
  <c r="Q2675" i="3" s="1"/>
  <c r="N2843" i="3"/>
  <c r="N2880" i="3"/>
  <c r="Q2880" i="3" s="1"/>
  <c r="N2710" i="3"/>
  <c r="Q2710" i="3" s="1"/>
  <c r="N2613" i="3"/>
  <c r="Q2613" i="3" s="1"/>
  <c r="N2656" i="3"/>
  <c r="Q2656" i="3" s="1"/>
  <c r="V2656" i="3" s="1"/>
  <c r="N2634" i="3"/>
  <c r="N2698" i="3"/>
  <c r="Q2698" i="3" s="1"/>
  <c r="N2539" i="3"/>
  <c r="Q2539" i="3" s="1"/>
  <c r="N2172" i="3"/>
  <c r="N2275" i="3"/>
  <c r="N2608" i="3"/>
  <c r="Q2608" i="3" s="1"/>
  <c r="N2374" i="3"/>
  <c r="N2383" i="3"/>
  <c r="N1898" i="3"/>
  <c r="N2309" i="3"/>
  <c r="N2161" i="3"/>
  <c r="O1944" i="3"/>
  <c r="N1757" i="3"/>
  <c r="N1856" i="3"/>
  <c r="N1925" i="3"/>
  <c r="N1670" i="3"/>
  <c r="N1739" i="3"/>
  <c r="N1831" i="3"/>
  <c r="N1413" i="3"/>
  <c r="N1514" i="3"/>
  <c r="N1706" i="3"/>
  <c r="N1376" i="3"/>
  <c r="N1258" i="3"/>
  <c r="N1166" i="3"/>
  <c r="N1181" i="3"/>
  <c r="N1426" i="3"/>
  <c r="N1185" i="3"/>
  <c r="N1079" i="3"/>
  <c r="N1146" i="3"/>
  <c r="N747" i="3"/>
  <c r="N799" i="3"/>
  <c r="N984" i="3"/>
  <c r="N876" i="3"/>
  <c r="N678" i="3"/>
  <c r="N554" i="3"/>
  <c r="N426" i="3"/>
  <c r="N1163" i="3"/>
  <c r="N867" i="3"/>
  <c r="N593" i="3"/>
  <c r="N1228" i="3"/>
  <c r="N826" i="3"/>
  <c r="N658" i="3"/>
  <c r="N1009" i="3"/>
  <c r="N853" i="3"/>
  <c r="N694" i="3"/>
  <c r="N592" i="3"/>
  <c r="N455" i="3"/>
  <c r="N382" i="3"/>
  <c r="N611" i="3"/>
  <c r="N241" i="3"/>
  <c r="N536" i="3"/>
  <c r="N342" i="3"/>
  <c r="N181" i="3"/>
  <c r="N449" i="3"/>
  <c r="N919" i="3"/>
  <c r="N420" i="3"/>
  <c r="N1083" i="3"/>
  <c r="N358" i="3"/>
  <c r="N1064" i="3"/>
  <c r="N261" i="3"/>
  <c r="N161" i="3"/>
  <c r="N82" i="3"/>
  <c r="N138" i="3"/>
  <c r="N2719" i="3"/>
  <c r="Q2719" i="3" s="1"/>
  <c r="N2362" i="3"/>
  <c r="N2853" i="3"/>
  <c r="Q2853" i="3" s="1"/>
  <c r="N2401" i="3"/>
  <c r="N2629" i="3"/>
  <c r="Q2629" i="3" s="1"/>
  <c r="N2351" i="3"/>
  <c r="N2924" i="3"/>
  <c r="N2772" i="3"/>
  <c r="N2408" i="3"/>
  <c r="N2514" i="3"/>
  <c r="Q2514" i="3" s="1"/>
  <c r="V2514" i="3" s="1"/>
  <c r="N2473" i="3"/>
  <c r="N1928" i="3"/>
  <c r="N1987" i="3"/>
  <c r="N1990" i="3"/>
  <c r="N2192" i="3"/>
  <c r="N2635" i="3"/>
  <c r="N2327" i="3"/>
  <c r="N1779" i="3"/>
  <c r="N1786" i="3"/>
  <c r="N1646" i="3"/>
  <c r="N1655" i="3"/>
  <c r="N1935" i="3"/>
  <c r="N1740" i="3"/>
  <c r="N1606" i="3"/>
  <c r="N1299" i="3"/>
  <c r="N1059" i="3"/>
  <c r="N808" i="3"/>
  <c r="N934" i="3"/>
  <c r="N1069" i="3"/>
  <c r="N488" i="3"/>
  <c r="N813" i="3"/>
  <c r="N670" i="3"/>
  <c r="N653" i="3"/>
  <c r="N131" i="3"/>
  <c r="N72" i="3"/>
  <c r="N304" i="3"/>
  <c r="N79" i="3"/>
  <c r="N454" i="3"/>
  <c r="N357" i="3"/>
  <c r="N1353" i="3"/>
  <c r="N2168" i="3"/>
  <c r="N2911" i="3"/>
  <c r="Q2911" i="3" s="1"/>
  <c r="N2167" i="3"/>
  <c r="N2983" i="3"/>
  <c r="N2805" i="3"/>
  <c r="Q2805" i="3" s="1"/>
  <c r="N2338" i="3"/>
  <c r="N2525" i="3"/>
  <c r="N2221" i="3"/>
  <c r="N1968" i="3"/>
  <c r="N2471" i="3"/>
  <c r="N1628" i="3"/>
  <c r="N1321" i="3"/>
  <c r="N993" i="3"/>
  <c r="N1488" i="3"/>
  <c r="N861" i="3"/>
  <c r="N1471" i="3"/>
  <c r="N1210" i="3"/>
  <c r="N892" i="3"/>
  <c r="N1573" i="3"/>
  <c r="N1293" i="3"/>
  <c r="N1494" i="3"/>
  <c r="N1262" i="3"/>
  <c r="N641" i="3"/>
  <c r="N451" i="3"/>
  <c r="N675" i="3"/>
  <c r="N176" i="3"/>
  <c r="N197" i="3"/>
  <c r="N618" i="3"/>
  <c r="N2199" i="3"/>
  <c r="N1872" i="3"/>
  <c r="N2912" i="3"/>
  <c r="N2135" i="3"/>
  <c r="N1533" i="3"/>
  <c r="N2611" i="3"/>
  <c r="N2332" i="3"/>
  <c r="N1760" i="3"/>
  <c r="N2201" i="3"/>
  <c r="N2028" i="3"/>
  <c r="N1803" i="3"/>
  <c r="N846" i="3"/>
  <c r="N378" i="3"/>
  <c r="N484" i="3"/>
  <c r="N132" i="3"/>
  <c r="N942" i="3"/>
  <c r="N693" i="3"/>
  <c r="N981" i="3"/>
  <c r="N628" i="3"/>
  <c r="N1914" i="3"/>
  <c r="N1333" i="3"/>
  <c r="N777" i="3"/>
  <c r="N462" i="3"/>
  <c r="N1363" i="3"/>
  <c r="N2015" i="3"/>
  <c r="N1394" i="3"/>
  <c r="N540" i="3"/>
  <c r="N1947" i="3"/>
  <c r="N2491" i="3"/>
  <c r="N2197" i="3"/>
  <c r="N1691" i="3"/>
  <c r="N2931" i="3"/>
  <c r="Q2931" i="3" s="1"/>
  <c r="N2910" i="3"/>
  <c r="Q2910" i="3" s="1"/>
  <c r="N2502" i="3"/>
  <c r="N55" i="3"/>
  <c r="N500" i="3"/>
  <c r="N807" i="3"/>
  <c r="N1700" i="3"/>
  <c r="N1977" i="3"/>
  <c r="N1659" i="3"/>
  <c r="N2436" i="3"/>
  <c r="N2331" i="3"/>
  <c r="N154" i="3"/>
  <c r="N135" i="3"/>
  <c r="N101" i="3"/>
  <c r="N61" i="3"/>
  <c r="N183" i="3"/>
  <c r="N2714" i="3"/>
  <c r="Q2714" i="3" s="1"/>
  <c r="N2670" i="3"/>
  <c r="Q2670" i="3" s="1"/>
  <c r="N2819" i="3"/>
  <c r="Q2819" i="3" s="1"/>
  <c r="N2877" i="3"/>
  <c r="Q2877" i="3" s="1"/>
  <c r="N2948" i="3"/>
  <c r="N2621" i="3"/>
  <c r="Q2621" i="3" s="1"/>
  <c r="N2596" i="3"/>
  <c r="Z2596" i="3" s="1"/>
  <c r="N2432" i="3"/>
  <c r="N2581" i="3"/>
  <c r="Q2581" i="3" s="1"/>
  <c r="N2466" i="3"/>
  <c r="N2630" i="3"/>
  <c r="N2412" i="3"/>
  <c r="N2285" i="3"/>
  <c r="N2145" i="3"/>
  <c r="N1970" i="3"/>
  <c r="N2083" i="3"/>
  <c r="N1980" i="3"/>
  <c r="N2152" i="3"/>
  <c r="N2157" i="3"/>
  <c r="N1971" i="3"/>
  <c r="N1836" i="3"/>
  <c r="N2344" i="3"/>
  <c r="N1788" i="3"/>
  <c r="N1617" i="3"/>
  <c r="N1780" i="3"/>
  <c r="N1663" i="3"/>
  <c r="N1755" i="3"/>
  <c r="N1709" i="3"/>
  <c r="N1721" i="3"/>
  <c r="N1995" i="3"/>
  <c r="N1724" i="3"/>
  <c r="N1577" i="3"/>
  <c r="N1408" i="3"/>
  <c r="N1292" i="3"/>
  <c r="N1575" i="3"/>
  <c r="N1147" i="3"/>
  <c r="N1142" i="3"/>
  <c r="N643" i="3"/>
  <c r="N1160" i="3"/>
  <c r="N804" i="3"/>
  <c r="N590" i="3"/>
  <c r="N1105" i="3"/>
  <c r="N823" i="3"/>
  <c r="N1068" i="3"/>
  <c r="N988" i="3"/>
  <c r="N845" i="3"/>
  <c r="N763" i="3"/>
  <c r="N589" i="3"/>
  <c r="N447" i="3"/>
  <c r="N236" i="3"/>
  <c r="N1122" i="3"/>
  <c r="N965" i="3"/>
  <c r="N604" i="3"/>
  <c r="N269" i="3"/>
  <c r="N929" i="3"/>
  <c r="N957" i="3"/>
  <c r="N265" i="3"/>
  <c r="N1188" i="3"/>
  <c r="N354" i="3"/>
  <c r="N280" i="3"/>
  <c r="N134" i="3"/>
  <c r="N74" i="3"/>
  <c r="N179" i="3"/>
  <c r="N124" i="3"/>
  <c r="N2844" i="3"/>
  <c r="Q2844" i="3" s="1"/>
  <c r="N2708" i="3"/>
  <c r="N2995" i="3"/>
  <c r="Q2995" i="3" s="1"/>
  <c r="N2391" i="3"/>
  <c r="N2500" i="3"/>
  <c r="N2347" i="3"/>
  <c r="N2387" i="3"/>
  <c r="N2400" i="3"/>
  <c r="N2177" i="3"/>
  <c r="N2198" i="3"/>
  <c r="N2048" i="3"/>
  <c r="N2149" i="3"/>
  <c r="N1882" i="3"/>
  <c r="N1775" i="3"/>
  <c r="N1444" i="3"/>
  <c r="N1468" i="3"/>
  <c r="N1798" i="3"/>
  <c r="N1621" i="3"/>
  <c r="N1421" i="3"/>
  <c r="N1932" i="3"/>
  <c r="N1729" i="3"/>
  <c r="N1924" i="3"/>
  <c r="N1765" i="3"/>
  <c r="N1449" i="3"/>
  <c r="N1813" i="3"/>
  <c r="N791" i="3"/>
  <c r="N642" i="3"/>
  <c r="N504" i="3"/>
  <c r="N814" i="3"/>
  <c r="N821" i="3"/>
  <c r="N1204" i="3"/>
  <c r="N809" i="3"/>
  <c r="N104" i="3"/>
  <c r="N376" i="3"/>
  <c r="N767" i="3"/>
  <c r="N452" i="3"/>
  <c r="N353" i="3"/>
  <c r="N1120" i="3"/>
  <c r="N448" i="3"/>
  <c r="N2164" i="3"/>
  <c r="N2210" i="3"/>
  <c r="N2986" i="3"/>
  <c r="Q2986" i="3" s="1"/>
  <c r="V2986" i="3" s="1"/>
  <c r="N2838" i="3"/>
  <c r="Q2838" i="3" s="1"/>
  <c r="N1692" i="3"/>
  <c r="O1461" i="3"/>
  <c r="N712" i="3"/>
  <c r="N1476" i="3"/>
  <c r="N1198" i="3"/>
  <c r="N888" i="3"/>
  <c r="N768" i="3"/>
  <c r="N2776" i="3"/>
  <c r="N1557" i="3"/>
  <c r="N1490" i="3"/>
  <c r="N1231" i="3"/>
  <c r="N512" i="3"/>
  <c r="N425" i="3"/>
  <c r="N576" i="3"/>
  <c r="N1515" i="3"/>
  <c r="N2191" i="3"/>
  <c r="N2900" i="3"/>
  <c r="Q2900" i="3" s="1"/>
  <c r="N1749" i="3"/>
  <c r="N1529" i="3"/>
  <c r="N1352" i="3"/>
  <c r="N2328" i="3"/>
  <c r="N1930" i="3"/>
  <c r="N2962" i="3"/>
  <c r="N2193" i="3"/>
  <c r="N2020" i="3"/>
  <c r="N1799" i="3"/>
  <c r="N2618" i="3"/>
  <c r="N441" i="3"/>
  <c r="N120" i="3"/>
  <c r="N677" i="3"/>
  <c r="N580" i="3"/>
  <c r="N1910" i="3"/>
  <c r="N1309" i="3"/>
  <c r="N1718" i="3"/>
  <c r="N741" i="3"/>
  <c r="N450" i="3"/>
  <c r="N2207" i="3"/>
  <c r="N146" i="3"/>
  <c r="N2397" i="3"/>
  <c r="N1390" i="3"/>
  <c r="N397" i="3"/>
  <c r="N1687" i="3"/>
  <c r="N296" i="3"/>
  <c r="N2153" i="3"/>
  <c r="N2903" i="3"/>
  <c r="N1654" i="3"/>
  <c r="N47" i="3"/>
  <c r="N1040" i="3"/>
  <c r="N476" i="3"/>
  <c r="N803" i="3"/>
  <c r="N2428" i="3"/>
  <c r="N1250" i="3"/>
  <c r="N1271" i="3"/>
  <c r="N1203" i="3"/>
  <c r="N1183" i="3"/>
  <c r="N1179" i="3"/>
  <c r="N990" i="3"/>
  <c r="N902" i="3"/>
  <c r="N958" i="3"/>
  <c r="N774" i="3"/>
  <c r="N720" i="3"/>
  <c r="N547" i="3"/>
  <c r="N599" i="3"/>
  <c r="N503" i="3"/>
  <c r="N471" i="3"/>
  <c r="N507" i="3"/>
  <c r="N475" i="3"/>
  <c r="N311" i="3"/>
  <c r="N258" i="3"/>
  <c r="N210" i="3"/>
  <c r="N440" i="3"/>
  <c r="N267" i="3"/>
  <c r="N263" i="3"/>
  <c r="N133" i="3"/>
  <c r="N97" i="3"/>
  <c r="N57" i="3"/>
  <c r="N178" i="3"/>
  <c r="N239" i="3"/>
  <c r="N203" i="3"/>
  <c r="N2881" i="3"/>
  <c r="Z2881" i="3" s="1"/>
  <c r="N2775" i="3"/>
  <c r="Q2775" i="3" s="1"/>
  <c r="N2665" i="3"/>
  <c r="Q2665" i="3" s="1"/>
  <c r="N2785" i="3"/>
  <c r="Q2785" i="3" s="1"/>
  <c r="V2785" i="3" s="1"/>
  <c r="N2765" i="3"/>
  <c r="Q2765" i="3" s="1"/>
  <c r="V2765" i="3" s="1"/>
  <c r="N2868" i="3"/>
  <c r="Q2868" i="3" s="1"/>
  <c r="V2868" i="3" s="1"/>
  <c r="N2696" i="3"/>
  <c r="Q2696" i="3" s="1"/>
  <c r="V2696" i="3" s="1"/>
  <c r="W2953" i="3"/>
  <c r="N2815" i="3"/>
  <c r="Q2815" i="3" s="1"/>
  <c r="V2815" i="3" s="1"/>
  <c r="N2965" i="3"/>
  <c r="N2598" i="3"/>
  <c r="N2404" i="3"/>
  <c r="N2591" i="3"/>
  <c r="Q2591" i="3" s="1"/>
  <c r="N2376" i="3"/>
  <c r="N2460" i="3"/>
  <c r="N2523" i="3"/>
  <c r="N2273" i="3"/>
  <c r="N2375" i="3"/>
  <c r="N2269" i="3"/>
  <c r="N2093" i="3"/>
  <c r="N1960" i="3"/>
  <c r="N1876" i="3"/>
  <c r="N2076" i="3"/>
  <c r="N2349" i="3"/>
  <c r="N2274" i="3"/>
  <c r="N1877" i="3"/>
  <c r="N1931" i="3"/>
  <c r="N1814" i="3"/>
  <c r="N1735" i="3"/>
  <c r="N1965" i="3"/>
  <c r="N1833" i="3"/>
  <c r="N1911" i="3"/>
  <c r="N1723" i="3"/>
  <c r="N1832" i="3"/>
  <c r="N1753" i="3"/>
  <c r="N1901" i="3"/>
  <c r="N1819" i="3"/>
  <c r="N1522" i="3"/>
  <c r="N1699" i="3"/>
  <c r="N1827" i="3"/>
  <c r="N1563" i="3"/>
  <c r="N1742" i="3"/>
  <c r="N1458" i="3"/>
  <c r="N1328" i="3"/>
  <c r="N1492" i="3"/>
  <c r="N1431" i="3"/>
  <c r="N1215" i="3"/>
  <c r="N1103" i="3"/>
  <c r="N1286" i="3"/>
  <c r="N1362" i="3"/>
  <c r="N1178" i="3"/>
  <c r="N1029" i="3"/>
  <c r="N1453" i="3"/>
  <c r="N1138" i="3"/>
  <c r="N623" i="3"/>
  <c r="N1074" i="3"/>
  <c r="N961" i="3"/>
  <c r="N852" i="3"/>
  <c r="N784" i="3"/>
  <c r="N868" i="3"/>
  <c r="N655" i="3"/>
  <c r="N518" i="3"/>
  <c r="N801" i="3"/>
  <c r="N1013" i="3"/>
  <c r="N386" i="3"/>
  <c r="N671" i="3"/>
  <c r="O369" i="3"/>
  <c r="N233" i="3"/>
  <c r="N665" i="3"/>
  <c r="N951" i="3"/>
  <c r="N240" i="3"/>
  <c r="N578" i="3"/>
  <c r="N257" i="3"/>
  <c r="N1015" i="3"/>
  <c r="N208" i="3"/>
  <c r="N128" i="3"/>
  <c r="N66" i="3"/>
  <c r="N116" i="3"/>
  <c r="N337" i="3"/>
  <c r="N723" i="3"/>
  <c r="N2688" i="3"/>
  <c r="N2585" i="3"/>
  <c r="Q2585" i="3" s="1"/>
  <c r="N2358" i="3"/>
  <c r="N2588" i="3"/>
  <c r="Q2588" i="3" s="1"/>
  <c r="N2794" i="3"/>
  <c r="N2750" i="3"/>
  <c r="Q2750" i="3" s="1"/>
  <c r="V2750" i="3" s="1"/>
  <c r="N2818" i="3"/>
  <c r="Q2818" i="3" s="1"/>
  <c r="N2831" i="3"/>
  <c r="Q2831" i="3" s="1"/>
  <c r="N2163" i="3"/>
  <c r="N2044" i="3"/>
  <c r="N1867" i="3"/>
  <c r="N2120" i="3"/>
  <c r="N2155" i="3"/>
  <c r="N2016" i="3"/>
  <c r="N1982" i="3"/>
  <c r="N1629" i="3"/>
  <c r="N1502" i="3"/>
  <c r="N1412" i="3"/>
  <c r="N1465" i="3"/>
  <c r="N1754" i="3"/>
  <c r="N1569" i="3"/>
  <c r="N1776" i="3"/>
  <c r="N1345" i="3"/>
  <c r="N781" i="3"/>
  <c r="N1380" i="3"/>
  <c r="N1223" i="3"/>
  <c r="N906" i="3"/>
  <c r="N783" i="3"/>
  <c r="N1186" i="3"/>
  <c r="N810" i="3"/>
  <c r="N817" i="3"/>
  <c r="N1437" i="3"/>
  <c r="N1200" i="3"/>
  <c r="N608" i="3"/>
  <c r="N421" i="3"/>
  <c r="N630" i="3"/>
  <c r="N288" i="3"/>
  <c r="N180" i="3"/>
  <c r="N442" i="3"/>
  <c r="N216" i="3"/>
  <c r="N1109" i="3"/>
  <c r="N171" i="3"/>
  <c r="N2653" i="3"/>
  <c r="N2474" i="3"/>
  <c r="N2304" i="3"/>
  <c r="N2160" i="3"/>
  <c r="N2343" i="3"/>
  <c r="N2159" i="3"/>
  <c r="N2620" i="3"/>
  <c r="N1957" i="3"/>
  <c r="N2830" i="3"/>
  <c r="Q2830" i="3" s="1"/>
  <c r="N1695" i="3"/>
  <c r="N1438" i="3"/>
  <c r="N1194" i="3"/>
  <c r="N1019" i="3"/>
  <c r="N884" i="3"/>
  <c r="N979" i="3"/>
  <c r="N372" i="3"/>
  <c r="N99" i="3"/>
  <c r="N75" i="3"/>
  <c r="N508" i="3"/>
  <c r="N175" i="3"/>
  <c r="N689" i="3"/>
  <c r="N62" i="3"/>
  <c r="N584" i="3"/>
  <c r="N417" i="3"/>
  <c r="N159" i="3"/>
  <c r="N572" i="3"/>
  <c r="N276" i="3"/>
  <c r="N2600" i="3"/>
  <c r="N1745" i="3"/>
  <c r="N1266" i="3"/>
  <c r="N2760" i="3"/>
  <c r="N2189" i="3"/>
  <c r="N2989" i="3"/>
  <c r="Q2989" i="3" s="1"/>
  <c r="N2260" i="3"/>
  <c r="N437" i="3"/>
  <c r="N96" i="3"/>
  <c r="N329" i="3"/>
  <c r="N645" i="3"/>
  <c r="N1716" i="3"/>
  <c r="N2781" i="3"/>
  <c r="Q2781" i="3" s="1"/>
  <c r="N1886" i="3"/>
  <c r="N2601" i="3"/>
  <c r="Q2601" i="3" s="1"/>
  <c r="V2601" i="3" s="1"/>
  <c r="N1702" i="3"/>
  <c r="N729" i="3"/>
  <c r="N2203" i="3"/>
  <c r="N1276" i="3"/>
  <c r="N126" i="3"/>
  <c r="N2389" i="3"/>
  <c r="N1382" i="3"/>
  <c r="N373" i="3"/>
  <c r="N172" i="3"/>
  <c r="N1403" i="3"/>
  <c r="N2899" i="3"/>
  <c r="Q2899" i="3" s="1"/>
  <c r="V2899" i="3" s="1"/>
  <c r="N1638" i="3"/>
  <c r="N2738" i="3"/>
  <c r="N2764" i="3"/>
  <c r="N1169" i="3"/>
  <c r="N2416" i="3"/>
  <c r="N2950" i="3"/>
  <c r="Q2950" i="3" s="1"/>
  <c r="N533" i="3"/>
  <c r="N428" i="3"/>
  <c r="N408" i="3"/>
  <c r="N570" i="3"/>
  <c r="N404" i="3"/>
  <c r="N566" i="3"/>
  <c r="N392" i="3"/>
  <c r="N388" i="3"/>
  <c r="N470" i="3"/>
  <c r="N1460" i="3"/>
  <c r="N380" i="3"/>
  <c r="N1452" i="3"/>
  <c r="N360" i="3"/>
  <c r="N1432" i="3"/>
  <c r="N356" i="3"/>
  <c r="N1104" i="3"/>
  <c r="N352" i="3"/>
  <c r="N1076" i="3"/>
  <c r="N432" i="3"/>
  <c r="T2861" i="3"/>
  <c r="T2768" i="3"/>
  <c r="W2631" i="3"/>
  <c r="T2595" i="3"/>
  <c r="T2576" i="3"/>
  <c r="T2740" i="3"/>
  <c r="T2650" i="3"/>
  <c r="W2884" i="3"/>
  <c r="W2982" i="3"/>
  <c r="T2825" i="3"/>
  <c r="S2750" i="3"/>
  <c r="W2750" i="3" s="1"/>
  <c r="T2790" i="3"/>
  <c r="T2727" i="3"/>
  <c r="T2534" i="3"/>
  <c r="W2788" i="3"/>
  <c r="W2736" i="3"/>
  <c r="T2528" i="3"/>
  <c r="T2631" i="3"/>
  <c r="T2884" i="3"/>
  <c r="W2556" i="3"/>
  <c r="T2859" i="3"/>
  <c r="W2560" i="3"/>
  <c r="T2691" i="3"/>
  <c r="T2663" i="3"/>
  <c r="T2572" i="3"/>
  <c r="W2528" i="3"/>
  <c r="W2604" i="3"/>
  <c r="W2659" i="3"/>
  <c r="W2732" i="3"/>
  <c r="W2852" i="3"/>
  <c r="T2803" i="3"/>
  <c r="T2673" i="3"/>
  <c r="W2817" i="3"/>
  <c r="W2599" i="3"/>
  <c r="T2624" i="3"/>
  <c r="W2992" i="3"/>
  <c r="T2639" i="3"/>
  <c r="T2787" i="3"/>
  <c r="T2811" i="3"/>
  <c r="W2535" i="3"/>
  <c r="W2948" i="3"/>
  <c r="T2879" i="3"/>
  <c r="T2558" i="3"/>
  <c r="W2821" i="3"/>
  <c r="T2692" i="3"/>
  <c r="W2552" i="3"/>
  <c r="T2552" i="3"/>
  <c r="T2660" i="3"/>
  <c r="W2660" i="3"/>
  <c r="W2594" i="3"/>
  <c r="T2594" i="3"/>
  <c r="W2809" i="3"/>
  <c r="T2670" i="3"/>
  <c r="T2756" i="3"/>
  <c r="T2703" i="3"/>
  <c r="T2720" i="3"/>
  <c r="X2597" i="3"/>
  <c r="T2588" i="3"/>
  <c r="W2892" i="3"/>
  <c r="W2980" i="3"/>
  <c r="W2846" i="3"/>
  <c r="T2895" i="3"/>
  <c r="W2918" i="3"/>
  <c r="W2900" i="3"/>
  <c r="W2959" i="3"/>
  <c r="W2890" i="3"/>
  <c r="W2919" i="3"/>
  <c r="T2644" i="3"/>
  <c r="T2864" i="3"/>
  <c r="W2706" i="3"/>
  <c r="T2706" i="3"/>
  <c r="T2696" i="3"/>
  <c r="W2696" i="3"/>
  <c r="W2712" i="3"/>
  <c r="T2712" i="3"/>
  <c r="W2680" i="3"/>
  <c r="T2680" i="3"/>
  <c r="R2922" i="3"/>
  <c r="R2593" i="3"/>
  <c r="W2584" i="3"/>
  <c r="T2584" i="3"/>
  <c r="R2571" i="3"/>
  <c r="T2523" i="3"/>
  <c r="W2523" i="3"/>
  <c r="S2815" i="3"/>
  <c r="R2591" i="3"/>
  <c r="W2748" i="3"/>
  <c r="T2748" i="3"/>
  <c r="R2904" i="3"/>
  <c r="W2570" i="3"/>
  <c r="T2570" i="3"/>
  <c r="S2518" i="3"/>
  <c r="R2860" i="3"/>
  <c r="T2860" i="3" s="1"/>
  <c r="S2899" i="3"/>
  <c r="T2899" i="3" s="1"/>
  <c r="S2760" i="3"/>
  <c r="S2827" i="3"/>
  <c r="T2846" i="3"/>
  <c r="T2980" i="3"/>
  <c r="Y2597" i="3"/>
  <c r="R2759" i="3"/>
  <c r="W2759" i="3" s="1"/>
  <c r="S2603" i="3"/>
  <c r="R2819" i="3"/>
  <c r="T2655" i="3"/>
  <c r="W2655" i="3"/>
  <c r="R2839" i="3"/>
  <c r="S2667" i="3"/>
  <c r="T2538" i="3"/>
  <c r="W2538" i="3"/>
  <c r="S2933" i="3"/>
  <c r="W2895" i="3"/>
  <c r="R2608" i="3"/>
  <c r="W2520" i="3"/>
  <c r="T2883" i="3"/>
  <c r="W2763" i="3"/>
  <c r="T2797" i="3"/>
  <c r="T2651" i="3"/>
  <c r="W2554" i="3"/>
  <c r="T2890" i="3"/>
  <c r="T2900" i="3"/>
  <c r="W2588" i="3"/>
  <c r="T2892" i="3"/>
  <c r="W2654" i="3"/>
  <c r="S2546" i="3"/>
  <c r="S2550" i="3"/>
  <c r="S2566" i="3"/>
  <c r="W2793" i="3"/>
  <c r="S2805" i="3"/>
  <c r="W2575" i="3"/>
  <c r="T2575" i="3"/>
  <c r="R2548" i="3"/>
  <c r="W2548" i="3" s="1"/>
  <c r="T2619" i="3"/>
  <c r="W2619" i="3"/>
  <c r="W2607" i="3"/>
  <c r="T2698" i="3"/>
  <c r="W2853" i="3"/>
  <c r="T2678" i="3"/>
  <c r="T2763" i="3"/>
  <c r="W2691" i="3"/>
  <c r="T2610" i="3"/>
  <c r="W2610" i="3"/>
  <c r="S2514" i="3"/>
  <c r="T2514" i="3" s="1"/>
  <c r="T2580" i="3"/>
  <c r="W2580" i="3"/>
  <c r="T2894" i="3"/>
  <c r="W2883" i="3"/>
  <c r="S2542" i="3"/>
  <c r="T2893" i="3"/>
  <c r="W2826" i="3"/>
  <c r="W2901" i="3"/>
  <c r="T2813" i="3"/>
  <c r="W2965" i="3"/>
  <c r="W2804" i="3"/>
  <c r="W2908" i="3"/>
  <c r="T2858" i="3"/>
  <c r="T2738" i="3"/>
  <c r="W2616" i="3"/>
  <c r="T2643" i="3"/>
  <c r="T2795" i="3"/>
  <c r="W2783" i="3"/>
  <c r="U2597" i="3"/>
  <c r="W2651" i="3"/>
  <c r="W2586" i="3"/>
  <c r="T2684" i="3"/>
  <c r="W2684" i="3"/>
  <c r="W2858" i="3"/>
  <c r="T2616" i="3"/>
  <c r="T2828" i="3"/>
  <c r="T2918" i="3"/>
  <c r="W2795" i="3"/>
  <c r="W2564" i="3"/>
  <c r="T2564" i="3"/>
  <c r="W2950" i="3"/>
  <c r="T2837" i="3"/>
  <c r="W2881" i="3"/>
  <c r="W2832" i="3"/>
  <c r="T2695" i="3"/>
  <c r="W2800" i="3"/>
  <c r="W2932" i="3"/>
  <c r="W2622" i="3"/>
  <c r="T2856" i="3"/>
  <c r="T2554" i="3"/>
  <c r="W2582" i="3"/>
  <c r="T2898" i="3"/>
  <c r="W2957" i="3"/>
  <c r="W2877" i="3"/>
  <c r="W2955" i="3"/>
  <c r="T2992" i="3"/>
  <c r="W2812" i="3"/>
  <c r="R2536" i="3"/>
  <c r="T2867" i="3"/>
  <c r="W2695" i="3"/>
  <c r="W2682" i="3"/>
  <c r="W2786" i="3"/>
  <c r="T2511" i="3"/>
  <c r="W2930" i="3"/>
  <c r="W2991" i="3"/>
  <c r="W2989" i="3"/>
  <c r="T2979" i="3"/>
  <c r="W2650" i="3"/>
  <c r="W2627" i="3"/>
  <c r="T2984" i="3"/>
  <c r="W2813" i="3"/>
  <c r="W2983" i="3"/>
  <c r="T2919" i="3"/>
  <c r="T2991" i="3"/>
  <c r="T2710" i="3"/>
  <c r="S2876" i="3"/>
  <c r="S2958" i="3"/>
  <c r="W2988" i="3"/>
  <c r="T2622" i="3"/>
  <c r="T2817" i="3"/>
  <c r="T2908" i="3"/>
  <c r="T2989" i="3"/>
  <c r="W2968" i="3"/>
  <c r="T2916" i="3"/>
  <c r="W2668" i="3"/>
  <c r="W2916" i="3"/>
  <c r="W2979" i="3"/>
  <c r="W2790" i="3"/>
  <c r="W2822" i="3"/>
  <c r="W2640" i="3"/>
  <c r="T2930" i="3"/>
  <c r="W2611" i="3"/>
  <c r="T2525" i="3"/>
  <c r="W2647" i="3"/>
  <c r="T2808" i="3"/>
  <c r="T2793" i="3"/>
  <c r="T2664" i="3"/>
  <c r="W2664" i="3"/>
  <c r="T2976" i="3"/>
  <c r="Z2597" i="3"/>
  <c r="T2995" i="3"/>
  <c r="W2547" i="3"/>
  <c r="T2849" i="3"/>
  <c r="W2816" i="3"/>
  <c r="W2801" i="3"/>
  <c r="T2531" i="3"/>
  <c r="T2516" i="3"/>
  <c r="W2799" i="3"/>
  <c r="T2799" i="3"/>
  <c r="W2879" i="3"/>
  <c r="T2789" i="3"/>
  <c r="R2648" i="3"/>
  <c r="T2896" i="3"/>
  <c r="T2929" i="3"/>
  <c r="T2928" i="3"/>
  <c r="W2636" i="3"/>
  <c r="T2754" i="3"/>
  <c r="W2754" i="3"/>
  <c r="W2646" i="3"/>
  <c r="T2646" i="3"/>
  <c r="W2578" i="3"/>
  <c r="T2578" i="3"/>
  <c r="T2560" i="3"/>
  <c r="W2914" i="3"/>
  <c r="T2914" i="3"/>
  <c r="T2925" i="3"/>
  <c r="W2644" i="3"/>
  <c r="T2975" i="3"/>
  <c r="W2956" i="3"/>
  <c r="T2961" i="3"/>
  <c r="W2961" i="3"/>
  <c r="W2906" i="3"/>
  <c r="T2906" i="3"/>
  <c r="T2806" i="3"/>
  <c r="W2806" i="3"/>
  <c r="T2749" i="3"/>
  <c r="W2749" i="3"/>
  <c r="T2802" i="3"/>
  <c r="W2802" i="3"/>
  <c r="W2785" i="3"/>
  <c r="T2762" i="3"/>
  <c r="W2762" i="3"/>
  <c r="T2711" i="3"/>
  <c r="W2711" i="3"/>
  <c r="T2637" i="3"/>
  <c r="W2637" i="3"/>
  <c r="T2704" i="3"/>
  <c r="T2579" i="3"/>
  <c r="W2579" i="3"/>
  <c r="T2681" i="3"/>
  <c r="W2681" i="3"/>
  <c r="T2585" i="3"/>
  <c r="W2585" i="3"/>
  <c r="T2621" i="3"/>
  <c r="W2621" i="3"/>
  <c r="T2987" i="3"/>
  <c r="T2983" i="3"/>
  <c r="T2931" i="3"/>
  <c r="W2931" i="3"/>
  <c r="T2940" i="3"/>
  <c r="W2940" i="3"/>
  <c r="T2882" i="3"/>
  <c r="W2882" i="3"/>
  <c r="W2880" i="3"/>
  <c r="T2880" i="3"/>
  <c r="W2830" i="3"/>
  <c r="T2830" i="3"/>
  <c r="T2855" i="3"/>
  <c r="T2851" i="3"/>
  <c r="T2758" i="3"/>
  <c r="W2758" i="3"/>
  <c r="W2784" i="3"/>
  <c r="T2784" i="3"/>
  <c r="T2774" i="3"/>
  <c r="W2774" i="3"/>
  <c r="W2810" i="3"/>
  <c r="T2810" i="3"/>
  <c r="Z2802" i="3"/>
  <c r="T2745" i="3"/>
  <c r="T2705" i="3"/>
  <c r="W2705" i="3"/>
  <c r="T2633" i="3"/>
  <c r="W2633" i="3"/>
  <c r="T2581" i="3"/>
  <c r="W2581" i="3"/>
  <c r="W2642" i="3"/>
  <c r="T2642" i="3"/>
  <c r="W2512" i="3"/>
  <c r="T2529" i="3"/>
  <c r="W2529" i="3"/>
  <c r="W2987" i="3"/>
  <c r="T2949" i="3"/>
  <c r="W2949" i="3"/>
  <c r="T2927" i="3"/>
  <c r="W2927" i="3"/>
  <c r="T2968" i="3"/>
  <c r="W2920" i="3"/>
  <c r="S2875" i="3"/>
  <c r="T2844" i="3"/>
  <c r="W2844" i="3"/>
  <c r="W2773" i="3"/>
  <c r="T2773" i="3"/>
  <c r="W2831" i="3"/>
  <c r="T2831" i="3"/>
  <c r="X2802" i="3"/>
  <c r="Y2802" i="3"/>
  <c r="U2802" i="3"/>
  <c r="T2752" i="3"/>
  <c r="W2752" i="3"/>
  <c r="T2697" i="3"/>
  <c r="W2697" i="3"/>
  <c r="T2609" i="3"/>
  <c r="W2609" i="3"/>
  <c r="W2673" i="3"/>
  <c r="T2577" i="3"/>
  <c r="W2577" i="3"/>
  <c r="T2541" i="3"/>
  <c r="W2541" i="3"/>
  <c r="T2543" i="3"/>
  <c r="W2543" i="3"/>
  <c r="T2545" i="3"/>
  <c r="W2545" i="3"/>
  <c r="T2977" i="3"/>
  <c r="W2977" i="3"/>
  <c r="T2923" i="3"/>
  <c r="W2923" i="3"/>
  <c r="T2842" i="3"/>
  <c r="W2842" i="3"/>
  <c r="W2862" i="3"/>
  <c r="T2862" i="3"/>
  <c r="W2765" i="3"/>
  <c r="T2765" i="3"/>
  <c r="T2854" i="3"/>
  <c r="W2854" i="3"/>
  <c r="W2871" i="3"/>
  <c r="T2766" i="3"/>
  <c r="W2766" i="3"/>
  <c r="W2699" i="3"/>
  <c r="T2699" i="3"/>
  <c r="T2687" i="3"/>
  <c r="W2687" i="3"/>
  <c r="T2685" i="3"/>
  <c r="W2685" i="3"/>
  <c r="T2605" i="3"/>
  <c r="W2605" i="3"/>
  <c r="T2573" i="3"/>
  <c r="W2573" i="3"/>
  <c r="T2533" i="3"/>
  <c r="W2533" i="3"/>
  <c r="T2512" i="3"/>
  <c r="W2519" i="3"/>
  <c r="T2519" i="3"/>
  <c r="T2988" i="3"/>
  <c r="W2886" i="3"/>
  <c r="T2886" i="3"/>
  <c r="W2891" i="3"/>
  <c r="W2893" i="3"/>
  <c r="T2840" i="3"/>
  <c r="W2840" i="3"/>
  <c r="W2878" i="3"/>
  <c r="T2878" i="3"/>
  <c r="W2820" i="3"/>
  <c r="W2885" i="3"/>
  <c r="Y2842" i="3"/>
  <c r="X2842" i="3"/>
  <c r="U2842" i="3"/>
  <c r="W2751" i="3"/>
  <c r="T2751" i="3"/>
  <c r="W2818" i="3"/>
  <c r="T2818" i="3"/>
  <c r="W2679" i="3"/>
  <c r="T2679" i="3"/>
  <c r="T2601" i="3"/>
  <c r="W2601" i="3"/>
  <c r="T2569" i="3"/>
  <c r="W2569" i="3"/>
  <c r="T2707" i="3"/>
  <c r="T2539" i="3"/>
  <c r="W2539" i="3"/>
  <c r="T2993" i="3"/>
  <c r="W2993" i="3"/>
  <c r="T2985" i="3"/>
  <c r="W2985" i="3"/>
  <c r="T2942" i="3"/>
  <c r="W2913" i="3"/>
  <c r="T2913" i="3"/>
  <c r="T2954" i="3"/>
  <c r="W2954" i="3"/>
  <c r="W2936" i="3"/>
  <c r="T2936" i="3"/>
  <c r="T2889" i="3"/>
  <c r="W2889" i="3"/>
  <c r="T2838" i="3"/>
  <c r="W2838" i="3"/>
  <c r="W2814" i="3"/>
  <c r="T2814" i="3"/>
  <c r="Z2842" i="3"/>
  <c r="W2867" i="3"/>
  <c r="T2829" i="3"/>
  <c r="W2829" i="3"/>
  <c r="W2781" i="3"/>
  <c r="W2797" i="3"/>
  <c r="T2677" i="3"/>
  <c r="W2677" i="3"/>
  <c r="W2676" i="3"/>
  <c r="T2676" i="3"/>
  <c r="W2723" i="3"/>
  <c r="T2723" i="3"/>
  <c r="T2597" i="3"/>
  <c r="W2597" i="3"/>
  <c r="T2565" i="3"/>
  <c r="W2565" i="3"/>
  <c r="T2537" i="3"/>
  <c r="W2537" i="3"/>
  <c r="W2530" i="3"/>
  <c r="T2530" i="3"/>
  <c r="W2531" i="3"/>
  <c r="R2917" i="3"/>
  <c r="W2909" i="3"/>
  <c r="T2909" i="3"/>
  <c r="W2910" i="3"/>
  <c r="T2910" i="3"/>
  <c r="T2836" i="3"/>
  <c r="W2836" i="3"/>
  <c r="W2859" i="3"/>
  <c r="W2757" i="3"/>
  <c r="T2757" i="3"/>
  <c r="T2788" i="3"/>
  <c r="W2669" i="3"/>
  <c r="T2669" i="3"/>
  <c r="W2674" i="3"/>
  <c r="T2674" i="3"/>
  <c r="R2661" i="3"/>
  <c r="R2693" i="3"/>
  <c r="T2561" i="3"/>
  <c r="W2561" i="3"/>
  <c r="T2666" i="3"/>
  <c r="T2520" i="3"/>
  <c r="W2944" i="3"/>
  <c r="T2944" i="3"/>
  <c r="T2934" i="3"/>
  <c r="W2934" i="3"/>
  <c r="T2971" i="3"/>
  <c r="W2939" i="3"/>
  <c r="T2939" i="3"/>
  <c r="S2857" i="3"/>
  <c r="T2834" i="3"/>
  <c r="W2834" i="3"/>
  <c r="Z2851" i="3"/>
  <c r="T2848" i="3"/>
  <c r="W2848" i="3"/>
  <c r="T2822" i="3"/>
  <c r="T2744" i="3"/>
  <c r="W2744" i="3"/>
  <c r="W2657" i="3"/>
  <c r="T2657" i="3"/>
  <c r="R2713" i="3"/>
  <c r="U2689" i="3"/>
  <c r="W2634" i="3"/>
  <c r="T2634" i="3"/>
  <c r="T2557" i="3"/>
  <c r="W2557" i="3"/>
  <c r="W2532" i="3"/>
  <c r="T2532" i="3"/>
  <c r="R2613" i="3"/>
  <c r="T2967" i="3"/>
  <c r="T2973" i="3"/>
  <c r="W2973" i="3"/>
  <c r="W2972" i="3"/>
  <c r="T2938" i="3"/>
  <c r="W2938" i="3"/>
  <c r="W2935" i="3"/>
  <c r="T2935" i="3"/>
  <c r="T2874" i="3"/>
  <c r="W2874" i="3"/>
  <c r="T2853" i="3"/>
  <c r="X2851" i="3"/>
  <c r="T2777" i="3"/>
  <c r="W2777" i="3"/>
  <c r="W2739" i="3"/>
  <c r="T2739" i="3"/>
  <c r="T2701" i="3"/>
  <c r="W2701" i="3"/>
  <c r="W2653" i="3"/>
  <c r="T2653" i="3"/>
  <c r="W2665" i="3"/>
  <c r="T2665" i="3"/>
  <c r="W2737" i="3"/>
  <c r="T2553" i="3"/>
  <c r="W2553" i="3"/>
  <c r="T2683" i="3"/>
  <c r="W2662" i="3"/>
  <c r="T2662" i="3"/>
  <c r="T2526" i="3"/>
  <c r="W2526" i="3"/>
  <c r="W2625" i="3"/>
  <c r="T2945" i="3"/>
  <c r="W2945" i="3"/>
  <c r="W2911" i="3"/>
  <c r="T2911" i="3"/>
  <c r="T2937" i="3"/>
  <c r="R2907" i="3"/>
  <c r="T2847" i="3"/>
  <c r="W2823" i="3"/>
  <c r="T2823" i="3"/>
  <c r="W2870" i="3"/>
  <c r="T2870" i="3"/>
  <c r="T2798" i="3"/>
  <c r="W2798" i="3"/>
  <c r="U2851" i="3"/>
  <c r="T2769" i="3"/>
  <c r="W2769" i="3"/>
  <c r="R2782" i="3"/>
  <c r="W2780" i="3"/>
  <c r="T2780" i="3"/>
  <c r="W2735" i="3"/>
  <c r="T2735" i="3"/>
  <c r="W2741" i="3"/>
  <c r="W2743" i="3"/>
  <c r="T2709" i="3"/>
  <c r="W2709" i="3"/>
  <c r="W2649" i="3"/>
  <c r="T2649" i="3"/>
  <c r="W2715" i="3"/>
  <c r="T2715" i="3"/>
  <c r="W2675" i="3"/>
  <c r="T2675" i="3"/>
  <c r="W2617" i="3"/>
  <c r="W2638" i="3"/>
  <c r="T2638" i="3"/>
  <c r="T2522" i="3"/>
  <c r="W2522" i="3"/>
  <c r="T2549" i="3"/>
  <c r="W2549" i="3"/>
  <c r="T2981" i="3"/>
  <c r="W2981" i="3"/>
  <c r="T2963" i="3"/>
  <c r="W2960" i="3"/>
  <c r="T2966" i="3"/>
  <c r="W2966" i="3"/>
  <c r="T2952" i="3"/>
  <c r="W2903" i="3"/>
  <c r="T2903" i="3"/>
  <c r="R2915" i="3"/>
  <c r="T2951" i="3"/>
  <c r="T2845" i="3"/>
  <c r="T2832" i="3"/>
  <c r="T2761" i="3"/>
  <c r="W2761" i="3"/>
  <c r="W2792" i="3"/>
  <c r="T2792" i="3"/>
  <c r="T2770" i="3"/>
  <c r="W2770" i="3"/>
  <c r="W2731" i="3"/>
  <c r="T2731" i="3"/>
  <c r="W2719" i="3"/>
  <c r="T2719" i="3"/>
  <c r="W2645" i="3"/>
  <c r="T2645" i="3"/>
  <c r="T2587" i="3"/>
  <c r="W2587" i="3"/>
  <c r="T2671" i="3"/>
  <c r="W2671" i="3"/>
  <c r="T2629" i="3"/>
  <c r="W2629" i="3"/>
  <c r="T2617" i="3"/>
  <c r="T2943" i="3"/>
  <c r="W2943" i="3"/>
  <c r="W2905" i="3"/>
  <c r="T2905" i="3"/>
  <c r="T2863" i="3"/>
  <c r="W2863" i="3"/>
  <c r="T2866" i="3"/>
  <c r="W2866" i="3"/>
  <c r="T2753" i="3"/>
  <c r="W2753" i="3"/>
  <c r="T2778" i="3"/>
  <c r="W2778" i="3"/>
  <c r="T2641" i="3"/>
  <c r="W2641" i="3"/>
  <c r="T2733" i="3"/>
  <c r="W2733" i="3"/>
  <c r="T2583" i="3"/>
  <c r="W2583" i="3"/>
  <c r="T2589" i="3"/>
  <c r="W2589" i="3"/>
  <c r="T7" i="3"/>
  <c r="X7" i="3"/>
  <c r="Z7" i="3"/>
  <c r="U7" i="3"/>
  <c r="W6" i="3"/>
  <c r="Y7" i="3"/>
  <c r="W7" i="3"/>
  <c r="X6" i="3"/>
  <c r="Z6" i="3"/>
  <c r="T6" i="3"/>
  <c r="Y6" i="3"/>
  <c r="U6" i="3"/>
  <c r="R1063" i="7" l="1"/>
  <c r="S1063" i="7"/>
  <c r="S55" i="7"/>
  <c r="R55" i="7"/>
  <c r="S238" i="7"/>
  <c r="R238" i="7"/>
  <c r="R1012" i="7"/>
  <c r="S1012" i="7"/>
  <c r="R651" i="7"/>
  <c r="S651" i="7"/>
  <c r="R47" i="7"/>
  <c r="S47" i="7"/>
  <c r="R26" i="7"/>
  <c r="S26" i="7"/>
  <c r="R677" i="7"/>
  <c r="S677" i="7"/>
  <c r="R1001" i="7"/>
  <c r="S1001" i="7"/>
  <c r="R683" i="7"/>
  <c r="S683" i="7"/>
  <c r="S620" i="7"/>
  <c r="R620" i="7"/>
  <c r="S1308" i="7"/>
  <c r="R1308" i="7"/>
  <c r="R565" i="7"/>
  <c r="S565" i="7"/>
  <c r="R27" i="7"/>
  <c r="S27" i="7"/>
  <c r="S1331" i="7"/>
  <c r="R1331" i="7"/>
  <c r="R725" i="7"/>
  <c r="S725" i="7"/>
  <c r="R1499" i="7"/>
  <c r="S1499" i="7"/>
  <c r="S954" i="7"/>
  <c r="R954" i="7"/>
  <c r="R1476" i="7"/>
  <c r="S1476" i="7"/>
  <c r="R79" i="7"/>
  <c r="S79" i="7"/>
  <c r="R1046" i="7"/>
  <c r="S1046" i="7"/>
  <c r="S798" i="7"/>
  <c r="R798" i="7"/>
  <c r="S816" i="7"/>
  <c r="R816" i="7"/>
  <c r="S764" i="7"/>
  <c r="R764" i="7"/>
  <c r="R1146" i="7"/>
  <c r="S1146" i="7"/>
  <c r="R1070" i="7"/>
  <c r="S1070" i="7"/>
  <c r="S1209" i="7"/>
  <c r="R1209" i="7"/>
  <c r="S1496" i="7"/>
  <c r="R1496" i="7"/>
  <c r="S255" i="7"/>
  <c r="R255" i="7"/>
  <c r="S46" i="7"/>
  <c r="R46" i="7"/>
  <c r="R1511" i="7"/>
  <c r="S1511" i="7"/>
  <c r="R1512" i="7"/>
  <c r="S1512" i="7"/>
  <c r="S676" i="7"/>
  <c r="R676" i="7"/>
  <c r="S804" i="7"/>
  <c r="R804" i="7"/>
  <c r="R1181" i="7"/>
  <c r="S1181" i="7"/>
  <c r="R1115" i="7"/>
  <c r="S1115" i="7"/>
  <c r="R997" i="7"/>
  <c r="S997" i="7"/>
  <c r="R1282" i="7"/>
  <c r="S1282" i="7"/>
  <c r="S291" i="7"/>
  <c r="R291" i="7"/>
  <c r="S1284" i="7"/>
  <c r="R1284" i="7"/>
  <c r="R529" i="7"/>
  <c r="S529" i="7"/>
  <c r="R1485" i="7"/>
  <c r="S1485" i="7"/>
  <c r="S746" i="7"/>
  <c r="R746" i="7"/>
  <c r="S1269" i="7"/>
  <c r="R1269" i="7"/>
  <c r="S729" i="7"/>
  <c r="R729" i="7"/>
  <c r="S709" i="7"/>
  <c r="R709" i="7"/>
  <c r="S403" i="7"/>
  <c r="R403" i="7"/>
  <c r="R585" i="7"/>
  <c r="S585" i="7"/>
  <c r="S23" i="7"/>
  <c r="R23" i="7"/>
  <c r="R211" i="7"/>
  <c r="S211" i="7"/>
  <c r="R1271" i="7"/>
  <c r="S1271" i="7"/>
  <c r="S988" i="7"/>
  <c r="R988" i="7"/>
  <c r="R1093" i="7"/>
  <c r="S1093" i="7"/>
  <c r="S314" i="7"/>
  <c r="R314" i="7"/>
  <c r="S1505" i="7"/>
  <c r="R1505" i="7"/>
  <c r="R28" i="7"/>
  <c r="S28" i="7"/>
  <c r="S126" i="7"/>
  <c r="R126" i="7"/>
  <c r="S479" i="7"/>
  <c r="R479" i="7"/>
  <c r="R674" i="7"/>
  <c r="S674" i="7"/>
  <c r="S1495" i="7"/>
  <c r="R1495" i="7"/>
  <c r="R17" i="7"/>
  <c r="S17" i="7"/>
  <c r="R1470" i="7"/>
  <c r="S1470" i="7"/>
  <c r="R698" i="7"/>
  <c r="S698" i="7"/>
  <c r="R1137" i="7"/>
  <c r="S1137" i="7"/>
  <c r="R34" i="7"/>
  <c r="S34" i="7"/>
  <c r="S878" i="7"/>
  <c r="R878" i="7"/>
  <c r="R1262" i="7"/>
  <c r="S1262" i="7"/>
  <c r="R653" i="7"/>
  <c r="S653" i="7"/>
  <c r="R648" i="7"/>
  <c r="S648" i="7"/>
  <c r="S140" i="7"/>
  <c r="R140" i="7"/>
  <c r="R325" i="7"/>
  <c r="S325" i="7"/>
  <c r="R562" i="7"/>
  <c r="S562" i="7"/>
  <c r="S280" i="7"/>
  <c r="R280" i="7"/>
  <c r="R602" i="7"/>
  <c r="S602" i="7"/>
  <c r="R635" i="7"/>
  <c r="S635" i="7"/>
  <c r="R320" i="7"/>
  <c r="S320" i="7"/>
  <c r="R894" i="7"/>
  <c r="S894" i="7"/>
  <c r="R472" i="7"/>
  <c r="S472" i="7"/>
  <c r="R650" i="7"/>
  <c r="S650" i="7"/>
  <c r="R461" i="7"/>
  <c r="S461" i="7"/>
  <c r="R349" i="7"/>
  <c r="S349" i="7"/>
  <c r="R1058" i="7"/>
  <c r="S1058" i="7"/>
  <c r="R1252" i="7"/>
  <c r="S1252" i="7"/>
  <c r="S814" i="7"/>
  <c r="R814" i="7"/>
  <c r="R1473" i="7"/>
  <c r="S1473" i="7"/>
  <c r="R621" i="7"/>
  <c r="S621" i="7"/>
  <c r="S1253" i="7"/>
  <c r="R1253" i="7"/>
  <c r="S1398" i="7"/>
  <c r="R1398" i="7"/>
  <c r="S1248" i="7"/>
  <c r="R1248" i="7"/>
  <c r="S1280" i="7"/>
  <c r="R1280" i="7"/>
  <c r="R745" i="7"/>
  <c r="S745" i="7"/>
  <c r="R1065" i="7"/>
  <c r="S1065" i="7"/>
  <c r="R1440" i="7"/>
  <c r="S1440" i="7"/>
  <c r="R1306" i="7"/>
  <c r="S1306" i="7"/>
  <c r="S402" i="7"/>
  <c r="R402" i="7"/>
  <c r="R748" i="7"/>
  <c r="S748" i="7"/>
  <c r="R929" i="7"/>
  <c r="S929" i="7"/>
  <c r="R532" i="7"/>
  <c r="S532" i="7"/>
  <c r="R551" i="7"/>
  <c r="S551" i="7"/>
  <c r="R634" i="7"/>
  <c r="S634" i="7"/>
  <c r="R1487" i="7"/>
  <c r="S1487" i="7"/>
  <c r="R1268" i="7"/>
  <c r="S1268" i="7"/>
  <c r="S180" i="7"/>
  <c r="R180" i="7"/>
  <c r="R3" i="7"/>
  <c r="S3" i="7"/>
  <c r="R660" i="7"/>
  <c r="S660" i="7"/>
  <c r="R601" i="7"/>
  <c r="S601" i="7"/>
  <c r="R77" i="7"/>
  <c r="S77" i="7"/>
  <c r="R810" i="7"/>
  <c r="S810" i="7"/>
  <c r="S1015" i="7"/>
  <c r="R1015" i="7"/>
  <c r="S459" i="7"/>
  <c r="R459" i="7"/>
  <c r="S298" i="7"/>
  <c r="R298" i="7"/>
  <c r="R99" i="7"/>
  <c r="S99" i="7"/>
  <c r="R1486" i="7"/>
  <c r="S1486" i="7"/>
  <c r="R36" i="7"/>
  <c r="S36" i="7"/>
  <c r="R600" i="7"/>
  <c r="S600" i="7"/>
  <c r="S5" i="7"/>
  <c r="R5" i="7"/>
  <c r="R604" i="7"/>
  <c r="S604" i="7"/>
  <c r="S506" i="7"/>
  <c r="R506" i="7"/>
  <c r="S1313" i="7"/>
  <c r="R1313" i="7"/>
  <c r="R103" i="7"/>
  <c r="S103" i="7"/>
  <c r="S1490" i="7"/>
  <c r="R1490" i="7"/>
  <c r="S50" i="7"/>
  <c r="R50" i="7"/>
  <c r="S35" i="7"/>
  <c r="R35" i="7"/>
  <c r="R910" i="7"/>
  <c r="S910" i="7"/>
  <c r="R66" i="7"/>
  <c r="S66" i="7"/>
  <c r="S31" i="7"/>
  <c r="R31" i="7"/>
  <c r="S1162" i="7"/>
  <c r="R1162" i="7"/>
  <c r="R1357" i="7"/>
  <c r="S1357" i="7"/>
  <c r="S1324" i="7"/>
  <c r="R1324" i="7"/>
  <c r="R1330" i="7"/>
  <c r="S1330" i="7"/>
  <c r="R1504" i="7"/>
  <c r="S1504" i="7"/>
  <c r="S37" i="7"/>
  <c r="R37" i="7"/>
  <c r="R462" i="7"/>
  <c r="S462" i="7"/>
  <c r="S803" i="7"/>
  <c r="R803" i="7"/>
  <c r="S1353" i="7"/>
  <c r="R1353" i="7"/>
  <c r="R818" i="7"/>
  <c r="S818" i="7"/>
  <c r="R40" i="7"/>
  <c r="S40" i="7"/>
  <c r="R1498" i="7"/>
  <c r="S1498" i="7"/>
  <c r="R313" i="7"/>
  <c r="S313" i="7"/>
  <c r="S1494" i="7"/>
  <c r="R1494" i="7"/>
  <c r="R931" i="7"/>
  <c r="S931" i="7"/>
  <c r="R24" i="7"/>
  <c r="S24" i="7"/>
  <c r="R1412" i="7"/>
  <c r="S1412" i="7"/>
  <c r="S134" i="7"/>
  <c r="R134" i="7"/>
  <c r="R1062" i="7"/>
  <c r="S1062" i="7"/>
  <c r="S1272" i="7"/>
  <c r="R1272" i="7"/>
  <c r="R1141" i="7"/>
  <c r="S1141" i="7"/>
  <c r="R1488" i="7"/>
  <c r="S1488" i="7"/>
  <c r="R609" i="7"/>
  <c r="S609" i="7"/>
  <c r="S1197" i="7"/>
  <c r="R1197" i="7"/>
  <c r="S418" i="7"/>
  <c r="R418" i="7"/>
  <c r="R543" i="7"/>
  <c r="S543" i="7"/>
  <c r="R49" i="7"/>
  <c r="S49" i="7"/>
  <c r="R1200" i="7"/>
  <c r="S1200" i="7"/>
  <c r="R1493" i="7"/>
  <c r="S1493" i="7"/>
  <c r="R404" i="7"/>
  <c r="S404" i="7"/>
  <c r="S926" i="7"/>
  <c r="R926" i="7"/>
  <c r="S206" i="7"/>
  <c r="R206" i="7"/>
  <c r="R535" i="7"/>
  <c r="S535" i="7"/>
  <c r="S915" i="7"/>
  <c r="R915" i="7"/>
  <c r="R1450" i="7"/>
  <c r="S1450" i="7"/>
  <c r="R1298" i="7"/>
  <c r="S1298" i="7"/>
  <c r="R382" i="7"/>
  <c r="S382" i="7"/>
  <c r="S751" i="7"/>
  <c r="R751" i="7"/>
  <c r="R1332" i="7"/>
  <c r="S1332" i="7"/>
  <c r="R644" i="7"/>
  <c r="S644" i="7"/>
  <c r="S337" i="7"/>
  <c r="R337" i="7"/>
  <c r="S135" i="7"/>
  <c r="R135" i="7"/>
  <c r="R699" i="7"/>
  <c r="S699" i="7"/>
  <c r="R1292" i="7"/>
  <c r="S1292" i="7"/>
  <c r="S51" i="7"/>
  <c r="R51" i="7"/>
  <c r="R637" i="7"/>
  <c r="S637" i="7"/>
  <c r="R989" i="7"/>
  <c r="S989" i="7"/>
  <c r="R1297" i="7"/>
  <c r="S1297" i="7"/>
  <c r="R376" i="7"/>
  <c r="S376" i="7"/>
  <c r="R60" i="7"/>
  <c r="S60" i="7"/>
  <c r="R501" i="7"/>
  <c r="S501" i="7"/>
  <c r="R1339" i="7"/>
  <c r="S1339" i="7"/>
  <c r="S1372" i="7"/>
  <c r="R1372" i="7"/>
  <c r="S846" i="7"/>
  <c r="R846" i="7"/>
  <c r="R1475" i="7"/>
  <c r="S1475" i="7"/>
  <c r="R1425" i="7"/>
  <c r="S1425" i="7"/>
  <c r="S289" i="7"/>
  <c r="R289" i="7"/>
  <c r="S800" i="7"/>
  <c r="R800" i="7"/>
  <c r="S29" i="7"/>
  <c r="R29" i="7"/>
  <c r="S123" i="7"/>
  <c r="R123" i="7"/>
  <c r="S957" i="7"/>
  <c r="R957" i="7"/>
  <c r="S1346" i="7"/>
  <c r="R1346" i="7"/>
  <c r="S16" i="7"/>
  <c r="R16" i="7"/>
  <c r="R196" i="7"/>
  <c r="S196" i="7"/>
  <c r="R1471" i="7"/>
  <c r="S1471" i="7"/>
  <c r="R858" i="7"/>
  <c r="S858" i="7"/>
  <c r="S1395" i="7"/>
  <c r="R1395" i="7"/>
  <c r="R1513" i="7"/>
  <c r="S1513" i="7"/>
  <c r="R1365" i="7"/>
  <c r="S1365" i="7"/>
  <c r="R570" i="7"/>
  <c r="S570" i="7"/>
  <c r="S247" i="7"/>
  <c r="R247" i="7"/>
  <c r="R1170" i="7"/>
  <c r="S1170" i="7"/>
  <c r="R344" i="7"/>
  <c r="S344" i="7"/>
  <c r="R52" i="7"/>
  <c r="S52" i="7"/>
  <c r="R273" i="7"/>
  <c r="S273" i="7"/>
  <c r="S1159" i="7"/>
  <c r="R1159" i="7"/>
  <c r="R38" i="7"/>
  <c r="S38" i="7"/>
  <c r="S1348" i="7"/>
  <c r="R1348" i="7"/>
  <c r="R1073" i="7"/>
  <c r="S1073" i="7"/>
  <c r="R1078" i="7"/>
  <c r="S1078" i="7"/>
  <c r="R1018" i="7"/>
  <c r="S1018" i="7"/>
  <c r="R838" i="7"/>
  <c r="S838" i="7"/>
  <c r="R32" i="7"/>
  <c r="S32" i="7"/>
  <c r="S48" i="7"/>
  <c r="R48" i="7"/>
  <c r="R20" i="7"/>
  <c r="S20" i="7"/>
  <c r="R321" i="7"/>
  <c r="S321" i="7"/>
  <c r="R661" i="7"/>
  <c r="S661" i="7"/>
  <c r="S1501" i="7"/>
  <c r="R1501" i="7"/>
  <c r="S1382" i="7"/>
  <c r="R1382" i="7"/>
  <c r="R1472" i="7"/>
  <c r="S1472" i="7"/>
  <c r="R899" i="7"/>
  <c r="S899" i="7"/>
  <c r="R1013" i="7"/>
  <c r="S1013" i="7"/>
  <c r="S473" i="7"/>
  <c r="R473" i="7"/>
  <c r="R1274" i="7"/>
  <c r="S1274" i="7"/>
  <c r="R372" i="7"/>
  <c r="S372" i="7"/>
  <c r="R695" i="7"/>
  <c r="S695" i="7"/>
  <c r="R1186" i="7"/>
  <c r="S1186" i="7"/>
  <c r="R44" i="7"/>
  <c r="S44" i="7"/>
  <c r="R521" i="7"/>
  <c r="S521" i="7"/>
  <c r="S457" i="7"/>
  <c r="R457" i="7"/>
  <c r="R1413" i="7"/>
  <c r="S1413" i="7"/>
  <c r="S710" i="7"/>
  <c r="R710" i="7"/>
  <c r="R863" i="7"/>
  <c r="S863" i="7"/>
  <c r="R613" i="7"/>
  <c r="S613" i="7"/>
  <c r="S1166" i="7"/>
  <c r="R1166" i="7"/>
  <c r="R534" i="7"/>
  <c r="S534" i="7"/>
  <c r="R272" i="7"/>
  <c r="S272" i="7"/>
  <c r="R43" i="7"/>
  <c r="S43" i="7"/>
  <c r="R1481" i="7"/>
  <c r="S1481" i="7"/>
  <c r="R439" i="7"/>
  <c r="S439" i="7"/>
  <c r="S1403" i="7"/>
  <c r="R1403" i="7"/>
  <c r="S407" i="7"/>
  <c r="R407" i="7"/>
  <c r="S1509" i="7"/>
  <c r="R1509" i="7"/>
  <c r="R39" i="7"/>
  <c r="S39" i="7"/>
  <c r="R1492" i="7"/>
  <c r="S1492" i="7"/>
  <c r="R367" i="7"/>
  <c r="S367" i="7"/>
  <c r="S1483" i="7"/>
  <c r="R1483" i="7"/>
  <c r="R1507" i="7"/>
  <c r="S1507" i="7"/>
  <c r="S981" i="7"/>
  <c r="R981" i="7"/>
  <c r="R42" i="7"/>
  <c r="S42" i="7"/>
  <c r="S966" i="7"/>
  <c r="R966" i="7"/>
  <c r="R1085" i="7"/>
  <c r="S1085" i="7"/>
  <c r="S188" i="7"/>
  <c r="R188" i="7"/>
  <c r="R1143" i="7"/>
  <c r="S1143" i="7"/>
  <c r="R1478" i="7"/>
  <c r="S1478" i="7"/>
  <c r="R1503" i="7"/>
  <c r="S1503" i="7"/>
  <c r="S1474" i="7"/>
  <c r="R1474" i="7"/>
  <c r="S1508" i="7"/>
  <c r="R1508" i="7"/>
  <c r="R1489" i="7"/>
  <c r="S1489" i="7"/>
  <c r="S41" i="7"/>
  <c r="R41" i="7"/>
  <c r="S869" i="7"/>
  <c r="R869" i="7"/>
  <c r="R1500" i="7"/>
  <c r="S1500" i="7"/>
  <c r="R1266" i="7"/>
  <c r="S1266" i="7"/>
  <c r="S1506" i="7"/>
  <c r="R1506" i="7"/>
  <c r="S19" i="7"/>
  <c r="R19" i="7"/>
  <c r="S773" i="7"/>
  <c r="R773" i="7"/>
  <c r="R486" i="7"/>
  <c r="S486" i="7"/>
  <c r="R820" i="7"/>
  <c r="S820" i="7"/>
  <c r="R1290" i="7"/>
  <c r="S1290" i="7"/>
  <c r="S817" i="7"/>
  <c r="R817" i="7"/>
  <c r="R21" i="7"/>
  <c r="S21" i="7"/>
  <c r="R1482" i="7"/>
  <c r="S1482" i="7"/>
  <c r="R1314" i="7"/>
  <c r="S1314" i="7"/>
  <c r="R159" i="7"/>
  <c r="S159" i="7"/>
  <c r="R1316" i="7"/>
  <c r="S1316" i="7"/>
  <c r="R1510" i="7"/>
  <c r="S1510" i="7"/>
  <c r="S499" i="7"/>
  <c r="R499" i="7"/>
  <c r="S304" i="7"/>
  <c r="R304" i="7"/>
  <c r="R143" i="7"/>
  <c r="S143" i="7"/>
  <c r="R631" i="7"/>
  <c r="S631" i="7"/>
  <c r="R1497" i="7"/>
  <c r="S1497" i="7"/>
  <c r="R1300" i="7"/>
  <c r="S1300" i="7"/>
  <c r="R25" i="7"/>
  <c r="S25" i="7"/>
  <c r="S808" i="7"/>
  <c r="R808" i="7"/>
  <c r="S1464" i="7"/>
  <c r="R1464" i="7"/>
  <c r="S1202" i="7"/>
  <c r="R1202" i="7"/>
  <c r="S1340" i="7"/>
  <c r="R1340" i="7"/>
  <c r="R1434" i="7"/>
  <c r="S1434" i="7"/>
  <c r="R22" i="7"/>
  <c r="S22" i="7"/>
  <c r="S117" i="7"/>
  <c r="R117" i="7"/>
  <c r="V2729" i="3"/>
  <c r="V2869" i="3"/>
  <c r="V29" i="3"/>
  <c r="V2839" i="3"/>
  <c r="Y2838" i="3"/>
  <c r="V2838" i="3"/>
  <c r="X2911" i="3"/>
  <c r="V2911" i="3"/>
  <c r="Y2880" i="3"/>
  <c r="V2880" i="3"/>
  <c r="X2988" i="3"/>
  <c r="V2988" i="3"/>
  <c r="X2939" i="3"/>
  <c r="V2939" i="3"/>
  <c r="X2631" i="3"/>
  <c r="V2631" i="3"/>
  <c r="Y2550" i="3"/>
  <c r="V2550" i="3"/>
  <c r="Y2679" i="3"/>
  <c r="V2679" i="3"/>
  <c r="Y2627" i="3"/>
  <c r="V2627" i="3"/>
  <c r="X2922" i="3"/>
  <c r="V2922" i="3"/>
  <c r="Y2774" i="3"/>
  <c r="V2774" i="3"/>
  <c r="X2641" i="3"/>
  <c r="V2641" i="3"/>
  <c r="X2673" i="3"/>
  <c r="V2673" i="3"/>
  <c r="Y2822" i="3"/>
  <c r="V2822" i="3"/>
  <c r="U2936" i="3"/>
  <c r="V2936" i="3"/>
  <c r="Y2812" i="3"/>
  <c r="V2812" i="3"/>
  <c r="Y2535" i="3"/>
  <c r="V2535" i="3"/>
  <c r="U2907" i="3"/>
  <c r="V2907" i="3"/>
  <c r="Y2563" i="3"/>
  <c r="V2563" i="3"/>
  <c r="U2622" i="3"/>
  <c r="V2622" i="3"/>
  <c r="Y2526" i="3"/>
  <c r="V2526" i="3"/>
  <c r="Y2547" i="3"/>
  <c r="V2547" i="3"/>
  <c r="U2607" i="3"/>
  <c r="V2607" i="3"/>
  <c r="V2661" i="3"/>
  <c r="Y2818" i="3"/>
  <c r="V2818" i="3"/>
  <c r="V9" i="3"/>
  <c r="Y2775" i="3"/>
  <c r="V2775" i="3"/>
  <c r="Y2853" i="3"/>
  <c r="V2853" i="3"/>
  <c r="U2608" i="3"/>
  <c r="V2608" i="3"/>
  <c r="X2814" i="3"/>
  <c r="V2814" i="3"/>
  <c r="Y2754" i="3"/>
  <c r="V2754" i="3"/>
  <c r="Y2705" i="3"/>
  <c r="V2705" i="3"/>
  <c r="Y2537" i="3"/>
  <c r="V2537" i="3"/>
  <c r="U2889" i="3"/>
  <c r="V2889" i="3"/>
  <c r="X2648" i="3"/>
  <c r="V2648" i="3"/>
  <c r="X2981" i="3"/>
  <c r="V2981" i="3"/>
  <c r="Y2604" i="3"/>
  <c r="V2604" i="3"/>
  <c r="Y2834" i="3"/>
  <c r="V2834" i="3"/>
  <c r="X2798" i="3"/>
  <c r="V2798" i="3"/>
  <c r="V2904" i="3"/>
  <c r="Y2543" i="3"/>
  <c r="V2543" i="3"/>
  <c r="U2693" i="3"/>
  <c r="V2693" i="3"/>
  <c r="Y2743" i="3"/>
  <c r="V2743" i="3"/>
  <c r="Y2599" i="3"/>
  <c r="V2599" i="3"/>
  <c r="Y2942" i="3"/>
  <c r="V2942" i="3"/>
  <c r="X2629" i="3"/>
  <c r="V2629" i="3"/>
  <c r="X2913" i="3"/>
  <c r="V2913" i="3"/>
  <c r="X2909" i="3"/>
  <c r="V2909" i="3"/>
  <c r="Y2956" i="3"/>
  <c r="V2956" i="3"/>
  <c r="X2931" i="3"/>
  <c r="V2931" i="3"/>
  <c r="U2684" i="3"/>
  <c r="V2684" i="3"/>
  <c r="U2758" i="3"/>
  <c r="V2758" i="3"/>
  <c r="U2894" i="3"/>
  <c r="V2894" i="3"/>
  <c r="U2950" i="3"/>
  <c r="V2950" i="3"/>
  <c r="V2591" i="3"/>
  <c r="X2995" i="3"/>
  <c r="V2995" i="3"/>
  <c r="X2935" i="3"/>
  <c r="V2935" i="3"/>
  <c r="V2915" i="3"/>
  <c r="X2905" i="3"/>
  <c r="V2905" i="3"/>
  <c r="X2739" i="3"/>
  <c r="V2739" i="3"/>
  <c r="U2845" i="3"/>
  <c r="V2845" i="3"/>
  <c r="X2742" i="3"/>
  <c r="V2742" i="3"/>
  <c r="X2886" i="3"/>
  <c r="V2886" i="3"/>
  <c r="Y2645" i="3"/>
  <c r="V2645" i="3"/>
  <c r="Y2744" i="3"/>
  <c r="V2744" i="3"/>
  <c r="X2674" i="3"/>
  <c r="V2674" i="3"/>
  <c r="U2633" i="3"/>
  <c r="V2633" i="3"/>
  <c r="U2887" i="3"/>
  <c r="V2887" i="3"/>
  <c r="U2732" i="3"/>
  <c r="V2732" i="3"/>
  <c r="Y2892" i="3"/>
  <c r="V2892" i="3"/>
  <c r="Y2709" i="3"/>
  <c r="V2709" i="3"/>
  <c r="U2821" i="3"/>
  <c r="V2821" i="3"/>
  <c r="Y2978" i="3"/>
  <c r="V2978" i="3"/>
  <c r="Y2581" i="3"/>
  <c r="V2581" i="3"/>
  <c r="X2987" i="3"/>
  <c r="V2987" i="3"/>
  <c r="U2777" i="3"/>
  <c r="V2777" i="3"/>
  <c r="Y2588" i="3"/>
  <c r="V2588" i="3"/>
  <c r="X2621" i="3"/>
  <c r="V2621" i="3"/>
  <c r="X2719" i="3"/>
  <c r="V2719" i="3"/>
  <c r="X2759" i="3"/>
  <c r="V2759" i="3"/>
  <c r="X2871" i="3"/>
  <c r="V2871" i="3"/>
  <c r="X2519" i="3"/>
  <c r="V2519" i="3"/>
  <c r="X2605" i="3"/>
  <c r="V2605" i="3"/>
  <c r="X2917" i="3"/>
  <c r="V2917" i="3"/>
  <c r="Y2533" i="3"/>
  <c r="V2533" i="3"/>
  <c r="X2867" i="3"/>
  <c r="V2867" i="3"/>
  <c r="X2669" i="3"/>
  <c r="V2669" i="3"/>
  <c r="X2733" i="3"/>
  <c r="V2733" i="3"/>
  <c r="X2715" i="3"/>
  <c r="V2715" i="3"/>
  <c r="Y2817" i="3"/>
  <c r="V2817" i="3"/>
  <c r="V2860" i="3"/>
  <c r="Y2823" i="3"/>
  <c r="V2823" i="3"/>
  <c r="U2858" i="3"/>
  <c r="V2858" i="3"/>
  <c r="X2593" i="3"/>
  <c r="V2593" i="3"/>
  <c r="X2968" i="3"/>
  <c r="V2968" i="3"/>
  <c r="V25" i="3"/>
  <c r="Y2855" i="3"/>
  <c r="V2855" i="3"/>
  <c r="X2665" i="3"/>
  <c r="V2665" i="3"/>
  <c r="X2675" i="3"/>
  <c r="V2675" i="3"/>
  <c r="Y2657" i="3"/>
  <c r="V2657" i="3"/>
  <c r="U2895" i="3"/>
  <c r="V2895" i="3"/>
  <c r="Y2649" i="3"/>
  <c r="V2649" i="3"/>
  <c r="Y2989" i="3"/>
  <c r="V2989" i="3"/>
  <c r="X2830" i="3"/>
  <c r="V2830" i="3"/>
  <c r="X2844" i="3"/>
  <c r="V2844" i="3"/>
  <c r="X2539" i="3"/>
  <c r="V2539" i="3"/>
  <c r="Y2532" i="3"/>
  <c r="V2532" i="3"/>
  <c r="X2940" i="3"/>
  <c r="V2940" i="3"/>
  <c r="X2918" i="3"/>
  <c r="V2918" i="3"/>
  <c r="Y2603" i="3"/>
  <c r="V2603" i="3"/>
  <c r="Y2731" i="3"/>
  <c r="V2731" i="3"/>
  <c r="X2711" i="3"/>
  <c r="V2711" i="3"/>
  <c r="X2944" i="3"/>
  <c r="V2944" i="3"/>
  <c r="X2520" i="3"/>
  <c r="V2520" i="3"/>
  <c r="X2565" i="3"/>
  <c r="V2565" i="3"/>
  <c r="Y2569" i="3"/>
  <c r="V2569" i="3"/>
  <c r="Y2980" i="3"/>
  <c r="V2980" i="3"/>
  <c r="X2536" i="3"/>
  <c r="V2536" i="3"/>
  <c r="Y2849" i="3"/>
  <c r="V2849" i="3"/>
  <c r="Y2583" i="3"/>
  <c r="V2583" i="3"/>
  <c r="Y2585" i="3"/>
  <c r="V2585" i="3"/>
  <c r="X2900" i="3"/>
  <c r="V2900" i="3"/>
  <c r="Y2877" i="3"/>
  <c r="V2877" i="3"/>
  <c r="X2698" i="3"/>
  <c r="V2698" i="3"/>
  <c r="Y2943" i="3"/>
  <c r="V2943" i="3"/>
  <c r="Y2857" i="3"/>
  <c r="V2857" i="3"/>
  <c r="Y2735" i="3"/>
  <c r="V2735" i="3"/>
  <c r="Y2587" i="3"/>
  <c r="V2587" i="3"/>
  <c r="Y2566" i="3"/>
  <c r="V2566" i="3"/>
  <c r="Y2707" i="3"/>
  <c r="V2707" i="3"/>
  <c r="X2960" i="3"/>
  <c r="V2960" i="3"/>
  <c r="Y2984" i="3"/>
  <c r="V2984" i="3"/>
  <c r="Y2769" i="3"/>
  <c r="V2769" i="3"/>
  <c r="Y2522" i="3"/>
  <c r="V2522" i="3"/>
  <c r="U2625" i="3"/>
  <c r="V2625" i="3"/>
  <c r="U2813" i="3"/>
  <c r="V2813" i="3"/>
  <c r="X2831" i="3"/>
  <c r="V2831" i="3"/>
  <c r="U2910" i="3"/>
  <c r="V2910" i="3"/>
  <c r="X2819" i="3"/>
  <c r="V2819" i="3"/>
  <c r="X2927" i="3"/>
  <c r="V2927" i="3"/>
  <c r="V2571" i="3"/>
  <c r="X2883" i="3"/>
  <c r="V2883" i="3"/>
  <c r="X2577" i="3"/>
  <c r="V2577" i="3"/>
  <c r="U2908" i="3"/>
  <c r="V2908" i="3"/>
  <c r="Y2840" i="3"/>
  <c r="V2840" i="3"/>
  <c r="X2579" i="3"/>
  <c r="V2579" i="3"/>
  <c r="Y2677" i="3"/>
  <c r="V2677" i="3"/>
  <c r="Y2670" i="3"/>
  <c r="V2670" i="3"/>
  <c r="Y2805" i="3"/>
  <c r="V2805" i="3"/>
  <c r="U2740" i="3"/>
  <c r="V2740" i="3"/>
  <c r="Y2745" i="3"/>
  <c r="V2745" i="3"/>
  <c r="Y2847" i="3"/>
  <c r="V2847" i="3"/>
  <c r="Y2985" i="3"/>
  <c r="V2985" i="3"/>
  <c r="X2790" i="3"/>
  <c r="V2790" i="3"/>
  <c r="Y2741" i="3"/>
  <c r="V2741" i="3"/>
  <c r="Y2685" i="3"/>
  <c r="V2685" i="3"/>
  <c r="X2559" i="3"/>
  <c r="V2559" i="3"/>
  <c r="U2617" i="3"/>
  <c r="V2617" i="3"/>
  <c r="X2793" i="3"/>
  <c r="V2793" i="3"/>
  <c r="Y2714" i="3"/>
  <c r="V2714" i="3"/>
  <c r="X2613" i="3"/>
  <c r="V2613" i="3"/>
  <c r="X2893" i="3"/>
  <c r="V2893" i="3"/>
  <c r="X2896" i="3"/>
  <c r="V2896" i="3"/>
  <c r="X2952" i="3"/>
  <c r="V2952" i="3"/>
  <c r="X2691" i="3"/>
  <c r="V2691" i="3"/>
  <c r="U2736" i="3"/>
  <c r="V2736" i="3"/>
  <c r="X2938" i="3"/>
  <c r="V2938" i="3"/>
  <c r="X2516" i="3"/>
  <c r="V2516" i="3"/>
  <c r="X2545" i="3"/>
  <c r="V2545" i="3"/>
  <c r="U2573" i="3"/>
  <c r="V2573" i="3"/>
  <c r="X2610" i="3"/>
  <c r="V2610" i="3"/>
  <c r="X2557" i="3"/>
  <c r="V2557" i="3"/>
  <c r="Y2898" i="3"/>
  <c r="V2898" i="3"/>
  <c r="Y2757" i="3"/>
  <c r="V2757" i="3"/>
  <c r="Y2687" i="3"/>
  <c r="V2687" i="3"/>
  <c r="X2781" i="3"/>
  <c r="V2781" i="3"/>
  <c r="Y2710" i="3"/>
  <c r="V2710" i="3"/>
  <c r="X2529" i="3"/>
  <c r="V2529" i="3"/>
  <c r="U2884" i="3"/>
  <c r="V2884" i="3"/>
  <c r="X2930" i="3"/>
  <c r="V2930" i="3"/>
  <c r="U2713" i="3"/>
  <c r="V2713" i="3"/>
  <c r="X2836" i="3"/>
  <c r="V2836" i="3"/>
  <c r="U2859" i="3"/>
  <c r="V2859" i="3"/>
  <c r="U2891" i="3"/>
  <c r="V2891" i="3"/>
  <c r="X2782" i="3"/>
  <c r="V2782" i="3"/>
  <c r="U2725" i="3"/>
  <c r="V2725" i="3"/>
  <c r="Y2979" i="3"/>
  <c r="V2979" i="3"/>
  <c r="AA6" i="3"/>
  <c r="Z2472" i="3"/>
  <c r="Z2348" i="3"/>
  <c r="Z1949" i="3"/>
  <c r="S124" i="3"/>
  <c r="S727" i="3"/>
  <c r="R1687" i="3"/>
  <c r="S1734" i="3"/>
  <c r="S252" i="3"/>
  <c r="R1061" i="3"/>
  <c r="R900" i="3"/>
  <c r="R102" i="3"/>
  <c r="R1746" i="3"/>
  <c r="R673" i="3"/>
  <c r="R1893" i="3"/>
  <c r="S1309" i="3"/>
  <c r="R1144" i="3"/>
  <c r="R55" i="3"/>
  <c r="S1930" i="3"/>
  <c r="R1072" i="3"/>
  <c r="S611" i="3"/>
  <c r="S705" i="3"/>
  <c r="S308" i="3"/>
  <c r="R2422" i="3"/>
  <c r="S94" i="3"/>
  <c r="R1798" i="3"/>
  <c r="R1295" i="3"/>
  <c r="R1101" i="3"/>
  <c r="S2495" i="3"/>
  <c r="R2438" i="3"/>
  <c r="S1176" i="3"/>
  <c r="S2246" i="3"/>
  <c r="S1082" i="3"/>
  <c r="R923" i="3"/>
  <c r="R832" i="3"/>
  <c r="R2257" i="3"/>
  <c r="S807" i="3"/>
  <c r="S1754" i="3"/>
  <c r="R604" i="3"/>
  <c r="R1157" i="3"/>
  <c r="R1023" i="3"/>
  <c r="R1365" i="3"/>
  <c r="R225" i="3"/>
  <c r="S1677" i="3"/>
  <c r="Z1964" i="3"/>
  <c r="R1237" i="3"/>
  <c r="S1620" i="3"/>
  <c r="R789" i="3"/>
  <c r="S1964" i="3"/>
  <c r="R24" i="3"/>
  <c r="R1117" i="3"/>
  <c r="R1256" i="3"/>
  <c r="R62" i="3"/>
  <c r="S1314" i="3"/>
  <c r="S2064" i="3"/>
  <c r="S1409" i="3"/>
  <c r="S556" i="3"/>
  <c r="S1265" i="3"/>
  <c r="S352" i="3"/>
  <c r="S106" i="3"/>
  <c r="S1111" i="3"/>
  <c r="R537" i="3"/>
  <c r="R1329" i="3"/>
  <c r="R1169" i="3"/>
  <c r="R2129" i="3"/>
  <c r="S2352" i="3"/>
  <c r="S1575" i="3"/>
  <c r="R164" i="3"/>
  <c r="R318" i="3"/>
  <c r="S248" i="3"/>
  <c r="R1578" i="3"/>
  <c r="R340" i="3"/>
  <c r="R306" i="3"/>
  <c r="S240" i="3"/>
  <c r="S91" i="3"/>
  <c r="S420" i="3"/>
  <c r="S290" i="3"/>
  <c r="R634" i="3"/>
  <c r="S921" i="3"/>
  <c r="S2312" i="3"/>
  <c r="S2345" i="3"/>
  <c r="R1531" i="3"/>
  <c r="R1147" i="3"/>
  <c r="S1486" i="3"/>
  <c r="R2440" i="3"/>
  <c r="S1402" i="3"/>
  <c r="R424" i="3"/>
  <c r="S1429" i="3"/>
  <c r="R1104" i="3"/>
  <c r="R1672" i="3"/>
  <c r="R2236" i="3"/>
  <c r="R2040" i="3"/>
  <c r="R837" i="3"/>
  <c r="R1519" i="3"/>
  <c r="Z333" i="3"/>
  <c r="S1332" i="3"/>
  <c r="S568" i="3"/>
  <c r="R1045" i="3"/>
  <c r="R1760" i="3"/>
  <c r="R156" i="3"/>
  <c r="R208" i="3"/>
  <c r="Z2151" i="3"/>
  <c r="S1850" i="3"/>
  <c r="S1156" i="3"/>
  <c r="S82" i="3"/>
  <c r="S2089" i="3"/>
  <c r="R1021" i="3"/>
  <c r="R1696" i="3"/>
  <c r="R1819" i="3"/>
  <c r="R1781" i="3"/>
  <c r="S584" i="3"/>
  <c r="S1430" i="3"/>
  <c r="R460" i="3"/>
  <c r="R1239" i="3"/>
  <c r="S1290" i="3"/>
  <c r="R776" i="3"/>
  <c r="S2366" i="3"/>
  <c r="S2401" i="3"/>
  <c r="S1944" i="3"/>
  <c r="S1355" i="3"/>
  <c r="S811" i="3"/>
  <c r="S979" i="3"/>
  <c r="R2338" i="3"/>
  <c r="S2183" i="3"/>
  <c r="R665" i="3"/>
  <c r="R1868" i="3"/>
  <c r="S1417" i="3"/>
  <c r="S1628" i="3"/>
  <c r="R294" i="3"/>
  <c r="S409" i="3"/>
  <c r="S336" i="3"/>
  <c r="S1435" i="3"/>
  <c r="R2286" i="3"/>
  <c r="S1395" i="3"/>
  <c r="R33" i="3"/>
  <c r="V33" i="3" s="1"/>
  <c r="S1914" i="3"/>
  <c r="S1922" i="3"/>
  <c r="S1206" i="3"/>
  <c r="R885" i="3"/>
  <c r="R138" i="3"/>
  <c r="R1929" i="3"/>
  <c r="S730" i="3"/>
  <c r="S37" i="3"/>
  <c r="X37" i="3" s="1"/>
  <c r="R768" i="3"/>
  <c r="S855" i="3"/>
  <c r="R71" i="3"/>
  <c r="R1641" i="3"/>
  <c r="R1460" i="3"/>
  <c r="R648" i="3"/>
  <c r="R16" i="3"/>
  <c r="R1114" i="3"/>
  <c r="R2335" i="3"/>
  <c r="R1815" i="3"/>
  <c r="S1869" i="3"/>
  <c r="R88" i="3"/>
  <c r="R1025" i="3"/>
  <c r="R2222" i="3"/>
  <c r="S1055" i="3"/>
  <c r="S2499" i="3"/>
  <c r="S1255" i="3"/>
  <c r="S1916" i="3"/>
  <c r="R1891" i="3"/>
  <c r="R1086" i="3"/>
  <c r="R2282" i="3"/>
  <c r="S2013" i="3"/>
  <c r="S2509" i="3"/>
  <c r="S553" i="3"/>
  <c r="R1550" i="3"/>
  <c r="R1267" i="3"/>
  <c r="S1412" i="3"/>
  <c r="S2107" i="3"/>
  <c r="S312" i="3"/>
  <c r="S1594" i="3"/>
  <c r="R256" i="3"/>
  <c r="S1688" i="3"/>
  <c r="R775" i="3"/>
  <c r="R1187" i="3"/>
  <c r="S52" i="3"/>
  <c r="R625" i="3"/>
  <c r="S181" i="3"/>
  <c r="S1098" i="3"/>
  <c r="S1660" i="3"/>
  <c r="S130" i="3"/>
  <c r="R114" i="3"/>
  <c r="S2329" i="3"/>
  <c r="R655" i="3"/>
  <c r="Y655" i="3" s="1"/>
  <c r="S945" i="3"/>
  <c r="S257" i="3"/>
  <c r="S2296" i="3"/>
  <c r="R261" i="3"/>
  <c r="S1757" i="3"/>
  <c r="S607" i="3"/>
  <c r="S888" i="3"/>
  <c r="R1033" i="3"/>
  <c r="R664" i="3"/>
  <c r="R873" i="3"/>
  <c r="S1960" i="3"/>
  <c r="R649" i="3"/>
  <c r="S56" i="3"/>
  <c r="S304" i="3"/>
  <c r="R541" i="3"/>
  <c r="S468" i="3"/>
  <c r="R220" i="3"/>
  <c r="R302" i="3"/>
  <c r="S2371" i="3"/>
  <c r="R2276" i="3"/>
  <c r="Q730" i="3"/>
  <c r="Q1307" i="3"/>
  <c r="Q533" i="3"/>
  <c r="Q96" i="3"/>
  <c r="U96" i="3" s="1"/>
  <c r="Q417" i="3"/>
  <c r="Q1194" i="3"/>
  <c r="Q171" i="3"/>
  <c r="Q810" i="3"/>
  <c r="V810" i="3" s="1"/>
  <c r="Q1465" i="3"/>
  <c r="Q208" i="3"/>
  <c r="Q1013" i="3"/>
  <c r="Q1029" i="3"/>
  <c r="Q1814" i="3"/>
  <c r="Q774" i="3"/>
  <c r="Q450" i="3"/>
  <c r="Q2193" i="3"/>
  <c r="Q512" i="3"/>
  <c r="Q1204" i="3"/>
  <c r="Q1932" i="3"/>
  <c r="Q2400" i="3"/>
  <c r="V2400" i="3" s="1"/>
  <c r="Q280" i="3"/>
  <c r="Q1147" i="3"/>
  <c r="Q1780" i="3"/>
  <c r="Q2285" i="3"/>
  <c r="Q500" i="3"/>
  <c r="Q618" i="3"/>
  <c r="Q670" i="3"/>
  <c r="Q1646" i="3"/>
  <c r="Q1064" i="3"/>
  <c r="V1064" i="3" s="1"/>
  <c r="Q455" i="3"/>
  <c r="Q554" i="3"/>
  <c r="Q1258" i="3"/>
  <c r="Q2161" i="3"/>
  <c r="Z218" i="3"/>
  <c r="Q1541" i="3"/>
  <c r="Q1304" i="3"/>
  <c r="Q2187" i="3"/>
  <c r="Q2317" i="3"/>
  <c r="Q244" i="3"/>
  <c r="Q1098" i="3"/>
  <c r="Q1758" i="3"/>
  <c r="V1758" i="3" s="1"/>
  <c r="Q2503" i="3"/>
  <c r="Q199" i="3"/>
  <c r="Z479" i="3"/>
  <c r="Z1242" i="3"/>
  <c r="Q625" i="3"/>
  <c r="Q1993" i="3"/>
  <c r="Z688" i="3"/>
  <c r="Q900" i="3"/>
  <c r="Q832" i="3"/>
  <c r="Z2000" i="3"/>
  <c r="Q1177" i="3"/>
  <c r="Q1558" i="3"/>
  <c r="Q2489" i="3"/>
  <c r="Q1893" i="3"/>
  <c r="Q510" i="3"/>
  <c r="Q457" i="3"/>
  <c r="Z848" i="3"/>
  <c r="Q2088" i="3"/>
  <c r="Q458" i="3"/>
  <c r="Q577" i="3"/>
  <c r="Q1817" i="3"/>
  <c r="Q2382" i="3"/>
  <c r="Q615" i="3"/>
  <c r="Q1793" i="3"/>
  <c r="V1793" i="3" s="1"/>
  <c r="Q2299" i="3"/>
  <c r="Z41" i="3"/>
  <c r="Q998" i="3"/>
  <c r="Q1061" i="3"/>
  <c r="Q1078" i="3"/>
  <c r="Q1028" i="3"/>
  <c r="V1028" i="3" s="1"/>
  <c r="Q1386" i="3"/>
  <c r="Q771" i="3"/>
  <c r="Q885" i="3"/>
  <c r="Q704" i="3"/>
  <c r="Q654" i="3"/>
  <c r="Q51" i="3"/>
  <c r="Q1366" i="3"/>
  <c r="Q757" i="3"/>
  <c r="Z370" i="3"/>
  <c r="Q1329" i="3"/>
  <c r="Q1785" i="3"/>
  <c r="Q259" i="3"/>
  <c r="Z246" i="3"/>
  <c r="Q916" i="3"/>
  <c r="Z1030" i="3"/>
  <c r="Q1065" i="3"/>
  <c r="Z894" i="3"/>
  <c r="Q1908" i="3"/>
  <c r="Q924" i="3"/>
  <c r="Q1493" i="3"/>
  <c r="Q2158" i="3"/>
  <c r="Q1842" i="3"/>
  <c r="Q2031" i="3"/>
  <c r="Q2146" i="3"/>
  <c r="Q1825" i="3"/>
  <c r="Q349" i="3"/>
  <c r="Q1677" i="3"/>
  <c r="Q2440" i="3"/>
  <c r="Z274" i="3"/>
  <c r="Z1087" i="3"/>
  <c r="Q325" i="3"/>
  <c r="Q177" i="3"/>
  <c r="Q1404" i="3"/>
  <c r="Q967" i="3"/>
  <c r="Q1086" i="3"/>
  <c r="Q1248" i="3"/>
  <c r="V1248" i="3" s="1"/>
  <c r="Q144" i="3"/>
  <c r="Z1480" i="3"/>
  <c r="Z2069" i="3"/>
  <c r="Z1752" i="3"/>
  <c r="Q496" i="3"/>
  <c r="Q1620" i="3"/>
  <c r="Q285" i="3"/>
  <c r="Q1229" i="3"/>
  <c r="Q2056" i="3"/>
  <c r="Q992" i="3"/>
  <c r="Q1647" i="3"/>
  <c r="Q2282" i="3"/>
  <c r="Q960" i="3"/>
  <c r="Q1952" i="3"/>
  <c r="Q1409" i="3"/>
  <c r="Z1595" i="3"/>
  <c r="Q2453" i="3"/>
  <c r="Q1054" i="3"/>
  <c r="Q1759" i="3"/>
  <c r="Q1568" i="3"/>
  <c r="Z1046" i="3"/>
  <c r="Q271" i="3"/>
  <c r="Q1599" i="3"/>
  <c r="Q1506" i="3"/>
  <c r="Q891" i="3"/>
  <c r="R1944" i="3"/>
  <c r="Q1460" i="3"/>
  <c r="V1460" i="3" s="1"/>
  <c r="Q437" i="3"/>
  <c r="Q584" i="3"/>
  <c r="Q1438" i="3"/>
  <c r="Q1109" i="3"/>
  <c r="V1109" i="3" s="1"/>
  <c r="Q1186" i="3"/>
  <c r="Q1412" i="3"/>
  <c r="Z1015" i="3"/>
  <c r="Q801" i="3"/>
  <c r="V801" i="3" s="1"/>
  <c r="Q1178" i="3"/>
  <c r="Q1699" i="3"/>
  <c r="Q1931" i="3"/>
  <c r="Q2460" i="3"/>
  <c r="Z440" i="3"/>
  <c r="Q958" i="3"/>
  <c r="Q47" i="3"/>
  <c r="X47" i="3" s="1"/>
  <c r="Q741" i="3"/>
  <c r="Q1231" i="3"/>
  <c r="Q821" i="3"/>
  <c r="Q1421" i="3"/>
  <c r="Q354" i="3"/>
  <c r="Q1575" i="3"/>
  <c r="Q1617" i="3"/>
  <c r="Q2412" i="3"/>
  <c r="Z183" i="3"/>
  <c r="Q55" i="3"/>
  <c r="Q462" i="3"/>
  <c r="Q1803" i="3"/>
  <c r="Q197" i="3"/>
  <c r="Z861" i="3"/>
  <c r="Q2167" i="3"/>
  <c r="Q813" i="3"/>
  <c r="Q1786" i="3"/>
  <c r="Q358" i="3"/>
  <c r="Q592" i="3"/>
  <c r="Q678" i="3"/>
  <c r="Q1376" i="3"/>
  <c r="V1376" i="3" s="1"/>
  <c r="Q2309" i="3"/>
  <c r="Z266" i="3"/>
  <c r="Q1951" i="3"/>
  <c r="Q272" i="3"/>
  <c r="Q2171" i="3"/>
  <c r="Q1660" i="3"/>
  <c r="Q322" i="3"/>
  <c r="Q123" i="3"/>
  <c r="Q1507" i="3"/>
  <c r="Q147" i="3"/>
  <c r="Q463" i="3"/>
  <c r="Q1206" i="3"/>
  <c r="Q1457" i="3"/>
  <c r="V1457" i="3" s="1"/>
  <c r="Q1896" i="3"/>
  <c r="Q2421" i="3"/>
  <c r="Q511" i="3"/>
  <c r="Q1042" i="3"/>
  <c r="Q819" i="3"/>
  <c r="Q638" i="3"/>
  <c r="Q141" i="3"/>
  <c r="Q112" i="3"/>
  <c r="Q1222" i="3"/>
  <c r="Q1220" i="3"/>
  <c r="Q1681" i="3"/>
  <c r="Q2265" i="3"/>
  <c r="Q1447" i="3"/>
  <c r="X1447" i="3" s="1"/>
  <c r="Q291" i="3"/>
  <c r="Q616" i="3"/>
  <c r="Q983" i="3"/>
  <c r="Q2305" i="3"/>
  <c r="Q627" i="3"/>
  <c r="Q453" i="3"/>
  <c r="Z1297" i="3"/>
  <c r="Q1835" i="3"/>
  <c r="Q2438" i="3"/>
  <c r="Z335" i="3"/>
  <c r="Q1992" i="3"/>
  <c r="V1992" i="3" s="1"/>
  <c r="Q775" i="3"/>
  <c r="Q1624" i="3"/>
  <c r="Q295" i="3"/>
  <c r="Q949" i="3"/>
  <c r="Z95" i="3"/>
  <c r="Q1929" i="3"/>
  <c r="Q1979" i="3"/>
  <c r="Q142" i="3"/>
  <c r="Q837" i="3"/>
  <c r="Q1305" i="3"/>
  <c r="Q2068" i="3"/>
  <c r="Z77" i="3"/>
  <c r="Q487" i="3"/>
  <c r="Q1131" i="3"/>
  <c r="Q1467" i="3"/>
  <c r="Q212" i="3"/>
  <c r="Q1653" i="3"/>
  <c r="Q1656" i="3"/>
  <c r="Q1400" i="3"/>
  <c r="Q2212" i="3"/>
  <c r="Q513" i="3"/>
  <c r="Q1651" i="3"/>
  <c r="Q76" i="3"/>
  <c r="Q1004" i="3"/>
  <c r="Q772" i="3"/>
  <c r="X772" i="3" s="1"/>
  <c r="Q872" i="3"/>
  <c r="Q410" i="3"/>
  <c r="Q1895" i="3"/>
  <c r="Q1487" i="3"/>
  <c r="Q977" i="3"/>
  <c r="Q2209" i="3"/>
  <c r="Q2345" i="3"/>
  <c r="Q1525" i="3"/>
  <c r="Q164" i="3"/>
  <c r="Q1756" i="3"/>
  <c r="Q1899" i="3"/>
  <c r="V1899" i="3" s="1"/>
  <c r="Q1174" i="3"/>
  <c r="Q516" i="3"/>
  <c r="Q812" i="3"/>
  <c r="Q1518" i="3"/>
  <c r="Q1890" i="3"/>
  <c r="V1890" i="3" s="1"/>
  <c r="Z85" i="3"/>
  <c r="Q499" i="3"/>
  <c r="Z1155" i="3"/>
  <c r="Z1000" i="3"/>
  <c r="Z2049" i="3"/>
  <c r="Q581" i="3"/>
  <c r="Z994" i="3"/>
  <c r="Q1580" i="3"/>
  <c r="Z2239" i="3"/>
  <c r="Q2320" i="3"/>
  <c r="Q1920" i="3"/>
  <c r="Z543" i="3"/>
  <c r="Q1322" i="3"/>
  <c r="Z632" i="3"/>
  <c r="Q1800" i="3"/>
  <c r="Z319" i="3"/>
  <c r="Q1241" i="3"/>
  <c r="Q2138" i="3"/>
  <c r="Q482" i="3"/>
  <c r="Q1844" i="3"/>
  <c r="Q1642" i="3"/>
  <c r="Q2063" i="3"/>
  <c r="Z922" i="3"/>
  <c r="Q567" i="3"/>
  <c r="Q2100" i="3"/>
  <c r="Q1323" i="3"/>
  <c r="Q1530" i="3"/>
  <c r="Z1201" i="3"/>
  <c r="Q2254" i="3"/>
  <c r="Z962" i="3"/>
  <c r="Q267" i="3"/>
  <c r="Q612" i="3"/>
  <c r="Q1276" i="3"/>
  <c r="Q2260" i="3"/>
  <c r="Q62" i="3"/>
  <c r="Q1695" i="3"/>
  <c r="Q216" i="3"/>
  <c r="Q783" i="3"/>
  <c r="Q1502" i="3"/>
  <c r="Q257" i="3"/>
  <c r="Q518" i="3"/>
  <c r="Q1362" i="3"/>
  <c r="Q1522" i="3"/>
  <c r="Q1877" i="3"/>
  <c r="Q2376" i="3"/>
  <c r="Q210" i="3"/>
  <c r="Q902" i="3"/>
  <c r="Q1930" i="3"/>
  <c r="Q1490" i="3"/>
  <c r="Q2210" i="3"/>
  <c r="Q1621" i="3"/>
  <c r="Q2347" i="3"/>
  <c r="Q1188" i="3"/>
  <c r="Q1292" i="3"/>
  <c r="Q1788" i="3"/>
  <c r="Q61" i="3"/>
  <c r="Q2502" i="3"/>
  <c r="Q777" i="3"/>
  <c r="Q2028" i="3"/>
  <c r="Q176" i="3"/>
  <c r="Q1488" i="3"/>
  <c r="Q488" i="3"/>
  <c r="Q1779" i="3"/>
  <c r="Q2351" i="3"/>
  <c r="Q1083" i="3"/>
  <c r="Q694" i="3"/>
  <c r="Q876" i="3"/>
  <c r="Q1706" i="3"/>
  <c r="Q1898" i="3"/>
  <c r="Q315" i="3"/>
  <c r="Q459" i="3"/>
  <c r="Q699" i="3"/>
  <c r="Q1797" i="3"/>
  <c r="Q1887" i="3"/>
  <c r="Q2462" i="3"/>
  <c r="Q1391" i="3"/>
  <c r="Z105" i="3"/>
  <c r="Q559" i="3"/>
  <c r="Z1027" i="3"/>
  <c r="Q1278" i="3"/>
  <c r="V1278" i="3" s="1"/>
  <c r="Q1545" i="3"/>
  <c r="Q472" i="3"/>
  <c r="Q1782" i="3"/>
  <c r="Z2095" i="3"/>
  <c r="Q13" i="3"/>
  <c r="V13" i="3" s="1"/>
  <c r="Q521" i="3"/>
  <c r="Q1644" i="3"/>
  <c r="Q1007" i="3"/>
  <c r="Q718" i="3"/>
  <c r="Q1807" i="3"/>
  <c r="Q1673" i="3"/>
  <c r="V1673" i="3" s="1"/>
  <c r="Q1998" i="3"/>
  <c r="Q1288" i="3"/>
  <c r="Q691" i="3"/>
  <c r="Q414" i="3"/>
  <c r="Q1602" i="3"/>
  <c r="V1602" i="3" s="1"/>
  <c r="Q2267" i="3"/>
  <c r="Q509" i="3"/>
  <c r="Z881" i="3"/>
  <c r="Q1598" i="3"/>
  <c r="Q182" i="3"/>
  <c r="Q468" i="3"/>
  <c r="Q330" i="3"/>
  <c r="Q1784" i="3"/>
  <c r="Z113" i="3"/>
  <c r="Q519" i="3"/>
  <c r="Q1011" i="3"/>
  <c r="Q649" i="3"/>
  <c r="Q755" i="3"/>
  <c r="V755" i="3" s="1"/>
  <c r="Z2105" i="3"/>
  <c r="Q297" i="3"/>
  <c r="Q733" i="3"/>
  <c r="Q1824" i="3"/>
  <c r="Q122" i="3"/>
  <c r="Q714" i="3"/>
  <c r="Q1469" i="3"/>
  <c r="Q107" i="3"/>
  <c r="X107" i="3" s="1"/>
  <c r="Q225" i="3"/>
  <c r="Q498" i="3"/>
  <c r="Q1662" i="3"/>
  <c r="Q1112" i="3"/>
  <c r="Q2303" i="3"/>
  <c r="Q501" i="3"/>
  <c r="Q1344" i="3"/>
  <c r="Q1503" i="3"/>
  <c r="Z125" i="3"/>
  <c r="Z495" i="3"/>
  <c r="Q954" i="3"/>
  <c r="Q1159" i="3"/>
  <c r="Z2099" i="3"/>
  <c r="Q573" i="3"/>
  <c r="Q898" i="3"/>
  <c r="Q1546" i="3"/>
  <c r="Z2268" i="3"/>
  <c r="Q2009" i="3"/>
  <c r="V2009" i="3" s="1"/>
  <c r="Q2476" i="3"/>
  <c r="Q883" i="3"/>
  <c r="Z1528" i="3"/>
  <c r="Q2216" i="3"/>
  <c r="Q2122" i="3"/>
  <c r="Q228" i="3"/>
  <c r="Q1703" i="3"/>
  <c r="Q2112" i="3"/>
  <c r="Q535" i="3"/>
  <c r="Q1326" i="3"/>
  <c r="Q2226" i="3"/>
  <c r="Q2353" i="3"/>
  <c r="Q721" i="3"/>
  <c r="Q522" i="3"/>
  <c r="Q1611" i="3"/>
  <c r="Q1267" i="3"/>
  <c r="Q205" i="3"/>
  <c r="X205" i="3" s="1"/>
  <c r="Q1623" i="3"/>
  <c r="Z1095" i="3"/>
  <c r="Q2182" i="3"/>
  <c r="Q2280" i="3"/>
  <c r="Z1878" i="3"/>
  <c r="Q2185" i="3"/>
  <c r="Q481" i="3"/>
  <c r="Q1096" i="3"/>
  <c r="Q1607" i="3"/>
  <c r="Q1316" i="3"/>
  <c r="Q1401" i="3"/>
  <c r="Q1283" i="3"/>
  <c r="Z732" i="3"/>
  <c r="Q1263" i="3"/>
  <c r="Z2162" i="3"/>
  <c r="S1324" i="3"/>
  <c r="Q515" i="3"/>
  <c r="Q388" i="3"/>
  <c r="Q1169" i="3"/>
  <c r="Q2203" i="3"/>
  <c r="Q689" i="3"/>
  <c r="Q442" i="3"/>
  <c r="Q906" i="3"/>
  <c r="Q1629" i="3"/>
  <c r="Q578" i="3"/>
  <c r="V578" i="3" s="1"/>
  <c r="Q655" i="3"/>
  <c r="Q1286" i="3"/>
  <c r="Q1819" i="3"/>
  <c r="Q2274" i="3"/>
  <c r="V2274" i="3" s="1"/>
  <c r="Z258" i="3"/>
  <c r="Z990" i="3"/>
  <c r="Q1557" i="3"/>
  <c r="Q2164" i="3"/>
  <c r="Q504" i="3"/>
  <c r="Q1798" i="3"/>
  <c r="Q2500" i="3"/>
  <c r="Q988" i="3"/>
  <c r="Q1408" i="3"/>
  <c r="Q2466" i="3"/>
  <c r="Z101" i="3"/>
  <c r="Q1333" i="3"/>
  <c r="Q2201" i="3"/>
  <c r="Q675" i="3"/>
  <c r="Q2168" i="3"/>
  <c r="Q1069" i="3"/>
  <c r="Q2327" i="3"/>
  <c r="Q420" i="3"/>
  <c r="Q853" i="3"/>
  <c r="Q984" i="3"/>
  <c r="Q1514" i="3"/>
  <c r="Q2383" i="3"/>
  <c r="Z635" i="3"/>
  <c r="Q1402" i="3"/>
  <c r="Q1036" i="3"/>
  <c r="Q669" i="3"/>
  <c r="Q268" i="3"/>
  <c r="Q828" i="3"/>
  <c r="Q1497" i="3"/>
  <c r="Q2058" i="3"/>
  <c r="U2058" i="3" s="1"/>
  <c r="Q588" i="3"/>
  <c r="Q494" i="3"/>
  <c r="Q1175" i="3"/>
  <c r="V1175" i="3" s="1"/>
  <c r="Q1848" i="3"/>
  <c r="Z363" i="3"/>
  <c r="Z716" i="3"/>
  <c r="Q1012" i="3"/>
  <c r="Q556" i="3"/>
  <c r="Z316" i="3"/>
  <c r="Q873" i="3"/>
  <c r="Q2241" i="3"/>
  <c r="Q621" i="3"/>
  <c r="Q1954" i="3"/>
  <c r="Q2075" i="3"/>
  <c r="Q52" i="3"/>
  <c r="Z362" i="3"/>
  <c r="Q815" i="3"/>
  <c r="Q1436" i="3"/>
  <c r="Q2173" i="3"/>
  <c r="Q629" i="3"/>
  <c r="Q2001" i="3"/>
  <c r="Q1171" i="3"/>
  <c r="V1171" i="3" s="1"/>
  <c r="Q1961" i="3"/>
  <c r="Q941" i="3"/>
  <c r="Q490" i="3"/>
  <c r="Q1355" i="3"/>
  <c r="Z2077" i="3"/>
  <c r="Q2258" i="3"/>
  <c r="Z230" i="3"/>
  <c r="Q2050" i="3"/>
  <c r="Q2087" i="3"/>
  <c r="Q2313" i="3"/>
  <c r="Q947" i="3"/>
  <c r="Q2059" i="3"/>
  <c r="Z703" i="3"/>
  <c r="Q1567" i="3"/>
  <c r="Q1940" i="3"/>
  <c r="Q143" i="3"/>
  <c r="Q1148" i="3"/>
  <c r="Q690" i="3"/>
  <c r="Q1377" i="3"/>
  <c r="Q1768" i="3"/>
  <c r="Z187" i="3"/>
  <c r="Q571" i="3"/>
  <c r="Q2437" i="3"/>
  <c r="Q2323" i="3"/>
  <c r="Q2107" i="3"/>
  <c r="Q393" i="3"/>
  <c r="Q955" i="3"/>
  <c r="Q396" i="3"/>
  <c r="V396" i="3" s="1"/>
  <c r="Q863" i="3"/>
  <c r="Q1041" i="3"/>
  <c r="Q795" i="3"/>
  <c r="Q959" i="3"/>
  <c r="Q1991" i="3"/>
  <c r="Q115" i="3"/>
  <c r="Q1256" i="3"/>
  <c r="Q746" i="3"/>
  <c r="V746" i="3" s="1"/>
  <c r="Q606" i="3"/>
  <c r="Q2314" i="3"/>
  <c r="Q2470" i="3"/>
  <c r="Q1416" i="3"/>
  <c r="Q1238" i="3"/>
  <c r="Z905" i="3"/>
  <c r="Q209" i="3"/>
  <c r="V209" i="3" s="1"/>
  <c r="Q610" i="3"/>
  <c r="Q1744" i="3"/>
  <c r="Q1626" i="3"/>
  <c r="Q235" i="3"/>
  <c r="Q527" i="3"/>
  <c r="Q970" i="3"/>
  <c r="Q438" i="3"/>
  <c r="Q1217" i="3"/>
  <c r="Z2065" i="3"/>
  <c r="Q666" i="3"/>
  <c r="Q1251" i="3"/>
  <c r="Q1524" i="3"/>
  <c r="Q2463" i="3"/>
  <c r="Q1789" i="3"/>
  <c r="Q1006" i="3"/>
  <c r="Q1588" i="3"/>
  <c r="Z2364" i="3"/>
  <c r="Q2271" i="3"/>
  <c r="Q2335" i="3"/>
  <c r="Q485" i="3"/>
  <c r="Q1862" i="3"/>
  <c r="Q2316" i="3"/>
  <c r="X2316" i="3" s="1"/>
  <c r="Z595" i="3"/>
  <c r="Q2220" i="3"/>
  <c r="Q46" i="3"/>
  <c r="Z80" i="3"/>
  <c r="Q401" i="3"/>
  <c r="Q1777" i="3"/>
  <c r="Q334" i="3"/>
  <c r="Q1783" i="3"/>
  <c r="Z1211" i="3"/>
  <c r="Z2174" i="3"/>
  <c r="Q83" i="3"/>
  <c r="V83" i="3" s="1"/>
  <c r="Z1950" i="3"/>
  <c r="Z89" i="3"/>
  <c r="Z1247" i="3"/>
  <c r="Z2030" i="3"/>
  <c r="Z1637" i="3"/>
  <c r="Z2033" i="3"/>
  <c r="Q1212" i="3"/>
  <c r="Q862" i="3"/>
  <c r="Z1287" i="3"/>
  <c r="Q2447" i="3"/>
  <c r="Q1216" i="3"/>
  <c r="Q2264" i="3"/>
  <c r="Z371" i="3"/>
  <c r="Q1058" i="3"/>
  <c r="Q2478" i="3"/>
  <c r="Q2175" i="3"/>
  <c r="Q2213" i="3"/>
  <c r="Q2199" i="3"/>
  <c r="Q249" i="3"/>
  <c r="Q432" i="3"/>
  <c r="Q392" i="3"/>
  <c r="Q729" i="3"/>
  <c r="X729" i="3" s="1"/>
  <c r="Q2189" i="3"/>
  <c r="Q175" i="3"/>
  <c r="Q1957" i="3"/>
  <c r="Q180" i="3"/>
  <c r="V180" i="3" s="1"/>
  <c r="Q1223" i="3"/>
  <c r="Q1982" i="3"/>
  <c r="Q2358" i="3"/>
  <c r="Q240" i="3"/>
  <c r="Q868" i="3"/>
  <c r="Q1103" i="3"/>
  <c r="Q2404" i="3"/>
  <c r="Z203" i="3"/>
  <c r="Q311" i="3"/>
  <c r="Q1179" i="3"/>
  <c r="Q1910" i="3"/>
  <c r="Q1352" i="3"/>
  <c r="Q448" i="3"/>
  <c r="Z642" i="3"/>
  <c r="Q1468" i="3"/>
  <c r="Q2391" i="3"/>
  <c r="Z957" i="3"/>
  <c r="Q1068" i="3"/>
  <c r="Q1577" i="3"/>
  <c r="Q1836" i="3"/>
  <c r="Z135" i="3"/>
  <c r="Q1914" i="3"/>
  <c r="Q1760" i="3"/>
  <c r="Q451" i="3"/>
  <c r="Q1321" i="3"/>
  <c r="X1321" i="3" s="1"/>
  <c r="Q1353" i="3"/>
  <c r="Q934" i="3"/>
  <c r="Q2401" i="3"/>
  <c r="Q919" i="3"/>
  <c r="Z1009" i="3"/>
  <c r="Q799" i="3"/>
  <c r="Q1413" i="3"/>
  <c r="Q2374" i="3"/>
  <c r="Q1182" i="3"/>
  <c r="Q2027" i="3"/>
  <c r="V2027" i="3" s="1"/>
  <c r="Z136" i="3"/>
  <c r="Q1594" i="3"/>
  <c r="Z896" i="3"/>
  <c r="Q252" i="3"/>
  <c r="Q976" i="3"/>
  <c r="Q1332" i="3"/>
  <c r="Q1985" i="3"/>
  <c r="Q377" i="3"/>
  <c r="Q1110" i="3"/>
  <c r="Q1158" i="3"/>
  <c r="Z387" i="3"/>
  <c r="Z652" i="3"/>
  <c r="Q1062" i="3"/>
  <c r="Q921" i="3"/>
  <c r="Q130" i="3"/>
  <c r="Q2499" i="3"/>
  <c r="Q340" i="3"/>
  <c r="Q1080" i="3"/>
  <c r="Q1802" i="3"/>
  <c r="Q192" i="3"/>
  <c r="Q735" i="3"/>
  <c r="Q434" i="3"/>
  <c r="Q1535" i="3"/>
  <c r="Z1806" i="3"/>
  <c r="Q2395" i="3"/>
  <c r="Q648" i="3"/>
  <c r="Q1150" i="3"/>
  <c r="Q2352" i="3"/>
  <c r="Q1521" i="3"/>
  <c r="Q2301" i="3"/>
  <c r="Q220" i="3"/>
  <c r="Q1464" i="3"/>
  <c r="Q60" i="3"/>
  <c r="Z619" i="3"/>
  <c r="Q585" i="3"/>
  <c r="Z1443" i="3"/>
  <c r="Q1850" i="3"/>
  <c r="Q2228" i="3"/>
  <c r="Z278" i="3"/>
  <c r="Q294" i="3"/>
  <c r="Q1395" i="3"/>
  <c r="Q1512" i="3"/>
  <c r="Q2333" i="3"/>
  <c r="Q859" i="3"/>
  <c r="Q1707" i="3"/>
  <c r="Z2004" i="3"/>
  <c r="Q68" i="3"/>
  <c r="Q1056" i="3"/>
  <c r="Q824" i="3"/>
  <c r="Q887" i="3"/>
  <c r="Q743" i="3"/>
  <c r="Q1440" i="3"/>
  <c r="Q2334" i="3"/>
  <c r="Z59" i="3"/>
  <c r="Q188" i="3"/>
  <c r="Q477" i="3"/>
  <c r="Q416" i="3"/>
  <c r="Q1462" i="3"/>
  <c r="Q2109" i="3"/>
  <c r="V2109" i="3" s="1"/>
  <c r="Q486" i="3"/>
  <c r="Q1373" i="3"/>
  <c r="Q682" i="3"/>
  <c r="Z698" i="3"/>
  <c r="Q776" i="3"/>
  <c r="V776" i="3" s="1"/>
  <c r="Q661" i="3"/>
  <c r="Q1648" i="3"/>
  <c r="Q963" i="3"/>
  <c r="Q2116" i="3"/>
  <c r="Q909" i="3"/>
  <c r="V909" i="3" s="1"/>
  <c r="Q1999" i="3"/>
  <c r="V1999" i="3" s="1"/>
  <c r="Q552" i="3"/>
  <c r="V552" i="3" s="1"/>
  <c r="Q841" i="3"/>
  <c r="Q1429" i="3"/>
  <c r="Q215" i="3"/>
  <c r="Q591" i="3"/>
  <c r="Q890" i="3"/>
  <c r="Z1197" i="3"/>
  <c r="Z214" i="3"/>
  <c r="Q1534" i="3"/>
  <c r="Z2208" i="3"/>
  <c r="Z1234" i="3"/>
  <c r="Z1608" i="3"/>
  <c r="Z2505" i="3"/>
  <c r="Q1857" i="3"/>
  <c r="U1857" i="3" s="1"/>
  <c r="Q2110" i="3"/>
  <c r="Q928" i="3"/>
  <c r="Q1554" i="3"/>
  <c r="Q2357" i="3"/>
  <c r="Q2300" i="3"/>
  <c r="Q825" i="3"/>
  <c r="Q1956" i="3"/>
  <c r="Z684" i="3"/>
  <c r="Q1536" i="3"/>
  <c r="Q2218" i="3"/>
  <c r="Q1845" i="3"/>
  <c r="Q429" i="3"/>
  <c r="Q561" i="3"/>
  <c r="Q1240" i="3"/>
  <c r="Z1463" i="3"/>
  <c r="Q1037" i="3"/>
  <c r="Q1731" i="3"/>
  <c r="Q245" i="3"/>
  <c r="Q1714" i="3"/>
  <c r="Z81" i="3"/>
  <c r="Q1245" i="3"/>
  <c r="Q2170" i="3"/>
  <c r="Q167" i="3"/>
  <c r="Q529" i="3"/>
  <c r="Q1196" i="3"/>
  <c r="Q1625" i="3"/>
  <c r="X1625" i="3" s="1"/>
  <c r="Q1631" i="3"/>
  <c r="V1631" i="3" s="1"/>
  <c r="Z45" i="3"/>
  <c r="Z53" i="3"/>
  <c r="Q874" i="3"/>
  <c r="Z2103" i="3"/>
  <c r="Q1682" i="3"/>
  <c r="Z1192" i="3"/>
  <c r="Q2402" i="3"/>
  <c r="Q1994" i="3"/>
  <c r="Q2188" i="3"/>
  <c r="Q2255" i="3"/>
  <c r="Q722" i="3"/>
  <c r="V722" i="3" s="1"/>
  <c r="Q1452" i="3"/>
  <c r="Q159" i="3"/>
  <c r="Q817" i="3"/>
  <c r="V817" i="3" s="1"/>
  <c r="Z386" i="3"/>
  <c r="Q2273" i="3"/>
  <c r="Q2207" i="3"/>
  <c r="Q809" i="3"/>
  <c r="Q134" i="3"/>
  <c r="Q2145" i="3"/>
  <c r="Q2015" i="3"/>
  <c r="Q1655" i="3"/>
  <c r="Q1166" i="3"/>
  <c r="V1166" i="3" s="1"/>
  <c r="Q1090" i="3"/>
  <c r="Q1939" i="3"/>
  <c r="Q1666" i="3"/>
  <c r="Q673" i="3"/>
  <c r="V673" i="3" s="1"/>
  <c r="Q834" i="3"/>
  <c r="Q1732" i="3"/>
  <c r="Q1801" i="3"/>
  <c r="Q2296" i="3"/>
  <c r="Q705" i="3"/>
  <c r="Z251" i="3"/>
  <c r="Q1226" i="3"/>
  <c r="Q1130" i="3"/>
  <c r="Q1748" i="3"/>
  <c r="Q2070" i="3"/>
  <c r="Q418" i="3"/>
  <c r="Q1550" i="3"/>
  <c r="Z2270" i="3"/>
  <c r="Q2244" i="3"/>
  <c r="Q1610" i="3"/>
  <c r="Z1587" i="3"/>
  <c r="Z1270" i="3"/>
  <c r="Z2398" i="3"/>
  <c r="Q1076" i="3"/>
  <c r="Q566" i="3"/>
  <c r="Q508" i="3"/>
  <c r="Z288" i="3"/>
  <c r="Q1380" i="3"/>
  <c r="Q2016" i="3"/>
  <c r="Q784" i="3"/>
  <c r="Q1215" i="3"/>
  <c r="Z1753" i="3"/>
  <c r="Q2076" i="3"/>
  <c r="Q239" i="3"/>
  <c r="Z475" i="3"/>
  <c r="Q1183" i="3"/>
  <c r="Q296" i="3"/>
  <c r="Q580" i="3"/>
  <c r="V580" i="3" s="1"/>
  <c r="Q1529" i="3"/>
  <c r="Q768" i="3"/>
  <c r="Q1120" i="3"/>
  <c r="Q791" i="3"/>
  <c r="Q1444" i="3"/>
  <c r="Q823" i="3"/>
  <c r="V823" i="3" s="1"/>
  <c r="Q1724" i="3"/>
  <c r="Q1971" i="3"/>
  <c r="Q2432" i="3"/>
  <c r="Z154" i="3"/>
  <c r="Q628" i="3"/>
  <c r="Q2332" i="3"/>
  <c r="Q641" i="3"/>
  <c r="Q1628" i="3"/>
  <c r="Q357" i="3"/>
  <c r="Q808" i="3"/>
  <c r="Z2192" i="3"/>
  <c r="Q449" i="3"/>
  <c r="Z658" i="3"/>
  <c r="Z747" i="3"/>
  <c r="Q1831" i="3"/>
  <c r="Q2355" i="3"/>
  <c r="Q2496" i="3"/>
  <c r="Q524" i="3"/>
  <c r="Q1665" i="3"/>
  <c r="Q2370" i="3"/>
  <c r="Q364" i="3"/>
  <c r="Q492" i="3"/>
  <c r="Z1454" i="3"/>
  <c r="Q44" i="3"/>
  <c r="V44" i="3" s="1"/>
  <c r="Z999" i="3"/>
  <c r="Q596" i="3"/>
  <c r="Z1088" i="3"/>
  <c r="Z415" i="3"/>
  <c r="Z766" i="3"/>
  <c r="Z1071" i="3"/>
  <c r="Z931" i="3"/>
  <c r="Q1117" i="3"/>
  <c r="Q260" i="3"/>
  <c r="Q586" i="3"/>
  <c r="Z1919" i="3"/>
  <c r="Q1934" i="3"/>
  <c r="Q620" i="3"/>
  <c r="Q574" i="3"/>
  <c r="Z1778" i="3"/>
  <c r="Q2176" i="3"/>
  <c r="Q1300" i="3"/>
  <c r="Q737" i="3"/>
  <c r="Q314" i="3"/>
  <c r="Q1846" i="3"/>
  <c r="Q229" i="3"/>
  <c r="Q264" i="3"/>
  <c r="Q719" i="3"/>
  <c r="Q1381" i="3"/>
  <c r="Z2365" i="3"/>
  <c r="Q231" i="3"/>
  <c r="Z668" i="3"/>
  <c r="Q1057" i="3"/>
  <c r="Q318" i="3"/>
  <c r="Q1585" i="3"/>
  <c r="Q1417" i="3"/>
  <c r="Q1265" i="3"/>
  <c r="Q1369" i="3"/>
  <c r="Q2311" i="3"/>
  <c r="Q502" i="3"/>
  <c r="Z1253" i="3"/>
  <c r="Q1539" i="3"/>
  <c r="Q2089" i="3"/>
  <c r="Z347" i="3"/>
  <c r="Q822" i="3"/>
  <c r="Q680" i="3"/>
  <c r="Q1308" i="3"/>
  <c r="Q542" i="3"/>
  <c r="Q1549" i="3"/>
  <c r="Q2468" i="3"/>
  <c r="Q67" i="3"/>
  <c r="Q734" i="3"/>
  <c r="Q1696" i="3"/>
  <c r="Q505" i="3"/>
  <c r="Q647" i="3"/>
  <c r="Q597" i="3"/>
  <c r="Q989" i="3"/>
  <c r="Q213" i="3"/>
  <c r="X213" i="3" s="1"/>
  <c r="Q1640" i="3"/>
  <c r="Q1232" i="3"/>
  <c r="Q753" i="3"/>
  <c r="Q1858" i="3"/>
  <c r="Z189" i="3"/>
  <c r="Q305" i="3"/>
  <c r="Q1455" i="3"/>
  <c r="Q2379" i="3"/>
  <c r="V2379" i="3" s="1"/>
  <c r="Z1892" i="3"/>
  <c r="Q711" i="3"/>
  <c r="Q2129" i="3"/>
  <c r="Q731" i="3"/>
  <c r="Q1063" i="3"/>
  <c r="Q1818" i="3"/>
  <c r="Q2423" i="3"/>
  <c r="Z223" i="3"/>
  <c r="Q601" i="3"/>
  <c r="Q980" i="3"/>
  <c r="Z262" i="3"/>
  <c r="Q1489" i="3"/>
  <c r="Z2407" i="3"/>
  <c r="Z1075" i="3"/>
  <c r="Q1605" i="3"/>
  <c r="Q28" i="3"/>
  <c r="V28" i="3" s="1"/>
  <c r="Q1997" i="3"/>
  <c r="Q914" i="3"/>
  <c r="Z1603" i="3"/>
  <c r="Z2369" i="3"/>
  <c r="Q2084" i="3"/>
  <c r="Z769" i="3"/>
  <c r="Q1584" i="3"/>
  <c r="Q1688" i="3"/>
  <c r="Z1213" i="3"/>
  <c r="Z2092" i="3"/>
  <c r="Q1830" i="3"/>
  <c r="Q2222" i="3"/>
  <c r="Z1259" i="3"/>
  <c r="Q2094" i="3"/>
  <c r="Q1559" i="3"/>
  <c r="V1559" i="3" s="1"/>
  <c r="Z93" i="3"/>
  <c r="Q2096" i="3"/>
  <c r="Q1484" i="3"/>
  <c r="Q738" i="3"/>
  <c r="V738" i="3" s="1"/>
  <c r="Z744" i="3"/>
  <c r="Z467" i="3"/>
  <c r="R1501" i="3"/>
  <c r="Q128" i="3"/>
  <c r="Q1142" i="3"/>
  <c r="Z378" i="3"/>
  <c r="Q261" i="3"/>
  <c r="Q243" i="3"/>
  <c r="Q506" i="3"/>
  <c r="V506" i="3" s="1"/>
  <c r="Z1032" i="3"/>
  <c r="Q275" i="3"/>
  <c r="Q286" i="3"/>
  <c r="X286" i="3" s="1"/>
  <c r="Q86" i="3"/>
  <c r="Z423" i="3"/>
  <c r="Q534" i="3"/>
  <c r="Q493" i="3"/>
  <c r="Z523" i="3"/>
  <c r="Q64" i="3"/>
  <c r="Q1156" i="3"/>
  <c r="Q545" i="3"/>
  <c r="Q321" i="3"/>
  <c r="Q446" i="3"/>
  <c r="Q1141" i="3"/>
  <c r="Z198" i="3"/>
  <c r="Q968" i="3"/>
  <c r="Q1542" i="3"/>
  <c r="Z1225" i="3"/>
  <c r="Z1035" i="3"/>
  <c r="Q1397" i="3"/>
  <c r="Q352" i="3"/>
  <c r="Q1638" i="3"/>
  <c r="Q1266" i="3"/>
  <c r="Q75" i="3"/>
  <c r="V75" i="3" s="1"/>
  <c r="Q2159" i="3"/>
  <c r="Q630" i="3"/>
  <c r="Q781" i="3"/>
  <c r="Q2155" i="3"/>
  <c r="Q951" i="3"/>
  <c r="Q852" i="3"/>
  <c r="Q1431" i="3"/>
  <c r="Q1832" i="3"/>
  <c r="Q1876" i="3"/>
  <c r="Z178" i="3"/>
  <c r="Q507" i="3"/>
  <c r="Z1203" i="3"/>
  <c r="Q1687" i="3"/>
  <c r="Q677" i="3"/>
  <c r="Q1749" i="3"/>
  <c r="Q888" i="3"/>
  <c r="Q353" i="3"/>
  <c r="Q1775" i="3"/>
  <c r="Q269" i="3"/>
  <c r="Q1105" i="3"/>
  <c r="Q2331" i="3"/>
  <c r="V2331" i="3" s="1"/>
  <c r="Q454" i="3"/>
  <c r="Q1059" i="3"/>
  <c r="Z1990" i="3"/>
  <c r="Q2362" i="3"/>
  <c r="Q181" i="3"/>
  <c r="Q1146" i="3"/>
  <c r="Q1739" i="3"/>
  <c r="Q811" i="3"/>
  <c r="Q613" i="3"/>
  <c r="Q622" i="3"/>
  <c r="Q865" i="3"/>
  <c r="V865" i="3" s="1"/>
  <c r="Q582" i="3"/>
  <c r="Q662" i="3"/>
  <c r="Q1658" i="3"/>
  <c r="Q90" i="3"/>
  <c r="V90" i="3" s="1"/>
  <c r="Q292" i="3"/>
  <c r="V292" i="3" s="1"/>
  <c r="Q710" i="3"/>
  <c r="Q1796" i="3"/>
  <c r="Q2128" i="3"/>
  <c r="Z419" i="3"/>
  <c r="Z786" i="3"/>
  <c r="Q1257" i="3"/>
  <c r="Z1847" i="3"/>
  <c r="Q1410" i="3"/>
  <c r="Q1823" i="3"/>
  <c r="Q1357" i="3"/>
  <c r="Q1001" i="3"/>
  <c r="Q310" i="3"/>
  <c r="Q537" i="3"/>
  <c r="Q2302" i="3"/>
  <c r="Q702" i="3"/>
  <c r="Q805" i="3"/>
  <c r="U805" i="3" s="1"/>
  <c r="Q1418" i="3"/>
  <c r="Q2363" i="3"/>
  <c r="Q1581" i="3"/>
  <c r="Q1144" i="3"/>
  <c r="Q637" i="3"/>
  <c r="Q1923" i="3"/>
  <c r="Q282" i="3"/>
  <c r="Q1145" i="3"/>
  <c r="Q816" i="3"/>
  <c r="Q1590" i="3"/>
  <c r="Q2043" i="3"/>
  <c r="Q2319" i="3"/>
  <c r="Q281" i="3"/>
  <c r="Q1434" i="3"/>
  <c r="Q663" i="3"/>
  <c r="Q1633" i="3"/>
  <c r="Q1537" i="3"/>
  <c r="Q2308" i="3"/>
  <c r="Q160" i="3"/>
  <c r="Q893" i="3"/>
  <c r="Z1472" i="3"/>
  <c r="Q114" i="3"/>
  <c r="Q797" i="3"/>
  <c r="Q1672" i="3"/>
  <c r="Q1358" i="3"/>
  <c r="Q2082" i="3"/>
  <c r="Q1311" i="3"/>
  <c r="V1311" i="3" s="1"/>
  <c r="Q110" i="3"/>
  <c r="V110" i="3" s="1"/>
  <c r="Q844" i="3"/>
  <c r="Q48" i="3"/>
  <c r="Q1033" i="3"/>
  <c r="V1033" i="3" s="1"/>
  <c r="Q1368" i="3"/>
  <c r="Q639" i="3"/>
  <c r="Q761" i="3"/>
  <c r="Q1021" i="3"/>
  <c r="Q843" i="3"/>
  <c r="Q1354" i="3"/>
  <c r="Q1812" i="3"/>
  <c r="Q301" i="3"/>
  <c r="Q1049" i="3"/>
  <c r="Q156" i="3"/>
  <c r="Q341" i="3"/>
  <c r="Q1172" i="3"/>
  <c r="Q1025" i="3"/>
  <c r="Q217" i="3"/>
  <c r="Q1392" i="3"/>
  <c r="Q911" i="3"/>
  <c r="V911" i="3" s="1"/>
  <c r="Q2371" i="3"/>
  <c r="Q1149" i="3"/>
  <c r="V1149" i="3" s="1"/>
  <c r="Q725" i="3"/>
  <c r="Q765" i="3"/>
  <c r="V765" i="3" s="1"/>
  <c r="Q2019" i="3"/>
  <c r="Q2121" i="3"/>
  <c r="V2121" i="3" s="1"/>
  <c r="Z375" i="3"/>
  <c r="Q583" i="3"/>
  <c r="Q918" i="3"/>
  <c r="Q326" i="3"/>
  <c r="Z636" i="3"/>
  <c r="Q1538" i="3"/>
  <c r="Q2461" i="3"/>
  <c r="Q32" i="3"/>
  <c r="V32" i="3" s="1"/>
  <c r="Q279" i="3"/>
  <c r="Q1273" i="3"/>
  <c r="Q1697" i="3"/>
  <c r="Q38" i="3"/>
  <c r="Q1981" i="3"/>
  <c r="Q996" i="3"/>
  <c r="Z2497" i="3"/>
  <c r="Q2287" i="3"/>
  <c r="Q624" i="3"/>
  <c r="Q2224" i="3"/>
  <c r="Q121" i="3"/>
  <c r="Q974" i="3"/>
  <c r="Q1562" i="3"/>
  <c r="Q2467" i="3"/>
  <c r="Q697" i="3"/>
  <c r="Q1941" i="3"/>
  <c r="Q646" i="3"/>
  <c r="Q1616" i="3"/>
  <c r="V1616" i="3" s="1"/>
  <c r="Q460" i="3"/>
  <c r="Q1153" i="3"/>
  <c r="Q2013" i="3"/>
  <c r="Q1389" i="3"/>
  <c r="Z407" i="3"/>
  <c r="Q1579" i="3"/>
  <c r="Z2247" i="3"/>
  <c r="Q1274" i="3"/>
  <c r="Q907" i="3"/>
  <c r="Q796" i="3"/>
  <c r="Q1280" i="3"/>
  <c r="Q1614" i="3"/>
  <c r="V1614" i="3" s="1"/>
  <c r="Q383" i="3"/>
  <c r="Z1246" i="3"/>
  <c r="Q2126" i="3"/>
  <c r="Z1917" i="3"/>
  <c r="Q2392" i="3"/>
  <c r="Q238" i="3"/>
  <c r="Q1592" i="3"/>
  <c r="R2131" i="3"/>
  <c r="Q1841" i="3"/>
  <c r="Z2178" i="3"/>
  <c r="Q2507" i="3"/>
  <c r="Q1051" i="3"/>
  <c r="Q15" i="3"/>
  <c r="Z431" i="3"/>
  <c r="Q870" i="3"/>
  <c r="Q1671" i="3"/>
  <c r="Q1486" i="3"/>
  <c r="Q2060" i="3"/>
  <c r="S1038" i="3"/>
  <c r="Q1382" i="3"/>
  <c r="Q1735" i="3"/>
  <c r="V1735" i="3" s="1"/>
  <c r="Q425" i="3"/>
  <c r="Q1663" i="3"/>
  <c r="Q1711" i="3"/>
  <c r="Q2356" i="3"/>
  <c r="Q1751" i="3"/>
  <c r="Q2010" i="3"/>
  <c r="V2010" i="3" s="1"/>
  <c r="Q1769" i="3"/>
  <c r="Q560" i="3"/>
  <c r="Q2425" i="3"/>
  <c r="Q1808" i="3"/>
  <c r="Q2315" i="3"/>
  <c r="Q878" i="3"/>
  <c r="Q1039" i="3"/>
  <c r="Q2294" i="3"/>
  <c r="Q1375" i="3"/>
  <c r="Z162" i="3"/>
  <c r="Z1763" i="3"/>
  <c r="Q427" i="3"/>
  <c r="Q34" i="3"/>
  <c r="Q869" i="3"/>
  <c r="V869" i="3" s="1"/>
  <c r="Z1675" i="3"/>
  <c r="Q895" i="3"/>
  <c r="Q1104" i="3"/>
  <c r="Q1886" i="3"/>
  <c r="Q1745" i="3"/>
  <c r="V1745" i="3" s="1"/>
  <c r="Q99" i="3"/>
  <c r="Q2343" i="3"/>
  <c r="Q421" i="3"/>
  <c r="Z1345" i="3"/>
  <c r="Q2120" i="3"/>
  <c r="Q723" i="3"/>
  <c r="Q665" i="3"/>
  <c r="Q961" i="3"/>
  <c r="Z1492" i="3"/>
  <c r="Q1723" i="3"/>
  <c r="Q1960" i="3"/>
  <c r="Z57" i="3"/>
  <c r="Q471" i="3"/>
  <c r="Q1271" i="3"/>
  <c r="Q397" i="3"/>
  <c r="Q120" i="3"/>
  <c r="Q1198" i="3"/>
  <c r="Q452" i="3"/>
  <c r="Q1813" i="3"/>
  <c r="X1813" i="3" s="1"/>
  <c r="Q604" i="3"/>
  <c r="Q590" i="3"/>
  <c r="V590" i="3" s="1"/>
  <c r="Q2152" i="3"/>
  <c r="Q2436" i="3"/>
  <c r="V2436" i="3" s="1"/>
  <c r="Q693" i="3"/>
  <c r="Q1533" i="3"/>
  <c r="Q1494" i="3"/>
  <c r="Q1299" i="3"/>
  <c r="Z1987" i="3"/>
  <c r="Q342" i="3"/>
  <c r="Q1228" i="3"/>
  <c r="Q1079" i="3"/>
  <c r="Q2172" i="3"/>
  <c r="Q520" i="3"/>
  <c r="Q607" i="3"/>
  <c r="Q91" i="3"/>
  <c r="Q1252" i="3"/>
  <c r="Q1834" i="3"/>
  <c r="Q439" i="3"/>
  <c r="Q565" i="3"/>
  <c r="Q2277" i="3"/>
  <c r="Z222" i="3"/>
  <c r="Q879" i="3"/>
  <c r="Q1233" i="3"/>
  <c r="Q2508" i="3"/>
  <c r="Q764" i="3"/>
  <c r="Q2243" i="3"/>
  <c r="Q695" i="3"/>
  <c r="Q2062" i="3"/>
  <c r="Q406" i="3"/>
  <c r="Q830" i="3"/>
  <c r="Q1838" i="3"/>
  <c r="Z739" i="3"/>
  <c r="Z780" i="3"/>
  <c r="Q987" i="3"/>
  <c r="Q1483" i="3"/>
  <c r="Z2039" i="3"/>
  <c r="Q158" i="3"/>
  <c r="Q1045" i="3"/>
  <c r="Q1067" i="3"/>
  <c r="V1067" i="3" s="1"/>
  <c r="Q1852" i="3"/>
  <c r="V1852" i="3" s="1"/>
  <c r="Q1319" i="3"/>
  <c r="Q2200" i="3"/>
  <c r="Z1017" i="3"/>
  <c r="Q1849" i="3"/>
  <c r="Q2452" i="3"/>
  <c r="Q106" i="3"/>
  <c r="Q256" i="3"/>
  <c r="Q1618" i="3"/>
  <c r="Q2180" i="3"/>
  <c r="Q2479" i="3"/>
  <c r="Z73" i="3"/>
  <c r="Q2441" i="3"/>
  <c r="Q2310" i="3"/>
  <c r="Q1704" i="3"/>
  <c r="V1704" i="3" s="1"/>
  <c r="Q2448" i="3"/>
  <c r="Q514" i="3"/>
  <c r="Q1586" i="3"/>
  <c r="Q2456" i="3"/>
  <c r="Q168" i="3"/>
  <c r="Q517" i="3"/>
  <c r="Q1119" i="3"/>
  <c r="Q1393" i="3"/>
  <c r="Q1918" i="3"/>
  <c r="Q234" i="3"/>
  <c r="Z790" i="3"/>
  <c r="Q839" i="3"/>
  <c r="Q2194" i="3"/>
  <c r="Q402" i="3"/>
  <c r="Q1690" i="3"/>
  <c r="Q1988" i="3"/>
  <c r="Q309" i="3"/>
  <c r="Q600" i="3"/>
  <c r="Q1578" i="3"/>
  <c r="Q2431" i="3"/>
  <c r="Q840" i="3"/>
  <c r="Q1826" i="3"/>
  <c r="Q713" i="3"/>
  <c r="V713" i="3" s="1"/>
  <c r="Q1133" i="3"/>
  <c r="Q70" i="3"/>
  <c r="Z901" i="3"/>
  <c r="Q2257" i="3"/>
  <c r="Q84" i="3"/>
  <c r="Q530" i="3"/>
  <c r="Q851" i="3"/>
  <c r="Q2330" i="3"/>
  <c r="Q1236" i="3"/>
  <c r="Q2482" i="3"/>
  <c r="Q39" i="3"/>
  <c r="Q1023" i="3"/>
  <c r="Q248" i="3"/>
  <c r="Q835" i="3"/>
  <c r="Q1385" i="3"/>
  <c r="Q1805" i="3"/>
  <c r="U1805" i="3" s="1"/>
  <c r="Z399" i="3"/>
  <c r="Z603" i="3"/>
  <c r="Q1034" i="3"/>
  <c r="Q422" i="3"/>
  <c r="Z986" i="3"/>
  <c r="Q1520" i="3"/>
  <c r="Q11" i="3"/>
  <c r="V11" i="3" s="1"/>
  <c r="Z531" i="3"/>
  <c r="Z1205" i="3"/>
  <c r="Q779" i="3"/>
  <c r="V779" i="3" s="1"/>
  <c r="Q2079" i="3"/>
  <c r="Q211" i="3"/>
  <c r="Q1135" i="3"/>
  <c r="Z1771" i="3"/>
  <c r="Z374" i="3"/>
  <c r="Z379" i="3"/>
  <c r="Q956" i="3"/>
  <c r="Q1532" i="3"/>
  <c r="Q20" i="3"/>
  <c r="Q1905" i="3"/>
  <c r="Q338" i="3"/>
  <c r="V338" i="3" s="1"/>
  <c r="Q793" i="3"/>
  <c r="V793" i="3" s="1"/>
  <c r="Q1406" i="3"/>
  <c r="Q435" i="3"/>
  <c r="Z1350" i="3"/>
  <c r="Q1121" i="3"/>
  <c r="V1121" i="3" s="1"/>
  <c r="Z355" i="3"/>
  <c r="Q2051" i="3"/>
  <c r="Q1738" i="3"/>
  <c r="X1738" i="3" s="1"/>
  <c r="Q2136" i="3"/>
  <c r="Q2495" i="3"/>
  <c r="Q2415" i="3"/>
  <c r="Q428" i="3"/>
  <c r="Q1729" i="3"/>
  <c r="Q653" i="3"/>
  <c r="Z426" i="3"/>
  <c r="Q2340" i="3"/>
  <c r="Q1081" i="3"/>
  <c r="Q1641" i="3"/>
  <c r="Q946" i="3"/>
  <c r="Q381" i="3"/>
  <c r="Q2298" i="3"/>
  <c r="Q1399" i="3"/>
  <c r="Q1073" i="3"/>
  <c r="Q1168" i="3"/>
  <c r="Q196" i="3"/>
  <c r="Q2429" i="3"/>
  <c r="Q858" i="3"/>
  <c r="Q2272" i="3"/>
  <c r="Z226" i="3"/>
  <c r="Q1627" i="3"/>
  <c r="Q2439" i="3"/>
  <c r="Q1403" i="3"/>
  <c r="Q372" i="3"/>
  <c r="Q2160" i="3"/>
  <c r="Q608" i="3"/>
  <c r="Q1776" i="3"/>
  <c r="Q1867" i="3"/>
  <c r="Q337" i="3"/>
  <c r="Q233" i="3"/>
  <c r="Q1074" i="3"/>
  <c r="Q1328" i="3"/>
  <c r="Z97" i="3"/>
  <c r="Z503" i="3"/>
  <c r="Q1250" i="3"/>
  <c r="Q1390" i="3"/>
  <c r="Q441" i="3"/>
  <c r="Q2191" i="3"/>
  <c r="Q1476" i="3"/>
  <c r="Z1449" i="3"/>
  <c r="Q124" i="3"/>
  <c r="Q965" i="3"/>
  <c r="Q1659" i="3"/>
  <c r="Q942" i="3"/>
  <c r="Q2135" i="3"/>
  <c r="Q1293" i="3"/>
  <c r="V1293" i="3" s="1"/>
  <c r="Q2221" i="3"/>
  <c r="V2221" i="3" s="1"/>
  <c r="Q304" i="3"/>
  <c r="Q1606" i="3"/>
  <c r="Q1928" i="3"/>
  <c r="Q138" i="3"/>
  <c r="V138" i="3" s="1"/>
  <c r="Q536" i="3"/>
  <c r="Q1925" i="3"/>
  <c r="Z166" i="3"/>
  <c r="Q2386" i="3"/>
  <c r="Q137" i="3"/>
  <c r="Q344" i="3"/>
  <c r="Z973" i="3"/>
  <c r="Q1298" i="3"/>
  <c r="Q762" i="3"/>
  <c r="Q2295" i="3"/>
  <c r="Z270" i="3"/>
  <c r="Q1026" i="3"/>
  <c r="Z1209" i="3"/>
  <c r="Q2143" i="3"/>
  <c r="Q1055" i="3"/>
  <c r="Q1341" i="3"/>
  <c r="Q2005" i="3"/>
  <c r="V2005" i="3" s="1"/>
  <c r="Q1214" i="3"/>
  <c r="Q155" i="3"/>
  <c r="Z1044" i="3"/>
  <c r="Q1715" i="3"/>
  <c r="Q1884" i="3"/>
  <c r="Z174" i="3"/>
  <c r="Q681" i="3"/>
  <c r="Q1861" i="3"/>
  <c r="Q706" i="3"/>
  <c r="Q1972" i="3"/>
  <c r="U1972" i="3" s="1"/>
  <c r="Q165" i="3"/>
  <c r="Q656" i="3"/>
  <c r="U656" i="3" s="1"/>
  <c r="Q1456" i="3"/>
  <c r="Z109" i="3"/>
  <c r="Q686" i="3"/>
  <c r="Q1694" i="3"/>
  <c r="Q184" i="3"/>
  <c r="Q726" i="3"/>
  <c r="Q1244" i="3"/>
  <c r="Q1750" i="3"/>
  <c r="Q2018" i="3"/>
  <c r="Z299" i="3"/>
  <c r="Q950" i="3"/>
  <c r="Q985" i="3"/>
  <c r="Q1094" i="3"/>
  <c r="Q336" i="3"/>
  <c r="Q829" i="3"/>
  <c r="Q405" i="3"/>
  <c r="Q1115" i="3"/>
  <c r="Q1372" i="3"/>
  <c r="Q2435" i="3"/>
  <c r="Z640" i="3"/>
  <c r="Q1031" i="3"/>
  <c r="Q2480" i="3"/>
  <c r="Q1126" i="3"/>
  <c r="Q1996" i="3"/>
  <c r="Q550" i="3"/>
  <c r="V550" i="3" s="1"/>
  <c r="Q1114" i="3"/>
  <c r="Q557" i="3"/>
  <c r="Q754" i="3"/>
  <c r="Q92" i="3"/>
  <c r="Q877" i="3"/>
  <c r="Z953" i="3"/>
  <c r="Q1551" i="3"/>
  <c r="Q1269" i="3"/>
  <c r="Q549" i="3"/>
  <c r="Q920" i="3"/>
  <c r="Z1596" i="3"/>
  <c r="Q587" i="3"/>
  <c r="Q1303" i="3"/>
  <c r="Q847" i="3"/>
  <c r="Q2217" i="3"/>
  <c r="Q219" i="3"/>
  <c r="Z1291" i="3"/>
  <c r="Q2002" i="3"/>
  <c r="Q972" i="3"/>
  <c r="Q1635" i="3"/>
  <c r="Q30" i="3"/>
  <c r="V30" i="3" s="1"/>
  <c r="R1405" i="3"/>
  <c r="Q1048" i="3"/>
  <c r="X1048" i="3" s="1"/>
  <c r="Q752" i="3"/>
  <c r="Q1570" i="3"/>
  <c r="Q2361" i="3"/>
  <c r="Q1378" i="3"/>
  <c r="Q88" i="3"/>
  <c r="Q409" i="3"/>
  <c r="Q971" i="3"/>
  <c r="Q474" i="3"/>
  <c r="Q634" i="3"/>
  <c r="Q539" i="3"/>
  <c r="Z303" i="3"/>
  <c r="Z1193" i="3"/>
  <c r="Q2293" i="3"/>
  <c r="Q1657" i="3"/>
  <c r="Q1504" i="3"/>
  <c r="Q2130" i="3"/>
  <c r="Q250" i="3"/>
  <c r="Q964" i="3"/>
  <c r="Z1604" i="3"/>
  <c r="Q886" i="3"/>
  <c r="Q2414" i="3"/>
  <c r="R845" i="3"/>
  <c r="Q329" i="3"/>
  <c r="Z720" i="3"/>
  <c r="Q447" i="3"/>
  <c r="Q807" i="3"/>
  <c r="Q1632" i="3"/>
  <c r="Q2378" i="3"/>
  <c r="Q2286" i="3"/>
  <c r="Q2359" i="3"/>
  <c r="Q1102" i="3"/>
  <c r="Q2119" i="3"/>
  <c r="Q1317" i="3"/>
  <c r="V1317" i="3" s="1"/>
  <c r="Q111" i="3"/>
  <c r="V111" i="3" s="1"/>
  <c r="Q685" i="3"/>
  <c r="Q1816" i="3"/>
  <c r="Q2064" i="3"/>
  <c r="Q2118" i="3"/>
  <c r="Q546" i="3"/>
  <c r="Q553" i="3"/>
  <c r="Q2091" i="3"/>
  <c r="Q1123" i="3"/>
  <c r="Q750" i="3"/>
  <c r="Q1804" i="3"/>
  <c r="Q50" i="3"/>
  <c r="Z676" i="3"/>
  <c r="Q2509" i="3"/>
  <c r="Q1978" i="3"/>
  <c r="Q570" i="3"/>
  <c r="Q172" i="3"/>
  <c r="Q1716" i="3"/>
  <c r="Q276" i="3"/>
  <c r="Q979" i="3"/>
  <c r="Q2304" i="3"/>
  <c r="Q1200" i="3"/>
  <c r="Q2044" i="3"/>
  <c r="Q116" i="3"/>
  <c r="R369" i="3"/>
  <c r="Q623" i="3"/>
  <c r="X623" i="3" s="1"/>
  <c r="Q1458" i="3"/>
  <c r="V1458" i="3" s="1"/>
  <c r="Q1833" i="3"/>
  <c r="Q2269" i="3"/>
  <c r="Z133" i="3"/>
  <c r="Z599" i="3"/>
  <c r="Q712" i="3"/>
  <c r="Z376" i="3"/>
  <c r="Z1765" i="3"/>
  <c r="Q179" i="3"/>
  <c r="Q1122" i="3"/>
  <c r="Q1160" i="3"/>
  <c r="Q1709" i="3"/>
  <c r="Q1977" i="3"/>
  <c r="Q540" i="3"/>
  <c r="Q132" i="3"/>
  <c r="Q1573" i="3"/>
  <c r="Q72" i="3"/>
  <c r="V72" i="3" s="1"/>
  <c r="Q1740" i="3"/>
  <c r="Q82" i="3"/>
  <c r="Q241" i="3"/>
  <c r="Q867" i="3"/>
  <c r="Q1856" i="3"/>
  <c r="Q247" i="3"/>
  <c r="Q617" i="3"/>
  <c r="Q687" i="3"/>
  <c r="Q1325" i="3"/>
  <c r="Q991" i="3"/>
  <c r="V991" i="3" s="1"/>
  <c r="Q1650" i="3"/>
  <c r="Q2409" i="3"/>
  <c r="Q152" i="3"/>
  <c r="Q473" i="3"/>
  <c r="Q802" i="3"/>
  <c r="Q1340" i="3"/>
  <c r="Q283" i="3"/>
  <c r="Z683" i="3"/>
  <c r="Q932" i="3"/>
  <c r="Q1237" i="3"/>
  <c r="Q2259" i="3"/>
  <c r="Q707" i="3"/>
  <c r="R2175" i="3"/>
  <c r="Q975" i="3"/>
  <c r="Z1306" i="3"/>
  <c r="Q2251" i="3"/>
  <c r="Q626" i="3"/>
  <c r="Q497" i="3"/>
  <c r="Q1501" i="3"/>
  <c r="Q1747" i="3"/>
  <c r="V1747" i="3" s="1"/>
  <c r="Q1938" i="3"/>
  <c r="X1938" i="3" s="1"/>
  <c r="Q2368" i="3"/>
  <c r="Q207" i="3"/>
  <c r="Q1053" i="3"/>
  <c r="Q385" i="3"/>
  <c r="Q904" i="3"/>
  <c r="Q2066" i="3"/>
  <c r="Z889" i="3"/>
  <c r="Z2324" i="3"/>
  <c r="Q2419" i="3"/>
  <c r="Q413" i="3"/>
  <c r="Q1365" i="3"/>
  <c r="Q2225" i="3"/>
  <c r="Z367" i="3"/>
  <c r="Q2124" i="3"/>
  <c r="Q633" i="3"/>
  <c r="Q389" i="3"/>
  <c r="Q1327" i="3"/>
  <c r="Q1984" i="3"/>
  <c r="Q394" i="3"/>
  <c r="Q1111" i="3"/>
  <c r="Z1875" i="3"/>
  <c r="Q185" i="3"/>
  <c r="Z856" i="3"/>
  <c r="Q1423" i="3"/>
  <c r="Q2232" i="3"/>
  <c r="Z323" i="3"/>
  <c r="Q966" i="3"/>
  <c r="Q709" i="3"/>
  <c r="Q2321" i="3"/>
  <c r="Q489" i="3"/>
  <c r="Q1312" i="3"/>
  <c r="Q140" i="3"/>
  <c r="Q1101" i="3"/>
  <c r="Q1593" i="3"/>
  <c r="Q908" i="3"/>
  <c r="Q2205" i="3"/>
  <c r="Q1517" i="3"/>
  <c r="V1517" i="3" s="1"/>
  <c r="Q350" i="3"/>
  <c r="Q444" i="3"/>
  <c r="Q1118" i="3"/>
  <c r="Q151" i="3"/>
  <c r="Q1828" i="3"/>
  <c r="V1828" i="3" s="1"/>
  <c r="Q2278" i="3"/>
  <c r="Q544" i="3"/>
  <c r="Q1189" i="3"/>
  <c r="V1189" i="3" s="1"/>
  <c r="Q308" i="3"/>
  <c r="Q1164" i="3"/>
  <c r="Q2054" i="3"/>
  <c r="U2054" i="3" s="1"/>
  <c r="Q1459" i="3"/>
  <c r="Q1260" i="3"/>
  <c r="V1260" i="3" s="1"/>
  <c r="Q42" i="3"/>
  <c r="Q538" i="3"/>
  <c r="V538" i="3" s="1"/>
  <c r="Q1281" i="3"/>
  <c r="Z1864" i="3"/>
  <c r="Z403" i="3"/>
  <c r="Q724" i="3"/>
  <c r="Z1099" i="3"/>
  <c r="Q651" i="3"/>
  <c r="Q1010" i="3"/>
  <c r="Z1619" i="3"/>
  <c r="Q798" i="3"/>
  <c r="Q1318" i="3"/>
  <c r="Q1767" i="3"/>
  <c r="Q2104" i="3"/>
  <c r="Q227" i="3"/>
  <c r="Q1207" i="3"/>
  <c r="Q2080" i="3"/>
  <c r="Q445" i="3"/>
  <c r="Q1066" i="3"/>
  <c r="Q1639" i="3"/>
  <c r="Q1085" i="3"/>
  <c r="U1085" i="3" s="1"/>
  <c r="Q345" i="3"/>
  <c r="Q1387" i="3"/>
  <c r="Z758" i="3"/>
  <c r="Q1540" i="3"/>
  <c r="Q2469" i="3"/>
  <c r="Q2385" i="3"/>
  <c r="Q433" i="3"/>
  <c r="Q54" i="3"/>
  <c r="Q1974" i="3"/>
  <c r="Z555" i="3"/>
  <c r="Q1544" i="3"/>
  <c r="Q1137" i="3"/>
  <c r="X1137" i="3" s="1"/>
  <c r="Q1727" i="3"/>
  <c r="V1727" i="3" s="1"/>
  <c r="Q2367" i="3"/>
  <c r="Z785" i="3"/>
  <c r="Q1552" i="3"/>
  <c r="Q2485" i="3"/>
  <c r="Q18" i="3"/>
  <c r="Z1473" i="3"/>
  <c r="R2106" i="3"/>
  <c r="Z307" i="3"/>
  <c r="Q882" i="3"/>
  <c r="Q838" i="3"/>
  <c r="Q1190" i="3"/>
  <c r="Q12" i="3"/>
  <c r="V12" i="3" s="1"/>
  <c r="R899" i="3"/>
  <c r="Q1210" i="3"/>
  <c r="Q2336" i="3"/>
  <c r="Q360" i="3"/>
  <c r="Q408" i="3"/>
  <c r="Q373" i="3"/>
  <c r="Q645" i="3"/>
  <c r="Z572" i="3"/>
  <c r="Z884" i="3"/>
  <c r="Q2474" i="3"/>
  <c r="Q1569" i="3"/>
  <c r="Q2163" i="3"/>
  <c r="Q66" i="3"/>
  <c r="V66" i="3" s="1"/>
  <c r="Q671" i="3"/>
  <c r="Q1138" i="3"/>
  <c r="Q263" i="3"/>
  <c r="Q547" i="3"/>
  <c r="Q803" i="3"/>
  <c r="Q146" i="3"/>
  <c r="Q1799" i="3"/>
  <c r="Q576" i="3"/>
  <c r="Q104" i="3"/>
  <c r="Q1924" i="3"/>
  <c r="U1924" i="3" s="1"/>
  <c r="Q74" i="3"/>
  <c r="Q236" i="3"/>
  <c r="V236" i="3" s="1"/>
  <c r="Q643" i="3"/>
  <c r="Q1755" i="3"/>
  <c r="Q1700" i="3"/>
  <c r="Q484" i="3"/>
  <c r="Q892" i="3"/>
  <c r="Q2338" i="3"/>
  <c r="Q131" i="3"/>
  <c r="V131" i="3" s="1"/>
  <c r="Q1935" i="3"/>
  <c r="Q611" i="3"/>
  <c r="Q1181" i="3"/>
  <c r="Q1757" i="3"/>
  <c r="Z65" i="3"/>
  <c r="Q1881" i="3"/>
  <c r="Q1792" i="3"/>
  <c r="Q751" i="3"/>
  <c r="Q1733" i="3"/>
  <c r="Q348" i="3"/>
  <c r="Q594" i="3"/>
  <c r="Q526" i="3"/>
  <c r="Q1787" i="3"/>
  <c r="Q313" i="3"/>
  <c r="Q221" i="3"/>
  <c r="Q1330" i="3"/>
  <c r="Q1348" i="3"/>
  <c r="Q2279" i="3"/>
  <c r="V2279" i="3" s="1"/>
  <c r="Q2405" i="3"/>
  <c r="Z170" i="3"/>
  <c r="Z483" i="3"/>
  <c r="Q1092" i="3"/>
  <c r="Q2390" i="3"/>
  <c r="Q2326" i="3"/>
  <c r="Q1124" i="3"/>
  <c r="Q1510" i="3"/>
  <c r="Q153" i="3"/>
  <c r="Q674" i="3"/>
  <c r="Q1356" i="3"/>
  <c r="Q2047" i="3"/>
  <c r="Q1430" i="3"/>
  <c r="Q480" i="3"/>
  <c r="Q1290" i="3"/>
  <c r="Q696" i="3"/>
  <c r="Q2007" i="3"/>
  <c r="Q672" i="3"/>
  <c r="V672" i="3" s="1"/>
  <c r="Q880" i="3"/>
  <c r="Q1208" i="3"/>
  <c r="Q1937" i="3"/>
  <c r="Q2024" i="3"/>
  <c r="Z391" i="3"/>
  <c r="Q995" i="3"/>
  <c r="Q1170" i="3"/>
  <c r="V1170" i="3" s="1"/>
  <c r="Q1296" i="3"/>
  <c r="V1296" i="3" s="1"/>
  <c r="Q94" i="3"/>
  <c r="Q1661" i="3"/>
  <c r="V1661" i="3" s="1"/>
  <c r="Q2114" i="3"/>
  <c r="Q1221" i="3"/>
  <c r="Q558" i="3"/>
  <c r="Q1339" i="3"/>
  <c r="Q679" i="3"/>
  <c r="Q461" i="3"/>
  <c r="Q1388" i="3"/>
  <c r="Q1705" i="3"/>
  <c r="Q2238" i="3"/>
  <c r="V2238" i="3" s="1"/>
  <c r="Q491" i="3"/>
  <c r="Q1016" i="3"/>
  <c r="Q1176" i="3"/>
  <c r="Q306" i="3"/>
  <c r="V306" i="3" s="1"/>
  <c r="Q1511" i="3"/>
  <c r="Q541" i="3"/>
  <c r="Q1129" i="3"/>
  <c r="Q2073" i="3"/>
  <c r="Q855" i="3"/>
  <c r="Q1272" i="3"/>
  <c r="Q317" i="3"/>
  <c r="Q232" i="3"/>
  <c r="Q289" i="3"/>
  <c r="Z1347" i="3"/>
  <c r="Q1879" i="3"/>
  <c r="Q1224" i="3"/>
  <c r="Z1543" i="3"/>
  <c r="Q1953" i="3"/>
  <c r="Q293" i="3"/>
  <c r="Q1165" i="3"/>
  <c r="V1165" i="3" s="1"/>
  <c r="Q1134" i="3"/>
  <c r="Q2325" i="3"/>
  <c r="X2325" i="3" s="1"/>
  <c r="Q569" i="3"/>
  <c r="Q1343" i="3"/>
  <c r="Q2373" i="3"/>
  <c r="Q284" i="3"/>
  <c r="Q2411" i="3"/>
  <c r="V2411" i="3" s="1"/>
  <c r="Q201" i="3"/>
  <c r="Q742" i="3"/>
  <c r="Q1433" i="3"/>
  <c r="Q1809" i="3"/>
  <c r="Z351" i="3"/>
  <c r="Z708" i="3"/>
  <c r="Q1218" i="3"/>
  <c r="Q469" i="3"/>
  <c r="V469" i="3" s="1"/>
  <c r="Q952" i="3"/>
  <c r="Q465" i="3"/>
  <c r="V465" i="3" s="1"/>
  <c r="Q770" i="3"/>
  <c r="Q2053" i="3"/>
  <c r="Q2246" i="3"/>
  <c r="Z117" i="3"/>
  <c r="Q24" i="3"/>
  <c r="Q127" i="3"/>
  <c r="Q1922" i="3"/>
  <c r="Z359" i="3"/>
  <c r="Z978" i="3"/>
  <c r="Z1612" i="3"/>
  <c r="Q464" i="3"/>
  <c r="Q525" i="3"/>
  <c r="Q1419" i="3"/>
  <c r="V1419" i="3" s="1"/>
  <c r="Q2458" i="3"/>
  <c r="Q789" i="3"/>
  <c r="Q1566" i="3"/>
  <c r="Q1425" i="3"/>
  <c r="Q773" i="3"/>
  <c r="R1561" i="3"/>
  <c r="Q650" i="3"/>
  <c r="Q1255" i="3"/>
  <c r="Q1565" i="3"/>
  <c r="Q1396" i="3"/>
  <c r="Q563" i="3"/>
  <c r="Q1342" i="3"/>
  <c r="Q2443" i="3"/>
  <c r="Q1370" i="3"/>
  <c r="Q1052" i="3"/>
  <c r="Z1346" i="3"/>
  <c r="Q575" i="3"/>
  <c r="Q1261" i="3"/>
  <c r="Q1482" i="3"/>
  <c r="Q1936" i="3"/>
  <c r="Q2223" i="3"/>
  <c r="S1334" i="3"/>
  <c r="R1717" i="3"/>
  <c r="R2363" i="3"/>
  <c r="R562" i="3"/>
  <c r="Z1713" i="3"/>
  <c r="Q1445" i="3"/>
  <c r="V1445" i="3" s="1"/>
  <c r="Q2184" i="3"/>
  <c r="Q926" i="3"/>
  <c r="Q1942" i="3"/>
  <c r="Q778" i="3"/>
  <c r="Z1591" i="3"/>
  <c r="Z2451" i="3"/>
  <c r="Q1470" i="3"/>
  <c r="Q2427" i="3"/>
  <c r="Q191" i="3"/>
  <c r="Q1560" i="3"/>
  <c r="Q2394" i="3"/>
  <c r="Q27" i="3"/>
  <c r="Z331" i="3"/>
  <c r="Q1008" i="3"/>
  <c r="Z206" i="3"/>
  <c r="Q849" i="3"/>
  <c r="Q1336" i="3"/>
  <c r="Q1900" i="3"/>
  <c r="Q1500" i="3"/>
  <c r="Q2477" i="3"/>
  <c r="Q2041" i="3"/>
  <c r="Q1962" i="3"/>
  <c r="Q912" i="3"/>
  <c r="Q1885" i="3"/>
  <c r="Q1427" i="3"/>
  <c r="Q2488" i="3"/>
  <c r="Q1505" i="3"/>
  <c r="Q1719" i="3"/>
  <c r="Q2235" i="3"/>
  <c r="Q1973" i="3"/>
  <c r="R1261" i="3"/>
  <c r="R142" i="3"/>
  <c r="R286" i="3"/>
  <c r="R190" i="3"/>
  <c r="R917" i="3"/>
  <c r="R1496" i="3"/>
  <c r="S1230" i="3"/>
  <c r="S2216" i="3"/>
  <c r="R1285" i="3"/>
  <c r="S1089" i="3"/>
  <c r="S1233" i="3"/>
  <c r="S1377" i="3"/>
  <c r="S1521" i="3"/>
  <c r="S1665" i="3"/>
  <c r="S1809" i="3"/>
  <c r="S1953" i="3"/>
  <c r="S2097" i="3"/>
  <c r="S2241" i="3"/>
  <c r="S2470" i="3"/>
  <c r="Q333" i="3"/>
  <c r="R711" i="3"/>
  <c r="W711" i="3" s="1"/>
  <c r="R999" i="3"/>
  <c r="R1287" i="3"/>
  <c r="R1567" i="3"/>
  <c r="R1855" i="3"/>
  <c r="R2143" i="3"/>
  <c r="R287" i="3"/>
  <c r="R508" i="3"/>
  <c r="R796" i="3"/>
  <c r="R1096" i="3"/>
  <c r="Y1096" i="3" s="1"/>
  <c r="R1432" i="3"/>
  <c r="S1567" i="3"/>
  <c r="R1756" i="3"/>
  <c r="S1787" i="3"/>
  <c r="S2075" i="3"/>
  <c r="R290" i="3"/>
  <c r="S46" i="3"/>
  <c r="R610" i="3"/>
  <c r="S2220" i="3"/>
  <c r="S204" i="3"/>
  <c r="S540" i="3"/>
  <c r="S828" i="3"/>
  <c r="S173" i="3"/>
  <c r="S461" i="3"/>
  <c r="R365" i="3"/>
  <c r="R653" i="3"/>
  <c r="S430" i="3"/>
  <c r="S718" i="3"/>
  <c r="S267" i="3"/>
  <c r="S555" i="3"/>
  <c r="S843" i="3"/>
  <c r="S1204" i="3"/>
  <c r="U1204" i="3" s="1"/>
  <c r="S1492" i="3"/>
  <c r="R1093" i="3"/>
  <c r="R1429" i="3"/>
  <c r="S926" i="3"/>
  <c r="S1214" i="3"/>
  <c r="R1322" i="3"/>
  <c r="S1043" i="3"/>
  <c r="S1331" i="3"/>
  <c r="R1557" i="3"/>
  <c r="R1845" i="3"/>
  <c r="R2133" i="3"/>
  <c r="S1626" i="3"/>
  <c r="R1690" i="3"/>
  <c r="R1978" i="3"/>
  <c r="R2301" i="3"/>
  <c r="S2202" i="3"/>
  <c r="R2314" i="3"/>
  <c r="R2358" i="3"/>
  <c r="S513" i="3"/>
  <c r="R2128" i="3"/>
  <c r="R47" i="3"/>
  <c r="W47" i="3" s="1"/>
  <c r="S1755" i="3"/>
  <c r="R558" i="3"/>
  <c r="S71" i="3"/>
  <c r="S1039" i="3"/>
  <c r="S2342" i="3"/>
  <c r="S565" i="3"/>
  <c r="S709" i="3"/>
  <c r="S853" i="3"/>
  <c r="R2260" i="3"/>
  <c r="R2404" i="3"/>
  <c r="S2341" i="3"/>
  <c r="R2088" i="3"/>
  <c r="R907" i="3"/>
  <c r="W907" i="3" s="1"/>
  <c r="R1195" i="3"/>
  <c r="R1483" i="3"/>
  <c r="R1763" i="3"/>
  <c r="R2051" i="3"/>
  <c r="R2419" i="3"/>
  <c r="R159" i="3"/>
  <c r="R80" i="3"/>
  <c r="R368" i="3"/>
  <c r="R656" i="3"/>
  <c r="W656" i="3" s="1"/>
  <c r="R944" i="3"/>
  <c r="R1196" i="3"/>
  <c r="R1484" i="3"/>
  <c r="S1619" i="3"/>
  <c r="R1808" i="3"/>
  <c r="S1839" i="3"/>
  <c r="S2127" i="3"/>
  <c r="S50" i="3"/>
  <c r="R566" i="3"/>
  <c r="R854" i="3"/>
  <c r="R946" i="3"/>
  <c r="R1234" i="3"/>
  <c r="S592" i="3"/>
  <c r="S880" i="3"/>
  <c r="S225" i="3"/>
  <c r="R81" i="3"/>
  <c r="R417" i="3"/>
  <c r="R705" i="3"/>
  <c r="S482" i="3"/>
  <c r="S319" i="3"/>
  <c r="S968" i="3"/>
  <c r="S1256" i="3"/>
  <c r="S1544" i="3"/>
  <c r="R1001" i="3"/>
  <c r="R1289" i="3"/>
  <c r="S786" i="3"/>
  <c r="S1074" i="3"/>
  <c r="S1362" i="3"/>
  <c r="S1143" i="3"/>
  <c r="S1431" i="3"/>
  <c r="S1728" i="3"/>
  <c r="S2016" i="3"/>
  <c r="T2016" i="3" s="1"/>
  <c r="R1705" i="3"/>
  <c r="R1993" i="3"/>
  <c r="R1838" i="3"/>
  <c r="R2126" i="3"/>
  <c r="S2110" i="3"/>
  <c r="R2385" i="3"/>
  <c r="S2356" i="3"/>
  <c r="R1188" i="3"/>
  <c r="T1188" i="3" s="1"/>
  <c r="S922" i="3"/>
  <c r="S2006" i="3"/>
  <c r="S997" i="3"/>
  <c r="S1141" i="3"/>
  <c r="S1285" i="3"/>
  <c r="S1573" i="3"/>
  <c r="S1717" i="3"/>
  <c r="S1861" i="3"/>
  <c r="S2005" i="3"/>
  <c r="S2149" i="3"/>
  <c r="S2293" i="3"/>
  <c r="S2426" i="3"/>
  <c r="R2092" i="3"/>
  <c r="R659" i="3"/>
  <c r="R959" i="3"/>
  <c r="R1247" i="3"/>
  <c r="R1527" i="3"/>
  <c r="R2103" i="3"/>
  <c r="R395" i="3"/>
  <c r="R383" i="3"/>
  <c r="R228" i="3"/>
  <c r="R516" i="3"/>
  <c r="R852" i="3"/>
  <c r="R1392" i="3"/>
  <c r="W1392" i="3" s="1"/>
  <c r="R1680" i="3"/>
  <c r="R1716" i="3"/>
  <c r="T1716" i="3" s="1"/>
  <c r="R2004" i="3"/>
  <c r="S2035" i="3"/>
  <c r="S2331" i="3"/>
  <c r="R202" i="3"/>
  <c r="R490" i="3"/>
  <c r="S246" i="3"/>
  <c r="R762" i="3"/>
  <c r="R902" i="3"/>
  <c r="Y902" i="3" s="1"/>
  <c r="R1190" i="3"/>
  <c r="S260" i="3"/>
  <c r="S548" i="3"/>
  <c r="S836" i="3"/>
  <c r="S469" i="3"/>
  <c r="R325" i="3"/>
  <c r="R613" i="3"/>
  <c r="W613" i="3" s="1"/>
  <c r="S438" i="3"/>
  <c r="S726" i="3"/>
  <c r="S275" i="3"/>
  <c r="S563" i="3"/>
  <c r="R37" i="3"/>
  <c r="V37" i="3" s="1"/>
  <c r="S1260" i="3"/>
  <c r="S1548" i="3"/>
  <c r="R1053" i="3"/>
  <c r="R1341" i="3"/>
  <c r="S838" i="3"/>
  <c r="S1126" i="3"/>
  <c r="S1414" i="3"/>
  <c r="S859" i="3"/>
  <c r="S1147" i="3"/>
  <c r="S1780" i="3"/>
  <c r="S2068" i="3"/>
  <c r="R1757" i="3"/>
  <c r="R2093" i="3"/>
  <c r="S1586" i="3"/>
  <c r="R1698" i="3"/>
  <c r="R2034" i="3"/>
  <c r="R2357" i="3"/>
  <c r="S2258" i="3"/>
  <c r="R2247" i="3"/>
  <c r="R2462" i="3"/>
  <c r="S681" i="3"/>
  <c r="R702" i="3"/>
  <c r="S330" i="3"/>
  <c r="R1425" i="3"/>
  <c r="R1937" i="3"/>
  <c r="S2102" i="3"/>
  <c r="S545" i="3"/>
  <c r="S689" i="3"/>
  <c r="S833" i="3"/>
  <c r="W833" i="3" s="1"/>
  <c r="R2240" i="3"/>
  <c r="R2384" i="3"/>
  <c r="S2321" i="3"/>
  <c r="R2048" i="3"/>
  <c r="R615" i="3"/>
  <c r="R915" i="3"/>
  <c r="R1203" i="3"/>
  <c r="R1491" i="3"/>
  <c r="R1771" i="3"/>
  <c r="R2059" i="3"/>
  <c r="R2495" i="3"/>
  <c r="R451" i="3"/>
  <c r="R376" i="3"/>
  <c r="R952" i="3"/>
  <c r="R1204" i="3"/>
  <c r="Y1204" i="3" s="1"/>
  <c r="R1492" i="3"/>
  <c r="S1627" i="3"/>
  <c r="R1816" i="3"/>
  <c r="S1847" i="3"/>
  <c r="S2135" i="3"/>
  <c r="S2507" i="3"/>
  <c r="S58" i="3"/>
  <c r="R574" i="3"/>
  <c r="R862" i="3"/>
  <c r="R1002" i="3"/>
  <c r="S2504" i="3"/>
  <c r="S600" i="3"/>
  <c r="S233" i="3"/>
  <c r="R89" i="3"/>
  <c r="R377" i="3"/>
  <c r="S442" i="3"/>
  <c r="S279" i="3"/>
  <c r="S567" i="3"/>
  <c r="S1216" i="3"/>
  <c r="S1504" i="3"/>
  <c r="R961" i="3"/>
  <c r="R1249" i="3"/>
  <c r="S746" i="3"/>
  <c r="W746" i="3" s="1"/>
  <c r="S1034" i="3"/>
  <c r="S1322" i="3"/>
  <c r="R1430" i="3"/>
  <c r="S1343" i="3"/>
  <c r="S1976" i="3"/>
  <c r="R1617" i="3"/>
  <c r="W1617" i="3" s="1"/>
  <c r="R1905" i="3"/>
  <c r="R2193" i="3"/>
  <c r="S1686" i="3"/>
  <c r="S1974" i="3"/>
  <c r="R1750" i="3"/>
  <c r="T1750" i="3" s="1"/>
  <c r="R2038" i="3"/>
  <c r="R2361" i="3"/>
  <c r="S2262" i="3"/>
  <c r="R2251" i="3"/>
  <c r="R2466" i="3"/>
  <c r="R2304" i="3"/>
  <c r="S666" i="3"/>
  <c r="S1066" i="3"/>
  <c r="S1574" i="3"/>
  <c r="R2235" i="3"/>
  <c r="S1001" i="3"/>
  <c r="U1001" i="3" s="1"/>
  <c r="S1145" i="3"/>
  <c r="S1289" i="3"/>
  <c r="S1433" i="3"/>
  <c r="S1577" i="3"/>
  <c r="S1721" i="3"/>
  <c r="S1865" i="3"/>
  <c r="S2009" i="3"/>
  <c r="W2009" i="3" s="1"/>
  <c r="S2153" i="3"/>
  <c r="S2297" i="3"/>
  <c r="S2430" i="3"/>
  <c r="R2148" i="3"/>
  <c r="R1063" i="3"/>
  <c r="R1351" i="3"/>
  <c r="W1351" i="3" s="1"/>
  <c r="R1967" i="3"/>
  <c r="R255" i="3"/>
  <c r="R379" i="3"/>
  <c r="R284" i="3"/>
  <c r="R620" i="3"/>
  <c r="R908" i="3"/>
  <c r="R1208" i="3"/>
  <c r="R1544" i="3"/>
  <c r="S1679" i="3"/>
  <c r="S1899" i="3"/>
  <c r="T1899" i="3" s="1"/>
  <c r="S2187" i="3"/>
  <c r="R402" i="3"/>
  <c r="S158" i="3"/>
  <c r="R674" i="3"/>
  <c r="S2488" i="3"/>
  <c r="R1150" i="3"/>
  <c r="S412" i="3"/>
  <c r="S748" i="3"/>
  <c r="S93" i="3"/>
  <c r="S381" i="3"/>
  <c r="R237" i="3"/>
  <c r="R525" i="3"/>
  <c r="S302" i="3"/>
  <c r="S590" i="3"/>
  <c r="W590" i="3" s="1"/>
  <c r="S139" i="3"/>
  <c r="S427" i="3"/>
  <c r="S715" i="3"/>
  <c r="S1076" i="3"/>
  <c r="R1013" i="3"/>
  <c r="R1349" i="3"/>
  <c r="S942" i="3"/>
  <c r="S1374" i="3"/>
  <c r="R1482" i="3"/>
  <c r="S1107" i="3"/>
  <c r="S1740" i="3"/>
  <c r="S2028" i="3"/>
  <c r="R1765" i="3"/>
  <c r="R2101" i="3"/>
  <c r="S1882" i="3"/>
  <c r="R1658" i="3"/>
  <c r="R1946" i="3"/>
  <c r="R2269" i="3"/>
  <c r="S2122" i="3"/>
  <c r="R2374" i="3"/>
  <c r="S2464" i="3"/>
  <c r="R1707" i="3"/>
  <c r="S2491" i="3"/>
  <c r="R73" i="3"/>
  <c r="S1200" i="3"/>
  <c r="R2262" i="3"/>
  <c r="S525" i="3"/>
  <c r="S669" i="3"/>
  <c r="S813" i="3"/>
  <c r="R2196" i="3"/>
  <c r="R2340" i="3"/>
  <c r="T2340" i="3" s="1"/>
  <c r="R2484" i="3"/>
  <c r="S2421" i="3"/>
  <c r="R575" i="3"/>
  <c r="R875" i="3"/>
  <c r="R1163" i="3"/>
  <c r="R1451" i="3"/>
  <c r="R1731" i="3"/>
  <c r="R2019" i="3"/>
  <c r="R2387" i="3"/>
  <c r="R291" i="3"/>
  <c r="R459" i="3"/>
  <c r="R192" i="3"/>
  <c r="R480" i="3"/>
  <c r="R1068" i="3"/>
  <c r="R1356" i="3"/>
  <c r="R1644" i="3"/>
  <c r="S1779" i="3"/>
  <c r="R1968" i="3"/>
  <c r="S1999" i="3"/>
  <c r="W1999" i="3" s="1"/>
  <c r="S2247" i="3"/>
  <c r="R166" i="3"/>
  <c r="R454" i="3"/>
  <c r="S258" i="3"/>
  <c r="R774" i="3"/>
  <c r="R914" i="3"/>
  <c r="R2486" i="3"/>
  <c r="S272" i="3"/>
  <c r="X272" i="3" s="1"/>
  <c r="S560" i="3"/>
  <c r="W560" i="3" s="1"/>
  <c r="S848" i="3"/>
  <c r="S193" i="3"/>
  <c r="R49" i="3"/>
  <c r="R337" i="3"/>
  <c r="S402" i="3"/>
  <c r="S690" i="3"/>
  <c r="S239" i="3"/>
  <c r="S527" i="3"/>
  <c r="S815" i="3"/>
  <c r="S1128" i="3"/>
  <c r="S1416" i="3"/>
  <c r="R1161" i="3"/>
  <c r="R1449" i="3"/>
  <c r="S946" i="3"/>
  <c r="S1234" i="3"/>
  <c r="R1342" i="3"/>
  <c r="S967" i="3"/>
  <c r="S1600" i="3"/>
  <c r="S1888" i="3"/>
  <c r="S2176" i="3"/>
  <c r="R1817" i="3"/>
  <c r="R2105" i="3"/>
  <c r="S1598" i="3"/>
  <c r="S1886" i="3"/>
  <c r="R1662" i="3"/>
  <c r="R1950" i="3"/>
  <c r="R2273" i="3"/>
  <c r="S2174" i="3"/>
  <c r="R2378" i="3"/>
  <c r="S2468" i="3"/>
  <c r="S1611" i="3"/>
  <c r="R1590" i="3"/>
  <c r="S1005" i="3"/>
  <c r="S1149" i="3"/>
  <c r="S1293" i="3"/>
  <c r="S1437" i="3"/>
  <c r="S1581" i="3"/>
  <c r="S1725" i="3"/>
  <c r="S2157" i="3"/>
  <c r="S2301" i="3"/>
  <c r="S2434" i="3"/>
  <c r="R2156" i="3"/>
  <c r="R783" i="3"/>
  <c r="R1071" i="3"/>
  <c r="R1359" i="3"/>
  <c r="R1639" i="3"/>
  <c r="R1927" i="3"/>
  <c r="R2207" i="3"/>
  <c r="R59" i="3"/>
  <c r="R148" i="3"/>
  <c r="R436" i="3"/>
  <c r="R724" i="3"/>
  <c r="R1024" i="3"/>
  <c r="R1312" i="3"/>
  <c r="R1600" i="3"/>
  <c r="S1735" i="3"/>
  <c r="T1735" i="3" s="1"/>
  <c r="R1924" i="3"/>
  <c r="W1924" i="3" s="1"/>
  <c r="S1955" i="3"/>
  <c r="S2251" i="3"/>
  <c r="R170" i="3"/>
  <c r="R458" i="3"/>
  <c r="S214" i="3"/>
  <c r="R730" i="3"/>
  <c r="S2496" i="3"/>
  <c r="R1158" i="3"/>
  <c r="S180" i="3"/>
  <c r="S804" i="3"/>
  <c r="S197" i="3"/>
  <c r="X197" i="3" s="1"/>
  <c r="R53" i="3"/>
  <c r="R341" i="3"/>
  <c r="R629" i="3"/>
  <c r="S454" i="3"/>
  <c r="S51" i="3"/>
  <c r="S339" i="3"/>
  <c r="S627" i="3"/>
  <c r="S988" i="3"/>
  <c r="S1372" i="3"/>
  <c r="R877" i="3"/>
  <c r="S806" i="3"/>
  <c r="S1094" i="3"/>
  <c r="R1298" i="3"/>
  <c r="S923" i="3"/>
  <c r="S1211" i="3"/>
  <c r="S1499" i="3"/>
  <c r="S1844" i="3"/>
  <c r="S2180" i="3"/>
  <c r="R1869" i="3"/>
  <c r="R2205" i="3"/>
  <c r="S1698" i="3"/>
  <c r="S1986" i="3"/>
  <c r="R2098" i="3"/>
  <c r="S2034" i="3"/>
  <c r="R2194" i="3"/>
  <c r="R2405" i="3"/>
  <c r="S2472" i="3"/>
  <c r="R2176" i="3"/>
  <c r="R1044" i="3"/>
  <c r="R846" i="3"/>
  <c r="R697" i="3"/>
  <c r="S1135" i="3"/>
  <c r="R2214" i="3"/>
  <c r="S697" i="3"/>
  <c r="S841" i="3"/>
  <c r="R2224" i="3"/>
  <c r="R2368" i="3"/>
  <c r="R2064" i="3"/>
  <c r="R679" i="3"/>
  <c r="R979" i="3"/>
  <c r="R1547" i="3"/>
  <c r="R1835" i="3"/>
  <c r="R2123" i="3"/>
  <c r="R2443" i="3"/>
  <c r="R139" i="3"/>
  <c r="Q2106" i="3"/>
  <c r="R296" i="3"/>
  <c r="R584" i="3"/>
  <c r="R872" i="3"/>
  <c r="R1172" i="3"/>
  <c r="S1595" i="3"/>
  <c r="R1784" i="3"/>
  <c r="S1863" i="3"/>
  <c r="S2151" i="3"/>
  <c r="R414" i="3"/>
  <c r="S218" i="3"/>
  <c r="R734" i="3"/>
  <c r="S88" i="3"/>
  <c r="S376" i="3"/>
  <c r="S664" i="3"/>
  <c r="S297" i="3"/>
  <c r="R153" i="3"/>
  <c r="R441" i="3"/>
  <c r="R729" i="3"/>
  <c r="T729" i="3" s="1"/>
  <c r="S506" i="3"/>
  <c r="W506" i="3" s="1"/>
  <c r="S103" i="3"/>
  <c r="S391" i="3"/>
  <c r="S679" i="3"/>
  <c r="S992" i="3"/>
  <c r="S1280" i="3"/>
  <c r="S1568" i="3"/>
  <c r="R1313" i="3"/>
  <c r="S810" i="3"/>
  <c r="S1386" i="3"/>
  <c r="R1494" i="3"/>
  <c r="T1494" i="3" s="1"/>
  <c r="S1119" i="3"/>
  <c r="S1407" i="3"/>
  <c r="T1407" i="3" s="1"/>
  <c r="S1752" i="3"/>
  <c r="S2040" i="3"/>
  <c r="R1633" i="3"/>
  <c r="W1633" i="3" s="1"/>
  <c r="R1921" i="3"/>
  <c r="R2209" i="3"/>
  <c r="S1702" i="3"/>
  <c r="S1990" i="3"/>
  <c r="R1766" i="3"/>
  <c r="R2054" i="3"/>
  <c r="T2054" i="3" s="1"/>
  <c r="R2473" i="3"/>
  <c r="S2278" i="3"/>
  <c r="R2271" i="3"/>
  <c r="S2407" i="3"/>
  <c r="S657" i="3"/>
  <c r="R168" i="3"/>
  <c r="R217" i="3"/>
  <c r="S778" i="3"/>
  <c r="R1734" i="3"/>
  <c r="S985" i="3"/>
  <c r="S1129" i="3"/>
  <c r="S1273" i="3"/>
  <c r="S1561" i="3"/>
  <c r="S1705" i="3"/>
  <c r="S1849" i="3"/>
  <c r="S1993" i="3"/>
  <c r="S2137" i="3"/>
  <c r="S2281" i="3"/>
  <c r="S2414" i="3"/>
  <c r="R2164" i="3"/>
  <c r="R791" i="3"/>
  <c r="R1079" i="3"/>
  <c r="R1367" i="3"/>
  <c r="R1647" i="3"/>
  <c r="R1935" i="3"/>
  <c r="R2351" i="3"/>
  <c r="R391" i="3"/>
  <c r="R39" i="3"/>
  <c r="R252" i="3"/>
  <c r="R540" i="3"/>
  <c r="R828" i="3"/>
  <c r="R1128" i="3"/>
  <c r="R1416" i="3"/>
  <c r="R1740" i="3"/>
  <c r="S1819" i="3"/>
  <c r="S2479" i="3"/>
  <c r="R322" i="3"/>
  <c r="S78" i="3"/>
  <c r="R594" i="3"/>
  <c r="W594" i="3" s="1"/>
  <c r="R882" i="3"/>
  <c r="R974" i="3"/>
  <c r="R2498" i="3"/>
  <c r="S236" i="3"/>
  <c r="W236" i="3" s="1"/>
  <c r="S524" i="3"/>
  <c r="S812" i="3"/>
  <c r="S109" i="3"/>
  <c r="S397" i="3"/>
  <c r="R253" i="3"/>
  <c r="W253" i="3" s="1"/>
  <c r="S318" i="3"/>
  <c r="S606" i="3"/>
  <c r="S203" i="3"/>
  <c r="S491" i="3"/>
  <c r="S779" i="3"/>
  <c r="S1092" i="3"/>
  <c r="S1380" i="3"/>
  <c r="R1173" i="3"/>
  <c r="R1509" i="3"/>
  <c r="S1006" i="3"/>
  <c r="S1294" i="3"/>
  <c r="R1402" i="3"/>
  <c r="S1027" i="3"/>
  <c r="S1315" i="3"/>
  <c r="S1948" i="3"/>
  <c r="R1541" i="3"/>
  <c r="R1829" i="3"/>
  <c r="R2117" i="3"/>
  <c r="S1610" i="3"/>
  <c r="S1898" i="3"/>
  <c r="R1674" i="3"/>
  <c r="R1962" i="3"/>
  <c r="R2333" i="3"/>
  <c r="S2234" i="3"/>
  <c r="R2346" i="3"/>
  <c r="S633" i="3"/>
  <c r="R947" i="3"/>
  <c r="R504" i="3"/>
  <c r="R606" i="3"/>
  <c r="S167" i="3"/>
  <c r="S1258" i="3"/>
  <c r="S1766" i="3"/>
  <c r="S581" i="3"/>
  <c r="S725" i="3"/>
  <c r="S869" i="3"/>
  <c r="R2420" i="3"/>
  <c r="S2381" i="3"/>
  <c r="R2120" i="3"/>
  <c r="R747" i="3"/>
  <c r="R1035" i="3"/>
  <c r="R1323" i="3"/>
  <c r="R1603" i="3"/>
  <c r="R2219" i="3"/>
  <c r="R415" i="3"/>
  <c r="R119" i="3"/>
  <c r="R544" i="3"/>
  <c r="R1132" i="3"/>
  <c r="R1420" i="3"/>
  <c r="S1555" i="3"/>
  <c r="R1744" i="3"/>
  <c r="S1823" i="3"/>
  <c r="S2111" i="3"/>
  <c r="S2483" i="3"/>
  <c r="R326" i="3"/>
  <c r="R646" i="3"/>
  <c r="S2208" i="3"/>
  <c r="R1074" i="3"/>
  <c r="S48" i="3"/>
  <c r="S624" i="3"/>
  <c r="S912" i="3"/>
  <c r="R113" i="3"/>
  <c r="R401" i="3"/>
  <c r="R689" i="3"/>
  <c r="S466" i="3"/>
  <c r="S63" i="3"/>
  <c r="S351" i="3"/>
  <c r="S639" i="3"/>
  <c r="S952" i="3"/>
  <c r="S1240" i="3"/>
  <c r="S1528" i="3"/>
  <c r="R1321" i="3"/>
  <c r="S818" i="3"/>
  <c r="S1106" i="3"/>
  <c r="S1394" i="3"/>
  <c r="R1502" i="3"/>
  <c r="S1127" i="3"/>
  <c r="S1415" i="3"/>
  <c r="S1760" i="3"/>
  <c r="S2048" i="3"/>
  <c r="S1422" i="3"/>
  <c r="S1710" i="3"/>
  <c r="S1998" i="3"/>
  <c r="R1774" i="3"/>
  <c r="R2062" i="3"/>
  <c r="R2481" i="3"/>
  <c r="S2286" i="3"/>
  <c r="R2227" i="3"/>
  <c r="R2442" i="3"/>
  <c r="R2256" i="3"/>
  <c r="R312" i="3"/>
  <c r="S2264" i="3"/>
  <c r="S119" i="3"/>
  <c r="S2152" i="3"/>
  <c r="R2310" i="3"/>
  <c r="S1037" i="3"/>
  <c r="S1181" i="3"/>
  <c r="S1325" i="3"/>
  <c r="S1469" i="3"/>
  <c r="W1469" i="3" s="1"/>
  <c r="S1613" i="3"/>
  <c r="S1901" i="3"/>
  <c r="S2045" i="3"/>
  <c r="S2189" i="3"/>
  <c r="S2481" i="3"/>
  <c r="S2466" i="3"/>
  <c r="R547" i="3"/>
  <c r="R847" i="3"/>
  <c r="R1135" i="3"/>
  <c r="R1423" i="3"/>
  <c r="R1751" i="3"/>
  <c r="R2039" i="3"/>
  <c r="R2455" i="3"/>
  <c r="R271" i="3"/>
  <c r="R116" i="3"/>
  <c r="R404" i="3"/>
  <c r="R692" i="3"/>
  <c r="R980" i="3"/>
  <c r="R1280" i="3"/>
  <c r="R1568" i="3"/>
  <c r="S1703" i="3"/>
  <c r="R1892" i="3"/>
  <c r="S1971" i="3"/>
  <c r="S2267" i="3"/>
  <c r="R186" i="3"/>
  <c r="R474" i="3"/>
  <c r="R554" i="3"/>
  <c r="R842" i="3"/>
  <c r="R1030" i="3"/>
  <c r="S388" i="3"/>
  <c r="S676" i="3"/>
  <c r="S69" i="3"/>
  <c r="S357" i="3"/>
  <c r="R549" i="3"/>
  <c r="S326" i="3"/>
  <c r="S614" i="3"/>
  <c r="S211" i="3"/>
  <c r="S499" i="3"/>
  <c r="S787" i="3"/>
  <c r="S1196" i="3"/>
  <c r="R797" i="3"/>
  <c r="R1133" i="3"/>
  <c r="W1133" i="3" s="1"/>
  <c r="R1421" i="3"/>
  <c r="S918" i="3"/>
  <c r="R1314" i="3"/>
  <c r="S939" i="3"/>
  <c r="S1227" i="3"/>
  <c r="S1515" i="3"/>
  <c r="S1812" i="3"/>
  <c r="S2100" i="3"/>
  <c r="R1693" i="3"/>
  <c r="R1981" i="3"/>
  <c r="S1522" i="3"/>
  <c r="W1522" i="3" s="1"/>
  <c r="S1810" i="3"/>
  <c r="R1586" i="3"/>
  <c r="R1922" i="3"/>
  <c r="R2245" i="3"/>
  <c r="S2194" i="3"/>
  <c r="R2306" i="3"/>
  <c r="R2398" i="3"/>
  <c r="S561" i="3"/>
  <c r="R1995" i="3"/>
  <c r="S2071" i="3"/>
  <c r="R361" i="3"/>
  <c r="R1366" i="3"/>
  <c r="Q2372" i="3"/>
  <c r="Q1239" i="3"/>
  <c r="Q312" i="3"/>
  <c r="Q745" i="3"/>
  <c r="Q277" i="3"/>
  <c r="Q614" i="3"/>
  <c r="Q1829" i="3"/>
  <c r="Q548" i="3"/>
  <c r="V548" i="3" s="1"/>
  <c r="Q1790" i="3"/>
  <c r="Q195" i="3"/>
  <c r="Q1320" i="3"/>
  <c r="Z2234" i="3"/>
  <c r="Q2318" i="3"/>
  <c r="Q443" i="3"/>
  <c r="Q1781" i="3"/>
  <c r="Q2140" i="3"/>
  <c r="Q255" i="3"/>
  <c r="Z1050" i="3"/>
  <c r="Q1946" i="3"/>
  <c r="Q1315" i="3"/>
  <c r="Q1902" i="3"/>
  <c r="Z49" i="3"/>
  <c r="R1154" i="3"/>
  <c r="Q2025" i="3"/>
  <c r="Q1466" i="3"/>
  <c r="Z831" i="3"/>
  <c r="Q1679" i="3"/>
  <c r="Q2493" i="3"/>
  <c r="Q411" i="3"/>
  <c r="Z1556" i="3"/>
  <c r="Q10" i="3"/>
  <c r="V10" i="3" s="1"/>
  <c r="Z748" i="3"/>
  <c r="Q1018" i="3"/>
  <c r="Z254" i="3"/>
  <c r="Z2101" i="3"/>
  <c r="Q1904" i="3"/>
  <c r="Q2403" i="3"/>
  <c r="Q2045" i="3"/>
  <c r="Q982" i="3"/>
  <c r="Q1374" i="3"/>
  <c r="Q2117" i="3"/>
  <c r="Q1728" i="3"/>
  <c r="Q2433" i="3"/>
  <c r="Q935" i="3"/>
  <c r="V935" i="3" s="1"/>
  <c r="Z1441" i="3"/>
  <c r="Q2366" i="3"/>
  <c r="Z1106" i="3"/>
  <c r="Q2434" i="3"/>
  <c r="R2061" i="3"/>
  <c r="R1874" i="3"/>
  <c r="R2231" i="3"/>
  <c r="S1162" i="3"/>
  <c r="S234" i="3"/>
  <c r="R1613" i="3"/>
  <c r="R1466" i="3"/>
  <c r="Q1235" i="3"/>
  <c r="R20" i="3"/>
  <c r="S700" i="3"/>
  <c r="R1092" i="3"/>
  <c r="S108" i="3"/>
  <c r="S969" i="3"/>
  <c r="S1113" i="3"/>
  <c r="S1257" i="3"/>
  <c r="S1401" i="3"/>
  <c r="S1545" i="3"/>
  <c r="S1689" i="3"/>
  <c r="S1833" i="3"/>
  <c r="S1977" i="3"/>
  <c r="S2121" i="3"/>
  <c r="T2121" i="3" s="1"/>
  <c r="S2265" i="3"/>
  <c r="S2350" i="3"/>
  <c r="S2494" i="3"/>
  <c r="R507" i="3"/>
  <c r="R759" i="3"/>
  <c r="R1047" i="3"/>
  <c r="T1047" i="3" s="1"/>
  <c r="R1615" i="3"/>
  <c r="R1903" i="3"/>
  <c r="R2191" i="3"/>
  <c r="R115" i="3"/>
  <c r="R227" i="3"/>
  <c r="R268" i="3"/>
  <c r="R556" i="3"/>
  <c r="R844" i="3"/>
  <c r="R1480" i="3"/>
  <c r="S1615" i="3"/>
  <c r="R1804" i="3"/>
  <c r="S1835" i="3"/>
  <c r="S2123" i="3"/>
  <c r="R658" i="3"/>
  <c r="S2268" i="3"/>
  <c r="R1134" i="3"/>
  <c r="S588" i="3"/>
  <c r="S876" i="3"/>
  <c r="S221" i="3"/>
  <c r="R77" i="3"/>
  <c r="R413" i="3"/>
  <c r="R701" i="3"/>
  <c r="S478" i="3"/>
  <c r="R134" i="3"/>
  <c r="T134" i="3" s="1"/>
  <c r="S315" i="3"/>
  <c r="S603" i="3"/>
  <c r="S964" i="3"/>
  <c r="S1252" i="3"/>
  <c r="S1540" i="3"/>
  <c r="R1141" i="3"/>
  <c r="R1477" i="3"/>
  <c r="S974" i="3"/>
  <c r="S1262" i="3"/>
  <c r="R1418" i="3"/>
  <c r="S1091" i="3"/>
  <c r="S1379" i="3"/>
  <c r="S1676" i="3"/>
  <c r="R1605" i="3"/>
  <c r="R2181" i="3"/>
  <c r="S1674" i="3"/>
  <c r="S1962" i="3"/>
  <c r="R1738" i="3"/>
  <c r="R2026" i="3"/>
  <c r="R2349" i="3"/>
  <c r="S2250" i="3"/>
  <c r="R2239" i="3"/>
  <c r="R2406" i="3"/>
  <c r="R647" i="3"/>
  <c r="R147" i="3"/>
  <c r="S1831" i="3"/>
  <c r="R1082" i="3"/>
  <c r="S647" i="3"/>
  <c r="S1519" i="3"/>
  <c r="R2354" i="3"/>
  <c r="S589" i="3"/>
  <c r="S733" i="3"/>
  <c r="S877" i="3"/>
  <c r="R2284" i="3"/>
  <c r="R2428" i="3"/>
  <c r="S2365" i="3"/>
  <c r="R2136" i="3"/>
  <c r="R703" i="3"/>
  <c r="R955" i="3"/>
  <c r="R1243" i="3"/>
  <c r="R1523" i="3"/>
  <c r="W1523" i="3" s="1"/>
  <c r="R1811" i="3"/>
  <c r="R2099" i="3"/>
  <c r="R2467" i="3"/>
  <c r="R387" i="3"/>
  <c r="R128" i="3"/>
  <c r="R416" i="3"/>
  <c r="R704" i="3"/>
  <c r="R992" i="3"/>
  <c r="R1244" i="3"/>
  <c r="R1532" i="3"/>
  <c r="S1667" i="3"/>
  <c r="R1856" i="3"/>
  <c r="S1887" i="3"/>
  <c r="S2175" i="3"/>
  <c r="R42" i="3"/>
  <c r="R342" i="3"/>
  <c r="S98" i="3"/>
  <c r="R614" i="3"/>
  <c r="S2224" i="3"/>
  <c r="R994" i="3"/>
  <c r="S64" i="3"/>
  <c r="T64" i="3" s="1"/>
  <c r="S640" i="3"/>
  <c r="S928" i="3"/>
  <c r="S273" i="3"/>
  <c r="R129" i="3"/>
  <c r="R753" i="3"/>
  <c r="S530" i="3"/>
  <c r="S79" i="3"/>
  <c r="S367" i="3"/>
  <c r="S655" i="3"/>
  <c r="U655" i="3" s="1"/>
  <c r="S1016" i="3"/>
  <c r="S1304" i="3"/>
  <c r="R761" i="3"/>
  <c r="R1049" i="3"/>
  <c r="R1337" i="3"/>
  <c r="S834" i="3"/>
  <c r="S1122" i="3"/>
  <c r="U1122" i="3" s="1"/>
  <c r="S1410" i="3"/>
  <c r="S903" i="3"/>
  <c r="S1191" i="3"/>
  <c r="S1479" i="3"/>
  <c r="S1776" i="3"/>
  <c r="R1753" i="3"/>
  <c r="R2041" i="3"/>
  <c r="S1534" i="3"/>
  <c r="S1822" i="3"/>
  <c r="R1598" i="3"/>
  <c r="R1886" i="3"/>
  <c r="S2158" i="3"/>
  <c r="R2270" i="3"/>
  <c r="R2433" i="3"/>
  <c r="S2404" i="3"/>
  <c r="R1611" i="3"/>
  <c r="R1668" i="3"/>
  <c r="R553" i="3"/>
  <c r="S1354" i="3"/>
  <c r="R2297" i="3"/>
  <c r="S1021" i="3"/>
  <c r="S1165" i="3"/>
  <c r="S1453" i="3"/>
  <c r="S1597" i="3"/>
  <c r="S1741" i="3"/>
  <c r="T1741" i="3" s="1"/>
  <c r="S1885" i="3"/>
  <c r="S2029" i="3"/>
  <c r="S2173" i="3"/>
  <c r="S2465" i="3"/>
  <c r="S2450" i="3"/>
  <c r="R719" i="3"/>
  <c r="W719" i="3" s="1"/>
  <c r="R1007" i="3"/>
  <c r="R1575" i="3"/>
  <c r="R1863" i="3"/>
  <c r="R2151" i="3"/>
  <c r="R363" i="3"/>
  <c r="R276" i="3"/>
  <c r="R564" i="3"/>
  <c r="T564" i="3" s="1"/>
  <c r="R1152" i="3"/>
  <c r="R1440" i="3"/>
  <c r="R1764" i="3"/>
  <c r="S1795" i="3"/>
  <c r="S2083" i="3"/>
  <c r="S2379" i="3"/>
  <c r="R250" i="3"/>
  <c r="R522" i="3"/>
  <c r="R950" i="3"/>
  <c r="R2474" i="3"/>
  <c r="S596" i="3"/>
  <c r="S884" i="3"/>
  <c r="S229" i="3"/>
  <c r="R85" i="3"/>
  <c r="R373" i="3"/>
  <c r="R661" i="3"/>
  <c r="S486" i="3"/>
  <c r="S323" i="3"/>
  <c r="S972" i="3"/>
  <c r="S1308" i="3"/>
  <c r="S886" i="3"/>
  <c r="X886" i="3" s="1"/>
  <c r="S1174" i="3"/>
  <c r="R1282" i="3"/>
  <c r="S1195" i="3"/>
  <c r="S1483" i="3"/>
  <c r="S1828" i="3"/>
  <c r="S2116" i="3"/>
  <c r="R1805" i="3"/>
  <c r="R2141" i="3"/>
  <c r="S1682" i="3"/>
  <c r="S1970" i="3"/>
  <c r="R2082" i="3"/>
  <c r="R2501" i="3"/>
  <c r="S2306" i="3"/>
  <c r="S2348" i="3"/>
  <c r="W2348" i="3" s="1"/>
  <c r="S873" i="3"/>
  <c r="R216" i="3"/>
  <c r="R1034" i="3"/>
  <c r="R130" i="3"/>
  <c r="S1114" i="3"/>
  <c r="S1622" i="3"/>
  <c r="S2471" i="3"/>
  <c r="S569" i="3"/>
  <c r="S713" i="3"/>
  <c r="S857" i="3"/>
  <c r="R2264" i="3"/>
  <c r="R2408" i="3"/>
  <c r="R2096" i="3"/>
  <c r="R663" i="3"/>
  <c r="R963" i="3"/>
  <c r="R1251" i="3"/>
  <c r="R2107" i="3"/>
  <c r="R431" i="3"/>
  <c r="R423" i="3"/>
  <c r="R136" i="3"/>
  <c r="R712" i="3"/>
  <c r="W712" i="3" s="1"/>
  <c r="R1000" i="3"/>
  <c r="R1252" i="3"/>
  <c r="R1540" i="3"/>
  <c r="S1675" i="3"/>
  <c r="R1864" i="3"/>
  <c r="S1895" i="3"/>
  <c r="R50" i="3"/>
  <c r="R350" i="3"/>
  <c r="R622" i="3"/>
  <c r="S2232" i="3"/>
  <c r="R1050" i="3"/>
  <c r="S72" i="3"/>
  <c r="W72" i="3" s="1"/>
  <c r="S648" i="3"/>
  <c r="S281" i="3"/>
  <c r="R137" i="3"/>
  <c r="R425" i="3"/>
  <c r="S490" i="3"/>
  <c r="S39" i="3"/>
  <c r="S327" i="3"/>
  <c r="S615" i="3"/>
  <c r="S976" i="3"/>
  <c r="T976" i="3" s="1"/>
  <c r="S1264" i="3"/>
  <c r="S1552" i="3"/>
  <c r="R1009" i="3"/>
  <c r="R1297" i="3"/>
  <c r="S794" i="3"/>
  <c r="S1370" i="3"/>
  <c r="R1478" i="3"/>
  <c r="S1103" i="3"/>
  <c r="S1391" i="3"/>
  <c r="S1736" i="3"/>
  <c r="S2024" i="3"/>
  <c r="R1665" i="3"/>
  <c r="R1953" i="3"/>
  <c r="S1446" i="3"/>
  <c r="S2022" i="3"/>
  <c r="R2086" i="3"/>
  <c r="R2505" i="3"/>
  <c r="R2303" i="3"/>
  <c r="S2439" i="3"/>
  <c r="S2433" i="3"/>
  <c r="R1236" i="3"/>
  <c r="S392" i="3"/>
  <c r="S359" i="3"/>
  <c r="R1318" i="3"/>
  <c r="S1958" i="3"/>
  <c r="R2402" i="3"/>
  <c r="S1025" i="3"/>
  <c r="S1169" i="3"/>
  <c r="S1313" i="3"/>
  <c r="S1457" i="3"/>
  <c r="S1601" i="3"/>
  <c r="S1745" i="3"/>
  <c r="S1889" i="3"/>
  <c r="S2033" i="3"/>
  <c r="S2177" i="3"/>
  <c r="S2469" i="3"/>
  <c r="S2454" i="3"/>
  <c r="R523" i="3"/>
  <c r="R1111" i="3"/>
  <c r="R1399" i="3"/>
  <c r="R1679" i="3"/>
  <c r="R2015" i="3"/>
  <c r="R2383" i="3"/>
  <c r="R231" i="3"/>
  <c r="R331" i="3"/>
  <c r="R380" i="3"/>
  <c r="R668" i="3"/>
  <c r="R956" i="3"/>
  <c r="R1592" i="3"/>
  <c r="S1727" i="3"/>
  <c r="R1916" i="3"/>
  <c r="S1947" i="3"/>
  <c r="S2235" i="3"/>
  <c r="R450" i="3"/>
  <c r="S206" i="3"/>
  <c r="R910" i="3"/>
  <c r="R1198" i="3"/>
  <c r="S172" i="3"/>
  <c r="S460" i="3"/>
  <c r="S796" i="3"/>
  <c r="S429" i="3"/>
  <c r="R285" i="3"/>
  <c r="R573" i="3"/>
  <c r="S350" i="3"/>
  <c r="S638" i="3"/>
  <c r="S187" i="3"/>
  <c r="S475" i="3"/>
  <c r="S763" i="3"/>
  <c r="S1124" i="3"/>
  <c r="S1460" i="3"/>
  <c r="R1397" i="3"/>
  <c r="S990" i="3"/>
  <c r="R1242" i="3"/>
  <c r="S867" i="3"/>
  <c r="S1155" i="3"/>
  <c r="S1443" i="3"/>
  <c r="S1788" i="3"/>
  <c r="S2076" i="3"/>
  <c r="R1813" i="3"/>
  <c r="R2149" i="3"/>
  <c r="S1642" i="3"/>
  <c r="R1706" i="3"/>
  <c r="R1994" i="3"/>
  <c r="R2317" i="3"/>
  <c r="S2170" i="3"/>
  <c r="R2330" i="3"/>
  <c r="S753" i="3"/>
  <c r="R2139" i="3"/>
  <c r="R798" i="3"/>
  <c r="R457" i="3"/>
  <c r="R1473" i="3"/>
  <c r="R1649" i="3"/>
  <c r="S2336" i="3"/>
  <c r="S549" i="3"/>
  <c r="S693" i="3"/>
  <c r="S837" i="3"/>
  <c r="R2220" i="3"/>
  <c r="R2364" i="3"/>
  <c r="R2508" i="3"/>
  <c r="S2445" i="3"/>
  <c r="R623" i="3"/>
  <c r="W623" i="3" s="1"/>
  <c r="R1211" i="3"/>
  <c r="R1499" i="3"/>
  <c r="R1779" i="3"/>
  <c r="R2067" i="3"/>
  <c r="R2435" i="3"/>
  <c r="T2435" i="3" s="1"/>
  <c r="R267" i="3"/>
  <c r="R411" i="3"/>
  <c r="R240" i="3"/>
  <c r="R816" i="3"/>
  <c r="R1116" i="3"/>
  <c r="W1116" i="3" s="1"/>
  <c r="R1404" i="3"/>
  <c r="S1539" i="3"/>
  <c r="R1728" i="3"/>
  <c r="S2047" i="3"/>
  <c r="S2295" i="3"/>
  <c r="R214" i="3"/>
  <c r="R502" i="3"/>
  <c r="R534" i="3"/>
  <c r="R822" i="3"/>
  <c r="R962" i="3"/>
  <c r="R2479" i="3"/>
  <c r="S320" i="3"/>
  <c r="S896" i="3"/>
  <c r="S241" i="3"/>
  <c r="R97" i="3"/>
  <c r="R385" i="3"/>
  <c r="S450" i="3"/>
  <c r="S738" i="3"/>
  <c r="S287" i="3"/>
  <c r="S575" i="3"/>
  <c r="S1464" i="3"/>
  <c r="R921" i="3"/>
  <c r="R1209" i="3"/>
  <c r="R1497" i="3"/>
  <c r="S994" i="3"/>
  <c r="S1282" i="3"/>
  <c r="R1390" i="3"/>
  <c r="S1015" i="3"/>
  <c r="S1303" i="3"/>
  <c r="S1648" i="3"/>
  <c r="S1936" i="3"/>
  <c r="R1577" i="3"/>
  <c r="R1865" i="3"/>
  <c r="R2153" i="3"/>
  <c r="S1646" i="3"/>
  <c r="S1934" i="3"/>
  <c r="R1710" i="3"/>
  <c r="R1998" i="3"/>
  <c r="R2321" i="3"/>
  <c r="S2222" i="3"/>
  <c r="R2334" i="3"/>
  <c r="R2426" i="3"/>
  <c r="S849" i="3"/>
  <c r="S2119" i="3"/>
  <c r="S503" i="3"/>
  <c r="S1029" i="3"/>
  <c r="S1173" i="3"/>
  <c r="S1317" i="3"/>
  <c r="W1317" i="3" s="1"/>
  <c r="S1461" i="3"/>
  <c r="S1605" i="3"/>
  <c r="S1749" i="3"/>
  <c r="S1893" i="3"/>
  <c r="S2037" i="3"/>
  <c r="S2181" i="3"/>
  <c r="S2473" i="3"/>
  <c r="S2458" i="3"/>
  <c r="R531" i="3"/>
  <c r="R831" i="3"/>
  <c r="R1119" i="3"/>
  <c r="R1975" i="3"/>
  <c r="R2343" i="3"/>
  <c r="R251" i="3"/>
  <c r="R491" i="3"/>
  <c r="R196" i="3"/>
  <c r="R484" i="3"/>
  <c r="R772" i="3"/>
  <c r="R1360" i="3"/>
  <c r="R1648" i="3"/>
  <c r="R1972" i="3"/>
  <c r="W1972" i="3" s="1"/>
  <c r="S2003" i="3"/>
  <c r="S2299" i="3"/>
  <c r="R218" i="3"/>
  <c r="S262" i="3"/>
  <c r="R778" i="3"/>
  <c r="R918" i="3"/>
  <c r="R1206" i="3"/>
  <c r="S228" i="3"/>
  <c r="S516" i="3"/>
  <c r="S852" i="3"/>
  <c r="S245" i="3"/>
  <c r="R101" i="3"/>
  <c r="R389" i="3"/>
  <c r="R677" i="3"/>
  <c r="S502" i="3"/>
  <c r="S387" i="3"/>
  <c r="S675" i="3"/>
  <c r="S1036" i="3"/>
  <c r="W1036" i="3" s="1"/>
  <c r="S1420" i="3"/>
  <c r="R925" i="3"/>
  <c r="R1213" i="3"/>
  <c r="S854" i="3"/>
  <c r="S1142" i="3"/>
  <c r="R1346" i="3"/>
  <c r="S971" i="3"/>
  <c r="S1259" i="3"/>
  <c r="S1604" i="3"/>
  <c r="S1892" i="3"/>
  <c r="R1533" i="3"/>
  <c r="R1917" i="3"/>
  <c r="S1458" i="3"/>
  <c r="S1746" i="3"/>
  <c r="R1858" i="3"/>
  <c r="R2146" i="3"/>
  <c r="S2082" i="3"/>
  <c r="R2242" i="3"/>
  <c r="R2453" i="3"/>
  <c r="S609" i="3"/>
  <c r="R695" i="3"/>
  <c r="R1524" i="3"/>
  <c r="S714" i="3"/>
  <c r="S2008" i="3"/>
  <c r="R2425" i="3"/>
  <c r="S577" i="3"/>
  <c r="S721" i="3"/>
  <c r="S865" i="3"/>
  <c r="W865" i="3" s="1"/>
  <c r="R2248" i="3"/>
  <c r="R2392" i="3"/>
  <c r="S2353" i="3"/>
  <c r="R2112" i="3"/>
  <c r="R739" i="3"/>
  <c r="R1027" i="3"/>
  <c r="R1315" i="3"/>
  <c r="R1595" i="3"/>
  <c r="R2171" i="3"/>
  <c r="R127" i="3"/>
  <c r="R56" i="3"/>
  <c r="R344" i="3"/>
  <c r="T344" i="3" s="1"/>
  <c r="R632" i="3"/>
  <c r="R920" i="3"/>
  <c r="R1508" i="3"/>
  <c r="R1832" i="3"/>
  <c r="S1911" i="3"/>
  <c r="S2199" i="3"/>
  <c r="R174" i="3"/>
  <c r="R462" i="3"/>
  <c r="S266" i="3"/>
  <c r="R782" i="3"/>
  <c r="S2500" i="3"/>
  <c r="R1162" i="3"/>
  <c r="S136" i="3"/>
  <c r="S424" i="3"/>
  <c r="S57" i="3"/>
  <c r="S345" i="3"/>
  <c r="R201" i="3"/>
  <c r="W201" i="3" s="1"/>
  <c r="R489" i="3"/>
  <c r="S554" i="3"/>
  <c r="S151" i="3"/>
  <c r="S439" i="3"/>
  <c r="S1040" i="3"/>
  <c r="S1328" i="3"/>
  <c r="R785" i="3"/>
  <c r="R1073" i="3"/>
  <c r="R1361" i="3"/>
  <c r="S858" i="3"/>
  <c r="S1146" i="3"/>
  <c r="R1254" i="3"/>
  <c r="S879" i="3"/>
  <c r="S1167" i="3"/>
  <c r="S1455" i="3"/>
  <c r="S1800" i="3"/>
  <c r="S2088" i="3"/>
  <c r="R1681" i="3"/>
  <c r="R1969" i="3"/>
  <c r="S1462" i="3"/>
  <c r="R1526" i="3"/>
  <c r="R1814" i="3"/>
  <c r="R2102" i="3"/>
  <c r="S2038" i="3"/>
  <c r="S2326" i="3"/>
  <c r="S2320" i="3"/>
  <c r="S2455" i="3"/>
  <c r="R2280" i="3"/>
  <c r="R744" i="3"/>
  <c r="S426" i="3"/>
  <c r="S1306" i="3"/>
  <c r="S2294" i="3"/>
  <c r="S1009" i="3"/>
  <c r="S1153" i="3"/>
  <c r="S1297" i="3"/>
  <c r="S1441" i="3"/>
  <c r="S1585" i="3"/>
  <c r="S1729" i="3"/>
  <c r="S1873" i="3"/>
  <c r="S2017" i="3"/>
  <c r="S2161" i="3"/>
  <c r="S2305" i="3"/>
  <c r="S2438" i="3"/>
  <c r="R539" i="3"/>
  <c r="R839" i="3"/>
  <c r="R1127" i="3"/>
  <c r="R1695" i="3"/>
  <c r="R1983" i="3"/>
  <c r="R2399" i="3"/>
  <c r="R371" i="3"/>
  <c r="R499" i="3"/>
  <c r="R300" i="3"/>
  <c r="R588" i="3"/>
  <c r="R876" i="3"/>
  <c r="R1176" i="3"/>
  <c r="R1464" i="3"/>
  <c r="S1599" i="3"/>
  <c r="R1788" i="3"/>
  <c r="S1867" i="3"/>
  <c r="S2155" i="3"/>
  <c r="R70" i="3"/>
  <c r="R370" i="3"/>
  <c r="S126" i="3"/>
  <c r="R642" i="3"/>
  <c r="S2204" i="3"/>
  <c r="R1022" i="3"/>
  <c r="R2491" i="3"/>
  <c r="S284" i="3"/>
  <c r="S572" i="3"/>
  <c r="S860" i="3"/>
  <c r="S157" i="3"/>
  <c r="S445" i="3"/>
  <c r="R301" i="3"/>
  <c r="R589" i="3"/>
  <c r="S366" i="3"/>
  <c r="S654" i="3"/>
  <c r="S251" i="3"/>
  <c r="S539" i="3"/>
  <c r="S827" i="3"/>
  <c r="S1140" i="3"/>
  <c r="S1428" i="3"/>
  <c r="R933" i="3"/>
  <c r="R1221" i="3"/>
  <c r="S766" i="3"/>
  <c r="S1054" i="3"/>
  <c r="S1342" i="3"/>
  <c r="R1450" i="3"/>
  <c r="S1075" i="3"/>
  <c r="S1363" i="3"/>
  <c r="S1708" i="3"/>
  <c r="R1589" i="3"/>
  <c r="R1877" i="3"/>
  <c r="R2165" i="3"/>
  <c r="S1658" i="3"/>
  <c r="S1946" i="3"/>
  <c r="R1722" i="3"/>
  <c r="R2477" i="3"/>
  <c r="S2282" i="3"/>
  <c r="T2282" i="3" s="1"/>
  <c r="R2275" i="3"/>
  <c r="S2411" i="3"/>
  <c r="S825" i="3"/>
  <c r="R1427" i="3"/>
  <c r="R984" i="3"/>
  <c r="W984" i="3" s="1"/>
  <c r="S599" i="3"/>
  <c r="R1510" i="3"/>
  <c r="R1638" i="3"/>
  <c r="S605" i="3"/>
  <c r="S749" i="3"/>
  <c r="S893" i="3"/>
  <c r="R2300" i="3"/>
  <c r="R2444" i="3"/>
  <c r="S2405" i="3"/>
  <c r="R2168" i="3"/>
  <c r="R795" i="3"/>
  <c r="R1083" i="3"/>
  <c r="T1083" i="3" s="1"/>
  <c r="R1651" i="3"/>
  <c r="R1939" i="3"/>
  <c r="R2355" i="3"/>
  <c r="R427" i="3"/>
  <c r="R304" i="3"/>
  <c r="R592" i="3"/>
  <c r="R880" i="3"/>
  <c r="R1180" i="3"/>
  <c r="R1468" i="3"/>
  <c r="S1603" i="3"/>
  <c r="R1792" i="3"/>
  <c r="S1871" i="3"/>
  <c r="S2159" i="3"/>
  <c r="R74" i="3"/>
  <c r="R374" i="3"/>
  <c r="S178" i="3"/>
  <c r="R694" i="3"/>
  <c r="S2256" i="3"/>
  <c r="R1122" i="3"/>
  <c r="S384" i="3"/>
  <c r="S672" i="3"/>
  <c r="S305" i="3"/>
  <c r="R161" i="3"/>
  <c r="R449" i="3"/>
  <c r="R737" i="3"/>
  <c r="S514" i="3"/>
  <c r="S111" i="3"/>
  <c r="S399" i="3"/>
  <c r="S687" i="3"/>
  <c r="S1000" i="3"/>
  <c r="S1288" i="3"/>
  <c r="R1081" i="3"/>
  <c r="R1369" i="3"/>
  <c r="S866" i="3"/>
  <c r="S1154" i="3"/>
  <c r="R1262" i="3"/>
  <c r="S887" i="3"/>
  <c r="S1175" i="3"/>
  <c r="T1175" i="3" s="1"/>
  <c r="S1463" i="3"/>
  <c r="S1808" i="3"/>
  <c r="S2096" i="3"/>
  <c r="R1689" i="3"/>
  <c r="R1977" i="3"/>
  <c r="S1470" i="3"/>
  <c r="S1758" i="3"/>
  <c r="R1534" i="3"/>
  <c r="R2110" i="3"/>
  <c r="S2046" i="3"/>
  <c r="S2334" i="3"/>
  <c r="S2415" i="3"/>
  <c r="R2472" i="3"/>
  <c r="R840" i="3"/>
  <c r="S695" i="3"/>
  <c r="S917" i="3"/>
  <c r="S1061" i="3"/>
  <c r="S1205" i="3"/>
  <c r="S1349" i="3"/>
  <c r="S1493" i="3"/>
  <c r="S1637" i="3"/>
  <c r="S1781" i="3"/>
  <c r="S1925" i="3"/>
  <c r="S2069" i="3"/>
  <c r="S2213" i="3"/>
  <c r="S2505" i="3"/>
  <c r="S2490" i="3"/>
  <c r="R595" i="3"/>
  <c r="R895" i="3"/>
  <c r="R1183" i="3"/>
  <c r="R1471" i="3"/>
  <c r="R1799" i="3"/>
  <c r="R2087" i="3"/>
  <c r="R243" i="3"/>
  <c r="R239" i="3"/>
  <c r="R740" i="3"/>
  <c r="R1040" i="3"/>
  <c r="R1328" i="3"/>
  <c r="S1751" i="3"/>
  <c r="R1940" i="3"/>
  <c r="S2019" i="3"/>
  <c r="S2315" i="3"/>
  <c r="R234" i="3"/>
  <c r="R602" i="3"/>
  <c r="S2212" i="3"/>
  <c r="R1078" i="3"/>
  <c r="S100" i="3"/>
  <c r="S436" i="3"/>
  <c r="S724" i="3"/>
  <c r="S117" i="3"/>
  <c r="S405" i="3"/>
  <c r="R309" i="3"/>
  <c r="R597" i="3"/>
  <c r="S374" i="3"/>
  <c r="S662" i="3"/>
  <c r="S259" i="3"/>
  <c r="S547" i="3"/>
  <c r="S835" i="3"/>
  <c r="S1244" i="3"/>
  <c r="R893" i="3"/>
  <c r="R1181" i="3"/>
  <c r="S966" i="3"/>
  <c r="S1254" i="3"/>
  <c r="R1362" i="3"/>
  <c r="S987" i="3"/>
  <c r="S1275" i="3"/>
  <c r="S1572" i="3"/>
  <c r="S1860" i="3"/>
  <c r="S2148" i="3"/>
  <c r="R2077" i="3"/>
  <c r="S1570" i="3"/>
  <c r="S1858" i="3"/>
  <c r="R1634" i="3"/>
  <c r="R1970" i="3"/>
  <c r="R2293" i="3"/>
  <c r="S2242" i="3"/>
  <c r="R2283" i="3"/>
  <c r="W2283" i="3" s="1"/>
  <c r="R2446" i="3"/>
  <c r="R275" i="3"/>
  <c r="S2271" i="3"/>
  <c r="S1327" i="3"/>
  <c r="Q145" i="3"/>
  <c r="Q1161" i="3"/>
  <c r="Q1264" i="3"/>
  <c r="Q2148" i="3"/>
  <c r="Q2417" i="3"/>
  <c r="Q1664" i="3"/>
  <c r="Q551" i="3"/>
  <c r="Q1576" i="3"/>
  <c r="Q2360" i="3"/>
  <c r="Q1180" i="3"/>
  <c r="Q365" i="3"/>
  <c r="Q568" i="3"/>
  <c r="Q871" i="3"/>
  <c r="Q1003" i="3"/>
  <c r="V1003" i="3" s="1"/>
  <c r="Q1107" i="3"/>
  <c r="Z2021" i="3"/>
  <c r="Q2484" i="3"/>
  <c r="Q2067" i="3"/>
  <c r="Z339" i="3"/>
  <c r="Z1191" i="3"/>
  <c r="Z2186" i="3"/>
  <c r="Q1289" i="3"/>
  <c r="Q899" i="3"/>
  <c r="Z2034" i="3"/>
  <c r="Q940" i="3"/>
  <c r="Q1597" i="3"/>
  <c r="Q1571" i="3"/>
  <c r="Q605" i="3"/>
  <c r="Q1167" i="3"/>
  <c r="Q2042" i="3"/>
  <c r="Q2231" i="3"/>
  <c r="Q1100" i="3"/>
  <c r="Q1077" i="3"/>
  <c r="Q36" i="3"/>
  <c r="X36" i="3" s="1"/>
  <c r="Q343" i="3"/>
  <c r="Z395" i="3"/>
  <c r="Q1275" i="3"/>
  <c r="Q1871" i="3"/>
  <c r="Q2229" i="3"/>
  <c r="V2229" i="3" s="1"/>
  <c r="Q969" i="3"/>
  <c r="Q787" i="3"/>
  <c r="Q1582" i="3"/>
  <c r="Q1916" i="3"/>
  <c r="Q1926" i="3"/>
  <c r="Q1693" i="3"/>
  <c r="Q1741" i="3"/>
  <c r="V1741" i="3" s="1"/>
  <c r="S940" i="3"/>
  <c r="S1190" i="3"/>
  <c r="R890" i="3"/>
  <c r="S1326" i="3"/>
  <c r="R770" i="3"/>
  <c r="S750" i="3"/>
  <c r="S152" i="3"/>
  <c r="S1164" i="3"/>
  <c r="R805" i="3"/>
  <c r="Q1485" i="3"/>
  <c r="Q478" i="3"/>
  <c r="Q1360" i="3"/>
  <c r="Q1636" i="3"/>
  <c r="U1636" i="3" s="1"/>
  <c r="Q2399" i="3"/>
  <c r="Q2230" i="3"/>
  <c r="Q1815" i="3"/>
  <c r="Q1202" i="3"/>
  <c r="Q2337" i="3"/>
  <c r="Q1683" i="3"/>
  <c r="S182" i="3"/>
  <c r="S1532" i="3"/>
  <c r="S916" i="3"/>
  <c r="R773" i="3"/>
  <c r="S186" i="3"/>
  <c r="S1670" i="3"/>
  <c r="R804" i="3"/>
  <c r="S993" i="3"/>
  <c r="S1281" i="3"/>
  <c r="S1425" i="3"/>
  <c r="S1569" i="3"/>
  <c r="S1713" i="3"/>
  <c r="S2145" i="3"/>
  <c r="S2289" i="3"/>
  <c r="S2374" i="3"/>
  <c r="R2036" i="3"/>
  <c r="R555" i="3"/>
  <c r="R807" i="3"/>
  <c r="R1095" i="3"/>
  <c r="R1663" i="3"/>
  <c r="R1951" i="3"/>
  <c r="R2367" i="3"/>
  <c r="R183" i="3"/>
  <c r="R316" i="3"/>
  <c r="R892" i="3"/>
  <c r="R1192" i="3"/>
  <c r="R1528" i="3"/>
  <c r="S1663" i="3"/>
  <c r="S1883" i="3"/>
  <c r="W1883" i="3" s="1"/>
  <c r="R86" i="3"/>
  <c r="R386" i="3"/>
  <c r="S142" i="3"/>
  <c r="R706" i="3"/>
  <c r="R1182" i="3"/>
  <c r="W1182" i="3" s="1"/>
  <c r="S636" i="3"/>
  <c r="S924" i="3"/>
  <c r="R125" i="3"/>
  <c r="R461" i="3"/>
  <c r="R749" i="3"/>
  <c r="S526" i="3"/>
  <c r="S75" i="3"/>
  <c r="S363" i="3"/>
  <c r="S651" i="3"/>
  <c r="S1012" i="3"/>
  <c r="S1300" i="3"/>
  <c r="R901" i="3"/>
  <c r="R1525" i="3"/>
  <c r="S1022" i="3"/>
  <c r="S1310" i="3"/>
  <c r="S851" i="3"/>
  <c r="S1139" i="3"/>
  <c r="S1427" i="3"/>
  <c r="S1724" i="3"/>
  <c r="S2012" i="3"/>
  <c r="R1653" i="3"/>
  <c r="R1941" i="3"/>
  <c r="S1434" i="3"/>
  <c r="S1722" i="3"/>
  <c r="S2010" i="3"/>
  <c r="R1786" i="3"/>
  <c r="R2074" i="3"/>
  <c r="R2493" i="3"/>
  <c r="S2298" i="3"/>
  <c r="R2291" i="3"/>
  <c r="R2454" i="3"/>
  <c r="S897" i="3"/>
  <c r="R1043" i="3"/>
  <c r="S2215" i="3"/>
  <c r="S632" i="3"/>
  <c r="S1816" i="3"/>
  <c r="S757" i="3"/>
  <c r="S901" i="3"/>
  <c r="R2308" i="3"/>
  <c r="T2308" i="3" s="1"/>
  <c r="R2452" i="3"/>
  <c r="S2389" i="3"/>
  <c r="R2184" i="3"/>
  <c r="R1291" i="3"/>
  <c r="R1571" i="3"/>
  <c r="R1859" i="3"/>
  <c r="R359" i="3"/>
  <c r="R347" i="3"/>
  <c r="R176" i="3"/>
  <c r="R464" i="3"/>
  <c r="R752" i="3"/>
  <c r="R1004" i="3"/>
  <c r="R1292" i="3"/>
  <c r="R1580" i="3"/>
  <c r="S1715" i="3"/>
  <c r="R1904" i="3"/>
  <c r="S1935" i="3"/>
  <c r="S2223" i="3"/>
  <c r="R662" i="3"/>
  <c r="S2272" i="3"/>
  <c r="R1042" i="3"/>
  <c r="S112" i="3"/>
  <c r="S400" i="3"/>
  <c r="S688" i="3"/>
  <c r="S321" i="3"/>
  <c r="R177" i="3"/>
  <c r="R513" i="3"/>
  <c r="S578" i="3"/>
  <c r="W578" i="3" s="1"/>
  <c r="S127" i="3"/>
  <c r="S415" i="3"/>
  <c r="S703" i="3"/>
  <c r="S1064" i="3"/>
  <c r="W1064" i="3" s="1"/>
  <c r="R809" i="3"/>
  <c r="R1097" i="3"/>
  <c r="R1385" i="3"/>
  <c r="S882" i="3"/>
  <c r="S1170" i="3"/>
  <c r="S951" i="3"/>
  <c r="S1239" i="3"/>
  <c r="S1527" i="3"/>
  <c r="S1824" i="3"/>
  <c r="S2112" i="3"/>
  <c r="R1801" i="3"/>
  <c r="R2089" i="3"/>
  <c r="S1582" i="3"/>
  <c r="S1870" i="3"/>
  <c r="R1646" i="3"/>
  <c r="R1934" i="3"/>
  <c r="R2305" i="3"/>
  <c r="S2206" i="3"/>
  <c r="R2318" i="3"/>
  <c r="R2362" i="3"/>
  <c r="S2452" i="3"/>
  <c r="S618" i="3"/>
  <c r="S991" i="3"/>
  <c r="T991" i="3" s="1"/>
  <c r="S1045" i="3"/>
  <c r="S1189" i="3"/>
  <c r="W1189" i="3" s="1"/>
  <c r="S1333" i="3"/>
  <c r="W1333" i="3" s="1"/>
  <c r="S1477" i="3"/>
  <c r="S1621" i="3"/>
  <c r="S1765" i="3"/>
  <c r="S1909" i="3"/>
  <c r="S2053" i="3"/>
  <c r="S2197" i="3"/>
  <c r="S2489" i="3"/>
  <c r="S2474" i="3"/>
  <c r="R2188" i="3"/>
  <c r="R1055" i="3"/>
  <c r="R1343" i="3"/>
  <c r="R1623" i="3"/>
  <c r="R1911" i="3"/>
  <c r="R2327" i="3"/>
  <c r="R179" i="3"/>
  <c r="R303" i="3"/>
  <c r="R324" i="3"/>
  <c r="R612" i="3"/>
  <c r="R948" i="3"/>
  <c r="R1200" i="3"/>
  <c r="R1488" i="3"/>
  <c r="S1623" i="3"/>
  <c r="R1812" i="3"/>
  <c r="S1843" i="3"/>
  <c r="S2131" i="3"/>
  <c r="S2503" i="3"/>
  <c r="R298" i="3"/>
  <c r="S54" i="3"/>
  <c r="R858" i="3"/>
  <c r="R998" i="3"/>
  <c r="S356" i="3"/>
  <c r="S644" i="3"/>
  <c r="R36" i="3"/>
  <c r="T36" i="3" s="1"/>
  <c r="S277" i="3"/>
  <c r="R133" i="3"/>
  <c r="R421" i="3"/>
  <c r="R709" i="3"/>
  <c r="S534" i="3"/>
  <c r="S83" i="3"/>
  <c r="S371" i="3"/>
  <c r="S659" i="3"/>
  <c r="S1020" i="3"/>
  <c r="S1356" i="3"/>
  <c r="R813" i="3"/>
  <c r="R1437" i="3"/>
  <c r="S934" i="3"/>
  <c r="S1222" i="3"/>
  <c r="R1330" i="3"/>
  <c r="T1330" i="3" s="1"/>
  <c r="S955" i="3"/>
  <c r="S1243" i="3"/>
  <c r="S1588" i="3"/>
  <c r="S1876" i="3"/>
  <c r="S2164" i="3"/>
  <c r="R1853" i="3"/>
  <c r="R2189" i="3"/>
  <c r="S1730" i="3"/>
  <c r="S2018" i="3"/>
  <c r="R1794" i="3"/>
  <c r="R2130" i="3"/>
  <c r="S2066" i="3"/>
  <c r="R2178" i="3"/>
  <c r="R2389" i="3"/>
  <c r="S2360" i="3"/>
  <c r="R2448" i="3"/>
  <c r="R600" i="3"/>
  <c r="S440" i="3"/>
  <c r="S407" i="3"/>
  <c r="R1414" i="3"/>
  <c r="S593" i="3"/>
  <c r="S737" i="3"/>
  <c r="S881" i="3"/>
  <c r="R2288" i="3"/>
  <c r="R2432" i="3"/>
  <c r="S2369" i="3"/>
  <c r="R2144" i="3"/>
  <c r="R723" i="3"/>
  <c r="R1011" i="3"/>
  <c r="W1011" i="3" s="1"/>
  <c r="R1299" i="3"/>
  <c r="R1579" i="3"/>
  <c r="R1867" i="3"/>
  <c r="R2155" i="3"/>
  <c r="R107" i="3"/>
  <c r="T107" i="3" s="1"/>
  <c r="R399" i="3"/>
  <c r="R184" i="3"/>
  <c r="R760" i="3"/>
  <c r="R1012" i="3"/>
  <c r="R1300" i="3"/>
  <c r="R1588" i="3"/>
  <c r="S1723" i="3"/>
  <c r="R1912" i="3"/>
  <c r="T1912" i="3" s="1"/>
  <c r="S1943" i="3"/>
  <c r="S2231" i="3"/>
  <c r="R98" i="3"/>
  <c r="R398" i="3"/>
  <c r="S154" i="3"/>
  <c r="R670" i="3"/>
  <c r="R1098" i="3"/>
  <c r="S408" i="3"/>
  <c r="S696" i="3"/>
  <c r="S41" i="3"/>
  <c r="S329" i="3"/>
  <c r="R185" i="3"/>
  <c r="R473" i="3"/>
  <c r="S538" i="3"/>
  <c r="S87" i="3"/>
  <c r="S375" i="3"/>
  <c r="S1024" i="3"/>
  <c r="R769" i="3"/>
  <c r="R1057" i="3"/>
  <c r="R1345" i="3"/>
  <c r="S842" i="3"/>
  <c r="S1130" i="3"/>
  <c r="R1238" i="3"/>
  <c r="S863" i="3"/>
  <c r="W863" i="3" s="1"/>
  <c r="S1151" i="3"/>
  <c r="S1439" i="3"/>
  <c r="S1784" i="3"/>
  <c r="S2072" i="3"/>
  <c r="R1713" i="3"/>
  <c r="R2001" i="3"/>
  <c r="W2001" i="3" s="1"/>
  <c r="R1558" i="3"/>
  <c r="R1846" i="3"/>
  <c r="R2134" i="3"/>
  <c r="R2182" i="3"/>
  <c r="R2393" i="3"/>
  <c r="S2364" i="3"/>
  <c r="S1707" i="3"/>
  <c r="S680" i="3"/>
  <c r="S839" i="3"/>
  <c r="S1183" i="3"/>
  <c r="R1878" i="3"/>
  <c r="S2396" i="3"/>
  <c r="S1049" i="3"/>
  <c r="S1193" i="3"/>
  <c r="S1337" i="3"/>
  <c r="S1481" i="3"/>
  <c r="S1769" i="3"/>
  <c r="S1913" i="3"/>
  <c r="S2057" i="3"/>
  <c r="S2201" i="3"/>
  <c r="S2493" i="3"/>
  <c r="S2478" i="3"/>
  <c r="R571" i="3"/>
  <c r="R871" i="3"/>
  <c r="T871" i="3" s="1"/>
  <c r="R1159" i="3"/>
  <c r="R1447" i="3"/>
  <c r="R2063" i="3"/>
  <c r="R2431" i="3"/>
  <c r="R367" i="3"/>
  <c r="R428" i="3"/>
  <c r="T428" i="3" s="1"/>
  <c r="R716" i="3"/>
  <c r="R1016" i="3"/>
  <c r="R1304" i="3"/>
  <c r="R1640" i="3"/>
  <c r="W1640" i="3" s="1"/>
  <c r="S1775" i="3"/>
  <c r="R1964" i="3"/>
  <c r="S1995" i="3"/>
  <c r="S2243" i="3"/>
  <c r="R162" i="3"/>
  <c r="R498" i="3"/>
  <c r="S254" i="3"/>
  <c r="R818" i="3"/>
  <c r="R958" i="3"/>
  <c r="R2482" i="3"/>
  <c r="S220" i="3"/>
  <c r="S508" i="3"/>
  <c r="S844" i="3"/>
  <c r="S189" i="3"/>
  <c r="R45" i="3"/>
  <c r="R333" i="3"/>
  <c r="R621" i="3"/>
  <c r="S398" i="3"/>
  <c r="S686" i="3"/>
  <c r="S235" i="3"/>
  <c r="S523" i="3"/>
  <c r="S1220" i="3"/>
  <c r="S1556" i="3"/>
  <c r="S1086" i="3"/>
  <c r="R1290" i="3"/>
  <c r="S915" i="3"/>
  <c r="S1203" i="3"/>
  <c r="S1491" i="3"/>
  <c r="S1836" i="3"/>
  <c r="S2124" i="3"/>
  <c r="R1861" i="3"/>
  <c r="R2197" i="3"/>
  <c r="S1690" i="3"/>
  <c r="S1978" i="3"/>
  <c r="R1754" i="3"/>
  <c r="R2090" i="3"/>
  <c r="R2365" i="3"/>
  <c r="S2266" i="3"/>
  <c r="R2255" i="3"/>
  <c r="R2470" i="3"/>
  <c r="R938" i="3"/>
  <c r="R601" i="3"/>
  <c r="S1210" i="3"/>
  <c r="R2033" i="3"/>
  <c r="R2377" i="3"/>
  <c r="S573" i="3"/>
  <c r="S717" i="3"/>
  <c r="S861" i="3"/>
  <c r="R2244" i="3"/>
  <c r="R2388" i="3"/>
  <c r="R2056" i="3"/>
  <c r="R671" i="3"/>
  <c r="R971" i="3"/>
  <c r="R1259" i="3"/>
  <c r="R1539" i="3"/>
  <c r="R1827" i="3"/>
  <c r="R2115" i="3"/>
  <c r="R2503" i="3"/>
  <c r="R471" i="3"/>
  <c r="R375" i="3"/>
  <c r="R288" i="3"/>
  <c r="R576" i="3"/>
  <c r="R864" i="3"/>
  <c r="R1164" i="3"/>
  <c r="R1452" i="3"/>
  <c r="S1587" i="3"/>
  <c r="R1776" i="3"/>
  <c r="S1807" i="3"/>
  <c r="S2095" i="3"/>
  <c r="S2343" i="3"/>
  <c r="R262" i="3"/>
  <c r="S66" i="3"/>
  <c r="R582" i="3"/>
  <c r="R870" i="3"/>
  <c r="R1010" i="3"/>
  <c r="S80" i="3"/>
  <c r="S368" i="3"/>
  <c r="S289" i="3"/>
  <c r="R145" i="3"/>
  <c r="R433" i="3"/>
  <c r="R721" i="3"/>
  <c r="S498" i="3"/>
  <c r="S335" i="3"/>
  <c r="S936" i="3"/>
  <c r="S1224" i="3"/>
  <c r="T1224" i="3" s="1"/>
  <c r="R969" i="3"/>
  <c r="R1257" i="3"/>
  <c r="S754" i="3"/>
  <c r="S1042" i="3"/>
  <c r="R1438" i="3"/>
  <c r="S1063" i="3"/>
  <c r="S1696" i="3"/>
  <c r="S1984" i="3"/>
  <c r="R1625" i="3"/>
  <c r="R1913" i="3"/>
  <c r="R2201" i="3"/>
  <c r="S1982" i="3"/>
  <c r="U1982" i="3" s="1"/>
  <c r="R2046" i="3"/>
  <c r="R2369" i="3"/>
  <c r="S2270" i="3"/>
  <c r="R2263" i="3"/>
  <c r="S2399" i="3"/>
  <c r="R995" i="3"/>
  <c r="R430" i="3"/>
  <c r="S909" i="3"/>
  <c r="S1053" i="3"/>
  <c r="S1197" i="3"/>
  <c r="S1341" i="3"/>
  <c r="S1485" i="3"/>
  <c r="S1629" i="3"/>
  <c r="S1773" i="3"/>
  <c r="S1917" i="3"/>
  <c r="S2061" i="3"/>
  <c r="S2205" i="3"/>
  <c r="S2497" i="3"/>
  <c r="S2482" i="3"/>
  <c r="R579" i="3"/>
  <c r="R879" i="3"/>
  <c r="R1167" i="3"/>
  <c r="R1455" i="3"/>
  <c r="R2023" i="3"/>
  <c r="R2391" i="3"/>
  <c r="R323" i="3"/>
  <c r="R443" i="3"/>
  <c r="R244" i="3"/>
  <c r="R820" i="3"/>
  <c r="R1120" i="3"/>
  <c r="R1408" i="3"/>
  <c r="S1543" i="3"/>
  <c r="R1732" i="3"/>
  <c r="R2020" i="3"/>
  <c r="S2051" i="3"/>
  <c r="S2347" i="3"/>
  <c r="W2347" i="3" s="1"/>
  <c r="R266" i="3"/>
  <c r="R826" i="3"/>
  <c r="R966" i="3"/>
  <c r="R2490" i="3"/>
  <c r="S276" i="3"/>
  <c r="S900" i="3"/>
  <c r="S293" i="3"/>
  <c r="R149" i="3"/>
  <c r="R437" i="3"/>
  <c r="R725" i="3"/>
  <c r="S550" i="3"/>
  <c r="W550" i="3" s="1"/>
  <c r="S147" i="3"/>
  <c r="S435" i="3"/>
  <c r="S723" i="3"/>
  <c r="S1132" i="3"/>
  <c r="R973" i="3"/>
  <c r="R1309" i="3"/>
  <c r="S902" i="3"/>
  <c r="S1238" i="3"/>
  <c r="R1394" i="3"/>
  <c r="S1019" i="3"/>
  <c r="S1940" i="3"/>
  <c r="R1581" i="3"/>
  <c r="R1965" i="3"/>
  <c r="S1506" i="3"/>
  <c r="S1794" i="3"/>
  <c r="R1618" i="3"/>
  <c r="R1906" i="3"/>
  <c r="S2130" i="3"/>
  <c r="R2290" i="3"/>
  <c r="R2382" i="3"/>
  <c r="S801" i="3"/>
  <c r="R1091" i="3"/>
  <c r="R1752" i="3"/>
  <c r="S551" i="3"/>
  <c r="R1697" i="3"/>
  <c r="S601" i="3"/>
  <c r="S745" i="3"/>
  <c r="S889" i="3"/>
  <c r="R2272" i="3"/>
  <c r="R2416" i="3"/>
  <c r="S2377" i="3"/>
  <c r="R2160" i="3"/>
  <c r="R787" i="3"/>
  <c r="R1075" i="3"/>
  <c r="R1643" i="3"/>
  <c r="W1643" i="3" s="1"/>
  <c r="R1931" i="3"/>
  <c r="Q1949" i="3"/>
  <c r="R95" i="3"/>
  <c r="R104" i="3"/>
  <c r="T104" i="3" s="1"/>
  <c r="R392" i="3"/>
  <c r="R968" i="3"/>
  <c r="R1268" i="3"/>
  <c r="R1556" i="3"/>
  <c r="S1691" i="3"/>
  <c r="R1880" i="3"/>
  <c r="S1959" i="3"/>
  <c r="S2255" i="3"/>
  <c r="R222" i="3"/>
  <c r="R542" i="3"/>
  <c r="R830" i="3"/>
  <c r="R922" i="3"/>
  <c r="R1210" i="3"/>
  <c r="S184" i="3"/>
  <c r="S472" i="3"/>
  <c r="W472" i="3" s="1"/>
  <c r="S760" i="3"/>
  <c r="S105" i="3"/>
  <c r="S393" i="3"/>
  <c r="R249" i="3"/>
  <c r="S314" i="3"/>
  <c r="S602" i="3"/>
  <c r="S199" i="3"/>
  <c r="S487" i="3"/>
  <c r="S775" i="3"/>
  <c r="T775" i="3" s="1"/>
  <c r="S1088" i="3"/>
  <c r="S1376" i="3"/>
  <c r="W1376" i="3" s="1"/>
  <c r="R1409" i="3"/>
  <c r="S906" i="3"/>
  <c r="U906" i="3" s="1"/>
  <c r="S1194" i="3"/>
  <c r="R1302" i="3"/>
  <c r="S927" i="3"/>
  <c r="S1215" i="3"/>
  <c r="S1503" i="3"/>
  <c r="S1848" i="3"/>
  <c r="S2136" i="3"/>
  <c r="R2017" i="3"/>
  <c r="S1510" i="3"/>
  <c r="S1798" i="3"/>
  <c r="R1574" i="3"/>
  <c r="R1862" i="3"/>
  <c r="R2150" i="3"/>
  <c r="S2086" i="3"/>
  <c r="R2198" i="3"/>
  <c r="R2409" i="3"/>
  <c r="S2380" i="3"/>
  <c r="S2409" i="3"/>
  <c r="S215" i="3"/>
  <c r="S895" i="3"/>
  <c r="S2444" i="3"/>
  <c r="S1033" i="3"/>
  <c r="S1177" i="3"/>
  <c r="S1465" i="3"/>
  <c r="S1609" i="3"/>
  <c r="S1753" i="3"/>
  <c r="S1897" i="3"/>
  <c r="S2041" i="3"/>
  <c r="S2185" i="3"/>
  <c r="S2477" i="3"/>
  <c r="S2462" i="3"/>
  <c r="R587" i="3"/>
  <c r="R887" i="3"/>
  <c r="R1463" i="3"/>
  <c r="R1743" i="3"/>
  <c r="R2031" i="3"/>
  <c r="R2447" i="3"/>
  <c r="R187" i="3"/>
  <c r="R60" i="3"/>
  <c r="W60" i="3" s="1"/>
  <c r="R348" i="3"/>
  <c r="W348" i="3" s="1"/>
  <c r="R636" i="3"/>
  <c r="R924" i="3"/>
  <c r="R1512" i="3"/>
  <c r="T1512" i="3" s="1"/>
  <c r="S1647" i="3"/>
  <c r="R1836" i="3"/>
  <c r="S1915" i="3"/>
  <c r="S2203" i="3"/>
  <c r="R418" i="3"/>
  <c r="S174" i="3"/>
  <c r="R690" i="3"/>
  <c r="S2252" i="3"/>
  <c r="R1070" i="3"/>
  <c r="S44" i="3"/>
  <c r="S332" i="3"/>
  <c r="S620" i="3"/>
  <c r="S908" i="3"/>
  <c r="R61" i="3"/>
  <c r="R349" i="3"/>
  <c r="R637" i="3"/>
  <c r="S702" i="3"/>
  <c r="S299" i="3"/>
  <c r="S587" i="3"/>
  <c r="X587" i="3" s="1"/>
  <c r="R981" i="3"/>
  <c r="R1269" i="3"/>
  <c r="S814" i="3"/>
  <c r="S1102" i="3"/>
  <c r="S1390" i="3"/>
  <c r="R1498" i="3"/>
  <c r="S1123" i="3"/>
  <c r="S1411" i="3"/>
  <c r="S1756" i="3"/>
  <c r="S2044" i="3"/>
  <c r="T2044" i="3" s="1"/>
  <c r="R1637" i="3"/>
  <c r="R1925" i="3"/>
  <c r="S1418" i="3"/>
  <c r="S1706" i="3"/>
  <c r="S1994" i="3"/>
  <c r="R1770" i="3"/>
  <c r="R2058" i="3"/>
  <c r="W2058" i="3" s="1"/>
  <c r="S2042" i="3"/>
  <c r="S2330" i="3"/>
  <c r="S2324" i="3"/>
  <c r="S2459" i="3"/>
  <c r="R2208" i="3"/>
  <c r="R1803" i="3"/>
  <c r="R1428" i="3"/>
  <c r="S536" i="3"/>
  <c r="S1008" i="3"/>
  <c r="R2070" i="3"/>
  <c r="S485" i="3"/>
  <c r="S629" i="3"/>
  <c r="S773" i="3"/>
  <c r="R2324" i="3"/>
  <c r="R2468" i="3"/>
  <c r="S2429" i="3"/>
  <c r="R543" i="3"/>
  <c r="R843" i="3"/>
  <c r="R1131" i="3"/>
  <c r="R1699" i="3"/>
  <c r="R1987" i="3"/>
  <c r="R2403" i="3"/>
  <c r="R403" i="3"/>
  <c r="R352" i="3"/>
  <c r="R640" i="3"/>
  <c r="R928" i="3"/>
  <c r="R1228" i="3"/>
  <c r="R1516" i="3"/>
  <c r="S1651" i="3"/>
  <c r="R1840" i="3"/>
  <c r="S1919" i="3"/>
  <c r="S2207" i="3"/>
  <c r="R122" i="3"/>
  <c r="R422" i="3"/>
  <c r="S226" i="3"/>
  <c r="R742" i="3"/>
  <c r="S2304" i="3"/>
  <c r="U2304" i="3" s="1"/>
  <c r="S144" i="3"/>
  <c r="S432" i="3"/>
  <c r="S720" i="3"/>
  <c r="S65" i="3"/>
  <c r="S353" i="3"/>
  <c r="R497" i="3"/>
  <c r="T497" i="3" s="1"/>
  <c r="S562" i="3"/>
  <c r="S159" i="3"/>
  <c r="S447" i="3"/>
  <c r="S735" i="3"/>
  <c r="R841" i="3"/>
  <c r="R1129" i="3"/>
  <c r="R1417" i="3"/>
  <c r="S914" i="3"/>
  <c r="S1202" i="3"/>
  <c r="R1310" i="3"/>
  <c r="S935" i="3"/>
  <c r="T935" i="3" s="1"/>
  <c r="S1223" i="3"/>
  <c r="S1511" i="3"/>
  <c r="S1856" i="3"/>
  <c r="S2144" i="3"/>
  <c r="R2025" i="3"/>
  <c r="S1518" i="3"/>
  <c r="W1518" i="3" s="1"/>
  <c r="S1806" i="3"/>
  <c r="R1582" i="3"/>
  <c r="R1870" i="3"/>
  <c r="R2158" i="3"/>
  <c r="S2094" i="3"/>
  <c r="R2206" i="3"/>
  <c r="S2328" i="3"/>
  <c r="S2463" i="3"/>
  <c r="R707" i="3"/>
  <c r="T707" i="3" s="1"/>
  <c r="R1284" i="3"/>
  <c r="T1284" i="3" s="1"/>
  <c r="S728" i="3"/>
  <c r="S1248" i="3"/>
  <c r="W1248" i="3" s="1"/>
  <c r="S1526" i="3"/>
  <c r="S941" i="3"/>
  <c r="S1373" i="3"/>
  <c r="S1517" i="3"/>
  <c r="S1661" i="3"/>
  <c r="T1661" i="3" s="1"/>
  <c r="S2093" i="3"/>
  <c r="S2237" i="3"/>
  <c r="S2370" i="3"/>
  <c r="R2028" i="3"/>
  <c r="R643" i="3"/>
  <c r="R1231" i="3"/>
  <c r="R1847" i="3"/>
  <c r="R2135" i="3"/>
  <c r="R211" i="3"/>
  <c r="R212" i="3"/>
  <c r="R500" i="3"/>
  <c r="R788" i="3"/>
  <c r="R1088" i="3"/>
  <c r="R1664" i="3"/>
  <c r="R1700" i="3"/>
  <c r="R1988" i="3"/>
  <c r="S2067" i="3"/>
  <c r="S2363" i="3"/>
  <c r="R282" i="3"/>
  <c r="S86" i="3"/>
  <c r="R650" i="3"/>
  <c r="S2260" i="3"/>
  <c r="R1126" i="3"/>
  <c r="S196" i="3"/>
  <c r="S484" i="3"/>
  <c r="S165" i="3"/>
  <c r="S453" i="3"/>
  <c r="R357" i="3"/>
  <c r="R645" i="3"/>
  <c r="S422" i="3"/>
  <c r="S710" i="3"/>
  <c r="W710" i="3" s="1"/>
  <c r="S307" i="3"/>
  <c r="S595" i="3"/>
  <c r="S956" i="3"/>
  <c r="S1292" i="3"/>
  <c r="R941" i="3"/>
  <c r="R1229" i="3"/>
  <c r="T1229" i="3" s="1"/>
  <c r="S1014" i="3"/>
  <c r="S1302" i="3"/>
  <c r="R1410" i="3"/>
  <c r="S1035" i="3"/>
  <c r="S1323" i="3"/>
  <c r="S1908" i="3"/>
  <c r="S2196" i="3"/>
  <c r="R1789" i="3"/>
  <c r="R2125" i="3"/>
  <c r="S1618" i="3"/>
  <c r="S1906" i="3"/>
  <c r="R1682" i="3"/>
  <c r="R2018" i="3"/>
  <c r="R2341" i="3"/>
  <c r="S2290" i="3"/>
  <c r="S2332" i="3"/>
  <c r="S2419" i="3"/>
  <c r="R2328" i="3"/>
  <c r="R360" i="3"/>
  <c r="T360" i="3" s="1"/>
  <c r="R510" i="3"/>
  <c r="S311" i="3"/>
  <c r="S1672" i="3"/>
  <c r="Z1516" i="3"/>
  <c r="Q1072" i="3"/>
  <c r="V1072" i="3" s="1"/>
  <c r="Q1187" i="3"/>
  <c r="Q2261" i="3"/>
  <c r="Q1091" i="3"/>
  <c r="Q1349" i="3"/>
  <c r="Z1870" i="3"/>
  <c r="Q2012" i="3"/>
  <c r="Q1523" i="3"/>
  <c r="R1773" i="3"/>
  <c r="R69" i="3"/>
  <c r="S798" i="3"/>
  <c r="R265" i="3"/>
  <c r="S342" i="3"/>
  <c r="Q1324" i="3"/>
  <c r="Q2242" i="3"/>
  <c r="Q850" i="3"/>
  <c r="Q1496" i="3"/>
  <c r="Z2266" i="3"/>
  <c r="Q194" i="3"/>
  <c r="Q930" i="3"/>
  <c r="Q2134" i="3"/>
  <c r="Q1725" i="3"/>
  <c r="Z1195" i="3"/>
  <c r="Q2166" i="3"/>
  <c r="Q1414" i="3"/>
  <c r="Q854" i="3"/>
  <c r="Z2154" i="3"/>
  <c r="Q23" i="3"/>
  <c r="V23" i="3" s="1"/>
  <c r="Z1184" i="3"/>
  <c r="Q1508" i="3"/>
  <c r="Q16" i="3"/>
  <c r="Q1084" i="3"/>
  <c r="Q2406" i="3"/>
  <c r="Q579" i="3"/>
  <c r="Q1022" i="3"/>
  <c r="Q2450" i="3"/>
  <c r="Z2256" i="3"/>
  <c r="Q369" i="3"/>
  <c r="Q2090" i="3"/>
  <c r="Q2195" i="3"/>
  <c r="Q21" i="3"/>
  <c r="V21" i="3" s="1"/>
  <c r="Q1461" i="3"/>
  <c r="Q1154" i="3"/>
  <c r="Q2252" i="3"/>
  <c r="Q1774" i="3"/>
  <c r="Q1868" i="3"/>
  <c r="S660" i="3"/>
  <c r="S1564" i="3"/>
  <c r="R332" i="3"/>
  <c r="R354" i="3"/>
  <c r="T354" i="3" s="1"/>
  <c r="R1281" i="3"/>
  <c r="R1370" i="3"/>
  <c r="R1005" i="3"/>
  <c r="S1017" i="3"/>
  <c r="S1161" i="3"/>
  <c r="S1449" i="3"/>
  <c r="S1593" i="3"/>
  <c r="S1737" i="3"/>
  <c r="W1737" i="3" s="1"/>
  <c r="S1881" i="3"/>
  <c r="X1881" i="3" s="1"/>
  <c r="S2025" i="3"/>
  <c r="S2169" i="3"/>
  <c r="S2313" i="3"/>
  <c r="T2313" i="3" s="1"/>
  <c r="S2398" i="3"/>
  <c r="R2084" i="3"/>
  <c r="R603" i="3"/>
  <c r="R855" i="3"/>
  <c r="R1143" i="3"/>
  <c r="R1431" i="3"/>
  <c r="R1711" i="3"/>
  <c r="R2415" i="3"/>
  <c r="R91" i="3"/>
  <c r="R364" i="3"/>
  <c r="T364" i="3" s="1"/>
  <c r="R652" i="3"/>
  <c r="R940" i="3"/>
  <c r="R1240" i="3"/>
  <c r="R1576" i="3"/>
  <c r="S1711" i="3"/>
  <c r="R1900" i="3"/>
  <c r="Y1900" i="3" s="1"/>
  <c r="S1931" i="3"/>
  <c r="S2219" i="3"/>
  <c r="R146" i="3"/>
  <c r="R434" i="3"/>
  <c r="S190" i="3"/>
  <c r="R754" i="3"/>
  <c r="R942" i="3"/>
  <c r="R1230" i="3"/>
  <c r="S396" i="3"/>
  <c r="T396" i="3" s="1"/>
  <c r="S684" i="3"/>
  <c r="S317" i="3"/>
  <c r="R173" i="3"/>
  <c r="R509" i="3"/>
  <c r="S574" i="3"/>
  <c r="S411" i="3"/>
  <c r="S699" i="3"/>
  <c r="S1348" i="3"/>
  <c r="R949" i="3"/>
  <c r="S782" i="3"/>
  <c r="S1070" i="3"/>
  <c r="S1358" i="3"/>
  <c r="S899" i="3"/>
  <c r="S1187" i="3"/>
  <c r="S1475" i="3"/>
  <c r="S1772" i="3"/>
  <c r="S2060" i="3"/>
  <c r="R1701" i="3"/>
  <c r="R1989" i="3"/>
  <c r="S1482" i="3"/>
  <c r="S1770" i="3"/>
  <c r="R1546" i="3"/>
  <c r="R1834" i="3"/>
  <c r="R2122" i="3"/>
  <c r="S2346" i="3"/>
  <c r="S2427" i="3"/>
  <c r="R2352" i="3"/>
  <c r="R1475" i="3"/>
  <c r="S2367" i="3"/>
  <c r="S121" i="3"/>
  <c r="R1233" i="3"/>
  <c r="R2081" i="3"/>
  <c r="S493" i="3"/>
  <c r="S637" i="3"/>
  <c r="S781" i="3"/>
  <c r="R2332" i="3"/>
  <c r="R2476" i="3"/>
  <c r="S2413" i="3"/>
  <c r="R511" i="3"/>
  <c r="R763" i="3"/>
  <c r="R1051" i="3"/>
  <c r="R1339" i="3"/>
  <c r="R1619" i="3"/>
  <c r="R1907" i="3"/>
  <c r="R2195" i="3"/>
  <c r="R327" i="3"/>
  <c r="R224" i="3"/>
  <c r="W224" i="3" s="1"/>
  <c r="R512" i="3"/>
  <c r="R800" i="3"/>
  <c r="R1052" i="3"/>
  <c r="R1340" i="3"/>
  <c r="R1628" i="3"/>
  <c r="S1763" i="3"/>
  <c r="R1952" i="3"/>
  <c r="S1983" i="3"/>
  <c r="S2279" i="3"/>
  <c r="R150" i="3"/>
  <c r="R438" i="3"/>
  <c r="S194" i="3"/>
  <c r="S2476" i="3"/>
  <c r="R1090" i="3"/>
  <c r="S160" i="3"/>
  <c r="W160" i="3" s="1"/>
  <c r="S448" i="3"/>
  <c r="S736" i="3"/>
  <c r="S81" i="3"/>
  <c r="S369" i="3"/>
  <c r="R561" i="3"/>
  <c r="S338" i="3"/>
  <c r="S626" i="3"/>
  <c r="S175" i="3"/>
  <c r="S463" i="3"/>
  <c r="S751" i="3"/>
  <c r="S1112" i="3"/>
  <c r="R857" i="3"/>
  <c r="R1145" i="3"/>
  <c r="R1433" i="3"/>
  <c r="S930" i="3"/>
  <c r="S1218" i="3"/>
  <c r="R1326" i="3"/>
  <c r="S999" i="3"/>
  <c r="S1287" i="3"/>
  <c r="S1584" i="3"/>
  <c r="S1872" i="3"/>
  <c r="T1872" i="3" s="1"/>
  <c r="S2160" i="3"/>
  <c r="R1849" i="3"/>
  <c r="R2137" i="3"/>
  <c r="S1630" i="3"/>
  <c r="R1694" i="3"/>
  <c r="R1982" i="3"/>
  <c r="R2353" i="3"/>
  <c r="R2243" i="3"/>
  <c r="R2410" i="3"/>
  <c r="R247" i="3"/>
  <c r="R1130" i="3"/>
  <c r="S455" i="3"/>
  <c r="S925" i="3"/>
  <c r="S1069" i="3"/>
  <c r="S1213" i="3"/>
  <c r="S1357" i="3"/>
  <c r="S1501" i="3"/>
  <c r="S1645" i="3"/>
  <c r="S1789" i="3"/>
  <c r="S1933" i="3"/>
  <c r="S2077" i="3"/>
  <c r="S2221" i="3"/>
  <c r="W2221" i="3" s="1"/>
  <c r="S2354" i="3"/>
  <c r="S2498" i="3"/>
  <c r="R515" i="3"/>
  <c r="R815" i="3"/>
  <c r="R1103" i="3"/>
  <c r="R1391" i="3"/>
  <c r="R1671" i="3"/>
  <c r="R1959" i="3"/>
  <c r="R2375" i="3"/>
  <c r="R163" i="3"/>
  <c r="R84" i="3"/>
  <c r="R372" i="3"/>
  <c r="R660" i="3"/>
  <c r="R996" i="3"/>
  <c r="R1536" i="3"/>
  <c r="S1671" i="3"/>
  <c r="R1860" i="3"/>
  <c r="S1891" i="3"/>
  <c r="S2179" i="3"/>
  <c r="R46" i="3"/>
  <c r="S102" i="3"/>
  <c r="R618" i="3"/>
  <c r="S2228" i="3"/>
  <c r="R1046" i="3"/>
  <c r="S116" i="3"/>
  <c r="S404" i="3"/>
  <c r="S692" i="3"/>
  <c r="S325" i="3"/>
  <c r="R181" i="3"/>
  <c r="R757" i="3"/>
  <c r="S582" i="3"/>
  <c r="S131" i="3"/>
  <c r="T131" i="3" s="1"/>
  <c r="S419" i="3"/>
  <c r="S1068" i="3"/>
  <c r="S1404" i="3"/>
  <c r="R861" i="3"/>
  <c r="R1197" i="3"/>
  <c r="R1485" i="3"/>
  <c r="S982" i="3"/>
  <c r="S1270" i="3"/>
  <c r="R1378" i="3"/>
  <c r="S1003" i="3"/>
  <c r="S1291" i="3"/>
  <c r="R1565" i="3"/>
  <c r="R1901" i="3"/>
  <c r="S1442" i="3"/>
  <c r="S1778" i="3"/>
  <c r="R1554" i="3"/>
  <c r="R1842" i="3"/>
  <c r="R2213" i="3"/>
  <c r="S2114" i="3"/>
  <c r="R2226" i="3"/>
  <c r="R2437" i="3"/>
  <c r="S2408" i="3"/>
  <c r="R2032" i="3"/>
  <c r="R1572" i="3"/>
  <c r="S920" i="3"/>
  <c r="S960" i="3"/>
  <c r="S1231" i="3"/>
  <c r="R1782" i="3"/>
  <c r="W1782" i="3" s="1"/>
  <c r="S473" i="3"/>
  <c r="S617" i="3"/>
  <c r="S761" i="3"/>
  <c r="S905" i="3"/>
  <c r="R2312" i="3"/>
  <c r="R2456" i="3"/>
  <c r="S2393" i="3"/>
  <c r="R2192" i="3"/>
  <c r="R771" i="3"/>
  <c r="R1347" i="3"/>
  <c r="R1627" i="3"/>
  <c r="R1915" i="3"/>
  <c r="R219" i="3"/>
  <c r="R339" i="3"/>
  <c r="R232" i="3"/>
  <c r="R520" i="3"/>
  <c r="R808" i="3"/>
  <c r="R1060" i="3"/>
  <c r="T1060" i="3" s="1"/>
  <c r="R1348" i="3"/>
  <c r="R1636" i="3"/>
  <c r="T1636" i="3" s="1"/>
  <c r="S1771" i="3"/>
  <c r="R1960" i="3"/>
  <c r="S2287" i="3"/>
  <c r="R158" i="3"/>
  <c r="R446" i="3"/>
  <c r="S202" i="3"/>
  <c r="R718" i="3"/>
  <c r="S2484" i="3"/>
  <c r="R1146" i="3"/>
  <c r="S168" i="3"/>
  <c r="S456" i="3"/>
  <c r="S744" i="3"/>
  <c r="S89" i="3"/>
  <c r="S377" i="3"/>
  <c r="R233" i="3"/>
  <c r="R521" i="3"/>
  <c r="S298" i="3"/>
  <c r="S586" i="3"/>
  <c r="S135" i="3"/>
  <c r="S423" i="3"/>
  <c r="S1072" i="3"/>
  <c r="S1360" i="3"/>
  <c r="R1105" i="3"/>
  <c r="R1393" i="3"/>
  <c r="W1393" i="3" s="1"/>
  <c r="S890" i="3"/>
  <c r="S1178" i="3"/>
  <c r="R1286" i="3"/>
  <c r="S911" i="3"/>
  <c r="T911" i="3" s="1"/>
  <c r="S1199" i="3"/>
  <c r="S1487" i="3"/>
  <c r="S1832" i="3"/>
  <c r="S2120" i="3"/>
  <c r="R1761" i="3"/>
  <c r="R2049" i="3"/>
  <c r="S1542" i="3"/>
  <c r="S1830" i="3"/>
  <c r="R1606" i="3"/>
  <c r="R2217" i="3"/>
  <c r="S2118" i="3"/>
  <c r="R2230" i="3"/>
  <c r="R2441" i="3"/>
  <c r="S2412" i="3"/>
  <c r="T2412" i="3" s="1"/>
  <c r="R1283" i="3"/>
  <c r="S2023" i="3"/>
  <c r="R2166" i="3"/>
  <c r="S929" i="3"/>
  <c r="S1217" i="3"/>
  <c r="S1361" i="3"/>
  <c r="S1505" i="3"/>
  <c r="S1649" i="3"/>
  <c r="S1793" i="3"/>
  <c r="S1937" i="3"/>
  <c r="S2081" i="3"/>
  <c r="S2225" i="3"/>
  <c r="S2358" i="3"/>
  <c r="S2502" i="3"/>
  <c r="R619" i="3"/>
  <c r="R1207" i="3"/>
  <c r="R1495" i="3"/>
  <c r="R1775" i="3"/>
  <c r="R2111" i="3"/>
  <c r="R2499" i="3"/>
  <c r="R479" i="3"/>
  <c r="R476" i="3"/>
  <c r="R1352" i="3"/>
  <c r="S1535" i="3"/>
  <c r="R1724" i="3"/>
  <c r="R2012" i="3"/>
  <c r="S2043" i="3"/>
  <c r="S2291" i="3"/>
  <c r="R210" i="3"/>
  <c r="R530" i="3"/>
  <c r="R866" i="3"/>
  <c r="R1006" i="3"/>
  <c r="R2471" i="3"/>
  <c r="S268" i="3"/>
  <c r="S892" i="3"/>
  <c r="S237" i="3"/>
  <c r="R93" i="3"/>
  <c r="R381" i="3"/>
  <c r="R669" i="3"/>
  <c r="S446" i="3"/>
  <c r="S734" i="3"/>
  <c r="S283" i="3"/>
  <c r="S571" i="3"/>
  <c r="S1268" i="3"/>
  <c r="R821" i="3"/>
  <c r="R1493" i="3"/>
  <c r="S1134" i="3"/>
  <c r="R1338" i="3"/>
  <c r="S963" i="3"/>
  <c r="S1251" i="3"/>
  <c r="S1596" i="3"/>
  <c r="S1884" i="3"/>
  <c r="S2172" i="3"/>
  <c r="R1909" i="3"/>
  <c r="S1450" i="3"/>
  <c r="R1514" i="3"/>
  <c r="Y1514" i="3" s="1"/>
  <c r="R1802" i="3"/>
  <c r="R2138" i="3"/>
  <c r="R2509" i="3"/>
  <c r="S2314" i="3"/>
  <c r="R2311" i="3"/>
  <c r="S2443" i="3"/>
  <c r="S2457" i="3"/>
  <c r="R1332" i="3"/>
  <c r="S488" i="3"/>
  <c r="S570" i="3"/>
  <c r="W570" i="3" s="1"/>
  <c r="R1462" i="3"/>
  <c r="S1718" i="3"/>
  <c r="S597" i="3"/>
  <c r="S741" i="3"/>
  <c r="S885" i="3"/>
  <c r="R2268" i="3"/>
  <c r="S2349" i="3"/>
  <c r="R2104" i="3"/>
  <c r="R731" i="3"/>
  <c r="R1019" i="3"/>
  <c r="R1307" i="3"/>
  <c r="W1307" i="3" s="1"/>
  <c r="R1587" i="3"/>
  <c r="R1875" i="3"/>
  <c r="R2163" i="3"/>
  <c r="R67" i="3"/>
  <c r="R336" i="3"/>
  <c r="R624" i="3"/>
  <c r="R912" i="3"/>
  <c r="R1212" i="3"/>
  <c r="R1500" i="3"/>
  <c r="S1635" i="3"/>
  <c r="R1824" i="3"/>
  <c r="S1855" i="3"/>
  <c r="S2143" i="3"/>
  <c r="S2391" i="3"/>
  <c r="R310" i="3"/>
  <c r="S114" i="3"/>
  <c r="R630" i="3"/>
  <c r="T630" i="3" s="1"/>
  <c r="S2240" i="3"/>
  <c r="R1058" i="3"/>
  <c r="S416" i="3"/>
  <c r="S704" i="3"/>
  <c r="S49" i="3"/>
  <c r="S337" i="3"/>
  <c r="R193" i="3"/>
  <c r="R481" i="3"/>
  <c r="S546" i="3"/>
  <c r="S95" i="3"/>
  <c r="S383" i="3"/>
  <c r="S671" i="3"/>
  <c r="S1560" i="3"/>
  <c r="R1017" i="3"/>
  <c r="R1305" i="3"/>
  <c r="S802" i="3"/>
  <c r="S1090" i="3"/>
  <c r="S1378" i="3"/>
  <c r="R1486" i="3"/>
  <c r="S1399" i="3"/>
  <c r="S1744" i="3"/>
  <c r="S2032" i="3"/>
  <c r="R1961" i="3"/>
  <c r="S1454" i="3"/>
  <c r="S1742" i="3"/>
  <c r="R1806" i="3"/>
  <c r="R2094" i="3"/>
  <c r="S2030" i="3"/>
  <c r="S2318" i="3"/>
  <c r="R2315" i="3"/>
  <c r="S2447" i="3"/>
  <c r="S138" i="3"/>
  <c r="S874" i="3"/>
  <c r="S933" i="3"/>
  <c r="S1077" i="3"/>
  <c r="S1365" i="3"/>
  <c r="S1509" i="3"/>
  <c r="S1653" i="3"/>
  <c r="S1797" i="3"/>
  <c r="S1941" i="3"/>
  <c r="S2085" i="3"/>
  <c r="S2229" i="3"/>
  <c r="S2362" i="3"/>
  <c r="S2506" i="3"/>
  <c r="R627" i="3"/>
  <c r="R927" i="3"/>
  <c r="R1215" i="3"/>
  <c r="R1503" i="3"/>
  <c r="R2071" i="3"/>
  <c r="R2439" i="3"/>
  <c r="R299" i="3"/>
  <c r="R407" i="3"/>
  <c r="R868" i="3"/>
  <c r="T868" i="3" s="1"/>
  <c r="R1168" i="3"/>
  <c r="R1456" i="3"/>
  <c r="S1591" i="3"/>
  <c r="R1780" i="3"/>
  <c r="S1811" i="3"/>
  <c r="S2099" i="3"/>
  <c r="S2395" i="3"/>
  <c r="R314" i="3"/>
  <c r="S70" i="3"/>
  <c r="R586" i="3"/>
  <c r="R874" i="3"/>
  <c r="R1014" i="3"/>
  <c r="R2483" i="3"/>
  <c r="S324" i="3"/>
  <c r="S612" i="3"/>
  <c r="S53" i="3"/>
  <c r="S341" i="3"/>
  <c r="R197" i="3"/>
  <c r="R485" i="3"/>
  <c r="S598" i="3"/>
  <c r="S195" i="3"/>
  <c r="S483" i="3"/>
  <c r="S771" i="3"/>
  <c r="S1180" i="3"/>
  <c r="S1516" i="3"/>
  <c r="R1357" i="3"/>
  <c r="S950" i="3"/>
  <c r="S1286" i="3"/>
  <c r="R1442" i="3"/>
  <c r="S1067" i="3"/>
  <c r="T1067" i="3" s="1"/>
  <c r="S1700" i="3"/>
  <c r="S1988" i="3"/>
  <c r="R1629" i="3"/>
  <c r="R2013" i="3"/>
  <c r="S1554" i="3"/>
  <c r="S1842" i="3"/>
  <c r="R1666" i="3"/>
  <c r="R1954" i="3"/>
  <c r="R2277" i="3"/>
  <c r="S2178" i="3"/>
  <c r="R2430" i="3"/>
  <c r="R2232" i="3"/>
  <c r="R1851" i="3"/>
  <c r="S1879" i="3"/>
  <c r="W1879" i="3" s="1"/>
  <c r="S1296" i="3"/>
  <c r="T1296" i="3" s="1"/>
  <c r="R2177" i="3"/>
  <c r="S481" i="3"/>
  <c r="S625" i="3"/>
  <c r="S769" i="3"/>
  <c r="R34" i="3"/>
  <c r="R2296" i="3"/>
  <c r="R535" i="3"/>
  <c r="R835" i="3"/>
  <c r="R1123" i="3"/>
  <c r="R1411" i="3"/>
  <c r="R1691" i="3"/>
  <c r="R1979" i="3"/>
  <c r="R2211" i="3"/>
  <c r="R307" i="3"/>
  <c r="R43" i="3"/>
  <c r="R152" i="3"/>
  <c r="R440" i="3"/>
  <c r="R728" i="3"/>
  <c r="R1316" i="3"/>
  <c r="R1604" i="3"/>
  <c r="S1739" i="3"/>
  <c r="R1928" i="3"/>
  <c r="S2007" i="3"/>
  <c r="S2303" i="3"/>
  <c r="R270" i="3"/>
  <c r="S74" i="3"/>
  <c r="R878" i="3"/>
  <c r="R970" i="3"/>
  <c r="R2494" i="3"/>
  <c r="S232" i="3"/>
  <c r="S520" i="3"/>
  <c r="S808" i="3"/>
  <c r="S153" i="3"/>
  <c r="S441" i="3"/>
  <c r="R297" i="3"/>
  <c r="R585" i="3"/>
  <c r="S362" i="3"/>
  <c r="S650" i="3"/>
  <c r="S247" i="3"/>
  <c r="S535" i="3"/>
  <c r="S823" i="3"/>
  <c r="T823" i="3" s="1"/>
  <c r="S1136" i="3"/>
  <c r="S1424" i="3"/>
  <c r="R881" i="3"/>
  <c r="S954" i="3"/>
  <c r="S1242" i="3"/>
  <c r="R1350" i="3"/>
  <c r="S975" i="3"/>
  <c r="S1263" i="3"/>
  <c r="S1608" i="3"/>
  <c r="S1896" i="3"/>
  <c r="S2184" i="3"/>
  <c r="R1777" i="3"/>
  <c r="R2065" i="3"/>
  <c r="S1558" i="3"/>
  <c r="S1846" i="3"/>
  <c r="R1622" i="3"/>
  <c r="R1910" i="3"/>
  <c r="T1910" i="3" s="1"/>
  <c r="R2233" i="3"/>
  <c r="S2134" i="3"/>
  <c r="R2246" i="3"/>
  <c r="R2457" i="3"/>
  <c r="S2428" i="3"/>
  <c r="R1139" i="3"/>
  <c r="R1620" i="3"/>
  <c r="S791" i="3"/>
  <c r="S1423" i="3"/>
  <c r="S913" i="3"/>
  <c r="S1057" i="3"/>
  <c r="S1201" i="3"/>
  <c r="S1345" i="3"/>
  <c r="S1489" i="3"/>
  <c r="S1777" i="3"/>
  <c r="S1921" i="3"/>
  <c r="S2065" i="3"/>
  <c r="S2209" i="3"/>
  <c r="S2501" i="3"/>
  <c r="S2486" i="3"/>
  <c r="R635" i="3"/>
  <c r="R1223" i="3"/>
  <c r="R1791" i="3"/>
  <c r="R2079" i="3"/>
  <c r="R167" i="3"/>
  <c r="R108" i="3"/>
  <c r="R684" i="3"/>
  <c r="R972" i="3"/>
  <c r="R1272" i="3"/>
  <c r="W1272" i="3" s="1"/>
  <c r="R1560" i="3"/>
  <c r="S1695" i="3"/>
  <c r="R1884" i="3"/>
  <c r="S1963" i="3"/>
  <c r="S2259" i="3"/>
  <c r="R178" i="3"/>
  <c r="R466" i="3"/>
  <c r="S222" i="3"/>
  <c r="S2300" i="3"/>
  <c r="R1118" i="3"/>
  <c r="S92" i="3"/>
  <c r="S380" i="3"/>
  <c r="S668" i="3"/>
  <c r="R109" i="3"/>
  <c r="R397" i="3"/>
  <c r="R685" i="3"/>
  <c r="S462" i="3"/>
  <c r="S59" i="3"/>
  <c r="S347" i="3"/>
  <c r="S635" i="3"/>
  <c r="S948" i="3"/>
  <c r="S1524" i="3"/>
  <c r="R1029" i="3"/>
  <c r="S862" i="3"/>
  <c r="S1150" i="3"/>
  <c r="X1150" i="3" s="1"/>
  <c r="R1258" i="3"/>
  <c r="S883" i="3"/>
  <c r="S1171" i="3"/>
  <c r="W1171" i="3" s="1"/>
  <c r="S1459" i="3"/>
  <c r="S1804" i="3"/>
  <c r="S2092" i="3"/>
  <c r="R1685" i="3"/>
  <c r="R1973" i="3"/>
  <c r="S1466" i="3"/>
  <c r="R1530" i="3"/>
  <c r="R2154" i="3"/>
  <c r="S2090" i="3"/>
  <c r="R2202" i="3"/>
  <c r="R2413" i="3"/>
  <c r="S2384" i="3"/>
  <c r="S2385" i="3"/>
  <c r="R279" i="3"/>
  <c r="S1659" i="3"/>
  <c r="S457" i="3"/>
  <c r="S2056" i="3"/>
  <c r="S2198" i="3"/>
  <c r="S509" i="3"/>
  <c r="S653" i="3"/>
  <c r="S797" i="3"/>
  <c r="R2204" i="3"/>
  <c r="R2492" i="3"/>
  <c r="S2453" i="3"/>
  <c r="R591" i="3"/>
  <c r="R891" i="3"/>
  <c r="R1179" i="3"/>
  <c r="R1467" i="3"/>
  <c r="W1467" i="3" s="1"/>
  <c r="R2035" i="3"/>
  <c r="R2451" i="3"/>
  <c r="R235" i="3"/>
  <c r="R112" i="3"/>
  <c r="R400" i="3"/>
  <c r="R688" i="3"/>
  <c r="R1276" i="3"/>
  <c r="R1564" i="3"/>
  <c r="S1699" i="3"/>
  <c r="R1888" i="3"/>
  <c r="S1967" i="3"/>
  <c r="S2263" i="3"/>
  <c r="R182" i="3"/>
  <c r="R470" i="3"/>
  <c r="S274" i="3"/>
  <c r="R790" i="3"/>
  <c r="R930" i="3"/>
  <c r="R1218" i="3"/>
  <c r="S192" i="3"/>
  <c r="S480" i="3"/>
  <c r="S768" i="3"/>
  <c r="S113" i="3"/>
  <c r="S401" i="3"/>
  <c r="R257" i="3"/>
  <c r="W257" i="3" s="1"/>
  <c r="R545" i="3"/>
  <c r="S322" i="3"/>
  <c r="S610" i="3"/>
  <c r="S207" i="3"/>
  <c r="X207" i="3" s="1"/>
  <c r="S495" i="3"/>
  <c r="S783" i="3"/>
  <c r="S1096" i="3"/>
  <c r="S1384" i="3"/>
  <c r="R889" i="3"/>
  <c r="R1177" i="3"/>
  <c r="R1465" i="3"/>
  <c r="S962" i="3"/>
  <c r="S1250" i="3"/>
  <c r="R1358" i="3"/>
  <c r="S983" i="3"/>
  <c r="S1271" i="3"/>
  <c r="S1616" i="3"/>
  <c r="S1904" i="3"/>
  <c r="S2192" i="3"/>
  <c r="R1785" i="3"/>
  <c r="R2073" i="3"/>
  <c r="S1566" i="3"/>
  <c r="S1854" i="3"/>
  <c r="R1630" i="3"/>
  <c r="R1918" i="3"/>
  <c r="T1918" i="3" s="1"/>
  <c r="R2241" i="3"/>
  <c r="S2142" i="3"/>
  <c r="R2254" i="3"/>
  <c r="R2417" i="3"/>
  <c r="S2388" i="3"/>
  <c r="R1235" i="3"/>
  <c r="T1235" i="3" s="1"/>
  <c r="S1563" i="3"/>
  <c r="S217" i="3"/>
  <c r="R897" i="3"/>
  <c r="R1542" i="3"/>
  <c r="S965" i="3"/>
  <c r="S1109" i="3"/>
  <c r="T1109" i="3" s="1"/>
  <c r="S1253" i="3"/>
  <c r="S1397" i="3"/>
  <c r="S1541" i="3"/>
  <c r="S1685" i="3"/>
  <c r="S1829" i="3"/>
  <c r="S1973" i="3"/>
  <c r="S2117" i="3"/>
  <c r="S2261" i="3"/>
  <c r="S2394" i="3"/>
  <c r="R2076" i="3"/>
  <c r="R691" i="3"/>
  <c r="R1279" i="3"/>
  <c r="R1607" i="3"/>
  <c r="R2183" i="3"/>
  <c r="R475" i="3"/>
  <c r="R151" i="3"/>
  <c r="R260" i="3"/>
  <c r="R836" i="3"/>
  <c r="R1136" i="3"/>
  <c r="R1424" i="3"/>
  <c r="S1559" i="3"/>
  <c r="W1559" i="3" s="1"/>
  <c r="R1748" i="3"/>
  <c r="S1827" i="3"/>
  <c r="S2115" i="3"/>
  <c r="S2487" i="3"/>
  <c r="R330" i="3"/>
  <c r="R698" i="3"/>
  <c r="R1174" i="3"/>
  <c r="S244" i="3"/>
  <c r="S532" i="3"/>
  <c r="T532" i="3" s="1"/>
  <c r="S820" i="3"/>
  <c r="R117" i="3"/>
  <c r="R405" i="3"/>
  <c r="R693" i="3"/>
  <c r="S470" i="3"/>
  <c r="S67" i="3"/>
  <c r="S355" i="3"/>
  <c r="S1004" i="3"/>
  <c r="S1340" i="3"/>
  <c r="R989" i="3"/>
  <c r="R1277" i="3"/>
  <c r="S774" i="3"/>
  <c r="S1062" i="3"/>
  <c r="S1350" i="3"/>
  <c r="S1371" i="3"/>
  <c r="T1371" i="3" s="1"/>
  <c r="S1668" i="3"/>
  <c r="R1837" i="3"/>
  <c r="R2173" i="3"/>
  <c r="S1666" i="3"/>
  <c r="S1954" i="3"/>
  <c r="R1730" i="3"/>
  <c r="R2066" i="3"/>
  <c r="S2050" i="3"/>
  <c r="S2338" i="3"/>
  <c r="Q2348" i="3"/>
  <c r="V2348" i="3" s="1"/>
  <c r="S2467" i="3"/>
  <c r="R851" i="3"/>
  <c r="R888" i="3"/>
  <c r="S296" i="3"/>
  <c r="S1056" i="3"/>
  <c r="R1841" i="3"/>
  <c r="Q1701" i="3"/>
  <c r="Q910" i="3"/>
  <c r="Q1668" i="3"/>
  <c r="Q2322" i="3"/>
  <c r="Q1764" i="3"/>
  <c r="Z1014" i="3"/>
  <c r="Q1948" i="3"/>
  <c r="Q701" i="3"/>
  <c r="V701" i="3" s="1"/>
  <c r="Q149" i="3"/>
  <c r="Q749" i="3"/>
  <c r="Q727" i="3"/>
  <c r="Q1268" i="3"/>
  <c r="Q1820" i="3"/>
  <c r="Q2132" i="3"/>
  <c r="Q1334" i="3"/>
  <c r="Q2262" i="3"/>
  <c r="Q2424" i="3"/>
  <c r="Q875" i="3"/>
  <c r="Z1583" i="3"/>
  <c r="Q2449" i="3"/>
  <c r="Q35" i="3"/>
  <c r="Q1734" i="3"/>
  <c r="X1734" i="3" s="1"/>
  <c r="Z242" i="3"/>
  <c r="Q1227" i="3"/>
  <c r="Z2393" i="3"/>
  <c r="Q1519" i="3"/>
  <c r="Q1338" i="3"/>
  <c r="Z2038" i="3"/>
  <c r="Q944" i="3"/>
  <c r="Q1477" i="3"/>
  <c r="Q2396" i="3"/>
  <c r="Q938" i="3"/>
  <c r="Q1572" i="3"/>
  <c r="Q19" i="3"/>
  <c r="V19" i="3" s="1"/>
  <c r="Z644" i="3"/>
  <c r="Z740" i="3"/>
  <c r="Q2459" i="3"/>
  <c r="Q22" i="3"/>
  <c r="Q2074" i="3"/>
  <c r="Z430" i="3"/>
  <c r="Q1405" i="3"/>
  <c r="Q1630" i="3"/>
  <c r="Q1398" i="3"/>
  <c r="Z857" i="3"/>
  <c r="Z2026" i="3"/>
  <c r="R2359" i="3"/>
  <c r="Q2291" i="3"/>
  <c r="Z2156" i="3"/>
  <c r="S2226" i="3"/>
  <c r="R2485" i="3"/>
  <c r="R382" i="3"/>
  <c r="R1301" i="3"/>
  <c r="R1985" i="3"/>
  <c r="R269" i="3"/>
  <c r="S1634" i="3"/>
  <c r="R1986" i="3"/>
  <c r="S358" i="3"/>
  <c r="S1084" i="3"/>
  <c r="S2376" i="3"/>
  <c r="S148" i="3"/>
  <c r="S932" i="3"/>
  <c r="S1508" i="3"/>
  <c r="R2053" i="3"/>
  <c r="S826" i="3"/>
  <c r="R849" i="3"/>
  <c r="S300" i="3"/>
  <c r="R2299" i="3"/>
  <c r="R853" i="3"/>
  <c r="R1997" i="3"/>
  <c r="S1041" i="3"/>
  <c r="S1185" i="3"/>
  <c r="S1329" i="3"/>
  <c r="S1473" i="3"/>
  <c r="S1761" i="3"/>
  <c r="S1905" i="3"/>
  <c r="S2049" i="3"/>
  <c r="S2193" i="3"/>
  <c r="S2461" i="3"/>
  <c r="S2422" i="3"/>
  <c r="R2132" i="3"/>
  <c r="R651" i="3"/>
  <c r="R903" i="3"/>
  <c r="R1191" i="3"/>
  <c r="R1479" i="3"/>
  <c r="R1759" i="3"/>
  <c r="Y1759" i="3" s="1"/>
  <c r="R2047" i="3"/>
  <c r="R2463" i="3"/>
  <c r="R343" i="3"/>
  <c r="R124" i="3"/>
  <c r="R700" i="3"/>
  <c r="R988" i="3"/>
  <c r="R1288" i="3"/>
  <c r="R1624" i="3"/>
  <c r="S1759" i="3"/>
  <c r="U1759" i="3" s="1"/>
  <c r="R1948" i="3"/>
  <c r="S1979" i="3"/>
  <c r="S2275" i="3"/>
  <c r="R194" i="3"/>
  <c r="R482" i="3"/>
  <c r="S238" i="3"/>
  <c r="R802" i="3"/>
  <c r="R990" i="3"/>
  <c r="S444" i="3"/>
  <c r="S732" i="3"/>
  <c r="S77" i="3"/>
  <c r="S365" i="3"/>
  <c r="R221" i="3"/>
  <c r="R557" i="3"/>
  <c r="S334" i="3"/>
  <c r="S622" i="3"/>
  <c r="S171" i="3"/>
  <c r="T171" i="3" s="1"/>
  <c r="S459" i="3"/>
  <c r="S747" i="3"/>
  <c r="S1108" i="3"/>
  <c r="S1396" i="3"/>
  <c r="R997" i="3"/>
  <c r="S830" i="3"/>
  <c r="S1118" i="3"/>
  <c r="S1406" i="3"/>
  <c r="S947" i="3"/>
  <c r="S1820" i="3"/>
  <c r="S2108" i="3"/>
  <c r="R1749" i="3"/>
  <c r="R2037" i="3"/>
  <c r="S1530" i="3"/>
  <c r="S1818" i="3"/>
  <c r="R1594" i="3"/>
  <c r="R1882" i="3"/>
  <c r="R2170" i="3"/>
  <c r="S2106" i="3"/>
  <c r="R2218" i="3"/>
  <c r="R2381" i="3"/>
  <c r="R2496" i="3"/>
  <c r="R1755" i="3"/>
  <c r="R936" i="3"/>
  <c r="R169" i="3"/>
  <c r="S970" i="3"/>
  <c r="S1814" i="3"/>
  <c r="S517" i="3"/>
  <c r="S661" i="3"/>
  <c r="R2212" i="3"/>
  <c r="R2356" i="3"/>
  <c r="R2500" i="3"/>
  <c r="S2437" i="3"/>
  <c r="R559" i="3"/>
  <c r="R811" i="3"/>
  <c r="R1099" i="3"/>
  <c r="R1387" i="3"/>
  <c r="R1667" i="3"/>
  <c r="R1955" i="3"/>
  <c r="R2323" i="3"/>
  <c r="R143" i="3"/>
  <c r="R263" i="3"/>
  <c r="R272" i="3"/>
  <c r="R848" i="3"/>
  <c r="R1100" i="3"/>
  <c r="R1388" i="3"/>
  <c r="R1676" i="3"/>
  <c r="R1712" i="3"/>
  <c r="R2000" i="3"/>
  <c r="S2031" i="3"/>
  <c r="S2327" i="3"/>
  <c r="R198" i="3"/>
  <c r="R486" i="3"/>
  <c r="Y486" i="3" s="1"/>
  <c r="S242" i="3"/>
  <c r="R758" i="3"/>
  <c r="Q1964" i="3"/>
  <c r="R1138" i="3"/>
  <c r="S208" i="3"/>
  <c r="S496" i="3"/>
  <c r="S784" i="3"/>
  <c r="S129" i="3"/>
  <c r="S417" i="3"/>
  <c r="R273" i="3"/>
  <c r="S386" i="3"/>
  <c r="S674" i="3"/>
  <c r="S223" i="3"/>
  <c r="S511" i="3"/>
  <c r="X511" i="3" s="1"/>
  <c r="S799" i="3"/>
  <c r="S1160" i="3"/>
  <c r="S1448" i="3"/>
  <c r="R905" i="3"/>
  <c r="R1193" i="3"/>
  <c r="R1481" i="3"/>
  <c r="S978" i="3"/>
  <c r="R1422" i="3"/>
  <c r="S1335" i="3"/>
  <c r="W1335" i="3" s="1"/>
  <c r="S1632" i="3"/>
  <c r="R1609" i="3"/>
  <c r="R2185" i="3"/>
  <c r="S1678" i="3"/>
  <c r="R1742" i="3"/>
  <c r="R2030" i="3"/>
  <c r="R2497" i="3"/>
  <c r="S2302" i="3"/>
  <c r="R2295" i="3"/>
  <c r="R2458" i="3"/>
  <c r="R264" i="3"/>
  <c r="S200" i="3"/>
  <c r="S1104" i="3"/>
  <c r="S1720" i="3"/>
  <c r="S949" i="3"/>
  <c r="S1093" i="3"/>
  <c r="S1237" i="3"/>
  <c r="S1381" i="3"/>
  <c r="S1525" i="3"/>
  <c r="S1669" i="3"/>
  <c r="S1957" i="3"/>
  <c r="S2101" i="3"/>
  <c r="S2245" i="3"/>
  <c r="S2378" i="3"/>
  <c r="R563" i="3"/>
  <c r="R1719" i="3"/>
  <c r="R2007" i="3"/>
  <c r="R2423" i="3"/>
  <c r="R215" i="3"/>
  <c r="R132" i="3"/>
  <c r="R420" i="3"/>
  <c r="R708" i="3"/>
  <c r="R1008" i="3"/>
  <c r="R1584" i="3"/>
  <c r="S1719" i="3"/>
  <c r="R1908" i="3"/>
  <c r="S1939" i="3"/>
  <c r="S2227" i="3"/>
  <c r="R94" i="3"/>
  <c r="R394" i="3"/>
  <c r="S150" i="3"/>
  <c r="R666" i="3"/>
  <c r="S2276" i="3"/>
  <c r="R1094" i="3"/>
  <c r="S164" i="3"/>
  <c r="S452" i="3"/>
  <c r="T452" i="3" s="1"/>
  <c r="S740" i="3"/>
  <c r="S85" i="3"/>
  <c r="S373" i="3"/>
  <c r="R229" i="3"/>
  <c r="R517" i="3"/>
  <c r="S294" i="3"/>
  <c r="S179" i="3"/>
  <c r="S467" i="3"/>
  <c r="S755" i="3"/>
  <c r="R1245" i="3"/>
  <c r="S742" i="3"/>
  <c r="S1030" i="3"/>
  <c r="S1318" i="3"/>
  <c r="R1426" i="3"/>
  <c r="S1051" i="3"/>
  <c r="S1339" i="3"/>
  <c r="S1684" i="3"/>
  <c r="R1949" i="3"/>
  <c r="W1949" i="3" s="1"/>
  <c r="S1490" i="3"/>
  <c r="S1826" i="3"/>
  <c r="R2261" i="3"/>
  <c r="S2162" i="3"/>
  <c r="R2366" i="3"/>
  <c r="S2456" i="3"/>
  <c r="R551" i="3"/>
  <c r="R1848" i="3"/>
  <c r="S313" i="3"/>
  <c r="U313" i="3" s="1"/>
  <c r="S1864" i="3"/>
  <c r="R2022" i="3"/>
  <c r="S641" i="3"/>
  <c r="S785" i="3"/>
  <c r="R2336" i="3"/>
  <c r="R2480" i="3"/>
  <c r="S2417" i="3"/>
  <c r="R519" i="3"/>
  <c r="R819" i="3"/>
  <c r="R1107" i="3"/>
  <c r="R1395" i="3"/>
  <c r="R1675" i="3"/>
  <c r="R1963" i="3"/>
  <c r="R195" i="3"/>
  <c r="R295" i="3"/>
  <c r="R568" i="3"/>
  <c r="R856" i="3"/>
  <c r="R1108" i="3"/>
  <c r="R1396" i="3"/>
  <c r="S1531" i="3"/>
  <c r="R1720" i="3"/>
  <c r="R2008" i="3"/>
  <c r="S2039" i="3"/>
  <c r="S2335" i="3"/>
  <c r="R206" i="3"/>
  <c r="R494" i="3"/>
  <c r="S250" i="3"/>
  <c r="R766" i="3"/>
  <c r="R906" i="3"/>
  <c r="R1194" i="3"/>
  <c r="S216" i="3"/>
  <c r="S504" i="3"/>
  <c r="S792" i="3"/>
  <c r="S137" i="3"/>
  <c r="R281" i="3"/>
  <c r="R569" i="3"/>
  <c r="S346" i="3"/>
  <c r="S634" i="3"/>
  <c r="S183" i="3"/>
  <c r="S471" i="3"/>
  <c r="S759" i="3"/>
  <c r="S1120" i="3"/>
  <c r="S1408" i="3"/>
  <c r="R1153" i="3"/>
  <c r="R1441" i="3"/>
  <c r="S938" i="3"/>
  <c r="S1226" i="3"/>
  <c r="T1226" i="3" s="1"/>
  <c r="R1334" i="3"/>
  <c r="S959" i="3"/>
  <c r="S1247" i="3"/>
  <c r="S1592" i="3"/>
  <c r="S1880" i="3"/>
  <c r="S2168" i="3"/>
  <c r="R1809" i="3"/>
  <c r="R2097" i="3"/>
  <c r="S1590" i="3"/>
  <c r="S1878" i="3"/>
  <c r="R1654" i="3"/>
  <c r="R1942" i="3"/>
  <c r="R2265" i="3"/>
  <c r="S2166" i="3"/>
  <c r="R2278" i="3"/>
  <c r="R2370" i="3"/>
  <c r="S2460" i="3"/>
  <c r="R1659" i="3"/>
  <c r="S2319" i="3"/>
  <c r="S361" i="3"/>
  <c r="R945" i="3"/>
  <c r="R2249" i="3"/>
  <c r="S953" i="3"/>
  <c r="S1241" i="3"/>
  <c r="S1385" i="3"/>
  <c r="S1529" i="3"/>
  <c r="S1673" i="3"/>
  <c r="S1817" i="3"/>
  <c r="S1961" i="3"/>
  <c r="S2105" i="3"/>
  <c r="S2249" i="3"/>
  <c r="S2382" i="3"/>
  <c r="R2052" i="3"/>
  <c r="R967" i="3"/>
  <c r="R1255" i="3"/>
  <c r="R1535" i="3"/>
  <c r="R1823" i="3"/>
  <c r="R2159" i="3"/>
  <c r="R463" i="3"/>
  <c r="R455" i="3"/>
  <c r="R188" i="3"/>
  <c r="R524" i="3"/>
  <c r="R812" i="3"/>
  <c r="R1112" i="3"/>
  <c r="R1400" i="3"/>
  <c r="T1400" i="3" s="1"/>
  <c r="S1583" i="3"/>
  <c r="R1772" i="3"/>
  <c r="S1803" i="3"/>
  <c r="S2091" i="3"/>
  <c r="S2339" i="3"/>
  <c r="R258" i="3"/>
  <c r="S62" i="3"/>
  <c r="S2236" i="3"/>
  <c r="R1054" i="3"/>
  <c r="S2508" i="3"/>
  <c r="S316" i="3"/>
  <c r="S604" i="3"/>
  <c r="S285" i="3"/>
  <c r="R141" i="3"/>
  <c r="R429" i="3"/>
  <c r="R717" i="3"/>
  <c r="S494" i="3"/>
  <c r="S43" i="3"/>
  <c r="S331" i="3"/>
  <c r="S619" i="3"/>
  <c r="S980" i="3"/>
  <c r="S1316" i="3"/>
  <c r="R1205" i="3"/>
  <c r="S846" i="3"/>
  <c r="R1386" i="3"/>
  <c r="S1299" i="3"/>
  <c r="S1644" i="3"/>
  <c r="R1573" i="3"/>
  <c r="R1957" i="3"/>
  <c r="S1498" i="3"/>
  <c r="S1786" i="3"/>
  <c r="R1562" i="3"/>
  <c r="R1850" i="3"/>
  <c r="Q2151" i="3"/>
  <c r="S2026" i="3"/>
  <c r="R2186" i="3"/>
  <c r="R2397" i="3"/>
  <c r="S2368" i="3"/>
  <c r="R803" i="3"/>
  <c r="S824" i="3"/>
  <c r="S263" i="3"/>
  <c r="S1279" i="3"/>
  <c r="R1686" i="3"/>
  <c r="S477" i="3"/>
  <c r="S621" i="3"/>
  <c r="S765" i="3"/>
  <c r="W765" i="3" s="1"/>
  <c r="R2292" i="3"/>
  <c r="S2373" i="3"/>
  <c r="R2152" i="3"/>
  <c r="R1355" i="3"/>
  <c r="R1635" i="3"/>
  <c r="R2203" i="3"/>
  <c r="R503" i="3"/>
  <c r="R51" i="3"/>
  <c r="R96" i="3"/>
  <c r="W96" i="3" s="1"/>
  <c r="R384" i="3"/>
  <c r="R960" i="3"/>
  <c r="R1548" i="3"/>
  <c r="S1683" i="3"/>
  <c r="S1903" i="3"/>
  <c r="S2191" i="3"/>
  <c r="R58" i="3"/>
  <c r="R358" i="3"/>
  <c r="S162" i="3"/>
  <c r="R678" i="3"/>
  <c r="T678" i="3" s="1"/>
  <c r="S2288" i="3"/>
  <c r="R1106" i="3"/>
  <c r="S176" i="3"/>
  <c r="S464" i="3"/>
  <c r="S752" i="3"/>
  <c r="S97" i="3"/>
  <c r="S385" i="3"/>
  <c r="R241" i="3"/>
  <c r="R529" i="3"/>
  <c r="W529" i="3" s="1"/>
  <c r="S306" i="3"/>
  <c r="S143" i="3"/>
  <c r="S431" i="3"/>
  <c r="S1032" i="3"/>
  <c r="S1320" i="3"/>
  <c r="R777" i="3"/>
  <c r="R1065" i="3"/>
  <c r="R1353" i="3"/>
  <c r="S850" i="3"/>
  <c r="S1138" i="3"/>
  <c r="R1246" i="3"/>
  <c r="S1159" i="3"/>
  <c r="S1792" i="3"/>
  <c r="S2080" i="3"/>
  <c r="R1721" i="3"/>
  <c r="S1502" i="3"/>
  <c r="S1790" i="3"/>
  <c r="R1566" i="3"/>
  <c r="R1854" i="3"/>
  <c r="R2142" i="3"/>
  <c r="S2078" i="3"/>
  <c r="R2190" i="3"/>
  <c r="R2401" i="3"/>
  <c r="S2372" i="3"/>
  <c r="R894" i="3"/>
  <c r="S943" i="3"/>
  <c r="W943" i="3" s="1"/>
  <c r="S957" i="3"/>
  <c r="S1101" i="3"/>
  <c r="S1245" i="3"/>
  <c r="S1389" i="3"/>
  <c r="S1533" i="3"/>
  <c r="S1821" i="3"/>
  <c r="S1965" i="3"/>
  <c r="S2109" i="3"/>
  <c r="T2109" i="3" s="1"/>
  <c r="S2253" i="3"/>
  <c r="S2386" i="3"/>
  <c r="R2060" i="3"/>
  <c r="R675" i="3"/>
  <c r="R975" i="3"/>
  <c r="R1263" i="3"/>
  <c r="R1543" i="3"/>
  <c r="R1831" i="3"/>
  <c r="R2119" i="3"/>
  <c r="R2507" i="3"/>
  <c r="R103" i="3"/>
  <c r="R52" i="3"/>
  <c r="R628" i="3"/>
  <c r="R916" i="3"/>
  <c r="R1216" i="3"/>
  <c r="R1504" i="3"/>
  <c r="S1639" i="3"/>
  <c r="S1859" i="3"/>
  <c r="S2147" i="3"/>
  <c r="R362" i="3"/>
  <c r="S118" i="3"/>
  <c r="S2244" i="3"/>
  <c r="R1062" i="3"/>
  <c r="S84" i="3"/>
  <c r="S708" i="3"/>
  <c r="S101" i="3"/>
  <c r="S389" i="3"/>
  <c r="R245" i="3"/>
  <c r="R533" i="3"/>
  <c r="S310" i="3"/>
  <c r="S646" i="3"/>
  <c r="S243" i="3"/>
  <c r="S531" i="3"/>
  <c r="S1228" i="3"/>
  <c r="R781" i="3"/>
  <c r="R1069" i="3"/>
  <c r="R1453" i="3"/>
  <c r="S998" i="3"/>
  <c r="S1382" i="3"/>
  <c r="R1490" i="3"/>
  <c r="S1115" i="3"/>
  <c r="S1748" i="3"/>
  <c r="S2084" i="3"/>
  <c r="R1725" i="3"/>
  <c r="S1602" i="3"/>
  <c r="T1602" i="3" s="1"/>
  <c r="S1890" i="3"/>
  <c r="W1890" i="3" s="1"/>
  <c r="R1714" i="3"/>
  <c r="T1714" i="3" s="1"/>
  <c r="R2002" i="3"/>
  <c r="R2325" i="3"/>
  <c r="T2325" i="3" s="1"/>
  <c r="S2274" i="3"/>
  <c r="W2274" i="3" s="1"/>
  <c r="R2267" i="3"/>
  <c r="S2403" i="3"/>
  <c r="R2424" i="3"/>
  <c r="R2259" i="3"/>
  <c r="R82" i="3"/>
  <c r="S73" i="3"/>
  <c r="R1137" i="3"/>
  <c r="S1862" i="3"/>
  <c r="S505" i="3"/>
  <c r="S649" i="3"/>
  <c r="S793" i="3"/>
  <c r="R2320" i="3"/>
  <c r="R2464" i="3"/>
  <c r="S2425" i="3"/>
  <c r="R583" i="3"/>
  <c r="R883" i="3"/>
  <c r="R1459" i="3"/>
  <c r="R1739" i="3"/>
  <c r="R355" i="3"/>
  <c r="R487" i="3"/>
  <c r="R200" i="3"/>
  <c r="R488" i="3"/>
  <c r="R1076" i="3"/>
  <c r="R1364" i="3"/>
  <c r="R1652" i="3"/>
  <c r="T1652" i="3" s="1"/>
  <c r="R1688" i="3"/>
  <c r="R1976" i="3"/>
  <c r="S2055" i="3"/>
  <c r="S2351" i="3"/>
  <c r="S122" i="3"/>
  <c r="R638" i="3"/>
  <c r="S2200" i="3"/>
  <c r="W2200" i="3" s="1"/>
  <c r="R1018" i="3"/>
  <c r="R2487" i="3"/>
  <c r="S280" i="3"/>
  <c r="S856" i="3"/>
  <c r="R57" i="3"/>
  <c r="R345" i="3"/>
  <c r="R633" i="3"/>
  <c r="S410" i="3"/>
  <c r="T410" i="3" s="1"/>
  <c r="S698" i="3"/>
  <c r="S295" i="3"/>
  <c r="S583" i="3"/>
  <c r="R17" i="3"/>
  <c r="V17" i="3" s="1"/>
  <c r="S1184" i="3"/>
  <c r="S1472" i="3"/>
  <c r="R929" i="3"/>
  <c r="R1217" i="3"/>
  <c r="R1505" i="3"/>
  <c r="S1002" i="3"/>
  <c r="R1398" i="3"/>
  <c r="S1023" i="3"/>
  <c r="S1311" i="3"/>
  <c r="S1656" i="3"/>
  <c r="R1537" i="3"/>
  <c r="R1825" i="3"/>
  <c r="T1825" i="3" s="1"/>
  <c r="R2113" i="3"/>
  <c r="S1606" i="3"/>
  <c r="S1894" i="3"/>
  <c r="R1670" i="3"/>
  <c r="R1958" i="3"/>
  <c r="R2281" i="3"/>
  <c r="S2182" i="3"/>
  <c r="R2294" i="3"/>
  <c r="R2386" i="3"/>
  <c r="R2459" i="3"/>
  <c r="R986" i="3"/>
  <c r="S1440" i="3"/>
  <c r="S1768" i="3"/>
  <c r="S937" i="3"/>
  <c r="S1081" i="3"/>
  <c r="S1225" i="3"/>
  <c r="S1369" i="3"/>
  <c r="S1513" i="3"/>
  <c r="S1657" i="3"/>
  <c r="S1801" i="3"/>
  <c r="S1945" i="3"/>
  <c r="S2233" i="3"/>
  <c r="R2068" i="3"/>
  <c r="R683" i="3"/>
  <c r="R983" i="3"/>
  <c r="R1271" i="3"/>
  <c r="R1551" i="3"/>
  <c r="T1551" i="3" s="1"/>
  <c r="R1839" i="3"/>
  <c r="R2127" i="3"/>
  <c r="R135" i="3"/>
  <c r="R444" i="3"/>
  <c r="R732" i="3"/>
  <c r="R1032" i="3"/>
  <c r="R1320" i="3"/>
  <c r="R1608" i="3"/>
  <c r="S1743" i="3"/>
  <c r="R1932" i="3"/>
  <c r="S2011" i="3"/>
  <c r="S2307" i="3"/>
  <c r="R226" i="3"/>
  <c r="S270" i="3"/>
  <c r="R786" i="3"/>
  <c r="Q1944" i="3"/>
  <c r="S140" i="3"/>
  <c r="W140" i="3" s="1"/>
  <c r="S716" i="3"/>
  <c r="S301" i="3"/>
  <c r="R157" i="3"/>
  <c r="R445" i="3"/>
  <c r="R733" i="3"/>
  <c r="S510" i="3"/>
  <c r="S395" i="3"/>
  <c r="S683" i="3"/>
  <c r="S996" i="3"/>
  <c r="R1077" i="3"/>
  <c r="S910" i="3"/>
  <c r="S1198" i="3"/>
  <c r="R1306" i="3"/>
  <c r="S931" i="3"/>
  <c r="S1219" i="3"/>
  <c r="S1507" i="3"/>
  <c r="S1852" i="3"/>
  <c r="W1852" i="3" s="1"/>
  <c r="S2140" i="3"/>
  <c r="R1733" i="3"/>
  <c r="R2021" i="3"/>
  <c r="S1514" i="3"/>
  <c r="S1802" i="3"/>
  <c r="R1866" i="3"/>
  <c r="R2237" i="3"/>
  <c r="S2138" i="3"/>
  <c r="R2250" i="3"/>
  <c r="R2461" i="3"/>
  <c r="S2432" i="3"/>
  <c r="R2080" i="3"/>
  <c r="R191" i="3"/>
  <c r="R1896" i="3"/>
  <c r="R505" i="3"/>
  <c r="R1041" i="3"/>
  <c r="R2287" i="3"/>
  <c r="S533" i="3"/>
  <c r="S677" i="3"/>
  <c r="S821" i="3"/>
  <c r="R2228" i="3"/>
  <c r="R2372" i="3"/>
  <c r="S2333" i="3"/>
  <c r="R2024" i="3"/>
  <c r="R639" i="3"/>
  <c r="R939" i="3"/>
  <c r="R1227" i="3"/>
  <c r="R1515" i="3"/>
  <c r="R1795" i="3"/>
  <c r="R2083" i="3"/>
  <c r="R207" i="3"/>
  <c r="R199" i="3"/>
  <c r="R448" i="3"/>
  <c r="R736" i="3"/>
  <c r="R1324" i="3"/>
  <c r="R1612" i="3"/>
  <c r="S1747" i="3"/>
  <c r="R1936" i="3"/>
  <c r="S2311" i="3"/>
  <c r="R230" i="3"/>
  <c r="R838" i="3"/>
  <c r="R978" i="3"/>
  <c r="R2502" i="3"/>
  <c r="S528" i="3"/>
  <c r="W528" i="3" s="1"/>
  <c r="S816" i="3"/>
  <c r="S161" i="3"/>
  <c r="S449" i="3"/>
  <c r="R305" i="3"/>
  <c r="R593" i="3"/>
  <c r="S370" i="3"/>
  <c r="S658" i="3"/>
  <c r="S255" i="3"/>
  <c r="S543" i="3"/>
  <c r="S831" i="3"/>
  <c r="S1144" i="3"/>
  <c r="S1432" i="3"/>
  <c r="R937" i="3"/>
  <c r="R1225" i="3"/>
  <c r="R1513" i="3"/>
  <c r="S1010" i="3"/>
  <c r="S1298" i="3"/>
  <c r="R1406" i="3"/>
  <c r="S1319" i="3"/>
  <c r="S1664" i="3"/>
  <c r="S1952" i="3"/>
  <c r="R1545" i="3"/>
  <c r="R1833" i="3"/>
  <c r="S1614" i="3"/>
  <c r="T1614" i="3" s="1"/>
  <c r="S1902" i="3"/>
  <c r="R1678" i="3"/>
  <c r="R1966" i="3"/>
  <c r="W1966" i="3" s="1"/>
  <c r="R2289" i="3"/>
  <c r="S2190" i="3"/>
  <c r="R2302" i="3"/>
  <c r="R2465" i="3"/>
  <c r="S2436" i="3"/>
  <c r="W2436" i="3" s="1"/>
  <c r="R2043" i="3"/>
  <c r="S1783" i="3"/>
  <c r="W1783" i="3" s="1"/>
  <c r="R313" i="3"/>
  <c r="S1087" i="3"/>
  <c r="R2118" i="3"/>
  <c r="S1277" i="3"/>
  <c r="S1421" i="3"/>
  <c r="S1565" i="3"/>
  <c r="S1709" i="3"/>
  <c r="S1853" i="3"/>
  <c r="S1997" i="3"/>
  <c r="S2141" i="3"/>
  <c r="S2285" i="3"/>
  <c r="S2418" i="3"/>
  <c r="R2124" i="3"/>
  <c r="R751" i="3"/>
  <c r="R1039" i="3"/>
  <c r="R1327" i="3"/>
  <c r="R1655" i="3"/>
  <c r="W1655" i="3" s="1"/>
  <c r="R1943" i="3"/>
  <c r="R2223" i="3"/>
  <c r="R467" i="3"/>
  <c r="R308" i="3"/>
  <c r="R596" i="3"/>
  <c r="R884" i="3"/>
  <c r="R1184" i="3"/>
  <c r="R1472" i="3"/>
  <c r="S1607" i="3"/>
  <c r="R1796" i="3"/>
  <c r="S1875" i="3"/>
  <c r="S2163" i="3"/>
  <c r="R78" i="3"/>
  <c r="R378" i="3"/>
  <c r="S230" i="3"/>
  <c r="R934" i="3"/>
  <c r="R1222" i="3"/>
  <c r="S292" i="3"/>
  <c r="T292" i="3" s="1"/>
  <c r="S580" i="3"/>
  <c r="W580" i="3" s="1"/>
  <c r="S261" i="3"/>
  <c r="R165" i="3"/>
  <c r="R453" i="3"/>
  <c r="R741" i="3"/>
  <c r="S518" i="3"/>
  <c r="S115" i="3"/>
  <c r="S403" i="3"/>
  <c r="S691" i="3"/>
  <c r="S1100" i="3"/>
  <c r="S1388" i="3"/>
  <c r="R1037" i="3"/>
  <c r="R1325" i="3"/>
  <c r="S822" i="3"/>
  <c r="S1110" i="3"/>
  <c r="S1398" i="3"/>
  <c r="R1506" i="3"/>
  <c r="S1131" i="3"/>
  <c r="S1419" i="3"/>
  <c r="W1419" i="3" s="1"/>
  <c r="S2004" i="3"/>
  <c r="R1597" i="3"/>
  <c r="R1885" i="3"/>
  <c r="S1426" i="3"/>
  <c r="S2002" i="3"/>
  <c r="R1778" i="3"/>
  <c r="R2114" i="3"/>
  <c r="S2098" i="3"/>
  <c r="R2210" i="3"/>
  <c r="R2421" i="3"/>
  <c r="S2392" i="3"/>
  <c r="R1331" i="3"/>
  <c r="R1380" i="3"/>
  <c r="S776" i="3"/>
  <c r="W776" i="3" s="1"/>
  <c r="R1830" i="3"/>
  <c r="Q1093" i="3"/>
  <c r="Q1284" i="3"/>
  <c r="Q1474" i="3"/>
  <c r="Q756" i="3"/>
  <c r="Z58" i="3"/>
  <c r="Q1645" i="3"/>
  <c r="Q1002" i="3"/>
  <c r="Z2022" i="3"/>
  <c r="Q1446" i="3"/>
  <c r="Z1945" i="3"/>
  <c r="Q237" i="3"/>
  <c r="Q1411" i="3"/>
  <c r="Q173" i="3"/>
  <c r="Q1743" i="3"/>
  <c r="Q1874" i="3"/>
  <c r="Q2413" i="3"/>
  <c r="Z736" i="3"/>
  <c r="Z1615" i="3"/>
  <c r="Q287" i="3"/>
  <c r="Q1913" i="3"/>
  <c r="Q2454" i="3"/>
  <c r="Q936" i="3"/>
  <c r="Q1548" i="3"/>
  <c r="Z2504" i="3"/>
  <c r="Q1139" i="3"/>
  <c r="Q327" i="3"/>
  <c r="Q1230" i="3"/>
  <c r="Z2281" i="3"/>
  <c r="Q14" i="3"/>
  <c r="V14" i="3" s="1"/>
  <c r="Q2098" i="3"/>
  <c r="Z202" i="3"/>
  <c r="Q948" i="3"/>
  <c r="Q1564" i="3"/>
  <c r="Q2455" i="3"/>
  <c r="Z2057" i="3"/>
  <c r="Z1199" i="3"/>
  <c r="Q827" i="3"/>
  <c r="Q2457" i="3"/>
  <c r="Z1526" i="3"/>
  <c r="Q2445" i="3"/>
  <c r="Q2506" i="3"/>
  <c r="Q2211" i="3"/>
  <c r="Q2108" i="3"/>
  <c r="Q2283" i="3"/>
  <c r="X2283" i="3" s="1"/>
  <c r="Q2339" i="3"/>
  <c r="Q1553" i="3"/>
  <c r="V1553" i="3" s="1"/>
  <c r="Q1379" i="3"/>
  <c r="Q2204" i="3"/>
  <c r="Z1043" i="3"/>
  <c r="Q866" i="3"/>
  <c r="R1570" i="3"/>
  <c r="S2424" i="3"/>
  <c r="R334" i="3"/>
  <c r="S1052" i="3"/>
  <c r="R2042" i="3"/>
  <c r="S1172" i="3"/>
  <c r="S42" i="3"/>
  <c r="S2400" i="3"/>
  <c r="R1384" i="3"/>
  <c r="Q1024" i="3"/>
  <c r="Q1481" i="3"/>
  <c r="Q2490" i="3"/>
  <c r="Q1955" i="3"/>
  <c r="Q1561" i="3"/>
  <c r="Q1684" i="3"/>
  <c r="Q818" i="3"/>
  <c r="Q1772" i="3"/>
  <c r="Q1822" i="3"/>
  <c r="S2036" i="3"/>
  <c r="R1677" i="3"/>
  <c r="S1484" i="3"/>
  <c r="R2029" i="3"/>
  <c r="S2218" i="3"/>
  <c r="R1669" i="3"/>
  <c r="S1536" i="3"/>
  <c r="U1536" i="3" s="1"/>
  <c r="R259" i="3"/>
  <c r="R2307" i="3"/>
  <c r="S1065" i="3"/>
  <c r="S1209" i="3"/>
  <c r="S1353" i="3"/>
  <c r="S1497" i="3"/>
  <c r="S1641" i="3"/>
  <c r="S1785" i="3"/>
  <c r="S1929" i="3"/>
  <c r="S2073" i="3"/>
  <c r="S2217" i="3"/>
  <c r="S2485" i="3"/>
  <c r="S2446" i="3"/>
  <c r="R2180" i="3"/>
  <c r="R699" i="3"/>
  <c r="R951" i="3"/>
  <c r="R1807" i="3"/>
  <c r="R2095" i="3"/>
  <c r="R319" i="3"/>
  <c r="R315" i="3"/>
  <c r="R172" i="3"/>
  <c r="R748" i="3"/>
  <c r="R1048" i="3"/>
  <c r="R1336" i="3"/>
  <c r="W1336" i="3" s="1"/>
  <c r="R1708" i="3"/>
  <c r="R1996" i="3"/>
  <c r="S2027" i="3"/>
  <c r="W2027" i="3" s="1"/>
  <c r="S2323" i="3"/>
  <c r="R242" i="3"/>
  <c r="R514" i="3"/>
  <c r="R850" i="3"/>
  <c r="R1038" i="3"/>
  <c r="S156" i="3"/>
  <c r="S492" i="3"/>
  <c r="S780" i="3"/>
  <c r="S125" i="3"/>
  <c r="S413" i="3"/>
  <c r="R317" i="3"/>
  <c r="R605" i="3"/>
  <c r="S382" i="3"/>
  <c r="S670" i="3"/>
  <c r="S219" i="3"/>
  <c r="S507" i="3"/>
  <c r="S795" i="3"/>
  <c r="S1444" i="3"/>
  <c r="R1381" i="3"/>
  <c r="S878" i="3"/>
  <c r="S1166" i="3"/>
  <c r="W1166" i="3" s="1"/>
  <c r="R1274" i="3"/>
  <c r="S995" i="3"/>
  <c r="S1283" i="3"/>
  <c r="S1580" i="3"/>
  <c r="S1868" i="3"/>
  <c r="S2156" i="3"/>
  <c r="R1797" i="3"/>
  <c r="R2085" i="3"/>
  <c r="S1578" i="3"/>
  <c r="S1866" i="3"/>
  <c r="R1642" i="3"/>
  <c r="R1930" i="3"/>
  <c r="R2253" i="3"/>
  <c r="S2154" i="3"/>
  <c r="R2266" i="3"/>
  <c r="R2429" i="3"/>
  <c r="S2448" i="3"/>
  <c r="S2337" i="3"/>
  <c r="R2187" i="3"/>
  <c r="R1476" i="3"/>
  <c r="W1476" i="3" s="1"/>
  <c r="S90" i="3"/>
  <c r="W90" i="3" s="1"/>
  <c r="R745" i="3"/>
  <c r="R1926" i="3"/>
  <c r="S541" i="3"/>
  <c r="S685" i="3"/>
  <c r="S829" i="3"/>
  <c r="R2380" i="3"/>
  <c r="S2317" i="3"/>
  <c r="R607" i="3"/>
  <c r="R859" i="3"/>
  <c r="R1435" i="3"/>
  <c r="R1715" i="3"/>
  <c r="R2003" i="3"/>
  <c r="R2371" i="3"/>
  <c r="R123" i="3"/>
  <c r="R223" i="3"/>
  <c r="R320" i="3"/>
  <c r="R608" i="3"/>
  <c r="W608" i="3" s="1"/>
  <c r="R896" i="3"/>
  <c r="R1148" i="3"/>
  <c r="R1436" i="3"/>
  <c r="S1571" i="3"/>
  <c r="S1791" i="3"/>
  <c r="S2079" i="3"/>
  <c r="S2375" i="3"/>
  <c r="R246" i="3"/>
  <c r="R518" i="3"/>
  <c r="R806" i="3"/>
  <c r="R898" i="3"/>
  <c r="R1186" i="3"/>
  <c r="S256" i="3"/>
  <c r="S544" i="3"/>
  <c r="S832" i="3"/>
  <c r="S177" i="3"/>
  <c r="S465" i="3"/>
  <c r="W465" i="3" s="1"/>
  <c r="R321" i="3"/>
  <c r="R657" i="3"/>
  <c r="S722" i="3"/>
  <c r="S271" i="3"/>
  <c r="S559" i="3"/>
  <c r="S1208" i="3"/>
  <c r="S1496" i="3"/>
  <c r="R953" i="3"/>
  <c r="R1241" i="3"/>
  <c r="R1529" i="3"/>
  <c r="S1026" i="3"/>
  <c r="R1470" i="3"/>
  <c r="S1095" i="3"/>
  <c r="S1383" i="3"/>
  <c r="S1680" i="3"/>
  <c r="S1968" i="3"/>
  <c r="R1657" i="3"/>
  <c r="R1945" i="3"/>
  <c r="S1438" i="3"/>
  <c r="S1726" i="3"/>
  <c r="R1790" i="3"/>
  <c r="R2078" i="3"/>
  <c r="S2062" i="3"/>
  <c r="R2174" i="3"/>
  <c r="S2344" i="3"/>
  <c r="S2431" i="3"/>
  <c r="R2376" i="3"/>
  <c r="R792" i="3"/>
  <c r="R1185" i="3"/>
  <c r="S973" i="3"/>
  <c r="S1117" i="3"/>
  <c r="S1261" i="3"/>
  <c r="S1549" i="3"/>
  <c r="T1549" i="3" s="1"/>
  <c r="S1693" i="3"/>
  <c r="S1837" i="3"/>
  <c r="S2125" i="3"/>
  <c r="S2269" i="3"/>
  <c r="S2402" i="3"/>
  <c r="R611" i="3"/>
  <c r="R1199" i="3"/>
  <c r="R1487" i="3"/>
  <c r="R1767" i="3"/>
  <c r="R2055" i="3"/>
  <c r="R2475" i="3"/>
  <c r="R419" i="3"/>
  <c r="R468" i="3"/>
  <c r="W468" i="3" s="1"/>
  <c r="R756" i="3"/>
  <c r="R1056" i="3"/>
  <c r="R1344" i="3"/>
  <c r="W1344" i="3" s="1"/>
  <c r="R1632" i="3"/>
  <c r="S1767" i="3"/>
  <c r="R1956" i="3"/>
  <c r="W1956" i="3" s="1"/>
  <c r="S1987" i="3"/>
  <c r="R154" i="3"/>
  <c r="R442" i="3"/>
  <c r="S198" i="3"/>
  <c r="R714" i="3"/>
  <c r="S2480" i="3"/>
  <c r="R1142" i="3"/>
  <c r="S212" i="3"/>
  <c r="S500" i="3"/>
  <c r="S788" i="3"/>
  <c r="S133" i="3"/>
  <c r="S421" i="3"/>
  <c r="R277" i="3"/>
  <c r="R565" i="3"/>
  <c r="S390" i="3"/>
  <c r="T390" i="3" s="1"/>
  <c r="S227" i="3"/>
  <c r="S515" i="3"/>
  <c r="S803" i="3"/>
  <c r="S1212" i="3"/>
  <c r="S1500" i="3"/>
  <c r="R957" i="3"/>
  <c r="S790" i="3"/>
  <c r="S1366" i="3"/>
  <c r="R1474" i="3"/>
  <c r="S1099" i="3"/>
  <c r="S1387" i="3"/>
  <c r="S2020" i="3"/>
  <c r="R1709" i="3"/>
  <c r="R2045" i="3"/>
  <c r="S1538" i="3"/>
  <c r="S1874" i="3"/>
  <c r="R1650" i="3"/>
  <c r="R1938" i="3"/>
  <c r="R2309" i="3"/>
  <c r="S2210" i="3"/>
  <c r="R2322" i="3"/>
  <c r="T2322" i="3" s="1"/>
  <c r="R2414" i="3"/>
  <c r="S537" i="3"/>
  <c r="R1947" i="3"/>
  <c r="S1927" i="3"/>
  <c r="R409" i="3"/>
  <c r="R993" i="3"/>
  <c r="R1601" i="3"/>
  <c r="Q2131" i="3"/>
  <c r="S521" i="3"/>
  <c r="S665" i="3"/>
  <c r="S809" i="3"/>
  <c r="R2216" i="3"/>
  <c r="R2360" i="3"/>
  <c r="R2504" i="3"/>
  <c r="S2441" i="3"/>
  <c r="R567" i="3"/>
  <c r="R867" i="3"/>
  <c r="R1155" i="3"/>
  <c r="R1443" i="3"/>
  <c r="R1723" i="3"/>
  <c r="R2011" i="3"/>
  <c r="R2427" i="3"/>
  <c r="R283" i="3"/>
  <c r="R40" i="3"/>
  <c r="R328" i="3"/>
  <c r="R616" i="3"/>
  <c r="R904" i="3"/>
  <c r="W904" i="3" s="1"/>
  <c r="R1156" i="3"/>
  <c r="R1444" i="3"/>
  <c r="S1579" i="3"/>
  <c r="R1768" i="3"/>
  <c r="S1799" i="3"/>
  <c r="S2087" i="3"/>
  <c r="S2383" i="3"/>
  <c r="R254" i="3"/>
  <c r="R526" i="3"/>
  <c r="R954" i="3"/>
  <c r="R2478" i="3"/>
  <c r="S264" i="3"/>
  <c r="S552" i="3"/>
  <c r="S840" i="3"/>
  <c r="S185" i="3"/>
  <c r="R41" i="3"/>
  <c r="R329" i="3"/>
  <c r="R617" i="3"/>
  <c r="S394" i="3"/>
  <c r="S682" i="3"/>
  <c r="S231" i="3"/>
  <c r="S519" i="3"/>
  <c r="S1456" i="3"/>
  <c r="R913" i="3"/>
  <c r="R1201" i="3"/>
  <c r="R1489" i="3"/>
  <c r="S986" i="3"/>
  <c r="S1274" i="3"/>
  <c r="R1382" i="3"/>
  <c r="S1007" i="3"/>
  <c r="S1295" i="3"/>
  <c r="R1569" i="3"/>
  <c r="R1857" i="3"/>
  <c r="W1857" i="3" s="1"/>
  <c r="R2145" i="3"/>
  <c r="S1638" i="3"/>
  <c r="R1702" i="3"/>
  <c r="R1990" i="3"/>
  <c r="S2214" i="3"/>
  <c r="R2326" i="3"/>
  <c r="R2418" i="3"/>
  <c r="S777" i="3"/>
  <c r="R2091" i="3"/>
  <c r="R654" i="3"/>
  <c r="S282" i="3"/>
  <c r="R1377" i="3"/>
  <c r="R1889" i="3"/>
  <c r="S2150" i="3"/>
  <c r="S977" i="3"/>
  <c r="S1121" i="3"/>
  <c r="S1553" i="3"/>
  <c r="T1553" i="3" s="1"/>
  <c r="S1697" i="3"/>
  <c r="S1841" i="3"/>
  <c r="S1985" i="3"/>
  <c r="S2129" i="3"/>
  <c r="S2273" i="3"/>
  <c r="S2406" i="3"/>
  <c r="R2100" i="3"/>
  <c r="R727" i="3"/>
  <c r="R1015" i="3"/>
  <c r="R1303" i="3"/>
  <c r="R1583" i="3"/>
  <c r="R1919" i="3"/>
  <c r="R2199" i="3"/>
  <c r="R155" i="3"/>
  <c r="R435" i="3"/>
  <c r="R572" i="3"/>
  <c r="R860" i="3"/>
  <c r="R1160" i="3"/>
  <c r="R1448" i="3"/>
  <c r="S1631" i="3"/>
  <c r="R1820" i="3"/>
  <c r="S1851" i="3"/>
  <c r="S2139" i="3"/>
  <c r="S2387" i="3"/>
  <c r="S110" i="3"/>
  <c r="W110" i="3" s="1"/>
  <c r="R626" i="3"/>
  <c r="S2284" i="3"/>
  <c r="R1102" i="3"/>
  <c r="S76" i="3"/>
  <c r="W76" i="3" s="1"/>
  <c r="S652" i="3"/>
  <c r="S45" i="3"/>
  <c r="S333" i="3"/>
  <c r="R189" i="3"/>
  <c r="R477" i="3"/>
  <c r="S542" i="3"/>
  <c r="S379" i="3"/>
  <c r="S667" i="3"/>
  <c r="W667" i="3" s="1"/>
  <c r="S1028" i="3"/>
  <c r="W1028" i="3" s="1"/>
  <c r="S1364" i="3"/>
  <c r="R965" i="3"/>
  <c r="R1253" i="3"/>
  <c r="S894" i="3"/>
  <c r="S1278" i="3"/>
  <c r="W1278" i="3" s="1"/>
  <c r="R1434" i="3"/>
  <c r="S1059" i="3"/>
  <c r="W1059" i="3" s="1"/>
  <c r="S1347" i="3"/>
  <c r="S1692" i="3"/>
  <c r="S1980" i="3"/>
  <c r="R1621" i="3"/>
  <c r="S1546" i="3"/>
  <c r="S1834" i="3"/>
  <c r="R1610" i="3"/>
  <c r="R1898" i="3"/>
  <c r="S2074" i="3"/>
  <c r="R2234" i="3"/>
  <c r="R2445" i="3"/>
  <c r="S2416" i="3"/>
  <c r="R1379" i="3"/>
  <c r="S2167" i="3"/>
  <c r="S169" i="3"/>
  <c r="S1576" i="3"/>
  <c r="R2489" i="3"/>
  <c r="S501" i="3"/>
  <c r="S645" i="3"/>
  <c r="X645" i="3" s="1"/>
  <c r="S789" i="3"/>
  <c r="R2316" i="3"/>
  <c r="Y2316" i="3" s="1"/>
  <c r="R2460" i="3"/>
  <c r="S2397" i="3"/>
  <c r="R527" i="3"/>
  <c r="R827" i="3"/>
  <c r="R1115" i="3"/>
  <c r="R1403" i="3"/>
  <c r="W1403" i="3" s="1"/>
  <c r="R1683" i="3"/>
  <c r="R1971" i="3"/>
  <c r="R203" i="3"/>
  <c r="R495" i="3"/>
  <c r="R144" i="3"/>
  <c r="R432" i="3"/>
  <c r="R720" i="3"/>
  <c r="R1020" i="3"/>
  <c r="R1308" i="3"/>
  <c r="R1596" i="3"/>
  <c r="S1731" i="3"/>
  <c r="R1920" i="3"/>
  <c r="W1920" i="3" s="1"/>
  <c r="S1951" i="3"/>
  <c r="S2239" i="3"/>
  <c r="R106" i="3"/>
  <c r="R406" i="3"/>
  <c r="S210" i="3"/>
  <c r="R726" i="3"/>
  <c r="S2492" i="3"/>
  <c r="R1202" i="3"/>
  <c r="S512" i="3"/>
  <c r="S800" i="3"/>
  <c r="S145" i="3"/>
  <c r="S433" i="3"/>
  <c r="R289" i="3"/>
  <c r="R577" i="3"/>
  <c r="S642" i="3"/>
  <c r="S191" i="3"/>
  <c r="S479" i="3"/>
  <c r="S767" i="3"/>
  <c r="S1368" i="3"/>
  <c r="W1368" i="3" s="1"/>
  <c r="R825" i="3"/>
  <c r="R1113" i="3"/>
  <c r="R1401" i="3"/>
  <c r="S898" i="3"/>
  <c r="S1186" i="3"/>
  <c r="R1294" i="3"/>
  <c r="S919" i="3"/>
  <c r="W919" i="3" s="1"/>
  <c r="S1207" i="3"/>
  <c r="S1495" i="3"/>
  <c r="S1840" i="3"/>
  <c r="S2128" i="3"/>
  <c r="R1769" i="3"/>
  <c r="R2057" i="3"/>
  <c r="S1550" i="3"/>
  <c r="S1838" i="3"/>
  <c r="R1902" i="3"/>
  <c r="R2225" i="3"/>
  <c r="S2126" i="3"/>
  <c r="R2449" i="3"/>
  <c r="S2420" i="3"/>
  <c r="R1178" i="3"/>
  <c r="S2104" i="3"/>
  <c r="S981" i="3"/>
  <c r="S1125" i="3"/>
  <c r="S1269" i="3"/>
  <c r="S1413" i="3"/>
  <c r="S1557" i="3"/>
  <c r="S1701" i="3"/>
  <c r="S1845" i="3"/>
  <c r="S1989" i="3"/>
  <c r="S2133" i="3"/>
  <c r="S2277" i="3"/>
  <c r="S2410" i="3"/>
  <c r="R2108" i="3"/>
  <c r="R735" i="3"/>
  <c r="R1591" i="3"/>
  <c r="R2167" i="3"/>
  <c r="R99" i="3"/>
  <c r="T99" i="3" s="1"/>
  <c r="R87" i="3"/>
  <c r="R100" i="3"/>
  <c r="R388" i="3"/>
  <c r="R676" i="3"/>
  <c r="R964" i="3"/>
  <c r="R1264" i="3"/>
  <c r="R1552" i="3"/>
  <c r="S1687" i="3"/>
  <c r="R1876" i="3"/>
  <c r="S1907" i="3"/>
  <c r="S2195" i="3"/>
  <c r="S166" i="3"/>
  <c r="R682" i="3"/>
  <c r="S2292" i="3"/>
  <c r="S132" i="3"/>
  <c r="S756" i="3"/>
  <c r="S149" i="3"/>
  <c r="S437" i="3"/>
  <c r="R293" i="3"/>
  <c r="R581" i="3"/>
  <c r="S406" i="3"/>
  <c r="S694" i="3"/>
  <c r="S291" i="3"/>
  <c r="S579" i="3"/>
  <c r="S1276" i="3"/>
  <c r="R829" i="3"/>
  <c r="S758" i="3"/>
  <c r="S1046" i="3"/>
  <c r="R1250" i="3"/>
  <c r="S875" i="3"/>
  <c r="S1163" i="3"/>
  <c r="S1451" i="3"/>
  <c r="S1796" i="3"/>
  <c r="S2132" i="3"/>
  <c r="R1821" i="3"/>
  <c r="R2157" i="3"/>
  <c r="S1650" i="3"/>
  <c r="R1762" i="3"/>
  <c r="R2050" i="3"/>
  <c r="R2373" i="3"/>
  <c r="R2319" i="3"/>
  <c r="S2451" i="3"/>
  <c r="S2361" i="3"/>
  <c r="R478" i="3"/>
  <c r="R121" i="3"/>
  <c r="R1270" i="3"/>
  <c r="R1974" i="3"/>
  <c r="S673" i="3"/>
  <c r="S817" i="3"/>
  <c r="W817" i="3" s="1"/>
  <c r="R2344" i="3"/>
  <c r="R2488" i="3"/>
  <c r="S2449" i="3"/>
  <c r="R631" i="3"/>
  <c r="R931" i="3"/>
  <c r="R1219" i="3"/>
  <c r="R1507" i="3"/>
  <c r="R1787" i="3"/>
  <c r="R2075" i="3"/>
  <c r="R2395" i="3"/>
  <c r="R335" i="3"/>
  <c r="R447" i="3"/>
  <c r="R248" i="3"/>
  <c r="R536" i="3"/>
  <c r="R824" i="3"/>
  <c r="R1124" i="3"/>
  <c r="R1412" i="3"/>
  <c r="S1547" i="3"/>
  <c r="R1736" i="3"/>
  <c r="S1815" i="3"/>
  <c r="S2103" i="3"/>
  <c r="S2475" i="3"/>
  <c r="R366" i="3"/>
  <c r="S170" i="3"/>
  <c r="R686" i="3"/>
  <c r="S2248" i="3"/>
  <c r="R1066" i="3"/>
  <c r="S40" i="3"/>
  <c r="S328" i="3"/>
  <c r="S616" i="3"/>
  <c r="S249" i="3"/>
  <c r="R105" i="3"/>
  <c r="R393" i="3"/>
  <c r="R681" i="3"/>
  <c r="S458" i="3"/>
  <c r="S55" i="3"/>
  <c r="S343" i="3"/>
  <c r="S631" i="3"/>
  <c r="S944" i="3"/>
  <c r="S1520" i="3"/>
  <c r="R977" i="3"/>
  <c r="R1265" i="3"/>
  <c r="S1050" i="3"/>
  <c r="S1338" i="3"/>
  <c r="R1446" i="3"/>
  <c r="S1071" i="3"/>
  <c r="S1359" i="3"/>
  <c r="S1704" i="3"/>
  <c r="W1704" i="3" s="1"/>
  <c r="S1992" i="3"/>
  <c r="W1992" i="3" s="1"/>
  <c r="R1585" i="3"/>
  <c r="R1873" i="3"/>
  <c r="R2161" i="3"/>
  <c r="S1654" i="3"/>
  <c r="S1942" i="3"/>
  <c r="R1718" i="3"/>
  <c r="R2006" i="3"/>
  <c r="R2329" i="3"/>
  <c r="S2230" i="3"/>
  <c r="R2342" i="3"/>
  <c r="R2434" i="3"/>
  <c r="R35" i="3"/>
  <c r="W35" i="3" s="1"/>
  <c r="R311" i="3"/>
  <c r="S1478" i="3"/>
  <c r="S961" i="3"/>
  <c r="S1105" i="3"/>
  <c r="S1249" i="3"/>
  <c r="S1537" i="3"/>
  <c r="S1681" i="3"/>
  <c r="S1969" i="3"/>
  <c r="S2113" i="3"/>
  <c r="S2257" i="3"/>
  <c r="S2390" i="3"/>
  <c r="R2116" i="3"/>
  <c r="R743" i="3"/>
  <c r="W743" i="3" s="1"/>
  <c r="R1031" i="3"/>
  <c r="T1031" i="3" s="1"/>
  <c r="R1319" i="3"/>
  <c r="R1599" i="3"/>
  <c r="R1887" i="3"/>
  <c r="R2215" i="3"/>
  <c r="R351" i="3"/>
  <c r="R79" i="3"/>
  <c r="R204" i="3"/>
  <c r="R492" i="3"/>
  <c r="R780" i="3"/>
  <c r="R1080" i="3"/>
  <c r="R1692" i="3"/>
  <c r="R1980" i="3"/>
  <c r="S2059" i="3"/>
  <c r="S2355" i="3"/>
  <c r="R274" i="3"/>
  <c r="R546" i="3"/>
  <c r="R834" i="3"/>
  <c r="R926" i="3"/>
  <c r="R1214" i="3"/>
  <c r="S188" i="3"/>
  <c r="S476" i="3"/>
  <c r="S764" i="3"/>
  <c r="T764" i="3" s="1"/>
  <c r="S61" i="3"/>
  <c r="S349" i="3"/>
  <c r="R205" i="3"/>
  <c r="T205" i="3" s="1"/>
  <c r="R493" i="3"/>
  <c r="S558" i="3"/>
  <c r="S155" i="3"/>
  <c r="S443" i="3"/>
  <c r="S731" i="3"/>
  <c r="S1044" i="3"/>
  <c r="R1125" i="3"/>
  <c r="R1413" i="3"/>
  <c r="S958" i="3"/>
  <c r="S1246" i="3"/>
  <c r="R1354" i="3"/>
  <c r="S1267" i="3"/>
  <c r="S1612" i="3"/>
  <c r="S1900" i="3"/>
  <c r="S2188" i="3"/>
  <c r="R2069" i="3"/>
  <c r="S1562" i="3"/>
  <c r="R1626" i="3"/>
  <c r="R1914" i="3"/>
  <c r="R2285" i="3"/>
  <c r="S2186" i="3"/>
  <c r="R2298" i="3"/>
  <c r="R2390" i="3"/>
  <c r="S489" i="3"/>
  <c r="R599" i="3"/>
  <c r="R120" i="3"/>
  <c r="S1975" i="3"/>
  <c r="S522" i="3"/>
  <c r="R1521" i="3"/>
  <c r="R2450" i="3"/>
  <c r="S557" i="3"/>
  <c r="S701" i="3"/>
  <c r="S845" i="3"/>
  <c r="R2252" i="3"/>
  <c r="R2396" i="3"/>
  <c r="S2357" i="3"/>
  <c r="R2072" i="3"/>
  <c r="R687" i="3"/>
  <c r="R987" i="3"/>
  <c r="R1275" i="3"/>
  <c r="R1555" i="3"/>
  <c r="R1843" i="3"/>
  <c r="R2179" i="3"/>
  <c r="R175" i="3"/>
  <c r="R496" i="3"/>
  <c r="R784" i="3"/>
  <c r="R1084" i="3"/>
  <c r="R1372" i="3"/>
  <c r="R1660" i="3"/>
  <c r="R1984" i="3"/>
  <c r="S2063" i="3"/>
  <c r="S2359" i="3"/>
  <c r="R278" i="3"/>
  <c r="R598" i="3"/>
  <c r="R886" i="3"/>
  <c r="R1026" i="3"/>
  <c r="Q2472" i="3"/>
  <c r="S288" i="3"/>
  <c r="S576" i="3"/>
  <c r="S864" i="3"/>
  <c r="S209" i="3"/>
  <c r="R65" i="3"/>
  <c r="R353" i="3"/>
  <c r="R641" i="3"/>
  <c r="S418" i="3"/>
  <c r="S706" i="3"/>
  <c r="S303" i="3"/>
  <c r="S591" i="3"/>
  <c r="S1192" i="3"/>
  <c r="S1480" i="3"/>
  <c r="R985" i="3"/>
  <c r="R1273" i="3"/>
  <c r="S770" i="3"/>
  <c r="S1058" i="3"/>
  <c r="S1346" i="3"/>
  <c r="R1454" i="3"/>
  <c r="S1079" i="3"/>
  <c r="S1367" i="3"/>
  <c r="S1712" i="3"/>
  <c r="S2000" i="3"/>
  <c r="R1593" i="3"/>
  <c r="R1881" i="3"/>
  <c r="R2169" i="3"/>
  <c r="S1662" i="3"/>
  <c r="S1950" i="3"/>
  <c r="R1726" i="3"/>
  <c r="R2014" i="3"/>
  <c r="R2337" i="3"/>
  <c r="S2238" i="3"/>
  <c r="R2350" i="3"/>
  <c r="R2394" i="3"/>
  <c r="S585" i="3"/>
  <c r="R483" i="3"/>
  <c r="R750" i="3"/>
  <c r="S378" i="3"/>
  <c r="S1624" i="3"/>
  <c r="R2345" i="3"/>
  <c r="S1013" i="3"/>
  <c r="S1157" i="3"/>
  <c r="S1301" i="3"/>
  <c r="S1445" i="3"/>
  <c r="W1445" i="3" s="1"/>
  <c r="S1589" i="3"/>
  <c r="S1733" i="3"/>
  <c r="S1877" i="3"/>
  <c r="S2021" i="3"/>
  <c r="S2165" i="3"/>
  <c r="S2309" i="3"/>
  <c r="S2442" i="3"/>
  <c r="R2172" i="3"/>
  <c r="R799" i="3"/>
  <c r="R1087" i="3"/>
  <c r="R1375" i="3"/>
  <c r="W1375" i="3" s="1"/>
  <c r="R1703" i="3"/>
  <c r="R1991" i="3"/>
  <c r="R2407" i="3"/>
  <c r="R439" i="3"/>
  <c r="R68" i="3"/>
  <c r="R356" i="3"/>
  <c r="R644" i="3"/>
  <c r="R932" i="3"/>
  <c r="R1232" i="3"/>
  <c r="W1232" i="3" s="1"/>
  <c r="R1520" i="3"/>
  <c r="R1844" i="3"/>
  <c r="S1923" i="3"/>
  <c r="S2211" i="3"/>
  <c r="R126" i="3"/>
  <c r="R426" i="3"/>
  <c r="R794" i="3"/>
  <c r="R982" i="3"/>
  <c r="R2506" i="3"/>
  <c r="S340" i="3"/>
  <c r="S628" i="3"/>
  <c r="S309" i="3"/>
  <c r="R213" i="3"/>
  <c r="W213" i="3" s="1"/>
  <c r="R501" i="3"/>
  <c r="S278" i="3"/>
  <c r="S566" i="3"/>
  <c r="S163" i="3"/>
  <c r="S451" i="3"/>
  <c r="S739" i="3"/>
  <c r="S1148" i="3"/>
  <c r="S1436" i="3"/>
  <c r="R1085" i="3"/>
  <c r="W1085" i="3" s="1"/>
  <c r="R1373" i="3"/>
  <c r="S870" i="3"/>
  <c r="S1158" i="3"/>
  <c r="R1266" i="3"/>
  <c r="S891" i="3"/>
  <c r="S1179" i="3"/>
  <c r="S1764" i="3"/>
  <c r="S2052" i="3"/>
  <c r="R1645" i="3"/>
  <c r="R1933" i="3"/>
  <c r="S1474" i="3"/>
  <c r="S1762" i="3"/>
  <c r="R1538" i="3"/>
  <c r="R1826" i="3"/>
  <c r="R2162" i="3"/>
  <c r="S2146" i="3"/>
  <c r="R2258" i="3"/>
  <c r="R2469" i="3"/>
  <c r="S2440" i="3"/>
  <c r="R1563" i="3"/>
  <c r="S265" i="3"/>
  <c r="S1018" i="3"/>
  <c r="S2423" i="3"/>
  <c r="AA7" i="3"/>
  <c r="AA2842" i="3"/>
  <c r="AA2597" i="3"/>
  <c r="AA2802" i="3"/>
  <c r="AA2851" i="3"/>
  <c r="X2741" i="3"/>
  <c r="Z2560" i="3"/>
  <c r="U2909" i="3"/>
  <c r="Y2836" i="3"/>
  <c r="Z2411" i="3"/>
  <c r="Z1868" i="3"/>
  <c r="Y2691" i="3"/>
  <c r="Z491" i="3"/>
  <c r="Z201" i="3"/>
  <c r="Z1238" i="3"/>
  <c r="Z2594" i="3"/>
  <c r="Z2617" i="3"/>
  <c r="Q1612" i="3"/>
  <c r="Q1195" i="3"/>
  <c r="Z1016" i="3"/>
  <c r="Z2909" i="3"/>
  <c r="X2736" i="3"/>
  <c r="Z2605" i="3"/>
  <c r="Z2874" i="3"/>
  <c r="Z2968" i="3"/>
  <c r="Z127" i="3"/>
  <c r="Z474" i="3"/>
  <c r="Z569" i="3"/>
  <c r="Z850" i="3"/>
  <c r="Y2736" i="3"/>
  <c r="U2836" i="3"/>
  <c r="Z1134" i="3"/>
  <c r="Z650" i="3"/>
  <c r="Z1272" i="3"/>
  <c r="Z284" i="3"/>
  <c r="Z2836" i="3"/>
  <c r="Z1922" i="3"/>
  <c r="Z2325" i="3"/>
  <c r="Q2256" i="3"/>
  <c r="Z1165" i="3"/>
  <c r="Z541" i="3"/>
  <c r="Z1705" i="3"/>
  <c r="Q978" i="3"/>
  <c r="Q2154" i="3"/>
  <c r="Z558" i="3"/>
  <c r="Z232" i="3"/>
  <c r="Y2909" i="3"/>
  <c r="Z2870" i="3"/>
  <c r="Z2450" i="3"/>
  <c r="Z461" i="3"/>
  <c r="Z465" i="3"/>
  <c r="Z1343" i="3"/>
  <c r="Z153" i="3"/>
  <c r="Z194" i="3"/>
  <c r="Z2114" i="3"/>
  <c r="Z1170" i="3"/>
  <c r="Z317" i="3"/>
  <c r="Z1953" i="3"/>
  <c r="Z289" i="3"/>
  <c r="Z1974" i="3"/>
  <c r="Q391" i="3"/>
  <c r="Q359" i="3"/>
  <c r="Q117" i="3"/>
  <c r="Z1208" i="3"/>
  <c r="Z2878" i="3"/>
  <c r="Z2073" i="3"/>
  <c r="Z1388" i="3"/>
  <c r="U2691" i="3"/>
  <c r="X2849" i="3"/>
  <c r="AB2849" i="3" s="1"/>
  <c r="Z2779" i="3"/>
  <c r="Z1510" i="3"/>
  <c r="Z293" i="3"/>
  <c r="Z2784" i="3"/>
  <c r="Z2100" i="3"/>
  <c r="Z1693" i="3"/>
  <c r="Y2622" i="3"/>
  <c r="Z955" i="3"/>
  <c r="Z1926" i="3"/>
  <c r="Z787" i="3"/>
  <c r="X2622" i="3"/>
  <c r="Z1741" i="3"/>
  <c r="Z1916" i="3"/>
  <c r="Z1582" i="3"/>
  <c r="Z441" i="3"/>
  <c r="Z2229" i="3"/>
  <c r="Q2034" i="3"/>
  <c r="Z2622" i="3"/>
  <c r="Z770" i="3"/>
  <c r="X2617" i="3"/>
  <c r="Q962" i="3"/>
  <c r="Z2583" i="3"/>
  <c r="U2563" i="3"/>
  <c r="X2813" i="3"/>
  <c r="Z700" i="3"/>
  <c r="Z1079" i="3"/>
  <c r="Y2813" i="3"/>
  <c r="X2563" i="3"/>
  <c r="Z2921" i="3"/>
  <c r="Z2813" i="3"/>
  <c r="Z1235" i="3"/>
  <c r="Z2757" i="3"/>
  <c r="Z1728" i="3"/>
  <c r="Q254" i="3"/>
  <c r="U2757" i="3"/>
  <c r="Q1441" i="3"/>
  <c r="Q1556" i="3"/>
  <c r="X2757" i="3"/>
  <c r="Q1106" i="3"/>
  <c r="Q786" i="3"/>
  <c r="Q769" i="3"/>
  <c r="Q1050" i="3"/>
  <c r="Z2947" i="3"/>
  <c r="Q1291" i="3"/>
  <c r="Z2846" i="3"/>
  <c r="W2947" i="3"/>
  <c r="Q2033" i="3"/>
  <c r="V2033" i="3" s="1"/>
  <c r="Q2816" i="3"/>
  <c r="Z1682" i="3"/>
  <c r="Z2599" i="3"/>
  <c r="T2527" i="3"/>
  <c r="Q483" i="3"/>
  <c r="Q1192" i="3"/>
  <c r="Q2753" i="3"/>
  <c r="V2753" i="3" s="1"/>
  <c r="Z1815" i="3"/>
  <c r="Q2092" i="3"/>
  <c r="Z1121" i="3"/>
  <c r="Z2131" i="3"/>
  <c r="Q431" i="3"/>
  <c r="Z587" i="3"/>
  <c r="Z2096" i="3"/>
  <c r="Z2480" i="3"/>
  <c r="Z724" i="3"/>
  <c r="Z862" i="3"/>
  <c r="Z1091" i="3"/>
  <c r="Z435" i="3"/>
  <c r="Q2947" i="3"/>
  <c r="Y2541" i="3"/>
  <c r="Y2674" i="3"/>
  <c r="Q1917" i="3"/>
  <c r="Q1287" i="3"/>
  <c r="Z221" i="3"/>
  <c r="Z385" i="3"/>
  <c r="Z1841" i="3"/>
  <c r="Z1733" i="3"/>
  <c r="Z313" i="3"/>
  <c r="U2674" i="3"/>
  <c r="Z1330" i="3"/>
  <c r="U2886" i="3"/>
  <c r="Z2368" i="3"/>
  <c r="Z966" i="3"/>
  <c r="Z1406" i="3"/>
  <c r="Q1516" i="3"/>
  <c r="Z2552" i="3"/>
  <c r="Q1246" i="3"/>
  <c r="Q170" i="3"/>
  <c r="Z2392" i="3"/>
  <c r="Q65" i="3"/>
  <c r="Z1592" i="3"/>
  <c r="Q2642" i="3"/>
  <c r="Z2126" i="3"/>
  <c r="Z1066" i="3"/>
  <c r="Z1593" i="3"/>
  <c r="Z2568" i="3"/>
  <c r="Z2385" i="3"/>
  <c r="Z1212" i="3"/>
  <c r="Q93" i="3"/>
  <c r="V93" i="3" s="1"/>
  <c r="Q355" i="3"/>
  <c r="Q2951" i="3"/>
  <c r="Z2747" i="3"/>
  <c r="Q2780" i="3"/>
  <c r="Z2945" i="3"/>
  <c r="Z1387" i="3"/>
  <c r="Q1864" i="3"/>
  <c r="Z870" i="3"/>
  <c r="Q1619" i="3"/>
  <c r="Z1540" i="3"/>
  <c r="U2541" i="3"/>
  <c r="Z2674" i="3"/>
  <c r="Z793" i="3"/>
  <c r="Z2261" i="3"/>
  <c r="Q403" i="3"/>
  <c r="Z1639" i="3"/>
  <c r="Z1348" i="3"/>
  <c r="X2541" i="3"/>
  <c r="Q994" i="3"/>
  <c r="Z2857" i="3"/>
  <c r="Z2279" i="3"/>
  <c r="Q503" i="3"/>
  <c r="Z912" i="3"/>
  <c r="Z190" i="3"/>
  <c r="X2984" i="3"/>
  <c r="Q543" i="3"/>
  <c r="Z1336" i="3"/>
  <c r="Z2707" i="3"/>
  <c r="Z1228" i="3"/>
  <c r="Z1533" i="3"/>
  <c r="Q2510" i="3"/>
  <c r="Q684" i="3"/>
  <c r="V684" i="3" s="1"/>
  <c r="Q1155" i="3"/>
  <c r="Z1554" i="3"/>
  <c r="Z1245" i="3"/>
  <c r="Y2621" i="3"/>
  <c r="Z734" i="3"/>
  <c r="X2573" i="3"/>
  <c r="Q2174" i="3"/>
  <c r="Q2727" i="3"/>
  <c r="Z737" i="3"/>
  <c r="Z115" i="3"/>
  <c r="Q2756" i="3"/>
  <c r="V2756" i="3" s="1"/>
  <c r="Z2973" i="3"/>
  <c r="Z951" i="3"/>
  <c r="Z2087" i="3"/>
  <c r="Z980" i="3"/>
  <c r="Q1075" i="3"/>
  <c r="V1075" i="3" s="1"/>
  <c r="Z1257" i="3"/>
  <c r="Z507" i="3"/>
  <c r="Z2889" i="3"/>
  <c r="Z2117" i="3"/>
  <c r="Z271" i="3"/>
  <c r="Q187" i="3"/>
  <c r="Q178" i="3"/>
  <c r="Z630" i="3"/>
  <c r="Z1627" i="3"/>
  <c r="X2700" i="3"/>
  <c r="Z1038" i="3"/>
  <c r="Q223" i="3"/>
  <c r="Z383" i="3"/>
  <c r="Z2337" i="3"/>
  <c r="W2729" i="3"/>
  <c r="Z1263" i="3"/>
  <c r="Q732" i="3"/>
  <c r="Q53" i="3"/>
  <c r="Z1092" i="3"/>
  <c r="U2789" i="3"/>
  <c r="Z2094" i="3"/>
  <c r="Z409" i="3"/>
  <c r="Z1280" i="3"/>
  <c r="Z108" i="3"/>
  <c r="Z1269" i="3"/>
  <c r="Q1259" i="3"/>
  <c r="Q190" i="3"/>
  <c r="X2789" i="3"/>
  <c r="Y2938" i="3"/>
  <c r="Q2655" i="3"/>
  <c r="Z2938" i="3"/>
  <c r="X2599" i="3"/>
  <c r="Q1543" i="3"/>
  <c r="Z1244" i="3"/>
  <c r="Z1303" i="3"/>
  <c r="Z886" i="3"/>
  <c r="Z1430" i="3"/>
  <c r="Y2789" i="3"/>
  <c r="U2938" i="3"/>
  <c r="Z2439" i="3"/>
  <c r="Z874" i="3"/>
  <c r="Z2632" i="3"/>
  <c r="Z1614" i="3"/>
  <c r="Z2949" i="3"/>
  <c r="Z696" i="3"/>
  <c r="U2599" i="3"/>
  <c r="Z847" i="3"/>
  <c r="Z971" i="3"/>
  <c r="Z946" i="3"/>
  <c r="Q744" i="3"/>
  <c r="Z219" i="3"/>
  <c r="Z838" i="3"/>
  <c r="Z1283" i="3"/>
  <c r="Z478" i="3"/>
  <c r="Z1485" i="3"/>
  <c r="Z557" i="3"/>
  <c r="Z2789" i="3"/>
  <c r="Z2937" i="3"/>
  <c r="Q2690" i="3"/>
  <c r="V2690" i="3" s="1"/>
  <c r="Z2222" i="3"/>
  <c r="X2604" i="3"/>
  <c r="Q2103" i="3"/>
  <c r="Z1830" i="3"/>
  <c r="Q109" i="3"/>
  <c r="Z480" i="3"/>
  <c r="Q467" i="3"/>
  <c r="Z1202" i="3"/>
  <c r="Q2746" i="3"/>
  <c r="Z2624" i="3"/>
  <c r="Z2644" i="3"/>
  <c r="Q1213" i="3"/>
  <c r="V1213" i="3" s="1"/>
  <c r="Z1559" i="3"/>
  <c r="Z2217" i="3"/>
  <c r="Z2230" i="3"/>
  <c r="Z752" i="3"/>
  <c r="Z2834" i="3"/>
  <c r="Y2729" i="3"/>
  <c r="Z1390" i="3"/>
  <c r="Z2160" i="3"/>
  <c r="Z2061" i="3"/>
  <c r="Y2781" i="3"/>
  <c r="Z965" i="3"/>
  <c r="Z1876" i="3"/>
  <c r="Z825" i="3"/>
  <c r="Z591" i="3"/>
  <c r="Z890" i="3"/>
  <c r="Z1534" i="3"/>
  <c r="Q2763" i="3"/>
  <c r="Q2208" i="3"/>
  <c r="Z429" i="3"/>
  <c r="Q1608" i="3"/>
  <c r="Z2778" i="3"/>
  <c r="Z2963" i="3"/>
  <c r="Z2357" i="3"/>
  <c r="Z928" i="3"/>
  <c r="Z2797" i="3"/>
  <c r="Q58" i="3"/>
  <c r="Q319" i="3"/>
  <c r="Q1000" i="3"/>
  <c r="Z936" i="3"/>
  <c r="Q85" i="3"/>
  <c r="V85" i="3" s="1"/>
  <c r="Z2641" i="3"/>
  <c r="Z1645" i="3"/>
  <c r="Z1411" i="3"/>
  <c r="Z499" i="3"/>
  <c r="Q736" i="3"/>
  <c r="Q1526" i="3"/>
  <c r="Z2138" i="3"/>
  <c r="Z1230" i="3"/>
  <c r="Z581" i="3"/>
  <c r="Z327" i="3"/>
  <c r="Z1518" i="3"/>
  <c r="Z2320" i="3"/>
  <c r="Q1615" i="3"/>
  <c r="Z1241" i="3"/>
  <c r="Z1474" i="3"/>
  <c r="Z2692" i="3"/>
  <c r="Z1874" i="3"/>
  <c r="Z2527" i="3"/>
  <c r="Z2047" i="3"/>
  <c r="Z855" i="3"/>
  <c r="Z306" i="3"/>
  <c r="Z1224" i="3"/>
  <c r="Z2958" i="3"/>
  <c r="Z1339" i="3"/>
  <c r="Z186" i="3"/>
  <c r="Z995" i="3"/>
  <c r="Z674" i="3"/>
  <c r="Z1661" i="3"/>
  <c r="Z2719" i="3"/>
  <c r="Z2172" i="3"/>
  <c r="Q2505" i="3"/>
  <c r="U2675" i="3"/>
  <c r="Z1062" i="3"/>
  <c r="Q1347" i="3"/>
  <c r="Z2238" i="3"/>
  <c r="U2519" i="3"/>
  <c r="Z1511" i="3"/>
  <c r="Z1991" i="3"/>
  <c r="Z2988" i="3"/>
  <c r="Z1403" i="3"/>
  <c r="Q652" i="3"/>
  <c r="V652" i="3" s="1"/>
  <c r="Q230" i="3"/>
  <c r="X2681" i="3"/>
  <c r="Y2981" i="3"/>
  <c r="Z2981" i="3"/>
  <c r="Z863" i="3"/>
  <c r="Z143" i="3"/>
  <c r="Z1844" i="3"/>
  <c r="Z571" i="3"/>
  <c r="Z1416" i="3"/>
  <c r="Y2681" i="3"/>
  <c r="Z2220" i="3"/>
  <c r="Z527" i="3"/>
  <c r="Z485" i="3"/>
  <c r="Z629" i="3"/>
  <c r="Z959" i="3"/>
  <c r="Z1524" i="3"/>
  <c r="Z490" i="3"/>
  <c r="Y2675" i="3"/>
  <c r="Z2437" i="3"/>
  <c r="Z2648" i="3"/>
  <c r="Z746" i="3"/>
  <c r="Z2314" i="3"/>
  <c r="Z815" i="3"/>
  <c r="Q1473" i="3"/>
  <c r="V1473" i="3" s="1"/>
  <c r="Z393" i="3"/>
  <c r="Y2573" i="3"/>
  <c r="Z2059" i="3"/>
  <c r="Z2470" i="3"/>
  <c r="Y2700" i="3"/>
  <c r="Z1377" i="3"/>
  <c r="Z1768" i="3"/>
  <c r="Z1332" i="3"/>
  <c r="U2700" i="3"/>
  <c r="Z2271" i="3"/>
  <c r="U2648" i="3"/>
  <c r="X2889" i="3"/>
  <c r="Z1789" i="3"/>
  <c r="Z947" i="3"/>
  <c r="U2931" i="3"/>
  <c r="Z1158" i="3"/>
  <c r="Q203" i="3"/>
  <c r="Q1211" i="3"/>
  <c r="U2741" i="3"/>
  <c r="Z1110" i="3"/>
  <c r="Z252" i="3"/>
  <c r="Z934" i="3"/>
  <c r="Z438" i="3"/>
  <c r="Z2681" i="3"/>
  <c r="Q2803" i="3"/>
  <c r="V2803" i="3" s="1"/>
  <c r="Z2335" i="3"/>
  <c r="Z2675" i="3"/>
  <c r="Z2741" i="3"/>
  <c r="U2981" i="3"/>
  <c r="Z1182" i="3"/>
  <c r="Z83" i="3"/>
  <c r="Z377" i="3"/>
  <c r="Q595" i="3"/>
  <c r="U2681" i="3"/>
  <c r="Y2793" i="3"/>
  <c r="Z606" i="3"/>
  <c r="Z396" i="3"/>
  <c r="Z795" i="3"/>
  <c r="U2988" i="3"/>
  <c r="Z2540" i="3"/>
  <c r="Z2987" i="3"/>
  <c r="Z334" i="3"/>
  <c r="Z852" i="3"/>
  <c r="Z1431" i="3"/>
  <c r="Q1046" i="3"/>
  <c r="Y2520" i="3"/>
  <c r="Q1234" i="3"/>
  <c r="Z2477" i="3"/>
  <c r="Z1956" i="3"/>
  <c r="Y2952" i="3"/>
  <c r="U2520" i="3"/>
  <c r="Z2744" i="3"/>
  <c r="Q1463" i="3"/>
  <c r="Q922" i="3"/>
  <c r="Z1150" i="3"/>
  <c r="Z2218" i="3"/>
  <c r="U2952" i="3"/>
  <c r="Z1521" i="3"/>
  <c r="Z1845" i="3"/>
  <c r="Z1183" i="3"/>
  <c r="Q214" i="3"/>
  <c r="V214" i="3" s="1"/>
  <c r="Q81" i="3"/>
  <c r="Z1037" i="3"/>
  <c r="Q2658" i="3"/>
  <c r="Z1962" i="3"/>
  <c r="Y2667" i="3"/>
  <c r="Q2854" i="3"/>
  <c r="V2854" i="3" s="1"/>
  <c r="Z1714" i="3"/>
  <c r="Z2952" i="3"/>
  <c r="Z529" i="3"/>
  <c r="Z2995" i="3"/>
  <c r="Z167" i="3"/>
  <c r="Z1444" i="3"/>
  <c r="Y2739" i="3"/>
  <c r="Q331" i="3"/>
  <c r="V331" i="3" s="1"/>
  <c r="Z1731" i="3"/>
  <c r="U2707" i="3"/>
  <c r="Z2170" i="3"/>
  <c r="Z245" i="3"/>
  <c r="Z1008" i="3"/>
  <c r="Q415" i="3"/>
  <c r="V415" i="3" s="1"/>
  <c r="Z508" i="3"/>
  <c r="Q2972" i="3"/>
  <c r="Q206" i="3"/>
  <c r="Q1197" i="3"/>
  <c r="Z841" i="3"/>
  <c r="Z561" i="3"/>
  <c r="X2707" i="3"/>
  <c r="Z2520" i="3"/>
  <c r="Z2110" i="3"/>
  <c r="Z2725" i="3"/>
  <c r="Z215" i="3"/>
  <c r="Z585" i="3"/>
  <c r="Z1240" i="3"/>
  <c r="Y2752" i="3"/>
  <c r="Z2845" i="3"/>
  <c r="Z2041" i="3"/>
  <c r="Z791" i="3"/>
  <c r="Q475" i="3"/>
  <c r="Z1632" i="3"/>
  <c r="Q125" i="3"/>
  <c r="Y2641" i="3"/>
  <c r="U2984" i="3"/>
  <c r="Z1800" i="3"/>
  <c r="U2774" i="3"/>
  <c r="Z1446" i="3"/>
  <c r="Q2049" i="3"/>
  <c r="Z2445" i="3"/>
  <c r="Z1322" i="3"/>
  <c r="Z210" i="3"/>
  <c r="Z2808" i="3"/>
  <c r="Q2239" i="3"/>
  <c r="V2239" i="3" s="1"/>
  <c r="Q2022" i="3"/>
  <c r="Z1920" i="3"/>
  <c r="Y2908" i="3"/>
  <c r="Z1913" i="3"/>
  <c r="Z777" i="3"/>
  <c r="Z812" i="3"/>
  <c r="Z1093" i="3"/>
  <c r="X2908" i="3"/>
  <c r="Z2413" i="3"/>
  <c r="Z1580" i="3"/>
  <c r="Z756" i="3"/>
  <c r="Z1284" i="3"/>
  <c r="Q2281" i="3"/>
  <c r="U2823" i="3"/>
  <c r="Z1890" i="3"/>
  <c r="Z2774" i="3"/>
  <c r="Z1002" i="3"/>
  <c r="Z2823" i="3"/>
  <c r="U2641" i="3"/>
  <c r="Z173" i="3"/>
  <c r="Z1743" i="3"/>
  <c r="Z1548" i="3"/>
  <c r="Y2559" i="3"/>
  <c r="Q2762" i="3"/>
  <c r="X2823" i="3"/>
  <c r="X2774" i="3"/>
  <c r="Z61" i="3"/>
  <c r="Z1788" i="3"/>
  <c r="Z287" i="3"/>
  <c r="Z2454" i="3"/>
  <c r="U2980" i="3"/>
  <c r="Z1985" i="3"/>
  <c r="Q896" i="3"/>
  <c r="Q2393" i="3"/>
  <c r="Z2535" i="3"/>
  <c r="Z1227" i="3"/>
  <c r="Z566" i="3"/>
  <c r="U2621" i="3"/>
  <c r="Z2621" i="3"/>
  <c r="Z1159" i="3"/>
  <c r="Y2719" i="3"/>
  <c r="U2719" i="3"/>
  <c r="Z693" i="3"/>
  <c r="Q2268" i="3"/>
  <c r="Z107" i="3"/>
  <c r="Z2677" i="3"/>
  <c r="Q857" i="3"/>
  <c r="Q2749" i="3"/>
  <c r="Z1519" i="3"/>
  <c r="Y2891" i="3"/>
  <c r="Y2610" i="3"/>
  <c r="Z1630" i="3"/>
  <c r="Z427" i="3"/>
  <c r="Q1583" i="3"/>
  <c r="Q162" i="3"/>
  <c r="Z938" i="3"/>
  <c r="X2980" i="3"/>
  <c r="Z2294" i="3"/>
  <c r="Z2415" i="3"/>
  <c r="Z2396" i="3"/>
  <c r="Q2038" i="3"/>
  <c r="Z2429" i="3"/>
  <c r="Z2610" i="3"/>
  <c r="Q198" i="3"/>
  <c r="Q555" i="3"/>
  <c r="Z1477" i="3"/>
  <c r="Q644" i="3"/>
  <c r="Q740" i="3"/>
  <c r="Z1780" i="3"/>
  <c r="Z1334" i="3"/>
  <c r="Q2026" i="3"/>
  <c r="Z2522" i="3"/>
  <c r="Z875" i="3"/>
  <c r="Z1338" i="3"/>
  <c r="Z2801" i="3"/>
  <c r="Z2262" i="3"/>
  <c r="U2535" i="3"/>
  <c r="Z2459" i="3"/>
  <c r="Z2761" i="3"/>
  <c r="U2522" i="3"/>
  <c r="U2545" i="3"/>
  <c r="X2732" i="3"/>
  <c r="Z749" i="3"/>
  <c r="Q1193" i="3"/>
  <c r="Z149" i="3"/>
  <c r="Q1038" i="3"/>
  <c r="X2535" i="3"/>
  <c r="X2522" i="3"/>
  <c r="Y2732" i="3"/>
  <c r="Q2156" i="3"/>
  <c r="Z618" i="3"/>
  <c r="Q1763" i="3"/>
  <c r="Q242" i="3"/>
  <c r="X2710" i="3"/>
  <c r="U2798" i="3"/>
  <c r="Q2703" i="3"/>
  <c r="Z2132" i="3"/>
  <c r="Z1123" i="3"/>
  <c r="Z500" i="3"/>
  <c r="Z2449" i="3"/>
  <c r="Z1268" i="3"/>
  <c r="Z2291" i="3"/>
  <c r="Z2091" i="3"/>
  <c r="Z2980" i="3"/>
  <c r="Z1572" i="3"/>
  <c r="Y2798" i="3"/>
  <c r="Z2693" i="3"/>
  <c r="Z2699" i="3"/>
  <c r="Q2873" i="3"/>
  <c r="X2693" i="3"/>
  <c r="Z750" i="3"/>
  <c r="Z944" i="3"/>
  <c r="Q1350" i="3"/>
  <c r="Z968" i="3"/>
  <c r="Z2798" i="3"/>
  <c r="U2610" i="3"/>
  <c r="Z2732" i="3"/>
  <c r="Z1734" i="3"/>
  <c r="Q785" i="3"/>
  <c r="Z2579" i="3"/>
  <c r="Z1820" i="3"/>
  <c r="Z1098" i="3"/>
  <c r="X2740" i="3"/>
  <c r="Z2503" i="3"/>
  <c r="U2714" i="3"/>
  <c r="Z1304" i="3"/>
  <c r="Z1117" i="3"/>
  <c r="Z1541" i="3"/>
  <c r="Y2740" i="3"/>
  <c r="Z1529" i="3"/>
  <c r="Z2301" i="3"/>
  <c r="Z1429" i="3"/>
  <c r="Z244" i="3"/>
  <c r="Z1707" i="3"/>
  <c r="Z1535" i="3"/>
  <c r="Z1141" i="3"/>
  <c r="Z2322" i="3"/>
  <c r="Z1646" i="3"/>
  <c r="Z455" i="3"/>
  <c r="Q479" i="3"/>
  <c r="Y2893" i="3"/>
  <c r="Z220" i="3"/>
  <c r="Q1242" i="3"/>
  <c r="Z199" i="3"/>
  <c r="U2893" i="3"/>
  <c r="Z1380" i="3"/>
  <c r="Q218" i="3"/>
  <c r="Z2893" i="3"/>
  <c r="Y2995" i="3"/>
  <c r="Z2317" i="3"/>
  <c r="Z250" i="3"/>
  <c r="Z481" i="3"/>
  <c r="Z898" i="3"/>
  <c r="Q495" i="3"/>
  <c r="Q1528" i="3"/>
  <c r="Q2162" i="3"/>
  <c r="Z2687" i="3"/>
  <c r="X2677" i="3"/>
  <c r="Y2557" i="3"/>
  <c r="Z573" i="3"/>
  <c r="Q113" i="3"/>
  <c r="Z954" i="3"/>
  <c r="Z1288" i="3"/>
  <c r="Y2542" i="3"/>
  <c r="Z2353" i="3"/>
  <c r="Z988" i="3"/>
  <c r="Z2053" i="3"/>
  <c r="Z1096" i="3"/>
  <c r="Z1546" i="3"/>
  <c r="Q2804" i="3"/>
  <c r="Q2099" i="3"/>
  <c r="Z498" i="3"/>
  <c r="Z182" i="3"/>
  <c r="Z519" i="3"/>
  <c r="Z1568" i="3"/>
  <c r="U2537" i="3"/>
  <c r="Z2009" i="3"/>
  <c r="Z649" i="3"/>
  <c r="Z2546" i="3"/>
  <c r="Z414" i="3"/>
  <c r="Z714" i="3"/>
  <c r="Z675" i="3"/>
  <c r="Z509" i="3"/>
  <c r="X2537" i="3"/>
  <c r="Z1822" i="3"/>
  <c r="Z225" i="3"/>
  <c r="Z826" i="3"/>
  <c r="Z1784" i="3"/>
  <c r="U2687" i="3"/>
  <c r="Z2303" i="3"/>
  <c r="U2918" i="3"/>
  <c r="Z849" i="3"/>
  <c r="Z2607" i="3"/>
  <c r="Z1824" i="3"/>
  <c r="Z2112" i="3"/>
  <c r="U2677" i="3"/>
  <c r="Y2546" i="3"/>
  <c r="Y2607" i="3"/>
  <c r="Z1955" i="3"/>
  <c r="Q101" i="3"/>
  <c r="Z964" i="3"/>
  <c r="Z1662" i="3"/>
  <c r="Z1344" i="3"/>
  <c r="Z883" i="3"/>
  <c r="Z691" i="3"/>
  <c r="X2687" i="3"/>
  <c r="Z2216" i="3"/>
  <c r="Z297" i="3"/>
  <c r="Z285" i="3"/>
  <c r="Z2542" i="3"/>
  <c r="X2607" i="3"/>
  <c r="Z501" i="3"/>
  <c r="Z2476" i="3"/>
  <c r="Z1503" i="3"/>
  <c r="Q1346" i="3"/>
  <c r="Q2829" i="3"/>
  <c r="V2829" i="3" s="1"/>
  <c r="U2579" i="3"/>
  <c r="Z1727" i="3"/>
  <c r="Z325" i="3"/>
  <c r="Z1051" i="3"/>
  <c r="Z1759" i="3"/>
  <c r="Q274" i="3"/>
  <c r="Z575" i="3"/>
  <c r="Z1898" i="3"/>
  <c r="U2710" i="3"/>
  <c r="Q2178" i="3"/>
  <c r="Q2069" i="3"/>
  <c r="Y2579" i="3"/>
  <c r="Z2213" i="3"/>
  <c r="Y2545" i="3"/>
  <c r="X2982" i="3"/>
  <c r="Q1480" i="3"/>
  <c r="Z237" i="3"/>
  <c r="Z1544" i="3"/>
  <c r="Z1695" i="3"/>
  <c r="Z2569" i="3"/>
  <c r="Z2659" i="3"/>
  <c r="Z2485" i="3"/>
  <c r="U2982" i="3"/>
  <c r="Z144" i="3"/>
  <c r="Z147" i="3"/>
  <c r="Q1087" i="3"/>
  <c r="Z2589" i="3"/>
  <c r="U2769" i="3"/>
  <c r="Z2840" i="3"/>
  <c r="Z1657" i="3"/>
  <c r="Q2527" i="3"/>
  <c r="Q440" i="3"/>
  <c r="X2946" i="3"/>
  <c r="X2799" i="3"/>
  <c r="Z1565" i="3"/>
  <c r="Z1493" i="3"/>
  <c r="Q2961" i="3"/>
  <c r="V2961" i="3" s="1"/>
  <c r="Z2293" i="3"/>
  <c r="X2769" i="3"/>
  <c r="U2840" i="3"/>
  <c r="Y2946" i="3"/>
  <c r="Y2799" i="3"/>
  <c r="U2526" i="3"/>
  <c r="Z1086" i="3"/>
  <c r="Z694" i="3"/>
  <c r="Z1507" i="3"/>
  <c r="Z1323" i="3"/>
  <c r="Z349" i="3"/>
  <c r="Z1552" i="3"/>
  <c r="Q303" i="3"/>
  <c r="Q2061" i="3"/>
  <c r="V2061" i="3" s="1"/>
  <c r="U2946" i="3"/>
  <c r="Z2478" i="3"/>
  <c r="U2799" i="3"/>
  <c r="X2526" i="3"/>
  <c r="Z2367" i="3"/>
  <c r="Z1178" i="3"/>
  <c r="Z1261" i="3"/>
  <c r="Z463" i="3"/>
  <c r="Z967" i="3"/>
  <c r="U2569" i="3"/>
  <c r="X2840" i="3"/>
  <c r="Q2771" i="3"/>
  <c r="Z2526" i="3"/>
  <c r="Y2982" i="3"/>
  <c r="Z2665" i="3"/>
  <c r="X2569" i="3"/>
  <c r="Z2782" i="3"/>
  <c r="Q266" i="3"/>
  <c r="Z1421" i="3"/>
  <c r="Z2769" i="3"/>
  <c r="Z2545" i="3"/>
  <c r="Z1396" i="3"/>
  <c r="Z2982" i="3"/>
  <c r="Z821" i="3"/>
  <c r="Q990" i="3"/>
  <c r="Z718" i="3"/>
  <c r="Q1752" i="3"/>
  <c r="Z1404" i="3"/>
  <c r="Z1602" i="3"/>
  <c r="Y2918" i="3"/>
  <c r="Q183" i="3"/>
  <c r="X2745" i="3"/>
  <c r="Z330" i="3"/>
  <c r="Z958" i="3"/>
  <c r="Z2917" i="3"/>
  <c r="U2745" i="3"/>
  <c r="Z504" i="3"/>
  <c r="Z2710" i="3"/>
  <c r="Z853" i="3"/>
  <c r="Z2164" i="3"/>
  <c r="Z1673" i="3"/>
  <c r="Z1699" i="3"/>
  <c r="Z2500" i="3"/>
  <c r="Z2914" i="3"/>
  <c r="Z1557" i="3"/>
  <c r="Z1798" i="3"/>
  <c r="U2917" i="3"/>
  <c r="Z1007" i="3"/>
  <c r="Z437" i="3"/>
  <c r="Z2537" i="3"/>
  <c r="Y2629" i="3"/>
  <c r="Z2201" i="3"/>
  <c r="Z868" i="3"/>
  <c r="Z2931" i="3"/>
  <c r="Z1206" i="3"/>
  <c r="U2782" i="3"/>
  <c r="Z1137" i="3"/>
  <c r="Z177" i="3"/>
  <c r="Z2946" i="3"/>
  <c r="Z451" i="3"/>
  <c r="Y2931" i="3"/>
  <c r="Z1321" i="3"/>
  <c r="Z1353" i="3"/>
  <c r="Z828" i="3"/>
  <c r="Z2740" i="3"/>
  <c r="Z2404" i="3"/>
  <c r="Z488" i="3"/>
  <c r="Z2358" i="3"/>
  <c r="Z1292" i="3"/>
  <c r="U2911" i="3"/>
  <c r="Z2723" i="3"/>
  <c r="Z1706" i="3"/>
  <c r="Z1779" i="3"/>
  <c r="Z2440" i="3"/>
  <c r="Z660" i="3"/>
  <c r="Z1103" i="3"/>
  <c r="Z1760" i="3"/>
  <c r="Y2911" i="3"/>
  <c r="Z1488" i="3"/>
  <c r="Q135" i="3"/>
  <c r="Z1914" i="3"/>
  <c r="Z2351" i="3"/>
  <c r="Z2911" i="3"/>
  <c r="Z876" i="3"/>
  <c r="Z2028" i="3"/>
  <c r="Z1577" i="3"/>
  <c r="Z240" i="3"/>
  <c r="Z2507" i="3"/>
  <c r="Z1248" i="3"/>
  <c r="Z1825" i="3"/>
  <c r="Z1836" i="3"/>
  <c r="Z1793" i="3"/>
  <c r="Z176" i="3"/>
  <c r="W2835" i="3"/>
  <c r="U2550" i="3"/>
  <c r="Z2060" i="3"/>
  <c r="Z1905" i="3"/>
  <c r="U2731" i="3"/>
  <c r="Z2549" i="3"/>
  <c r="Z843" i="3"/>
  <c r="Y2711" i="3"/>
  <c r="Q1247" i="3"/>
  <c r="X2671" i="3"/>
  <c r="Z281" i="3"/>
  <c r="Z1054" i="3"/>
  <c r="Z768" i="3"/>
  <c r="U2759" i="3"/>
  <c r="X2923" i="3"/>
  <c r="Z2711" i="3"/>
  <c r="Z1340" i="3"/>
  <c r="Z2869" i="3"/>
  <c r="Z283" i="3"/>
  <c r="Z2907" i="3"/>
  <c r="W2869" i="3"/>
  <c r="Z2979" i="3"/>
  <c r="W2872" i="3"/>
  <c r="U2979" i="3"/>
  <c r="Z1787" i="3"/>
  <c r="X2979" i="3"/>
  <c r="Q986" i="3"/>
  <c r="Z2235" i="3"/>
  <c r="X2907" i="3"/>
  <c r="Z830" i="3"/>
  <c r="Z2488" i="3"/>
  <c r="Y2516" i="3"/>
  <c r="Z348" i="3"/>
  <c r="Z594" i="3"/>
  <c r="Y2869" i="3"/>
  <c r="Z1719" i="3"/>
  <c r="Z343" i="3"/>
  <c r="Z2856" i="3"/>
  <c r="Z1973" i="3"/>
  <c r="Z373" i="3"/>
  <c r="Z797" i="3"/>
  <c r="Q89" i="3"/>
  <c r="Q186" i="3"/>
  <c r="Y2671" i="3"/>
  <c r="U2729" i="3"/>
  <c r="U2711" i="3"/>
  <c r="Z2461" i="3"/>
  <c r="U2793" i="3"/>
  <c r="Z2319" i="3"/>
  <c r="Z110" i="3"/>
  <c r="Z301" i="3"/>
  <c r="Z1537" i="3"/>
  <c r="Z844" i="3"/>
  <c r="U2671" i="3"/>
  <c r="X2731" i="3"/>
  <c r="U2561" i="3"/>
  <c r="Z2082" i="3"/>
  <c r="Z2255" i="3"/>
  <c r="Z1358" i="3"/>
  <c r="Z156" i="3"/>
  <c r="Z764" i="3"/>
  <c r="Z1196" i="3"/>
  <c r="Z1434" i="3"/>
  <c r="Z341" i="3"/>
  <c r="Q660" i="3"/>
  <c r="X2729" i="3"/>
  <c r="Z2671" i="3"/>
  <c r="Q2030" i="3"/>
  <c r="X2561" i="3"/>
  <c r="Q1637" i="3"/>
  <c r="Z798" i="3"/>
  <c r="Q1209" i="3"/>
  <c r="Y2561" i="3"/>
  <c r="Q2558" i="3"/>
  <c r="Z2223" i="3"/>
  <c r="Z893" i="3"/>
  <c r="Z1569" i="3"/>
  <c r="Z1058" i="3"/>
  <c r="Q1950" i="3"/>
  <c r="Z2923" i="3"/>
  <c r="U2695" i="3"/>
  <c r="Q45" i="3"/>
  <c r="Z645" i="3"/>
  <c r="Z911" i="3"/>
  <c r="Y2695" i="3"/>
  <c r="Q371" i="3"/>
  <c r="Z1401" i="3"/>
  <c r="Z567" i="3"/>
  <c r="Y2944" i="3"/>
  <c r="AB2944" i="3" s="1"/>
  <c r="Z2453" i="3"/>
  <c r="Z1149" i="3"/>
  <c r="Z1033" i="3"/>
  <c r="Z2695" i="3"/>
  <c r="T2807" i="3"/>
  <c r="Z282" i="3"/>
  <c r="Z1812" i="3"/>
  <c r="Z1392" i="3"/>
  <c r="U2944" i="3"/>
  <c r="Z2731" i="3"/>
  <c r="Z1625" i="3"/>
  <c r="Z1368" i="3"/>
  <c r="Z2043" i="3"/>
  <c r="Z1021" i="3"/>
  <c r="Z1538" i="3"/>
  <c r="Z761" i="3"/>
  <c r="Y2923" i="3"/>
  <c r="Z1025" i="3"/>
  <c r="X2899" i="3"/>
  <c r="Z639" i="3"/>
  <c r="Q1595" i="3"/>
  <c r="Z2561" i="3"/>
  <c r="Z1633" i="3"/>
  <c r="Z2944" i="3"/>
  <c r="Z1631" i="3"/>
  <c r="U2923" i="3"/>
  <c r="Z2793" i="3"/>
  <c r="Z1049" i="3"/>
  <c r="Z725" i="3"/>
  <c r="Z1354" i="3"/>
  <c r="X2695" i="3"/>
  <c r="Z1978" i="3"/>
  <c r="Z2120" i="3"/>
  <c r="Z2460" i="3"/>
  <c r="Z1961" i="3"/>
  <c r="Q57" i="3"/>
  <c r="Z961" i="3"/>
  <c r="Z2343" i="3"/>
  <c r="Y2899" i="3"/>
  <c r="U2900" i="3"/>
  <c r="Q1492" i="3"/>
  <c r="Y2844" i="3"/>
  <c r="Z1960" i="3"/>
  <c r="Z665" i="3"/>
  <c r="Z1198" i="3"/>
  <c r="Q2077" i="3"/>
  <c r="Z1886" i="3"/>
  <c r="Z421" i="3"/>
  <c r="Z1723" i="3"/>
  <c r="U2514" i="3"/>
  <c r="W2632" i="3"/>
  <c r="Z1034" i="3"/>
  <c r="Z1918" i="3"/>
  <c r="Z2079" i="3"/>
  <c r="Q2639" i="3"/>
  <c r="V2639" i="3" s="1"/>
  <c r="Q2683" i="3"/>
  <c r="Z2758" i="3"/>
  <c r="Z422" i="3"/>
  <c r="Z447" i="3"/>
  <c r="Z1597" i="3"/>
  <c r="Z514" i="3"/>
  <c r="Q2186" i="3"/>
  <c r="Z2067" i="3"/>
  <c r="Z1289" i="3"/>
  <c r="Z1849" i="3"/>
  <c r="Q374" i="3"/>
  <c r="Q395" i="3"/>
  <c r="Q683" i="3"/>
  <c r="Z309" i="3"/>
  <c r="Q1191" i="3"/>
  <c r="Z2273" i="3"/>
  <c r="AB2851" i="3"/>
  <c r="Q603" i="3"/>
  <c r="Z1755" i="3"/>
  <c r="Z1613" i="3"/>
  <c r="Z1167" i="3"/>
  <c r="Z1520" i="3"/>
  <c r="Z956" i="3"/>
  <c r="Z605" i="3"/>
  <c r="Z899" i="3"/>
  <c r="Z1532" i="3"/>
  <c r="Z2108" i="3"/>
  <c r="Y2811" i="3"/>
  <c r="Y2565" i="3"/>
  <c r="Z1385" i="3"/>
  <c r="Z1077" i="3"/>
  <c r="Z1275" i="3"/>
  <c r="Q399" i="3"/>
  <c r="Z1100" i="3"/>
  <c r="Z1162" i="3"/>
  <c r="Z2530" i="3"/>
  <c r="Z2649" i="3"/>
  <c r="Z2283" i="3"/>
  <c r="Z1190" i="3"/>
  <c r="Z1325" i="3"/>
  <c r="Z247" i="3"/>
  <c r="Z1319" i="3"/>
  <c r="Z932" i="3"/>
  <c r="U2649" i="3"/>
  <c r="Q339" i="3"/>
  <c r="U2559" i="3"/>
  <c r="Z1553" i="3"/>
  <c r="Y2758" i="3"/>
  <c r="Q2718" i="3"/>
  <c r="Z2890" i="3"/>
  <c r="Z1650" i="3"/>
  <c r="Z1382" i="3"/>
  <c r="Z940" i="3"/>
  <c r="Z2682" i="3"/>
  <c r="X2758" i="3"/>
  <c r="Z1571" i="3"/>
  <c r="Z687" i="3"/>
  <c r="Z484" i="3"/>
  <c r="Z809" i="3"/>
  <c r="Z2876" i="3"/>
  <c r="Z1584" i="3"/>
  <c r="Y2993" i="3"/>
  <c r="Z1834" i="3"/>
  <c r="Z565" i="3"/>
  <c r="Z601" i="3"/>
  <c r="Z369" i="3"/>
  <c r="Z745" i="3"/>
  <c r="Y2577" i="3"/>
  <c r="Z1605" i="3"/>
  <c r="U2849" i="3"/>
  <c r="Y2968" i="3"/>
  <c r="Y2733" i="3"/>
  <c r="AB2733" i="3" s="1"/>
  <c r="U2899" i="3"/>
  <c r="Z2195" i="3"/>
  <c r="Z1466" i="3"/>
  <c r="Z1461" i="3"/>
  <c r="Z586" i="3"/>
  <c r="Z2959" i="3"/>
  <c r="U2968" i="3"/>
  <c r="X2712" i="3"/>
  <c r="Z1774" i="3"/>
  <c r="Z753" i="3"/>
  <c r="Z520" i="3"/>
  <c r="Z1057" i="3"/>
  <c r="Z231" i="3"/>
  <c r="Z1679" i="3"/>
  <c r="Z1417" i="3"/>
  <c r="Y2539" i="3"/>
  <c r="Q1603" i="3"/>
  <c r="Z542" i="3"/>
  <c r="U2673" i="3"/>
  <c r="Z574" i="3"/>
  <c r="Z1320" i="3"/>
  <c r="Z2277" i="3"/>
  <c r="U2709" i="3"/>
  <c r="Z1934" i="3"/>
  <c r="Z1239" i="3"/>
  <c r="Z1300" i="3"/>
  <c r="Z1489" i="3"/>
  <c r="X2709" i="3"/>
  <c r="Q668" i="3"/>
  <c r="Z822" i="3"/>
  <c r="Z2709" i="3"/>
  <c r="Z2849" i="3"/>
  <c r="Z2269" i="3"/>
  <c r="Z2044" i="3"/>
  <c r="Z1265" i="3"/>
  <c r="Z2715" i="3"/>
  <c r="Z2795" i="3"/>
  <c r="Z213" i="3"/>
  <c r="Q262" i="3"/>
  <c r="Q222" i="3"/>
  <c r="Z502" i="3"/>
  <c r="Z1818" i="3"/>
  <c r="Z2577" i="3"/>
  <c r="Y2795" i="3"/>
  <c r="Y2715" i="3"/>
  <c r="Z614" i="3"/>
  <c r="Z411" i="3"/>
  <c r="Z620" i="3"/>
  <c r="U2817" i="3"/>
  <c r="Z2372" i="3"/>
  <c r="Z2423" i="3"/>
  <c r="U2795" i="3"/>
  <c r="Z2942" i="3"/>
  <c r="Z2252" i="3"/>
  <c r="Q2234" i="3"/>
  <c r="X2795" i="3"/>
  <c r="U2867" i="3"/>
  <c r="Z2669" i="3"/>
  <c r="U2733" i="3"/>
  <c r="Q1253" i="3"/>
  <c r="Q189" i="3"/>
  <c r="Z428" i="3"/>
  <c r="Z1790" i="3"/>
  <c r="Z1357" i="3"/>
  <c r="Z548" i="3"/>
  <c r="Z1696" i="3"/>
  <c r="U2593" i="3"/>
  <c r="Z2129" i="3"/>
  <c r="Z2733" i="3"/>
  <c r="Z332" i="3"/>
  <c r="Z1986" i="3"/>
  <c r="Z1823" i="3"/>
  <c r="Z318" i="3"/>
  <c r="Z2089" i="3"/>
  <c r="Y2712" i="3"/>
  <c r="Z731" i="3"/>
  <c r="Z2468" i="3"/>
  <c r="U2715" i="3"/>
  <c r="Q2369" i="3"/>
  <c r="Z1063" i="3"/>
  <c r="Z2930" i="3"/>
  <c r="Z1349" i="3"/>
  <c r="Z2603" i="3"/>
  <c r="Z597" i="3"/>
  <c r="Z647" i="3"/>
  <c r="Z1308" i="3"/>
  <c r="Z382" i="3"/>
  <c r="Z1799" i="3"/>
  <c r="Q347" i="3"/>
  <c r="Z1585" i="3"/>
  <c r="Z263" i="3"/>
  <c r="Y2673" i="3"/>
  <c r="Z2176" i="3"/>
  <c r="Z2673" i="3"/>
  <c r="Z2570" i="3"/>
  <c r="Z277" i="3"/>
  <c r="Z2817" i="3"/>
  <c r="Z1858" i="3"/>
  <c r="Z114" i="3"/>
  <c r="Z1455" i="3"/>
  <c r="Z312" i="3"/>
  <c r="Z67" i="3"/>
  <c r="Z329" i="3"/>
  <c r="U2669" i="3"/>
  <c r="Z2045" i="3"/>
  <c r="Z314" i="3"/>
  <c r="Z2717" i="3"/>
  <c r="Z1640" i="3"/>
  <c r="Z711" i="3"/>
  <c r="Z2143" i="3"/>
  <c r="Q1892" i="3"/>
  <c r="Z195" i="3"/>
  <c r="Z1904" i="3"/>
  <c r="Q2755" i="3"/>
  <c r="Y2669" i="3"/>
  <c r="Z2868" i="3"/>
  <c r="Z1677" i="3"/>
  <c r="Z2062" i="3"/>
  <c r="Z1997" i="3"/>
  <c r="Z2541" i="3"/>
  <c r="Z2574" i="3"/>
  <c r="Y2930" i="3"/>
  <c r="Z663" i="3"/>
  <c r="Z680" i="3"/>
  <c r="U2712" i="3"/>
  <c r="Q1870" i="3"/>
  <c r="Z1026" i="3"/>
  <c r="Z1138" i="3"/>
  <c r="Z305" i="3"/>
  <c r="Z914" i="3"/>
  <c r="X2817" i="3"/>
  <c r="U2930" i="3"/>
  <c r="Z989" i="3"/>
  <c r="Z1523" i="3"/>
  <c r="Z505" i="3"/>
  <c r="Z2311" i="3"/>
  <c r="Z2867" i="3"/>
  <c r="Z1549" i="3"/>
  <c r="Z1232" i="3"/>
  <c r="Z1923" i="3"/>
  <c r="Z2084" i="3"/>
  <c r="Z2318" i="3"/>
  <c r="Q1778" i="3"/>
  <c r="Z695" i="3"/>
  <c r="Z2712" i="3"/>
  <c r="Z1381" i="3"/>
  <c r="Z2379" i="3"/>
  <c r="Z159" i="3"/>
  <c r="Z1829" i="3"/>
  <c r="Z443" i="3"/>
  <c r="Z2508" i="3"/>
  <c r="Z1539" i="3"/>
  <c r="Z2571" i="3"/>
  <c r="Q2365" i="3"/>
  <c r="U2577" i="3"/>
  <c r="Z2012" i="3"/>
  <c r="Z1001" i="3"/>
  <c r="Z1369" i="3"/>
  <c r="Z1598" i="3"/>
  <c r="Z755" i="3"/>
  <c r="X2914" i="3"/>
  <c r="Z733" i="3"/>
  <c r="U2546" i="3"/>
  <c r="Z1112" i="3"/>
  <c r="Z2745" i="3"/>
  <c r="Q2105" i="3"/>
  <c r="Y2914" i="3"/>
  <c r="Z468" i="3"/>
  <c r="Z1807" i="3"/>
  <c r="Z1745" i="3"/>
  <c r="Z1469" i="3"/>
  <c r="Z1011" i="3"/>
  <c r="Z2918" i="3"/>
  <c r="U2914" i="3"/>
  <c r="Q572" i="3"/>
  <c r="Z2327" i="3"/>
  <c r="Z2383" i="3"/>
  <c r="Q642" i="3"/>
  <c r="Q1987" i="3"/>
  <c r="Q957" i="3"/>
  <c r="Z2191" i="3"/>
  <c r="Z2629" i="3"/>
  <c r="Z1290" i="3"/>
  <c r="U2605" i="3"/>
  <c r="Z1833" i="3"/>
  <c r="Z1408" i="3"/>
  <c r="Z2736" i="3"/>
  <c r="Z1514" i="3"/>
  <c r="Z2585" i="3"/>
  <c r="Z1221" i="3"/>
  <c r="Z1879" i="3"/>
  <c r="Z2159" i="3"/>
  <c r="Z1910" i="3"/>
  <c r="Z784" i="3"/>
  <c r="Z311" i="3"/>
  <c r="Z2421" i="3"/>
  <c r="Z672" i="3"/>
  <c r="Z2246" i="3"/>
  <c r="Z2519" i="3"/>
  <c r="Z239" i="3"/>
  <c r="X2880" i="3"/>
  <c r="X2910" i="3"/>
  <c r="Z623" i="3"/>
  <c r="Z352" i="3"/>
  <c r="Z1176" i="3"/>
  <c r="Z1333" i="3"/>
  <c r="Z420" i="3"/>
  <c r="Z1296" i="3"/>
  <c r="Z796" i="3"/>
  <c r="Z2691" i="3"/>
  <c r="U2880" i="3"/>
  <c r="Z2168" i="3"/>
  <c r="Y2910" i="3"/>
  <c r="Z1468" i="3"/>
  <c r="Y2905" i="3"/>
  <c r="Z1937" i="3"/>
  <c r="Z880" i="3"/>
  <c r="Z679" i="3"/>
  <c r="Z2171" i="3"/>
  <c r="Z1266" i="3"/>
  <c r="Z1660" i="3"/>
  <c r="Z116" i="3"/>
  <c r="Z984" i="3"/>
  <c r="Z2373" i="3"/>
  <c r="Z1356" i="3"/>
  <c r="Z2024" i="3"/>
  <c r="Z1638" i="3"/>
  <c r="Z781" i="3"/>
  <c r="Z1179" i="3"/>
  <c r="Z1069" i="3"/>
  <c r="U2629" i="3"/>
  <c r="Z2880" i="3"/>
  <c r="Z1457" i="3"/>
  <c r="Z1068" i="3"/>
  <c r="Z1458" i="3"/>
  <c r="Z1255" i="3"/>
  <c r="Z448" i="3"/>
  <c r="Z1352" i="3"/>
  <c r="Z2466" i="3"/>
  <c r="Z2474" i="3"/>
  <c r="Z2910" i="3"/>
  <c r="Z2152" i="3"/>
  <c r="Z322" i="3"/>
  <c r="Z1129" i="3"/>
  <c r="Q884" i="3"/>
  <c r="Z94" i="3"/>
  <c r="Y2958" i="3"/>
  <c r="U2831" i="3"/>
  <c r="Z192" i="3"/>
  <c r="Z60" i="3"/>
  <c r="Q619" i="3"/>
  <c r="Q59" i="3"/>
  <c r="Z2352" i="3"/>
  <c r="Z2502" i="3"/>
  <c r="Q1472" i="3"/>
  <c r="V1472" i="3" s="1"/>
  <c r="Z260" i="3"/>
  <c r="Z434" i="3"/>
  <c r="Q386" i="3"/>
  <c r="V386" i="3" s="1"/>
  <c r="Z2667" i="3"/>
  <c r="Z2759" i="3"/>
  <c r="X2667" i="3"/>
  <c r="Z2243" i="3"/>
  <c r="Z69" i="3"/>
  <c r="Z1464" i="3"/>
  <c r="Q1443" i="3"/>
  <c r="Z2765" i="3"/>
  <c r="U2940" i="3"/>
  <c r="Z2395" i="3"/>
  <c r="Z1982" i="3"/>
  <c r="Z867" i="3"/>
  <c r="Z735" i="3"/>
  <c r="Z1083" i="3"/>
  <c r="Z2109" i="3"/>
  <c r="Z920" i="3"/>
  <c r="Z1506" i="3"/>
  <c r="Z551" i="3"/>
  <c r="Z1081" i="3"/>
  <c r="Q700" i="3"/>
  <c r="Q676" i="3"/>
  <c r="Z462" i="3"/>
  <c r="U2516" i="3"/>
  <c r="Z1881" i="3"/>
  <c r="Z2259" i="3"/>
  <c r="Z1666" i="3"/>
  <c r="Z1792" i="3"/>
  <c r="Z1786" i="3"/>
  <c r="X2588" i="3"/>
  <c r="Z2155" i="3"/>
  <c r="Z919" i="3"/>
  <c r="Z2904" i="3"/>
  <c r="Z2591" i="3"/>
  <c r="Z1409" i="3"/>
  <c r="Z275" i="3"/>
  <c r="Q174" i="3"/>
  <c r="Z155" i="3"/>
  <c r="Z678" i="3"/>
  <c r="Z960" i="3"/>
  <c r="Z2417" i="3"/>
  <c r="X2546" i="3"/>
  <c r="Z1930" i="3"/>
  <c r="Z406" i="3"/>
  <c r="Q953" i="3"/>
  <c r="V953" i="3" s="1"/>
  <c r="Z2189" i="3"/>
  <c r="Y2904" i="3"/>
  <c r="Z358" i="3"/>
  <c r="Z243" i="3"/>
  <c r="Z1114" i="3"/>
  <c r="U2883" i="3"/>
  <c r="Z2347" i="3"/>
  <c r="Z1642" i="3"/>
  <c r="U2588" i="3"/>
  <c r="Z2754" i="3"/>
  <c r="Z2894" i="3"/>
  <c r="Z405" i="3"/>
  <c r="Z1647" i="3"/>
  <c r="Z2625" i="3"/>
  <c r="Z1397" i="3"/>
  <c r="Z1772" i="3"/>
  <c r="Z992" i="3"/>
  <c r="Z1536" i="3"/>
  <c r="Q379" i="3"/>
  <c r="Z365" i="3"/>
  <c r="Z2640" i="3"/>
  <c r="Y2895" i="3"/>
  <c r="Z2051" i="3"/>
  <c r="Y2666" i="3"/>
  <c r="Z829" i="3"/>
  <c r="Z1379" i="3"/>
  <c r="Z985" i="3"/>
  <c r="Z568" i="3"/>
  <c r="Z2405" i="3"/>
  <c r="Z197" i="3"/>
  <c r="Q1032" i="3"/>
  <c r="Q640" i="3"/>
  <c r="Z99" i="3"/>
  <c r="Q2672" i="3"/>
  <c r="X2894" i="3"/>
  <c r="Z175" i="3"/>
  <c r="Z1641" i="3"/>
  <c r="Z1621" i="3"/>
  <c r="Z1599" i="3"/>
  <c r="Z866" i="3"/>
  <c r="Q1596" i="3"/>
  <c r="Z891" i="3"/>
  <c r="Z482" i="3"/>
  <c r="U2750" i="3"/>
  <c r="Y2883" i="3"/>
  <c r="X2895" i="3"/>
  <c r="Z2148" i="3"/>
  <c r="Z751" i="3"/>
  <c r="Z686" i="3"/>
  <c r="Z1264" i="3"/>
  <c r="Z1372" i="3"/>
  <c r="Z1094" i="3"/>
  <c r="Z506" i="3"/>
  <c r="Z741" i="3"/>
  <c r="Z1738" i="3"/>
  <c r="Z2424" i="3"/>
  <c r="Z2412" i="3"/>
  <c r="Z2895" i="3"/>
  <c r="Z2799" i="3"/>
  <c r="Z681" i="3"/>
  <c r="Z1715" i="3"/>
  <c r="Z2573" i="3"/>
  <c r="Z2378" i="3"/>
  <c r="T2750" i="3"/>
  <c r="X2714" i="3"/>
  <c r="U2869" i="3"/>
  <c r="Z2204" i="3"/>
  <c r="X2625" i="3"/>
  <c r="Z2863" i="3"/>
  <c r="Z813" i="3"/>
  <c r="Z180" i="3"/>
  <c r="Z2516" i="3"/>
  <c r="Z1031" i="3"/>
  <c r="Z1832" i="3"/>
  <c r="Z2356" i="3"/>
  <c r="Z1341" i="3"/>
  <c r="Z706" i="3"/>
  <c r="Z578" i="3"/>
  <c r="Z1617" i="3"/>
  <c r="Z592" i="3"/>
  <c r="Z515" i="3"/>
  <c r="Z902" i="3"/>
  <c r="Z184" i="3"/>
  <c r="Q2398" i="3"/>
  <c r="Z2694" i="3"/>
  <c r="Z1957" i="3"/>
  <c r="Z1684" i="3"/>
  <c r="Z1104" i="3"/>
  <c r="Z1326" i="3"/>
  <c r="Z726" i="3"/>
  <c r="Z1490" i="3"/>
  <c r="Z549" i="3"/>
  <c r="Z1090" i="3"/>
  <c r="Z1629" i="3"/>
  <c r="Z1952" i="3"/>
  <c r="Z2309" i="3"/>
  <c r="X2869" i="3"/>
  <c r="Z2018" i="3"/>
  <c r="Z1188" i="3"/>
  <c r="Z1972" i="3"/>
  <c r="Z1376" i="3"/>
  <c r="Z1803" i="3"/>
  <c r="Z2282" i="3"/>
  <c r="Y2625" i="3"/>
  <c r="Q1345" i="3"/>
  <c r="Z84" i="3"/>
  <c r="Z950" i="3"/>
  <c r="Z1126" i="3"/>
  <c r="Z1576" i="3"/>
  <c r="Q299" i="3"/>
  <c r="V299" i="3" s="1"/>
  <c r="Q1043" i="3"/>
  <c r="V1043" i="3" s="1"/>
  <c r="Z2360" i="3"/>
  <c r="Z2872" i="3"/>
  <c r="Z550" i="3"/>
  <c r="Q1017" i="3"/>
  <c r="Z2286" i="3"/>
  <c r="Z1988" i="3"/>
  <c r="Z2340" i="3"/>
  <c r="Z1180" i="3"/>
  <c r="Z1214" i="3"/>
  <c r="Z1115" i="3"/>
  <c r="Z1694" i="3"/>
  <c r="Z2359" i="3"/>
  <c r="Z2063" i="3"/>
  <c r="Z526" i="3"/>
  <c r="Z2588" i="3"/>
  <c r="Z1884" i="3"/>
  <c r="Q1044" i="3"/>
  <c r="Q861" i="3"/>
  <c r="Z1119" i="3"/>
  <c r="Z1939" i="3"/>
  <c r="Z729" i="3"/>
  <c r="Z2106" i="3"/>
  <c r="Z1711" i="3"/>
  <c r="Z2210" i="3"/>
  <c r="Z730" i="3"/>
  <c r="Z877" i="3"/>
  <c r="T2824" i="3"/>
  <c r="Z1366" i="3"/>
  <c r="Z654" i="3"/>
  <c r="Z521" i="3"/>
  <c r="Q2852" i="3"/>
  <c r="Z2773" i="3"/>
  <c r="Z2879" i="3"/>
  <c r="Q1225" i="3"/>
  <c r="Z510" i="3"/>
  <c r="Q226" i="3"/>
  <c r="Q1014" i="3"/>
  <c r="Q2021" i="3"/>
  <c r="Z704" i="3"/>
  <c r="Z54" i="3"/>
  <c r="Q848" i="3"/>
  <c r="Z2299" i="3"/>
  <c r="Z169" i="3"/>
  <c r="Q169" i="3"/>
  <c r="Q1173" i="3"/>
  <c r="V1173" i="3" s="1"/>
  <c r="Z1173" i="3"/>
  <c r="Q193" i="3"/>
  <c r="Z193" i="3"/>
  <c r="Q806" i="3"/>
  <c r="Z806" i="3"/>
  <c r="Q1685" i="3"/>
  <c r="Z1685" i="3"/>
  <c r="Q794" i="3"/>
  <c r="Z794" i="3"/>
  <c r="Q562" i="3"/>
  <c r="Z562" i="3"/>
  <c r="Q1837" i="3"/>
  <c r="V1837" i="3" s="1"/>
  <c r="Z1837" i="3"/>
  <c r="Q2072" i="3"/>
  <c r="Z2072" i="3"/>
  <c r="Q1966" i="3"/>
  <c r="Z1966" i="3"/>
  <c r="Q361" i="3"/>
  <c r="Z361" i="3"/>
  <c r="Q1420" i="3"/>
  <c r="Z1420" i="3"/>
  <c r="U2810" i="3"/>
  <c r="X2810" i="3"/>
  <c r="U2885" i="3"/>
  <c r="X2885" i="3"/>
  <c r="Z2524" i="3"/>
  <c r="Q2524" i="3"/>
  <c r="Z78" i="3"/>
  <c r="Q78" i="3"/>
  <c r="Q1116" i="3"/>
  <c r="Z1116" i="3"/>
  <c r="Q71" i="3"/>
  <c r="Z71" i="3"/>
  <c r="Q1897" i="3"/>
  <c r="V1897" i="3" s="1"/>
  <c r="Z1897" i="3"/>
  <c r="Q1143" i="3"/>
  <c r="Z1143" i="3"/>
  <c r="Q1869" i="3"/>
  <c r="Z1869" i="3"/>
  <c r="Q2882" i="3"/>
  <c r="Z2882" i="3"/>
  <c r="Q2029" i="3"/>
  <c r="Z2029" i="3"/>
  <c r="Z2643" i="3"/>
  <c r="Q2643" i="3"/>
  <c r="U2549" i="3"/>
  <c r="Z728" i="3"/>
  <c r="Q728" i="3"/>
  <c r="Q2037" i="3"/>
  <c r="Z2037" i="3"/>
  <c r="Z2787" i="3"/>
  <c r="Q2787" i="3"/>
  <c r="V2787" i="3" s="1"/>
  <c r="Q2102" i="3"/>
  <c r="Z2102" i="3"/>
  <c r="Q1282" i="3"/>
  <c r="Z1282" i="3"/>
  <c r="Z2848" i="3"/>
  <c r="Q2848" i="3"/>
  <c r="V2848" i="3" s="1"/>
  <c r="Q1439" i="3"/>
  <c r="V1439" i="3" s="1"/>
  <c r="Z1439" i="3"/>
  <c r="Z2955" i="3"/>
  <c r="Q2955" i="3"/>
  <c r="Q2142" i="3"/>
  <c r="Z2142" i="3"/>
  <c r="Q2554" i="3"/>
  <c r="V2554" i="3" s="1"/>
  <c r="Z2554" i="3"/>
  <c r="Q1810" i="3"/>
  <c r="V1810" i="3" s="1"/>
  <c r="Z1810" i="3"/>
  <c r="Z1132" i="3"/>
  <c r="Q1132" i="3"/>
  <c r="Q2071" i="3"/>
  <c r="Z2071" i="3"/>
  <c r="Q2512" i="3"/>
  <c r="V2512" i="3" s="1"/>
  <c r="Z2512" i="3"/>
  <c r="Z320" i="3"/>
  <c r="Q320" i="3"/>
  <c r="Q923" i="3"/>
  <c r="Z923" i="3"/>
  <c r="Q532" i="3"/>
  <c r="V532" i="3" s="1"/>
  <c r="Z532" i="3"/>
  <c r="Q2078" i="3"/>
  <c r="Z2078" i="3"/>
  <c r="Y2589" i="3"/>
  <c r="X2589" i="3"/>
  <c r="U2589" i="3"/>
  <c r="Q1277" i="3"/>
  <c r="Z1277" i="3"/>
  <c r="Q1891" i="3"/>
  <c r="Z1891" i="3"/>
  <c r="Q2008" i="3"/>
  <c r="Z2008" i="3"/>
  <c r="Q2637" i="3"/>
  <c r="V2637" i="3" s="1"/>
  <c r="Z2637" i="3"/>
  <c r="Q664" i="3"/>
  <c r="Z664" i="3"/>
  <c r="X2879" i="3"/>
  <c r="Y2879" i="3"/>
  <c r="Q1853" i="3"/>
  <c r="Z1853" i="3"/>
  <c r="Q759" i="3"/>
  <c r="Z759" i="3"/>
  <c r="Z692" i="3"/>
  <c r="Q692" i="3"/>
  <c r="Q346" i="3"/>
  <c r="V346" i="3" s="1"/>
  <c r="Z346" i="3"/>
  <c r="Q1589" i="3"/>
  <c r="Z1589" i="3"/>
  <c r="Z1866" i="3"/>
  <c r="Q1866" i="3"/>
  <c r="Q424" i="3"/>
  <c r="Z424" i="3"/>
  <c r="Q2014" i="3"/>
  <c r="Z2014" i="3"/>
  <c r="Q1722" i="3"/>
  <c r="Z1722" i="3"/>
  <c r="Q2341" i="3"/>
  <c r="Z2341" i="3"/>
  <c r="Q118" i="3"/>
  <c r="V118" i="3" s="1"/>
  <c r="Z118" i="3"/>
  <c r="Q102" i="3"/>
  <c r="Z102" i="3"/>
  <c r="U2723" i="3"/>
  <c r="Y2723" i="3"/>
  <c r="X2723" i="3"/>
  <c r="Q2676" i="3"/>
  <c r="V2676" i="3" s="1"/>
  <c r="Z2676" i="3"/>
  <c r="Q1089" i="3"/>
  <c r="V1089" i="3" s="1"/>
  <c r="Z1089" i="3"/>
  <c r="Q1351" i="3"/>
  <c r="Z1351" i="3"/>
  <c r="Q2906" i="3"/>
  <c r="V2906" i="3" s="1"/>
  <c r="Z2906" i="3"/>
  <c r="Q1555" i="3"/>
  <c r="Z1555" i="3"/>
  <c r="X2701" i="3"/>
  <c r="U2701" i="3"/>
  <c r="Q1047" i="3"/>
  <c r="Z1047" i="3"/>
  <c r="Z2650" i="3"/>
  <c r="Q2650" i="3"/>
  <c r="Q1676" i="3"/>
  <c r="Z1676" i="3"/>
  <c r="Z1708" i="3"/>
  <c r="Q1708" i="3"/>
  <c r="Q913" i="3"/>
  <c r="Z913" i="3"/>
  <c r="Q1770" i="3"/>
  <c r="Z1770" i="3"/>
  <c r="Q2380" i="3"/>
  <c r="Z2380" i="3"/>
  <c r="Z150" i="3"/>
  <c r="Q150" i="3"/>
  <c r="Q2768" i="3"/>
  <c r="V2768" i="3" s="1"/>
  <c r="Z2768" i="3"/>
  <c r="X2977" i="3"/>
  <c r="U2977" i="3"/>
  <c r="Q1906" i="3"/>
  <c r="Z1906" i="3"/>
  <c r="Q1407" i="3"/>
  <c r="V1407" i="3" s="1"/>
  <c r="Z1407" i="3"/>
  <c r="Q1737" i="3"/>
  <c r="V1737" i="3" s="1"/>
  <c r="Z1737" i="3"/>
  <c r="Q2329" i="3"/>
  <c r="Z2329" i="3"/>
  <c r="Z129" i="3"/>
  <c r="Q129" i="3"/>
  <c r="Q41" i="3"/>
  <c r="Z1542" i="3"/>
  <c r="Z1668" i="3"/>
  <c r="Z1948" i="3"/>
  <c r="U2667" i="3"/>
  <c r="Q2270" i="3"/>
  <c r="Q2770" i="3"/>
  <c r="V2770" i="3" s="1"/>
  <c r="Z757" i="3"/>
  <c r="Q87" i="3"/>
  <c r="Z87" i="3"/>
  <c r="Q2227" i="3"/>
  <c r="Z2227" i="3"/>
  <c r="Q903" i="3"/>
  <c r="Z903" i="3"/>
  <c r="Q2113" i="3"/>
  <c r="Z2113" i="3"/>
  <c r="Q2150" i="3"/>
  <c r="Z2150" i="3"/>
  <c r="Z1078" i="3"/>
  <c r="Z1177" i="3"/>
  <c r="X2773" i="3"/>
  <c r="R92" i="3"/>
  <c r="Z92" i="3"/>
  <c r="Z998" i="3"/>
  <c r="Z445" i="3"/>
  <c r="Z1764" i="3"/>
  <c r="Z1386" i="3"/>
  <c r="Q831" i="3"/>
  <c r="Z2636" i="3"/>
  <c r="Q2967" i="3"/>
  <c r="Z2025" i="3"/>
  <c r="Z2493" i="3"/>
  <c r="Z2403" i="3"/>
  <c r="U2879" i="3"/>
  <c r="Z2272" i="3"/>
  <c r="Q2653" i="3"/>
  <c r="Z2653" i="3"/>
  <c r="Q593" i="3"/>
  <c r="Z593" i="3"/>
  <c r="Q1185" i="3"/>
  <c r="Z1185" i="3"/>
  <c r="Q917" i="3"/>
  <c r="Z917" i="3"/>
  <c r="X2915" i="3"/>
  <c r="U2915" i="3"/>
  <c r="X2652" i="3"/>
  <c r="U2652" i="3"/>
  <c r="Y2652" i="3"/>
  <c r="R238" i="3"/>
  <c r="Z238" i="3"/>
  <c r="Q748" i="3"/>
  <c r="Q2792" i="3"/>
  <c r="Z2370" i="3"/>
  <c r="Z2737" i="3"/>
  <c r="Y2773" i="3"/>
  <c r="Z1028" i="3"/>
  <c r="Q430" i="3"/>
  <c r="Q1563" i="3"/>
  <c r="Z1563" i="3"/>
  <c r="U2765" i="3"/>
  <c r="Q1371" i="3"/>
  <c r="V1371" i="3" s="1"/>
  <c r="Z1371" i="3"/>
  <c r="Q1811" i="3"/>
  <c r="Z1811" i="3"/>
  <c r="Q2934" i="3"/>
  <c r="V2934" i="3" s="1"/>
  <c r="Z2934" i="3"/>
  <c r="U2680" i="3"/>
  <c r="X2680" i="3"/>
  <c r="Z1061" i="3"/>
  <c r="Z1817" i="3"/>
  <c r="Z2489" i="3"/>
  <c r="Z615" i="3"/>
  <c r="Z2922" i="3"/>
  <c r="Q2523" i="3"/>
  <c r="Z2523" i="3"/>
  <c r="X2785" i="3"/>
  <c r="Y2785" i="3"/>
  <c r="Q476" i="3"/>
  <c r="Z476" i="3"/>
  <c r="Q1692" i="3"/>
  <c r="Z1692" i="3"/>
  <c r="Q1970" i="3"/>
  <c r="Z1970" i="3"/>
  <c r="Q1872" i="3"/>
  <c r="V1872" i="3" s="1"/>
  <c r="Z1872" i="3"/>
  <c r="X2514" i="3"/>
  <c r="Y2514" i="3"/>
  <c r="Q161" i="3"/>
  <c r="Z161" i="3"/>
  <c r="Z1163" i="3"/>
  <c r="Q1163" i="3"/>
  <c r="Q2634" i="3"/>
  <c r="Z2634" i="3"/>
  <c r="Q2517" i="3"/>
  <c r="Z2517" i="3"/>
  <c r="Q758" i="3"/>
  <c r="Z457" i="3"/>
  <c r="Z858" i="3"/>
  <c r="Z1018" i="3"/>
  <c r="Z1107" i="3"/>
  <c r="Z701" i="3"/>
  <c r="Z1804" i="3"/>
  <c r="Q2101" i="3"/>
  <c r="Z2088" i="3"/>
  <c r="U2871" i="3"/>
  <c r="Q2862" i="3"/>
  <c r="V2862" i="3" s="1"/>
  <c r="Z141" i="3"/>
  <c r="Z2619" i="3"/>
  <c r="Q2619" i="3"/>
  <c r="Z2572" i="3"/>
  <c r="Q2572" i="3"/>
  <c r="Z345" i="3"/>
  <c r="Z2433" i="3"/>
  <c r="Z2339" i="3"/>
  <c r="Y2977" i="3"/>
  <c r="Z2977" i="3"/>
  <c r="Z2382" i="3"/>
  <c r="Z771" i="3"/>
  <c r="Z2701" i="3"/>
  <c r="Z871" i="3"/>
  <c r="Y2786" i="3"/>
  <c r="Z638" i="3"/>
  <c r="Z1893" i="3"/>
  <c r="Y2871" i="3"/>
  <c r="Z1085" i="3"/>
  <c r="Z338" i="3"/>
  <c r="R2689" i="3"/>
  <c r="V2689" i="3" s="1"/>
  <c r="Z2689" i="3"/>
  <c r="Z577" i="3"/>
  <c r="Z910" i="3"/>
  <c r="Z2871" i="3"/>
  <c r="Y2922" i="3"/>
  <c r="Z458" i="3"/>
  <c r="Z885" i="3"/>
  <c r="Q1678" i="3"/>
  <c r="Z1678" i="3"/>
  <c r="Q2290" i="3"/>
  <c r="Z2290" i="3"/>
  <c r="Q2766" i="3"/>
  <c r="V2766" i="3" s="1"/>
  <c r="Z2766" i="3"/>
  <c r="Q2730" i="3"/>
  <c r="V2730" i="3" s="1"/>
  <c r="Z2730" i="3"/>
  <c r="Q2165" i="3"/>
  <c r="Z2165" i="3"/>
  <c r="Q1894" i="3"/>
  <c r="V1894" i="3" s="1"/>
  <c r="Z1894" i="3"/>
  <c r="Q2219" i="3"/>
  <c r="Z2219" i="3"/>
  <c r="U2922" i="3"/>
  <c r="U2773" i="3"/>
  <c r="Z51" i="3"/>
  <c r="Q412" i="3"/>
  <c r="V412" i="3" s="1"/>
  <c r="Z412" i="3"/>
  <c r="Q2085" i="3"/>
  <c r="Z2085" i="3"/>
  <c r="Q100" i="3"/>
  <c r="V100" i="3" s="1"/>
  <c r="Z100" i="3"/>
  <c r="Q833" i="3"/>
  <c r="V833" i="3" s="1"/>
  <c r="Z833" i="3"/>
  <c r="Q2055" i="3"/>
  <c r="Z2055" i="3"/>
  <c r="Y2737" i="3"/>
  <c r="X2737" i="3"/>
  <c r="U2737" i="3"/>
  <c r="Q1652" i="3"/>
  <c r="Z1652" i="3"/>
  <c r="Q2306" i="3"/>
  <c r="Z2306" i="3"/>
  <c r="Q1060" i="3"/>
  <c r="Z1060" i="3"/>
  <c r="Q528" i="3"/>
  <c r="V528" i="3" s="1"/>
  <c r="Z528" i="3"/>
  <c r="Q1547" i="3"/>
  <c r="Z1547" i="3"/>
  <c r="Z2706" i="3"/>
  <c r="Q2706" i="3"/>
  <c r="Q2966" i="3"/>
  <c r="V2966" i="3" s="1"/>
  <c r="Z2966" i="3"/>
  <c r="Q1301" i="3"/>
  <c r="Z1301" i="3"/>
  <c r="Q2548" i="3"/>
  <c r="V2548" i="3" s="1"/>
  <c r="Z2548" i="3"/>
  <c r="Q2501" i="3"/>
  <c r="Z2501" i="3"/>
  <c r="Q1151" i="3"/>
  <c r="V1151" i="3" s="1"/>
  <c r="Z1151" i="3"/>
  <c r="Q1243" i="3"/>
  <c r="Z1243" i="3"/>
  <c r="Z2791" i="3"/>
  <c r="Q2791" i="3"/>
  <c r="Z2042" i="3"/>
  <c r="Z2231" i="3"/>
  <c r="Z2887" i="3"/>
  <c r="Z1258" i="3"/>
  <c r="Q905" i="3"/>
  <c r="Z1484" i="3"/>
  <c r="Z969" i="3"/>
  <c r="W2551" i="3"/>
  <c r="Y2940" i="3"/>
  <c r="X2542" i="3"/>
  <c r="Z2323" i="3"/>
  <c r="Z1256" i="3"/>
  <c r="Z2484" i="3"/>
  <c r="U2542" i="3"/>
  <c r="Z670" i="3"/>
  <c r="Z1355" i="3"/>
  <c r="Z2700" i="3"/>
  <c r="Z1148" i="3"/>
  <c r="Q632" i="3"/>
  <c r="Z554" i="3"/>
  <c r="Z209" i="3"/>
  <c r="Z473" i="3"/>
  <c r="Z941" i="3"/>
  <c r="Z2616" i="3"/>
  <c r="U2613" i="3"/>
  <c r="X2649" i="3"/>
  <c r="Z2943" i="3"/>
  <c r="Z1940" i="3"/>
  <c r="Z2399" i="3"/>
  <c r="Y2889" i="3"/>
  <c r="Q703" i="3"/>
  <c r="Z690" i="3"/>
  <c r="Z2866" i="3"/>
  <c r="Z2651" i="3"/>
  <c r="Z2409" i="3"/>
  <c r="Z2613" i="3"/>
  <c r="Z2050" i="3"/>
  <c r="Z727" i="3"/>
  <c r="Z2285" i="3"/>
  <c r="Z1052" i="3"/>
  <c r="Z991" i="3"/>
  <c r="Z1398" i="3"/>
  <c r="Z340" i="3"/>
  <c r="Z1072" i="3"/>
  <c r="Z2908" i="3"/>
  <c r="Z1954" i="3"/>
  <c r="Z2940" i="3"/>
  <c r="Z1187" i="3"/>
  <c r="Z2107" i="3"/>
  <c r="X2887" i="3"/>
  <c r="Z1410" i="3"/>
  <c r="Z2652" i="3"/>
  <c r="Y2887" i="3"/>
  <c r="Z802" i="3"/>
  <c r="Z2984" i="3"/>
  <c r="Z1567" i="3"/>
  <c r="Z2593" i="3"/>
  <c r="Z709" i="3"/>
  <c r="Z1562" i="3"/>
  <c r="Z207" i="3"/>
  <c r="Z1739" i="3"/>
  <c r="Q1027" i="3"/>
  <c r="Z626" i="3"/>
  <c r="Z996" i="3"/>
  <c r="U2825" i="3"/>
  <c r="U2844" i="3"/>
  <c r="X2884" i="3"/>
  <c r="Y2742" i="3"/>
  <c r="Y2886" i="3"/>
  <c r="Z1189" i="3"/>
  <c r="Z1312" i="3"/>
  <c r="Z1164" i="3"/>
  <c r="Z2016" i="3"/>
  <c r="Z908" i="3"/>
  <c r="Z1216" i="3"/>
  <c r="Z1273" i="3"/>
  <c r="X2825" i="3"/>
  <c r="Q2662" i="3"/>
  <c r="Z2278" i="3"/>
  <c r="X2821" i="3"/>
  <c r="Y2884" i="3"/>
  <c r="U2742" i="3"/>
  <c r="Z444" i="3"/>
  <c r="Z185" i="3"/>
  <c r="Z2321" i="3"/>
  <c r="Q1990" i="3"/>
  <c r="Z651" i="3"/>
  <c r="Z1146" i="3"/>
  <c r="Y2825" i="3"/>
  <c r="Y2821" i="3"/>
  <c r="Z2124" i="3"/>
  <c r="Z2467" i="3"/>
  <c r="Q2596" i="3"/>
  <c r="Z590" i="3"/>
  <c r="Z1365" i="3"/>
  <c r="Z2419" i="3"/>
  <c r="Y2900" i="3"/>
  <c r="Z1941" i="3"/>
  <c r="Z2010" i="3"/>
  <c r="Z1055" i="3"/>
  <c r="Z2225" i="3"/>
  <c r="Z1010" i="3"/>
  <c r="Z413" i="3"/>
  <c r="Z1579" i="3"/>
  <c r="Z2886" i="3"/>
  <c r="Z2058" i="3"/>
  <c r="Z494" i="3"/>
  <c r="Z1036" i="3"/>
  <c r="Z140" i="3"/>
  <c r="Z1281" i="3"/>
  <c r="Z381" i="3"/>
  <c r="Z151" i="3"/>
  <c r="Z397" i="3"/>
  <c r="Z2054" i="3"/>
  <c r="Q2497" i="3"/>
  <c r="Z1124" i="3"/>
  <c r="Z1984" i="3"/>
  <c r="Z633" i="3"/>
  <c r="Q635" i="3"/>
  <c r="Z454" i="3"/>
  <c r="Z673" i="3"/>
  <c r="X2847" i="3"/>
  <c r="Z1747" i="3"/>
  <c r="Z2847" i="3"/>
  <c r="Z1938" i="3"/>
  <c r="Z2783" i="3"/>
  <c r="Q2850" i="3"/>
  <c r="V2850" i="3" s="1"/>
  <c r="Z2900" i="3"/>
  <c r="Z2821" i="3"/>
  <c r="Z979" i="3"/>
  <c r="Z1848" i="3"/>
  <c r="Z1758" i="3"/>
  <c r="Z1998" i="3"/>
  <c r="Q367" i="3"/>
  <c r="Z1327" i="3"/>
  <c r="Z489" i="3"/>
  <c r="Z1697" i="3"/>
  <c r="Q363" i="3"/>
  <c r="U2847" i="3"/>
  <c r="Z2679" i="3"/>
  <c r="Z2362" i="3"/>
  <c r="Z2844" i="3"/>
  <c r="Z669" i="3"/>
  <c r="Z497" i="3"/>
  <c r="Z1059" i="3"/>
  <c r="Z588" i="3"/>
  <c r="Z1111" i="3"/>
  <c r="Z2391" i="3"/>
  <c r="Q1875" i="3"/>
  <c r="Z268" i="3"/>
  <c r="Z1828" i="3"/>
  <c r="U2679" i="3"/>
  <c r="Z2251" i="3"/>
  <c r="Z1053" i="3"/>
  <c r="Z1402" i="3"/>
  <c r="Z544" i="3"/>
  <c r="Z1981" i="3"/>
  <c r="Q1099" i="3"/>
  <c r="Z1271" i="3"/>
  <c r="Z2556" i="3"/>
  <c r="Q2722" i="3"/>
  <c r="Z604" i="3"/>
  <c r="Z308" i="3"/>
  <c r="Z1118" i="3"/>
  <c r="Z1260" i="3"/>
  <c r="Z1459" i="3"/>
  <c r="Z2326" i="3"/>
  <c r="Z559" i="3"/>
  <c r="X2679" i="3"/>
  <c r="U2905" i="3"/>
  <c r="Z1423" i="3"/>
  <c r="Z2224" i="3"/>
  <c r="Z538" i="3"/>
  <c r="Z42" i="3"/>
  <c r="Z389" i="3"/>
  <c r="Z2905" i="3"/>
  <c r="Z2331" i="3"/>
  <c r="U2985" i="3"/>
  <c r="Z2742" i="3"/>
  <c r="Z1517" i="3"/>
  <c r="Z2205" i="3"/>
  <c r="Z1175" i="3"/>
  <c r="Z1101" i="3"/>
  <c r="Z350" i="3"/>
  <c r="Z2187" i="3"/>
  <c r="W2899" i="3"/>
  <c r="U2933" i="3"/>
  <c r="Z517" i="3"/>
  <c r="Z276" i="3"/>
  <c r="Z1671" i="3"/>
  <c r="Q790" i="3"/>
  <c r="Z158" i="3"/>
  <c r="Z234" i="3"/>
  <c r="U2645" i="3"/>
  <c r="Q2266" i="3"/>
  <c r="V2266" i="3" s="1"/>
  <c r="Z2735" i="3"/>
  <c r="U2531" i="3"/>
  <c r="Z2788" i="3"/>
  <c r="Z2456" i="3"/>
  <c r="Z2432" i="3"/>
  <c r="Z1267" i="3"/>
  <c r="Z530" i="3"/>
  <c r="Z2858" i="3"/>
  <c r="Z2257" i="3"/>
  <c r="Z1704" i="3"/>
  <c r="Z2310" i="3"/>
  <c r="Z2019" i="3"/>
  <c r="Z1885" i="3"/>
  <c r="Q2039" i="3"/>
  <c r="Z1690" i="3"/>
  <c r="Z2482" i="3"/>
  <c r="X2645" i="3"/>
  <c r="AB2645" i="3" s="1"/>
  <c r="Z1826" i="3"/>
  <c r="Z2448" i="3"/>
  <c r="U2553" i="3"/>
  <c r="X2811" i="3"/>
  <c r="Z2864" i="3"/>
  <c r="Q2407" i="3"/>
  <c r="V2407" i="3" s="1"/>
  <c r="U2781" i="3"/>
  <c r="Z2790" i="3"/>
  <c r="Z459" i="3"/>
  <c r="Z1144" i="3"/>
  <c r="Z48" i="3"/>
  <c r="Z2892" i="3"/>
  <c r="Z2308" i="3"/>
  <c r="Z2121" i="3"/>
  <c r="Z2495" i="3"/>
  <c r="Z1588" i="3"/>
  <c r="Z1725" i="3"/>
  <c r="Z1496" i="3"/>
  <c r="Y2633" i="3"/>
  <c r="X2553" i="3"/>
  <c r="U2811" i="3"/>
  <c r="Z2661" i="3"/>
  <c r="Z2820" i="3"/>
  <c r="Z2553" i="3"/>
  <c r="Z1236" i="3"/>
  <c r="Z799" i="3"/>
  <c r="Z106" i="3"/>
  <c r="U2529" i="3"/>
  <c r="Z2330" i="3"/>
  <c r="Z205" i="3"/>
  <c r="Z823" i="3"/>
  <c r="Z2371" i="3"/>
  <c r="Z2729" i="3"/>
  <c r="Z2899" i="3"/>
  <c r="Z2815" i="3"/>
  <c r="Z256" i="3"/>
  <c r="Q739" i="3"/>
  <c r="U2583" i="3"/>
  <c r="X2583" i="3"/>
  <c r="Z1022" i="3"/>
  <c r="Q73" i="3"/>
  <c r="Q375" i="3"/>
  <c r="Z168" i="3"/>
  <c r="Z1200" i="3"/>
  <c r="Z522" i="3"/>
  <c r="Z583" i="3"/>
  <c r="Z854" i="3"/>
  <c r="Y2553" i="3"/>
  <c r="Z2463" i="3"/>
  <c r="Z1618" i="3"/>
  <c r="Z1586" i="3"/>
  <c r="Z2529" i="3"/>
  <c r="Z819" i="3"/>
  <c r="Q901" i="3"/>
  <c r="Z160" i="3"/>
  <c r="Z2374" i="3"/>
  <c r="Z1486" i="3"/>
  <c r="Z1896" i="3"/>
  <c r="Y2896" i="3"/>
  <c r="Z402" i="3"/>
  <c r="X2531" i="3"/>
  <c r="Z1623" i="3"/>
  <c r="Z1324" i="3"/>
  <c r="Q2992" i="3"/>
  <c r="Z1508" i="3"/>
  <c r="Z2122" i="3"/>
  <c r="Z2587" i="3"/>
  <c r="Z851" i="3"/>
  <c r="Y2790" i="3"/>
  <c r="Z1067" i="3"/>
  <c r="Z39" i="3"/>
  <c r="Z580" i="3"/>
  <c r="Z272" i="3"/>
  <c r="Z1578" i="3"/>
  <c r="Z765" i="3"/>
  <c r="Z1951" i="3"/>
  <c r="Z918" i="3"/>
  <c r="Q105" i="3"/>
  <c r="Z1414" i="3"/>
  <c r="U2587" i="3"/>
  <c r="Z1852" i="3"/>
  <c r="Z2166" i="3"/>
  <c r="Z2431" i="3"/>
  <c r="Z2226" i="3"/>
  <c r="Z2452" i="3"/>
  <c r="Z228" i="3"/>
  <c r="Z2633" i="3"/>
  <c r="Z1045" i="3"/>
  <c r="Z1360" i="3"/>
  <c r="Z723" i="3"/>
  <c r="Z1393" i="3"/>
  <c r="Z2200" i="3"/>
  <c r="Z2401" i="3"/>
  <c r="Z1120" i="3"/>
  <c r="Z713" i="3"/>
  <c r="Z1797" i="3"/>
  <c r="Q636" i="3"/>
  <c r="Z315" i="3"/>
  <c r="Z600" i="3"/>
  <c r="Z535" i="3"/>
  <c r="Z2180" i="3"/>
  <c r="Z1620" i="3"/>
  <c r="Z2182" i="3"/>
  <c r="Y2933" i="3"/>
  <c r="Z987" i="3"/>
  <c r="Z496" i="3"/>
  <c r="Z326" i="3"/>
  <c r="Z2254" i="3"/>
  <c r="X2892" i="3"/>
  <c r="AB2892" i="3" s="1"/>
  <c r="U2892" i="3"/>
  <c r="Z1413" i="3"/>
  <c r="Z1133" i="3"/>
  <c r="Z2280" i="3"/>
  <c r="X2015" i="3"/>
  <c r="X2587" i="3"/>
  <c r="Q2748" i="3"/>
  <c r="AB2597" i="3"/>
  <c r="U2735" i="3"/>
  <c r="Z2134" i="3"/>
  <c r="Z1482" i="3"/>
  <c r="U2939" i="3"/>
  <c r="U2995" i="3"/>
  <c r="Z2581" i="3"/>
  <c r="Q1009" i="3"/>
  <c r="Z2302" i="3"/>
  <c r="Z70" i="3"/>
  <c r="Z1749" i="3"/>
  <c r="Z1460" i="3"/>
  <c r="Z2005" i="3"/>
  <c r="Z1311" i="3"/>
  <c r="Z2896" i="3"/>
  <c r="U2896" i="3"/>
  <c r="Y2531" i="3"/>
  <c r="Z539" i="3"/>
  <c r="Z666" i="3"/>
  <c r="Z1042" i="3"/>
  <c r="Z840" i="3"/>
  <c r="Q1095" i="3"/>
  <c r="V1095" i="3" s="1"/>
  <c r="Z471" i="3"/>
  <c r="Z930" i="3"/>
  <c r="X2858" i="3"/>
  <c r="Q2861" i="3"/>
  <c r="Q2364" i="3"/>
  <c r="Z2531" i="3"/>
  <c r="Y2939" i="3"/>
  <c r="Z2939" i="3"/>
  <c r="Z839" i="3"/>
  <c r="Q780" i="3"/>
  <c r="Z372" i="3"/>
  <c r="Q1184" i="3"/>
  <c r="Z2479" i="3"/>
  <c r="Q1945" i="3"/>
  <c r="Z1172" i="3"/>
  <c r="U2790" i="3"/>
  <c r="Z2194" i="3"/>
  <c r="Z1483" i="3"/>
  <c r="Z1936" i="3"/>
  <c r="Z1703" i="3"/>
  <c r="Z1006" i="3"/>
  <c r="Z1611" i="3"/>
  <c r="Z1251" i="3"/>
  <c r="Z721" i="3"/>
  <c r="Y2858" i="3"/>
  <c r="Z2242" i="3"/>
  <c r="X2735" i="3"/>
  <c r="Z2645" i="3"/>
  <c r="Z2781" i="3"/>
  <c r="Z1023" i="3"/>
  <c r="Z123" i="3"/>
  <c r="Z1590" i="3"/>
  <c r="Z1672" i="3"/>
  <c r="Z296" i="3"/>
  <c r="Z816" i="3"/>
  <c r="Z2933" i="3"/>
  <c r="Z722" i="3"/>
  <c r="X2633" i="3"/>
  <c r="Z2811" i="3"/>
  <c r="Q154" i="3"/>
  <c r="Z353" i="3"/>
  <c r="Z1145" i="3"/>
  <c r="Z248" i="3"/>
  <c r="X2933" i="3"/>
  <c r="Z2185" i="3"/>
  <c r="Z217" i="3"/>
  <c r="Z280" i="3"/>
  <c r="Z774" i="3"/>
  <c r="X344" i="3"/>
  <c r="Z1207" i="3"/>
  <c r="Q335" i="3"/>
  <c r="X2993" i="3"/>
  <c r="Z2361" i="3"/>
  <c r="U2834" i="3"/>
  <c r="Z2184" i="3"/>
  <c r="Z2209" i="3"/>
  <c r="Z130" i="3"/>
  <c r="Z2993" i="3"/>
  <c r="Z2543" i="3"/>
  <c r="U2805" i="3"/>
  <c r="Z1570" i="3"/>
  <c r="Q166" i="3"/>
  <c r="Z453" i="3"/>
  <c r="Z926" i="3"/>
  <c r="Q894" i="3"/>
  <c r="Z2838" i="3"/>
  <c r="Y2960" i="3"/>
  <c r="AB2960" i="3" s="1"/>
  <c r="U2604" i="3"/>
  <c r="X2834" i="3"/>
  <c r="Z1378" i="3"/>
  <c r="Z227" i="3"/>
  <c r="Q246" i="3"/>
  <c r="Z1233" i="3"/>
  <c r="Z512" i="3"/>
  <c r="Z1204" i="3"/>
  <c r="U2015" i="3"/>
  <c r="Z1318" i="3"/>
  <c r="Z1767" i="3"/>
  <c r="Z879" i="3"/>
  <c r="U2960" i="3"/>
  <c r="Z983" i="3"/>
  <c r="Z2163" i="3"/>
  <c r="Q95" i="3"/>
  <c r="Z1048" i="3"/>
  <c r="Y2806" i="3"/>
  <c r="Z442" i="3"/>
  <c r="Z916" i="3"/>
  <c r="U2812" i="3"/>
  <c r="Y2759" i="3"/>
  <c r="Z2586" i="3"/>
  <c r="Q1591" i="3"/>
  <c r="Z1298" i="3"/>
  <c r="Z47" i="3"/>
  <c r="Z1231" i="3"/>
  <c r="Z1487" i="3"/>
  <c r="Z1681" i="3"/>
  <c r="Z518" i="3"/>
  <c r="Z2104" i="3"/>
  <c r="Z88" i="3"/>
  <c r="X2919" i="3"/>
  <c r="U2919" i="3"/>
  <c r="Z124" i="3"/>
  <c r="Z1064" i="3"/>
  <c r="Z2274" i="3"/>
  <c r="Q856" i="3"/>
  <c r="Z152" i="3"/>
  <c r="Z1551" i="3"/>
  <c r="X2812" i="3"/>
  <c r="U2991" i="3"/>
  <c r="Z2704" i="3"/>
  <c r="X2744" i="3"/>
  <c r="Z817" i="3"/>
  <c r="Z921" i="3"/>
  <c r="Z655" i="3"/>
  <c r="Z2812" i="3"/>
  <c r="Z257" i="3"/>
  <c r="Q1986" i="3"/>
  <c r="Q1297" i="3"/>
  <c r="Z1813" i="3"/>
  <c r="Z2714" i="3"/>
  <c r="Z1452" i="3"/>
  <c r="Z2567" i="3"/>
  <c r="Y2919" i="3"/>
  <c r="Z2300" i="3"/>
  <c r="Z1688" i="3"/>
  <c r="Z291" i="3"/>
  <c r="U2744" i="3"/>
  <c r="Z1405" i="3"/>
  <c r="Z2775" i="3"/>
  <c r="Z775" i="3"/>
  <c r="Z408" i="3"/>
  <c r="Z1147" i="3"/>
  <c r="Z120" i="3"/>
  <c r="Z977" i="3"/>
  <c r="Q826" i="3"/>
  <c r="Z2604" i="3"/>
  <c r="Q1306" i="3"/>
  <c r="Z1210" i="3"/>
  <c r="Z137" i="3"/>
  <c r="Q1713" i="3"/>
  <c r="Z212" i="3"/>
  <c r="Q2833" i="3"/>
  <c r="Z2499" i="3"/>
  <c r="Z1663" i="3"/>
  <c r="Z2960" i="3"/>
  <c r="U2956" i="3"/>
  <c r="U2543" i="3"/>
  <c r="Z2427" i="3"/>
  <c r="Z1316" i="3"/>
  <c r="Z772" i="3"/>
  <c r="Z2305" i="3"/>
  <c r="Q1162" i="3"/>
  <c r="Q270" i="3"/>
  <c r="V270" i="3" s="1"/>
  <c r="Z616" i="3"/>
  <c r="Z2264" i="3"/>
  <c r="U2993" i="3"/>
  <c r="Z1908" i="3"/>
  <c r="Z2751" i="3"/>
  <c r="X2543" i="3"/>
  <c r="T2759" i="3"/>
  <c r="Z627" i="3"/>
  <c r="Z142" i="3"/>
  <c r="Z1445" i="3"/>
  <c r="Z2438" i="3"/>
  <c r="Z1080" i="3"/>
  <c r="Z122" i="3"/>
  <c r="Z1530" i="3"/>
  <c r="Z1607" i="3"/>
  <c r="Q2451" i="3"/>
  <c r="V2451" i="3" s="1"/>
  <c r="Q2580" i="3"/>
  <c r="Z2345" i="3"/>
  <c r="Z295" i="3"/>
  <c r="Z2193" i="3"/>
  <c r="Q973" i="3"/>
  <c r="Q2324" i="3"/>
  <c r="Z1130" i="3"/>
  <c r="Q251" i="3"/>
  <c r="Z196" i="3"/>
  <c r="Z545" i="3"/>
  <c r="Q1199" i="3"/>
  <c r="Z1801" i="3"/>
  <c r="Q523" i="3"/>
  <c r="Q531" i="3"/>
  <c r="Z121" i="3"/>
  <c r="Z1218" i="3"/>
  <c r="Z974" i="3"/>
  <c r="Z2130" i="3"/>
  <c r="Z2743" i="3"/>
  <c r="Z2915" i="3"/>
  <c r="U2785" i="3"/>
  <c r="Z2971" i="3"/>
  <c r="Q1771" i="3"/>
  <c r="U2832" i="3"/>
  <c r="X2818" i="3"/>
  <c r="Z2935" i="3"/>
  <c r="Q2576" i="3"/>
  <c r="Z2891" i="3"/>
  <c r="Z1550" i="3"/>
  <c r="Z112" i="3"/>
  <c r="Z1156" i="3"/>
  <c r="Z74" i="3"/>
  <c r="Z2536" i="3"/>
  <c r="Z82" i="3"/>
  <c r="X2950" i="3"/>
  <c r="Z132" i="3"/>
  <c r="U613" i="3"/>
  <c r="Z1186" i="3"/>
  <c r="R1461" i="3"/>
  <c r="X2705" i="3"/>
  <c r="Z540" i="3"/>
  <c r="Q2626" i="3"/>
  <c r="V2626" i="3" s="1"/>
  <c r="Z2825" i="3"/>
  <c r="Q423" i="3"/>
  <c r="Z662" i="3"/>
  <c r="Z1814" i="3"/>
  <c r="Y2698" i="3"/>
  <c r="AB2698" i="3" s="1"/>
  <c r="Z2506" i="3"/>
  <c r="Z2685" i="3"/>
  <c r="X2777" i="3"/>
  <c r="Z2457" i="3"/>
  <c r="X2832" i="3"/>
  <c r="Z2832" i="3"/>
  <c r="Z2136" i="3"/>
  <c r="Z2859" i="3"/>
  <c r="X2859" i="3"/>
  <c r="Z241" i="3"/>
  <c r="Z236" i="3"/>
  <c r="Z2698" i="3"/>
  <c r="Z1389" i="3"/>
  <c r="Z2336" i="3"/>
  <c r="Z1375" i="3"/>
  <c r="X1857" i="3"/>
  <c r="U2698" i="3"/>
  <c r="Z2315" i="3"/>
  <c r="Y2777" i="3"/>
  <c r="Y2832" i="3"/>
  <c r="Y2859" i="3"/>
  <c r="Z472" i="3"/>
  <c r="Z1168" i="3"/>
  <c r="Z1317" i="3"/>
  <c r="Z2425" i="3"/>
  <c r="Z1370" i="3"/>
  <c r="Y2617" i="3"/>
  <c r="Z2559" i="3"/>
  <c r="Q407" i="3"/>
  <c r="Z622" i="3"/>
  <c r="Q1071" i="3"/>
  <c r="Q720" i="3"/>
  <c r="Z827" i="3"/>
  <c r="Q1587" i="3"/>
  <c r="X2936" i="3"/>
  <c r="X2891" i="3"/>
  <c r="Z803" i="3"/>
  <c r="Z779" i="3"/>
  <c r="Z2705" i="3"/>
  <c r="Z1307" i="3"/>
  <c r="Z2296" i="3"/>
  <c r="Z1856" i="3"/>
  <c r="Z211" i="3"/>
  <c r="Z534" i="3"/>
  <c r="Q1035" i="3"/>
  <c r="Q708" i="3"/>
  <c r="Z1229" i="3"/>
  <c r="U2743" i="3"/>
  <c r="Y2936" i="3"/>
  <c r="Z1504" i="3"/>
  <c r="X2985" i="3"/>
  <c r="U2822" i="3"/>
  <c r="Z1274" i="3"/>
  <c r="Z2950" i="3"/>
  <c r="Z646" i="3"/>
  <c r="Z1796" i="3"/>
  <c r="Z584" i="3"/>
  <c r="Z1658" i="3"/>
  <c r="Z2860" i="3"/>
  <c r="Z1636" i="3"/>
  <c r="X2518" i="3"/>
  <c r="X2898" i="3"/>
  <c r="Q351" i="3"/>
  <c r="Z948" i="3"/>
  <c r="Z834" i="3"/>
  <c r="Z878" i="3"/>
  <c r="Z1564" i="3"/>
  <c r="Z895" i="3"/>
  <c r="Z1545" i="3"/>
  <c r="U2685" i="3"/>
  <c r="Z2936" i="3"/>
  <c r="Z2128" i="3"/>
  <c r="Z2785" i="3"/>
  <c r="Z90" i="3"/>
  <c r="Z104" i="3"/>
  <c r="Y2828" i="3"/>
  <c r="Q136" i="3"/>
  <c r="Z1740" i="3"/>
  <c r="Z2070" i="3"/>
  <c r="Z2232" i="3"/>
  <c r="U2536" i="3"/>
  <c r="Z1222" i="3"/>
  <c r="Z1573" i="3"/>
  <c r="Z697" i="3"/>
  <c r="X2685" i="3"/>
  <c r="AB2685" i="3" s="1"/>
  <c r="Q2638" i="3"/>
  <c r="Z2657" i="3"/>
  <c r="X2743" i="3"/>
  <c r="Z2118" i="3"/>
  <c r="U2935" i="3"/>
  <c r="Z249" i="3"/>
  <c r="Z1153" i="3"/>
  <c r="Z2985" i="3"/>
  <c r="Z1013" i="3"/>
  <c r="Z1438" i="3"/>
  <c r="Z2828" i="3"/>
  <c r="Z1616" i="3"/>
  <c r="Z576" i="3"/>
  <c r="Z1433" i="3"/>
  <c r="Z1226" i="3"/>
  <c r="Z111" i="3"/>
  <c r="Z1977" i="3"/>
  <c r="Z2898" i="3"/>
  <c r="Q202" i="3"/>
  <c r="Q419" i="3"/>
  <c r="Z624" i="3"/>
  <c r="Z1135" i="3"/>
  <c r="X2877" i="3"/>
  <c r="Z2818" i="3"/>
  <c r="Y2935" i="3"/>
  <c r="Z1816" i="3"/>
  <c r="Z705" i="3"/>
  <c r="Z553" i="3"/>
  <c r="Z811" i="3"/>
  <c r="Z72" i="3"/>
  <c r="Z710" i="3"/>
  <c r="Z1399" i="3"/>
  <c r="Z292" i="3"/>
  <c r="Z64" i="3"/>
  <c r="Z1748" i="3"/>
  <c r="U2828" i="3"/>
  <c r="Z742" i="3"/>
  <c r="Z321" i="3"/>
  <c r="Q766" i="3"/>
  <c r="Q1675" i="3"/>
  <c r="Z952" i="3"/>
  <c r="Z1109" i="3"/>
  <c r="Z1039" i="3"/>
  <c r="Z2584" i="3"/>
  <c r="X2627" i="3"/>
  <c r="Z2455" i="3"/>
  <c r="U2877" i="3"/>
  <c r="U2818" i="3"/>
  <c r="Z1808" i="3"/>
  <c r="Z1029" i="3"/>
  <c r="Z865" i="3"/>
  <c r="Z460" i="3"/>
  <c r="Z1809" i="3"/>
  <c r="Z2287" i="3"/>
  <c r="Z935" i="3"/>
  <c r="X2828" i="3"/>
  <c r="Z1342" i="3"/>
  <c r="Z493" i="3"/>
  <c r="Z582" i="3"/>
  <c r="Z612" i="3"/>
  <c r="Z563" i="3"/>
  <c r="Q1205" i="3"/>
  <c r="U2627" i="3"/>
  <c r="Z2443" i="3"/>
  <c r="Z2668" i="3"/>
  <c r="Z418" i="3"/>
  <c r="Q1270" i="3"/>
  <c r="Z1709" i="3"/>
  <c r="Z2064" i="3"/>
  <c r="Q1449" i="3"/>
  <c r="Z2627" i="3"/>
  <c r="Z1299" i="3"/>
  <c r="Z546" i="3"/>
  <c r="Z446" i="3"/>
  <c r="Z685" i="3"/>
  <c r="Z1924" i="3"/>
  <c r="Z2777" i="3"/>
  <c r="Z469" i="3"/>
  <c r="Z2298" i="3"/>
  <c r="Z208" i="3"/>
  <c r="Z1073" i="3"/>
  <c r="Z2013" i="3"/>
  <c r="Z613" i="3"/>
  <c r="U2978" i="3"/>
  <c r="Z394" i="3"/>
  <c r="U2898" i="3"/>
  <c r="Z2563" i="3"/>
  <c r="Y2830" i="3"/>
  <c r="Z556" i="3"/>
  <c r="Z2007" i="3"/>
  <c r="Z762" i="3"/>
  <c r="Z2805" i="3"/>
  <c r="Z354" i="3"/>
  <c r="Z1362" i="3"/>
  <c r="Y2680" i="3"/>
  <c r="Z2875" i="3"/>
  <c r="Z689" i="3"/>
  <c r="Z86" i="3"/>
  <c r="Z2400" i="3"/>
  <c r="Z286" i="3"/>
  <c r="Z1142" i="3"/>
  <c r="Z2241" i="3"/>
  <c r="Z1558" i="3"/>
  <c r="Z2532" i="3"/>
  <c r="U2670" i="3"/>
  <c r="U2838" i="3"/>
  <c r="Z1522" i="3"/>
  <c r="Z560" i="3"/>
  <c r="Z2203" i="3"/>
  <c r="Z2989" i="3"/>
  <c r="Z344" i="3"/>
  <c r="Z2015" i="3"/>
  <c r="Z2376" i="3"/>
  <c r="Z1644" i="3"/>
  <c r="Q2000" i="3"/>
  <c r="Z906" i="3"/>
  <c r="X2805" i="3"/>
  <c r="Z2199" i="3"/>
  <c r="X2670" i="3"/>
  <c r="X2838" i="3"/>
  <c r="Z1220" i="3"/>
  <c r="Y2518" i="3"/>
  <c r="U2989" i="3"/>
  <c r="Z450" i="3"/>
  <c r="Z807" i="3"/>
  <c r="Z1169" i="3"/>
  <c r="Z1732" i="3"/>
  <c r="Z1223" i="3"/>
  <c r="Z2986" i="3"/>
  <c r="Z1769" i="3"/>
  <c r="Z1497" i="3"/>
  <c r="Z2386" i="3"/>
  <c r="Z1166" i="3"/>
  <c r="U2518" i="3"/>
  <c r="Z873" i="3"/>
  <c r="Z2680" i="3"/>
  <c r="Z1286" i="3"/>
  <c r="Z2161" i="3"/>
  <c r="Q931" i="3"/>
  <c r="Z2830" i="3"/>
  <c r="X2989" i="3"/>
  <c r="Z1877" i="3"/>
  <c r="Q378" i="3"/>
  <c r="Z1102" i="3"/>
  <c r="Q1847" i="3"/>
  <c r="U2830" i="3"/>
  <c r="Z1932" i="3"/>
  <c r="Z2295" i="3"/>
  <c r="Q316" i="3"/>
  <c r="Z1819" i="3"/>
  <c r="Z621" i="3"/>
  <c r="Z2145" i="3"/>
  <c r="Z2919" i="3"/>
  <c r="Z2119" i="3"/>
  <c r="Z2670" i="3"/>
  <c r="Z2518" i="3"/>
  <c r="Z425" i="3"/>
  <c r="Z1805" i="3"/>
  <c r="Z1456" i="3"/>
  <c r="Z832" i="3"/>
  <c r="Z1700" i="3"/>
  <c r="Z1750" i="3"/>
  <c r="U2819" i="3"/>
  <c r="Z2338" i="3"/>
  <c r="Z1501" i="3"/>
  <c r="Z2316" i="3"/>
  <c r="Z401" i="3"/>
  <c r="Z1862" i="3"/>
  <c r="Z648" i="3"/>
  <c r="Z2066" i="3"/>
  <c r="Z1276" i="3"/>
  <c r="Z62" i="3"/>
  <c r="Z607" i="3"/>
  <c r="Z754" i="3"/>
  <c r="Z611" i="3"/>
  <c r="Z46" i="3"/>
  <c r="Z2883" i="3"/>
  <c r="Q2192" i="3"/>
  <c r="Z634" i="3"/>
  <c r="Q1613" i="3"/>
  <c r="Z656" i="3"/>
  <c r="Z2550" i="3"/>
  <c r="Z1687" i="3"/>
  <c r="Q80" i="3"/>
  <c r="Z1782" i="3"/>
  <c r="Z1857" i="3"/>
  <c r="Z165" i="3"/>
  <c r="Z1252" i="3"/>
  <c r="Z643" i="3"/>
  <c r="Z336" i="3"/>
  <c r="Z2819" i="3"/>
  <c r="Q1919" i="3"/>
  <c r="U2665" i="3"/>
  <c r="Z801" i="3"/>
  <c r="Z131" i="3"/>
  <c r="Z892" i="3"/>
  <c r="Z2435" i="3"/>
  <c r="Z1757" i="3"/>
  <c r="X2750" i="3"/>
  <c r="Q1015" i="3"/>
  <c r="Z134" i="3"/>
  <c r="Z835" i="3"/>
  <c r="Q889" i="3"/>
  <c r="Z1931" i="3"/>
  <c r="Z439" i="3"/>
  <c r="Q1878" i="3"/>
  <c r="Y2665" i="3"/>
  <c r="Z1181" i="3"/>
  <c r="Z1412" i="3"/>
  <c r="Z1729" i="3"/>
  <c r="Z1783" i="3"/>
  <c r="Q332" i="3"/>
  <c r="Q2095" i="3"/>
  <c r="Z2260" i="3"/>
  <c r="Z91" i="3"/>
  <c r="Z1777" i="3"/>
  <c r="Z2514" i="3"/>
  <c r="Z1996" i="3"/>
  <c r="Z1237" i="3"/>
  <c r="Z904" i="3"/>
  <c r="Z1935" i="3"/>
  <c r="Z2207" i="3"/>
  <c r="U2594" i="3"/>
  <c r="X2594" i="3"/>
  <c r="Y2594" i="3"/>
  <c r="Q1294" i="3"/>
  <c r="Z1294" i="3"/>
  <c r="Z2901" i="3"/>
  <c r="Q2901" i="3"/>
  <c r="V2901" i="3" s="1"/>
  <c r="Q2615" i="3"/>
  <c r="V2615" i="3" s="1"/>
  <c r="Z2615" i="3"/>
  <c r="Q307" i="3"/>
  <c r="Z1651" i="3"/>
  <c r="Z1425" i="3"/>
  <c r="Y2810" i="3"/>
  <c r="Z2913" i="3"/>
  <c r="U2752" i="3"/>
  <c r="Z2713" i="3"/>
  <c r="X2991" i="3"/>
  <c r="Z2090" i="3"/>
  <c r="Q2920" i="3"/>
  <c r="Z1635" i="3"/>
  <c r="X2786" i="3"/>
  <c r="Y2885" i="3"/>
  <c r="X2765" i="3"/>
  <c r="Z2831" i="3"/>
  <c r="Z1329" i="3"/>
  <c r="Q881" i="3"/>
  <c r="Z537" i="3"/>
  <c r="Q108" i="3"/>
  <c r="Z900" i="3"/>
  <c r="Q688" i="3"/>
  <c r="Z2447" i="3"/>
  <c r="Z2414" i="3"/>
  <c r="Q658" i="3"/>
  <c r="Z1838" i="3"/>
  <c r="Z2978" i="3"/>
  <c r="Z1315" i="3"/>
  <c r="Z229" i="3"/>
  <c r="Q1933" i="3"/>
  <c r="V1933" i="3" s="1"/>
  <c r="Z1933" i="3"/>
  <c r="Z1751" i="3"/>
  <c r="Z699" i="3"/>
  <c r="Z1581" i="3"/>
  <c r="Z942" i="3"/>
  <c r="Z2927" i="3"/>
  <c r="X2956" i="3"/>
  <c r="Y2991" i="3"/>
  <c r="U2786" i="3"/>
  <c r="Y2765" i="3"/>
  <c r="X2666" i="3"/>
  <c r="Z2822" i="3"/>
  <c r="Y2988" i="3"/>
  <c r="Z1659" i="3"/>
  <c r="Z1154" i="3"/>
  <c r="Z464" i="3"/>
  <c r="X2845" i="3"/>
  <c r="Z304" i="3"/>
  <c r="Z1440" i="3"/>
  <c r="Z433" i="3"/>
  <c r="Z2786" i="3"/>
  <c r="Z2684" i="3"/>
  <c r="Z837" i="3"/>
  <c r="Z2001" i="3"/>
  <c r="Z2839" i="3"/>
  <c r="Z1716" i="3"/>
  <c r="Z1775" i="3"/>
  <c r="Q362" i="3"/>
  <c r="V362" i="3" s="1"/>
  <c r="Z1902" i="3"/>
  <c r="Z2075" i="3"/>
  <c r="X2921" i="3"/>
  <c r="U2921" i="3"/>
  <c r="Y2921" i="3"/>
  <c r="Q2494" i="3"/>
  <c r="Z2494" i="3"/>
  <c r="Q2623" i="3"/>
  <c r="V2623" i="3" s="1"/>
  <c r="Z2623" i="3"/>
  <c r="Y2876" i="3"/>
  <c r="Q2511" i="3"/>
  <c r="V2511" i="3" s="1"/>
  <c r="Z2511" i="3"/>
  <c r="Z1436" i="3"/>
  <c r="Z524" i="3"/>
  <c r="Z887" i="3"/>
  <c r="Z824" i="3"/>
  <c r="Z677" i="3"/>
  <c r="Z637" i="3"/>
  <c r="Q1203" i="3"/>
  <c r="Z513" i="3"/>
  <c r="Z778" i="3"/>
  <c r="Z972" i="3"/>
  <c r="Z2539" i="3"/>
  <c r="Z2116" i="3"/>
  <c r="U2927" i="3"/>
  <c r="Z2002" i="3"/>
  <c r="Z2355" i="3"/>
  <c r="X2550" i="3"/>
  <c r="Y2913" i="3"/>
  <c r="Z2146" i="3"/>
  <c r="Z2458" i="3"/>
  <c r="U2547" i="3"/>
  <c r="U2666" i="3"/>
  <c r="Z2666" i="3"/>
  <c r="X2822" i="3"/>
  <c r="Z661" i="3"/>
  <c r="Z1194" i="3"/>
  <c r="Z536" i="3"/>
  <c r="Z1781" i="3"/>
  <c r="Z963" i="3"/>
  <c r="Z416" i="3"/>
  <c r="Z888" i="3"/>
  <c r="Q370" i="3"/>
  <c r="Z2752" i="3"/>
  <c r="Z671" i="3"/>
  <c r="Z2140" i="3"/>
  <c r="Z2313" i="3"/>
  <c r="Z2334" i="3"/>
  <c r="Z2267" i="3"/>
  <c r="Z1929" i="3"/>
  <c r="Z2509" i="3"/>
  <c r="Z2304" i="3"/>
  <c r="Z2663" i="3"/>
  <c r="Q1806" i="3"/>
  <c r="Z2390" i="3"/>
  <c r="Z2068" i="3"/>
  <c r="Q2003" i="3"/>
  <c r="Z2003" i="3"/>
  <c r="Z1724" i="3"/>
  <c r="Q69" i="3"/>
  <c r="Z255" i="3"/>
  <c r="Z818" i="3"/>
  <c r="Q77" i="3"/>
  <c r="Z1946" i="3"/>
  <c r="Z477" i="3"/>
  <c r="Z516" i="3"/>
  <c r="Z1525" i="3"/>
  <c r="U2814" i="3"/>
  <c r="Y2609" i="3"/>
  <c r="Z2814" i="3"/>
  <c r="Z2496" i="3"/>
  <c r="Y2927" i="3"/>
  <c r="Q2247" i="3"/>
  <c r="Z1895" i="3"/>
  <c r="Z2394" i="3"/>
  <c r="Z1561" i="3"/>
  <c r="Z1942" i="3"/>
  <c r="X2839" i="3"/>
  <c r="X2547" i="3"/>
  <c r="Q999" i="3"/>
  <c r="Z164" i="3"/>
  <c r="Z1056" i="3"/>
  <c r="Z2056" i="3"/>
  <c r="Z2991" i="3"/>
  <c r="Q2004" i="3"/>
  <c r="Z805" i="3"/>
  <c r="Z712" i="3"/>
  <c r="Z1395" i="3"/>
  <c r="Z1610" i="3"/>
  <c r="Z2074" i="3"/>
  <c r="Z1331" i="3"/>
  <c r="Q1331" i="3"/>
  <c r="Q2011" i="3"/>
  <c r="Z2011" i="3"/>
  <c r="Q1475" i="3"/>
  <c r="Z1475" i="3"/>
  <c r="Z2865" i="3"/>
  <c r="Q2865" i="3"/>
  <c r="V2865" i="3" s="1"/>
  <c r="Q2214" i="3"/>
  <c r="Z2214" i="3"/>
  <c r="Z1328" i="3"/>
  <c r="Z924" i="3"/>
  <c r="Z1131" i="3"/>
  <c r="Z596" i="3"/>
  <c r="Z1624" i="3"/>
  <c r="Q49" i="3"/>
  <c r="Z882" i="3"/>
  <c r="Z145" i="3"/>
  <c r="Z259" i="3"/>
  <c r="Z1735" i="3"/>
  <c r="Q2800" i="3"/>
  <c r="Z2810" i="3"/>
  <c r="Z2739" i="3"/>
  <c r="Z2158" i="3"/>
  <c r="Y2839" i="3"/>
  <c r="Z2469" i="3"/>
  <c r="Z949" i="3"/>
  <c r="Z1400" i="3"/>
  <c r="Z719" i="3"/>
  <c r="Z1161" i="3"/>
  <c r="Z1171" i="3"/>
  <c r="Z1887" i="3"/>
  <c r="Z410" i="3"/>
  <c r="Z1648" i="3"/>
  <c r="Z1427" i="3"/>
  <c r="Z625" i="3"/>
  <c r="Z1139" i="3"/>
  <c r="Z682" i="3"/>
  <c r="Z810" i="3"/>
  <c r="Z1512" i="3"/>
  <c r="Z360" i="3"/>
  <c r="Q1765" i="3"/>
  <c r="Z1664" i="3"/>
  <c r="Z628" i="3"/>
  <c r="Q1730" i="3"/>
  <c r="Z1730" i="3"/>
  <c r="Q2964" i="3"/>
  <c r="V2964" i="3" s="1"/>
  <c r="Z2964" i="3"/>
  <c r="Z2590" i="3"/>
  <c r="Q2590" i="3"/>
  <c r="V2590" i="3" s="1"/>
  <c r="Q1863" i="3"/>
  <c r="Z1863" i="3"/>
  <c r="Z641" i="3"/>
  <c r="Z1105" i="3"/>
  <c r="Z1505" i="3"/>
  <c r="Q1604" i="3"/>
  <c r="Q716" i="3"/>
  <c r="Z417" i="3"/>
  <c r="Z970" i="3"/>
  <c r="Z235" i="3"/>
  <c r="Z1560" i="3"/>
  <c r="Z267" i="3"/>
  <c r="Z702" i="3"/>
  <c r="Z1701" i="3"/>
  <c r="Z2402" i="3"/>
  <c r="Z2565" i="3"/>
  <c r="Y2814" i="3"/>
  <c r="Z1994" i="3"/>
  <c r="Z2678" i="3"/>
  <c r="U2942" i="3"/>
  <c r="Z1928" i="3"/>
  <c r="Z2188" i="3"/>
  <c r="U2839" i="3"/>
  <c r="U2913" i="3"/>
  <c r="X2663" i="3"/>
  <c r="Z2538" i="3"/>
  <c r="Z1653" i="3"/>
  <c r="Z1846" i="3"/>
  <c r="Q698" i="3"/>
  <c r="Z264" i="3"/>
  <c r="Z294" i="3"/>
  <c r="Z2609" i="3"/>
  <c r="Z2211" i="3"/>
  <c r="Z2956" i="3"/>
  <c r="Z1476" i="3"/>
  <c r="Z1391" i="3"/>
  <c r="Q1454" i="3"/>
  <c r="Z66" i="3"/>
  <c r="Z1278" i="3"/>
  <c r="U2806" i="3"/>
  <c r="Z552" i="3"/>
  <c r="Z1785" i="3"/>
  <c r="Z2228" i="3"/>
  <c r="Z2884" i="3"/>
  <c r="Z2123" i="3"/>
  <c r="Q2123" i="3"/>
  <c r="Z2250" i="3"/>
  <c r="Q2250" i="3"/>
  <c r="V2250" i="3" s="1"/>
  <c r="Z1012" i="3"/>
  <c r="Z525" i="3"/>
  <c r="Z191" i="3"/>
  <c r="Z1174" i="3"/>
  <c r="Z1217" i="3"/>
  <c r="Z487" i="3"/>
  <c r="Z1065" i="3"/>
  <c r="Z2806" i="3"/>
  <c r="Z2855" i="3"/>
  <c r="X2855" i="3"/>
  <c r="Z1899" i="3"/>
  <c r="Z2333" i="3"/>
  <c r="Y2663" i="3"/>
  <c r="Z789" i="3"/>
  <c r="Z1305" i="3"/>
  <c r="Z2363" i="3"/>
  <c r="Z1665" i="3"/>
  <c r="Z138" i="3"/>
  <c r="Z233" i="3"/>
  <c r="Z52" i="3"/>
  <c r="Z909" i="3"/>
  <c r="Q2575" i="3"/>
  <c r="Z1594" i="3"/>
  <c r="Z76" i="3"/>
  <c r="X2806" i="3"/>
  <c r="Z976" i="3"/>
  <c r="Z342" i="3"/>
  <c r="Z1656" i="3"/>
  <c r="Z432" i="3"/>
  <c r="Z1041" i="3"/>
  <c r="Z1418" i="3"/>
  <c r="Z773" i="3"/>
  <c r="Q1201" i="3"/>
  <c r="V1201" i="3" s="1"/>
  <c r="Z486" i="3"/>
  <c r="Z1373" i="3"/>
  <c r="Q278" i="3"/>
  <c r="Q387" i="3"/>
  <c r="Q1030" i="3"/>
  <c r="U2739" i="3"/>
  <c r="U2855" i="3"/>
  <c r="Q2065" i="3"/>
  <c r="Z2080" i="3"/>
  <c r="X2684" i="3"/>
  <c r="X2942" i="3"/>
  <c r="AB2942" i="3" s="1"/>
  <c r="U2316" i="3"/>
  <c r="Q2504" i="3"/>
  <c r="Z2564" i="3"/>
  <c r="Z2547" i="3"/>
  <c r="Z2557" i="3"/>
  <c r="U2663" i="3"/>
  <c r="Z2826" i="3"/>
  <c r="Z533" i="3"/>
  <c r="Z1122" i="3"/>
  <c r="Z869" i="3"/>
  <c r="Z1835" i="3"/>
  <c r="Z1462" i="3"/>
  <c r="Z1979" i="3"/>
  <c r="Z44" i="3"/>
  <c r="Z2654" i="3"/>
  <c r="Z2566" i="3"/>
  <c r="Z776" i="3"/>
  <c r="Z179" i="3"/>
  <c r="Z181" i="3"/>
  <c r="Z2721" i="3"/>
  <c r="Z1993" i="3"/>
  <c r="Z1971" i="3"/>
  <c r="Z859" i="3"/>
  <c r="Z2434" i="3"/>
  <c r="X2713" i="3"/>
  <c r="Z2631" i="3"/>
  <c r="U2631" i="3"/>
  <c r="Z2258" i="3"/>
  <c r="Q2647" i="3"/>
  <c r="V2647" i="3" s="1"/>
  <c r="Z2647" i="3"/>
  <c r="Q1989" i="3"/>
  <c r="Z1989" i="3"/>
  <c r="Q97" i="3"/>
  <c r="Z547" i="3"/>
  <c r="Z1626" i="3"/>
  <c r="Z1481" i="3"/>
  <c r="Z1024" i="3"/>
  <c r="Z511" i="3"/>
  <c r="Z2031" i="3"/>
  <c r="Z172" i="3"/>
  <c r="Z975" i="3"/>
  <c r="Z610" i="3"/>
  <c r="Z2212" i="3"/>
  <c r="U2539" i="3"/>
  <c r="X2752" i="3"/>
  <c r="U2557" i="3"/>
  <c r="Y2684" i="3"/>
  <c r="Z1850" i="3"/>
  <c r="Z2533" i="3"/>
  <c r="U2565" i="3"/>
  <c r="Y2831" i="3"/>
  <c r="AB2831" i="3" s="1"/>
  <c r="Z1628" i="3"/>
  <c r="Z1293" i="3"/>
  <c r="Z907" i="3"/>
  <c r="Z1419" i="3"/>
  <c r="Z743" i="3"/>
  <c r="Z1470" i="3"/>
  <c r="Z310" i="3"/>
  <c r="Z707" i="3"/>
  <c r="Z269" i="3"/>
  <c r="Z50" i="3"/>
  <c r="Z188" i="3"/>
  <c r="Q1088" i="3"/>
  <c r="Z2332" i="3"/>
  <c r="Z570" i="3"/>
  <c r="Z68" i="3"/>
  <c r="W2514" i="3"/>
  <c r="Z364" i="3"/>
  <c r="Z2027" i="3"/>
  <c r="Z2221" i="3"/>
  <c r="Z2173" i="3"/>
  <c r="Z1467" i="3"/>
  <c r="Z2366" i="3"/>
  <c r="Z1756" i="3"/>
  <c r="Z2175" i="3"/>
  <c r="Z1566" i="3"/>
  <c r="Q2444" i="3"/>
  <c r="Z2444" i="3"/>
  <c r="Z1842" i="3"/>
  <c r="Z1802" i="3"/>
  <c r="Z492" i="3"/>
  <c r="Z1004" i="3"/>
  <c r="Z1074" i="3"/>
  <c r="Z1683" i="3"/>
  <c r="Z2885" i="3"/>
  <c r="Z2490" i="3"/>
  <c r="Z2462" i="3"/>
  <c r="Z1606" i="3"/>
  <c r="Z1925" i="3"/>
  <c r="Z872" i="3"/>
  <c r="Z738" i="3"/>
  <c r="Z2244" i="3"/>
  <c r="Z1999" i="3"/>
  <c r="Z1992" i="3"/>
  <c r="Z1003" i="3"/>
  <c r="Z2135" i="3"/>
  <c r="Z2827" i="3"/>
  <c r="Z1160" i="3"/>
  <c r="Z1744" i="3"/>
  <c r="Z2446" i="3"/>
  <c r="Q2446" i="3"/>
  <c r="Q2133" i="3"/>
  <c r="Z2133" i="3"/>
  <c r="Z1726" i="3"/>
  <c r="Q1726" i="3"/>
  <c r="Z2289" i="3"/>
  <c r="Q2289" i="3"/>
  <c r="Y2529" i="3"/>
  <c r="Z1776" i="3"/>
  <c r="Z1831" i="3"/>
  <c r="Z1250" i="3"/>
  <c r="Z1447" i="3"/>
  <c r="Z1076" i="3"/>
  <c r="Q2881" i="3"/>
  <c r="Z357" i="3"/>
  <c r="Z1084" i="3"/>
  <c r="Q2057" i="3"/>
  <c r="Z2608" i="3"/>
  <c r="Z2265" i="3"/>
  <c r="Z449" i="3"/>
  <c r="X2853" i="3"/>
  <c r="Z2853" i="3"/>
  <c r="Z1944" i="3"/>
  <c r="Z388" i="3"/>
  <c r="X613" i="3"/>
  <c r="Q133" i="3"/>
  <c r="Q258" i="3"/>
  <c r="Z783" i="3"/>
  <c r="U2853" i="3"/>
  <c r="Q382" i="3"/>
  <c r="Z2696" i="3"/>
  <c r="Q288" i="3"/>
  <c r="Z2441" i="3"/>
  <c r="Z1867" i="3"/>
  <c r="X2608" i="3"/>
  <c r="Z2406" i="3"/>
  <c r="Q747" i="3"/>
  <c r="Z608" i="3"/>
  <c r="Z216" i="3"/>
  <c r="Z653" i="3"/>
  <c r="Z982" i="3"/>
  <c r="X2696" i="3"/>
  <c r="Y2608" i="3"/>
  <c r="Q426" i="3"/>
  <c r="Z452" i="3"/>
  <c r="Z1575" i="3"/>
  <c r="Z337" i="3"/>
  <c r="Z579" i="3"/>
  <c r="Y2696" i="3"/>
  <c r="Z1900" i="3"/>
  <c r="Z2656" i="3"/>
  <c r="Z1655" i="3"/>
  <c r="Q599" i="3"/>
  <c r="U2696" i="3"/>
  <c r="Z261" i="3"/>
  <c r="Z808" i="3"/>
  <c r="Z1502" i="3"/>
  <c r="Z2976" i="3"/>
  <c r="Q1527" i="3"/>
  <c r="Z1527" i="3"/>
  <c r="Q1649" i="3"/>
  <c r="Z1649" i="3"/>
  <c r="Q1840" i="3"/>
  <c r="Z1840" i="3"/>
  <c r="Q2040" i="3"/>
  <c r="V2040" i="3" s="1"/>
  <c r="Z2040" i="3"/>
  <c r="Q224" i="3"/>
  <c r="Z224" i="3"/>
  <c r="Q1070" i="3"/>
  <c r="Z1070" i="3"/>
  <c r="Q800" i="3"/>
  <c r="Z800" i="3"/>
  <c r="Q2312" i="3"/>
  <c r="Z2312" i="3"/>
  <c r="Q2263" i="3"/>
  <c r="Z2263" i="3"/>
  <c r="Q63" i="3"/>
  <c r="V63" i="3" s="1"/>
  <c r="Z63" i="3"/>
  <c r="Q564" i="3"/>
  <c r="Z564" i="3"/>
  <c r="Q760" i="3"/>
  <c r="Z760" i="3"/>
  <c r="Q2422" i="3"/>
  <c r="Z2422" i="3"/>
  <c r="Q2916" i="3"/>
  <c r="V2916" i="3" s="1"/>
  <c r="Z2916" i="3"/>
  <c r="Q1600" i="3"/>
  <c r="Z1600" i="3"/>
  <c r="Q1157" i="3"/>
  <c r="Z1157" i="3"/>
  <c r="Q2697" i="3"/>
  <c r="V2697" i="3" s="1"/>
  <c r="Z2697" i="3"/>
  <c r="U2532" i="3"/>
  <c r="X2532" i="3"/>
  <c r="AB2532" i="3" s="1"/>
  <c r="Q2837" i="3"/>
  <c r="V2837" i="3" s="1"/>
  <c r="Z2837" i="3"/>
  <c r="Z103" i="3"/>
  <c r="Q103" i="3"/>
  <c r="Q1963" i="3"/>
  <c r="Z1963" i="3"/>
  <c r="Q2975" i="3"/>
  <c r="V2975" i="3" s="1"/>
  <c r="Z2975" i="3"/>
  <c r="Q290" i="3"/>
  <c r="V290" i="3" s="1"/>
  <c r="Z290" i="3"/>
  <c r="Q2534" i="3"/>
  <c r="V2534" i="3" s="1"/>
  <c r="Z2534" i="3"/>
  <c r="Q1359" i="3"/>
  <c r="Z1359" i="3"/>
  <c r="Q2183" i="3"/>
  <c r="Z2183" i="3"/>
  <c r="Q2086" i="3"/>
  <c r="Z2086" i="3"/>
  <c r="Q2125" i="3"/>
  <c r="Z2125" i="3"/>
  <c r="Q1736" i="3"/>
  <c r="Z1736" i="3"/>
  <c r="Q1451" i="3"/>
  <c r="Z1451" i="3"/>
  <c r="Q1295" i="3"/>
  <c r="Z1295" i="3"/>
  <c r="Q1097" i="3"/>
  <c r="Z1097" i="3"/>
  <c r="Q1883" i="3"/>
  <c r="V1883" i="3" s="1"/>
  <c r="Z1883" i="3"/>
  <c r="Q1310" i="3"/>
  <c r="Z1310" i="3"/>
  <c r="Q945" i="3"/>
  <c r="Z945" i="3"/>
  <c r="Q1152" i="3"/>
  <c r="Z1152" i="3"/>
  <c r="Q1643" i="3"/>
  <c r="Z1643" i="3"/>
  <c r="Q1860" i="3"/>
  <c r="Z1860" i="3"/>
  <c r="Q2957" i="3"/>
  <c r="V2957" i="3" s="1"/>
  <c r="Z2957" i="3"/>
  <c r="Q915" i="3"/>
  <c r="V915" i="3" s="1"/>
  <c r="Z915" i="3"/>
  <c r="Q1314" i="3"/>
  <c r="Z1314" i="3"/>
  <c r="Q2017" i="3"/>
  <c r="Z2017" i="3"/>
  <c r="U2863" i="3"/>
  <c r="X2863" i="3"/>
  <c r="Y2863" i="3"/>
  <c r="Z1634" i="3"/>
  <c r="Q1634" i="3"/>
  <c r="Q2720" i="3"/>
  <c r="Z2720" i="3"/>
  <c r="Q56" i="3"/>
  <c r="V56" i="3" s="1"/>
  <c r="Z56" i="3"/>
  <c r="Q1082" i="3"/>
  <c r="Z1082" i="3"/>
  <c r="Z1622" i="3"/>
  <c r="Q1622" i="3"/>
  <c r="Y2549" i="3"/>
  <c r="X2549" i="3"/>
  <c r="Z1500" i="3"/>
  <c r="Q2843" i="3"/>
  <c r="V2843" i="3" s="1"/>
  <c r="Z2843" i="3"/>
  <c r="Q2046" i="3"/>
  <c r="Z2046" i="3"/>
  <c r="Q2253" i="3"/>
  <c r="Z2253" i="3"/>
  <c r="Q2614" i="3"/>
  <c r="V2614" i="3" s="1"/>
  <c r="Z2614" i="3"/>
  <c r="Q98" i="3"/>
  <c r="Z98" i="3"/>
  <c r="Q602" i="3"/>
  <c r="Z602" i="3"/>
  <c r="Q2562" i="3"/>
  <c r="Z2562" i="3"/>
  <c r="Z2098" i="3"/>
  <c r="Q845" i="3"/>
  <c r="Z845" i="3"/>
  <c r="Q804" i="3"/>
  <c r="V804" i="3" s="1"/>
  <c r="Z804" i="3"/>
  <c r="Z1721" i="3"/>
  <c r="Q1721" i="3"/>
  <c r="Z1980" i="3"/>
  <c r="Q1980" i="3"/>
  <c r="Q2630" i="3"/>
  <c r="V2630" i="3" s="1"/>
  <c r="Z2630" i="3"/>
  <c r="Q2948" i="3"/>
  <c r="V2948" i="3" s="1"/>
  <c r="Z2948" i="3"/>
  <c r="Q2197" i="3"/>
  <c r="Z2197" i="3"/>
  <c r="Q1363" i="3"/>
  <c r="V1363" i="3" s="1"/>
  <c r="Z1363" i="3"/>
  <c r="Q981" i="3"/>
  <c r="V981" i="3" s="1"/>
  <c r="Z981" i="3"/>
  <c r="Q846" i="3"/>
  <c r="Z846" i="3"/>
  <c r="Z2611" i="3"/>
  <c r="Q2611" i="3"/>
  <c r="Q1262" i="3"/>
  <c r="Z1262" i="3"/>
  <c r="Q1471" i="3"/>
  <c r="Z1471" i="3"/>
  <c r="Q2471" i="3"/>
  <c r="Z2471" i="3"/>
  <c r="Q2983" i="3"/>
  <c r="V2983" i="3" s="1"/>
  <c r="Z2983" i="3"/>
  <c r="Q667" i="3"/>
  <c r="V667" i="3" s="1"/>
  <c r="Z667" i="3"/>
  <c r="Q2236" i="3"/>
  <c r="Z2236" i="3"/>
  <c r="Q323" i="3"/>
  <c r="Q767" i="3"/>
  <c r="V767" i="3" s="1"/>
  <c r="Z767" i="3"/>
  <c r="Q814" i="3"/>
  <c r="V814" i="3" s="1"/>
  <c r="Z814" i="3"/>
  <c r="Z2465" i="3"/>
  <c r="Q2465" i="3"/>
  <c r="Q2932" i="3"/>
  <c r="V2932" i="3" s="1"/>
  <c r="Z2932" i="3"/>
  <c r="Z279" i="3"/>
  <c r="Q1742" i="3"/>
  <c r="V1742" i="3" s="1"/>
  <c r="Z1742" i="3"/>
  <c r="Q1901" i="3"/>
  <c r="Z1901" i="3"/>
  <c r="Q1965" i="3"/>
  <c r="Z1965" i="3"/>
  <c r="Q2349" i="3"/>
  <c r="Z2349" i="3"/>
  <c r="Q2375" i="3"/>
  <c r="Z2375" i="3"/>
  <c r="Q2428" i="3"/>
  <c r="Z2428" i="3"/>
  <c r="Q2903" i="3"/>
  <c r="V2903" i="3" s="1"/>
  <c r="Z2903" i="3"/>
  <c r="Q2397" i="3"/>
  <c r="Z2397" i="3"/>
  <c r="Q1309" i="3"/>
  <c r="Z1309" i="3"/>
  <c r="Q2618" i="3"/>
  <c r="V2618" i="3" s="1"/>
  <c r="Z2618" i="3"/>
  <c r="Q2328" i="3"/>
  <c r="Z2328" i="3"/>
  <c r="Q1515" i="3"/>
  <c r="Z1515" i="3"/>
  <c r="Q609" i="3"/>
  <c r="V609" i="3" s="1"/>
  <c r="Z609" i="3"/>
  <c r="Q1383" i="3"/>
  <c r="V1383" i="3" s="1"/>
  <c r="Z1383" i="3"/>
  <c r="Q2147" i="3"/>
  <c r="V2147" i="3" s="1"/>
  <c r="Z2147" i="3"/>
  <c r="Q2464" i="3"/>
  <c r="Z2464" i="3"/>
  <c r="Q1335" i="3"/>
  <c r="V1335" i="3" s="1"/>
  <c r="Z1335" i="3"/>
  <c r="Q1912" i="3"/>
  <c r="V1912" i="3" s="1"/>
  <c r="Z1912" i="3"/>
  <c r="Q2127" i="3"/>
  <c r="Z2127" i="3"/>
  <c r="Q1958" i="3"/>
  <c r="Z1958" i="3"/>
  <c r="Q598" i="3"/>
  <c r="Z598" i="3"/>
  <c r="Z1861" i="3"/>
  <c r="Q2738" i="3"/>
  <c r="V2738" i="3" s="1"/>
  <c r="Z2738" i="3"/>
  <c r="Q1702" i="3"/>
  <c r="Z1702" i="3"/>
  <c r="Q2760" i="3"/>
  <c r="V2760" i="3" s="1"/>
  <c r="Z2760" i="3"/>
  <c r="Q1019" i="3"/>
  <c r="Z1019" i="3"/>
  <c r="Q2620" i="3"/>
  <c r="V2620" i="3" s="1"/>
  <c r="Z2620" i="3"/>
  <c r="Q1754" i="3"/>
  <c r="Z1754" i="3"/>
  <c r="Q157" i="3"/>
  <c r="Z157" i="3"/>
  <c r="Q1531" i="3"/>
  <c r="Z1531" i="3"/>
  <c r="Q390" i="3"/>
  <c r="V390" i="3" s="1"/>
  <c r="Z390" i="3"/>
  <c r="Q1435" i="3"/>
  <c r="Z1435" i="3"/>
  <c r="Q943" i="3"/>
  <c r="V943" i="3" s="1"/>
  <c r="Z943" i="3"/>
  <c r="Q836" i="3"/>
  <c r="Z836" i="3"/>
  <c r="Q1888" i="3"/>
  <c r="Z1888" i="3"/>
  <c r="Z384" i="3"/>
  <c r="Q384" i="3"/>
  <c r="V384" i="3" s="1"/>
  <c r="Q1313" i="3"/>
  <c r="Z1313" i="3"/>
  <c r="Q163" i="3"/>
  <c r="Z163" i="3"/>
  <c r="Q456" i="3"/>
  <c r="V456" i="3" s="1"/>
  <c r="Z456" i="3"/>
  <c r="Q717" i="3"/>
  <c r="Z717" i="3"/>
  <c r="Q2249" i="3"/>
  <c r="Z2249" i="3"/>
  <c r="Q715" i="3"/>
  <c r="V715" i="3" s="1"/>
  <c r="Z715" i="3"/>
  <c r="Z927" i="3"/>
  <c r="Q927" i="3"/>
  <c r="Q2646" i="3"/>
  <c r="Z2646" i="3"/>
  <c r="Q1479" i="3"/>
  <c r="V1479" i="3" s="1"/>
  <c r="Z1479" i="3"/>
  <c r="Q1136" i="3"/>
  <c r="Z1136" i="3"/>
  <c r="Q1491" i="3"/>
  <c r="Z1491" i="3"/>
  <c r="Q2595" i="3"/>
  <c r="V2595" i="3" s="1"/>
  <c r="Z2595" i="3"/>
  <c r="Q2486" i="3"/>
  <c r="Z2486" i="3"/>
  <c r="Q842" i="3"/>
  <c r="Z842" i="3"/>
  <c r="Q300" i="3"/>
  <c r="Z300" i="3"/>
  <c r="Q253" i="3"/>
  <c r="Z253" i="3"/>
  <c r="Q2929" i="3"/>
  <c r="V2929" i="3" s="1"/>
  <c r="Z2929" i="3"/>
  <c r="Q657" i="3"/>
  <c r="Z657" i="3"/>
  <c r="Q302" i="3"/>
  <c r="Z302" i="3"/>
  <c r="Q1513" i="3"/>
  <c r="Z1513" i="3"/>
  <c r="Q1746" i="3"/>
  <c r="Z1746" i="3"/>
  <c r="Q1108" i="3"/>
  <c r="Z1108" i="3"/>
  <c r="Q1609" i="3"/>
  <c r="Z1609" i="3"/>
  <c r="Q1415" i="3"/>
  <c r="V1415" i="3" s="1"/>
  <c r="Z1415" i="3"/>
  <c r="Z2475" i="3"/>
  <c r="Q2475" i="3"/>
  <c r="V2475" i="3" s="1"/>
  <c r="Q2276" i="3"/>
  <c r="Z2276" i="3"/>
  <c r="Q1140" i="3"/>
  <c r="V1140" i="3" s="1"/>
  <c r="Z1140" i="3"/>
  <c r="Q1601" i="3"/>
  <c r="Z1601" i="3"/>
  <c r="Q2492" i="3"/>
  <c r="Z2492" i="3"/>
  <c r="Z55" i="3"/>
  <c r="Z1494" i="3"/>
  <c r="Z2076" i="3"/>
  <c r="Z2167" i="3"/>
  <c r="Q1437" i="3"/>
  <c r="Z1437" i="3"/>
  <c r="Q2149" i="3"/>
  <c r="Z2149" i="3"/>
  <c r="Z2408" i="3"/>
  <c r="Q2408" i="3"/>
  <c r="Q2925" i="3"/>
  <c r="V2925" i="3" s="1"/>
  <c r="Z2925" i="3"/>
  <c r="Z368" i="3"/>
  <c r="Q368" i="3"/>
  <c r="Q1442" i="3"/>
  <c r="Z1442" i="3"/>
  <c r="Q1909" i="3"/>
  <c r="Z1909" i="3"/>
  <c r="Q1450" i="3"/>
  <c r="Z1450" i="3"/>
  <c r="Q2941" i="3"/>
  <c r="V2941" i="3" s="1"/>
  <c r="Z2941" i="3"/>
  <c r="Z2555" i="3"/>
  <c r="Q2555" i="3"/>
  <c r="V2555" i="3" s="1"/>
  <c r="Q2726" i="3"/>
  <c r="V2726" i="3" s="1"/>
  <c r="Z2726" i="3"/>
  <c r="Q2969" i="3"/>
  <c r="V2969" i="3" s="1"/>
  <c r="Z2969" i="3"/>
  <c r="Z2240" i="3"/>
  <c r="Q2240" i="3"/>
  <c r="Q2592" i="3"/>
  <c r="V2592" i="3" s="1"/>
  <c r="Z2592" i="3"/>
  <c r="Q2181" i="3"/>
  <c r="Z2181" i="3"/>
  <c r="Q1361" i="3"/>
  <c r="Z1361" i="3"/>
  <c r="Q2835" i="3"/>
  <c r="V2835" i="3" s="1"/>
  <c r="Z2835" i="3"/>
  <c r="Y2701" i="3"/>
  <c r="Z1254" i="3"/>
  <c r="Q1254" i="3"/>
  <c r="Q1478" i="3"/>
  <c r="Z1478" i="3"/>
  <c r="Q1249" i="3"/>
  <c r="Z1249" i="3"/>
  <c r="U2904" i="3"/>
  <c r="X2904" i="3"/>
  <c r="Q1915" i="3"/>
  <c r="Z1915" i="3"/>
  <c r="U2705" i="3"/>
  <c r="Q1125" i="3"/>
  <c r="Z1125" i="3"/>
  <c r="Z380" i="3"/>
  <c r="Q380" i="3"/>
  <c r="X2585" i="3"/>
  <c r="U2585" i="3"/>
  <c r="Q1453" i="3"/>
  <c r="Z1453" i="3"/>
  <c r="Z2048" i="3"/>
  <c r="Q2048" i="3"/>
  <c r="Q265" i="3"/>
  <c r="Z265" i="3"/>
  <c r="Q2772" i="3"/>
  <c r="V2772" i="3" s="1"/>
  <c r="Z2772" i="3"/>
  <c r="Q2275" i="3"/>
  <c r="Z2275" i="3"/>
  <c r="U2609" i="3"/>
  <c r="X2609" i="3"/>
  <c r="Q2528" i="3"/>
  <c r="V2528" i="3" s="1"/>
  <c r="Z2528" i="3"/>
  <c r="Z1667" i="3"/>
  <c r="Q1667" i="3"/>
  <c r="Q1669" i="3"/>
  <c r="Z1669" i="3"/>
  <c r="Z2481" i="3"/>
  <c r="Q2481" i="3"/>
  <c r="Q400" i="3"/>
  <c r="Z400" i="3"/>
  <c r="Z2551" i="3"/>
  <c r="Q2551" i="3"/>
  <c r="V2551" i="3" s="1"/>
  <c r="Q2515" i="3"/>
  <c r="V2515" i="3" s="1"/>
  <c r="Z2515" i="3"/>
  <c r="Z2141" i="3"/>
  <c r="Q2141" i="3"/>
  <c r="Q1907" i="3"/>
  <c r="Z1907" i="3"/>
  <c r="Q1710" i="3"/>
  <c r="Z1710" i="3"/>
  <c r="Z40" i="3"/>
  <c r="Q40" i="3"/>
  <c r="Q1574" i="3"/>
  <c r="Z1574" i="3"/>
  <c r="Q2023" i="3"/>
  <c r="Z2023" i="3"/>
  <c r="Q404" i="3"/>
  <c r="Z404" i="3"/>
  <c r="Z2389" i="3"/>
  <c r="Q2389" i="3"/>
  <c r="U2601" i="3"/>
  <c r="X2601" i="3"/>
  <c r="Z2598" i="3"/>
  <c r="Q2598" i="3"/>
  <c r="V2598" i="3" s="1"/>
  <c r="Q2153" i="3"/>
  <c r="Z2153" i="3"/>
  <c r="Q2344" i="3"/>
  <c r="V2344" i="3" s="1"/>
  <c r="Z2344" i="3"/>
  <c r="Q2083" i="3"/>
  <c r="Z2083" i="3"/>
  <c r="Q2491" i="3"/>
  <c r="Z2491" i="3"/>
  <c r="Z1968" i="3"/>
  <c r="Q1968" i="3"/>
  <c r="Q1839" i="3"/>
  <c r="Z1839" i="3"/>
  <c r="Q2970" i="3"/>
  <c r="V2970" i="3" s="1"/>
  <c r="Z2970" i="3"/>
  <c r="Q1927" i="3"/>
  <c r="Z1927" i="3"/>
  <c r="X2943" i="3"/>
  <c r="U2943" i="3"/>
  <c r="Q2006" i="3"/>
  <c r="Z2006" i="3"/>
  <c r="Q2292" i="3"/>
  <c r="Z2292" i="3"/>
  <c r="Q1851" i="3"/>
  <c r="Z1851" i="3"/>
  <c r="Q659" i="3"/>
  <c r="Z659" i="3"/>
  <c r="Q1364" i="3"/>
  <c r="Z1364" i="3"/>
  <c r="Q2544" i="3"/>
  <c r="V2544" i="3" s="1"/>
  <c r="Z2544" i="3"/>
  <c r="Z1720" i="3"/>
  <c r="Q1720" i="3"/>
  <c r="Q2954" i="3"/>
  <c r="V2954" i="3" s="1"/>
  <c r="Z2954" i="3"/>
  <c r="Z1020" i="3"/>
  <c r="Q1020" i="3"/>
  <c r="Q1855" i="3"/>
  <c r="Z1855" i="3"/>
  <c r="X2533" i="3"/>
  <c r="U2533" i="3"/>
  <c r="Q2498" i="3"/>
  <c r="Z2498" i="3"/>
  <c r="R1374" i="3"/>
  <c r="Z1374" i="3"/>
  <c r="R1871" i="3"/>
  <c r="Z1871" i="3"/>
  <c r="Q2686" i="3"/>
  <c r="V2686" i="3" s="1"/>
  <c r="Z2686" i="3"/>
  <c r="Q2237" i="3"/>
  <c r="Z2237" i="3"/>
  <c r="Q43" i="3"/>
  <c r="Z43" i="3"/>
  <c r="Z1873" i="3"/>
  <c r="Q1873" i="3"/>
  <c r="Z2097" i="3"/>
  <c r="Q2097" i="3"/>
  <c r="Q2346" i="3"/>
  <c r="Z2346" i="3"/>
  <c r="X2725" i="3"/>
  <c r="Y2725" i="3"/>
  <c r="Q2728" i="3"/>
  <c r="V2728" i="3" s="1"/>
  <c r="Z2728" i="3"/>
  <c r="Q2953" i="3"/>
  <c r="V2953" i="3" s="1"/>
  <c r="Z2953" i="3"/>
  <c r="Z2897" i="3"/>
  <c r="Q2897" i="3"/>
  <c r="V2897" i="3" s="1"/>
  <c r="Q2578" i="3"/>
  <c r="V2578" i="3" s="1"/>
  <c r="Z2578" i="3"/>
  <c r="Z2877" i="3"/>
  <c r="Z356" i="3"/>
  <c r="Q356" i="3"/>
  <c r="Y2950" i="3"/>
  <c r="Z2776" i="3"/>
  <c r="Q2776" i="3"/>
  <c r="V2776" i="3" s="1"/>
  <c r="Z2198" i="3"/>
  <c r="Q2198" i="3"/>
  <c r="V2198" i="3" s="1"/>
  <c r="Z79" i="3"/>
  <c r="Q79" i="3"/>
  <c r="Q2924" i="3"/>
  <c r="V2924" i="3" s="1"/>
  <c r="Z2924" i="3"/>
  <c r="Z1670" i="3"/>
  <c r="Q1670" i="3"/>
  <c r="Z782" i="3"/>
  <c r="Q782" i="3"/>
  <c r="Q2297" i="3"/>
  <c r="Z2297" i="3"/>
  <c r="Z2628" i="3"/>
  <c r="Q2628" i="3"/>
  <c r="V2628" i="3" s="1"/>
  <c r="Z398" i="3"/>
  <c r="Q398" i="3"/>
  <c r="Q2388" i="3"/>
  <c r="Z2388" i="3"/>
  <c r="Q119" i="3"/>
  <c r="Z119" i="3"/>
  <c r="Z1127" i="3"/>
  <c r="Q1127" i="3"/>
  <c r="Q2288" i="3"/>
  <c r="Z2288" i="3"/>
  <c r="Z897" i="3"/>
  <c r="Q897" i="3"/>
  <c r="Z1794" i="3"/>
  <c r="Q1794" i="3"/>
  <c r="X2654" i="3"/>
  <c r="U2654" i="3"/>
  <c r="Q2664" i="3"/>
  <c r="V2664" i="3" s="1"/>
  <c r="Z2664" i="3"/>
  <c r="X2860" i="3"/>
  <c r="U2860" i="3"/>
  <c r="Q2137" i="3"/>
  <c r="Z2137" i="3"/>
  <c r="Z1880" i="3"/>
  <c r="Q1880" i="3"/>
  <c r="Q2384" i="3"/>
  <c r="Z2384" i="3"/>
  <c r="Q1424" i="3"/>
  <c r="Z1424" i="3"/>
  <c r="Q1903" i="3"/>
  <c r="Z1903" i="3"/>
  <c r="Q1279" i="3"/>
  <c r="Z1279" i="3"/>
  <c r="Z146" i="3"/>
  <c r="Z128" i="3"/>
  <c r="Q376" i="3"/>
  <c r="Z617" i="3"/>
  <c r="Q126" i="3"/>
  <c r="Z126" i="3"/>
  <c r="Q2688" i="3"/>
  <c r="V2688" i="3" s="1"/>
  <c r="Z2688" i="3"/>
  <c r="Q1827" i="3"/>
  <c r="Z1827" i="3"/>
  <c r="Q2965" i="3"/>
  <c r="V2965" i="3" s="1"/>
  <c r="Z2965" i="3"/>
  <c r="Q2020" i="3"/>
  <c r="Z2020" i="3"/>
  <c r="U2581" i="3"/>
  <c r="X2581" i="3"/>
  <c r="Z1947" i="3"/>
  <c r="Q1947" i="3"/>
  <c r="Q2926" i="3"/>
  <c r="V2926" i="3" s="1"/>
  <c r="Z2926" i="3"/>
  <c r="Y2987" i="3"/>
  <c r="X2978" i="3"/>
  <c r="Q1766" i="3"/>
  <c r="Z1766" i="3"/>
  <c r="Q2215" i="3"/>
  <c r="Z2215" i="3"/>
  <c r="Z2307" i="3"/>
  <c r="Q2307" i="3"/>
  <c r="Q2483" i="3"/>
  <c r="Z2483" i="3"/>
  <c r="Q200" i="3"/>
  <c r="Z200" i="3"/>
  <c r="Q1967" i="3"/>
  <c r="Z1967" i="3"/>
  <c r="Z1128" i="3"/>
  <c r="Q1128" i="3"/>
  <c r="V1128" i="3" s="1"/>
  <c r="Z2660" i="3"/>
  <c r="Q2660" i="3"/>
  <c r="V2660" i="3" s="1"/>
  <c r="Q2809" i="3"/>
  <c r="V2809" i="3" s="1"/>
  <c r="Z2809" i="3"/>
  <c r="Q139" i="3"/>
  <c r="Z139" i="3"/>
  <c r="Z1791" i="3"/>
  <c r="Q1791" i="3"/>
  <c r="Z1448" i="3"/>
  <c r="Q1448" i="3"/>
  <c r="Y2845" i="3"/>
  <c r="Q788" i="3"/>
  <c r="Z788" i="3"/>
  <c r="Q1674" i="3"/>
  <c r="Z1674" i="3"/>
  <c r="Q1698" i="3"/>
  <c r="Z1698" i="3"/>
  <c r="Q2513" i="3"/>
  <c r="V2513" i="3" s="1"/>
  <c r="Z2513" i="3"/>
  <c r="Z1976" i="3"/>
  <c r="Q1976" i="3"/>
  <c r="Q2035" i="3"/>
  <c r="Z2035" i="3"/>
  <c r="Z1428" i="3"/>
  <c r="Q1428" i="3"/>
  <c r="Q1773" i="3"/>
  <c r="Z1773" i="3"/>
  <c r="Q2796" i="3"/>
  <c r="V2796" i="3" s="1"/>
  <c r="Z2796" i="3"/>
  <c r="Y2605" i="3"/>
  <c r="Z2601" i="3"/>
  <c r="Q1432" i="3"/>
  <c r="Z1432" i="3"/>
  <c r="Q470" i="3"/>
  <c r="V470" i="3" s="1"/>
  <c r="Z470" i="3"/>
  <c r="Y2750" i="3"/>
  <c r="Q2177" i="3"/>
  <c r="V2177" i="3" s="1"/>
  <c r="Z2177" i="3"/>
  <c r="Q929" i="3"/>
  <c r="Z929" i="3"/>
  <c r="Y2875" i="3"/>
  <c r="Z324" i="3"/>
  <c r="Q324" i="3"/>
  <c r="Z2606" i="3"/>
  <c r="Q2606" i="3"/>
  <c r="V2606" i="3" s="1"/>
  <c r="Z298" i="3"/>
  <c r="Q298" i="3"/>
  <c r="Q2354" i="3"/>
  <c r="Z2354" i="3"/>
  <c r="Y2867" i="3"/>
  <c r="Z2442" i="3"/>
  <c r="Q2442" i="3"/>
  <c r="Z1975" i="3"/>
  <c r="Q1975" i="3"/>
  <c r="Q2418" i="3"/>
  <c r="Z2418" i="3"/>
  <c r="Q2430" i="3"/>
  <c r="Z2430" i="3"/>
  <c r="Q1712" i="3"/>
  <c r="Z1712" i="3"/>
  <c r="Q2410" i="3"/>
  <c r="Z2410" i="3"/>
  <c r="Y2654" i="3"/>
  <c r="Q2115" i="3"/>
  <c r="Z2115" i="3"/>
  <c r="Q2716" i="3"/>
  <c r="V2716" i="3" s="1"/>
  <c r="Z2716" i="3"/>
  <c r="Q1384" i="3"/>
  <c r="Z1384" i="3"/>
  <c r="Q1753" i="3"/>
  <c r="Z96" i="3"/>
  <c r="Z392" i="3"/>
  <c r="Q2416" i="3"/>
  <c r="Z2416" i="3"/>
  <c r="Z2600" i="3"/>
  <c r="Q2600" i="3"/>
  <c r="V2600" i="3" s="1"/>
  <c r="Y2815" i="3"/>
  <c r="Q1040" i="3"/>
  <c r="Z1040" i="3"/>
  <c r="Q2912" i="3"/>
  <c r="V2912" i="3" s="1"/>
  <c r="Z2912" i="3"/>
  <c r="Q993" i="3"/>
  <c r="Z993" i="3"/>
  <c r="Q2525" i="3"/>
  <c r="V2525" i="3" s="1"/>
  <c r="Z2525" i="3"/>
  <c r="Q1983" i="3"/>
  <c r="Z1983" i="3"/>
  <c r="Q466" i="3"/>
  <c r="Z466" i="3"/>
  <c r="Q273" i="3"/>
  <c r="Z273" i="3"/>
  <c r="Q1865" i="3"/>
  <c r="Z1865" i="3"/>
  <c r="Q2284" i="3"/>
  <c r="V2284" i="3" s="1"/>
  <c r="Z2284" i="3"/>
  <c r="Z2750" i="3"/>
  <c r="Z2196" i="3"/>
  <c r="Q2196" i="3"/>
  <c r="Q2928" i="3"/>
  <c r="V2928" i="3" s="1"/>
  <c r="Z2928" i="3"/>
  <c r="Z1921" i="3"/>
  <c r="Q1921" i="3"/>
  <c r="Y2631" i="3"/>
  <c r="Q2426" i="3"/>
  <c r="V2426" i="3" s="1"/>
  <c r="Z2426" i="3"/>
  <c r="Q2179" i="3"/>
  <c r="Z2179" i="3"/>
  <c r="Q1889" i="3"/>
  <c r="Z1889" i="3"/>
  <c r="Q1422" i="3"/>
  <c r="Z1422" i="3"/>
  <c r="Z328" i="3"/>
  <c r="Q328" i="3"/>
  <c r="Z2202" i="3"/>
  <c r="Q2202" i="3"/>
  <c r="X2571" i="3"/>
  <c r="U2571" i="3"/>
  <c r="Q2111" i="3"/>
  <c r="Z2111" i="3"/>
  <c r="Q2139" i="3"/>
  <c r="Z2139" i="3"/>
  <c r="Q2190" i="3"/>
  <c r="Z2190" i="3"/>
  <c r="Z2734" i="3"/>
  <c r="Q2734" i="3"/>
  <c r="V2734" i="3" s="1"/>
  <c r="Z2521" i="3"/>
  <c r="Q2521" i="3"/>
  <c r="V2521" i="3" s="1"/>
  <c r="Z2841" i="3"/>
  <c r="Q2841" i="3"/>
  <c r="V2841" i="3" s="1"/>
  <c r="Q1689" i="3"/>
  <c r="Z1689" i="3"/>
  <c r="Q1843" i="3"/>
  <c r="Z1843" i="3"/>
  <c r="Q2794" i="3"/>
  <c r="V2794" i="3" s="1"/>
  <c r="Z2794" i="3"/>
  <c r="Q2708" i="3"/>
  <c r="V2708" i="3" s="1"/>
  <c r="Z2708" i="3"/>
  <c r="Q2473" i="3"/>
  <c r="Z2473" i="3"/>
  <c r="Q1426" i="3"/>
  <c r="Z1426" i="3"/>
  <c r="Z860" i="3"/>
  <c r="Q860" i="3"/>
  <c r="Q1113" i="3"/>
  <c r="Z1113" i="3"/>
  <c r="Z1302" i="3"/>
  <c r="Q1302" i="3"/>
  <c r="Q1509" i="3"/>
  <c r="Z1509" i="3"/>
  <c r="X2661" i="3"/>
  <c r="U2661" i="3"/>
  <c r="Q2381" i="3"/>
  <c r="V2381" i="3" s="1"/>
  <c r="Z2381" i="3"/>
  <c r="Q1969" i="3"/>
  <c r="Z1969" i="3"/>
  <c r="Z2807" i="3"/>
  <c r="Q2807" i="3"/>
  <c r="V2807" i="3" s="1"/>
  <c r="Y2827" i="3"/>
  <c r="Z2824" i="3"/>
  <c r="Q2824" i="3"/>
  <c r="V2824" i="3" s="1"/>
  <c r="Z75" i="3"/>
  <c r="Z1215" i="3"/>
  <c r="Z1911" i="3"/>
  <c r="Q1911" i="3"/>
  <c r="Z2093" i="3"/>
  <c r="Q2093" i="3"/>
  <c r="Q2962" i="3"/>
  <c r="V2962" i="3" s="1"/>
  <c r="Z2962" i="3"/>
  <c r="Q589" i="3"/>
  <c r="Z589" i="3"/>
  <c r="Q2157" i="3"/>
  <c r="Z2157" i="3"/>
  <c r="Q1394" i="3"/>
  <c r="Z1394" i="3"/>
  <c r="Z2081" i="3"/>
  <c r="Q2081" i="3"/>
  <c r="Z1367" i="3"/>
  <c r="Q1367" i="3"/>
  <c r="Z366" i="3"/>
  <c r="Q366" i="3"/>
  <c r="Q2036" i="3"/>
  <c r="Z2036" i="3"/>
  <c r="Q2582" i="3"/>
  <c r="V2582" i="3" s="1"/>
  <c r="Z2582" i="3"/>
  <c r="Q939" i="3"/>
  <c r="Z939" i="3"/>
  <c r="Q937" i="3"/>
  <c r="V937" i="3" s="1"/>
  <c r="Z937" i="3"/>
  <c r="Q1795" i="3"/>
  <c r="Z1795" i="3"/>
  <c r="Z2996" i="3"/>
  <c r="Q2996" i="3"/>
  <c r="V2996" i="3" s="1"/>
  <c r="Z2602" i="3"/>
  <c r="Q2602" i="3"/>
  <c r="V2602" i="3" s="1"/>
  <c r="Z1499" i="3"/>
  <c r="Q1499" i="3"/>
  <c r="Z148" i="3"/>
  <c r="Q148" i="3"/>
  <c r="Z631" i="3"/>
  <c r="Q631" i="3"/>
  <c r="Z2990" i="3"/>
  <c r="Q2990" i="3"/>
  <c r="V2990" i="3" s="1"/>
  <c r="Q1337" i="3"/>
  <c r="Z1337" i="3"/>
  <c r="Q2702" i="3"/>
  <c r="V2702" i="3" s="1"/>
  <c r="Z2702" i="3"/>
  <c r="Q2902" i="3"/>
  <c r="V2902" i="3" s="1"/>
  <c r="Z2902" i="3"/>
  <c r="Q1959" i="3"/>
  <c r="Z1959" i="3"/>
  <c r="Z2248" i="3"/>
  <c r="Q2248" i="3"/>
  <c r="Z933" i="3"/>
  <c r="Q933" i="3"/>
  <c r="Q2377" i="3"/>
  <c r="Z2377" i="3"/>
  <c r="Q1680" i="3"/>
  <c r="Z1680" i="3"/>
  <c r="Q2245" i="3"/>
  <c r="Z2245" i="3"/>
  <c r="Q1495" i="3"/>
  <c r="Z1495" i="3"/>
  <c r="Q2206" i="3"/>
  <c r="Z2206" i="3"/>
  <c r="Q2994" i="3"/>
  <c r="V2994" i="3" s="1"/>
  <c r="Z2994" i="3"/>
  <c r="Y2519" i="3"/>
  <c r="AB2519" i="3" s="1"/>
  <c r="Z2436" i="3"/>
  <c r="Z1465" i="3"/>
  <c r="Z1882" i="3"/>
  <c r="Q1882" i="3"/>
  <c r="Q2387" i="3"/>
  <c r="Z2387" i="3"/>
  <c r="Q1995" i="3"/>
  <c r="Z1995" i="3"/>
  <c r="Q2635" i="3"/>
  <c r="V2635" i="3" s="1"/>
  <c r="Z2635" i="3"/>
  <c r="Z820" i="3"/>
  <c r="Q820" i="3"/>
  <c r="Z1859" i="3"/>
  <c r="Q1859" i="3"/>
  <c r="V1859" i="3" s="1"/>
  <c r="Q1285" i="3"/>
  <c r="Z1285" i="3"/>
  <c r="U2657" i="3"/>
  <c r="X2657" i="3"/>
  <c r="Q2342" i="3"/>
  <c r="Z2342" i="3"/>
  <c r="Z2974" i="3"/>
  <c r="Q2974" i="3"/>
  <c r="V2974" i="3" s="1"/>
  <c r="Z2144" i="3"/>
  <c r="Q2144" i="3"/>
  <c r="Y2894" i="3"/>
  <c r="Z2233" i="3"/>
  <c r="Q2233" i="3"/>
  <c r="Z925" i="3"/>
  <c r="Q925" i="3"/>
  <c r="Q1821" i="3"/>
  <c r="Z1821" i="3"/>
  <c r="Q2487" i="3"/>
  <c r="Z2487" i="3"/>
  <c r="U2987" i="3"/>
  <c r="Z171" i="3"/>
  <c r="Z2764" i="3"/>
  <c r="Q2764" i="3"/>
  <c r="V2764" i="3" s="1"/>
  <c r="U2591" i="3"/>
  <c r="X2591" i="3"/>
  <c r="Q1654" i="3"/>
  <c r="Z1654" i="3"/>
  <c r="Q1718" i="3"/>
  <c r="Z1718" i="3"/>
  <c r="Q763" i="3"/>
  <c r="Z763" i="3"/>
  <c r="Z1691" i="3"/>
  <c r="Q1691" i="3"/>
  <c r="Q2052" i="3"/>
  <c r="Z2052" i="3"/>
  <c r="Z997" i="3"/>
  <c r="Q997" i="3"/>
  <c r="Z1761" i="3"/>
  <c r="Q1761" i="3"/>
  <c r="Z2767" i="3"/>
  <c r="Q2767" i="3"/>
  <c r="V2767" i="3" s="1"/>
  <c r="Z1005" i="3"/>
  <c r="Q1005" i="3"/>
  <c r="Q1943" i="3"/>
  <c r="Z1943" i="3"/>
  <c r="Q204" i="3"/>
  <c r="Z204" i="3"/>
  <c r="Q2420" i="3"/>
  <c r="Z2420" i="3"/>
  <c r="Q864" i="3"/>
  <c r="Z864" i="3"/>
  <c r="Q1219" i="3"/>
  <c r="Z1219" i="3"/>
  <c r="Q2169" i="3"/>
  <c r="Z2169" i="3"/>
  <c r="Z436" i="3"/>
  <c r="Q436" i="3"/>
  <c r="Q1854" i="3"/>
  <c r="Z1854" i="3"/>
  <c r="Q1762" i="3"/>
  <c r="V1762" i="3" s="1"/>
  <c r="Z1762" i="3"/>
  <c r="Q2032" i="3"/>
  <c r="Z2032" i="3"/>
  <c r="Q2612" i="3"/>
  <c r="V2612" i="3" s="1"/>
  <c r="Z2612" i="3"/>
  <c r="Q1686" i="3"/>
  <c r="Z1686" i="3"/>
  <c r="Q2724" i="3"/>
  <c r="V2724" i="3" s="1"/>
  <c r="Z2724" i="3"/>
  <c r="Q792" i="3"/>
  <c r="Z792" i="3"/>
  <c r="Q1498" i="3"/>
  <c r="Z1498" i="3"/>
  <c r="Z1717" i="3"/>
  <c r="Q1717" i="3"/>
  <c r="Q2350" i="3"/>
  <c r="Z2350" i="3"/>
  <c r="Q2888" i="3"/>
  <c r="V2888" i="3" s="1"/>
  <c r="Z2888" i="3"/>
  <c r="Y2601" i="3"/>
  <c r="T2548" i="3"/>
  <c r="X2754" i="3"/>
  <c r="T2246" i="3"/>
  <c r="U2754" i="3"/>
  <c r="U2775" i="3"/>
  <c r="X2986" i="3"/>
  <c r="U2986" i="3"/>
  <c r="Y2986" i="3"/>
  <c r="X2775" i="3"/>
  <c r="T2608" i="3"/>
  <c r="W2608" i="3"/>
  <c r="Y2593" i="3"/>
  <c r="W2593" i="3"/>
  <c r="T2593" i="3"/>
  <c r="U2721" i="3"/>
  <c r="Y2721" i="3"/>
  <c r="X2721" i="3"/>
  <c r="T2933" i="3"/>
  <c r="W2933" i="3"/>
  <c r="W2819" i="3"/>
  <c r="Y2819" i="3"/>
  <c r="T2819" i="3"/>
  <c r="T2760" i="3"/>
  <c r="W2760" i="3"/>
  <c r="T2922" i="3"/>
  <c r="W2922" i="3"/>
  <c r="T2571" i="3"/>
  <c r="W2571" i="3"/>
  <c r="Y2571" i="3"/>
  <c r="W2860" i="3"/>
  <c r="Y2860" i="3"/>
  <c r="T2667" i="3"/>
  <c r="W2667" i="3"/>
  <c r="Y2567" i="3"/>
  <c r="U2567" i="3"/>
  <c r="X2567" i="3"/>
  <c r="Y2591" i="3"/>
  <c r="T2591" i="3"/>
  <c r="W2591" i="3"/>
  <c r="W2518" i="3"/>
  <c r="T2518" i="3"/>
  <c r="T2904" i="3"/>
  <c r="W2904" i="3"/>
  <c r="X2815" i="3"/>
  <c r="W2815" i="3"/>
  <c r="U2815" i="3"/>
  <c r="T2815" i="3"/>
  <c r="T2839" i="3"/>
  <c r="W2839" i="3"/>
  <c r="U2603" i="3"/>
  <c r="X2603" i="3"/>
  <c r="W2603" i="3"/>
  <c r="T2603" i="3"/>
  <c r="T2827" i="3"/>
  <c r="X2827" i="3"/>
  <c r="U2827" i="3"/>
  <c r="W2827" i="3"/>
  <c r="T2546" i="3"/>
  <c r="W2546" i="3"/>
  <c r="T2566" i="3"/>
  <c r="W2566" i="3"/>
  <c r="X2566" i="3"/>
  <c r="W2805" i="3"/>
  <c r="T2805" i="3"/>
  <c r="U2566" i="3"/>
  <c r="W2550" i="3"/>
  <c r="T2550" i="3"/>
  <c r="T2542" i="3"/>
  <c r="W2542" i="3"/>
  <c r="Y1175" i="3"/>
  <c r="Y1260" i="3"/>
  <c r="T1312" i="3"/>
  <c r="T60" i="3"/>
  <c r="T738" i="3"/>
  <c r="W738" i="3"/>
  <c r="T2536" i="3"/>
  <c r="W2536" i="3"/>
  <c r="Y2536" i="3"/>
  <c r="W1156" i="3"/>
  <c r="T1156" i="3"/>
  <c r="Y550" i="3"/>
  <c r="Y469" i="3"/>
  <c r="W1305" i="3"/>
  <c r="T1305" i="3"/>
  <c r="W99" i="3"/>
  <c r="X2958" i="3"/>
  <c r="W2958" i="3"/>
  <c r="U2958" i="3"/>
  <c r="T2958" i="3"/>
  <c r="T2876" i="3"/>
  <c r="W2876" i="3"/>
  <c r="X2876" i="3"/>
  <c r="U2876" i="3"/>
  <c r="T772" i="3"/>
  <c r="W772" i="3"/>
  <c r="Y2868" i="3"/>
  <c r="X2868" i="3"/>
  <c r="U2868" i="3"/>
  <c r="U2540" i="3"/>
  <c r="Y2540" i="3"/>
  <c r="X2540" i="3"/>
  <c r="T1236" i="3"/>
  <c r="W1236" i="3"/>
  <c r="Y2656" i="3"/>
  <c r="X2656" i="3"/>
  <c r="U2656" i="3"/>
  <c r="T2648" i="3"/>
  <c r="Y2648" i="3"/>
  <c r="W2648" i="3"/>
  <c r="U711" i="3"/>
  <c r="U2538" i="3"/>
  <c r="Y2538" i="3"/>
  <c r="X2538" i="3"/>
  <c r="X2570" i="3"/>
  <c r="U2570" i="3"/>
  <c r="Y2570" i="3"/>
  <c r="X2568" i="3"/>
  <c r="U2568" i="3"/>
  <c r="Y2568" i="3"/>
  <c r="Y2717" i="3"/>
  <c r="U2717" i="3"/>
  <c r="X2717" i="3"/>
  <c r="Y2694" i="3"/>
  <c r="U2694" i="3"/>
  <c r="X2694" i="3"/>
  <c r="U2856" i="3"/>
  <c r="Y2856" i="3"/>
  <c r="X2856" i="3"/>
  <c r="Y2644" i="3"/>
  <c r="U2644" i="3"/>
  <c r="X2644" i="3"/>
  <c r="T1895" i="3"/>
  <c r="W1895" i="3"/>
  <c r="Y2751" i="3"/>
  <c r="X2751" i="3"/>
  <c r="U2751" i="3"/>
  <c r="Y2864" i="3"/>
  <c r="X2864" i="3"/>
  <c r="U2864" i="3"/>
  <c r="U2692" i="3"/>
  <c r="Y2692" i="3"/>
  <c r="X2692" i="3"/>
  <c r="U2801" i="3"/>
  <c r="Y2801" i="3"/>
  <c r="X2801" i="3"/>
  <c r="W2917" i="3"/>
  <c r="T2917" i="3"/>
  <c r="Y2917" i="3"/>
  <c r="U2659" i="3"/>
  <c r="Y2659" i="3"/>
  <c r="X2659" i="3"/>
  <c r="Y2636" i="3"/>
  <c r="U2636" i="3"/>
  <c r="X2636" i="3"/>
  <c r="U2874" i="3"/>
  <c r="Y2874" i="3"/>
  <c r="X2874" i="3"/>
  <c r="Y2973" i="3"/>
  <c r="X2973" i="3"/>
  <c r="U2973" i="3"/>
  <c r="Y2820" i="3"/>
  <c r="X2820" i="3"/>
  <c r="U2820" i="3"/>
  <c r="U2530" i="3"/>
  <c r="Y2530" i="3"/>
  <c r="X2530" i="3"/>
  <c r="U2678" i="3"/>
  <c r="Y2678" i="3"/>
  <c r="X2678" i="3"/>
  <c r="Y2783" i="3"/>
  <c r="U2783" i="3"/>
  <c r="X2783" i="3"/>
  <c r="Y2574" i="3"/>
  <c r="U2574" i="3"/>
  <c r="X2574" i="3"/>
  <c r="Y1109" i="3"/>
  <c r="Y1034" i="3"/>
  <c r="Y2747" i="3"/>
  <c r="X2747" i="3"/>
  <c r="U2747" i="3"/>
  <c r="T2713" i="3"/>
  <c r="W2713" i="3"/>
  <c r="Y2713" i="3"/>
  <c r="T2857" i="3"/>
  <c r="U2857" i="3"/>
  <c r="W2857" i="3"/>
  <c r="X2857" i="3"/>
  <c r="Y2971" i="3"/>
  <c r="X2971" i="3"/>
  <c r="U2971" i="3"/>
  <c r="Y2761" i="3"/>
  <c r="X2761" i="3"/>
  <c r="U2761" i="3"/>
  <c r="Y2564" i="3"/>
  <c r="U2564" i="3"/>
  <c r="X2564" i="3"/>
  <c r="Y2872" i="3"/>
  <c r="X2872" i="3"/>
  <c r="U2872" i="3"/>
  <c r="Y2949" i="3"/>
  <c r="X2949" i="3"/>
  <c r="U2949" i="3"/>
  <c r="U2846" i="3"/>
  <c r="Y2846" i="3"/>
  <c r="X2846" i="3"/>
  <c r="Y2640" i="3"/>
  <c r="U2640" i="3"/>
  <c r="X2640" i="3"/>
  <c r="X2937" i="3"/>
  <c r="U2937" i="3"/>
  <c r="Y2937" i="3"/>
  <c r="X2976" i="3"/>
  <c r="U2976" i="3"/>
  <c r="Y2976" i="3"/>
  <c r="Y2788" i="3"/>
  <c r="U2788" i="3"/>
  <c r="X2788" i="3"/>
  <c r="Y2779" i="3"/>
  <c r="U2779" i="3"/>
  <c r="X2779" i="3"/>
  <c r="X2890" i="3"/>
  <c r="U2890" i="3"/>
  <c r="Y2890" i="3"/>
  <c r="W2907" i="3"/>
  <c r="T2907" i="3"/>
  <c r="Y2907" i="3"/>
  <c r="W1229" i="3"/>
  <c r="Y2808" i="3"/>
  <c r="X2808" i="3"/>
  <c r="U2808" i="3"/>
  <c r="Y2279" i="3"/>
  <c r="T2782" i="3"/>
  <c r="W2782" i="3"/>
  <c r="Y2782" i="3"/>
  <c r="Y2552" i="3"/>
  <c r="U2552" i="3"/>
  <c r="X2552" i="3"/>
  <c r="U2668" i="3"/>
  <c r="Y2668" i="3"/>
  <c r="X2668" i="3"/>
  <c r="Y2784" i="3"/>
  <c r="U2784" i="3"/>
  <c r="X2784" i="3"/>
  <c r="U2651" i="3"/>
  <c r="Y2651" i="3"/>
  <c r="X2651" i="3"/>
  <c r="T1828" i="3"/>
  <c r="W1828" i="3"/>
  <c r="U2616" i="3"/>
  <c r="Y2616" i="3"/>
  <c r="X2616" i="3"/>
  <c r="U2878" i="3"/>
  <c r="Y2878" i="3"/>
  <c r="X2878" i="3"/>
  <c r="X2875" i="3"/>
  <c r="T2875" i="3"/>
  <c r="W2875" i="3"/>
  <c r="U2875" i="3"/>
  <c r="U2632" i="3"/>
  <c r="Y2632" i="3"/>
  <c r="X2632" i="3"/>
  <c r="Y2586" i="3"/>
  <c r="U2586" i="3"/>
  <c r="X2586" i="3"/>
  <c r="Y2963" i="3"/>
  <c r="X2963" i="3"/>
  <c r="U2963" i="3"/>
  <c r="U2704" i="3"/>
  <c r="Y2704" i="3"/>
  <c r="X2704" i="3"/>
  <c r="Y2699" i="3"/>
  <c r="X2699" i="3"/>
  <c r="U2699" i="3"/>
  <c r="AB2842" i="3"/>
  <c r="AB2802" i="3"/>
  <c r="Y2584" i="3"/>
  <c r="X2584" i="3"/>
  <c r="U2584" i="3"/>
  <c r="Y2778" i="3"/>
  <c r="U2778" i="3"/>
  <c r="X2778" i="3"/>
  <c r="U2866" i="3"/>
  <c r="Y2866" i="3"/>
  <c r="X2866" i="3"/>
  <c r="W2915" i="3"/>
  <c r="T2915" i="3"/>
  <c r="Y2915" i="3"/>
  <c r="Y2959" i="3"/>
  <c r="X2959" i="3"/>
  <c r="U2959" i="3"/>
  <c r="U2870" i="3"/>
  <c r="Y2870" i="3"/>
  <c r="X2870" i="3"/>
  <c r="T2613" i="3"/>
  <c r="W2613" i="3"/>
  <c r="Y2613" i="3"/>
  <c r="T2693" i="3"/>
  <c r="W2693" i="3"/>
  <c r="Y2693" i="3"/>
  <c r="Y2556" i="3"/>
  <c r="U2556" i="3"/>
  <c r="X2556" i="3"/>
  <c r="Y2560" i="3"/>
  <c r="U2560" i="3"/>
  <c r="X2560" i="3"/>
  <c r="X1910" i="3"/>
  <c r="U1910" i="3"/>
  <c r="U2682" i="3"/>
  <c r="Y2682" i="3"/>
  <c r="X2682" i="3"/>
  <c r="U2797" i="3"/>
  <c r="Y2797" i="3"/>
  <c r="X2797" i="3"/>
  <c r="X2945" i="3"/>
  <c r="Y2945" i="3"/>
  <c r="U2945" i="3"/>
  <c r="U2624" i="3"/>
  <c r="Y2624" i="3"/>
  <c r="X2624" i="3"/>
  <c r="W2661" i="3"/>
  <c r="T2661" i="3"/>
  <c r="Y2661" i="3"/>
  <c r="Y2826" i="3"/>
  <c r="X2826" i="3"/>
  <c r="U2826" i="3"/>
  <c r="Z37" i="3"/>
  <c r="AB7" i="3"/>
  <c r="S38" i="3"/>
  <c r="Z34" i="3"/>
  <c r="Z35" i="3"/>
  <c r="Z36" i="3"/>
  <c r="AB6" i="3"/>
  <c r="Y25" i="3"/>
  <c r="Y29" i="3"/>
  <c r="S29" i="3"/>
  <c r="S23" i="3"/>
  <c r="S25" i="3"/>
  <c r="Z12" i="3"/>
  <c r="Z21" i="3"/>
  <c r="S18" i="3"/>
  <c r="S17" i="3"/>
  <c r="Z27" i="3"/>
  <c r="Z28" i="3"/>
  <c r="S31" i="3"/>
  <c r="S15" i="3"/>
  <c r="S9" i="3"/>
  <c r="Z32" i="3"/>
  <c r="Z16" i="3"/>
  <c r="S20" i="3"/>
  <c r="Z26" i="3"/>
  <c r="Z8" i="3"/>
  <c r="Z14" i="3"/>
  <c r="Y32" i="3"/>
  <c r="S33" i="3"/>
  <c r="S19" i="3"/>
  <c r="Z10" i="3"/>
  <c r="S13" i="3"/>
  <c r="S24" i="3"/>
  <c r="S30" i="3"/>
  <c r="S11" i="3"/>
  <c r="S22" i="3"/>
  <c r="Q26" i="3"/>
  <c r="V26" i="3" s="1"/>
  <c r="Z18" i="3"/>
  <c r="Y9" i="3"/>
  <c r="Z9" i="3"/>
  <c r="Y19" i="3"/>
  <c r="Q8" i="3"/>
  <c r="V8" i="3" s="1"/>
  <c r="Q31" i="3"/>
  <c r="V31" i="3" s="1"/>
  <c r="AB2539" i="3" l="1"/>
  <c r="U205" i="3"/>
  <c r="V1519" i="3"/>
  <c r="X1455" i="3"/>
  <c r="W2363" i="3"/>
  <c r="V2211" i="3"/>
  <c r="W1734" i="3"/>
  <c r="X812" i="3"/>
  <c r="Y504" i="3"/>
  <c r="Y2293" i="3"/>
  <c r="V1289" i="3"/>
  <c r="V899" i="3"/>
  <c r="V1693" i="3"/>
  <c r="U317" i="3"/>
  <c r="U2060" i="3"/>
  <c r="Y511" i="3"/>
  <c r="Y247" i="3"/>
  <c r="X455" i="3"/>
  <c r="W2312" i="3"/>
  <c r="X2287" i="3"/>
  <c r="T2335" i="3"/>
  <c r="X1408" i="3"/>
  <c r="X1241" i="3"/>
  <c r="X1385" i="3"/>
  <c r="X2191" i="3"/>
  <c r="Y533" i="3"/>
  <c r="U210" i="3"/>
  <c r="X1186" i="3"/>
  <c r="U1276" i="3"/>
  <c r="X1520" i="3"/>
  <c r="X961" i="3"/>
  <c r="Y926" i="3"/>
  <c r="V2341" i="3"/>
  <c r="V1708" i="3"/>
  <c r="V2380" i="3"/>
  <c r="V766" i="3"/>
  <c r="V368" i="3"/>
  <c r="AB2943" i="3"/>
  <c r="V570" i="3"/>
  <c r="Y570" i="3"/>
  <c r="U2434" i="3"/>
  <c r="U2265" i="3"/>
  <c r="U221" i="3"/>
  <c r="U315" i="3"/>
  <c r="X974" i="3"/>
  <c r="X1831" i="3"/>
  <c r="Y992" i="3"/>
  <c r="U486" i="3"/>
  <c r="U281" i="3"/>
  <c r="Y2015" i="3"/>
  <c r="Y231" i="3"/>
  <c r="Y1397" i="3"/>
  <c r="X1749" i="3"/>
  <c r="X887" i="3"/>
  <c r="W2089" i="3"/>
  <c r="U2489" i="3"/>
  <c r="U1356" i="3"/>
  <c r="Y2130" i="3"/>
  <c r="X2066" i="3"/>
  <c r="Y1579" i="3"/>
  <c r="W1098" i="3"/>
  <c r="U1134" i="3"/>
  <c r="X1251" i="3"/>
  <c r="U488" i="3"/>
  <c r="Y1500" i="3"/>
  <c r="W138" i="3"/>
  <c r="Y197" i="3"/>
  <c r="Y585" i="3"/>
  <c r="X983" i="3"/>
  <c r="V1743" i="3"/>
  <c r="Y315" i="3"/>
  <c r="X492" i="3"/>
  <c r="Y317" i="3"/>
  <c r="U1900" i="3"/>
  <c r="U585" i="3"/>
  <c r="V161" i="3"/>
  <c r="V1990" i="3"/>
  <c r="V452" i="3"/>
  <c r="Y452" i="3"/>
  <c r="X1233" i="3"/>
  <c r="U600" i="3"/>
  <c r="X1135" i="3"/>
  <c r="U1618" i="3"/>
  <c r="V944" i="3"/>
  <c r="T1986" i="3"/>
  <c r="X238" i="3"/>
  <c r="U517" i="3"/>
  <c r="V2156" i="3"/>
  <c r="X1438" i="3"/>
  <c r="W2216" i="3"/>
  <c r="X1579" i="3"/>
  <c r="U777" i="3"/>
  <c r="U1546" i="3"/>
  <c r="V1050" i="3"/>
  <c r="V1765" i="3"/>
  <c r="V769" i="3"/>
  <c r="V658" i="3"/>
  <c r="V374" i="3"/>
  <c r="V2105" i="3"/>
  <c r="V2190" i="3"/>
  <c r="V1015" i="3"/>
  <c r="W1239" i="3"/>
  <c r="T1059" i="3"/>
  <c r="V2342" i="3"/>
  <c r="V2048" i="3"/>
  <c r="V2504" i="3"/>
  <c r="V758" i="3"/>
  <c r="AB2931" i="3"/>
  <c r="V1350" i="3"/>
  <c r="AB2599" i="3"/>
  <c r="Y1769" i="3"/>
  <c r="X954" i="3"/>
  <c r="Y1580" i="3"/>
  <c r="AB2657" i="3"/>
  <c r="V2498" i="3"/>
  <c r="V404" i="3"/>
  <c r="V189" i="3"/>
  <c r="V555" i="3"/>
  <c r="V1291" i="3"/>
  <c r="V1868" i="3"/>
  <c r="U311" i="3"/>
  <c r="V2206" i="3"/>
  <c r="V660" i="3"/>
  <c r="V1365" i="3"/>
  <c r="V1499" i="3"/>
  <c r="V2349" i="3"/>
  <c r="V426" i="3"/>
  <c r="V1563" i="3"/>
  <c r="Y987" i="3"/>
  <c r="U2402" i="3"/>
  <c r="X1719" i="3"/>
  <c r="U2453" i="3"/>
  <c r="X920" i="3"/>
  <c r="Y650" i="3"/>
  <c r="Y61" i="3"/>
  <c r="X2155" i="3"/>
  <c r="U1938" i="3"/>
  <c r="V430" i="3"/>
  <c r="V379" i="3"/>
  <c r="V395" i="3"/>
  <c r="V1405" i="3"/>
  <c r="X1646" i="3"/>
  <c r="W1912" i="3"/>
  <c r="V2233" i="3"/>
  <c r="V1471" i="3"/>
  <c r="V2197" i="3"/>
  <c r="V77" i="3"/>
  <c r="V361" i="3"/>
  <c r="V1685" i="3"/>
  <c r="U623" i="3"/>
  <c r="V642" i="3"/>
  <c r="Y1741" i="3"/>
  <c r="Y106" i="3"/>
  <c r="Y1671" i="3"/>
  <c r="V332" i="3"/>
  <c r="U1734" i="3"/>
  <c r="X702" i="3"/>
  <c r="V2157" i="3"/>
  <c r="X2054" i="3"/>
  <c r="T257" i="3"/>
  <c r="V2237" i="3"/>
  <c r="V300" i="3"/>
  <c r="AB2886" i="3"/>
  <c r="V1492" i="3"/>
  <c r="V2454" i="3"/>
  <c r="W1891" i="3"/>
  <c r="W2352" i="3"/>
  <c r="V1088" i="3"/>
  <c r="V2071" i="3"/>
  <c r="W410" i="3"/>
  <c r="W935" i="3"/>
  <c r="T1879" i="3"/>
  <c r="Y2379" i="3"/>
  <c r="V366" i="3"/>
  <c r="V1113" i="3"/>
  <c r="V1478" i="3"/>
  <c r="V154" i="3"/>
  <c r="V1891" i="3"/>
  <c r="V320" i="3"/>
  <c r="T863" i="3"/>
  <c r="V1637" i="3"/>
  <c r="AB2707" i="3"/>
  <c r="W1868" i="3"/>
  <c r="U2163" i="3"/>
  <c r="Y487" i="3"/>
  <c r="X496" i="3"/>
  <c r="U2272" i="3"/>
  <c r="X1462" i="3"/>
  <c r="X2122" i="3"/>
  <c r="Y2170" i="3"/>
  <c r="Y2076" i="3"/>
  <c r="W428" i="3"/>
  <c r="T578" i="3"/>
  <c r="V842" i="3"/>
  <c r="V1840" i="3"/>
  <c r="V258" i="3"/>
  <c r="V335" i="3"/>
  <c r="V2150" i="3"/>
  <c r="AB2669" i="3"/>
  <c r="Y911" i="3"/>
  <c r="X61" i="3"/>
  <c r="Y311" i="3"/>
  <c r="X932" i="3"/>
  <c r="X650" i="3"/>
  <c r="X1671" i="3"/>
  <c r="U1940" i="3"/>
  <c r="W2438" i="3"/>
  <c r="V2253" i="3"/>
  <c r="U36" i="3"/>
  <c r="T1467" i="3"/>
  <c r="U1447" i="3"/>
  <c r="V1691" i="3"/>
  <c r="V2179" i="3"/>
  <c r="AB2818" i="3"/>
  <c r="V1945" i="3"/>
  <c r="AB2871" i="3"/>
  <c r="V1853" i="3"/>
  <c r="AB2711" i="3"/>
  <c r="Y1724" i="3"/>
  <c r="Y2122" i="3"/>
  <c r="V999" i="3"/>
  <c r="V903" i="3"/>
  <c r="V564" i="3"/>
  <c r="AB2987" i="3"/>
  <c r="V1827" i="3"/>
  <c r="V1125" i="3"/>
  <c r="V1603" i="3"/>
  <c r="V1197" i="3"/>
  <c r="T55" i="3"/>
  <c r="Y2218" i="3"/>
  <c r="U727" i="3"/>
  <c r="X1489" i="3"/>
  <c r="U165" i="3"/>
  <c r="U490" i="3"/>
  <c r="V256" i="3"/>
  <c r="V1672" i="3"/>
  <c r="V1187" i="3"/>
  <c r="V664" i="3"/>
  <c r="U2336" i="3"/>
  <c r="AB2516" i="3"/>
  <c r="V1678" i="3"/>
  <c r="AB2930" i="3"/>
  <c r="V157" i="3"/>
  <c r="Y1170" i="3"/>
  <c r="V1674" i="3"/>
  <c r="V1946" i="3"/>
  <c r="X1214" i="3"/>
  <c r="V2335" i="3"/>
  <c r="V2032" i="3"/>
  <c r="V253" i="3"/>
  <c r="V945" i="3"/>
  <c r="AB2817" i="3"/>
  <c r="V237" i="3"/>
  <c r="V789" i="3"/>
  <c r="V1501" i="3"/>
  <c r="V2438" i="3"/>
  <c r="V150" i="3"/>
  <c r="T711" i="3"/>
  <c r="X1260" i="3"/>
  <c r="V649" i="3"/>
  <c r="V1193" i="3"/>
  <c r="V1712" i="3"/>
  <c r="V101" i="3"/>
  <c r="AB2526" i="3"/>
  <c r="V1495" i="3"/>
  <c r="AB2855" i="3"/>
  <c r="V2494" i="3"/>
  <c r="V423" i="3"/>
  <c r="V1301" i="3"/>
  <c r="AB2769" i="3"/>
  <c r="V2092" i="3"/>
  <c r="V2052" i="3"/>
  <c r="V1698" i="3"/>
  <c r="AB2913" i="3"/>
  <c r="V931" i="3"/>
  <c r="V2000" i="3"/>
  <c r="V1420" i="3"/>
  <c r="V2420" i="3"/>
  <c r="V1680" i="3"/>
  <c r="V2288" i="3"/>
  <c r="V2297" i="3"/>
  <c r="V2153" i="3"/>
  <c r="AB2585" i="3"/>
  <c r="V2046" i="3"/>
  <c r="V599" i="3"/>
  <c r="V45" i="3"/>
  <c r="V190" i="3"/>
  <c r="V1127" i="3"/>
  <c r="V917" i="3"/>
  <c r="V183" i="3"/>
  <c r="V1242" i="3"/>
  <c r="V1435" i="3"/>
  <c r="V1634" i="3"/>
  <c r="V688" i="3"/>
  <c r="V1847" i="3"/>
  <c r="AB2543" i="3"/>
  <c r="AB2735" i="3"/>
  <c r="V703" i="3"/>
  <c r="AB2918" i="3"/>
  <c r="V266" i="3"/>
  <c r="V933" i="3"/>
  <c r="V1475" i="3"/>
  <c r="V523" i="3"/>
  <c r="V831" i="3"/>
  <c r="V1277" i="3"/>
  <c r="V193" i="3"/>
  <c r="AB2739" i="3"/>
  <c r="AB2621" i="3"/>
  <c r="V2472" i="3"/>
  <c r="V1903" i="3"/>
  <c r="V302" i="3"/>
  <c r="V2486" i="3"/>
  <c r="V1097" i="3"/>
  <c r="V378" i="3"/>
  <c r="V2037" i="3"/>
  <c r="V102" i="3"/>
  <c r="V1143" i="3"/>
  <c r="AB2565" i="3"/>
  <c r="AB2579" i="3"/>
  <c r="V763" i="3"/>
  <c r="V2487" i="3"/>
  <c r="V2202" i="3"/>
  <c r="V2388" i="3"/>
  <c r="V2422" i="3"/>
  <c r="AB2989" i="3"/>
  <c r="V95" i="3"/>
  <c r="V169" i="3"/>
  <c r="V1892" i="3"/>
  <c r="V1040" i="3"/>
  <c r="V2328" i="3"/>
  <c r="V562" i="3"/>
  <c r="AB2674" i="3"/>
  <c r="V962" i="3"/>
  <c r="U52" i="3"/>
  <c r="V2030" i="3"/>
  <c r="T2200" i="3"/>
  <c r="W134" i="3"/>
  <c r="T907" i="3"/>
  <c r="V1513" i="3"/>
  <c r="AB2940" i="3"/>
  <c r="T1890" i="3"/>
  <c r="V2093" i="3"/>
  <c r="V993" i="3"/>
  <c r="V1753" i="3"/>
  <c r="U1625" i="3"/>
  <c r="V1047" i="3"/>
  <c r="V923" i="3"/>
  <c r="T2089" i="3"/>
  <c r="U628" i="3"/>
  <c r="U1274" i="3"/>
  <c r="W1047" i="3"/>
  <c r="W1031" i="3"/>
  <c r="V857" i="3"/>
  <c r="V475" i="3"/>
  <c r="AB2984" i="3"/>
  <c r="U2122" i="3"/>
  <c r="Y1602" i="3"/>
  <c r="V242" i="3"/>
  <c r="AB2629" i="3"/>
  <c r="X1536" i="3"/>
  <c r="V537" i="3"/>
  <c r="V1730" i="3"/>
  <c r="V71" i="3"/>
  <c r="AB2588" i="3"/>
  <c r="V619" i="3"/>
  <c r="AB2905" i="3"/>
  <c r="V164" i="3"/>
  <c r="V1967" i="3"/>
  <c r="AB2743" i="3"/>
  <c r="V1046" i="3"/>
  <c r="AB2844" i="3"/>
  <c r="Y1992" i="3"/>
  <c r="AB2641" i="3"/>
  <c r="V370" i="3"/>
  <c r="X1972" i="3"/>
  <c r="V148" i="3"/>
  <c r="V2408" i="3"/>
  <c r="Y823" i="3"/>
  <c r="V1259" i="3"/>
  <c r="T1011" i="3"/>
  <c r="U1214" i="3"/>
  <c r="AB2754" i="3"/>
  <c r="X2058" i="3"/>
  <c r="V479" i="3"/>
  <c r="AB2980" i="3"/>
  <c r="Y1401" i="3"/>
  <c r="X1245" i="3"/>
  <c r="V2291" i="3"/>
  <c r="X781" i="3"/>
  <c r="V369" i="3"/>
  <c r="V854" i="3"/>
  <c r="U393" i="3"/>
  <c r="X1707" i="3"/>
  <c r="V365" i="3"/>
  <c r="V665" i="3"/>
  <c r="V1995" i="3"/>
  <c r="V922" i="3"/>
  <c r="V2034" i="3"/>
  <c r="V2286" i="3"/>
  <c r="V1667" i="3"/>
  <c r="V1219" i="3"/>
  <c r="V1959" i="3"/>
  <c r="V939" i="3"/>
  <c r="V2492" i="3"/>
  <c r="V2249" i="3"/>
  <c r="V2017" i="3"/>
  <c r="V760" i="3"/>
  <c r="AB2547" i="3"/>
  <c r="V2192" i="3"/>
  <c r="AB2812" i="3"/>
  <c r="V2369" i="3"/>
  <c r="V2178" i="3"/>
  <c r="V65" i="3"/>
  <c r="AB2988" i="3"/>
  <c r="V1082" i="3"/>
  <c r="V2222" i="3"/>
  <c r="V1819" i="3"/>
  <c r="V1927" i="3"/>
  <c r="V2181" i="3"/>
  <c r="V836" i="3"/>
  <c r="V1587" i="3"/>
  <c r="AB2847" i="3"/>
  <c r="V728" i="3"/>
  <c r="V2473" i="3"/>
  <c r="V864" i="3"/>
  <c r="AB2952" i="3"/>
  <c r="V1246" i="3"/>
  <c r="V2106" i="3"/>
  <c r="V1498" i="3"/>
  <c r="V659" i="3"/>
  <c r="V1746" i="3"/>
  <c r="V1763" i="3"/>
  <c r="V1964" i="3"/>
  <c r="V323" i="3"/>
  <c r="V2065" i="3"/>
  <c r="V316" i="3"/>
  <c r="V2306" i="3"/>
  <c r="AB2836" i="3"/>
  <c r="V1909" i="3"/>
  <c r="V1970" i="3"/>
  <c r="V113" i="3"/>
  <c r="AB2781" i="3"/>
  <c r="V2257" i="3"/>
  <c r="V2481" i="3"/>
  <c r="V136" i="3"/>
  <c r="V2364" i="3"/>
  <c r="V640" i="3"/>
  <c r="V2346" i="3"/>
  <c r="V1025" i="3"/>
  <c r="V1911" i="3"/>
  <c r="V1384" i="3"/>
  <c r="V1720" i="3"/>
  <c r="V1613" i="3"/>
  <c r="V826" i="3"/>
  <c r="V2102" i="3"/>
  <c r="V1209" i="3"/>
  <c r="AB2939" i="3"/>
  <c r="V739" i="3"/>
  <c r="V1351" i="3"/>
  <c r="V775" i="3"/>
  <c r="AB2814" i="3"/>
  <c r="AB2793" i="3"/>
  <c r="V990" i="3"/>
  <c r="V1944" i="3"/>
  <c r="V2127" i="3"/>
  <c r="AB2705" i="3"/>
  <c r="V657" i="3"/>
  <c r="V1295" i="3"/>
  <c r="V1863" i="3"/>
  <c r="V889" i="3"/>
  <c r="AB2535" i="3"/>
  <c r="AB2610" i="3"/>
  <c r="V2208" i="3"/>
  <c r="V2338" i="3"/>
  <c r="V1117" i="3"/>
  <c r="V2282" i="3"/>
  <c r="V1163" i="3"/>
  <c r="V273" i="3"/>
  <c r="V1975" i="3"/>
  <c r="V1915" i="3"/>
  <c r="AB2774" i="3"/>
  <c r="V117" i="3"/>
  <c r="V1821" i="3"/>
  <c r="V328" i="3"/>
  <c r="V246" i="3"/>
  <c r="V424" i="3"/>
  <c r="AB2823" i="3"/>
  <c r="AB2985" i="3"/>
  <c r="X751" i="3"/>
  <c r="Y1118" i="3"/>
  <c r="X1300" i="3"/>
  <c r="X1524" i="3"/>
  <c r="X52" i="3"/>
  <c r="W2509" i="3"/>
  <c r="AB2677" i="3"/>
  <c r="V2398" i="3"/>
  <c r="AB2710" i="3"/>
  <c r="AB2981" i="3"/>
  <c r="V170" i="3"/>
  <c r="AB2691" i="3"/>
  <c r="V1432" i="3"/>
  <c r="V1641" i="3"/>
  <c r="V604" i="3"/>
  <c r="V1760" i="3"/>
  <c r="AB2559" i="3"/>
  <c r="Y28" i="3"/>
  <c r="W107" i="3"/>
  <c r="V1943" i="3"/>
  <c r="V103" i="3"/>
  <c r="V1071" i="3"/>
  <c r="AB2583" i="3"/>
  <c r="V1099" i="3"/>
  <c r="V632" i="3"/>
  <c r="V1966" i="3"/>
  <c r="V1014" i="3"/>
  <c r="V683" i="3"/>
  <c r="U197" i="3"/>
  <c r="V81" i="3"/>
  <c r="V287" i="3"/>
  <c r="V1578" i="3"/>
  <c r="V1367" i="3"/>
  <c r="Y1166" i="3"/>
  <c r="T1064" i="3"/>
  <c r="T1260" i="3"/>
  <c r="U1738" i="3"/>
  <c r="V1005" i="3"/>
  <c r="V2248" i="3"/>
  <c r="V631" i="3"/>
  <c r="V1865" i="3"/>
  <c r="V2292" i="3"/>
  <c r="V1313" i="3"/>
  <c r="V1980" i="3"/>
  <c r="V1860" i="3"/>
  <c r="V2312" i="3"/>
  <c r="V133" i="3"/>
  <c r="V2133" i="3"/>
  <c r="V698" i="3"/>
  <c r="V1770" i="3"/>
  <c r="V2142" i="3"/>
  <c r="V2365" i="3"/>
  <c r="AB2979" i="3"/>
  <c r="V1526" i="3"/>
  <c r="T248" i="3"/>
  <c r="X898" i="3"/>
  <c r="Y699" i="3"/>
  <c r="V818" i="3"/>
  <c r="V2090" i="3"/>
  <c r="V2242" i="3"/>
  <c r="U1579" i="3"/>
  <c r="T1085" i="3"/>
  <c r="W1260" i="3"/>
  <c r="V2169" i="3"/>
  <c r="V2418" i="3"/>
  <c r="V2097" i="3"/>
  <c r="V1878" i="3"/>
  <c r="V636" i="3"/>
  <c r="V790" i="3"/>
  <c r="AB2880" i="3"/>
  <c r="AB2715" i="3"/>
  <c r="V740" i="3"/>
  <c r="V431" i="3"/>
  <c r="Y682" i="3"/>
  <c r="Y751" i="3"/>
  <c r="U821" i="3"/>
  <c r="U1487" i="3"/>
  <c r="Y702" i="3"/>
  <c r="V1237" i="3"/>
  <c r="X2089" i="3"/>
  <c r="X1535" i="3"/>
  <c r="U2075" i="3"/>
  <c r="Y1951" i="3"/>
  <c r="V400" i="3"/>
  <c r="V1713" i="3"/>
  <c r="W1735" i="3"/>
  <c r="V1531" i="3"/>
  <c r="V1359" i="3"/>
  <c r="Y810" i="3"/>
  <c r="Y209" i="3"/>
  <c r="V905" i="3"/>
  <c r="V2113" i="3"/>
  <c r="AB2840" i="3"/>
  <c r="V644" i="3"/>
  <c r="V2049" i="3"/>
  <c r="V1155" i="3"/>
  <c r="W261" i="3"/>
  <c r="V1021" i="3"/>
  <c r="W1825" i="3"/>
  <c r="U1524" i="3"/>
  <c r="T2509" i="3"/>
  <c r="Y2400" i="3"/>
  <c r="AB2605" i="3"/>
  <c r="V1794" i="3"/>
  <c r="V398" i="3"/>
  <c r="V1873" i="3"/>
  <c r="V2141" i="3"/>
  <c r="V1205" i="3"/>
  <c r="V531" i="3"/>
  <c r="AB2744" i="3"/>
  <c r="AB2896" i="3"/>
  <c r="V399" i="3"/>
  <c r="AB2545" i="3"/>
  <c r="AB2687" i="3"/>
  <c r="AB2520" i="3"/>
  <c r="V2154" i="3"/>
  <c r="U1769" i="3"/>
  <c r="U329" i="3"/>
  <c r="U2076" i="3"/>
  <c r="T2175" i="3"/>
  <c r="T1869" i="3"/>
  <c r="T730" i="3"/>
  <c r="X1573" i="3"/>
  <c r="X221" i="3"/>
  <c r="Y1190" i="3"/>
  <c r="Y2480" i="3"/>
  <c r="U965" i="3"/>
  <c r="U427" i="3"/>
  <c r="Y2013" i="3"/>
  <c r="Y1590" i="3"/>
  <c r="X906" i="3"/>
  <c r="Y876" i="3"/>
  <c r="U533" i="3"/>
  <c r="T1640" i="3"/>
  <c r="Y1003" i="3"/>
  <c r="V1717" i="3"/>
  <c r="V1761" i="3"/>
  <c r="V2483" i="3"/>
  <c r="V1361" i="3"/>
  <c r="V1491" i="3"/>
  <c r="V1294" i="3"/>
  <c r="AB2649" i="3"/>
  <c r="V1060" i="3"/>
  <c r="V41" i="3"/>
  <c r="V994" i="3"/>
  <c r="V1195" i="3"/>
  <c r="V327" i="3"/>
  <c r="V1284" i="3"/>
  <c r="U2205" i="3"/>
  <c r="Y723" i="3"/>
  <c r="U1539" i="3"/>
  <c r="V78" i="3"/>
  <c r="Y21" i="3"/>
  <c r="T1617" i="3"/>
  <c r="Y1519" i="3"/>
  <c r="V2245" i="3"/>
  <c r="V288" i="3"/>
  <c r="AB2853" i="3"/>
  <c r="V1331" i="3"/>
  <c r="V1132" i="3"/>
  <c r="V347" i="3"/>
  <c r="V668" i="3"/>
  <c r="U1321" i="3"/>
  <c r="AB2745" i="3"/>
  <c r="V1615" i="3"/>
  <c r="V53" i="3"/>
  <c r="V1612" i="3"/>
  <c r="V1139" i="3"/>
  <c r="Y2272" i="3"/>
  <c r="V2231" i="3"/>
  <c r="V220" i="3"/>
  <c r="W2340" i="3"/>
  <c r="V43" i="3"/>
  <c r="V2023" i="3"/>
  <c r="V1601" i="3"/>
  <c r="V1108" i="3"/>
  <c r="V1314" i="3"/>
  <c r="V2095" i="3"/>
  <c r="V1771" i="3"/>
  <c r="V2165" i="3"/>
  <c r="V1676" i="3"/>
  <c r="V2078" i="3"/>
  <c r="V676" i="3"/>
  <c r="V222" i="3"/>
  <c r="AB2709" i="3"/>
  <c r="V603" i="3"/>
  <c r="V1346" i="3"/>
  <c r="V732" i="3"/>
  <c r="U998" i="3"/>
  <c r="V1019" i="3"/>
  <c r="V200" i="3"/>
  <c r="Y13" i="3"/>
  <c r="Y465" i="3"/>
  <c r="T110" i="3"/>
  <c r="X2272" i="3"/>
  <c r="V1965" i="3"/>
  <c r="V382" i="3"/>
  <c r="V2289" i="3"/>
  <c r="T765" i="3"/>
  <c r="Y765" i="3"/>
  <c r="T1265" i="3"/>
  <c r="X795" i="3"/>
  <c r="V1548" i="3"/>
  <c r="V2484" i="3"/>
  <c r="V1766" i="3"/>
  <c r="X1175" i="3"/>
  <c r="Y17" i="3"/>
  <c r="T1966" i="3"/>
  <c r="V2137" i="3"/>
  <c r="AB2627" i="3"/>
  <c r="V708" i="3"/>
  <c r="V901" i="3"/>
  <c r="V375" i="3"/>
  <c r="Y538" i="3"/>
  <c r="V2497" i="3"/>
  <c r="V1443" i="3"/>
  <c r="V2022" i="3"/>
  <c r="V403" i="3"/>
  <c r="U1105" i="3"/>
  <c r="V2131" i="3"/>
  <c r="U2400" i="3"/>
  <c r="V936" i="3"/>
  <c r="T52" i="3"/>
  <c r="X1695" i="3"/>
  <c r="V1154" i="3"/>
  <c r="V88" i="3"/>
  <c r="V261" i="3"/>
  <c r="V466" i="3"/>
  <c r="V126" i="3"/>
  <c r="V2083" i="3"/>
  <c r="V1609" i="3"/>
  <c r="V1721" i="3"/>
  <c r="V2446" i="3"/>
  <c r="V2444" i="3"/>
  <c r="V1030" i="3"/>
  <c r="AB2670" i="3"/>
  <c r="U1573" i="3"/>
  <c r="V1282" i="3"/>
  <c r="Y1165" i="3"/>
  <c r="V1561" i="3"/>
  <c r="U1584" i="3"/>
  <c r="V1414" i="3"/>
  <c r="V1180" i="3"/>
  <c r="V1302" i="3"/>
  <c r="V1306" i="3"/>
  <c r="W2044" i="3"/>
  <c r="X1805" i="3"/>
  <c r="T1999" i="3"/>
  <c r="V1285" i="3"/>
  <c r="V2101" i="3"/>
  <c r="V89" i="3"/>
  <c r="V1211" i="3"/>
  <c r="V978" i="3"/>
  <c r="Y393" i="3"/>
  <c r="V866" i="3"/>
  <c r="Y2265" i="3"/>
  <c r="Y233" i="3"/>
  <c r="V1022" i="3"/>
  <c r="U1788" i="3"/>
  <c r="U876" i="3"/>
  <c r="T236" i="3"/>
  <c r="V2036" i="3"/>
  <c r="V476" i="3"/>
  <c r="V2270" i="3"/>
  <c r="V806" i="3"/>
  <c r="AB2883" i="3"/>
  <c r="Y735" i="3"/>
  <c r="Y1160" i="3"/>
  <c r="X809" i="3"/>
  <c r="Y244" i="3"/>
  <c r="V460" i="3"/>
  <c r="V1880" i="3"/>
  <c r="V367" i="3"/>
  <c r="V2290" i="3"/>
  <c r="V1595" i="3"/>
  <c r="V2026" i="3"/>
  <c r="V2103" i="3"/>
  <c r="V543" i="3"/>
  <c r="V1411" i="3"/>
  <c r="U941" i="3"/>
  <c r="V2067" i="3"/>
  <c r="U482" i="3"/>
  <c r="V2307" i="3"/>
  <c r="T528" i="3"/>
  <c r="V204" i="3"/>
  <c r="V1889" i="3"/>
  <c r="W1614" i="3"/>
  <c r="V436" i="3"/>
  <c r="V788" i="3"/>
  <c r="V1020" i="3"/>
  <c r="V598" i="3"/>
  <c r="V845" i="3"/>
  <c r="AB2529" i="3"/>
  <c r="V49" i="3"/>
  <c r="V80" i="3"/>
  <c r="V202" i="3"/>
  <c r="U286" i="3"/>
  <c r="V1185" i="3"/>
  <c r="V1869" i="3"/>
  <c r="V1778" i="3"/>
  <c r="V2393" i="3"/>
  <c r="AB2604" i="3"/>
  <c r="X1085" i="3"/>
  <c r="Y965" i="3"/>
  <c r="T124" i="3"/>
  <c r="V1023" i="3"/>
  <c r="W1661" i="3"/>
  <c r="T1166" i="3"/>
  <c r="Y2335" i="3"/>
  <c r="X427" i="3"/>
  <c r="W1869" i="3"/>
  <c r="X1636" i="3"/>
  <c r="V1851" i="3"/>
  <c r="V2275" i="3"/>
  <c r="V1310" i="3"/>
  <c r="V2123" i="3"/>
  <c r="V2219" i="3"/>
  <c r="V913" i="3"/>
  <c r="V1866" i="3"/>
  <c r="AB2714" i="3"/>
  <c r="V896" i="3"/>
  <c r="V223" i="3"/>
  <c r="V2256" i="3"/>
  <c r="V2262" i="3"/>
  <c r="U244" i="3"/>
  <c r="X2447" i="3"/>
  <c r="V255" i="3"/>
  <c r="V1843" i="3"/>
  <c r="Y30" i="3"/>
  <c r="X1924" i="3"/>
  <c r="Y111" i="3"/>
  <c r="W730" i="3"/>
  <c r="V1184" i="3"/>
  <c r="AB2995" i="3"/>
  <c r="V206" i="3"/>
  <c r="X1010" i="3"/>
  <c r="Y781" i="3"/>
  <c r="U2382" i="3"/>
  <c r="X2302" i="3"/>
  <c r="Y1749" i="3"/>
  <c r="U1401" i="3"/>
  <c r="V1144" i="3"/>
  <c r="V1450" i="3"/>
  <c r="T1239" i="3"/>
  <c r="V1976" i="3"/>
  <c r="V1963" i="3"/>
  <c r="V2057" i="3"/>
  <c r="AB2790" i="3"/>
  <c r="V1087" i="3"/>
  <c r="V2099" i="3"/>
  <c r="V503" i="3"/>
  <c r="V1556" i="3"/>
  <c r="Y1085" i="3"/>
  <c r="X2480" i="3"/>
  <c r="X449" i="3"/>
  <c r="X247" i="3"/>
  <c r="V1104" i="3"/>
  <c r="V648" i="3"/>
  <c r="V2377" i="3"/>
  <c r="Y1517" i="3"/>
  <c r="X656" i="3"/>
  <c r="Y1673" i="3"/>
  <c r="AB2631" i="3"/>
  <c r="V97" i="3"/>
  <c r="X805" i="3"/>
  <c r="Y2010" i="3"/>
  <c r="X600" i="3"/>
  <c r="AB2557" i="3"/>
  <c r="V1583" i="3"/>
  <c r="V1543" i="3"/>
  <c r="V1287" i="3"/>
  <c r="Y2421" i="3"/>
  <c r="T1850" i="3"/>
  <c r="Y1054" i="3"/>
  <c r="Y330" i="3"/>
  <c r="U2502" i="3"/>
  <c r="U2120" i="3"/>
  <c r="V1091" i="3"/>
  <c r="Y449" i="3"/>
  <c r="W1176" i="3"/>
  <c r="X239" i="3"/>
  <c r="Y516" i="3"/>
  <c r="U267" i="3"/>
  <c r="V1114" i="3"/>
  <c r="V2129" i="3"/>
  <c r="V62" i="3"/>
  <c r="Y1365" i="3"/>
  <c r="T224" i="3"/>
  <c r="V2350" i="3"/>
  <c r="V324" i="3"/>
  <c r="V265" i="3"/>
  <c r="V716" i="3"/>
  <c r="Y256" i="3"/>
  <c r="V861" i="3"/>
  <c r="V1917" i="3"/>
  <c r="T845" i="3"/>
  <c r="U1065" i="3"/>
  <c r="Y1536" i="3"/>
  <c r="V593" i="3"/>
  <c r="V1508" i="3"/>
  <c r="X1568" i="3"/>
  <c r="V1893" i="3"/>
  <c r="X2366" i="3"/>
  <c r="V655" i="3"/>
  <c r="V2186" i="3"/>
  <c r="U942" i="3"/>
  <c r="U1328" i="3"/>
  <c r="X2392" i="3"/>
  <c r="U353" i="3"/>
  <c r="U2264" i="3"/>
  <c r="X1623" i="3"/>
  <c r="X2376" i="3"/>
  <c r="X516" i="3"/>
  <c r="Y1803" i="3"/>
  <c r="Y51" i="3"/>
  <c r="T885" i="3"/>
  <c r="T225" i="3"/>
  <c r="V1696" i="3"/>
  <c r="V55" i="3"/>
  <c r="V440" i="3"/>
  <c r="V109" i="3"/>
  <c r="V203" i="3"/>
  <c r="V2174" i="3"/>
  <c r="V1481" i="3"/>
  <c r="V319" i="3"/>
  <c r="V2204" i="3"/>
  <c r="V1550" i="3"/>
  <c r="V2072" i="3"/>
  <c r="V768" i="3"/>
  <c r="V340" i="3"/>
  <c r="W1109" i="3"/>
  <c r="V1854" i="3"/>
  <c r="V2196" i="3"/>
  <c r="V1152" i="3"/>
  <c r="V1070" i="3"/>
  <c r="V387" i="3"/>
  <c r="U107" i="3"/>
  <c r="V780" i="3"/>
  <c r="V759" i="3"/>
  <c r="V262" i="3"/>
  <c r="X343" i="3"/>
  <c r="V2098" i="3"/>
  <c r="W2236" i="3"/>
  <c r="X1978" i="3"/>
  <c r="U1898" i="3"/>
  <c r="T656" i="3"/>
  <c r="W2313" i="3"/>
  <c r="U1048" i="3"/>
  <c r="V1428" i="3"/>
  <c r="V2020" i="3"/>
  <c r="V1855" i="3"/>
  <c r="V2149" i="3"/>
  <c r="V224" i="3"/>
  <c r="Y2109" i="3"/>
  <c r="V1191" i="3"/>
  <c r="V2077" i="3"/>
  <c r="V187" i="3"/>
  <c r="V1864" i="3"/>
  <c r="X1387" i="3"/>
  <c r="Y2502" i="3"/>
  <c r="V1734" i="3"/>
  <c r="X175" i="3"/>
  <c r="V1360" i="3"/>
  <c r="U530" i="3"/>
  <c r="X988" i="3"/>
  <c r="Y14" i="3"/>
  <c r="Y83" i="3"/>
  <c r="T904" i="3"/>
  <c r="V782" i="3"/>
  <c r="V380" i="3"/>
  <c r="X821" i="3"/>
  <c r="AB2822" i="3"/>
  <c r="V419" i="3"/>
  <c r="V1225" i="3"/>
  <c r="V1032" i="3"/>
  <c r="AB2938" i="3"/>
  <c r="Y727" i="3"/>
  <c r="T1930" i="3"/>
  <c r="V1230" i="3"/>
  <c r="V1874" i="3"/>
  <c r="V149" i="3"/>
  <c r="T1176" i="3"/>
  <c r="W354" i="3"/>
  <c r="AB2775" i="3"/>
  <c r="V1686" i="3"/>
  <c r="V1969" i="3"/>
  <c r="V1279" i="3"/>
  <c r="V356" i="3"/>
  <c r="V1437" i="3"/>
  <c r="U1813" i="3"/>
  <c r="V1987" i="3"/>
  <c r="V986" i="3"/>
  <c r="V1752" i="3"/>
  <c r="V785" i="3"/>
  <c r="Y2075" i="3"/>
  <c r="U231" i="3"/>
  <c r="V2457" i="3"/>
  <c r="X798" i="3"/>
  <c r="Y1438" i="3"/>
  <c r="X951" i="3"/>
  <c r="X1288" i="3"/>
  <c r="Y798" i="3"/>
  <c r="V885" i="3"/>
  <c r="V832" i="3"/>
  <c r="V2035" i="3"/>
  <c r="V1262" i="3"/>
  <c r="U2376" i="3"/>
  <c r="U2089" i="3"/>
  <c r="V1596" i="3"/>
  <c r="AB2893" i="3"/>
  <c r="AB2798" i="3"/>
  <c r="AB2741" i="3"/>
  <c r="Y121" i="3"/>
  <c r="Y1908" i="3"/>
  <c r="X1459" i="3"/>
  <c r="X1054" i="3"/>
  <c r="X51" i="3"/>
  <c r="V541" i="3"/>
  <c r="V900" i="3"/>
  <c r="V1608" i="3"/>
  <c r="V119" i="3"/>
  <c r="V1600" i="3"/>
  <c r="V2214" i="3"/>
  <c r="V1806" i="3"/>
  <c r="V108" i="3"/>
  <c r="V1919" i="3"/>
  <c r="V166" i="3"/>
  <c r="V1692" i="3"/>
  <c r="V1589" i="3"/>
  <c r="AB2968" i="3"/>
  <c r="V744" i="3"/>
  <c r="T1687" i="3"/>
  <c r="Y1898" i="3"/>
  <c r="W1670" i="3"/>
  <c r="U1159" i="3"/>
  <c r="X2368" i="3"/>
  <c r="U137" i="3"/>
  <c r="U2461" i="3"/>
  <c r="U1218" i="3"/>
  <c r="U121" i="3"/>
  <c r="V2406" i="3"/>
  <c r="W1417" i="3"/>
  <c r="X647" i="3"/>
  <c r="X727" i="3"/>
  <c r="W2412" i="3"/>
  <c r="V1394" i="3"/>
  <c r="V2236" i="3"/>
  <c r="X353" i="3"/>
  <c r="V407" i="3"/>
  <c r="Y2005" i="3"/>
  <c r="AB2679" i="3"/>
  <c r="V87" i="3"/>
  <c r="AB2673" i="3"/>
  <c r="V1480" i="3"/>
  <c r="AB2537" i="3"/>
  <c r="AB2563" i="3"/>
  <c r="V1764" i="3"/>
  <c r="Y530" i="3"/>
  <c r="U2367" i="3"/>
  <c r="T1575" i="3"/>
  <c r="V1754" i="3"/>
  <c r="U2325" i="3"/>
  <c r="W1872" i="3"/>
  <c r="X2264" i="3"/>
  <c r="V925" i="3"/>
  <c r="V2387" i="3"/>
  <c r="U2392" i="3"/>
  <c r="V1921" i="3"/>
  <c r="V2491" i="3"/>
  <c r="V602" i="3"/>
  <c r="V2183" i="3"/>
  <c r="V1649" i="3"/>
  <c r="Y552" i="3"/>
  <c r="V1203" i="3"/>
  <c r="AB2838" i="3"/>
  <c r="Y869" i="3"/>
  <c r="V794" i="3"/>
  <c r="V848" i="3"/>
  <c r="V339" i="3"/>
  <c r="V355" i="3"/>
  <c r="V1106" i="3"/>
  <c r="V359" i="3"/>
  <c r="Y343" i="3"/>
  <c r="X1904" i="3"/>
  <c r="X1542" i="3"/>
  <c r="X1908" i="3"/>
  <c r="Y1623" i="3"/>
  <c r="X2232" i="3"/>
  <c r="W2064" i="3"/>
  <c r="U2421" i="3"/>
  <c r="Y1483" i="3"/>
  <c r="V294" i="3"/>
  <c r="V625" i="3"/>
  <c r="V1147" i="3"/>
  <c r="U587" i="3"/>
  <c r="T1522" i="3"/>
  <c r="V1947" i="3"/>
  <c r="V2428" i="3"/>
  <c r="V692" i="3"/>
  <c r="V1017" i="3"/>
  <c r="AB2577" i="3"/>
  <c r="V2268" i="3"/>
  <c r="AB2757" i="3"/>
  <c r="V1338" i="3"/>
  <c r="V1668" i="3"/>
  <c r="U168" i="3"/>
  <c r="Y2367" i="3"/>
  <c r="Y2392" i="3"/>
  <c r="V307" i="3"/>
  <c r="V1509" i="3"/>
  <c r="V2115" i="3"/>
  <c r="V139" i="3"/>
  <c r="V1702" i="3"/>
  <c r="V98" i="3"/>
  <c r="V1643" i="3"/>
  <c r="V800" i="3"/>
  <c r="AB2935" i="3"/>
  <c r="AB2898" i="3"/>
  <c r="Y236" i="3"/>
  <c r="V1162" i="3"/>
  <c r="Y1064" i="3"/>
  <c r="V856" i="3"/>
  <c r="AB2834" i="3"/>
  <c r="V2055" i="3"/>
  <c r="AB2911" i="3"/>
  <c r="V1234" i="3"/>
  <c r="V736" i="3"/>
  <c r="Y985" i="3"/>
  <c r="U1951" i="3"/>
  <c r="V948" i="3"/>
  <c r="V1913" i="3"/>
  <c r="V910" i="3"/>
  <c r="V1349" i="3"/>
  <c r="U66" i="3"/>
  <c r="V1815" i="3"/>
  <c r="Y239" i="3"/>
  <c r="U985" i="3"/>
  <c r="W225" i="3"/>
  <c r="V318" i="3"/>
  <c r="V1718" i="3"/>
  <c r="V1791" i="3"/>
  <c r="V2389" i="3"/>
  <c r="V1243" i="3"/>
  <c r="V174" i="3"/>
  <c r="V58" i="3"/>
  <c r="V483" i="3"/>
  <c r="V827" i="3"/>
  <c r="V1093" i="3"/>
  <c r="V1398" i="3"/>
  <c r="V2396" i="3"/>
  <c r="V579" i="3"/>
  <c r="V1916" i="3"/>
  <c r="V24" i="3"/>
  <c r="V558" i="3"/>
  <c r="V1101" i="3"/>
  <c r="V873" i="3"/>
  <c r="V2505" i="3"/>
  <c r="V997" i="3"/>
  <c r="V1654" i="3"/>
  <c r="V1882" i="3"/>
  <c r="V79" i="3"/>
  <c r="V846" i="3"/>
  <c r="V2004" i="3"/>
  <c r="V2247" i="3"/>
  <c r="V1986" i="3"/>
  <c r="V1345" i="3"/>
  <c r="V1169" i="3"/>
  <c r="V2442" i="3"/>
  <c r="V2384" i="3"/>
  <c r="V1622" i="3"/>
  <c r="V1527" i="3"/>
  <c r="AB2927" i="3"/>
  <c r="V2324" i="3"/>
  <c r="AB2587" i="3"/>
  <c r="V1722" i="3"/>
  <c r="V2008" i="3"/>
  <c r="V2029" i="3"/>
  <c r="V1116" i="3"/>
  <c r="V156" i="3"/>
  <c r="V208" i="3"/>
  <c r="V1907" i="3"/>
  <c r="V251" i="3"/>
  <c r="V589" i="3"/>
  <c r="AB2581" i="3"/>
  <c r="V897" i="3"/>
  <c r="V1888" i="3"/>
  <c r="V2375" i="3"/>
  <c r="V2465" i="3"/>
  <c r="AB2900" i="3"/>
  <c r="V1811" i="3"/>
  <c r="V2021" i="3"/>
  <c r="V700" i="3"/>
  <c r="V218" i="3"/>
  <c r="V1516" i="3"/>
  <c r="AB2909" i="3"/>
  <c r="V1564" i="3"/>
  <c r="V2074" i="3"/>
  <c r="V1422" i="3"/>
  <c r="V1983" i="3"/>
  <c r="AB2533" i="3"/>
  <c r="V1364" i="3"/>
  <c r="V1451" i="3"/>
  <c r="AB2956" i="3"/>
  <c r="AB2877" i="3"/>
  <c r="V2039" i="3"/>
  <c r="V635" i="3"/>
  <c r="V2014" i="3"/>
  <c r="V1950" i="3"/>
  <c r="AB2731" i="3"/>
  <c r="AB2522" i="3"/>
  <c r="AB2719" i="3"/>
  <c r="V1496" i="3"/>
  <c r="V1161" i="3"/>
  <c r="V1781" i="3"/>
  <c r="V1045" i="3"/>
  <c r="V303" i="3"/>
  <c r="V820" i="3"/>
  <c r="V1337" i="3"/>
  <c r="V2416" i="3"/>
  <c r="V2410" i="3"/>
  <c r="AB2867" i="3"/>
  <c r="V1773" i="3"/>
  <c r="V1136" i="3"/>
  <c r="V2471" i="3"/>
  <c r="V1009" i="3"/>
  <c r="V226" i="3"/>
  <c r="V178" i="3"/>
  <c r="V1772" i="3"/>
  <c r="V1701" i="3"/>
  <c r="V1669" i="3"/>
  <c r="V2215" i="3"/>
  <c r="V1574" i="3"/>
  <c r="V1736" i="3"/>
  <c r="AB2759" i="3"/>
  <c r="V1528" i="3"/>
  <c r="V1268" i="3"/>
  <c r="V860" i="3"/>
  <c r="V2354" i="3"/>
  <c r="V1309" i="3"/>
  <c r="V2003" i="3"/>
  <c r="AB2665" i="3"/>
  <c r="V1035" i="3"/>
  <c r="V1253" i="3"/>
  <c r="AB2569" i="3"/>
  <c r="V2081" i="3"/>
  <c r="V2111" i="3"/>
  <c r="V1839" i="3"/>
  <c r="V1254" i="3"/>
  <c r="V2276" i="3"/>
  <c r="V1157" i="3"/>
  <c r="AB2830" i="3"/>
  <c r="V1875" i="3"/>
  <c r="V363" i="3"/>
  <c r="V129" i="3"/>
  <c r="V371" i="3"/>
  <c r="V2038" i="3"/>
  <c r="V125" i="3"/>
  <c r="AB2675" i="3"/>
  <c r="V749" i="3"/>
  <c r="V1256" i="3"/>
  <c r="AB2978" i="3"/>
  <c r="V1670" i="3"/>
  <c r="V1968" i="3"/>
  <c r="V1901" i="3"/>
  <c r="AB2742" i="3"/>
  <c r="V1955" i="3"/>
  <c r="V114" i="3"/>
  <c r="V1798" i="3"/>
  <c r="V1448" i="3"/>
  <c r="V2397" i="3"/>
  <c r="V1199" i="3"/>
  <c r="V274" i="3"/>
  <c r="V1572" i="3"/>
  <c r="V1267" i="3"/>
  <c r="V2440" i="3"/>
  <c r="V1726" i="3"/>
  <c r="V1675" i="3"/>
  <c r="V2329" i="3"/>
  <c r="V786" i="3"/>
  <c r="V1948" i="3"/>
  <c r="V1725" i="3"/>
  <c r="V551" i="3"/>
  <c r="V1235" i="3"/>
  <c r="V1315" i="3"/>
  <c r="V1427" i="3"/>
  <c r="V2184" i="3"/>
  <c r="V1425" i="3"/>
  <c r="V1433" i="3"/>
  <c r="V1953" i="3"/>
  <c r="V880" i="3"/>
  <c r="V1124" i="3"/>
  <c r="V1935" i="3"/>
  <c r="V576" i="3"/>
  <c r="V882" i="3"/>
  <c r="V1066" i="3"/>
  <c r="V1340" i="3"/>
  <c r="V867" i="3"/>
  <c r="V1804" i="3"/>
  <c r="V2119" i="3"/>
  <c r="V884" i="3"/>
  <c r="V572" i="3"/>
  <c r="V2234" i="3"/>
  <c r="V135" i="3"/>
  <c r="V837" i="3"/>
  <c r="V2148" i="3"/>
  <c r="V1086" i="3"/>
  <c r="V1441" i="3"/>
  <c r="V1571" i="3"/>
  <c r="V1929" i="3"/>
  <c r="V1329" i="3"/>
  <c r="V1061" i="3"/>
  <c r="V792" i="3"/>
  <c r="V929" i="3"/>
  <c r="V1453" i="3"/>
  <c r="V2011" i="3"/>
  <c r="V1591" i="3"/>
  <c r="V717" i="3"/>
  <c r="V278" i="3"/>
  <c r="V2162" i="3"/>
  <c r="V1555" i="3"/>
  <c r="V1038" i="3"/>
  <c r="V467" i="3"/>
  <c r="V1466" i="3"/>
  <c r="V225" i="3"/>
  <c r="V1795" i="3"/>
  <c r="V40" i="3"/>
  <c r="V1270" i="3"/>
  <c r="V957" i="3"/>
  <c r="V495" i="3"/>
  <c r="V720" i="3"/>
  <c r="V2085" i="3"/>
  <c r="V2281" i="3"/>
  <c r="V2445" i="3"/>
  <c r="V2413" i="3"/>
  <c r="V756" i="3"/>
  <c r="V36" i="3"/>
  <c r="V1482" i="3"/>
  <c r="V1134" i="3"/>
  <c r="V674" i="3"/>
  <c r="V1757" i="3"/>
  <c r="V2054" i="3"/>
  <c r="AA2054" i="3" s="1"/>
  <c r="V1423" i="3"/>
  <c r="Y2044" i="3"/>
  <c r="V2044" i="3"/>
  <c r="V1689" i="3"/>
  <c r="V298" i="3"/>
  <c r="V2125" i="3"/>
  <c r="Y2575" i="3"/>
  <c r="V2575" i="3"/>
  <c r="V1454" i="3"/>
  <c r="Y2800" i="3"/>
  <c r="V2800" i="3"/>
  <c r="X2791" i="3"/>
  <c r="V2791" i="3"/>
  <c r="X2517" i="3"/>
  <c r="V2517" i="3"/>
  <c r="X2653" i="3"/>
  <c r="V2653" i="3"/>
  <c r="U2718" i="3"/>
  <c r="V2718" i="3"/>
  <c r="Y2683" i="3"/>
  <c r="V2683" i="3"/>
  <c r="V1463" i="3"/>
  <c r="X2763" i="3"/>
  <c r="V2763" i="3"/>
  <c r="X2727" i="3"/>
  <c r="V2727" i="3"/>
  <c r="Y2642" i="3"/>
  <c r="V2642" i="3"/>
  <c r="V1320" i="3"/>
  <c r="V1719" i="3"/>
  <c r="V849" i="3"/>
  <c r="V778" i="3"/>
  <c r="V650" i="3"/>
  <c r="V855" i="3"/>
  <c r="V461" i="3"/>
  <c r="V2024" i="3"/>
  <c r="U1330" i="3"/>
  <c r="V1330" i="3"/>
  <c r="V74" i="3"/>
  <c r="V2163" i="3"/>
  <c r="V345" i="3"/>
  <c r="V2205" i="3"/>
  <c r="V2225" i="3"/>
  <c r="V1938" i="3"/>
  <c r="V932" i="3"/>
  <c r="V617" i="3"/>
  <c r="V1709" i="3"/>
  <c r="V623" i="3"/>
  <c r="V2509" i="3"/>
  <c r="V685" i="3"/>
  <c r="V2430" i="3"/>
  <c r="X2646" i="3"/>
  <c r="V2646" i="3"/>
  <c r="V163" i="3"/>
  <c r="V1958" i="3"/>
  <c r="U2720" i="3"/>
  <c r="V2720" i="3"/>
  <c r="V1652" i="3"/>
  <c r="V2227" i="3"/>
  <c r="Y2558" i="3"/>
  <c r="V2558" i="3"/>
  <c r="X2749" i="3"/>
  <c r="V2749" i="3"/>
  <c r="Y2762" i="3"/>
  <c r="V2762" i="3"/>
  <c r="Y2658" i="3"/>
  <c r="V2658" i="3"/>
  <c r="V1347" i="3"/>
  <c r="V1000" i="3"/>
  <c r="X2780" i="3"/>
  <c r="V2780" i="3"/>
  <c r="V1474" i="3"/>
  <c r="U35" i="3"/>
  <c r="V35" i="3"/>
  <c r="V2450" i="3"/>
  <c r="V2166" i="3"/>
  <c r="V478" i="3"/>
  <c r="V1077" i="3"/>
  <c r="V2360" i="3"/>
  <c r="V2366" i="3"/>
  <c r="V195" i="3"/>
  <c r="V1505" i="3"/>
  <c r="V1942" i="3"/>
  <c r="V1261" i="3"/>
  <c r="V1922" i="3"/>
  <c r="V2073" i="3"/>
  <c r="V679" i="3"/>
  <c r="V1937" i="3"/>
  <c r="V153" i="3"/>
  <c r="V221" i="3"/>
  <c r="V1181" i="3"/>
  <c r="V1924" i="3"/>
  <c r="V1569" i="3"/>
  <c r="V1190" i="3"/>
  <c r="U1137" i="3"/>
  <c r="V1137" i="3"/>
  <c r="V1085" i="3"/>
  <c r="V1010" i="3"/>
  <c r="V1164" i="3"/>
  <c r="V908" i="3"/>
  <c r="V247" i="3"/>
  <c r="V1160" i="3"/>
  <c r="V1426" i="3"/>
  <c r="V1710" i="3"/>
  <c r="V1442" i="3"/>
  <c r="V927" i="3"/>
  <c r="Y2611" i="3"/>
  <c r="V2611" i="3"/>
  <c r="U2562" i="3"/>
  <c r="V2562" i="3"/>
  <c r="V2086" i="3"/>
  <c r="V2263" i="3"/>
  <c r="Y2861" i="3"/>
  <c r="V2861" i="3"/>
  <c r="Y2662" i="3"/>
  <c r="V2662" i="3"/>
  <c r="X2706" i="3"/>
  <c r="V2706" i="3"/>
  <c r="X2634" i="3"/>
  <c r="V2634" i="3"/>
  <c r="Y2650" i="3"/>
  <c r="V2650" i="3"/>
  <c r="Y2852" i="3"/>
  <c r="V2852" i="3"/>
  <c r="V1192" i="3"/>
  <c r="V2490" i="3"/>
  <c r="V938" i="3"/>
  <c r="V2449" i="3"/>
  <c r="V1485" i="3"/>
  <c r="U1926" i="3"/>
  <c r="V1926" i="3"/>
  <c r="V1100" i="3"/>
  <c r="V1576" i="3"/>
  <c r="V1018" i="3"/>
  <c r="V1902" i="3"/>
  <c r="V1790" i="3"/>
  <c r="V333" i="3"/>
  <c r="V2488" i="3"/>
  <c r="V1008" i="3"/>
  <c r="V926" i="3"/>
  <c r="V575" i="3"/>
  <c r="V773" i="3"/>
  <c r="V127" i="3"/>
  <c r="V1809" i="3"/>
  <c r="V293" i="3"/>
  <c r="V1129" i="3"/>
  <c r="V1339" i="3"/>
  <c r="V1208" i="3"/>
  <c r="V1510" i="3"/>
  <c r="V313" i="3"/>
  <c r="V611" i="3"/>
  <c r="V104" i="3"/>
  <c r="V2474" i="3"/>
  <c r="V838" i="3"/>
  <c r="V1544" i="3"/>
  <c r="V1639" i="3"/>
  <c r="V651" i="3"/>
  <c r="V308" i="3"/>
  <c r="V1593" i="3"/>
  <c r="V185" i="3"/>
  <c r="V413" i="3"/>
  <c r="V283" i="3"/>
  <c r="V1856" i="3"/>
  <c r="V1122" i="3"/>
  <c r="V116" i="3"/>
  <c r="Y2951" i="3"/>
  <c r="V2951" i="3"/>
  <c r="V1424" i="3"/>
  <c r="V2006" i="3"/>
  <c r="V747" i="3"/>
  <c r="V881" i="3"/>
  <c r="U2833" i="3"/>
  <c r="V2833" i="3"/>
  <c r="V1297" i="3"/>
  <c r="V1044" i="3"/>
  <c r="Y1024" i="3"/>
  <c r="V1024" i="3"/>
  <c r="V1630" i="3"/>
  <c r="Y1477" i="3"/>
  <c r="V1477" i="3"/>
  <c r="Y875" i="3"/>
  <c r="V875" i="3"/>
  <c r="X1774" i="3"/>
  <c r="V1774" i="3"/>
  <c r="V2134" i="3"/>
  <c r="V1582" i="3"/>
  <c r="V2042" i="3"/>
  <c r="V1664" i="3"/>
  <c r="V2433" i="3"/>
  <c r="V1829" i="3"/>
  <c r="V1885" i="3"/>
  <c r="Y27" i="3"/>
  <c r="V27" i="3"/>
  <c r="V1052" i="3"/>
  <c r="V1566" i="3"/>
  <c r="V742" i="3"/>
  <c r="Y1511" i="3"/>
  <c r="V1511" i="3"/>
  <c r="V1221" i="3"/>
  <c r="V2326" i="3"/>
  <c r="V526" i="3"/>
  <c r="V1799" i="3"/>
  <c r="V1974" i="3"/>
  <c r="V445" i="3"/>
  <c r="V724" i="3"/>
  <c r="V544" i="3"/>
  <c r="Y140" i="3"/>
  <c r="V140" i="3"/>
  <c r="V1111" i="3"/>
  <c r="V626" i="3"/>
  <c r="V802" i="3"/>
  <c r="V241" i="3"/>
  <c r="V1200" i="3"/>
  <c r="V750" i="3"/>
  <c r="V1515" i="3"/>
  <c r="U2881" i="3"/>
  <c r="V2881" i="3"/>
  <c r="V351" i="3"/>
  <c r="U2748" i="3"/>
  <c r="V2748" i="3"/>
  <c r="V1547" i="3"/>
  <c r="V1870" i="3"/>
  <c r="U2755" i="3"/>
  <c r="V2755" i="3"/>
  <c r="Y2804" i="3"/>
  <c r="V2804" i="3"/>
  <c r="V230" i="3"/>
  <c r="V391" i="3"/>
  <c r="V1379" i="3"/>
  <c r="V2424" i="3"/>
  <c r="V2252" i="3"/>
  <c r="V1084" i="3"/>
  <c r="V930" i="3"/>
  <c r="X1523" i="3"/>
  <c r="V1523" i="3"/>
  <c r="V1683" i="3"/>
  <c r="V787" i="3"/>
  <c r="V1167" i="3"/>
  <c r="V2417" i="3"/>
  <c r="V1728" i="3"/>
  <c r="V614" i="3"/>
  <c r="V912" i="3"/>
  <c r="V2394" i="3"/>
  <c r="V1370" i="3"/>
  <c r="V2246" i="3"/>
  <c r="X201" i="3"/>
  <c r="V201" i="3"/>
  <c r="Y1224" i="3"/>
  <c r="V1224" i="3"/>
  <c r="V2114" i="3"/>
  <c r="V2007" i="3"/>
  <c r="V2390" i="3"/>
  <c r="U594" i="3"/>
  <c r="V594" i="3"/>
  <c r="U146" i="3"/>
  <c r="V146" i="3"/>
  <c r="V645" i="3"/>
  <c r="Y54" i="3"/>
  <c r="V54" i="3"/>
  <c r="V2080" i="3"/>
  <c r="V2278" i="3"/>
  <c r="X1312" i="3"/>
  <c r="V1312" i="3"/>
  <c r="V394" i="3"/>
  <c r="V2251" i="3"/>
  <c r="V473" i="3"/>
  <c r="V82" i="3"/>
  <c r="V2304" i="3"/>
  <c r="V1787" i="3"/>
  <c r="V2419" i="3"/>
  <c r="V1989" i="3"/>
  <c r="Y2638" i="3"/>
  <c r="V2638" i="3"/>
  <c r="Y2967" i="3"/>
  <c r="V2967" i="3"/>
  <c r="V1247" i="3"/>
  <c r="V162" i="3"/>
  <c r="Y2972" i="3"/>
  <c r="V2972" i="3"/>
  <c r="V2455" i="3"/>
  <c r="X2322" i="3"/>
  <c r="V2322" i="3"/>
  <c r="Y16" i="3"/>
  <c r="V16" i="3"/>
  <c r="V194" i="3"/>
  <c r="V2012" i="3"/>
  <c r="V2337" i="3"/>
  <c r="V969" i="3"/>
  <c r="V605" i="3"/>
  <c r="V2117" i="3"/>
  <c r="V411" i="3"/>
  <c r="V277" i="3"/>
  <c r="V1962" i="3"/>
  <c r="V1560" i="3"/>
  <c r="V2443" i="3"/>
  <c r="V2458" i="3"/>
  <c r="V2053" i="3"/>
  <c r="Y1879" i="3"/>
  <c r="V1879" i="3"/>
  <c r="U1176" i="3"/>
  <c r="V1176" i="3"/>
  <c r="Y696" i="3"/>
  <c r="V696" i="3"/>
  <c r="V1092" i="3"/>
  <c r="X348" i="3"/>
  <c r="V348" i="3"/>
  <c r="V892" i="3"/>
  <c r="V803" i="3"/>
  <c r="V373" i="3"/>
  <c r="V433" i="3"/>
  <c r="V1207" i="3"/>
  <c r="V489" i="3"/>
  <c r="V1984" i="3"/>
  <c r="V2066" i="3"/>
  <c r="V152" i="3"/>
  <c r="V1740" i="3"/>
  <c r="U712" i="3"/>
  <c r="V712" i="3"/>
  <c r="V979" i="3"/>
  <c r="V2091" i="3"/>
  <c r="V973" i="3"/>
  <c r="V1027" i="3"/>
  <c r="V2501" i="3"/>
  <c r="U2572" i="3"/>
  <c r="V2572" i="3"/>
  <c r="X2816" i="3"/>
  <c r="V2816" i="3"/>
  <c r="Y2339" i="3"/>
  <c r="V2339" i="3"/>
  <c r="V1446" i="3"/>
  <c r="V1334" i="3"/>
  <c r="V1461" i="3"/>
  <c r="X1949" i="3"/>
  <c r="V1949" i="3"/>
  <c r="V1202" i="3"/>
  <c r="V1107" i="3"/>
  <c r="V1264" i="3"/>
  <c r="X1374" i="3"/>
  <c r="V1374" i="3"/>
  <c r="V2493" i="3"/>
  <c r="Y2140" i="3"/>
  <c r="V2140" i="3"/>
  <c r="V745" i="3"/>
  <c r="V2041" i="3"/>
  <c r="V191" i="3"/>
  <c r="V1342" i="3"/>
  <c r="V770" i="3"/>
  <c r="V284" i="3"/>
  <c r="V1016" i="3"/>
  <c r="V94" i="3"/>
  <c r="V1290" i="3"/>
  <c r="V1733" i="3"/>
  <c r="V484" i="3"/>
  <c r="V547" i="3"/>
  <c r="Y408" i="3"/>
  <c r="V408" i="3"/>
  <c r="Y18" i="3"/>
  <c r="V18" i="3"/>
  <c r="V2385" i="3"/>
  <c r="V227" i="3"/>
  <c r="V1281" i="3"/>
  <c r="V151" i="3"/>
  <c r="V2321" i="3"/>
  <c r="V1327" i="3"/>
  <c r="X904" i="3"/>
  <c r="V904" i="3"/>
  <c r="V975" i="3"/>
  <c r="V2409" i="3"/>
  <c r="V276" i="3"/>
  <c r="Y2771" i="3"/>
  <c r="V2771" i="3"/>
  <c r="V179" i="3"/>
  <c r="V376" i="3"/>
  <c r="V69" i="3"/>
  <c r="V1449" i="3"/>
  <c r="Y2576" i="3"/>
  <c r="V2576" i="3"/>
  <c r="X2523" i="3"/>
  <c r="V2523" i="3"/>
  <c r="Y2792" i="3"/>
  <c r="V2792" i="3"/>
  <c r="Y2882" i="3"/>
  <c r="V2882" i="3"/>
  <c r="U2672" i="3"/>
  <c r="V2672" i="3"/>
  <c r="V57" i="3"/>
  <c r="V186" i="3"/>
  <c r="V2069" i="3"/>
  <c r="Y2746" i="3"/>
  <c r="V2746" i="3"/>
  <c r="V1619" i="3"/>
  <c r="Y1822" i="3"/>
  <c r="V1822" i="3"/>
  <c r="U2283" i="3"/>
  <c r="V2283" i="3"/>
  <c r="V2151" i="3"/>
  <c r="Y22" i="3"/>
  <c r="V22" i="3"/>
  <c r="V2132" i="3"/>
  <c r="V1871" i="3"/>
  <c r="V1597" i="3"/>
  <c r="V982" i="3"/>
  <c r="V1679" i="3"/>
  <c r="V312" i="3"/>
  <c r="V2477" i="3"/>
  <c r="V2427" i="3"/>
  <c r="V563" i="3"/>
  <c r="V525" i="3"/>
  <c r="V2373" i="3"/>
  <c r="V289" i="3"/>
  <c r="V491" i="3"/>
  <c r="V480" i="3"/>
  <c r="V751" i="3"/>
  <c r="V1700" i="3"/>
  <c r="V263" i="3"/>
  <c r="V360" i="3"/>
  <c r="V2485" i="3"/>
  <c r="V2469" i="3"/>
  <c r="V2104" i="3"/>
  <c r="V1118" i="3"/>
  <c r="V709" i="3"/>
  <c r="V389" i="3"/>
  <c r="V385" i="3"/>
  <c r="V1650" i="3"/>
  <c r="V1573" i="3"/>
  <c r="V1716" i="3"/>
  <c r="V546" i="3"/>
  <c r="V2144" i="3"/>
  <c r="V1249" i="3"/>
  <c r="V2464" i="3"/>
  <c r="V105" i="3"/>
  <c r="Y2619" i="3"/>
  <c r="V2619" i="3"/>
  <c r="V748" i="3"/>
  <c r="V1906" i="3"/>
  <c r="U2524" i="3"/>
  <c r="V2524" i="3"/>
  <c r="V59" i="3"/>
  <c r="V198" i="3"/>
  <c r="V595" i="3"/>
  <c r="X2510" i="3"/>
  <c r="V2510" i="3"/>
  <c r="V254" i="3"/>
  <c r="V2108" i="3"/>
  <c r="V1002" i="3"/>
  <c r="V2459" i="3"/>
  <c r="V1820" i="3"/>
  <c r="V2195" i="3"/>
  <c r="V850" i="3"/>
  <c r="V2230" i="3"/>
  <c r="V1275" i="3"/>
  <c r="V940" i="3"/>
  <c r="X871" i="3"/>
  <c r="V871" i="3"/>
  <c r="V145" i="3"/>
  <c r="V2045" i="3"/>
  <c r="V443" i="3"/>
  <c r="Y1239" i="3"/>
  <c r="V1239" i="3"/>
  <c r="V1500" i="3"/>
  <c r="V1470" i="3"/>
  <c r="V1396" i="3"/>
  <c r="V464" i="3"/>
  <c r="V952" i="3"/>
  <c r="V1343" i="3"/>
  <c r="V232" i="3"/>
  <c r="V1430" i="3"/>
  <c r="V2405" i="3"/>
  <c r="V1792" i="3"/>
  <c r="V1755" i="3"/>
  <c r="V1138" i="3"/>
  <c r="V2336" i="3"/>
  <c r="V1552" i="3"/>
  <c r="V1540" i="3"/>
  <c r="V1767" i="3"/>
  <c r="V42" i="3"/>
  <c r="V444" i="3"/>
  <c r="V966" i="3"/>
  <c r="V633" i="3"/>
  <c r="V1053" i="3"/>
  <c r="U707" i="3"/>
  <c r="V707" i="3"/>
  <c r="V132" i="3"/>
  <c r="V2269" i="3"/>
  <c r="V172" i="3"/>
  <c r="V2139" i="3"/>
  <c r="V1604" i="3"/>
  <c r="V894" i="3"/>
  <c r="V73" i="3"/>
  <c r="Y2955" i="3"/>
  <c r="V2955" i="3"/>
  <c r="Y2873" i="3"/>
  <c r="V2873" i="3"/>
  <c r="U2655" i="3"/>
  <c r="V2655" i="3"/>
  <c r="V1645" i="3"/>
  <c r="V1227" i="3"/>
  <c r="V2261" i="3"/>
  <c r="V2399" i="3"/>
  <c r="V568" i="3"/>
  <c r="V2403" i="3"/>
  <c r="V2318" i="3"/>
  <c r="V2372" i="3"/>
  <c r="V1973" i="3"/>
  <c r="V1900" i="3"/>
  <c r="V2223" i="3"/>
  <c r="V1565" i="3"/>
  <c r="V569" i="3"/>
  <c r="V317" i="3"/>
  <c r="V1705" i="3"/>
  <c r="V995" i="3"/>
  <c r="V2047" i="3"/>
  <c r="V1881" i="3"/>
  <c r="U643" i="3"/>
  <c r="V643" i="3"/>
  <c r="V671" i="3"/>
  <c r="V1210" i="3"/>
  <c r="V1318" i="3"/>
  <c r="V350" i="3"/>
  <c r="V2124" i="3"/>
  <c r="V207" i="3"/>
  <c r="V2259" i="3"/>
  <c r="V1325" i="3"/>
  <c r="V540" i="3"/>
  <c r="V1833" i="3"/>
  <c r="V2064" i="3"/>
  <c r="Y2643" i="3"/>
  <c r="V2643" i="3"/>
  <c r="U173" i="3"/>
  <c r="V173" i="3"/>
  <c r="X497" i="3"/>
  <c r="V497" i="3"/>
  <c r="V2240" i="3"/>
  <c r="U2920" i="3"/>
  <c r="V2920" i="3"/>
  <c r="Y2580" i="3"/>
  <c r="V2580" i="3"/>
  <c r="X2992" i="3"/>
  <c r="V2992" i="3"/>
  <c r="U2722" i="3"/>
  <c r="V2722" i="3"/>
  <c r="X2596" i="3"/>
  <c r="V2596" i="3"/>
  <c r="U2527" i="3"/>
  <c r="V2527" i="3"/>
  <c r="Y2703" i="3"/>
  <c r="V2703" i="3"/>
  <c r="U2947" i="3"/>
  <c r="V2947" i="3"/>
  <c r="Y1684" i="3"/>
  <c r="V1684" i="3"/>
  <c r="V2506" i="3"/>
  <c r="V727" i="3"/>
  <c r="V1324" i="3"/>
  <c r="V1636" i="3"/>
  <c r="AA1636" i="3" s="1"/>
  <c r="V343" i="3"/>
  <c r="V2434" i="3"/>
  <c r="V1904" i="3"/>
  <c r="V2025" i="3"/>
  <c r="V2235" i="3"/>
  <c r="V1336" i="3"/>
  <c r="V1936" i="3"/>
  <c r="V1255" i="3"/>
  <c r="V1218" i="3"/>
  <c r="V2325" i="3"/>
  <c r="U1272" i="3"/>
  <c r="V1272" i="3"/>
  <c r="V1388" i="3"/>
  <c r="V1356" i="3"/>
  <c r="V1348" i="3"/>
  <c r="V2367" i="3"/>
  <c r="V1387" i="3"/>
  <c r="V798" i="3"/>
  <c r="V1459" i="3"/>
  <c r="V2232" i="3"/>
  <c r="V2368" i="3"/>
  <c r="V687" i="3"/>
  <c r="V1977" i="3"/>
  <c r="V1978" i="3"/>
  <c r="V1816" i="3"/>
  <c r="V886" i="3"/>
  <c r="V474" i="3"/>
  <c r="V972" i="3"/>
  <c r="X1551" i="3"/>
  <c r="V1551" i="3"/>
  <c r="V1750" i="3"/>
  <c r="V1861" i="3"/>
  <c r="V536" i="3"/>
  <c r="V1867" i="3"/>
  <c r="V196" i="3"/>
  <c r="Y1729" i="3"/>
  <c r="V1729" i="3"/>
  <c r="V835" i="3"/>
  <c r="V70" i="3"/>
  <c r="V2194" i="3"/>
  <c r="V2448" i="3"/>
  <c r="V1838" i="3"/>
  <c r="V565" i="3"/>
  <c r="V1299" i="3"/>
  <c r="V397" i="3"/>
  <c r="V421" i="3"/>
  <c r="V2356" i="3"/>
  <c r="Y15" i="3"/>
  <c r="V15" i="3"/>
  <c r="V383" i="3"/>
  <c r="V918" i="3"/>
  <c r="Y1368" i="3"/>
  <c r="V1368" i="3"/>
  <c r="V893" i="3"/>
  <c r="V1145" i="3"/>
  <c r="V310" i="3"/>
  <c r="V2362" i="3"/>
  <c r="Y1687" i="3"/>
  <c r="V1687" i="3"/>
  <c r="V2159" i="3"/>
  <c r="V446" i="3"/>
  <c r="V2096" i="3"/>
  <c r="V2084" i="3"/>
  <c r="V601" i="3"/>
  <c r="V67" i="3"/>
  <c r="V2311" i="3"/>
  <c r="V264" i="3"/>
  <c r="V586" i="3"/>
  <c r="V492" i="3"/>
  <c r="V808" i="3"/>
  <c r="V791" i="3"/>
  <c r="V784" i="3"/>
  <c r="V834" i="3"/>
  <c r="V2273" i="3"/>
  <c r="X1714" i="3"/>
  <c r="V1714" i="3"/>
  <c r="U1956" i="3"/>
  <c r="V1956" i="3"/>
  <c r="V1534" i="3"/>
  <c r="V963" i="3"/>
  <c r="V188" i="3"/>
  <c r="V2333" i="3"/>
  <c r="V1802" i="3"/>
  <c r="V1985" i="3"/>
  <c r="V1068" i="3"/>
  <c r="V1103" i="3"/>
  <c r="V432" i="3"/>
  <c r="V862" i="3"/>
  <c r="V334" i="3"/>
  <c r="V527" i="3"/>
  <c r="V2323" i="3"/>
  <c r="V2059" i="3"/>
  <c r="V828" i="3"/>
  <c r="V1069" i="3"/>
  <c r="V2164" i="3"/>
  <c r="V689" i="3"/>
  <c r="V1607" i="3"/>
  <c r="V522" i="3"/>
  <c r="V883" i="3"/>
  <c r="V1503" i="3"/>
  <c r="V1824" i="3"/>
  <c r="V182" i="3"/>
  <c r="V718" i="3"/>
  <c r="U1083" i="3"/>
  <c r="V1083" i="3"/>
  <c r="X1188" i="3"/>
  <c r="V1188" i="3"/>
  <c r="V518" i="3"/>
  <c r="U2254" i="3"/>
  <c r="V2254" i="3"/>
  <c r="V1241" i="3"/>
  <c r="V1651" i="3"/>
  <c r="U1305" i="3"/>
  <c r="V1305" i="3"/>
  <c r="Y1220" i="3"/>
  <c r="V1220" i="3"/>
  <c r="V463" i="3"/>
  <c r="U678" i="3"/>
  <c r="V678" i="3"/>
  <c r="Y2412" i="3"/>
  <c r="V2412" i="3"/>
  <c r="V1931" i="3"/>
  <c r="V1952" i="3"/>
  <c r="V349" i="3"/>
  <c r="V916" i="3"/>
  <c r="V771" i="3"/>
  <c r="V577" i="3"/>
  <c r="V2187" i="3"/>
  <c r="V500" i="3"/>
  <c r="V1814" i="3"/>
  <c r="V730" i="3"/>
  <c r="V1102" i="3"/>
  <c r="V971" i="3"/>
  <c r="V2002" i="3"/>
  <c r="V2435" i="3"/>
  <c r="V1244" i="3"/>
  <c r="V681" i="3"/>
  <c r="V1026" i="3"/>
  <c r="V1476" i="3"/>
  <c r="V1776" i="3"/>
  <c r="X1168" i="3"/>
  <c r="V1168" i="3"/>
  <c r="U428" i="3"/>
  <c r="V428" i="3"/>
  <c r="V248" i="3"/>
  <c r="V1133" i="3"/>
  <c r="V839" i="3"/>
  <c r="Y2200" i="3"/>
  <c r="V2200" i="3"/>
  <c r="V830" i="3"/>
  <c r="V439" i="3"/>
  <c r="V1494" i="3"/>
  <c r="V1271" i="3"/>
  <c r="V2343" i="3"/>
  <c r="V1375" i="3"/>
  <c r="V1711" i="3"/>
  <c r="V1051" i="3"/>
  <c r="V996" i="3"/>
  <c r="V583" i="3"/>
  <c r="V1172" i="3"/>
  <c r="Y160" i="3"/>
  <c r="V160" i="3"/>
  <c r="V282" i="3"/>
  <c r="V1001" i="3"/>
  <c r="V321" i="3"/>
  <c r="V1858" i="3"/>
  <c r="V2468" i="3"/>
  <c r="V1369" i="3"/>
  <c r="V229" i="3"/>
  <c r="V260" i="3"/>
  <c r="U364" i="3"/>
  <c r="V364" i="3"/>
  <c r="V357" i="3"/>
  <c r="V1120" i="3"/>
  <c r="Y2016" i="3"/>
  <c r="V2016" i="3"/>
  <c r="V874" i="3"/>
  <c r="V245" i="3"/>
  <c r="V825" i="3"/>
  <c r="V1648" i="3"/>
  <c r="V1512" i="3"/>
  <c r="V2301" i="3"/>
  <c r="U1080" i="3"/>
  <c r="V1080" i="3"/>
  <c r="V1332" i="3"/>
  <c r="Y919" i="3"/>
  <c r="V919" i="3"/>
  <c r="X868" i="3"/>
  <c r="V868" i="3"/>
  <c r="V249" i="3"/>
  <c r="V1212" i="3"/>
  <c r="V1777" i="3"/>
  <c r="V1588" i="3"/>
  <c r="V235" i="3"/>
  <c r="V2437" i="3"/>
  <c r="V947" i="3"/>
  <c r="U2001" i="3"/>
  <c r="V2001" i="3"/>
  <c r="V268" i="3"/>
  <c r="V2168" i="3"/>
  <c r="V1557" i="3"/>
  <c r="V2203" i="3"/>
  <c r="V1096" i="3"/>
  <c r="V721" i="3"/>
  <c r="V2476" i="3"/>
  <c r="V1344" i="3"/>
  <c r="V733" i="3"/>
  <c r="V1598" i="3"/>
  <c r="V1007" i="3"/>
  <c r="V1391" i="3"/>
  <c r="V2351" i="3"/>
  <c r="Y2347" i="3"/>
  <c r="V2347" i="3"/>
  <c r="V257" i="3"/>
  <c r="V1525" i="3"/>
  <c r="V513" i="3"/>
  <c r="V1835" i="3"/>
  <c r="V1222" i="3"/>
  <c r="V147" i="3"/>
  <c r="V592" i="3"/>
  <c r="V1617" i="3"/>
  <c r="V1699" i="3"/>
  <c r="V891" i="3"/>
  <c r="V960" i="3"/>
  <c r="V144" i="3"/>
  <c r="V1825" i="3"/>
  <c r="V1386" i="3"/>
  <c r="V458" i="3"/>
  <c r="V1304" i="3"/>
  <c r="V2285" i="3"/>
  <c r="V1029" i="3"/>
  <c r="V1123" i="3"/>
  <c r="V2359" i="3"/>
  <c r="V964" i="3"/>
  <c r="V409" i="3"/>
  <c r="V877" i="3"/>
  <c r="V1372" i="3"/>
  <c r="V726" i="3"/>
  <c r="U1928" i="3"/>
  <c r="V1928" i="3"/>
  <c r="V2191" i="3"/>
  <c r="X608" i="3"/>
  <c r="V608" i="3"/>
  <c r="X1073" i="3"/>
  <c r="V1073" i="3"/>
  <c r="V2415" i="3"/>
  <c r="V1905" i="3"/>
  <c r="X2310" i="3"/>
  <c r="V2310" i="3"/>
  <c r="V1319" i="3"/>
  <c r="V406" i="3"/>
  <c r="V1834" i="3"/>
  <c r="V1533" i="3"/>
  <c r="V471" i="3"/>
  <c r="U99" i="3"/>
  <c r="V99" i="3"/>
  <c r="V2294" i="3"/>
  <c r="V1663" i="3"/>
  <c r="V2507" i="3"/>
  <c r="V1280" i="3"/>
  <c r="V646" i="3"/>
  <c r="U1981" i="3"/>
  <c r="V1981" i="3"/>
  <c r="V341" i="3"/>
  <c r="Y48" i="3"/>
  <c r="V48" i="3"/>
  <c r="X2308" i="3"/>
  <c r="V2308" i="3"/>
  <c r="Y1923" i="3"/>
  <c r="V1923" i="3"/>
  <c r="V1357" i="3"/>
  <c r="V1658" i="3"/>
  <c r="Y1059" i="3"/>
  <c r="V1059" i="3"/>
  <c r="V507" i="3"/>
  <c r="X1266" i="3"/>
  <c r="V1266" i="3"/>
  <c r="V545" i="3"/>
  <c r="V243" i="3"/>
  <c r="V2423" i="3"/>
  <c r="V753" i="3"/>
  <c r="Y1549" i="3"/>
  <c r="V1549" i="3"/>
  <c r="V1265" i="3"/>
  <c r="V1846" i="3"/>
  <c r="V2370" i="3"/>
  <c r="V1628" i="3"/>
  <c r="V1380" i="3"/>
  <c r="V418" i="3"/>
  <c r="V1666" i="3"/>
  <c r="V1731" i="3"/>
  <c r="V2300" i="3"/>
  <c r="V661" i="3"/>
  <c r="V2334" i="3"/>
  <c r="V1395" i="3"/>
  <c r="V1521" i="3"/>
  <c r="Y976" i="3"/>
  <c r="V976" i="3"/>
  <c r="V2401" i="3"/>
  <c r="V2391" i="3"/>
  <c r="V240" i="3"/>
  <c r="V2199" i="3"/>
  <c r="V401" i="3"/>
  <c r="V1006" i="3"/>
  <c r="V1626" i="3"/>
  <c r="V115" i="3"/>
  <c r="V571" i="3"/>
  <c r="Y2313" i="3"/>
  <c r="V2313" i="3"/>
  <c r="V629" i="3"/>
  <c r="V556" i="3"/>
  <c r="V669" i="3"/>
  <c r="V675" i="3"/>
  <c r="V481" i="3"/>
  <c r="V2353" i="3"/>
  <c r="V501" i="3"/>
  <c r="V297" i="3"/>
  <c r="V1644" i="3"/>
  <c r="V2462" i="3"/>
  <c r="V1779" i="3"/>
  <c r="V1621" i="3"/>
  <c r="V1502" i="3"/>
  <c r="V1530" i="3"/>
  <c r="Y1800" i="3"/>
  <c r="V1800" i="3"/>
  <c r="V2345" i="3"/>
  <c r="V2212" i="3"/>
  <c r="V142" i="3"/>
  <c r="V112" i="3"/>
  <c r="V1507" i="3"/>
  <c r="V358" i="3"/>
  <c r="V1575" i="3"/>
  <c r="V1178" i="3"/>
  <c r="V1506" i="3"/>
  <c r="V2146" i="3"/>
  <c r="V259" i="3"/>
  <c r="V2088" i="3"/>
  <c r="V1993" i="3"/>
  <c r="V1541" i="3"/>
  <c r="V1780" i="3"/>
  <c r="V1013" i="3"/>
  <c r="V250" i="3"/>
  <c r="V219" i="3"/>
  <c r="V92" i="3"/>
  <c r="V1115" i="3"/>
  <c r="V184" i="3"/>
  <c r="V1884" i="3"/>
  <c r="V2295" i="3"/>
  <c r="V1606" i="3"/>
  <c r="V441" i="3"/>
  <c r="V2160" i="3"/>
  <c r="V1399" i="3"/>
  <c r="V2495" i="3"/>
  <c r="V20" i="3"/>
  <c r="V39" i="3"/>
  <c r="V1826" i="3"/>
  <c r="V234" i="3"/>
  <c r="V2441" i="3"/>
  <c r="V2062" i="3"/>
  <c r="V1252" i="3"/>
  <c r="V693" i="3"/>
  <c r="V1039" i="3"/>
  <c r="X425" i="3"/>
  <c r="V425" i="3"/>
  <c r="V796" i="3"/>
  <c r="V1941" i="3"/>
  <c r="Y38" i="3"/>
  <c r="V38" i="3"/>
  <c r="V844" i="3"/>
  <c r="V1537" i="3"/>
  <c r="V637" i="3"/>
  <c r="V1823" i="3"/>
  <c r="V662" i="3"/>
  <c r="V454" i="3"/>
  <c r="V1638" i="3"/>
  <c r="V1156" i="3"/>
  <c r="V2094" i="3"/>
  <c r="V914" i="3"/>
  <c r="Y1818" i="3"/>
  <c r="V1818" i="3"/>
  <c r="X1232" i="3"/>
  <c r="V1232" i="3"/>
  <c r="V542" i="3"/>
  <c r="V1417" i="3"/>
  <c r="V314" i="3"/>
  <c r="V1665" i="3"/>
  <c r="V641" i="3"/>
  <c r="V1529" i="3"/>
  <c r="U2070" i="3"/>
  <c r="V2070" i="3"/>
  <c r="V1939" i="3"/>
  <c r="V159" i="3"/>
  <c r="V1037" i="3"/>
  <c r="V2357" i="3"/>
  <c r="V890" i="3"/>
  <c r="V1440" i="3"/>
  <c r="U2352" i="3"/>
  <c r="V2352" i="3"/>
  <c r="V2499" i="3"/>
  <c r="V252" i="3"/>
  <c r="V934" i="3"/>
  <c r="X1468" i="3"/>
  <c r="V1468" i="3"/>
  <c r="V2358" i="3"/>
  <c r="V2213" i="3"/>
  <c r="V1789" i="3"/>
  <c r="V1744" i="3"/>
  <c r="U1991" i="3"/>
  <c r="V1991" i="3"/>
  <c r="V2087" i="3"/>
  <c r="V2173" i="3"/>
  <c r="V1012" i="3"/>
  <c r="Y1036" i="3"/>
  <c r="V1036" i="3"/>
  <c r="V2201" i="3"/>
  <c r="V388" i="3"/>
  <c r="V2185" i="3"/>
  <c r="V2226" i="3"/>
  <c r="V2303" i="3"/>
  <c r="V509" i="3"/>
  <c r="V521" i="3"/>
  <c r="V1887" i="3"/>
  <c r="V488" i="3"/>
  <c r="V2210" i="3"/>
  <c r="V783" i="3"/>
  <c r="V1323" i="3"/>
  <c r="V499" i="3"/>
  <c r="V2209" i="3"/>
  <c r="X1400" i="3"/>
  <c r="V1400" i="3"/>
  <c r="V1979" i="3"/>
  <c r="V453" i="3"/>
  <c r="U141" i="3"/>
  <c r="V141" i="3"/>
  <c r="X123" i="3"/>
  <c r="V123" i="3"/>
  <c r="V1786" i="3"/>
  <c r="V354" i="3"/>
  <c r="V1599" i="3"/>
  <c r="V1647" i="3"/>
  <c r="V2031" i="3"/>
  <c r="V1785" i="3"/>
  <c r="U1078" i="3"/>
  <c r="V1078" i="3"/>
  <c r="V553" i="3"/>
  <c r="V2378" i="3"/>
  <c r="V2130" i="3"/>
  <c r="V1378" i="3"/>
  <c r="V2217" i="3"/>
  <c r="V754" i="3"/>
  <c r="V405" i="3"/>
  <c r="U1694" i="3"/>
  <c r="V1694" i="3"/>
  <c r="V1715" i="3"/>
  <c r="X762" i="3"/>
  <c r="V762" i="3"/>
  <c r="U304" i="3"/>
  <c r="V304" i="3"/>
  <c r="V1390" i="3"/>
  <c r="X372" i="3"/>
  <c r="V372" i="3"/>
  <c r="V2298" i="3"/>
  <c r="V2136" i="3"/>
  <c r="V1532" i="3"/>
  <c r="V1520" i="3"/>
  <c r="V2482" i="3"/>
  <c r="V840" i="3"/>
  <c r="X1918" i="3"/>
  <c r="V1918" i="3"/>
  <c r="V695" i="3"/>
  <c r="V91" i="3"/>
  <c r="V1960" i="3"/>
  <c r="V1886" i="3"/>
  <c r="V878" i="3"/>
  <c r="V1841" i="3"/>
  <c r="X907" i="3"/>
  <c r="V907" i="3"/>
  <c r="V697" i="3"/>
  <c r="V1697" i="3"/>
  <c r="V2019" i="3"/>
  <c r="V1049" i="3"/>
  <c r="V1633" i="3"/>
  <c r="V1410" i="3"/>
  <c r="V582" i="3"/>
  <c r="V1876" i="3"/>
  <c r="X352" i="3"/>
  <c r="V352" i="3"/>
  <c r="Y64" i="3"/>
  <c r="V64" i="3"/>
  <c r="V1997" i="3"/>
  <c r="V1063" i="3"/>
  <c r="X1640" i="3"/>
  <c r="V1640" i="3"/>
  <c r="V1308" i="3"/>
  <c r="V1585" i="3"/>
  <c r="V737" i="3"/>
  <c r="V524" i="3"/>
  <c r="V2332" i="3"/>
  <c r="V508" i="3"/>
  <c r="V1748" i="3"/>
  <c r="V1090" i="3"/>
  <c r="U1452" i="3"/>
  <c r="V1452" i="3"/>
  <c r="V1554" i="3"/>
  <c r="V591" i="3"/>
  <c r="U743" i="3"/>
  <c r="V743" i="3"/>
  <c r="V1150" i="3"/>
  <c r="V130" i="3"/>
  <c r="V1353" i="3"/>
  <c r="V1982" i="3"/>
  <c r="V2175" i="3"/>
  <c r="V46" i="3"/>
  <c r="V2463" i="3"/>
  <c r="V610" i="3"/>
  <c r="V959" i="3"/>
  <c r="V1768" i="3"/>
  <c r="V2050" i="3"/>
  <c r="V1436" i="3"/>
  <c r="V1402" i="3"/>
  <c r="Y1333" i="3"/>
  <c r="V1333" i="3"/>
  <c r="V515" i="3"/>
  <c r="V1326" i="3"/>
  <c r="V1546" i="3"/>
  <c r="V1112" i="3"/>
  <c r="V2267" i="3"/>
  <c r="V1797" i="3"/>
  <c r="U1488" i="3"/>
  <c r="V1488" i="3"/>
  <c r="V1490" i="3"/>
  <c r="V216" i="3"/>
  <c r="V2100" i="3"/>
  <c r="V1322" i="3"/>
  <c r="V977" i="3"/>
  <c r="Y1656" i="3"/>
  <c r="V1656" i="3"/>
  <c r="V627" i="3"/>
  <c r="V638" i="3"/>
  <c r="V322" i="3"/>
  <c r="V813" i="3"/>
  <c r="V1421" i="3"/>
  <c r="V271" i="3"/>
  <c r="V992" i="3"/>
  <c r="V967" i="3"/>
  <c r="V1842" i="3"/>
  <c r="V457" i="3"/>
  <c r="V2161" i="3"/>
  <c r="Y280" i="3"/>
  <c r="V280" i="3"/>
  <c r="V1465" i="3"/>
  <c r="V1632" i="3"/>
  <c r="V1504" i="3"/>
  <c r="V2361" i="3"/>
  <c r="V847" i="3"/>
  <c r="V557" i="3"/>
  <c r="V829" i="3"/>
  <c r="V686" i="3"/>
  <c r="V1298" i="3"/>
  <c r="V1250" i="3"/>
  <c r="V1403" i="3"/>
  <c r="V381" i="3"/>
  <c r="V1738" i="3"/>
  <c r="V956" i="3"/>
  <c r="V1236" i="3"/>
  <c r="V2431" i="3"/>
  <c r="V1393" i="3"/>
  <c r="V2479" i="3"/>
  <c r="V2243" i="3"/>
  <c r="V607" i="3"/>
  <c r="V2152" i="3"/>
  <c r="V1723" i="3"/>
  <c r="V2315" i="3"/>
  <c r="V1382" i="3"/>
  <c r="V1274" i="3"/>
  <c r="V2467" i="3"/>
  <c r="V1273" i="3"/>
  <c r="V301" i="3"/>
  <c r="V663" i="3"/>
  <c r="V1581" i="3"/>
  <c r="V1105" i="3"/>
  <c r="V1832" i="3"/>
  <c r="V1397" i="3"/>
  <c r="V1142" i="3"/>
  <c r="V731" i="3"/>
  <c r="U213" i="3"/>
  <c r="V213" i="3"/>
  <c r="Y680" i="3"/>
  <c r="V680" i="3"/>
  <c r="V1300" i="3"/>
  <c r="V2496" i="3"/>
  <c r="V628" i="3"/>
  <c r="V296" i="3"/>
  <c r="V566" i="3"/>
  <c r="V1130" i="3"/>
  <c r="V1625" i="3"/>
  <c r="V1240" i="3"/>
  <c r="V928" i="3"/>
  <c r="V215" i="3"/>
  <c r="V682" i="3"/>
  <c r="V887" i="3"/>
  <c r="V2228" i="3"/>
  <c r="V921" i="3"/>
  <c r="V1594" i="3"/>
  <c r="V1321" i="3"/>
  <c r="V448" i="3"/>
  <c r="V1223" i="3"/>
  <c r="V2478" i="3"/>
  <c r="V2220" i="3"/>
  <c r="V1524" i="3"/>
  <c r="V795" i="3"/>
  <c r="V1377" i="3"/>
  <c r="V815" i="3"/>
  <c r="U2280" i="3"/>
  <c r="V2280" i="3"/>
  <c r="V535" i="3"/>
  <c r="V898" i="3"/>
  <c r="V1662" i="3"/>
  <c r="V699" i="3"/>
  <c r="V176" i="3"/>
  <c r="V1930" i="3"/>
  <c r="V1695" i="3"/>
  <c r="V567" i="3"/>
  <c r="V1487" i="3"/>
  <c r="V1653" i="3"/>
  <c r="V2305" i="3"/>
  <c r="X819" i="3"/>
  <c r="V819" i="3"/>
  <c r="V1660" i="3"/>
  <c r="V2167" i="3"/>
  <c r="V821" i="3"/>
  <c r="V1412" i="3"/>
  <c r="V2056" i="3"/>
  <c r="V1404" i="3"/>
  <c r="V2158" i="3"/>
  <c r="V998" i="3"/>
  <c r="V510" i="3"/>
  <c r="V1258" i="3"/>
  <c r="V2118" i="3"/>
  <c r="V807" i="3"/>
  <c r="V1657" i="3"/>
  <c r="V1570" i="3"/>
  <c r="V1303" i="3"/>
  <c r="V336" i="3"/>
  <c r="V155" i="3"/>
  <c r="V2439" i="3"/>
  <c r="V946" i="3"/>
  <c r="V2051" i="3"/>
  <c r="V422" i="3"/>
  <c r="V2330" i="3"/>
  <c r="V1119" i="3"/>
  <c r="V2180" i="3"/>
  <c r="V158" i="3"/>
  <c r="Y764" i="3"/>
  <c r="V764" i="3"/>
  <c r="V520" i="3"/>
  <c r="V895" i="3"/>
  <c r="V1808" i="3"/>
  <c r="V1592" i="3"/>
  <c r="V1562" i="3"/>
  <c r="V279" i="3"/>
  <c r="V725" i="3"/>
  <c r="V1812" i="3"/>
  <c r="V2082" i="3"/>
  <c r="V1434" i="3"/>
  <c r="V2363" i="3"/>
  <c r="V1257" i="3"/>
  <c r="V622" i="3"/>
  <c r="U269" i="3"/>
  <c r="V269" i="3"/>
  <c r="V1431" i="3"/>
  <c r="V493" i="3"/>
  <c r="X128" i="3"/>
  <c r="V128" i="3"/>
  <c r="V1830" i="3"/>
  <c r="V1605" i="3"/>
  <c r="U989" i="3"/>
  <c r="V989" i="3"/>
  <c r="V822" i="3"/>
  <c r="V1057" i="3"/>
  <c r="V2176" i="3"/>
  <c r="V2355" i="3"/>
  <c r="V1183" i="3"/>
  <c r="V1076" i="3"/>
  <c r="Y1226" i="3"/>
  <c r="V1226" i="3"/>
  <c r="V1655" i="3"/>
  <c r="V2255" i="3"/>
  <c r="V1196" i="3"/>
  <c r="V561" i="3"/>
  <c r="V2110" i="3"/>
  <c r="V1429" i="3"/>
  <c r="V1373" i="3"/>
  <c r="V824" i="3"/>
  <c r="V1850" i="3"/>
  <c r="V2395" i="3"/>
  <c r="V1062" i="3"/>
  <c r="V451" i="3"/>
  <c r="X1352" i="3"/>
  <c r="V1352" i="3"/>
  <c r="V1058" i="3"/>
  <c r="V1251" i="3"/>
  <c r="V1041" i="3"/>
  <c r="V690" i="3"/>
  <c r="V2258" i="3"/>
  <c r="V1848" i="3"/>
  <c r="V2383" i="3"/>
  <c r="V2466" i="3"/>
  <c r="V1286" i="3"/>
  <c r="V2182" i="3"/>
  <c r="V2112" i="3"/>
  <c r="V573" i="3"/>
  <c r="V498" i="3"/>
  <c r="V1011" i="3"/>
  <c r="U414" i="3"/>
  <c r="V414" i="3"/>
  <c r="V1782" i="3"/>
  <c r="V459" i="3"/>
  <c r="V2028" i="3"/>
  <c r="V902" i="3"/>
  <c r="X1920" i="3"/>
  <c r="V1920" i="3"/>
  <c r="Y1518" i="3"/>
  <c r="V1518" i="3"/>
  <c r="Y1895" i="3"/>
  <c r="V1895" i="3"/>
  <c r="V212" i="3"/>
  <c r="V949" i="3"/>
  <c r="V983" i="3"/>
  <c r="V1042" i="3"/>
  <c r="U2171" i="3"/>
  <c r="V2171" i="3"/>
  <c r="V1231" i="3"/>
  <c r="V1186" i="3"/>
  <c r="V1568" i="3"/>
  <c r="X1229" i="3"/>
  <c r="V1229" i="3"/>
  <c r="V177" i="3"/>
  <c r="V1493" i="3"/>
  <c r="V757" i="3"/>
  <c r="V199" i="3"/>
  <c r="V554" i="3"/>
  <c r="V1932" i="3"/>
  <c r="Y171" i="3"/>
  <c r="V171" i="3"/>
  <c r="V447" i="3"/>
  <c r="V2293" i="3"/>
  <c r="V752" i="3"/>
  <c r="V587" i="3"/>
  <c r="V1094" i="3"/>
  <c r="V1456" i="3"/>
  <c r="V1214" i="3"/>
  <c r="U344" i="3"/>
  <c r="V344" i="3"/>
  <c r="V2135" i="3"/>
  <c r="V1627" i="3"/>
  <c r="V1034" i="3"/>
  <c r="V851" i="3"/>
  <c r="V600" i="3"/>
  <c r="V517" i="3"/>
  <c r="V1618" i="3"/>
  <c r="V2508" i="3"/>
  <c r="V2172" i="3"/>
  <c r="V961" i="3"/>
  <c r="V2425" i="3"/>
  <c r="V2060" i="3"/>
  <c r="V238" i="3"/>
  <c r="V1579" i="3"/>
  <c r="V974" i="3"/>
  <c r="V1354" i="3"/>
  <c r="V1358" i="3"/>
  <c r="V281" i="3"/>
  <c r="V1418" i="3"/>
  <c r="V613" i="3"/>
  <c r="V1775" i="3"/>
  <c r="V852" i="3"/>
  <c r="V534" i="3"/>
  <c r="V711" i="3"/>
  <c r="V597" i="3"/>
  <c r="V1831" i="3"/>
  <c r="V2432" i="3"/>
  <c r="V2015" i="3"/>
  <c r="V2188" i="3"/>
  <c r="X529" i="3"/>
  <c r="V529" i="3"/>
  <c r="V429" i="3"/>
  <c r="V1857" i="3"/>
  <c r="V841" i="3"/>
  <c r="V486" i="3"/>
  <c r="V1056" i="3"/>
  <c r="V1910" i="3"/>
  <c r="V1957" i="3"/>
  <c r="V2316" i="3"/>
  <c r="V666" i="3"/>
  <c r="V1238" i="3"/>
  <c r="Y863" i="3"/>
  <c r="V863" i="3"/>
  <c r="V1148" i="3"/>
  <c r="V52" i="3"/>
  <c r="V1514" i="3"/>
  <c r="V1408" i="3"/>
  <c r="V1263" i="3"/>
  <c r="V1703" i="3"/>
  <c r="V519" i="3"/>
  <c r="V691" i="3"/>
  <c r="Y472" i="3"/>
  <c r="V472" i="3"/>
  <c r="V315" i="3"/>
  <c r="V777" i="3"/>
  <c r="V210" i="3"/>
  <c r="V2260" i="3"/>
  <c r="V2063" i="3"/>
  <c r="V2320" i="3"/>
  <c r="V812" i="3"/>
  <c r="Y410" i="3"/>
  <c r="V410" i="3"/>
  <c r="X1467" i="3"/>
  <c r="V1467" i="3"/>
  <c r="V295" i="3"/>
  <c r="V616" i="3"/>
  <c r="V511" i="3"/>
  <c r="V272" i="3"/>
  <c r="V197" i="3"/>
  <c r="V741" i="3"/>
  <c r="V1759" i="3"/>
  <c r="V285" i="3"/>
  <c r="V325" i="3"/>
  <c r="V924" i="3"/>
  <c r="V1366" i="3"/>
  <c r="V2299" i="3"/>
  <c r="V2489" i="3"/>
  <c r="V2503" i="3"/>
  <c r="V455" i="3"/>
  <c r="V1204" i="3"/>
  <c r="V1194" i="3"/>
  <c r="V1048" i="3"/>
  <c r="U1996" i="3"/>
  <c r="V1996" i="3"/>
  <c r="V985" i="3"/>
  <c r="V656" i="3"/>
  <c r="V137" i="3"/>
  <c r="V942" i="3"/>
  <c r="V1328" i="3"/>
  <c r="V1081" i="3"/>
  <c r="V530" i="3"/>
  <c r="V309" i="3"/>
  <c r="V168" i="3"/>
  <c r="V1483" i="3"/>
  <c r="V1233" i="3"/>
  <c r="V1079" i="3"/>
  <c r="V1813" i="3"/>
  <c r="Y560" i="3"/>
  <c r="V560" i="3"/>
  <c r="V1486" i="3"/>
  <c r="V2392" i="3"/>
  <c r="V121" i="3"/>
  <c r="V2461" i="3"/>
  <c r="V2371" i="3"/>
  <c r="V843" i="3"/>
  <c r="V2319" i="3"/>
  <c r="V805" i="3"/>
  <c r="V811" i="3"/>
  <c r="V353" i="3"/>
  <c r="V951" i="3"/>
  <c r="V1542" i="3"/>
  <c r="V647" i="3"/>
  <c r="V2089" i="3"/>
  <c r="V231" i="3"/>
  <c r="V574" i="3"/>
  <c r="V596" i="3"/>
  <c r="V1971" i="3"/>
  <c r="V239" i="3"/>
  <c r="V705" i="3"/>
  <c r="V2145" i="3"/>
  <c r="V1994" i="3"/>
  <c r="V167" i="3"/>
  <c r="V1845" i="3"/>
  <c r="V68" i="3"/>
  <c r="V585" i="3"/>
  <c r="V1535" i="3"/>
  <c r="V1182" i="3"/>
  <c r="V1914" i="3"/>
  <c r="V1179" i="3"/>
  <c r="V175" i="3"/>
  <c r="V2264" i="3"/>
  <c r="V1862" i="3"/>
  <c r="V1416" i="3"/>
  <c r="V143" i="3"/>
  <c r="V1355" i="3"/>
  <c r="V2075" i="3"/>
  <c r="V494" i="3"/>
  <c r="V984" i="3"/>
  <c r="V988" i="3"/>
  <c r="V1623" i="3"/>
  <c r="V228" i="3"/>
  <c r="V1159" i="3"/>
  <c r="V107" i="3"/>
  <c r="V1288" i="3"/>
  <c r="V1545" i="3"/>
  <c r="V1898" i="3"/>
  <c r="V2502" i="3"/>
  <c r="V2376" i="3"/>
  <c r="V1276" i="3"/>
  <c r="V1642" i="3"/>
  <c r="V516" i="3"/>
  <c r="X872" i="3"/>
  <c r="V872" i="3"/>
  <c r="V1131" i="3"/>
  <c r="V1624" i="3"/>
  <c r="V291" i="3"/>
  <c r="V2421" i="3"/>
  <c r="V1951" i="3"/>
  <c r="V1803" i="3"/>
  <c r="V47" i="3"/>
  <c r="V1438" i="3"/>
  <c r="V1054" i="3"/>
  <c r="V1620" i="3"/>
  <c r="V1908" i="3"/>
  <c r="V51" i="3"/>
  <c r="V1558" i="3"/>
  <c r="V512" i="3"/>
  <c r="V417" i="3"/>
  <c r="V329" i="3"/>
  <c r="V920" i="3"/>
  <c r="V1126" i="3"/>
  <c r="V950" i="3"/>
  <c r="V165" i="3"/>
  <c r="V1341" i="3"/>
  <c r="V2386" i="3"/>
  <c r="V1659" i="3"/>
  <c r="V1074" i="3"/>
  <c r="V2272" i="3"/>
  <c r="V2340" i="3"/>
  <c r="V1135" i="3"/>
  <c r="V84" i="3"/>
  <c r="V1988" i="3"/>
  <c r="V2456" i="3"/>
  <c r="V106" i="3"/>
  <c r="V987" i="3"/>
  <c r="V879" i="3"/>
  <c r="V1228" i="3"/>
  <c r="V723" i="3"/>
  <c r="V34" i="3"/>
  <c r="V1769" i="3"/>
  <c r="V1671" i="3"/>
  <c r="Y1389" i="3"/>
  <c r="V1389" i="3"/>
  <c r="V2224" i="3"/>
  <c r="V1538" i="3"/>
  <c r="V797" i="3"/>
  <c r="V2043" i="3"/>
  <c r="V702" i="3"/>
  <c r="V2128" i="3"/>
  <c r="V1739" i="3"/>
  <c r="V888" i="3"/>
  <c r="V2155" i="3"/>
  <c r="V968" i="3"/>
  <c r="V86" i="3"/>
  <c r="V1688" i="3"/>
  <c r="V1489" i="3"/>
  <c r="V505" i="3"/>
  <c r="V1539" i="3"/>
  <c r="V620" i="3"/>
  <c r="V1724" i="3"/>
  <c r="V2076" i="3"/>
  <c r="V2296" i="3"/>
  <c r="X134" i="3"/>
  <c r="V134" i="3"/>
  <c r="V2402" i="3"/>
  <c r="V2170" i="3"/>
  <c r="V2218" i="3"/>
  <c r="V1462" i="3"/>
  <c r="V434" i="3"/>
  <c r="V1158" i="3"/>
  <c r="V2374" i="3"/>
  <c r="V311" i="3"/>
  <c r="V2189" i="3"/>
  <c r="V1216" i="3"/>
  <c r="V485" i="3"/>
  <c r="V1217" i="3"/>
  <c r="V2470" i="3"/>
  <c r="V955" i="3"/>
  <c r="V1940" i="3"/>
  <c r="V490" i="3"/>
  <c r="V1954" i="3"/>
  <c r="V588" i="3"/>
  <c r="V853" i="3"/>
  <c r="V2500" i="3"/>
  <c r="V1629" i="3"/>
  <c r="V1283" i="3"/>
  <c r="V205" i="3"/>
  <c r="V2122" i="3"/>
  <c r="V954" i="3"/>
  <c r="Y1469" i="3"/>
  <c r="V1469" i="3"/>
  <c r="V1784" i="3"/>
  <c r="V1998" i="3"/>
  <c r="V1706" i="3"/>
  <c r="V61" i="3"/>
  <c r="V1877" i="3"/>
  <c r="V612" i="3"/>
  <c r="V1844" i="3"/>
  <c r="V1580" i="3"/>
  <c r="V1174" i="3"/>
  <c r="U772" i="3"/>
  <c r="V772" i="3"/>
  <c r="V487" i="3"/>
  <c r="V1447" i="3"/>
  <c r="V1896" i="3"/>
  <c r="V462" i="3"/>
  <c r="V958" i="3"/>
  <c r="V584" i="3"/>
  <c r="V2453" i="3"/>
  <c r="V496" i="3"/>
  <c r="V654" i="3"/>
  <c r="V615" i="3"/>
  <c r="V1177" i="3"/>
  <c r="V1098" i="3"/>
  <c r="V1646" i="3"/>
  <c r="V2193" i="3"/>
  <c r="V96" i="3"/>
  <c r="V539" i="3"/>
  <c r="V549" i="3"/>
  <c r="V2480" i="3"/>
  <c r="V1972" i="3"/>
  <c r="V1055" i="3"/>
  <c r="V965" i="3"/>
  <c r="V233" i="3"/>
  <c r="V858" i="3"/>
  <c r="V435" i="3"/>
  <c r="V211" i="3"/>
  <c r="V1805" i="3"/>
  <c r="V1690" i="3"/>
  <c r="V1586" i="3"/>
  <c r="V2452" i="3"/>
  <c r="V342" i="3"/>
  <c r="V1198" i="3"/>
  <c r="V2120" i="3"/>
  <c r="V427" i="3"/>
  <c r="V870" i="3"/>
  <c r="V2126" i="3"/>
  <c r="V2013" i="3"/>
  <c r="V624" i="3"/>
  <c r="U1392" i="3"/>
  <c r="V1392" i="3"/>
  <c r="V761" i="3"/>
  <c r="V1590" i="3"/>
  <c r="V2302" i="3"/>
  <c r="V1796" i="3"/>
  <c r="V1146" i="3"/>
  <c r="V1749" i="3"/>
  <c r="V781" i="3"/>
  <c r="V286" i="3"/>
  <c r="V1584" i="3"/>
  <c r="V1455" i="3"/>
  <c r="V1381" i="3"/>
  <c r="V1934" i="3"/>
  <c r="V449" i="3"/>
  <c r="V1610" i="3"/>
  <c r="V1801" i="3"/>
  <c r="V809" i="3"/>
  <c r="V1245" i="3"/>
  <c r="V1536" i="3"/>
  <c r="V416" i="3"/>
  <c r="V1707" i="3"/>
  <c r="V60" i="3"/>
  <c r="V735" i="3"/>
  <c r="Y1110" i="3"/>
  <c r="V1110" i="3"/>
  <c r="V1413" i="3"/>
  <c r="V1836" i="3"/>
  <c r="V729" i="3"/>
  <c r="V2447" i="3"/>
  <c r="V438" i="3"/>
  <c r="V2314" i="3"/>
  <c r="V393" i="3"/>
  <c r="V1567" i="3"/>
  <c r="V941" i="3"/>
  <c r="V621" i="3"/>
  <c r="V2058" i="3"/>
  <c r="V420" i="3"/>
  <c r="V906" i="3"/>
  <c r="V1401" i="3"/>
  <c r="V2216" i="3"/>
  <c r="V714" i="3"/>
  <c r="V330" i="3"/>
  <c r="V876" i="3"/>
  <c r="V1788" i="3"/>
  <c r="Y1522" i="3"/>
  <c r="V1522" i="3"/>
  <c r="V267" i="3"/>
  <c r="V482" i="3"/>
  <c r="V1004" i="3"/>
  <c r="V2265" i="3"/>
  <c r="V2309" i="3"/>
  <c r="V437" i="3"/>
  <c r="V1065" i="3"/>
  <c r="V704" i="3"/>
  <c r="V2382" i="3"/>
  <c r="V244" i="3"/>
  <c r="V670" i="3"/>
  <c r="V450" i="3"/>
  <c r="V533" i="3"/>
  <c r="V50" i="3"/>
  <c r="V2414" i="3"/>
  <c r="Y634" i="3"/>
  <c r="V634" i="3"/>
  <c r="V1635" i="3"/>
  <c r="V1269" i="3"/>
  <c r="V1031" i="3"/>
  <c r="V2018" i="3"/>
  <c r="V706" i="3"/>
  <c r="V2143" i="3"/>
  <c r="V1925" i="3"/>
  <c r="V124" i="3"/>
  <c r="V337" i="3"/>
  <c r="V2429" i="3"/>
  <c r="V653" i="3"/>
  <c r="V1406" i="3"/>
  <c r="V2079" i="3"/>
  <c r="V1385" i="3"/>
  <c r="V402" i="3"/>
  <c r="V514" i="3"/>
  <c r="V1849" i="3"/>
  <c r="V2277" i="3"/>
  <c r="X120" i="3"/>
  <c r="V120" i="3"/>
  <c r="V1751" i="3"/>
  <c r="V1153" i="3"/>
  <c r="V2287" i="3"/>
  <c r="V326" i="3"/>
  <c r="V217" i="3"/>
  <c r="V639" i="3"/>
  <c r="V816" i="3"/>
  <c r="Y710" i="3"/>
  <c r="V710" i="3"/>
  <c r="V181" i="3"/>
  <c r="V677" i="3"/>
  <c r="X630" i="3"/>
  <c r="V630" i="3"/>
  <c r="V1141" i="3"/>
  <c r="V275" i="3"/>
  <c r="V1484" i="3"/>
  <c r="V980" i="3"/>
  <c r="V305" i="3"/>
  <c r="V734" i="3"/>
  <c r="V502" i="3"/>
  <c r="X719" i="3"/>
  <c r="V719" i="3"/>
  <c r="V1444" i="3"/>
  <c r="V1215" i="3"/>
  <c r="V2244" i="3"/>
  <c r="X1732" i="3"/>
  <c r="V1732" i="3"/>
  <c r="V2207" i="3"/>
  <c r="V1682" i="3"/>
  <c r="V2116" i="3"/>
  <c r="V477" i="3"/>
  <c r="V859" i="3"/>
  <c r="V1464" i="3"/>
  <c r="V192" i="3"/>
  <c r="V377" i="3"/>
  <c r="V799" i="3"/>
  <c r="V1577" i="3"/>
  <c r="V2404" i="3"/>
  <c r="V392" i="3"/>
  <c r="Y1783" i="3"/>
  <c r="V1783" i="3"/>
  <c r="V2271" i="3"/>
  <c r="V970" i="3"/>
  <c r="V606" i="3"/>
  <c r="V2107" i="3"/>
  <c r="V1961" i="3"/>
  <c r="V2241" i="3"/>
  <c r="V1497" i="3"/>
  <c r="V2327" i="3"/>
  <c r="V504" i="3"/>
  <c r="V442" i="3"/>
  <c r="V1316" i="3"/>
  <c r="V1611" i="3"/>
  <c r="V122" i="3"/>
  <c r="V468" i="3"/>
  <c r="V1807" i="3"/>
  <c r="V559" i="3"/>
  <c r="V694" i="3"/>
  <c r="V1292" i="3"/>
  <c r="V1362" i="3"/>
  <c r="V2138" i="3"/>
  <c r="V581" i="3"/>
  <c r="V1756" i="3"/>
  <c r="Y76" i="3"/>
  <c r="V76" i="3"/>
  <c r="V2068" i="3"/>
  <c r="V1681" i="3"/>
  <c r="V1206" i="3"/>
  <c r="V2460" i="3"/>
  <c r="V1409" i="3"/>
  <c r="V1677" i="3"/>
  <c r="V1817" i="3"/>
  <c r="V2317" i="3"/>
  <c r="V618" i="3"/>
  <c r="V774" i="3"/>
  <c r="X1307" i="3"/>
  <c r="V1307" i="3"/>
  <c r="Y778" i="3"/>
  <c r="X968" i="3"/>
  <c r="U2409" i="3"/>
  <c r="U591" i="3"/>
  <c r="X1797" i="3"/>
  <c r="X627" i="3"/>
  <c r="X992" i="3"/>
  <c r="T1620" i="3"/>
  <c r="Y88" i="3"/>
  <c r="Y2434" i="3"/>
  <c r="Y1578" i="3"/>
  <c r="X743" i="3"/>
  <c r="U627" i="3"/>
  <c r="U372" i="3"/>
  <c r="U37" i="3"/>
  <c r="T1704" i="3"/>
  <c r="W55" i="3"/>
  <c r="Y920" i="3"/>
  <c r="X448" i="3"/>
  <c r="U2220" i="3"/>
  <c r="U2152" i="3"/>
  <c r="U682" i="3"/>
  <c r="X546" i="3"/>
  <c r="Y887" i="3"/>
  <c r="X765" i="3"/>
  <c r="T1484" i="3"/>
  <c r="Y628" i="3"/>
  <c r="T705" i="3"/>
  <c r="Y2459" i="3"/>
  <c r="X1755" i="3"/>
  <c r="X2336" i="3"/>
  <c r="Y1767" i="3"/>
  <c r="U132" i="3"/>
  <c r="X2051" i="3"/>
  <c r="U279" i="3"/>
  <c r="U1183" i="3"/>
  <c r="Y1251" i="3"/>
  <c r="U1186" i="3"/>
  <c r="U1568" i="3"/>
  <c r="Y199" i="3"/>
  <c r="Y1187" i="3"/>
  <c r="W2013" i="3"/>
  <c r="U2366" i="3"/>
  <c r="Y318" i="3"/>
  <c r="Y1489" i="3"/>
  <c r="T1920" i="3"/>
  <c r="X279" i="3"/>
  <c r="T743" i="3"/>
  <c r="W344" i="3"/>
  <c r="T984" i="3"/>
  <c r="Y132" i="3"/>
  <c r="X132" i="3"/>
  <c r="X414" i="3"/>
  <c r="W1083" i="3"/>
  <c r="Y1293" i="3"/>
  <c r="U1500" i="3"/>
  <c r="X212" i="3"/>
  <c r="X757" i="3"/>
  <c r="U252" i="3"/>
  <c r="W655" i="3"/>
  <c r="T2013" i="3"/>
  <c r="T1643" i="3"/>
  <c r="X177" i="3"/>
  <c r="Y1062" i="3"/>
  <c r="Y757" i="3"/>
  <c r="U422" i="3"/>
  <c r="Y1231" i="3"/>
  <c r="U1848" i="3"/>
  <c r="U199" i="3"/>
  <c r="W837" i="3"/>
  <c r="W1850" i="3"/>
  <c r="Y2336" i="3"/>
  <c r="U1895" i="3"/>
  <c r="Y824" i="3"/>
  <c r="Y1815" i="3"/>
  <c r="U1352" i="3"/>
  <c r="T865" i="3"/>
  <c r="T655" i="3"/>
  <c r="U128" i="3"/>
  <c r="Y2118" i="3"/>
  <c r="Y1562" i="3"/>
  <c r="U498" i="3"/>
  <c r="U2466" i="3"/>
  <c r="Y2466" i="3"/>
  <c r="Y2461" i="3"/>
  <c r="U2051" i="3"/>
  <c r="X2171" i="3"/>
  <c r="Y1186" i="3"/>
  <c r="T82" i="3"/>
  <c r="X1303" i="3"/>
  <c r="W1553" i="3"/>
  <c r="U61" i="3"/>
  <c r="U451" i="3"/>
  <c r="U949" i="3"/>
  <c r="Y1352" i="3"/>
  <c r="X2296" i="3"/>
  <c r="U1671" i="3"/>
  <c r="T1734" i="3"/>
  <c r="X2195" i="3"/>
  <c r="Y1657" i="3"/>
  <c r="W541" i="3"/>
  <c r="X1657" i="3"/>
  <c r="Y633" i="3"/>
  <c r="Y949" i="3"/>
  <c r="X902" i="3"/>
  <c r="Y1183" i="3"/>
  <c r="W556" i="3"/>
  <c r="X2013" i="3"/>
  <c r="X1183" i="3"/>
  <c r="X1562" i="3"/>
  <c r="U327" i="3"/>
  <c r="X824" i="3"/>
  <c r="Y279" i="3"/>
  <c r="U1057" i="3"/>
  <c r="U2118" i="3"/>
  <c r="X1231" i="3"/>
  <c r="Y498" i="3"/>
  <c r="Y177" i="3"/>
  <c r="U554" i="3"/>
  <c r="X2180" i="3"/>
  <c r="X946" i="3"/>
  <c r="U158" i="3"/>
  <c r="X611" i="3"/>
  <c r="X443" i="3"/>
  <c r="W1815" i="3"/>
  <c r="T611" i="3"/>
  <c r="U1792" i="3"/>
  <c r="U2258" i="3"/>
  <c r="Y541" i="3"/>
  <c r="T2438" i="3"/>
  <c r="U2383" i="3"/>
  <c r="T1929" i="3"/>
  <c r="X1062" i="3"/>
  <c r="U1119" i="3"/>
  <c r="Y451" i="3"/>
  <c r="X2129" i="3"/>
  <c r="W2296" i="3"/>
  <c r="Y1057" i="3"/>
  <c r="U1808" i="3"/>
  <c r="T318" i="3"/>
  <c r="X82" i="3"/>
  <c r="U1154" i="3"/>
  <c r="Y2067" i="3"/>
  <c r="Y1946" i="3"/>
  <c r="X936" i="3"/>
  <c r="Y306" i="3"/>
  <c r="U2148" i="3"/>
  <c r="Y2031" i="3"/>
  <c r="U1355" i="3"/>
  <c r="X106" i="3"/>
  <c r="U381" i="3"/>
  <c r="U1281" i="3"/>
  <c r="U1797" i="3"/>
  <c r="Y1929" i="3"/>
  <c r="X457" i="3"/>
  <c r="X1465" i="3"/>
  <c r="Y482" i="3"/>
  <c r="X422" i="3"/>
  <c r="U425" i="3"/>
  <c r="W1188" i="3"/>
  <c r="X1452" i="3"/>
  <c r="X1500" i="3"/>
  <c r="X2220" i="3"/>
  <c r="U238" i="3"/>
  <c r="T1972" i="3"/>
  <c r="W1486" i="3"/>
  <c r="X1105" i="3"/>
  <c r="U457" i="3"/>
  <c r="X171" i="3"/>
  <c r="T1392" i="3"/>
  <c r="U907" i="3"/>
  <c r="W1578" i="3"/>
  <c r="W308" i="3"/>
  <c r="Y627" i="3"/>
  <c r="X695" i="3"/>
  <c r="X1265" i="3"/>
  <c r="Y261" i="3"/>
  <c r="X921" i="3"/>
  <c r="U1560" i="3"/>
  <c r="X892" i="3"/>
  <c r="U796" i="3"/>
  <c r="Y1156" i="3"/>
  <c r="X488" i="3"/>
  <c r="Y2210" i="3"/>
  <c r="X1323" i="3"/>
  <c r="W181" i="3"/>
  <c r="W1550" i="3"/>
  <c r="X1355" i="3"/>
  <c r="T1696" i="3"/>
  <c r="X1486" i="3"/>
  <c r="T340" i="3"/>
  <c r="U106" i="3"/>
  <c r="W2257" i="3"/>
  <c r="W1620" i="3"/>
  <c r="W2400" i="3"/>
  <c r="W340" i="3"/>
  <c r="T106" i="3"/>
  <c r="T1486" i="3"/>
  <c r="U1828" i="3"/>
  <c r="AA1828" i="3" s="1"/>
  <c r="X141" i="3"/>
  <c r="X354" i="3"/>
  <c r="X2087" i="3"/>
  <c r="U1785" i="3"/>
  <c r="X2031" i="3"/>
  <c r="Y1884" i="3"/>
  <c r="U1399" i="3"/>
  <c r="U1647" i="3"/>
  <c r="Y789" i="3"/>
  <c r="Y1078" i="3"/>
  <c r="X1176" i="3"/>
  <c r="X1078" i="3"/>
  <c r="U2322" i="3"/>
  <c r="X2357" i="3"/>
  <c r="X219" i="3"/>
  <c r="Y1560" i="3"/>
  <c r="X2209" i="3"/>
  <c r="W1332" i="3"/>
  <c r="U1323" i="3"/>
  <c r="X796" i="3"/>
  <c r="U1037" i="3"/>
  <c r="Y11" i="3"/>
  <c r="T2257" i="3"/>
  <c r="X2070" i="3"/>
  <c r="U1232" i="3"/>
  <c r="Y1852" i="3"/>
  <c r="Y1486" i="3"/>
  <c r="X777" i="3"/>
  <c r="U803" i="3"/>
  <c r="T181" i="3"/>
  <c r="Y2201" i="3"/>
  <c r="U123" i="3"/>
  <c r="X712" i="3"/>
  <c r="Y776" i="3"/>
  <c r="X2400" i="3"/>
  <c r="U757" i="3"/>
  <c r="U1826" i="3"/>
  <c r="X1012" i="3"/>
  <c r="Y210" i="3"/>
  <c r="T465" i="3"/>
  <c r="T2400" i="3"/>
  <c r="T253" i="3"/>
  <c r="Y52" i="3"/>
  <c r="Y1828" i="3"/>
  <c r="X2352" i="3"/>
  <c r="U1879" i="3"/>
  <c r="U1979" i="3"/>
  <c r="X2358" i="3"/>
  <c r="X453" i="3"/>
  <c r="X2201" i="3"/>
  <c r="Y294" i="3"/>
  <c r="Y354" i="3"/>
  <c r="X1560" i="3"/>
  <c r="T1550" i="3"/>
  <c r="U1400" i="3"/>
  <c r="U1695" i="3"/>
  <c r="U2109" i="3"/>
  <c r="AA2109" i="3" s="1"/>
  <c r="Y1745" i="3"/>
  <c r="U1486" i="3"/>
  <c r="W1696" i="3"/>
  <c r="U2094" i="3"/>
  <c r="T1307" i="3"/>
  <c r="U1831" i="3"/>
  <c r="U354" i="3"/>
  <c r="U1115" i="3"/>
  <c r="X1529" i="3"/>
  <c r="U936" i="3"/>
  <c r="W52" i="3"/>
  <c r="W823" i="3"/>
  <c r="U823" i="3"/>
  <c r="AA823" i="3" s="1"/>
  <c r="W2109" i="3"/>
  <c r="Y641" i="3"/>
  <c r="W2422" i="3"/>
  <c r="Y2499" i="3"/>
  <c r="X914" i="3"/>
  <c r="Y1399" i="3"/>
  <c r="W106" i="3"/>
  <c r="W64" i="3"/>
  <c r="W789" i="3"/>
  <c r="T1355" i="3"/>
  <c r="X1744" i="3"/>
  <c r="X890" i="3"/>
  <c r="T102" i="3"/>
  <c r="T1025" i="3"/>
  <c r="T1660" i="3"/>
  <c r="W1412" i="3"/>
  <c r="T537" i="3"/>
  <c r="U1227" i="3"/>
  <c r="U1504" i="3"/>
  <c r="X2401" i="3"/>
  <c r="X669" i="3"/>
  <c r="U1502" i="3"/>
  <c r="Y2222" i="3"/>
  <c r="U811" i="3"/>
  <c r="X2001" i="3"/>
  <c r="T1412" i="3"/>
  <c r="X146" i="3"/>
  <c r="W1494" i="3"/>
  <c r="X99" i="3"/>
  <c r="W318" i="3"/>
  <c r="X1981" i="3"/>
  <c r="U2310" i="3"/>
  <c r="T919" i="3"/>
  <c r="U1575" i="3"/>
  <c r="X1546" i="3"/>
  <c r="U1408" i="3"/>
  <c r="W1561" i="3"/>
  <c r="U1293" i="3"/>
  <c r="Y768" i="3"/>
  <c r="X2345" i="3"/>
  <c r="U2012" i="3"/>
  <c r="Y2363" i="3"/>
  <c r="U1114" i="3"/>
  <c r="X1701" i="3"/>
  <c r="Y1792" i="3"/>
  <c r="U2405" i="3"/>
  <c r="U561" i="3"/>
  <c r="X1812" i="3"/>
  <c r="Y1379" i="3"/>
  <c r="X1227" i="3"/>
  <c r="Y2148" i="3"/>
  <c r="X2304" i="3"/>
  <c r="Y1319" i="3"/>
  <c r="Y243" i="3"/>
  <c r="X1628" i="3"/>
  <c r="U1380" i="3"/>
  <c r="Y418" i="3"/>
  <c r="U1395" i="3"/>
  <c r="Y297" i="3"/>
  <c r="X1502" i="3"/>
  <c r="U358" i="3"/>
  <c r="X1506" i="3"/>
  <c r="U1780" i="3"/>
  <c r="X888" i="3"/>
  <c r="X1098" i="3"/>
  <c r="X811" i="3"/>
  <c r="X1964" i="3"/>
  <c r="Y164" i="3"/>
  <c r="U2345" i="3"/>
  <c r="Y2146" i="3"/>
  <c r="W775" i="3"/>
  <c r="U82" i="3"/>
  <c r="Y1707" i="3"/>
  <c r="X2313" i="3"/>
  <c r="X2146" i="3"/>
  <c r="U1319" i="3"/>
  <c r="W1384" i="3"/>
  <c r="Y1780" i="3"/>
  <c r="U2391" i="3"/>
  <c r="U571" i="3"/>
  <c r="W1111" i="3"/>
  <c r="X713" i="3"/>
  <c r="T2286" i="3"/>
  <c r="U1111" i="3"/>
  <c r="Y996" i="3"/>
  <c r="Y1858" i="3"/>
  <c r="U260" i="3"/>
  <c r="U257" i="3"/>
  <c r="X1059" i="3"/>
  <c r="U1073" i="3"/>
  <c r="U608" i="3"/>
  <c r="U888" i="3"/>
  <c r="Y1280" i="3"/>
  <c r="X501" i="3"/>
  <c r="X507" i="3"/>
  <c r="U2462" i="3"/>
  <c r="T1964" i="3"/>
  <c r="U1658" i="3"/>
  <c r="Y2286" i="3"/>
  <c r="X1504" i="3"/>
  <c r="U1506" i="3"/>
  <c r="Y964" i="3"/>
  <c r="T1293" i="3"/>
  <c r="U2401" i="3"/>
  <c r="Y2462" i="3"/>
  <c r="W1267" i="3"/>
  <c r="X1905" i="3"/>
  <c r="T855" i="3"/>
  <c r="Y571" i="3"/>
  <c r="X297" i="3"/>
  <c r="Y1905" i="3"/>
  <c r="X94" i="3"/>
  <c r="Y1506" i="3"/>
  <c r="W1293" i="3"/>
  <c r="X1380" i="3"/>
  <c r="U1523" i="3"/>
  <c r="Y2440" i="3"/>
  <c r="U1266" i="3"/>
  <c r="U1507" i="3"/>
  <c r="Y669" i="3"/>
  <c r="X1928" i="3"/>
  <c r="U1098" i="3"/>
  <c r="W360" i="3"/>
  <c r="W1716" i="3"/>
  <c r="U201" i="3"/>
  <c r="X1575" i="3"/>
  <c r="U2423" i="3"/>
  <c r="U243" i="3"/>
  <c r="X471" i="3"/>
  <c r="W568" i="3"/>
  <c r="U568" i="3"/>
  <c r="Y713" i="3"/>
  <c r="U272" i="3"/>
  <c r="X646" i="3"/>
  <c r="U1964" i="3"/>
  <c r="T807" i="3"/>
  <c r="W1899" i="3"/>
  <c r="Y99" i="3"/>
  <c r="Y259" i="3"/>
  <c r="W705" i="3"/>
  <c r="X358" i="3"/>
  <c r="T888" i="3"/>
  <c r="U401" i="3"/>
  <c r="Y1928" i="3"/>
  <c r="U1663" i="3"/>
  <c r="X1647" i="3"/>
  <c r="X1395" i="3"/>
  <c r="W1964" i="3"/>
  <c r="U418" i="3"/>
  <c r="U2359" i="3"/>
  <c r="X406" i="3"/>
  <c r="W2371" i="3"/>
  <c r="X1846" i="3"/>
  <c r="Y1006" i="3"/>
  <c r="X1178" i="3"/>
  <c r="X2199" i="3"/>
  <c r="Y1502" i="3"/>
  <c r="X1779" i="3"/>
  <c r="Y2262" i="3"/>
  <c r="Y936" i="3"/>
  <c r="Y2242" i="3"/>
  <c r="U484" i="3"/>
  <c r="Y547" i="3"/>
  <c r="U1520" i="3"/>
  <c r="X1554" i="3"/>
  <c r="X591" i="3"/>
  <c r="Y2175" i="3"/>
  <c r="X2293" i="3"/>
  <c r="Y1289" i="3"/>
  <c r="U2050" i="3"/>
  <c r="X191" i="3"/>
  <c r="T2347" i="3"/>
  <c r="W124" i="3"/>
  <c r="Y2229" i="3"/>
  <c r="Y2368" i="3"/>
  <c r="T570" i="3"/>
  <c r="X1488" i="3"/>
  <c r="Y191" i="3"/>
  <c r="W1531" i="3"/>
  <c r="U215" i="3"/>
  <c r="Y878" i="3"/>
  <c r="T625" i="3"/>
  <c r="U1090" i="3"/>
  <c r="X1326" i="3"/>
  <c r="T553" i="3"/>
  <c r="X121" i="3"/>
  <c r="W1714" i="3"/>
  <c r="Y2331" i="3"/>
  <c r="T1419" i="3"/>
  <c r="T1028" i="3"/>
  <c r="W171" i="3"/>
  <c r="T837" i="3"/>
  <c r="U1852" i="3"/>
  <c r="X1848" i="3"/>
  <c r="U352" i="3"/>
  <c r="Y743" i="3"/>
  <c r="Y2050" i="3"/>
  <c r="X610" i="3"/>
  <c r="U1554" i="3"/>
  <c r="X1112" i="3"/>
  <c r="Y914" i="3"/>
  <c r="U976" i="3"/>
  <c r="Y982" i="3"/>
  <c r="X1832" i="3"/>
  <c r="U751" i="3"/>
  <c r="T1852" i="3"/>
  <c r="U961" i="3"/>
  <c r="U171" i="3"/>
  <c r="U829" i="3"/>
  <c r="U2371" i="3"/>
  <c r="Y1227" i="3"/>
  <c r="T76" i="3"/>
  <c r="W713" i="3"/>
  <c r="W205" i="3"/>
  <c r="Y1245" i="3"/>
  <c r="T1938" i="3"/>
  <c r="Y2080" i="3"/>
  <c r="X199" i="3"/>
  <c r="U2357" i="3"/>
  <c r="W976" i="3"/>
  <c r="Y1150" i="3"/>
  <c r="X1118" i="3"/>
  <c r="Y1546" i="3"/>
  <c r="Y998" i="3"/>
  <c r="X941" i="3"/>
  <c r="X547" i="3"/>
  <c r="W1175" i="3"/>
  <c r="T1267" i="3"/>
  <c r="U2363" i="3"/>
  <c r="U2485" i="3"/>
  <c r="U910" i="3"/>
  <c r="X959" i="3"/>
  <c r="Y1554" i="3"/>
  <c r="W900" i="3"/>
  <c r="U1723" i="3"/>
  <c r="Y457" i="3"/>
  <c r="U547" i="3"/>
  <c r="X1274" i="3"/>
  <c r="Y2100" i="3"/>
  <c r="X271" i="3"/>
  <c r="X2217" i="3"/>
  <c r="Y821" i="3"/>
  <c r="X1404" i="3"/>
  <c r="Y2158" i="3"/>
  <c r="X1876" i="3"/>
  <c r="X638" i="3"/>
  <c r="U2158" i="3"/>
  <c r="U2087" i="3"/>
  <c r="X891" i="3"/>
  <c r="Y1222" i="3"/>
  <c r="U996" i="3"/>
  <c r="U1369" i="3"/>
  <c r="T1395" i="3"/>
  <c r="U2467" i="3"/>
  <c r="Y1223" i="3"/>
  <c r="Y2217" i="3"/>
  <c r="Y1326" i="3"/>
  <c r="X699" i="3"/>
  <c r="Y1524" i="3"/>
  <c r="Y1404" i="3"/>
  <c r="W1519" i="3"/>
  <c r="X1581" i="3"/>
  <c r="U2406" i="3"/>
  <c r="Y1093" i="3"/>
  <c r="X1699" i="3"/>
  <c r="X960" i="3"/>
  <c r="T1033" i="3"/>
  <c r="W1798" i="3"/>
  <c r="X1588" i="3"/>
  <c r="U2155" i="3"/>
  <c r="U1774" i="3"/>
  <c r="U695" i="3"/>
  <c r="Y946" i="3"/>
  <c r="Y227" i="3"/>
  <c r="W1944" i="3"/>
  <c r="Y900" i="3"/>
  <c r="X823" i="3"/>
  <c r="X754" i="3"/>
  <c r="Y892" i="3"/>
  <c r="U405" i="3"/>
  <c r="W1025" i="3"/>
  <c r="Y2357" i="3"/>
  <c r="Y1550" i="3"/>
  <c r="X1332" i="3"/>
  <c r="Y796" i="3"/>
  <c r="W1005" i="3"/>
  <c r="X284" i="3"/>
  <c r="X1665" i="3"/>
  <c r="X607" i="3"/>
  <c r="W382" i="3"/>
  <c r="U2443" i="3"/>
  <c r="W1757" i="3"/>
  <c r="W37" i="3"/>
  <c r="X336" i="3"/>
  <c r="Y605" i="3"/>
  <c r="Y1281" i="3"/>
  <c r="U388" i="3"/>
  <c r="Y2209" i="3"/>
  <c r="T88" i="3"/>
  <c r="U992" i="3"/>
  <c r="U967" i="3"/>
  <c r="Y219" i="3"/>
  <c r="Y433" i="3"/>
  <c r="X662" i="3"/>
  <c r="U1322" i="3"/>
  <c r="Y1322" i="3"/>
  <c r="X1757" i="3"/>
  <c r="Y499" i="3"/>
  <c r="X151" i="3"/>
  <c r="X2175" i="3"/>
  <c r="Y1323" i="3"/>
  <c r="X2130" i="3"/>
  <c r="U1342" i="3"/>
  <c r="U308" i="3"/>
  <c r="U579" i="3"/>
  <c r="X2242" i="3"/>
  <c r="X1230" i="3"/>
  <c r="Y2184" i="3"/>
  <c r="U1101" i="3"/>
  <c r="Y972" i="3"/>
  <c r="U536" i="3"/>
  <c r="U2194" i="3"/>
  <c r="U1025" i="3"/>
  <c r="U2362" i="3"/>
  <c r="X2096" i="3"/>
  <c r="Y2311" i="3"/>
  <c r="U586" i="3"/>
  <c r="X784" i="3"/>
  <c r="Y862" i="3"/>
  <c r="X527" i="3"/>
  <c r="X2164" i="3"/>
  <c r="Y1607" i="3"/>
  <c r="U718" i="3"/>
  <c r="U518" i="3"/>
  <c r="X1651" i="3"/>
  <c r="Y1952" i="3"/>
  <c r="Y1564" i="3"/>
  <c r="Y2042" i="3"/>
  <c r="W1466" i="3"/>
  <c r="Y2326" i="3"/>
  <c r="U526" i="3"/>
  <c r="U1704" i="3"/>
  <c r="U2200" i="3"/>
  <c r="U583" i="3"/>
  <c r="X260" i="3"/>
  <c r="X235" i="3"/>
  <c r="U1256" i="3"/>
  <c r="U1096" i="3"/>
  <c r="X721" i="3"/>
  <c r="Y733" i="3"/>
  <c r="U1598" i="3"/>
  <c r="W2276" i="3"/>
  <c r="U1412" i="3"/>
  <c r="U1055" i="3"/>
  <c r="U979" i="3"/>
  <c r="W1781" i="3"/>
  <c r="T673" i="3"/>
  <c r="T72" i="3"/>
  <c r="X1412" i="3"/>
  <c r="X526" i="3"/>
  <c r="U357" i="3"/>
  <c r="Y260" i="3"/>
  <c r="X1007" i="3"/>
  <c r="X1096" i="3"/>
  <c r="U2042" i="3"/>
  <c r="X1598" i="3"/>
  <c r="T713" i="3"/>
  <c r="T146" i="3"/>
  <c r="U1550" i="3"/>
  <c r="X1080" i="3"/>
  <c r="Y626" i="3"/>
  <c r="U1858" i="3"/>
  <c r="X1799" i="3"/>
  <c r="W1402" i="3"/>
  <c r="U875" i="3"/>
  <c r="X210" i="3"/>
  <c r="T1317" i="3"/>
  <c r="W146" i="3"/>
  <c r="Y401" i="3"/>
  <c r="X1222" i="3"/>
  <c r="Y839" i="3"/>
  <c r="X571" i="3"/>
  <c r="Y211" i="3"/>
  <c r="W102" i="3"/>
  <c r="T1116" i="3"/>
  <c r="X405" i="3"/>
  <c r="X1172" i="3"/>
  <c r="T2276" i="3"/>
  <c r="U1525" i="3"/>
  <c r="U1271" i="3"/>
  <c r="X875" i="3"/>
  <c r="X979" i="3"/>
  <c r="T1171" i="3"/>
  <c r="T308" i="3"/>
  <c r="Y1445" i="3"/>
  <c r="X583" i="3"/>
  <c r="U2168" i="3"/>
  <c r="Y235" i="3"/>
  <c r="U802" i="3"/>
  <c r="Y357" i="3"/>
  <c r="T1754" i="3"/>
  <c r="U1062" i="3"/>
  <c r="U890" i="3"/>
  <c r="T1055" i="3"/>
  <c r="X2391" i="3"/>
  <c r="T1466" i="3"/>
  <c r="X1777" i="3"/>
  <c r="Y1699" i="3"/>
  <c r="Y10" i="3"/>
  <c r="X2042" i="3"/>
  <c r="U920" i="3"/>
  <c r="Y673" i="3"/>
  <c r="T560" i="3"/>
  <c r="T90" i="3"/>
  <c r="W1055" i="3"/>
  <c r="T712" i="3"/>
  <c r="W1929" i="3"/>
  <c r="Y2168" i="3"/>
  <c r="X229" i="3"/>
  <c r="T1781" i="3"/>
  <c r="T1578" i="3"/>
  <c r="T201" i="3"/>
  <c r="U235" i="3"/>
  <c r="Y1369" i="3"/>
  <c r="X733" i="3"/>
  <c r="Y724" i="3"/>
  <c r="X2301" i="3"/>
  <c r="X2453" i="3"/>
  <c r="W673" i="3"/>
  <c r="T1111" i="3"/>
  <c r="Y1045" i="3"/>
  <c r="X257" i="3"/>
  <c r="Y1616" i="3"/>
  <c r="U1332" i="3"/>
  <c r="Y583" i="3"/>
  <c r="U626" i="3"/>
  <c r="X1055" i="3"/>
  <c r="X1051" i="3"/>
  <c r="Y891" i="3"/>
  <c r="X952" i="3"/>
  <c r="U2044" i="3"/>
  <c r="T1376" i="3"/>
  <c r="W2016" i="3"/>
  <c r="Y1188" i="3"/>
  <c r="X432" i="3"/>
  <c r="Y886" i="3"/>
  <c r="W1750" i="3"/>
  <c r="U497" i="3"/>
  <c r="X2362" i="3"/>
  <c r="T1564" i="3"/>
  <c r="X1066" i="3"/>
  <c r="Y24" i="3"/>
  <c r="T1351" i="3"/>
  <c r="T1944" i="3"/>
  <c r="Y1066" i="3"/>
  <c r="Y1171" i="3"/>
  <c r="Y746" i="3"/>
  <c r="X1101" i="3"/>
  <c r="X2412" i="3"/>
  <c r="U2273" i="3"/>
  <c r="X2311" i="3"/>
  <c r="U1814" i="3"/>
  <c r="U2243" i="3"/>
  <c r="Y961" i="3"/>
  <c r="X2467" i="3"/>
  <c r="U1519" i="3"/>
  <c r="U1651" i="3"/>
  <c r="U432" i="3"/>
  <c r="U558" i="3"/>
  <c r="U500" i="3"/>
  <c r="X1379" i="3"/>
  <c r="Y2479" i="3"/>
  <c r="Y614" i="3"/>
  <c r="U409" i="3"/>
  <c r="Y968" i="3"/>
  <c r="Y536" i="3"/>
  <c r="Y1025" i="3"/>
  <c r="X1519" i="3"/>
  <c r="Y2438" i="3"/>
  <c r="X586" i="3"/>
  <c r="Y2187" i="3"/>
  <c r="X2194" i="3"/>
  <c r="U2479" i="3"/>
  <c r="X1273" i="3"/>
  <c r="U2242" i="3"/>
  <c r="T1798" i="3"/>
  <c r="U914" i="3"/>
  <c r="W1033" i="3"/>
  <c r="X1750" i="3"/>
  <c r="U815" i="3"/>
  <c r="Y1305" i="3"/>
  <c r="Y2194" i="3"/>
  <c r="U2448" i="3"/>
  <c r="Y2254" i="3"/>
  <c r="U862" i="3"/>
  <c r="Y1103" i="3"/>
  <c r="U1503" i="3"/>
  <c r="Y1651" i="3"/>
  <c r="U460" i="3"/>
  <c r="U918" i="3"/>
  <c r="U2356" i="3"/>
  <c r="Y2084" i="3"/>
  <c r="Y1002" i="3"/>
  <c r="Y1948" i="3"/>
  <c r="U1054" i="3"/>
  <c r="U2096" i="3"/>
  <c r="X2254" i="3"/>
  <c r="U1750" i="3"/>
  <c r="Y548" i="3"/>
  <c r="Y1189" i="3"/>
  <c r="T1655" i="3"/>
  <c r="Y586" i="3"/>
  <c r="Y718" i="3"/>
  <c r="U982" i="3"/>
  <c r="T1190" i="3"/>
  <c r="X718" i="3"/>
  <c r="X678" i="3"/>
  <c r="T590" i="3"/>
  <c r="X1171" i="3"/>
  <c r="Y779" i="3"/>
  <c r="U1188" i="3"/>
  <c r="U2084" i="3"/>
  <c r="U1824" i="3"/>
  <c r="X577" i="3"/>
  <c r="X1103" i="3"/>
  <c r="T1335" i="3"/>
  <c r="Y2273" i="3"/>
  <c r="Y2356" i="3"/>
  <c r="Y446" i="3"/>
  <c r="X2496" i="3"/>
  <c r="X1305" i="3"/>
  <c r="Y2159" i="3"/>
  <c r="Y1503" i="3"/>
  <c r="U2164" i="3"/>
  <c r="Y918" i="3"/>
  <c r="U1066" i="3"/>
  <c r="U1178" i="3"/>
  <c r="X421" i="3"/>
  <c r="X1952" i="3"/>
  <c r="Y2448" i="3"/>
  <c r="X1564" i="3"/>
  <c r="Y1230" i="3"/>
  <c r="Y158" i="3"/>
  <c r="W1636" i="3"/>
  <c r="Y1276" i="3"/>
  <c r="X2367" i="3"/>
  <c r="X2080" i="3"/>
  <c r="Y938" i="3"/>
  <c r="X2394" i="3"/>
  <c r="Y1123" i="3"/>
  <c r="U1022" i="3"/>
  <c r="X54" i="3"/>
  <c r="Y1533" i="3"/>
  <c r="U1567" i="3"/>
  <c r="X2060" i="3"/>
  <c r="X211" i="3"/>
  <c r="U1564" i="3"/>
  <c r="T2296" i="3"/>
  <c r="W1938" i="3"/>
  <c r="X1505" i="3"/>
  <c r="X1123" i="3"/>
  <c r="X570" i="3"/>
  <c r="AB570" i="3" s="1"/>
  <c r="X910" i="3"/>
  <c r="U912" i="3"/>
  <c r="U545" i="3"/>
  <c r="W1930" i="3"/>
  <c r="Y944" i="3"/>
  <c r="W678" i="3"/>
  <c r="T1393" i="3"/>
  <c r="T1782" i="3"/>
  <c r="U2129" i="3"/>
  <c r="Y1982" i="3"/>
  <c r="U1379" i="3"/>
  <c r="Y587" i="3"/>
  <c r="W2325" i="3"/>
  <c r="T1344" i="3"/>
  <c r="U191" i="3"/>
  <c r="T1336" i="3"/>
  <c r="W532" i="3"/>
  <c r="W104" i="3"/>
  <c r="T2042" i="3"/>
  <c r="W1564" i="3"/>
  <c r="U1645" i="3"/>
  <c r="Y507" i="3"/>
  <c r="X1280" i="3"/>
  <c r="W888" i="3"/>
  <c r="X2485" i="3"/>
  <c r="Y954" i="3"/>
  <c r="W131" i="3"/>
  <c r="T580" i="3"/>
  <c r="T1783" i="3"/>
  <c r="T2221" i="3"/>
  <c r="T265" i="3"/>
  <c r="U195" i="3"/>
  <c r="Y912" i="3"/>
  <c r="Y854" i="3"/>
  <c r="Y1658" i="3"/>
  <c r="X233" i="3"/>
  <c r="X726" i="3"/>
  <c r="Y1135" i="3"/>
  <c r="X1180" i="3"/>
  <c r="U2024" i="3"/>
  <c r="X778" i="3"/>
  <c r="Y575" i="3"/>
  <c r="X275" i="3"/>
  <c r="U2241" i="3"/>
  <c r="U774" i="3"/>
  <c r="X1122" i="3"/>
  <c r="W1301" i="3"/>
  <c r="U2130" i="3"/>
  <c r="X231" i="3"/>
  <c r="T623" i="3"/>
  <c r="U1620" i="3"/>
  <c r="W2322" i="3"/>
  <c r="X1139" i="3"/>
  <c r="X1576" i="3"/>
  <c r="X1167" i="3"/>
  <c r="U1902" i="3"/>
  <c r="X1008" i="3"/>
  <c r="X773" i="3"/>
  <c r="X1639" i="3"/>
  <c r="X185" i="3"/>
  <c r="U283" i="3"/>
  <c r="X1406" i="3"/>
  <c r="U275" i="3"/>
  <c r="X980" i="3"/>
  <c r="U502" i="3"/>
  <c r="U859" i="3"/>
  <c r="Y2404" i="3"/>
  <c r="X970" i="3"/>
  <c r="Y1497" i="3"/>
  <c r="X2138" i="3"/>
  <c r="Y1681" i="3"/>
  <c r="U1206" i="3"/>
  <c r="X1409" i="3"/>
  <c r="X1677" i="3"/>
  <c r="Y832" i="3"/>
  <c r="Y2108" i="3"/>
  <c r="X2158" i="3"/>
  <c r="X2449" i="3"/>
  <c r="W2335" i="3"/>
  <c r="X774" i="3"/>
  <c r="U1031" i="3"/>
  <c r="X876" i="3"/>
  <c r="X502" i="3"/>
  <c r="U1409" i="3"/>
  <c r="X2205" i="3"/>
  <c r="U1681" i="3"/>
  <c r="X1849" i="3"/>
  <c r="U730" i="3"/>
  <c r="Y2449" i="3"/>
  <c r="Y774" i="3"/>
  <c r="X1031" i="3"/>
  <c r="W2121" i="3"/>
  <c r="X859" i="3"/>
  <c r="U606" i="3"/>
  <c r="X2241" i="3"/>
  <c r="W1371" i="3"/>
  <c r="U638" i="3"/>
  <c r="Y120" i="3"/>
  <c r="W292" i="3"/>
  <c r="U1576" i="3"/>
  <c r="U2449" i="3"/>
  <c r="U1639" i="3"/>
  <c r="T1559" i="3"/>
  <c r="W1067" i="3"/>
  <c r="Y1501" i="3"/>
  <c r="U1732" i="3"/>
  <c r="U734" i="3"/>
  <c r="U1153" i="3"/>
  <c r="X1682" i="3"/>
  <c r="X327" i="3"/>
  <c r="T1368" i="3"/>
  <c r="T54" i="3"/>
  <c r="T1857" i="3"/>
  <c r="Y1817" i="3"/>
  <c r="X1497" i="3"/>
  <c r="X1926" i="3"/>
  <c r="U1952" i="3"/>
  <c r="W54" i="3"/>
  <c r="U120" i="3"/>
  <c r="X1206" i="3"/>
  <c r="U185" i="3"/>
  <c r="U1316" i="3"/>
  <c r="X653" i="3"/>
  <c r="U575" i="3"/>
  <c r="U563" i="3"/>
  <c r="T1956" i="3"/>
  <c r="U1051" i="3"/>
  <c r="T2283" i="3"/>
  <c r="Y2264" i="3"/>
  <c r="Y518" i="3"/>
  <c r="Y2488" i="3"/>
  <c r="Y2429" i="3"/>
  <c r="Y1849" i="3"/>
  <c r="Y1576" i="3"/>
  <c r="X1856" i="3"/>
  <c r="U1008" i="3"/>
  <c r="U2116" i="3"/>
  <c r="U442" i="3"/>
  <c r="U2080" i="3"/>
  <c r="U611" i="3"/>
  <c r="Y1031" i="3"/>
  <c r="U54" i="3"/>
  <c r="U1961" i="3"/>
  <c r="U2460" i="3"/>
  <c r="U2207" i="3"/>
  <c r="U618" i="3"/>
  <c r="Y980" i="3"/>
  <c r="U271" i="3"/>
  <c r="U719" i="3"/>
  <c r="T1738" i="3"/>
  <c r="T1278" i="3"/>
  <c r="Y477" i="3"/>
  <c r="U1406" i="3"/>
  <c r="U2404" i="3"/>
  <c r="X2414" i="3"/>
  <c r="U630" i="3"/>
  <c r="U970" i="3"/>
  <c r="U2138" i="3"/>
  <c r="W1738" i="3"/>
  <c r="U1139" i="3"/>
  <c r="X413" i="3"/>
  <c r="U885" i="3"/>
  <c r="U1414" i="3"/>
  <c r="U2488" i="3"/>
  <c r="Y2241" i="3"/>
  <c r="X1269" i="3"/>
  <c r="Y2414" i="3"/>
  <c r="Y1572" i="3"/>
  <c r="Y2138" i="3"/>
  <c r="Y55" i="3"/>
  <c r="T424" i="3"/>
  <c r="X895" i="3"/>
  <c r="Y2126" i="3"/>
  <c r="Y1308" i="3"/>
  <c r="X2355" i="3"/>
  <c r="U1179" i="3"/>
  <c r="Y1286" i="3"/>
  <c r="Y535" i="3"/>
  <c r="Y898" i="3"/>
  <c r="U1545" i="3"/>
  <c r="X459" i="3"/>
  <c r="U2482" i="3"/>
  <c r="X84" i="3"/>
  <c r="U1838" i="3"/>
  <c r="X2457" i="3"/>
  <c r="U2477" i="3"/>
  <c r="U1433" i="3"/>
  <c r="U293" i="3"/>
  <c r="X1016" i="3"/>
  <c r="Y679" i="3"/>
  <c r="Y104" i="3"/>
  <c r="Y263" i="3"/>
  <c r="U2506" i="3"/>
  <c r="X2459" i="3"/>
  <c r="T114" i="3"/>
  <c r="U1255" i="3"/>
  <c r="W1460" i="3"/>
  <c r="T1914" i="3"/>
  <c r="T1430" i="3"/>
  <c r="W156" i="3"/>
  <c r="T1429" i="3"/>
  <c r="W1169" i="3"/>
  <c r="Y1256" i="3"/>
  <c r="W1309" i="3"/>
  <c r="Y838" i="3"/>
  <c r="Y1640" i="3"/>
  <c r="W855" i="3"/>
  <c r="Y1462" i="3"/>
  <c r="X168" i="3"/>
  <c r="Y12" i="3"/>
  <c r="X1002" i="3"/>
  <c r="T1084" i="3"/>
  <c r="U2132" i="3"/>
  <c r="X948" i="3"/>
  <c r="X1024" i="3"/>
  <c r="Y1018" i="3"/>
  <c r="W2424" i="3"/>
  <c r="U1885" i="3"/>
  <c r="X926" i="3"/>
  <c r="U952" i="3"/>
  <c r="T47" i="3"/>
  <c r="X803" i="3"/>
  <c r="U1372" i="3"/>
  <c r="T1561" i="3"/>
  <c r="Y1196" i="3"/>
  <c r="U478" i="3"/>
  <c r="X267" i="3"/>
  <c r="X149" i="3"/>
  <c r="Y2405" i="3"/>
  <c r="Y1467" i="3"/>
  <c r="X1091" i="3"/>
  <c r="X964" i="3"/>
  <c r="Y731" i="3"/>
  <c r="U895" i="3"/>
  <c r="W868" i="3"/>
  <c r="W352" i="3"/>
  <c r="U1467" i="3"/>
  <c r="U2355" i="3"/>
  <c r="Y2496" i="3"/>
  <c r="X442" i="3"/>
  <c r="X1090" i="3"/>
  <c r="U1180" i="3"/>
  <c r="Y1545" i="3"/>
  <c r="U1397" i="3"/>
  <c r="U509" i="3"/>
  <c r="X152" i="3"/>
  <c r="X813" i="3"/>
  <c r="X2224" i="3"/>
  <c r="X1538" i="3"/>
  <c r="U1605" i="3"/>
  <c r="Y2244" i="3"/>
  <c r="X1748" i="3"/>
  <c r="Y2145" i="3"/>
  <c r="Y1994" i="3"/>
  <c r="Y874" i="3"/>
  <c r="X215" i="3"/>
  <c r="X1464" i="3"/>
  <c r="X2374" i="3"/>
  <c r="U1789" i="3"/>
  <c r="U1217" i="3"/>
  <c r="U853" i="3"/>
  <c r="Y988" i="3"/>
  <c r="Y1263" i="3"/>
  <c r="X1877" i="3"/>
  <c r="X1890" i="3"/>
  <c r="X1899" i="3"/>
  <c r="Y616" i="3"/>
  <c r="Y1599" i="3"/>
  <c r="Y1147" i="3"/>
  <c r="U219" i="3"/>
  <c r="T352" i="3"/>
  <c r="Y1457" i="3"/>
  <c r="X104" i="3"/>
  <c r="U104" i="3"/>
  <c r="X594" i="3"/>
  <c r="U1196" i="3"/>
  <c r="U679" i="3"/>
  <c r="X2415" i="3"/>
  <c r="U234" i="3"/>
  <c r="X2280" i="3"/>
  <c r="X1372" i="3"/>
  <c r="Y296" i="3"/>
  <c r="X731" i="3"/>
  <c r="U2230" i="3"/>
  <c r="Y2098" i="3"/>
  <c r="U255" i="3"/>
  <c r="U1630" i="3"/>
  <c r="X296" i="3"/>
  <c r="U1215" i="3"/>
  <c r="U551" i="3"/>
  <c r="U2161" i="3"/>
  <c r="Y116" i="3"/>
  <c r="U1973" i="3"/>
  <c r="U2124" i="3"/>
  <c r="Y950" i="3"/>
  <c r="U263" i="3"/>
  <c r="X575" i="3"/>
  <c r="X1271" i="3"/>
  <c r="U932" i="3"/>
  <c r="T2058" i="3"/>
  <c r="U1308" i="3"/>
  <c r="U872" i="3"/>
  <c r="U239" i="3"/>
  <c r="X563" i="3"/>
  <c r="X862" i="3"/>
  <c r="U247" i="3"/>
  <c r="Y1561" i="3"/>
  <c r="W2254" i="3"/>
  <c r="X1308" i="3"/>
  <c r="Y289" i="3"/>
  <c r="X1003" i="3"/>
  <c r="U1606" i="3"/>
  <c r="U2063" i="3"/>
  <c r="Y1179" i="3"/>
  <c r="X194" i="3"/>
  <c r="X2315" i="3"/>
  <c r="Y1081" i="3"/>
  <c r="Y1180" i="3"/>
  <c r="W1613" i="3"/>
  <c r="Y459" i="3"/>
  <c r="X35" i="3"/>
  <c r="X2477" i="3"/>
  <c r="X263" i="3"/>
  <c r="T1518" i="3"/>
  <c r="Y1701" i="3"/>
  <c r="U207" i="3"/>
  <c r="T2009" i="3"/>
  <c r="T2254" i="3"/>
  <c r="U2480" i="3"/>
  <c r="U1665" i="3"/>
  <c r="X1545" i="3"/>
  <c r="X870" i="3"/>
  <c r="X1081" i="3"/>
  <c r="Y2482" i="3"/>
  <c r="Y895" i="3"/>
  <c r="X675" i="3"/>
  <c r="Y2477" i="3"/>
  <c r="W1430" i="3"/>
  <c r="X1179" i="3"/>
  <c r="T1891" i="3"/>
  <c r="Y1961" i="3"/>
  <c r="X55" i="3"/>
  <c r="X710" i="3"/>
  <c r="U1172" i="3"/>
  <c r="T710" i="3"/>
  <c r="X428" i="3"/>
  <c r="X2371" i="3"/>
  <c r="X341" i="3"/>
  <c r="U1348" i="3"/>
  <c r="Y958" i="3"/>
  <c r="W1805" i="3"/>
  <c r="T1272" i="3"/>
  <c r="T1003" i="3"/>
  <c r="Y2304" i="3"/>
  <c r="Y801" i="3"/>
  <c r="X1286" i="3"/>
  <c r="U2309" i="3"/>
  <c r="X1957" i="3"/>
  <c r="X2482" i="3"/>
  <c r="U1908" i="3"/>
  <c r="U471" i="3"/>
  <c r="U1640" i="3"/>
  <c r="T1757" i="3"/>
  <c r="U1286" i="3"/>
  <c r="X293" i="3"/>
  <c r="X1436" i="3"/>
  <c r="X1444" i="3"/>
  <c r="X1626" i="3"/>
  <c r="W1003" i="3"/>
  <c r="T1248" i="3"/>
  <c r="U2126" i="3"/>
  <c r="U289" i="3"/>
  <c r="Y2355" i="3"/>
  <c r="X958" i="3"/>
  <c r="U535" i="3"/>
  <c r="U337" i="3"/>
  <c r="Y1348" i="3"/>
  <c r="U582" i="3"/>
  <c r="X1599" i="3"/>
  <c r="U2459" i="3"/>
  <c r="U2098" i="3"/>
  <c r="Y773" i="3"/>
  <c r="X1218" i="3"/>
  <c r="T348" i="3"/>
  <c r="T1101" i="3"/>
  <c r="W727" i="3"/>
  <c r="T2436" i="3"/>
  <c r="T2027" i="3"/>
  <c r="Y2257" i="3"/>
  <c r="U1988" i="3"/>
  <c r="Y1979" i="3"/>
  <c r="U1735" i="3"/>
  <c r="AA1735" i="3" s="1"/>
  <c r="Y2173" i="3"/>
  <c r="Y1236" i="3"/>
  <c r="U1236" i="3"/>
  <c r="X1255" i="3"/>
  <c r="U1464" i="3"/>
  <c r="X2132" i="3"/>
  <c r="U694" i="3"/>
  <c r="U1208" i="3"/>
  <c r="U1411" i="3"/>
  <c r="W1256" i="3"/>
  <c r="U1013" i="3"/>
  <c r="W2338" i="3"/>
  <c r="U91" i="3"/>
  <c r="T1117" i="3"/>
  <c r="U1002" i="3"/>
  <c r="U773" i="3"/>
  <c r="Y1218" i="3"/>
  <c r="W1101" i="3"/>
  <c r="T1189" i="3"/>
  <c r="U2374" i="3"/>
  <c r="U2419" i="3"/>
  <c r="U1748" i="3"/>
  <c r="Y2489" i="3"/>
  <c r="Y1431" i="3"/>
  <c r="X1158" i="3"/>
  <c r="Y546" i="3"/>
  <c r="Y1548" i="3"/>
  <c r="Y1597" i="3"/>
  <c r="Y1217" i="3"/>
  <c r="Y916" i="3"/>
  <c r="U2378" i="3"/>
  <c r="Y2291" i="3"/>
  <c r="Y327" i="3"/>
  <c r="Y690" i="3"/>
  <c r="X1470" i="3"/>
  <c r="U2455" i="3"/>
  <c r="T1370" i="3"/>
  <c r="W186" i="3"/>
  <c r="Y2455" i="3"/>
  <c r="X1948" i="3"/>
  <c r="Y1835" i="3"/>
  <c r="U1289" i="3"/>
  <c r="X880" i="3"/>
  <c r="X1138" i="3"/>
  <c r="Y329" i="3"/>
  <c r="U752" i="3"/>
  <c r="Y1861" i="3"/>
  <c r="Y2439" i="3"/>
  <c r="X2441" i="3"/>
  <c r="U1233" i="3"/>
  <c r="U1697" i="3"/>
  <c r="U1257" i="3"/>
  <c r="U1534" i="3"/>
  <c r="Y416" i="3"/>
  <c r="U1440" i="3"/>
  <c r="U420" i="3"/>
  <c r="Y1042" i="3"/>
  <c r="U1489" i="3"/>
  <c r="U948" i="3"/>
  <c r="X2098" i="3"/>
  <c r="U1920" i="3"/>
  <c r="U607" i="3"/>
  <c r="Y2374" i="3"/>
  <c r="U1419" i="3"/>
  <c r="X574" i="3"/>
  <c r="Y1890" i="3"/>
  <c r="X1605" i="3"/>
  <c r="Y1169" i="3"/>
  <c r="U1538" i="3"/>
  <c r="W1918" i="3"/>
  <c r="U1597" i="3"/>
  <c r="U1263" i="3"/>
  <c r="Y1419" i="3"/>
  <c r="W390" i="3"/>
  <c r="X269" i="3"/>
  <c r="Y574" i="3"/>
  <c r="X616" i="3"/>
  <c r="X2456" i="3"/>
  <c r="X2385" i="3"/>
  <c r="U1325" i="3"/>
  <c r="W1914" i="3"/>
  <c r="U874" i="3"/>
  <c r="X1597" i="3"/>
  <c r="T1309" i="3"/>
  <c r="T346" i="3"/>
  <c r="T1923" i="3"/>
  <c r="Y1735" i="3"/>
  <c r="X1236" i="3"/>
  <c r="X2117" i="3"/>
  <c r="X480" i="3"/>
  <c r="Y694" i="3"/>
  <c r="U445" i="3"/>
  <c r="U1431" i="3"/>
  <c r="X1263" i="3"/>
  <c r="U2224" i="3"/>
  <c r="U1222" i="3"/>
  <c r="Y1688" i="3"/>
  <c r="X1430" i="3"/>
  <c r="T156" i="3"/>
  <c r="U2244" i="3"/>
  <c r="X1973" i="3"/>
  <c r="X192" i="3"/>
  <c r="Y115" i="3"/>
  <c r="X874" i="3"/>
  <c r="Y1504" i="3"/>
  <c r="X234" i="3"/>
  <c r="X195" i="3"/>
  <c r="U1562" i="3"/>
  <c r="X982" i="3"/>
  <c r="T1256" i="3"/>
  <c r="T1169" i="3"/>
  <c r="X2340" i="3"/>
  <c r="Y873" i="3"/>
  <c r="X2257" i="3"/>
  <c r="Y1101" i="3"/>
  <c r="Y1416" i="3"/>
  <c r="X919" i="3"/>
  <c r="X1018" i="3"/>
  <c r="Y1470" i="3"/>
  <c r="X916" i="3"/>
  <c r="Y114" i="3"/>
  <c r="W346" i="3"/>
  <c r="U1312" i="3"/>
  <c r="Y364" i="3"/>
  <c r="X364" i="3"/>
  <c r="U819" i="3"/>
  <c r="Y182" i="3"/>
  <c r="U1024" i="3"/>
  <c r="Y1605" i="3"/>
  <c r="W114" i="3"/>
  <c r="U2296" i="3"/>
  <c r="Y2340" i="3"/>
  <c r="U1109" i="3"/>
  <c r="AA1109" i="3" s="1"/>
  <c r="Y2296" i="3"/>
  <c r="U1416" i="3"/>
  <c r="U295" i="3"/>
  <c r="U1389" i="3"/>
  <c r="X1217" i="3"/>
  <c r="Y1292" i="3"/>
  <c r="U1599" i="3"/>
  <c r="U950" i="3"/>
  <c r="T943" i="3"/>
  <c r="X707" i="3"/>
  <c r="T1460" i="3"/>
  <c r="U2340" i="3"/>
  <c r="U731" i="3"/>
  <c r="X1988" i="3"/>
  <c r="Y225" i="3"/>
  <c r="Y1899" i="3"/>
  <c r="X1111" i="3"/>
  <c r="Y675" i="3"/>
  <c r="U1832" i="3"/>
  <c r="U1430" i="3"/>
  <c r="Y2124" i="3"/>
  <c r="U1164" i="3"/>
  <c r="X1570" i="3"/>
  <c r="U2159" i="3"/>
  <c r="Y1877" i="3"/>
  <c r="Y445" i="3"/>
  <c r="Y1269" i="3"/>
  <c r="W707" i="3"/>
  <c r="T2183" i="3"/>
  <c r="Y344" i="3"/>
  <c r="T1375" i="3"/>
  <c r="Y1581" i="3"/>
  <c r="U566" i="3"/>
  <c r="U2323" i="3"/>
  <c r="U1994" i="3"/>
  <c r="T312" i="3"/>
  <c r="T2331" i="3"/>
  <c r="Y75" i="3"/>
  <c r="X1159" i="3"/>
  <c r="T1928" i="3"/>
  <c r="X158" i="3"/>
  <c r="U2291" i="3"/>
  <c r="T746" i="3"/>
  <c r="W564" i="3"/>
  <c r="W1395" i="3"/>
  <c r="X2331" i="3"/>
  <c r="X236" i="3"/>
  <c r="Y1586" i="3"/>
  <c r="X308" i="3"/>
  <c r="U880" i="3"/>
  <c r="Y1425" i="3"/>
  <c r="X1861" i="3"/>
  <c r="U968" i="3"/>
  <c r="U1918" i="3"/>
  <c r="T1036" i="3"/>
  <c r="W1407" i="3"/>
  <c r="Y1083" i="3"/>
  <c r="Y406" i="3"/>
  <c r="X394" i="3"/>
  <c r="Y2195" i="3"/>
  <c r="U2019" i="3"/>
  <c r="Y880" i="3"/>
  <c r="Y2216" i="3"/>
  <c r="X2455" i="3"/>
  <c r="Y471" i="3"/>
  <c r="U1455" i="3"/>
  <c r="Y220" i="3"/>
  <c r="X1885" i="3"/>
  <c r="X1586" i="3"/>
  <c r="Y308" i="3"/>
  <c r="U2259" i="3"/>
  <c r="U1690" i="3"/>
  <c r="U1749" i="3"/>
  <c r="U2315" i="3"/>
  <c r="U2013" i="3"/>
  <c r="X746" i="3"/>
  <c r="X998" i="3"/>
  <c r="X1697" i="3"/>
  <c r="U2053" i="3"/>
  <c r="U194" i="3"/>
  <c r="W2331" i="3"/>
  <c r="U1948" i="3"/>
  <c r="X1257" i="3"/>
  <c r="Y2467" i="3"/>
  <c r="U1241" i="3"/>
  <c r="T2338" i="3"/>
  <c r="T2316" i="3"/>
  <c r="Y1395" i="3"/>
  <c r="Y525" i="3"/>
  <c r="T1613" i="3"/>
  <c r="X2076" i="3"/>
  <c r="T1384" i="3"/>
  <c r="Y952" i="3"/>
  <c r="U926" i="3"/>
  <c r="X2053" i="3"/>
  <c r="X1694" i="3"/>
  <c r="W2316" i="3"/>
  <c r="AB2316" i="3" s="1"/>
  <c r="T506" i="3"/>
  <c r="X1991" i="3"/>
  <c r="X1414" i="3"/>
  <c r="Y566" i="3"/>
  <c r="X1567" i="3"/>
  <c r="Y2053" i="3"/>
  <c r="T1815" i="3"/>
  <c r="T2015" i="3"/>
  <c r="T2348" i="3"/>
  <c r="T776" i="3"/>
  <c r="U2469" i="3"/>
  <c r="X1548" i="3"/>
  <c r="Y1542" i="3"/>
  <c r="X1289" i="3"/>
  <c r="W2015" i="3"/>
  <c r="AB2015" i="3" s="1"/>
  <c r="Y1833" i="3"/>
  <c r="U1548" i="3"/>
  <c r="T1352" i="3"/>
  <c r="U974" i="3"/>
  <c r="X2291" i="3"/>
  <c r="T213" i="3"/>
  <c r="Y394" i="3"/>
  <c r="T148" i="3"/>
  <c r="X924" i="3"/>
  <c r="W1352" i="3"/>
  <c r="Y1520" i="3"/>
  <c r="U211" i="3"/>
  <c r="U946" i="3"/>
  <c r="W767" i="3"/>
  <c r="T613" i="3"/>
  <c r="X1083" i="3"/>
  <c r="Y2469" i="3"/>
  <c r="U1107" i="3"/>
  <c r="T767" i="3"/>
  <c r="U2331" i="3"/>
  <c r="X940" i="3"/>
  <c r="U1725" i="3"/>
  <c r="U596" i="3"/>
  <c r="Y159" i="3"/>
  <c r="X1534" i="3"/>
  <c r="X438" i="3"/>
  <c r="X1522" i="3"/>
  <c r="U216" i="3"/>
  <c r="X612" i="3"/>
  <c r="X1518" i="3"/>
  <c r="X1042" i="3"/>
  <c r="Y1620" i="3"/>
  <c r="X1248" i="3"/>
  <c r="Y924" i="3"/>
  <c r="Y704" i="3"/>
  <c r="Y615" i="3"/>
  <c r="Y2088" i="3"/>
  <c r="X2193" i="3"/>
  <c r="U584" i="3"/>
  <c r="W424" i="3"/>
  <c r="X91" i="3"/>
  <c r="Y1329" i="3"/>
  <c r="W1117" i="3"/>
  <c r="Y2094" i="3"/>
  <c r="X67" i="3"/>
  <c r="X963" i="3"/>
  <c r="U1802" i="3"/>
  <c r="U2358" i="3"/>
  <c r="Y2271" i="3"/>
  <c r="U1719" i="3"/>
  <c r="Y770" i="3"/>
  <c r="Y1124" i="3"/>
  <c r="X484" i="3"/>
  <c r="Y1540" i="3"/>
  <c r="X1423" i="3"/>
  <c r="U2225" i="3"/>
  <c r="X539" i="3"/>
  <c r="Y754" i="3"/>
  <c r="X686" i="3"/>
  <c r="Y681" i="3"/>
  <c r="X381" i="3"/>
  <c r="U2136" i="3"/>
  <c r="U70" i="3"/>
  <c r="U402" i="3"/>
  <c r="Y1393" i="3"/>
  <c r="U879" i="3"/>
  <c r="X1834" i="3"/>
  <c r="Y2294" i="3"/>
  <c r="T1154" i="3"/>
  <c r="Y255" i="3"/>
  <c r="U778" i="3"/>
  <c r="X2406" i="3"/>
  <c r="X2134" i="3"/>
  <c r="Y1077" i="3"/>
  <c r="X1664" i="3"/>
  <c r="T1092" i="3"/>
  <c r="Y1881" i="3"/>
  <c r="X996" i="3"/>
  <c r="Y2406" i="3"/>
  <c r="X2126" i="3"/>
  <c r="T817" i="3"/>
  <c r="T727" i="3"/>
  <c r="T1403" i="3"/>
  <c r="T1311" i="3"/>
  <c r="X1507" i="3"/>
  <c r="U1470" i="3"/>
  <c r="Y672" i="3"/>
  <c r="X70" i="3"/>
  <c r="Y1154" i="3"/>
  <c r="X1013" i="3"/>
  <c r="X1801" i="3"/>
  <c r="U1120" i="3"/>
  <c r="U704" i="3"/>
  <c r="T1773" i="3"/>
  <c r="U2394" i="3"/>
  <c r="Y2432" i="3"/>
  <c r="U1130" i="3"/>
  <c r="U416" i="3"/>
  <c r="U1413" i="3"/>
  <c r="Y1353" i="3"/>
  <c r="Y2182" i="3"/>
  <c r="Y522" i="3"/>
  <c r="Y883" i="3"/>
  <c r="U2267" i="3"/>
  <c r="U1278" i="3"/>
  <c r="X1530" i="3"/>
  <c r="U1642" i="3"/>
  <c r="Y977" i="3"/>
  <c r="X2212" i="3"/>
  <c r="Y1131" i="3"/>
  <c r="Y142" i="3"/>
  <c r="X437" i="3"/>
  <c r="X1540" i="3"/>
  <c r="U529" i="3"/>
  <c r="T1523" i="3"/>
  <c r="T1457" i="3"/>
  <c r="Y492" i="3"/>
  <c r="X1802" i="3"/>
  <c r="Y622" i="3"/>
  <c r="U1258" i="3"/>
  <c r="X1393" i="3"/>
  <c r="Y1893" i="3"/>
  <c r="U51" i="3"/>
  <c r="X1825" i="3"/>
  <c r="X244" i="3"/>
  <c r="Y2352" i="3"/>
  <c r="Y947" i="3"/>
  <c r="Y520" i="3"/>
  <c r="Y1303" i="3"/>
  <c r="Y1390" i="3"/>
  <c r="X2160" i="3"/>
  <c r="X435" i="3"/>
  <c r="Y20" i="3"/>
  <c r="U2452" i="3"/>
  <c r="U1067" i="3"/>
  <c r="X2094" i="3"/>
  <c r="U916" i="3"/>
  <c r="U1269" i="3"/>
  <c r="X255" i="3"/>
  <c r="U1540" i="3"/>
  <c r="Y411" i="3"/>
  <c r="U1628" i="3"/>
  <c r="X584" i="3"/>
  <c r="U2414" i="3"/>
  <c r="W1457" i="3"/>
  <c r="Y755" i="3"/>
  <c r="X216" i="3"/>
  <c r="W1154" i="3"/>
  <c r="Y1756" i="3"/>
  <c r="U612" i="3"/>
  <c r="U2180" i="3"/>
  <c r="X711" i="3"/>
  <c r="U1457" i="3"/>
  <c r="X536" i="3"/>
  <c r="U987" i="3"/>
  <c r="U429" i="3"/>
  <c r="Y2443" i="3"/>
  <c r="U886" i="3"/>
  <c r="U954" i="3"/>
  <c r="X2469" i="3"/>
  <c r="U411" i="3"/>
  <c r="T138" i="3"/>
  <c r="U733" i="3"/>
  <c r="T2424" i="3"/>
  <c r="T2379" i="3"/>
  <c r="T2352" i="3"/>
  <c r="X1996" i="3"/>
  <c r="U2321" i="3"/>
  <c r="U1124" i="3"/>
  <c r="Y1924" i="3"/>
  <c r="X313" i="3"/>
  <c r="U2016" i="3"/>
  <c r="U1664" i="3"/>
  <c r="X967" i="3"/>
  <c r="U1160" i="3"/>
  <c r="X1756" i="3"/>
  <c r="X1984" i="3"/>
  <c r="X1275" i="3"/>
  <c r="U2271" i="3"/>
  <c r="X615" i="3"/>
  <c r="W369" i="3"/>
  <c r="U1816" i="3"/>
  <c r="Y1664" i="3"/>
  <c r="U1825" i="3"/>
  <c r="Y480" i="3"/>
  <c r="W1997" i="3"/>
  <c r="U947" i="3"/>
  <c r="Y948" i="3"/>
  <c r="U714" i="3"/>
  <c r="X972" i="3"/>
  <c r="X1902" i="3"/>
  <c r="X277" i="3"/>
  <c r="U681" i="3"/>
  <c r="Y1838" i="3"/>
  <c r="U687" i="3"/>
  <c r="X179" i="3"/>
  <c r="Y37" i="3"/>
  <c r="T1045" i="3"/>
  <c r="X1663" i="3"/>
  <c r="Y1588" i="3"/>
  <c r="X315" i="3"/>
  <c r="T1631" i="3"/>
  <c r="X411" i="3"/>
  <c r="W1265" i="3"/>
  <c r="U1423" i="3"/>
  <c r="W1045" i="3"/>
  <c r="T594" i="3"/>
  <c r="W625" i="3"/>
  <c r="W911" i="3"/>
  <c r="Y67" i="3"/>
  <c r="Y610" i="3"/>
  <c r="Y453" i="3"/>
  <c r="U1045" i="3"/>
  <c r="X2225" i="3"/>
  <c r="X1124" i="3"/>
  <c r="Y1248" i="3"/>
  <c r="U849" i="3"/>
  <c r="U75" i="3"/>
  <c r="Y2220" i="3"/>
  <c r="Y2403" i="3"/>
  <c r="X1679" i="3"/>
  <c r="U2189" i="3"/>
  <c r="U1181" i="3"/>
  <c r="U633" i="3"/>
  <c r="Y2019" i="3"/>
  <c r="U2293" i="3"/>
  <c r="Y1553" i="3"/>
  <c r="W2379" i="3"/>
  <c r="Y1158" i="3"/>
  <c r="Y205" i="3"/>
  <c r="X2321" i="3"/>
  <c r="U2379" i="3"/>
  <c r="X2436" i="3"/>
  <c r="Y1272" i="3"/>
  <c r="T91" i="3"/>
  <c r="U1477" i="3"/>
  <c r="X345" i="3"/>
  <c r="X311" i="3"/>
  <c r="X445" i="3"/>
  <c r="X568" i="3"/>
  <c r="X1272" i="3"/>
  <c r="T2339" i="3"/>
  <c r="X879" i="3"/>
  <c r="T304" i="3"/>
  <c r="X989" i="3"/>
  <c r="X409" i="3"/>
  <c r="U67" i="3"/>
  <c r="T2238" i="3"/>
  <c r="Y647" i="3"/>
  <c r="T649" i="3"/>
  <c r="W649" i="3"/>
  <c r="X478" i="3"/>
  <c r="U1393" i="3"/>
  <c r="X402" i="3"/>
  <c r="Y2436" i="3"/>
  <c r="T372" i="3"/>
  <c r="W1512" i="3"/>
  <c r="T1281" i="3"/>
  <c r="X66" i="3"/>
  <c r="U448" i="3"/>
  <c r="U755" i="3"/>
  <c r="Y1523" i="3"/>
  <c r="U155" i="3"/>
  <c r="Y714" i="3"/>
  <c r="Y2490" i="3"/>
  <c r="Y429" i="3"/>
  <c r="Y2189" i="3"/>
  <c r="T1172" i="3"/>
  <c r="X232" i="3"/>
  <c r="X491" i="3"/>
  <c r="U1092" i="3"/>
  <c r="U2338" i="3"/>
  <c r="X1759" i="3"/>
  <c r="W1631" i="3"/>
  <c r="W2238" i="3"/>
  <c r="Y963" i="3"/>
  <c r="W2339" i="3"/>
  <c r="U2134" i="3"/>
  <c r="X1620" i="3"/>
  <c r="W304" i="3"/>
  <c r="T832" i="3"/>
  <c r="U1905" i="3"/>
  <c r="U1518" i="3"/>
  <c r="X827" i="3"/>
  <c r="Y310" i="3"/>
  <c r="U1333" i="3"/>
  <c r="X127" i="3"/>
  <c r="W917" i="3"/>
  <c r="X818" i="3"/>
  <c r="Y2054" i="3"/>
  <c r="X1052" i="3"/>
  <c r="T1924" i="3"/>
  <c r="W832" i="3"/>
  <c r="U762" i="3"/>
  <c r="Y2211" i="3"/>
  <c r="X882" i="3"/>
  <c r="X2119" i="3"/>
  <c r="Y216" i="3"/>
  <c r="Y2193" i="3"/>
  <c r="Y653" i="3"/>
  <c r="U55" i="3"/>
  <c r="U2339" i="3"/>
  <c r="X520" i="3"/>
  <c r="W2226" i="3"/>
  <c r="X1725" i="3"/>
  <c r="U1042" i="3"/>
  <c r="U614" i="3"/>
  <c r="Y417" i="3"/>
  <c r="Y771" i="3"/>
  <c r="U1558" i="3"/>
  <c r="Y2161" i="3"/>
  <c r="Y512" i="3"/>
  <c r="W2329" i="3"/>
  <c r="W1594" i="3"/>
  <c r="T1916" i="3"/>
  <c r="W648" i="3"/>
  <c r="Y460" i="3"/>
  <c r="T208" i="3"/>
  <c r="Y2129" i="3"/>
  <c r="W1023" i="3"/>
  <c r="T2495" i="3"/>
  <c r="Y1144" i="3"/>
  <c r="X1960" i="3"/>
  <c r="U438" i="3"/>
  <c r="Y383" i="3"/>
  <c r="Y1159" i="3"/>
  <c r="W2054" i="3"/>
  <c r="U1275" i="3"/>
  <c r="Y1092" i="3"/>
  <c r="X1022" i="3"/>
  <c r="X912" i="3"/>
  <c r="Y215" i="3"/>
  <c r="U2146" i="3"/>
  <c r="W1355" i="3"/>
  <c r="X679" i="3"/>
  <c r="U2308" i="3"/>
  <c r="T1237" i="3"/>
  <c r="Y1278" i="3"/>
  <c r="U2212" i="3"/>
  <c r="U348" i="3"/>
  <c r="X2479" i="3"/>
  <c r="U522" i="3"/>
  <c r="Y618" i="3"/>
  <c r="Y1148" i="3"/>
  <c r="Y1381" i="3"/>
  <c r="T108" i="3"/>
  <c r="U960" i="3"/>
  <c r="Y438" i="3"/>
  <c r="U383" i="3"/>
  <c r="X1092" i="3"/>
  <c r="Y1022" i="3"/>
  <c r="Y665" i="3"/>
  <c r="W434" i="3"/>
  <c r="W1237" i="3"/>
  <c r="X1356" i="3"/>
  <c r="X2432" i="3"/>
  <c r="U336" i="3"/>
  <c r="X420" i="3"/>
  <c r="X2452" i="3"/>
  <c r="W1190" i="3"/>
  <c r="X2460" i="3"/>
  <c r="X1390" i="3"/>
  <c r="U2160" i="3"/>
  <c r="Y687" i="3"/>
  <c r="Y1076" i="3"/>
  <c r="Y241" i="3"/>
  <c r="X1592" i="3"/>
  <c r="Y818" i="3"/>
  <c r="Y670" i="3"/>
  <c r="T940" i="3"/>
  <c r="X654" i="3"/>
  <c r="U1029" i="3"/>
  <c r="U2454" i="3"/>
  <c r="U1904" i="3"/>
  <c r="T1285" i="3"/>
  <c r="Y360" i="3"/>
  <c r="Y1378" i="3"/>
  <c r="Y2043" i="3"/>
  <c r="W916" i="3"/>
  <c r="Y1672" i="3"/>
  <c r="Y568" i="3"/>
  <c r="X1824" i="3"/>
  <c r="X1198" i="3"/>
  <c r="Y2360" i="3"/>
  <c r="T562" i="3"/>
  <c r="Y2409" i="3"/>
  <c r="X775" i="3"/>
  <c r="T434" i="3"/>
  <c r="X383" i="3"/>
  <c r="Y2231" i="3"/>
  <c r="Y1275" i="3"/>
  <c r="U818" i="3"/>
  <c r="U958" i="3"/>
  <c r="U883" i="3"/>
  <c r="X1181" i="3"/>
  <c r="W807" i="3"/>
  <c r="W141" i="3"/>
  <c r="T1255" i="3"/>
  <c r="U1757" i="3"/>
  <c r="U1656" i="3"/>
  <c r="Y321" i="3"/>
  <c r="W1389" i="3"/>
  <c r="X292" i="3"/>
  <c r="X512" i="3"/>
  <c r="W2042" i="3"/>
  <c r="X620" i="3"/>
  <c r="Y1376" i="3"/>
  <c r="U742" i="3"/>
  <c r="U1360" i="3"/>
  <c r="Y1466" i="3"/>
  <c r="Y544" i="3"/>
  <c r="Y2338" i="3"/>
  <c r="U977" i="3"/>
  <c r="Y34" i="3"/>
  <c r="U1679" i="3"/>
  <c r="Y1233" i="3"/>
  <c r="X1477" i="3"/>
  <c r="U1131" i="3"/>
  <c r="X243" i="3"/>
  <c r="T1151" i="3"/>
  <c r="Y1067" i="3"/>
  <c r="W1255" i="3"/>
  <c r="U1168" i="3"/>
  <c r="U512" i="3"/>
  <c r="U1916" i="3"/>
  <c r="U1273" i="3"/>
  <c r="X883" i="3"/>
  <c r="T1098" i="3"/>
  <c r="U940" i="3"/>
  <c r="Y435" i="3"/>
  <c r="T529" i="3"/>
  <c r="T1402" i="3"/>
  <c r="W1151" i="3"/>
  <c r="U277" i="3"/>
  <c r="W1981" i="3"/>
  <c r="T2274" i="3"/>
  <c r="X1961" i="3"/>
  <c r="U179" i="3"/>
  <c r="U1578" i="3"/>
  <c r="X416" i="3"/>
  <c r="Y1130" i="3"/>
  <c r="U1167" i="3"/>
  <c r="X241" i="3"/>
  <c r="T798" i="3"/>
  <c r="Y1679" i="3"/>
  <c r="Y350" i="3"/>
  <c r="X2470" i="3"/>
  <c r="T1230" i="3"/>
  <c r="X1566" i="3"/>
  <c r="U1997" i="3"/>
  <c r="W208" i="3"/>
  <c r="X1131" i="3"/>
  <c r="U2403" i="3"/>
  <c r="U435" i="3"/>
  <c r="Y1423" i="3"/>
  <c r="X1642" i="3"/>
  <c r="T1981" i="3"/>
  <c r="X1164" i="3"/>
  <c r="X1067" i="3"/>
  <c r="X2338" i="3"/>
  <c r="X1160" i="3"/>
  <c r="Y1747" i="3"/>
  <c r="X1558" i="3"/>
  <c r="W845" i="3"/>
  <c r="U620" i="3"/>
  <c r="X1956" i="3"/>
  <c r="Y2160" i="3"/>
  <c r="U232" i="3"/>
  <c r="U2424" i="3"/>
  <c r="Y336" i="3"/>
  <c r="Y1493" i="3"/>
  <c r="X159" i="3"/>
  <c r="X1342" i="3"/>
  <c r="X950" i="3"/>
  <c r="U2305" i="3"/>
  <c r="U1028" i="3"/>
  <c r="X1190" i="3"/>
  <c r="Y1647" i="3"/>
  <c r="X2403" i="3"/>
  <c r="Y940" i="3"/>
  <c r="U924" i="3"/>
  <c r="T568" i="3"/>
  <c r="W1172" i="3"/>
  <c r="W1656" i="3"/>
  <c r="X596" i="3"/>
  <c r="X1512" i="3"/>
  <c r="X975" i="3"/>
  <c r="U975" i="3"/>
  <c r="X1330" i="3"/>
  <c r="Y1172" i="3"/>
  <c r="U192" i="3"/>
  <c r="X2319" i="3"/>
  <c r="X1939" i="3"/>
  <c r="T1104" i="3"/>
  <c r="X622" i="3"/>
  <c r="Y2261" i="3"/>
  <c r="U321" i="3"/>
  <c r="Y2452" i="3"/>
  <c r="X350" i="3"/>
  <c r="U2318" i="3"/>
  <c r="Y2372" i="3"/>
  <c r="X2267" i="3"/>
  <c r="Y2120" i="3"/>
  <c r="U1315" i="3"/>
  <c r="Y1784" i="3"/>
  <c r="X461" i="3"/>
  <c r="T899" i="3"/>
  <c r="X1635" i="3"/>
  <c r="U1842" i="3"/>
  <c r="T665" i="3"/>
  <c r="X1392" i="3"/>
  <c r="U1530" i="3"/>
  <c r="T1633" i="3"/>
  <c r="U1190" i="3"/>
  <c r="Y1257" i="3"/>
  <c r="U127" i="3"/>
  <c r="Y1831" i="3"/>
  <c r="U1512" i="3"/>
  <c r="Y292" i="3"/>
  <c r="X1816" i="3"/>
  <c r="X1130" i="3"/>
  <c r="T909" i="3"/>
  <c r="Y1727" i="3"/>
  <c r="Y1836" i="3"/>
  <c r="Y709" i="3"/>
  <c r="U2441" i="3"/>
  <c r="W1760" i="3"/>
  <c r="W312" i="3"/>
  <c r="T1737" i="3"/>
  <c r="Y1512" i="3"/>
  <c r="U2246" i="3"/>
  <c r="Y2212" i="3"/>
  <c r="Y2433" i="3"/>
  <c r="Y2322" i="3"/>
  <c r="Y2470" i="3"/>
  <c r="U935" i="3"/>
  <c r="U2333" i="3"/>
  <c r="T141" i="3"/>
  <c r="X1656" i="3"/>
  <c r="T1760" i="3"/>
  <c r="X545" i="3"/>
  <c r="X687" i="3"/>
  <c r="Y1642" i="3"/>
  <c r="X670" i="3"/>
  <c r="T826" i="3"/>
  <c r="X2417" i="3"/>
  <c r="X2091" i="3"/>
  <c r="X1174" i="3"/>
  <c r="Y1525" i="3"/>
  <c r="T2329" i="3"/>
  <c r="X1916" i="3"/>
  <c r="T2129" i="3"/>
  <c r="Y579" i="3"/>
  <c r="Y563" i="3"/>
  <c r="U902" i="3"/>
  <c r="X944" i="3"/>
  <c r="Y1904" i="3"/>
  <c r="Y267" i="3"/>
  <c r="T719" i="3"/>
  <c r="W1073" i="3"/>
  <c r="U900" i="3"/>
  <c r="U1566" i="3"/>
  <c r="U2066" i="3"/>
  <c r="U1729" i="3"/>
  <c r="X388" i="3"/>
  <c r="Y750" i="3"/>
  <c r="X2484" i="3"/>
  <c r="X1898" i="3"/>
  <c r="U709" i="3"/>
  <c r="Y742" i="3"/>
  <c r="X1360" i="3"/>
  <c r="W1484" i="3"/>
  <c r="T750" i="3"/>
  <c r="Y2283" i="3"/>
  <c r="AB2283" i="3" s="1"/>
  <c r="X2466" i="3"/>
  <c r="U360" i="3"/>
  <c r="U1741" i="3"/>
  <c r="AA1741" i="3" s="1"/>
  <c r="X1208" i="3"/>
  <c r="U2211" i="3"/>
  <c r="X2269" i="3"/>
  <c r="X1913" i="3"/>
  <c r="U798" i="3"/>
  <c r="U1570" i="3"/>
  <c r="U887" i="3"/>
  <c r="W420" i="3"/>
  <c r="T1073" i="3"/>
  <c r="X1114" i="3"/>
  <c r="X1484" i="3"/>
  <c r="U1230" i="3"/>
  <c r="T420" i="3"/>
  <c r="T1469" i="3"/>
  <c r="X2424" i="3"/>
  <c r="T1805" i="3"/>
  <c r="T2001" i="3"/>
  <c r="Y707" i="3"/>
  <c r="X900" i="3"/>
  <c r="U1929" i="3"/>
  <c r="Y2136" i="3"/>
  <c r="X1119" i="3"/>
  <c r="X709" i="3"/>
  <c r="W750" i="3"/>
  <c r="X2159" i="3"/>
  <c r="U2484" i="3"/>
  <c r="U795" i="3"/>
  <c r="X2024" i="3"/>
  <c r="W1330" i="3"/>
  <c r="Y1261" i="3"/>
  <c r="U2372" i="3"/>
  <c r="T1810" i="3"/>
  <c r="U854" i="3"/>
  <c r="W88" i="3"/>
  <c r="T556" i="3"/>
  <c r="U1387" i="3"/>
  <c r="T900" i="3"/>
  <c r="W1140" i="3"/>
  <c r="T1883" i="3"/>
  <c r="T1476" i="3"/>
  <c r="U2335" i="3"/>
  <c r="U1781" i="3"/>
  <c r="X1785" i="3"/>
  <c r="U241" i="3"/>
  <c r="U152" i="3"/>
  <c r="W798" i="3"/>
  <c r="U1939" i="3"/>
  <c r="Y1112" i="3"/>
  <c r="U1444" i="3"/>
  <c r="Y2258" i="3"/>
  <c r="X2184" i="3"/>
  <c r="X2372" i="3"/>
  <c r="Y1697" i="3"/>
  <c r="W1810" i="3"/>
  <c r="U891" i="3"/>
  <c r="W75" i="3"/>
  <c r="T1140" i="3"/>
  <c r="X2335" i="3"/>
  <c r="U615" i="3"/>
  <c r="U465" i="3"/>
  <c r="Y1957" i="3"/>
  <c r="Y623" i="3"/>
  <c r="X360" i="3"/>
  <c r="Y277" i="3"/>
  <c r="Y145" i="3"/>
  <c r="Y2318" i="3"/>
  <c r="U1635" i="3"/>
  <c r="X854" i="3"/>
  <c r="T75" i="3"/>
  <c r="X606" i="3"/>
  <c r="W871" i="3"/>
  <c r="U1949" i="3"/>
  <c r="T1133" i="3"/>
  <c r="W537" i="3"/>
  <c r="W2286" i="3"/>
  <c r="U871" i="3"/>
  <c r="X465" i="3"/>
  <c r="Y2012" i="3"/>
  <c r="Y1998" i="3"/>
  <c r="W1061" i="3"/>
  <c r="U1340" i="3"/>
  <c r="X2318" i="3"/>
  <c r="Y1408" i="3"/>
  <c r="Y1744" i="3"/>
  <c r="Y935" i="3"/>
  <c r="U212" i="3"/>
  <c r="X1578" i="3"/>
  <c r="Y1781" i="3"/>
  <c r="X2339" i="3"/>
  <c r="X1369" i="3"/>
  <c r="X1788" i="3"/>
  <c r="T1333" i="3"/>
  <c r="T1729" i="3"/>
  <c r="T1996" i="3"/>
  <c r="T755" i="3"/>
  <c r="W1923" i="3"/>
  <c r="U2417" i="3"/>
  <c r="Y888" i="3"/>
  <c r="X2265" i="3"/>
  <c r="U654" i="3"/>
  <c r="Y844" i="3"/>
  <c r="U1469" i="3"/>
  <c r="Y1026" i="3"/>
  <c r="X2104" i="3"/>
  <c r="U145" i="3"/>
  <c r="W1570" i="3"/>
  <c r="U1790" i="3"/>
  <c r="T700" i="3"/>
  <c r="U2261" i="3"/>
  <c r="X1268" i="3"/>
  <c r="Y1639" i="3"/>
  <c r="Y1342" i="3"/>
  <c r="T1717" i="3"/>
  <c r="X579" i="3"/>
  <c r="U944" i="3"/>
  <c r="W1729" i="3"/>
  <c r="T2010" i="3"/>
  <c r="Y1315" i="3"/>
  <c r="X2010" i="3"/>
  <c r="U2470" i="3"/>
  <c r="T608" i="3"/>
  <c r="W1996" i="3"/>
  <c r="Y2391" i="3"/>
  <c r="W1741" i="3"/>
  <c r="W2010" i="3"/>
  <c r="AA2884" i="3"/>
  <c r="W1383" i="3"/>
  <c r="T1383" i="3"/>
  <c r="U1284" i="3"/>
  <c r="X1284" i="3"/>
  <c r="U1405" i="3"/>
  <c r="X1405" i="3"/>
  <c r="Y1668" i="3"/>
  <c r="Y1868" i="3"/>
  <c r="U342" i="3"/>
  <c r="X342" i="3"/>
  <c r="T801" i="3"/>
  <c r="U801" i="3"/>
  <c r="W801" i="3"/>
  <c r="X723" i="3"/>
  <c r="U723" i="3"/>
  <c r="W1732" i="3"/>
  <c r="Y1732" i="3"/>
  <c r="T1732" i="3"/>
  <c r="Y879" i="3"/>
  <c r="U2343" i="3"/>
  <c r="X2343" i="3"/>
  <c r="W680" i="3"/>
  <c r="T680" i="3"/>
  <c r="W1439" i="3"/>
  <c r="T1439" i="3"/>
  <c r="T408" i="3"/>
  <c r="W408" i="3"/>
  <c r="U408" i="3"/>
  <c r="W804" i="3"/>
  <c r="T804" i="3"/>
  <c r="X182" i="3"/>
  <c r="U182" i="3"/>
  <c r="Y890" i="3"/>
  <c r="T890" i="3"/>
  <c r="Y234" i="3"/>
  <c r="W1471" i="3"/>
  <c r="T1471" i="3"/>
  <c r="T111" i="3"/>
  <c r="W111" i="3"/>
  <c r="X111" i="3"/>
  <c r="U111" i="3"/>
  <c r="Y1468" i="3"/>
  <c r="W1468" i="3"/>
  <c r="T1468" i="3"/>
  <c r="X858" i="3"/>
  <c r="U858" i="3"/>
  <c r="W2171" i="3"/>
  <c r="Y2171" i="3"/>
  <c r="T2171" i="3"/>
  <c r="Y2453" i="3"/>
  <c r="Y1206" i="3"/>
  <c r="T1206" i="3"/>
  <c r="W1206" i="3"/>
  <c r="X1893" i="3"/>
  <c r="W1893" i="3"/>
  <c r="U2222" i="3"/>
  <c r="W2222" i="3"/>
  <c r="T240" i="3"/>
  <c r="W240" i="3"/>
  <c r="U2170" i="3"/>
  <c r="X2170" i="3"/>
  <c r="W1813" i="3"/>
  <c r="T1813" i="3"/>
  <c r="Y1813" i="3"/>
  <c r="Y2383" i="3"/>
  <c r="Y425" i="3"/>
  <c r="W425" i="3"/>
  <c r="T425" i="3"/>
  <c r="Y2096" i="3"/>
  <c r="U873" i="3"/>
  <c r="T873" i="3"/>
  <c r="X873" i="3"/>
  <c r="W873" i="3"/>
  <c r="T1152" i="3"/>
  <c r="W1152" i="3"/>
  <c r="W2029" i="3"/>
  <c r="T2029" i="3"/>
  <c r="W1021" i="3"/>
  <c r="T1021" i="3"/>
  <c r="T1822" i="3"/>
  <c r="W1822" i="3"/>
  <c r="T342" i="3"/>
  <c r="W342" i="3"/>
  <c r="Y1532" i="3"/>
  <c r="W1082" i="3"/>
  <c r="T1082" i="3"/>
  <c r="Y413" i="3"/>
  <c r="Y2191" i="3"/>
  <c r="U2025" i="3"/>
  <c r="X2025" i="3"/>
  <c r="Y2025" i="3"/>
  <c r="W1922" i="3"/>
  <c r="T1922" i="3"/>
  <c r="U499" i="3"/>
  <c r="X499" i="3"/>
  <c r="W474" i="3"/>
  <c r="T474" i="3"/>
  <c r="Y1568" i="3"/>
  <c r="Y271" i="3"/>
  <c r="T847" i="3"/>
  <c r="W847" i="3"/>
  <c r="W2310" i="3"/>
  <c r="T2310" i="3"/>
  <c r="W48" i="3"/>
  <c r="U725" i="3"/>
  <c r="X725" i="3"/>
  <c r="X1006" i="3"/>
  <c r="U1006" i="3"/>
  <c r="Y882" i="3"/>
  <c r="X1993" i="3"/>
  <c r="U1993" i="3"/>
  <c r="T584" i="3"/>
  <c r="Y584" i="3"/>
  <c r="T286" i="3"/>
  <c r="W286" i="3"/>
  <c r="Y2041" i="3"/>
  <c r="X2041" i="3"/>
  <c r="Y1336" i="3"/>
  <c r="X1336" i="3"/>
  <c r="U1336" i="3"/>
  <c r="U491" i="3"/>
  <c r="U1221" i="3"/>
  <c r="X1221" i="3"/>
  <c r="Y1296" i="3"/>
  <c r="X1296" i="3"/>
  <c r="X2047" i="3"/>
  <c r="U2047" i="3"/>
  <c r="Y1510" i="3"/>
  <c r="U131" i="3"/>
  <c r="Y131" i="3"/>
  <c r="Y1544" i="3"/>
  <c r="X1544" i="3"/>
  <c r="X651" i="3"/>
  <c r="Y651" i="3"/>
  <c r="X385" i="3"/>
  <c r="U385" i="3"/>
  <c r="X72" i="3"/>
  <c r="Y72" i="3"/>
  <c r="X1977" i="3"/>
  <c r="Y1977" i="3"/>
  <c r="U1200" i="3"/>
  <c r="Y1200" i="3"/>
  <c r="X1200" i="3"/>
  <c r="Y1716" i="3"/>
  <c r="X1716" i="3"/>
  <c r="U1716" i="3"/>
  <c r="U1925" i="3"/>
  <c r="Y1925" i="3"/>
  <c r="Y1659" i="3"/>
  <c r="X124" i="3"/>
  <c r="U124" i="3"/>
  <c r="X1627" i="3"/>
  <c r="U1627" i="3"/>
  <c r="Y2495" i="3"/>
  <c r="U2495" i="3"/>
  <c r="Y338" i="3"/>
  <c r="X956" i="3"/>
  <c r="Y956" i="3"/>
  <c r="U956" i="3"/>
  <c r="X39" i="3"/>
  <c r="U39" i="3"/>
  <c r="X1133" i="3"/>
  <c r="U1133" i="3"/>
  <c r="Y439" i="3"/>
  <c r="X439" i="3"/>
  <c r="U1228" i="3"/>
  <c r="X1228" i="3"/>
  <c r="Y604" i="3"/>
  <c r="U604" i="3"/>
  <c r="X1375" i="3"/>
  <c r="U1375" i="3"/>
  <c r="X2507" i="3"/>
  <c r="Y2507" i="3"/>
  <c r="Y1354" i="3"/>
  <c r="X1354" i="3"/>
  <c r="U663" i="3"/>
  <c r="X663" i="3"/>
  <c r="X282" i="3"/>
  <c r="U282" i="3"/>
  <c r="U537" i="3"/>
  <c r="Y537" i="3"/>
  <c r="X1823" i="3"/>
  <c r="U1823" i="3"/>
  <c r="Y1823" i="3"/>
  <c r="U1739" i="3"/>
  <c r="X1739" i="3"/>
  <c r="U1156" i="3"/>
  <c r="X1156" i="3"/>
  <c r="Y534" i="3"/>
  <c r="X534" i="3"/>
  <c r="U534" i="3"/>
  <c r="X738" i="3"/>
  <c r="Y738" i="3"/>
  <c r="Y601" i="3"/>
  <c r="X601" i="3"/>
  <c r="U601" i="3"/>
  <c r="Y1696" i="3"/>
  <c r="Y822" i="3"/>
  <c r="X264" i="3"/>
  <c r="U264" i="3"/>
  <c r="Y264" i="3"/>
  <c r="Y1971" i="3"/>
  <c r="U1429" i="3"/>
  <c r="X1429" i="3"/>
  <c r="U909" i="3"/>
  <c r="Y909" i="3"/>
  <c r="X909" i="3"/>
  <c r="X188" i="3"/>
  <c r="U188" i="3"/>
  <c r="U68" i="3"/>
  <c r="X68" i="3"/>
  <c r="Y340" i="3"/>
  <c r="X1985" i="3"/>
  <c r="X1182" i="3"/>
  <c r="U1182" i="3"/>
  <c r="U1914" i="3"/>
  <c r="X1914" i="3"/>
  <c r="X1068" i="3"/>
  <c r="U1068" i="3"/>
  <c r="X240" i="3"/>
  <c r="U240" i="3"/>
  <c r="Y180" i="3"/>
  <c r="U729" i="3"/>
  <c r="Y2199" i="3"/>
  <c r="X1058" i="3"/>
  <c r="Y1058" i="3"/>
  <c r="U1058" i="3"/>
  <c r="Y2447" i="3"/>
  <c r="Y2463" i="3"/>
  <c r="Y527" i="3"/>
  <c r="U527" i="3"/>
  <c r="Y396" i="3"/>
  <c r="X2059" i="3"/>
  <c r="U2059" i="3"/>
  <c r="U556" i="3"/>
  <c r="X556" i="3"/>
  <c r="X1402" i="3"/>
  <c r="U1402" i="3"/>
  <c r="X984" i="3"/>
  <c r="U984" i="3"/>
  <c r="Y1798" i="3"/>
  <c r="Y1541" i="3"/>
  <c r="Y1538" i="3"/>
  <c r="W256" i="3"/>
  <c r="U256" i="3"/>
  <c r="T2366" i="3"/>
  <c r="W2366" i="3"/>
  <c r="W164" i="3"/>
  <c r="T164" i="3"/>
  <c r="X745" i="3"/>
  <c r="U745" i="3"/>
  <c r="Y443" i="3"/>
  <c r="T1220" i="3"/>
  <c r="W1220" i="3"/>
  <c r="U1220" i="3"/>
  <c r="T1447" i="3"/>
  <c r="Y1447" i="3"/>
  <c r="Y1846" i="3"/>
  <c r="U538" i="3"/>
  <c r="W538" i="3"/>
  <c r="T538" i="3"/>
  <c r="W2231" i="3"/>
  <c r="U2231" i="3"/>
  <c r="Y1012" i="3"/>
  <c r="U1621" i="3"/>
  <c r="X1621" i="3"/>
  <c r="X2145" i="3"/>
  <c r="U2145" i="3"/>
  <c r="T805" i="3"/>
  <c r="Y805" i="3"/>
  <c r="W805" i="3"/>
  <c r="Y275" i="3"/>
  <c r="X1572" i="3"/>
  <c r="U1572" i="3"/>
  <c r="Y1181" i="3"/>
  <c r="X724" i="3"/>
  <c r="U724" i="3"/>
  <c r="T1758" i="3"/>
  <c r="U672" i="3"/>
  <c r="W672" i="3"/>
  <c r="T672" i="3"/>
  <c r="T2411" i="3"/>
  <c r="W2411" i="3"/>
  <c r="Y2280" i="3"/>
  <c r="T2280" i="3"/>
  <c r="W2280" i="3"/>
  <c r="T1800" i="3"/>
  <c r="W1800" i="3"/>
  <c r="Y1508" i="3"/>
  <c r="W1458" i="3"/>
  <c r="T1458" i="3"/>
  <c r="W921" i="3"/>
  <c r="T921" i="3"/>
  <c r="X2100" i="3"/>
  <c r="U2100" i="3"/>
  <c r="Y491" i="3"/>
  <c r="W584" i="3"/>
  <c r="X227" i="3"/>
  <c r="U227" i="3"/>
  <c r="T1261" i="3"/>
  <c r="X1261" i="3"/>
  <c r="U1261" i="3"/>
  <c r="Y1481" i="3"/>
  <c r="X1481" i="3"/>
  <c r="U1481" i="3"/>
  <c r="X1944" i="3"/>
  <c r="U1944" i="3"/>
  <c r="Y1944" i="3"/>
  <c r="W1684" i="3"/>
  <c r="T1684" i="3"/>
  <c r="X1684" i="3"/>
  <c r="W94" i="3"/>
  <c r="T94" i="3"/>
  <c r="X2402" i="3"/>
  <c r="T1893" i="3"/>
  <c r="X949" i="3"/>
  <c r="Y2371" i="3"/>
  <c r="W1400" i="3"/>
  <c r="X1590" i="3"/>
  <c r="U1590" i="3"/>
  <c r="T634" i="3"/>
  <c r="W634" i="3"/>
  <c r="X634" i="3"/>
  <c r="Y517" i="3"/>
  <c r="Y1008" i="3"/>
  <c r="U850" i="3"/>
  <c r="X850" i="3"/>
  <c r="W2308" i="3"/>
  <c r="Y2308" i="3"/>
  <c r="X918" i="3"/>
  <c r="X2231" i="3"/>
  <c r="T48" i="3"/>
  <c r="W182" i="3"/>
  <c r="W1673" i="3"/>
  <c r="Y671" i="3"/>
  <c r="Y1592" i="3"/>
  <c r="T1673" i="3"/>
  <c r="Y1273" i="3"/>
  <c r="Y195" i="3"/>
  <c r="U511" i="3"/>
  <c r="Y282" i="3"/>
  <c r="U1800" i="3"/>
  <c r="T1625" i="3"/>
  <c r="W1625" i="3"/>
  <c r="Y1625" i="3"/>
  <c r="U964" i="3"/>
  <c r="T2371" i="3"/>
  <c r="T2440" i="3"/>
  <c r="W2440" i="3"/>
  <c r="U2440" i="3"/>
  <c r="U1580" i="3"/>
  <c r="X1580" i="3"/>
  <c r="X2218" i="3"/>
  <c r="U2218" i="3"/>
  <c r="Y866" i="3"/>
  <c r="W1932" i="3"/>
  <c r="T1932" i="3"/>
  <c r="Y250" i="3"/>
  <c r="X256" i="3"/>
  <c r="Y2309" i="3"/>
  <c r="W1758" i="3"/>
  <c r="W1447" i="3"/>
  <c r="T932" i="3"/>
  <c r="Y932" i="3"/>
  <c r="T1531" i="3"/>
  <c r="X643" i="3"/>
  <c r="W1991" i="3"/>
  <c r="T1991" i="3"/>
  <c r="Y983" i="3"/>
  <c r="U1334" i="3"/>
  <c r="Y1334" i="3"/>
  <c r="X1334" i="3"/>
  <c r="U882" i="3"/>
  <c r="U2431" i="3"/>
  <c r="X2431" i="3"/>
  <c r="W604" i="3"/>
  <c r="T604" i="3"/>
  <c r="Y1164" i="3"/>
  <c r="W1164" i="3"/>
  <c r="U2041" i="3"/>
  <c r="X2495" i="3"/>
  <c r="W1916" i="3"/>
  <c r="X1525" i="3"/>
  <c r="Y62" i="3"/>
  <c r="Y1028" i="3"/>
  <c r="U1985" i="3"/>
  <c r="X2305" i="3"/>
  <c r="Y730" i="3"/>
  <c r="U1229" i="3"/>
  <c r="T1960" i="3"/>
  <c r="Y775" i="3"/>
  <c r="U1174" i="3"/>
  <c r="Y1104" i="3"/>
  <c r="W1960" i="3"/>
  <c r="W2129" i="3"/>
  <c r="X730" i="3"/>
  <c r="U410" i="3"/>
  <c r="U797" i="3"/>
  <c r="X1659" i="3"/>
  <c r="U1378" i="3"/>
  <c r="W460" i="3"/>
  <c r="X410" i="3"/>
  <c r="U1594" i="3"/>
  <c r="X2282" i="3"/>
  <c r="Y850" i="3"/>
  <c r="W69" i="3"/>
  <c r="X844" i="3"/>
  <c r="U1835" i="3"/>
  <c r="U1971" i="3"/>
  <c r="X639" i="3"/>
  <c r="T460" i="3"/>
  <c r="X1594" i="3"/>
  <c r="T1445" i="3"/>
  <c r="Y1974" i="3"/>
  <c r="Y2323" i="3"/>
  <c r="W2495" i="3"/>
  <c r="T648" i="3"/>
  <c r="Y1793" i="3"/>
  <c r="Y188" i="3"/>
  <c r="U822" i="3"/>
  <c r="X1298" i="3"/>
  <c r="Y639" i="3"/>
  <c r="T300" i="3"/>
  <c r="X92" i="3"/>
  <c r="U771" i="3"/>
  <c r="X2043" i="3"/>
  <c r="Y1627" i="3"/>
  <c r="T1052" i="3"/>
  <c r="X2413" i="3"/>
  <c r="U1496" i="3"/>
  <c r="U2463" i="3"/>
  <c r="W562" i="3"/>
  <c r="U1510" i="3"/>
  <c r="Y1874" i="3"/>
  <c r="Y1068" i="3"/>
  <c r="U1544" i="3"/>
  <c r="U1962" i="3"/>
  <c r="X1900" i="3"/>
  <c r="Y2223" i="3"/>
  <c r="Y464" i="3"/>
  <c r="X1922" i="3"/>
  <c r="U1388" i="3"/>
  <c r="Y94" i="3"/>
  <c r="W665" i="3"/>
  <c r="T1023" i="3"/>
  <c r="X1324" i="3"/>
  <c r="U2493" i="3"/>
  <c r="Y899" i="3"/>
  <c r="W1985" i="3"/>
  <c r="U2390" i="3"/>
  <c r="U1935" i="3"/>
  <c r="U1755" i="3"/>
  <c r="T2106" i="3"/>
  <c r="Y1552" i="3"/>
  <c r="U1010" i="3"/>
  <c r="Y42" i="3"/>
  <c r="Y2419" i="3"/>
  <c r="Y283" i="3"/>
  <c r="U617" i="3"/>
  <c r="U1740" i="3"/>
  <c r="X540" i="3"/>
  <c r="X88" i="3"/>
  <c r="Y752" i="3"/>
  <c r="X877" i="3"/>
  <c r="Y1715" i="3"/>
  <c r="X965" i="3"/>
  <c r="U2439" i="3"/>
  <c r="Y858" i="3"/>
  <c r="X2298" i="3"/>
  <c r="Y2415" i="3"/>
  <c r="U1023" i="3"/>
  <c r="X2330" i="3"/>
  <c r="U565" i="3"/>
  <c r="Y1299" i="3"/>
  <c r="X590" i="3"/>
  <c r="Y1051" i="3"/>
  <c r="Y761" i="3"/>
  <c r="X48" i="3"/>
  <c r="Y1633" i="3"/>
  <c r="U2302" i="3"/>
  <c r="U1357" i="3"/>
  <c r="X1796" i="3"/>
  <c r="Y493" i="3"/>
  <c r="U980" i="3"/>
  <c r="X505" i="3"/>
  <c r="X1539" i="3"/>
  <c r="Y719" i="3"/>
  <c r="Y314" i="3"/>
  <c r="U2432" i="3"/>
  <c r="X1999" i="3"/>
  <c r="Y1648" i="3"/>
  <c r="X682" i="3"/>
  <c r="X377" i="3"/>
  <c r="X2027" i="3"/>
  <c r="U934" i="3"/>
  <c r="Y1577" i="3"/>
  <c r="X249" i="3"/>
  <c r="U1216" i="3"/>
  <c r="Y1789" i="3"/>
  <c r="U666" i="3"/>
  <c r="Y1954" i="3"/>
  <c r="X2327" i="3"/>
  <c r="X1557" i="3"/>
  <c r="U164" i="3"/>
  <c r="Y1004" i="3"/>
  <c r="X1624" i="3"/>
  <c r="U2438" i="3"/>
  <c r="Y2056" i="3"/>
  <c r="X2317" i="3"/>
  <c r="U1304" i="3"/>
  <c r="X304" i="3"/>
  <c r="Y2282" i="3"/>
  <c r="U1677" i="3"/>
  <c r="X2246" i="3"/>
  <c r="Y35" i="3"/>
  <c r="U1123" i="3"/>
  <c r="Y1010" i="3"/>
  <c r="Y1016" i="3"/>
  <c r="Y827" i="3"/>
  <c r="Y1029" i="3"/>
  <c r="W82" i="3"/>
  <c r="U1231" i="3"/>
  <c r="T160" i="3"/>
  <c r="W91" i="3"/>
  <c r="W248" i="3"/>
  <c r="W1147" i="3"/>
  <c r="X681" i="3"/>
  <c r="U552" i="3"/>
  <c r="Y337" i="3"/>
  <c r="X2259" i="3"/>
  <c r="U233" i="3"/>
  <c r="X2084" i="3"/>
  <c r="Y1307" i="3"/>
  <c r="U646" i="3"/>
  <c r="U1307" i="3"/>
  <c r="Y921" i="3"/>
  <c r="T2147" i="3"/>
  <c r="X1789" i="3"/>
  <c r="Y904" i="3"/>
  <c r="Y590" i="3"/>
  <c r="Y1984" i="3"/>
  <c r="X1793" i="3"/>
  <c r="U1468" i="3"/>
  <c r="Y1325" i="3"/>
  <c r="X1935" i="3"/>
  <c r="U2223" i="3"/>
  <c r="Y2319" i="3"/>
  <c r="U1577" i="3"/>
  <c r="X1814" i="3"/>
  <c r="Y1037" i="3"/>
  <c r="Y793" i="3"/>
  <c r="X799" i="3"/>
  <c r="Y2330" i="3"/>
  <c r="X2390" i="3"/>
  <c r="X1466" i="3"/>
  <c r="Y1357" i="3"/>
  <c r="X2223" i="3"/>
  <c r="W2246" i="3"/>
  <c r="X771" i="3"/>
  <c r="T1072" i="3"/>
  <c r="T1147" i="3"/>
  <c r="Y1459" i="3"/>
  <c r="Y686" i="3"/>
  <c r="U2415" i="3"/>
  <c r="U343" i="3"/>
  <c r="U1701" i="3"/>
  <c r="W1072" i="3"/>
  <c r="Y1999" i="3"/>
  <c r="T2064" i="3"/>
  <c r="U1459" i="3"/>
  <c r="Y1922" i="3"/>
  <c r="X2279" i="3"/>
  <c r="Y91" i="3"/>
  <c r="U261" i="3"/>
  <c r="X1056" i="3"/>
  <c r="Y276" i="3"/>
  <c r="X1223" i="3"/>
  <c r="Y1740" i="3"/>
  <c r="Y2298" i="3"/>
  <c r="U540" i="3"/>
  <c r="Y1808" i="3"/>
  <c r="Y540" i="3"/>
  <c r="U616" i="3"/>
  <c r="X665" i="3"/>
  <c r="Y1023" i="3"/>
  <c r="X704" i="3"/>
  <c r="U1818" i="3"/>
  <c r="X617" i="3"/>
  <c r="U645" i="3"/>
  <c r="U160" i="3"/>
  <c r="U1760" i="3"/>
  <c r="U2500" i="3"/>
  <c r="U2117" i="3"/>
  <c r="U1511" i="3"/>
  <c r="U2317" i="3"/>
  <c r="W2218" i="3"/>
  <c r="U2262" i="3"/>
  <c r="X2421" i="3"/>
  <c r="W1149" i="3"/>
  <c r="U1329" i="3"/>
  <c r="U1626" i="3"/>
  <c r="U904" i="3"/>
  <c r="W148" i="3"/>
  <c r="Y2468" i="3"/>
  <c r="U1633" i="3"/>
  <c r="U761" i="3"/>
  <c r="X1577" i="3"/>
  <c r="U868" i="3"/>
  <c r="T280" i="3"/>
  <c r="T552" i="3"/>
  <c r="W1511" i="3"/>
  <c r="T1149" i="3"/>
  <c r="X815" i="3"/>
  <c r="U94" i="3"/>
  <c r="U1648" i="3"/>
  <c r="T1793" i="3"/>
  <c r="U1223" i="3"/>
  <c r="Y1796" i="3"/>
  <c r="U921" i="3"/>
  <c r="X338" i="3"/>
  <c r="U877" i="3"/>
  <c r="U2327" i="3"/>
  <c r="Y2152" i="3"/>
  <c r="U341" i="3"/>
  <c r="Y447" i="3"/>
  <c r="X2500" i="3"/>
  <c r="X252" i="3"/>
  <c r="X1954" i="3"/>
  <c r="X680" i="3"/>
  <c r="U793" i="3"/>
  <c r="X1079" i="3"/>
  <c r="X1496" i="3"/>
  <c r="X2463" i="3"/>
  <c r="Y928" i="3"/>
  <c r="Y1496" i="3"/>
  <c r="T2312" i="3"/>
  <c r="U1135" i="3"/>
  <c r="Y1530" i="3"/>
  <c r="U1251" i="3"/>
  <c r="X752" i="3"/>
  <c r="X1322" i="3"/>
  <c r="X2262" i="3"/>
  <c r="X822" i="3"/>
  <c r="T923" i="3"/>
  <c r="W1144" i="3"/>
  <c r="W269" i="3"/>
  <c r="W1687" i="3"/>
  <c r="W2401" i="3"/>
  <c r="T1511" i="3"/>
  <c r="U1268" i="3"/>
  <c r="Y249" i="3"/>
  <c r="X1036" i="3"/>
  <c r="U42" i="3"/>
  <c r="X1235" i="3"/>
  <c r="U1822" i="3"/>
  <c r="U649" i="3"/>
  <c r="X1004" i="3"/>
  <c r="Y490" i="3"/>
  <c r="Y1413" i="3"/>
  <c r="W280" i="3"/>
  <c r="T2279" i="3"/>
  <c r="X1962" i="3"/>
  <c r="Y207" i="3"/>
  <c r="W923" i="3"/>
  <c r="T1144" i="3"/>
  <c r="T96" i="3"/>
  <c r="T269" i="3"/>
  <c r="W715" i="3"/>
  <c r="T789" i="3"/>
  <c r="T1992" i="3"/>
  <c r="T2401" i="3"/>
  <c r="T120" i="3"/>
  <c r="U2104" i="3"/>
  <c r="U1624" i="3"/>
  <c r="U92" i="3"/>
  <c r="AA2700" i="3"/>
  <c r="Y2091" i="3"/>
  <c r="T793" i="3"/>
  <c r="Y2327" i="3"/>
  <c r="Y558" i="3"/>
  <c r="W1747" i="3"/>
  <c r="W1818" i="3"/>
  <c r="X283" i="3"/>
  <c r="W2279" i="3"/>
  <c r="T1747" i="3"/>
  <c r="Y1962" i="3"/>
  <c r="U898" i="3"/>
  <c r="T1329" i="3"/>
  <c r="T715" i="3"/>
  <c r="W2183" i="3"/>
  <c r="T2140" i="3"/>
  <c r="Y1056" i="3"/>
  <c r="U1235" i="3"/>
  <c r="Y565" i="3"/>
  <c r="Y1985" i="3"/>
  <c r="Y1079" i="3"/>
  <c r="U464" i="3"/>
  <c r="Y960" i="3"/>
  <c r="X2090" i="3"/>
  <c r="Y1910" i="3"/>
  <c r="Y970" i="3"/>
  <c r="W1409" i="3"/>
  <c r="Y877" i="3"/>
  <c r="U2468" i="3"/>
  <c r="X1740" i="3"/>
  <c r="X838" i="3"/>
  <c r="W552" i="3"/>
  <c r="U2279" i="3"/>
  <c r="U1922" i="3"/>
  <c r="U1245" i="3"/>
  <c r="T1818" i="3"/>
  <c r="X2461" i="3"/>
  <c r="X2443" i="3"/>
  <c r="Y591" i="3"/>
  <c r="X2439" i="3"/>
  <c r="T1897" i="3"/>
  <c r="Y1570" i="3"/>
  <c r="T768" i="3"/>
  <c r="W1329" i="3"/>
  <c r="W338" i="3"/>
  <c r="W71" i="3"/>
  <c r="W300" i="3"/>
  <c r="T548" i="3"/>
  <c r="W2140" i="3"/>
  <c r="U1404" i="3"/>
  <c r="Y2116" i="3"/>
  <c r="Y2027" i="3"/>
  <c r="Y2163" i="3"/>
  <c r="X1633" i="3"/>
  <c r="U1514" i="3"/>
  <c r="Y505" i="3"/>
  <c r="U2043" i="3"/>
  <c r="U768" i="3"/>
  <c r="X1148" i="3"/>
  <c r="U2252" i="3"/>
  <c r="X276" i="3"/>
  <c r="U1715" i="3"/>
  <c r="U827" i="3"/>
  <c r="W1295" i="3"/>
  <c r="T71" i="3"/>
  <c r="W548" i="3"/>
  <c r="T1187" i="3"/>
  <c r="T1121" i="3"/>
  <c r="X552" i="3"/>
  <c r="X548" i="3"/>
  <c r="W793" i="3"/>
  <c r="Y1760" i="3"/>
  <c r="X2478" i="3"/>
  <c r="U1796" i="3"/>
  <c r="X840" i="3"/>
  <c r="X477" i="3"/>
  <c r="T2226" i="3"/>
  <c r="X153" i="3"/>
  <c r="U493" i="3"/>
  <c r="X314" i="3"/>
  <c r="W1897" i="3"/>
  <c r="W1894" i="3"/>
  <c r="U1016" i="3"/>
  <c r="W768" i="3"/>
  <c r="T338" i="3"/>
  <c r="T1894" i="3"/>
  <c r="T1295" i="3"/>
  <c r="W1187" i="3"/>
  <c r="W1121" i="3"/>
  <c r="T261" i="3"/>
  <c r="W1311" i="3"/>
  <c r="U2056" i="3"/>
  <c r="Y269" i="3"/>
  <c r="X280" i="3"/>
  <c r="X1419" i="3"/>
  <c r="Y153" i="3"/>
  <c r="T1536" i="3"/>
  <c r="X1299" i="3"/>
  <c r="U2478" i="3"/>
  <c r="X1445" i="3"/>
  <c r="AA2789" i="3"/>
  <c r="Y726" i="3"/>
  <c r="W1669" i="3"/>
  <c r="U1743" i="3"/>
  <c r="U1093" i="3"/>
  <c r="Y2166" i="3"/>
  <c r="U2399" i="3"/>
  <c r="U605" i="3"/>
  <c r="U1946" i="3"/>
  <c r="X2204" i="3"/>
  <c r="Y910" i="3"/>
  <c r="U2433" i="3"/>
  <c r="Y1728" i="3"/>
  <c r="T190" i="3"/>
  <c r="Y2143" i="3"/>
  <c r="T332" i="3"/>
  <c r="U2269" i="3"/>
  <c r="T2218" i="3"/>
  <c r="Y1913" i="3"/>
  <c r="X866" i="3"/>
  <c r="U1446" i="3"/>
  <c r="X1320" i="3"/>
  <c r="X373" i="3"/>
  <c r="Y867" i="3"/>
  <c r="X2079" i="3"/>
  <c r="X2243" i="3"/>
  <c r="X693" i="3"/>
  <c r="W1038" i="3"/>
  <c r="X217" i="3"/>
  <c r="Y753" i="3"/>
  <c r="Y1585" i="3"/>
  <c r="U524" i="3"/>
  <c r="Y2332" i="3"/>
  <c r="U1076" i="3"/>
  <c r="U1666" i="3"/>
  <c r="U1862" i="3"/>
  <c r="X2314" i="3"/>
  <c r="U115" i="3"/>
  <c r="Y629" i="3"/>
  <c r="X828" i="3"/>
  <c r="X1362" i="3"/>
  <c r="U1653" i="3"/>
  <c r="U837" i="3"/>
  <c r="U349" i="3"/>
  <c r="T2236" i="3"/>
  <c r="U2413" i="3"/>
  <c r="W826" i="3"/>
  <c r="T186" i="3"/>
  <c r="X551" i="3"/>
  <c r="U972" i="3"/>
  <c r="Y2376" i="3"/>
  <c r="T2376" i="3"/>
  <c r="Y2445" i="3"/>
  <c r="T819" i="3"/>
  <c r="W819" i="3"/>
  <c r="Y819" i="3"/>
  <c r="U2166" i="3"/>
  <c r="X2166" i="3"/>
  <c r="Y1618" i="3"/>
  <c r="Y966" i="3"/>
  <c r="T2061" i="3"/>
  <c r="W2061" i="3"/>
  <c r="W1452" i="3"/>
  <c r="T1452" i="3"/>
  <c r="U1836" i="3"/>
  <c r="X1836" i="3"/>
  <c r="T220" i="3"/>
  <c r="U220" i="3"/>
  <c r="W220" i="3"/>
  <c r="Y1304" i="3"/>
  <c r="Y2063" i="3"/>
  <c r="U839" i="3"/>
  <c r="X839" i="3"/>
  <c r="Y2134" i="3"/>
  <c r="T696" i="3"/>
  <c r="W696" i="3"/>
  <c r="U696" i="3"/>
  <c r="Y1300" i="3"/>
  <c r="X2360" i="3"/>
  <c r="U2360" i="3"/>
  <c r="X83" i="3"/>
  <c r="T83" i="3"/>
  <c r="T1488" i="3"/>
  <c r="X851" i="3"/>
  <c r="U851" i="3"/>
  <c r="Y461" i="3"/>
  <c r="X142" i="3"/>
  <c r="W142" i="3"/>
  <c r="U142" i="3"/>
  <c r="T1532" i="3"/>
  <c r="W1532" i="3"/>
  <c r="U1532" i="3"/>
  <c r="X1532" i="3"/>
  <c r="Y1485" i="3"/>
  <c r="U1485" i="3"/>
  <c r="W1326" i="3"/>
  <c r="U1326" i="3"/>
  <c r="Y1693" i="3"/>
  <c r="Y1107" i="3"/>
  <c r="X1107" i="3"/>
  <c r="Y365" i="3"/>
  <c r="U365" i="3"/>
  <c r="X365" i="3"/>
  <c r="X1264" i="3"/>
  <c r="Y1264" i="3"/>
  <c r="X966" i="3"/>
  <c r="U966" i="3"/>
  <c r="X259" i="3"/>
  <c r="U259" i="3"/>
  <c r="Y1328" i="3"/>
  <c r="Y1799" i="3"/>
  <c r="X1493" i="3"/>
  <c r="U1493" i="3"/>
  <c r="Y840" i="3"/>
  <c r="Y1534" i="3"/>
  <c r="X305" i="3"/>
  <c r="U305" i="3"/>
  <c r="Y427" i="3"/>
  <c r="W1363" i="3"/>
  <c r="T1363" i="3"/>
  <c r="W1221" i="3"/>
  <c r="T1221" i="3"/>
  <c r="Y1221" i="3"/>
  <c r="U1867" i="3"/>
  <c r="X1867" i="3"/>
  <c r="X2088" i="3"/>
  <c r="U2088" i="3"/>
  <c r="Y127" i="3"/>
  <c r="T609" i="3"/>
  <c r="W1746" i="3"/>
  <c r="T1746" i="3"/>
  <c r="X228" i="3"/>
  <c r="U228" i="3"/>
  <c r="U2299" i="3"/>
  <c r="X2299" i="3"/>
  <c r="Y1779" i="3"/>
  <c r="U1727" i="3"/>
  <c r="T1727" i="3"/>
  <c r="W1727" i="3"/>
  <c r="W1745" i="3"/>
  <c r="T1745" i="3"/>
  <c r="Y2402" i="3"/>
  <c r="U1552" i="3"/>
  <c r="X1552" i="3"/>
  <c r="T663" i="3"/>
  <c r="Y663" i="3"/>
  <c r="W663" i="3"/>
  <c r="X569" i="3"/>
  <c r="U569" i="3"/>
  <c r="U1483" i="3"/>
  <c r="X1483" i="3"/>
  <c r="Y1440" i="3"/>
  <c r="X2173" i="3"/>
  <c r="U2173" i="3"/>
  <c r="U1165" i="3"/>
  <c r="W1165" i="3"/>
  <c r="T1165" i="3"/>
  <c r="X928" i="3"/>
  <c r="U928" i="3"/>
  <c r="T128" i="3"/>
  <c r="W128" i="3"/>
  <c r="X1252" i="3"/>
  <c r="U1252" i="3"/>
  <c r="Y1134" i="3"/>
  <c r="Y2045" i="3"/>
  <c r="X2045" i="3"/>
  <c r="X1829" i="3"/>
  <c r="U1829" i="3"/>
  <c r="U312" i="3"/>
  <c r="Y312" i="3"/>
  <c r="X312" i="3"/>
  <c r="W1314" i="3"/>
  <c r="T1314" i="3"/>
  <c r="U787" i="3"/>
  <c r="X787" i="3"/>
  <c r="Y554" i="3"/>
  <c r="W1774" i="3"/>
  <c r="T1774" i="3"/>
  <c r="T1415" i="3"/>
  <c r="W1415" i="3"/>
  <c r="T1321" i="3"/>
  <c r="T63" i="3"/>
  <c r="W63" i="3"/>
  <c r="X624" i="3"/>
  <c r="U624" i="3"/>
  <c r="W869" i="3"/>
  <c r="U869" i="3"/>
  <c r="T869" i="3"/>
  <c r="X869" i="3"/>
  <c r="Y2333" i="3"/>
  <c r="W779" i="3"/>
  <c r="X779" i="3"/>
  <c r="T779" i="3"/>
  <c r="U397" i="3"/>
  <c r="X397" i="3"/>
  <c r="W1819" i="3"/>
  <c r="T1819" i="3"/>
  <c r="W252" i="3"/>
  <c r="T252" i="3"/>
  <c r="T2040" i="3"/>
  <c r="T810" i="3"/>
  <c r="W810" i="3"/>
  <c r="T414" i="3"/>
  <c r="W414" i="3"/>
  <c r="Y872" i="3"/>
  <c r="W872" i="3"/>
  <c r="T1089" i="3"/>
  <c r="W1089" i="3"/>
  <c r="U2235" i="3"/>
  <c r="U1427" i="3"/>
  <c r="X1427" i="3"/>
  <c r="U1942" i="3"/>
  <c r="Y1942" i="3"/>
  <c r="X1942" i="3"/>
  <c r="X2458" i="3"/>
  <c r="U2458" i="3"/>
  <c r="Y1809" i="3"/>
  <c r="X1809" i="3"/>
  <c r="Y2474" i="3"/>
  <c r="U2474" i="3"/>
  <c r="Y1207" i="3"/>
  <c r="X1207" i="3"/>
  <c r="U1318" i="3"/>
  <c r="Y1318" i="3"/>
  <c r="X50" i="3"/>
  <c r="U50" i="3"/>
  <c r="Y1102" i="3"/>
  <c r="X1102" i="3"/>
  <c r="U1102" i="3"/>
  <c r="U1632" i="3"/>
  <c r="Y1632" i="3"/>
  <c r="Y539" i="3"/>
  <c r="U539" i="3"/>
  <c r="X474" i="3"/>
  <c r="Y1405" i="3"/>
  <c r="T1405" i="3"/>
  <c r="W1405" i="3"/>
  <c r="Y2002" i="3"/>
  <c r="X2002" i="3"/>
  <c r="U557" i="3"/>
  <c r="X557" i="3"/>
  <c r="U1094" i="3"/>
  <c r="X1094" i="3"/>
  <c r="X2018" i="3"/>
  <c r="Y2018" i="3"/>
  <c r="U184" i="3"/>
  <c r="X184" i="3"/>
  <c r="U2295" i="3"/>
  <c r="X2295" i="3"/>
  <c r="U138" i="3"/>
  <c r="Y138" i="3"/>
  <c r="Y2221" i="3"/>
  <c r="Y1476" i="3"/>
  <c r="X1476" i="3"/>
  <c r="U1476" i="3"/>
  <c r="Y1250" i="3"/>
  <c r="X1250" i="3"/>
  <c r="X1034" i="3"/>
  <c r="U1034" i="3"/>
  <c r="U1385" i="3"/>
  <c r="Y1385" i="3"/>
  <c r="U84" i="3"/>
  <c r="Y84" i="3"/>
  <c r="U514" i="3"/>
  <c r="U830" i="3"/>
  <c r="X830" i="3"/>
  <c r="Y870" i="3"/>
  <c r="U870" i="3"/>
  <c r="Y1614" i="3"/>
  <c r="U1149" i="3"/>
  <c r="Y1149" i="3"/>
  <c r="Y156" i="3"/>
  <c r="X1418" i="3"/>
  <c r="Y1418" i="3"/>
  <c r="U1418" i="3"/>
  <c r="X1141" i="3"/>
  <c r="U1141" i="3"/>
  <c r="U86" i="3"/>
  <c r="X86" i="3"/>
  <c r="X2176" i="3"/>
  <c r="U2176" i="3"/>
  <c r="X1934" i="3"/>
  <c r="U1934" i="3"/>
  <c r="Y1117" i="3"/>
  <c r="U1117" i="3"/>
  <c r="U808" i="3"/>
  <c r="X808" i="3"/>
  <c r="Y1610" i="3"/>
  <c r="X705" i="3"/>
  <c r="U705" i="3"/>
  <c r="U1655" i="3"/>
  <c r="Y1655" i="3"/>
  <c r="X1655" i="3"/>
  <c r="U817" i="3"/>
  <c r="Y817" i="3"/>
  <c r="U2255" i="3"/>
  <c r="Y2255" i="3"/>
  <c r="X1631" i="3"/>
  <c r="Y1631" i="3"/>
  <c r="U1631" i="3"/>
  <c r="Y2300" i="3"/>
  <c r="U2300" i="3"/>
  <c r="U2334" i="3"/>
  <c r="Y2334" i="3"/>
  <c r="X2334" i="3"/>
  <c r="Y60" i="3"/>
  <c r="X60" i="3"/>
  <c r="U60" i="3"/>
  <c r="U1521" i="3"/>
  <c r="X1521" i="3"/>
  <c r="Y2395" i="3"/>
  <c r="U735" i="3"/>
  <c r="X735" i="3"/>
  <c r="Y515" i="3"/>
  <c r="U515" i="3"/>
  <c r="X515" i="3"/>
  <c r="Y1316" i="3"/>
  <c r="X1316" i="3"/>
  <c r="X1344" i="3"/>
  <c r="U1344" i="3"/>
  <c r="Y1344" i="3"/>
  <c r="X1662" i="3"/>
  <c r="U1662" i="3"/>
  <c r="Y691" i="3"/>
  <c r="U691" i="3"/>
  <c r="X691" i="3"/>
  <c r="U1391" i="3"/>
  <c r="X1391" i="3"/>
  <c r="X783" i="3"/>
  <c r="U783" i="3"/>
  <c r="Y783" i="3"/>
  <c r="Y2260" i="3"/>
  <c r="U2260" i="3"/>
  <c r="X2260" i="3"/>
  <c r="Y567" i="3"/>
  <c r="U567" i="3"/>
  <c r="X567" i="3"/>
  <c r="X487" i="3"/>
  <c r="U487" i="3"/>
  <c r="Y1061" i="3"/>
  <c r="Y2382" i="3"/>
  <c r="X2382" i="3"/>
  <c r="Y1758" i="3"/>
  <c r="X1932" i="3"/>
  <c r="U1932" i="3"/>
  <c r="Y1932" i="3"/>
  <c r="X450" i="3"/>
  <c r="U450" i="3"/>
  <c r="W56" i="3"/>
  <c r="T56" i="3"/>
  <c r="T945" i="3"/>
  <c r="W945" i="3"/>
  <c r="T1688" i="3"/>
  <c r="W1688" i="3"/>
  <c r="T1086" i="3"/>
  <c r="W1086" i="3"/>
  <c r="T1114" i="3"/>
  <c r="Y1114" i="3"/>
  <c r="W1114" i="3"/>
  <c r="Y885" i="3"/>
  <c r="W885" i="3"/>
  <c r="X1417" i="3"/>
  <c r="U1417" i="3"/>
  <c r="T1417" i="3"/>
  <c r="W1290" i="3"/>
  <c r="T1290" i="3"/>
  <c r="X1353" i="3"/>
  <c r="U1353" i="3"/>
  <c r="T123" i="3"/>
  <c r="W123" i="3"/>
  <c r="T294" i="3"/>
  <c r="W294" i="3"/>
  <c r="U294" i="3"/>
  <c r="Y23" i="3"/>
  <c r="Y974" i="3"/>
  <c r="U1012" i="3"/>
  <c r="W83" i="3"/>
  <c r="Y2235" i="3"/>
  <c r="T209" i="3"/>
  <c r="W209" i="3"/>
  <c r="Y1241" i="3"/>
  <c r="Y2493" i="3"/>
  <c r="U855" i="3"/>
  <c r="X855" i="3"/>
  <c r="U1588" i="3"/>
  <c r="W1321" i="3"/>
  <c r="X2493" i="3"/>
  <c r="X605" i="3"/>
  <c r="X770" i="3"/>
  <c r="U770" i="3"/>
  <c r="Y1436" i="3"/>
  <c r="U452" i="3"/>
  <c r="AA452" i="3" s="1"/>
  <c r="W452" i="3"/>
  <c r="U417" i="3"/>
  <c r="X417" i="3"/>
  <c r="Y662" i="3"/>
  <c r="Y2411" i="3"/>
  <c r="U2411" i="3"/>
  <c r="T1868" i="3"/>
  <c r="T2345" i="3"/>
  <c r="X156" i="3"/>
  <c r="X309" i="3"/>
  <c r="U309" i="3"/>
  <c r="T409" i="3"/>
  <c r="Y409" i="3"/>
  <c r="W409" i="3"/>
  <c r="Y1926" i="3"/>
  <c r="W1926" i="3"/>
  <c r="T1926" i="3"/>
  <c r="U1817" i="3"/>
  <c r="X1817" i="3"/>
  <c r="W36" i="3"/>
  <c r="W2345" i="3"/>
  <c r="U899" i="3"/>
  <c r="U2045" i="3"/>
  <c r="T1949" i="3"/>
  <c r="U474" i="3"/>
  <c r="U1250" i="3"/>
  <c r="U544" i="3"/>
  <c r="X544" i="3"/>
  <c r="X250" i="3"/>
  <c r="U250" i="3"/>
  <c r="Y1349" i="3"/>
  <c r="X1349" i="3"/>
  <c r="Y551" i="3"/>
  <c r="U2079" i="3"/>
  <c r="Y1829" i="3"/>
  <c r="X2143" i="3"/>
  <c r="U577" i="3"/>
  <c r="U2210" i="3"/>
  <c r="X2210" i="3"/>
  <c r="W1549" i="3"/>
  <c r="T607" i="3"/>
  <c r="W607" i="3"/>
  <c r="T1048" i="3"/>
  <c r="W1048" i="3"/>
  <c r="Y1271" i="3"/>
  <c r="X641" i="3"/>
  <c r="U641" i="3"/>
  <c r="X930" i="3"/>
  <c r="U930" i="3"/>
  <c r="Y930" i="3"/>
  <c r="X1084" i="3"/>
  <c r="X899" i="3"/>
  <c r="U1592" i="3"/>
  <c r="U1207" i="3"/>
  <c r="U2221" i="3"/>
  <c r="Y128" i="3"/>
  <c r="T1669" i="3"/>
  <c r="U345" i="3"/>
  <c r="X1446" i="3"/>
  <c r="X878" i="3"/>
  <c r="U878" i="3"/>
  <c r="W62" i="3"/>
  <c r="X62" i="3"/>
  <c r="T62" i="3"/>
  <c r="T872" i="3"/>
  <c r="Y1427" i="3"/>
  <c r="W609" i="3"/>
  <c r="Y2394" i="3"/>
  <c r="Y611" i="3"/>
  <c r="W611" i="3"/>
  <c r="U1786" i="3"/>
  <c r="X1786" i="3"/>
  <c r="Y1584" i="3"/>
  <c r="U1338" i="3"/>
  <c r="Y1338" i="3"/>
  <c r="X1338" i="3"/>
  <c r="Y1072" i="3"/>
  <c r="X1072" i="3"/>
  <c r="Y36" i="3"/>
  <c r="Y1084" i="3"/>
  <c r="U1084" i="3"/>
  <c r="X1485" i="3"/>
  <c r="X1318" i="3"/>
  <c r="U1303" i="3"/>
  <c r="Y1167" i="3"/>
  <c r="X1946" i="3"/>
  <c r="W1754" i="3"/>
  <c r="W1488" i="3"/>
  <c r="Y2345" i="3"/>
  <c r="Y437" i="3"/>
  <c r="Y1826" i="3"/>
  <c r="U1767" i="3"/>
  <c r="X1767" i="3"/>
  <c r="T722" i="3"/>
  <c r="W722" i="3"/>
  <c r="X1868" i="3"/>
  <c r="Y295" i="3"/>
  <c r="Y2423" i="3"/>
  <c r="Y2396" i="3"/>
  <c r="X2396" i="3"/>
  <c r="U2396" i="3"/>
  <c r="Y2450" i="3"/>
  <c r="Y1324" i="3"/>
  <c r="W1170" i="3"/>
  <c r="T1170" i="3"/>
  <c r="X1370" i="3"/>
  <c r="Y1370" i="3"/>
  <c r="U866" i="3"/>
  <c r="U1320" i="3"/>
  <c r="W2040" i="3"/>
  <c r="W991" i="3"/>
  <c r="U799" i="3"/>
  <c r="U2238" i="3"/>
  <c r="U809" i="3"/>
  <c r="X1474" i="3"/>
  <c r="X291" i="3"/>
  <c r="X2489" i="3"/>
  <c r="X1147" i="3"/>
  <c r="X810" i="3"/>
  <c r="T1324" i="3"/>
  <c r="X1283" i="3"/>
  <c r="Y2185" i="3"/>
  <c r="U1611" i="3"/>
  <c r="U2226" i="3"/>
  <c r="U519" i="3"/>
  <c r="U521" i="3"/>
  <c r="Y559" i="3"/>
  <c r="Y1930" i="3"/>
  <c r="X485" i="3"/>
  <c r="Y2203" i="3"/>
  <c r="X418" i="3"/>
  <c r="X843" i="3"/>
  <c r="U1368" i="3"/>
  <c r="X2082" i="3"/>
  <c r="X1434" i="3"/>
  <c r="U1484" i="3"/>
  <c r="U373" i="3"/>
  <c r="X2286" i="3"/>
  <c r="X1126" i="3"/>
  <c r="Y1606" i="3"/>
  <c r="Y693" i="3"/>
  <c r="Y2079" i="3"/>
  <c r="U2395" i="3"/>
  <c r="U1747" i="3"/>
  <c r="T259" i="3"/>
  <c r="Y1320" i="3"/>
  <c r="Y1850" i="3"/>
  <c r="W2053" i="3"/>
  <c r="U1582" i="3"/>
  <c r="Y809" i="3"/>
  <c r="T773" i="3"/>
  <c r="T1334" i="3"/>
  <c r="U995" i="3"/>
  <c r="Y674" i="3"/>
  <c r="U892" i="3"/>
  <c r="U122" i="3"/>
  <c r="U1693" i="3"/>
  <c r="Y514" i="3"/>
  <c r="Y1772" i="3"/>
  <c r="X1764" i="3"/>
  <c r="X2399" i="3"/>
  <c r="W770" i="3"/>
  <c r="Y2110" i="3"/>
  <c r="U753" i="3"/>
  <c r="Y1916" i="3"/>
  <c r="U1091" i="3"/>
  <c r="U1930" i="3"/>
  <c r="U701" i="3"/>
  <c r="X701" i="3"/>
  <c r="T1080" i="3"/>
  <c r="Y1080" i="3"/>
  <c r="U1992" i="3"/>
  <c r="U1687" i="3"/>
  <c r="Y1902" i="3"/>
  <c r="Y1115" i="3"/>
  <c r="X789" i="3"/>
  <c r="X76" i="3"/>
  <c r="U2490" i="3"/>
  <c r="W42" i="3"/>
  <c r="T42" i="3"/>
  <c r="X42" i="3"/>
  <c r="Y519" i="3"/>
  <c r="Y1283" i="3"/>
  <c r="X2226" i="3"/>
  <c r="Y1611" i="3"/>
  <c r="U1688" i="3"/>
  <c r="X1688" i="3"/>
  <c r="U1290" i="3"/>
  <c r="X1290" i="3"/>
  <c r="U1850" i="3"/>
  <c r="X1850" i="3"/>
  <c r="Y2226" i="3"/>
  <c r="U1324" i="3"/>
  <c r="Y112" i="3"/>
  <c r="X112" i="3"/>
  <c r="U112" i="3"/>
  <c r="X1421" i="3"/>
  <c r="Y1421" i="3"/>
  <c r="U47" i="3"/>
  <c r="Y1931" i="3"/>
  <c r="Y496" i="3"/>
  <c r="X144" i="3"/>
  <c r="Y144" i="3"/>
  <c r="U458" i="3"/>
  <c r="Y458" i="3"/>
  <c r="X458" i="3"/>
  <c r="X510" i="3"/>
  <c r="Y510" i="3"/>
  <c r="U510" i="3"/>
  <c r="Y1258" i="3"/>
  <c r="X1258" i="3"/>
  <c r="Y1646" i="3"/>
  <c r="X96" i="3"/>
  <c r="Y96" i="3"/>
  <c r="Y1703" i="3"/>
  <c r="U1703" i="3"/>
  <c r="Y2303" i="3"/>
  <c r="U2303" i="3"/>
  <c r="X1807" i="3"/>
  <c r="Y1807" i="3"/>
  <c r="U1777" i="3"/>
  <c r="X1238" i="3"/>
  <c r="U1238" i="3"/>
  <c r="X588" i="3"/>
  <c r="U588" i="3"/>
  <c r="Y1819" i="3"/>
  <c r="X1819" i="3"/>
  <c r="Y1629" i="3"/>
  <c r="U1226" i="3"/>
  <c r="U834" i="3"/>
  <c r="X834" i="3"/>
  <c r="Y167" i="3"/>
  <c r="X167" i="3"/>
  <c r="U1714" i="3"/>
  <c r="Y1845" i="3"/>
  <c r="X1845" i="3"/>
  <c r="Y1373" i="3"/>
  <c r="U1373" i="3"/>
  <c r="U1283" i="3"/>
  <c r="Y666" i="3"/>
  <c r="X2294" i="3"/>
  <c r="U1049" i="3"/>
  <c r="U310" i="3"/>
  <c r="X1146" i="3"/>
  <c r="U1146" i="3"/>
  <c r="X64" i="3"/>
  <c r="U64" i="3"/>
  <c r="X1724" i="3"/>
  <c r="U1724" i="3"/>
  <c r="Y521" i="3"/>
  <c r="U1244" i="3"/>
  <c r="Y1244" i="3"/>
  <c r="U1341" i="3"/>
  <c r="Y1341" i="3"/>
  <c r="X1341" i="3"/>
  <c r="U2386" i="3"/>
  <c r="X2386" i="3"/>
  <c r="Y2386" i="3"/>
  <c r="X2135" i="3"/>
  <c r="Y2135" i="3"/>
  <c r="U2508" i="3"/>
  <c r="Y2508" i="3"/>
  <c r="X519" i="3"/>
  <c r="Y524" i="3"/>
  <c r="U2385" i="3"/>
  <c r="Y2385" i="3"/>
  <c r="X2278" i="3"/>
  <c r="Y2278" i="3"/>
  <c r="U444" i="3"/>
  <c r="Y444" i="3"/>
  <c r="U908" i="3"/>
  <c r="Y1327" i="3"/>
  <c r="U1327" i="3"/>
  <c r="U1053" i="3"/>
  <c r="Y1053" i="3"/>
  <c r="Y2251" i="3"/>
  <c r="U2251" i="3"/>
  <c r="Y1856" i="3"/>
  <c r="U1856" i="3"/>
  <c r="X1709" i="3"/>
  <c r="Y1709" i="3"/>
  <c r="U1709" i="3"/>
  <c r="U1381" i="3"/>
  <c r="X1381" i="3"/>
  <c r="U2074" i="3"/>
  <c r="Y2074" i="3"/>
  <c r="Y1820" i="3"/>
  <c r="X1820" i="3"/>
  <c r="T550" i="3"/>
  <c r="U550" i="3"/>
  <c r="U2347" i="3"/>
  <c r="Y1120" i="3"/>
  <c r="W1224" i="3"/>
  <c r="U1224" i="3"/>
  <c r="Y582" i="3"/>
  <c r="Y1812" i="3"/>
  <c r="Y1343" i="3"/>
  <c r="U1189" i="3"/>
  <c r="X1239" i="3"/>
  <c r="T2036" i="3"/>
  <c r="W2036" i="3"/>
  <c r="X1425" i="3"/>
  <c r="U1425" i="3"/>
  <c r="X750" i="3"/>
  <c r="U750" i="3"/>
  <c r="Y1362" i="3"/>
  <c r="U835" i="3"/>
  <c r="X835" i="3"/>
  <c r="Y70" i="3"/>
  <c r="U1585" i="3"/>
  <c r="X1585" i="3"/>
  <c r="U1936" i="3"/>
  <c r="X1936" i="3"/>
  <c r="X549" i="3"/>
  <c r="U549" i="3"/>
  <c r="U172" i="3"/>
  <c r="X172" i="3"/>
  <c r="U1169" i="3"/>
  <c r="X392" i="3"/>
  <c r="U392" i="3"/>
  <c r="Y50" i="3"/>
  <c r="Y797" i="3"/>
  <c r="X1610" i="3"/>
  <c r="U1610" i="3"/>
  <c r="Y1339" i="3"/>
  <c r="U1339" i="3"/>
  <c r="Y1661" i="3"/>
  <c r="X2326" i="3"/>
  <c r="U74" i="3"/>
  <c r="X74" i="3"/>
  <c r="X559" i="3"/>
  <c r="X1930" i="3"/>
  <c r="X2074" i="3"/>
  <c r="X2188" i="3"/>
  <c r="U2188" i="3"/>
  <c r="X764" i="3"/>
  <c r="X1815" i="3"/>
  <c r="X433" i="3"/>
  <c r="U433" i="3"/>
  <c r="X1553" i="3"/>
  <c r="Y2506" i="3"/>
  <c r="X237" i="3"/>
  <c r="Y237" i="3"/>
  <c r="X776" i="3"/>
  <c r="T1110" i="3"/>
  <c r="U1110" i="3"/>
  <c r="Y165" i="3"/>
  <c r="X1607" i="3"/>
  <c r="U1607" i="3"/>
  <c r="U1614" i="3"/>
  <c r="X2378" i="3"/>
  <c r="X1723" i="3"/>
  <c r="Y1535" i="3"/>
  <c r="X1582" i="3"/>
  <c r="U1764" i="3"/>
  <c r="Y1764" i="3"/>
  <c r="X1064" i="3"/>
  <c r="U149" i="3"/>
  <c r="U1876" i="3"/>
  <c r="U1474" i="3"/>
  <c r="U1026" i="3"/>
  <c r="U559" i="3"/>
  <c r="U2457" i="3"/>
  <c r="X441" i="3"/>
  <c r="Y1411" i="3"/>
  <c r="U671" i="3"/>
  <c r="T660" i="3"/>
  <c r="U447" i="3"/>
  <c r="Y1743" i="3"/>
  <c r="Y1268" i="3"/>
  <c r="Y1100" i="3"/>
  <c r="T1162" i="3"/>
  <c r="X1974" i="3"/>
  <c r="U1343" i="3"/>
  <c r="X1348" i="3"/>
  <c r="U1830" i="3"/>
  <c r="Y1896" i="3"/>
  <c r="AA2736" i="3"/>
  <c r="X597" i="3"/>
  <c r="X2140" i="3"/>
  <c r="U1198" i="3"/>
  <c r="X753" i="3"/>
  <c r="W664" i="3"/>
  <c r="U130" i="3"/>
  <c r="W2499" i="3"/>
  <c r="AA2541" i="3"/>
  <c r="Y1991" i="3"/>
  <c r="X673" i="3"/>
  <c r="X1166" i="3"/>
  <c r="AA2918" i="3"/>
  <c r="X1743" i="3"/>
  <c r="U951" i="3"/>
  <c r="X137" i="3"/>
  <c r="X1645" i="3"/>
  <c r="Y1790" i="3"/>
  <c r="T140" i="3"/>
  <c r="U2217" i="3"/>
  <c r="W1052" i="3"/>
  <c r="U140" i="3"/>
  <c r="X1144" i="3"/>
  <c r="X1611" i="3"/>
  <c r="U1126" i="3"/>
  <c r="AA2691" i="3"/>
  <c r="U209" i="3"/>
  <c r="U1629" i="3"/>
  <c r="Y989" i="3"/>
  <c r="T989" i="3"/>
  <c r="W989" i="3"/>
  <c r="U507" i="3"/>
  <c r="T1332" i="3"/>
  <c r="U175" i="3"/>
  <c r="Y1409" i="3"/>
  <c r="T1641" i="3"/>
  <c r="W1641" i="3"/>
  <c r="Y2457" i="3"/>
  <c r="U1210" i="3"/>
  <c r="X1210" i="3"/>
  <c r="X1593" i="3"/>
  <c r="U1593" i="3"/>
  <c r="Y1593" i="3"/>
  <c r="Y489" i="3"/>
  <c r="U489" i="3"/>
  <c r="Y1237" i="3"/>
  <c r="U1237" i="3"/>
  <c r="X473" i="3"/>
  <c r="U473" i="3"/>
  <c r="Y473" i="3"/>
  <c r="X991" i="3"/>
  <c r="Y991" i="3"/>
  <c r="U991" i="3"/>
  <c r="U867" i="3"/>
  <c r="X867" i="3"/>
  <c r="Y1458" i="3"/>
  <c r="X1458" i="3"/>
  <c r="U2425" i="3"/>
  <c r="X2425" i="3"/>
  <c r="U1751" i="3"/>
  <c r="X1751" i="3"/>
  <c r="U1382" i="3"/>
  <c r="Y1382" i="3"/>
  <c r="T2131" i="3"/>
  <c r="W2131" i="3"/>
  <c r="X1153" i="3"/>
  <c r="X1941" i="3"/>
  <c r="U1941" i="3"/>
  <c r="Y1941" i="3"/>
  <c r="Y2287" i="3"/>
  <c r="U2287" i="3"/>
  <c r="Y326" i="3"/>
  <c r="Y2121" i="3"/>
  <c r="U2121" i="3"/>
  <c r="U1311" i="3"/>
  <c r="Y1311" i="3"/>
  <c r="Y90" i="3"/>
  <c r="X90" i="3"/>
  <c r="X865" i="3"/>
  <c r="Y865" i="3"/>
  <c r="Y181" i="3"/>
  <c r="X181" i="3"/>
  <c r="U181" i="3"/>
  <c r="X454" i="3"/>
  <c r="Y454" i="3"/>
  <c r="Y1775" i="3"/>
  <c r="X1775" i="3"/>
  <c r="U1775" i="3"/>
  <c r="X677" i="3"/>
  <c r="Y677" i="3"/>
  <c r="U852" i="3"/>
  <c r="Y852" i="3"/>
  <c r="X852" i="3"/>
  <c r="Y630" i="3"/>
  <c r="X1638" i="3"/>
  <c r="Y1638" i="3"/>
  <c r="U134" i="3"/>
  <c r="Y134" i="3"/>
  <c r="Y722" i="3"/>
  <c r="X722" i="3"/>
  <c r="Y825" i="3"/>
  <c r="U825" i="3"/>
  <c r="Y2228" i="3"/>
  <c r="U2228" i="3"/>
  <c r="U2301" i="3"/>
  <c r="X648" i="3"/>
  <c r="Y648" i="3"/>
  <c r="X434" i="3"/>
  <c r="U434" i="3"/>
  <c r="X2499" i="3"/>
  <c r="U2499" i="3"/>
  <c r="T2499" i="3"/>
  <c r="U1018" i="3"/>
  <c r="W1284" i="3"/>
  <c r="Y285" i="3"/>
  <c r="U285" i="3"/>
  <c r="Y1086" i="3"/>
  <c r="X1086" i="3"/>
  <c r="X325" i="3"/>
  <c r="U325" i="3"/>
  <c r="X1366" i="3"/>
  <c r="U1366" i="3"/>
  <c r="Y1366" i="3"/>
  <c r="U1386" i="3"/>
  <c r="Y1386" i="3"/>
  <c r="X1386" i="3"/>
  <c r="Y625" i="3"/>
  <c r="U2503" i="3"/>
  <c r="Y2503" i="3"/>
  <c r="U455" i="3"/>
  <c r="Y455" i="3"/>
  <c r="U2285" i="3"/>
  <c r="Y2285" i="3"/>
  <c r="Y208" i="3"/>
  <c r="X208" i="3"/>
  <c r="U208" i="3"/>
  <c r="U1194" i="3"/>
  <c r="X1194" i="3"/>
  <c r="W630" i="3"/>
  <c r="Y1139" i="3"/>
  <c r="X2107" i="3"/>
  <c r="U2107" i="3"/>
  <c r="W2107" i="3"/>
  <c r="Y33" i="3"/>
  <c r="Y194" i="3"/>
  <c r="U1542" i="3"/>
  <c r="W1652" i="3"/>
  <c r="X1026" i="3"/>
  <c r="T1409" i="3"/>
  <c r="Y1748" i="3"/>
  <c r="U468" i="3"/>
  <c r="X468" i="3"/>
  <c r="Y468" i="3"/>
  <c r="Y509" i="3"/>
  <c r="X1887" i="3"/>
  <c r="U1887" i="3"/>
  <c r="X2351" i="3"/>
  <c r="U2351" i="3"/>
  <c r="Y2485" i="3"/>
  <c r="U2090" i="3"/>
  <c r="Y46" i="3"/>
  <c r="X46" i="3"/>
  <c r="U46" i="3"/>
  <c r="X1862" i="3"/>
  <c r="Y1862" i="3"/>
  <c r="U2314" i="3"/>
  <c r="Y2314" i="3"/>
  <c r="X115" i="3"/>
  <c r="Y1041" i="3"/>
  <c r="U1041" i="3"/>
  <c r="U629" i="3"/>
  <c r="U494" i="3"/>
  <c r="X494" i="3"/>
  <c r="Y494" i="3"/>
  <c r="U828" i="3"/>
  <c r="Y828" i="3"/>
  <c r="X2274" i="3"/>
  <c r="Y2274" i="3"/>
  <c r="Y578" i="3"/>
  <c r="U578" i="3"/>
  <c r="X689" i="3"/>
  <c r="U689" i="3"/>
  <c r="X130" i="3"/>
  <c r="W130" i="3"/>
  <c r="W1602" i="3"/>
  <c r="U2509" i="3"/>
  <c r="X2509" i="3"/>
  <c r="Y2509" i="3"/>
  <c r="X2064" i="3"/>
  <c r="U2064" i="3"/>
  <c r="Y1317" i="3"/>
  <c r="U1317" i="3"/>
  <c r="U847" i="3"/>
  <c r="X847" i="3"/>
  <c r="X2435" i="3"/>
  <c r="U2435" i="3"/>
  <c r="X829" i="3"/>
  <c r="U1456" i="3"/>
  <c r="X1456" i="3"/>
  <c r="X706" i="3"/>
  <c r="Y706" i="3"/>
  <c r="Y1074" i="3"/>
  <c r="X1074" i="3"/>
  <c r="U1776" i="3"/>
  <c r="Y1776" i="3"/>
  <c r="Y1403" i="3"/>
  <c r="X1403" i="3"/>
  <c r="U1403" i="3"/>
  <c r="Y501" i="3"/>
  <c r="W1157" i="3"/>
  <c r="T1157" i="3"/>
  <c r="T2014" i="3"/>
  <c r="W2014" i="3"/>
  <c r="T1874" i="3"/>
  <c r="W1874" i="3"/>
  <c r="X1212" i="3"/>
  <c r="U1212" i="3"/>
  <c r="Y1487" i="3"/>
  <c r="T1435" i="3"/>
  <c r="W1435" i="3"/>
  <c r="U685" i="3"/>
  <c r="X685" i="3"/>
  <c r="X1641" i="3"/>
  <c r="Y1677" i="3"/>
  <c r="T1677" i="3"/>
  <c r="W1677" i="3"/>
  <c r="U1955" i="3"/>
  <c r="Y1955" i="3"/>
  <c r="Y1505" i="3"/>
  <c r="Y638" i="3"/>
  <c r="W1137" i="3"/>
  <c r="T1137" i="3"/>
  <c r="Y1137" i="3"/>
  <c r="Y2267" i="3"/>
  <c r="X1602" i="3"/>
  <c r="X389" i="3"/>
  <c r="U389" i="3"/>
  <c r="W118" i="3"/>
  <c r="T118" i="3"/>
  <c r="Y1216" i="3"/>
  <c r="Y2119" i="3"/>
  <c r="X1533" i="3"/>
  <c r="U1533" i="3"/>
  <c r="Y1065" i="3"/>
  <c r="W306" i="3"/>
  <c r="T306" i="3"/>
  <c r="Y358" i="3"/>
  <c r="W358" i="3"/>
  <c r="X621" i="3"/>
  <c r="U621" i="3"/>
  <c r="T811" i="3"/>
  <c r="W811" i="3"/>
  <c r="U661" i="3"/>
  <c r="X661" i="3"/>
  <c r="X2108" i="3"/>
  <c r="U2108" i="3"/>
  <c r="Y1288" i="3"/>
  <c r="Y2132" i="3"/>
  <c r="W853" i="3"/>
  <c r="T853" i="3"/>
  <c r="Y853" i="3"/>
  <c r="W1508" i="3"/>
  <c r="T1508" i="3"/>
  <c r="W2359" i="3"/>
  <c r="Y2359" i="3"/>
  <c r="Y749" i="3"/>
  <c r="X749" i="3"/>
  <c r="U749" i="3"/>
  <c r="U1668" i="3"/>
  <c r="X1668" i="3"/>
  <c r="Y151" i="3"/>
  <c r="T1616" i="3"/>
  <c r="W1616" i="3"/>
  <c r="U1616" i="3"/>
  <c r="Y1465" i="3"/>
  <c r="Y152" i="3"/>
  <c r="W152" i="3"/>
  <c r="Y1666" i="3"/>
  <c r="U1700" i="3"/>
  <c r="X1700" i="3"/>
  <c r="Y485" i="3"/>
  <c r="T1168" i="3"/>
  <c r="W1168" i="3"/>
  <c r="Y1168" i="3"/>
  <c r="T2229" i="3"/>
  <c r="W2229" i="3"/>
  <c r="U1365" i="3"/>
  <c r="W1365" i="3"/>
  <c r="X1365" i="3"/>
  <c r="Y2315" i="3"/>
  <c r="W336" i="3"/>
  <c r="X741" i="3"/>
  <c r="U741" i="3"/>
  <c r="X1884" i="3"/>
  <c r="U1884" i="3"/>
  <c r="U446" i="3"/>
  <c r="X446" i="3"/>
  <c r="U268" i="3"/>
  <c r="X268" i="3"/>
  <c r="T456" i="3"/>
  <c r="W456" i="3"/>
  <c r="Y1842" i="3"/>
  <c r="U116" i="3"/>
  <c r="X116" i="3"/>
  <c r="U1501" i="3"/>
  <c r="T1501" i="3"/>
  <c r="W1501" i="3"/>
  <c r="X1501" i="3"/>
  <c r="Y1694" i="3"/>
  <c r="Y1433" i="3"/>
  <c r="T1628" i="3"/>
  <c r="W1628" i="3"/>
  <c r="X1772" i="3"/>
  <c r="U1772" i="3"/>
  <c r="Y942" i="3"/>
  <c r="X1931" i="3"/>
  <c r="U1931" i="3"/>
  <c r="U1161" i="3"/>
  <c r="X1161" i="3"/>
  <c r="W1672" i="3"/>
  <c r="T1672" i="3"/>
  <c r="X1672" i="3"/>
  <c r="X2332" i="3"/>
  <c r="U2332" i="3"/>
  <c r="X1292" i="3"/>
  <c r="U1292" i="3"/>
  <c r="X2067" i="3"/>
  <c r="U2067" i="3"/>
  <c r="Y500" i="3"/>
  <c r="W643" i="3"/>
  <c r="T1517" i="3"/>
  <c r="X1517" i="3"/>
  <c r="W1517" i="3"/>
  <c r="U1202" i="3"/>
  <c r="X1202" i="3"/>
  <c r="Y422" i="3"/>
  <c r="X2429" i="3"/>
  <c r="U2429" i="3"/>
  <c r="T2070" i="3"/>
  <c r="Y2070" i="3"/>
  <c r="T814" i="3"/>
  <c r="W814" i="3"/>
  <c r="T44" i="3"/>
  <c r="W44" i="3"/>
  <c r="U2203" i="3"/>
  <c r="X2203" i="3"/>
  <c r="U2185" i="3"/>
  <c r="X2185" i="3"/>
  <c r="U1177" i="3"/>
  <c r="X1177" i="3"/>
  <c r="T472" i="3"/>
  <c r="X472" i="3"/>
  <c r="X1683" i="3"/>
  <c r="U1683" i="3"/>
  <c r="Y969" i="3"/>
  <c r="U969" i="3"/>
  <c r="Y2106" i="3"/>
  <c r="T979" i="3"/>
  <c r="Y979" i="3"/>
  <c r="W979" i="3"/>
  <c r="X697" i="3"/>
  <c r="U697" i="3"/>
  <c r="W180" i="3"/>
  <c r="T180" i="3"/>
  <c r="U180" i="3"/>
  <c r="Y1312" i="3"/>
  <c r="W1312" i="3"/>
  <c r="Y2207" i="3"/>
  <c r="Y1161" i="3"/>
  <c r="U690" i="3"/>
  <c r="X690" i="3"/>
  <c r="X560" i="3"/>
  <c r="Y291" i="3"/>
  <c r="T302" i="3"/>
  <c r="W302" i="3"/>
  <c r="T412" i="3"/>
  <c r="W412" i="3"/>
  <c r="X2187" i="3"/>
  <c r="U2187" i="3"/>
  <c r="Y377" i="3"/>
  <c r="T833" i="3"/>
  <c r="X330" i="3"/>
  <c r="U330" i="3"/>
  <c r="X2068" i="3"/>
  <c r="U2068" i="3"/>
  <c r="W469" i="3"/>
  <c r="U469" i="3"/>
  <c r="T469" i="3"/>
  <c r="T762" i="3"/>
  <c r="W762" i="3"/>
  <c r="Y762" i="3"/>
  <c r="Y959" i="3"/>
  <c r="U2005" i="3"/>
  <c r="W2005" i="3"/>
  <c r="T2005" i="3"/>
  <c r="U2110" i="3"/>
  <c r="X2110" i="3"/>
  <c r="U1728" i="3"/>
  <c r="X1728" i="3"/>
  <c r="Y1978" i="3"/>
  <c r="W290" i="3"/>
  <c r="T290" i="3"/>
  <c r="U2427" i="3"/>
  <c r="X2427" i="3"/>
  <c r="Y1482" i="3"/>
  <c r="X1482" i="3"/>
  <c r="U1052" i="3"/>
  <c r="Y1052" i="3"/>
  <c r="Y2325" i="3"/>
  <c r="U1953" i="3"/>
  <c r="X1953" i="3"/>
  <c r="Y1937" i="3"/>
  <c r="Y2007" i="3"/>
  <c r="U2007" i="3"/>
  <c r="X1787" i="3"/>
  <c r="Y1787" i="3"/>
  <c r="X1733" i="3"/>
  <c r="U1733" i="3"/>
  <c r="U576" i="3"/>
  <c r="X576" i="3"/>
  <c r="Y576" i="3"/>
  <c r="U1138" i="3"/>
  <c r="Y1138" i="3"/>
  <c r="Y1569" i="3"/>
  <c r="X1569" i="3"/>
  <c r="U506" i="3"/>
  <c r="Y506" i="3"/>
  <c r="U1142" i="3"/>
  <c r="X1142" i="3"/>
  <c r="X1063" i="3"/>
  <c r="U1063" i="3"/>
  <c r="Y1265" i="3"/>
  <c r="U1265" i="3"/>
  <c r="X737" i="3"/>
  <c r="U737" i="3"/>
  <c r="Y44" i="3"/>
  <c r="X44" i="3"/>
  <c r="U44" i="3"/>
  <c r="U2370" i="3"/>
  <c r="X2370" i="3"/>
  <c r="U791" i="3"/>
  <c r="X791" i="3"/>
  <c r="Y580" i="3"/>
  <c r="X580" i="3"/>
  <c r="U784" i="3"/>
  <c r="Y784" i="3"/>
  <c r="U508" i="3"/>
  <c r="X508" i="3"/>
  <c r="U1844" i="3"/>
  <c r="Y513" i="3"/>
  <c r="X513" i="3"/>
  <c r="Y1653" i="3"/>
  <c r="Y837" i="3"/>
  <c r="Y1660" i="3"/>
  <c r="U1660" i="3"/>
  <c r="U592" i="3"/>
  <c r="X592" i="3"/>
  <c r="Y2167" i="3"/>
  <c r="U2167" i="3"/>
  <c r="X2167" i="3"/>
  <c r="Y462" i="3"/>
  <c r="U462" i="3"/>
  <c r="U1617" i="3"/>
  <c r="X1617" i="3"/>
  <c r="U1460" i="3"/>
  <c r="Y1460" i="3"/>
  <c r="Y1635" i="3"/>
  <c r="X535" i="3"/>
  <c r="T1365" i="3"/>
  <c r="T130" i="3"/>
  <c r="Y1641" i="3"/>
  <c r="T2107" i="3"/>
  <c r="U248" i="3"/>
  <c r="X248" i="3"/>
  <c r="Y1704" i="3"/>
  <c r="X1704" i="3"/>
  <c r="U2062" i="3"/>
  <c r="X2062" i="3"/>
  <c r="Y2277" i="3"/>
  <c r="U2277" i="3"/>
  <c r="X2277" i="3"/>
  <c r="X2172" i="3"/>
  <c r="Y2172" i="3"/>
  <c r="U2172" i="3"/>
  <c r="X1494" i="3"/>
  <c r="U1494" i="3"/>
  <c r="W1266" i="3"/>
  <c r="X1508" i="3"/>
  <c r="W1928" i="3"/>
  <c r="X1584" i="3"/>
  <c r="T1694" i="3"/>
  <c r="W2070" i="3"/>
  <c r="X196" i="3"/>
  <c r="U196" i="3"/>
  <c r="W68" i="3"/>
  <c r="T68" i="3"/>
  <c r="Y68" i="3"/>
  <c r="W1910" i="3"/>
  <c r="U1508" i="3"/>
  <c r="W1694" i="3"/>
  <c r="Y1683" i="3"/>
  <c r="U1756" i="3"/>
  <c r="U2229" i="3"/>
  <c r="X1100" i="3"/>
  <c r="X2508" i="3"/>
  <c r="U1913" i="3"/>
  <c r="U1569" i="3"/>
  <c r="T152" i="3"/>
  <c r="W1110" i="3"/>
  <c r="T1061" i="3"/>
  <c r="U1871" i="3"/>
  <c r="U1461" i="3"/>
  <c r="T849" i="3"/>
  <c r="U2445" i="3"/>
  <c r="U2450" i="3"/>
  <c r="U326" i="3"/>
  <c r="U1561" i="3"/>
  <c r="W1296" i="3"/>
  <c r="X1804" i="3"/>
  <c r="Y553" i="3"/>
  <c r="Y1011" i="3"/>
  <c r="X1644" i="3"/>
  <c r="AA2899" i="3"/>
  <c r="T2485" i="3"/>
  <c r="T2307" i="3"/>
  <c r="W932" i="3"/>
  <c r="U938" i="3"/>
  <c r="U1937" i="3"/>
  <c r="X1411" i="3"/>
  <c r="W2282" i="3"/>
  <c r="W1226" i="3"/>
  <c r="W2147" i="3"/>
  <c r="W396" i="3"/>
  <c r="AA2799" i="3"/>
  <c r="W1793" i="3"/>
  <c r="AA2553" i="3"/>
  <c r="T664" i="3"/>
  <c r="W909" i="3"/>
  <c r="W764" i="3"/>
  <c r="T2222" i="3"/>
  <c r="X173" i="3"/>
  <c r="U1537" i="3"/>
  <c r="X816" i="3"/>
  <c r="T256" i="3"/>
  <c r="Y258" i="3"/>
  <c r="X1039" i="3"/>
  <c r="Y637" i="3"/>
  <c r="X637" i="3"/>
  <c r="U2216" i="3"/>
  <c r="U56" i="3"/>
  <c r="Y2422" i="3"/>
  <c r="Y747" i="3"/>
  <c r="U1039" i="3"/>
  <c r="X423" i="3"/>
  <c r="U826" i="3"/>
  <c r="X1591" i="3"/>
  <c r="X1652" i="3"/>
  <c r="X2150" i="3"/>
  <c r="U1906" i="3"/>
  <c r="X1351" i="3"/>
  <c r="X1866" i="3"/>
  <c r="X320" i="3"/>
  <c r="U299" i="3"/>
  <c r="Y59" i="3"/>
  <c r="X1121" i="3"/>
  <c r="Y1121" i="3"/>
  <c r="U1121" i="3"/>
  <c r="Y1690" i="3"/>
  <c r="X1690" i="3"/>
  <c r="Y1119" i="3"/>
  <c r="U1586" i="3"/>
  <c r="U1834" i="3"/>
  <c r="Y1834" i="3"/>
  <c r="Y397" i="3"/>
  <c r="Y1960" i="3"/>
  <c r="U1960" i="3"/>
  <c r="U665" i="3"/>
  <c r="U421" i="3"/>
  <c r="Y421" i="3"/>
  <c r="Y1886" i="3"/>
  <c r="X1886" i="3"/>
  <c r="U1886" i="3"/>
  <c r="U738" i="3"/>
  <c r="X1559" i="3"/>
  <c r="U1559" i="3"/>
  <c r="Y1559" i="3"/>
  <c r="Y1997" i="3"/>
  <c r="X1696" i="3"/>
  <c r="U1549" i="3"/>
  <c r="X1549" i="3"/>
  <c r="X1971" i="3"/>
  <c r="Y2213" i="3"/>
  <c r="X2213" i="3"/>
  <c r="U2213" i="3"/>
  <c r="U1783" i="3"/>
  <c r="X1783" i="3"/>
  <c r="AB1783" i="3" s="1"/>
  <c r="X955" i="3"/>
  <c r="U955" i="3"/>
  <c r="Y955" i="3"/>
  <c r="Y2437" i="3"/>
  <c r="U2437" i="3"/>
  <c r="X2437" i="3"/>
  <c r="X1377" i="3"/>
  <c r="U1377" i="3"/>
  <c r="Y1377" i="3"/>
  <c r="X1940" i="3"/>
  <c r="Y1940" i="3"/>
  <c r="X853" i="3"/>
  <c r="X2168" i="3"/>
  <c r="U504" i="3"/>
  <c r="X504" i="3"/>
  <c r="X1844" i="3"/>
  <c r="Y1844" i="3"/>
  <c r="X2320" i="3"/>
  <c r="U2320" i="3"/>
  <c r="Y2320" i="3"/>
  <c r="U581" i="3"/>
  <c r="X581" i="3"/>
  <c r="Y581" i="3"/>
  <c r="U513" i="3"/>
  <c r="X1653" i="3"/>
  <c r="X837" i="3"/>
  <c r="U1896" i="3"/>
  <c r="X1896" i="3"/>
  <c r="U147" i="3"/>
  <c r="X147" i="3"/>
  <c r="Y147" i="3"/>
  <c r="X1660" i="3"/>
  <c r="Y592" i="3"/>
  <c r="X462" i="3"/>
  <c r="Y1617" i="3"/>
  <c r="X1460" i="3"/>
  <c r="Y1785" i="3"/>
  <c r="X885" i="3"/>
  <c r="Y1098" i="3"/>
  <c r="X1204" i="3"/>
  <c r="U2101" i="3"/>
  <c r="Y1551" i="3"/>
  <c r="U1551" i="3"/>
  <c r="Y301" i="3"/>
  <c r="Y1358" i="3"/>
  <c r="U1358" i="3"/>
  <c r="X1358" i="3"/>
  <c r="Y1001" i="3"/>
  <c r="X2128" i="3"/>
  <c r="Y2128" i="3"/>
  <c r="X2112" i="3"/>
  <c r="Y573" i="3"/>
  <c r="U573" i="3"/>
  <c r="X573" i="3"/>
  <c r="U1490" i="3"/>
  <c r="U1011" i="3"/>
  <c r="Y1021" i="3"/>
  <c r="Y767" i="3"/>
  <c r="X382" i="3"/>
  <c r="X133" i="3"/>
  <c r="U69" i="3"/>
  <c r="Y1199" i="3"/>
  <c r="X1009" i="3"/>
  <c r="T2359" i="3"/>
  <c r="Y2102" i="3"/>
  <c r="Y71" i="3"/>
  <c r="U1966" i="3"/>
  <c r="U1081" i="3"/>
  <c r="Y1490" i="3"/>
  <c r="U1443" i="3"/>
  <c r="X301" i="3"/>
  <c r="Y2178" i="3"/>
  <c r="X1441" i="3"/>
  <c r="T541" i="3"/>
  <c r="Y1682" i="3"/>
  <c r="U1682" i="3"/>
  <c r="Y245" i="3"/>
  <c r="X245" i="3"/>
  <c r="U245" i="3"/>
  <c r="Y1240" i="3"/>
  <c r="U1240" i="3"/>
  <c r="X1240" i="3"/>
  <c r="X486" i="3"/>
  <c r="Y599" i="3"/>
  <c r="Y80" i="3"/>
  <c r="W1461" i="3"/>
  <c r="X1099" i="3"/>
  <c r="Y807" i="3"/>
  <c r="Y2353" i="3"/>
  <c r="X2009" i="3"/>
  <c r="Y2009" i="3"/>
  <c r="Y1644" i="3"/>
  <c r="U1471" i="3"/>
  <c r="U2361" i="3"/>
  <c r="U1021" i="3"/>
  <c r="Y760" i="3"/>
  <c r="Y387" i="3"/>
  <c r="Y2004" i="3"/>
  <c r="Y77" i="3"/>
  <c r="U370" i="3"/>
  <c r="X1878" i="3"/>
  <c r="Y1205" i="3"/>
  <c r="U708" i="3"/>
  <c r="U1587" i="3"/>
  <c r="X1771" i="3"/>
  <c r="Y270" i="3"/>
  <c r="X807" i="3"/>
  <c r="Y816" i="3"/>
  <c r="X367" i="3"/>
  <c r="Y1151" i="3"/>
  <c r="Y41" i="3"/>
  <c r="Y2341" i="3"/>
  <c r="X848" i="3"/>
  <c r="U174" i="3"/>
  <c r="Y2105" i="3"/>
  <c r="X262" i="3"/>
  <c r="X2077" i="3"/>
  <c r="Y1595" i="3"/>
  <c r="Y1637" i="3"/>
  <c r="U2009" i="3"/>
  <c r="X198" i="3"/>
  <c r="Y483" i="3"/>
  <c r="U1309" i="3"/>
  <c r="Y2247" i="3"/>
  <c r="U642" i="3"/>
  <c r="X1711" i="3"/>
  <c r="X481" i="3"/>
  <c r="U481" i="3"/>
  <c r="Y481" i="3"/>
  <c r="U1673" i="3"/>
  <c r="X1673" i="3"/>
  <c r="X2361" i="3"/>
  <c r="X1011" i="3"/>
  <c r="X1021" i="3"/>
  <c r="U1754" i="3"/>
  <c r="U1912" i="3"/>
  <c r="Y609" i="3"/>
  <c r="X1097" i="3"/>
  <c r="U2065" i="3"/>
  <c r="Y49" i="3"/>
  <c r="AA2991" i="3"/>
  <c r="U1203" i="3"/>
  <c r="X332" i="3"/>
  <c r="U553" i="3"/>
  <c r="X1675" i="3"/>
  <c r="X553" i="3"/>
  <c r="U1297" i="3"/>
  <c r="U1644" i="3"/>
  <c r="U335" i="3"/>
  <c r="Y780" i="3"/>
  <c r="Y105" i="3"/>
  <c r="U816" i="3"/>
  <c r="X412" i="3"/>
  <c r="Y1563" i="3"/>
  <c r="X917" i="3"/>
  <c r="Y129" i="3"/>
  <c r="U2142" i="3"/>
  <c r="X2072" i="3"/>
  <c r="Y2398" i="3"/>
  <c r="Y953" i="3"/>
  <c r="X1490" i="3"/>
  <c r="Y957" i="3"/>
  <c r="X1001" i="3"/>
  <c r="X1997" i="3"/>
  <c r="U339" i="3"/>
  <c r="U1350" i="3"/>
  <c r="Y2026" i="3"/>
  <c r="Y286" i="3"/>
  <c r="Y1484" i="3"/>
  <c r="Y1232" i="3"/>
  <c r="Y597" i="3"/>
  <c r="U597" i="3"/>
  <c r="Y734" i="3"/>
  <c r="X734" i="3"/>
  <c r="X542" i="3"/>
  <c r="U542" i="3"/>
  <c r="Y542" i="3"/>
  <c r="Y502" i="3"/>
  <c r="U229" i="3"/>
  <c r="Y229" i="3"/>
  <c r="Y901" i="3"/>
  <c r="Y971" i="3"/>
  <c r="U971" i="3"/>
  <c r="X971" i="3"/>
  <c r="Y155" i="3"/>
  <c r="U1841" i="3"/>
  <c r="Y1841" i="3"/>
  <c r="X1841" i="3"/>
  <c r="X1033" i="3"/>
  <c r="U1033" i="3"/>
  <c r="X1537" i="3"/>
  <c r="Y1537" i="3"/>
  <c r="U1267" i="3"/>
  <c r="Y1782" i="3"/>
  <c r="Y2361" i="3"/>
  <c r="Y2236" i="3"/>
  <c r="X1314" i="3"/>
  <c r="U2504" i="3"/>
  <c r="U307" i="3"/>
  <c r="Y1449" i="3"/>
  <c r="Y766" i="3"/>
  <c r="X1035" i="3"/>
  <c r="U2112" i="3"/>
  <c r="U2353" i="3"/>
  <c r="X2501" i="3"/>
  <c r="X832" i="3"/>
  <c r="Y903" i="3"/>
  <c r="U2270" i="3"/>
  <c r="X1810" i="3"/>
  <c r="X193" i="3"/>
  <c r="Y1388" i="3"/>
  <c r="W1536" i="3"/>
  <c r="U1100" i="3"/>
  <c r="U1696" i="3"/>
  <c r="X178" i="3"/>
  <c r="Y1801" i="3"/>
  <c r="U1801" i="3"/>
  <c r="Y1731" i="3"/>
  <c r="U1731" i="3"/>
  <c r="X1731" i="3"/>
  <c r="X561" i="3"/>
  <c r="Y561" i="3"/>
  <c r="X2109" i="3"/>
  <c r="U1435" i="3"/>
  <c r="Y1295" i="3"/>
  <c r="X1782" i="3"/>
  <c r="Y136" i="3"/>
  <c r="Y720" i="3"/>
  <c r="X1713" i="3"/>
  <c r="U807" i="3"/>
  <c r="X166" i="3"/>
  <c r="Y2407" i="3"/>
  <c r="Y632" i="3"/>
  <c r="Y1894" i="3"/>
  <c r="Y831" i="3"/>
  <c r="Y92" i="3"/>
  <c r="Y2037" i="3"/>
  <c r="Y676" i="3"/>
  <c r="X45" i="3"/>
  <c r="Y58" i="3"/>
  <c r="X53" i="3"/>
  <c r="T234" i="3"/>
  <c r="W234" i="3"/>
  <c r="W1547" i="3"/>
  <c r="T1547" i="3"/>
  <c r="U841" i="3"/>
  <c r="X841" i="3"/>
  <c r="W1044" i="3"/>
  <c r="T1044" i="3"/>
  <c r="W2098" i="3"/>
  <c r="T2098" i="3"/>
  <c r="W458" i="3"/>
  <c r="T458" i="3"/>
  <c r="W1600" i="3"/>
  <c r="T1600" i="3"/>
  <c r="T59" i="3"/>
  <c r="W59" i="3"/>
  <c r="T783" i="3"/>
  <c r="W783" i="3"/>
  <c r="T1662" i="3"/>
  <c r="W1662" i="3"/>
  <c r="W1449" i="3"/>
  <c r="T1449" i="3"/>
  <c r="T459" i="3"/>
  <c r="W459" i="3"/>
  <c r="T1163" i="3"/>
  <c r="W1163" i="3"/>
  <c r="T2196" i="3"/>
  <c r="W2196" i="3"/>
  <c r="W73" i="3"/>
  <c r="T73" i="3"/>
  <c r="W2269" i="3"/>
  <c r="T2269" i="3"/>
  <c r="Y2269" i="3"/>
  <c r="X2028" i="3"/>
  <c r="U2028" i="3"/>
  <c r="T1349" i="3"/>
  <c r="W1349" i="3"/>
  <c r="W402" i="3"/>
  <c r="T402" i="3"/>
  <c r="W908" i="3"/>
  <c r="T908" i="3"/>
  <c r="Y908" i="3"/>
  <c r="U1145" i="3"/>
  <c r="X1145" i="3"/>
  <c r="W2304" i="3"/>
  <c r="T2304" i="3"/>
  <c r="W1249" i="3"/>
  <c r="T1249" i="3"/>
  <c r="W1002" i="3"/>
  <c r="T1002" i="3"/>
  <c r="W376" i="3"/>
  <c r="T376" i="3"/>
  <c r="T1203" i="3"/>
  <c r="W1203" i="3"/>
  <c r="T2240" i="3"/>
  <c r="W2240" i="3"/>
  <c r="T1425" i="3"/>
  <c r="W1425" i="3"/>
  <c r="T37" i="3"/>
  <c r="W325" i="3"/>
  <c r="T325" i="3"/>
  <c r="Y325" i="3"/>
  <c r="W902" i="3"/>
  <c r="T902" i="3"/>
  <c r="T516" i="3"/>
  <c r="W516" i="3"/>
  <c r="W1247" i="3"/>
  <c r="T1247" i="3"/>
  <c r="W2385" i="3"/>
  <c r="T2385" i="3"/>
  <c r="T1196" i="3"/>
  <c r="W1196" i="3"/>
  <c r="W2419" i="3"/>
  <c r="T2419" i="3"/>
  <c r="W2088" i="3"/>
  <c r="T2088" i="3"/>
  <c r="T2301" i="3"/>
  <c r="W2301" i="3"/>
  <c r="T1557" i="3"/>
  <c r="W1557" i="3"/>
  <c r="Y1557" i="3"/>
  <c r="Y1429" i="3"/>
  <c r="W1429" i="3"/>
  <c r="W1432" i="3"/>
  <c r="T1432" i="3"/>
  <c r="W1855" i="3"/>
  <c r="T1855" i="3"/>
  <c r="Y1885" i="3"/>
  <c r="X849" i="3"/>
  <c r="Y849" i="3"/>
  <c r="X1565" i="3"/>
  <c r="U1565" i="3"/>
  <c r="Y1565" i="3"/>
  <c r="Y2246" i="3"/>
  <c r="U284" i="3"/>
  <c r="Y284" i="3"/>
  <c r="Y2073" i="3"/>
  <c r="U2073" i="3"/>
  <c r="X2073" i="3"/>
  <c r="X306" i="3"/>
  <c r="U306" i="3"/>
  <c r="X2238" i="3"/>
  <c r="Y2238" i="3"/>
  <c r="U2114" i="3"/>
  <c r="X2114" i="3"/>
  <c r="Y2114" i="3"/>
  <c r="X1170" i="3"/>
  <c r="U1170" i="3"/>
  <c r="Y1356" i="3"/>
  <c r="U236" i="3"/>
  <c r="U1184" i="3"/>
  <c r="X1875" i="3"/>
  <c r="X278" i="3"/>
  <c r="X419" i="3"/>
  <c r="U2128" i="3"/>
  <c r="X407" i="3"/>
  <c r="X251" i="3"/>
  <c r="U246" i="3"/>
  <c r="Y1095" i="3"/>
  <c r="Y1267" i="3"/>
  <c r="X635" i="3"/>
  <c r="X2329" i="3"/>
  <c r="Y692" i="3"/>
  <c r="X728" i="3"/>
  <c r="U78" i="3"/>
  <c r="X1014" i="3"/>
  <c r="U1596" i="3"/>
  <c r="Y640" i="3"/>
  <c r="X379" i="3"/>
  <c r="Y274" i="3"/>
  <c r="X1267" i="3"/>
  <c r="U978" i="3"/>
  <c r="T784" i="3"/>
  <c r="W784" i="3"/>
  <c r="W1275" i="3"/>
  <c r="T1275" i="3"/>
  <c r="W2252" i="3"/>
  <c r="T2252" i="3"/>
  <c r="Y2252" i="3"/>
  <c r="W2298" i="3"/>
  <c r="T2298" i="3"/>
  <c r="W2069" i="3"/>
  <c r="T2069" i="3"/>
  <c r="W834" i="3"/>
  <c r="T834" i="3"/>
  <c r="T1980" i="3"/>
  <c r="W1980" i="3"/>
  <c r="T79" i="3"/>
  <c r="W79" i="3"/>
  <c r="W1873" i="3"/>
  <c r="T1873" i="3"/>
  <c r="T1446" i="3"/>
  <c r="W1446" i="3"/>
  <c r="Y1446" i="3"/>
  <c r="T393" i="3"/>
  <c r="W393" i="3"/>
  <c r="W1066" i="3"/>
  <c r="T1066" i="3"/>
  <c r="W824" i="3"/>
  <c r="T824" i="3"/>
  <c r="W2075" i="3"/>
  <c r="T2075" i="3"/>
  <c r="W1270" i="3"/>
  <c r="T1270" i="3"/>
  <c r="W2373" i="3"/>
  <c r="T2373" i="3"/>
  <c r="X756" i="3"/>
  <c r="U756" i="3"/>
  <c r="T676" i="3"/>
  <c r="W676" i="3"/>
  <c r="W1591" i="3"/>
  <c r="T1591" i="3"/>
  <c r="T1769" i="3"/>
  <c r="W1769" i="3"/>
  <c r="W1294" i="3"/>
  <c r="T1294" i="3"/>
  <c r="T289" i="3"/>
  <c r="W289" i="3"/>
  <c r="T720" i="3"/>
  <c r="W720" i="3"/>
  <c r="T1683" i="3"/>
  <c r="W1683" i="3"/>
  <c r="W2460" i="3"/>
  <c r="T2460" i="3"/>
  <c r="W2234" i="3"/>
  <c r="T2234" i="3"/>
  <c r="T1621" i="3"/>
  <c r="W1621" i="3"/>
  <c r="T667" i="3"/>
  <c r="W1448" i="3"/>
  <c r="T1448" i="3"/>
  <c r="W2199" i="3"/>
  <c r="T2199" i="3"/>
  <c r="W2100" i="3"/>
  <c r="T2100" i="3"/>
  <c r="W1377" i="3"/>
  <c r="T1377" i="3"/>
  <c r="W2326" i="3"/>
  <c r="T2326" i="3"/>
  <c r="W526" i="3"/>
  <c r="T526" i="3"/>
  <c r="Y526" i="3"/>
  <c r="T1768" i="3"/>
  <c r="W1768" i="3"/>
  <c r="W328" i="3"/>
  <c r="T328" i="3"/>
  <c r="W1443" i="3"/>
  <c r="T1443" i="3"/>
  <c r="T2360" i="3"/>
  <c r="W2360" i="3"/>
  <c r="T334" i="3"/>
  <c r="W334" i="3"/>
  <c r="Y334" i="3"/>
  <c r="Y287" i="3"/>
  <c r="X287" i="3"/>
  <c r="U287" i="3"/>
  <c r="X1874" i="3"/>
  <c r="U1874" i="3"/>
  <c r="W1830" i="3"/>
  <c r="T1830" i="3"/>
  <c r="T2210" i="3"/>
  <c r="W2210" i="3"/>
  <c r="T1885" i="3"/>
  <c r="W1885" i="3"/>
  <c r="T453" i="3"/>
  <c r="W453" i="3"/>
  <c r="W934" i="3"/>
  <c r="T934" i="3"/>
  <c r="Y934" i="3"/>
  <c r="W1796" i="3"/>
  <c r="T1796" i="3"/>
  <c r="W1039" i="3"/>
  <c r="T1039" i="3"/>
  <c r="W2118" i="3"/>
  <c r="T2118" i="3"/>
  <c r="W2465" i="3"/>
  <c r="T2465" i="3"/>
  <c r="T937" i="3"/>
  <c r="W937" i="3"/>
  <c r="T448" i="3"/>
  <c r="W448" i="3"/>
  <c r="T1227" i="3"/>
  <c r="W1227" i="3"/>
  <c r="T2228" i="3"/>
  <c r="W2228" i="3"/>
  <c r="W505" i="3"/>
  <c r="T505" i="3"/>
  <c r="T2250" i="3"/>
  <c r="W2250" i="3"/>
  <c r="W2021" i="3"/>
  <c r="T2021" i="3"/>
  <c r="U2151" i="3"/>
  <c r="Y2151" i="3"/>
  <c r="X2151" i="3"/>
  <c r="T1573" i="3"/>
  <c r="W1573" i="3"/>
  <c r="T717" i="3"/>
  <c r="W717" i="3"/>
  <c r="W812" i="3"/>
  <c r="T812" i="3"/>
  <c r="Y812" i="3"/>
  <c r="T1823" i="3"/>
  <c r="W1823" i="3"/>
  <c r="W2265" i="3"/>
  <c r="T2265" i="3"/>
  <c r="W1809" i="3"/>
  <c r="T1809" i="3"/>
  <c r="W569" i="3"/>
  <c r="T569" i="3"/>
  <c r="T1194" i="3"/>
  <c r="W1194" i="3"/>
  <c r="Y1194" i="3"/>
  <c r="T1108" i="3"/>
  <c r="W1108" i="3"/>
  <c r="W1675" i="3"/>
  <c r="T1675" i="3"/>
  <c r="W2480" i="3"/>
  <c r="T2480" i="3"/>
  <c r="W2261" i="3"/>
  <c r="T2261" i="3"/>
  <c r="W755" i="3"/>
  <c r="T563" i="3"/>
  <c r="W563" i="3"/>
  <c r="X1104" i="3"/>
  <c r="W1104" i="3"/>
  <c r="W2497" i="3"/>
  <c r="T2497" i="3"/>
  <c r="W905" i="3"/>
  <c r="T905" i="3"/>
  <c r="Y1398" i="3"/>
  <c r="X1398" i="3"/>
  <c r="U1398" i="3"/>
  <c r="Y2424" i="3"/>
  <c r="U369" i="3"/>
  <c r="X369" i="3"/>
  <c r="Y369" i="3"/>
  <c r="Y1725" i="3"/>
  <c r="X2012" i="3"/>
  <c r="X2261" i="3"/>
  <c r="Y1949" i="3"/>
  <c r="T1697" i="3"/>
  <c r="W1697" i="3"/>
  <c r="W2290" i="3"/>
  <c r="T2290" i="3"/>
  <c r="T1965" i="3"/>
  <c r="W1965" i="3"/>
  <c r="W266" i="3"/>
  <c r="T266" i="3"/>
  <c r="W1408" i="3"/>
  <c r="T1408" i="3"/>
  <c r="T2391" i="3"/>
  <c r="W2391" i="3"/>
  <c r="T430" i="3"/>
  <c r="W430" i="3"/>
  <c r="W2046" i="3"/>
  <c r="T2046" i="3"/>
  <c r="W969" i="3"/>
  <c r="T969" i="3"/>
  <c r="W433" i="3"/>
  <c r="T433" i="3"/>
  <c r="W870" i="3"/>
  <c r="T870" i="3"/>
  <c r="W576" i="3"/>
  <c r="T576" i="3"/>
  <c r="W1827" i="3"/>
  <c r="T1827" i="3"/>
  <c r="W2388" i="3"/>
  <c r="T2388" i="3"/>
  <c r="T2033" i="3"/>
  <c r="W2033" i="3"/>
  <c r="W2197" i="3"/>
  <c r="T2197" i="3"/>
  <c r="W818" i="3"/>
  <c r="T818" i="3"/>
  <c r="X863" i="3"/>
  <c r="T769" i="3"/>
  <c r="W769" i="3"/>
  <c r="T185" i="3"/>
  <c r="W185" i="3"/>
  <c r="T670" i="3"/>
  <c r="W670" i="3"/>
  <c r="T184" i="3"/>
  <c r="W184" i="3"/>
  <c r="T1299" i="3"/>
  <c r="W1299" i="3"/>
  <c r="T2288" i="3"/>
  <c r="W2288" i="3"/>
  <c r="T1853" i="3"/>
  <c r="W1853" i="3"/>
  <c r="T421" i="3"/>
  <c r="W421" i="3"/>
  <c r="T998" i="3"/>
  <c r="W998" i="3"/>
  <c r="W612" i="3"/>
  <c r="T612" i="3"/>
  <c r="W1623" i="3"/>
  <c r="T1623" i="3"/>
  <c r="W2362" i="3"/>
  <c r="T2362" i="3"/>
  <c r="T1097" i="3"/>
  <c r="W1097" i="3"/>
  <c r="W1904" i="3"/>
  <c r="T1904" i="3"/>
  <c r="T464" i="3"/>
  <c r="W464" i="3"/>
  <c r="W1291" i="3"/>
  <c r="T1291" i="3"/>
  <c r="W2454" i="3"/>
  <c r="T2454" i="3"/>
  <c r="Y2454" i="3"/>
  <c r="T1525" i="3"/>
  <c r="W1525" i="3"/>
  <c r="W183" i="3"/>
  <c r="T183" i="3"/>
  <c r="W555" i="3"/>
  <c r="T555" i="3"/>
  <c r="U1815" i="3"/>
  <c r="Y1360" i="3"/>
  <c r="Y2259" i="3"/>
  <c r="X802" i="3"/>
  <c r="Y802" i="3"/>
  <c r="X1650" i="3"/>
  <c r="Y1650" i="3"/>
  <c r="U1650" i="3"/>
  <c r="U1833" i="3"/>
  <c r="X1833" i="3"/>
  <c r="U1804" i="3"/>
  <c r="X97" i="3"/>
  <c r="Y716" i="3"/>
  <c r="X316" i="3"/>
  <c r="X531" i="3"/>
  <c r="U856" i="3"/>
  <c r="Y894" i="3"/>
  <c r="Y1945" i="3"/>
  <c r="Y1185" i="3"/>
  <c r="X1708" i="3"/>
  <c r="U1047" i="3"/>
  <c r="Y1143" i="3"/>
  <c r="Y1420" i="3"/>
  <c r="X226" i="3"/>
  <c r="Y1017" i="3"/>
  <c r="X1345" i="3"/>
  <c r="U1032" i="3"/>
  <c r="U1711" i="3"/>
  <c r="U1958" i="3"/>
  <c r="X100" i="3"/>
  <c r="U2182" i="3"/>
  <c r="U1753" i="3"/>
  <c r="Y2465" i="3"/>
  <c r="Y426" i="3"/>
  <c r="X688" i="3"/>
  <c r="X1071" i="3"/>
  <c r="Y973" i="3"/>
  <c r="Y1162" i="3"/>
  <c r="X154" i="3"/>
  <c r="Y2112" i="3"/>
  <c r="X1027" i="3"/>
  <c r="Y1301" i="3"/>
  <c r="Y2227" i="3"/>
  <c r="Y150" i="3"/>
  <c r="Y1804" i="3"/>
  <c r="X1043" i="3"/>
  <c r="X1987" i="3"/>
  <c r="Y1778" i="3"/>
  <c r="U301" i="3"/>
  <c r="Y495" i="3"/>
  <c r="U1763" i="3"/>
  <c r="Y1473" i="3"/>
  <c r="T2077" i="3"/>
  <c r="W2077" i="3"/>
  <c r="T1362" i="3"/>
  <c r="W1362" i="3"/>
  <c r="T309" i="3"/>
  <c r="W309" i="3"/>
  <c r="W1078" i="3"/>
  <c r="W1940" i="3"/>
  <c r="T1940" i="3"/>
  <c r="W243" i="3"/>
  <c r="T243" i="3"/>
  <c r="W595" i="3"/>
  <c r="T595" i="3"/>
  <c r="T1689" i="3"/>
  <c r="W1689" i="3"/>
  <c r="T1262" i="3"/>
  <c r="W1262" i="3"/>
  <c r="W449" i="3"/>
  <c r="T449" i="3"/>
  <c r="W592" i="3"/>
  <c r="T592" i="3"/>
  <c r="X893" i="3"/>
  <c r="U893" i="3"/>
  <c r="W2477" i="3"/>
  <c r="T2477" i="3"/>
  <c r="T1589" i="3"/>
  <c r="W1589" i="3"/>
  <c r="T301" i="3"/>
  <c r="W301" i="3"/>
  <c r="W2491" i="3"/>
  <c r="T2491" i="3"/>
  <c r="T70" i="3"/>
  <c r="W70" i="3"/>
  <c r="W2399" i="3"/>
  <c r="T2399" i="3"/>
  <c r="W1969" i="3"/>
  <c r="T1969" i="3"/>
  <c r="W785" i="3"/>
  <c r="T785" i="3"/>
  <c r="T489" i="3"/>
  <c r="W489" i="3"/>
  <c r="W1027" i="3"/>
  <c r="T1027" i="3"/>
  <c r="W1524" i="3"/>
  <c r="T1524" i="3"/>
  <c r="T2146" i="3"/>
  <c r="W2146" i="3"/>
  <c r="W1360" i="3"/>
  <c r="T1360" i="3"/>
  <c r="W2343" i="3"/>
  <c r="T2343" i="3"/>
  <c r="T1710" i="3"/>
  <c r="W1710" i="3"/>
  <c r="W502" i="3"/>
  <c r="T502" i="3"/>
  <c r="W1404" i="3"/>
  <c r="T1404" i="3"/>
  <c r="W2435" i="3"/>
  <c r="W2139" i="3"/>
  <c r="T2139" i="3"/>
  <c r="W1706" i="3"/>
  <c r="T1706" i="3"/>
  <c r="T380" i="3"/>
  <c r="W380" i="3"/>
  <c r="W1399" i="3"/>
  <c r="T1399" i="3"/>
  <c r="W2086" i="3"/>
  <c r="T2086" i="3"/>
  <c r="W1297" i="3"/>
  <c r="T1297" i="3"/>
  <c r="T50" i="3"/>
  <c r="W50" i="3"/>
  <c r="W1000" i="3"/>
  <c r="T1000" i="3"/>
  <c r="T1251" i="3"/>
  <c r="W1251" i="3"/>
  <c r="W2501" i="3"/>
  <c r="T2501" i="3"/>
  <c r="T373" i="3"/>
  <c r="W373" i="3"/>
  <c r="W950" i="3"/>
  <c r="T950" i="3"/>
  <c r="T363" i="3"/>
  <c r="W363" i="3"/>
  <c r="W553" i="3"/>
  <c r="W1753" i="3"/>
  <c r="T1753" i="3"/>
  <c r="W129" i="3"/>
  <c r="T129" i="3"/>
  <c r="T704" i="3"/>
  <c r="W704" i="3"/>
  <c r="W1811" i="3"/>
  <c r="T1811" i="3"/>
  <c r="W2354" i="3"/>
  <c r="T2354" i="3"/>
  <c r="T647" i="3"/>
  <c r="W647" i="3"/>
  <c r="W1141" i="3"/>
  <c r="T1141" i="3"/>
  <c r="T268" i="3"/>
  <c r="W268" i="3"/>
  <c r="W1366" i="3"/>
  <c r="T1366" i="3"/>
  <c r="W2306" i="3"/>
  <c r="T2306" i="3"/>
  <c r="T797" i="3"/>
  <c r="W797" i="3"/>
  <c r="T1030" i="3"/>
  <c r="W1030" i="3"/>
  <c r="T692" i="3"/>
  <c r="W692" i="3"/>
  <c r="T1751" i="3"/>
  <c r="W1751" i="3"/>
  <c r="T2481" i="3"/>
  <c r="W2481" i="3"/>
  <c r="W113" i="3"/>
  <c r="T113" i="3"/>
  <c r="T646" i="3"/>
  <c r="W646" i="3"/>
  <c r="T2219" i="3"/>
  <c r="W2219" i="3"/>
  <c r="T2346" i="3"/>
  <c r="W2346" i="3"/>
  <c r="U318" i="3"/>
  <c r="T322" i="3"/>
  <c r="W322" i="3"/>
  <c r="W828" i="3"/>
  <c r="T828" i="3"/>
  <c r="T1935" i="3"/>
  <c r="W1935" i="3"/>
  <c r="W217" i="3"/>
  <c r="T217" i="3"/>
  <c r="Y217" i="3"/>
  <c r="W2473" i="3"/>
  <c r="T2473" i="3"/>
  <c r="W1921" i="3"/>
  <c r="T1921" i="3"/>
  <c r="T441" i="3"/>
  <c r="W441" i="3"/>
  <c r="Y441" i="3"/>
  <c r="T734" i="3"/>
  <c r="W734" i="3"/>
  <c r="W1496" i="3"/>
  <c r="T1496" i="3"/>
  <c r="W1334" i="3"/>
  <c r="U525" i="3"/>
  <c r="X525" i="3"/>
  <c r="X2373" i="3"/>
  <c r="U2373" i="3"/>
  <c r="Y2373" i="3"/>
  <c r="U1129" i="3"/>
  <c r="X1129" i="3"/>
  <c r="Y1129" i="3"/>
  <c r="Y1176" i="3"/>
  <c r="X1705" i="3"/>
  <c r="U1705" i="3"/>
  <c r="Y1705" i="3"/>
  <c r="X1339" i="3"/>
  <c r="U1661" i="3"/>
  <c r="X1661" i="3"/>
  <c r="X995" i="3"/>
  <c r="Y995" i="3"/>
  <c r="U674" i="3"/>
  <c r="X674" i="3"/>
  <c r="U2326" i="3"/>
  <c r="Y74" i="3"/>
  <c r="U2091" i="3"/>
  <c r="X1378" i="3"/>
  <c r="Y1298" i="3"/>
  <c r="U1298" i="3"/>
  <c r="X1925" i="3"/>
  <c r="U1659" i="3"/>
  <c r="Y124" i="3"/>
  <c r="U2294" i="3"/>
  <c r="X1049" i="3"/>
  <c r="Y1049" i="3"/>
  <c r="Y843" i="3"/>
  <c r="U843" i="3"/>
  <c r="X1368" i="3"/>
  <c r="X110" i="3"/>
  <c r="U110" i="3"/>
  <c r="Y110" i="3"/>
  <c r="Y2082" i="3"/>
  <c r="U2082" i="3"/>
  <c r="X114" i="3"/>
  <c r="U114" i="3"/>
  <c r="U1434" i="3"/>
  <c r="Y1434" i="3"/>
  <c r="U1923" i="3"/>
  <c r="X1923" i="3"/>
  <c r="X310" i="3"/>
  <c r="X1410" i="3"/>
  <c r="U1410" i="3"/>
  <c r="Y1410" i="3"/>
  <c r="Y1146" i="3"/>
  <c r="U721" i="3"/>
  <c r="Y721" i="3"/>
  <c r="X2476" i="3"/>
  <c r="U2476" i="3"/>
  <c r="Y2476" i="3"/>
  <c r="U225" i="3"/>
  <c r="X225" i="3"/>
  <c r="X649" i="3"/>
  <c r="Y649" i="3"/>
  <c r="X1784" i="3"/>
  <c r="U1784" i="3"/>
  <c r="U1998" i="3"/>
  <c r="X1998" i="3"/>
  <c r="U1007" i="3"/>
  <c r="Y1007" i="3"/>
  <c r="X1278" i="3"/>
  <c r="Y598" i="3"/>
  <c r="X945" i="3"/>
  <c r="Y1604" i="3"/>
  <c r="X658" i="3"/>
  <c r="Y1270" i="3"/>
  <c r="Y523" i="3"/>
  <c r="Y95" i="3"/>
  <c r="X2497" i="3"/>
  <c r="Y1033" i="3"/>
  <c r="X703" i="3"/>
  <c r="Y758" i="3"/>
  <c r="Y748" i="3"/>
  <c r="X759" i="3"/>
  <c r="X1277" i="3"/>
  <c r="Y1897" i="3"/>
  <c r="U169" i="3"/>
  <c r="X155" i="3"/>
  <c r="Y1711" i="3"/>
  <c r="X2365" i="3"/>
  <c r="X660" i="3"/>
  <c r="Y1247" i="3"/>
  <c r="T2162" i="3"/>
  <c r="W2162" i="3"/>
  <c r="W1645" i="3"/>
  <c r="T1645" i="3"/>
  <c r="Y213" i="3"/>
  <c r="AB213" i="3" s="1"/>
  <c r="T794" i="3"/>
  <c r="W794" i="3"/>
  <c r="W1520" i="3"/>
  <c r="T1520" i="3"/>
  <c r="W439" i="3"/>
  <c r="T439" i="3"/>
  <c r="T799" i="3"/>
  <c r="W799" i="3"/>
  <c r="W1726" i="3"/>
  <c r="T1726" i="3"/>
  <c r="W65" i="3"/>
  <c r="T65" i="3"/>
  <c r="W993" i="3"/>
  <c r="T993" i="3"/>
  <c r="T1474" i="3"/>
  <c r="W1474" i="3"/>
  <c r="T468" i="3"/>
  <c r="W1199" i="3"/>
  <c r="T1199" i="3"/>
  <c r="W792" i="3"/>
  <c r="T792" i="3"/>
  <c r="W2078" i="3"/>
  <c r="T2078" i="3"/>
  <c r="T1529" i="3"/>
  <c r="W1529" i="3"/>
  <c r="Y1529" i="3"/>
  <c r="W518" i="3"/>
  <c r="T518" i="3"/>
  <c r="X1571" i="3"/>
  <c r="U1571" i="3"/>
  <c r="W223" i="3"/>
  <c r="T223" i="3"/>
  <c r="T859" i="3"/>
  <c r="W859" i="3"/>
  <c r="X541" i="3"/>
  <c r="U2337" i="3"/>
  <c r="X2337" i="3"/>
  <c r="W514" i="3"/>
  <c r="T514" i="3"/>
  <c r="T2095" i="3"/>
  <c r="W2095" i="3"/>
  <c r="U1684" i="3"/>
  <c r="Y2204" i="3"/>
  <c r="W1032" i="3"/>
  <c r="T1032" i="3"/>
  <c r="W1551" i="3"/>
  <c r="T1656" i="3"/>
  <c r="W1217" i="3"/>
  <c r="T1217" i="3"/>
  <c r="W1364" i="3"/>
  <c r="T1364" i="3"/>
  <c r="T1739" i="3"/>
  <c r="W1739" i="3"/>
  <c r="W2320" i="3"/>
  <c r="T2320" i="3"/>
  <c r="W1725" i="3"/>
  <c r="T1725" i="3"/>
  <c r="T362" i="3"/>
  <c r="W362" i="3"/>
  <c r="T1831" i="3"/>
  <c r="W1831" i="3"/>
  <c r="T1389" i="3"/>
  <c r="T1566" i="3"/>
  <c r="W1566" i="3"/>
  <c r="W777" i="3"/>
  <c r="T777" i="3"/>
  <c r="Y777" i="3"/>
  <c r="Y529" i="3"/>
  <c r="U176" i="3"/>
  <c r="X176" i="3"/>
  <c r="W58" i="3"/>
  <c r="T58" i="3"/>
  <c r="W384" i="3"/>
  <c r="T384" i="3"/>
  <c r="W198" i="3"/>
  <c r="T198" i="3"/>
  <c r="T1388" i="3"/>
  <c r="W1388" i="3"/>
  <c r="W2323" i="3"/>
  <c r="T2323" i="3"/>
  <c r="W559" i="3"/>
  <c r="T559" i="3"/>
  <c r="W2496" i="3"/>
  <c r="T2496" i="3"/>
  <c r="T1594" i="3"/>
  <c r="U1396" i="3"/>
  <c r="X1396" i="3"/>
  <c r="X334" i="3"/>
  <c r="U334" i="3"/>
  <c r="T988" i="3"/>
  <c r="W988" i="3"/>
  <c r="W1759" i="3"/>
  <c r="T1759" i="3"/>
  <c r="T2422" i="3"/>
  <c r="W2299" i="3"/>
  <c r="T2299" i="3"/>
  <c r="Y2299" i="3"/>
  <c r="W1634" i="3"/>
  <c r="T1634" i="3"/>
  <c r="X1630" i="3"/>
  <c r="Y1630" i="3"/>
  <c r="X938" i="3"/>
  <c r="T1730" i="3"/>
  <c r="W1730" i="3"/>
  <c r="W405" i="3"/>
  <c r="T405" i="3"/>
  <c r="T698" i="3"/>
  <c r="W698" i="3"/>
  <c r="T475" i="3"/>
  <c r="W475" i="3"/>
  <c r="X1541" i="3"/>
  <c r="U1541" i="3"/>
  <c r="W897" i="3"/>
  <c r="T897" i="3"/>
  <c r="W1177" i="3"/>
  <c r="T1177" i="3"/>
  <c r="T790" i="3"/>
  <c r="W790" i="3"/>
  <c r="T1888" i="3"/>
  <c r="W1888" i="3"/>
  <c r="W112" i="3"/>
  <c r="T112" i="3"/>
  <c r="T891" i="3"/>
  <c r="W891" i="3"/>
  <c r="W279" i="3"/>
  <c r="T279" i="3"/>
  <c r="T2154" i="3"/>
  <c r="W2154" i="3"/>
  <c r="W178" i="3"/>
  <c r="T178" i="3"/>
  <c r="W1791" i="3"/>
  <c r="T1791" i="3"/>
  <c r="T1622" i="3"/>
  <c r="W1622" i="3"/>
  <c r="W878" i="3"/>
  <c r="T878" i="3"/>
  <c r="W43" i="3"/>
  <c r="T43" i="3"/>
  <c r="W1123" i="3"/>
  <c r="T1123" i="3"/>
  <c r="U625" i="3"/>
  <c r="T2232" i="3"/>
  <c r="W2232" i="3"/>
  <c r="Y2232" i="3"/>
  <c r="T197" i="3"/>
  <c r="W197" i="3"/>
  <c r="AB197" i="3" s="1"/>
  <c r="W1014" i="3"/>
  <c r="T1014" i="3"/>
  <c r="Y868" i="3"/>
  <c r="W1215" i="3"/>
  <c r="T1215" i="3"/>
  <c r="Y1215" i="3"/>
  <c r="U1077" i="3"/>
  <c r="X1077" i="3"/>
  <c r="W1961" i="3"/>
  <c r="T1961" i="3"/>
  <c r="T67" i="3"/>
  <c r="W67" i="3"/>
  <c r="T731" i="3"/>
  <c r="W731" i="3"/>
  <c r="W1802" i="3"/>
  <c r="T1802" i="3"/>
  <c r="W821" i="3"/>
  <c r="T821" i="3"/>
  <c r="T669" i="3"/>
  <c r="W669" i="3"/>
  <c r="W2471" i="3"/>
  <c r="T2471" i="3"/>
  <c r="T476" i="3"/>
  <c r="W476" i="3"/>
  <c r="T1207" i="3"/>
  <c r="W1207" i="3"/>
  <c r="W2230" i="3"/>
  <c r="T2230" i="3"/>
  <c r="W2049" i="3"/>
  <c r="T2049" i="3"/>
  <c r="X911" i="3"/>
  <c r="T521" i="3"/>
  <c r="W521" i="3"/>
  <c r="T158" i="3"/>
  <c r="W158" i="3"/>
  <c r="W1060" i="3"/>
  <c r="W1915" i="3"/>
  <c r="T1915" i="3"/>
  <c r="W2456" i="3"/>
  <c r="T2456" i="3"/>
  <c r="W1554" i="3"/>
  <c r="T1554" i="3"/>
  <c r="T861" i="3"/>
  <c r="W861" i="3"/>
  <c r="W757" i="3"/>
  <c r="T757" i="3"/>
  <c r="W1046" i="3"/>
  <c r="T1046" i="3"/>
  <c r="W372" i="3"/>
  <c r="W1391" i="3"/>
  <c r="T1391" i="3"/>
  <c r="W247" i="3"/>
  <c r="T247" i="3"/>
  <c r="W1145" i="3"/>
  <c r="T1145" i="3"/>
  <c r="W150" i="3"/>
  <c r="T150" i="3"/>
  <c r="W1340" i="3"/>
  <c r="T1340" i="3"/>
  <c r="Y1340" i="3"/>
  <c r="T2195" i="3"/>
  <c r="W2195" i="3"/>
  <c r="T511" i="3"/>
  <c r="W511" i="3"/>
  <c r="AB511" i="3" s="1"/>
  <c r="T949" i="3"/>
  <c r="W949" i="3"/>
  <c r="T173" i="3"/>
  <c r="W173" i="3"/>
  <c r="W754" i="3"/>
  <c r="T754" i="3"/>
  <c r="W1900" i="3"/>
  <c r="T1900" i="3"/>
  <c r="W364" i="3"/>
  <c r="Y1414" i="3"/>
  <c r="U1187" i="3"/>
  <c r="X1187" i="3"/>
  <c r="W2125" i="3"/>
  <c r="T2125" i="3"/>
  <c r="W1410" i="3"/>
  <c r="T1410" i="3"/>
  <c r="W357" i="3"/>
  <c r="T357" i="3"/>
  <c r="W1988" i="3"/>
  <c r="T1988" i="3"/>
  <c r="T212" i="3"/>
  <c r="W212" i="3"/>
  <c r="W2028" i="3"/>
  <c r="T2028" i="3"/>
  <c r="W1870" i="3"/>
  <c r="T1870" i="3"/>
  <c r="W122" i="3"/>
  <c r="T122" i="3"/>
  <c r="Y122" i="3"/>
  <c r="T1228" i="3"/>
  <c r="W1228" i="3"/>
  <c r="Y1228" i="3"/>
  <c r="W1987" i="3"/>
  <c r="T1987" i="3"/>
  <c r="W2468" i="3"/>
  <c r="T2468" i="3"/>
  <c r="X1706" i="3"/>
  <c r="U1706" i="3"/>
  <c r="T1269" i="3"/>
  <c r="W1269" i="3"/>
  <c r="W349" i="3"/>
  <c r="T349" i="3"/>
  <c r="W1070" i="3"/>
  <c r="T1070" i="3"/>
  <c r="W1463" i="3"/>
  <c r="T1463" i="3"/>
  <c r="W2409" i="3"/>
  <c r="T2409" i="3"/>
  <c r="X1376" i="3"/>
  <c r="W968" i="3"/>
  <c r="T968" i="3"/>
  <c r="Y2230" i="3"/>
  <c r="X2230" i="3"/>
  <c r="Y478" i="3"/>
  <c r="Y1210" i="3"/>
  <c r="X489" i="3"/>
  <c r="X1237" i="3"/>
  <c r="U1458" i="3"/>
  <c r="Y2431" i="3"/>
  <c r="Y1988" i="3"/>
  <c r="U2456" i="3"/>
  <c r="X1618" i="3"/>
  <c r="U1849" i="3"/>
  <c r="X1852" i="3"/>
  <c r="X1745" i="3"/>
  <c r="U1745" i="3"/>
  <c r="U2199" i="3"/>
  <c r="U2447" i="3"/>
  <c r="X396" i="3"/>
  <c r="U396" i="3"/>
  <c r="X2323" i="3"/>
  <c r="X1768" i="3"/>
  <c r="U1768" i="3"/>
  <c r="Y1768" i="3"/>
  <c r="X143" i="3"/>
  <c r="Y143" i="3"/>
  <c r="U143" i="3"/>
  <c r="Y2059" i="3"/>
  <c r="Y621" i="3"/>
  <c r="Y556" i="3"/>
  <c r="Y1402" i="3"/>
  <c r="Y984" i="3"/>
  <c r="Y1069" i="3"/>
  <c r="U1069" i="3"/>
  <c r="X1069" i="3"/>
  <c r="U1798" i="3"/>
  <c r="X1798" i="3"/>
  <c r="Y1920" i="3"/>
  <c r="U516" i="3"/>
  <c r="X1895" i="3"/>
  <c r="X1929" i="3"/>
  <c r="U463" i="3"/>
  <c r="X463" i="3"/>
  <c r="Y463" i="3"/>
  <c r="X322" i="3"/>
  <c r="U322" i="3"/>
  <c r="Y322" i="3"/>
  <c r="X1951" i="3"/>
  <c r="Y678" i="3"/>
  <c r="U813" i="3"/>
  <c r="Y813" i="3"/>
  <c r="X1803" i="3"/>
  <c r="U1803" i="3"/>
  <c r="U2412" i="3"/>
  <c r="Y349" i="3"/>
  <c r="X349" i="3"/>
  <c r="U1061" i="3"/>
  <c r="X1061" i="3"/>
  <c r="U1758" i="3"/>
  <c r="X1758" i="3"/>
  <c r="Y450" i="3"/>
  <c r="X281" i="3"/>
  <c r="X2216" i="3"/>
  <c r="X2182" i="3"/>
  <c r="Y281" i="3"/>
  <c r="Y2276" i="3"/>
  <c r="Y1363" i="3"/>
  <c r="AA2810" i="3"/>
  <c r="U637" i="3"/>
  <c r="U1782" i="3"/>
  <c r="Y1039" i="3"/>
  <c r="Y1306" i="3"/>
  <c r="Y2364" i="3"/>
  <c r="X636" i="3"/>
  <c r="Y73" i="3"/>
  <c r="X2353" i="3"/>
  <c r="Y2266" i="3"/>
  <c r="Y1355" i="3"/>
  <c r="U2204" i="3"/>
  <c r="Y1177" i="3"/>
  <c r="T1670" i="3"/>
  <c r="Y572" i="3"/>
  <c r="X1870" i="3"/>
  <c r="Y2456" i="3"/>
  <c r="T1078" i="3"/>
  <c r="U1346" i="3"/>
  <c r="Y1830" i="3"/>
  <c r="U65" i="3"/>
  <c r="X347" i="3"/>
  <c r="Y668" i="3"/>
  <c r="X683" i="3"/>
  <c r="Y986" i="3"/>
  <c r="U2099" i="3"/>
  <c r="X2022" i="3"/>
  <c r="X922" i="3"/>
  <c r="U2103" i="3"/>
  <c r="Y187" i="3"/>
  <c r="Y503" i="3"/>
  <c r="Y1516" i="3"/>
  <c r="X391" i="3"/>
  <c r="T1933" i="3"/>
  <c r="W1933" i="3"/>
  <c r="T501" i="3"/>
  <c r="W501" i="3"/>
  <c r="W982" i="3"/>
  <c r="T982" i="3"/>
  <c r="T1844" i="3"/>
  <c r="W1844" i="3"/>
  <c r="W1087" i="3"/>
  <c r="T1087" i="3"/>
  <c r="T483" i="3"/>
  <c r="W483" i="3"/>
  <c r="W1593" i="3"/>
  <c r="T1593" i="3"/>
  <c r="W353" i="3"/>
  <c r="T353" i="3"/>
  <c r="W1601" i="3"/>
  <c r="T1601" i="3"/>
  <c r="T2414" i="3"/>
  <c r="W2414" i="3"/>
  <c r="W277" i="3"/>
  <c r="T277" i="3"/>
  <c r="W1142" i="3"/>
  <c r="T1142" i="3"/>
  <c r="T756" i="3"/>
  <c r="W756" i="3"/>
  <c r="T1487" i="3"/>
  <c r="W1487" i="3"/>
  <c r="W1185" i="3"/>
  <c r="T1185" i="3"/>
  <c r="W1657" i="3"/>
  <c r="T1657" i="3"/>
  <c r="W806" i="3"/>
  <c r="T806" i="3"/>
  <c r="W320" i="3"/>
  <c r="T320" i="3"/>
  <c r="T2187" i="3"/>
  <c r="W2187" i="3"/>
  <c r="T2253" i="3"/>
  <c r="W2253" i="3"/>
  <c r="W1797" i="3"/>
  <c r="T1797" i="3"/>
  <c r="W1274" i="3"/>
  <c r="T1274" i="3"/>
  <c r="W850" i="3"/>
  <c r="T850" i="3"/>
  <c r="T1708" i="3"/>
  <c r="W1708" i="3"/>
  <c r="W319" i="3"/>
  <c r="T319" i="3"/>
  <c r="W259" i="3"/>
  <c r="X1955" i="3"/>
  <c r="Y756" i="3"/>
  <c r="T226" i="3"/>
  <c r="W226" i="3"/>
  <c r="W1320" i="3"/>
  <c r="T1320" i="3"/>
  <c r="W1839" i="3"/>
  <c r="T1839" i="3"/>
  <c r="T2459" i="3"/>
  <c r="W2459" i="3"/>
  <c r="W1958" i="3"/>
  <c r="T1958" i="3"/>
  <c r="T1537" i="3"/>
  <c r="W1537" i="3"/>
  <c r="W1505" i="3"/>
  <c r="T1505" i="3"/>
  <c r="T583" i="3"/>
  <c r="T57" i="3"/>
  <c r="W57" i="3"/>
  <c r="W638" i="3"/>
  <c r="T638" i="3"/>
  <c r="T355" i="3"/>
  <c r="W355" i="3"/>
  <c r="W2464" i="3"/>
  <c r="T2464" i="3"/>
  <c r="W2267" i="3"/>
  <c r="T2267" i="3"/>
  <c r="W1216" i="3"/>
  <c r="T1216" i="3"/>
  <c r="W2119" i="3"/>
  <c r="T2119" i="3"/>
  <c r="W2060" i="3"/>
  <c r="T2060" i="3"/>
  <c r="T894" i="3"/>
  <c r="W894" i="3"/>
  <c r="W1854" i="3"/>
  <c r="T1854" i="3"/>
  <c r="T1065" i="3"/>
  <c r="W1065" i="3"/>
  <c r="T960" i="3"/>
  <c r="W960" i="3"/>
  <c r="T1635" i="3"/>
  <c r="W1635" i="3"/>
  <c r="T803" i="3"/>
  <c r="W803" i="3"/>
  <c r="W486" i="3"/>
  <c r="T486" i="3"/>
  <c r="W1676" i="3"/>
  <c r="T1676" i="3"/>
  <c r="W143" i="3"/>
  <c r="T143" i="3"/>
  <c r="T1755" i="3"/>
  <c r="W1755" i="3"/>
  <c r="T1882" i="3"/>
  <c r="W1882" i="3"/>
  <c r="T997" i="3"/>
  <c r="W997" i="3"/>
  <c r="W194" i="3"/>
  <c r="T194" i="3"/>
  <c r="W1288" i="3"/>
  <c r="T1288" i="3"/>
  <c r="T2047" i="3"/>
  <c r="W2047" i="3"/>
  <c r="T2132" i="3"/>
  <c r="W2132" i="3"/>
  <c r="W1986" i="3"/>
  <c r="W2485" i="3"/>
  <c r="W2066" i="3"/>
  <c r="T2066" i="3"/>
  <c r="T693" i="3"/>
  <c r="W693" i="3"/>
  <c r="T1174" i="3"/>
  <c r="W1174" i="3"/>
  <c r="T1748" i="3"/>
  <c r="W1748" i="3"/>
  <c r="W151" i="3"/>
  <c r="T151" i="3"/>
  <c r="W2076" i="3"/>
  <c r="T2076" i="3"/>
  <c r="W1542" i="3"/>
  <c r="T1542" i="3"/>
  <c r="T2417" i="3"/>
  <c r="W2417" i="3"/>
  <c r="W1465" i="3"/>
  <c r="T1465" i="3"/>
  <c r="W930" i="3"/>
  <c r="T930" i="3"/>
  <c r="T400" i="3"/>
  <c r="W400" i="3"/>
  <c r="T1179" i="3"/>
  <c r="W1179" i="3"/>
  <c r="T466" i="3"/>
  <c r="W466" i="3"/>
  <c r="T1560" i="3"/>
  <c r="W1560" i="3"/>
  <c r="T2079" i="3"/>
  <c r="W2079" i="3"/>
  <c r="T1139" i="3"/>
  <c r="W1139" i="3"/>
  <c r="T970" i="3"/>
  <c r="W970" i="3"/>
  <c r="W1411" i="3"/>
  <c r="T1411" i="3"/>
  <c r="W1851" i="3"/>
  <c r="T1851" i="3"/>
  <c r="W1666" i="3"/>
  <c r="T1666" i="3"/>
  <c r="W485" i="3"/>
  <c r="T485" i="3"/>
  <c r="T2483" i="3"/>
  <c r="W2483" i="3"/>
  <c r="T1503" i="3"/>
  <c r="W1503" i="3"/>
  <c r="W2315" i="3"/>
  <c r="T2315" i="3"/>
  <c r="W1824" i="3"/>
  <c r="T1824" i="3"/>
  <c r="T1019" i="3"/>
  <c r="W1019" i="3"/>
  <c r="W2138" i="3"/>
  <c r="T2138" i="3"/>
  <c r="W1493" i="3"/>
  <c r="T1493" i="3"/>
  <c r="T210" i="3"/>
  <c r="W210" i="3"/>
  <c r="W1495" i="3"/>
  <c r="T1495" i="3"/>
  <c r="T2441" i="3"/>
  <c r="W2441" i="3"/>
  <c r="W1105" i="3"/>
  <c r="T1105" i="3"/>
  <c r="W446" i="3"/>
  <c r="T446" i="3"/>
  <c r="W1348" i="3"/>
  <c r="T1348" i="3"/>
  <c r="W219" i="3"/>
  <c r="T219" i="3"/>
  <c r="W2032" i="3"/>
  <c r="T2032" i="3"/>
  <c r="T1842" i="3"/>
  <c r="W1842" i="3"/>
  <c r="W1197" i="3"/>
  <c r="T1197" i="3"/>
  <c r="W1671" i="3"/>
  <c r="T1671" i="3"/>
  <c r="W1130" i="3"/>
  <c r="T1130" i="3"/>
  <c r="W1433" i="3"/>
  <c r="T1433" i="3"/>
  <c r="T438" i="3"/>
  <c r="W438" i="3"/>
  <c r="W327" i="3"/>
  <c r="T327" i="3"/>
  <c r="W763" i="3"/>
  <c r="T763" i="3"/>
  <c r="T1475" i="3"/>
  <c r="W1475" i="3"/>
  <c r="W1546" i="3"/>
  <c r="T1546" i="3"/>
  <c r="W509" i="3"/>
  <c r="T509" i="3"/>
  <c r="W942" i="3"/>
  <c r="T942" i="3"/>
  <c r="W652" i="3"/>
  <c r="T652" i="3"/>
  <c r="T1143" i="3"/>
  <c r="W1143" i="3"/>
  <c r="W332" i="3"/>
  <c r="W645" i="3"/>
  <c r="T645" i="3"/>
  <c r="W1126" i="3"/>
  <c r="T1126" i="3"/>
  <c r="T500" i="3"/>
  <c r="W500" i="3"/>
  <c r="T2158" i="3"/>
  <c r="W2158" i="3"/>
  <c r="T422" i="3"/>
  <c r="W422" i="3"/>
  <c r="W1516" i="3"/>
  <c r="T1516" i="3"/>
  <c r="W2403" i="3"/>
  <c r="T2403" i="3"/>
  <c r="T637" i="3"/>
  <c r="W637" i="3"/>
  <c r="W636" i="3"/>
  <c r="T636" i="3"/>
  <c r="T1743" i="3"/>
  <c r="W1743" i="3"/>
  <c r="W1574" i="3"/>
  <c r="T1574" i="3"/>
  <c r="W222" i="3"/>
  <c r="T222" i="3"/>
  <c r="T1268" i="3"/>
  <c r="W1268" i="3"/>
  <c r="W940" i="3"/>
  <c r="Y2484" i="3"/>
  <c r="Y871" i="3"/>
  <c r="Y2417" i="3"/>
  <c r="X145" i="3"/>
  <c r="T597" i="3"/>
  <c r="W597" i="3"/>
  <c r="W239" i="3"/>
  <c r="T239" i="3"/>
  <c r="T895" i="3"/>
  <c r="W895" i="3"/>
  <c r="W1977" i="3"/>
  <c r="T1977" i="3"/>
  <c r="T737" i="3"/>
  <c r="W737" i="3"/>
  <c r="W1122" i="3"/>
  <c r="T1122" i="3"/>
  <c r="W880" i="3"/>
  <c r="T880" i="3"/>
  <c r="W1651" i="3"/>
  <c r="T1651" i="3"/>
  <c r="T2300" i="3"/>
  <c r="W2300" i="3"/>
  <c r="W1877" i="3"/>
  <c r="T1877" i="3"/>
  <c r="W589" i="3"/>
  <c r="T589" i="3"/>
  <c r="T370" i="3"/>
  <c r="W370" i="3"/>
  <c r="W1464" i="3"/>
  <c r="T1464" i="3"/>
  <c r="W371" i="3"/>
  <c r="T371" i="3"/>
  <c r="W539" i="3"/>
  <c r="T539" i="3"/>
  <c r="W174" i="3"/>
  <c r="T174" i="3"/>
  <c r="W632" i="3"/>
  <c r="T632" i="3"/>
  <c r="T1315" i="3"/>
  <c r="W1315" i="3"/>
  <c r="T2248" i="3"/>
  <c r="W2248" i="3"/>
  <c r="T1533" i="3"/>
  <c r="W1533" i="3"/>
  <c r="T778" i="3"/>
  <c r="W778" i="3"/>
  <c r="W1648" i="3"/>
  <c r="T1648" i="3"/>
  <c r="W251" i="3"/>
  <c r="T251" i="3"/>
  <c r="T1998" i="3"/>
  <c r="W1998" i="3"/>
  <c r="W1577" i="3"/>
  <c r="T1577" i="3"/>
  <c r="T534" i="3"/>
  <c r="W534" i="3"/>
  <c r="W267" i="3"/>
  <c r="T267" i="3"/>
  <c r="W1994" i="3"/>
  <c r="T1994" i="3"/>
  <c r="W1397" i="3"/>
  <c r="T1397" i="3"/>
  <c r="T668" i="3"/>
  <c r="W668" i="3"/>
  <c r="W1679" i="3"/>
  <c r="T1679" i="3"/>
  <c r="T2505" i="3"/>
  <c r="W2505" i="3"/>
  <c r="T350" i="3"/>
  <c r="W350" i="3"/>
  <c r="W1252" i="3"/>
  <c r="T1252" i="3"/>
  <c r="W2264" i="3"/>
  <c r="T2264" i="3"/>
  <c r="T661" i="3"/>
  <c r="W661" i="3"/>
  <c r="W2474" i="3"/>
  <c r="T2474" i="3"/>
  <c r="T276" i="3"/>
  <c r="W276" i="3"/>
  <c r="W2270" i="3"/>
  <c r="T2270" i="3"/>
  <c r="W2041" i="3"/>
  <c r="T2041" i="3"/>
  <c r="W753" i="3"/>
  <c r="T753" i="3"/>
  <c r="W994" i="3"/>
  <c r="T994" i="3"/>
  <c r="W992" i="3"/>
  <c r="T992" i="3"/>
  <c r="T2099" i="3"/>
  <c r="W2099" i="3"/>
  <c r="W2136" i="3"/>
  <c r="T2136" i="3"/>
  <c r="W147" i="3"/>
  <c r="T147" i="3"/>
  <c r="W2026" i="3"/>
  <c r="T2026" i="3"/>
  <c r="T1477" i="3"/>
  <c r="W1477" i="3"/>
  <c r="T1615" i="3"/>
  <c r="W1615" i="3"/>
  <c r="W700" i="3"/>
  <c r="X935" i="3"/>
  <c r="U1374" i="3"/>
  <c r="X1781" i="3"/>
  <c r="X1790" i="3"/>
  <c r="T2398" i="3"/>
  <c r="W2398" i="3"/>
  <c r="T980" i="3"/>
  <c r="W980" i="3"/>
  <c r="W2039" i="3"/>
  <c r="T2039" i="3"/>
  <c r="W401" i="3"/>
  <c r="T401" i="3"/>
  <c r="T1744" i="3"/>
  <c r="W1744" i="3"/>
  <c r="W415" i="3"/>
  <c r="T415" i="3"/>
  <c r="W2120" i="3"/>
  <c r="T2120" i="3"/>
  <c r="W1173" i="3"/>
  <c r="T1173" i="3"/>
  <c r="T1128" i="3"/>
  <c r="W1128" i="3"/>
  <c r="W2351" i="3"/>
  <c r="T2351" i="3"/>
  <c r="W2164" i="3"/>
  <c r="T2164" i="3"/>
  <c r="W2209" i="3"/>
  <c r="T2209" i="3"/>
  <c r="T1784" i="3"/>
  <c r="W1784" i="3"/>
  <c r="W1230" i="3"/>
  <c r="W1261" i="3"/>
  <c r="U1505" i="3"/>
  <c r="U2184" i="3"/>
  <c r="W1717" i="3"/>
  <c r="Y1566" i="3"/>
  <c r="X742" i="3"/>
  <c r="Y1700" i="3"/>
  <c r="X1828" i="3"/>
  <c r="U350" i="3"/>
  <c r="Y1111" i="3"/>
  <c r="Y389" i="3"/>
  <c r="Y2225" i="3"/>
  <c r="X2359" i="3"/>
  <c r="Y1996" i="3"/>
  <c r="X985" i="3"/>
  <c r="Y1750" i="3"/>
  <c r="X2005" i="3"/>
  <c r="X1293" i="3"/>
  <c r="U2191" i="3"/>
  <c r="Y196" i="3"/>
  <c r="X2136" i="3"/>
  <c r="U713" i="3"/>
  <c r="Y342" i="3"/>
  <c r="U2436" i="3"/>
  <c r="U911" i="3"/>
  <c r="U702" i="3"/>
  <c r="Y613" i="3"/>
  <c r="X318" i="3"/>
  <c r="U2496" i="3"/>
  <c r="X357" i="3"/>
  <c r="X628" i="3"/>
  <c r="U963" i="3"/>
  <c r="U824" i="3"/>
  <c r="U1707" i="3"/>
  <c r="Y1802" i="3"/>
  <c r="Y130" i="3"/>
  <c r="X1110" i="3"/>
  <c r="X976" i="3"/>
  <c r="X1413" i="3"/>
  <c r="Y2401" i="3"/>
  <c r="X451" i="3"/>
  <c r="U1103" i="3"/>
  <c r="X1982" i="3"/>
  <c r="Y175" i="3"/>
  <c r="Y432" i="3"/>
  <c r="Y1777" i="3"/>
  <c r="U485" i="3"/>
  <c r="Y1238" i="3"/>
  <c r="Y606" i="3"/>
  <c r="Y588" i="3"/>
  <c r="Y268" i="3"/>
  <c r="U1819" i="3"/>
  <c r="X1629" i="3"/>
  <c r="X1503" i="3"/>
  <c r="X714" i="3"/>
  <c r="U297" i="3"/>
  <c r="U1522" i="3"/>
  <c r="U62" i="3"/>
  <c r="T1519" i="3"/>
  <c r="Y612" i="3"/>
  <c r="U1890" i="3"/>
  <c r="X1681" i="3"/>
  <c r="Y741" i="3"/>
  <c r="Y2460" i="3"/>
  <c r="X801" i="3"/>
  <c r="X1109" i="3"/>
  <c r="U496" i="3"/>
  <c r="U144" i="3"/>
  <c r="U1646" i="3"/>
  <c r="U1147" i="3"/>
  <c r="X1029" i="3"/>
  <c r="U810" i="3"/>
  <c r="Y395" i="3"/>
  <c r="Y2030" i="3"/>
  <c r="Y266" i="3"/>
  <c r="Y2162" i="3"/>
  <c r="Y479" i="3"/>
  <c r="X162" i="3"/>
  <c r="Y1234" i="3"/>
  <c r="X2208" i="3"/>
  <c r="Y467" i="3"/>
  <c r="Y223" i="3"/>
  <c r="Y684" i="3"/>
  <c r="U431" i="3"/>
  <c r="Y1291" i="3"/>
  <c r="U1556" i="3"/>
  <c r="X2154" i="3"/>
  <c r="X2472" i="3"/>
  <c r="U2472" i="3"/>
  <c r="Y2472" i="3"/>
  <c r="T496" i="3"/>
  <c r="W496" i="3"/>
  <c r="W987" i="3"/>
  <c r="T987" i="3"/>
  <c r="W546" i="3"/>
  <c r="T546" i="3"/>
  <c r="W1692" i="3"/>
  <c r="T1692" i="3"/>
  <c r="T351" i="3"/>
  <c r="W351" i="3"/>
  <c r="W311" i="3"/>
  <c r="T311" i="3"/>
  <c r="W2006" i="3"/>
  <c r="T2006" i="3"/>
  <c r="T1585" i="3"/>
  <c r="W1585" i="3"/>
  <c r="T105" i="3"/>
  <c r="W105" i="3"/>
  <c r="W536" i="3"/>
  <c r="T536" i="3"/>
  <c r="T1787" i="3"/>
  <c r="W1787" i="3"/>
  <c r="T2488" i="3"/>
  <c r="W2488" i="3"/>
  <c r="T121" i="3"/>
  <c r="W121" i="3"/>
  <c r="T2050" i="3"/>
  <c r="W2050" i="3"/>
  <c r="T1876" i="3"/>
  <c r="W1876" i="3"/>
  <c r="T388" i="3"/>
  <c r="W388" i="3"/>
  <c r="W735" i="3"/>
  <c r="T735" i="3"/>
  <c r="W2225" i="3"/>
  <c r="T2225" i="3"/>
  <c r="W726" i="3"/>
  <c r="T726" i="3"/>
  <c r="T432" i="3"/>
  <c r="W432" i="3"/>
  <c r="T1160" i="3"/>
  <c r="W1160" i="3"/>
  <c r="T1919" i="3"/>
  <c r="W1919" i="3"/>
  <c r="T1569" i="3"/>
  <c r="W1569" i="3"/>
  <c r="T1489" i="3"/>
  <c r="W1489" i="3"/>
  <c r="T40" i="3"/>
  <c r="W40" i="3"/>
  <c r="T1155" i="3"/>
  <c r="W1155" i="3"/>
  <c r="X2506" i="3"/>
  <c r="U237" i="3"/>
  <c r="T1597" i="3"/>
  <c r="W1597" i="3"/>
  <c r="W165" i="3"/>
  <c r="T165" i="3"/>
  <c r="W467" i="3"/>
  <c r="T467" i="3"/>
  <c r="W751" i="3"/>
  <c r="T751" i="3"/>
  <c r="W2302" i="3"/>
  <c r="T2302" i="3"/>
  <c r="W1406" i="3"/>
  <c r="T1406" i="3"/>
  <c r="T1936" i="3"/>
  <c r="W1936" i="3"/>
  <c r="W199" i="3"/>
  <c r="T199" i="3"/>
  <c r="T939" i="3"/>
  <c r="W939" i="3"/>
  <c r="W1896" i="3"/>
  <c r="T1896" i="3"/>
  <c r="W1733" i="3"/>
  <c r="T1733" i="3"/>
  <c r="W1306" i="3"/>
  <c r="T1306" i="3"/>
  <c r="W429" i="3"/>
  <c r="T429" i="3"/>
  <c r="W1054" i="3"/>
  <c r="T1054" i="3"/>
  <c r="T524" i="3"/>
  <c r="W524" i="3"/>
  <c r="T1535" i="3"/>
  <c r="W1535" i="3"/>
  <c r="T1659" i="3"/>
  <c r="W1659" i="3"/>
  <c r="W1942" i="3"/>
  <c r="T1942" i="3"/>
  <c r="W281" i="3"/>
  <c r="T281" i="3"/>
  <c r="W906" i="3"/>
  <c r="T906" i="3"/>
  <c r="W856" i="3"/>
  <c r="T856" i="3"/>
  <c r="W2336" i="3"/>
  <c r="T2336" i="3"/>
  <c r="W1848" i="3"/>
  <c r="T1848" i="3"/>
  <c r="T1426" i="3"/>
  <c r="W1426" i="3"/>
  <c r="W666" i="3"/>
  <c r="T666" i="3"/>
  <c r="W1908" i="3"/>
  <c r="T1908" i="3"/>
  <c r="T132" i="3"/>
  <c r="W132" i="3"/>
  <c r="W2030" i="3"/>
  <c r="T2030" i="3"/>
  <c r="U1820" i="3"/>
  <c r="T851" i="3"/>
  <c r="W851" i="3"/>
  <c r="X2252" i="3"/>
  <c r="T69" i="3"/>
  <c r="T1931" i="3"/>
  <c r="W1931" i="3"/>
  <c r="W2416" i="3"/>
  <c r="T2416" i="3"/>
  <c r="W1581" i="3"/>
  <c r="T1581" i="3"/>
  <c r="T1120" i="3"/>
  <c r="W1120" i="3"/>
  <c r="T2023" i="3"/>
  <c r="W2023" i="3"/>
  <c r="T995" i="3"/>
  <c r="W995" i="3"/>
  <c r="W145" i="3"/>
  <c r="T145" i="3"/>
  <c r="W582" i="3"/>
  <c r="T582" i="3"/>
  <c r="T1776" i="3"/>
  <c r="W1776" i="3"/>
  <c r="T288" i="3"/>
  <c r="W288" i="3"/>
  <c r="T1539" i="3"/>
  <c r="W1539" i="3"/>
  <c r="W2244" i="3"/>
  <c r="T2244" i="3"/>
  <c r="T2365" i="3"/>
  <c r="W2365" i="3"/>
  <c r="T1861" i="3"/>
  <c r="W1861" i="3"/>
  <c r="T367" i="3"/>
  <c r="W367" i="3"/>
  <c r="T571" i="3"/>
  <c r="W571" i="3"/>
  <c r="T1878" i="3"/>
  <c r="W1878" i="3"/>
  <c r="W2393" i="3"/>
  <c r="T2393" i="3"/>
  <c r="W1713" i="3"/>
  <c r="T1713" i="3"/>
  <c r="W1238" i="3"/>
  <c r="T1238" i="3"/>
  <c r="T399" i="3"/>
  <c r="W399" i="3"/>
  <c r="W600" i="3"/>
  <c r="T600" i="3"/>
  <c r="T2130" i="3"/>
  <c r="W2130" i="3"/>
  <c r="T133" i="3"/>
  <c r="W133" i="3"/>
  <c r="W858" i="3"/>
  <c r="T858" i="3"/>
  <c r="T1812" i="3"/>
  <c r="W1812" i="3"/>
  <c r="T324" i="3"/>
  <c r="W324" i="3"/>
  <c r="W1343" i="3"/>
  <c r="T1343" i="3"/>
  <c r="W2318" i="3"/>
  <c r="T2318" i="3"/>
  <c r="W809" i="3"/>
  <c r="T809" i="3"/>
  <c r="W513" i="3"/>
  <c r="T513" i="3"/>
  <c r="T1042" i="3"/>
  <c r="W1042" i="3"/>
  <c r="T176" i="3"/>
  <c r="W176" i="3"/>
  <c r="T2184" i="3"/>
  <c r="W2184" i="3"/>
  <c r="W2291" i="3"/>
  <c r="T2291" i="3"/>
  <c r="W901" i="3"/>
  <c r="T901" i="3"/>
  <c r="T2367" i="3"/>
  <c r="W2367" i="3"/>
  <c r="W773" i="3"/>
  <c r="X969" i="3"/>
  <c r="W1162" i="3"/>
  <c r="X2106" i="3"/>
  <c r="U2106" i="3"/>
  <c r="W2176" i="3"/>
  <c r="T2176" i="3"/>
  <c r="W877" i="3"/>
  <c r="T877" i="3"/>
  <c r="W170" i="3"/>
  <c r="T170" i="3"/>
  <c r="W2207" i="3"/>
  <c r="T2207" i="3"/>
  <c r="W2156" i="3"/>
  <c r="T2156" i="3"/>
  <c r="T1161" i="3"/>
  <c r="W1161" i="3"/>
  <c r="T454" i="3"/>
  <c r="W454" i="3"/>
  <c r="T1644" i="3"/>
  <c r="W1644" i="3"/>
  <c r="W291" i="3"/>
  <c r="T291" i="3"/>
  <c r="T875" i="3"/>
  <c r="W875" i="3"/>
  <c r="T1946" i="3"/>
  <c r="W1946" i="3"/>
  <c r="T1013" i="3"/>
  <c r="W1013" i="3"/>
  <c r="W620" i="3"/>
  <c r="T620" i="3"/>
  <c r="W1063" i="3"/>
  <c r="T1063" i="3"/>
  <c r="W2466" i="3"/>
  <c r="T2466" i="3"/>
  <c r="T961" i="3"/>
  <c r="W961" i="3"/>
  <c r="T377" i="3"/>
  <c r="W377" i="3"/>
  <c r="W862" i="3"/>
  <c r="T862" i="3"/>
  <c r="T1816" i="3"/>
  <c r="W1816" i="3"/>
  <c r="T451" i="3"/>
  <c r="W451" i="3"/>
  <c r="W915" i="3"/>
  <c r="T915" i="3"/>
  <c r="T2357" i="3"/>
  <c r="W2357" i="3"/>
  <c r="W2004" i="3"/>
  <c r="T2004" i="3"/>
  <c r="T228" i="3"/>
  <c r="W228" i="3"/>
  <c r="T959" i="3"/>
  <c r="W959" i="3"/>
  <c r="T1289" i="3"/>
  <c r="W1289" i="3"/>
  <c r="T944" i="3"/>
  <c r="W944" i="3"/>
  <c r="T2051" i="3"/>
  <c r="W2051" i="3"/>
  <c r="W2128" i="3"/>
  <c r="T2128" i="3"/>
  <c r="W1978" i="3"/>
  <c r="T1978" i="3"/>
  <c r="T1093" i="3"/>
  <c r="W1093" i="3"/>
  <c r="T1096" i="3"/>
  <c r="W1096" i="3"/>
  <c r="T1567" i="3"/>
  <c r="W1567" i="3"/>
  <c r="Y2427" i="3"/>
  <c r="U1482" i="3"/>
  <c r="Y1953" i="3"/>
  <c r="X1937" i="3"/>
  <c r="X2007" i="3"/>
  <c r="U1787" i="3"/>
  <c r="Y1733" i="3"/>
  <c r="T1266" i="3"/>
  <c r="W2106" i="3"/>
  <c r="X1189" i="3"/>
  <c r="X2419" i="3"/>
  <c r="Y617" i="3"/>
  <c r="X2044" i="3"/>
  <c r="U276" i="3"/>
  <c r="Y2064" i="3"/>
  <c r="X1317" i="3"/>
  <c r="Y847" i="3"/>
  <c r="Y2435" i="3"/>
  <c r="Y829" i="3"/>
  <c r="Y1456" i="3"/>
  <c r="U706" i="3"/>
  <c r="U1074" i="3"/>
  <c r="X1776" i="3"/>
  <c r="X1399" i="3"/>
  <c r="Y428" i="3"/>
  <c r="Y248" i="3"/>
  <c r="Y2062" i="3"/>
  <c r="Y1494" i="3"/>
  <c r="X1808" i="3"/>
  <c r="U2010" i="3"/>
  <c r="X1735" i="3"/>
  <c r="Y646" i="3"/>
  <c r="Y624" i="3"/>
  <c r="Y1981" i="3"/>
  <c r="Y725" i="3"/>
  <c r="U292" i="3"/>
  <c r="X582" i="3"/>
  <c r="U1059" i="3"/>
  <c r="X1431" i="3"/>
  <c r="U781" i="3"/>
  <c r="Y1266" i="3"/>
  <c r="X506" i="3"/>
  <c r="Y1142" i="3"/>
  <c r="X1830" i="3"/>
  <c r="Y1063" i="3"/>
  <c r="Y737" i="3"/>
  <c r="Y2370" i="3"/>
  <c r="Y791" i="3"/>
  <c r="U580" i="3"/>
  <c r="Y508" i="3"/>
  <c r="U673" i="3"/>
  <c r="U1166" i="3"/>
  <c r="U722" i="3"/>
  <c r="X825" i="3"/>
  <c r="X2228" i="3"/>
  <c r="Y2301" i="3"/>
  <c r="U648" i="3"/>
  <c r="Y434" i="3"/>
  <c r="U610" i="3"/>
  <c r="X2050" i="3"/>
  <c r="U1171" i="3"/>
  <c r="X1333" i="3"/>
  <c r="X509" i="3"/>
  <c r="Y1887" i="3"/>
  <c r="Y1706" i="3"/>
  <c r="Y2351" i="3"/>
  <c r="Y176" i="3"/>
  <c r="X164" i="3"/>
  <c r="U1004" i="3"/>
  <c r="Y1624" i="3"/>
  <c r="X2438" i="3"/>
  <c r="U2282" i="3"/>
  <c r="Y1229" i="3"/>
  <c r="X1842" i="3"/>
  <c r="X1028" i="3"/>
  <c r="U1793" i="3"/>
  <c r="U1950" i="3"/>
  <c r="X183" i="3"/>
  <c r="Y990" i="3"/>
  <c r="X2156" i="3"/>
  <c r="Y2038" i="3"/>
  <c r="Y81" i="3"/>
  <c r="Y1046" i="3"/>
  <c r="X744" i="3"/>
  <c r="Y1075" i="3"/>
  <c r="X355" i="3"/>
  <c r="T1026" i="3"/>
  <c r="W1026" i="3"/>
  <c r="W1984" i="3"/>
  <c r="T1984" i="3"/>
  <c r="W175" i="3"/>
  <c r="T175" i="3"/>
  <c r="W687" i="3"/>
  <c r="T687" i="3"/>
  <c r="T2285" i="3"/>
  <c r="W2285" i="3"/>
  <c r="T1413" i="3"/>
  <c r="W1413" i="3"/>
  <c r="T2215" i="3"/>
  <c r="W2215" i="3"/>
  <c r="W2116" i="3"/>
  <c r="T2116" i="3"/>
  <c r="W1718" i="3"/>
  <c r="T1718" i="3"/>
  <c r="T686" i="3"/>
  <c r="W686" i="3"/>
  <c r="T1736" i="3"/>
  <c r="W1736" i="3"/>
  <c r="T1507" i="3"/>
  <c r="W1507" i="3"/>
  <c r="W2344" i="3"/>
  <c r="T2344" i="3"/>
  <c r="W478" i="3"/>
  <c r="T478" i="3"/>
  <c r="W1762" i="3"/>
  <c r="T1762" i="3"/>
  <c r="W829" i="3"/>
  <c r="T829" i="3"/>
  <c r="W581" i="3"/>
  <c r="T581" i="3"/>
  <c r="W100" i="3"/>
  <c r="T100" i="3"/>
  <c r="W2108" i="3"/>
  <c r="T2108" i="3"/>
  <c r="W1902" i="3"/>
  <c r="T1902" i="3"/>
  <c r="W144" i="3"/>
  <c r="T144" i="3"/>
  <c r="W1115" i="3"/>
  <c r="T1115" i="3"/>
  <c r="W1898" i="3"/>
  <c r="T1898" i="3"/>
  <c r="W1253" i="3"/>
  <c r="T1253" i="3"/>
  <c r="T860" i="3"/>
  <c r="W860" i="3"/>
  <c r="W1583" i="3"/>
  <c r="T1583" i="3"/>
  <c r="T654" i="3"/>
  <c r="W654" i="3"/>
  <c r="W1990" i="3"/>
  <c r="T1990" i="3"/>
  <c r="W1201" i="3"/>
  <c r="T1201" i="3"/>
  <c r="W254" i="3"/>
  <c r="T254" i="3"/>
  <c r="T1444" i="3"/>
  <c r="W1444" i="3"/>
  <c r="W283" i="3"/>
  <c r="T283" i="3"/>
  <c r="T867" i="3"/>
  <c r="W867" i="3"/>
  <c r="X2490" i="3"/>
  <c r="T1570" i="3"/>
  <c r="Y1474" i="3"/>
  <c r="W1380" i="3"/>
  <c r="T1380" i="3"/>
  <c r="W2114" i="3"/>
  <c r="T2114" i="3"/>
  <c r="T378" i="3"/>
  <c r="W378" i="3"/>
  <c r="W1472" i="3"/>
  <c r="T1472" i="3"/>
  <c r="W2223" i="3"/>
  <c r="T2223" i="3"/>
  <c r="W2124" i="3"/>
  <c r="T2124" i="3"/>
  <c r="T313" i="3"/>
  <c r="W313" i="3"/>
  <c r="T1833" i="3"/>
  <c r="W1833" i="3"/>
  <c r="W593" i="3"/>
  <c r="T593" i="3"/>
  <c r="T2502" i="3"/>
  <c r="W2502" i="3"/>
  <c r="T207" i="3"/>
  <c r="W207" i="3"/>
  <c r="W639" i="3"/>
  <c r="T639" i="3"/>
  <c r="W191" i="3"/>
  <c r="T191" i="3"/>
  <c r="W2237" i="3"/>
  <c r="T2237" i="3"/>
  <c r="W1562" i="3"/>
  <c r="T1562" i="3"/>
  <c r="T1772" i="3"/>
  <c r="W1772" i="3"/>
  <c r="T188" i="3"/>
  <c r="W188" i="3"/>
  <c r="W1654" i="3"/>
  <c r="T1654" i="3"/>
  <c r="T766" i="3"/>
  <c r="W766" i="3"/>
  <c r="W2008" i="3"/>
  <c r="T2008" i="3"/>
  <c r="W1107" i="3"/>
  <c r="T1107" i="3"/>
  <c r="T551" i="3"/>
  <c r="W551" i="3"/>
  <c r="W215" i="3"/>
  <c r="T215" i="3"/>
  <c r="T264" i="3"/>
  <c r="W264" i="3"/>
  <c r="W1742" i="3"/>
  <c r="T1742" i="3"/>
  <c r="W1422" i="3"/>
  <c r="T1422" i="3"/>
  <c r="W273" i="3"/>
  <c r="T273" i="3"/>
  <c r="W1138" i="3"/>
  <c r="T1138" i="3"/>
  <c r="Y149" i="3"/>
  <c r="U2195" i="3"/>
  <c r="W1773" i="3"/>
  <c r="W2272" i="3"/>
  <c r="T2272" i="3"/>
  <c r="W1752" i="3"/>
  <c r="T1752" i="3"/>
  <c r="T1906" i="3"/>
  <c r="W1906" i="3"/>
  <c r="T973" i="3"/>
  <c r="W973" i="3"/>
  <c r="T725" i="3"/>
  <c r="W725" i="3"/>
  <c r="T2490" i="3"/>
  <c r="W2490" i="3"/>
  <c r="W820" i="3"/>
  <c r="T820" i="3"/>
  <c r="T1455" i="3"/>
  <c r="W1455" i="3"/>
  <c r="T2201" i="3"/>
  <c r="W2201" i="3"/>
  <c r="T1438" i="3"/>
  <c r="W1438" i="3"/>
  <c r="W66" i="3"/>
  <c r="T66" i="3"/>
  <c r="W375" i="3"/>
  <c r="T375" i="3"/>
  <c r="W1259" i="3"/>
  <c r="T1259" i="3"/>
  <c r="T601" i="3"/>
  <c r="W601" i="3"/>
  <c r="W2090" i="3"/>
  <c r="T2090" i="3"/>
  <c r="T498" i="3"/>
  <c r="W498" i="3"/>
  <c r="W2431" i="3"/>
  <c r="T2431" i="3"/>
  <c r="T2182" i="3"/>
  <c r="W2182" i="3"/>
  <c r="T398" i="3"/>
  <c r="W398" i="3"/>
  <c r="T1588" i="3"/>
  <c r="W1588" i="3"/>
  <c r="W723" i="3"/>
  <c r="T723" i="3"/>
  <c r="T2448" i="3"/>
  <c r="W2448" i="3"/>
  <c r="W1794" i="3"/>
  <c r="T1794" i="3"/>
  <c r="T303" i="3"/>
  <c r="W303" i="3"/>
  <c r="W177" i="3"/>
  <c r="T177" i="3"/>
  <c r="T1580" i="3"/>
  <c r="W1580" i="3"/>
  <c r="W347" i="3"/>
  <c r="T347" i="3"/>
  <c r="T749" i="3"/>
  <c r="W749" i="3"/>
  <c r="T706" i="3"/>
  <c r="W706" i="3"/>
  <c r="T1528" i="3"/>
  <c r="W1528" i="3"/>
  <c r="W1951" i="3"/>
  <c r="T1951" i="3"/>
  <c r="T916" i="3"/>
  <c r="Y2337" i="3"/>
  <c r="T770" i="3"/>
  <c r="X1741" i="3"/>
  <c r="X2148" i="3"/>
  <c r="T2231" i="3"/>
  <c r="X2433" i="3"/>
  <c r="U548" i="3"/>
  <c r="Y745" i="3"/>
  <c r="W139" i="3"/>
  <c r="T139" i="3"/>
  <c r="W679" i="3"/>
  <c r="T679" i="3"/>
  <c r="W2214" i="3"/>
  <c r="T2214" i="3"/>
  <c r="T629" i="3"/>
  <c r="W629" i="3"/>
  <c r="W1158" i="3"/>
  <c r="T1158" i="3"/>
  <c r="T1024" i="3"/>
  <c r="W1024" i="3"/>
  <c r="W1927" i="3"/>
  <c r="T1927" i="3"/>
  <c r="T2378" i="3"/>
  <c r="W2378" i="3"/>
  <c r="W166" i="3"/>
  <c r="T166" i="3"/>
  <c r="W1356" i="3"/>
  <c r="T1356" i="3"/>
  <c r="T2387" i="3"/>
  <c r="W2387" i="3"/>
  <c r="T575" i="3"/>
  <c r="W575" i="3"/>
  <c r="T1707" i="3"/>
  <c r="W1707" i="3"/>
  <c r="T1658" i="3"/>
  <c r="W1658" i="3"/>
  <c r="W525" i="3"/>
  <c r="T525" i="3"/>
  <c r="W1150" i="3"/>
  <c r="T1150" i="3"/>
  <c r="T284" i="3"/>
  <c r="W284" i="3"/>
  <c r="T2148" i="3"/>
  <c r="W2148" i="3"/>
  <c r="T2235" i="3"/>
  <c r="W2235" i="3"/>
  <c r="T2251" i="3"/>
  <c r="W2251" i="3"/>
  <c r="W89" i="3"/>
  <c r="T89" i="3"/>
  <c r="W574" i="3"/>
  <c r="T574" i="3"/>
  <c r="W615" i="3"/>
  <c r="T615" i="3"/>
  <c r="W702" i="3"/>
  <c r="T702" i="3"/>
  <c r="T2034" i="3"/>
  <c r="W2034" i="3"/>
  <c r="W1341" i="3"/>
  <c r="T1341" i="3"/>
  <c r="W383" i="3"/>
  <c r="T383" i="3"/>
  <c r="T659" i="3"/>
  <c r="W659" i="3"/>
  <c r="W2126" i="3"/>
  <c r="T2126" i="3"/>
  <c r="W1001" i="3"/>
  <c r="T1001" i="3"/>
  <c r="W1234" i="3"/>
  <c r="T1234" i="3"/>
  <c r="W1763" i="3"/>
  <c r="T1763" i="3"/>
  <c r="T2404" i="3"/>
  <c r="W2404" i="3"/>
  <c r="T1690" i="3"/>
  <c r="W1690" i="3"/>
  <c r="T796" i="3"/>
  <c r="W796" i="3"/>
  <c r="T1287" i="3"/>
  <c r="W1287" i="3"/>
  <c r="Y1973" i="3"/>
  <c r="X2488" i="3"/>
  <c r="U1445" i="3"/>
  <c r="U789" i="3"/>
  <c r="Y201" i="3"/>
  <c r="AB201" i="3" s="1"/>
  <c r="Y1430" i="3"/>
  <c r="Y645" i="3"/>
  <c r="U838" i="3"/>
  <c r="Y1387" i="3"/>
  <c r="U151" i="3"/>
  <c r="U1517" i="3"/>
  <c r="U394" i="3"/>
  <c r="X633" i="3"/>
  <c r="U2368" i="3"/>
  <c r="Y497" i="3"/>
  <c r="Y975" i="3"/>
  <c r="Y1122" i="3"/>
  <c r="W1080" i="3"/>
  <c r="U2286" i="3"/>
  <c r="Y1126" i="3"/>
  <c r="X1244" i="3"/>
  <c r="U686" i="3"/>
  <c r="X1606" i="3"/>
  <c r="U2135" i="3"/>
  <c r="U441" i="3"/>
  <c r="U1641" i="3"/>
  <c r="U653" i="3"/>
  <c r="Y1406" i="3"/>
  <c r="X1826" i="3"/>
  <c r="Y607" i="3"/>
  <c r="X2152" i="3"/>
  <c r="Y1392" i="3"/>
  <c r="Y341" i="3"/>
  <c r="X2363" i="3"/>
  <c r="Y811" i="3"/>
  <c r="X1397" i="3"/>
  <c r="X321" i="3"/>
  <c r="X1057" i="3"/>
  <c r="U574" i="3"/>
  <c r="U449" i="3"/>
  <c r="Y1628" i="3"/>
  <c r="U1999" i="3"/>
  <c r="X1648" i="3"/>
  <c r="U477" i="3"/>
  <c r="U1056" i="3"/>
  <c r="Y859" i="3"/>
  <c r="U377" i="3"/>
  <c r="Y252" i="3"/>
  <c r="U2027" i="3"/>
  <c r="Y799" i="3"/>
  <c r="X934" i="3"/>
  <c r="X1760" i="3"/>
  <c r="X2189" i="3"/>
  <c r="U83" i="3"/>
  <c r="X401" i="3"/>
  <c r="X1416" i="3"/>
  <c r="U746" i="3"/>
  <c r="U959" i="3"/>
  <c r="Y1848" i="3"/>
  <c r="Y2058" i="3"/>
  <c r="U669" i="3"/>
  <c r="U988" i="3"/>
  <c r="Y906" i="3"/>
  <c r="X1169" i="3"/>
  <c r="Y1662" i="3"/>
  <c r="X122" i="3"/>
  <c r="Y1391" i="3"/>
  <c r="X2347" i="3"/>
  <c r="U1362" i="3"/>
  <c r="X977" i="3"/>
  <c r="U291" i="3"/>
  <c r="U1421" i="3"/>
  <c r="Y47" i="3"/>
  <c r="U1438" i="3"/>
  <c r="U1248" i="3"/>
  <c r="U177" i="3"/>
  <c r="Y1993" i="3"/>
  <c r="X554" i="3"/>
  <c r="U670" i="3"/>
  <c r="X500" i="3"/>
  <c r="Y1013" i="3"/>
  <c r="T35" i="3"/>
  <c r="Y2369" i="3"/>
  <c r="Y113" i="3"/>
  <c r="Y740" i="3"/>
  <c r="X1583" i="3"/>
  <c r="Y2281" i="3"/>
  <c r="Y475" i="3"/>
  <c r="U1213" i="3"/>
  <c r="Y93" i="3"/>
  <c r="X170" i="3"/>
  <c r="Y1050" i="3"/>
  <c r="X1195" i="3"/>
  <c r="T1563" i="3"/>
  <c r="W1563" i="3"/>
  <c r="W1826" i="3"/>
  <c r="T1826" i="3"/>
  <c r="T426" i="3"/>
  <c r="W426" i="3"/>
  <c r="W2407" i="3"/>
  <c r="T2407" i="3"/>
  <c r="W2172" i="3"/>
  <c r="T2172" i="3"/>
  <c r="W2394" i="3"/>
  <c r="T2394" i="3"/>
  <c r="W2045" i="3"/>
  <c r="T2045" i="3"/>
  <c r="W714" i="3"/>
  <c r="T714" i="3"/>
  <c r="T419" i="3"/>
  <c r="W419" i="3"/>
  <c r="T1790" i="3"/>
  <c r="W1790" i="3"/>
  <c r="W1241" i="3"/>
  <c r="T1241" i="3"/>
  <c r="W1436" i="3"/>
  <c r="T1436" i="3"/>
  <c r="W1642" i="3"/>
  <c r="T1642" i="3"/>
  <c r="W242" i="3"/>
  <c r="T242" i="3"/>
  <c r="W1807" i="3"/>
  <c r="T1807" i="3"/>
  <c r="X2445" i="3"/>
  <c r="Y1645" i="3"/>
  <c r="W732" i="3"/>
  <c r="T732" i="3"/>
  <c r="W1271" i="3"/>
  <c r="T1271" i="3"/>
  <c r="W2386" i="3"/>
  <c r="T2386" i="3"/>
  <c r="W929" i="3"/>
  <c r="T929" i="3"/>
  <c r="W1076" i="3"/>
  <c r="T1076" i="3"/>
  <c r="W1459" i="3"/>
  <c r="T1459" i="3"/>
  <c r="T1453" i="3"/>
  <c r="W1453" i="3"/>
  <c r="W628" i="3"/>
  <c r="T628" i="3"/>
  <c r="W1543" i="3"/>
  <c r="T1543" i="3"/>
  <c r="W1246" i="3"/>
  <c r="T1246" i="3"/>
  <c r="W241" i="3"/>
  <c r="T241" i="3"/>
  <c r="W1106" i="3"/>
  <c r="T1106" i="3"/>
  <c r="W2152" i="3"/>
  <c r="T2152" i="3"/>
  <c r="W1686" i="3"/>
  <c r="T1686" i="3"/>
  <c r="T2397" i="3"/>
  <c r="W2397" i="3"/>
  <c r="W1100" i="3"/>
  <c r="T1100" i="3"/>
  <c r="T1955" i="3"/>
  <c r="W1955" i="3"/>
  <c r="T2381" i="3"/>
  <c r="W2381" i="3"/>
  <c r="T557" i="3"/>
  <c r="W557" i="3"/>
  <c r="T990" i="3"/>
  <c r="W990" i="3"/>
  <c r="T1479" i="3"/>
  <c r="W1479" i="3"/>
  <c r="W117" i="3"/>
  <c r="T117" i="3"/>
  <c r="T330" i="3"/>
  <c r="W330" i="3"/>
  <c r="W1424" i="3"/>
  <c r="T1424" i="3"/>
  <c r="T2073" i="3"/>
  <c r="W2073" i="3"/>
  <c r="T889" i="3"/>
  <c r="W889" i="3"/>
  <c r="W235" i="3"/>
  <c r="T235" i="3"/>
  <c r="W591" i="3"/>
  <c r="T591" i="3"/>
  <c r="W1530" i="3"/>
  <c r="T1530" i="3"/>
  <c r="T1029" i="3"/>
  <c r="W1029" i="3"/>
  <c r="T972" i="3"/>
  <c r="W972" i="3"/>
  <c r="T1223" i="3"/>
  <c r="W1223" i="3"/>
  <c r="W2457" i="3"/>
  <c r="T2457" i="3"/>
  <c r="W881" i="3"/>
  <c r="T881" i="3"/>
  <c r="W1604" i="3"/>
  <c r="T1604" i="3"/>
  <c r="W307" i="3"/>
  <c r="T307" i="3"/>
  <c r="T835" i="3"/>
  <c r="W835" i="3"/>
  <c r="T2430" i="3"/>
  <c r="W2430" i="3"/>
  <c r="W1442" i="3"/>
  <c r="T1442" i="3"/>
  <c r="W874" i="3"/>
  <c r="T874" i="3"/>
  <c r="T407" i="3"/>
  <c r="W407" i="3"/>
  <c r="W927" i="3"/>
  <c r="T927" i="3"/>
  <c r="W310" i="3"/>
  <c r="T310" i="3"/>
  <c r="W1500" i="3"/>
  <c r="T1500" i="3"/>
  <c r="W2163" i="3"/>
  <c r="T2163" i="3"/>
  <c r="W2104" i="3"/>
  <c r="T2104" i="3"/>
  <c r="W1514" i="3"/>
  <c r="T1514" i="3"/>
  <c r="T381" i="3"/>
  <c r="W381" i="3"/>
  <c r="W1006" i="3"/>
  <c r="T1006" i="3"/>
  <c r="T479" i="3"/>
  <c r="W479" i="3"/>
  <c r="W619" i="3"/>
  <c r="T619" i="3"/>
  <c r="T2166" i="3"/>
  <c r="W2166" i="3"/>
  <c r="W1761" i="3"/>
  <c r="T1761" i="3"/>
  <c r="T1286" i="3"/>
  <c r="W1286" i="3"/>
  <c r="W233" i="3"/>
  <c r="T233" i="3"/>
  <c r="W1146" i="3"/>
  <c r="T1146" i="3"/>
  <c r="W808" i="3"/>
  <c r="T808" i="3"/>
  <c r="W1627" i="3"/>
  <c r="T1627" i="3"/>
  <c r="W2437" i="3"/>
  <c r="T2437" i="3"/>
  <c r="W1378" i="3"/>
  <c r="T1378" i="3"/>
  <c r="T1860" i="3"/>
  <c r="W1860" i="3"/>
  <c r="W84" i="3"/>
  <c r="T84" i="3"/>
  <c r="W1103" i="3"/>
  <c r="T1103" i="3"/>
  <c r="T2410" i="3"/>
  <c r="W2410" i="3"/>
  <c r="T2137" i="3"/>
  <c r="W2137" i="3"/>
  <c r="T857" i="3"/>
  <c r="W857" i="3"/>
  <c r="T1907" i="3"/>
  <c r="W1907" i="3"/>
  <c r="T2081" i="3"/>
  <c r="W2081" i="3"/>
  <c r="W603" i="3"/>
  <c r="T603" i="3"/>
  <c r="T1005" i="3"/>
  <c r="W660" i="3"/>
  <c r="W510" i="3"/>
  <c r="T510" i="3"/>
  <c r="T2341" i="3"/>
  <c r="W2341" i="3"/>
  <c r="W1789" i="3"/>
  <c r="T1789" i="3"/>
  <c r="W650" i="3"/>
  <c r="T650" i="3"/>
  <c r="T1700" i="3"/>
  <c r="W1700" i="3"/>
  <c r="T211" i="3"/>
  <c r="W211" i="3"/>
  <c r="W1582" i="3"/>
  <c r="T1582" i="3"/>
  <c r="T928" i="3"/>
  <c r="W928" i="3"/>
  <c r="W1699" i="3"/>
  <c r="T1699" i="3"/>
  <c r="W2324" i="3"/>
  <c r="T2324" i="3"/>
  <c r="W981" i="3"/>
  <c r="T981" i="3"/>
  <c r="T61" i="3"/>
  <c r="W61" i="3"/>
  <c r="AB61" i="3" s="1"/>
  <c r="T1836" i="3"/>
  <c r="W1836" i="3"/>
  <c r="T887" i="3"/>
  <c r="W887" i="3"/>
  <c r="W2198" i="3"/>
  <c r="T2198" i="3"/>
  <c r="T249" i="3"/>
  <c r="W249" i="3"/>
  <c r="T1210" i="3"/>
  <c r="W1210" i="3"/>
  <c r="T392" i="3"/>
  <c r="W392" i="3"/>
  <c r="X2229" i="3"/>
  <c r="Y1571" i="3"/>
  <c r="T2293" i="3"/>
  <c r="W2293" i="3"/>
  <c r="T2087" i="3"/>
  <c r="W2087" i="3"/>
  <c r="W2110" i="3"/>
  <c r="T2110" i="3"/>
  <c r="T161" i="3"/>
  <c r="W161" i="3"/>
  <c r="T694" i="3"/>
  <c r="W694" i="3"/>
  <c r="T1792" i="3"/>
  <c r="W1792" i="3"/>
  <c r="T795" i="3"/>
  <c r="W795" i="3"/>
  <c r="T1427" i="3"/>
  <c r="W1427" i="3"/>
  <c r="T1722" i="3"/>
  <c r="W1722" i="3"/>
  <c r="W1022" i="3"/>
  <c r="T1022" i="3"/>
  <c r="W876" i="3"/>
  <c r="T876" i="3"/>
  <c r="T1983" i="3"/>
  <c r="W1983" i="3"/>
  <c r="W1681" i="3"/>
  <c r="T1681" i="3"/>
  <c r="T1254" i="3"/>
  <c r="W1254" i="3"/>
  <c r="T739" i="3"/>
  <c r="W739" i="3"/>
  <c r="W695" i="3"/>
  <c r="T695" i="3"/>
  <c r="W1858" i="3"/>
  <c r="T1858" i="3"/>
  <c r="T1213" i="3"/>
  <c r="W1213" i="3"/>
  <c r="W218" i="3"/>
  <c r="T218" i="3"/>
  <c r="T1975" i="3"/>
  <c r="W1975" i="3"/>
  <c r="T2426" i="3"/>
  <c r="W2426" i="3"/>
  <c r="T1497" i="3"/>
  <c r="W1497" i="3"/>
  <c r="W214" i="3"/>
  <c r="T214" i="3"/>
  <c r="T2067" i="3"/>
  <c r="W2067" i="3"/>
  <c r="W2508" i="3"/>
  <c r="T2508" i="3"/>
  <c r="T573" i="3"/>
  <c r="W573" i="3"/>
  <c r="T1198" i="3"/>
  <c r="W1198" i="3"/>
  <c r="W331" i="3"/>
  <c r="T331" i="3"/>
  <c r="W1009" i="3"/>
  <c r="T1009" i="3"/>
  <c r="W963" i="3"/>
  <c r="T963" i="3"/>
  <c r="T1034" i="3"/>
  <c r="W1034" i="3"/>
  <c r="W2082" i="3"/>
  <c r="T2082" i="3"/>
  <c r="W85" i="3"/>
  <c r="T85" i="3"/>
  <c r="W522" i="3"/>
  <c r="T522" i="3"/>
  <c r="T1764" i="3"/>
  <c r="W1764" i="3"/>
  <c r="W2151" i="3"/>
  <c r="T2151" i="3"/>
  <c r="W1668" i="3"/>
  <c r="T1668" i="3"/>
  <c r="W1886" i="3"/>
  <c r="T1886" i="3"/>
  <c r="T614" i="3"/>
  <c r="W614" i="3"/>
  <c r="T1856" i="3"/>
  <c r="W1856" i="3"/>
  <c r="W416" i="3"/>
  <c r="T416" i="3"/>
  <c r="T2428" i="3"/>
  <c r="W2428" i="3"/>
  <c r="T2406" i="3"/>
  <c r="W2406" i="3"/>
  <c r="T1804" i="3"/>
  <c r="W1804" i="3"/>
  <c r="W227" i="3"/>
  <c r="T227" i="3"/>
  <c r="T759" i="3"/>
  <c r="W759" i="3"/>
  <c r="Y2366" i="3"/>
  <c r="T361" i="3"/>
  <c r="W361" i="3"/>
  <c r="W549" i="3"/>
  <c r="T549" i="3"/>
  <c r="W842" i="3"/>
  <c r="T842" i="3"/>
  <c r="W1892" i="3"/>
  <c r="T1892" i="3"/>
  <c r="T404" i="3"/>
  <c r="W404" i="3"/>
  <c r="T1423" i="3"/>
  <c r="W1423" i="3"/>
  <c r="W2062" i="3"/>
  <c r="T2062" i="3"/>
  <c r="T326" i="3"/>
  <c r="W326" i="3"/>
  <c r="T1420" i="3"/>
  <c r="W1420" i="3"/>
  <c r="T1603" i="3"/>
  <c r="W1603" i="3"/>
  <c r="W2420" i="3"/>
  <c r="T2420" i="3"/>
  <c r="T2117" i="3"/>
  <c r="W2117" i="3"/>
  <c r="W2498" i="3"/>
  <c r="T2498" i="3"/>
  <c r="T540" i="3"/>
  <c r="W540" i="3"/>
  <c r="T1647" i="3"/>
  <c r="W1647" i="3"/>
  <c r="T168" i="3"/>
  <c r="W168" i="3"/>
  <c r="W153" i="3"/>
  <c r="T153" i="3"/>
  <c r="T917" i="3"/>
  <c r="Y1255" i="3"/>
  <c r="X469" i="3"/>
  <c r="X1134" i="3"/>
  <c r="X289" i="3"/>
  <c r="Y1208" i="3"/>
  <c r="X696" i="3"/>
  <c r="Y1330" i="3"/>
  <c r="Y1757" i="3"/>
  <c r="U1799" i="3"/>
  <c r="X671" i="3"/>
  <c r="W899" i="3"/>
  <c r="U651" i="3"/>
  <c r="Y385" i="3"/>
  <c r="U72" i="3"/>
  <c r="U1977" i="3"/>
  <c r="Y1816" i="3"/>
  <c r="Y549" i="3"/>
  <c r="U754" i="3"/>
  <c r="Y1372" i="3"/>
  <c r="Y656" i="3"/>
  <c r="U1861" i="3"/>
  <c r="Y608" i="3"/>
  <c r="U2298" i="3"/>
  <c r="Y1805" i="3"/>
  <c r="X530" i="3"/>
  <c r="Y2310" i="3"/>
  <c r="X1838" i="3"/>
  <c r="Y695" i="3"/>
  <c r="T1182" i="3"/>
  <c r="Y2425" i="3"/>
  <c r="Y1751" i="3"/>
  <c r="X1382" i="3"/>
  <c r="Y2131" i="3"/>
  <c r="Y1153" i="3"/>
  <c r="X326" i="3"/>
  <c r="X2121" i="3"/>
  <c r="X1311" i="3"/>
  <c r="U90" i="3"/>
  <c r="U865" i="3"/>
  <c r="U454" i="3"/>
  <c r="U677" i="3"/>
  <c r="U1638" i="3"/>
  <c r="W120" i="3"/>
  <c r="X2379" i="3"/>
  <c r="Y1665" i="3"/>
  <c r="X1120" i="3"/>
  <c r="U296" i="3"/>
  <c r="X2016" i="3"/>
  <c r="Y705" i="3"/>
  <c r="X1666" i="3"/>
  <c r="X817" i="3"/>
  <c r="X2255" i="3"/>
  <c r="X2300" i="3"/>
  <c r="Y1521" i="3"/>
  <c r="X2395" i="3"/>
  <c r="X209" i="3"/>
  <c r="X947" i="3"/>
  <c r="X490" i="3"/>
  <c r="Y1797" i="3"/>
  <c r="U1779" i="3"/>
  <c r="Y2028" i="3"/>
  <c r="Y1788" i="3"/>
  <c r="Y1174" i="3"/>
  <c r="U775" i="3"/>
  <c r="X1835" i="3"/>
  <c r="Y2305" i="3"/>
  <c r="Y1825" i="3"/>
  <c r="Y654" i="3"/>
  <c r="X1253" i="3"/>
  <c r="X371" i="3"/>
  <c r="Y303" i="3"/>
  <c r="Y1087" i="3"/>
  <c r="X415" i="3"/>
  <c r="U340" i="3"/>
  <c r="X652" i="3"/>
  <c r="X1526" i="3"/>
  <c r="Y2174" i="3"/>
  <c r="Y1246" i="3"/>
  <c r="Y2092" i="3"/>
  <c r="U2033" i="3"/>
  <c r="U769" i="3"/>
  <c r="Y2034" i="3"/>
  <c r="Y117" i="3"/>
  <c r="T886" i="3"/>
  <c r="W886" i="3"/>
  <c r="W2179" i="3"/>
  <c r="T2179" i="3"/>
  <c r="W2072" i="3"/>
  <c r="T2072" i="3"/>
  <c r="W599" i="3"/>
  <c r="T599" i="3"/>
  <c r="W1125" i="3"/>
  <c r="T1125" i="3"/>
  <c r="W493" i="3"/>
  <c r="T493" i="3"/>
  <c r="T274" i="3"/>
  <c r="W274" i="3"/>
  <c r="W780" i="3"/>
  <c r="T780" i="3"/>
  <c r="T1887" i="3"/>
  <c r="W1887" i="3"/>
  <c r="T2434" i="3"/>
  <c r="W2434" i="3"/>
  <c r="T447" i="3"/>
  <c r="W447" i="3"/>
  <c r="T1219" i="3"/>
  <c r="W1219" i="3"/>
  <c r="W293" i="3"/>
  <c r="T293" i="3"/>
  <c r="T682" i="3"/>
  <c r="W682" i="3"/>
  <c r="T1552" i="3"/>
  <c r="W1552" i="3"/>
  <c r="W87" i="3"/>
  <c r="T87" i="3"/>
  <c r="W1178" i="3"/>
  <c r="T1178" i="3"/>
  <c r="T1401" i="3"/>
  <c r="W1401" i="3"/>
  <c r="T406" i="3"/>
  <c r="W406" i="3"/>
  <c r="W1596" i="3"/>
  <c r="T1596" i="3"/>
  <c r="W495" i="3"/>
  <c r="T495" i="3"/>
  <c r="T827" i="3"/>
  <c r="W827" i="3"/>
  <c r="T1379" i="3"/>
  <c r="W1379" i="3"/>
  <c r="W1610" i="3"/>
  <c r="T1610" i="3"/>
  <c r="W965" i="3"/>
  <c r="T965" i="3"/>
  <c r="T477" i="3"/>
  <c r="W477" i="3"/>
  <c r="W1102" i="3"/>
  <c r="T1102" i="3"/>
  <c r="T572" i="3"/>
  <c r="W572" i="3"/>
  <c r="T1303" i="3"/>
  <c r="W1303" i="3"/>
  <c r="T2091" i="3"/>
  <c r="W2091" i="3"/>
  <c r="T1702" i="3"/>
  <c r="W1702" i="3"/>
  <c r="T913" i="3"/>
  <c r="W913" i="3"/>
  <c r="T617" i="3"/>
  <c r="W617" i="3"/>
  <c r="W2427" i="3"/>
  <c r="T2427" i="3"/>
  <c r="W567" i="3"/>
  <c r="T567" i="3"/>
  <c r="X1822" i="3"/>
  <c r="X2454" i="3"/>
  <c r="T1331" i="3"/>
  <c r="W1331" i="3"/>
  <c r="W1778" i="3"/>
  <c r="T1778" i="3"/>
  <c r="T1325" i="3"/>
  <c r="W1325" i="3"/>
  <c r="T78" i="3"/>
  <c r="W78" i="3"/>
  <c r="W1184" i="3"/>
  <c r="T1184" i="3"/>
  <c r="T1943" i="3"/>
  <c r="W1943" i="3"/>
  <c r="W2289" i="3"/>
  <c r="T2289" i="3"/>
  <c r="T1545" i="3"/>
  <c r="W1545" i="3"/>
  <c r="T305" i="3"/>
  <c r="W305" i="3"/>
  <c r="T978" i="3"/>
  <c r="W978" i="3"/>
  <c r="W1612" i="3"/>
  <c r="T1612" i="3"/>
  <c r="T2083" i="3"/>
  <c r="W2083" i="3"/>
  <c r="W2024" i="3"/>
  <c r="T2024" i="3"/>
  <c r="W2080" i="3"/>
  <c r="T2080" i="3"/>
  <c r="T1866" i="3"/>
  <c r="W1866" i="3"/>
  <c r="T733" i="3"/>
  <c r="W733" i="3"/>
  <c r="T1386" i="3"/>
  <c r="W1386" i="3"/>
  <c r="T455" i="3"/>
  <c r="W455" i="3"/>
  <c r="T967" i="3"/>
  <c r="W967" i="3"/>
  <c r="W2249" i="3"/>
  <c r="T2249" i="3"/>
  <c r="W2370" i="3"/>
  <c r="T2370" i="3"/>
  <c r="W1441" i="3"/>
  <c r="T1441" i="3"/>
  <c r="W1720" i="3"/>
  <c r="T1720" i="3"/>
  <c r="W295" i="3"/>
  <c r="T295" i="3"/>
  <c r="W394" i="3"/>
  <c r="T394" i="3"/>
  <c r="W1584" i="3"/>
  <c r="T1584" i="3"/>
  <c r="W2423" i="3"/>
  <c r="T2423" i="3"/>
  <c r="W2458" i="3"/>
  <c r="T2458" i="3"/>
  <c r="W1841" i="3"/>
  <c r="T1841" i="3"/>
  <c r="X2450" i="3"/>
  <c r="U1349" i="3"/>
  <c r="U1072" i="3"/>
  <c r="W1075" i="3"/>
  <c r="T1075" i="3"/>
  <c r="W1091" i="3"/>
  <c r="T1091" i="3"/>
  <c r="W1618" i="3"/>
  <c r="T1618" i="3"/>
  <c r="T437" i="3"/>
  <c r="W437" i="3"/>
  <c r="W966" i="3"/>
  <c r="T966" i="3"/>
  <c r="W2020" i="3"/>
  <c r="T2020" i="3"/>
  <c r="T244" i="3"/>
  <c r="W244" i="3"/>
  <c r="W1167" i="3"/>
  <c r="T1167" i="3"/>
  <c r="W2263" i="3"/>
  <c r="T2263" i="3"/>
  <c r="W1913" i="3"/>
  <c r="T1913" i="3"/>
  <c r="T262" i="3"/>
  <c r="W262" i="3"/>
  <c r="W471" i="3"/>
  <c r="T471" i="3"/>
  <c r="T971" i="3"/>
  <c r="W971" i="3"/>
  <c r="W938" i="3"/>
  <c r="T938" i="3"/>
  <c r="T621" i="3"/>
  <c r="W621" i="3"/>
  <c r="W162" i="3"/>
  <c r="T162" i="3"/>
  <c r="W1304" i="3"/>
  <c r="T1304" i="3"/>
  <c r="T2063" i="3"/>
  <c r="W2063" i="3"/>
  <c r="T2134" i="3"/>
  <c r="W2134" i="3"/>
  <c r="T98" i="3"/>
  <c r="W98" i="3"/>
  <c r="T1300" i="3"/>
  <c r="W1300" i="3"/>
  <c r="W2155" i="3"/>
  <c r="T2155" i="3"/>
  <c r="W2144" i="3"/>
  <c r="T2144" i="3"/>
  <c r="W1437" i="3"/>
  <c r="T1437" i="3"/>
  <c r="T298" i="3"/>
  <c r="W298" i="3"/>
  <c r="W179" i="3"/>
  <c r="T179" i="3"/>
  <c r="W2188" i="3"/>
  <c r="T2188" i="3"/>
  <c r="T2305" i="3"/>
  <c r="W2305" i="3"/>
  <c r="W1801" i="3"/>
  <c r="T1801" i="3"/>
  <c r="T662" i="3"/>
  <c r="W662" i="3"/>
  <c r="W1292" i="3"/>
  <c r="T1292" i="3"/>
  <c r="W359" i="3"/>
  <c r="T359" i="3"/>
  <c r="T2452" i="3"/>
  <c r="W2452" i="3"/>
  <c r="T2493" i="3"/>
  <c r="W2493" i="3"/>
  <c r="T1941" i="3"/>
  <c r="W1941" i="3"/>
  <c r="W461" i="3"/>
  <c r="T461" i="3"/>
  <c r="W1192" i="3"/>
  <c r="T1192" i="3"/>
  <c r="W1663" i="3"/>
  <c r="T1663" i="3"/>
  <c r="Y2399" i="3"/>
  <c r="T1326" i="3"/>
  <c r="Y1235" i="3"/>
  <c r="U1466" i="3"/>
  <c r="W2443" i="3"/>
  <c r="T2443" i="3"/>
  <c r="W2405" i="3"/>
  <c r="T2405" i="3"/>
  <c r="W2205" i="3"/>
  <c r="T2205" i="3"/>
  <c r="T341" i="3"/>
  <c r="W341" i="3"/>
  <c r="W724" i="3"/>
  <c r="T724" i="3"/>
  <c r="W1639" i="3"/>
  <c r="T1639" i="3"/>
  <c r="T2105" i="3"/>
  <c r="W2105" i="3"/>
  <c r="T1342" i="3"/>
  <c r="W1342" i="3"/>
  <c r="T337" i="3"/>
  <c r="W337" i="3"/>
  <c r="T2486" i="3"/>
  <c r="W2486" i="3"/>
  <c r="T1068" i="3"/>
  <c r="W1068" i="3"/>
  <c r="W2019" i="3"/>
  <c r="T2019" i="3"/>
  <c r="T1482" i="3"/>
  <c r="W1482" i="3"/>
  <c r="T237" i="3"/>
  <c r="W237" i="3"/>
  <c r="W379" i="3"/>
  <c r="T379" i="3"/>
  <c r="W2193" i="3"/>
  <c r="T2193" i="3"/>
  <c r="W1492" i="3"/>
  <c r="T1492" i="3"/>
  <c r="T2059" i="3"/>
  <c r="W2059" i="3"/>
  <c r="W2048" i="3"/>
  <c r="T2048" i="3"/>
  <c r="W1698" i="3"/>
  <c r="T1698" i="3"/>
  <c r="W1053" i="3"/>
  <c r="T1053" i="3"/>
  <c r="W490" i="3"/>
  <c r="T490" i="3"/>
  <c r="W1680" i="3"/>
  <c r="T1680" i="3"/>
  <c r="W395" i="3"/>
  <c r="T395" i="3"/>
  <c r="T2092" i="3"/>
  <c r="W2092" i="3"/>
  <c r="T1838" i="3"/>
  <c r="W1838" i="3"/>
  <c r="W417" i="3"/>
  <c r="T417" i="3"/>
  <c r="T946" i="3"/>
  <c r="W946" i="3"/>
  <c r="T1808" i="3"/>
  <c r="W1808" i="3"/>
  <c r="W368" i="3"/>
  <c r="T368" i="3"/>
  <c r="W1483" i="3"/>
  <c r="T1483" i="3"/>
  <c r="W2260" i="3"/>
  <c r="T2260" i="3"/>
  <c r="W2358" i="3"/>
  <c r="T2358" i="3"/>
  <c r="T1322" i="3"/>
  <c r="W1322" i="3"/>
  <c r="T653" i="3"/>
  <c r="W653" i="3"/>
  <c r="T508" i="3"/>
  <c r="W508" i="3"/>
  <c r="W999" i="3"/>
  <c r="T999" i="3"/>
  <c r="X464" i="3"/>
  <c r="X1343" i="3"/>
  <c r="U541" i="3"/>
  <c r="X1388" i="3"/>
  <c r="X558" i="3"/>
  <c r="U153" i="3"/>
  <c r="Y2390" i="3"/>
  <c r="Y1935" i="3"/>
  <c r="Y1755" i="3"/>
  <c r="Y2321" i="3"/>
  <c r="W2175" i="3"/>
  <c r="Y712" i="3"/>
  <c r="U546" i="3"/>
  <c r="X447" i="3"/>
  <c r="X329" i="3"/>
  <c r="Y1738" i="3"/>
  <c r="Y600" i="3"/>
  <c r="Y402" i="3"/>
  <c r="X517" i="3"/>
  <c r="X2200" i="3"/>
  <c r="X1045" i="3"/>
  <c r="X987" i="3"/>
  <c r="Y1252" i="3"/>
  <c r="X452" i="3"/>
  <c r="Y1723" i="3"/>
  <c r="Y2343" i="3"/>
  <c r="U1104" i="3"/>
  <c r="U1812" i="3"/>
  <c r="X761" i="3"/>
  <c r="U48" i="3"/>
  <c r="U1672" i="3"/>
  <c r="Y893" i="3"/>
  <c r="U2319" i="3"/>
  <c r="Y1145" i="3"/>
  <c r="Y2302" i="3"/>
  <c r="X1357" i="3"/>
  <c r="T643" i="3"/>
  <c r="X2423" i="3"/>
  <c r="U647" i="3"/>
  <c r="Y2089" i="3"/>
  <c r="U1846" i="3"/>
  <c r="X1550" i="3"/>
  <c r="X1037" i="3"/>
  <c r="X429" i="3"/>
  <c r="X294" i="3"/>
  <c r="X2404" i="3"/>
  <c r="U2175" i="3"/>
  <c r="X393" i="3"/>
  <c r="Y1567" i="3"/>
  <c r="U1436" i="3"/>
  <c r="X2075" i="3"/>
  <c r="X2383" i="3"/>
  <c r="Y420" i="3"/>
  <c r="Y2164" i="3"/>
  <c r="W1324" i="3"/>
  <c r="X1703" i="3"/>
  <c r="X2303" i="3"/>
  <c r="U1807" i="3"/>
  <c r="X521" i="3"/>
  <c r="U472" i="3"/>
  <c r="X482" i="3"/>
  <c r="Y212" i="3"/>
  <c r="X1457" i="3"/>
  <c r="Y1507" i="3"/>
  <c r="X2309" i="3"/>
  <c r="Y1575" i="3"/>
  <c r="X2440" i="3"/>
  <c r="X1329" i="3"/>
  <c r="Y1558" i="3"/>
  <c r="U280" i="3"/>
  <c r="X533" i="3"/>
  <c r="X2069" i="3"/>
  <c r="Y1242" i="3"/>
  <c r="Y785" i="3"/>
  <c r="X644" i="3"/>
  <c r="X1197" i="3"/>
  <c r="X1347" i="3"/>
  <c r="Y736" i="3"/>
  <c r="X190" i="3"/>
  <c r="Y1612" i="3"/>
  <c r="W1538" i="3"/>
  <c r="T1538" i="3"/>
  <c r="T1373" i="3"/>
  <c r="W1373" i="3"/>
  <c r="T126" i="3"/>
  <c r="W126" i="3"/>
  <c r="T2350" i="3"/>
  <c r="W2350" i="3"/>
  <c r="T1273" i="3"/>
  <c r="W1273" i="3"/>
  <c r="W2309" i="3"/>
  <c r="T2309" i="3"/>
  <c r="T1709" i="3"/>
  <c r="W1709" i="3"/>
  <c r="W1632" i="3"/>
  <c r="T1632" i="3"/>
  <c r="T2475" i="3"/>
  <c r="W2475" i="3"/>
  <c r="T953" i="3"/>
  <c r="W953" i="3"/>
  <c r="T657" i="3"/>
  <c r="W657" i="3"/>
  <c r="W246" i="3"/>
  <c r="T246" i="3"/>
  <c r="T1148" i="3"/>
  <c r="W1148" i="3"/>
  <c r="T745" i="3"/>
  <c r="W745" i="3"/>
  <c r="W2429" i="3"/>
  <c r="T2429" i="3"/>
  <c r="W1381" i="3"/>
  <c r="T1381" i="3"/>
  <c r="W748" i="3"/>
  <c r="T748" i="3"/>
  <c r="W951" i="3"/>
  <c r="T951" i="3"/>
  <c r="Y1284" i="3"/>
  <c r="T444" i="3"/>
  <c r="W444" i="3"/>
  <c r="W983" i="3"/>
  <c r="T983" i="3"/>
  <c r="T2294" i="3"/>
  <c r="W2294" i="3"/>
  <c r="W2487" i="3"/>
  <c r="T2487" i="3"/>
  <c r="W488" i="3"/>
  <c r="T488" i="3"/>
  <c r="T883" i="3"/>
  <c r="W883" i="3"/>
  <c r="W2259" i="3"/>
  <c r="T2259" i="3"/>
  <c r="T2002" i="3"/>
  <c r="W2002" i="3"/>
  <c r="T1069" i="3"/>
  <c r="W1069" i="3"/>
  <c r="T1263" i="3"/>
  <c r="W1263" i="3"/>
  <c r="T2190" i="3"/>
  <c r="W2190" i="3"/>
  <c r="W51" i="3"/>
  <c r="T51" i="3"/>
  <c r="T2186" i="3"/>
  <c r="W2186" i="3"/>
  <c r="Y1964" i="3"/>
  <c r="W848" i="3"/>
  <c r="T848" i="3"/>
  <c r="W1667" i="3"/>
  <c r="T1667" i="3"/>
  <c r="T2500" i="3"/>
  <c r="W2500" i="3"/>
  <c r="W221" i="3"/>
  <c r="T221" i="3"/>
  <c r="W802" i="3"/>
  <c r="T802" i="3"/>
  <c r="W1948" i="3"/>
  <c r="T1948" i="3"/>
  <c r="T1191" i="3"/>
  <c r="W1191" i="3"/>
  <c r="W849" i="3"/>
  <c r="W2376" i="3"/>
  <c r="T1985" i="3"/>
  <c r="Y701" i="3"/>
  <c r="X2348" i="3"/>
  <c r="U2348" i="3"/>
  <c r="W1136" i="3"/>
  <c r="T1136" i="3"/>
  <c r="W1607" i="3"/>
  <c r="T1607" i="3"/>
  <c r="T2241" i="3"/>
  <c r="W2241" i="3"/>
  <c r="T1785" i="3"/>
  <c r="W1785" i="3"/>
  <c r="T1358" i="3"/>
  <c r="W1358" i="3"/>
  <c r="W470" i="3"/>
  <c r="T470" i="3"/>
  <c r="T2451" i="3"/>
  <c r="W2451" i="3"/>
  <c r="T685" i="3"/>
  <c r="W685" i="3"/>
  <c r="W1118" i="3"/>
  <c r="T1118" i="3"/>
  <c r="T684" i="3"/>
  <c r="W684" i="3"/>
  <c r="T635" i="3"/>
  <c r="W635" i="3"/>
  <c r="W270" i="3"/>
  <c r="T270" i="3"/>
  <c r="T1316" i="3"/>
  <c r="W1316" i="3"/>
  <c r="T2211" i="3"/>
  <c r="W2211" i="3"/>
  <c r="T535" i="3"/>
  <c r="W535" i="3"/>
  <c r="T2177" i="3"/>
  <c r="W2177" i="3"/>
  <c r="W586" i="3"/>
  <c r="T586" i="3"/>
  <c r="T1780" i="3"/>
  <c r="W1780" i="3"/>
  <c r="W299" i="3"/>
  <c r="T299" i="3"/>
  <c r="T627" i="3"/>
  <c r="W627" i="3"/>
  <c r="T2094" i="3"/>
  <c r="W2094" i="3"/>
  <c r="T1212" i="3"/>
  <c r="W1212" i="3"/>
  <c r="W1875" i="3"/>
  <c r="T1875" i="3"/>
  <c r="T1462" i="3"/>
  <c r="W1462" i="3"/>
  <c r="W2311" i="3"/>
  <c r="T2311" i="3"/>
  <c r="W93" i="3"/>
  <c r="T93" i="3"/>
  <c r="W866" i="3"/>
  <c r="T866" i="3"/>
  <c r="T2012" i="3"/>
  <c r="W2012" i="3"/>
  <c r="W2217" i="3"/>
  <c r="T2217" i="3"/>
  <c r="W520" i="3"/>
  <c r="T520" i="3"/>
  <c r="W1347" i="3"/>
  <c r="T1347" i="3"/>
  <c r="T618" i="3"/>
  <c r="W618" i="3"/>
  <c r="W163" i="3"/>
  <c r="T163" i="3"/>
  <c r="T815" i="3"/>
  <c r="W815" i="3"/>
  <c r="T2243" i="3"/>
  <c r="W2243" i="3"/>
  <c r="W1849" i="3"/>
  <c r="T1849" i="3"/>
  <c r="W561" i="3"/>
  <c r="T561" i="3"/>
  <c r="W1090" i="3"/>
  <c r="T1090" i="3"/>
  <c r="W800" i="3"/>
  <c r="T800" i="3"/>
  <c r="W1619" i="3"/>
  <c r="T1619" i="3"/>
  <c r="W2476" i="3"/>
  <c r="T2476" i="3"/>
  <c r="W1233" i="3"/>
  <c r="T1233" i="3"/>
  <c r="W1989" i="3"/>
  <c r="T1989" i="3"/>
  <c r="T1576" i="3"/>
  <c r="W1576" i="3"/>
  <c r="W2415" i="3"/>
  <c r="T2415" i="3"/>
  <c r="W2084" i="3"/>
  <c r="T2084" i="3"/>
  <c r="W1370" i="3"/>
  <c r="X1154" i="3"/>
  <c r="T2018" i="3"/>
  <c r="W2018" i="3"/>
  <c r="W1664" i="3"/>
  <c r="T1664" i="3"/>
  <c r="W2135" i="3"/>
  <c r="T2135" i="3"/>
  <c r="W1129" i="3"/>
  <c r="T1129" i="3"/>
  <c r="T640" i="3"/>
  <c r="W640" i="3"/>
  <c r="T1131" i="3"/>
  <c r="W1131" i="3"/>
  <c r="W1428" i="3"/>
  <c r="T1428" i="3"/>
  <c r="T1925" i="3"/>
  <c r="W1925" i="3"/>
  <c r="T1498" i="3"/>
  <c r="W1498" i="3"/>
  <c r="T690" i="3"/>
  <c r="W690" i="3"/>
  <c r="W187" i="3"/>
  <c r="T187" i="3"/>
  <c r="W587" i="3"/>
  <c r="T587" i="3"/>
  <c r="T2017" i="3"/>
  <c r="W2017" i="3"/>
  <c r="T1302" i="3"/>
  <c r="W1302" i="3"/>
  <c r="W922" i="3"/>
  <c r="T922" i="3"/>
  <c r="T1880" i="3"/>
  <c r="W1880" i="3"/>
  <c r="Y1202" i="3"/>
  <c r="X1693" i="3"/>
  <c r="U1264" i="3"/>
  <c r="W1970" i="3"/>
  <c r="T1970" i="3"/>
  <c r="T602" i="3"/>
  <c r="W602" i="3"/>
  <c r="T1328" i="3"/>
  <c r="W1328" i="3"/>
  <c r="W1799" i="3"/>
  <c r="T1799" i="3"/>
  <c r="W840" i="3"/>
  <c r="T840" i="3"/>
  <c r="W1534" i="3"/>
  <c r="T1534" i="3"/>
  <c r="T427" i="3"/>
  <c r="W427" i="3"/>
  <c r="W2168" i="3"/>
  <c r="T2168" i="3"/>
  <c r="W588" i="3"/>
  <c r="T588" i="3"/>
  <c r="W1695" i="3"/>
  <c r="T1695" i="3"/>
  <c r="T744" i="3"/>
  <c r="W744" i="3"/>
  <c r="T2102" i="3"/>
  <c r="W2102" i="3"/>
  <c r="T782" i="3"/>
  <c r="W782" i="3"/>
  <c r="W1832" i="3"/>
  <c r="T1832" i="3"/>
  <c r="T127" i="3"/>
  <c r="W127" i="3"/>
  <c r="W2112" i="3"/>
  <c r="T2112" i="3"/>
  <c r="W925" i="3"/>
  <c r="T925" i="3"/>
  <c r="T677" i="3"/>
  <c r="W677" i="3"/>
  <c r="T484" i="3"/>
  <c r="W484" i="3"/>
  <c r="T1119" i="3"/>
  <c r="W1119" i="3"/>
  <c r="W2334" i="3"/>
  <c r="T2334" i="3"/>
  <c r="T1209" i="3"/>
  <c r="W1209" i="3"/>
  <c r="W2479" i="3"/>
  <c r="T2479" i="3"/>
  <c r="T816" i="3"/>
  <c r="W816" i="3"/>
  <c r="T1779" i="3"/>
  <c r="W1779" i="3"/>
  <c r="W2364" i="3"/>
  <c r="T2364" i="3"/>
  <c r="W1649" i="3"/>
  <c r="T1649" i="3"/>
  <c r="T2330" i="3"/>
  <c r="W2330" i="3"/>
  <c r="W2149" i="3"/>
  <c r="T2149" i="3"/>
  <c r="W285" i="3"/>
  <c r="T285" i="3"/>
  <c r="W910" i="3"/>
  <c r="T910" i="3"/>
  <c r="W231" i="3"/>
  <c r="T231" i="3"/>
  <c r="W523" i="3"/>
  <c r="T523" i="3"/>
  <c r="W2402" i="3"/>
  <c r="T2402" i="3"/>
  <c r="T1050" i="3"/>
  <c r="W1050" i="3"/>
  <c r="W1864" i="3"/>
  <c r="T1864" i="3"/>
  <c r="T136" i="3"/>
  <c r="W136" i="3"/>
  <c r="T216" i="3"/>
  <c r="W216" i="3"/>
  <c r="W1440" i="3"/>
  <c r="T1440" i="3"/>
  <c r="T1863" i="3"/>
  <c r="W1863" i="3"/>
  <c r="W1611" i="3"/>
  <c r="T1611" i="3"/>
  <c r="T1598" i="3"/>
  <c r="W1598" i="3"/>
  <c r="T1337" i="3"/>
  <c r="W1337" i="3"/>
  <c r="W1243" i="3"/>
  <c r="T1243" i="3"/>
  <c r="W2284" i="3"/>
  <c r="T2284" i="3"/>
  <c r="T2239" i="3"/>
  <c r="W2239" i="3"/>
  <c r="T1418" i="3"/>
  <c r="W1418" i="3"/>
  <c r="T701" i="3"/>
  <c r="W701" i="3"/>
  <c r="W1134" i="3"/>
  <c r="T1134" i="3"/>
  <c r="T115" i="3"/>
  <c r="W115" i="3"/>
  <c r="T507" i="3"/>
  <c r="W507" i="3"/>
  <c r="T2245" i="3"/>
  <c r="W2245" i="3"/>
  <c r="W1693" i="3"/>
  <c r="T1693" i="3"/>
  <c r="W554" i="3"/>
  <c r="T554" i="3"/>
  <c r="W116" i="3"/>
  <c r="T116" i="3"/>
  <c r="T1135" i="3"/>
  <c r="W1135" i="3"/>
  <c r="W2256" i="3"/>
  <c r="T2256" i="3"/>
  <c r="T1132" i="3"/>
  <c r="W1132" i="3"/>
  <c r="T1323" i="3"/>
  <c r="W1323" i="3"/>
  <c r="T606" i="3"/>
  <c r="W606" i="3"/>
  <c r="T2333" i="3"/>
  <c r="W2333" i="3"/>
  <c r="W1829" i="3"/>
  <c r="T1829" i="3"/>
  <c r="T974" i="3"/>
  <c r="W974" i="3"/>
  <c r="W1367" i="3"/>
  <c r="T1367" i="3"/>
  <c r="T1766" i="3"/>
  <c r="W1766" i="3"/>
  <c r="W190" i="3"/>
  <c r="X2235" i="3"/>
  <c r="U1370" i="3"/>
  <c r="Y2458" i="3"/>
  <c r="U1809" i="3"/>
  <c r="X2411" i="3"/>
  <c r="Y855" i="3"/>
  <c r="X2474" i="3"/>
  <c r="Y373" i="3"/>
  <c r="U1260" i="3"/>
  <c r="U1118" i="3"/>
  <c r="Y2205" i="3"/>
  <c r="Y185" i="3"/>
  <c r="U1984" i="3"/>
  <c r="X2124" i="3"/>
  <c r="Y1938" i="3"/>
  <c r="X626" i="3"/>
  <c r="Y179" i="3"/>
  <c r="Y2348" i="3"/>
  <c r="U2119" i="3"/>
  <c r="Y2378" i="3"/>
  <c r="U634" i="3"/>
  <c r="U726" i="3"/>
  <c r="Y1055" i="3"/>
  <c r="Y304" i="3"/>
  <c r="X942" i="3"/>
  <c r="U1390" i="3"/>
  <c r="X1729" i="3"/>
  <c r="X793" i="3"/>
  <c r="X1023" i="3"/>
  <c r="U2330" i="3"/>
  <c r="U840" i="3"/>
  <c r="X565" i="3"/>
  <c r="U1079" i="3"/>
  <c r="U1299" i="3"/>
  <c r="U590" i="3"/>
  <c r="T1038" i="3"/>
  <c r="X1614" i="3"/>
  <c r="X1149" i="3"/>
  <c r="U217" i="3"/>
  <c r="U156" i="3"/>
  <c r="Y545" i="3"/>
  <c r="X1858" i="3"/>
  <c r="Y1417" i="3"/>
  <c r="U1300" i="3"/>
  <c r="Y620" i="3"/>
  <c r="X566" i="3"/>
  <c r="Y661" i="3"/>
  <c r="X2333" i="3"/>
  <c r="X340" i="3"/>
  <c r="Y1182" i="3"/>
  <c r="Y1914" i="3"/>
  <c r="Y240" i="3"/>
  <c r="X180" i="3"/>
  <c r="Y729" i="3"/>
  <c r="W497" i="3"/>
  <c r="X2271" i="3"/>
  <c r="X1256" i="3"/>
  <c r="Y795" i="3"/>
  <c r="Y2001" i="3"/>
  <c r="U1175" i="3"/>
  <c r="AA1175" i="3" s="1"/>
  <c r="U1497" i="3"/>
  <c r="X655" i="3"/>
  <c r="Y442" i="3"/>
  <c r="Y388" i="3"/>
  <c r="U501" i="3"/>
  <c r="Y107" i="3"/>
  <c r="Y1824" i="3"/>
  <c r="X755" i="3"/>
  <c r="U1288" i="3"/>
  <c r="Y1621" i="3"/>
  <c r="X518" i="3"/>
  <c r="X1276" i="3"/>
  <c r="W1660" i="3"/>
  <c r="X1487" i="3"/>
  <c r="U76" i="3"/>
  <c r="Y141" i="3"/>
  <c r="U1699" i="3"/>
  <c r="Y1412" i="3"/>
  <c r="X285" i="3"/>
  <c r="U1086" i="3"/>
  <c r="U832" i="3"/>
  <c r="X625" i="3"/>
  <c r="X2503" i="3"/>
  <c r="X2285" i="3"/>
  <c r="X222" i="3"/>
  <c r="Y89" i="3"/>
  <c r="X896" i="3"/>
  <c r="Y214" i="3"/>
  <c r="X203" i="3"/>
  <c r="U403" i="3"/>
  <c r="X254" i="3"/>
  <c r="W598" i="3"/>
  <c r="T598" i="3"/>
  <c r="T1372" i="3"/>
  <c r="W1372" i="3"/>
  <c r="W1843" i="3"/>
  <c r="T1843" i="3"/>
  <c r="T2450" i="3"/>
  <c r="W2450" i="3"/>
  <c r="T1626" i="3"/>
  <c r="W1626" i="3"/>
  <c r="T1214" i="3"/>
  <c r="W1214" i="3"/>
  <c r="T492" i="3"/>
  <c r="W492" i="3"/>
  <c r="T1599" i="3"/>
  <c r="W1599" i="3"/>
  <c r="T2342" i="3"/>
  <c r="W2342" i="3"/>
  <c r="T977" i="3"/>
  <c r="W977" i="3"/>
  <c r="W366" i="3"/>
  <c r="T366" i="3"/>
  <c r="W335" i="3"/>
  <c r="T335" i="3"/>
  <c r="W931" i="3"/>
  <c r="T931" i="3"/>
  <c r="T2157" i="3"/>
  <c r="W2157" i="3"/>
  <c r="T1264" i="3"/>
  <c r="W1264" i="3"/>
  <c r="T1113" i="3"/>
  <c r="W1113" i="3"/>
  <c r="W1308" i="3"/>
  <c r="T1308" i="3"/>
  <c r="W203" i="3"/>
  <c r="T203" i="3"/>
  <c r="W527" i="3"/>
  <c r="T527" i="3"/>
  <c r="T189" i="3"/>
  <c r="W189" i="3"/>
  <c r="T1820" i="3"/>
  <c r="W1820" i="3"/>
  <c r="T435" i="3"/>
  <c r="W435" i="3"/>
  <c r="T1015" i="3"/>
  <c r="W1015" i="3"/>
  <c r="T1382" i="3"/>
  <c r="W1382" i="3"/>
  <c r="T329" i="3"/>
  <c r="W329" i="3"/>
  <c r="W2478" i="3"/>
  <c r="T2478" i="3"/>
  <c r="W2011" i="3"/>
  <c r="T2011" i="3"/>
  <c r="Y173" i="3"/>
  <c r="T1037" i="3"/>
  <c r="W1037" i="3"/>
  <c r="W884" i="3"/>
  <c r="T884" i="3"/>
  <c r="W2043" i="3"/>
  <c r="T2043" i="3"/>
  <c r="W1513" i="3"/>
  <c r="T1513" i="3"/>
  <c r="W838" i="3"/>
  <c r="T838" i="3"/>
  <c r="T1795" i="3"/>
  <c r="W1795" i="3"/>
  <c r="T2287" i="3"/>
  <c r="W2287" i="3"/>
  <c r="T1077" i="3"/>
  <c r="W1077" i="3"/>
  <c r="W445" i="3"/>
  <c r="T445" i="3"/>
  <c r="W258" i="3"/>
  <c r="T258" i="3"/>
  <c r="T463" i="3"/>
  <c r="W463" i="3"/>
  <c r="W2052" i="3"/>
  <c r="T2052" i="3"/>
  <c r="T2278" i="3"/>
  <c r="W2278" i="3"/>
  <c r="W1153" i="3"/>
  <c r="T1153" i="3"/>
  <c r="W494" i="3"/>
  <c r="T494" i="3"/>
  <c r="W195" i="3"/>
  <c r="T195" i="3"/>
  <c r="T519" i="3"/>
  <c r="W519" i="3"/>
  <c r="W2022" i="3"/>
  <c r="T2022" i="3"/>
  <c r="W517" i="3"/>
  <c r="T517" i="3"/>
  <c r="W1008" i="3"/>
  <c r="T1008" i="3"/>
  <c r="T2007" i="3"/>
  <c r="W2007" i="3"/>
  <c r="W2295" i="3"/>
  <c r="T2295" i="3"/>
  <c r="W2185" i="3"/>
  <c r="T2185" i="3"/>
  <c r="W1481" i="3"/>
  <c r="T1481" i="3"/>
  <c r="U1868" i="3"/>
  <c r="T787" i="3"/>
  <c r="W787" i="3"/>
  <c r="T1394" i="3"/>
  <c r="W1394" i="3"/>
  <c r="T149" i="3"/>
  <c r="W149" i="3"/>
  <c r="T443" i="3"/>
  <c r="W443" i="3"/>
  <c r="AB443" i="3" s="1"/>
  <c r="T879" i="3"/>
  <c r="W879" i="3"/>
  <c r="T2503" i="3"/>
  <c r="W2503" i="3"/>
  <c r="T671" i="3"/>
  <c r="W671" i="3"/>
  <c r="T2470" i="3"/>
  <c r="W2470" i="3"/>
  <c r="W333" i="3"/>
  <c r="T333" i="3"/>
  <c r="W2482" i="3"/>
  <c r="T2482" i="3"/>
  <c r="T1016" i="3"/>
  <c r="W1016" i="3"/>
  <c r="W1846" i="3"/>
  <c r="T1846" i="3"/>
  <c r="T1345" i="3"/>
  <c r="W1345" i="3"/>
  <c r="T1012" i="3"/>
  <c r="W1012" i="3"/>
  <c r="W1867" i="3"/>
  <c r="T1867" i="3"/>
  <c r="T1414" i="3"/>
  <c r="W1414" i="3"/>
  <c r="T2389" i="3"/>
  <c r="W2389" i="3"/>
  <c r="W813" i="3"/>
  <c r="T813" i="3"/>
  <c r="T1200" i="3"/>
  <c r="W1200" i="3"/>
  <c r="W2327" i="3"/>
  <c r="T2327" i="3"/>
  <c r="W1934" i="3"/>
  <c r="T1934" i="3"/>
  <c r="T1004" i="3"/>
  <c r="W1004" i="3"/>
  <c r="W1859" i="3"/>
  <c r="T1859" i="3"/>
  <c r="W1043" i="3"/>
  <c r="T1043" i="3"/>
  <c r="W2074" i="3"/>
  <c r="T2074" i="3"/>
  <c r="W1653" i="3"/>
  <c r="T1653" i="3"/>
  <c r="T125" i="3"/>
  <c r="W125" i="3"/>
  <c r="W386" i="3"/>
  <c r="T386" i="3"/>
  <c r="W892" i="3"/>
  <c r="T892" i="3"/>
  <c r="T1095" i="3"/>
  <c r="W1095" i="3"/>
  <c r="T182" i="3"/>
  <c r="Y1582" i="3"/>
  <c r="X1871" i="3"/>
  <c r="U1003" i="3"/>
  <c r="X1315" i="3"/>
  <c r="U2140" i="3"/>
  <c r="W2123" i="3"/>
  <c r="T2123" i="3"/>
  <c r="W2368" i="3"/>
  <c r="T2368" i="3"/>
  <c r="T697" i="3"/>
  <c r="W697" i="3"/>
  <c r="T2194" i="3"/>
  <c r="W2194" i="3"/>
  <c r="W1298" i="3"/>
  <c r="T1298" i="3"/>
  <c r="T53" i="3"/>
  <c r="W53" i="3"/>
  <c r="T436" i="3"/>
  <c r="W436" i="3"/>
  <c r="W1359" i="3"/>
  <c r="T1359" i="3"/>
  <c r="W2273" i="3"/>
  <c r="T2273" i="3"/>
  <c r="W1817" i="3"/>
  <c r="T1817" i="3"/>
  <c r="W49" i="3"/>
  <c r="T49" i="3"/>
  <c r="W914" i="3"/>
  <c r="T914" i="3"/>
  <c r="T480" i="3"/>
  <c r="W480" i="3"/>
  <c r="T1731" i="3"/>
  <c r="W1731" i="3"/>
  <c r="W2484" i="3"/>
  <c r="T2484" i="3"/>
  <c r="W2262" i="3"/>
  <c r="T2262" i="3"/>
  <c r="W2374" i="3"/>
  <c r="T2374" i="3"/>
  <c r="W2101" i="3"/>
  <c r="T2101" i="3"/>
  <c r="T674" i="3"/>
  <c r="W674" i="3"/>
  <c r="W1544" i="3"/>
  <c r="T1544" i="3"/>
  <c r="W255" i="3"/>
  <c r="T255" i="3"/>
  <c r="W2361" i="3"/>
  <c r="T2361" i="3"/>
  <c r="T1905" i="3"/>
  <c r="W1905" i="3"/>
  <c r="W1204" i="3"/>
  <c r="T1204" i="3"/>
  <c r="W1771" i="3"/>
  <c r="T1771" i="3"/>
  <c r="W2462" i="3"/>
  <c r="T2462" i="3"/>
  <c r="T202" i="3"/>
  <c r="W202" i="3"/>
  <c r="T2103" i="3"/>
  <c r="W2103" i="3"/>
  <c r="W1993" i="3"/>
  <c r="T1993" i="3"/>
  <c r="T81" i="3"/>
  <c r="W81" i="3"/>
  <c r="W854" i="3"/>
  <c r="T854" i="3"/>
  <c r="W80" i="3"/>
  <c r="T80" i="3"/>
  <c r="W1195" i="3"/>
  <c r="T1195" i="3"/>
  <c r="W558" i="3"/>
  <c r="T558" i="3"/>
  <c r="W2314" i="3"/>
  <c r="T2314" i="3"/>
  <c r="W2133" i="3"/>
  <c r="T2133" i="3"/>
  <c r="T365" i="3"/>
  <c r="W365" i="3"/>
  <c r="T1756" i="3"/>
  <c r="W1756" i="3"/>
  <c r="W287" i="3"/>
  <c r="T287" i="3"/>
  <c r="U650" i="3"/>
  <c r="X1165" i="3"/>
  <c r="X1224" i="3"/>
  <c r="Y232" i="3"/>
  <c r="Y1290" i="3"/>
  <c r="X2405" i="3"/>
  <c r="Y221" i="3"/>
  <c r="Y594" i="3"/>
  <c r="X1792" i="3"/>
  <c r="Y484" i="3"/>
  <c r="Y146" i="3"/>
  <c r="Y66" i="3"/>
  <c r="X1281" i="3"/>
  <c r="U2232" i="3"/>
  <c r="X1325" i="3"/>
  <c r="Y1573" i="3"/>
  <c r="T369" i="3"/>
  <c r="Y172" i="3"/>
  <c r="Y685" i="3"/>
  <c r="U1657" i="3"/>
  <c r="Y1048" i="3"/>
  <c r="X550" i="3"/>
  <c r="X1115" i="3"/>
  <c r="X165" i="3"/>
  <c r="Y1214" i="3"/>
  <c r="X337" i="3"/>
  <c r="X514" i="3"/>
  <c r="Y830" i="3"/>
  <c r="Y2243" i="3"/>
  <c r="U693" i="3"/>
  <c r="U560" i="3"/>
  <c r="X2356" i="3"/>
  <c r="Y1663" i="3"/>
  <c r="Y907" i="3"/>
  <c r="X460" i="3"/>
  <c r="Y697" i="3"/>
  <c r="X2019" i="3"/>
  <c r="U1144" i="3"/>
  <c r="X1658" i="3"/>
  <c r="U622" i="3"/>
  <c r="Y2362" i="3"/>
  <c r="Y353" i="3"/>
  <c r="X1687" i="3"/>
  <c r="Y1876" i="3"/>
  <c r="Y951" i="3"/>
  <c r="X261" i="3"/>
  <c r="Y1455" i="3"/>
  <c r="U2311" i="3"/>
  <c r="Y596" i="3"/>
  <c r="U492" i="3"/>
  <c r="X768" i="3"/>
  <c r="Y1380" i="3"/>
  <c r="X2244" i="3"/>
  <c r="Y1939" i="3"/>
  <c r="X2207" i="3"/>
  <c r="U159" i="3"/>
  <c r="Y2188" i="3"/>
  <c r="Y1857" i="3"/>
  <c r="U1462" i="3"/>
  <c r="X1440" i="3"/>
  <c r="Y1464" i="3"/>
  <c r="Y192" i="3"/>
  <c r="Y1626" i="3"/>
  <c r="U2313" i="3"/>
  <c r="X2258" i="3"/>
  <c r="Y941" i="3"/>
  <c r="U675" i="3"/>
  <c r="Y1598" i="3"/>
  <c r="U1602" i="3"/>
  <c r="AA1602" i="3" s="1"/>
  <c r="U699" i="3"/>
  <c r="X694" i="3"/>
  <c r="Y488" i="3"/>
  <c r="X1800" i="3"/>
  <c r="U1899" i="3"/>
  <c r="X1992" i="3"/>
  <c r="U983" i="3"/>
  <c r="Y577" i="3"/>
  <c r="U1893" i="3"/>
  <c r="Y1814" i="3"/>
  <c r="Y1000" i="3"/>
  <c r="Y1543" i="3"/>
  <c r="X1259" i="3"/>
  <c r="Y543" i="3"/>
  <c r="W2469" i="3"/>
  <c r="T2469" i="3"/>
  <c r="W644" i="3"/>
  <c r="T644" i="3"/>
  <c r="W1703" i="3"/>
  <c r="T1703" i="3"/>
  <c r="W2169" i="3"/>
  <c r="T2169" i="3"/>
  <c r="T985" i="3"/>
  <c r="W985" i="3"/>
  <c r="W1947" i="3"/>
  <c r="T1947" i="3"/>
  <c r="W957" i="3"/>
  <c r="T957" i="3"/>
  <c r="W442" i="3"/>
  <c r="T442" i="3"/>
  <c r="T2055" i="3"/>
  <c r="W2055" i="3"/>
  <c r="T321" i="3"/>
  <c r="W321" i="3"/>
  <c r="W1186" i="3"/>
  <c r="T1186" i="3"/>
  <c r="T896" i="3"/>
  <c r="W896" i="3"/>
  <c r="W2003" i="3"/>
  <c r="T2003" i="3"/>
  <c r="T2380" i="3"/>
  <c r="W2380" i="3"/>
  <c r="W2266" i="3"/>
  <c r="T2266" i="3"/>
  <c r="T605" i="3"/>
  <c r="W605" i="3"/>
  <c r="T172" i="3"/>
  <c r="W172" i="3"/>
  <c r="W699" i="3"/>
  <c r="T699" i="3"/>
  <c r="U1553" i="3"/>
  <c r="Y2413" i="3"/>
  <c r="T786" i="3"/>
  <c r="W786" i="3"/>
  <c r="W135" i="3"/>
  <c r="T135" i="3"/>
  <c r="T683" i="3"/>
  <c r="W683" i="3"/>
  <c r="T2113" i="3"/>
  <c r="W2113" i="3"/>
  <c r="T1398" i="3"/>
  <c r="W1398" i="3"/>
  <c r="T633" i="3"/>
  <c r="W633" i="3"/>
  <c r="W1018" i="3"/>
  <c r="T1018" i="3"/>
  <c r="T1976" i="3"/>
  <c r="W1976" i="3"/>
  <c r="T200" i="3"/>
  <c r="W200" i="3"/>
  <c r="W583" i="3"/>
  <c r="W781" i="3"/>
  <c r="T781" i="3"/>
  <c r="W533" i="3"/>
  <c r="T533" i="3"/>
  <c r="W1062" i="3"/>
  <c r="T1062" i="3"/>
  <c r="T103" i="3"/>
  <c r="W103" i="3"/>
  <c r="W975" i="3"/>
  <c r="T975" i="3"/>
  <c r="W1721" i="3"/>
  <c r="T1721" i="3"/>
  <c r="T503" i="3"/>
  <c r="W503" i="3"/>
  <c r="W2292" i="3"/>
  <c r="T2292" i="3"/>
  <c r="T758" i="3"/>
  <c r="W758" i="3"/>
  <c r="T2000" i="3"/>
  <c r="W2000" i="3"/>
  <c r="T272" i="3"/>
  <c r="W272" i="3"/>
  <c r="T1387" i="3"/>
  <c r="W1387" i="3"/>
  <c r="T2356" i="3"/>
  <c r="W2356" i="3"/>
  <c r="W169" i="3"/>
  <c r="T169" i="3"/>
  <c r="T2037" i="3"/>
  <c r="W2037" i="3"/>
  <c r="T343" i="3"/>
  <c r="W343" i="3"/>
  <c r="T903" i="3"/>
  <c r="W903" i="3"/>
  <c r="W1084" i="3"/>
  <c r="T1301" i="3"/>
  <c r="Y1734" i="3"/>
  <c r="W2173" i="3"/>
  <c r="T2173" i="3"/>
  <c r="T836" i="3"/>
  <c r="W836" i="3"/>
  <c r="T1279" i="3"/>
  <c r="W1279" i="3"/>
  <c r="W545" i="3"/>
  <c r="T545" i="3"/>
  <c r="W1276" i="3"/>
  <c r="T1276" i="3"/>
  <c r="T2035" i="3"/>
  <c r="W2035" i="3"/>
  <c r="W2492" i="3"/>
  <c r="T2492" i="3"/>
  <c r="T2413" i="3"/>
  <c r="W2413" i="3"/>
  <c r="W1973" i="3"/>
  <c r="T1973" i="3"/>
  <c r="T397" i="3"/>
  <c r="W397" i="3"/>
  <c r="T1884" i="3"/>
  <c r="W1884" i="3"/>
  <c r="W2065" i="3"/>
  <c r="T2065" i="3"/>
  <c r="W585" i="3"/>
  <c r="T585" i="3"/>
  <c r="T728" i="3"/>
  <c r="W728" i="3"/>
  <c r="W1979" i="3"/>
  <c r="T1979" i="3"/>
  <c r="T2277" i="3"/>
  <c r="W2277" i="3"/>
  <c r="T1629" i="3"/>
  <c r="W1629" i="3"/>
  <c r="T2439" i="3"/>
  <c r="W2439" i="3"/>
  <c r="W1806" i="3"/>
  <c r="T1806" i="3"/>
  <c r="T1017" i="3"/>
  <c r="W1017" i="3"/>
  <c r="T481" i="3"/>
  <c r="W481" i="3"/>
  <c r="W1058" i="3"/>
  <c r="T1058" i="3"/>
  <c r="W912" i="3"/>
  <c r="T912" i="3"/>
  <c r="W1587" i="3"/>
  <c r="T1587" i="3"/>
  <c r="W2268" i="3"/>
  <c r="T2268" i="3"/>
  <c r="T1909" i="3"/>
  <c r="W1909" i="3"/>
  <c r="W1338" i="3"/>
  <c r="T1338" i="3"/>
  <c r="W530" i="3"/>
  <c r="T530" i="3"/>
  <c r="W1724" i="3"/>
  <c r="T1724" i="3"/>
  <c r="T2111" i="3"/>
  <c r="W2111" i="3"/>
  <c r="T1283" i="3"/>
  <c r="W1283" i="3"/>
  <c r="T1606" i="3"/>
  <c r="W1606" i="3"/>
  <c r="W718" i="3"/>
  <c r="T718" i="3"/>
  <c r="T232" i="3"/>
  <c r="W232" i="3"/>
  <c r="T771" i="3"/>
  <c r="W771" i="3"/>
  <c r="W1901" i="3"/>
  <c r="T1901" i="3"/>
  <c r="T2375" i="3"/>
  <c r="W2375" i="3"/>
  <c r="W515" i="3"/>
  <c r="T515" i="3"/>
  <c r="T2353" i="3"/>
  <c r="W2353" i="3"/>
  <c r="W1952" i="3"/>
  <c r="T1952" i="3"/>
  <c r="T512" i="3"/>
  <c r="W512" i="3"/>
  <c r="T1339" i="3"/>
  <c r="W1339" i="3"/>
  <c r="W2332" i="3"/>
  <c r="T2332" i="3"/>
  <c r="W2122" i="3"/>
  <c r="T2122" i="3"/>
  <c r="T1701" i="3"/>
  <c r="W1701" i="3"/>
  <c r="T1240" i="3"/>
  <c r="W1240" i="3"/>
  <c r="W1711" i="3"/>
  <c r="T1711" i="3"/>
  <c r="W1281" i="3"/>
  <c r="Y2090" i="3"/>
  <c r="Y1091" i="3"/>
  <c r="W2328" i="3"/>
  <c r="T2328" i="3"/>
  <c r="T1682" i="3"/>
  <c r="W1682" i="3"/>
  <c r="W282" i="3"/>
  <c r="T282" i="3"/>
  <c r="T1088" i="3"/>
  <c r="W1088" i="3"/>
  <c r="T1847" i="3"/>
  <c r="W1847" i="3"/>
  <c r="T2206" i="3"/>
  <c r="W2206" i="3"/>
  <c r="T841" i="3"/>
  <c r="W841" i="3"/>
  <c r="T742" i="3"/>
  <c r="W742" i="3"/>
  <c r="T1840" i="3"/>
  <c r="W1840" i="3"/>
  <c r="T843" i="3"/>
  <c r="W843" i="3"/>
  <c r="T1803" i="3"/>
  <c r="W1803" i="3"/>
  <c r="W1637" i="3"/>
  <c r="T1637" i="3"/>
  <c r="W2447" i="3"/>
  <c r="T2447" i="3"/>
  <c r="W2150" i="3"/>
  <c r="T2150" i="3"/>
  <c r="W830" i="3"/>
  <c r="T830" i="3"/>
  <c r="T95" i="3"/>
  <c r="W95" i="3"/>
  <c r="Y1636" i="3"/>
  <c r="W890" i="3"/>
  <c r="W275" i="3"/>
  <c r="T275" i="3"/>
  <c r="W1181" i="3"/>
  <c r="T1181" i="3"/>
  <c r="W1040" i="3"/>
  <c r="T1040" i="3"/>
  <c r="W2472" i="3"/>
  <c r="T2472" i="3"/>
  <c r="W1369" i="3"/>
  <c r="T1369" i="3"/>
  <c r="W374" i="3"/>
  <c r="T374" i="3"/>
  <c r="W2355" i="3"/>
  <c r="T2355" i="3"/>
  <c r="T1638" i="3"/>
  <c r="W1638" i="3"/>
  <c r="T933" i="3"/>
  <c r="W933" i="3"/>
  <c r="W642" i="3"/>
  <c r="T642" i="3"/>
  <c r="T1788" i="3"/>
  <c r="W1788" i="3"/>
  <c r="W1127" i="3"/>
  <c r="T1127" i="3"/>
  <c r="W1814" i="3"/>
  <c r="T1814" i="3"/>
  <c r="T2425" i="3"/>
  <c r="W2425" i="3"/>
  <c r="T2453" i="3"/>
  <c r="W2453" i="3"/>
  <c r="T389" i="3"/>
  <c r="W389" i="3"/>
  <c r="T196" i="3"/>
  <c r="W196" i="3"/>
  <c r="T831" i="3"/>
  <c r="W831" i="3"/>
  <c r="W2153" i="3"/>
  <c r="T2153" i="3"/>
  <c r="W385" i="3"/>
  <c r="T385" i="3"/>
  <c r="W962" i="3"/>
  <c r="T962" i="3"/>
  <c r="T1499" i="3"/>
  <c r="W1499" i="3"/>
  <c r="W2220" i="3"/>
  <c r="T2220" i="3"/>
  <c r="W1473" i="3"/>
  <c r="T1473" i="3"/>
  <c r="W1242" i="3"/>
  <c r="T1242" i="3"/>
  <c r="W1592" i="3"/>
  <c r="T1592" i="3"/>
  <c r="T2383" i="3"/>
  <c r="W2383" i="3"/>
  <c r="T1953" i="3"/>
  <c r="W1953" i="3"/>
  <c r="W1478" i="3"/>
  <c r="T1478" i="3"/>
  <c r="T423" i="3"/>
  <c r="W423" i="3"/>
  <c r="T2096" i="3"/>
  <c r="W2096" i="3"/>
  <c r="W250" i="3"/>
  <c r="T250" i="3"/>
  <c r="W1049" i="3"/>
  <c r="T1049" i="3"/>
  <c r="T387" i="3"/>
  <c r="W387" i="3"/>
  <c r="T955" i="3"/>
  <c r="W955" i="3"/>
  <c r="T2181" i="3"/>
  <c r="W2181" i="3"/>
  <c r="T413" i="3"/>
  <c r="W413" i="3"/>
  <c r="W1480" i="3"/>
  <c r="T1480" i="3"/>
  <c r="T2191" i="3"/>
  <c r="W2191" i="3"/>
  <c r="W108" i="3"/>
  <c r="W1995" i="3"/>
  <c r="T1995" i="3"/>
  <c r="T1568" i="3"/>
  <c r="W1568" i="3"/>
  <c r="W271" i="3"/>
  <c r="T271" i="3"/>
  <c r="T2442" i="3"/>
  <c r="W2442" i="3"/>
  <c r="W544" i="3"/>
  <c r="T544" i="3"/>
  <c r="W1035" i="3"/>
  <c r="T1035" i="3"/>
  <c r="W504" i="3"/>
  <c r="T504" i="3"/>
  <c r="W1962" i="3"/>
  <c r="T1962" i="3"/>
  <c r="T1541" i="3"/>
  <c r="W1541" i="3"/>
  <c r="T882" i="3"/>
  <c r="W882" i="3"/>
  <c r="T1740" i="3"/>
  <c r="W1740" i="3"/>
  <c r="T39" i="3"/>
  <c r="W39" i="3"/>
  <c r="W1079" i="3"/>
  <c r="T1079" i="3"/>
  <c r="W1313" i="3"/>
  <c r="T1313" i="3"/>
  <c r="W1285" i="3"/>
  <c r="Y1936" i="3"/>
  <c r="Y1396" i="3"/>
  <c r="Y569" i="3"/>
  <c r="X1511" i="3"/>
  <c r="U461" i="3"/>
  <c r="U1296" i="3"/>
  <c r="Y2047" i="3"/>
  <c r="X1510" i="3"/>
  <c r="X131" i="3"/>
  <c r="Y643" i="3"/>
  <c r="Y2104" i="3"/>
  <c r="X140" i="3"/>
  <c r="X1340" i="3"/>
  <c r="X2409" i="3"/>
  <c r="Y82" i="3"/>
  <c r="U88" i="3"/>
  <c r="X1715" i="3"/>
  <c r="W1235" i="3"/>
  <c r="Y2051" i="3"/>
  <c r="Y309" i="3"/>
  <c r="Y1918" i="3"/>
  <c r="Y168" i="3"/>
  <c r="Y2180" i="3"/>
  <c r="X1319" i="3"/>
  <c r="Y1198" i="3"/>
  <c r="X2120" i="3"/>
  <c r="Y1375" i="3"/>
  <c r="U2507" i="3"/>
  <c r="U1354" i="3"/>
  <c r="U639" i="3"/>
  <c r="U844" i="3"/>
  <c r="X797" i="3"/>
  <c r="X160" i="3"/>
  <c r="X537" i="3"/>
  <c r="Y1739" i="3"/>
  <c r="X493" i="3"/>
  <c r="X1818" i="3"/>
  <c r="U505" i="3"/>
  <c r="X2468" i="3"/>
  <c r="U680" i="3"/>
  <c r="Y1539" i="3"/>
  <c r="U314" i="3"/>
  <c r="X1226" i="3"/>
  <c r="Y834" i="3"/>
  <c r="U167" i="3"/>
  <c r="Y1714" i="3"/>
  <c r="U1845" i="3"/>
  <c r="X1373" i="3"/>
  <c r="U249" i="3"/>
  <c r="Y2478" i="3"/>
  <c r="X1216" i="3"/>
  <c r="Y1212" i="3"/>
  <c r="X666" i="3"/>
  <c r="U863" i="3"/>
  <c r="Y2107" i="3"/>
  <c r="U1148" i="3"/>
  <c r="Y815" i="3"/>
  <c r="U1954" i="3"/>
  <c r="U1036" i="3"/>
  <c r="X1514" i="3"/>
  <c r="Y2500" i="3"/>
  <c r="U1557" i="3"/>
  <c r="X1401" i="3"/>
  <c r="U1623" i="3"/>
  <c r="X522" i="3"/>
  <c r="Y228" i="3"/>
  <c r="X498" i="3"/>
  <c r="X2063" i="3"/>
  <c r="U812" i="3"/>
  <c r="Y1400" i="3"/>
  <c r="Y2068" i="3"/>
  <c r="X1979" i="3"/>
  <c r="Y123" i="3"/>
  <c r="Y272" i="3"/>
  <c r="U1376" i="3"/>
  <c r="Y1786" i="3"/>
  <c r="W1575" i="3"/>
  <c r="W729" i="3"/>
  <c r="X618" i="3"/>
  <c r="U2193" i="3"/>
  <c r="Y2186" i="3"/>
  <c r="Y555" i="3"/>
  <c r="Y857" i="3"/>
  <c r="U319" i="3"/>
  <c r="X1608" i="3"/>
  <c r="Y109" i="3"/>
  <c r="X1155" i="3"/>
  <c r="Y1864" i="3"/>
  <c r="U962" i="3"/>
  <c r="X359" i="3"/>
  <c r="W278" i="3"/>
  <c r="T278" i="3"/>
  <c r="W1555" i="3"/>
  <c r="T1555" i="3"/>
  <c r="W2396" i="3"/>
  <c r="T2396" i="3"/>
  <c r="T1521" i="3"/>
  <c r="W1521" i="3"/>
  <c r="T2390" i="3"/>
  <c r="W2390" i="3"/>
  <c r="T1354" i="3"/>
  <c r="W1354" i="3"/>
  <c r="W926" i="3"/>
  <c r="T926" i="3"/>
  <c r="W204" i="3"/>
  <c r="T204" i="3"/>
  <c r="W1319" i="3"/>
  <c r="T1319" i="3"/>
  <c r="W2161" i="3"/>
  <c r="T2161" i="3"/>
  <c r="T681" i="3"/>
  <c r="W681" i="3"/>
  <c r="T1124" i="3"/>
  <c r="W1124" i="3"/>
  <c r="W2395" i="3"/>
  <c r="T2395" i="3"/>
  <c r="W631" i="3"/>
  <c r="T631" i="3"/>
  <c r="T1974" i="3"/>
  <c r="W1974" i="3"/>
  <c r="W2319" i="3"/>
  <c r="T2319" i="3"/>
  <c r="W1821" i="3"/>
  <c r="T1821" i="3"/>
  <c r="W1250" i="3"/>
  <c r="T1250" i="3"/>
  <c r="W964" i="3"/>
  <c r="T964" i="3"/>
  <c r="W2167" i="3"/>
  <c r="T2167" i="3"/>
  <c r="W2449" i="3"/>
  <c r="T2449" i="3"/>
  <c r="W2057" i="3"/>
  <c r="T2057" i="3"/>
  <c r="W825" i="3"/>
  <c r="T825" i="3"/>
  <c r="W577" i="3"/>
  <c r="T577" i="3"/>
  <c r="W1202" i="3"/>
  <c r="T1202" i="3"/>
  <c r="W1020" i="3"/>
  <c r="T1020" i="3"/>
  <c r="T1971" i="3"/>
  <c r="W1971" i="3"/>
  <c r="T2489" i="3"/>
  <c r="W2489" i="3"/>
  <c r="W2445" i="3"/>
  <c r="T2445" i="3"/>
  <c r="T1434" i="3"/>
  <c r="W1434" i="3"/>
  <c r="T626" i="3"/>
  <c r="W626" i="3"/>
  <c r="W155" i="3"/>
  <c r="T155" i="3"/>
  <c r="W1889" i="3"/>
  <c r="T1889" i="3"/>
  <c r="W2418" i="3"/>
  <c r="T2418" i="3"/>
  <c r="W2145" i="3"/>
  <c r="T2145" i="3"/>
  <c r="T41" i="3"/>
  <c r="W41" i="3"/>
  <c r="W954" i="3"/>
  <c r="T954" i="3"/>
  <c r="W616" i="3"/>
  <c r="T616" i="3"/>
  <c r="T1723" i="3"/>
  <c r="W1723" i="3"/>
  <c r="W2504" i="3"/>
  <c r="T2504" i="3"/>
  <c r="X1561" i="3"/>
  <c r="X1093" i="3"/>
  <c r="T2421" i="3"/>
  <c r="W2421" i="3"/>
  <c r="T1506" i="3"/>
  <c r="W1506" i="3"/>
  <c r="T741" i="3"/>
  <c r="W741" i="3"/>
  <c r="W1222" i="3"/>
  <c r="T1222" i="3"/>
  <c r="T596" i="3"/>
  <c r="W596" i="3"/>
  <c r="T1327" i="3"/>
  <c r="W1327" i="3"/>
  <c r="T1678" i="3"/>
  <c r="W1678" i="3"/>
  <c r="W1225" i="3"/>
  <c r="T1225" i="3"/>
  <c r="W230" i="3"/>
  <c r="T230" i="3"/>
  <c r="T736" i="3"/>
  <c r="W736" i="3"/>
  <c r="T1515" i="3"/>
  <c r="W1515" i="3"/>
  <c r="W2372" i="3"/>
  <c r="T2372" i="3"/>
  <c r="T1041" i="3"/>
  <c r="W1041" i="3"/>
  <c r="T2461" i="3"/>
  <c r="W2461" i="3"/>
  <c r="W157" i="3"/>
  <c r="T157" i="3"/>
  <c r="W1957" i="3"/>
  <c r="T1957" i="3"/>
  <c r="T1205" i="3"/>
  <c r="W1205" i="3"/>
  <c r="W1112" i="3"/>
  <c r="T1112" i="3"/>
  <c r="W2159" i="3"/>
  <c r="T2159" i="3"/>
  <c r="W2097" i="3"/>
  <c r="T2097" i="3"/>
  <c r="W206" i="3"/>
  <c r="T206" i="3"/>
  <c r="T1396" i="3"/>
  <c r="W1396" i="3"/>
  <c r="W1963" i="3"/>
  <c r="T1963" i="3"/>
  <c r="W1245" i="3"/>
  <c r="T1245" i="3"/>
  <c r="W229" i="3"/>
  <c r="T229" i="3"/>
  <c r="W1094" i="3"/>
  <c r="T1094" i="3"/>
  <c r="T708" i="3"/>
  <c r="W708" i="3"/>
  <c r="T1719" i="3"/>
  <c r="W1719" i="3"/>
  <c r="W1609" i="3"/>
  <c r="T1609" i="3"/>
  <c r="W1193" i="3"/>
  <c r="T1193" i="3"/>
  <c r="X1461" i="3"/>
  <c r="W265" i="3"/>
  <c r="W2160" i="3"/>
  <c r="T2160" i="3"/>
  <c r="T2382" i="3"/>
  <c r="W2382" i="3"/>
  <c r="T323" i="3"/>
  <c r="W323" i="3"/>
  <c r="T579" i="3"/>
  <c r="W579" i="3"/>
  <c r="T2369" i="3"/>
  <c r="W2369" i="3"/>
  <c r="T1257" i="3"/>
  <c r="W1257" i="3"/>
  <c r="T721" i="3"/>
  <c r="W721" i="3"/>
  <c r="W1010" i="3"/>
  <c r="T1010" i="3"/>
  <c r="T864" i="3"/>
  <c r="W864" i="3"/>
  <c r="W2115" i="3"/>
  <c r="T2115" i="3"/>
  <c r="T2056" i="3"/>
  <c r="W2056" i="3"/>
  <c r="W2377" i="3"/>
  <c r="T2377" i="3"/>
  <c r="W2255" i="3"/>
  <c r="T2255" i="3"/>
  <c r="W45" i="3"/>
  <c r="T45" i="3"/>
  <c r="T958" i="3"/>
  <c r="W958" i="3"/>
  <c r="W716" i="3"/>
  <c r="T716" i="3"/>
  <c r="W1159" i="3"/>
  <c r="T1159" i="3"/>
  <c r="W1558" i="3"/>
  <c r="T1558" i="3"/>
  <c r="W1057" i="3"/>
  <c r="T1057" i="3"/>
  <c r="W473" i="3"/>
  <c r="T473" i="3"/>
  <c r="T760" i="3"/>
  <c r="W760" i="3"/>
  <c r="W1579" i="3"/>
  <c r="T1579" i="3"/>
  <c r="W2432" i="3"/>
  <c r="T2432" i="3"/>
  <c r="T2178" i="3"/>
  <c r="W2178" i="3"/>
  <c r="T2189" i="3"/>
  <c r="W2189" i="3"/>
  <c r="T709" i="3"/>
  <c r="W709" i="3"/>
  <c r="W948" i="3"/>
  <c r="T948" i="3"/>
  <c r="W1911" i="3"/>
  <c r="T1911" i="3"/>
  <c r="W1646" i="3"/>
  <c r="T1646" i="3"/>
  <c r="W1385" i="3"/>
  <c r="T1385" i="3"/>
  <c r="W752" i="3"/>
  <c r="T752" i="3"/>
  <c r="W1571" i="3"/>
  <c r="T1571" i="3"/>
  <c r="W1786" i="3"/>
  <c r="T1786" i="3"/>
  <c r="W86" i="3"/>
  <c r="T86" i="3"/>
  <c r="W316" i="3"/>
  <c r="T316" i="3"/>
  <c r="T1164" i="3"/>
  <c r="Y2117" i="3"/>
  <c r="U443" i="3"/>
  <c r="X614" i="3"/>
  <c r="U1239" i="3"/>
  <c r="T1835" i="3"/>
  <c r="W1835" i="3"/>
  <c r="T2224" i="3"/>
  <c r="W2224" i="3"/>
  <c r="W846" i="3"/>
  <c r="T846" i="3"/>
  <c r="W1071" i="3"/>
  <c r="T1071" i="3"/>
  <c r="T1590" i="3"/>
  <c r="W1590" i="3"/>
  <c r="T1950" i="3"/>
  <c r="W1950" i="3"/>
  <c r="W774" i="3"/>
  <c r="T774" i="3"/>
  <c r="T1968" i="3"/>
  <c r="W1968" i="3"/>
  <c r="T192" i="3"/>
  <c r="W192" i="3"/>
  <c r="W1451" i="3"/>
  <c r="T1451" i="3"/>
  <c r="T1765" i="3"/>
  <c r="W1765" i="3"/>
  <c r="W1208" i="3"/>
  <c r="T1208" i="3"/>
  <c r="T1967" i="3"/>
  <c r="W1967" i="3"/>
  <c r="T2038" i="3"/>
  <c r="W2038" i="3"/>
  <c r="W952" i="3"/>
  <c r="T952" i="3"/>
  <c r="T1491" i="3"/>
  <c r="W1491" i="3"/>
  <c r="T2384" i="3"/>
  <c r="W2384" i="3"/>
  <c r="T1937" i="3"/>
  <c r="W1937" i="3"/>
  <c r="W2247" i="3"/>
  <c r="T2247" i="3"/>
  <c r="T2093" i="3"/>
  <c r="W2093" i="3"/>
  <c r="T852" i="3"/>
  <c r="W852" i="3"/>
  <c r="W1527" i="3"/>
  <c r="T1527" i="3"/>
  <c r="W1705" i="3"/>
  <c r="T1705" i="3"/>
  <c r="W566" i="3"/>
  <c r="T566" i="3"/>
  <c r="W159" i="3"/>
  <c r="T159" i="3"/>
  <c r="W1845" i="3"/>
  <c r="T1845" i="3"/>
  <c r="T610" i="3"/>
  <c r="W610" i="3"/>
  <c r="W2143" i="3"/>
  <c r="T2143" i="3"/>
  <c r="Y1719" i="3"/>
  <c r="X1433" i="3"/>
  <c r="X408" i="3"/>
  <c r="U2278" i="3"/>
  <c r="X444" i="3"/>
  <c r="X908" i="3"/>
  <c r="X1327" i="3"/>
  <c r="X1053" i="3"/>
  <c r="X1747" i="3"/>
  <c r="X2251" i="3"/>
  <c r="X1632" i="3"/>
  <c r="Y474" i="3"/>
  <c r="U2002" i="3"/>
  <c r="Y557" i="3"/>
  <c r="Y1094" i="3"/>
  <c r="U2018" i="3"/>
  <c r="Y184" i="3"/>
  <c r="U2143" i="3"/>
  <c r="Y2295" i="3"/>
  <c r="X138" i="3"/>
  <c r="X2221" i="3"/>
  <c r="T336" i="3"/>
  <c r="Y381" i="3"/>
  <c r="U338" i="3"/>
  <c r="Y39" i="3"/>
  <c r="Y851" i="3"/>
  <c r="Y1133" i="3"/>
  <c r="Y2441" i="3"/>
  <c r="U439" i="3"/>
  <c r="X604" i="3"/>
  <c r="Y2060" i="3"/>
  <c r="U1280" i="3"/>
  <c r="X1025" i="3"/>
  <c r="Y352" i="3"/>
  <c r="Y1141" i="3"/>
  <c r="Y86" i="3"/>
  <c r="Y2176" i="3"/>
  <c r="Y1934" i="3"/>
  <c r="X1117" i="3"/>
  <c r="X524" i="3"/>
  <c r="Y808" i="3"/>
  <c r="X1076" i="3"/>
  <c r="Y841" i="3"/>
  <c r="X2116" i="3"/>
  <c r="U776" i="3"/>
  <c r="U1158" i="3"/>
  <c r="Y1332" i="3"/>
  <c r="Y1594" i="3"/>
  <c r="U919" i="3"/>
  <c r="Y1321" i="3"/>
  <c r="Y448" i="3"/>
  <c r="Y2358" i="3"/>
  <c r="U1957" i="3"/>
  <c r="Y392" i="3"/>
  <c r="X1041" i="3"/>
  <c r="X629" i="3"/>
  <c r="U2274" i="3"/>
  <c r="X578" i="3"/>
  <c r="Y689" i="3"/>
  <c r="X1469" i="3"/>
  <c r="U1877" i="3"/>
  <c r="Y257" i="3"/>
  <c r="Y1695" i="3"/>
  <c r="X1220" i="3"/>
  <c r="Y1178" i="3"/>
  <c r="U437" i="3"/>
  <c r="T1232" i="3"/>
  <c r="Y967" i="3"/>
  <c r="X1065" i="3"/>
  <c r="X2161" i="3"/>
  <c r="U1064" i="3"/>
  <c r="X1780" i="3"/>
  <c r="U1465" i="3"/>
  <c r="Y1492" i="3"/>
  <c r="Y57" i="3"/>
  <c r="Y101" i="3"/>
  <c r="X242" i="3"/>
  <c r="U331" i="3"/>
  <c r="X994" i="3"/>
  <c r="Y1192" i="3"/>
  <c r="T2258" i="3"/>
  <c r="W2258" i="3"/>
  <c r="T2506" i="3"/>
  <c r="W2506" i="3"/>
  <c r="W356" i="3"/>
  <c r="T356" i="3"/>
  <c r="W2337" i="3"/>
  <c r="T2337" i="3"/>
  <c r="W1881" i="3"/>
  <c r="T1881" i="3"/>
  <c r="T1454" i="3"/>
  <c r="W1454" i="3"/>
  <c r="T641" i="3"/>
  <c r="W641" i="3"/>
  <c r="U2131" i="3"/>
  <c r="X2131" i="3"/>
  <c r="T1650" i="3"/>
  <c r="W1650" i="3"/>
  <c r="W565" i="3"/>
  <c r="T565" i="3"/>
  <c r="T154" i="3"/>
  <c r="W154" i="3"/>
  <c r="W1056" i="3"/>
  <c r="T1056" i="3"/>
  <c r="T1767" i="3"/>
  <c r="W1767" i="3"/>
  <c r="T2174" i="3"/>
  <c r="W2174" i="3"/>
  <c r="T1945" i="3"/>
  <c r="W1945" i="3"/>
  <c r="W1470" i="3"/>
  <c r="T1470" i="3"/>
  <c r="W898" i="3"/>
  <c r="T898" i="3"/>
  <c r="T1715" i="3"/>
  <c r="W1715" i="3"/>
  <c r="T2085" i="3"/>
  <c r="W2085" i="3"/>
  <c r="W317" i="3"/>
  <c r="T317" i="3"/>
  <c r="W315" i="3"/>
  <c r="T315" i="3"/>
  <c r="W2180" i="3"/>
  <c r="T2180" i="3"/>
  <c r="W2307" i="3"/>
  <c r="X2211" i="3"/>
  <c r="T1608" i="3"/>
  <c r="W1608" i="3"/>
  <c r="T2127" i="3"/>
  <c r="W2127" i="3"/>
  <c r="W2068" i="3"/>
  <c r="T2068" i="3"/>
  <c r="T986" i="3"/>
  <c r="W986" i="3"/>
  <c r="T2281" i="3"/>
  <c r="W2281" i="3"/>
  <c r="T345" i="3"/>
  <c r="W345" i="3"/>
  <c r="W487" i="3"/>
  <c r="T487" i="3"/>
  <c r="T1490" i="3"/>
  <c r="W1490" i="3"/>
  <c r="W245" i="3"/>
  <c r="T245" i="3"/>
  <c r="W1504" i="3"/>
  <c r="T1504" i="3"/>
  <c r="T2507" i="3"/>
  <c r="W2507" i="3"/>
  <c r="W675" i="3"/>
  <c r="T675" i="3"/>
  <c r="T2142" i="3"/>
  <c r="W2142" i="3"/>
  <c r="W1353" i="3"/>
  <c r="T1353" i="3"/>
  <c r="T1548" i="3"/>
  <c r="W1548" i="3"/>
  <c r="W2203" i="3"/>
  <c r="T2203" i="3"/>
  <c r="W1712" i="3"/>
  <c r="T1712" i="3"/>
  <c r="T263" i="3"/>
  <c r="W263" i="3"/>
  <c r="T1099" i="3"/>
  <c r="W1099" i="3"/>
  <c r="W2212" i="3"/>
  <c r="T2212" i="3"/>
  <c r="T936" i="3"/>
  <c r="W936" i="3"/>
  <c r="T2170" i="3"/>
  <c r="W2170" i="3"/>
  <c r="W1749" i="3"/>
  <c r="T1749" i="3"/>
  <c r="W482" i="3"/>
  <c r="T482" i="3"/>
  <c r="W1624" i="3"/>
  <c r="T1624" i="3"/>
  <c r="T2463" i="3"/>
  <c r="W2463" i="3"/>
  <c r="W651" i="3"/>
  <c r="T651" i="3"/>
  <c r="T1997" i="3"/>
  <c r="T2053" i="3"/>
  <c r="T358" i="3"/>
  <c r="T382" i="3"/>
  <c r="T1837" i="3"/>
  <c r="W1837" i="3"/>
  <c r="W1277" i="3"/>
  <c r="T1277" i="3"/>
  <c r="T260" i="3"/>
  <c r="W260" i="3"/>
  <c r="T691" i="3"/>
  <c r="W691" i="3"/>
  <c r="T1630" i="3"/>
  <c r="W1630" i="3"/>
  <c r="T1218" i="3"/>
  <c r="W1218" i="3"/>
  <c r="T688" i="3"/>
  <c r="W688" i="3"/>
  <c r="W2204" i="3"/>
  <c r="T2204" i="3"/>
  <c r="T2202" i="3"/>
  <c r="W2202" i="3"/>
  <c r="W1685" i="3"/>
  <c r="T1685" i="3"/>
  <c r="T1258" i="3"/>
  <c r="W1258" i="3"/>
  <c r="W109" i="3"/>
  <c r="T109" i="3"/>
  <c r="W167" i="3"/>
  <c r="T167" i="3"/>
  <c r="T2233" i="3"/>
  <c r="W2233" i="3"/>
  <c r="W1777" i="3"/>
  <c r="T1777" i="3"/>
  <c r="T1350" i="3"/>
  <c r="W1350" i="3"/>
  <c r="T297" i="3"/>
  <c r="W297" i="3"/>
  <c r="W2494" i="3"/>
  <c r="T2494" i="3"/>
  <c r="W440" i="3"/>
  <c r="T440" i="3"/>
  <c r="W1691" i="3"/>
  <c r="T1691" i="3"/>
  <c r="W1954" i="3"/>
  <c r="T1954" i="3"/>
  <c r="T1357" i="3"/>
  <c r="W1357" i="3"/>
  <c r="T314" i="3"/>
  <c r="W314" i="3"/>
  <c r="W1456" i="3"/>
  <c r="T1456" i="3"/>
  <c r="T2071" i="3"/>
  <c r="W2071" i="3"/>
  <c r="T193" i="3"/>
  <c r="W193" i="3"/>
  <c r="W624" i="3"/>
  <c r="T624" i="3"/>
  <c r="W1775" i="3"/>
  <c r="T1775" i="3"/>
  <c r="T339" i="3"/>
  <c r="W339" i="3"/>
  <c r="W2192" i="3"/>
  <c r="T2192" i="3"/>
  <c r="T1572" i="3"/>
  <c r="W1572" i="3"/>
  <c r="W2213" i="3"/>
  <c r="T2213" i="3"/>
  <c r="T1565" i="3"/>
  <c r="W1565" i="3"/>
  <c r="W1485" i="3"/>
  <c r="T1485" i="3"/>
  <c r="T46" i="3"/>
  <c r="W46" i="3"/>
  <c r="T996" i="3"/>
  <c r="W996" i="3"/>
  <c r="T1959" i="3"/>
  <c r="W1959" i="3"/>
  <c r="W1982" i="3"/>
  <c r="T1982" i="3"/>
  <c r="W1051" i="3"/>
  <c r="T1051" i="3"/>
  <c r="T1834" i="3"/>
  <c r="W1834" i="3"/>
  <c r="T1431" i="3"/>
  <c r="W1431" i="3"/>
  <c r="Y1774" i="3"/>
  <c r="T941" i="3"/>
  <c r="W941" i="3"/>
  <c r="W788" i="3"/>
  <c r="T788" i="3"/>
  <c r="W1231" i="3"/>
  <c r="T1231" i="3"/>
  <c r="T2025" i="3"/>
  <c r="W2025" i="3"/>
  <c r="W1310" i="3"/>
  <c r="T1310" i="3"/>
  <c r="W403" i="3"/>
  <c r="T403" i="3"/>
  <c r="T543" i="3"/>
  <c r="W543" i="3"/>
  <c r="W2208" i="3"/>
  <c r="T2208" i="3"/>
  <c r="W1770" i="3"/>
  <c r="T1770" i="3"/>
  <c r="T418" i="3"/>
  <c r="W418" i="3"/>
  <c r="W924" i="3"/>
  <c r="T924" i="3"/>
  <c r="W2031" i="3"/>
  <c r="T2031" i="3"/>
  <c r="T1862" i="3"/>
  <c r="W1862" i="3"/>
  <c r="W542" i="3"/>
  <c r="T542" i="3"/>
  <c r="T1556" i="3"/>
  <c r="W1556" i="3"/>
  <c r="Y787" i="3"/>
  <c r="T2446" i="3"/>
  <c r="W2446" i="3"/>
  <c r="W893" i="3"/>
  <c r="T893" i="3"/>
  <c r="T740" i="3"/>
  <c r="W740" i="3"/>
  <c r="W1183" i="3"/>
  <c r="T1183" i="3"/>
  <c r="T1081" i="3"/>
  <c r="W1081" i="3"/>
  <c r="T74" i="3"/>
  <c r="W74" i="3"/>
  <c r="W1180" i="3"/>
  <c r="T1180" i="3"/>
  <c r="W1939" i="3"/>
  <c r="T1939" i="3"/>
  <c r="T2444" i="3"/>
  <c r="W2444" i="3"/>
  <c r="T1510" i="3"/>
  <c r="W1510" i="3"/>
  <c r="W2275" i="3"/>
  <c r="T2275" i="3"/>
  <c r="T2165" i="3"/>
  <c r="W2165" i="3"/>
  <c r="W1450" i="3"/>
  <c r="T1450" i="3"/>
  <c r="W499" i="3"/>
  <c r="T499" i="3"/>
  <c r="T839" i="3"/>
  <c r="W839" i="3"/>
  <c r="W1526" i="3"/>
  <c r="T1526" i="3"/>
  <c r="W1361" i="3"/>
  <c r="T1361" i="3"/>
  <c r="W462" i="3"/>
  <c r="T462" i="3"/>
  <c r="T920" i="3"/>
  <c r="W920" i="3"/>
  <c r="W1595" i="3"/>
  <c r="T1595" i="3"/>
  <c r="W2392" i="3"/>
  <c r="T2392" i="3"/>
  <c r="W2242" i="3"/>
  <c r="T2242" i="3"/>
  <c r="T1917" i="3"/>
  <c r="W1917" i="3"/>
  <c r="W1346" i="3"/>
  <c r="T1346" i="3"/>
  <c r="W101" i="3"/>
  <c r="T101" i="3"/>
  <c r="W918" i="3"/>
  <c r="T918" i="3"/>
  <c r="W491" i="3"/>
  <c r="T491" i="3"/>
  <c r="W531" i="3"/>
  <c r="T531" i="3"/>
  <c r="T2321" i="3"/>
  <c r="W2321" i="3"/>
  <c r="T1865" i="3"/>
  <c r="W1865" i="3"/>
  <c r="T1390" i="3"/>
  <c r="W1390" i="3"/>
  <c r="T97" i="3"/>
  <c r="W97" i="3"/>
  <c r="W822" i="3"/>
  <c r="T822" i="3"/>
  <c r="T1728" i="3"/>
  <c r="W1728" i="3"/>
  <c r="W411" i="3"/>
  <c r="T411" i="3"/>
  <c r="T1211" i="3"/>
  <c r="W1211" i="3"/>
  <c r="W457" i="3"/>
  <c r="T457" i="3"/>
  <c r="T2317" i="3"/>
  <c r="W2317" i="3"/>
  <c r="T450" i="3"/>
  <c r="W450" i="3"/>
  <c r="T956" i="3"/>
  <c r="W956" i="3"/>
  <c r="W1318" i="3"/>
  <c r="T1318" i="3"/>
  <c r="W2303" i="3"/>
  <c r="T2303" i="3"/>
  <c r="T1665" i="3"/>
  <c r="W1665" i="3"/>
  <c r="W137" i="3"/>
  <c r="T137" i="3"/>
  <c r="T622" i="3"/>
  <c r="W622" i="3"/>
  <c r="T1540" i="3"/>
  <c r="W1540" i="3"/>
  <c r="T431" i="3"/>
  <c r="W431" i="3"/>
  <c r="T2408" i="3"/>
  <c r="W2408" i="3"/>
  <c r="W2141" i="3"/>
  <c r="T2141" i="3"/>
  <c r="W1282" i="3"/>
  <c r="T1282" i="3"/>
  <c r="T1007" i="3"/>
  <c r="W1007" i="3"/>
  <c r="W2297" i="3"/>
  <c r="T2297" i="3"/>
  <c r="T2433" i="3"/>
  <c r="W2433" i="3"/>
  <c r="W761" i="3"/>
  <c r="T761" i="3"/>
  <c r="T1244" i="3"/>
  <c r="W1244" i="3"/>
  <c r="W2467" i="3"/>
  <c r="T2467" i="3"/>
  <c r="W703" i="3"/>
  <c r="T703" i="3"/>
  <c r="W2349" i="3"/>
  <c r="T2349" i="3"/>
  <c r="T1605" i="3"/>
  <c r="W1605" i="3"/>
  <c r="T77" i="3"/>
  <c r="W77" i="3"/>
  <c r="T658" i="3"/>
  <c r="W658" i="3"/>
  <c r="W844" i="3"/>
  <c r="T844" i="3"/>
  <c r="W1903" i="3"/>
  <c r="T1903" i="3"/>
  <c r="W1092" i="3"/>
  <c r="X2434" i="3"/>
  <c r="W1586" i="3"/>
  <c r="T1586" i="3"/>
  <c r="T1421" i="3"/>
  <c r="W1421" i="3"/>
  <c r="W1280" i="3"/>
  <c r="T1280" i="3"/>
  <c r="T2455" i="3"/>
  <c r="W2455" i="3"/>
  <c r="T547" i="3"/>
  <c r="W547" i="3"/>
  <c r="T2227" i="3"/>
  <c r="W2227" i="3"/>
  <c r="W1502" i="3"/>
  <c r="T1502" i="3"/>
  <c r="T689" i="3"/>
  <c r="W689" i="3"/>
  <c r="W1074" i="3"/>
  <c r="T1074" i="3"/>
  <c r="W119" i="3"/>
  <c r="T119" i="3"/>
  <c r="W747" i="3"/>
  <c r="T747" i="3"/>
  <c r="W947" i="3"/>
  <c r="T947" i="3"/>
  <c r="W1674" i="3"/>
  <c r="T1674" i="3"/>
  <c r="T1509" i="3"/>
  <c r="W1509" i="3"/>
  <c r="W1416" i="3"/>
  <c r="T1416" i="3"/>
  <c r="W391" i="3"/>
  <c r="T391" i="3"/>
  <c r="W791" i="3"/>
  <c r="T791" i="3"/>
  <c r="T2271" i="3"/>
  <c r="W2271" i="3"/>
  <c r="W296" i="3"/>
  <c r="T296" i="3"/>
  <c r="Y333" i="3"/>
  <c r="U333" i="3"/>
  <c r="X333" i="3"/>
  <c r="T2216" i="3"/>
  <c r="T142" i="3"/>
  <c r="T2363" i="3"/>
  <c r="Y293" i="3"/>
  <c r="X1879" i="3"/>
  <c r="X317" i="3"/>
  <c r="Y2024" i="3"/>
  <c r="X672" i="3"/>
  <c r="U480" i="3"/>
  <c r="Y313" i="3"/>
  <c r="Y348" i="3"/>
  <c r="U1881" i="3"/>
  <c r="Y803" i="3"/>
  <c r="X2163" i="3"/>
  <c r="X1727" i="3"/>
  <c r="U1974" i="3"/>
  <c r="Y345" i="3"/>
  <c r="X538" i="3"/>
  <c r="U413" i="3"/>
  <c r="Y2066" i="3"/>
  <c r="U570" i="3"/>
  <c r="U1978" i="3"/>
  <c r="X2118" i="3"/>
  <c r="Y405" i="3"/>
  <c r="Y1972" i="3"/>
  <c r="Y137" i="3"/>
  <c r="X1328" i="3"/>
  <c r="Y1867" i="3"/>
  <c r="Y372" i="3"/>
  <c r="Y1073" i="3"/>
  <c r="U779" i="3"/>
  <c r="Y835" i="3"/>
  <c r="U2257" i="3"/>
  <c r="X2448" i="3"/>
  <c r="U406" i="3"/>
  <c r="U764" i="3"/>
  <c r="U520" i="3"/>
  <c r="X1769" i="3"/>
  <c r="Y1274" i="3"/>
  <c r="X1389" i="3"/>
  <c r="X1616" i="3"/>
  <c r="Y2224" i="3"/>
  <c r="U765" i="3"/>
  <c r="U1581" i="3"/>
  <c r="U710" i="3"/>
  <c r="U662" i="3"/>
  <c r="Y1105" i="3"/>
  <c r="Y1832" i="3"/>
  <c r="Y2155" i="3"/>
  <c r="X75" i="3"/>
  <c r="X2222" i="3"/>
  <c r="Y711" i="3"/>
  <c r="Y305" i="3"/>
  <c r="Y1444" i="3"/>
  <c r="U1529" i="3"/>
  <c r="X1215" i="3"/>
  <c r="Y1090" i="3"/>
  <c r="X2273" i="3"/>
  <c r="Y1452" i="3"/>
  <c r="X1994" i="3"/>
  <c r="X1196" i="3"/>
  <c r="Y1956" i="3"/>
  <c r="X585" i="3"/>
  <c r="X220" i="3"/>
  <c r="U1150" i="3"/>
  <c r="U1535" i="3"/>
  <c r="U1744" i="3"/>
  <c r="Y2087" i="3"/>
  <c r="U2201" i="3"/>
  <c r="U1112" i="3"/>
  <c r="Y414" i="3"/>
  <c r="X2462" i="3"/>
  <c r="U459" i="3"/>
  <c r="Y1488" i="3"/>
  <c r="X2502" i="3"/>
  <c r="U2209" i="3"/>
  <c r="Y772" i="3"/>
  <c r="AB772" i="3" s="1"/>
  <c r="X295" i="3"/>
  <c r="U453" i="3"/>
  <c r="X2056" i="3"/>
  <c r="U2031" i="3"/>
  <c r="Y2317" i="3"/>
  <c r="X1304" i="3"/>
  <c r="AA2514" i="3"/>
  <c r="AA2729" i="3"/>
  <c r="AA2956" i="3"/>
  <c r="AA2547" i="3"/>
  <c r="AA2781" i="3"/>
  <c r="AA2740" i="3"/>
  <c r="AA2537" i="3"/>
  <c r="AA2908" i="3"/>
  <c r="AA2919" i="3"/>
  <c r="AA2900" i="3"/>
  <c r="AA2559" i="3"/>
  <c r="AA2821" i="3"/>
  <c r="AA2758" i="3"/>
  <c r="AA2645" i="3"/>
  <c r="AA2946" i="3"/>
  <c r="AA2825" i="3"/>
  <c r="AA2712" i="3"/>
  <c r="AA2673" i="3"/>
  <c r="AA2622" i="3"/>
  <c r="AA2811" i="3"/>
  <c r="AA2806" i="3"/>
  <c r="AA2883" i="3"/>
  <c r="AA2742" i="3"/>
  <c r="AA2561" i="3"/>
  <c r="AA2836" i="3"/>
  <c r="AA2984" i="3"/>
  <c r="AA2573" i="3"/>
  <c r="AA2745" i="3"/>
  <c r="AA2885" i="3"/>
  <c r="AA2633" i="3"/>
  <c r="AA2910" i="3"/>
  <c r="AA2563" i="3"/>
  <c r="AA2531" i="3"/>
  <c r="AA2519" i="3"/>
  <c r="AA2977" i="3"/>
  <c r="AA2731" i="3"/>
  <c r="AA2695" i="3"/>
  <c r="AA2822" i="3"/>
  <c r="AA2670" i="3"/>
  <c r="AA2714" i="3"/>
  <c r="AA2985" i="3"/>
  <c r="AA2813" i="3"/>
  <c r="AA2741" i="3"/>
  <c r="AA2769" i="3"/>
  <c r="AA2844" i="3"/>
  <c r="AA2601" i="3"/>
  <c r="AA2752" i="3"/>
  <c r="AA2666" i="3"/>
  <c r="AA2895" i="3"/>
  <c r="AA2681" i="3"/>
  <c r="AA2871" i="3"/>
  <c r="AA2893" i="3"/>
  <c r="AA2520" i="3"/>
  <c r="AA2877" i="3"/>
  <c r="AA2853" i="3"/>
  <c r="AA2777" i="3"/>
  <c r="AA2858" i="3"/>
  <c r="AA2909" i="3"/>
  <c r="AA2684" i="3"/>
  <c r="AA2840" i="3"/>
  <c r="AA2732" i="3"/>
  <c r="AA2976" i="3"/>
  <c r="AA2696" i="3"/>
  <c r="AA2557" i="3"/>
  <c r="AA2855" i="3"/>
  <c r="AA2539" i="3"/>
  <c r="AA2989" i="3"/>
  <c r="AA2828" i="3"/>
  <c r="AA2705" i="3"/>
  <c r="AA2812" i="3"/>
  <c r="AA2914" i="3"/>
  <c r="AA2522" i="3"/>
  <c r="AA2719" i="3"/>
  <c r="AA2832" i="3"/>
  <c r="AA2604" i="3"/>
  <c r="AA2786" i="3"/>
  <c r="AA2709" i="3"/>
  <c r="AA2944" i="3"/>
  <c r="AA2680" i="3"/>
  <c r="AA2785" i="3"/>
  <c r="AA2960" i="3"/>
  <c r="AA2931" i="3"/>
  <c r="AA2859" i="3"/>
  <c r="AA2533" i="3"/>
  <c r="AA2654" i="3"/>
  <c r="AA2826" i="3"/>
  <c r="AA2565" i="3"/>
  <c r="AA2913" i="3"/>
  <c r="AA2538" i="3"/>
  <c r="AA2609" i="3"/>
  <c r="AA2721" i="3"/>
  <c r="AA2830" i="3"/>
  <c r="AA2750" i="3"/>
  <c r="AA2827" i="3"/>
  <c r="AA2678" i="3"/>
  <c r="AA2713" i="3"/>
  <c r="AA2564" i="3"/>
  <c r="AA2814" i="3"/>
  <c r="AA2839" i="3"/>
  <c r="AA2831" i="3"/>
  <c r="AA2631" i="3"/>
  <c r="AA2927" i="3"/>
  <c r="AA2656" i="3"/>
  <c r="AA2663" i="3"/>
  <c r="AA2608" i="3"/>
  <c r="AA2566" i="3"/>
  <c r="AA2739" i="3"/>
  <c r="AA2978" i="3"/>
  <c r="AA2550" i="3"/>
  <c r="AA2698" i="3"/>
  <c r="AA2896" i="3"/>
  <c r="AA2735" i="3"/>
  <c r="AA2847" i="3"/>
  <c r="AA2616" i="3"/>
  <c r="AA2667" i="3"/>
  <c r="AA2986" i="3"/>
  <c r="AA2936" i="3"/>
  <c r="AA2587" i="3"/>
  <c r="AA2892" i="3"/>
  <c r="AA2864" i="3"/>
  <c r="AA2886" i="3"/>
  <c r="AA2652" i="3"/>
  <c r="AA2717" i="3"/>
  <c r="AA2894" i="3"/>
  <c r="AA2603" i="3"/>
  <c r="AA2917" i="3"/>
  <c r="AA2875" i="3"/>
  <c r="AA2950" i="3"/>
  <c r="AA2567" i="3"/>
  <c r="AA2593" i="3"/>
  <c r="AA2922" i="3"/>
  <c r="AA2737" i="3"/>
  <c r="AA2754" i="3"/>
  <c r="AA2657" i="3"/>
  <c r="AA2543" i="3"/>
  <c r="AA2765" i="3"/>
  <c r="AA2586" i="3"/>
  <c r="AA2993" i="3"/>
  <c r="AA2790" i="3"/>
  <c r="AA2588" i="3"/>
  <c r="AA2872" i="3"/>
  <c r="AA2694" i="3"/>
  <c r="AA2640" i="3"/>
  <c r="AA2585" i="3"/>
  <c r="AA2629" i="3"/>
  <c r="AA2819" i="3"/>
  <c r="AA2627" i="3"/>
  <c r="AA2584" i="3"/>
  <c r="AA2581" i="3"/>
  <c r="AA2636" i="3"/>
  <c r="AA2516" i="3"/>
  <c r="AA2880" i="3"/>
  <c r="AA2668" i="3"/>
  <c r="AA2898" i="3"/>
  <c r="AA2860" i="3"/>
  <c r="AA2891" i="3"/>
  <c r="AA2971" i="3"/>
  <c r="AA2751" i="3"/>
  <c r="AA2933" i="3"/>
  <c r="AA2529" i="3"/>
  <c r="AA2625" i="3"/>
  <c r="AA2574" i="3"/>
  <c r="AA2518" i="3"/>
  <c r="AA2820" i="3"/>
  <c r="AA2679" i="3"/>
  <c r="AA2613" i="3"/>
  <c r="AA2943" i="3"/>
  <c r="AA2935" i="3"/>
  <c r="AA2704" i="3"/>
  <c r="AA2838" i="3"/>
  <c r="AA2939" i="3"/>
  <c r="AA2661" i="3"/>
  <c r="AA2788" i="3"/>
  <c r="AA2905" i="3"/>
  <c r="AA2556" i="3"/>
  <c r="AA2783" i="3"/>
  <c r="AA2879" i="3"/>
  <c r="AA2570" i="3"/>
  <c r="AA2532" i="3"/>
  <c r="AA2805" i="3"/>
  <c r="AA2818" i="3"/>
  <c r="AA2685" i="3"/>
  <c r="AA2915" i="3"/>
  <c r="AA2815" i="3"/>
  <c r="AA2940" i="3"/>
  <c r="AA2651" i="3"/>
  <c r="AA2887" i="3"/>
  <c r="AA2701" i="3"/>
  <c r="AA2773" i="3"/>
  <c r="AA2863" i="3"/>
  <c r="AA2591" i="3"/>
  <c r="AA2536" i="3"/>
  <c r="AA2743" i="3"/>
  <c r="AA2775" i="3"/>
  <c r="AA2866" i="3"/>
  <c r="AA2904" i="3"/>
  <c r="AA2759" i="3"/>
  <c r="AA2867" i="3"/>
  <c r="AA2715" i="3"/>
  <c r="AA2987" i="3"/>
  <c r="AA2568" i="3"/>
  <c r="AA2552" i="3"/>
  <c r="AA2583" i="3"/>
  <c r="AA2617" i="3"/>
  <c r="AA2849" i="3"/>
  <c r="AA2869" i="3"/>
  <c r="AA2798" i="3"/>
  <c r="AA2677" i="3"/>
  <c r="AA2540" i="3"/>
  <c r="AA2930" i="3"/>
  <c r="AA2942" i="3"/>
  <c r="AA2682" i="3"/>
  <c r="AA2890" i="3"/>
  <c r="AA2589" i="3"/>
  <c r="AA2761" i="3"/>
  <c r="AA2938" i="3"/>
  <c r="AA2846" i="3"/>
  <c r="AA2757" i="3"/>
  <c r="AA2571" i="3"/>
  <c r="AA2868" i="3"/>
  <c r="AA2876" i="3"/>
  <c r="AA2723" i="3"/>
  <c r="AA2687" i="3"/>
  <c r="AA2801" i="3"/>
  <c r="AA2610" i="3"/>
  <c r="AA2845" i="3"/>
  <c r="AA2797" i="3"/>
  <c r="AA2707" i="3"/>
  <c r="AA2945" i="3"/>
  <c r="AA2779" i="3"/>
  <c r="AA2878" i="3"/>
  <c r="AA2526" i="3"/>
  <c r="AA2980" i="3"/>
  <c r="AA2823" i="3"/>
  <c r="AA2774" i="3"/>
  <c r="AA2995" i="3"/>
  <c r="AA2952" i="3"/>
  <c r="AA2949" i="3"/>
  <c r="AA2674" i="3"/>
  <c r="AA2817" i="3"/>
  <c r="AA2577" i="3"/>
  <c r="AA2923" i="3"/>
  <c r="AA2671" i="3"/>
  <c r="AA2911" i="3"/>
  <c r="AA2659" i="3"/>
  <c r="AA2621" i="3"/>
  <c r="AA2808" i="3"/>
  <c r="AA2725" i="3"/>
  <c r="AA2641" i="3"/>
  <c r="AA2747" i="3"/>
  <c r="AA2599" i="3"/>
  <c r="AA2968" i="3"/>
  <c r="AA2710" i="3"/>
  <c r="AA2782" i="3"/>
  <c r="AA2569" i="3"/>
  <c r="AA2607" i="3"/>
  <c r="AA2579" i="3"/>
  <c r="AA2834" i="3"/>
  <c r="AA2784" i="3"/>
  <c r="AA2874" i="3"/>
  <c r="AA2594" i="3"/>
  <c r="AA2979" i="3"/>
  <c r="AA2549" i="3"/>
  <c r="AA2988" i="3"/>
  <c r="AA2692" i="3"/>
  <c r="AA2889" i="3"/>
  <c r="AA2921" i="3"/>
  <c r="AA2870" i="3"/>
  <c r="AA2605" i="3"/>
  <c r="AA2795" i="3"/>
  <c r="AA2959" i="3"/>
  <c r="AA2856" i="3"/>
  <c r="AA2665" i="3"/>
  <c r="AA2535" i="3"/>
  <c r="AA2958" i="3"/>
  <c r="AA2644" i="3"/>
  <c r="AA2973" i="3"/>
  <c r="AA2857" i="3"/>
  <c r="AA2649" i="3"/>
  <c r="AA2793" i="3"/>
  <c r="AA2982" i="3"/>
  <c r="AA2981" i="3"/>
  <c r="AA2733" i="3"/>
  <c r="AA2669" i="3"/>
  <c r="AA2530" i="3"/>
  <c r="AA2907" i="3"/>
  <c r="AA2711" i="3"/>
  <c r="AA2542" i="3"/>
  <c r="AA2546" i="3"/>
  <c r="AA2699" i="3"/>
  <c r="AA2744" i="3"/>
  <c r="AA2648" i="3"/>
  <c r="AA2963" i="3"/>
  <c r="AA2632" i="3"/>
  <c r="AA2560" i="3"/>
  <c r="AA2545" i="3"/>
  <c r="AA2693" i="3"/>
  <c r="AA2675" i="3"/>
  <c r="AA2778" i="3"/>
  <c r="AA2624" i="3"/>
  <c r="AA2937" i="3"/>
  <c r="Y53" i="3"/>
  <c r="Y359" i="3"/>
  <c r="X1864" i="3"/>
  <c r="X962" i="3"/>
  <c r="X2753" i="3"/>
  <c r="Y1619" i="3"/>
  <c r="U254" i="3"/>
  <c r="Y1259" i="3"/>
  <c r="X1612" i="3"/>
  <c r="U1612" i="3"/>
  <c r="Y254" i="3"/>
  <c r="Y1155" i="3"/>
  <c r="U2642" i="3"/>
  <c r="U1155" i="3"/>
  <c r="X2642" i="3"/>
  <c r="U1619" i="3"/>
  <c r="X1619" i="3"/>
  <c r="Y403" i="3"/>
  <c r="X403" i="3"/>
  <c r="Y1195" i="3"/>
  <c r="U1050" i="3"/>
  <c r="U1195" i="3"/>
  <c r="U117" i="3"/>
  <c r="X117" i="3"/>
  <c r="X1050" i="3"/>
  <c r="Y170" i="3"/>
  <c r="Y2753" i="3"/>
  <c r="Y962" i="3"/>
  <c r="U53" i="3"/>
  <c r="U178" i="3"/>
  <c r="Y178" i="3"/>
  <c r="U359" i="3"/>
  <c r="U2753" i="3"/>
  <c r="AA2753" i="3" s="1"/>
  <c r="U1864" i="3"/>
  <c r="AB2736" i="3"/>
  <c r="Y391" i="3"/>
  <c r="U391" i="3"/>
  <c r="AB2622" i="3"/>
  <c r="X978" i="3"/>
  <c r="Y978" i="3"/>
  <c r="Y994" i="3"/>
  <c r="X1192" i="3"/>
  <c r="X503" i="3"/>
  <c r="U1192" i="3"/>
  <c r="U503" i="3"/>
  <c r="X2947" i="3"/>
  <c r="Y2947" i="3"/>
  <c r="U786" i="3"/>
  <c r="X786" i="3"/>
  <c r="Y786" i="3"/>
  <c r="U994" i="3"/>
  <c r="Y2154" i="3"/>
  <c r="U2154" i="3"/>
  <c r="U2256" i="3"/>
  <c r="X2256" i="3"/>
  <c r="Y2256" i="3"/>
  <c r="U2780" i="3"/>
  <c r="AB2617" i="3"/>
  <c r="X1516" i="3"/>
  <c r="Y2780" i="3"/>
  <c r="U1516" i="3"/>
  <c r="U2510" i="3"/>
  <c r="Y2510" i="3"/>
  <c r="Y1287" i="3"/>
  <c r="Y2033" i="3"/>
  <c r="U1000" i="3"/>
  <c r="X2951" i="3"/>
  <c r="AB2813" i="3"/>
  <c r="X2034" i="3"/>
  <c r="U1287" i="3"/>
  <c r="X2690" i="3"/>
  <c r="X2033" i="3"/>
  <c r="Y2816" i="3"/>
  <c r="X1287" i="3"/>
  <c r="U2092" i="3"/>
  <c r="X2092" i="3"/>
  <c r="X1000" i="3"/>
  <c r="Y355" i="3"/>
  <c r="U1246" i="3"/>
  <c r="X769" i="3"/>
  <c r="U355" i="3"/>
  <c r="Y769" i="3"/>
  <c r="U2174" i="3"/>
  <c r="Y2690" i="3"/>
  <c r="X1246" i="3"/>
  <c r="U2034" i="3"/>
  <c r="U2690" i="3"/>
  <c r="AA2690" i="3" s="1"/>
  <c r="U2816" i="3"/>
  <c r="X2174" i="3"/>
  <c r="U1441" i="3"/>
  <c r="Y1441" i="3"/>
  <c r="Y1556" i="3"/>
  <c r="Y1608" i="3"/>
  <c r="X431" i="3"/>
  <c r="U1291" i="3"/>
  <c r="Y1917" i="3"/>
  <c r="X1291" i="3"/>
  <c r="X1556" i="3"/>
  <c r="Y431" i="3"/>
  <c r="X65" i="3"/>
  <c r="Y65" i="3"/>
  <c r="X1106" i="3"/>
  <c r="U1106" i="3"/>
  <c r="X483" i="3"/>
  <c r="Y1106" i="3"/>
  <c r="U483" i="3"/>
  <c r="AB2541" i="3"/>
  <c r="AB2789" i="3"/>
  <c r="X1213" i="3"/>
  <c r="Y1213" i="3"/>
  <c r="U2951" i="3"/>
  <c r="Y2727" i="3"/>
  <c r="X93" i="3"/>
  <c r="U1608" i="3"/>
  <c r="U1259" i="3"/>
  <c r="U170" i="3"/>
  <c r="U1917" i="3"/>
  <c r="X319" i="3"/>
  <c r="Y319" i="3"/>
  <c r="X543" i="3"/>
  <c r="U543" i="3"/>
  <c r="U1615" i="3"/>
  <c r="U190" i="3"/>
  <c r="U93" i="3"/>
  <c r="X1615" i="3"/>
  <c r="Y1615" i="3"/>
  <c r="X1917" i="3"/>
  <c r="Y2208" i="3"/>
  <c r="U187" i="3"/>
  <c r="U2208" i="3"/>
  <c r="X187" i="3"/>
  <c r="X2103" i="3"/>
  <c r="Y2103" i="3"/>
  <c r="AB2573" i="3"/>
  <c r="U223" i="3"/>
  <c r="X223" i="3"/>
  <c r="X2655" i="3"/>
  <c r="U684" i="3"/>
  <c r="Y2655" i="3"/>
  <c r="X684" i="3"/>
  <c r="X467" i="3"/>
  <c r="U467" i="3"/>
  <c r="Y744" i="3"/>
  <c r="Y732" i="3"/>
  <c r="X732" i="3"/>
  <c r="U1075" i="3"/>
  <c r="X1075" i="3"/>
  <c r="U744" i="3"/>
  <c r="U732" i="3"/>
  <c r="Y190" i="3"/>
  <c r="AB2700" i="3"/>
  <c r="U58" i="3"/>
  <c r="U2746" i="3"/>
  <c r="U2756" i="3"/>
  <c r="AA2756" i="3" s="1"/>
  <c r="X2746" i="3"/>
  <c r="X58" i="3"/>
  <c r="X2756" i="3"/>
  <c r="Y2756" i="3"/>
  <c r="U109" i="3"/>
  <c r="X2718" i="3"/>
  <c r="X109" i="3"/>
  <c r="U2727" i="3"/>
  <c r="U1543" i="3"/>
  <c r="AB2729" i="3"/>
  <c r="X1543" i="3"/>
  <c r="X206" i="3"/>
  <c r="U736" i="3"/>
  <c r="Y85" i="3"/>
  <c r="X399" i="3"/>
  <c r="U2763" i="3"/>
  <c r="Y2763" i="3"/>
  <c r="U2703" i="3"/>
  <c r="U214" i="3"/>
  <c r="U206" i="3"/>
  <c r="U203" i="3"/>
  <c r="Y206" i="3"/>
  <c r="Y203" i="3"/>
  <c r="U1778" i="3"/>
  <c r="X2755" i="3"/>
  <c r="X2227" i="3"/>
  <c r="Y1987" i="3"/>
  <c r="U2227" i="3"/>
  <c r="Y222" i="3"/>
  <c r="X2848" i="3"/>
  <c r="Y2755" i="3"/>
  <c r="U222" i="3"/>
  <c r="Y2848" i="3"/>
  <c r="U2848" i="3"/>
  <c r="AA2848" i="3" s="1"/>
  <c r="X1778" i="3"/>
  <c r="X2524" i="3"/>
  <c r="Y2524" i="3"/>
  <c r="U1987" i="3"/>
  <c r="X85" i="3"/>
  <c r="AB2695" i="3"/>
  <c r="X736" i="3"/>
  <c r="Y1197" i="3"/>
  <c r="U1347" i="3"/>
  <c r="U1211" i="3"/>
  <c r="X1211" i="3"/>
  <c r="Y2393" i="3"/>
  <c r="X2393" i="3"/>
  <c r="Y1211" i="3"/>
  <c r="U2393" i="3"/>
  <c r="U85" i="3"/>
  <c r="U1463" i="3"/>
  <c r="U1197" i="3"/>
  <c r="Y1463" i="3"/>
  <c r="X1463" i="3"/>
  <c r="Y1347" i="3"/>
  <c r="U1526" i="3"/>
  <c r="Y1526" i="3"/>
  <c r="Y2505" i="3"/>
  <c r="U2505" i="3"/>
  <c r="X2505" i="3"/>
  <c r="U595" i="3"/>
  <c r="Y652" i="3"/>
  <c r="X595" i="3"/>
  <c r="Y595" i="3"/>
  <c r="U652" i="3"/>
  <c r="Y363" i="3"/>
  <c r="U363" i="3"/>
  <c r="X363" i="3"/>
  <c r="U2791" i="3"/>
  <c r="U1099" i="3"/>
  <c r="AB2681" i="3"/>
  <c r="U1038" i="3"/>
  <c r="Y1528" i="3"/>
  <c r="U2030" i="3"/>
  <c r="X218" i="3"/>
  <c r="U2972" i="3"/>
  <c r="X1038" i="3"/>
  <c r="Y1038" i="3"/>
  <c r="X2030" i="3"/>
  <c r="U2658" i="3"/>
  <c r="X2972" i="3"/>
  <c r="U101" i="3"/>
  <c r="X2658" i="3"/>
  <c r="AB2658" i="3" s="1"/>
  <c r="AB2908" i="3"/>
  <c r="X101" i="3"/>
  <c r="U1595" i="3"/>
  <c r="X331" i="3"/>
  <c r="Y242" i="3"/>
  <c r="X1595" i="3"/>
  <c r="Y331" i="3"/>
  <c r="U242" i="3"/>
  <c r="X1528" i="3"/>
  <c r="Y218" i="3"/>
  <c r="U1528" i="3"/>
  <c r="U218" i="3"/>
  <c r="Y2239" i="3"/>
  <c r="Y1596" i="3"/>
  <c r="X230" i="3"/>
  <c r="Y379" i="3"/>
  <c r="U379" i="3"/>
  <c r="U1253" i="3"/>
  <c r="U640" i="3"/>
  <c r="Y371" i="3"/>
  <c r="Y1253" i="3"/>
  <c r="U371" i="3"/>
  <c r="X1596" i="3"/>
  <c r="X640" i="3"/>
  <c r="Y1027" i="3"/>
  <c r="U1027" i="3"/>
  <c r="Y1099" i="3"/>
  <c r="Y1371" i="3"/>
  <c r="AB2811" i="3"/>
  <c r="Y198" i="3"/>
  <c r="U495" i="3"/>
  <c r="Y135" i="3"/>
  <c r="U2037" i="3"/>
  <c r="Y922" i="3"/>
  <c r="U922" i="3"/>
  <c r="Y2234" i="3"/>
  <c r="Y399" i="3"/>
  <c r="Y2077" i="3"/>
  <c r="U399" i="3"/>
  <c r="U1017" i="3"/>
  <c r="U2077" i="3"/>
  <c r="U896" i="3"/>
  <c r="X2703" i="3"/>
  <c r="X214" i="3"/>
  <c r="Y896" i="3"/>
  <c r="Y1752" i="3"/>
  <c r="AB2740" i="3"/>
  <c r="X1752" i="3"/>
  <c r="X1603" i="3"/>
  <c r="U2234" i="3"/>
  <c r="U2369" i="3"/>
  <c r="AB2923" i="3"/>
  <c r="X2234" i="3"/>
  <c r="X2369" i="3"/>
  <c r="U135" i="3"/>
  <c r="Y1763" i="3"/>
  <c r="X495" i="3"/>
  <c r="X135" i="3"/>
  <c r="X1950" i="3"/>
  <c r="U1473" i="3"/>
  <c r="U198" i="3"/>
  <c r="Y1950" i="3"/>
  <c r="X1473" i="3"/>
  <c r="X2803" i="3"/>
  <c r="U2026" i="3"/>
  <c r="Y2803" i="3"/>
  <c r="U2803" i="3"/>
  <c r="AA2803" i="3" s="1"/>
  <c r="Y1603" i="3"/>
  <c r="X2026" i="3"/>
  <c r="X1763" i="3"/>
  <c r="X1346" i="3"/>
  <c r="Y1346" i="3"/>
  <c r="U1603" i="3"/>
  <c r="U986" i="3"/>
  <c r="U1247" i="3"/>
  <c r="X986" i="3"/>
  <c r="X1247" i="3"/>
  <c r="U2749" i="3"/>
  <c r="U2178" i="3"/>
  <c r="Y2749" i="3"/>
  <c r="X2178" i="3"/>
  <c r="AB2895" i="3"/>
  <c r="T1461" i="3"/>
  <c r="Y1461" i="3"/>
  <c r="AB2671" i="3"/>
  <c r="X2049" i="3"/>
  <c r="X2662" i="3"/>
  <c r="U2049" i="3"/>
  <c r="U2662" i="3"/>
  <c r="U1046" i="3"/>
  <c r="Y2049" i="3"/>
  <c r="U81" i="3"/>
  <c r="X1046" i="3"/>
  <c r="X81" i="3"/>
  <c r="U125" i="3"/>
  <c r="X125" i="3"/>
  <c r="U1234" i="3"/>
  <c r="U758" i="3"/>
  <c r="Y125" i="3"/>
  <c r="X1234" i="3"/>
  <c r="X758" i="3"/>
  <c r="U1713" i="3"/>
  <c r="U748" i="3"/>
  <c r="Y1713" i="3"/>
  <c r="AB2752" i="3"/>
  <c r="U2239" i="3"/>
  <c r="X748" i="3"/>
  <c r="Y230" i="3"/>
  <c r="X2239" i="3"/>
  <c r="U230" i="3"/>
  <c r="U2451" i="3"/>
  <c r="U1199" i="3"/>
  <c r="X1199" i="3"/>
  <c r="X2451" i="3"/>
  <c r="Y2451" i="3"/>
  <c r="X246" i="3"/>
  <c r="AB2889" i="3"/>
  <c r="X475" i="3"/>
  <c r="U475" i="3"/>
  <c r="U166" i="3"/>
  <c r="X2854" i="3"/>
  <c r="Y2854" i="3"/>
  <c r="Y415" i="3"/>
  <c r="U2854" i="3"/>
  <c r="AA2854" i="3" s="1"/>
  <c r="U415" i="3"/>
  <c r="Y644" i="3"/>
  <c r="AB2799" i="3"/>
  <c r="U1752" i="3"/>
  <c r="Y2770" i="3"/>
  <c r="X69" i="3"/>
  <c r="U2072" i="3"/>
  <c r="U2554" i="3"/>
  <c r="AA2554" i="3" s="1"/>
  <c r="Y69" i="3"/>
  <c r="U1583" i="3"/>
  <c r="Y2718" i="3"/>
  <c r="Y1443" i="3"/>
  <c r="AB2732" i="3"/>
  <c r="U2967" i="3"/>
  <c r="X2762" i="3"/>
  <c r="U740" i="3"/>
  <c r="U57" i="3"/>
  <c r="Y683" i="3"/>
  <c r="Y1583" i="3"/>
  <c r="U2762" i="3"/>
  <c r="U990" i="3"/>
  <c r="X113" i="3"/>
  <c r="U2061" i="3"/>
  <c r="U683" i="3"/>
  <c r="U113" i="3"/>
  <c r="X740" i="3"/>
  <c r="X57" i="3"/>
  <c r="X2061" i="3"/>
  <c r="U668" i="3"/>
  <c r="Y2850" i="3"/>
  <c r="Y2061" i="3"/>
  <c r="Y347" i="3"/>
  <c r="Y183" i="3"/>
  <c r="X668" i="3"/>
  <c r="U347" i="3"/>
  <c r="X2770" i="3"/>
  <c r="X1203" i="3"/>
  <c r="U644" i="3"/>
  <c r="Y2069" i="3"/>
  <c r="U2770" i="3"/>
  <c r="AA2770" i="3" s="1"/>
  <c r="Y1203" i="3"/>
  <c r="AB2891" i="3"/>
  <c r="U2882" i="3"/>
  <c r="U785" i="3"/>
  <c r="U2873" i="3"/>
  <c r="X2882" i="3"/>
  <c r="U278" i="3"/>
  <c r="Y2072" i="3"/>
  <c r="X2873" i="3"/>
  <c r="X2142" i="3"/>
  <c r="X785" i="3"/>
  <c r="Y2142" i="3"/>
  <c r="U1242" i="3"/>
  <c r="U129" i="3"/>
  <c r="Y2512" i="3"/>
  <c r="X1242" i="3"/>
  <c r="X129" i="3"/>
  <c r="U2069" i="3"/>
  <c r="U2576" i="3"/>
  <c r="U2281" i="3"/>
  <c r="X2281" i="3"/>
  <c r="U266" i="3"/>
  <c r="U1870" i="3"/>
  <c r="Y1771" i="3"/>
  <c r="U440" i="3"/>
  <c r="AB2546" i="3"/>
  <c r="U1095" i="3"/>
  <c r="U1771" i="3"/>
  <c r="X1587" i="3"/>
  <c r="Y440" i="3"/>
  <c r="X1095" i="3"/>
  <c r="X266" i="3"/>
  <c r="U162" i="3"/>
  <c r="Y1587" i="3"/>
  <c r="X440" i="3"/>
  <c r="Y162" i="3"/>
  <c r="X479" i="3"/>
  <c r="X708" i="3"/>
  <c r="U2162" i="3"/>
  <c r="U479" i="3"/>
  <c r="U2268" i="3"/>
  <c r="Y708" i="3"/>
  <c r="U2804" i="3"/>
  <c r="X2268" i="3"/>
  <c r="Y2022" i="3"/>
  <c r="U2022" i="3"/>
  <c r="X2162" i="3"/>
  <c r="Y2268" i="3"/>
  <c r="X2804" i="3"/>
  <c r="X186" i="3"/>
  <c r="U945" i="3"/>
  <c r="U303" i="3"/>
  <c r="Y2961" i="3"/>
  <c r="U251" i="3"/>
  <c r="Y251" i="3"/>
  <c r="X2576" i="3"/>
  <c r="X270" i="3"/>
  <c r="U2156" i="3"/>
  <c r="U95" i="3"/>
  <c r="Y562" i="3"/>
  <c r="X1350" i="3"/>
  <c r="Y1035" i="3"/>
  <c r="U1193" i="3"/>
  <c r="U270" i="3"/>
  <c r="X1193" i="3"/>
  <c r="X990" i="3"/>
  <c r="U2038" i="3"/>
  <c r="U1035" i="3"/>
  <c r="U2558" i="3"/>
  <c r="Y1193" i="3"/>
  <c r="Y2156" i="3"/>
  <c r="U183" i="3"/>
  <c r="Y923" i="3"/>
  <c r="X2038" i="3"/>
  <c r="U1652" i="3"/>
  <c r="U89" i="3"/>
  <c r="X2504" i="3"/>
  <c r="Y2504" i="3"/>
  <c r="Y174" i="3"/>
  <c r="X2961" i="3"/>
  <c r="X174" i="3"/>
  <c r="U1087" i="3"/>
  <c r="Y593" i="3"/>
  <c r="X2105" i="3"/>
  <c r="X2527" i="3"/>
  <c r="X1087" i="3"/>
  <c r="U395" i="3"/>
  <c r="X303" i="3"/>
  <c r="U2961" i="3"/>
  <c r="AA2961" i="3" s="1"/>
  <c r="X1604" i="3"/>
  <c r="U1604" i="3"/>
  <c r="Y2527" i="3"/>
  <c r="Y1692" i="3"/>
  <c r="Y45" i="3"/>
  <c r="X2558" i="3"/>
  <c r="Y1350" i="3"/>
  <c r="U2650" i="3"/>
  <c r="X89" i="3"/>
  <c r="U790" i="3"/>
  <c r="X2650" i="3"/>
  <c r="X1443" i="3"/>
  <c r="X790" i="3"/>
  <c r="X2792" i="3"/>
  <c r="AB2792" i="3" s="1"/>
  <c r="X2787" i="3"/>
  <c r="Y790" i="3"/>
  <c r="U2792" i="3"/>
  <c r="U2266" i="3"/>
  <c r="U2787" i="3"/>
  <c r="AA2787" i="3" s="1"/>
  <c r="U848" i="3"/>
  <c r="Y2787" i="3"/>
  <c r="U41" i="3"/>
  <c r="X2266" i="3"/>
  <c r="U2639" i="3"/>
  <c r="AA2639" i="3" s="1"/>
  <c r="U45" i="3"/>
  <c r="X2639" i="3"/>
  <c r="X41" i="3"/>
  <c r="Y2639" i="3"/>
  <c r="Y407" i="3"/>
  <c r="U407" i="3"/>
  <c r="U1270" i="3"/>
  <c r="AB2821" i="3"/>
  <c r="U720" i="3"/>
  <c r="X720" i="3"/>
  <c r="U375" i="3"/>
  <c r="X375" i="3"/>
  <c r="Y419" i="3"/>
  <c r="X136" i="3"/>
  <c r="U419" i="3"/>
  <c r="U2150" i="3"/>
  <c r="Y2150" i="3"/>
  <c r="Y2554" i="3"/>
  <c r="Y2029" i="3"/>
  <c r="X2554" i="3"/>
  <c r="X2850" i="3"/>
  <c r="X2967" i="3"/>
  <c r="X339" i="3"/>
  <c r="U2850" i="3"/>
  <c r="AA2850" i="3" s="1"/>
  <c r="U857" i="3"/>
  <c r="Y636" i="3"/>
  <c r="X2029" i="3"/>
  <c r="U794" i="3"/>
  <c r="X555" i="3"/>
  <c r="X1966" i="3"/>
  <c r="Y2365" i="3"/>
  <c r="Y238" i="3"/>
  <c r="U555" i="3"/>
  <c r="AB2758" i="3"/>
  <c r="X794" i="3"/>
  <c r="U2029" i="3"/>
  <c r="Y794" i="3"/>
  <c r="Y2748" i="3"/>
  <c r="Y1132" i="3"/>
  <c r="U2102" i="3"/>
  <c r="X2102" i="3"/>
  <c r="U2365" i="3"/>
  <c r="U1892" i="3"/>
  <c r="X857" i="3"/>
  <c r="U599" i="3"/>
  <c r="X599" i="3"/>
  <c r="AB2982" i="3"/>
  <c r="AB2946" i="3"/>
  <c r="AB2607" i="3"/>
  <c r="Y278" i="3"/>
  <c r="X1225" i="3"/>
  <c r="U1480" i="3"/>
  <c r="X2575" i="3"/>
  <c r="Y1225" i="3"/>
  <c r="Y1480" i="3"/>
  <c r="X632" i="3"/>
  <c r="X1297" i="3"/>
  <c r="X2099" i="3"/>
  <c r="U1225" i="3"/>
  <c r="AB2858" i="3"/>
  <c r="Y2099" i="3"/>
  <c r="U2653" i="3"/>
  <c r="U2634" i="3"/>
  <c r="AB2894" i="3"/>
  <c r="X1480" i="3"/>
  <c r="U2575" i="3"/>
  <c r="U632" i="3"/>
  <c r="Y1297" i="3"/>
  <c r="Y423" i="3"/>
  <c r="U2771" i="3"/>
  <c r="U423" i="3"/>
  <c r="X395" i="3"/>
  <c r="X2771" i="3"/>
  <c r="X603" i="3"/>
  <c r="U2829" i="3"/>
  <c r="AA2829" i="3" s="1"/>
  <c r="U2580" i="3"/>
  <c r="Y2497" i="3"/>
  <c r="U105" i="3"/>
  <c r="Y603" i="3"/>
  <c r="X2829" i="3"/>
  <c r="U603" i="3"/>
  <c r="Y2829" i="3"/>
  <c r="X2580" i="3"/>
  <c r="U1209" i="3"/>
  <c r="U2497" i="3"/>
  <c r="X105" i="3"/>
  <c r="U2105" i="3"/>
  <c r="X1209" i="3"/>
  <c r="U274" i="3"/>
  <c r="Y1209" i="3"/>
  <c r="X274" i="3"/>
  <c r="X676" i="3"/>
  <c r="X49" i="3"/>
  <c r="U676" i="3"/>
  <c r="Y728" i="3"/>
  <c r="AB2667" i="3"/>
  <c r="X59" i="3"/>
  <c r="U97" i="3"/>
  <c r="U593" i="3"/>
  <c r="X593" i="3"/>
  <c r="Y97" i="3"/>
  <c r="U136" i="3"/>
  <c r="Y1032" i="3"/>
  <c r="U2247" i="3"/>
  <c r="Y1345" i="3"/>
  <c r="X2247" i="3"/>
  <c r="U1345" i="3"/>
  <c r="X1032" i="3"/>
  <c r="X1017" i="3"/>
  <c r="Y320" i="3"/>
  <c r="Y386" i="3"/>
  <c r="AB2910" i="3"/>
  <c r="AB2785" i="3"/>
  <c r="U320" i="3"/>
  <c r="U1351" i="3"/>
  <c r="AB2589" i="3"/>
  <c r="AB2885" i="3"/>
  <c r="AB2777" i="3"/>
  <c r="AB2993" i="3"/>
  <c r="X370" i="3"/>
  <c r="AB2594" i="3"/>
  <c r="AB2609" i="3"/>
  <c r="AB2625" i="3"/>
  <c r="AB2899" i="3"/>
  <c r="X1912" i="3"/>
  <c r="U2861" i="3"/>
  <c r="Y375" i="3"/>
  <c r="X905" i="3"/>
  <c r="AB2633" i="3"/>
  <c r="X2861" i="3"/>
  <c r="Y1866" i="3"/>
  <c r="U2619" i="3"/>
  <c r="U1201" i="3"/>
  <c r="Y2706" i="3"/>
  <c r="AB2977" i="3"/>
  <c r="X1201" i="3"/>
  <c r="Y1201" i="3"/>
  <c r="X2833" i="3"/>
  <c r="U2643" i="3"/>
  <c r="X1637" i="3"/>
  <c r="X2643" i="3"/>
  <c r="U700" i="3"/>
  <c r="U1637" i="3"/>
  <c r="X700" i="3"/>
  <c r="X957" i="3"/>
  <c r="Y700" i="3"/>
  <c r="U957" i="3"/>
  <c r="X374" i="3"/>
  <c r="Y1043" i="3"/>
  <c r="U1043" i="3"/>
  <c r="U73" i="3"/>
  <c r="Y367" i="3"/>
  <c r="Y374" i="3"/>
  <c r="X1184" i="3"/>
  <c r="AB2723" i="3"/>
  <c r="U374" i="3"/>
  <c r="X2722" i="3"/>
  <c r="U636" i="3"/>
  <c r="U367" i="3"/>
  <c r="X73" i="3"/>
  <c r="Y2722" i="3"/>
  <c r="X2748" i="3"/>
  <c r="AB2561" i="3"/>
  <c r="U49" i="3"/>
  <c r="X202" i="3"/>
  <c r="U2852" i="3"/>
  <c r="X1492" i="3"/>
  <c r="U1030" i="3"/>
  <c r="Y531" i="3"/>
  <c r="X1030" i="3"/>
  <c r="Y2562" i="3"/>
  <c r="AB2914" i="3"/>
  <c r="U531" i="3"/>
  <c r="U262" i="3"/>
  <c r="Y1030" i="3"/>
  <c r="X258" i="3"/>
  <c r="U660" i="3"/>
  <c r="Y262" i="3"/>
  <c r="Y660" i="3"/>
  <c r="U747" i="3"/>
  <c r="Y1015" i="3"/>
  <c r="U1143" i="3"/>
  <c r="U351" i="3"/>
  <c r="Y2833" i="3"/>
  <c r="X1015" i="3"/>
  <c r="X351" i="3"/>
  <c r="X2862" i="3"/>
  <c r="Y226" i="3"/>
  <c r="X747" i="3"/>
  <c r="U1015" i="3"/>
  <c r="U1492" i="3"/>
  <c r="X1143" i="3"/>
  <c r="Y2862" i="3"/>
  <c r="U226" i="3"/>
  <c r="U1185" i="3"/>
  <c r="Y351" i="3"/>
  <c r="U2862" i="3"/>
  <c r="AA2862" i="3" s="1"/>
  <c r="Y202" i="3"/>
  <c r="Y826" i="3"/>
  <c r="X2562" i="3"/>
  <c r="U202" i="3"/>
  <c r="X2852" i="3"/>
  <c r="X1185" i="3"/>
  <c r="X826" i="3"/>
  <c r="U2683" i="3"/>
  <c r="X619" i="3"/>
  <c r="U831" i="3"/>
  <c r="X2683" i="3"/>
  <c r="Y2548" i="3"/>
  <c r="Y346" i="3"/>
  <c r="X831" i="3"/>
  <c r="X2021" i="3"/>
  <c r="X2611" i="3"/>
  <c r="U2611" i="3"/>
  <c r="U133" i="3"/>
  <c r="Y2021" i="3"/>
  <c r="U953" i="3"/>
  <c r="Y619" i="3"/>
  <c r="U1205" i="3"/>
  <c r="Y133" i="3"/>
  <c r="Y154" i="3"/>
  <c r="U2021" i="3"/>
  <c r="AB2666" i="3"/>
  <c r="U154" i="3"/>
  <c r="U2398" i="3"/>
  <c r="X953" i="3"/>
  <c r="Y532" i="3"/>
  <c r="X1205" i="3"/>
  <c r="X2037" i="3"/>
  <c r="Y339" i="3"/>
  <c r="X2398" i="3"/>
  <c r="U619" i="3"/>
  <c r="Y1870" i="3"/>
  <c r="Y370" i="3"/>
  <c r="AB2869" i="3"/>
  <c r="U716" i="3"/>
  <c r="X307" i="3"/>
  <c r="Y307" i="3"/>
  <c r="AB2712" i="3"/>
  <c r="Y316" i="3"/>
  <c r="X981" i="3"/>
  <c r="AB2933" i="3"/>
  <c r="U728" i="3"/>
  <c r="U2329" i="3"/>
  <c r="Y917" i="3"/>
  <c r="Y1591" i="3"/>
  <c r="Y2596" i="3"/>
  <c r="U2596" i="3"/>
  <c r="AB2786" i="3"/>
  <c r="X2672" i="3"/>
  <c r="Y2672" i="3"/>
  <c r="AB2542" i="3"/>
  <c r="U692" i="3"/>
  <c r="Y1383" i="3"/>
  <c r="U766" i="3"/>
  <c r="X1162" i="3"/>
  <c r="U1162" i="3"/>
  <c r="X692" i="3"/>
  <c r="X95" i="3"/>
  <c r="U1563" i="3"/>
  <c r="U59" i="3"/>
  <c r="X766" i="3"/>
  <c r="Y186" i="3"/>
  <c r="U1591" i="3"/>
  <c r="Y981" i="3"/>
  <c r="X1563" i="3"/>
  <c r="U186" i="3"/>
  <c r="U981" i="3"/>
  <c r="X1173" i="3"/>
  <c r="U1173" i="3"/>
  <c r="AB2737" i="3"/>
  <c r="U2706" i="3"/>
  <c r="Y1415" i="3"/>
  <c r="U412" i="3"/>
  <c r="Y664" i="3"/>
  <c r="X1945" i="3"/>
  <c r="AB2514" i="3"/>
  <c r="AB2773" i="3"/>
  <c r="AB2795" i="3"/>
  <c r="Y412" i="3"/>
  <c r="X1892" i="3"/>
  <c r="AB2904" i="3"/>
  <c r="AB2922" i="3"/>
  <c r="Y1892" i="3"/>
  <c r="Y1071" i="3"/>
  <c r="X2572" i="3"/>
  <c r="Y169" i="3"/>
  <c r="U894" i="3"/>
  <c r="U1071" i="3"/>
  <c r="Y2572" i="3"/>
  <c r="U2186" i="3"/>
  <c r="AB2950" i="3"/>
  <c r="U1449" i="3"/>
  <c r="Y602" i="3"/>
  <c r="X894" i="3"/>
  <c r="X2186" i="3"/>
  <c r="U759" i="3"/>
  <c r="U1277" i="3"/>
  <c r="Y759" i="3"/>
  <c r="AB2696" i="3"/>
  <c r="U1191" i="3"/>
  <c r="X602" i="3"/>
  <c r="X2101" i="3"/>
  <c r="Y2992" i="3"/>
  <c r="X1191" i="3"/>
  <c r="Y1277" i="3"/>
  <c r="X169" i="3"/>
  <c r="Y2101" i="3"/>
  <c r="U2992" i="3"/>
  <c r="Y1191" i="3"/>
  <c r="Y2523" i="3"/>
  <c r="AB2523" i="3" s="1"/>
  <c r="U602" i="3"/>
  <c r="U316" i="3"/>
  <c r="U2523" i="3"/>
  <c r="X56" i="3"/>
  <c r="AB2701" i="3"/>
  <c r="AB2531" i="3"/>
  <c r="X2920" i="3"/>
  <c r="Y2920" i="3"/>
  <c r="AB2765" i="3"/>
  <c r="Y715" i="3"/>
  <c r="U1945" i="3"/>
  <c r="Y642" i="3"/>
  <c r="U2057" i="3"/>
  <c r="X2057" i="3"/>
  <c r="U901" i="3"/>
  <c r="Y2057" i="3"/>
  <c r="U189" i="3"/>
  <c r="Y189" i="3"/>
  <c r="X189" i="3"/>
  <c r="X901" i="3"/>
  <c r="X642" i="3"/>
  <c r="X572" i="3"/>
  <c r="Y2881" i="3"/>
  <c r="AB2805" i="3"/>
  <c r="U1866" i="3"/>
  <c r="AB2680" i="3"/>
  <c r="X1435" i="3"/>
  <c r="X2324" i="3"/>
  <c r="U2517" i="3"/>
  <c r="Y2517" i="3"/>
  <c r="X2881" i="3"/>
  <c r="U1878" i="3"/>
  <c r="U572" i="3"/>
  <c r="Y1173" i="3"/>
  <c r="X78" i="3"/>
  <c r="Y658" i="3"/>
  <c r="U884" i="3"/>
  <c r="Y884" i="3"/>
  <c r="X884" i="3"/>
  <c r="AB2549" i="3"/>
  <c r="Y1472" i="3"/>
  <c r="X1472" i="3"/>
  <c r="U1472" i="3"/>
  <c r="U386" i="3"/>
  <c r="X386" i="3"/>
  <c r="AB2810" i="3"/>
  <c r="Y1753" i="3"/>
  <c r="AB2553" i="3"/>
  <c r="Y2791" i="3"/>
  <c r="X299" i="3"/>
  <c r="X1754" i="3"/>
  <c r="Y856" i="3"/>
  <c r="Y299" i="3"/>
  <c r="U903" i="3"/>
  <c r="AB2825" i="3"/>
  <c r="AB2884" i="3"/>
  <c r="Y332" i="3"/>
  <c r="U332" i="3"/>
  <c r="AB2919" i="3"/>
  <c r="X903" i="3"/>
  <c r="U2955" i="3"/>
  <c r="U1097" i="3"/>
  <c r="Y193" i="3"/>
  <c r="X2955" i="3"/>
  <c r="X1163" i="3"/>
  <c r="AB2750" i="3"/>
  <c r="Y1163" i="3"/>
  <c r="U703" i="3"/>
  <c r="X2270" i="3"/>
  <c r="U1163" i="3"/>
  <c r="Y2270" i="3"/>
  <c r="Y833" i="3"/>
  <c r="Y703" i="3"/>
  <c r="X1270" i="3"/>
  <c r="U861" i="3"/>
  <c r="Y861" i="3"/>
  <c r="X861" i="3"/>
  <c r="U193" i="3"/>
  <c r="U1044" i="3"/>
  <c r="Y1044" i="3"/>
  <c r="X1044" i="3"/>
  <c r="U2800" i="3"/>
  <c r="AB2991" i="3"/>
  <c r="AB2887" i="3"/>
  <c r="X2800" i="3"/>
  <c r="X426" i="3"/>
  <c r="U426" i="3"/>
  <c r="Y1810" i="3"/>
  <c r="AB2879" i="3"/>
  <c r="AB2652" i="3"/>
  <c r="AB2663" i="3"/>
  <c r="U1810" i="3"/>
  <c r="Y1014" i="3"/>
  <c r="U387" i="3"/>
  <c r="Y1708" i="3"/>
  <c r="X1309" i="3"/>
  <c r="U1420" i="3"/>
  <c r="Y2329" i="3"/>
  <c r="Y2014" i="3"/>
  <c r="U2014" i="3"/>
  <c r="X2014" i="3"/>
  <c r="Y78" i="3"/>
  <c r="Y1547" i="3"/>
  <c r="X1547" i="3"/>
  <c r="U1547" i="3"/>
  <c r="Y2219" i="3"/>
  <c r="X2219" i="3"/>
  <c r="U2219" i="3"/>
  <c r="Y2766" i="3"/>
  <c r="U2766" i="3"/>
  <c r="X2766" i="3"/>
  <c r="U2768" i="3"/>
  <c r="Y2768" i="3"/>
  <c r="X2768" i="3"/>
  <c r="Y1047" i="3"/>
  <c r="U1891" i="3"/>
  <c r="X1891" i="3"/>
  <c r="U1439" i="3"/>
  <c r="X1439" i="3"/>
  <c r="Y1837" i="3"/>
  <c r="U1837" i="3"/>
  <c r="X1837" i="3"/>
  <c r="X1872" i="3"/>
  <c r="U1872" i="3"/>
  <c r="Y87" i="3"/>
  <c r="U87" i="3"/>
  <c r="X87" i="3"/>
  <c r="X1737" i="3"/>
  <c r="U1737" i="3"/>
  <c r="Y2071" i="3"/>
  <c r="X2071" i="3"/>
  <c r="U2071" i="3"/>
  <c r="U2407" i="3"/>
  <c r="Y166" i="3"/>
  <c r="X2065" i="3"/>
  <c r="X716" i="3"/>
  <c r="U973" i="3"/>
  <c r="X1306" i="3"/>
  <c r="AB2828" i="3"/>
  <c r="U2548" i="3"/>
  <c r="AA2548" i="3" s="1"/>
  <c r="X2548" i="3"/>
  <c r="U528" i="3"/>
  <c r="X528" i="3"/>
  <c r="Y528" i="3"/>
  <c r="X1894" i="3"/>
  <c r="U1894" i="3"/>
  <c r="U2290" i="3"/>
  <c r="Y2290" i="3"/>
  <c r="X2290" i="3"/>
  <c r="X1897" i="3"/>
  <c r="U1897" i="3"/>
  <c r="U2364" i="3"/>
  <c r="Y2065" i="3"/>
  <c r="Y1439" i="3"/>
  <c r="U2192" i="3"/>
  <c r="Y1872" i="3"/>
  <c r="X2055" i="3"/>
  <c r="Y2055" i="3"/>
  <c r="U2055" i="3"/>
  <c r="U1970" i="3"/>
  <c r="Y1970" i="3"/>
  <c r="X1970" i="3"/>
  <c r="W238" i="3"/>
  <c r="T238" i="3"/>
  <c r="X1407" i="3"/>
  <c r="U1407" i="3"/>
  <c r="U102" i="3"/>
  <c r="X102" i="3"/>
  <c r="X1685" i="3"/>
  <c r="U1685" i="3"/>
  <c r="Y1685" i="3"/>
  <c r="X387" i="3"/>
  <c r="X2407" i="3"/>
  <c r="Y635" i="3"/>
  <c r="Y2501" i="3"/>
  <c r="X2364" i="3"/>
  <c r="X973" i="3"/>
  <c r="X1047" i="3"/>
  <c r="AB2832" i="3"/>
  <c r="X1301" i="3"/>
  <c r="U1301" i="3"/>
  <c r="Y1060" i="3"/>
  <c r="U1060" i="3"/>
  <c r="X1060" i="3"/>
  <c r="U1678" i="3"/>
  <c r="Y1678" i="3"/>
  <c r="X1678" i="3"/>
  <c r="Y2380" i="3"/>
  <c r="X2380" i="3"/>
  <c r="U2380" i="3"/>
  <c r="U1555" i="3"/>
  <c r="Y1555" i="3"/>
  <c r="X1555" i="3"/>
  <c r="Y424" i="3"/>
  <c r="U424" i="3"/>
  <c r="X424" i="3"/>
  <c r="X923" i="3"/>
  <c r="U923" i="3"/>
  <c r="X1282" i="3"/>
  <c r="U1282" i="3"/>
  <c r="Y1282" i="3"/>
  <c r="U361" i="3"/>
  <c r="X361" i="3"/>
  <c r="Y361" i="3"/>
  <c r="X562" i="3"/>
  <c r="U562" i="3"/>
  <c r="U635" i="3"/>
  <c r="U658" i="3"/>
  <c r="AB2806" i="3"/>
  <c r="X833" i="3"/>
  <c r="U833" i="3"/>
  <c r="Y2634" i="3"/>
  <c r="X1692" i="3"/>
  <c r="U1692" i="3"/>
  <c r="U917" i="3"/>
  <c r="U2113" i="3"/>
  <c r="X2113" i="3"/>
  <c r="Y2113" i="3"/>
  <c r="Y102" i="3"/>
  <c r="X1906" i="3"/>
  <c r="Y1906" i="3"/>
  <c r="Y1351" i="3"/>
  <c r="U118" i="3"/>
  <c r="Y118" i="3"/>
  <c r="X118" i="3"/>
  <c r="Y1407" i="3"/>
  <c r="U2501" i="3"/>
  <c r="Y2192" i="3"/>
  <c r="U150" i="3"/>
  <c r="U2966" i="3"/>
  <c r="Y2966" i="3"/>
  <c r="X2966" i="3"/>
  <c r="U2306" i="3"/>
  <c r="Y2306" i="3"/>
  <c r="X2306" i="3"/>
  <c r="Y2165" i="3"/>
  <c r="X2165" i="3"/>
  <c r="U2165" i="3"/>
  <c r="U2934" i="3"/>
  <c r="Y2934" i="3"/>
  <c r="X2934" i="3"/>
  <c r="Y2653" i="3"/>
  <c r="Y1770" i="3"/>
  <c r="X1770" i="3"/>
  <c r="U1770" i="3"/>
  <c r="U1676" i="3"/>
  <c r="Y1676" i="3"/>
  <c r="X1676" i="3"/>
  <c r="X664" i="3"/>
  <c r="U664" i="3"/>
  <c r="X1132" i="3"/>
  <c r="U1132" i="3"/>
  <c r="X71" i="3"/>
  <c r="U71" i="3"/>
  <c r="Y1966" i="3"/>
  <c r="Y1891" i="3"/>
  <c r="Y905" i="3"/>
  <c r="U905" i="3"/>
  <c r="Y100" i="3"/>
  <c r="U100" i="3"/>
  <c r="U476" i="3"/>
  <c r="Y476" i="3"/>
  <c r="X476" i="3"/>
  <c r="X1089" i="3"/>
  <c r="Y1089" i="3"/>
  <c r="U1089" i="3"/>
  <c r="X2341" i="3"/>
  <c r="U2341" i="3"/>
  <c r="U1853" i="3"/>
  <c r="X1853" i="3"/>
  <c r="Y1853" i="3"/>
  <c r="Y806" i="3"/>
  <c r="U806" i="3"/>
  <c r="X806" i="3"/>
  <c r="AB2839" i="3"/>
  <c r="X2619" i="3"/>
  <c r="X150" i="3"/>
  <c r="Y1243" i="3"/>
  <c r="X1243" i="3"/>
  <c r="U1243" i="3"/>
  <c r="Y1652" i="3"/>
  <c r="U1811" i="3"/>
  <c r="X1811" i="3"/>
  <c r="Y1811" i="3"/>
  <c r="W92" i="3"/>
  <c r="T92" i="3"/>
  <c r="U913" i="3"/>
  <c r="X913" i="3"/>
  <c r="Y913" i="3"/>
  <c r="X1589" i="3"/>
  <c r="U1589" i="3"/>
  <c r="Y1589" i="3"/>
  <c r="U2637" i="3"/>
  <c r="Y2637" i="3"/>
  <c r="X2637" i="3"/>
  <c r="X2078" i="3"/>
  <c r="Y2078" i="3"/>
  <c r="U2078" i="3"/>
  <c r="U2512" i="3"/>
  <c r="AA2512" i="3" s="1"/>
  <c r="X2512" i="3"/>
  <c r="Y848" i="3"/>
  <c r="U1014" i="3"/>
  <c r="Y246" i="3"/>
  <c r="Y1737" i="3"/>
  <c r="X2192" i="3"/>
  <c r="Y2085" i="3"/>
  <c r="U2085" i="3"/>
  <c r="X2085" i="3"/>
  <c r="T2689" i="3"/>
  <c r="W2689" i="3"/>
  <c r="Y2689" i="3"/>
  <c r="U161" i="3"/>
  <c r="Y161" i="3"/>
  <c r="X161" i="3"/>
  <c r="Y430" i="3"/>
  <c r="U430" i="3"/>
  <c r="X430" i="3"/>
  <c r="Y2676" i="3"/>
  <c r="X2676" i="3"/>
  <c r="U2676" i="3"/>
  <c r="Y1722" i="3"/>
  <c r="U1722" i="3"/>
  <c r="X1722" i="3"/>
  <c r="X1958" i="3"/>
  <c r="U1708" i="3"/>
  <c r="U1306" i="3"/>
  <c r="X1420" i="3"/>
  <c r="X1151" i="3"/>
  <c r="U1151" i="3"/>
  <c r="Y2730" i="3"/>
  <c r="X2730" i="3"/>
  <c r="U2730" i="3"/>
  <c r="X1371" i="3"/>
  <c r="U1371" i="3"/>
  <c r="Y2906" i="3"/>
  <c r="U2906" i="3"/>
  <c r="X2906" i="3"/>
  <c r="U346" i="3"/>
  <c r="X346" i="3"/>
  <c r="Y2008" i="3"/>
  <c r="U2008" i="3"/>
  <c r="X2008" i="3"/>
  <c r="U532" i="3"/>
  <c r="X532" i="3"/>
  <c r="U1869" i="3"/>
  <c r="Y1869" i="3"/>
  <c r="X1869" i="3"/>
  <c r="X1116" i="3"/>
  <c r="U1116" i="3"/>
  <c r="Y1116" i="3"/>
  <c r="Y1009" i="3"/>
  <c r="U1009" i="3"/>
  <c r="X780" i="3"/>
  <c r="Y1878" i="3"/>
  <c r="U780" i="3"/>
  <c r="Y1875" i="3"/>
  <c r="U1875" i="3"/>
  <c r="U1990" i="3"/>
  <c r="Y1990" i="3"/>
  <c r="X1990" i="3"/>
  <c r="U258" i="3"/>
  <c r="Y688" i="3"/>
  <c r="AB2936" i="3"/>
  <c r="U688" i="3"/>
  <c r="X739" i="3"/>
  <c r="U739" i="3"/>
  <c r="Y739" i="3"/>
  <c r="U2039" i="3"/>
  <c r="Y2039" i="3"/>
  <c r="X2039" i="3"/>
  <c r="AB2859" i="3"/>
  <c r="Y1184" i="3"/>
  <c r="X335" i="3"/>
  <c r="X323" i="3"/>
  <c r="Y1675" i="3"/>
  <c r="U1986" i="3"/>
  <c r="Y1986" i="3"/>
  <c r="X1986" i="3"/>
  <c r="U77" i="3"/>
  <c r="Y323" i="3"/>
  <c r="X856" i="3"/>
  <c r="U323" i="3"/>
  <c r="U2324" i="3"/>
  <c r="Y1157" i="3"/>
  <c r="X1471" i="3"/>
  <c r="X77" i="3"/>
  <c r="X523" i="3"/>
  <c r="U1847" i="3"/>
  <c r="U523" i="3"/>
  <c r="U2638" i="3"/>
  <c r="AB2550" i="3"/>
  <c r="U1675" i="3"/>
  <c r="X2638" i="3"/>
  <c r="Y2324" i="3"/>
  <c r="Y335" i="3"/>
  <c r="U1088" i="3"/>
  <c r="X1449" i="3"/>
  <c r="AB2608" i="3"/>
  <c r="Y2626" i="3"/>
  <c r="X2626" i="3"/>
  <c r="U2626" i="3"/>
  <c r="AB2684" i="3"/>
  <c r="X2000" i="3"/>
  <c r="U2000" i="3"/>
  <c r="Y2000" i="3"/>
  <c r="U378" i="3"/>
  <c r="X378" i="3"/>
  <c r="Y378" i="3"/>
  <c r="AB2518" i="3"/>
  <c r="AB2845" i="3"/>
  <c r="Y931" i="3"/>
  <c r="U931" i="3"/>
  <c r="X931" i="3"/>
  <c r="Y999" i="3"/>
  <c r="X999" i="3"/>
  <c r="AB2567" i="3"/>
  <c r="U999" i="3"/>
  <c r="Y1531" i="3"/>
  <c r="X1847" i="3"/>
  <c r="Y1847" i="3"/>
  <c r="U1919" i="3"/>
  <c r="Y1919" i="3"/>
  <c r="X1919" i="3"/>
  <c r="U698" i="3"/>
  <c r="U80" i="3"/>
  <c r="X80" i="3"/>
  <c r="U1314" i="3"/>
  <c r="X2095" i="3"/>
  <c r="U2095" i="3"/>
  <c r="Y2095" i="3"/>
  <c r="X889" i="3"/>
  <c r="Y889" i="3"/>
  <c r="U889" i="3"/>
  <c r="Y390" i="3"/>
  <c r="U1613" i="3"/>
  <c r="X1613" i="3"/>
  <c r="Y1613" i="3"/>
  <c r="AB2566" i="3"/>
  <c r="Y2123" i="3"/>
  <c r="X2123" i="3"/>
  <c r="U2123" i="3"/>
  <c r="Y1730" i="3"/>
  <c r="U1730" i="3"/>
  <c r="X1730" i="3"/>
  <c r="U362" i="3"/>
  <c r="X362" i="3"/>
  <c r="Y362" i="3"/>
  <c r="U1933" i="3"/>
  <c r="Y1933" i="3"/>
  <c r="X1933" i="3"/>
  <c r="Y2615" i="3"/>
  <c r="X2615" i="3"/>
  <c r="U2615" i="3"/>
  <c r="U2465" i="3"/>
  <c r="Y2214" i="3"/>
  <c r="X2214" i="3"/>
  <c r="U2214" i="3"/>
  <c r="X2901" i="3"/>
  <c r="U2901" i="3"/>
  <c r="Y2901" i="3"/>
  <c r="Y382" i="3"/>
  <c r="X2446" i="3"/>
  <c r="U2446" i="3"/>
  <c r="Y2446" i="3"/>
  <c r="U1454" i="3"/>
  <c r="Y1454" i="3"/>
  <c r="X1454" i="3"/>
  <c r="Y698" i="3"/>
  <c r="X698" i="3"/>
  <c r="X2865" i="3"/>
  <c r="U2865" i="3"/>
  <c r="Y2865" i="3"/>
  <c r="X2003" i="3"/>
  <c r="U2003" i="3"/>
  <c r="Y2003" i="3"/>
  <c r="U2623" i="3"/>
  <c r="Y2623" i="3"/>
  <c r="X2623" i="3"/>
  <c r="Y1958" i="3"/>
  <c r="AB2654" i="3"/>
  <c r="X2444" i="3"/>
  <c r="U2444" i="3"/>
  <c r="Y2444" i="3"/>
  <c r="Y1294" i="3"/>
  <c r="X1294" i="3"/>
  <c r="U1294" i="3"/>
  <c r="X1475" i="3"/>
  <c r="Y1475" i="3"/>
  <c r="U1475" i="3"/>
  <c r="Y2494" i="3"/>
  <c r="X2494" i="3"/>
  <c r="U2494" i="3"/>
  <c r="Y2289" i="3"/>
  <c r="X2289" i="3"/>
  <c r="U2289" i="3"/>
  <c r="Y1863" i="3"/>
  <c r="X1863" i="3"/>
  <c r="U1863" i="3"/>
  <c r="X1765" i="3"/>
  <c r="Y1765" i="3"/>
  <c r="U1765" i="3"/>
  <c r="Y1989" i="3"/>
  <c r="X1989" i="3"/>
  <c r="U1989" i="3"/>
  <c r="X2590" i="3"/>
  <c r="U2590" i="3"/>
  <c r="Y2590" i="3"/>
  <c r="U2011" i="3"/>
  <c r="Y2011" i="3"/>
  <c r="X2011" i="3"/>
  <c r="U108" i="3"/>
  <c r="Y108" i="3"/>
  <c r="X108" i="3"/>
  <c r="AB2725" i="3"/>
  <c r="X1726" i="3"/>
  <c r="U1726" i="3"/>
  <c r="Y1726" i="3"/>
  <c r="Y2250" i="3"/>
  <c r="X2250" i="3"/>
  <c r="U2250" i="3"/>
  <c r="X1331" i="3"/>
  <c r="Y1331" i="3"/>
  <c r="U1331" i="3"/>
  <c r="Y1806" i="3"/>
  <c r="X1806" i="3"/>
  <c r="U1806" i="3"/>
  <c r="AB2921" i="3"/>
  <c r="X881" i="3"/>
  <c r="Y881" i="3"/>
  <c r="U881" i="3"/>
  <c r="X2465" i="3"/>
  <c r="X2004" i="3"/>
  <c r="U2004" i="3"/>
  <c r="U2647" i="3"/>
  <c r="Y2647" i="3"/>
  <c r="X2647" i="3"/>
  <c r="X2964" i="3"/>
  <c r="U2964" i="3"/>
  <c r="Y2964" i="3"/>
  <c r="X2511" i="3"/>
  <c r="U2511" i="3"/>
  <c r="Y2511" i="3"/>
  <c r="U2133" i="3"/>
  <c r="Y2133" i="3"/>
  <c r="X2133" i="3"/>
  <c r="X1088" i="3"/>
  <c r="Y1088" i="3"/>
  <c r="AB2721" i="3"/>
  <c r="U598" i="3"/>
  <c r="X288" i="3"/>
  <c r="Y288" i="3"/>
  <c r="U288" i="3"/>
  <c r="X598" i="3"/>
  <c r="AB2863" i="3"/>
  <c r="U382" i="3"/>
  <c r="AB2601" i="3"/>
  <c r="U925" i="3"/>
  <c r="Y925" i="3"/>
  <c r="X925" i="3"/>
  <c r="Y148" i="3"/>
  <c r="X148" i="3"/>
  <c r="U148" i="3"/>
  <c r="Y1302" i="3"/>
  <c r="X1302" i="3"/>
  <c r="U1302" i="3"/>
  <c r="U2928" i="3"/>
  <c r="X2928" i="3"/>
  <c r="Y2928" i="3"/>
  <c r="U1712" i="3"/>
  <c r="Y1712" i="3"/>
  <c r="X1712" i="3"/>
  <c r="Y2606" i="3"/>
  <c r="U2606" i="3"/>
  <c r="X2606" i="3"/>
  <c r="Y2177" i="3"/>
  <c r="X2177" i="3"/>
  <c r="U2177" i="3"/>
  <c r="Y1428" i="3"/>
  <c r="X1428" i="3"/>
  <c r="U1428" i="3"/>
  <c r="U1698" i="3"/>
  <c r="X1698" i="3"/>
  <c r="Y1698" i="3"/>
  <c r="X1967" i="3"/>
  <c r="U1967" i="3"/>
  <c r="Y1967" i="3"/>
  <c r="Y897" i="3"/>
  <c r="X897" i="3"/>
  <c r="U897" i="3"/>
  <c r="U398" i="3"/>
  <c r="X398" i="3"/>
  <c r="Y398" i="3"/>
  <c r="X1670" i="3"/>
  <c r="U1670" i="3"/>
  <c r="Y1670" i="3"/>
  <c r="X2897" i="3"/>
  <c r="U2897" i="3"/>
  <c r="Y2897" i="3"/>
  <c r="X1020" i="3"/>
  <c r="U1020" i="3"/>
  <c r="Y1020" i="3"/>
  <c r="Y2551" i="3"/>
  <c r="U2551" i="3"/>
  <c r="X2551" i="3"/>
  <c r="Y265" i="3"/>
  <c r="X265" i="3"/>
  <c r="U265" i="3"/>
  <c r="U2592" i="3"/>
  <c r="X2592" i="3"/>
  <c r="Y2592" i="3"/>
  <c r="U2555" i="3"/>
  <c r="X2555" i="3"/>
  <c r="Y2555" i="3"/>
  <c r="X302" i="3"/>
  <c r="Y302" i="3"/>
  <c r="U302" i="3"/>
  <c r="X2328" i="3"/>
  <c r="U2328" i="3"/>
  <c r="Y2328" i="3"/>
  <c r="X2375" i="3"/>
  <c r="Y2375" i="3"/>
  <c r="U2375" i="3"/>
  <c r="U2614" i="3"/>
  <c r="Y2614" i="3"/>
  <c r="X2614" i="3"/>
  <c r="Y2957" i="3"/>
  <c r="X2957" i="3"/>
  <c r="U2957" i="3"/>
  <c r="Y1883" i="3"/>
  <c r="X1883" i="3"/>
  <c r="U1883" i="3"/>
  <c r="Y2086" i="3"/>
  <c r="X2086" i="3"/>
  <c r="U2086" i="3"/>
  <c r="U2534" i="3"/>
  <c r="X2534" i="3"/>
  <c r="Y2534" i="3"/>
  <c r="Y224" i="3"/>
  <c r="X224" i="3"/>
  <c r="U224" i="3"/>
  <c r="U2350" i="3"/>
  <c r="Y2350" i="3"/>
  <c r="X2350" i="3"/>
  <c r="U2612" i="3"/>
  <c r="X2612" i="3"/>
  <c r="Y2612" i="3"/>
  <c r="U2169" i="3"/>
  <c r="Y2169" i="3"/>
  <c r="X2169" i="3"/>
  <c r="Y2052" i="3"/>
  <c r="X2052" i="3"/>
  <c r="U2052" i="3"/>
  <c r="Y1718" i="3"/>
  <c r="U1718" i="3"/>
  <c r="X1718" i="3"/>
  <c r="Y1680" i="3"/>
  <c r="U1680" i="3"/>
  <c r="X1680" i="3"/>
  <c r="U2702" i="3"/>
  <c r="Y2702" i="3"/>
  <c r="X2702" i="3"/>
  <c r="U1795" i="3"/>
  <c r="Y1795" i="3"/>
  <c r="X1795" i="3"/>
  <c r="U2794" i="3"/>
  <c r="X2794" i="3"/>
  <c r="Y2794" i="3"/>
  <c r="X2521" i="3"/>
  <c r="U2521" i="3"/>
  <c r="Y2521" i="3"/>
  <c r="U2196" i="3"/>
  <c r="Y2196" i="3"/>
  <c r="X2196" i="3"/>
  <c r="X1983" i="3"/>
  <c r="U1983" i="3"/>
  <c r="Y1983" i="3"/>
  <c r="U2686" i="3"/>
  <c r="Y2686" i="3"/>
  <c r="X2686" i="3"/>
  <c r="X1851" i="3"/>
  <c r="U1851" i="3"/>
  <c r="Y1851" i="3"/>
  <c r="U1839" i="3"/>
  <c r="Y1839" i="3"/>
  <c r="X1839" i="3"/>
  <c r="U404" i="3"/>
  <c r="X404" i="3"/>
  <c r="Y404" i="3"/>
  <c r="X1574" i="3"/>
  <c r="U1574" i="3"/>
  <c r="Y1574" i="3"/>
  <c r="Y2528" i="3"/>
  <c r="U2528" i="3"/>
  <c r="X2528" i="3"/>
  <c r="Y2048" i="3"/>
  <c r="X2048" i="3"/>
  <c r="U2048" i="3"/>
  <c r="X1125" i="3"/>
  <c r="Y1125" i="3"/>
  <c r="U1125" i="3"/>
  <c r="U1478" i="3"/>
  <c r="Y1478" i="3"/>
  <c r="X1478" i="3"/>
  <c r="Y2925" i="3"/>
  <c r="U2925" i="3"/>
  <c r="X2925" i="3"/>
  <c r="Y842" i="3"/>
  <c r="X842" i="3"/>
  <c r="U842" i="3"/>
  <c r="Y163" i="3"/>
  <c r="X163" i="3"/>
  <c r="U163" i="3"/>
  <c r="U2738" i="3"/>
  <c r="X2738" i="3"/>
  <c r="Y2738" i="3"/>
  <c r="U2127" i="3"/>
  <c r="Y2127" i="3"/>
  <c r="X2127" i="3"/>
  <c r="Y814" i="3"/>
  <c r="X814" i="3"/>
  <c r="U814" i="3"/>
  <c r="X667" i="3"/>
  <c r="U667" i="3"/>
  <c r="U846" i="3"/>
  <c r="Y846" i="3"/>
  <c r="X846" i="3"/>
  <c r="Y2630" i="3"/>
  <c r="X2630" i="3"/>
  <c r="U2630" i="3"/>
  <c r="U1717" i="3"/>
  <c r="Y1717" i="3"/>
  <c r="X1717" i="3"/>
  <c r="Y2635" i="3"/>
  <c r="X2635" i="3"/>
  <c r="U2635" i="3"/>
  <c r="U1394" i="3"/>
  <c r="Y1394" i="3"/>
  <c r="X1394" i="3"/>
  <c r="U1969" i="3"/>
  <c r="Y1969" i="3"/>
  <c r="X1969" i="3"/>
  <c r="Y2190" i="3"/>
  <c r="X2190" i="3"/>
  <c r="U2190" i="3"/>
  <c r="U1889" i="3"/>
  <c r="Y1889" i="3"/>
  <c r="X1889" i="3"/>
  <c r="U2430" i="3"/>
  <c r="Y2430" i="3"/>
  <c r="X2430" i="3"/>
  <c r="U1674" i="3"/>
  <c r="Y1674" i="3"/>
  <c r="X1674" i="3"/>
  <c r="Y1766" i="3"/>
  <c r="X1766" i="3"/>
  <c r="U1766" i="3"/>
  <c r="Y126" i="3"/>
  <c r="X126" i="3"/>
  <c r="U126" i="3"/>
  <c r="Y1279" i="3"/>
  <c r="X1279" i="3"/>
  <c r="U1279" i="3"/>
  <c r="U2137" i="3"/>
  <c r="Y2137" i="3"/>
  <c r="X2137" i="3"/>
  <c r="Y356" i="3"/>
  <c r="U356" i="3"/>
  <c r="X356" i="3"/>
  <c r="Y2097" i="3"/>
  <c r="X2097" i="3"/>
  <c r="U2097" i="3"/>
  <c r="Y1968" i="3"/>
  <c r="X1968" i="3"/>
  <c r="U1968" i="3"/>
  <c r="U40" i="3"/>
  <c r="Y40" i="3"/>
  <c r="X40" i="3"/>
  <c r="U1254" i="3"/>
  <c r="Y1254" i="3"/>
  <c r="X1254" i="3"/>
  <c r="X1415" i="3"/>
  <c r="U1415" i="3"/>
  <c r="Y657" i="3"/>
  <c r="U657" i="3"/>
  <c r="X657" i="3"/>
  <c r="Y927" i="3"/>
  <c r="U927" i="3"/>
  <c r="X927" i="3"/>
  <c r="X2620" i="3"/>
  <c r="U2620" i="3"/>
  <c r="Y2620" i="3"/>
  <c r="X2464" i="3"/>
  <c r="Y2464" i="3"/>
  <c r="U2464" i="3"/>
  <c r="X2618" i="3"/>
  <c r="U2618" i="3"/>
  <c r="Y2618" i="3"/>
  <c r="U2349" i="3"/>
  <c r="X2349" i="3"/>
  <c r="Y2349" i="3"/>
  <c r="Y1980" i="3"/>
  <c r="X1980" i="3"/>
  <c r="U1980" i="3"/>
  <c r="U2253" i="3"/>
  <c r="X2253" i="3"/>
  <c r="Y2253" i="3"/>
  <c r="X1860" i="3"/>
  <c r="Y1860" i="3"/>
  <c r="U1860" i="3"/>
  <c r="Y1097" i="3"/>
  <c r="U2183" i="3"/>
  <c r="Y2183" i="3"/>
  <c r="X2183" i="3"/>
  <c r="Y290" i="3"/>
  <c r="U290" i="3"/>
  <c r="X290" i="3"/>
  <c r="U2040" i="3"/>
  <c r="Y2040" i="3"/>
  <c r="X2040" i="3"/>
  <c r="Y2032" i="3"/>
  <c r="X2032" i="3"/>
  <c r="U2032" i="3"/>
  <c r="U1219" i="3"/>
  <c r="Y1219" i="3"/>
  <c r="X1219" i="3"/>
  <c r="Y204" i="3"/>
  <c r="X204" i="3"/>
  <c r="U204" i="3"/>
  <c r="X1654" i="3"/>
  <c r="Y1654" i="3"/>
  <c r="U1654" i="3"/>
  <c r="Y2377" i="3"/>
  <c r="U2377" i="3"/>
  <c r="X2377" i="3"/>
  <c r="U937" i="3"/>
  <c r="X937" i="3"/>
  <c r="Y937" i="3"/>
  <c r="Y2036" i="3"/>
  <c r="X2036" i="3"/>
  <c r="U2036" i="3"/>
  <c r="Y1113" i="3"/>
  <c r="X1113" i="3"/>
  <c r="U1113" i="3"/>
  <c r="U1040" i="3"/>
  <c r="Y1040" i="3"/>
  <c r="X1040" i="3"/>
  <c r="Y1384" i="3"/>
  <c r="X1384" i="3"/>
  <c r="U1384" i="3"/>
  <c r="U1791" i="3"/>
  <c r="Y1791" i="3"/>
  <c r="X1791" i="3"/>
  <c r="U2288" i="3"/>
  <c r="Y2288" i="3"/>
  <c r="X2288" i="3"/>
  <c r="Y2953" i="3"/>
  <c r="X2953" i="3"/>
  <c r="U2953" i="3"/>
  <c r="W1871" i="3"/>
  <c r="T1871" i="3"/>
  <c r="Y1871" i="3"/>
  <c r="U2954" i="3"/>
  <c r="Y2954" i="3"/>
  <c r="X2954" i="3"/>
  <c r="U2292" i="3"/>
  <c r="Y2292" i="3"/>
  <c r="X2292" i="3"/>
  <c r="U400" i="3"/>
  <c r="Y400" i="3"/>
  <c r="X400" i="3"/>
  <c r="Y2941" i="3"/>
  <c r="U2941" i="3"/>
  <c r="X2941" i="3"/>
  <c r="X2486" i="3"/>
  <c r="Y2486" i="3"/>
  <c r="U2486" i="3"/>
  <c r="Y1313" i="3"/>
  <c r="X1313" i="3"/>
  <c r="U1313" i="3"/>
  <c r="Y1912" i="3"/>
  <c r="U767" i="3"/>
  <c r="X767" i="3"/>
  <c r="Y2983" i="3"/>
  <c r="X2983" i="3"/>
  <c r="U2983" i="3"/>
  <c r="Y1314" i="3"/>
  <c r="U2697" i="3"/>
  <c r="Y2697" i="3"/>
  <c r="X2697" i="3"/>
  <c r="U564" i="3"/>
  <c r="X564" i="3"/>
  <c r="Y564" i="3"/>
  <c r="Y2233" i="3"/>
  <c r="U2233" i="3"/>
  <c r="X2233" i="3"/>
  <c r="U1995" i="3"/>
  <c r="X1995" i="3"/>
  <c r="Y1995" i="3"/>
  <c r="X933" i="3"/>
  <c r="U933" i="3"/>
  <c r="Y933" i="3"/>
  <c r="U1499" i="3"/>
  <c r="Y1499" i="3"/>
  <c r="X1499" i="3"/>
  <c r="X366" i="3"/>
  <c r="Y366" i="3"/>
  <c r="U366" i="3"/>
  <c r="X2157" i="3"/>
  <c r="Y2157" i="3"/>
  <c r="U2157" i="3"/>
  <c r="U860" i="3"/>
  <c r="Y860" i="3"/>
  <c r="X860" i="3"/>
  <c r="X2139" i="3"/>
  <c r="Y2139" i="3"/>
  <c r="U2139" i="3"/>
  <c r="U2179" i="3"/>
  <c r="Y2179" i="3"/>
  <c r="X2179" i="3"/>
  <c r="U2418" i="3"/>
  <c r="Y2418" i="3"/>
  <c r="X2418" i="3"/>
  <c r="U200" i="3"/>
  <c r="Y200" i="3"/>
  <c r="X200" i="3"/>
  <c r="Y2020" i="3"/>
  <c r="X2020" i="3"/>
  <c r="U2020" i="3"/>
  <c r="Y376" i="3"/>
  <c r="X376" i="3"/>
  <c r="U376" i="3"/>
  <c r="X1903" i="3"/>
  <c r="U1903" i="3"/>
  <c r="Y1903" i="3"/>
  <c r="X1127" i="3"/>
  <c r="U1127" i="3"/>
  <c r="Y1127" i="3"/>
  <c r="U1873" i="3"/>
  <c r="Y1873" i="3"/>
  <c r="X1873" i="3"/>
  <c r="U1720" i="3"/>
  <c r="Y1720" i="3"/>
  <c r="X1720" i="3"/>
  <c r="U2481" i="3"/>
  <c r="Y2481" i="3"/>
  <c r="X2481" i="3"/>
  <c r="Y1453" i="3"/>
  <c r="X1453" i="3"/>
  <c r="U1453" i="3"/>
  <c r="X1437" i="3"/>
  <c r="U1437" i="3"/>
  <c r="Y1437" i="3"/>
  <c r="Y2492" i="3"/>
  <c r="X2492" i="3"/>
  <c r="U2492" i="3"/>
  <c r="U1609" i="3"/>
  <c r="X1609" i="3"/>
  <c r="Y1609" i="3"/>
  <c r="X2929" i="3"/>
  <c r="U2929" i="3"/>
  <c r="Y2929" i="3"/>
  <c r="Y384" i="3"/>
  <c r="X384" i="3"/>
  <c r="U384" i="3"/>
  <c r="U836" i="3"/>
  <c r="Y836" i="3"/>
  <c r="X836" i="3"/>
  <c r="X390" i="3"/>
  <c r="U390" i="3"/>
  <c r="U1019" i="3"/>
  <c r="X1019" i="3"/>
  <c r="Y1019" i="3"/>
  <c r="U2147" i="3"/>
  <c r="Y2147" i="3"/>
  <c r="X2147" i="3"/>
  <c r="Y1309" i="3"/>
  <c r="X1965" i="3"/>
  <c r="U1965" i="3"/>
  <c r="Y1965" i="3"/>
  <c r="Y1721" i="3"/>
  <c r="X1721" i="3"/>
  <c r="U1721" i="3"/>
  <c r="X2046" i="3"/>
  <c r="Y2046" i="3"/>
  <c r="U2046" i="3"/>
  <c r="X1622" i="3"/>
  <c r="Y1622" i="3"/>
  <c r="U1622" i="3"/>
  <c r="X1634" i="3"/>
  <c r="Y1634" i="3"/>
  <c r="U1634" i="3"/>
  <c r="Y1643" i="3"/>
  <c r="X1643" i="3"/>
  <c r="U1643" i="3"/>
  <c r="X1295" i="3"/>
  <c r="U1295" i="3"/>
  <c r="Y1359" i="3"/>
  <c r="X1359" i="3"/>
  <c r="U1359" i="3"/>
  <c r="Y2975" i="3"/>
  <c r="X2975" i="3"/>
  <c r="U2975" i="3"/>
  <c r="U2263" i="3"/>
  <c r="X2263" i="3"/>
  <c r="Y2263" i="3"/>
  <c r="Y1840" i="3"/>
  <c r="X1840" i="3"/>
  <c r="U1840" i="3"/>
  <c r="X2720" i="3"/>
  <c r="U760" i="3"/>
  <c r="U1498" i="3"/>
  <c r="Y1498" i="3"/>
  <c r="X1498" i="3"/>
  <c r="U1762" i="3"/>
  <c r="Y1762" i="3"/>
  <c r="X1762" i="3"/>
  <c r="X1943" i="3"/>
  <c r="U1943" i="3"/>
  <c r="Y1943" i="3"/>
  <c r="Y2974" i="3"/>
  <c r="X2974" i="3"/>
  <c r="U2974" i="3"/>
  <c r="X2994" i="3"/>
  <c r="U2994" i="3"/>
  <c r="Y2994" i="3"/>
  <c r="X2381" i="3"/>
  <c r="U2381" i="3"/>
  <c r="Y2381" i="3"/>
  <c r="X2734" i="3"/>
  <c r="Y2734" i="3"/>
  <c r="U2734" i="3"/>
  <c r="X2202" i="3"/>
  <c r="U2202" i="3"/>
  <c r="Y2202" i="3"/>
  <c r="X2284" i="3"/>
  <c r="U2284" i="3"/>
  <c r="Y2284" i="3"/>
  <c r="X2416" i="3"/>
  <c r="U2416" i="3"/>
  <c r="Y2416" i="3"/>
  <c r="Y2716" i="3"/>
  <c r="X2716" i="3"/>
  <c r="U2716" i="3"/>
  <c r="U1975" i="3"/>
  <c r="X1975" i="3"/>
  <c r="Y1975" i="3"/>
  <c r="Y2354" i="3"/>
  <c r="U2354" i="3"/>
  <c r="X2354" i="3"/>
  <c r="X2924" i="3"/>
  <c r="Y2924" i="3"/>
  <c r="U2924" i="3"/>
  <c r="Y2728" i="3"/>
  <c r="X2728" i="3"/>
  <c r="U2728" i="3"/>
  <c r="T1374" i="3"/>
  <c r="W1374" i="3"/>
  <c r="Y1374" i="3"/>
  <c r="U2006" i="3"/>
  <c r="Y2006" i="3"/>
  <c r="X2006" i="3"/>
  <c r="U2491" i="3"/>
  <c r="Y2491" i="3"/>
  <c r="X2491" i="3"/>
  <c r="Y2153" i="3"/>
  <c r="X2153" i="3"/>
  <c r="U2153" i="3"/>
  <c r="X1710" i="3"/>
  <c r="Y1710" i="3"/>
  <c r="U1710" i="3"/>
  <c r="Y2240" i="3"/>
  <c r="X2240" i="3"/>
  <c r="U2240" i="3"/>
  <c r="Y1450" i="3"/>
  <c r="U1450" i="3"/>
  <c r="X1450" i="3"/>
  <c r="U2595" i="3"/>
  <c r="X2595" i="3"/>
  <c r="Y2595" i="3"/>
  <c r="X715" i="3"/>
  <c r="U715" i="3"/>
  <c r="U1335" i="3"/>
  <c r="X1335" i="3"/>
  <c r="Y1335" i="3"/>
  <c r="U2471" i="3"/>
  <c r="Y2471" i="3"/>
  <c r="X2471" i="3"/>
  <c r="U1363" i="3"/>
  <c r="X1363" i="3"/>
  <c r="X1157" i="3"/>
  <c r="U1157" i="3"/>
  <c r="X63" i="3"/>
  <c r="U63" i="3"/>
  <c r="Y63" i="3"/>
  <c r="Y2720" i="3"/>
  <c r="X1005" i="3"/>
  <c r="U1005" i="3"/>
  <c r="Y1005" i="3"/>
  <c r="Y1761" i="3"/>
  <c r="U1761" i="3"/>
  <c r="X1761" i="3"/>
  <c r="Y1691" i="3"/>
  <c r="X1691" i="3"/>
  <c r="U1691" i="3"/>
  <c r="U1285" i="3"/>
  <c r="Y1285" i="3"/>
  <c r="X1285" i="3"/>
  <c r="X2387" i="3"/>
  <c r="Y2387" i="3"/>
  <c r="U2387" i="3"/>
  <c r="U2248" i="3"/>
  <c r="Y2248" i="3"/>
  <c r="X2248" i="3"/>
  <c r="U589" i="3"/>
  <c r="Y589" i="3"/>
  <c r="X589" i="3"/>
  <c r="U2426" i="3"/>
  <c r="Y2426" i="3"/>
  <c r="X2426" i="3"/>
  <c r="Y324" i="3"/>
  <c r="U324" i="3"/>
  <c r="X324" i="3"/>
  <c r="X470" i="3"/>
  <c r="Y470" i="3"/>
  <c r="U470" i="3"/>
  <c r="U2035" i="3"/>
  <c r="X2035" i="3"/>
  <c r="Y2035" i="3"/>
  <c r="U788" i="3"/>
  <c r="Y788" i="3"/>
  <c r="X788" i="3"/>
  <c r="Y139" i="3"/>
  <c r="X139" i="3"/>
  <c r="U139" i="3"/>
  <c r="U2483" i="3"/>
  <c r="X2483" i="3"/>
  <c r="Y2483" i="3"/>
  <c r="Y2965" i="3"/>
  <c r="X2965" i="3"/>
  <c r="U2965" i="3"/>
  <c r="X1424" i="3"/>
  <c r="Y1424" i="3"/>
  <c r="U1424" i="3"/>
  <c r="Y2664" i="3"/>
  <c r="X2664" i="3"/>
  <c r="U2664" i="3"/>
  <c r="Y2628" i="3"/>
  <c r="X2628" i="3"/>
  <c r="U2628" i="3"/>
  <c r="Y79" i="3"/>
  <c r="X79" i="3"/>
  <c r="U79" i="3"/>
  <c r="X2598" i="3"/>
  <c r="Y2598" i="3"/>
  <c r="U2598" i="3"/>
  <c r="Y2275" i="3"/>
  <c r="X2275" i="3"/>
  <c r="U2275" i="3"/>
  <c r="U1915" i="3"/>
  <c r="Y1915" i="3"/>
  <c r="X1915" i="3"/>
  <c r="U2835" i="3"/>
  <c r="Y2835" i="3"/>
  <c r="X2835" i="3"/>
  <c r="U1601" i="3"/>
  <c r="Y1601" i="3"/>
  <c r="X1601" i="3"/>
  <c r="U1108" i="3"/>
  <c r="Y1108" i="3"/>
  <c r="X1108" i="3"/>
  <c r="X253" i="3"/>
  <c r="U253" i="3"/>
  <c r="Y253" i="3"/>
  <c r="U943" i="3"/>
  <c r="X943" i="3"/>
  <c r="Y943" i="3"/>
  <c r="U1531" i="3"/>
  <c r="X1531" i="3"/>
  <c r="U2760" i="3"/>
  <c r="Y2760" i="3"/>
  <c r="X2760" i="3"/>
  <c r="U1383" i="3"/>
  <c r="X1383" i="3"/>
  <c r="U2397" i="3"/>
  <c r="Y2397" i="3"/>
  <c r="X2397" i="3"/>
  <c r="Y1901" i="3"/>
  <c r="X1901" i="3"/>
  <c r="U1901" i="3"/>
  <c r="Y1152" i="3"/>
  <c r="U1152" i="3"/>
  <c r="X1152" i="3"/>
  <c r="Y1451" i="3"/>
  <c r="X1451" i="3"/>
  <c r="U1451" i="3"/>
  <c r="Y1963" i="3"/>
  <c r="X1963" i="3"/>
  <c r="U1963" i="3"/>
  <c r="X2312" i="3"/>
  <c r="U2312" i="3"/>
  <c r="Y2312" i="3"/>
  <c r="U1649" i="3"/>
  <c r="X1649" i="3"/>
  <c r="Y1649" i="3"/>
  <c r="X760" i="3"/>
  <c r="U2646" i="3"/>
  <c r="U792" i="3"/>
  <c r="X792" i="3"/>
  <c r="Y792" i="3"/>
  <c r="Y1859" i="3"/>
  <c r="X1859" i="3"/>
  <c r="U1859" i="3"/>
  <c r="Y1882" i="3"/>
  <c r="U1882" i="3"/>
  <c r="X1882" i="3"/>
  <c r="Y2206" i="3"/>
  <c r="X2206" i="3"/>
  <c r="U2206" i="3"/>
  <c r="Y1337" i="3"/>
  <c r="X1337" i="3"/>
  <c r="U1337" i="3"/>
  <c r="U939" i="3"/>
  <c r="X939" i="3"/>
  <c r="Y939" i="3"/>
  <c r="X1367" i="3"/>
  <c r="U1367" i="3"/>
  <c r="Y1367" i="3"/>
  <c r="U2824" i="3"/>
  <c r="Y2824" i="3"/>
  <c r="X2824" i="3"/>
  <c r="Y1426" i="3"/>
  <c r="U1426" i="3"/>
  <c r="X1426" i="3"/>
  <c r="X328" i="3"/>
  <c r="Y328" i="3"/>
  <c r="U328" i="3"/>
  <c r="X1865" i="3"/>
  <c r="U1865" i="3"/>
  <c r="Y1865" i="3"/>
  <c r="X2525" i="3"/>
  <c r="U2525" i="3"/>
  <c r="Y2525" i="3"/>
  <c r="U2115" i="3"/>
  <c r="Y2115" i="3"/>
  <c r="X2115" i="3"/>
  <c r="Y1976" i="3"/>
  <c r="X1976" i="3"/>
  <c r="U1976" i="3"/>
  <c r="X1128" i="3"/>
  <c r="U1128" i="3"/>
  <c r="Y1128" i="3"/>
  <c r="X2307" i="3"/>
  <c r="U2307" i="3"/>
  <c r="Y2307" i="3"/>
  <c r="X119" i="3"/>
  <c r="U119" i="3"/>
  <c r="Y119" i="3"/>
  <c r="Y43" i="3"/>
  <c r="X43" i="3"/>
  <c r="U43" i="3"/>
  <c r="Y2498" i="3"/>
  <c r="X2498" i="3"/>
  <c r="U2498" i="3"/>
  <c r="Y2544" i="3"/>
  <c r="X2544" i="3"/>
  <c r="U2544" i="3"/>
  <c r="U1907" i="3"/>
  <c r="Y1907" i="3"/>
  <c r="X1907" i="3"/>
  <c r="X1669" i="3"/>
  <c r="Y1669" i="3"/>
  <c r="U1669" i="3"/>
  <c r="Y380" i="3"/>
  <c r="X380" i="3"/>
  <c r="U380" i="3"/>
  <c r="Y1909" i="3"/>
  <c r="U1909" i="3"/>
  <c r="X1909" i="3"/>
  <c r="X1491" i="3"/>
  <c r="U1491" i="3"/>
  <c r="Y1491" i="3"/>
  <c r="U2249" i="3"/>
  <c r="Y2249" i="3"/>
  <c r="X2249" i="3"/>
  <c r="Y1888" i="3"/>
  <c r="X1888" i="3"/>
  <c r="U1888" i="3"/>
  <c r="Y1471" i="3"/>
  <c r="Y2197" i="3"/>
  <c r="X2197" i="3"/>
  <c r="U2197" i="3"/>
  <c r="U804" i="3"/>
  <c r="Y804" i="3"/>
  <c r="X804" i="3"/>
  <c r="Y103" i="3"/>
  <c r="X103" i="3"/>
  <c r="U103" i="3"/>
  <c r="X1600" i="3"/>
  <c r="U1600" i="3"/>
  <c r="Y1600" i="3"/>
  <c r="Y2767" i="3"/>
  <c r="X2767" i="3"/>
  <c r="U2767" i="3"/>
  <c r="U997" i="3"/>
  <c r="Y997" i="3"/>
  <c r="X997" i="3"/>
  <c r="X2764" i="3"/>
  <c r="U2764" i="3"/>
  <c r="Y2764" i="3"/>
  <c r="U2144" i="3"/>
  <c r="X2144" i="3"/>
  <c r="Y2144" i="3"/>
  <c r="U2342" i="3"/>
  <c r="Y2342" i="3"/>
  <c r="X2342" i="3"/>
  <c r="X2990" i="3"/>
  <c r="U2990" i="3"/>
  <c r="Y2990" i="3"/>
  <c r="Y2602" i="3"/>
  <c r="X2602" i="3"/>
  <c r="U2602" i="3"/>
  <c r="U2962" i="3"/>
  <c r="Y2962" i="3"/>
  <c r="X2962" i="3"/>
  <c r="U1843" i="3"/>
  <c r="X1843" i="3"/>
  <c r="Y1843" i="3"/>
  <c r="U2111" i="3"/>
  <c r="Y2111" i="3"/>
  <c r="X2111" i="3"/>
  <c r="X2600" i="3"/>
  <c r="Y2600" i="3"/>
  <c r="U2600" i="3"/>
  <c r="U929" i="3"/>
  <c r="Y929" i="3"/>
  <c r="X929" i="3"/>
  <c r="Y1432" i="3"/>
  <c r="X1432" i="3"/>
  <c r="U1432" i="3"/>
  <c r="Y2926" i="3"/>
  <c r="X2926" i="3"/>
  <c r="U2926" i="3"/>
  <c r="U1827" i="3"/>
  <c r="Y1827" i="3"/>
  <c r="X1827" i="3"/>
  <c r="U2198" i="3"/>
  <c r="Y2198" i="3"/>
  <c r="X2198" i="3"/>
  <c r="U2141" i="3"/>
  <c r="Y2141" i="3"/>
  <c r="X2141" i="3"/>
  <c r="X2772" i="3"/>
  <c r="Y2772" i="3"/>
  <c r="U2772" i="3"/>
  <c r="X1361" i="3"/>
  <c r="U1361" i="3"/>
  <c r="Y1361" i="3"/>
  <c r="X2408" i="3"/>
  <c r="U2408" i="3"/>
  <c r="Y2408" i="3"/>
  <c r="Y1140" i="3"/>
  <c r="U1140" i="3"/>
  <c r="X1140" i="3"/>
  <c r="Y1746" i="3"/>
  <c r="U1746" i="3"/>
  <c r="X1746" i="3"/>
  <c r="U157" i="3"/>
  <c r="Y157" i="3"/>
  <c r="X157" i="3"/>
  <c r="U609" i="3"/>
  <c r="X609" i="3"/>
  <c r="Y2903" i="3"/>
  <c r="U2903" i="3"/>
  <c r="X2903" i="3"/>
  <c r="Y1742" i="3"/>
  <c r="X1742" i="3"/>
  <c r="U1742" i="3"/>
  <c r="U2843" i="3"/>
  <c r="Y2843" i="3"/>
  <c r="X2843" i="3"/>
  <c r="Y945" i="3"/>
  <c r="Y1736" i="3"/>
  <c r="X1736" i="3"/>
  <c r="U1736" i="3"/>
  <c r="Y800" i="3"/>
  <c r="U800" i="3"/>
  <c r="X800" i="3"/>
  <c r="Y1527" i="3"/>
  <c r="X1527" i="3"/>
  <c r="U1527" i="3"/>
  <c r="Y2646" i="3"/>
  <c r="Y667" i="3"/>
  <c r="Y2724" i="3"/>
  <c r="X2724" i="3"/>
  <c r="U2724" i="3"/>
  <c r="X1854" i="3"/>
  <c r="U1854" i="3"/>
  <c r="Y1854" i="3"/>
  <c r="U864" i="3"/>
  <c r="Y864" i="3"/>
  <c r="X864" i="3"/>
  <c r="Y763" i="3"/>
  <c r="X763" i="3"/>
  <c r="U763" i="3"/>
  <c r="U2487" i="3"/>
  <c r="Y2487" i="3"/>
  <c r="X2487" i="3"/>
  <c r="U820" i="3"/>
  <c r="Y820" i="3"/>
  <c r="X820" i="3"/>
  <c r="Y1495" i="3"/>
  <c r="U1495" i="3"/>
  <c r="X1495" i="3"/>
  <c r="U1959" i="3"/>
  <c r="X1959" i="3"/>
  <c r="Y1959" i="3"/>
  <c r="U2582" i="3"/>
  <c r="X2582" i="3"/>
  <c r="Y2582" i="3"/>
  <c r="Y2081" i="3"/>
  <c r="U2081" i="3"/>
  <c r="X2081" i="3"/>
  <c r="X2093" i="3"/>
  <c r="U2093" i="3"/>
  <c r="Y2093" i="3"/>
  <c r="Y2473" i="3"/>
  <c r="U2473" i="3"/>
  <c r="X2473" i="3"/>
  <c r="U1921" i="3"/>
  <c r="X1921" i="3"/>
  <c r="Y1921" i="3"/>
  <c r="Y273" i="3"/>
  <c r="U273" i="3"/>
  <c r="X273" i="3"/>
  <c r="X993" i="3"/>
  <c r="U993" i="3"/>
  <c r="Y993" i="3"/>
  <c r="U2796" i="3"/>
  <c r="Y2796" i="3"/>
  <c r="X2796" i="3"/>
  <c r="U1947" i="3"/>
  <c r="X1947" i="3"/>
  <c r="Y1947" i="3"/>
  <c r="Y2388" i="3"/>
  <c r="X2388" i="3"/>
  <c r="U2388" i="3"/>
  <c r="U2297" i="3"/>
  <c r="Y2297" i="3"/>
  <c r="X2297" i="3"/>
  <c r="Y2237" i="3"/>
  <c r="X2237" i="3"/>
  <c r="U2237" i="3"/>
  <c r="Y1364" i="3"/>
  <c r="X1364" i="3"/>
  <c r="U1364" i="3"/>
  <c r="U1927" i="3"/>
  <c r="Y1927" i="3"/>
  <c r="X1927" i="3"/>
  <c r="X2083" i="3"/>
  <c r="Y2083" i="3"/>
  <c r="U2083" i="3"/>
  <c r="Y2023" i="3"/>
  <c r="U2023" i="3"/>
  <c r="X2023" i="3"/>
  <c r="U2969" i="3"/>
  <c r="Y2969" i="3"/>
  <c r="X2969" i="3"/>
  <c r="X1442" i="3"/>
  <c r="U1442" i="3"/>
  <c r="Y1442" i="3"/>
  <c r="U1136" i="3"/>
  <c r="Y1136" i="3"/>
  <c r="X1136" i="3"/>
  <c r="Y717" i="3"/>
  <c r="X717" i="3"/>
  <c r="U717" i="3"/>
  <c r="Y1435" i="3"/>
  <c r="U2932" i="3"/>
  <c r="X2932" i="3"/>
  <c r="Y2932" i="3"/>
  <c r="U1262" i="3"/>
  <c r="X1262" i="3"/>
  <c r="Y1262" i="3"/>
  <c r="Y845" i="3"/>
  <c r="X845" i="3"/>
  <c r="U845" i="3"/>
  <c r="U1082" i="3"/>
  <c r="X1082" i="3"/>
  <c r="Y1082" i="3"/>
  <c r="U2916" i="3"/>
  <c r="X2916" i="3"/>
  <c r="Y2916" i="3"/>
  <c r="U436" i="3"/>
  <c r="Y436" i="3"/>
  <c r="X436" i="3"/>
  <c r="U631" i="3"/>
  <c r="X631" i="3"/>
  <c r="Y631" i="3"/>
  <c r="Y2996" i="3"/>
  <c r="X2996" i="3"/>
  <c r="U2996" i="3"/>
  <c r="U1689" i="3"/>
  <c r="X1689" i="3"/>
  <c r="Y1689" i="3"/>
  <c r="U1422" i="3"/>
  <c r="Y1422" i="3"/>
  <c r="X1422" i="3"/>
  <c r="X1753" i="3"/>
  <c r="U2410" i="3"/>
  <c r="X2410" i="3"/>
  <c r="Y2410" i="3"/>
  <c r="X298" i="3"/>
  <c r="Y298" i="3"/>
  <c r="U298" i="3"/>
  <c r="X2513" i="3"/>
  <c r="U2513" i="3"/>
  <c r="Y2513" i="3"/>
  <c r="U2809" i="3"/>
  <c r="Y2809" i="3"/>
  <c r="X2809" i="3"/>
  <c r="Y2215" i="3"/>
  <c r="X2215" i="3"/>
  <c r="U2215" i="3"/>
  <c r="U2688" i="3"/>
  <c r="Y2688" i="3"/>
  <c r="X2688" i="3"/>
  <c r="Y2384" i="3"/>
  <c r="U2384" i="3"/>
  <c r="X2384" i="3"/>
  <c r="U1794" i="3"/>
  <c r="Y1794" i="3"/>
  <c r="X1794" i="3"/>
  <c r="Y782" i="3"/>
  <c r="U782" i="3"/>
  <c r="X782" i="3"/>
  <c r="U2776" i="3"/>
  <c r="Y2776" i="3"/>
  <c r="X2776" i="3"/>
  <c r="Y2578" i="3"/>
  <c r="U2578" i="3"/>
  <c r="X2578" i="3"/>
  <c r="U2389" i="3"/>
  <c r="Y2389" i="3"/>
  <c r="X2389" i="3"/>
  <c r="U1667" i="3"/>
  <c r="Y1667" i="3"/>
  <c r="X1667" i="3"/>
  <c r="X2181" i="3"/>
  <c r="U2181" i="3"/>
  <c r="Y2181" i="3"/>
  <c r="U368" i="3"/>
  <c r="X368" i="3"/>
  <c r="Y368" i="3"/>
  <c r="U2276" i="3"/>
  <c r="X2276" i="3"/>
  <c r="U1513" i="3"/>
  <c r="X1513" i="3"/>
  <c r="Y1513" i="3"/>
  <c r="Y1754" i="3"/>
  <c r="X1515" i="3"/>
  <c r="Y1515" i="3"/>
  <c r="U1515" i="3"/>
  <c r="U2428" i="3"/>
  <c r="Y2428" i="3"/>
  <c r="X2428" i="3"/>
  <c r="Y98" i="3"/>
  <c r="X98" i="3"/>
  <c r="U98" i="3"/>
  <c r="U915" i="3"/>
  <c r="X915" i="3"/>
  <c r="Y915" i="3"/>
  <c r="U1310" i="3"/>
  <c r="Y1310" i="3"/>
  <c r="X1310" i="3"/>
  <c r="U2125" i="3"/>
  <c r="Y2125" i="3"/>
  <c r="X2125" i="3"/>
  <c r="U2837" i="3"/>
  <c r="Y2837" i="3"/>
  <c r="X2837" i="3"/>
  <c r="Y1070" i="3"/>
  <c r="X1070" i="3"/>
  <c r="U1070" i="3"/>
  <c r="AB2874" i="3"/>
  <c r="U2888" i="3"/>
  <c r="Y2888" i="3"/>
  <c r="X2888" i="3"/>
  <c r="U1686" i="3"/>
  <c r="Y1686" i="3"/>
  <c r="X1686" i="3"/>
  <c r="X2420" i="3"/>
  <c r="U2420" i="3"/>
  <c r="Y2420" i="3"/>
  <c r="X1821" i="3"/>
  <c r="U1821" i="3"/>
  <c r="Y1821" i="3"/>
  <c r="Y2245" i="3"/>
  <c r="X2245" i="3"/>
  <c r="U2245" i="3"/>
  <c r="X2902" i="3"/>
  <c r="U2902" i="3"/>
  <c r="Y2902" i="3"/>
  <c r="Y1911" i="3"/>
  <c r="U1911" i="3"/>
  <c r="X1911" i="3"/>
  <c r="U2807" i="3"/>
  <c r="Y2807" i="3"/>
  <c r="X2807" i="3"/>
  <c r="U1509" i="3"/>
  <c r="X1509" i="3"/>
  <c r="Y1509" i="3"/>
  <c r="U2708" i="3"/>
  <c r="Y2708" i="3"/>
  <c r="X2708" i="3"/>
  <c r="Y2841" i="3"/>
  <c r="X2841" i="3"/>
  <c r="U2841" i="3"/>
  <c r="X466" i="3"/>
  <c r="Y466" i="3"/>
  <c r="U466" i="3"/>
  <c r="U2912" i="3"/>
  <c r="X2912" i="3"/>
  <c r="Y2912" i="3"/>
  <c r="X2442" i="3"/>
  <c r="Y2442" i="3"/>
  <c r="U2442" i="3"/>
  <c r="U1773" i="3"/>
  <c r="Y1773" i="3"/>
  <c r="X1773" i="3"/>
  <c r="Y1448" i="3"/>
  <c r="X1448" i="3"/>
  <c r="U1448" i="3"/>
  <c r="Y2660" i="3"/>
  <c r="X2660" i="3"/>
  <c r="U2660" i="3"/>
  <c r="Y1880" i="3"/>
  <c r="U1880" i="3"/>
  <c r="X1880" i="3"/>
  <c r="U2346" i="3"/>
  <c r="Y2346" i="3"/>
  <c r="X2346" i="3"/>
  <c r="X1855" i="3"/>
  <c r="U1855" i="3"/>
  <c r="Y1855" i="3"/>
  <c r="U659" i="3"/>
  <c r="X659" i="3"/>
  <c r="Y659" i="3"/>
  <c r="X2970" i="3"/>
  <c r="U2970" i="3"/>
  <c r="Y2970" i="3"/>
  <c r="Y2344" i="3"/>
  <c r="X2344" i="3"/>
  <c r="U2344" i="3"/>
  <c r="X2515" i="3"/>
  <c r="U2515" i="3"/>
  <c r="Y2515" i="3"/>
  <c r="U1249" i="3"/>
  <c r="Y1249" i="3"/>
  <c r="X1249" i="3"/>
  <c r="U2726" i="3"/>
  <c r="Y2726" i="3"/>
  <c r="X2726" i="3"/>
  <c r="U2149" i="3"/>
  <c r="Y2149" i="3"/>
  <c r="X2149" i="3"/>
  <c r="U2475" i="3"/>
  <c r="X2475" i="3"/>
  <c r="Y2475" i="3"/>
  <c r="X300" i="3"/>
  <c r="Y300" i="3"/>
  <c r="U300" i="3"/>
  <c r="X1479" i="3"/>
  <c r="U1479" i="3"/>
  <c r="Y1479" i="3"/>
  <c r="X456" i="3"/>
  <c r="U456" i="3"/>
  <c r="Y456" i="3"/>
  <c r="X1702" i="3"/>
  <c r="U1702" i="3"/>
  <c r="Y1702" i="3"/>
  <c r="X2236" i="3"/>
  <c r="U2236" i="3"/>
  <c r="Y2948" i="3"/>
  <c r="X2948" i="3"/>
  <c r="U2948" i="3"/>
  <c r="Y56" i="3"/>
  <c r="U2017" i="3"/>
  <c r="X2017" i="3"/>
  <c r="Y2017" i="3"/>
  <c r="X2422" i="3"/>
  <c r="U2422" i="3"/>
  <c r="AB2819" i="3"/>
  <c r="AB2591" i="3"/>
  <c r="AB2571" i="3"/>
  <c r="AB2860" i="3"/>
  <c r="AB2778" i="3"/>
  <c r="AB2552" i="3"/>
  <c r="AB2986" i="3"/>
  <c r="AB2815" i="3"/>
  <c r="AB2945" i="3"/>
  <c r="AB2603" i="3"/>
  <c r="AB2593" i="3"/>
  <c r="AB2973" i="3"/>
  <c r="AB2827" i="3"/>
  <c r="AB2751" i="3"/>
  <c r="AB2856" i="3"/>
  <c r="AB2958" i="3"/>
  <c r="AB2682" i="3"/>
  <c r="AB2949" i="3"/>
  <c r="AB2783" i="3"/>
  <c r="AB2963" i="3"/>
  <c r="AB2864" i="3"/>
  <c r="AB2556" i="3"/>
  <c r="AB2959" i="3"/>
  <c r="AB2694" i="3"/>
  <c r="AB2820" i="3"/>
  <c r="AB2648" i="3"/>
  <c r="AB2747" i="3"/>
  <c r="AB2536" i="3"/>
  <c r="AB2801" i="3"/>
  <c r="AB2797" i="3"/>
  <c r="AB2586" i="3"/>
  <c r="AB2540" i="3"/>
  <c r="AB2868" i="3"/>
  <c r="AB2866" i="3"/>
  <c r="AB2876" i="3"/>
  <c r="AB2636" i="3"/>
  <c r="AB2538" i="3"/>
  <c r="AB2570" i="3"/>
  <c r="AB2699" i="3"/>
  <c r="AB2875" i="3"/>
  <c r="AB2826" i="3"/>
  <c r="AB2870" i="3"/>
  <c r="AB2878" i="3"/>
  <c r="AB2761" i="3"/>
  <c r="AB2644" i="3"/>
  <c r="AB2656" i="3"/>
  <c r="AB2907" i="3"/>
  <c r="AB2568" i="3"/>
  <c r="AB2616" i="3"/>
  <c r="AB2846" i="3"/>
  <c r="AB2915" i="3"/>
  <c r="AB2704" i="3"/>
  <c r="AB2632" i="3"/>
  <c r="AB2560" i="3"/>
  <c r="AB2784" i="3"/>
  <c r="AB2971" i="3"/>
  <c r="AB2678" i="3"/>
  <c r="AB2890" i="3"/>
  <c r="AB2640" i="3"/>
  <c r="AB2717" i="3"/>
  <c r="AB2530" i="3"/>
  <c r="AB2937" i="3"/>
  <c r="AB2693" i="3"/>
  <c r="AB2584" i="3"/>
  <c r="AB2976" i="3"/>
  <c r="AB2713" i="3"/>
  <c r="AB2574" i="3"/>
  <c r="AB2872" i="3"/>
  <c r="AB2917" i="3"/>
  <c r="AB2624" i="3"/>
  <c r="AB2779" i="3"/>
  <c r="AB2651" i="3"/>
  <c r="AB2661" i="3"/>
  <c r="AB2613" i="3"/>
  <c r="AB2782" i="3"/>
  <c r="AB2788" i="3"/>
  <c r="AB2564" i="3"/>
  <c r="AB2857" i="3"/>
  <c r="AB2808" i="3"/>
  <c r="AB2659" i="3"/>
  <c r="AB2692" i="3"/>
  <c r="AB2668" i="3"/>
  <c r="Z38" i="3"/>
  <c r="W38" i="3"/>
  <c r="T38" i="3"/>
  <c r="U38" i="3"/>
  <c r="X38" i="3"/>
  <c r="S34" i="3"/>
  <c r="Z22" i="3"/>
  <c r="Z19" i="3"/>
  <c r="Z30" i="3"/>
  <c r="Z20" i="3"/>
  <c r="Z24" i="3"/>
  <c r="Y26" i="3"/>
  <c r="Z33" i="3"/>
  <c r="Z13" i="3"/>
  <c r="Z23" i="3"/>
  <c r="Z15" i="3"/>
  <c r="Z17" i="3"/>
  <c r="W22" i="3"/>
  <c r="T22" i="3"/>
  <c r="U22" i="3"/>
  <c r="X22" i="3"/>
  <c r="T20" i="3"/>
  <c r="W20" i="3"/>
  <c r="X20" i="3"/>
  <c r="U20" i="3"/>
  <c r="W33" i="3"/>
  <c r="T33" i="3"/>
  <c r="U33" i="3"/>
  <c r="X33" i="3"/>
  <c r="T25" i="3"/>
  <c r="W25" i="3"/>
  <c r="U25" i="3"/>
  <c r="X25" i="3"/>
  <c r="W17" i="3"/>
  <c r="T17" i="3"/>
  <c r="U17" i="3"/>
  <c r="X17" i="3"/>
  <c r="X18" i="3"/>
  <c r="U18" i="3"/>
  <c r="W18" i="3"/>
  <c r="T18" i="3"/>
  <c r="T30" i="3"/>
  <c r="U30" i="3"/>
  <c r="X30" i="3"/>
  <c r="W30" i="3"/>
  <c r="W24" i="3"/>
  <c r="T24" i="3"/>
  <c r="X24" i="3"/>
  <c r="U24" i="3"/>
  <c r="T15" i="3"/>
  <c r="X15" i="3"/>
  <c r="U15" i="3"/>
  <c r="W15" i="3"/>
  <c r="W11" i="3"/>
  <c r="T11" i="3"/>
  <c r="U11" i="3"/>
  <c r="X11" i="3"/>
  <c r="W23" i="3"/>
  <c r="T23" i="3"/>
  <c r="X23" i="3"/>
  <c r="U23" i="3"/>
  <c r="U13" i="3"/>
  <c r="W13" i="3"/>
  <c r="X13" i="3"/>
  <c r="T13" i="3"/>
  <c r="T9" i="3"/>
  <c r="U9" i="3"/>
  <c r="W9" i="3"/>
  <c r="X9" i="3"/>
  <c r="T29" i="3"/>
  <c r="W29" i="3"/>
  <c r="X29" i="3"/>
  <c r="U29" i="3"/>
  <c r="W19" i="3"/>
  <c r="T19" i="3"/>
  <c r="U19" i="3"/>
  <c r="X19" i="3"/>
  <c r="T31" i="3"/>
  <c r="W31" i="3"/>
  <c r="S21" i="3"/>
  <c r="Z11" i="3"/>
  <c r="S14" i="3"/>
  <c r="S28" i="3"/>
  <c r="Z31" i="3"/>
  <c r="Z25" i="3"/>
  <c r="S10" i="3"/>
  <c r="S8" i="3"/>
  <c r="S32" i="3"/>
  <c r="S27" i="3"/>
  <c r="S12" i="3"/>
  <c r="S26" i="3"/>
  <c r="Z29" i="3"/>
  <c r="S16" i="3"/>
  <c r="Y8" i="3"/>
  <c r="X31" i="3"/>
  <c r="Y31" i="3"/>
  <c r="U31" i="3"/>
  <c r="AB904" i="3" l="1"/>
  <c r="AA600" i="3"/>
  <c r="AA488" i="3"/>
  <c r="AB2703" i="3"/>
  <c r="AB236" i="3"/>
  <c r="AB449" i="3"/>
  <c r="AB107" i="3"/>
  <c r="AA765" i="3"/>
  <c r="AA578" i="3"/>
  <c r="AB650" i="3"/>
  <c r="AB1671" i="3"/>
  <c r="AB1260" i="3"/>
  <c r="AA2335" i="3"/>
  <c r="AB2816" i="3"/>
  <c r="AA1105" i="3"/>
  <c r="AB2683" i="3"/>
  <c r="AB1333" i="3"/>
  <c r="AA236" i="3"/>
  <c r="AB344" i="3"/>
  <c r="AB2580" i="3"/>
  <c r="AA1938" i="3"/>
  <c r="AB1251" i="3"/>
  <c r="AB2638" i="3"/>
  <c r="AA2755" i="3"/>
  <c r="AB2634" i="3"/>
  <c r="AA711" i="3"/>
  <c r="AA2434" i="3"/>
  <c r="AA906" i="3"/>
  <c r="AB2746" i="3"/>
  <c r="AB1924" i="3"/>
  <c r="AB2480" i="3"/>
  <c r="AB2861" i="3"/>
  <c r="AB702" i="3"/>
  <c r="AB608" i="3"/>
  <c r="AB765" i="3"/>
  <c r="AB472" i="3"/>
  <c r="AB247" i="3"/>
  <c r="AA1999" i="3"/>
  <c r="AA803" i="3"/>
  <c r="AB655" i="3"/>
  <c r="AA775" i="3"/>
  <c r="AA655" i="3"/>
  <c r="AB2763" i="3"/>
  <c r="AB2347" i="3"/>
  <c r="AB239" i="3"/>
  <c r="AB231" i="3"/>
  <c r="AB1908" i="3"/>
  <c r="AB64" i="3"/>
  <c r="AB907" i="3"/>
  <c r="AB2611" i="3"/>
  <c r="AB2643" i="3"/>
  <c r="AA344" i="3"/>
  <c r="AB2558" i="3"/>
  <c r="AB2873" i="3"/>
  <c r="AB656" i="3"/>
  <c r="AB2791" i="3"/>
  <c r="AB51" i="3"/>
  <c r="AB2619" i="3"/>
  <c r="AB465" i="3"/>
  <c r="AB354" i="3"/>
  <c r="AB781" i="3"/>
  <c r="AB2272" i="3"/>
  <c r="AA2722" i="3"/>
  <c r="AA2672" i="3"/>
  <c r="AA2527" i="3"/>
  <c r="AA2524" i="3"/>
  <c r="AA2833" i="3"/>
  <c r="AA107" i="3"/>
  <c r="AB1085" i="3"/>
  <c r="AA656" i="3"/>
  <c r="AB261" i="3"/>
  <c r="AB2412" i="3"/>
  <c r="AB1920" i="3"/>
  <c r="AB2653" i="3"/>
  <c r="AB2762" i="3"/>
  <c r="AA2572" i="3"/>
  <c r="AA2881" i="3"/>
  <c r="AA2163" i="3"/>
  <c r="AB2576" i="3"/>
  <c r="AA2336" i="3"/>
  <c r="AA1734" i="3"/>
  <c r="AA2720" i="3"/>
  <c r="AB2646" i="3"/>
  <c r="AA2400" i="3"/>
  <c r="AA2920" i="3"/>
  <c r="AB516" i="3"/>
  <c r="AA2748" i="3"/>
  <c r="AA2089" i="3"/>
  <c r="AB2951" i="3"/>
  <c r="AA1085" i="3"/>
  <c r="AB2727" i="3"/>
  <c r="AB2650" i="3"/>
  <c r="AB1175" i="3"/>
  <c r="AA2947" i="3"/>
  <c r="AB1536" i="3"/>
  <c r="AA1455" i="3"/>
  <c r="AB1054" i="3"/>
  <c r="AA2060" i="3"/>
  <c r="AA1848" i="3"/>
  <c r="AA772" i="3"/>
  <c r="AA1991" i="3"/>
  <c r="AB106" i="3"/>
  <c r="AA2718" i="3"/>
  <c r="AA941" i="3"/>
  <c r="AB1749" i="3"/>
  <c r="AB727" i="3"/>
  <c r="AB1640" i="3"/>
  <c r="AA2325" i="3"/>
  <c r="AB2852" i="3"/>
  <c r="AA998" i="3"/>
  <c r="AB2642" i="3"/>
  <c r="AB560" i="3"/>
  <c r="AB177" i="3"/>
  <c r="AB134" i="3"/>
  <c r="AB2013" i="3"/>
  <c r="AB2882" i="3"/>
  <c r="AB2955" i="3"/>
  <c r="AB2992" i="3"/>
  <c r="AB2967" i="3"/>
  <c r="AB2780" i="3"/>
  <c r="AB719" i="3"/>
  <c r="AB2771" i="3"/>
  <c r="AB2800" i="3"/>
  <c r="AB2313" i="3"/>
  <c r="AA428" i="3"/>
  <c r="AA678" i="3"/>
  <c r="AA2655" i="3"/>
  <c r="AA2562" i="3"/>
  <c r="AB132" i="3"/>
  <c r="AB1109" i="3"/>
  <c r="AB1623" i="3"/>
  <c r="AA1895" i="3"/>
  <c r="AA354" i="3"/>
  <c r="AA1330" i="3"/>
  <c r="AA2367" i="3"/>
  <c r="AA158" i="3"/>
  <c r="AB2804" i="3"/>
  <c r="AB824" i="3"/>
  <c r="AB1156" i="3"/>
  <c r="AB919" i="3"/>
  <c r="AB743" i="3"/>
  <c r="AB2575" i="3"/>
  <c r="AB2706" i="3"/>
  <c r="AB1103" i="3"/>
  <c r="AA210" i="3"/>
  <c r="AB1949" i="3"/>
  <c r="AB2662" i="3"/>
  <c r="AB1562" i="3"/>
  <c r="AA311" i="3"/>
  <c r="AA1355" i="3"/>
  <c r="AB2510" i="3"/>
  <c r="AA1119" i="3"/>
  <c r="AB887" i="3"/>
  <c r="AB1368" i="3"/>
  <c r="AA1929" i="3"/>
  <c r="AB2972" i="3"/>
  <c r="AB2044" i="3"/>
  <c r="AB199" i="3"/>
  <c r="AA2118" i="3"/>
  <c r="AB541" i="3"/>
  <c r="AB776" i="3"/>
  <c r="AB2517" i="3"/>
  <c r="AA1235" i="3"/>
  <c r="AB2596" i="3"/>
  <c r="AA318" i="3"/>
  <c r="AB1232" i="3"/>
  <c r="AB2749" i="3"/>
  <c r="AB55" i="3"/>
  <c r="AB410" i="3"/>
  <c r="AA1412" i="3"/>
  <c r="AB1059" i="3"/>
  <c r="AA267" i="3"/>
  <c r="AA353" i="3"/>
  <c r="AB630" i="3"/>
  <c r="AB1352" i="3"/>
  <c r="AA1808" i="3"/>
  <c r="AA673" i="3"/>
  <c r="AB1176" i="3"/>
  <c r="AA2391" i="3"/>
  <c r="AA1831" i="3"/>
  <c r="AB892" i="3"/>
  <c r="AB2352" i="3"/>
  <c r="AB1062" i="3"/>
  <c r="AA1419" i="3"/>
  <c r="AB318" i="3"/>
  <c r="AA1224" i="3"/>
  <c r="AB171" i="3"/>
  <c r="AB1486" i="3"/>
  <c r="AA1723" i="3"/>
  <c r="AB1231" i="3"/>
  <c r="AA225" i="3"/>
  <c r="AA2313" i="3"/>
  <c r="AA1059" i="3"/>
  <c r="AA1540" i="3"/>
  <c r="AB1183" i="3"/>
  <c r="AB821" i="3"/>
  <c r="AB2296" i="3"/>
  <c r="AA199" i="3"/>
  <c r="AB2363" i="3"/>
  <c r="AB279" i="3"/>
  <c r="AA1178" i="3"/>
  <c r="AA661" i="3"/>
  <c r="AA352" i="3"/>
  <c r="AA171" i="3"/>
  <c r="AA1226" i="3"/>
  <c r="AA1879" i="3"/>
  <c r="AB99" i="3"/>
  <c r="AA1047" i="3"/>
  <c r="AB1687" i="3"/>
  <c r="AB304" i="3"/>
  <c r="AB875" i="3"/>
  <c r="AB276" i="3"/>
  <c r="AA1469" i="3"/>
  <c r="AA88" i="3"/>
  <c r="AA695" i="3"/>
  <c r="AA875" i="3"/>
  <c r="AB2453" i="3"/>
  <c r="AA343" i="3"/>
  <c r="AB2195" i="3"/>
  <c r="AA1538" i="3"/>
  <c r="AA279" i="3"/>
  <c r="AA1981" i="3"/>
  <c r="AA484" i="3"/>
  <c r="AA1824" i="3"/>
  <c r="AB2109" i="3"/>
  <c r="AB191" i="3"/>
  <c r="AA1620" i="3"/>
  <c r="AB1805" i="3"/>
  <c r="AA1668" i="3"/>
  <c r="AB506" i="3"/>
  <c r="AA1093" i="3"/>
  <c r="AA1684" i="3"/>
  <c r="AA1227" i="3"/>
  <c r="AA1653" i="3"/>
  <c r="AB1161" i="3"/>
  <c r="AA1522" i="3"/>
  <c r="AB932" i="3"/>
  <c r="AB1636" i="3"/>
  <c r="AA1928" i="3"/>
  <c r="AA1274" i="3"/>
  <c r="AA2001" i="3"/>
  <c r="AA1392" i="3"/>
  <c r="AB1188" i="3"/>
  <c r="AA261" i="3"/>
  <c r="AA1400" i="3"/>
  <c r="AA1520" i="3"/>
  <c r="AB2064" i="3"/>
  <c r="AA146" i="3"/>
  <c r="AA1177" i="3"/>
  <c r="AB1578" i="3"/>
  <c r="AA1293" i="3"/>
  <c r="AB52" i="3"/>
  <c r="AA1550" i="3"/>
  <c r="AB308" i="3"/>
  <c r="AB1852" i="3"/>
  <c r="AB627" i="3"/>
  <c r="AA1134" i="3"/>
  <c r="AB2031" i="3"/>
  <c r="AB949" i="3"/>
  <c r="AB1905" i="3"/>
  <c r="AA2148" i="3"/>
  <c r="AB219" i="3"/>
  <c r="AB1938" i="3"/>
  <c r="AA106" i="3"/>
  <c r="AA2357" i="3"/>
  <c r="AA2467" i="3"/>
  <c r="AA2322" i="3"/>
  <c r="AB37" i="3"/>
  <c r="AA1408" i="3"/>
  <c r="AA1972" i="3"/>
  <c r="AA907" i="3"/>
  <c r="AB823" i="3"/>
  <c r="AA82" i="3"/>
  <c r="AA789" i="3"/>
  <c r="AB1981" i="3"/>
  <c r="AB1245" i="3"/>
  <c r="AB1004" i="3"/>
  <c r="AA463" i="3"/>
  <c r="AA2091" i="3"/>
  <c r="AA1401" i="3"/>
  <c r="AA2378" i="3"/>
  <c r="AA2066" i="3"/>
  <c r="AB428" i="3"/>
  <c r="AB1111" i="3"/>
  <c r="AB2355" i="3"/>
  <c r="AA1732" i="3"/>
  <c r="AB1351" i="3"/>
  <c r="AA1994" i="3"/>
  <c r="AB210" i="3"/>
  <c r="AB1550" i="3"/>
  <c r="AA1663" i="3"/>
  <c r="AB330" i="3"/>
  <c r="AB1404" i="3"/>
  <c r="AB2194" i="3"/>
  <c r="AA2094" i="3"/>
  <c r="AA1322" i="3"/>
  <c r="AA1171" i="3"/>
  <c r="AA2273" i="3"/>
  <c r="AA1948" i="3"/>
  <c r="AB2357" i="3"/>
  <c r="AA608" i="3"/>
  <c r="AA965" i="3"/>
  <c r="AA2051" i="3"/>
  <c r="AB1554" i="3"/>
  <c r="AB1928" i="3"/>
  <c r="AB367" i="3"/>
  <c r="AB1218" i="3"/>
  <c r="AB2367" i="3"/>
  <c r="AB342" i="3"/>
  <c r="AA559" i="3"/>
  <c r="AA257" i="3"/>
  <c r="AB2400" i="3"/>
  <c r="AB2146" i="3"/>
  <c r="AA1486" i="3"/>
  <c r="AB1227" i="3"/>
  <c r="AA465" i="3"/>
  <c r="AA1647" i="3"/>
  <c r="AA1671" i="3"/>
  <c r="AB2201" i="3"/>
  <c r="AA141" i="3"/>
  <c r="AA2462" i="3"/>
  <c r="AA1546" i="3"/>
  <c r="AB2140" i="3"/>
  <c r="AA497" i="3"/>
  <c r="AB1683" i="3"/>
  <c r="AB713" i="3"/>
  <c r="AB1617" i="3"/>
  <c r="AA410" i="3"/>
  <c r="AA2485" i="3"/>
  <c r="AB121" i="3"/>
  <c r="AB1508" i="3"/>
  <c r="AA1281" i="3"/>
  <c r="AB1221" i="3"/>
  <c r="AB297" i="3"/>
  <c r="AA2438" i="3"/>
  <c r="AA2440" i="3"/>
  <c r="AB976" i="3"/>
  <c r="AB699" i="3"/>
  <c r="AA605" i="3"/>
  <c r="AB2016" i="3"/>
  <c r="AB1465" i="3"/>
  <c r="AB2496" i="3"/>
  <c r="AB1519" i="3"/>
  <c r="AA1940" i="3"/>
  <c r="AA1694" i="3"/>
  <c r="AA1048" i="3"/>
  <c r="AB1306" i="3"/>
  <c r="AB696" i="3"/>
  <c r="AB778" i="3"/>
  <c r="AA2200" i="3"/>
  <c r="AA1852" i="3"/>
  <c r="AB1269" i="3"/>
  <c r="AA1780" i="3"/>
  <c r="AA102" i="3"/>
  <c r="AB1098" i="3"/>
  <c r="AA2345" i="3"/>
  <c r="AB1341" i="3"/>
  <c r="AA372" i="3"/>
  <c r="AB1506" i="3"/>
  <c r="AA1033" i="3"/>
  <c r="AA1365" i="3"/>
  <c r="AA259" i="3"/>
  <c r="AB2308" i="3"/>
  <c r="AB72" i="3"/>
  <c r="AA131" i="3"/>
  <c r="AA873" i="3"/>
  <c r="AA2015" i="3"/>
  <c r="AA1920" i="3"/>
  <c r="AA2401" i="3"/>
  <c r="AB146" i="3"/>
  <c r="AA401" i="3"/>
  <c r="AA777" i="3"/>
  <c r="AA235" i="3"/>
  <c r="AB2438" i="3"/>
  <c r="AA976" i="3"/>
  <c r="AA2076" i="3"/>
  <c r="AB2432" i="3"/>
  <c r="AB2368" i="3"/>
  <c r="AB811" i="3"/>
  <c r="AA1564" i="3"/>
  <c r="AB53" i="3"/>
  <c r="AB854" i="3"/>
  <c r="AA388" i="3"/>
  <c r="AB2293" i="3"/>
  <c r="AB1929" i="3"/>
  <c r="AA1395" i="3"/>
  <c r="AB1516" i="3"/>
  <c r="AA2506" i="3"/>
  <c r="AB583" i="3"/>
  <c r="AA637" i="3"/>
  <c r="AB1220" i="3"/>
  <c r="AB2220" i="3"/>
  <c r="AB507" i="3"/>
  <c r="AB229" i="3"/>
  <c r="AA1783" i="3"/>
  <c r="AB2325" i="3"/>
  <c r="AA1584" i="3"/>
  <c r="AA868" i="3"/>
  <c r="AB1800" i="3"/>
  <c r="AB775" i="3"/>
  <c r="AB35" i="3"/>
  <c r="AA1738" i="3"/>
  <c r="AA891" i="3"/>
  <c r="AB1639" i="3"/>
  <c r="AB678" i="3"/>
  <c r="AA460" i="3"/>
  <c r="AA1781" i="3"/>
  <c r="AB1781" i="3"/>
  <c r="AB2217" i="3"/>
  <c r="AB1675" i="3"/>
  <c r="AA1576" i="3"/>
  <c r="AA1672" i="3"/>
  <c r="AB961" i="3"/>
  <c r="AB453" i="3"/>
  <c r="AB2027" i="3"/>
  <c r="AA1797" i="3"/>
  <c r="AB2242" i="3"/>
  <c r="AB487" i="3"/>
  <c r="AB2135" i="3"/>
  <c r="AB2366" i="3"/>
  <c r="AA2088" i="3"/>
  <c r="AB1150" i="3"/>
  <c r="AA478" i="3"/>
  <c r="AB216" i="3"/>
  <c r="AB1856" i="3"/>
  <c r="AB283" i="3"/>
  <c r="AA1912" i="3"/>
  <c r="AA726" i="3"/>
  <c r="AB601" i="3"/>
  <c r="AA1444" i="3"/>
  <c r="AB858" i="3"/>
  <c r="AB1066" i="3"/>
  <c r="AB1810" i="3"/>
  <c r="AB2185" i="3"/>
  <c r="AA1104" i="3"/>
  <c r="AB1610" i="3"/>
  <c r="AB84" i="3"/>
  <c r="AA1580" i="3"/>
  <c r="AB1096" i="3"/>
  <c r="AB878" i="3"/>
  <c r="AB752" i="3"/>
  <c r="AB1008" i="3"/>
  <c r="AB2411" i="3"/>
  <c r="AB610" i="3"/>
  <c r="AB244" i="3"/>
  <c r="AB963" i="3"/>
  <c r="AA1054" i="3"/>
  <c r="AA1332" i="3"/>
  <c r="AA591" i="3"/>
  <c r="AB1897" i="3"/>
  <c r="AA297" i="3"/>
  <c r="AA1144" i="3"/>
  <c r="AB1323" i="3"/>
  <c r="AB809" i="3"/>
  <c r="AB2158" i="3"/>
  <c r="AA2320" i="3"/>
  <c r="AB419" i="3"/>
  <c r="AA1390" i="3"/>
  <c r="AB1590" i="3"/>
  <c r="AA1319" i="3"/>
  <c r="AB1714" i="3"/>
  <c r="AB2285" i="3"/>
  <c r="AB575" i="3"/>
  <c r="AB546" i="3"/>
  <c r="AA737" i="3"/>
  <c r="AA243" i="3"/>
  <c r="AA2298" i="3"/>
  <c r="AA2490" i="3"/>
  <c r="AA219" i="3"/>
  <c r="AA269" i="3"/>
  <c r="AA755" i="3"/>
  <c r="AB1524" i="3"/>
  <c r="AA2308" i="3"/>
  <c r="AB1445" i="3"/>
  <c r="AB1379" i="3"/>
  <c r="AB731" i="3"/>
  <c r="AA188" i="3"/>
  <c r="AB1628" i="3"/>
  <c r="AB2291" i="3"/>
  <c r="AB2264" i="3"/>
  <c r="AA2362" i="3"/>
  <c r="AB900" i="3"/>
  <c r="AB1010" i="3"/>
  <c r="AA583" i="3"/>
  <c r="AB1320" i="3"/>
  <c r="AA201" i="3"/>
  <c r="AB222" i="3"/>
  <c r="AA960" i="3"/>
  <c r="AA1805" i="3"/>
  <c r="AB1876" i="3"/>
  <c r="AA1554" i="3"/>
  <c r="AA2044" i="3"/>
  <c r="AA1025" i="3"/>
  <c r="AB1952" i="3"/>
  <c r="AB983" i="3"/>
  <c r="AA383" i="3"/>
  <c r="AA961" i="3"/>
  <c r="AA734" i="3"/>
  <c r="AB552" i="3"/>
  <c r="AA1578" i="3"/>
  <c r="AA1368" i="3"/>
  <c r="AB733" i="3"/>
  <c r="AA712" i="3"/>
  <c r="AB754" i="3"/>
  <c r="AA1892" i="3"/>
  <c r="AB162" i="3"/>
  <c r="AA718" i="3"/>
  <c r="AB2100" i="3"/>
  <c r="AB1326" i="3"/>
  <c r="AA666" i="3"/>
  <c r="AB980" i="3"/>
  <c r="AB536" i="3"/>
  <c r="AB1743" i="3"/>
  <c r="AB891" i="3"/>
  <c r="AA2466" i="3"/>
  <c r="AA1645" i="3"/>
  <c r="AA2146" i="3"/>
  <c r="AA828" i="3"/>
  <c r="AA1115" i="3"/>
  <c r="AA42" i="3"/>
  <c r="AB1563" i="3"/>
  <c r="AB2209" i="3"/>
  <c r="AA1377" i="3"/>
  <c r="AA1769" i="3"/>
  <c r="AA2238" i="3"/>
  <c r="AA1631" i="3"/>
  <c r="AA1190" i="3"/>
  <c r="AA521" i="3"/>
  <c r="AA1596" i="3"/>
  <c r="AB469" i="3"/>
  <c r="AA209" i="3"/>
  <c r="AA1021" i="3"/>
  <c r="AA1430" i="3"/>
  <c r="AB1684" i="3"/>
  <c r="AB2042" i="3"/>
  <c r="AB2130" i="3"/>
  <c r="AB1757" i="3"/>
  <c r="AB433" i="3"/>
  <c r="AA1818" i="3"/>
  <c r="AB193" i="3"/>
  <c r="AA1111" i="3"/>
  <c r="AB2168" i="3"/>
  <c r="AB111" i="3"/>
  <c r="AB1171" i="3"/>
  <c r="AB89" i="3"/>
  <c r="AA1073" i="3"/>
  <c r="AA72" i="3"/>
  <c r="AA268" i="3"/>
  <c r="AA2347" i="3"/>
  <c r="AB1392" i="3"/>
  <c r="AB2379" i="3"/>
  <c r="AB1265" i="3"/>
  <c r="AB958" i="3"/>
  <c r="AA2080" i="3"/>
  <c r="AA185" i="3"/>
  <c r="AB1123" i="3"/>
  <c r="AB54" i="3"/>
  <c r="AA1399" i="3"/>
  <c r="AB1055" i="3"/>
  <c r="AB235" i="3"/>
  <c r="AA1858" i="3"/>
  <c r="AB1651" i="3"/>
  <c r="AA2142" i="3"/>
  <c r="AB1738" i="3"/>
  <c r="AA801" i="3"/>
  <c r="AB888" i="3"/>
  <c r="AA871" i="3"/>
  <c r="AA2016" i="3"/>
  <c r="AB1899" i="3"/>
  <c r="AB1222" i="3"/>
  <c r="AB724" i="3"/>
  <c r="AA1049" i="3"/>
  <c r="AB1931" i="3"/>
  <c r="AA1508" i="3"/>
  <c r="AA546" i="3"/>
  <c r="AB2477" i="3"/>
  <c r="AA1255" i="3"/>
  <c r="AA313" i="3"/>
  <c r="AA1857" i="3"/>
  <c r="AA1559" i="3"/>
  <c r="AB233" i="3"/>
  <c r="AB131" i="3"/>
  <c r="AB869" i="3"/>
  <c r="AB2257" i="3"/>
  <c r="AA1588" i="3"/>
  <c r="AB1890" i="3"/>
  <c r="AB2399" i="3"/>
  <c r="AA1024" i="3"/>
  <c r="AB571" i="3"/>
  <c r="AB1585" i="3"/>
  <c r="AA1524" i="3"/>
  <c r="AA908" i="3"/>
  <c r="AB1137" i="3"/>
  <c r="AB128" i="3"/>
  <c r="AA1067" i="3"/>
  <c r="AA2042" i="3"/>
  <c r="AB211" i="3"/>
  <c r="AA1066" i="3"/>
  <c r="AB1305" i="3"/>
  <c r="AA2021" i="3"/>
  <c r="AB266" i="3"/>
  <c r="AA1764" i="3"/>
  <c r="AA580" i="3"/>
  <c r="AB2456" i="3"/>
  <c r="AB1529" i="3"/>
  <c r="AB2281" i="3"/>
  <c r="AB1354" i="3"/>
  <c r="AA1551" i="3"/>
  <c r="AA1114" i="3"/>
  <c r="AB71" i="3"/>
  <c r="AB746" i="3"/>
  <c r="AA615" i="3"/>
  <c r="AA1016" i="3"/>
  <c r="AA879" i="3"/>
  <c r="AA1213" i="3"/>
  <c r="AA634" i="3"/>
  <c r="AA1658" i="3"/>
  <c r="AB164" i="3"/>
  <c r="AB968" i="3"/>
  <c r="AA1847" i="3"/>
  <c r="AA285" i="3"/>
  <c r="AA1386" i="3"/>
  <c r="AB1177" i="3"/>
  <c r="AA1673" i="3"/>
  <c r="AB2005" i="3"/>
  <c r="AA1065" i="3"/>
  <c r="AB1317" i="3"/>
  <c r="AB325" i="3"/>
  <c r="AB2499" i="3"/>
  <c r="AB1646" i="3"/>
  <c r="AA1666" i="3"/>
  <c r="AB1299" i="3"/>
  <c r="AA2027" i="3"/>
  <c r="AA904" i="3"/>
  <c r="AB1831" i="3"/>
  <c r="AB241" i="3"/>
  <c r="AA762" i="3"/>
  <c r="AB2238" i="3"/>
  <c r="AA963" i="3"/>
  <c r="AB711" i="3"/>
  <c r="AA1018" i="3"/>
  <c r="AB1701" i="3"/>
  <c r="AA2283" i="3"/>
  <c r="AB1031" i="3"/>
  <c r="AB1409" i="3"/>
  <c r="AB1167" i="3"/>
  <c r="AB2311" i="3"/>
  <c r="AB1143" i="3"/>
  <c r="AA2451" i="3"/>
  <c r="AB2060" i="3"/>
  <c r="AA433" i="3"/>
  <c r="AB1273" i="3"/>
  <c r="AA2508" i="3"/>
  <c r="AA686" i="3"/>
  <c r="AB2318" i="3"/>
  <c r="AB100" i="3"/>
  <c r="AA246" i="3"/>
  <c r="AB347" i="3"/>
  <c r="AA2500" i="3"/>
  <c r="AA1681" i="3"/>
  <c r="AA1459" i="3"/>
  <c r="AB581" i="3"/>
  <c r="AB67" i="3"/>
  <c r="AB1097" i="3"/>
  <c r="AA794" i="3"/>
  <c r="AB1594" i="3"/>
  <c r="AB1419" i="3"/>
  <c r="AA111" i="3"/>
  <c r="AB568" i="3"/>
  <c r="AB1151" i="3"/>
  <c r="AB2364" i="3"/>
  <c r="AA518" i="3"/>
  <c r="AA721" i="3"/>
  <c r="AA2267" i="3"/>
  <c r="AB635" i="3"/>
  <c r="AA2265" i="3"/>
  <c r="AB876" i="3"/>
  <c r="AB2267" i="3"/>
  <c r="AA612" i="3"/>
  <c r="AB1960" i="3"/>
  <c r="AA550" i="3"/>
  <c r="AA1149" i="3"/>
  <c r="AA2376" i="3"/>
  <c r="AA2279" i="3"/>
  <c r="AA1098" i="3"/>
  <c r="AA390" i="3"/>
  <c r="AB1345" i="3"/>
  <c r="AB115" i="3"/>
  <c r="AB1902" i="3"/>
  <c r="AA1861" i="3"/>
  <c r="AA1123" i="3"/>
  <c r="AA1549" i="3"/>
  <c r="AA1683" i="3"/>
  <c r="AB2167" i="3"/>
  <c r="AB1569" i="3"/>
  <c r="AB1787" i="3"/>
  <c r="AB1312" i="3"/>
  <c r="AA422" i="3"/>
  <c r="AA942" i="3"/>
  <c r="AA847" i="3"/>
  <c r="AB455" i="3"/>
  <c r="AB1764" i="3"/>
  <c r="AB2278" i="3"/>
  <c r="AB2493" i="3"/>
  <c r="AA567" i="3"/>
  <c r="AB693" i="3"/>
  <c r="AA1307" i="3"/>
  <c r="AA464" i="3"/>
  <c r="AB207" i="3"/>
  <c r="AB447" i="3"/>
  <c r="AA1900" i="3"/>
  <c r="AA1577" i="3"/>
  <c r="AB965" i="3"/>
  <c r="AB944" i="3"/>
  <c r="AA665" i="3"/>
  <c r="AB336" i="3"/>
  <c r="AB1376" i="3"/>
  <c r="AB1664" i="3"/>
  <c r="AB1083" i="3"/>
  <c r="AB1504" i="3"/>
  <c r="AA1002" i="3"/>
  <c r="AB1538" i="3"/>
  <c r="AB2459" i="3"/>
  <c r="AA2477" i="3"/>
  <c r="AA2404" i="3"/>
  <c r="AA1639" i="3"/>
  <c r="AA1379" i="3"/>
  <c r="AB1564" i="3"/>
  <c r="AA2164" i="3"/>
  <c r="AA1750" i="3"/>
  <c r="AA1729" i="3"/>
  <c r="AB2467" i="3"/>
  <c r="AB1956" i="3"/>
  <c r="AA1203" i="3"/>
  <c r="AB594" i="3"/>
  <c r="AA754" i="3"/>
  <c r="AA1146" i="3"/>
  <c r="AB291" i="3"/>
  <c r="AA1798" i="3"/>
  <c r="AA1904" i="3"/>
  <c r="AB1708" i="3"/>
  <c r="AB372" i="3"/>
  <c r="AB1025" i="3"/>
  <c r="AB674" i="3"/>
  <c r="AB1261" i="3"/>
  <c r="AB1602" i="3"/>
  <c r="AA1222" i="3"/>
  <c r="AB1234" i="3"/>
  <c r="AA862" i="3"/>
  <c r="AA1677" i="3"/>
  <c r="AB1813" i="3"/>
  <c r="AB1870" i="3"/>
  <c r="AA2099" i="3"/>
  <c r="AA685" i="3"/>
  <c r="AA2282" i="3"/>
  <c r="AA2351" i="3"/>
  <c r="AA821" i="3"/>
  <c r="AB2299" i="3"/>
  <c r="AA439" i="3"/>
  <c r="AB1410" i="3"/>
  <c r="AA306" i="3"/>
  <c r="AB1584" i="3"/>
  <c r="AA469" i="3"/>
  <c r="AB2067" i="3"/>
  <c r="AB2229" i="3"/>
  <c r="AB638" i="3"/>
  <c r="AB847" i="3"/>
  <c r="AA1503" i="3"/>
  <c r="AA175" i="3"/>
  <c r="AB510" i="3"/>
  <c r="AB991" i="3"/>
  <c r="AA1642" i="3"/>
  <c r="AB60" i="3"/>
  <c r="AB252" i="3"/>
  <c r="AA2140" i="3"/>
  <c r="AA2262" i="3"/>
  <c r="AB88" i="3"/>
  <c r="AA435" i="3"/>
  <c r="AA529" i="3"/>
  <c r="AB383" i="3"/>
  <c r="AB2465" i="3"/>
  <c r="AB1875" i="3"/>
  <c r="AA619" i="3"/>
  <c r="AB1604" i="3"/>
  <c r="AB1774" i="3"/>
  <c r="AA1218" i="3"/>
  <c r="AA1342" i="3"/>
  <c r="AB2398" i="3"/>
  <c r="AB660" i="3"/>
  <c r="AB113" i="3"/>
  <c r="AB652" i="3"/>
  <c r="AB1539" i="3"/>
  <c r="AB1820" i="3"/>
  <c r="AB2309" i="3"/>
  <c r="AB1941" i="3"/>
  <c r="AA1610" i="3"/>
  <c r="AA90" i="3"/>
  <c r="AA628" i="3"/>
  <c r="AA679" i="3"/>
  <c r="AA1567" i="3"/>
  <c r="AB513" i="3"/>
  <c r="AB1033" i="3"/>
  <c r="AB110" i="3"/>
  <c r="AB2373" i="3"/>
  <c r="AB526" i="3"/>
  <c r="AA241" i="3"/>
  <c r="AA132" i="3"/>
  <c r="AA1941" i="3"/>
  <c r="AA614" i="3"/>
  <c r="AA1223" i="3"/>
  <c r="AA2251" i="3"/>
  <c r="AB612" i="3"/>
  <c r="AB1593" i="3"/>
  <c r="AA1661" i="3"/>
  <c r="AA646" i="3"/>
  <c r="AB50" i="3"/>
  <c r="AA180" i="3"/>
  <c r="AB1517" i="3"/>
  <c r="AB921" i="3"/>
  <c r="AA1229" i="3"/>
  <c r="AB1190" i="3"/>
  <c r="AA1101" i="3"/>
  <c r="AB2102" i="3"/>
  <c r="AA2049" i="3"/>
  <c r="AA708" i="3"/>
  <c r="AB467" i="3"/>
  <c r="AA453" i="3"/>
  <c r="AA505" i="3"/>
  <c r="AA2079" i="3"/>
  <c r="AA1754" i="3"/>
  <c r="AA2270" i="3"/>
  <c r="AB258" i="3"/>
  <c r="AB141" i="3"/>
  <c r="AB1300" i="3"/>
  <c r="AB1898" i="3"/>
  <c r="AA2285" i="3"/>
  <c r="AA1816" i="3"/>
  <c r="AB753" i="3"/>
  <c r="AB1411" i="3"/>
  <c r="AA1768" i="3"/>
  <c r="AA2409" i="3"/>
  <c r="AB777" i="3"/>
  <c r="AB1796" i="3"/>
  <c r="AB2088" i="3"/>
  <c r="AB1997" i="3"/>
  <c r="AB1672" i="3"/>
  <c r="AB1403" i="3"/>
  <c r="AA989" i="3"/>
  <c r="AA1614" i="3"/>
  <c r="AA1992" i="3"/>
  <c r="AA1344" i="3"/>
  <c r="AA229" i="3"/>
  <c r="AA1191" i="3"/>
  <c r="AB203" i="3"/>
  <c r="AA1971" i="3"/>
  <c r="AA2374" i="3"/>
  <c r="AA1130" i="3"/>
  <c r="AB607" i="3"/>
  <c r="AA575" i="3"/>
  <c r="AB1735" i="3"/>
  <c r="AA1343" i="3"/>
  <c r="AB2119" i="3"/>
  <c r="AA1096" i="3"/>
  <c r="AB704" i="3"/>
  <c r="AA802" i="3"/>
  <c r="AB1697" i="3"/>
  <c r="AB1104" i="3"/>
  <c r="AA2075" i="3"/>
  <c r="AB807" i="3"/>
  <c r="AB959" i="3"/>
  <c r="AA472" i="3"/>
  <c r="AB722" i="3"/>
  <c r="AB677" i="3"/>
  <c r="AB865" i="3"/>
  <c r="AA1474" i="3"/>
  <c r="AA770" i="3"/>
  <c r="AB1344" i="3"/>
  <c r="AA1102" i="3"/>
  <c r="AA810" i="3"/>
  <c r="AB1745" i="3"/>
  <c r="AA83" i="3"/>
  <c r="AB866" i="3"/>
  <c r="AA1084" i="3"/>
  <c r="AA1514" i="3"/>
  <c r="AB918" i="3"/>
  <c r="AA672" i="3"/>
  <c r="AB805" i="3"/>
  <c r="AA538" i="3"/>
  <c r="AB2199" i="3"/>
  <c r="AA1156" i="3"/>
  <c r="AB1922" i="3"/>
  <c r="AB873" i="3"/>
  <c r="AA1206" i="3"/>
  <c r="AB1741" i="3"/>
  <c r="AB1408" i="3"/>
  <c r="AA900" i="3"/>
  <c r="AB1656" i="3"/>
  <c r="AB687" i="3"/>
  <c r="AB1237" i="3"/>
  <c r="AB1381" i="3"/>
  <c r="AB1278" i="3"/>
  <c r="AB1023" i="3"/>
  <c r="AB369" i="3"/>
  <c r="AB1393" i="3"/>
  <c r="AB225" i="3"/>
  <c r="AB2138" i="3"/>
  <c r="AA1309" i="3"/>
  <c r="AB1314" i="3"/>
  <c r="AA1201" i="3"/>
  <c r="AB59" i="3"/>
  <c r="AA790" i="3"/>
  <c r="AB178" i="3"/>
  <c r="AA1297" i="3"/>
  <c r="AA1568" i="3"/>
  <c r="AB101" i="3"/>
  <c r="AA532" i="3"/>
  <c r="AA1782" i="3"/>
  <c r="AB1009" i="3"/>
  <c r="AB759" i="3"/>
  <c r="AA863" i="3"/>
  <c r="AA1776" i="3"/>
  <c r="AB736" i="3"/>
  <c r="AA1978" i="3"/>
  <c r="AA1868" i="3"/>
  <c r="AA2234" i="3"/>
  <c r="AB1434" i="3"/>
  <c r="AA1041" i="3"/>
  <c r="AA2216" i="3"/>
  <c r="AA481" i="3"/>
  <c r="AB1709" i="3"/>
  <c r="AA1483" i="3"/>
  <c r="AB1910" i="3"/>
  <c r="AB611" i="3"/>
  <c r="AB2345" i="3"/>
  <c r="AA409" i="3"/>
  <c r="AB425" i="3"/>
  <c r="AA1236" i="3"/>
  <c r="AB579" i="3"/>
  <c r="AB1511" i="3"/>
  <c r="AA1740" i="3"/>
  <c r="AB544" i="3"/>
  <c r="AB365" i="3"/>
  <c r="AB1271" i="3"/>
  <c r="AB194" i="3"/>
  <c r="AA797" i="3"/>
  <c r="AA1696" i="3"/>
  <c r="AB1985" i="3"/>
  <c r="AA1918" i="3"/>
  <c r="AB1035" i="3"/>
  <c r="AA174" i="3"/>
  <c r="AB495" i="3"/>
  <c r="AB448" i="3"/>
  <c r="AA197" i="3"/>
  <c r="AA1287" i="3"/>
  <c r="AA2449" i="3"/>
  <c r="AA1985" i="3"/>
  <c r="AA2392" i="3"/>
  <c r="AA540" i="3"/>
  <c r="AB2315" i="3"/>
  <c r="AA984" i="3"/>
  <c r="AA1830" i="3"/>
  <c r="AB147" i="3"/>
  <c r="AA2168" i="3"/>
  <c r="AA1617" i="3"/>
  <c r="AB151" i="3"/>
  <c r="AA829" i="3"/>
  <c r="AA509" i="3"/>
  <c r="AA625" i="3"/>
  <c r="AA722" i="3"/>
  <c r="AA447" i="3"/>
  <c r="AA1936" i="3"/>
  <c r="AA1747" i="3"/>
  <c r="AB1474" i="3"/>
  <c r="AB1436" i="3"/>
  <c r="AA1655" i="3"/>
  <c r="AA1934" i="3"/>
  <c r="AB1250" i="3"/>
  <c r="AA2474" i="3"/>
  <c r="AB810" i="3"/>
  <c r="AB779" i="3"/>
  <c r="AA1321" i="3"/>
  <c r="AA1488" i="3"/>
  <c r="AA1452" i="3"/>
  <c r="AB819" i="3"/>
  <c r="AA548" i="3"/>
  <c r="AB2461" i="3"/>
  <c r="AB94" i="3"/>
  <c r="AB730" i="3"/>
  <c r="AA2437" i="3"/>
  <c r="AB2338" i="3"/>
  <c r="AA2454" i="3"/>
  <c r="AA1217" i="3"/>
  <c r="AA1924" i="3"/>
  <c r="AA1042" i="3"/>
  <c r="AB911" i="3"/>
  <c r="AB972" i="3"/>
  <c r="AB1861" i="3"/>
  <c r="AA1169" i="3"/>
  <c r="AA2415" i="3"/>
  <c r="AA1534" i="3"/>
  <c r="AB1948" i="3"/>
  <c r="AB773" i="3"/>
  <c r="AB895" i="3"/>
  <c r="AA56" i="3"/>
  <c r="AA375" i="3"/>
  <c r="AB223" i="3"/>
  <c r="AA1003" i="3"/>
  <c r="AA876" i="3"/>
  <c r="AA1974" i="3"/>
  <c r="AB2176" i="3"/>
  <c r="AA1899" i="3"/>
  <c r="AA196" i="3"/>
  <c r="AB1896" i="3"/>
  <c r="AA2300" i="3"/>
  <c r="AB576" i="3"/>
  <c r="AA2287" i="3"/>
  <c r="AA454" i="3"/>
  <c r="AA629" i="3"/>
  <c r="AB2435" i="3"/>
  <c r="AB1533" i="3"/>
  <c r="AA932" i="3"/>
  <c r="AB1625" i="3"/>
  <c r="AA1336" i="3"/>
  <c r="AA1434" i="3"/>
  <c r="AA2129" i="3"/>
  <c r="AB1259" i="3"/>
  <c r="AB46" i="3"/>
  <c r="AB1637" i="3"/>
  <c r="AB1046" i="3"/>
  <c r="AB684" i="3"/>
  <c r="AB402" i="3"/>
  <c r="AB153" i="3"/>
  <c r="AA2135" i="3"/>
  <c r="AA1026" i="3"/>
  <c r="AA1998" i="3"/>
  <c r="AB334" i="3"/>
  <c r="AB1425" i="3"/>
  <c r="AB2286" i="3"/>
  <c r="AB2331" i="3"/>
  <c r="AB316" i="3"/>
  <c r="AB640" i="3"/>
  <c r="AA2002" i="3"/>
  <c r="AA840" i="3"/>
  <c r="AA1779" i="3"/>
  <c r="AB1483" i="3"/>
  <c r="AA751" i="3"/>
  <c r="AB421" i="3"/>
  <c r="AA2359" i="3"/>
  <c r="AA750" i="3"/>
  <c r="AB1236" i="3"/>
  <c r="AA1906" i="3"/>
  <c r="AB632" i="3"/>
  <c r="AB2069" i="3"/>
  <c r="AA1619" i="3"/>
  <c r="AA586" i="3"/>
  <c r="AA310" i="3"/>
  <c r="AB1295" i="3"/>
  <c r="AB303" i="3"/>
  <c r="AA1106" i="3"/>
  <c r="AA1536" i="3"/>
  <c r="AA496" i="3"/>
  <c r="AA2368" i="3"/>
  <c r="AA1931" i="3"/>
  <c r="AA647" i="3"/>
  <c r="AA2480" i="3"/>
  <c r="AB2361" i="3"/>
  <c r="AA1886" i="3"/>
  <c r="AB1266" i="3"/>
  <c r="AA1887" i="3"/>
  <c r="AB1366" i="3"/>
  <c r="AB473" i="3"/>
  <c r="AA1210" i="3"/>
  <c r="AA1179" i="3"/>
  <c r="AB1812" i="3"/>
  <c r="AB485" i="3"/>
  <c r="AA1320" i="3"/>
  <c r="AB2396" i="3"/>
  <c r="AB1549" i="3"/>
  <c r="AA870" i="3"/>
  <c r="AA1121" i="3"/>
  <c r="AA682" i="3"/>
  <c r="AA120" i="3"/>
  <c r="AB1627" i="3"/>
  <c r="AB1758" i="3"/>
  <c r="AA1008" i="3"/>
  <c r="AA2429" i="3"/>
  <c r="AA2100" i="3"/>
  <c r="AB1012" i="3"/>
  <c r="AB537" i="3"/>
  <c r="AA1627" i="3"/>
  <c r="AB1200" i="3"/>
  <c r="AB2041" i="3"/>
  <c r="AA474" i="3"/>
  <c r="AB1021" i="3"/>
  <c r="AB801" i="3"/>
  <c r="AA1284" i="3"/>
  <c r="AA2261" i="3"/>
  <c r="AB2265" i="3"/>
  <c r="AB2184" i="3"/>
  <c r="AA2286" i="3"/>
  <c r="AB1484" i="3"/>
  <c r="AB312" i="3"/>
  <c r="AA179" i="3"/>
  <c r="AB1647" i="3"/>
  <c r="AA883" i="3"/>
  <c r="AB2360" i="3"/>
  <c r="AB360" i="3"/>
  <c r="AB420" i="3"/>
  <c r="AB648" i="3"/>
  <c r="AA247" i="3"/>
  <c r="AA1160" i="3"/>
  <c r="AB952" i="3"/>
  <c r="AA2013" i="3"/>
  <c r="AB707" i="3"/>
  <c r="AB2340" i="3"/>
  <c r="AA420" i="3"/>
  <c r="AA535" i="3"/>
  <c r="AA2309" i="3"/>
  <c r="AB1179" i="3"/>
  <c r="AA2009" i="3"/>
  <c r="AA1973" i="3"/>
  <c r="AA2230" i="3"/>
  <c r="AB1002" i="3"/>
  <c r="AB292" i="3"/>
  <c r="AA1409" i="3"/>
  <c r="AA1817" i="3"/>
  <c r="AA2488" i="3"/>
  <c r="AA2130" i="3"/>
  <c r="AB721" i="3"/>
  <c r="AA526" i="3"/>
  <c r="AB2009" i="3"/>
  <c r="AA2138" i="3"/>
  <c r="AB852" i="3"/>
  <c r="AB454" i="3"/>
  <c r="AB1535" i="3"/>
  <c r="AB96" i="3"/>
  <c r="AB112" i="3"/>
  <c r="AB437" i="3"/>
  <c r="AA309" i="3"/>
  <c r="AA817" i="3"/>
  <c r="AB1942" i="3"/>
  <c r="AA1552" i="3"/>
  <c r="AB1836" i="3"/>
  <c r="AA2468" i="3"/>
  <c r="AA1544" i="3"/>
  <c r="AB2043" i="3"/>
  <c r="AB282" i="3"/>
  <c r="AA1375" i="3"/>
  <c r="AA725" i="3"/>
  <c r="AA2222" i="3"/>
  <c r="AA1679" i="3"/>
  <c r="AA91" i="3"/>
  <c r="AB277" i="3"/>
  <c r="AA329" i="3"/>
  <c r="AA2419" i="3"/>
  <c r="AA130" i="3"/>
  <c r="AA970" i="3"/>
  <c r="AA498" i="3"/>
  <c r="AB894" i="3"/>
  <c r="AA1480" i="3"/>
  <c r="AA1838" i="3"/>
  <c r="AA2045" i="3"/>
  <c r="AB2341" i="3"/>
  <c r="AB2077" i="3"/>
  <c r="AA764" i="3"/>
  <c r="AA84" i="3"/>
  <c r="AA2478" i="3"/>
  <c r="AB1935" i="3"/>
  <c r="AB646" i="3"/>
  <c r="AB1878" i="3"/>
  <c r="AB320" i="3"/>
  <c r="AB251" i="3"/>
  <c r="AA2209" i="3"/>
  <c r="AA2073" i="3"/>
  <c r="AA1616" i="3"/>
  <c r="AB80" i="3"/>
  <c r="AB2037" i="3"/>
  <c r="AA351" i="3"/>
  <c r="AB1017" i="3"/>
  <c r="AA1603" i="3"/>
  <c r="AB1444" i="3"/>
  <c r="AA370" i="3"/>
  <c r="AA1640" i="3"/>
  <c r="AA2192" i="3"/>
  <c r="AB1014" i="3"/>
  <c r="AA1209" i="3"/>
  <c r="AB407" i="3"/>
  <c r="AB2266" i="3"/>
  <c r="AA1158" i="3"/>
  <c r="AA630" i="3"/>
  <c r="AB990" i="3"/>
  <c r="AA319" i="3"/>
  <c r="AB1567" i="3"/>
  <c r="AA2239" i="3"/>
  <c r="AB426" i="3"/>
  <c r="AB109" i="3"/>
  <c r="AA918" i="3"/>
  <c r="AB165" i="3"/>
  <c r="AB551" i="3"/>
  <c r="AB930" i="3"/>
  <c r="AA143" i="3"/>
  <c r="AA1435" i="3"/>
  <c r="AA1350" i="3"/>
  <c r="AB683" i="3"/>
  <c r="AB758" i="3"/>
  <c r="AB2026" i="3"/>
  <c r="AB2222" i="3"/>
  <c r="AA1626" i="3"/>
  <c r="AA507" i="3"/>
  <c r="AA2211" i="3"/>
  <c r="AB1430" i="3"/>
  <c r="AA1438" i="3"/>
  <c r="AA551" i="3"/>
  <c r="AA1902" i="3"/>
  <c r="AB969" i="3"/>
  <c r="AA1061" i="3"/>
  <c r="AA738" i="3"/>
  <c r="AB45" i="3"/>
  <c r="AA1562" i="3"/>
  <c r="AA1220" i="3"/>
  <c r="AA1930" i="3"/>
  <c r="AB182" i="3"/>
  <c r="AB1206" i="3"/>
  <c r="AB2010" i="3"/>
  <c r="AA1031" i="3"/>
  <c r="AA1011" i="3"/>
  <c r="AA304" i="3"/>
  <c r="AA1505" i="3"/>
  <c r="AA360" i="3"/>
  <c r="AA669" i="3"/>
  <c r="AA1267" i="3"/>
  <c r="AA796" i="3"/>
  <c r="AA485" i="3"/>
  <c r="AA1447" i="3"/>
  <c r="AB1402" i="3"/>
  <c r="AB439" i="3"/>
  <c r="AA2331" i="3"/>
  <c r="AB1537" i="3"/>
  <c r="AA524" i="3"/>
  <c r="AA946" i="3"/>
  <c r="AA499" i="3"/>
  <c r="AA506" i="3"/>
  <c r="AB2076" i="3"/>
  <c r="AA194" i="3"/>
  <c r="AA1690" i="3"/>
  <c r="AA2291" i="3"/>
  <c r="AB1877" i="3"/>
  <c r="AB1217" i="3"/>
  <c r="AB1605" i="3"/>
  <c r="AB480" i="3"/>
  <c r="AB1914" i="3"/>
  <c r="AA493" i="3"/>
  <c r="AB2455" i="3"/>
  <c r="AA1189" i="3"/>
  <c r="AA2126" i="3"/>
  <c r="AA1272" i="3"/>
  <c r="AA1172" i="3"/>
  <c r="AB2482" i="3"/>
  <c r="AA234" i="3"/>
  <c r="AB988" i="3"/>
  <c r="AB1545" i="3"/>
  <c r="AB868" i="3"/>
  <c r="AA1561" i="3"/>
  <c r="AA773" i="3"/>
  <c r="AB679" i="3"/>
  <c r="AB2126" i="3"/>
  <c r="AA885" i="3"/>
  <c r="AB1817" i="3"/>
  <c r="AA730" i="3"/>
  <c r="AB2335" i="3"/>
  <c r="AA2114" i="3"/>
  <c r="AA326" i="3"/>
  <c r="AB1427" i="3"/>
  <c r="AA2221" i="3"/>
  <c r="AB1048" i="3"/>
  <c r="AB770" i="3"/>
  <c r="AB1241" i="3"/>
  <c r="AB1316" i="3"/>
  <c r="AB705" i="3"/>
  <c r="AA1405" i="3"/>
  <c r="AB1102" i="3"/>
  <c r="AA569" i="3"/>
  <c r="AB1727" i="3"/>
  <c r="AB83" i="3"/>
  <c r="AA1092" i="3"/>
  <c r="AB478" i="3"/>
  <c r="AA2339" i="3"/>
  <c r="AA849" i="3"/>
  <c r="AA594" i="3"/>
  <c r="AB948" i="3"/>
  <c r="AA886" i="3"/>
  <c r="AA1269" i="3"/>
  <c r="AB1303" i="3"/>
  <c r="AB996" i="3"/>
  <c r="AB686" i="3"/>
  <c r="AA211" i="3"/>
  <c r="AA974" i="3"/>
  <c r="AA2019" i="3"/>
  <c r="AB158" i="3"/>
  <c r="AA1389" i="3"/>
  <c r="AB1018" i="3"/>
  <c r="AB982" i="3"/>
  <c r="AB1597" i="3"/>
  <c r="AA1411" i="3"/>
  <c r="AA1988" i="3"/>
  <c r="AB1081" i="3"/>
  <c r="AA853" i="3"/>
  <c r="AA1372" i="3"/>
  <c r="AB1682" i="3"/>
  <c r="AB2070" i="3"/>
  <c r="AA2330" i="3"/>
  <c r="AA1250" i="3"/>
  <c r="AA2243" i="3"/>
  <c r="AB209" i="3"/>
  <c r="AA123" i="3"/>
  <c r="AB1631" i="3"/>
  <c r="AA705" i="3"/>
  <c r="AA184" i="3"/>
  <c r="AA2235" i="3"/>
  <c r="AA252" i="3"/>
  <c r="AA1774" i="3"/>
  <c r="AA1727" i="3"/>
  <c r="AB127" i="3"/>
  <c r="AA1328" i="3"/>
  <c r="AB1107" i="3"/>
  <c r="AA2360" i="3"/>
  <c r="AA1387" i="3"/>
  <c r="AA2120" i="3"/>
  <c r="AB1913" i="3"/>
  <c r="AA568" i="3"/>
  <c r="AB1747" i="3"/>
  <c r="AB208" i="3"/>
  <c r="AA1719" i="3"/>
  <c r="AA1402" i="3"/>
  <c r="AA1916" i="3"/>
  <c r="AB243" i="3"/>
  <c r="AB2193" i="3"/>
  <c r="AA2189" i="3"/>
  <c r="AB1045" i="3"/>
  <c r="AB1154" i="3"/>
  <c r="AA916" i="3"/>
  <c r="AB142" i="3"/>
  <c r="AA350" i="3"/>
  <c r="AA621" i="3"/>
  <c r="AA949" i="3"/>
  <c r="AA1194" i="3"/>
  <c r="AA2252" i="3"/>
  <c r="AB1525" i="3"/>
  <c r="AB1400" i="3"/>
  <c r="AB227" i="3"/>
  <c r="AB180" i="3"/>
  <c r="AA385" i="3"/>
  <c r="AB1822" i="3"/>
  <c r="AA2170" i="3"/>
  <c r="AB1771" i="3"/>
  <c r="AB1461" i="3"/>
  <c r="AA2479" i="3"/>
  <c r="AB837" i="3"/>
  <c r="AB2223" i="3"/>
  <c r="AA1052" i="3"/>
  <c r="AA1378" i="3"/>
  <c r="AA1621" i="3"/>
  <c r="AB340" i="3"/>
  <c r="AB738" i="3"/>
  <c r="AB1716" i="3"/>
  <c r="AA1006" i="3"/>
  <c r="AB2191" i="3"/>
  <c r="AA1822" i="3"/>
  <c r="AA2096" i="3"/>
  <c r="AA408" i="3"/>
  <c r="AB93" i="3"/>
  <c r="AB259" i="3"/>
  <c r="AB409" i="3"/>
  <c r="AA1290" i="3"/>
  <c r="AB1932" i="3"/>
  <c r="AA1076" i="3"/>
  <c r="AB822" i="3"/>
  <c r="AB928" i="3"/>
  <c r="AA1793" i="3"/>
  <c r="AA248" i="3"/>
  <c r="AA2493" i="3"/>
  <c r="AB1659" i="3"/>
  <c r="AA798" i="3"/>
  <c r="AB740" i="3"/>
  <c r="AA480" i="3"/>
  <c r="AB1168" i="3"/>
  <c r="AA1317" i="3"/>
  <c r="AA172" i="3"/>
  <c r="AB2327" i="3"/>
  <c r="AB2262" i="3"/>
  <c r="AB2463" i="3"/>
  <c r="AA1648" i="3"/>
  <c r="AA2223" i="3"/>
  <c r="AB1016" i="3"/>
  <c r="AB590" i="3"/>
  <c r="AB877" i="3"/>
  <c r="AB1552" i="3"/>
  <c r="AB1324" i="3"/>
  <c r="AB429" i="3"/>
  <c r="AB1850" i="3"/>
  <c r="AA373" i="3"/>
  <c r="AA768" i="3"/>
  <c r="AA1404" i="3"/>
  <c r="AA1517" i="3"/>
  <c r="AA35" i="3"/>
  <c r="AB1000" i="3"/>
  <c r="AA1772" i="3"/>
  <c r="AB764" i="3"/>
  <c r="AA643" i="3"/>
  <c r="AA2315" i="3"/>
  <c r="AA811" i="3"/>
  <c r="AB2166" i="3"/>
  <c r="AB1999" i="3"/>
  <c r="AA604" i="3"/>
  <c r="AA2310" i="3"/>
  <c r="AA2116" i="3"/>
  <c r="AB1576" i="3"/>
  <c r="AA1956" i="3"/>
  <c r="AB1497" i="3"/>
  <c r="AB774" i="3"/>
  <c r="AA1471" i="3"/>
  <c r="AA715" i="3"/>
  <c r="AB710" i="3"/>
  <c r="AB91" i="3"/>
  <c r="AA2061" i="3"/>
  <c r="AB623" i="3"/>
  <c r="AB95" i="3"/>
  <c r="AB2022" i="3"/>
  <c r="AA2405" i="3"/>
  <c r="AB665" i="3"/>
  <c r="AB1518" i="3"/>
  <c r="AB395" i="3"/>
  <c r="AB1476" i="3"/>
  <c r="AA1700" i="3"/>
  <c r="AA544" i="3"/>
  <c r="AB1523" i="3"/>
  <c r="AB1067" i="3"/>
  <c r="AB257" i="3"/>
  <c r="AB1036" i="3"/>
  <c r="AA249" i="3"/>
  <c r="AA2447" i="3"/>
  <c r="AA442" i="3"/>
  <c r="AA1533" i="3"/>
  <c r="AB1248" i="3"/>
  <c r="AA2414" i="3"/>
  <c r="AB1944" i="3"/>
  <c r="AB2218" i="3"/>
  <c r="AB1494" i="3"/>
  <c r="AA563" i="3"/>
  <c r="AA256" i="3"/>
  <c r="AB1003" i="3"/>
  <c r="AB1272" i="3"/>
  <c r="AB205" i="3"/>
  <c r="AB2004" i="3"/>
  <c r="AB1581" i="3"/>
  <c r="AB104" i="3"/>
  <c r="AB751" i="3"/>
  <c r="AB2159" i="3"/>
  <c r="AB798" i="3"/>
  <c r="AB1926" i="3"/>
  <c r="AB2054" i="3"/>
  <c r="AB1868" i="3"/>
  <c r="AB885" i="3"/>
  <c r="AB1061" i="3"/>
  <c r="AA514" i="3"/>
  <c r="AB1962" i="3"/>
  <c r="AB1336" i="3"/>
  <c r="AB1229" i="3"/>
  <c r="AB643" i="3"/>
  <c r="AB2336" i="3"/>
  <c r="AB1501" i="3"/>
  <c r="AB512" i="3"/>
  <c r="AB293" i="3"/>
  <c r="AA155" i="3"/>
  <c r="AB569" i="3"/>
  <c r="AA1369" i="3"/>
  <c r="AA844" i="3"/>
  <c r="AA145" i="3"/>
  <c r="AA2107" i="3"/>
  <c r="AB580" i="3"/>
  <c r="AB762" i="3"/>
  <c r="AB979" i="3"/>
  <c r="AA2070" i="3"/>
  <c r="AB1365" i="3"/>
  <c r="AB1677" i="3"/>
  <c r="AA2435" i="3"/>
  <c r="AB2509" i="3"/>
  <c r="AA2121" i="3"/>
  <c r="AB1024" i="3"/>
  <c r="AA114" i="3"/>
  <c r="AA289" i="3"/>
  <c r="AA1278" i="3"/>
  <c r="AA611" i="3"/>
  <c r="AB2429" i="3"/>
  <c r="AA618" i="3"/>
  <c r="AB2449" i="3"/>
  <c r="AA2241" i="3"/>
  <c r="AA263" i="3"/>
  <c r="AA597" i="3"/>
  <c r="AA1215" i="3"/>
  <c r="AA1759" i="3"/>
  <c r="AB2372" i="3"/>
  <c r="AB750" i="3"/>
  <c r="AA902" i="3"/>
  <c r="AB2403" i="3"/>
  <c r="AA2424" i="3"/>
  <c r="AB2470" i="3"/>
  <c r="AA940" i="3"/>
  <c r="AB1233" i="3"/>
  <c r="AB818" i="3"/>
  <c r="AB1022" i="3"/>
  <c r="AB1355" i="3"/>
  <c r="AA438" i="3"/>
  <c r="AB311" i="3"/>
  <c r="AB1553" i="3"/>
  <c r="AA1045" i="3"/>
  <c r="AA1996" i="3"/>
  <c r="AA1154" i="3"/>
  <c r="AA2225" i="3"/>
  <c r="AB615" i="3"/>
  <c r="AA1548" i="3"/>
  <c r="AA1815" i="3"/>
  <c r="AB998" i="3"/>
  <c r="AB1586" i="3"/>
  <c r="AB1159" i="3"/>
  <c r="AA874" i="3"/>
  <c r="AA1186" i="3"/>
  <c r="AB2132" i="3"/>
  <c r="AA582" i="3"/>
  <c r="AA1665" i="3"/>
  <c r="AB459" i="3"/>
  <c r="AA757" i="3"/>
  <c r="AA1148" i="3"/>
  <c r="AA536" i="3"/>
  <c r="AA1542" i="3"/>
  <c r="AB463" i="3"/>
  <c r="AA2195" i="3"/>
  <c r="AA1802" i="3"/>
  <c r="AA176" i="3"/>
  <c r="AA1725" i="3"/>
  <c r="AA458" i="3"/>
  <c r="AA112" i="3"/>
  <c r="AA2185" i="3"/>
  <c r="AA1826" i="3"/>
  <c r="AB1084" i="3"/>
  <c r="AB62" i="3"/>
  <c r="AA607" i="3"/>
  <c r="AB567" i="3"/>
  <c r="AB515" i="3"/>
  <c r="AB1614" i="3"/>
  <c r="AB1385" i="3"/>
  <c r="AA539" i="3"/>
  <c r="AA2458" i="3"/>
  <c r="AB1819" i="3"/>
  <c r="AB2045" i="3"/>
  <c r="AA1867" i="3"/>
  <c r="AB1534" i="3"/>
  <c r="AB966" i="3"/>
  <c r="AA220" i="3"/>
  <c r="AA2459" i="3"/>
  <c r="AB910" i="3"/>
  <c r="AA827" i="3"/>
  <c r="AB970" i="3"/>
  <c r="AB280" i="3"/>
  <c r="AA1268" i="3"/>
  <c r="AA1251" i="3"/>
  <c r="AB850" i="3"/>
  <c r="AB1164" i="3"/>
  <c r="AA983" i="3"/>
  <c r="AB2440" i="3"/>
  <c r="AA1893" i="3"/>
  <c r="AA2411" i="3"/>
  <c r="AB1541" i="3"/>
  <c r="AB188" i="3"/>
  <c r="AB534" i="3"/>
  <c r="AB1375" i="3"/>
  <c r="AA124" i="3"/>
  <c r="AB651" i="3"/>
  <c r="AB1296" i="3"/>
  <c r="AB1893" i="3"/>
  <c r="AA890" i="3"/>
  <c r="AA1790" i="3"/>
  <c r="AA212" i="3"/>
  <c r="AA140" i="3"/>
  <c r="AA2159" i="3"/>
  <c r="AA2232" i="3"/>
  <c r="AA1212" i="3"/>
  <c r="AA2427" i="3"/>
  <c r="AB2182" i="3"/>
  <c r="AA1256" i="3"/>
  <c r="AA2058" i="3"/>
  <c r="AA784" i="3"/>
  <c r="AA165" i="3"/>
  <c r="AB2326" i="3"/>
  <c r="AB548" i="3"/>
  <c r="AA1914" i="3"/>
  <c r="AA342" i="3"/>
  <c r="AA825" i="3"/>
  <c r="AB799" i="3"/>
  <c r="AB1655" i="3"/>
  <c r="AB1832" i="3"/>
  <c r="AA1077" i="3"/>
  <c r="AA783" i="3"/>
  <c r="AA2062" i="3"/>
  <c r="AB1460" i="3"/>
  <c r="AA592" i="3"/>
  <c r="AB1138" i="3"/>
  <c r="AA2110" i="3"/>
  <c r="AB44" i="3"/>
  <c r="AA741" i="3"/>
  <c r="AB2359" i="3"/>
  <c r="AB2108" i="3"/>
  <c r="AB306" i="3"/>
  <c r="AA756" i="3"/>
  <c r="AB706" i="3"/>
  <c r="AB130" i="3"/>
  <c r="AB494" i="3"/>
  <c r="AA2228" i="3"/>
  <c r="AB1638" i="3"/>
  <c r="AA1751" i="3"/>
  <c r="AA982" i="3"/>
  <c r="AA1421" i="3"/>
  <c r="AA2385" i="3"/>
  <c r="AA2503" i="3"/>
  <c r="AA1381" i="3"/>
  <c r="AA1362" i="3"/>
  <c r="AA1266" i="3"/>
  <c r="AB408" i="3"/>
  <c r="AA152" i="3"/>
  <c r="AB1342" i="3"/>
  <c r="AB539" i="3"/>
  <c r="AA905" i="3"/>
  <c r="AA1692" i="3"/>
  <c r="AB1101" i="3"/>
  <c r="AB1438" i="3"/>
  <c r="AA1553" i="3"/>
  <c r="AA1198" i="3"/>
  <c r="AA1745" i="3"/>
  <c r="AA357" i="3"/>
  <c r="AA585" i="3"/>
  <c r="AA1081" i="3"/>
  <c r="AA455" i="3"/>
  <c r="AB559" i="3"/>
  <c r="AA85" i="3"/>
  <c r="AA1165" i="3"/>
  <c r="AA1339" i="3"/>
  <c r="AA2340" i="3"/>
  <c r="AA36" i="3"/>
  <c r="AA1748" i="3"/>
  <c r="AA1465" i="3"/>
  <c r="AA1662" i="3"/>
  <c r="AB926" i="3"/>
  <c r="AB2254" i="3"/>
  <c r="AB1149" i="3"/>
  <c r="AB1130" i="3"/>
  <c r="AA307" i="3"/>
  <c r="AA363" i="3"/>
  <c r="AA2393" i="3"/>
  <c r="AB2154" i="3"/>
  <c r="AA1289" i="3"/>
  <c r="AA54" i="3"/>
  <c r="AA854" i="3"/>
  <c r="AA2402" i="3"/>
  <c r="AA675" i="3"/>
  <c r="AB1633" i="3"/>
  <c r="AB663" i="3"/>
  <c r="AB1532" i="3"/>
  <c r="AB1570" i="3"/>
  <c r="AB2210" i="3"/>
  <c r="AB286" i="3"/>
  <c r="AA1032" i="3"/>
  <c r="AB748" i="3"/>
  <c r="AA1265" i="3"/>
  <c r="AA1695" i="3"/>
  <c r="AA793" i="3"/>
  <c r="AA938" i="3"/>
  <c r="AA967" i="3"/>
  <c r="AB1147" i="3"/>
  <c r="AB48" i="3"/>
  <c r="AB954" i="3"/>
  <c r="AB789" i="3"/>
  <c r="AB973" i="3"/>
  <c r="AB540" i="3"/>
  <c r="AA603" i="3"/>
  <c r="AB1657" i="3"/>
  <c r="AB1080" i="3"/>
  <c r="AA1844" i="3"/>
  <c r="AA626" i="3"/>
  <c r="AA866" i="3"/>
  <c r="AA286" i="3"/>
  <c r="AB2164" i="3"/>
  <c r="AB964" i="3"/>
  <c r="AB124" i="3"/>
  <c r="AB2241" i="3"/>
  <c r="AB1078" i="3"/>
  <c r="AA1029" i="3"/>
  <c r="AA648" i="3"/>
  <c r="AA2246" i="3"/>
  <c r="AA887" i="3"/>
  <c r="AA2244" i="3"/>
  <c r="AA2184" i="3"/>
  <c r="AB886" i="3"/>
  <c r="AB1289" i="3"/>
  <c r="AA663" i="3"/>
  <c r="AA1230" i="3"/>
  <c r="AA2412" i="3"/>
  <c r="AA1356" i="3"/>
  <c r="AB1274" i="3"/>
  <c r="AA282" i="3"/>
  <c r="AA2043" i="3"/>
  <c r="AA153" i="3"/>
  <c r="AB281" i="3"/>
  <c r="AA2456" i="3"/>
  <c r="AA934" i="3"/>
  <c r="AB1874" i="3"/>
  <c r="AA44" i="3"/>
  <c r="AB1694" i="3"/>
  <c r="AB1086" i="3"/>
  <c r="AB1546" i="3"/>
  <c r="AB1904" i="3"/>
  <c r="AB1750" i="3"/>
  <c r="AB599" i="3"/>
  <c r="AB1133" i="3"/>
  <c r="AA746" i="3"/>
  <c r="AA2379" i="3"/>
  <c r="AA2056" i="3"/>
  <c r="AA1755" i="3"/>
  <c r="AA1391" i="3"/>
  <c r="AA687" i="3"/>
  <c r="AB1496" i="3"/>
  <c r="AA562" i="3"/>
  <c r="AB2096" i="3"/>
  <c r="AB1493" i="3"/>
  <c r="AB248" i="3"/>
  <c r="AB1277" i="3"/>
  <c r="AB183" i="3"/>
  <c r="AB1398" i="3"/>
  <c r="AB690" i="3"/>
  <c r="AA786" i="3"/>
  <c r="AB170" i="3"/>
  <c r="AA2067" i="3"/>
  <c r="AA954" i="3"/>
  <c r="AB1146" i="3"/>
  <c r="AB974" i="3"/>
  <c r="AB1520" i="3"/>
  <c r="AB1064" i="3"/>
  <c r="AB413" i="3"/>
  <c r="AB1809" i="3"/>
  <c r="AB917" i="3"/>
  <c r="AB226" i="3"/>
  <c r="AB262" i="3"/>
  <c r="AA1263" i="3"/>
  <c r="AA795" i="3"/>
  <c r="AA48" i="3"/>
  <c r="AA1744" i="3"/>
  <c r="AA349" i="3"/>
  <c r="AB1522" i="3"/>
  <c r="AB1900" i="3"/>
  <c r="AB1759" i="3"/>
  <c r="AB817" i="3"/>
  <c r="AB1043" i="3"/>
  <c r="AB670" i="3"/>
  <c r="AB1987" i="3"/>
  <c r="AB394" i="3"/>
  <c r="AA471" i="3"/>
  <c r="AA275" i="3"/>
  <c r="AA2173" i="3"/>
  <c r="AA573" i="3"/>
  <c r="AB1470" i="3"/>
  <c r="AB348" i="3"/>
  <c r="AA527" i="3"/>
  <c r="AA1946" i="3"/>
  <c r="AA96" i="3"/>
  <c r="AB2401" i="3"/>
  <c r="AB1223" i="3"/>
  <c r="AB1984" i="3"/>
  <c r="AA233" i="3"/>
  <c r="AB2282" i="3"/>
  <c r="AB249" i="3"/>
  <c r="AB639" i="3"/>
  <c r="AB1991" i="3"/>
  <c r="AA892" i="3"/>
  <c r="AA195" i="3"/>
  <c r="AB1481" i="3"/>
  <c r="AA1458" i="3"/>
  <c r="AB538" i="3"/>
  <c r="AB1798" i="3"/>
  <c r="AB1696" i="3"/>
  <c r="AB604" i="3"/>
  <c r="AB1977" i="3"/>
  <c r="AB1544" i="3"/>
  <c r="AA944" i="3"/>
  <c r="AB1744" i="3"/>
  <c r="AB1114" i="3"/>
  <c r="AB2466" i="3"/>
  <c r="AB1760" i="3"/>
  <c r="AA899" i="3"/>
  <c r="AB2261" i="3"/>
  <c r="AB1642" i="3"/>
  <c r="AA958" i="3"/>
  <c r="AA336" i="3"/>
  <c r="AA522" i="3"/>
  <c r="AB215" i="3"/>
  <c r="AA1248" i="3"/>
  <c r="AB1530" i="3"/>
  <c r="AA1311" i="3"/>
  <c r="AB1077" i="3"/>
  <c r="AB1329" i="3"/>
  <c r="AA752" i="3"/>
  <c r="AB1833" i="3"/>
  <c r="AB75" i="3"/>
  <c r="AA988" i="3"/>
  <c r="AA1312" i="3"/>
  <c r="AA2224" i="3"/>
  <c r="AA1923" i="3"/>
  <c r="AB574" i="3"/>
  <c r="AA778" i="3"/>
  <c r="AB1042" i="3"/>
  <c r="AB327" i="3"/>
  <c r="AA337" i="3"/>
  <c r="AA341" i="3"/>
  <c r="AA1286" i="3"/>
  <c r="AA2254" i="3"/>
  <c r="AB2098" i="3"/>
  <c r="AA168" i="3"/>
  <c r="AA952" i="3"/>
  <c r="AB1286" i="3"/>
  <c r="AB1992" i="3"/>
  <c r="AA339" i="3"/>
  <c r="AA830" i="3"/>
  <c r="AB1194" i="3"/>
  <c r="AA2423" i="3"/>
  <c r="AB1446" i="3"/>
  <c r="AA2210" i="3"/>
  <c r="AB36" i="3"/>
  <c r="AB2260" i="3"/>
  <c r="AA735" i="3"/>
  <c r="AB870" i="3"/>
  <c r="AA1034" i="3"/>
  <c r="AB605" i="3"/>
  <c r="AB492" i="3"/>
  <c r="AA135" i="3"/>
  <c r="AB391" i="3"/>
  <c r="AB2001" i="3"/>
  <c r="AB2018" i="3"/>
  <c r="AA1950" i="3"/>
  <c r="AA1556" i="3"/>
  <c r="AA287" i="3"/>
  <c r="AA2348" i="3"/>
  <c r="AB1780" i="3"/>
  <c r="AA1714" i="3"/>
  <c r="AB1807" i="3"/>
  <c r="AA1820" i="3"/>
  <c r="AB760" i="3"/>
  <c r="AB857" i="3"/>
  <c r="AB2319" i="3"/>
  <c r="AB296" i="3"/>
  <c r="AA1058" i="3"/>
  <c r="AA910" i="3"/>
  <c r="AB2172" i="3"/>
  <c r="AA1733" i="3"/>
  <c r="AA500" i="3"/>
  <c r="AB1668" i="3"/>
  <c r="AB853" i="3"/>
  <c r="AB434" i="3"/>
  <c r="AB1268" i="3"/>
  <c r="AA2457" i="3"/>
  <c r="AA2294" i="3"/>
  <c r="AB920" i="3"/>
  <c r="AB2277" i="3"/>
  <c r="AA1326" i="3"/>
  <c r="AB914" i="3"/>
  <c r="AB1462" i="3"/>
  <c r="AA125" i="3"/>
  <c r="AB1155" i="3"/>
  <c r="AA1431" i="3"/>
  <c r="AA2425" i="3"/>
  <c r="AB795" i="3"/>
  <c r="AA1896" i="3"/>
  <c r="AB1121" i="3"/>
  <c r="AA1849" i="3"/>
  <c r="AB1998" i="3"/>
  <c r="AB1779" i="3"/>
  <c r="AA745" i="3"/>
  <c r="AA520" i="3"/>
  <c r="AB427" i="3"/>
  <c r="AA1630" i="3"/>
  <c r="AA149" i="3"/>
  <c r="AB1267" i="3"/>
  <c r="AB673" i="3"/>
  <c r="AA335" i="3"/>
  <c r="AA386" i="3"/>
  <c r="AB831" i="3"/>
  <c r="AB1187" i="3"/>
  <c r="AB136" i="3"/>
  <c r="AB2156" i="3"/>
  <c r="AA1587" i="3"/>
  <c r="AB863" i="3"/>
  <c r="AB187" i="3"/>
  <c r="AB1789" i="3"/>
  <c r="AA1117" i="3"/>
  <c r="AA2028" i="3"/>
  <c r="AA1819" i="3"/>
  <c r="AA1457" i="3"/>
  <c r="AA2226" i="3"/>
  <c r="AA805" i="3"/>
  <c r="AA432" i="3"/>
  <c r="AA1545" i="3"/>
  <c r="AB793" i="3"/>
  <c r="AA1874" i="3"/>
  <c r="AB255" i="3"/>
  <c r="AB1579" i="3"/>
  <c r="AB2439" i="3"/>
  <c r="AB77" i="3"/>
  <c r="AB1420" i="3"/>
  <c r="AB387" i="3"/>
  <c r="AB832" i="3"/>
  <c r="AB1247" i="3"/>
  <c r="AB1253" i="3"/>
  <c r="AA1615" i="3"/>
  <c r="AA815" i="3"/>
  <c r="AA1952" i="3"/>
  <c r="AA713" i="3"/>
  <c r="AA2050" i="3"/>
  <c r="AA935" i="3"/>
  <c r="AA2098" i="3"/>
  <c r="AA2205" i="3"/>
  <c r="AA1446" i="3"/>
  <c r="AA971" i="3"/>
  <c r="AB563" i="3"/>
  <c r="AB1270" i="3"/>
  <c r="AB1846" i="3"/>
  <c r="AB584" i="3"/>
  <c r="AB1734" i="3"/>
  <c r="AB1199" i="3"/>
  <c r="AB371" i="3"/>
  <c r="AB1197" i="3"/>
  <c r="AB58" i="3"/>
  <c r="AB483" i="3"/>
  <c r="AB994" i="3"/>
  <c r="AB1195" i="3"/>
  <c r="AA2010" i="3"/>
  <c r="AA1566" i="3"/>
  <c r="AA552" i="3"/>
  <c r="AA835" i="3"/>
  <c r="AA2131" i="3"/>
  <c r="AB1464" i="3"/>
  <c r="AB2129" i="3"/>
  <c r="AB880" i="3"/>
  <c r="AA69" i="3"/>
  <c r="AA396" i="3"/>
  <c r="AA1922" i="3"/>
  <c r="AA571" i="3"/>
  <c r="AA1825" i="3"/>
  <c r="AA1237" i="3"/>
  <c r="AA294" i="3"/>
  <c r="AA1785" i="3"/>
  <c r="AA2358" i="3"/>
  <c r="AA406" i="3"/>
  <c r="AA1935" i="3"/>
  <c r="AA374" i="3"/>
  <c r="AB1611" i="3"/>
  <c r="AA1813" i="3"/>
  <c r="AA1352" i="3"/>
  <c r="AA697" i="3"/>
  <c r="AB2080" i="3"/>
  <c r="AB271" i="3"/>
  <c r="AB468" i="3"/>
  <c r="AB47" i="3"/>
  <c r="AB1775" i="3"/>
  <c r="AB198" i="3"/>
  <c r="AA1170" i="3"/>
  <c r="AA1758" i="3"/>
  <c r="AA2242" i="3"/>
  <c r="AA2356" i="3"/>
  <c r="AA1028" i="3"/>
  <c r="AA1951" i="3"/>
  <c r="AA1053" i="3"/>
  <c r="AA1688" i="3"/>
  <c r="AA1716" i="3"/>
  <c r="AB757" i="3"/>
  <c r="AB1467" i="3"/>
  <c r="AB1330" i="3"/>
  <c r="AB1468" i="3"/>
  <c r="AB2162" i="3"/>
  <c r="AB479" i="3"/>
  <c r="AB1028" i="3"/>
  <c r="AB1027" i="3"/>
  <c r="AB254" i="3"/>
  <c r="AA1417" i="3"/>
  <c r="AA1890" i="3"/>
  <c r="AA1507" i="3"/>
  <c r="AA1239" i="3"/>
  <c r="AA1083" i="3"/>
  <c r="AA2382" i="3"/>
  <c r="AA1687" i="3"/>
  <c r="AA1585" i="3"/>
  <c r="AA2065" i="3"/>
  <c r="AB766" i="3"/>
  <c r="AB2497" i="3"/>
  <c r="AB647" i="3"/>
  <c r="AB2034" i="3"/>
  <c r="AA2460" i="3"/>
  <c r="AA1961" i="3"/>
  <c r="AA1487" i="3"/>
  <c r="AA1013" i="3"/>
  <c r="AA1120" i="3"/>
  <c r="AA417" i="3"/>
  <c r="AB1485" i="3"/>
  <c r="AB1263" i="3"/>
  <c r="AB1449" i="3"/>
  <c r="AB2200" i="3"/>
  <c r="AB2084" i="3"/>
  <c r="AB2391" i="3"/>
  <c r="AB1577" i="3"/>
  <c r="AB896" i="3"/>
  <c r="AA110" i="3"/>
  <c r="AA2343" i="3"/>
  <c r="AA1228" i="3"/>
  <c r="AA1425" i="3"/>
  <c r="AB2386" i="3"/>
  <c r="AB2301" i="3"/>
  <c r="AB422" i="3"/>
  <c r="AB862" i="3"/>
  <c r="AA2324" i="3"/>
  <c r="AB150" i="3"/>
  <c r="AA1030" i="3"/>
  <c r="AB2082" i="3"/>
  <c r="AB274" i="3"/>
  <c r="AB2479" i="3"/>
  <c r="AB922" i="3"/>
  <c r="AA1380" i="3"/>
  <c r="AA228" i="3"/>
  <c r="AA972" i="3"/>
  <c r="AB435" i="3"/>
  <c r="AB890" i="3"/>
  <c r="AB992" i="3"/>
  <c r="AB813" i="3"/>
  <c r="AB1978" i="3"/>
  <c r="AA2316" i="3"/>
  <c r="AA2417" i="3"/>
  <c r="AA1427" i="3"/>
  <c r="AA76" i="3"/>
  <c r="AA191" i="3"/>
  <c r="AA2119" i="3"/>
  <c r="AA2394" i="3"/>
  <c r="AB1557" i="3"/>
  <c r="AB2413" i="3"/>
  <c r="AA1118" i="3"/>
  <c r="AB812" i="3"/>
  <c r="AA1518" i="3"/>
  <c r="AA1800" i="3"/>
  <c r="AB872" i="3"/>
  <c r="AA122" i="3"/>
  <c r="AA859" i="3"/>
  <c r="AA393" i="3"/>
  <c r="AB338" i="3"/>
  <c r="AA1511" i="3"/>
  <c r="AA160" i="3"/>
  <c r="AB2495" i="3"/>
  <c r="AA1133" i="3"/>
  <c r="AA240" i="3"/>
  <c r="AB2171" i="3"/>
  <c r="AA556" i="3"/>
  <c r="AA322" i="3"/>
  <c r="AA813" i="3"/>
  <c r="AA1829" i="3"/>
  <c r="AA291" i="3"/>
  <c r="AA1607" i="3"/>
  <c r="AA696" i="3"/>
  <c r="AA301" i="3"/>
  <c r="AA2199" i="3"/>
  <c r="AB1129" i="3"/>
  <c r="AB1804" i="3"/>
  <c r="AB1370" i="3"/>
  <c r="AA295" i="3"/>
  <c r="AB2394" i="3"/>
  <c r="AA250" i="3"/>
  <c r="AB294" i="3"/>
  <c r="AB1417" i="3"/>
  <c r="AB1117" i="3"/>
  <c r="AB1418" i="3"/>
  <c r="AB1034" i="3"/>
  <c r="AB2002" i="3"/>
  <c r="AA1632" i="3"/>
  <c r="AA1207" i="3"/>
  <c r="AA1942" i="3"/>
  <c r="AB1264" i="3"/>
  <c r="AA2134" i="3"/>
  <c r="AA1836" i="3"/>
  <c r="AB2314" i="3"/>
  <c r="AB2079" i="3"/>
  <c r="AB726" i="3"/>
  <c r="AB1311" i="3"/>
  <c r="AB314" i="3"/>
  <c r="AA1539" i="3"/>
  <c r="AA877" i="3"/>
  <c r="AB2298" i="3"/>
  <c r="AA1174" i="3"/>
  <c r="AB1334" i="3"/>
  <c r="AB1580" i="3"/>
  <c r="AA671" i="3"/>
  <c r="AB491" i="3"/>
  <c r="AA2280" i="3"/>
  <c r="AA1572" i="3"/>
  <c r="AA1012" i="3"/>
  <c r="AB556" i="3"/>
  <c r="AB240" i="3"/>
  <c r="AA264" i="3"/>
  <c r="AB1006" i="3"/>
  <c r="AA2191" i="3"/>
  <c r="AB723" i="3"/>
  <c r="AB1284" i="3"/>
  <c r="AA2104" i="3"/>
  <c r="AA654" i="3"/>
  <c r="AB1957" i="3"/>
  <c r="AA895" i="3"/>
  <c r="AA2484" i="3"/>
  <c r="AB2424" i="3"/>
  <c r="AB267" i="3"/>
  <c r="AA1760" i="3"/>
  <c r="AA1530" i="3"/>
  <c r="AA2318" i="3"/>
  <c r="AB159" i="3"/>
  <c r="AB416" i="3"/>
  <c r="AA1131" i="3"/>
  <c r="AB1466" i="3"/>
  <c r="AA1757" i="3"/>
  <c r="AB1148" i="3"/>
  <c r="AA977" i="3"/>
  <c r="AA1275" i="3"/>
  <c r="AA62" i="3"/>
  <c r="AB1052" i="3"/>
  <c r="AA1393" i="3"/>
  <c r="AA207" i="3"/>
  <c r="AA2136" i="3"/>
  <c r="AA1124" i="3"/>
  <c r="AA2469" i="3"/>
  <c r="AA51" i="3"/>
  <c r="AA2406" i="3"/>
  <c r="AA2090" i="3"/>
  <c r="AA584" i="3"/>
  <c r="AB1620" i="3"/>
  <c r="AB1542" i="3"/>
  <c r="AB1257" i="3"/>
  <c r="AB471" i="3"/>
  <c r="AA968" i="3"/>
  <c r="AA1298" i="3"/>
  <c r="AA1001" i="3"/>
  <c r="AA606" i="3"/>
  <c r="AB2280" i="3"/>
  <c r="AA2182" i="3"/>
  <c r="AA1705" i="3"/>
  <c r="AB1011" i="3"/>
  <c r="AB1704" i="3"/>
  <c r="AA1063" i="3"/>
  <c r="AA969" i="3"/>
  <c r="AB1292" i="3"/>
  <c r="AA2229" i="3"/>
  <c r="AB749" i="3"/>
  <c r="AB1288" i="3"/>
  <c r="AA638" i="3"/>
  <c r="AB1641" i="3"/>
  <c r="AB2274" i="3"/>
  <c r="AB2485" i="3"/>
  <c r="AA468" i="3"/>
  <c r="AB2107" i="3"/>
  <c r="AB2121" i="3"/>
  <c r="AB1458" i="3"/>
  <c r="AB2457" i="3"/>
  <c r="AB989" i="3"/>
  <c r="AB1974" i="3"/>
  <c r="AA1139" i="3"/>
  <c r="AB519" i="3"/>
  <c r="AA519" i="3"/>
  <c r="AA1703" i="3"/>
  <c r="AB458" i="3"/>
  <c r="AB1688" i="3"/>
  <c r="AA2176" i="3"/>
  <c r="AA1593" i="3"/>
  <c r="AA1724" i="3"/>
  <c r="AA312" i="3"/>
  <c r="AB553" i="3"/>
  <c r="AA581" i="3"/>
  <c r="AA955" i="3"/>
  <c r="AA1706" i="3"/>
  <c r="AA1525" i="3"/>
  <c r="AB1395" i="3"/>
  <c r="AB1673" i="3"/>
  <c r="AA856" i="3"/>
  <c r="AB181" i="3"/>
  <c r="AB256" i="3"/>
  <c r="AB1185" i="3"/>
  <c r="AB2371" i="3"/>
  <c r="AB720" i="3"/>
  <c r="AA156" i="3"/>
  <c r="AA1103" i="3"/>
  <c r="AA966" i="3"/>
  <c r="AA1334" i="3"/>
  <c r="AA1582" i="3"/>
  <c r="AA502" i="3"/>
  <c r="AA731" i="3"/>
  <c r="AA1329" i="3"/>
  <c r="AA534" i="3"/>
  <c r="AA620" i="3"/>
  <c r="AA1789" i="3"/>
  <c r="AA1594" i="3"/>
  <c r="AB1170" i="3"/>
  <c r="AA1383" i="3"/>
  <c r="AB382" i="3"/>
  <c r="AB682" i="3"/>
  <c r="AB2173" i="3"/>
  <c r="AB2407" i="3"/>
  <c r="AB332" i="3"/>
  <c r="AB477" i="3"/>
  <c r="AA1519" i="3"/>
  <c r="AA850" i="3"/>
  <c r="AA414" i="3"/>
  <c r="AA2220" i="3"/>
  <c r="AA429" i="3"/>
  <c r="AA1493" i="3"/>
  <c r="AA533" i="3"/>
  <c r="AA558" i="3"/>
  <c r="AA381" i="3"/>
  <c r="AB2117" i="3"/>
  <c r="AA1558" i="3"/>
  <c r="AA704" i="3"/>
  <c r="AB68" i="3"/>
  <c r="AB2415" i="3"/>
  <c r="AB1283" i="3"/>
  <c r="AB2436" i="3"/>
  <c r="AB496" i="3"/>
  <c r="AA1597" i="3"/>
  <c r="AA1153" i="3"/>
  <c r="AA613" i="3"/>
  <c r="AA1370" i="3"/>
  <c r="AA2305" i="3"/>
  <c r="AA2338" i="3"/>
  <c r="AA55" i="3"/>
  <c r="AA1579" i="3"/>
  <c r="AA909" i="3"/>
  <c r="AA1796" i="3"/>
  <c r="AA2024" i="3"/>
  <c r="AA425" i="3"/>
  <c r="AA1809" i="3"/>
  <c r="AB441" i="3"/>
  <c r="AA1707" i="3"/>
  <c r="AA1055" i="3"/>
  <c r="AA545" i="3"/>
  <c r="AA819" i="3"/>
  <c r="AA1122" i="3"/>
  <c r="AA2213" i="3"/>
  <c r="AA1324" i="3"/>
  <c r="AB269" i="3"/>
  <c r="AB940" i="3"/>
  <c r="AB1661" i="3"/>
  <c r="AB1172" i="3"/>
  <c r="AA1443" i="3"/>
  <c r="AA691" i="3"/>
  <c r="AA2047" i="3"/>
  <c r="AA1187" i="3"/>
  <c r="AA208" i="3"/>
  <c r="AA1697" i="3"/>
  <c r="AA121" i="3"/>
  <c r="AA851" i="3"/>
  <c r="AA1944" i="3"/>
  <c r="AA2158" i="3"/>
  <c r="AA75" i="3"/>
  <c r="AA2160" i="3"/>
  <c r="AB649" i="3"/>
  <c r="AB874" i="3"/>
  <c r="AB1477" i="3"/>
  <c r="AA1753" i="3"/>
  <c r="AB1386" i="3"/>
  <c r="AB613" i="3"/>
  <c r="AB622" i="3"/>
  <c r="AB1818" i="3"/>
  <c r="AB1087" i="3"/>
  <c r="AB415" i="3"/>
  <c r="AA1429" i="3"/>
  <c r="AA980" i="3"/>
  <c r="AA327" i="3"/>
  <c r="AA912" i="3"/>
  <c r="AA1510" i="3"/>
  <c r="AA2166" i="3"/>
  <c r="AA1078" i="3"/>
  <c r="AA2436" i="3"/>
  <c r="AB2131" i="3"/>
  <c r="AA68" i="3"/>
  <c r="AB2406" i="3"/>
  <c r="AB76" i="3"/>
  <c r="AB1793" i="3"/>
  <c r="AB423" i="3"/>
  <c r="AB350" i="3"/>
  <c r="AB668" i="3"/>
  <c r="AB680" i="3"/>
  <c r="AA574" i="3"/>
  <c r="AA1261" i="3"/>
  <c r="AA1110" i="3"/>
  <c r="AA1501" i="3"/>
  <c r="AA292" i="3"/>
  <c r="AA1767" i="3"/>
  <c r="AA1168" i="3"/>
  <c r="AA1484" i="3"/>
  <c r="AA1022" i="3"/>
  <c r="AA86" i="3"/>
  <c r="AA924" i="3"/>
  <c r="AA1231" i="3"/>
  <c r="AB1401" i="3"/>
  <c r="AB1301" i="3"/>
  <c r="AB1918" i="3"/>
  <c r="AB1500" i="3"/>
  <c r="AA323" i="3"/>
  <c r="AB1591" i="3"/>
  <c r="AB796" i="3"/>
  <c r="AB2508" i="3"/>
  <c r="AA2504" i="3"/>
  <c r="AB2072" i="3"/>
  <c r="AB57" i="3"/>
  <c r="AB81" i="3"/>
  <c r="AB82" i="3"/>
  <c r="AB1158" i="3"/>
  <c r="AA1238" i="3"/>
  <c r="AA561" i="3"/>
  <c r="AA2259" i="3"/>
  <c r="AA2041" i="3"/>
  <c r="AA878" i="3"/>
  <c r="AA1315" i="3"/>
  <c r="AA975" i="3"/>
  <c r="AA2260" i="3"/>
  <c r="AA1787" i="3"/>
  <c r="AB1782" i="3"/>
  <c r="AB828" i="3"/>
  <c r="AB2279" i="3"/>
  <c r="AB138" i="3"/>
  <c r="AB771" i="3"/>
  <c r="AB780" i="3"/>
  <c r="AB703" i="3"/>
  <c r="AB1307" i="3"/>
  <c r="AB144" i="3"/>
  <c r="AB1543" i="3"/>
  <c r="AA1917" i="3"/>
  <c r="AA284" i="3"/>
  <c r="AA1489" i="3"/>
  <c r="AA434" i="3"/>
  <c r="AA340" i="3"/>
  <c r="AA537" i="3"/>
  <c r="AA334" i="3"/>
  <c r="AA2031" i="3"/>
  <c r="AB221" i="3"/>
  <c r="AB587" i="3"/>
  <c r="AB916" i="3"/>
  <c r="AB270" i="3"/>
  <c r="AB1540" i="3"/>
  <c r="AB1568" i="3"/>
  <c r="AB899" i="3"/>
  <c r="AB827" i="3"/>
  <c r="AA1184" i="3"/>
  <c r="AA186" i="3"/>
  <c r="AB2091" i="3"/>
  <c r="AB1964" i="3"/>
  <c r="AB1815" i="3"/>
  <c r="AB278" i="3"/>
  <c r="AA1466" i="3"/>
  <c r="AA1188" i="3"/>
  <c r="AA996" i="3"/>
  <c r="AA774" i="3"/>
  <c r="AB143" i="3"/>
  <c r="AB1559" i="3"/>
  <c r="AB2216" i="3"/>
  <c r="AB1230" i="3"/>
  <c r="AB1135" i="3"/>
  <c r="AB784" i="3"/>
  <c r="AB1166" i="3"/>
  <c r="AB945" i="3"/>
  <c r="AB446" i="3"/>
  <c r="AB1186" i="3"/>
  <c r="AB2187" i="3"/>
  <c r="AB1180" i="3"/>
  <c r="AA399" i="3"/>
  <c r="AA2505" i="3"/>
  <c r="AA1388" i="3"/>
  <c r="AA843" i="3"/>
  <c r="AA867" i="3"/>
  <c r="AA1397" i="3"/>
  <c r="AA1715" i="3"/>
  <c r="AA623" i="3"/>
  <c r="AA1129" i="3"/>
  <c r="AA1856" i="3"/>
  <c r="AA2277" i="3"/>
  <c r="AB1039" i="3"/>
  <c r="AA2399" i="3"/>
  <c r="AB1732" i="3"/>
  <c r="AA403" i="3"/>
  <c r="AA1984" i="3"/>
  <c r="AB2421" i="3"/>
  <c r="AA645" i="3"/>
  <c r="AA1500" i="3"/>
  <c r="AA1216" i="3"/>
  <c r="AA2302" i="3"/>
  <c r="AB2330" i="3"/>
  <c r="AA276" i="3"/>
  <c r="AB2431" i="3"/>
  <c r="AA1932" i="3"/>
  <c r="AB195" i="3"/>
  <c r="AB634" i="3"/>
  <c r="AB2402" i="3"/>
  <c r="AA1481" i="3"/>
  <c r="AB984" i="3"/>
  <c r="AB527" i="3"/>
  <c r="AA729" i="3"/>
  <c r="AB1182" i="3"/>
  <c r="AB1429" i="3"/>
  <c r="AA601" i="3"/>
  <c r="AB1228" i="3"/>
  <c r="AA491" i="3"/>
  <c r="AA2383" i="3"/>
  <c r="AA858" i="3"/>
  <c r="AB234" i="3"/>
  <c r="AB1405" i="3"/>
  <c r="AB1996" i="3"/>
  <c r="AB1026" i="3"/>
  <c r="AA1340" i="3"/>
  <c r="AA1949" i="3"/>
  <c r="AA1570" i="3"/>
  <c r="AB1916" i="3"/>
  <c r="AA1303" i="3"/>
  <c r="AB950" i="3"/>
  <c r="AA2403" i="3"/>
  <c r="AB1389" i="3"/>
  <c r="AA1413" i="3"/>
  <c r="AB1144" i="3"/>
  <c r="AB1512" i="3"/>
  <c r="AA1477" i="3"/>
  <c r="AB1679" i="3"/>
  <c r="AB1124" i="3"/>
  <c r="AA1423" i="3"/>
  <c r="AB1275" i="3"/>
  <c r="AB2443" i="3"/>
  <c r="AB2094" i="3"/>
  <c r="AB520" i="3"/>
  <c r="AB1131" i="3"/>
  <c r="AB70" i="3"/>
  <c r="AA1069" i="3"/>
  <c r="AA1271" i="3"/>
  <c r="AA577" i="3"/>
  <c r="AA855" i="3"/>
  <c r="AB1290" i="3"/>
  <c r="AB691" i="3"/>
  <c r="AB735" i="3"/>
  <c r="AA2334" i="3"/>
  <c r="AA808" i="3"/>
  <c r="AA1141" i="3"/>
  <c r="AA1094" i="3"/>
  <c r="AB461" i="3"/>
  <c r="AB220" i="3"/>
  <c r="AB1362" i="3"/>
  <c r="AB217" i="3"/>
  <c r="AA701" i="3"/>
  <c r="AA2396" i="3"/>
  <c r="AB591" i="3"/>
  <c r="AB1740" i="3"/>
  <c r="AA822" i="3"/>
  <c r="AA2326" i="3"/>
  <c r="AA392" i="3"/>
  <c r="AA70" i="3"/>
  <c r="AA1709" i="3"/>
  <c r="AA64" i="3"/>
  <c r="AB167" i="3"/>
  <c r="AA588" i="3"/>
  <c r="AA510" i="3"/>
  <c r="AA1850" i="3"/>
  <c r="AA2143" i="3"/>
  <c r="AA2278" i="3"/>
  <c r="AA1436" i="3"/>
  <c r="AA2370" i="3"/>
  <c r="AA1138" i="3"/>
  <c r="AA2007" i="3"/>
  <c r="AA2005" i="3"/>
  <c r="AA1161" i="3"/>
  <c r="AB2332" i="3"/>
  <c r="AB116" i="3"/>
  <c r="AB1884" i="3"/>
  <c r="AA2132" i="3"/>
  <c r="AB358" i="3"/>
  <c r="AA1137" i="3"/>
  <c r="AA494" i="3"/>
  <c r="AA1366" i="3"/>
  <c r="AB2287" i="3"/>
  <c r="AA2502" i="3"/>
  <c r="AA639" i="3"/>
  <c r="AB1348" i="3"/>
  <c r="AA1876" i="3"/>
  <c r="AB1490" i="3"/>
  <c r="AA1913" i="3"/>
  <c r="AA1494" i="3"/>
  <c r="AA2112" i="3"/>
  <c r="AA1841" i="3"/>
  <c r="AA281" i="3"/>
  <c r="AB816" i="3"/>
  <c r="AA1586" i="3"/>
  <c r="AB2405" i="3"/>
  <c r="AA421" i="3"/>
  <c r="AA1068" i="3"/>
  <c r="AA2482" i="3"/>
  <c r="AA1877" i="3"/>
  <c r="AA880" i="3"/>
  <c r="AA1977" i="3"/>
  <c r="AA446" i="3"/>
  <c r="AB1503" i="3"/>
  <c r="AB2114" i="3"/>
  <c r="AA809" i="3"/>
  <c r="AA1784" i="3"/>
  <c r="AA2476" i="3"/>
  <c r="AA674" i="3"/>
  <c r="AB525" i="3"/>
  <c r="AA449" i="3"/>
  <c r="AB1332" i="3"/>
  <c r="AA1416" i="3"/>
  <c r="AB2232" i="3"/>
  <c r="AA2361" i="3"/>
  <c r="AB2053" i="3"/>
  <c r="AB2226" i="3"/>
  <c r="AB2231" i="3"/>
  <c r="AB2339" i="3"/>
  <c r="AB1412" i="3"/>
  <c r="AA698" i="3"/>
  <c r="AA78" i="3"/>
  <c r="AB152" i="3"/>
  <c r="AB658" i="3"/>
  <c r="AA642" i="3"/>
  <c r="AA202" i="3"/>
  <c r="AB555" i="3"/>
  <c r="AB475" i="3"/>
  <c r="AB1954" i="3"/>
  <c r="AB1772" i="3"/>
  <c r="AB1862" i="3"/>
  <c r="AA769" i="3"/>
  <c r="AB855" i="3"/>
  <c r="AA1062" i="3"/>
  <c r="AA649" i="3"/>
  <c r="AA2218" i="3"/>
  <c r="AA348" i="3"/>
  <c r="AA490" i="3"/>
  <c r="AA1333" i="3"/>
  <c r="AA1803" i="3"/>
  <c r="AA1656" i="3"/>
  <c r="AA164" i="3"/>
  <c r="AA1650" i="3"/>
  <c r="AA749" i="3"/>
  <c r="AA2161" i="3"/>
  <c r="AA2188" i="3"/>
  <c r="AB2118" i="3"/>
  <c r="AA1845" i="3"/>
  <c r="AA1611" i="3"/>
  <c r="AB1207" i="3"/>
  <c r="AB1489" i="3"/>
  <c r="AB1930" i="3"/>
  <c r="AA1531" i="3"/>
  <c r="AB2170" i="3"/>
  <c r="AB783" i="3"/>
  <c r="AA1132" i="3"/>
  <c r="AB1482" i="3"/>
  <c r="AB1823" i="3"/>
  <c r="AA981" i="3"/>
  <c r="AB2376" i="3"/>
  <c r="AB1866" i="3"/>
  <c r="AB2175" i="3"/>
  <c r="AB1007" i="3"/>
  <c r="AB1441" i="3"/>
  <c r="AA978" i="3"/>
  <c r="AA1953" i="3"/>
  <c r="AA2461" i="3"/>
  <c r="AA1460" i="3"/>
  <c r="AA1704" i="3"/>
  <c r="AA1823" i="3"/>
  <c r="AA1885" i="3"/>
  <c r="AA921" i="3"/>
  <c r="AA255" i="3"/>
  <c r="AA1023" i="3"/>
  <c r="AA138" i="3"/>
  <c r="AA448" i="3"/>
  <c r="AA1080" i="3"/>
  <c r="AA147" i="3"/>
  <c r="AA2155" i="3"/>
  <c r="AA2172" i="3"/>
  <c r="AA486" i="3"/>
  <c r="AB1588" i="3"/>
  <c r="AB902" i="3"/>
  <c r="AB2025" i="3"/>
  <c r="AB499" i="3"/>
  <c r="AB156" i="3"/>
  <c r="AB883" i="3"/>
  <c r="AB909" i="3"/>
  <c r="AB523" i="3"/>
  <c r="AB867" i="3"/>
  <c r="AB839" i="3"/>
  <c r="AA593" i="3"/>
  <c r="AB1072" i="3"/>
  <c r="AB662" i="3"/>
  <c r="AB129" i="3"/>
  <c r="AB586" i="3"/>
  <c r="AB160" i="3"/>
  <c r="AA1752" i="3"/>
  <c r="AB1713" i="3"/>
  <c r="AB1595" i="3"/>
  <c r="AB377" i="3"/>
  <c r="AA277" i="3"/>
  <c r="AA553" i="3"/>
  <c r="AA1072" i="3"/>
  <c r="AA1993" i="3"/>
  <c r="AA2509" i="3"/>
  <c r="AA511" i="3"/>
  <c r="AA1512" i="3"/>
  <c r="AA1056" i="3"/>
  <c r="AA1646" i="3"/>
  <c r="AB956" i="3"/>
  <c r="AB1322" i="3"/>
  <c r="AB1447" i="3"/>
  <c r="AA1958" i="3"/>
  <c r="AB1169" i="3"/>
  <c r="AB418" i="3"/>
  <c r="AA1407" i="3"/>
  <c r="AB2322" i="3"/>
  <c r="AB73" i="3"/>
  <c r="AB636" i="3"/>
  <c r="AB2038" i="3"/>
  <c r="AB1242" i="3"/>
  <c r="AB1583" i="3"/>
  <c r="AA1346" i="3"/>
  <c r="AB1421" i="3"/>
  <c r="AB1291" i="3"/>
  <c r="AB2092" i="3"/>
  <c r="AB1864" i="3"/>
  <c r="AA1051" i="3"/>
  <c r="AA1283" i="3"/>
  <c r="AA2453" i="3"/>
  <c r="AA317" i="3"/>
  <c r="AA1091" i="3"/>
  <c r="AA914" i="3"/>
  <c r="AA61" i="3"/>
  <c r="AA60" i="3"/>
  <c r="AA2366" i="3"/>
  <c r="AA330" i="3"/>
  <c r="AB1946" i="3"/>
  <c r="AB1459" i="3"/>
  <c r="AB598" i="3"/>
  <c r="AA999" i="3"/>
  <c r="AB2501" i="3"/>
  <c r="AB352" i="3"/>
  <c r="AB1056" i="3"/>
  <c r="AB1390" i="3"/>
  <c r="AB359" i="3"/>
  <c r="AA1257" i="3"/>
  <c r="AA2413" i="3"/>
  <c r="AA1537" i="3"/>
  <c r="AA1107" i="3"/>
  <c r="AA39" i="3"/>
  <c r="AA1814" i="3"/>
  <c r="AA1739" i="3"/>
  <c r="AA2203" i="3"/>
  <c r="AA1575" i="3"/>
  <c r="AA487" i="3"/>
  <c r="AA596" i="3"/>
  <c r="AB1349" i="3"/>
  <c r="AB2447" i="3"/>
  <c r="AB1139" i="3"/>
  <c r="AB1160" i="3"/>
  <c r="AB42" i="3"/>
  <c r="AB669" i="3"/>
  <c r="AA2268" i="3"/>
  <c r="AB1239" i="3"/>
  <c r="AB1099" i="3"/>
  <c r="AB543" i="3"/>
  <c r="AA1788" i="3"/>
  <c r="AA1167" i="3"/>
  <c r="AA1406" i="3"/>
  <c r="AA115" i="3"/>
  <c r="AA565" i="3"/>
  <c r="AA1433" i="3"/>
  <c r="AA47" i="3"/>
  <c r="AA1660" i="3"/>
  <c r="AA2323" i="3"/>
  <c r="AA1504" i="3"/>
  <c r="AA869" i="3"/>
  <c r="AA547" i="3"/>
  <c r="AA702" i="3"/>
  <c r="AB393" i="3"/>
  <c r="AB1895" i="3"/>
  <c r="AB529" i="3"/>
  <c r="AB2329" i="3"/>
  <c r="AB275" i="3"/>
  <c r="AB1756" i="3"/>
  <c r="AB2105" i="3"/>
  <c r="AA232" i="3"/>
  <c r="AB1423" i="3"/>
  <c r="AB2334" i="3"/>
  <c r="AB1961" i="3"/>
  <c r="AB1748" i="3"/>
  <c r="AB1652" i="3"/>
  <c r="AB1729" i="3"/>
  <c r="AB364" i="3"/>
  <c r="AB1945" i="3"/>
  <c r="AB1255" i="3"/>
  <c r="AA1173" i="3"/>
  <c r="AB1205" i="3"/>
  <c r="AB133" i="3"/>
  <c r="AA440" i="3"/>
  <c r="AA65" i="3"/>
  <c r="AA1532" i="3"/>
  <c r="AA2293" i="3"/>
  <c r="AA1541" i="3"/>
  <c r="AA1910" i="3"/>
  <c r="AA930" i="3"/>
  <c r="AA1884" i="3"/>
  <c r="AA1036" i="3"/>
  <c r="AA1221" i="3"/>
  <c r="AA530" i="3"/>
  <c r="AA173" i="3"/>
  <c r="AA461" i="3"/>
  <c r="AB1923" i="3"/>
  <c r="AA1463" i="3"/>
  <c r="AA2033" i="3"/>
  <c r="AA911" i="3"/>
  <c r="AA733" i="3"/>
  <c r="AA459" i="3"/>
  <c r="AA1150" i="3"/>
  <c r="AB960" i="3"/>
  <c r="AB1051" i="3"/>
  <c r="AB688" i="3"/>
  <c r="AB166" i="3"/>
  <c r="AB871" i="3"/>
  <c r="AA2057" i="3"/>
  <c r="AB264" i="3"/>
  <c r="AA2101" i="3"/>
  <c r="AB1707" i="3"/>
  <c r="AA1205" i="3"/>
  <c r="AA1225" i="3"/>
  <c r="AB2452" i="3"/>
  <c r="AB1849" i="3"/>
  <c r="AB1526" i="3"/>
  <c r="AB1728" i="3"/>
  <c r="AA1403" i="3"/>
  <c r="AA2053" i="3"/>
  <c r="AA1202" i="3"/>
  <c r="AA489" i="3"/>
  <c r="AA1296" i="3"/>
  <c r="AA1276" i="3"/>
  <c r="AA1557" i="3"/>
  <c r="AB2294" i="3"/>
  <c r="AB1165" i="3"/>
  <c r="AA557" i="3"/>
  <c r="AB445" i="3"/>
  <c r="AB2134" i="3"/>
  <c r="AB2489" i="3"/>
  <c r="AB1071" i="3"/>
  <c r="AB2385" i="3"/>
  <c r="AB747" i="3"/>
  <c r="AB676" i="3"/>
  <c r="AB709" i="3"/>
  <c r="AB712" i="3"/>
  <c r="AB505" i="3"/>
  <c r="AB1192" i="3"/>
  <c r="AA761" i="3"/>
  <c r="AA127" i="3"/>
  <c r="AA99" i="3"/>
  <c r="AA992" i="3"/>
  <c r="AA2264" i="3"/>
  <c r="AA677" i="3"/>
  <c r="AA947" i="3"/>
  <c r="AA144" i="3"/>
  <c r="AA570" i="3"/>
  <c r="AB629" i="3"/>
  <c r="AA2193" i="3"/>
  <c r="AB341" i="3"/>
  <c r="AB123" i="3"/>
  <c r="AB1058" i="3"/>
  <c r="AB768" i="3"/>
  <c r="AB946" i="3"/>
  <c r="AB1699" i="3"/>
  <c r="AB1118" i="3"/>
  <c r="AB901" i="3"/>
  <c r="AB1100" i="3"/>
  <c r="AB1189" i="3"/>
  <c r="AB105" i="3"/>
  <c r="AB2365" i="3"/>
  <c r="AB1879" i="3"/>
  <c r="AA1638" i="3"/>
  <c r="AA314" i="3"/>
  <c r="AA651" i="3"/>
  <c r="AA699" i="3"/>
  <c r="AA1300" i="3"/>
  <c r="AA244" i="3"/>
  <c r="AA437" i="3"/>
  <c r="AA1462" i="3"/>
  <c r="AB1353" i="3"/>
  <c r="AB2143" i="3"/>
  <c r="AB1660" i="3"/>
  <c r="AB844" i="3"/>
  <c r="AB2110" i="3"/>
  <c r="AA218" i="3"/>
  <c r="AB117" i="3"/>
  <c r="AA928" i="3"/>
  <c r="AA1521" i="3"/>
  <c r="AA1605" i="3"/>
  <c r="AA177" i="3"/>
  <c r="AA2463" i="3"/>
  <c r="AA104" i="3"/>
  <c r="AA2489" i="3"/>
  <c r="AA1181" i="3"/>
  <c r="AA142" i="3"/>
  <c r="AA2063" i="3"/>
  <c r="AA549" i="3"/>
  <c r="AA1954" i="3"/>
  <c r="AB882" i="3"/>
  <c r="AB2507" i="3"/>
  <c r="AB1473" i="3"/>
  <c r="AA1528" i="3"/>
  <c r="AB2174" i="3"/>
  <c r="AB1612" i="3"/>
  <c r="AA167" i="3"/>
  <c r="AA1349" i="3"/>
  <c r="AA1599" i="3"/>
  <c r="AA2455" i="3"/>
  <c r="AA2327" i="3"/>
  <c r="AB343" i="3"/>
  <c r="AA609" i="3"/>
  <c r="AB672" i="3"/>
  <c r="AB2089" i="3"/>
  <c r="AB2212" i="3"/>
  <c r="AB644" i="3"/>
  <c r="AA1241" i="3"/>
  <c r="AA221" i="3"/>
  <c r="AA2059" i="3"/>
  <c r="AA2271" i="3"/>
  <c r="AA1057" i="3"/>
  <c r="AA1749" i="3"/>
  <c r="AA2122" i="3"/>
  <c r="AB879" i="3"/>
  <c r="AB1972" i="3"/>
  <c r="AB840" i="3"/>
  <c r="AB1502" i="3"/>
  <c r="AB379" i="3"/>
  <c r="AB190" i="3"/>
  <c r="AA321" i="3"/>
  <c r="AA308" i="3"/>
  <c r="AA1316" i="3"/>
  <c r="AA504" i="3"/>
  <c r="AA2314" i="3"/>
  <c r="AB1572" i="3"/>
  <c r="AB250" i="3"/>
  <c r="AB2122" i="3"/>
  <c r="AB417" i="3"/>
  <c r="AA1193" i="3"/>
  <c r="AA2255" i="3"/>
  <c r="AA1357" i="3"/>
  <c r="AA213" i="3"/>
  <c r="AA1979" i="3"/>
  <c r="AA566" i="3"/>
  <c r="AA1623" i="3"/>
  <c r="AA2145" i="3"/>
  <c r="AB716" i="3"/>
  <c r="AB1825" i="3"/>
  <c r="AA812" i="3"/>
  <c r="AA508" i="3"/>
  <c r="AA1353" i="3"/>
  <c r="AA515" i="3"/>
  <c r="AA779" i="3"/>
  <c r="AA2212" i="3"/>
  <c r="AA512" i="3"/>
  <c r="AA413" i="3"/>
  <c r="AB1181" i="3"/>
  <c r="AB1857" i="3"/>
  <c r="AB1607" i="3"/>
  <c r="AB1616" i="3"/>
  <c r="AB460" i="3"/>
  <c r="AB953" i="3"/>
  <c r="AB452" i="3"/>
  <c r="AB641" i="3"/>
  <c r="AB1347" i="3"/>
  <c r="AA920" i="3"/>
  <c r="AA985" i="3"/>
  <c r="AA1937" i="3"/>
  <c r="AA1064" i="3"/>
  <c r="AA1997" i="3"/>
  <c r="AA791" i="3"/>
  <c r="AA1497" i="3"/>
  <c r="AB1693" i="3"/>
  <c r="AB725" i="3"/>
  <c r="AB1885" i="3"/>
  <c r="AB550" i="3"/>
  <c r="AA1088" i="3"/>
  <c r="AA602" i="3"/>
  <c r="AB1075" i="3"/>
  <c r="AA1358" i="3"/>
  <c r="AA1485" i="3"/>
  <c r="AA2274" i="3"/>
  <c r="AA2448" i="3"/>
  <c r="AA622" i="3"/>
  <c r="AA616" i="3"/>
  <c r="AA1079" i="3"/>
  <c r="AA358" i="3"/>
  <c r="AB1095" i="3"/>
  <c r="AB838" i="3"/>
  <c r="AA865" i="3"/>
  <c r="AA841" i="3"/>
  <c r="AA1306" i="3"/>
  <c r="AA443" i="3"/>
  <c r="AA893" i="3"/>
  <c r="AA1699" i="3"/>
  <c r="AA116" i="3"/>
  <c r="AA2084" i="3"/>
  <c r="AA2068" i="3"/>
  <c r="AA1569" i="3"/>
  <c r="AB957" i="3"/>
  <c r="AB2369" i="3"/>
  <c r="AA587" i="3"/>
  <c r="AA727" i="3"/>
  <c r="AA1606" i="3"/>
  <c r="AB1824" i="3"/>
  <c r="AA1482" i="3"/>
  <c r="AB2150" i="3"/>
  <c r="AB1834" i="3"/>
  <c r="AB1881" i="3"/>
  <c r="AA431" i="3"/>
  <c r="AB802" i="3"/>
  <c r="AA231" i="3"/>
  <c r="AA462" i="3"/>
  <c r="AA2386" i="3"/>
  <c r="AA709" i="3"/>
  <c r="AA1812" i="3"/>
  <c r="AA216" i="3"/>
  <c r="AB268" i="3"/>
  <c r="AB912" i="3"/>
  <c r="AB2374" i="3"/>
  <c r="AB1369" i="3"/>
  <c r="AA2353" i="3"/>
  <c r="AA1182" i="3"/>
  <c r="AA137" i="3"/>
  <c r="AA445" i="3"/>
  <c r="AA1327" i="3"/>
  <c r="AA2295" i="3"/>
  <c r="AA1100" i="3"/>
  <c r="AA2117" i="3"/>
  <c r="AB1632" i="3"/>
  <c r="AB2382" i="3"/>
  <c r="AB578" i="3"/>
  <c r="AA1159" i="3"/>
  <c r="AA1728" i="3"/>
  <c r="AA1376" i="3"/>
  <c r="AB41" i="3"/>
  <c r="AB785" i="3"/>
  <c r="AA331" i="3"/>
  <c r="AB1280" i="3"/>
  <c r="AA369" i="3"/>
  <c r="AA2152" i="3"/>
  <c r="AA280" i="3"/>
  <c r="AB1599" i="3"/>
  <c r="AB2392" i="3"/>
  <c r="AA852" i="3"/>
  <c r="AA2201" i="3"/>
  <c r="AA2257" i="3"/>
  <c r="AA1010" i="3"/>
  <c r="AA742" i="3"/>
  <c r="AA473" i="3"/>
  <c r="AA1414" i="3"/>
  <c r="AA1939" i="3"/>
  <c r="AA74" i="3"/>
  <c r="AA2124" i="3"/>
  <c r="AB2247" i="3"/>
  <c r="AA1590" i="3"/>
  <c r="AA345" i="3"/>
  <c r="AB1767" i="3"/>
  <c r="AB1724" i="3"/>
  <c r="AB1112" i="3"/>
  <c r="AB2227" i="3"/>
  <c r="AA1318" i="3"/>
  <c r="AA1470" i="3"/>
  <c r="AA1004" i="3"/>
  <c r="AA650" i="3"/>
  <c r="AA723" i="3"/>
  <c r="AA641" i="3"/>
  <c r="AA1244" i="3"/>
  <c r="AB457" i="3"/>
  <c r="AA299" i="3"/>
  <c r="AB1845" i="3"/>
  <c r="AB1050" i="3"/>
  <c r="AA1385" i="3"/>
  <c r="AA948" i="3"/>
  <c r="AA2443" i="3"/>
  <c r="AA1832" i="3"/>
  <c r="AB1457" i="3"/>
  <c r="AB2203" i="3"/>
  <c r="AB2186" i="3"/>
  <c r="AB531" i="3"/>
  <c r="AB49" i="3"/>
  <c r="AB2178" i="3"/>
  <c r="AB744" i="3"/>
  <c r="AA771" i="3"/>
  <c r="AA2495" i="3"/>
  <c r="AA1629" i="3"/>
  <c r="AA1835" i="3"/>
  <c r="AA839" i="3"/>
  <c r="AB1318" i="3"/>
  <c r="AB1321" i="3"/>
  <c r="AB1074" i="3"/>
  <c r="AB625" i="3"/>
  <c r="AA1926" i="3"/>
  <c r="AA956" i="3"/>
  <c r="AA1786" i="3"/>
  <c r="AA1273" i="3"/>
  <c r="AA181" i="3"/>
  <c r="AA2371" i="3"/>
  <c r="AA1074" i="3"/>
  <c r="AB2161" i="3"/>
  <c r="AB1814" i="3"/>
  <c r="AA1145" i="3"/>
  <c r="AA1833" i="3"/>
  <c r="AA1142" i="3"/>
  <c r="AA576" i="3"/>
  <c r="AA959" i="3"/>
  <c r="AB317" i="3"/>
  <c r="AA1804" i="3"/>
  <c r="AA1299" i="3"/>
  <c r="AA2012" i="3"/>
  <c r="AA1200" i="3"/>
  <c r="AB2106" i="3"/>
  <c r="AB1406" i="3"/>
  <c r="AB987" i="3"/>
  <c r="AA1280" i="3"/>
  <c r="AA2452" i="3"/>
  <c r="AA662" i="3"/>
  <c r="AB2188" i="3"/>
  <c r="AB2155" i="3"/>
  <c r="AA1341" i="3"/>
  <c r="AA418" i="3"/>
  <c r="AB1626" i="3"/>
  <c r="AA1204" i="3"/>
  <c r="AB1645" i="3"/>
  <c r="AA1801" i="3"/>
  <c r="AA2431" i="3"/>
  <c r="AA67" i="3"/>
  <c r="AA2128" i="3"/>
  <c r="AA245" i="3"/>
  <c r="AA1682" i="3"/>
  <c r="AB1792" i="3"/>
  <c r="AB284" i="3"/>
  <c r="AA516" i="3"/>
  <c r="AB1662" i="3"/>
  <c r="AA1775" i="3"/>
  <c r="AA1382" i="3"/>
  <c r="AA416" i="3"/>
  <c r="AB2417" i="3"/>
  <c r="AA1657" i="3"/>
  <c r="AA1659" i="3"/>
  <c r="AA995" i="3"/>
  <c r="AA1288" i="3"/>
  <c r="AA46" i="3"/>
  <c r="AA1354" i="3"/>
  <c r="AA2194" i="3"/>
  <c r="AA501" i="3"/>
  <c r="AB2207" i="3"/>
  <c r="AA2108" i="3"/>
  <c r="AA325" i="3"/>
  <c r="AA1214" i="3"/>
  <c r="AA1147" i="3"/>
  <c r="AA1651" i="3"/>
  <c r="AA1743" i="3"/>
  <c r="AA1176" i="3"/>
  <c r="AA950" i="3"/>
  <c r="AA50" i="3"/>
  <c r="AB502" i="3"/>
  <c r="AB1360" i="3"/>
  <c r="AA991" i="3"/>
  <c r="AB1162" i="3"/>
  <c r="AB2269" i="3"/>
  <c r="AB986" i="3"/>
  <c r="AB2160" i="3"/>
  <c r="AA441" i="3"/>
  <c r="AA2363" i="3"/>
  <c r="AA2433" i="3"/>
  <c r="AA450" i="3"/>
  <c r="AA1982" i="3"/>
  <c r="AA1881" i="3"/>
  <c r="AA590" i="3"/>
  <c r="AA2333" i="3"/>
  <c r="AA1135" i="3"/>
  <c r="AA816" i="3"/>
  <c r="AA627" i="3"/>
  <c r="AA227" i="3"/>
  <c r="AA1842" i="3"/>
  <c r="AA2441" i="3"/>
  <c r="AA1560" i="3"/>
  <c r="AA1635" i="3"/>
  <c r="AA2082" i="3"/>
  <c r="AA1496" i="3"/>
  <c r="AA2301" i="3"/>
  <c r="AA37" i="3"/>
  <c r="AB1488" i="3"/>
  <c r="AB1778" i="3"/>
  <c r="AA1960" i="3"/>
  <c r="AA1348" i="3"/>
  <c r="AA402" i="3"/>
  <c r="AA1090" i="3"/>
  <c r="AA2311" i="3"/>
  <c r="AB1212" i="3"/>
  <c r="AB1790" i="3"/>
  <c r="AA714" i="3"/>
  <c r="AA670" i="3"/>
  <c r="AA1641" i="3"/>
  <c r="AA838" i="3"/>
  <c r="AA834" i="3"/>
  <c r="AA837" i="3"/>
  <c r="AA1628" i="3"/>
  <c r="AA2064" i="3"/>
  <c r="AA2296" i="3"/>
  <c r="AB414" i="3"/>
  <c r="AA1765" i="3"/>
  <c r="AB728" i="3"/>
  <c r="AA94" i="3"/>
  <c r="AA525" i="3"/>
  <c r="AA2272" i="3"/>
  <c r="AA215" i="3"/>
  <c r="AA283" i="3"/>
  <c r="AA1166" i="3"/>
  <c r="AB451" i="3"/>
  <c r="AA2106" i="3"/>
  <c r="AA1908" i="3"/>
  <c r="AA987" i="3"/>
  <c r="AA818" i="3"/>
  <c r="AA1573" i="3"/>
  <c r="AB2460" i="3"/>
  <c r="AA2499" i="3"/>
  <c r="AA579" i="3"/>
  <c r="AB438" i="3"/>
  <c r="AB2414" i="3"/>
  <c r="AB90" i="3"/>
  <c r="AB1828" i="3"/>
  <c r="AB301" i="3"/>
  <c r="AB501" i="3"/>
  <c r="AA2103" i="3"/>
  <c r="AA787" i="3"/>
  <c r="AA2303" i="3"/>
  <c r="AA1571" i="3"/>
  <c r="AA964" i="3"/>
  <c r="AA2319" i="3"/>
  <c r="AA2395" i="3"/>
  <c r="AA926" i="3"/>
  <c r="AA707" i="3"/>
  <c r="AA1701" i="3"/>
  <c r="AA451" i="3"/>
  <c r="AA377" i="3"/>
  <c r="AA1644" i="3"/>
  <c r="AB145" i="3"/>
  <c r="AB935" i="3"/>
  <c r="AB114" i="3"/>
  <c r="AA1245" i="3"/>
  <c r="AA1183" i="3"/>
  <c r="AA624" i="3"/>
  <c r="AA2337" i="3"/>
  <c r="AA2355" i="3"/>
  <c r="AA272" i="3"/>
  <c r="AA1196" i="3"/>
  <c r="AB616" i="3"/>
  <c r="AA1038" i="3"/>
  <c r="AA732" i="3"/>
  <c r="AB503" i="3"/>
  <c r="AA1086" i="3"/>
  <c r="AA271" i="3"/>
  <c r="AA1565" i="3"/>
  <c r="AA680" i="3"/>
  <c r="AA1962" i="3"/>
  <c r="AA338" i="3"/>
  <c r="AA2432" i="3"/>
  <c r="AA134" i="3"/>
  <c r="AA1502" i="3"/>
  <c r="AA128" i="3"/>
  <c r="AB474" i="3"/>
  <c r="AA923" i="3"/>
  <c r="AB1635" i="3"/>
  <c r="AB692" i="3"/>
  <c r="AA1763" i="3"/>
  <c r="AA2727" i="3"/>
  <c r="AB1608" i="3"/>
  <c r="AB355" i="3"/>
  <c r="AA239" i="3"/>
  <c r="AA205" i="3"/>
  <c r="AA689" i="3"/>
  <c r="AA1456" i="3"/>
  <c r="AA2180" i="3"/>
  <c r="AA1039" i="3"/>
  <c r="AA52" i="3"/>
  <c r="AB2145" i="3"/>
  <c r="AA230" i="3"/>
  <c r="AA595" i="3"/>
  <c r="AA1208" i="3"/>
  <c r="AA1506" i="3"/>
  <c r="AA710" i="3"/>
  <c r="AA1624" i="3"/>
  <c r="AA2496" i="3"/>
  <c r="AB1560" i="3"/>
  <c r="AB2221" i="3"/>
  <c r="AB1505" i="3"/>
  <c r="AB2030" i="3"/>
  <c r="AA1211" i="3"/>
  <c r="AA2217" i="3"/>
  <c r="AA1693" i="3"/>
  <c r="AA159" i="3"/>
  <c r="AA1418" i="3"/>
  <c r="AA1535" i="3"/>
  <c r="AA405" i="3"/>
  <c r="AA2299" i="3"/>
  <c r="AA1966" i="3"/>
  <c r="AB2304" i="3"/>
  <c r="AB1293" i="3"/>
  <c r="AA206" i="3"/>
  <c r="AA2372" i="3"/>
  <c r="AA1180" i="3"/>
  <c r="AA2258" i="3"/>
  <c r="AA1240" i="3"/>
  <c r="AA2352" i="3"/>
  <c r="AA1305" i="3"/>
  <c r="AA2304" i="3"/>
  <c r="AA2269" i="3"/>
  <c r="AA807" i="3"/>
  <c r="AA2421" i="3"/>
  <c r="AA633" i="3"/>
  <c r="AB1126" i="3"/>
  <c r="AB1768" i="3"/>
  <c r="AA693" i="3"/>
  <c r="AB618" i="3"/>
  <c r="AA457" i="3"/>
  <c r="AB2358" i="3"/>
  <c r="AB1053" i="3"/>
  <c r="AA217" i="3"/>
  <c r="AB521" i="3"/>
  <c r="AB289" i="3"/>
  <c r="AB2116" i="3"/>
  <c r="AB228" i="3"/>
  <c r="AB518" i="3"/>
  <c r="AA541" i="3"/>
  <c r="AA1292" i="3"/>
  <c r="AB2458" i="3"/>
  <c r="AB326" i="3"/>
  <c r="AA653" i="3"/>
  <c r="AB947" i="3"/>
  <c r="AB39" i="3"/>
  <c r="AB1573" i="3"/>
  <c r="AA1323" i="3"/>
  <c r="AB803" i="3"/>
  <c r="AB617" i="3"/>
  <c r="AA781" i="3"/>
  <c r="AA542" i="3"/>
  <c r="AA1957" i="3"/>
  <c r="AA492" i="3"/>
  <c r="AB1751" i="3"/>
  <c r="AA1807" i="3"/>
  <c r="AB2235" i="3"/>
  <c r="AB600" i="3"/>
  <c r="AB500" i="3"/>
  <c r="AB489" i="3"/>
  <c r="AB661" i="3"/>
  <c r="AB1065" i="3"/>
  <c r="AA1396" i="3"/>
  <c r="AA2507" i="3"/>
  <c r="AB2024" i="3"/>
  <c r="AB1994" i="3"/>
  <c r="AB2469" i="3"/>
  <c r="AB1092" i="3"/>
  <c r="AB1338" i="3"/>
  <c r="AA2040" i="3"/>
  <c r="AB535" i="3"/>
  <c r="AB547" i="3"/>
  <c r="AA1371" i="3"/>
  <c r="AB848" i="3"/>
  <c r="AA118" i="3"/>
  <c r="AB2074" i="3"/>
  <c r="AB214" i="3"/>
  <c r="AA1731" i="3"/>
  <c r="AA936" i="3"/>
  <c r="AA724" i="3"/>
  <c r="AA1592" i="3"/>
  <c r="AA2231" i="3"/>
  <c r="AA1598" i="3"/>
  <c r="AA411" i="3"/>
  <c r="AA2204" i="3"/>
  <c r="AA1476" i="3"/>
  <c r="AA2317" i="3"/>
  <c r="AA1445" i="3"/>
  <c r="AA305" i="3"/>
  <c r="AB137" i="3"/>
  <c r="AB462" i="3"/>
  <c r="AB1982" i="3"/>
  <c r="AB1208" i="3"/>
  <c r="AB2472" i="3"/>
  <c r="AB1281" i="3"/>
  <c r="AA1398" i="3"/>
  <c r="AB1153" i="3"/>
  <c r="AB1695" i="3"/>
  <c r="AB1925" i="3"/>
  <c r="AB815" i="3"/>
  <c r="AB1373" i="3"/>
  <c r="AB1431" i="3"/>
  <c r="AB305" i="3"/>
  <c r="AB1037" i="3"/>
  <c r="AB2062" i="3"/>
  <c r="AB522" i="3"/>
  <c r="AB808" i="3"/>
  <c r="AB2163" i="3"/>
  <c r="AB1455" i="3"/>
  <c r="AB2351" i="3"/>
  <c r="AB2120" i="3"/>
  <c r="AB401" i="3"/>
  <c r="AB1315" i="3"/>
  <c r="AB509" i="3"/>
  <c r="AB2180" i="3"/>
  <c r="AB742" i="3"/>
  <c r="AB977" i="3"/>
  <c r="AB1387" i="3"/>
  <c r="AB859" i="3"/>
  <c r="AB1829" i="3"/>
  <c r="AB654" i="3"/>
  <c r="AB1416" i="3"/>
  <c r="AB388" i="3"/>
  <c r="AB1887" i="3"/>
  <c r="AB1803" i="3"/>
  <c r="AB1629" i="3"/>
  <c r="AB606" i="3"/>
  <c r="AB761" i="3"/>
  <c r="AA192" i="3"/>
  <c r="AB2317" i="3"/>
  <c r="AB2321" i="3"/>
  <c r="AB1357" i="3"/>
  <c r="AB1786" i="3"/>
  <c r="AA2167" i="3"/>
  <c r="AB389" i="3"/>
  <c r="AB397" i="3"/>
  <c r="AB2462" i="3"/>
  <c r="AB1598" i="3"/>
  <c r="AA1925" i="3"/>
  <c r="AB444" i="3"/>
  <c r="AB295" i="3"/>
  <c r="AB2370" i="3"/>
  <c r="AB2427" i="3"/>
  <c r="AB694" i="3"/>
  <c r="AB1013" i="3"/>
  <c r="AB1776" i="3"/>
  <c r="AB906" i="3"/>
  <c r="AB2474" i="3"/>
  <c r="AB1397" i="3"/>
  <c r="AB1110" i="3"/>
  <c r="AB2409" i="3"/>
  <c r="AB2323" i="3"/>
  <c r="AB514" i="3"/>
  <c r="AB2295" i="3"/>
  <c r="AB1705" i="3"/>
  <c r="AB2390" i="3"/>
  <c r="AB287" i="3"/>
  <c r="AB2419" i="3"/>
  <c r="AB908" i="3"/>
  <c r="AB2007" i="3"/>
  <c r="AB1700" i="3"/>
  <c r="AB272" i="3"/>
  <c r="AB1224" i="3"/>
  <c r="AB697" i="3"/>
  <c r="AB1785" i="3"/>
  <c r="AB2259" i="3"/>
  <c r="AB1808" i="3"/>
  <c r="AB1838" i="3"/>
  <c r="AB2305" i="3"/>
  <c r="AB2448" i="3"/>
  <c r="AB2244" i="3"/>
  <c r="AB1706" i="3"/>
  <c r="AB1725" i="3"/>
  <c r="AB2476" i="3"/>
  <c r="AB893" i="3"/>
  <c r="AB624" i="3"/>
  <c r="AB955" i="3"/>
  <c r="AB482" i="3"/>
  <c r="AB2445" i="3"/>
  <c r="AB1548" i="3"/>
  <c r="AB898" i="3"/>
  <c r="AB2422" i="3"/>
  <c r="AB2236" i="3"/>
  <c r="AB406" i="3"/>
  <c r="AB1894" i="3"/>
  <c r="AA427" i="3"/>
  <c r="AA1338" i="3"/>
  <c r="AA1308" i="3"/>
  <c r="AA2470" i="3"/>
  <c r="AA1799" i="3"/>
  <c r="AA1232" i="3"/>
  <c r="AA2025" i="3"/>
  <c r="AA776" i="3"/>
  <c r="AA719" i="3"/>
  <c r="AA1529" i="3"/>
  <c r="AA1862" i="3"/>
  <c r="AA2390" i="3"/>
  <c r="AB345" i="3"/>
  <c r="AB1558" i="3"/>
  <c r="AB596" i="3"/>
  <c r="AB1440" i="3"/>
  <c r="AB172" i="3"/>
  <c r="AB1414" i="3"/>
  <c r="AB1214" i="3"/>
  <c r="AB2395" i="3"/>
  <c r="AB2333" i="3"/>
  <c r="AA237" i="3"/>
  <c r="AB1304" i="3"/>
  <c r="AB1618" i="3"/>
  <c r="AA2151" i="3"/>
  <c r="AB1658" i="3"/>
  <c r="AB2378" i="3"/>
  <c r="AB66" i="3"/>
  <c r="AB313" i="3"/>
  <c r="AB645" i="3"/>
  <c r="AA1581" i="3"/>
  <c r="AB1733" i="3"/>
  <c r="AB2302" i="3"/>
  <c r="AB2136" i="3"/>
  <c r="AB1122" i="3"/>
  <c r="AB1391" i="3"/>
  <c r="AB1215" i="3"/>
  <c r="AB1551" i="3"/>
  <c r="AB1797" i="3"/>
  <c r="AA690" i="3"/>
  <c r="AB2204" i="3"/>
  <c r="AB310" i="3"/>
  <c r="AB628" i="3"/>
  <c r="AB2276" i="3"/>
  <c r="AB1799" i="3"/>
  <c r="AA826" i="3"/>
  <c r="AB653" i="3"/>
  <c r="AA694" i="3"/>
  <c r="AA1233" i="3"/>
  <c r="AA2171" i="3"/>
  <c r="AA1258" i="3"/>
  <c r="AA832" i="3"/>
  <c r="AA979" i="3"/>
  <c r="AA315" i="3"/>
  <c r="AA872" i="3"/>
  <c r="AA2175" i="3"/>
  <c r="AA1264" i="3"/>
  <c r="AA2074" i="3"/>
  <c r="AA1618" i="3"/>
  <c r="AA1373" i="3"/>
  <c r="AB1939" i="3"/>
  <c r="AB1575" i="3"/>
  <c r="AB1979" i="3"/>
  <c r="AB545" i="3"/>
  <c r="AB1703" i="3"/>
  <c r="AB558" i="3"/>
  <c r="AB825" i="3"/>
  <c r="AB566" i="3"/>
  <c r="AB285" i="3"/>
  <c r="AB588" i="3"/>
  <c r="AB1955" i="3"/>
  <c r="AA394" i="3"/>
  <c r="AB2151" i="3"/>
  <c r="AB1681" i="3"/>
  <c r="AB1582" i="3"/>
  <c r="AB1514" i="3"/>
  <c r="AB614" i="3"/>
  <c r="AB1380" i="3"/>
  <c r="AB490" i="3"/>
  <c r="AB1238" i="3"/>
  <c r="AB2488" i="3"/>
  <c r="AA1252" i="3"/>
  <c r="AB1666" i="3"/>
  <c r="AB2066" i="3"/>
  <c r="AB1142" i="3"/>
  <c r="AB1784" i="3"/>
  <c r="AB2300" i="3"/>
  <c r="AB405" i="3"/>
  <c r="AB392" i="3"/>
  <c r="AB1276" i="3"/>
  <c r="AB373" i="3"/>
  <c r="AB1988" i="3"/>
  <c r="AB2320" i="3"/>
  <c r="AB729" i="3"/>
  <c r="AB263" i="3"/>
  <c r="AB718" i="3"/>
  <c r="AB936" i="3"/>
  <c r="AA1157" i="3"/>
  <c r="AA833" i="3"/>
  <c r="AA1872" i="3"/>
  <c r="AB412" i="3"/>
  <c r="AA2029" i="3"/>
  <c r="AB260" i="3"/>
  <c r="AA951" i="3"/>
  <c r="AA2087" i="3"/>
  <c r="AA293" i="3"/>
  <c r="AB941" i="3"/>
  <c r="AB2303" i="3"/>
  <c r="AB626" i="3"/>
  <c r="AB1226" i="3"/>
  <c r="AB1953" i="3"/>
  <c r="AB1788" i="3"/>
  <c r="AB1606" i="3"/>
  <c r="AB533" i="3"/>
  <c r="AB192" i="3"/>
  <c r="AB1298" i="3"/>
  <c r="AB671" i="3"/>
  <c r="AB1328" i="3"/>
  <c r="AA1964" i="3"/>
  <c r="AB951" i="3"/>
  <c r="AB557" i="3"/>
  <c r="AB2404" i="3"/>
  <c r="AB1644" i="3"/>
  <c r="AA513" i="3"/>
  <c r="AB2225" i="3"/>
  <c r="AB1174" i="3"/>
  <c r="AB2047" i="3"/>
  <c r="AB486" i="3"/>
  <c r="AB1069" i="3"/>
  <c r="AB122" i="3"/>
  <c r="AB1340" i="3"/>
  <c r="AB714" i="3"/>
  <c r="AB2468" i="3"/>
  <c r="AB621" i="3"/>
  <c r="AB1196" i="3"/>
  <c r="AB2502" i="3"/>
  <c r="AB637" i="3"/>
  <c r="AA238" i="3"/>
  <c r="AB1073" i="3"/>
  <c r="AA528" i="3"/>
  <c r="AB903" i="3"/>
  <c r="AB1308" i="3"/>
  <c r="AB504" i="3"/>
  <c r="AB675" i="3"/>
  <c r="AB681" i="3"/>
  <c r="AB2208" i="3"/>
  <c r="AA1037" i="3"/>
  <c r="AA1898" i="3"/>
  <c r="AA1523" i="3"/>
  <c r="AA1625" i="3"/>
  <c r="AA389" i="3"/>
  <c r="AA364" i="3"/>
  <c r="AA1164" i="3"/>
  <c r="AA1955" i="3"/>
  <c r="AA365" i="3"/>
  <c r="AA1490" i="3"/>
  <c r="AB2056" i="3"/>
  <c r="AB1202" i="3"/>
  <c r="AB385" i="3"/>
  <c r="AB1973" i="3"/>
  <c r="AB442" i="3"/>
  <c r="AB2012" i="3"/>
  <c r="AB508" i="3"/>
  <c r="AB2478" i="3"/>
  <c r="AB2152" i="3"/>
  <c r="AB2087" i="3"/>
  <c r="AB1755" i="3"/>
  <c r="AB1063" i="3"/>
  <c r="AB1343" i="3"/>
  <c r="AB582" i="3"/>
  <c r="AB1936" i="3"/>
  <c r="AB432" i="3"/>
  <c r="AA753" i="3"/>
  <c r="AB1105" i="3"/>
  <c r="AB1630" i="3"/>
  <c r="AB2337" i="3"/>
  <c r="AB1507" i="3"/>
  <c r="AB797" i="3"/>
  <c r="AB592" i="3"/>
  <c r="AA2373" i="3"/>
  <c r="AB1715" i="3"/>
  <c r="AB971" i="3"/>
  <c r="AB689" i="3"/>
  <c r="AA260" i="3"/>
  <c r="AA346" i="3"/>
  <c r="AB154" i="3"/>
  <c r="AB97" i="3"/>
  <c r="AB237" i="3"/>
  <c r="AB1246" i="3"/>
  <c r="AA1304" i="3"/>
  <c r="AA1905" i="3"/>
  <c r="AA2439" i="3"/>
  <c r="AA898" i="3"/>
  <c r="AA482" i="3"/>
  <c r="AA444" i="3"/>
  <c r="AA1467" i="3"/>
  <c r="AA1711" i="3"/>
  <c r="AA1777" i="3"/>
  <c r="AB2224" i="3"/>
  <c r="AB1719" i="3"/>
  <c r="AB196" i="3"/>
  <c r="AA2332" i="3"/>
  <c r="AB633" i="3"/>
  <c r="AB985" i="3"/>
  <c r="AA1846" i="3"/>
  <c r="AB1119" i="3"/>
  <c r="AA2018" i="3"/>
  <c r="AB1090" i="3"/>
  <c r="AB2348" i="3"/>
  <c r="AB1091" i="3"/>
  <c r="AA617" i="3"/>
  <c r="AB168" i="3"/>
  <c r="AB1210" i="3"/>
  <c r="AB149" i="3"/>
  <c r="AB1325" i="3"/>
  <c r="AA706" i="3"/>
  <c r="AB1413" i="3"/>
  <c r="AB1521" i="3"/>
  <c r="AB2051" i="3"/>
  <c r="AB2450" i="3"/>
  <c r="AB1487" i="3"/>
  <c r="AB1216" i="3"/>
  <c r="AB737" i="3"/>
  <c r="AB322" i="3"/>
  <c r="AB396" i="3"/>
  <c r="AB1723" i="3"/>
  <c r="AB1456" i="3"/>
  <c r="AB140" i="3"/>
  <c r="AB1433" i="3"/>
  <c r="AB995" i="3"/>
  <c r="AB2343" i="3"/>
  <c r="AB1382" i="3"/>
  <c r="AB2205" i="3"/>
  <c r="AB851" i="3"/>
  <c r="AB357" i="3"/>
  <c r="AB609" i="3"/>
  <c r="AB315" i="3"/>
  <c r="AB1561" i="3"/>
  <c r="AB1363" i="3"/>
  <c r="AB767" i="3"/>
  <c r="AA92" i="3"/>
  <c r="AA1163" i="3"/>
  <c r="AB572" i="3"/>
  <c r="AB1492" i="3"/>
  <c r="AB1068" i="3"/>
  <c r="AB1469" i="3"/>
  <c r="AB1841" i="3"/>
  <c r="AA1633" i="3"/>
  <c r="AA1834" i="3"/>
  <c r="AA919" i="3"/>
  <c r="AA743" i="3"/>
  <c r="AA2445" i="3"/>
  <c r="AB1777" i="3"/>
  <c r="AB565" i="3"/>
  <c r="AB2189" i="3"/>
  <c r="AB1867" i="3"/>
  <c r="AB232" i="3"/>
  <c r="AB1134" i="3"/>
  <c r="AB2243" i="3"/>
  <c r="AB685" i="3"/>
  <c r="AB1858" i="3"/>
  <c r="AB2104" i="3"/>
  <c r="AB1244" i="3"/>
  <c r="AB1356" i="3"/>
  <c r="AB2490" i="3"/>
  <c r="AB2124" i="3"/>
  <c r="AB517" i="3"/>
  <c r="AB524" i="3"/>
  <c r="AB2050" i="3"/>
  <c r="AB741" i="3"/>
  <c r="AA1126" i="3"/>
  <c r="AB942" i="3"/>
  <c r="AB353" i="3"/>
  <c r="AB967" i="3"/>
  <c r="AB349" i="3"/>
  <c r="AB2230" i="3"/>
  <c r="AB212" i="3"/>
  <c r="AA1410" i="3"/>
  <c r="AB1802" i="3"/>
  <c r="AB1566" i="3"/>
  <c r="AB2356" i="3"/>
  <c r="AB1624" i="3"/>
  <c r="AA824" i="3"/>
  <c r="AB835" i="3"/>
  <c r="AB497" i="3"/>
  <c r="X8" i="3"/>
  <c r="AB1592" i="3"/>
  <c r="AB92" i="3"/>
  <c r="AA1015" i="3"/>
  <c r="AA2256" i="3"/>
  <c r="AA560" i="3"/>
  <c r="AA888" i="3"/>
  <c r="AA1260" i="3"/>
  <c r="AA1440" i="3"/>
  <c r="AA66" i="3"/>
  <c r="AB2433" i="3"/>
  <c r="AB450" i="3"/>
  <c r="AB86" i="3"/>
  <c r="AB1041" i="3"/>
  <c r="AB2383" i="3"/>
  <c r="AB2425" i="3"/>
  <c r="AB843" i="3"/>
  <c r="AA1756" i="3"/>
  <c r="AB1993" i="3"/>
  <c r="AB1204" i="3"/>
  <c r="AB2484" i="3"/>
  <c r="AB2273" i="3"/>
  <c r="AA333" i="3"/>
  <c r="AB2503" i="3"/>
  <c r="AB1372" i="3"/>
  <c r="AB1256" i="3"/>
  <c r="AB1510" i="3"/>
  <c r="AB2423" i="3"/>
  <c r="AB493" i="3"/>
  <c r="AB2058" i="3"/>
  <c r="AB1816" i="3"/>
  <c r="AA2207" i="3"/>
  <c r="AB1120" i="3"/>
  <c r="AB1934" i="3"/>
  <c r="AB1648" i="3"/>
  <c r="AB1842" i="3"/>
  <c r="AB2441" i="3"/>
  <c r="AA151" i="3"/>
  <c r="AB695" i="3"/>
  <c r="AB829" i="3"/>
  <c r="AB2251" i="3"/>
  <c r="AB329" i="3"/>
  <c r="AB1571" i="3"/>
  <c r="AB1711" i="3"/>
  <c r="AB1094" i="3"/>
  <c r="AB1049" i="3"/>
  <c r="AB2434" i="3"/>
  <c r="AB1057" i="3"/>
  <c r="AB1971" i="3"/>
  <c r="AB1951" i="3"/>
  <c r="AB924" i="3"/>
  <c r="AB411" i="3"/>
  <c r="AA1415" i="3"/>
  <c r="AA664" i="3"/>
  <c r="AB1258" i="3"/>
  <c r="AB120" i="3"/>
  <c r="AA962" i="3"/>
  <c r="AA517" i="3"/>
  <c r="AA681" i="3"/>
  <c r="AA397" i="3"/>
  <c r="AA1468" i="3"/>
  <c r="AA2321" i="3"/>
  <c r="AA1325" i="3"/>
  <c r="AA1664" i="3"/>
  <c r="AA1007" i="3"/>
  <c r="AB577" i="3"/>
  <c r="AB1235" i="3"/>
  <c r="AB530" i="3"/>
  <c r="AB1653" i="3"/>
  <c r="AB333" i="3"/>
  <c r="AB787" i="3"/>
  <c r="AB488" i="3"/>
  <c r="AB585" i="3"/>
  <c r="AB2059" i="3"/>
  <c r="AB337" i="3"/>
  <c r="AB2063" i="3"/>
  <c r="AB830" i="3"/>
  <c r="AB549" i="3"/>
  <c r="AA1792" i="3"/>
  <c r="AB1378" i="3"/>
  <c r="AB1076" i="3"/>
  <c r="AB1826" i="3"/>
  <c r="AB554" i="3"/>
  <c r="AB745" i="3"/>
  <c r="AB1115" i="3"/>
  <c r="AB175" i="3"/>
  <c r="AB620" i="3"/>
  <c r="AA1464" i="3"/>
  <c r="AB597" i="3"/>
  <c r="AA2187" i="3"/>
  <c r="AB1665" i="3"/>
  <c r="AB2211" i="3"/>
  <c r="AB2310" i="3"/>
  <c r="AB2271" i="3"/>
  <c r="AB173" i="3"/>
  <c r="AB1396" i="3"/>
  <c r="AB176" i="3"/>
  <c r="AA1360" i="3"/>
  <c r="AB938" i="3"/>
  <c r="AB1339" i="3"/>
  <c r="AB975" i="3"/>
  <c r="AB2362" i="3"/>
  <c r="AB185" i="3"/>
  <c r="AB1621" i="3"/>
  <c r="AB666" i="3"/>
  <c r="AA610" i="3"/>
  <c r="AA169" i="3"/>
  <c r="AA700" i="3"/>
  <c r="AB242" i="3"/>
  <c r="AB1079" i="3"/>
  <c r="AA182" i="3"/>
  <c r="AA2450" i="3"/>
  <c r="AA882" i="3"/>
  <c r="AA296" i="3"/>
  <c r="AB1452" i="3"/>
  <c r="AB74" i="3"/>
  <c r="AB2258" i="3"/>
  <c r="AB1835" i="3"/>
  <c r="AB2255" i="3"/>
  <c r="AA1112" i="3"/>
  <c r="AA2472" i="3"/>
  <c r="AA554" i="3"/>
  <c r="AB701" i="3"/>
  <c r="AB484" i="3"/>
  <c r="AB1663" i="3"/>
  <c r="AB1801" i="3"/>
  <c r="AB179" i="3"/>
  <c r="AA477" i="3"/>
  <c r="AB1178" i="3"/>
  <c r="AB791" i="3"/>
  <c r="AB1198" i="3"/>
  <c r="AB381" i="3"/>
  <c r="AB1029" i="3"/>
  <c r="AB2148" i="3"/>
  <c r="AB2090" i="3"/>
  <c r="AB2500" i="3"/>
  <c r="AB1848" i="3"/>
  <c r="AB2019" i="3"/>
  <c r="AB1093" i="3"/>
  <c r="AB1830" i="3"/>
  <c r="AB2353" i="3"/>
  <c r="AB1319" i="3"/>
  <c r="AB1937" i="3"/>
  <c r="AB1739" i="3"/>
  <c r="AA799" i="3"/>
  <c r="AB1252" i="3"/>
  <c r="AB155" i="3"/>
  <c r="AB321" i="3"/>
  <c r="AB1141" i="3"/>
  <c r="AB1399" i="3"/>
  <c r="AB498" i="3"/>
  <c r="AB184" i="3"/>
  <c r="AB1327" i="3"/>
  <c r="AB2506" i="3"/>
  <c r="AB2068" i="3"/>
  <c r="AB1731" i="3"/>
  <c r="AB1001" i="3"/>
  <c r="AB1377" i="3"/>
  <c r="AB2112" i="3"/>
  <c r="AB2128" i="3"/>
  <c r="AB2028" i="3"/>
  <c r="AB561" i="3"/>
  <c r="AB849" i="3"/>
  <c r="AB2246" i="3"/>
  <c r="AB309" i="3"/>
  <c r="AB481" i="3"/>
  <c r="AB1886" i="3"/>
  <c r="AB1650" i="3"/>
  <c r="AB1388" i="3"/>
  <c r="AB734" i="3"/>
  <c r="AB245" i="3"/>
  <c r="AB1358" i="3"/>
  <c r="AB1940" i="3"/>
  <c r="AB755" i="3"/>
  <c r="AB2437" i="3"/>
  <c r="AB2213" i="3"/>
  <c r="AB934" i="3"/>
  <c r="AB756" i="3"/>
  <c r="AB1240" i="3"/>
  <c r="AB2454" i="3"/>
  <c r="AB2252" i="3"/>
  <c r="AB2073" i="3"/>
  <c r="AB1565" i="3"/>
  <c r="AB542" i="3"/>
  <c r="AB573" i="3"/>
  <c r="AB1145" i="3"/>
  <c r="AB834" i="3"/>
  <c r="AB2228" i="3"/>
  <c r="AB1769" i="3"/>
  <c r="AB1844" i="3"/>
  <c r="AB841" i="3"/>
  <c r="AB2075" i="3"/>
  <c r="AB1690" i="3"/>
  <c r="AB464" i="3"/>
  <c r="AA1151" i="3"/>
  <c r="AA767" i="3"/>
  <c r="AA1295" i="3"/>
  <c r="AA688" i="3"/>
  <c r="AA387" i="3"/>
  <c r="AA1450" i="3"/>
  <c r="AA2354" i="3"/>
  <c r="AA290" i="3"/>
  <c r="AA842" i="3"/>
  <c r="AA1291" i="3"/>
  <c r="AA1736" i="3"/>
  <c r="AA2767" i="3"/>
  <c r="AA1888" i="3"/>
  <c r="AA43" i="3"/>
  <c r="AA1005" i="3"/>
  <c r="AA1127" i="3"/>
  <c r="AA933" i="3"/>
  <c r="AA657" i="3"/>
  <c r="AA2686" i="3"/>
  <c r="AA2702" i="3"/>
  <c r="AA2614" i="3"/>
  <c r="AA1712" i="3"/>
  <c r="AA424" i="3"/>
  <c r="AA2768" i="3"/>
  <c r="AA2660" i="3"/>
  <c r="AA2442" i="3"/>
  <c r="AA2841" i="3"/>
  <c r="AA763" i="3"/>
  <c r="AA2724" i="3"/>
  <c r="AA1742" i="3"/>
  <c r="AA997" i="3"/>
  <c r="AA2381" i="3"/>
  <c r="AA2048" i="3"/>
  <c r="AA1637" i="3"/>
  <c r="AA1600" i="3"/>
  <c r="AA2598" i="3"/>
  <c r="AA2664" i="3"/>
  <c r="AA2263" i="3"/>
  <c r="AA1453" i="3"/>
  <c r="AA376" i="3"/>
  <c r="AA1254" i="3"/>
  <c r="AA1674" i="3"/>
  <c r="AA1574" i="3"/>
  <c r="AA1851" i="3"/>
  <c r="AA2592" i="3"/>
  <c r="AA1020" i="3"/>
  <c r="AA2606" i="3"/>
  <c r="AA2647" i="3"/>
  <c r="AA1806" i="3"/>
  <c r="AA1676" i="3"/>
  <c r="AA2165" i="3"/>
  <c r="AA2380" i="3"/>
  <c r="AA896" i="3"/>
  <c r="AA2969" i="3"/>
  <c r="AA1927" i="3"/>
  <c r="AA2297" i="3"/>
  <c r="AA300" i="3"/>
  <c r="AA800" i="3"/>
  <c r="AA2055" i="3"/>
  <c r="AA2248" i="3"/>
  <c r="AA200" i="3"/>
  <c r="AA1995" i="3"/>
  <c r="AA1613" i="3"/>
  <c r="AA2934" i="3"/>
  <c r="AA2966" i="3"/>
  <c r="AA2515" i="3"/>
  <c r="AA2420" i="3"/>
  <c r="AA1070" i="3"/>
  <c r="AA929" i="3"/>
  <c r="AA2623" i="3"/>
  <c r="AA973" i="3"/>
  <c r="AA87" i="3"/>
  <c r="AA861" i="3"/>
  <c r="AA1878" i="3"/>
  <c r="AA162" i="3"/>
  <c r="AA129" i="3"/>
  <c r="AA740" i="3"/>
  <c r="AA1246" i="3"/>
  <c r="AA2240" i="3"/>
  <c r="AA2513" i="3"/>
  <c r="AA1921" i="3"/>
  <c r="AA915" i="3"/>
  <c r="AA368" i="3"/>
  <c r="AA589" i="3"/>
  <c r="AA1285" i="3"/>
  <c r="AA2481" i="3"/>
  <c r="AA2179" i="3"/>
  <c r="AA1678" i="3"/>
  <c r="AA101" i="3"/>
  <c r="AA1864" i="3"/>
  <c r="AA1911" i="3"/>
  <c r="AA1821" i="3"/>
  <c r="AA98" i="3"/>
  <c r="AA2023" i="3"/>
  <c r="AA2473" i="3"/>
  <c r="AA1451" i="3"/>
  <c r="AA2275" i="3"/>
  <c r="AA2628" i="3"/>
  <c r="AA2965" i="3"/>
  <c r="AA2595" i="3"/>
  <c r="AA1762" i="3"/>
  <c r="AA1622" i="3"/>
  <c r="AA1019" i="3"/>
  <c r="AA2288" i="3"/>
  <c r="AA937" i="3"/>
  <c r="AA1889" i="3"/>
  <c r="AA1192" i="3"/>
  <c r="AA193" i="3"/>
  <c r="AA2102" i="3"/>
  <c r="AA100" i="3"/>
  <c r="AA2349" i="3"/>
  <c r="AA1811" i="3"/>
  <c r="AA1197" i="3"/>
  <c r="AA2932" i="3"/>
  <c r="AA2387" i="3"/>
  <c r="AA1761" i="3"/>
  <c r="AA2342" i="3"/>
  <c r="AA2206" i="3"/>
  <c r="AA1791" i="3"/>
  <c r="AA2626" i="3"/>
  <c r="AA1970" i="3"/>
  <c r="AA1710" i="3"/>
  <c r="AA2865" i="3"/>
  <c r="AA1837" i="3"/>
  <c r="AA332" i="3"/>
  <c r="AA412" i="3"/>
  <c r="AA2882" i="3"/>
  <c r="AA1441" i="3"/>
  <c r="AA2697" i="3"/>
  <c r="AA2377" i="3"/>
  <c r="AA1302" i="3"/>
  <c r="AA2133" i="3"/>
  <c r="AA108" i="3"/>
  <c r="AA2085" i="3"/>
  <c r="AA1282" i="3"/>
  <c r="AA2290" i="3"/>
  <c r="AA2219" i="3"/>
  <c r="AA1345" i="3"/>
  <c r="AA1152" i="3"/>
  <c r="AA2276" i="3"/>
  <c r="AA18" i="3"/>
  <c r="AA2017" i="3"/>
  <c r="AA2726" i="3"/>
  <c r="AA2807" i="3"/>
  <c r="AA782" i="3"/>
  <c r="AA1432" i="3"/>
  <c r="AA2602" i="3"/>
  <c r="AA2147" i="3"/>
  <c r="AA161" i="3"/>
  <c r="AA913" i="3"/>
  <c r="AA2501" i="3"/>
  <c r="AA1359" i="3"/>
  <c r="AA2388" i="3"/>
  <c r="AA2144" i="3"/>
  <c r="AA2994" i="3"/>
  <c r="AA2941" i="3"/>
  <c r="AA814" i="3"/>
  <c r="AA163" i="3"/>
  <c r="AA224" i="3"/>
  <c r="AA1883" i="3"/>
  <c r="AA2375" i="3"/>
  <c r="AA2964" i="3"/>
  <c r="AA881" i="3"/>
  <c r="AA889" i="3"/>
  <c r="AA2528" i="3"/>
  <c r="AA1983" i="3"/>
  <c r="AA1670" i="3"/>
  <c r="AA1967" i="3"/>
  <c r="AA2250" i="3"/>
  <c r="AA2689" i="3"/>
  <c r="AA2475" i="3"/>
  <c r="AA917" i="3"/>
  <c r="AA1060" i="3"/>
  <c r="AA2237" i="3"/>
  <c r="AA2197" i="3"/>
  <c r="AA119" i="3"/>
  <c r="AA1865" i="3"/>
  <c r="AA943" i="3"/>
  <c r="AA2471" i="3"/>
  <c r="AA2843" i="3"/>
  <c r="AA2926" i="3"/>
  <c r="AA2618" i="3"/>
  <c r="AA927" i="3"/>
  <c r="AA2612" i="3"/>
  <c r="AA2534" i="3"/>
  <c r="AA1698" i="3"/>
  <c r="AA1919" i="3"/>
  <c r="AA2008" i="3"/>
  <c r="AA717" i="3"/>
  <c r="AA846" i="3"/>
  <c r="AA2214" i="3"/>
  <c r="AA1975" i="3"/>
  <c r="AA2837" i="3"/>
  <c r="AA2389" i="3"/>
  <c r="AA2688" i="3"/>
  <c r="AA2738" i="3"/>
  <c r="AA404" i="3"/>
  <c r="AA728" i="3"/>
  <c r="AA2792" i="3"/>
  <c r="AA1363" i="3"/>
  <c r="AA2306" i="3"/>
  <c r="AA1563" i="3"/>
  <c r="AA555" i="3"/>
  <c r="AA747" i="3"/>
  <c r="AA105" i="3"/>
  <c r="AA857" i="3"/>
  <c r="AA1543" i="3"/>
  <c r="AA1136" i="3"/>
  <c r="AA599" i="3"/>
  <c r="AA479" i="3"/>
  <c r="AA2897" i="3"/>
  <c r="AA806" i="3"/>
  <c r="AA1071" i="3"/>
  <c r="AA57" i="3"/>
  <c r="AA1583" i="3"/>
  <c r="AA81" i="3"/>
  <c r="AA503" i="3"/>
  <c r="AA2446" i="3"/>
  <c r="AA466" i="3"/>
  <c r="AA1794" i="3"/>
  <c r="AA1082" i="3"/>
  <c r="AA2083" i="3"/>
  <c r="AA1827" i="3"/>
  <c r="AA2341" i="3"/>
  <c r="AA154" i="3"/>
  <c r="AA407" i="3"/>
  <c r="AA1442" i="3"/>
  <c r="AA273" i="3"/>
  <c r="AA1643" i="3"/>
  <c r="AA2046" i="3"/>
  <c r="AA400" i="3"/>
  <c r="AA1718" i="3"/>
  <c r="AA2095" i="3"/>
  <c r="AA258" i="3"/>
  <c r="AA1894" i="3"/>
  <c r="AA2992" i="3"/>
  <c r="AA692" i="3"/>
  <c r="AA953" i="3"/>
  <c r="AA320" i="3"/>
  <c r="AA922" i="3"/>
  <c r="AA1669" i="3"/>
  <c r="AA2307" i="3"/>
  <c r="AA328" i="3"/>
  <c r="AA2123" i="3"/>
  <c r="AA303" i="3"/>
  <c r="AA1253" i="3"/>
  <c r="AA2428" i="3"/>
  <c r="AA2996" i="3"/>
  <c r="AA1491" i="3"/>
  <c r="AA1367" i="3"/>
  <c r="AA2835" i="3"/>
  <c r="AA2483" i="3"/>
  <c r="AA2426" i="3"/>
  <c r="AA2728" i="3"/>
  <c r="AA860" i="3"/>
  <c r="AA2486" i="3"/>
  <c r="AA2036" i="3"/>
  <c r="AA2032" i="3"/>
  <c r="AA126" i="3"/>
  <c r="AA2003" i="3"/>
  <c r="AA1243" i="3"/>
  <c r="AA1863" i="3"/>
  <c r="AA1475" i="3"/>
  <c r="AA564" i="3"/>
  <c r="AA1448" i="3"/>
  <c r="AA2916" i="3"/>
  <c r="AA1262" i="3"/>
  <c r="AA1364" i="3"/>
  <c r="AA2198" i="3"/>
  <c r="AA2111" i="3"/>
  <c r="AA1907" i="3"/>
  <c r="AA939" i="3"/>
  <c r="AA2202" i="3"/>
  <c r="AA2465" i="3"/>
  <c r="AA2906" i="3"/>
  <c r="AA476" i="3"/>
  <c r="AA2113" i="3"/>
  <c r="AA1249" i="3"/>
  <c r="AA2970" i="3"/>
  <c r="AA1422" i="3"/>
  <c r="AA631" i="3"/>
  <c r="AA2954" i="3"/>
  <c r="AA2137" i="3"/>
  <c r="AA1394" i="3"/>
  <c r="AA2658" i="3"/>
  <c r="AA222" i="3"/>
  <c r="AA684" i="3"/>
  <c r="AA2346" i="3"/>
  <c r="AA2912" i="3"/>
  <c r="AA2125" i="3"/>
  <c r="AA2181" i="3"/>
  <c r="AA820" i="3"/>
  <c r="AA1140" i="3"/>
  <c r="AA2990" i="3"/>
  <c r="AA804" i="3"/>
  <c r="AA2397" i="3"/>
  <c r="AA324" i="3"/>
  <c r="AA2153" i="3"/>
  <c r="AA2734" i="3"/>
  <c r="AA2974" i="3"/>
  <c r="AA2929" i="3"/>
  <c r="AA1720" i="3"/>
  <c r="AA366" i="3"/>
  <c r="AA1313" i="3"/>
  <c r="AA1113" i="3"/>
  <c r="AA2620" i="3"/>
  <c r="AA2097" i="3"/>
  <c r="AA1279" i="3"/>
  <c r="AA2190" i="3"/>
  <c r="AA1478" i="3"/>
  <c r="AA2794" i="3"/>
  <c r="AA2169" i="3"/>
  <c r="AA2928" i="3"/>
  <c r="AA925" i="3"/>
  <c r="AA1294" i="3"/>
  <c r="AA1730" i="3"/>
  <c r="AA1853" i="3"/>
  <c r="AA1439" i="3"/>
  <c r="AA2014" i="3"/>
  <c r="AA2398" i="3"/>
  <c r="AA957" i="3"/>
  <c r="AA632" i="3"/>
  <c r="AA41" i="3"/>
  <c r="AA2162" i="3"/>
  <c r="AA355" i="3"/>
  <c r="AA2824" i="3"/>
  <c r="AA1185" i="3"/>
  <c r="AA2580" i="3"/>
  <c r="AA1234" i="3"/>
  <c r="AA2791" i="3"/>
  <c r="AA1891" i="3"/>
  <c r="AA2800" i="3"/>
  <c r="AA226" i="3"/>
  <c r="AA640" i="3"/>
  <c r="AA1347" i="3"/>
  <c r="AA2236" i="3"/>
  <c r="AA11" i="3"/>
  <c r="AA30" i="3"/>
  <c r="AA845" i="3"/>
  <c r="AA2312" i="3"/>
  <c r="AA1009" i="3"/>
  <c r="AA1866" i="3"/>
  <c r="AA2643" i="3"/>
  <c r="AA2873" i="3"/>
  <c r="AA2703" i="3"/>
  <c r="AA2816" i="3"/>
  <c r="AA2600" i="3"/>
  <c r="AA2233" i="3"/>
  <c r="AA1770" i="3"/>
  <c r="AA1461" i="3"/>
  <c r="AA2344" i="3"/>
  <c r="AA2245" i="3"/>
  <c r="AA1943" i="3"/>
  <c r="AA1384" i="3"/>
  <c r="AA2052" i="3"/>
  <c r="AA265" i="3"/>
  <c r="AA897" i="3"/>
  <c r="AA1428" i="3"/>
  <c r="AA148" i="3"/>
  <c r="AA2511" i="3"/>
  <c r="AA2011" i="3"/>
  <c r="AA1116" i="3"/>
  <c r="AA1722" i="3"/>
  <c r="AA1547" i="3"/>
  <c r="AA2517" i="3"/>
  <c r="AA190" i="3"/>
  <c r="AA2141" i="3"/>
  <c r="AA1963" i="3"/>
  <c r="AA139" i="3"/>
  <c r="AA1634" i="3"/>
  <c r="AA384" i="3"/>
  <c r="AA2157" i="3"/>
  <c r="AA2292" i="3"/>
  <c r="AA1969" i="3"/>
  <c r="AA1717" i="3"/>
  <c r="AA288" i="3"/>
  <c r="AA71" i="3"/>
  <c r="AA1685" i="3"/>
  <c r="AA262" i="3"/>
  <c r="AA2948" i="3"/>
  <c r="AA2215" i="3"/>
  <c r="AA993" i="3"/>
  <c r="AA2903" i="3"/>
  <c r="AA1860" i="3"/>
  <c r="AA382" i="3"/>
  <c r="AA2766" i="3"/>
  <c r="AA759" i="3"/>
  <c r="AA298" i="3"/>
  <c r="AA2708" i="3"/>
  <c r="AA2888" i="3"/>
  <c r="AA2578" i="3"/>
  <c r="AA2582" i="3"/>
  <c r="AA864" i="3"/>
  <c r="AA1527" i="3"/>
  <c r="AA2772" i="3"/>
  <c r="AA380" i="3"/>
  <c r="AA2544" i="3"/>
  <c r="AA1976" i="3"/>
  <c r="AA1337" i="3"/>
  <c r="AA1859" i="3"/>
  <c r="AA1691" i="3"/>
  <c r="AA2006" i="3"/>
  <c r="AA1965" i="3"/>
  <c r="AA1437" i="3"/>
  <c r="AA1903" i="3"/>
  <c r="AA2139" i="3"/>
  <c r="AA1040" i="3"/>
  <c r="AA2630" i="3"/>
  <c r="AA1839" i="3"/>
  <c r="AA1680" i="3"/>
  <c r="AA2555" i="3"/>
  <c r="AA2551" i="3"/>
  <c r="AA598" i="3"/>
  <c r="AA1989" i="3"/>
  <c r="AA2289" i="3"/>
  <c r="AA2615" i="3"/>
  <c r="AA1869" i="3"/>
  <c r="AA2637" i="3"/>
  <c r="AA361" i="3"/>
  <c r="AA1737" i="3"/>
  <c r="AA703" i="3"/>
  <c r="AA2650" i="3"/>
  <c r="AA758" i="3"/>
  <c r="AA1000" i="3"/>
  <c r="AA2154" i="3"/>
  <c r="AA1649" i="3"/>
  <c r="AA2422" i="3"/>
  <c r="AA1479" i="3"/>
  <c r="AA1843" i="3"/>
  <c r="AA2249" i="3"/>
  <c r="AA2416" i="3"/>
  <c r="AA1871" i="3"/>
  <c r="AA1125" i="3"/>
  <c r="AA2957" i="3"/>
  <c r="AA430" i="3"/>
  <c r="AA1589" i="3"/>
  <c r="AA1301" i="3"/>
  <c r="AA2619" i="3"/>
  <c r="AA2634" i="3"/>
  <c r="AA113" i="3"/>
  <c r="AA415" i="3"/>
  <c r="AA1247" i="3"/>
  <c r="AA214" i="3"/>
  <c r="AA736" i="3"/>
  <c r="AA223" i="3"/>
  <c r="AA2149" i="3"/>
  <c r="AA659" i="3"/>
  <c r="AA1880" i="3"/>
  <c r="AA1773" i="3"/>
  <c r="AA2902" i="3"/>
  <c r="AA1513" i="3"/>
  <c r="AA2384" i="3"/>
  <c r="AA1689" i="3"/>
  <c r="AA436" i="3"/>
  <c r="AA2093" i="3"/>
  <c r="AA1854" i="3"/>
  <c r="AA253" i="3"/>
  <c r="AA63" i="3"/>
  <c r="AA1374" i="3"/>
  <c r="AA1498" i="3"/>
  <c r="AA1219" i="3"/>
  <c r="AA2328" i="3"/>
  <c r="AA2901" i="3"/>
  <c r="AA2730" i="3"/>
  <c r="AA1089" i="3"/>
  <c r="AA150" i="3"/>
  <c r="AA189" i="3"/>
  <c r="AA716" i="3"/>
  <c r="AA660" i="3"/>
  <c r="AA676" i="3"/>
  <c r="AA2150" i="3"/>
  <c r="AA848" i="3"/>
  <c r="AA1087" i="3"/>
  <c r="AA1242" i="3"/>
  <c r="AA683" i="3"/>
  <c r="AA986" i="3"/>
  <c r="AA1595" i="3"/>
  <c r="AA2227" i="3"/>
  <c r="AA744" i="3"/>
  <c r="AA170" i="3"/>
  <c r="AA1509" i="3"/>
  <c r="AA1947" i="3"/>
  <c r="AA1959" i="3"/>
  <c r="AA2487" i="3"/>
  <c r="AA2498" i="3"/>
  <c r="AA2953" i="3"/>
  <c r="AA1654" i="3"/>
  <c r="AA2127" i="3"/>
  <c r="AA2196" i="3"/>
  <c r="AA1795" i="3"/>
  <c r="AA398" i="3"/>
  <c r="AA1726" i="3"/>
  <c r="AA2494" i="3"/>
  <c r="AA1097" i="3"/>
  <c r="AA1601" i="3"/>
  <c r="AA1310" i="3"/>
  <c r="AA1667" i="3"/>
  <c r="AA2776" i="3"/>
  <c r="AA2809" i="3"/>
  <c r="AA2410" i="3"/>
  <c r="AA2408" i="3"/>
  <c r="AA2962" i="3"/>
  <c r="AA103" i="3"/>
  <c r="AA2035" i="3"/>
  <c r="AA1335" i="3"/>
  <c r="AA2284" i="3"/>
  <c r="AA760" i="3"/>
  <c r="AA2975" i="3"/>
  <c r="AA836" i="3"/>
  <c r="AA1609" i="3"/>
  <c r="AA1873" i="3"/>
  <c r="AA2418" i="3"/>
  <c r="AA1499" i="3"/>
  <c r="AA2983" i="3"/>
  <c r="AA2253" i="3"/>
  <c r="AA302" i="3"/>
  <c r="AA2444" i="3"/>
  <c r="AA1314" i="3"/>
  <c r="AA2078" i="3"/>
  <c r="AA2955" i="3"/>
  <c r="AA2611" i="3"/>
  <c r="AA2861" i="3"/>
  <c r="AA2653" i="3"/>
  <c r="AA1652" i="3"/>
  <c r="AA945" i="3"/>
  <c r="AA2576" i="3"/>
  <c r="AA785" i="3"/>
  <c r="AA1199" i="3"/>
  <c r="AA1195" i="3"/>
  <c r="AA254" i="3"/>
  <c r="AA2635" i="3"/>
  <c r="AA1555" i="3"/>
  <c r="AA1351" i="3"/>
  <c r="AA20" i="3"/>
  <c r="AA9" i="3"/>
  <c r="AA1702" i="3"/>
  <c r="AA1855" i="3"/>
  <c r="AA1515" i="3"/>
  <c r="AA2081" i="3"/>
  <c r="AA1495" i="3"/>
  <c r="AA157" i="3"/>
  <c r="AA2115" i="3"/>
  <c r="AA792" i="3"/>
  <c r="AA1901" i="3"/>
  <c r="AA2760" i="3"/>
  <c r="AA79" i="3"/>
  <c r="AA1424" i="3"/>
  <c r="AA470" i="3"/>
  <c r="AA2491" i="3"/>
  <c r="AA1721" i="3"/>
  <c r="AA2492" i="3"/>
  <c r="AA2020" i="3"/>
  <c r="AA2183" i="3"/>
  <c r="AA1980" i="3"/>
  <c r="AA2464" i="3"/>
  <c r="AA40" i="3"/>
  <c r="AA356" i="3"/>
  <c r="AA2430" i="3"/>
  <c r="AA2925" i="3"/>
  <c r="AA2521" i="3"/>
  <c r="AA2086" i="3"/>
  <c r="AA2004" i="3"/>
  <c r="AA1331" i="3"/>
  <c r="AA1933" i="3"/>
  <c r="AA2000" i="3"/>
  <c r="AA2407" i="3"/>
  <c r="AA1277" i="3"/>
  <c r="AA2706" i="3"/>
  <c r="AA136" i="3"/>
  <c r="AA423" i="3"/>
  <c r="AA419" i="3"/>
  <c r="AA1604" i="3"/>
  <c r="AA2156" i="3"/>
  <c r="AA266" i="3"/>
  <c r="AA2662" i="3"/>
  <c r="AA2178" i="3"/>
  <c r="AA2037" i="3"/>
  <c r="AA1608" i="3"/>
  <c r="AA2780" i="3"/>
  <c r="AA2646" i="3"/>
  <c r="AA667" i="3"/>
  <c r="AA2071" i="3"/>
  <c r="AA903" i="3"/>
  <c r="AA2523" i="3"/>
  <c r="AA1162" i="3"/>
  <c r="AA2329" i="3"/>
  <c r="AA45" i="3"/>
  <c r="AA2072" i="3"/>
  <c r="AA2764" i="3"/>
  <c r="AA788" i="3"/>
  <c r="AA1708" i="3"/>
  <c r="AA1686" i="3"/>
  <c r="AA2796" i="3"/>
  <c r="AA1361" i="3"/>
  <c r="AA1909" i="3"/>
  <c r="AA1128" i="3"/>
  <c r="AA2525" i="3"/>
  <c r="AA1426" i="3"/>
  <c r="AA1108" i="3"/>
  <c r="AA1915" i="3"/>
  <c r="AA2924" i="3"/>
  <c r="AA2716" i="3"/>
  <c r="AA1840" i="3"/>
  <c r="AA204" i="3"/>
  <c r="AA1968" i="3"/>
  <c r="AA1766" i="3"/>
  <c r="AA2350" i="3"/>
  <c r="AA2590" i="3"/>
  <c r="AA1986" i="3"/>
  <c r="AA2676" i="3"/>
  <c r="AA1897" i="3"/>
  <c r="AA1420" i="3"/>
  <c r="AA1492" i="3"/>
  <c r="AA1143" i="3"/>
  <c r="AA2771" i="3"/>
  <c r="AA2365" i="3"/>
  <c r="AA2762" i="3"/>
  <c r="AA23" i="3"/>
  <c r="AA456" i="3"/>
  <c r="AA1746" i="3"/>
  <c r="AA1882" i="3"/>
  <c r="AA2177" i="3"/>
  <c r="AA1810" i="3"/>
  <c r="AA1472" i="3"/>
  <c r="AA884" i="3"/>
  <c r="AA316" i="3"/>
  <c r="AA766" i="3"/>
  <c r="AA2596" i="3"/>
  <c r="AA475" i="3"/>
  <c r="AB2239" i="3"/>
  <c r="AA2369" i="3"/>
  <c r="AA2763" i="3"/>
  <c r="AA483" i="3"/>
  <c r="AA2174" i="3"/>
  <c r="AA1155" i="3"/>
  <c r="AA29" i="3"/>
  <c r="AA19" i="3"/>
  <c r="AA1454" i="3"/>
  <c r="AA378" i="3"/>
  <c r="AA780" i="3"/>
  <c r="AA635" i="3"/>
  <c r="AA1591" i="3"/>
  <c r="AA133" i="3"/>
  <c r="AA2683" i="3"/>
  <c r="AA49" i="3"/>
  <c r="AA2247" i="3"/>
  <c r="AA89" i="3"/>
  <c r="AA1035" i="3"/>
  <c r="AA2022" i="3"/>
  <c r="AA2967" i="3"/>
  <c r="AA748" i="3"/>
  <c r="AA1046" i="3"/>
  <c r="AA2077" i="3"/>
  <c r="AA379" i="3"/>
  <c r="AA2746" i="3"/>
  <c r="AA2208" i="3"/>
  <c r="AA93" i="3"/>
  <c r="AA178" i="3"/>
  <c r="AA117" i="3"/>
  <c r="AA22" i="3"/>
  <c r="AA77" i="3"/>
  <c r="AB169" i="3"/>
  <c r="AA831" i="3"/>
  <c r="AA274" i="3"/>
  <c r="AA720" i="3"/>
  <c r="AA2038" i="3"/>
  <c r="AA1870" i="3"/>
  <c r="AA644" i="3"/>
  <c r="AA198" i="3"/>
  <c r="AA1017" i="3"/>
  <c r="AA2972" i="3"/>
  <c r="AA58" i="3"/>
  <c r="AA187" i="3"/>
  <c r="AA1259" i="3"/>
  <c r="AA994" i="3"/>
  <c r="AA391" i="3"/>
  <c r="AA1990" i="3"/>
  <c r="AA1270" i="3"/>
  <c r="AA395" i="3"/>
  <c r="AA1713" i="3"/>
  <c r="AA1473" i="3"/>
  <c r="AA2034" i="3"/>
  <c r="AA1050" i="3"/>
  <c r="AA1027" i="3"/>
  <c r="AA17" i="3"/>
  <c r="AA1675" i="3"/>
  <c r="AA2364" i="3"/>
  <c r="AA426" i="3"/>
  <c r="AA1044" i="3"/>
  <c r="AA901" i="3"/>
  <c r="AA1945" i="3"/>
  <c r="AA1449" i="3"/>
  <c r="AA59" i="3"/>
  <c r="AA531" i="3"/>
  <c r="AA73" i="3"/>
  <c r="AA2575" i="3"/>
  <c r="AA2266" i="3"/>
  <c r="AA990" i="3"/>
  <c r="AA2749" i="3"/>
  <c r="AA2030" i="3"/>
  <c r="AA652" i="3"/>
  <c r="AA1526" i="3"/>
  <c r="AA109" i="3"/>
  <c r="AA53" i="3"/>
  <c r="AA15" i="3"/>
  <c r="AA572" i="3"/>
  <c r="AA367" i="3"/>
  <c r="AA1043" i="3"/>
  <c r="AA2105" i="3"/>
  <c r="AA270" i="3"/>
  <c r="AA2804" i="3"/>
  <c r="AA2069" i="3"/>
  <c r="AA166" i="3"/>
  <c r="AA242" i="3"/>
  <c r="AA1075" i="3"/>
  <c r="AA543" i="3"/>
  <c r="AA2638" i="3"/>
  <c r="AA636" i="3"/>
  <c r="AA1771" i="3"/>
  <c r="AA668" i="3"/>
  <c r="AA1778" i="3"/>
  <c r="AA2510" i="3"/>
  <c r="AA2281" i="3"/>
  <c r="AA13" i="3"/>
  <c r="AA362" i="3"/>
  <c r="AA80" i="3"/>
  <c r="AA2039" i="3"/>
  <c r="AA1875" i="3"/>
  <c r="AA2186" i="3"/>
  <c r="AA2852" i="3"/>
  <c r="AA183" i="3"/>
  <c r="AA1095" i="3"/>
  <c r="AA347" i="3"/>
  <c r="AA2026" i="3"/>
  <c r="AA495" i="3"/>
  <c r="AA371" i="3"/>
  <c r="AA1987" i="3"/>
  <c r="AA2642" i="3"/>
  <c r="AA1014" i="3"/>
  <c r="AA658" i="3"/>
  <c r="AA2092" i="3"/>
  <c r="AA33" i="3"/>
  <c r="AA31" i="3"/>
  <c r="AA523" i="3"/>
  <c r="AA97" i="3"/>
  <c r="AA2497" i="3"/>
  <c r="AA251" i="3"/>
  <c r="AA278" i="3"/>
  <c r="AA1099" i="3"/>
  <c r="AA203" i="3"/>
  <c r="AA467" i="3"/>
  <c r="AA1516" i="3"/>
  <c r="AA359" i="3"/>
  <c r="AA95" i="3"/>
  <c r="AA25" i="3"/>
  <c r="AA24" i="3"/>
  <c r="AA38" i="3"/>
  <c r="AA931" i="3"/>
  <c r="AA739" i="3"/>
  <c r="AA894" i="3"/>
  <c r="AA2558" i="3"/>
  <c r="AA2951" i="3"/>
  <c r="AA1612" i="3"/>
  <c r="AB962" i="3"/>
  <c r="AB2753" i="3"/>
  <c r="AB1619" i="3"/>
  <c r="AB403" i="3"/>
  <c r="AB978" i="3"/>
  <c r="AB2947" i="3"/>
  <c r="AB65" i="3"/>
  <c r="AB786" i="3"/>
  <c r="AB732" i="3"/>
  <c r="AB2256" i="3"/>
  <c r="AB431" i="3"/>
  <c r="AB1556" i="3"/>
  <c r="AB2690" i="3"/>
  <c r="AB2033" i="3"/>
  <c r="AB1917" i="3"/>
  <c r="AB769" i="3"/>
  <c r="AB1287" i="3"/>
  <c r="AB1213" i="3"/>
  <c r="AB1615" i="3"/>
  <c r="AB1106" i="3"/>
  <c r="AB319" i="3"/>
  <c r="AB2103" i="3"/>
  <c r="AB2655" i="3"/>
  <c r="AB2718" i="3"/>
  <c r="AB2756" i="3"/>
  <c r="AB1528" i="3"/>
  <c r="AB85" i="3"/>
  <c r="AB206" i="3"/>
  <c r="AB2755" i="3"/>
  <c r="AB399" i="3"/>
  <c r="AB2848" i="3"/>
  <c r="AB363" i="3"/>
  <c r="AB2393" i="3"/>
  <c r="AB2524" i="3"/>
  <c r="AB595" i="3"/>
  <c r="AB331" i="3"/>
  <c r="AB1463" i="3"/>
  <c r="AB1596" i="3"/>
  <c r="AB218" i="3"/>
  <c r="AB2505" i="3"/>
  <c r="AB1211" i="3"/>
  <c r="AB1038" i="3"/>
  <c r="AB2234" i="3"/>
  <c r="AB2803" i="3"/>
  <c r="AB230" i="3"/>
  <c r="AB1371" i="3"/>
  <c r="AB2451" i="3"/>
  <c r="AB1346" i="3"/>
  <c r="AB1950" i="3"/>
  <c r="AB1603" i="3"/>
  <c r="AB1763" i="3"/>
  <c r="AB135" i="3"/>
  <c r="AB1752" i="3"/>
  <c r="AB1184" i="3"/>
  <c r="AB246" i="3"/>
  <c r="AB125" i="3"/>
  <c r="AB69" i="3"/>
  <c r="AB2049" i="3"/>
  <c r="AB2854" i="3"/>
  <c r="AB375" i="3"/>
  <c r="AB1912" i="3"/>
  <c r="AB794" i="3"/>
  <c r="AB2770" i="3"/>
  <c r="AB923" i="3"/>
  <c r="AB1193" i="3"/>
  <c r="AB1203" i="3"/>
  <c r="AB2850" i="3"/>
  <c r="AB2061" i="3"/>
  <c r="AB2142" i="3"/>
  <c r="AB708" i="3"/>
  <c r="AB562" i="3"/>
  <c r="AB1443" i="3"/>
  <c r="AB2512" i="3"/>
  <c r="AB386" i="3"/>
  <c r="AB2961" i="3"/>
  <c r="AB603" i="3"/>
  <c r="AB2268" i="3"/>
  <c r="AB440" i="3"/>
  <c r="AB1587" i="3"/>
  <c r="AB1480" i="3"/>
  <c r="AB174" i="3"/>
  <c r="AB186" i="3"/>
  <c r="AB1350" i="3"/>
  <c r="AB339" i="3"/>
  <c r="AB1966" i="3"/>
  <c r="AB2527" i="3"/>
  <c r="AB1692" i="3"/>
  <c r="AB2029" i="3"/>
  <c r="AB2504" i="3"/>
  <c r="AB2672" i="3"/>
  <c r="AB2021" i="3"/>
  <c r="AB2639" i="3"/>
  <c r="AB593" i="3"/>
  <c r="AB1132" i="3"/>
  <c r="AB202" i="3"/>
  <c r="AB790" i="3"/>
  <c r="AB2787" i="3"/>
  <c r="AB2554" i="3"/>
  <c r="AB664" i="3"/>
  <c r="AB905" i="3"/>
  <c r="AB374" i="3"/>
  <c r="AB1032" i="3"/>
  <c r="AB2833" i="3"/>
  <c r="AB2829" i="3"/>
  <c r="AB700" i="3"/>
  <c r="AB1225" i="3"/>
  <c r="AB1201" i="3"/>
  <c r="AB238" i="3"/>
  <c r="AB1297" i="3"/>
  <c r="AB299" i="3"/>
  <c r="AB2748" i="3"/>
  <c r="AB1209" i="3"/>
  <c r="AB2065" i="3"/>
  <c r="AB2099" i="3"/>
  <c r="AB1157" i="3"/>
  <c r="AB602" i="3"/>
  <c r="AB2881" i="3"/>
  <c r="AB1015" i="3"/>
  <c r="AB1415" i="3"/>
  <c r="AB56" i="3"/>
  <c r="AB370" i="3"/>
  <c r="AB2101" i="3"/>
  <c r="AB1030" i="3"/>
  <c r="AB2722" i="3"/>
  <c r="AB2862" i="3"/>
  <c r="AB619" i="3"/>
  <c r="AB1309" i="3"/>
  <c r="AB1383" i="3"/>
  <c r="AB2920" i="3"/>
  <c r="AB981" i="3"/>
  <c r="AB826" i="3"/>
  <c r="AB1173" i="3"/>
  <c r="AB307" i="3"/>
  <c r="AB351" i="3"/>
  <c r="AB2562" i="3"/>
  <c r="AB346" i="3"/>
  <c r="AB2324" i="3"/>
  <c r="AB2057" i="3"/>
  <c r="AB532" i="3"/>
  <c r="AB2572" i="3"/>
  <c r="AB1435" i="3"/>
  <c r="AB323" i="3"/>
  <c r="AB1753" i="3"/>
  <c r="AB715" i="3"/>
  <c r="AB2548" i="3"/>
  <c r="AB1754" i="3"/>
  <c r="AB1439" i="3"/>
  <c r="AB528" i="3"/>
  <c r="AB2270" i="3"/>
  <c r="AB189" i="3"/>
  <c r="AB1407" i="3"/>
  <c r="AB1191" i="3"/>
  <c r="AB1892" i="3"/>
  <c r="AB642" i="3"/>
  <c r="AB2906" i="3"/>
  <c r="AB1044" i="3"/>
  <c r="AB1990" i="3"/>
  <c r="AB884" i="3"/>
  <c r="AB78" i="3"/>
  <c r="AB1163" i="3"/>
  <c r="AB1472" i="3"/>
  <c r="AB833" i="3"/>
  <c r="AB1047" i="3"/>
  <c r="AB1555" i="3"/>
  <c r="AB2219" i="3"/>
  <c r="AB1872" i="3"/>
  <c r="AB1547" i="3"/>
  <c r="AB2730" i="3"/>
  <c r="AB856" i="3"/>
  <c r="AB361" i="3"/>
  <c r="AB1060" i="3"/>
  <c r="AB1116" i="3"/>
  <c r="AB1676" i="3"/>
  <c r="AB1958" i="3"/>
  <c r="AB2380" i="3"/>
  <c r="AB861" i="3"/>
  <c r="AB1678" i="3"/>
  <c r="AB2071" i="3"/>
  <c r="AB1837" i="3"/>
  <c r="AB476" i="3"/>
  <c r="AB1770" i="3"/>
  <c r="AB118" i="3"/>
  <c r="AB1282" i="3"/>
  <c r="AB1471" i="3"/>
  <c r="AB2014" i="3"/>
  <c r="AB1243" i="3"/>
  <c r="AB2934" i="3"/>
  <c r="AB2966" i="3"/>
  <c r="AB2647" i="3"/>
  <c r="AB1933" i="3"/>
  <c r="AB2039" i="3"/>
  <c r="AB2085" i="3"/>
  <c r="AB430" i="3"/>
  <c r="AB1869" i="3"/>
  <c r="AB2183" i="3"/>
  <c r="AB161" i="3"/>
  <c r="AB424" i="3"/>
  <c r="AB87" i="3"/>
  <c r="AB1891" i="3"/>
  <c r="AB2008" i="3"/>
  <c r="AB2165" i="3"/>
  <c r="AB2192" i="3"/>
  <c r="AB2626" i="3"/>
  <c r="AB2689" i="3"/>
  <c r="AB1853" i="3"/>
  <c r="AB2306" i="3"/>
  <c r="AB2768" i="3"/>
  <c r="AB2055" i="3"/>
  <c r="AB806" i="3"/>
  <c r="AB1089" i="3"/>
  <c r="AB102" i="3"/>
  <c r="AB913" i="3"/>
  <c r="AB1710" i="3"/>
  <c r="AB2612" i="3"/>
  <c r="AB2078" i="3"/>
  <c r="AB1685" i="3"/>
  <c r="AB1906" i="3"/>
  <c r="AB2290" i="3"/>
  <c r="AB1980" i="3"/>
  <c r="AB108" i="3"/>
  <c r="AB1722" i="3"/>
  <c r="AB2637" i="3"/>
  <c r="AB1811" i="3"/>
  <c r="AB2113" i="3"/>
  <c r="AB2528" i="3"/>
  <c r="AB2676" i="3"/>
  <c r="AB2766" i="3"/>
  <c r="AB1589" i="3"/>
  <c r="AB1737" i="3"/>
  <c r="AB1970" i="3"/>
  <c r="AB881" i="3"/>
  <c r="AB1331" i="3"/>
  <c r="AB290" i="3"/>
  <c r="AB335" i="3"/>
  <c r="AB1140" i="3"/>
  <c r="AB2796" i="3"/>
  <c r="AB2623" i="3"/>
  <c r="AB657" i="3"/>
  <c r="AB1986" i="3"/>
  <c r="AB2035" i="3"/>
  <c r="AB2263" i="3"/>
  <c r="AB739" i="3"/>
  <c r="AB2841" i="3"/>
  <c r="AB564" i="3"/>
  <c r="AB2592" i="3"/>
  <c r="AB378" i="3"/>
  <c r="AB1882" i="3"/>
  <c r="AB1531" i="3"/>
  <c r="AB1262" i="3"/>
  <c r="AB300" i="3"/>
  <c r="AB999" i="3"/>
  <c r="AB362" i="3"/>
  <c r="AB2123" i="3"/>
  <c r="AB1509" i="3"/>
  <c r="AB2726" i="3"/>
  <c r="AB1839" i="3"/>
  <c r="AB224" i="3"/>
  <c r="AB1883" i="3"/>
  <c r="AB2924" i="3"/>
  <c r="AB1454" i="3"/>
  <c r="AB2957" i="3"/>
  <c r="AB889" i="3"/>
  <c r="AB390" i="3"/>
  <c r="AB931" i="3"/>
  <c r="AB2095" i="3"/>
  <c r="AB436" i="3"/>
  <c r="AB1847" i="3"/>
  <c r="AB2000" i="3"/>
  <c r="AB2097" i="3"/>
  <c r="AB1478" i="3"/>
  <c r="AB2494" i="3"/>
  <c r="AB2408" i="3"/>
  <c r="AB927" i="3"/>
  <c r="AB814" i="3"/>
  <c r="AB163" i="3"/>
  <c r="AB782" i="3"/>
  <c r="AB1451" i="3"/>
  <c r="AB2006" i="3"/>
  <c r="AB1613" i="3"/>
  <c r="AB1746" i="3"/>
  <c r="AB1432" i="3"/>
  <c r="AB1448" i="3"/>
  <c r="AB1736" i="3"/>
  <c r="AB2903" i="3"/>
  <c r="AB2426" i="3"/>
  <c r="AB2020" i="3"/>
  <c r="AB1806" i="3"/>
  <c r="AB1863" i="3"/>
  <c r="AB2720" i="3"/>
  <c r="AB1880" i="3"/>
  <c r="AB1495" i="3"/>
  <c r="AB2387" i="3"/>
  <c r="AB1125" i="3"/>
  <c r="AB1730" i="3"/>
  <c r="AB1527" i="3"/>
  <c r="AB2525" i="3"/>
  <c r="AB2964" i="3"/>
  <c r="AB1726" i="3"/>
  <c r="AB763" i="3"/>
  <c r="AB1285" i="3"/>
  <c r="AB2491" i="3"/>
  <c r="AB2003" i="3"/>
  <c r="AB2017" i="3"/>
  <c r="AB1919" i="3"/>
  <c r="AB1689" i="3"/>
  <c r="AB2916" i="3"/>
  <c r="AB2233" i="3"/>
  <c r="AB1873" i="3"/>
  <c r="AB2418" i="3"/>
  <c r="AB1088" i="3"/>
  <c r="AB2245" i="3"/>
  <c r="AB1686" i="3"/>
  <c r="AB788" i="3"/>
  <c r="AB2133" i="3"/>
  <c r="AB1989" i="3"/>
  <c r="AB2289" i="3"/>
  <c r="AB2551" i="3"/>
  <c r="AB2177" i="3"/>
  <c r="AB2011" i="3"/>
  <c r="AB1294" i="3"/>
  <c r="AB2615" i="3"/>
  <c r="AB2708" i="3"/>
  <c r="AB2888" i="3"/>
  <c r="AB2901" i="3"/>
  <c r="AB1983" i="3"/>
  <c r="AB1359" i="3"/>
  <c r="AB1765" i="3"/>
  <c r="AB2664" i="3"/>
  <c r="AB2250" i="3"/>
  <c r="AB2446" i="3"/>
  <c r="AB2214" i="3"/>
  <c r="AB1843" i="3"/>
  <c r="AB2328" i="3"/>
  <c r="AB2511" i="3"/>
  <c r="AB2590" i="3"/>
  <c r="AB2444" i="3"/>
  <c r="AB2865" i="3"/>
  <c r="AB1437" i="3"/>
  <c r="AB1903" i="3"/>
  <c r="AB1968" i="3"/>
  <c r="AB1766" i="3"/>
  <c r="AB2686" i="3"/>
  <c r="AB2614" i="3"/>
  <c r="AB1712" i="3"/>
  <c r="AB1475" i="3"/>
  <c r="AB698" i="3"/>
  <c r="AB1082" i="3"/>
  <c r="AB2111" i="3"/>
  <c r="AB1975" i="3"/>
  <c r="AB2284" i="3"/>
  <c r="AB1499" i="3"/>
  <c r="AB1254" i="3"/>
  <c r="AB667" i="3"/>
  <c r="AB897" i="3"/>
  <c r="AB2237" i="3"/>
  <c r="AB2381" i="3"/>
  <c r="AB1943" i="3"/>
  <c r="AB1609" i="3"/>
  <c r="AB302" i="3"/>
  <c r="AB2897" i="3"/>
  <c r="AB456" i="3"/>
  <c r="AB368" i="3"/>
  <c r="AB2083" i="3"/>
  <c r="AB1669" i="3"/>
  <c r="AB1367" i="3"/>
  <c r="AB1871" i="3"/>
  <c r="AB2149" i="3"/>
  <c r="AB2179" i="3"/>
  <c r="AB2843" i="3"/>
  <c r="AB804" i="3"/>
  <c r="AB43" i="3"/>
  <c r="AB2354" i="3"/>
  <c r="AB1634" i="3"/>
  <c r="AB1019" i="3"/>
  <c r="AB1127" i="3"/>
  <c r="AB2724" i="3"/>
  <c r="AB1915" i="3"/>
  <c r="AB2941" i="3"/>
  <c r="AB1424" i="3"/>
  <c r="AB139" i="3"/>
  <c r="AB937" i="3"/>
  <c r="AB288" i="3"/>
  <c r="AB915" i="3"/>
  <c r="AB2389" i="3"/>
  <c r="AB2688" i="3"/>
  <c r="AB2932" i="3"/>
  <c r="AB1337" i="3"/>
  <c r="AB1859" i="3"/>
  <c r="AB2471" i="3"/>
  <c r="AB2292" i="3"/>
  <c r="AB2912" i="3"/>
  <c r="AB119" i="3"/>
  <c r="AB1865" i="3"/>
  <c r="AB1963" i="3"/>
  <c r="AB1821" i="3"/>
  <c r="AB2397" i="3"/>
  <c r="AB1498" i="3"/>
  <c r="AB1840" i="3"/>
  <c r="AB2983" i="3"/>
  <c r="AB356" i="3"/>
  <c r="AB925" i="3"/>
  <c r="AB1479" i="3"/>
  <c r="AB1442" i="3"/>
  <c r="AB2093" i="3"/>
  <c r="AB1959" i="3"/>
  <c r="AB1005" i="3"/>
  <c r="AB1717" i="3"/>
  <c r="AB2630" i="3"/>
  <c r="AB2794" i="3"/>
  <c r="AB2578" i="3"/>
  <c r="AB631" i="3"/>
  <c r="AB1854" i="3"/>
  <c r="AB1361" i="3"/>
  <c r="AB2498" i="3"/>
  <c r="AB792" i="3"/>
  <c r="AB943" i="3"/>
  <c r="AB2375" i="3"/>
  <c r="AB2307" i="3"/>
  <c r="AB328" i="3"/>
  <c r="AB2275" i="3"/>
  <c r="AB2929" i="3"/>
  <c r="AB2139" i="3"/>
  <c r="AB366" i="3"/>
  <c r="AB2464" i="3"/>
  <c r="AB2196" i="3"/>
  <c r="AB1718" i="3"/>
  <c r="AB2606" i="3"/>
  <c r="AB1426" i="3"/>
  <c r="AB1152" i="3"/>
  <c r="AB1691" i="3"/>
  <c r="AB1040" i="3"/>
  <c r="AB204" i="3"/>
  <c r="AB2384" i="3"/>
  <c r="AB939" i="3"/>
  <c r="AB2046" i="3"/>
  <c r="AB1394" i="3"/>
  <c r="AB2925" i="3"/>
  <c r="AB2388" i="3"/>
  <c r="AB2582" i="3"/>
  <c r="AB800" i="3"/>
  <c r="AB2141" i="3"/>
  <c r="AB2595" i="3"/>
  <c r="AB2377" i="3"/>
  <c r="AB2410" i="3"/>
  <c r="AB1364" i="3"/>
  <c r="AB993" i="3"/>
  <c r="AB820" i="3"/>
  <c r="AB157" i="3"/>
  <c r="AB997" i="3"/>
  <c r="AB253" i="3"/>
  <c r="AB2598" i="3"/>
  <c r="AB2975" i="3"/>
  <c r="AB1791" i="3"/>
  <c r="AB1113" i="3"/>
  <c r="AB1219" i="3"/>
  <c r="AB2620" i="3"/>
  <c r="AB2048" i="3"/>
  <c r="AB2052" i="3"/>
  <c r="AB2350" i="3"/>
  <c r="AB148" i="3"/>
  <c r="AB2515" i="3"/>
  <c r="AB2125" i="3"/>
  <c r="AB1515" i="3"/>
  <c r="AB717" i="3"/>
  <c r="AB1921" i="3"/>
  <c r="AB1827" i="3"/>
  <c r="AB2602" i="3"/>
  <c r="AB2249" i="3"/>
  <c r="AB1128" i="3"/>
  <c r="AB470" i="3"/>
  <c r="AB1762" i="3"/>
  <c r="AB2147" i="3"/>
  <c r="AB1453" i="3"/>
  <c r="AB376" i="3"/>
  <c r="AB860" i="3"/>
  <c r="AB1313" i="3"/>
  <c r="AB2040" i="3"/>
  <c r="AB126" i="3"/>
  <c r="AB1969" i="3"/>
  <c r="AB2635" i="3"/>
  <c r="AB1574" i="3"/>
  <c r="AB1851" i="3"/>
  <c r="AB1795" i="3"/>
  <c r="AB2555" i="3"/>
  <c r="AB2344" i="3"/>
  <c r="AB466" i="3"/>
  <c r="AB2902" i="3"/>
  <c r="AB2420" i="3"/>
  <c r="AB98" i="3"/>
  <c r="AB2513" i="3"/>
  <c r="AB2996" i="3"/>
  <c r="AB1136" i="3"/>
  <c r="AB2023" i="3"/>
  <c r="AB2473" i="3"/>
  <c r="AB929" i="3"/>
  <c r="AB2144" i="3"/>
  <c r="AB2197" i="3"/>
  <c r="AB2544" i="3"/>
  <c r="AB2824" i="3"/>
  <c r="AB2628" i="3"/>
  <c r="AB324" i="3"/>
  <c r="AB2248" i="3"/>
  <c r="AB63" i="3"/>
  <c r="AB2153" i="3"/>
  <c r="AB1374" i="3"/>
  <c r="AB2716" i="3"/>
  <c r="AB2349" i="3"/>
  <c r="AB2738" i="3"/>
  <c r="AB1702" i="3"/>
  <c r="AB2660" i="3"/>
  <c r="AB2807" i="3"/>
  <c r="AB864" i="3"/>
  <c r="AB2772" i="3"/>
  <c r="AB2767" i="3"/>
  <c r="AB380" i="3"/>
  <c r="AB1976" i="3"/>
  <c r="AB2760" i="3"/>
  <c r="AB2835" i="3"/>
  <c r="AB2965" i="3"/>
  <c r="AB1335" i="3"/>
  <c r="AB2202" i="3"/>
  <c r="AB2994" i="3"/>
  <c r="AB1721" i="3"/>
  <c r="AB384" i="3"/>
  <c r="AB2492" i="3"/>
  <c r="AB2481" i="3"/>
  <c r="AB2953" i="3"/>
  <c r="AB1860" i="3"/>
  <c r="AB2137" i="3"/>
  <c r="AB1889" i="3"/>
  <c r="AB404" i="3"/>
  <c r="AB2702" i="3"/>
  <c r="AB2534" i="3"/>
  <c r="AB2928" i="3"/>
  <c r="AB1855" i="3"/>
  <c r="AB1600" i="3"/>
  <c r="AB2312" i="3"/>
  <c r="AB1670" i="3"/>
  <c r="AB1967" i="3"/>
  <c r="AB2475" i="3"/>
  <c r="AB1249" i="3"/>
  <c r="AB2442" i="3"/>
  <c r="AB1310" i="3"/>
  <c r="AB2428" i="3"/>
  <c r="AB1513" i="3"/>
  <c r="AB2181" i="3"/>
  <c r="AB1422" i="3"/>
  <c r="AB2486" i="3"/>
  <c r="AB2948" i="3"/>
  <c r="AB2346" i="3"/>
  <c r="AB1070" i="3"/>
  <c r="AB1794" i="3"/>
  <c r="AB2215" i="3"/>
  <c r="AB273" i="3"/>
  <c r="AB2926" i="3"/>
  <c r="AB2962" i="3"/>
  <c r="AB2990" i="3"/>
  <c r="AB103" i="3"/>
  <c r="AB2115" i="3"/>
  <c r="AB1901" i="3"/>
  <c r="AB1108" i="3"/>
  <c r="AB2483" i="3"/>
  <c r="AB2240" i="3"/>
  <c r="AB2728" i="3"/>
  <c r="AB2974" i="3"/>
  <c r="AB1720" i="3"/>
  <c r="AB200" i="3"/>
  <c r="AB2954" i="3"/>
  <c r="AB2288" i="3"/>
  <c r="AB1384" i="3"/>
  <c r="AB2036" i="3"/>
  <c r="AB1654" i="3"/>
  <c r="AB2032" i="3"/>
  <c r="AB1674" i="3"/>
  <c r="AB2521" i="3"/>
  <c r="AB1698" i="3"/>
  <c r="AB1911" i="3"/>
  <c r="AB1667" i="3"/>
  <c r="AB1491" i="3"/>
  <c r="AB1761" i="3"/>
  <c r="AB2416" i="3"/>
  <c r="AB2734" i="3"/>
  <c r="AB2157" i="3"/>
  <c r="AB933" i="3"/>
  <c r="AB2253" i="3"/>
  <c r="AB1020" i="3"/>
  <c r="AB398" i="3"/>
  <c r="AB1302" i="3"/>
  <c r="AB2970" i="3"/>
  <c r="AB2837" i="3"/>
  <c r="AB298" i="3"/>
  <c r="AB1947" i="3"/>
  <c r="AB2487" i="3"/>
  <c r="AB1742" i="3"/>
  <c r="AB2198" i="3"/>
  <c r="AB2600" i="3"/>
  <c r="AB2764" i="3"/>
  <c r="AB1909" i="3"/>
  <c r="AB2206" i="3"/>
  <c r="AB1622" i="3"/>
  <c r="AB1965" i="3"/>
  <c r="AB2697" i="3"/>
  <c r="AB2618" i="3"/>
  <c r="AB40" i="3"/>
  <c r="AB1279" i="3"/>
  <c r="AB2190" i="3"/>
  <c r="AB2127" i="3"/>
  <c r="AB1680" i="3"/>
  <c r="AB2169" i="3"/>
  <c r="AB2086" i="3"/>
  <c r="AB842" i="3"/>
  <c r="AB659" i="3"/>
  <c r="AB1773" i="3"/>
  <c r="AB2776" i="3"/>
  <c r="AB2809" i="3"/>
  <c r="AB845" i="3"/>
  <c r="AB2969" i="3"/>
  <c r="AB1927" i="3"/>
  <c r="AB2297" i="3"/>
  <c r="AB2081" i="3"/>
  <c r="AB2342" i="3"/>
  <c r="AB1888" i="3"/>
  <c r="AB1907" i="3"/>
  <c r="AB1649" i="3"/>
  <c r="AB1601" i="3"/>
  <c r="AB79" i="3"/>
  <c r="AB589" i="3"/>
  <c r="AB1643" i="3"/>
  <c r="AB836" i="3"/>
  <c r="AB400" i="3"/>
  <c r="AB2430" i="3"/>
  <c r="AB846" i="3"/>
  <c r="AB265" i="3"/>
  <c r="AB1428" i="3"/>
  <c r="AB1450" i="3"/>
  <c r="AB1995" i="3"/>
  <c r="AB38" i="3"/>
  <c r="T34" i="3"/>
  <c r="W34" i="3"/>
  <c r="U34" i="3"/>
  <c r="X34" i="3"/>
  <c r="AB19" i="3"/>
  <c r="AB15" i="3"/>
  <c r="AB25" i="3"/>
  <c r="AB33" i="3"/>
  <c r="AB17" i="3"/>
  <c r="AB13" i="3"/>
  <c r="AB9" i="3"/>
  <c r="AB30" i="3"/>
  <c r="AB18" i="3"/>
  <c r="AB23" i="3"/>
  <c r="AB24" i="3"/>
  <c r="AB11" i="3"/>
  <c r="AB22" i="3"/>
  <c r="X28" i="3"/>
  <c r="U28" i="3"/>
  <c r="T28" i="3"/>
  <c r="W28" i="3"/>
  <c r="W26" i="3"/>
  <c r="T26" i="3"/>
  <c r="X26" i="3"/>
  <c r="W12" i="3"/>
  <c r="T12" i="3"/>
  <c r="U12" i="3"/>
  <c r="X12" i="3"/>
  <c r="U8" i="3"/>
  <c r="X27" i="3"/>
  <c r="W27" i="3"/>
  <c r="U27" i="3"/>
  <c r="T27" i="3"/>
  <c r="U14" i="3"/>
  <c r="T14" i="3"/>
  <c r="W14" i="3"/>
  <c r="X14" i="3"/>
  <c r="W32" i="3"/>
  <c r="T32" i="3"/>
  <c r="X32" i="3"/>
  <c r="U32" i="3"/>
  <c r="AB29" i="3"/>
  <c r="AB20" i="3"/>
  <c r="X10" i="3"/>
  <c r="W10" i="3"/>
  <c r="T10" i="3"/>
  <c r="U10" i="3"/>
  <c r="U21" i="3"/>
  <c r="W21" i="3"/>
  <c r="X21" i="3"/>
  <c r="T21" i="3"/>
  <c r="U16" i="3"/>
  <c r="X16" i="3"/>
  <c r="T16" i="3"/>
  <c r="W16" i="3"/>
  <c r="W8" i="3"/>
  <c r="T8" i="3"/>
  <c r="U26" i="3"/>
  <c r="AB31" i="3"/>
  <c r="AB8" i="3" l="1"/>
  <c r="AA28" i="3"/>
  <c r="AA10" i="3"/>
  <c r="AA16" i="3"/>
  <c r="AA21" i="3"/>
  <c r="AA32" i="3"/>
  <c r="AA12" i="3"/>
  <c r="AA14" i="3"/>
  <c r="AA26" i="3"/>
  <c r="AA34" i="3"/>
  <c r="AA8" i="3"/>
  <c r="AA27" i="3"/>
  <c r="AB34" i="3"/>
  <c r="AB10" i="3"/>
  <c r="AB14" i="3"/>
  <c r="AB32" i="3"/>
  <c r="AB21" i="3"/>
  <c r="AB12" i="3"/>
  <c r="AB26" i="3"/>
  <c r="AB28" i="3"/>
  <c r="AB16" i="3"/>
  <c r="AB2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50520-5C6B-4C32-AD2E-15351C4488CD}" keepAlive="1" name="Query - EffortOutcomesAG0" description="Connection to the 'EffortOutcomesAG0' query in the workbook." type="5" refreshedVersion="8" background="1" saveData="1">
    <dbPr connection="Provider=Microsoft.Mashup.OleDb.1;Data Source=$Workbook$;Location=EffortOutcomesAG0;Extended Properties=&quot;&quot;" command="SELECT * FROM [EffortOutcomesAG0]"/>
  </connection>
  <connection id="2" xr16:uid="{F5036D74-51B4-4E9C-918E-BF62EFD58FFE}" keepAlive="1" name="Query - EffortOutcomesAG1_1DayShift" description="Connection to the 'EffortOutcomesAG1_1DayShift' query in the workbook." type="5" refreshedVersion="0" background="1" saveData="1">
    <dbPr connection="Provider=Microsoft.Mashup.OleDb.1;Data Source=$Workbook$;Location=EffortOutcomesAG1_1DayShift;Extended Properties=&quot;&quot;" command="SELECT * FROM [EffortOutcomesAG1_1DayShift]"/>
  </connection>
  <connection id="3" xr16:uid="{7EC82621-CE21-48F0-8983-5AA0B32DD5AF}" keepAlive="1" name="Query - EffortOutcomesAG1-1DS" description="Connection to the 'EffortOutcomesAG1-1DS' query in the workbook." type="5" refreshedVersion="8" background="1" saveData="1">
    <dbPr connection="Provider=Microsoft.Mashup.OleDb.1;Data Source=$Workbook$;Location=EffortOutcomesAG1-1DS;Extended Properties=&quot;&quot;" command="SELECT * FROM [EffortOutcomesAG1-1DS]"/>
  </connection>
  <connection id="4" xr16:uid="{6FE98ABC-7366-4193-AF11-32B87E01CB52}" keepAlive="1" name="Query - Folder" description="Connection to the 'Folder' query in the workbook." type="5" refreshedVersion="0" background="1" saveData="1">
    <dbPr connection="Provider=Microsoft.Mashup.OleDb.1;Data Source=$Workbook$;Location=Folder;Extended Properties=&quot;&quot;" command="SELECT * FROM [Folder]"/>
  </connection>
  <connection id="5" xr16:uid="{A96BA449-7249-4FF9-B0C3-93EB64E85FE1}" keepAlive="1" name="Query - Null Matrix Check" description="Connection to the 'Null Matrix Check' query in the workbook." type="5" refreshedVersion="8" background="1" saveData="1">
    <dbPr connection="Provider=Microsoft.Mashup.OleDb.1;Data Source=$Workbook$;Location=&quot;Null Matrix Check&quot;;Extended Properties=&quot;&quot;" command="SELECT * FROM [Null Matrix Chec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<sst xmlns="http://schemas.openxmlformats.org/spreadsheetml/2006/main" count="9687" uniqueCount="139">
  <si>
    <t>D</t>
  </si>
  <si>
    <t>C</t>
  </si>
  <si>
    <t>A</t>
  </si>
  <si>
    <t>Ap</t>
  </si>
  <si>
    <t>Ei</t>
  </si>
  <si>
    <t>Ii</t>
  </si>
  <si>
    <t>Xp</t>
  </si>
  <si>
    <t>Yp</t>
  </si>
  <si>
    <t>Zp</t>
  </si>
  <si>
    <t>KSb</t>
  </si>
  <si>
    <t>KSc</t>
  </si>
  <si>
    <t>Kx</t>
  </si>
  <si>
    <t>Ky</t>
  </si>
  <si>
    <t>Kz</t>
  </si>
  <si>
    <t>Column2</t>
  </si>
  <si>
    <t>X'</t>
  </si>
  <si>
    <t>KSa</t>
  </si>
  <si>
    <t>KTa</t>
  </si>
  <si>
    <t>KTb</t>
  </si>
  <si>
    <t>KTc</t>
  </si>
  <si>
    <t>KTmag</t>
  </si>
  <si>
    <t>Y'</t>
  </si>
  <si>
    <t>Kpy'i</t>
  </si>
  <si>
    <t>KPy'j</t>
  </si>
  <si>
    <t>KPy'k</t>
  </si>
  <si>
    <t>KPx'i</t>
  </si>
  <si>
    <t>KPx'j</t>
  </si>
  <si>
    <t>KPx'k</t>
  </si>
  <si>
    <t>KSmag</t>
  </si>
  <si>
    <t>Point</t>
  </si>
  <si>
    <t>Scale</t>
  </si>
  <si>
    <t>KPx</t>
  </si>
  <si>
    <t>Kpy</t>
  </si>
  <si>
    <t>KPz</t>
  </si>
  <si>
    <t>a</t>
  </si>
  <si>
    <t>b</t>
  </si>
  <si>
    <t>c</t>
  </si>
  <si>
    <t>Ai</t>
  </si>
  <si>
    <t>Ep</t>
  </si>
  <si>
    <t>Ip</t>
  </si>
  <si>
    <t>Type</t>
  </si>
  <si>
    <t>Position</t>
  </si>
  <si>
    <t>Threshold</t>
  </si>
  <si>
    <t>Sample 10.10.10</t>
  </si>
  <si>
    <t>Period</t>
  </si>
  <si>
    <t>Region</t>
  </si>
  <si>
    <t>Role</t>
  </si>
  <si>
    <t>Apn</t>
  </si>
  <si>
    <t>WARDS</t>
  </si>
  <si>
    <t>Shifts</t>
  </si>
  <si>
    <t>Allocation</t>
  </si>
  <si>
    <t>Demand</t>
  </si>
  <si>
    <t>Capacity</t>
  </si>
  <si>
    <t>Ein</t>
  </si>
  <si>
    <t>BANK</t>
  </si>
  <si>
    <t>CSE</t>
  </si>
  <si>
    <t>AM</t>
  </si>
  <si>
    <t>WATT</t>
  </si>
  <si>
    <t>WARA</t>
  </si>
  <si>
    <t>PM</t>
  </si>
  <si>
    <t>NIGHT</t>
  </si>
  <si>
    <t>RN</t>
  </si>
  <si>
    <t>Iin</t>
  </si>
  <si>
    <t>Date</t>
  </si>
  <si>
    <t>Column1</t>
  </si>
  <si>
    <t>Column12</t>
  </si>
  <si>
    <t>Apx</t>
  </si>
  <si>
    <t>Epn</t>
  </si>
  <si>
    <t>EpX</t>
  </si>
  <si>
    <t>Ipn</t>
  </si>
  <si>
    <t>Ipx</t>
  </si>
  <si>
    <t>X</t>
  </si>
  <si>
    <t>Y</t>
  </si>
  <si>
    <t>Extreme</t>
  </si>
  <si>
    <t>CERT4</t>
  </si>
  <si>
    <t>Folder</t>
  </si>
  <si>
    <t>Other</t>
  </si>
  <si>
    <t>Shift</t>
  </si>
  <si>
    <t>CapacityMaxHC</t>
  </si>
  <si>
    <t>DATESHIFT</t>
  </si>
  <si>
    <t>Location</t>
  </si>
  <si>
    <t>Facility</t>
  </si>
  <si>
    <t>04 Analysis</t>
  </si>
  <si>
    <t>Client</t>
  </si>
  <si>
    <t>SharedPath</t>
  </si>
  <si>
    <t>Calcualted</t>
  </si>
  <si>
    <t>Manual Entry</t>
  </si>
  <si>
    <t>From Computerpath</t>
  </si>
  <si>
    <t>CommonSharedPath</t>
  </si>
  <si>
    <t>ExternalData_3: Getting Data ...</t>
  </si>
  <si>
    <t>C:\Users\Alex\Centri\4. Production - Documents\WFEffectiveness\4.1.1 AGED CARE\01 Christadelphian Aged Care\240715</t>
  </si>
  <si>
    <t>ShiftDurations.ShiftDuration</t>
  </si>
  <si>
    <t>ASHB</t>
  </si>
  <si>
    <t>AIN</t>
  </si>
  <si>
    <t>7/10/2024NIGHT</t>
  </si>
  <si>
    <t>7/10/2024PM</t>
  </si>
  <si>
    <t>7/10/2024AM</t>
  </si>
  <si>
    <t>8/10/2024NIGHT</t>
  </si>
  <si>
    <t>8/10/2024PM</t>
  </si>
  <si>
    <t>8/10/2024AM</t>
  </si>
  <si>
    <t>9/10/2024PM</t>
  </si>
  <si>
    <t>9/10/2024AM</t>
  </si>
  <si>
    <t>9/10/2024NIGHT</t>
  </si>
  <si>
    <t>10/10/2024NIGHT</t>
  </si>
  <si>
    <t>10/10/2024PM</t>
  </si>
  <si>
    <t>10/10/2024AM</t>
  </si>
  <si>
    <t>11/10/2024AM</t>
  </si>
  <si>
    <t>11/10/2024NIGHT</t>
  </si>
  <si>
    <t>11/10/2024PM</t>
  </si>
  <si>
    <t>12/10/2024AM</t>
  </si>
  <si>
    <t>12/10/2024NIGHT</t>
  </si>
  <si>
    <t>12/10/2024PM</t>
  </si>
  <si>
    <t>13/10/2024AM</t>
  </si>
  <si>
    <t>13/10/2024NIGHT</t>
  </si>
  <si>
    <t>13/10/2024PM</t>
  </si>
  <si>
    <t>14/10/2024AM</t>
  </si>
  <si>
    <t>14/10/2024PM</t>
  </si>
  <si>
    <t>14/10/2024NIGHT</t>
  </si>
  <si>
    <t>15/10/2024PM</t>
  </si>
  <si>
    <t>15/10/2024AM</t>
  </si>
  <si>
    <t>15/10/2024NIGHT</t>
  </si>
  <si>
    <t>16/10/2024AM</t>
  </si>
  <si>
    <t>16/10/2024NIGHT</t>
  </si>
  <si>
    <t>16/10/2024PM</t>
  </si>
  <si>
    <t>17/10/2024NIGHT</t>
  </si>
  <si>
    <t>17/10/2024AM</t>
  </si>
  <si>
    <t>17/10/2024PM</t>
  </si>
  <si>
    <t>18/10/2024AM</t>
  </si>
  <si>
    <t>18/10/2024NIGHT</t>
  </si>
  <si>
    <t>18/10/2024PM</t>
  </si>
  <si>
    <t>19/10/2024AM</t>
  </si>
  <si>
    <t>19/10/2024NIGHT</t>
  </si>
  <si>
    <t>19/10/2024PM</t>
  </si>
  <si>
    <t>20/10/2024AM</t>
  </si>
  <si>
    <t>20/10/2024NIGHT</t>
  </si>
  <si>
    <t>20/10/2024PM</t>
  </si>
  <si>
    <t>AINC4</t>
  </si>
  <si>
    <t>DateX</t>
  </si>
  <si>
    <t>COUR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</si>
</sst>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2" fontId="0" fillId="6" borderId="0" xfId="0" applyNumberFormat="1" applyFill="1"/>
    <xf numFmtId="0" fontId="0" fillId="8" borderId="0" xfId="0" applyFill="1"/>
    <xf numFmtId="0" fontId="0" fillId="6" borderId="0" xfId="0" applyFill="1" applyAlignment="1">
      <alignment horizontal="left"/>
    </xf>
    <xf numFmtId="14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2" fillId="9" borderId="0" xfId="1" applyFill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6" fillId="10" borderId="2" xfId="1" applyFont="1" applyFill="1" applyBorder="1" applyAlignment="1">
      <alignment horizontal="left" vertical="top"/>
    </xf>
  </cellXfs>
  <cellStyles count="2">
    <cellStyle name="Normal" xfId="0" builtinId="0"/>
    <cellStyle name="Normal 2" xfId="1" xr:uid="{E6B1FD8D-7354-467B-A9FA-1FF0B0C1DEAF}"/>
  </cellStyles>
  <dxfs count="87">
    <dxf>
      <numFmt numFmtId="19" formatCode="d/mm/yyyy"/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4" formatCode="0.0000"/>
      <fill>
        <patternFill patternType="solid">
          <fgColor indexed="64"/>
          <bgColor theme="2"/>
        </patternFill>
      </fill>
    </dxf>
    <dxf>
      <numFmt numFmtId="19" formatCode="d/mm/yyyy"/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colors>
    <mruColors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Capacity%20Distribution/AC%20Data%202406/BERR/2.%20Calculations/SETTINGS.xlsx" TargetMode="External"/><Relationship Id="rId1" Type="http://schemas.openxmlformats.org/officeDocument/2006/relationships/externalLinkPath" Target="https://centri001.sharepoint.com/sites/3Product/Shared%20Documents/AEM/Capacity%20Distribution/AC%20Data%202406/BERR/2.%20Calculations/SETTING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DimensionPermutations"/>
      <sheetName val="Metadata"/>
      <sheetName val="Query3"/>
      <sheetName val="AllocationExtracted"/>
      <sheetName val="SETTINGS"/>
    </sheetNames>
    <sheetDataSet>
      <sheetData sheetId="0"/>
      <sheetData sheetId="1">
        <row r="43">
          <cell r="B43">
            <v>1.25</v>
          </cell>
        </row>
        <row r="44">
          <cell r="B44">
            <v>1.5</v>
          </cell>
        </row>
        <row r="45">
          <cell r="B45">
            <v>1.5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5528479-EEFA-40C1-A75D-E687CFDED40E}" autoFormatId="16" applyNumberFormats="0" applyBorderFormats="0" applyFontFormats="0" applyPatternFormats="0" applyAlignmentFormats="0" applyWidthHeightFormats="0">
  <queryTableRefresh nextId="85" unboundColumnsLeft="18" unboundColumnsRight="2">
    <queryTableFields count="37">
      <queryTableField id="33" dataBound="0" tableColumnId="1"/>
      <queryTableField id="34" dataBound="0" tableColumnId="8"/>
      <queryTableField id="35" dataBound="0" tableColumnId="10"/>
      <queryTableField id="36" dataBound="0" tableColumnId="11"/>
      <queryTableField id="37" dataBound="0" tableColumnId="12"/>
      <queryTableField id="38" dataBound="0" tableColumnId="13"/>
      <queryTableField id="39" dataBound="0" tableColumnId="15"/>
      <queryTableField id="40" dataBound="0" tableColumnId="16"/>
      <queryTableField id="41" dataBound="0" tableColumnId="18"/>
      <queryTableField id="42" dataBound="0" tableColumnId="19"/>
      <queryTableField id="43" dataBound="0" tableColumnId="20"/>
      <queryTableField id="44" dataBound="0" tableColumnId="21"/>
      <queryTableField id="45" dataBound="0" tableColumnId="22"/>
      <queryTableField id="46" dataBound="0" tableColumnId="23"/>
      <queryTableField id="47" dataBound="0" tableColumnId="24"/>
      <queryTableField id="82" dataBound="0" tableColumnId="36"/>
      <queryTableField id="81" dataBound="0" tableColumnId="35"/>
      <queryTableField id="83" dataBound="0" tableColumnId="37"/>
      <queryTableField id="65" name="Date" tableColumnId="17"/>
      <queryTableField id="2" name="WARDS" tableColumnId="2"/>
      <queryTableField id="3" name="Role" tableColumnId="3"/>
      <queryTableField id="4" name="Shifts" tableColumnId="4"/>
      <queryTableField id="5" name="Allocation" tableColumnId="5"/>
      <queryTableField id="6" name="Demand" tableColumnId="6"/>
      <queryTableField id="7" name="Capacity" tableColumnId="7"/>
      <queryTableField id="9" name="Apn" tableColumnId="9"/>
      <queryTableField id="69" name="Apx" tableColumnId="29"/>
      <queryTableField id="70" name="Ai" tableColumnId="30"/>
      <queryTableField id="71" name="Epn" tableColumnId="31"/>
      <queryTableField id="72" name="EpX" tableColumnId="32"/>
      <queryTableField id="14" name="Ein" tableColumnId="14"/>
      <queryTableField id="73" name="Ipn" tableColumnId="33"/>
      <queryTableField id="74" name="Ipx" tableColumnId="34"/>
      <queryTableField id="60" name="Iin" tableColumnId="25"/>
      <queryTableField id="64" name="Point" tableColumnId="26"/>
      <queryTableField id="67" dataBound="0" tableColumnId="27"/>
      <queryTableField id="68" dataBound="0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942CA6D-84C7-4623-BC99-E9455DBB04AD}" autoFormatId="16" applyNumberFormats="0" applyBorderFormats="0" applyFontFormats="0" applyPatternFormats="0" applyAlignmentFormats="0" applyWidthHeightFormats="0">
  <queryTableRefresh nextId="23">
    <queryTableFields count="6">
      <queryTableField id="18" name="Date" tableColumnId="1"/>
      <queryTableField id="2" name="WARDS" tableColumnId="2"/>
      <queryTableField id="3" name="Shifts" tableColumnId="3"/>
      <queryTableField id="19" name="CERT4" tableColumnId="4"/>
      <queryTableField id="20" name="CSE" tableColumnId="5"/>
      <queryTableField id="21" name="R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977494-164D-43BF-8EF9-1C8D3A962FBE}" autoFormatId="16" applyNumberFormats="0" applyBorderFormats="0" applyFontFormats="0" applyPatternFormats="0" applyAlignmentFormats="0" applyWidthHeightFormats="0">
  <queryTableRefresh nextId="110" unboundColumnsLeft="18" unboundColumnsRight="1">
    <queryTableFields count="40">
      <queryTableField id="33" dataBound="0" tableColumnId="1"/>
      <queryTableField id="34" dataBound="0" tableColumnId="8"/>
      <queryTableField id="35" dataBound="0" tableColumnId="10"/>
      <queryTableField id="36" dataBound="0" tableColumnId="11"/>
      <queryTableField id="37" dataBound="0" tableColumnId="12"/>
      <queryTableField id="38" dataBound="0" tableColumnId="13"/>
      <queryTableField id="39" dataBound="0" tableColumnId="15"/>
      <queryTableField id="40" dataBound="0" tableColumnId="16"/>
      <queryTableField id="41" dataBound="0" tableColumnId="18"/>
      <queryTableField id="42" dataBound="0" tableColumnId="19"/>
      <queryTableField id="43" dataBound="0" tableColumnId="20"/>
      <queryTableField id="44" dataBound="0" tableColumnId="21"/>
      <queryTableField id="45" dataBound="0" tableColumnId="22"/>
      <queryTableField id="46" dataBound="0" tableColumnId="23"/>
      <queryTableField id="47" dataBound="0" tableColumnId="24"/>
      <queryTableField id="82" dataBound="0" tableColumnId="36"/>
      <queryTableField id="81" dataBound="0" tableColumnId="35"/>
      <queryTableField id="83" dataBound="0" tableColumnId="37"/>
      <queryTableField id="94" name="Facility" tableColumnId="38"/>
      <queryTableField id="3" name="Role" tableColumnId="3"/>
      <queryTableField id="87" name="Shift" tableColumnId="2"/>
      <queryTableField id="6" name="Demand" tableColumnId="6"/>
      <queryTableField id="7" name="Capacity" tableColumnId="7"/>
      <queryTableField id="88" name="CapacityMaxHC" tableColumnId="4"/>
      <queryTableField id="5" name="Allocation" tableColumnId="5"/>
      <queryTableField id="89" name="DATESHIFT" tableColumnId="28"/>
      <queryTableField id="99" name="ShiftDurations.ShiftDuration" tableColumnId="40"/>
      <queryTableField id="65" name="Date" tableColumnId="17"/>
      <queryTableField id="108" name="DateX" tableColumnId="39"/>
      <queryTableField id="9" name="Apn" tableColumnId="9"/>
      <queryTableField id="69" name="Apx" tableColumnId="29"/>
      <queryTableField id="70" name="Ai" tableColumnId="30"/>
      <queryTableField id="71" name="Epn" tableColumnId="31"/>
      <queryTableField id="72" name="EpX" tableColumnId="32"/>
      <queryTableField id="14" name="Ein" tableColumnId="14"/>
      <queryTableField id="73" name="Ipn" tableColumnId="33"/>
      <queryTableField id="74" name="Ipx" tableColumnId="34"/>
      <queryTableField id="60" name="Iin" tableColumnId="25"/>
      <queryTableField id="64" name="Point" tableColumnId="26"/>
      <queryTableField id="67" dataBound="0" tableColumnId="2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8C0CB9-3A7E-4C13-AEBE-F6C5B4273ED2}" name="Folder" displayName="Folder" ref="B25:B26" totalsRowShown="0" dataDxfId="67">
  <autoFilter ref="B25:B26" xr:uid="{336E7093-3530-42C5-AF8A-E29B36BB2C09}"/>
  <tableColumns count="1">
    <tableColumn id="1" xr3:uid="{BF1CDD1A-D902-4C81-B20B-F0348D866FCC}" name="Folder" dataDxfId="66">
      <calculatedColumnFormula>Location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486ADE-B022-4925-B350-FC2B5BB36A8C}" name="Sample" displayName="Sample" ref="A5:AE2996" totalsRowShown="0">
  <autoFilter ref="A5:AE2996" xr:uid="{53486ADE-B022-4925-B350-FC2B5BB36A8C}">
    <filterColumn colId="4">
      <filters>
        <filter val="9"/>
      </filters>
    </filterColumn>
    <filterColumn colId="5">
      <filters>
        <filter val="6"/>
      </filters>
    </filterColumn>
  </autoFilter>
  <tableColumns count="31">
    <tableColumn id="26" xr3:uid="{12C0B790-D5B7-4B90-90AA-0FA1133D49AB}" name="Point" dataDxfId="65"/>
    <tableColumn id="13" xr3:uid="{EDC65CBE-3DE6-43CC-8666-8F290A588104}" name="Type" dataDxfId="64"/>
    <tableColumn id="27" xr3:uid="{43128569-5A56-4ABC-B45E-7AED71EC2651}" name="Threshold" dataDxfId="63"/>
    <tableColumn id="28" xr3:uid="{9745DFD1-D6C9-436D-9F8A-7B5DCC05E6D4}" name="Position" dataDxfId="62"/>
    <tableColumn id="25" xr3:uid="{D8C5BDAE-2533-4A68-B47A-7DABC60C4B67}" name="D"/>
    <tableColumn id="24" xr3:uid="{6D84B078-C5A7-4EA2-B74A-1DC782D5F204}" name="C"/>
    <tableColumn id="23" xr3:uid="{22BE9701-353A-4468-AAB7-9AFF57275258}" name="A"/>
    <tableColumn id="22" xr3:uid="{BABBAC6F-1E4E-44D9-8E55-0BE370A2DD42}" name="Ap" dataDxfId="61">
      <calculatedColumnFormula>Sample[[#This Row],[C]]/Sample[[#This Row],[D]]</calculatedColumnFormula>
    </tableColumn>
    <tableColumn id="21" xr3:uid="{FFAFC693-3FCD-427A-8066-7820D0835D04}" name="Ei" dataDxfId="60">
      <calculatedColumnFormula>Sample[[#This Row],[A]]/Sample[[#This Row],[C]]</calculatedColumnFormula>
    </tableColumn>
    <tableColumn id="20" xr3:uid="{67EA8587-969B-476D-86F3-9BD6D027A2AC}" name="Ii" dataDxfId="59">
      <calculatedColumnFormula>Sample[[#This Row],[D]]/Sample[[#This Row],[A]]</calculatedColumnFormula>
    </tableColumn>
    <tableColumn id="12" xr3:uid="{AC27EA97-3D6F-4841-8142-6C3E03DEDEC9}" name="Ai" dataDxfId="58">
      <calculatedColumnFormula>Sample[[#This Row],[A]]/Sample[[#This Row],[D]]</calculatedColumnFormula>
    </tableColumn>
    <tableColumn id="11" xr3:uid="{1FC4FD73-500F-42AB-A42F-344E392C3EAB}" name="Ep" dataDxfId="57">
      <calculatedColumnFormula>Sample[[#This Row],[D]]/Sample[[#This Row],[C]]</calculatedColumnFormula>
    </tableColumn>
    <tableColumn id="10" xr3:uid="{11947C35-C563-4ADA-ABBA-D76F945A6D73}" name="Ip" dataDxfId="56">
      <calculatedColumnFormula>Sample[[#This Row],[C]]/Sample[[#This Row],[A]]</calculatedColumnFormula>
    </tableColumn>
    <tableColumn id="1" xr3:uid="{43CD9F85-F096-4F35-82F3-D39B81EA21A9}" name="Xp">
      <calculatedColumnFormula>LOG(Sample[[#This Row],[Ap]])</calculatedColumnFormula>
    </tableColumn>
    <tableColumn id="2" xr3:uid="{CCE8196F-DCF4-4DE9-B6EB-14B5314BBEEF}" name="Yp">
      <calculatedColumnFormula>LOG(Sample[[#This Row],[Ei]])</calculatedColumnFormula>
    </tableColumn>
    <tableColumn id="3" xr3:uid="{2E36301E-87B9-4EC0-B5F6-468A3D883962}" name="Zp">
      <calculatedColumnFormula>LOG(Sample[[#This Row],[Ii]])</calculatedColumnFormula>
    </tableColumn>
    <tableColumn id="4" xr3:uid="{22428576-D929-49FA-B96D-41F681FB7873}" name="KPx" dataDxfId="55">
      <calculatedColumnFormula>Kx-Sample[[#This Row],[Xp]]</calculatedColumnFormula>
    </tableColumn>
    <tableColumn id="5" xr3:uid="{5BA01ABB-7C3D-4F7F-A2E9-954F27853CAD}" name="Kpy" dataDxfId="54">
      <calculatedColumnFormula>Ky-Sample[[#This Row],[Yp]]</calculatedColumnFormula>
    </tableColumn>
    <tableColumn id="6" xr3:uid="{7225451F-259B-4F44-9011-FD3AC548D242}" name="KPz" dataDxfId="53">
      <calculatedColumnFormula>Kz-Sample[[#This Row],[Zp]]</calculatedColumnFormula>
    </tableColumn>
    <tableColumn id="18" xr3:uid="{89762B5B-4E73-4D8E-83F7-333934D0FE8B}" name="KPx'i" dataDxfId="52">
      <calculatedColumnFormula>Sample[[#This Row],[Kpy]]*KSc-Sample[[#This Row],[KPz]]*KSb</calculatedColumnFormula>
    </tableColumn>
    <tableColumn id="17" xr3:uid="{E1C048A3-C782-419A-9EAE-095EDB0D100D}" name="KPx'j" dataDxfId="51">
      <calculatedColumnFormula>-1*(Sample[[#This Row],[KPx]]*KSc-Sample[[#This Row],[KPz]]*KSa)</calculatedColumnFormula>
    </tableColumn>
    <tableColumn id="16" xr3:uid="{D53B8439-11A7-42A7-959A-73527EC3FFC8}" name="KPx'k" dataDxfId="50">
      <calculatedColumnFormula>(Sample[[#This Row],[KPx]]*$R$2-Sample[[#This Row],[Kpy]]*KSa)</calculatedColumnFormula>
    </tableColumn>
    <tableColumn id="7" xr3:uid="{C71F9036-84DC-4620-BB39-8B423B0752AC}" name="Kpy'i" dataDxfId="49">
      <calculatedColumnFormula>Sample[[#This Row],[Kpy]]*KTc-Sample[[#This Row],[KPz]]*KTb</calculatedColumnFormula>
    </tableColumn>
    <tableColumn id="8" xr3:uid="{383450B2-0B09-4546-B957-AB8E4D9F3C9F}" name="KPy'j" dataDxfId="48">
      <calculatedColumnFormula>-1*(Sample[[#This Row],[KPx]]*KTc-Sample[[#This Row],[KPz]]*KTa)</calculatedColumnFormula>
    </tableColumn>
    <tableColumn id="9" xr3:uid="{E27315BC-EF11-4EC3-A3F1-DBD76EF96DBF}" name="KPy'k" dataDxfId="47">
      <calculatedColumnFormula>(Sample[[#This Row],[KPx]]*KTb-Sample[[#This Row],[Kpy]]*KTa)</calculatedColumnFormula>
    </tableColumn>
    <tableColumn id="19" xr3:uid="{8D2FE499-6B78-4D6B-8EEF-85C8CEBDC01C}" name="Column2" dataDxfId="46">
      <calculatedColumnFormula>-Sample[[#This Row],[Xp]]*a+Sample[[#This Row],[Yp]]*b+Sample[[#This Row],[Zp]]*c_</calculatedColumnFormula>
    </tableColumn>
    <tableColumn id="14" xr3:uid="{B1AE99C0-66FC-4938-B4E5-4FD2E6B19D2D}" name="X'" dataDxfId="45">
      <calculatedColumnFormula>-IF(Sample[[#This Row],[Column2]]&gt;0,1,-1)*SQRT(Sample[[#This Row],[KPx''i]]^2+Sample[[#This Row],[KPx''j]]^2+Sample[[#This Row],[KPx''k]]^2)/Ksmag/Scale</calculatedColumnFormula>
    </tableColumn>
    <tableColumn id="15" xr3:uid="{06B83B2F-53BC-4CFA-84A4-81946487CECC}" name="Y'" dataDxfId="44">
      <calculatedColumnFormula>SQRT(Sample[[#This Row],[Kpy''i]]^2+Sample[[#This Row],[KPy''j]]^2+Sample[[#This Row],[KPy''k]]^2)/KTmag/Scale</calculatedColumnFormula>
    </tableColumn>
    <tableColumn id="29" xr3:uid="{A5F915E6-D85F-471C-97BE-BDC8A32F6A38}" name="Region" dataDxfId="43"/>
    <tableColumn id="30" xr3:uid="{600EDD94-6AC3-44CD-B235-4BD94D4E04F7}" name="Period" dataDxfId="42"/>
    <tableColumn id="31" xr3:uid="{A75F8E31-B8FA-47B5-A6C5-14E3E5147E58}" name="Role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081FB1-F3C4-43BD-9CAB-FF3B062C2C7D}" name="EffortOutcomesAG0" displayName="EffortOutcomesAG0" ref="B1:AL1513" tableType="queryTable" totalsRowShown="0">
  <autoFilter ref="B1:AL1513" xr:uid="{D7081FB1-F3C4-43BD-9CAB-FF3B062C2C7D}"/>
  <tableColumns count="37">
    <tableColumn id="1" xr3:uid="{2981DB6C-25B8-4689-8CB8-EE343C376600}" uniqueName="1" name="Xp" queryTableFieldId="33" dataDxfId="86">
      <calculatedColumnFormula>IF(EffortOutcomesAG0[[#This Row],[Apn]]=0,10,LOG(EffortOutcomesAG0[[#This Row],[Apn]]))</calculatedColumnFormula>
    </tableColumn>
    <tableColumn id="8" xr3:uid="{1FE3B205-CC9D-4F36-BD39-5089E2FAA8DC}" uniqueName="8" name="Yp" queryTableFieldId="34" dataDxfId="85">
      <calculatedColumnFormula>IF(EffortOutcomesAG0[[#This Row],[Ein]]=0,10,LOG(EffortOutcomesAG0[[#This Row],[Ein]]))</calculatedColumnFormula>
    </tableColumn>
    <tableColumn id="10" xr3:uid="{AE0B72BA-F94C-49CF-AFDB-5ED6EC3D5DFC}" uniqueName="10" name="Zp" queryTableFieldId="35" dataDxfId="84">
      <calculatedColumnFormula>IF(EffortOutcomesAG0[[#This Row],[Iin]]=0,10,LOG(EffortOutcomesAG0[[#This Row],[Iin]]))</calculatedColumnFormula>
    </tableColumn>
    <tableColumn id="11" xr3:uid="{C54D9B76-DFAD-4559-BA6D-9FD99F9A74B5}" uniqueName="11" name="KPx" queryTableFieldId="36" dataDxfId="83">
      <calculatedColumnFormula>Kx-EffortOutcomesAG0[[#This Row],[Xp]]</calculatedColumnFormula>
    </tableColumn>
    <tableColumn id="12" xr3:uid="{8629D528-C752-4C47-A85D-C4B48396E3E7}" uniqueName="12" name="Kpy" queryTableFieldId="37" dataDxfId="82">
      <calculatedColumnFormula>Ky-EffortOutcomesAG0[[#This Row],[Yp]]</calculatedColumnFormula>
    </tableColumn>
    <tableColumn id="13" xr3:uid="{DCE3F95A-BFF8-44A3-BCAB-C5DA6B488AD6}" uniqueName="13" name="KPz" queryTableFieldId="38" dataDxfId="81">
      <calculatedColumnFormula>Kz-EffortOutcomesAG0[[#This Row],[Zp]]</calculatedColumnFormula>
    </tableColumn>
    <tableColumn id="15" xr3:uid="{751975E7-1A3E-414E-A431-3927A65A7C75}" uniqueName="15" name="KPx'i" queryTableFieldId="39" dataDxfId="80">
      <calculatedColumnFormula>EffortOutcomesAG0[[#This Row],[Kpy]]*KSc-EffortOutcomesAG0[[#This Row],[KPz]]*KSb</calculatedColumnFormula>
    </tableColumn>
    <tableColumn id="16" xr3:uid="{1B58C684-4877-42D0-8155-D4EE2364DB65}" uniqueName="16" name="KPx'j" queryTableFieldId="40" dataDxfId="79">
      <calculatedColumnFormula>-1*(EffortOutcomesAG0[[#This Row],[KPx]]*KSc-EffortOutcomesAG0[[#This Row],[KPz]]*KSa)</calculatedColumnFormula>
    </tableColumn>
    <tableColumn id="18" xr3:uid="{F83C7B60-1B08-41AB-99F6-B4C99EE44D46}" uniqueName="18" name="KPx'k" queryTableFieldId="41" dataDxfId="78">
      <calculatedColumnFormula>(EffortOutcomesAG0[[#This Row],[KPx]]*$C$2-EffortOutcomesAG0[[#This Row],[Kpy]]*KSa)</calculatedColumnFormula>
    </tableColumn>
    <tableColumn id="19" xr3:uid="{614FBA7B-0B62-46A0-AB7D-E9AB40962030}" uniqueName="19" name="Kpy'i" queryTableFieldId="42" dataDxfId="77">
      <calculatedColumnFormula>EffortOutcomesAG0[[#This Row],[Kpy]]*KTc-EffortOutcomesAG0[[#This Row],[KPz]]*KTb</calculatedColumnFormula>
    </tableColumn>
    <tableColumn id="20" xr3:uid="{FA6737F7-53EA-43D4-A943-B16CB86CDE52}" uniqueName="20" name="KPy'j" queryTableFieldId="43" dataDxfId="76">
      <calculatedColumnFormula>-1*(EffortOutcomesAG0[[#This Row],[KPx]]*KTc-EffortOutcomesAG0[[#This Row],[KPz]]*KTa)</calculatedColumnFormula>
    </tableColumn>
    <tableColumn id="21" xr3:uid="{EF455EE5-AD14-429E-8D2B-1E2B6799A253}" uniqueName="21" name="KPy'k" queryTableFieldId="44" dataDxfId="75">
      <calculatedColumnFormula>(EffortOutcomesAG0[[#This Row],[KPx]]*KTb-EffortOutcomesAG0[[#This Row],[Kpy]]*KTa)</calculatedColumnFormula>
    </tableColumn>
    <tableColumn id="22" xr3:uid="{635522A1-DC92-4F7E-BE36-24CC5506B0E2}" uniqueName="22" name="Column2" queryTableFieldId="45" dataDxfId="74">
      <calculatedColumnFormula>-EffortOutcomesAG0[[#This Row],[Xp]]*a+EffortOutcomesAG0[[#This Row],[Yp]]*b+EffortOutcomesAG0[[#This Row],[Zp]]*c_</calculatedColumnFormula>
    </tableColumn>
    <tableColumn id="23" xr3:uid="{FD4A55A4-A0A1-46F8-9138-C65BA5ACA73C}" uniqueName="23" name="X" queryTableFieldId="46">
      <calculatedColumnFormula>-IF(EffortOutcomesAG0[[#This Row],[Column2]]&gt;0,1,-1)*SQRT(EffortOutcomesAG0[[#This Row],[KPx''i]]^2+EffortOutcomesAG0[[#This Row],[KPx''j]]^2+EffortOutcomesAG0[[#This Row],[KPx''k]]^2)/Ksmag/Scale</calculatedColumnFormula>
    </tableColumn>
    <tableColumn id="24" xr3:uid="{19A15E65-EB67-44DC-8493-581977F69331}" uniqueName="24" name="Y" queryTableFieldId="47" dataDxfId="73">
      <calculatedColumnFormula>SQRT(EffortOutcomesAG0[[#This Row],[Kpy''i]]^2+EffortOutcomesAG0[[#This Row],[KPy''j]]^2+EffortOutcomesAG0[[#This Row],[KPy''k]]^2)/KTmag/Scale</calculatedColumnFormula>
    </tableColumn>
    <tableColumn id="36" xr3:uid="{D03073D2-08D7-453B-AF70-1BEC787AFE6B}" uniqueName="36" name="Extreme" queryTableFieldId="82" dataDxfId="72">
      <calculatedColumnFormula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calculatedColumnFormula>
    </tableColumn>
    <tableColumn id="35" xr3:uid="{0B0BB99C-4942-4CB5-8682-299CE692BE07}" uniqueName="35" name="X'" queryTableFieldId="81" dataDxfId="71">
      <calculatedColumnFormula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calculatedColumnFormula>
    </tableColumn>
    <tableColumn id="37" xr3:uid="{DAD35DF3-3BFE-4CD5-89E3-99F77E2EA6E0}" uniqueName="37" name="Y'" queryTableFieldId="83" dataDxfId="70">
      <calculatedColumnFormula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calculatedColumnFormula>
    </tableColumn>
    <tableColumn id="17" xr3:uid="{39B46CCE-AA84-40A5-92EA-08099C163BCE}" uniqueName="17" name="Date" queryTableFieldId="65" dataDxfId="69"/>
    <tableColumn id="2" xr3:uid="{111D6783-AD64-4722-86B9-F7FFD602D7CC}" uniqueName="2" name="WARDS" queryTableFieldId="2" dataDxfId="68"/>
    <tableColumn id="3" xr3:uid="{ABD5CA99-13D5-43F1-81CA-7DE58B386133}" uniqueName="3" name="Role" queryTableFieldId="3"/>
    <tableColumn id="4" xr3:uid="{E9A196F3-A0C2-4863-B473-041A07E5E63F}" uniqueName="4" name="Shifts" queryTableFieldId="4"/>
    <tableColumn id="5" xr3:uid="{797E7220-1A52-4DFF-954C-A3F498CCB5F4}" uniqueName="5" name="Allocation" queryTableFieldId="5"/>
    <tableColumn id="6" xr3:uid="{FFD0C35E-33E7-425B-98CB-40138894CB7B}" uniqueName="6" name="Demand" queryTableFieldId="6"/>
    <tableColumn id="7" xr3:uid="{CF8B31D0-E87B-4EEE-960F-C680224A8FC2}" uniqueName="7" name="Capacity" queryTableFieldId="7"/>
    <tableColumn id="9" xr3:uid="{4CCBAB5F-394A-4AEA-9B94-926ECCA36913}" uniqueName="9" name="Apn" queryTableFieldId="9"/>
    <tableColumn id="29" xr3:uid="{3417E922-92EC-427B-B694-B730B87FFE9F}" uniqueName="29" name="Apx" queryTableFieldId="69"/>
    <tableColumn id="30" xr3:uid="{B88C66E4-6D4E-4ACA-855D-7CE8C21D538A}" uniqueName="30" name="Ai" queryTableFieldId="70"/>
    <tableColumn id="31" xr3:uid="{6E1786CA-F13A-4192-A71E-5F6E0BE3575E}" uniqueName="31" name="Epn" queryTableFieldId="71"/>
    <tableColumn id="32" xr3:uid="{A35CB199-F3B4-4F5F-8872-9C910313346A}" uniqueName="32" name="EpX" queryTableFieldId="72"/>
    <tableColumn id="14" xr3:uid="{B42939E3-3C14-44C4-AFB9-F48396AF4F46}" uniqueName="14" name="Ein" queryTableFieldId="14"/>
    <tableColumn id="33" xr3:uid="{1B6ABBA3-5C21-473F-8237-EF0137484CED}" uniqueName="33" name="Ipn" queryTableFieldId="73"/>
    <tableColumn id="34" xr3:uid="{5DBC8D7B-8927-41A2-B8F7-2ABD148C37D3}" uniqueName="34" name="Ipx" queryTableFieldId="74"/>
    <tableColumn id="25" xr3:uid="{22FE9D03-53B8-461C-9EF7-6AE27D7F05B7}" uniqueName="25" name="Iin" queryTableFieldId="60"/>
    <tableColumn id="26" xr3:uid="{11107BDA-7D2B-47EB-AFF2-7C126F58E3B7}" uniqueName="26" name="Point" queryTableFieldId="64"/>
    <tableColumn id="27" xr3:uid="{596B0DD8-AA70-4D78-AC5F-22C41F477ADB}" uniqueName="27" name="Column1" queryTableFieldId="67">
      <calculatedColumnFormula>SUBTOTAL(9,EffortOutcomesAG0[[#This Row],[Allocation]:[Iin]])</calculatedColumnFormula>
    </tableColumn>
    <tableColumn id="28" xr3:uid="{62481081-23BB-4EF1-8048-0793B159D7A8}" uniqueName="28" name="Column12" queryTableFieldId="68">
      <calculatedColumnFormula>EffortOutcomesAG0[[#This Row],[WARDS]]&amp;EffortOutcomesAG0[[#This Row],[Role]]&amp;EffortOutcomesAG0[[#This Row],[Shifts]]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2AFBB-EF65-40B7-B18F-34A341CFB6C5}" name="Null_Matrix_Check" displayName="Null_Matrix_Check" ref="A1:F505" tableType="queryTable" totalsRowShown="0">
  <autoFilter ref="A1:F505" xr:uid="{EC92AFBB-EF65-40B7-B18F-34A341CFB6C5}">
    <filterColumn colId="2">
      <filters>
        <filter val="NIGHT"/>
      </filters>
    </filterColumn>
  </autoFilter>
  <tableColumns count="6">
    <tableColumn id="1" xr3:uid="{697611E1-B352-47D5-81C6-A08335836E09}" uniqueName="1" name="Date" queryTableFieldId="18" dataDxfId="40"/>
    <tableColumn id="2" xr3:uid="{D3F614E0-1808-4346-9148-B9DA0D5D28B7}" uniqueName="2" name="WARDS" queryTableFieldId="2" dataDxfId="39"/>
    <tableColumn id="3" xr3:uid="{EE52C292-F1A1-41AA-8E4B-E0FE85D2F585}" uniqueName="3" name="Shifts" queryTableFieldId="3" dataDxfId="38"/>
    <tableColumn id="4" xr3:uid="{00D9326B-D8AC-4A88-9C70-7078414BF553}" uniqueName="4" name="CERT4" queryTableFieldId="19"/>
    <tableColumn id="5" xr3:uid="{5A8D8CD7-FF86-4A0D-A0A3-59DEDF80D653}" uniqueName="5" name="CSE" queryTableFieldId="20"/>
    <tableColumn id="6" xr3:uid="{473170B5-CF24-427E-9875-F468C20D6E7C}" uniqueName="6" name="RN" queryTableField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EF65D-9EAE-46BD-8FBE-6E821CAA13D8}" name="EffortOutcomesAG1_1DS" displayName="EffortOutcomesAG1_1DS" ref="B1:AO253" tableType="queryTable" totalsRowShown="0">
  <autoFilter ref="B1:AO253" xr:uid="{D7081FB1-F3C4-43BD-9CAB-FF3B062C2C7D}"/>
  <tableColumns count="40">
    <tableColumn id="1" xr3:uid="{61B9BA8E-2290-4F50-8EEE-D9539490B59E}" uniqueName="1" name="Xp" queryTableFieldId="33" dataDxfId="17">
      <calculatedColumnFormula>IF(EffortOutcomesAG1_1DS[[#This Row],[Apn]]=0,10,LOG(EffortOutcomesAG1_1DS[[#This Row],[Apn]]))</calculatedColumnFormula>
    </tableColumn>
    <tableColumn id="8" xr3:uid="{9DA6D708-A91E-4634-AFA5-335D701AFED3}" uniqueName="8" name="Yp" queryTableFieldId="34" dataDxfId="16">
      <calculatedColumnFormula>IF(EffortOutcomesAG1_1DS[[#This Row],[Ein]]=0,10,LOG(EffortOutcomesAG1_1DS[[#This Row],[Ein]]))</calculatedColumnFormula>
    </tableColumn>
    <tableColumn id="10" xr3:uid="{274A0DD6-D836-4C60-91AF-6945300996A3}" uniqueName="10" name="Zp" queryTableFieldId="35" dataDxfId="15">
      <calculatedColumnFormula>IF(EffortOutcomesAG1_1DS[[#This Row],[Iin]]=0,10,LOG(EffortOutcomesAG1_1DS[[#This Row],[Iin]]))</calculatedColumnFormula>
    </tableColumn>
    <tableColumn id="11" xr3:uid="{B03911A8-C61A-40DF-BB60-027BE56F22CA}" uniqueName="11" name="KPx" queryTableFieldId="36" dataDxfId="14">
      <calculatedColumnFormula>Kx-EffortOutcomesAG1_1DS[[#This Row],[Xp]]</calculatedColumnFormula>
    </tableColumn>
    <tableColumn id="12" xr3:uid="{310D5FD7-6E5C-4354-A3AB-6CEAF890E952}" uniqueName="12" name="Kpy" queryTableFieldId="37" dataDxfId="13">
      <calculatedColumnFormula>Ky-EffortOutcomesAG1_1DS[[#This Row],[Yp]]</calculatedColumnFormula>
    </tableColumn>
    <tableColumn id="13" xr3:uid="{77385837-1AB1-4D75-AF6F-E2FA5E6530B5}" uniqueName="13" name="KPz" queryTableFieldId="38" dataDxfId="12">
      <calculatedColumnFormula>Kz-EffortOutcomesAG1_1DS[[#This Row],[Zp]]</calculatedColumnFormula>
    </tableColumn>
    <tableColumn id="15" xr3:uid="{AF01587A-A04D-446F-9562-0185D2D2F72D}" uniqueName="15" name="KPx'i" queryTableFieldId="39" dataDxfId="11">
      <calculatedColumnFormula>EffortOutcomesAG1_1DS[[#This Row],[Kpy]]*KSc-EffortOutcomesAG1_1DS[[#This Row],[KPz]]*KSb</calculatedColumnFormula>
    </tableColumn>
    <tableColumn id="16" xr3:uid="{D182571F-8779-4DBA-81A5-39502EF4DD42}" uniqueName="16" name="KPx'j" queryTableFieldId="40" dataDxfId="10">
      <calculatedColumnFormula>-1*(EffortOutcomesAG1_1DS[[#This Row],[KPx]]*KSc-EffortOutcomesAG1_1DS[[#This Row],[KPz]]*KSa)</calculatedColumnFormula>
    </tableColumn>
    <tableColumn id="18" xr3:uid="{D4F09668-5FFE-41CD-993A-DADD700938F1}" uniqueName="18" name="KPx'k" queryTableFieldId="41" dataDxfId="9">
      <calculatedColumnFormula>(EffortOutcomesAG1_1DS[[#This Row],[KPx]]*$C$2-EffortOutcomesAG1_1DS[[#This Row],[Kpy]]*KSa)</calculatedColumnFormula>
    </tableColumn>
    <tableColumn id="19" xr3:uid="{00164839-C782-465F-B9EF-D8449623497D}" uniqueName="19" name="Kpy'i" queryTableFieldId="42" dataDxfId="8">
      <calculatedColumnFormula>EffortOutcomesAG1_1DS[[#This Row],[Kpy]]*KTc-EffortOutcomesAG1_1DS[[#This Row],[KPz]]*KTb</calculatedColumnFormula>
    </tableColumn>
    <tableColumn id="20" xr3:uid="{D6066845-CE24-4261-B69B-4D15B98B99FB}" uniqueName="20" name="KPy'j" queryTableFieldId="43" dataDxfId="7">
      <calculatedColumnFormula>-1*(EffortOutcomesAG1_1DS[[#This Row],[KPx]]*KTc-EffortOutcomesAG1_1DS[[#This Row],[KPz]]*KTa)</calculatedColumnFormula>
    </tableColumn>
    <tableColumn id="21" xr3:uid="{A67F771B-EC08-4BB9-BA0D-6960E7A9BEB8}" uniqueName="21" name="KPy'k" queryTableFieldId="44" dataDxfId="6">
      <calculatedColumnFormula>(EffortOutcomesAG1_1DS[[#This Row],[KPx]]*KTb-EffortOutcomesAG1_1DS[[#This Row],[Kpy]]*KTa)</calculatedColumnFormula>
    </tableColumn>
    <tableColumn id="22" xr3:uid="{2F2FDFAD-1F76-42CC-828F-8B0198B7C638}" uniqueName="22" name="Column2" queryTableFieldId="45" dataDxfId="5">
      <calculatedColumnFormula>-EffortOutcomesAG1_1DS[[#This Row],[Xp]]*a+EffortOutcomesAG1_1DS[[#This Row],[Yp]]*b+EffortOutcomesAG1_1DS[[#This Row],[Zp]]*c_</calculatedColumnFormula>
    </tableColumn>
    <tableColumn id="23" xr3:uid="{1B52B7C1-7014-4AED-A285-238653333FC9}" uniqueName="23" name="X" queryTableFieldId="46" dataDxfId="37">
      <calculatedColumnFormula>-IF(EffortOutcomesAG1_1DS[[#This Row],[Column2]]&gt;0,1,-1)*SQRT(EffortOutcomesAG1_1DS[[#This Row],[KPx''i]]^2+EffortOutcomesAG1_1DS[[#This Row],[KPx''j]]^2+EffortOutcomesAG1_1DS[[#This Row],[KPx''k]]^2)/Ksmag/Scale</calculatedColumnFormula>
    </tableColumn>
    <tableColumn id="24" xr3:uid="{76323072-2C80-43FB-B4FE-F8B2794A0B0A}" uniqueName="24" name="Y" queryTableFieldId="47" dataDxfId="4">
      <calculatedColumnFormula>SQRT(EffortOutcomesAG1_1DS[[#This Row],[Kpy''i]]^2+EffortOutcomesAG1_1DS[[#This Row],[KPy''j]]^2+EffortOutcomesAG1_1DS[[#This Row],[KPy''k]]^2)/KTmag/Scale</calculatedColumnFormula>
    </tableColumn>
    <tableColumn id="36" xr3:uid="{3CFBB48C-BC5D-4215-B0DA-B80A3C880AAF}" uniqueName="36" name="Extreme" queryTableFieldId="82" dataDxfId="3">
      <calculatedColumnFormula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calculatedColumnFormula>
    </tableColumn>
    <tableColumn id="35" xr3:uid="{BFE64988-5F10-4F5B-B81F-BC39E9C49211}" uniqueName="35" name="X'" queryTableFieldId="81" dataDxfId="2">
      <calculatedColumnFormula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calculatedColumnFormula>
    </tableColumn>
    <tableColumn id="37" xr3:uid="{F43185FF-88CB-4B39-9C2C-D550E9EA9BF5}" uniqueName="37" name="Y'" queryTableFieldId="83" dataDxfId="1">
      <calculatedColumnFormula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calculatedColumnFormula>
    </tableColumn>
    <tableColumn id="38" xr3:uid="{EFCA7586-FF34-4833-B0EB-9612F63D052F}" uniqueName="38" name="Facility" queryTableFieldId="94" dataDxfId="36"/>
    <tableColumn id="3" xr3:uid="{B293A867-EF4B-4107-A9C9-3520D2D727F0}" uniqueName="3" name="Role" queryTableFieldId="3" dataDxfId="35"/>
    <tableColumn id="2" xr3:uid="{02406C1A-4504-4EBF-9493-B6B622ACFF2D}" uniqueName="2" name="Shift" queryTableFieldId="87" dataDxfId="34"/>
    <tableColumn id="6" xr3:uid="{1F0D631E-2C1E-43E6-879A-4A28CBF63CB9}" uniqueName="6" name="Demand" queryTableFieldId="6" dataDxfId="33"/>
    <tableColumn id="7" xr3:uid="{388B307E-7BCB-4952-A390-15468E44D8B1}" uniqueName="7" name="Capacity" queryTableFieldId="7" dataDxfId="32"/>
    <tableColumn id="4" xr3:uid="{B6C07618-F77D-4A8E-B1F5-CC8FD3E4B98D}" uniqueName="4" name="CapacityMaxHC" queryTableFieldId="88" dataDxfId="31"/>
    <tableColumn id="5" xr3:uid="{56B12405-26BE-4A0E-9295-D6D87B4F55AD}" uniqueName="5" name="Allocation" queryTableFieldId="5" dataDxfId="30"/>
    <tableColumn id="28" xr3:uid="{3EA7CE3B-DDB3-47B2-BF64-E271589E4493}" uniqueName="28" name="DATESHIFT" queryTableFieldId="89" dataDxfId="29"/>
    <tableColumn id="40" xr3:uid="{0B40AABE-D9CB-42C4-B9C0-CC9CB261B220}" uniqueName="40" name="ShiftDurations.ShiftDuration" queryTableFieldId="99" dataDxfId="28"/>
    <tableColumn id="17" xr3:uid="{5A76C2ED-7D47-42B4-AB62-B818229454BB}" uniqueName="17" name="Date" queryTableFieldId="65" dataDxfId="0"/>
    <tableColumn id="39" xr3:uid="{6A16C9F5-D67D-4866-8971-90129394D7FE}" uniqueName="39" name="DateX" queryTableFieldId="108"/>
    <tableColumn id="9" xr3:uid="{2C4F4C68-D927-46CA-B147-B1596DA474E0}" uniqueName="9" name="Apn" queryTableFieldId="9" dataDxfId="27"/>
    <tableColumn id="29" xr3:uid="{79B7100A-C55F-4B68-8DBE-00C17D92B912}" uniqueName="29" name="Apx" queryTableFieldId="69" dataDxfId="26"/>
    <tableColumn id="30" xr3:uid="{4980671A-56DE-4590-8693-9F0A490A951B}" uniqueName="30" name="Ai" queryTableFieldId="70" dataDxfId="25"/>
    <tableColumn id="31" xr3:uid="{127D5EE9-DA9F-43A4-B294-EA33B848592B}" uniqueName="31" name="Epn" queryTableFieldId="71" dataDxfId="24"/>
    <tableColumn id="32" xr3:uid="{123EA028-854A-4C7F-B980-5655065E3E38}" uniqueName="32" name="EpX" queryTableFieldId="72" dataDxfId="23"/>
    <tableColumn id="14" xr3:uid="{9496187B-5C50-4766-81AA-447CED395EDB}" uniqueName="14" name="Ein" queryTableFieldId="14" dataDxfId="22"/>
    <tableColumn id="33" xr3:uid="{98A2E3F9-3A30-4886-A386-11FFFE918B2E}" uniqueName="33" name="Ipn" queryTableFieldId="73" dataDxfId="21"/>
    <tableColumn id="34" xr3:uid="{C4DD0B6C-26A7-4EE7-96B3-739865FF02F7}" uniqueName="34" name="Ipx" queryTableFieldId="74" dataDxfId="20"/>
    <tableColumn id="25" xr3:uid="{60E70086-67FE-46DF-8595-D7A948F65664}" uniqueName="25" name="Iin" queryTableFieldId="60" dataDxfId="19"/>
    <tableColumn id="26" xr3:uid="{9C9A48B3-7F7B-4508-8603-32F4074B2FAB}" uniqueName="26" name="Point" queryTableFieldId="64"/>
    <tableColumn id="27" xr3:uid="{0E757E63-52D2-4BB5-BE1E-1A249D7D3D31}" uniqueName="27" name="Column1" queryTableFieldId="67" dataDxfId="18">
      <calculatedColumnFormula>SUBTOTAL(9,EffortOutcomesAG1_1DS[[#This Row],[Allocation]:[Iin]])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B6C5-8EC7-41BC-A7A9-0172ABBBDC96}">
  <dimension ref="A7:D28"/>
  <sheetViews>
    <sheetView topLeftCell="A4" workbookViewId="0">
      <selection activeCell="B33" sqref="B33"/>
    </sheetView>
  </sheetViews>
  <sheetFormatPr defaultColWidth="8" defaultRowHeight="12.75" x14ac:dyDescent="0.25"/>
  <cols>
    <col min="1" max="1" width="23.140625" style="16" customWidth="1"/>
    <col min="2" max="2" width="131.42578125" style="16" customWidth="1"/>
    <col min="3" max="3" width="12.140625" style="16" customWidth="1"/>
    <col min="4" max="16384" width="8" style="16"/>
  </cols>
  <sheetData>
    <row r="7" spans="1:4" x14ac:dyDescent="0.25">
      <c r="A7" s="15"/>
      <c r="B7" s="15"/>
      <c r="C7" s="15"/>
      <c r="D7" s="15"/>
    </row>
    <row r="9" spans="1:4" x14ac:dyDescent="0.25">
      <c r="A9" s="17" t="s">
        <v>84</v>
      </c>
      <c r="B9" s="17" t="str" cm="1">
        <f t="array" aca="1" ref="B9" ca="1">CELL("filename",E16)</f>
        <v>C:\Users\Alex\CentriNOTSYNC\ResidentialCare\CLIENT\DATExx-Whiddon\2. Calculations\EOW\[EffortOutcomeLogXY.xlsx]FILEPATH</v>
      </c>
    </row>
    <row r="10" spans="1:4" x14ac:dyDescent="0.25">
      <c r="A10" s="17"/>
      <c r="B10" s="17"/>
    </row>
    <row r="11" spans="1:4" x14ac:dyDescent="0.25">
      <c r="A11" s="23"/>
      <c r="B11" s="17"/>
    </row>
    <row r="12" spans="1:4" x14ac:dyDescent="0.25">
      <c r="A12" s="17"/>
      <c r="B12" s="17"/>
    </row>
    <row r="13" spans="1:4" x14ac:dyDescent="0.25">
      <c r="A13" s="17"/>
      <c r="B13" s="17"/>
    </row>
    <row r="14" spans="1:4" x14ac:dyDescent="0.25">
      <c r="A14" s="18" t="s">
        <v>83</v>
      </c>
      <c r="B14" s="18"/>
      <c r="D14" s="16" t="s">
        <v>87</v>
      </c>
    </row>
    <row r="15" spans="1:4" x14ac:dyDescent="0.25">
      <c r="A15" s="17" t="s">
        <v>88</v>
      </c>
      <c r="B15" s="17" t="str" cm="1">
        <f t="array" aca="1" ref="B15" ca="1">LEFT(CELL("filename",B9),FIND(Client,CELL("filename",B9),1)-1)</f>
        <v/>
      </c>
      <c r="C15" s="21">
        <f ca="1">LEN(B15)</f>
        <v>0</v>
      </c>
    </row>
    <row r="16" spans="1:4" x14ac:dyDescent="0.25">
      <c r="C16" s="21"/>
    </row>
    <row r="17" spans="1:4" x14ac:dyDescent="0.25">
      <c r="C17" s="21"/>
    </row>
    <row r="18" spans="1:4" x14ac:dyDescent="0.25">
      <c r="A18" s="18" t="s">
        <v>80</v>
      </c>
      <c r="B18" s="24" t="s">
        <v>90</v>
      </c>
      <c r="C18" s="21">
        <f>LEN(B14)</f>
        <v>0</v>
      </c>
      <c r="D18" s="16" t="s">
        <v>87</v>
      </c>
    </row>
    <row r="19" spans="1:4" x14ac:dyDescent="0.25">
      <c r="A19" s="15" t="s">
        <v>40</v>
      </c>
      <c r="B19" s="15" t="s">
        <v>82</v>
      </c>
      <c r="C19" s="22">
        <f>LEN(B19)</f>
        <v>11</v>
      </c>
      <c r="D19" s="16" t="s">
        <v>86</v>
      </c>
    </row>
    <row r="20" spans="1:4" x14ac:dyDescent="0.25">
      <c r="C20" s="21">
        <f ca="1">SUM(C15:C19)</f>
        <v>11</v>
      </c>
    </row>
    <row r="21" spans="1:4" x14ac:dyDescent="0.25">
      <c r="A21" s="16" t="s">
        <v>81</v>
      </c>
      <c r="C21" s="21"/>
    </row>
    <row r="22" spans="1:4" x14ac:dyDescent="0.25">
      <c r="A22" s="16" t="s">
        <v>63</v>
      </c>
      <c r="B22" s="19"/>
      <c r="C22" s="21"/>
    </row>
    <row r="23" spans="1:4" x14ac:dyDescent="0.25">
      <c r="D23" s="16" t="s">
        <v>85</v>
      </c>
    </row>
    <row r="25" spans="1:4" x14ac:dyDescent="0.25">
      <c r="B25" s="16" t="s">
        <v>75</v>
      </c>
    </row>
    <row r="26" spans="1:4" x14ac:dyDescent="0.25">
      <c r="B26" s="19" t="str">
        <f>Location</f>
        <v>C:\Users\Alex\Centri\4. Production - Documents\WFEffectiveness\4.1.1 AGED CARE\01 Christadelphian Aged Care\240715</v>
      </c>
    </row>
    <row r="28" spans="1:4" x14ac:dyDescent="0.25">
      <c r="B28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2EF4-DA88-4ACB-AEAB-5AE983C4BC9B}">
  <dimension ref="A1:AE2999"/>
  <sheetViews>
    <sheetView zoomScale="85" zoomScaleNormal="85" workbookViewId="0">
      <pane xSplit="31050" ySplit="15030" topLeftCell="A2997"/>
      <selection activeCell="A2" sqref="A2"/>
      <selection pane="topRight" activeCell="N12" sqref="N12:AB29"/>
      <selection pane="bottomLeft" activeCell="G3026" sqref="G3026"/>
      <selection pane="bottomRight" activeCell="AC3035" sqref="AC3035"/>
    </sheetView>
  </sheetViews>
  <sheetFormatPr defaultRowHeight="15" x14ac:dyDescent="0.25"/>
  <cols>
    <col min="2" max="2" width="17" customWidth="1"/>
    <col min="8" max="8" width="11.28515625" customWidth="1"/>
    <col min="10" max="13" width="10.7109375" customWidth="1"/>
    <col min="24" max="27" width="11" customWidth="1"/>
  </cols>
  <sheetData>
    <row r="1" spans="1:31" x14ac:dyDescent="0.25">
      <c r="A1" t="s">
        <v>11</v>
      </c>
      <c r="E1" t="s">
        <v>12</v>
      </c>
      <c r="F1" t="s">
        <v>13</v>
      </c>
      <c r="I1" t="s">
        <v>34</v>
      </c>
      <c r="J1" t="s">
        <v>35</v>
      </c>
      <c r="N1" t="s">
        <v>36</v>
      </c>
      <c r="Q1" t="s">
        <v>16</v>
      </c>
      <c r="R1" t="s">
        <v>9</v>
      </c>
      <c r="S1" t="s">
        <v>10</v>
      </c>
      <c r="T1" t="s">
        <v>28</v>
      </c>
      <c r="V1" t="s">
        <v>17</v>
      </c>
      <c r="W1" t="s">
        <v>18</v>
      </c>
      <c r="X1" t="s">
        <v>19</v>
      </c>
      <c r="Z1" t="s">
        <v>20</v>
      </c>
    </row>
    <row r="2" spans="1:31" x14ac:dyDescent="0.25">
      <c r="A2">
        <v>0</v>
      </c>
      <c r="E2">
        <v>-1</v>
      </c>
      <c r="F2">
        <v>1</v>
      </c>
      <c r="I2">
        <v>0</v>
      </c>
      <c r="J2">
        <v>2</v>
      </c>
      <c r="N2">
        <v>2</v>
      </c>
      <c r="Q2">
        <v>0</v>
      </c>
      <c r="R2">
        <v>1</v>
      </c>
      <c r="S2">
        <v>-1</v>
      </c>
      <c r="T2">
        <f>SQRT(2)</f>
        <v>1.4142135623730951</v>
      </c>
      <c r="V2">
        <v>2</v>
      </c>
      <c r="W2">
        <v>-1</v>
      </c>
      <c r="X2">
        <v>-1</v>
      </c>
      <c r="Z2">
        <f>SQRT(6)</f>
        <v>2.4494897427831779</v>
      </c>
    </row>
    <row r="3" spans="1:31" x14ac:dyDescent="0.25">
      <c r="Q3">
        <v>0</v>
      </c>
      <c r="R3">
        <v>-1</v>
      </c>
      <c r="S3">
        <v>1</v>
      </c>
      <c r="Z3" t="s">
        <v>30</v>
      </c>
      <c r="AA3">
        <v>1</v>
      </c>
    </row>
    <row r="5" spans="1:31" x14ac:dyDescent="0.25">
      <c r="A5" t="s">
        <v>29</v>
      </c>
      <c r="B5" t="s">
        <v>40</v>
      </c>
      <c r="C5" t="s">
        <v>42</v>
      </c>
      <c r="D5" t="s">
        <v>41</v>
      </c>
      <c r="E5" t="s">
        <v>0</v>
      </c>
      <c r="F5" t="s">
        <v>1</v>
      </c>
      <c r="G5" t="s">
        <v>2</v>
      </c>
      <c r="H5" s="10" t="s">
        <v>3</v>
      </c>
      <c r="I5" s="10" t="s">
        <v>4</v>
      </c>
      <c r="J5" s="10" t="s">
        <v>5</v>
      </c>
      <c r="K5" s="12" t="s">
        <v>37</v>
      </c>
      <c r="L5" s="12" t="s">
        <v>38</v>
      </c>
      <c r="M5" s="12" t="s">
        <v>39</v>
      </c>
      <c r="N5" s="6" t="s">
        <v>6</v>
      </c>
      <c r="O5" s="6" t="s">
        <v>7</v>
      </c>
      <c r="P5" s="6" t="s">
        <v>8</v>
      </c>
      <c r="Q5" s="2" t="s">
        <v>31</v>
      </c>
      <c r="R5" s="2" t="s">
        <v>32</v>
      </c>
      <c r="S5" s="2" t="s">
        <v>33</v>
      </c>
      <c r="T5" s="3" t="s">
        <v>25</v>
      </c>
      <c r="U5" s="3" t="s">
        <v>26</v>
      </c>
      <c r="V5" s="3" t="s">
        <v>27</v>
      </c>
      <c r="W5" s="4" t="s">
        <v>22</v>
      </c>
      <c r="X5" s="4" t="s">
        <v>23</v>
      </c>
      <c r="Y5" s="4" t="s">
        <v>24</v>
      </c>
      <c r="Z5" s="4" t="s">
        <v>14</v>
      </c>
      <c r="AA5" s="3" t="s">
        <v>15</v>
      </c>
      <c r="AB5" s="4" t="s">
        <v>21</v>
      </c>
      <c r="AC5" t="s">
        <v>45</v>
      </c>
      <c r="AD5" t="s">
        <v>44</v>
      </c>
      <c r="AE5" t="s">
        <v>46</v>
      </c>
    </row>
    <row r="6" spans="1:31" s="8" customFormat="1" hidden="1" x14ac:dyDescent="0.25">
      <c r="A6" s="7">
        <v>1</v>
      </c>
      <c r="B6" s="13" t="s">
        <v>43</v>
      </c>
      <c r="C6" s="7"/>
      <c r="D6" s="7"/>
      <c r="E6">
        <v>10</v>
      </c>
      <c r="F6">
        <v>6</v>
      </c>
      <c r="G6">
        <v>2</v>
      </c>
      <c r="H6" s="11">
        <f>Sample[[#This Row],[C]]/Sample[[#This Row],[D]]</f>
        <v>0.6</v>
      </c>
      <c r="I6" s="11">
        <f>Sample[[#This Row],[A]]/Sample[[#This Row],[C]]</f>
        <v>0.33333333333333331</v>
      </c>
      <c r="J6" s="11">
        <f>Sample[[#This Row],[D]]/Sample[[#This Row],[A]]</f>
        <v>5</v>
      </c>
      <c r="K6" s="11">
        <f>Sample[[#This Row],[A]]/Sample[[#This Row],[D]]</f>
        <v>0.2</v>
      </c>
      <c r="L6" s="11">
        <f>Sample[[#This Row],[D]]/Sample[[#This Row],[C]]</f>
        <v>1.6666666666666667</v>
      </c>
      <c r="M6" s="11">
        <f>Sample[[#This Row],[C]]/Sample[[#This Row],[A]]</f>
        <v>3</v>
      </c>
      <c r="N6" s="8">
        <f>IF(Sample[[#This Row],[Ap]]=0,10,LOG(Sample[[#This Row],[Ap]]))</f>
        <v>-0.22184874961635639</v>
      </c>
      <c r="O6" s="8">
        <f>IF(Sample[[#This Row],[Ei]]=0,10,LOG(Sample[[#This Row],[Ei]]))</f>
        <v>-0.47712125471966244</v>
      </c>
      <c r="P6" s="8">
        <f>IF(Sample[[#This Row],[Ii]]=0,10,LOG(Sample[[#This Row],[Ii]]))</f>
        <v>0.69897000433601886</v>
      </c>
      <c r="Q6" s="8">
        <f>Kx-Sample[[#This Row],[Xp]]</f>
        <v>0.22184874961635639</v>
      </c>
      <c r="R6" s="8">
        <f>Ky-Sample[[#This Row],[Yp]]</f>
        <v>-0.52287874528033762</v>
      </c>
      <c r="S6" s="8">
        <f>Kz-Sample[[#This Row],[Zp]]</f>
        <v>0.30102999566398114</v>
      </c>
      <c r="T6" s="8">
        <f>Sample[[#This Row],[Kpy]]*KSc-Sample[[#This Row],[KPz]]*KSb</f>
        <v>0.22184874961635648</v>
      </c>
      <c r="U6" s="8">
        <f>-1*(Sample[[#This Row],[KPx]]*KSc-Sample[[#This Row],[KPz]]*KSa)</f>
        <v>0.22184874961635639</v>
      </c>
      <c r="V6" s="8">
        <f>(Sample[[#This Row],[KPx]]*$R$2-Sample[[#This Row],[Kpy]]*KSa)</f>
        <v>0.22184874961635639</v>
      </c>
      <c r="W6" s="8">
        <f>Sample[[#This Row],[Kpy]]*KTc-Sample[[#This Row],[KPz]]*KTb</f>
        <v>0.82390874094431876</v>
      </c>
      <c r="X6" s="8">
        <f>-1*(Sample[[#This Row],[KPx]]*KTc-Sample[[#This Row],[KPz]]*KTa)</f>
        <v>0.82390874094431865</v>
      </c>
      <c r="Y6" s="8">
        <f>(Sample[[#This Row],[KPx]]*KTb-Sample[[#This Row],[Kpy]]*KTa)</f>
        <v>0.82390874094431887</v>
      </c>
      <c r="Z6" s="8">
        <f>-Sample[[#This Row],[Xp]]*a+Sample[[#This Row],[Yp]]*b+Sample[[#This Row],[Zp]]*c_</f>
        <v>0.44369749923271284</v>
      </c>
      <c r="AA6" s="8">
        <f>-IF(Sample[[#This Row],[Column2]]&gt;0,1,-1)*SQRT(Sample[[#This Row],[KPx''i]]^2+Sample[[#This Row],[KPx''j]]^2+Sample[[#This Row],[KPx''k]]^2)/Ksmag/Scale</f>
        <v>-0.27170811831726921</v>
      </c>
      <c r="AB6" s="9">
        <f>SQRT(Sample[[#This Row],[Kpy''i]]^2+Sample[[#This Row],[KPy''j]]^2+Sample[[#This Row],[KPy''k]]^2)/KTmag/Scale</f>
        <v>0.58259145780059829</v>
      </c>
    </row>
    <row r="7" spans="1:31" s="8" customFormat="1" hidden="1" x14ac:dyDescent="0.25">
      <c r="A7" s="7">
        <v>2</v>
      </c>
      <c r="B7" s="13" t="s">
        <v>43</v>
      </c>
      <c r="C7" s="7"/>
      <c r="D7" s="7"/>
      <c r="E7">
        <v>9</v>
      </c>
      <c r="F7">
        <v>10</v>
      </c>
      <c r="G7">
        <v>6</v>
      </c>
      <c r="H7" s="11">
        <f>Sample[[#This Row],[C]]/Sample[[#This Row],[D]]</f>
        <v>1.1111111111111112</v>
      </c>
      <c r="I7" s="11">
        <f>Sample[[#This Row],[A]]/Sample[[#This Row],[C]]</f>
        <v>0.6</v>
      </c>
      <c r="J7" s="11">
        <f>Sample[[#This Row],[D]]/Sample[[#This Row],[A]]</f>
        <v>1.5</v>
      </c>
      <c r="K7" s="11">
        <f>Sample[[#This Row],[A]]/Sample[[#This Row],[D]]</f>
        <v>0.66666666666666663</v>
      </c>
      <c r="L7" s="11">
        <f>Sample[[#This Row],[D]]/Sample[[#This Row],[C]]</f>
        <v>0.9</v>
      </c>
      <c r="M7" s="11">
        <f>Sample[[#This Row],[C]]/Sample[[#This Row],[A]]</f>
        <v>1.6666666666666667</v>
      </c>
      <c r="N7" s="8">
        <f>IF(Sample[[#This Row],[Ap]]=0,10,LOG(Sample[[#This Row],[Ap]]))</f>
        <v>4.5757490560675143E-2</v>
      </c>
      <c r="O7" s="8">
        <f>IF(Sample[[#This Row],[Ei]]=0,10,LOG(Sample[[#This Row],[Ei]]))</f>
        <v>-0.22184874961635639</v>
      </c>
      <c r="P7" s="8">
        <f>IF(Sample[[#This Row],[Ii]]=0,10,LOG(Sample[[#This Row],[Ii]]))</f>
        <v>0.17609125905568124</v>
      </c>
      <c r="Q7" s="8">
        <f>Kx-Sample[[#This Row],[Xp]]</f>
        <v>-4.5757490560675143E-2</v>
      </c>
      <c r="R7" s="8">
        <f>Ky-Sample[[#This Row],[Yp]]</f>
        <v>-0.77815125038364363</v>
      </c>
      <c r="S7" s="8">
        <f>Kz-Sample[[#This Row],[Zp]]</f>
        <v>0.82390874094431876</v>
      </c>
      <c r="T7" s="8">
        <f>Sample[[#This Row],[Kpy]]*KSc-Sample[[#This Row],[KPz]]*KSb</f>
        <v>-4.5757490560675129E-2</v>
      </c>
      <c r="U7" s="8">
        <f>-1*(Sample[[#This Row],[KPx]]*KSc-Sample[[#This Row],[KPz]]*KSa)</f>
        <v>-4.5757490560675143E-2</v>
      </c>
      <c r="V7" s="8">
        <f>(Sample[[#This Row],[KPx]]*$R$2-Sample[[#This Row],[Kpy]]*KSa)</f>
        <v>-4.5757490560675143E-2</v>
      </c>
      <c r="W7" s="8">
        <f>Sample[[#This Row],[Kpy]]*KTc-Sample[[#This Row],[KPz]]*KTb</f>
        <v>1.6020599913279625</v>
      </c>
      <c r="X7" s="8">
        <f>-1*(Sample[[#This Row],[KPx]]*KTc-Sample[[#This Row],[KPz]]*KTa)</f>
        <v>1.6020599913279623</v>
      </c>
      <c r="Y7" s="8">
        <f>(Sample[[#This Row],[KPx]]*KTb-Sample[[#This Row],[Kpy]]*KTa)</f>
        <v>1.6020599913279625</v>
      </c>
      <c r="Z7" s="8">
        <f>-Sample[[#This Row],[Xp]]*a+Sample[[#This Row],[Yp]]*b+Sample[[#This Row],[Zp]]*c_</f>
        <v>-9.1514981121350314E-2</v>
      </c>
      <c r="AA7" s="8">
        <f>-IF(Sample[[#This Row],[Column2]]&gt;0,1,-1)*SQRT(Sample[[#This Row],[KPx''i]]^2+Sample[[#This Row],[KPx''j]]^2+Sample[[#This Row],[KPx''k]]^2)/Ksmag/Scale</f>
        <v>5.6041251891935914E-2</v>
      </c>
      <c r="AB7" s="9">
        <f>SQRT(Sample[[#This Row],[Kpy''i]]^2+Sample[[#This Row],[KPy''j]]^2+Sample[[#This Row],[KPy''k]]^2)/KTmag/Scale</f>
        <v>1.1328274837356638</v>
      </c>
    </row>
    <row r="8" spans="1:31" hidden="1" x14ac:dyDescent="0.25">
      <c r="A8" s="5">
        <v>3</v>
      </c>
      <c r="B8" s="13" t="s">
        <v>43</v>
      </c>
      <c r="C8" s="5"/>
      <c r="D8" s="5"/>
      <c r="E8">
        <v>5</v>
      </c>
      <c r="F8">
        <v>1</v>
      </c>
      <c r="G8">
        <v>2</v>
      </c>
      <c r="H8" s="11">
        <f>ROUND(Sample[[#This Row],[C]]/Sample[[#This Row],[D]],2)</f>
        <v>0.2</v>
      </c>
      <c r="I8" s="11">
        <f>ROUND(Sample[[#This Row],[A]]/Sample[[#This Row],[C]],2)</f>
        <v>2</v>
      </c>
      <c r="J8" s="11">
        <f>ROUND(Sample[[#This Row],[D]]/Sample[[#This Row],[A]],2)</f>
        <v>2.5</v>
      </c>
      <c r="K8" s="11">
        <f>Sample[[#This Row],[A]]/Sample[[#This Row],[D]]</f>
        <v>0.4</v>
      </c>
      <c r="L8" s="11">
        <f>Sample[[#This Row],[D]]/Sample[[#This Row],[C]]</f>
        <v>5</v>
      </c>
      <c r="M8" s="11">
        <f>Sample[[#This Row],[C]]/Sample[[#This Row],[A]]</f>
        <v>0.5</v>
      </c>
      <c r="N8">
        <f>IF(Sample[[#This Row],[Ap]]=0,10,LOG(Sample[[#This Row],[Ap]]))</f>
        <v>-0.69897000433601875</v>
      </c>
      <c r="O8">
        <f>IF(Sample[[#This Row],[Ei]]=0,10,LOG(Sample[[#This Row],[Ei]]))</f>
        <v>0.3010299956639812</v>
      </c>
      <c r="P8">
        <f>IF(Sample[[#This Row],[Ii]]=0,10,LOG(Sample[[#This Row],[Ii]]))</f>
        <v>0.3979400086720376</v>
      </c>
      <c r="Q8">
        <f>Kx-Sample[[#This Row],[Xp]]</f>
        <v>0.69897000433601875</v>
      </c>
      <c r="R8">
        <f>Ky-Sample[[#This Row],[Yp]]</f>
        <v>-1.3010299956639813</v>
      </c>
      <c r="S8">
        <f>Kz-Sample[[#This Row],[Zp]]</f>
        <v>0.6020599913279624</v>
      </c>
      <c r="T8">
        <f>Sample[[#This Row],[Kpy]]*KSc-Sample[[#This Row],[KPz]]*KSb</f>
        <v>0.69897000433601886</v>
      </c>
      <c r="U8">
        <f>-1*(Sample[[#This Row],[KPx]]*KSc-Sample[[#This Row],[KPz]]*KSa)</f>
        <v>0.69897000433601875</v>
      </c>
      <c r="V8">
        <f>(Sample[[#This Row],[KPx]]*$R$2-Sample[[#This Row],[Kpy]]*KSa)</f>
        <v>0.69897000433601875</v>
      </c>
      <c r="W8">
        <f>Sample[[#This Row],[Kpy]]*KTc-Sample[[#This Row],[KPz]]*KTb</f>
        <v>1.9030899869919438</v>
      </c>
      <c r="X8">
        <f>-1*(Sample[[#This Row],[KPx]]*KTc-Sample[[#This Row],[KPz]]*KTa)</f>
        <v>1.9030899869919435</v>
      </c>
      <c r="Y8">
        <f>(Sample[[#This Row],[KPx]]*KTb-Sample[[#This Row],[Kpy]]*KTa)</f>
        <v>1.9030899869919438</v>
      </c>
      <c r="Z8">
        <f>-Sample[[#This Row],[Xp]]*a+Sample[[#This Row],[Yp]]*b+Sample[[#This Row],[Zp]]*c_</f>
        <v>1.3979400086720375</v>
      </c>
      <c r="AA8" s="8">
        <f>-IF(Sample[[#This Row],[Column2]]&gt;0,1,-1)*SQRT(Sample[[#This Row],[KPx''i]]^2+Sample[[#This Row],[KPx''j]]^2+Sample[[#This Row],[KPx''k]]^2)/Ksmag/Scale</f>
        <v>-0.85605992806709574</v>
      </c>
      <c r="AB8" s="1">
        <f>SQRT(Sample[[#This Row],[Kpy''i]]^2+Sample[[#This Row],[KPy''j]]^2+Sample[[#This Row],[KPy''k]]^2)/KTmag/Scale</f>
        <v>1.3456878350102222</v>
      </c>
    </row>
    <row r="9" spans="1:31" hidden="1" x14ac:dyDescent="0.25">
      <c r="A9" s="5">
        <v>4</v>
      </c>
      <c r="B9" s="13" t="s">
        <v>43</v>
      </c>
      <c r="C9" s="5"/>
      <c r="D9" s="5"/>
      <c r="E9">
        <v>2</v>
      </c>
      <c r="F9">
        <v>2</v>
      </c>
      <c r="G9">
        <v>3</v>
      </c>
      <c r="H9" s="11">
        <f>Sample[[#This Row],[C]]/Sample[[#This Row],[D]]</f>
        <v>1</v>
      </c>
      <c r="I9" s="11">
        <f>Sample[[#This Row],[A]]/Sample[[#This Row],[C]]</f>
        <v>1.5</v>
      </c>
      <c r="J9" s="11">
        <f>Sample[[#This Row],[D]]/Sample[[#This Row],[A]]</f>
        <v>0.66666666666666663</v>
      </c>
      <c r="K9" s="11">
        <f>Sample[[#This Row],[A]]/Sample[[#This Row],[D]]</f>
        <v>1.5</v>
      </c>
      <c r="L9" s="11">
        <f>Sample[[#This Row],[D]]/Sample[[#This Row],[C]]</f>
        <v>1</v>
      </c>
      <c r="M9" s="11">
        <f>Sample[[#This Row],[C]]/Sample[[#This Row],[A]]</f>
        <v>0.66666666666666663</v>
      </c>
      <c r="N9">
        <f>IF(Sample[[#This Row],[Ap]]=0,10,LOG(Sample[[#This Row],[Ap]]))</f>
        <v>0</v>
      </c>
      <c r="O9">
        <f>IF(Sample[[#This Row],[Ei]]=0,10,LOG(Sample[[#This Row],[Ei]]))</f>
        <v>0.17609125905568124</v>
      </c>
      <c r="P9">
        <f>IF(Sample[[#This Row],[Ii]]=0,10,LOG(Sample[[#This Row],[Ii]]))</f>
        <v>-0.17609125905568127</v>
      </c>
      <c r="Q9">
        <f>Kx-Sample[[#This Row],[Xp]]</f>
        <v>0</v>
      </c>
      <c r="R9">
        <f>Ky-Sample[[#This Row],[Yp]]</f>
        <v>-1.1760912590556813</v>
      </c>
      <c r="S9">
        <f>Kz-Sample[[#This Row],[Zp]]</f>
        <v>1.1760912590556813</v>
      </c>
      <c r="T9">
        <f>Sample[[#This Row],[Kpy]]*KSc-Sample[[#This Row],[KPz]]*KSb</f>
        <v>0</v>
      </c>
      <c r="U9">
        <f>-1*(Sample[[#This Row],[KPx]]*KSc-Sample[[#This Row],[KPz]]*KSa)</f>
        <v>0</v>
      </c>
      <c r="V9">
        <f>(Sample[[#This Row],[KPx]]*$R$2-Sample[[#This Row],[Kpy]]*KSa)</f>
        <v>0</v>
      </c>
      <c r="W9">
        <f>Sample[[#This Row],[Kpy]]*KTc-Sample[[#This Row],[KPz]]*KTb</f>
        <v>2.3521825181113627</v>
      </c>
      <c r="X9">
        <f>-1*(Sample[[#This Row],[KPx]]*KTc-Sample[[#This Row],[KPz]]*KTa)</f>
        <v>2.3521825181113627</v>
      </c>
      <c r="Y9">
        <f>(Sample[[#This Row],[KPx]]*KTb-Sample[[#This Row],[Kpy]]*KTa)</f>
        <v>2.3521825181113627</v>
      </c>
      <c r="Z9">
        <f>-Sample[[#This Row],[Xp]]*a+Sample[[#This Row],[Yp]]*b+Sample[[#This Row],[Zp]]*c_</f>
        <v>0</v>
      </c>
      <c r="AA9" s="8">
        <f>-IF(Sample[[#This Row],[Column2]]&gt;0,1,-1)*SQRT(Sample[[#This Row],[KPx''i]]^2+Sample[[#This Row],[KPx''j]]^2+Sample[[#This Row],[KPx''k]]^2)/Ksmag/Scale</f>
        <v>0</v>
      </c>
      <c r="AB9" s="1">
        <f>SQRT(Sample[[#This Row],[Kpy''i]]^2+Sample[[#This Row],[KPy''j]]^2+Sample[[#This Row],[KPy''k]]^2)/KTmag/Scale</f>
        <v>1.6632442091449937</v>
      </c>
    </row>
    <row r="10" spans="1:31" hidden="1" x14ac:dyDescent="0.25">
      <c r="A10" s="5">
        <v>5</v>
      </c>
      <c r="B10" s="13" t="s">
        <v>43</v>
      </c>
      <c r="C10" s="5"/>
      <c r="D10" s="5"/>
      <c r="E10">
        <v>7</v>
      </c>
      <c r="F10">
        <v>9</v>
      </c>
      <c r="G10">
        <v>5</v>
      </c>
      <c r="H10" s="11">
        <f>Sample[[#This Row],[C]]/Sample[[#This Row],[D]]</f>
        <v>1.2857142857142858</v>
      </c>
      <c r="I10" s="11">
        <f>Sample[[#This Row],[A]]/Sample[[#This Row],[C]]</f>
        <v>0.55555555555555558</v>
      </c>
      <c r="J10" s="11">
        <f>Sample[[#This Row],[D]]/Sample[[#This Row],[A]]</f>
        <v>1.4</v>
      </c>
      <c r="K10" s="11">
        <f>Sample[[#This Row],[A]]/Sample[[#This Row],[D]]</f>
        <v>0.7142857142857143</v>
      </c>
      <c r="L10" s="11">
        <f>Sample[[#This Row],[D]]/Sample[[#This Row],[C]]</f>
        <v>0.77777777777777779</v>
      </c>
      <c r="M10" s="11">
        <f>Sample[[#This Row],[C]]/Sample[[#This Row],[A]]</f>
        <v>1.8</v>
      </c>
      <c r="N10">
        <f>IF(Sample[[#This Row],[Ap]]=0,10,LOG(Sample[[#This Row],[Ap]]))</f>
        <v>0.10914446942506807</v>
      </c>
      <c r="O10">
        <f>IF(Sample[[#This Row],[Ei]]=0,10,LOG(Sample[[#This Row],[Ei]]))</f>
        <v>-0.25527250510330607</v>
      </c>
      <c r="P10">
        <f>IF(Sample[[#This Row],[Ii]]=0,10,LOG(Sample[[#This Row],[Ii]]))</f>
        <v>0.14612803567823801</v>
      </c>
      <c r="Q10">
        <f>Kx-Sample[[#This Row],[Xp]]</f>
        <v>-0.10914446942506807</v>
      </c>
      <c r="R10">
        <f>Ky-Sample[[#This Row],[Yp]]</f>
        <v>-0.74472749489669399</v>
      </c>
      <c r="S10">
        <f>Kz-Sample[[#This Row],[Zp]]</f>
        <v>0.85387196432176204</v>
      </c>
      <c r="T10">
        <f>Sample[[#This Row],[Kpy]]*KSc-Sample[[#This Row],[KPz]]*KSb</f>
        <v>-0.10914446942506806</v>
      </c>
      <c r="U10">
        <f>-1*(Sample[[#This Row],[KPx]]*KSc-Sample[[#This Row],[KPz]]*KSa)</f>
        <v>-0.10914446942506807</v>
      </c>
      <c r="V10">
        <f>(Sample[[#This Row],[KPx]]*$R$2-Sample[[#This Row],[Kpy]]*KSa)</f>
        <v>-0.10914446942506807</v>
      </c>
      <c r="W10">
        <f>Sample[[#This Row],[Kpy]]*KTc-Sample[[#This Row],[KPz]]*KTb</f>
        <v>1.598599459218456</v>
      </c>
      <c r="X10">
        <f>-1*(Sample[[#This Row],[KPx]]*KTc-Sample[[#This Row],[KPz]]*KTa)</f>
        <v>1.598599459218456</v>
      </c>
      <c r="Y10">
        <f>(Sample[[#This Row],[KPx]]*KTb-Sample[[#This Row],[Kpy]]*KTa)</f>
        <v>1.598599459218456</v>
      </c>
      <c r="Z10">
        <f>-Sample[[#This Row],[Xp]]*a+Sample[[#This Row],[Yp]]*b+Sample[[#This Row],[Zp]]*c_</f>
        <v>-0.21828893885013612</v>
      </c>
      <c r="AA10" s="8">
        <f>-IF(Sample[[#This Row],[Column2]]&gt;0,1,-1)*SQRT(Sample[[#This Row],[KPx''i]]^2+Sample[[#This Row],[KPx''j]]^2+Sample[[#This Row],[KPx''k]]^2)/Ksmag/Scale</f>
        <v>0.1336741291691082</v>
      </c>
      <c r="AB10" s="1">
        <f>SQRT(Sample[[#This Row],[Kpy''i]]^2+Sample[[#This Row],[KPy''j]]^2+Sample[[#This Row],[KPy''k]]^2)/KTmag/Scale</f>
        <v>1.1303805180145181</v>
      </c>
    </row>
    <row r="11" spans="1:31" hidden="1" x14ac:dyDescent="0.25">
      <c r="A11" s="5">
        <v>6</v>
      </c>
      <c r="B11" s="13" t="s">
        <v>43</v>
      </c>
      <c r="C11" s="5"/>
      <c r="D11" s="5"/>
      <c r="E11">
        <v>7</v>
      </c>
      <c r="F11">
        <v>6</v>
      </c>
      <c r="G11">
        <v>5</v>
      </c>
      <c r="H11" s="11">
        <f>Sample[[#This Row],[C]]/Sample[[#This Row],[D]]</f>
        <v>0.8571428571428571</v>
      </c>
      <c r="I11" s="11">
        <f>Sample[[#This Row],[A]]/Sample[[#This Row],[C]]</f>
        <v>0.83333333333333337</v>
      </c>
      <c r="J11" s="11">
        <f>Sample[[#This Row],[D]]/Sample[[#This Row],[A]]</f>
        <v>1.4</v>
      </c>
      <c r="K11" s="11">
        <f>Sample[[#This Row],[A]]/Sample[[#This Row],[D]]</f>
        <v>0.7142857142857143</v>
      </c>
      <c r="L11" s="11">
        <f>Sample[[#This Row],[D]]/Sample[[#This Row],[C]]</f>
        <v>1.1666666666666667</v>
      </c>
      <c r="M11" s="11">
        <f>Sample[[#This Row],[C]]/Sample[[#This Row],[A]]</f>
        <v>1.2</v>
      </c>
      <c r="N11">
        <f>IF(Sample[[#This Row],[Ap]]=0,10,LOG(Sample[[#This Row],[Ap]]))</f>
        <v>-6.6946789630613221E-2</v>
      </c>
      <c r="O11">
        <f>IF(Sample[[#This Row],[Ei]]=0,10,LOG(Sample[[#This Row],[Ei]]))</f>
        <v>-7.9181246047624804E-2</v>
      </c>
      <c r="P11">
        <f>IF(Sample[[#This Row],[Ii]]=0,10,LOG(Sample[[#This Row],[Ii]]))</f>
        <v>0.14612803567823801</v>
      </c>
      <c r="Q11">
        <f>Kx-Sample[[#This Row],[Xp]]</f>
        <v>6.6946789630613221E-2</v>
      </c>
      <c r="R11">
        <f>Ky-Sample[[#This Row],[Yp]]</f>
        <v>-0.92081875395237522</v>
      </c>
      <c r="S11">
        <f>Kz-Sample[[#This Row],[Zp]]</f>
        <v>0.85387196432176204</v>
      </c>
      <c r="T11">
        <f>Sample[[#This Row],[Kpy]]*KSc-Sample[[#This Row],[KPz]]*KSb</f>
        <v>6.6946789630613179E-2</v>
      </c>
      <c r="U11">
        <f>-1*(Sample[[#This Row],[KPx]]*KSc-Sample[[#This Row],[KPz]]*KSa)</f>
        <v>6.6946789630613221E-2</v>
      </c>
      <c r="V11">
        <f>(Sample[[#This Row],[KPx]]*$R$2-Sample[[#This Row],[Kpy]]*KSa)</f>
        <v>6.6946789630613221E-2</v>
      </c>
      <c r="W11">
        <f>Sample[[#This Row],[Kpy]]*KTc-Sample[[#This Row],[KPz]]*KTb</f>
        <v>1.7746907182741372</v>
      </c>
      <c r="X11">
        <f>-1*(Sample[[#This Row],[KPx]]*KTc-Sample[[#This Row],[KPz]]*KTa)</f>
        <v>1.7746907182741374</v>
      </c>
      <c r="Y11">
        <f>(Sample[[#This Row],[KPx]]*KTb-Sample[[#This Row],[Kpy]]*KTa)</f>
        <v>1.7746907182741372</v>
      </c>
      <c r="Z11">
        <f>-Sample[[#This Row],[Xp]]*a+Sample[[#This Row],[Yp]]*b+Sample[[#This Row],[Zp]]*c_</f>
        <v>0.13389357926122641</v>
      </c>
      <c r="AA11" s="8">
        <f>-IF(Sample[[#This Row],[Column2]]&gt;0,1,-1)*SQRT(Sample[[#This Row],[KPx''i]]^2+Sample[[#This Row],[KPx''j]]^2+Sample[[#This Row],[KPx''k]]^2)/Ksmag/Scale</f>
        <v>-8.1992737256225134E-2</v>
      </c>
      <c r="AB11" s="1">
        <f>SQRT(Sample[[#This Row],[Kpy''i]]^2+Sample[[#This Row],[KPy''j]]^2+Sample[[#This Row],[KPy''k]]^2)/KTmag/Scale</f>
        <v>1.2548958414004674</v>
      </c>
    </row>
    <row r="12" spans="1:31" hidden="1" x14ac:dyDescent="0.25">
      <c r="A12" s="5">
        <v>7</v>
      </c>
      <c r="B12" s="13" t="s">
        <v>43</v>
      </c>
      <c r="C12" s="5"/>
      <c r="D12" s="5"/>
      <c r="E12">
        <v>8</v>
      </c>
      <c r="F12">
        <v>10</v>
      </c>
      <c r="G12">
        <v>9</v>
      </c>
      <c r="H12" s="11">
        <f>Sample[[#This Row],[C]]/Sample[[#This Row],[D]]</f>
        <v>1.25</v>
      </c>
      <c r="I12" s="11">
        <f>Sample[[#This Row],[A]]/Sample[[#This Row],[C]]</f>
        <v>0.9</v>
      </c>
      <c r="J12" s="11">
        <f>Sample[[#This Row],[D]]/Sample[[#This Row],[A]]</f>
        <v>0.88888888888888884</v>
      </c>
      <c r="K12" s="11">
        <f>Sample[[#This Row],[A]]/Sample[[#This Row],[D]]</f>
        <v>1.125</v>
      </c>
      <c r="L12" s="11">
        <f>Sample[[#This Row],[D]]/Sample[[#This Row],[C]]</f>
        <v>0.8</v>
      </c>
      <c r="M12" s="11">
        <f>Sample[[#This Row],[C]]/Sample[[#This Row],[A]]</f>
        <v>1.1111111111111112</v>
      </c>
      <c r="N12">
        <f>IF(Sample[[#This Row],[Ap]]=0,10,LOG(Sample[[#This Row],[Ap]]))</f>
        <v>9.691001300805642E-2</v>
      </c>
      <c r="O12">
        <f>IF(Sample[[#This Row],[Ei]]=0,10,LOG(Sample[[#This Row],[Ei]]))</f>
        <v>-4.5757490560675115E-2</v>
      </c>
      <c r="P12">
        <f>IF(Sample[[#This Row],[Ii]]=0,10,LOG(Sample[[#This Row],[Ii]]))</f>
        <v>-5.1152522447381311E-2</v>
      </c>
      <c r="Q12">
        <f>Kx-Sample[[#This Row],[Xp]]</f>
        <v>-9.691001300805642E-2</v>
      </c>
      <c r="R12">
        <f>Ky-Sample[[#This Row],[Yp]]</f>
        <v>-0.95424250943932487</v>
      </c>
      <c r="S12">
        <f>Kz-Sample[[#This Row],[Zp]]</f>
        <v>1.0511525224473812</v>
      </c>
      <c r="T12">
        <f>Sample[[#This Row],[Kpy]]*KSc-Sample[[#This Row],[KPz]]*KSb</f>
        <v>-9.691001300805635E-2</v>
      </c>
      <c r="U12">
        <f>-1*(Sample[[#This Row],[KPx]]*KSc-Sample[[#This Row],[KPz]]*KSa)</f>
        <v>-9.691001300805642E-2</v>
      </c>
      <c r="V12">
        <f>(Sample[[#This Row],[KPx]]*$R$2-Sample[[#This Row],[Kpy]]*KSa)</f>
        <v>-9.691001300805642E-2</v>
      </c>
      <c r="W12">
        <f>Sample[[#This Row],[Kpy]]*KTc-Sample[[#This Row],[KPz]]*KTb</f>
        <v>2.0053950318867062</v>
      </c>
      <c r="X12">
        <f>-1*(Sample[[#This Row],[KPx]]*KTc-Sample[[#This Row],[KPz]]*KTa)</f>
        <v>2.0053950318867062</v>
      </c>
      <c r="Y12">
        <f>(Sample[[#This Row],[KPx]]*KTb-Sample[[#This Row],[Kpy]]*KTa)</f>
        <v>2.0053950318867062</v>
      </c>
      <c r="Z12">
        <f>-Sample[[#This Row],[Xp]]*a+Sample[[#This Row],[Yp]]*b+Sample[[#This Row],[Zp]]*c_</f>
        <v>-0.19382002601611287</v>
      </c>
      <c r="AA12" s="8">
        <f>-IF(Sample[[#This Row],[Column2]]&gt;0,1,-1)*SQRT(Sample[[#This Row],[KPx''i]]^2+Sample[[#This Row],[KPx''j]]^2+Sample[[#This Row],[KPx''k]]^2)/Ksmag/Scale</f>
        <v>0.11869004141810925</v>
      </c>
      <c r="AB12" s="1">
        <f>SQRT(Sample[[#This Row],[Kpy''i]]^2+Sample[[#This Row],[KPy''j]]^2+Sample[[#This Row],[KPy''k]]^2)/KTmag/Scale</f>
        <v>1.418028426004903</v>
      </c>
    </row>
    <row r="13" spans="1:31" hidden="1" x14ac:dyDescent="0.25">
      <c r="A13" s="5">
        <v>8</v>
      </c>
      <c r="B13" s="13" t="s">
        <v>43</v>
      </c>
      <c r="C13" s="5"/>
      <c r="D13" s="5"/>
      <c r="E13">
        <v>1</v>
      </c>
      <c r="F13">
        <v>3</v>
      </c>
      <c r="G13">
        <v>2</v>
      </c>
      <c r="H13" s="11">
        <f>Sample[[#This Row],[C]]/Sample[[#This Row],[D]]</f>
        <v>3</v>
      </c>
      <c r="I13" s="11">
        <f>Sample[[#This Row],[A]]/Sample[[#This Row],[C]]</f>
        <v>0.66666666666666663</v>
      </c>
      <c r="J13" s="11">
        <f>Sample[[#This Row],[D]]/Sample[[#This Row],[A]]</f>
        <v>0.5</v>
      </c>
      <c r="K13" s="11">
        <f>Sample[[#This Row],[A]]/Sample[[#This Row],[D]]</f>
        <v>2</v>
      </c>
      <c r="L13" s="11">
        <f>Sample[[#This Row],[D]]/Sample[[#This Row],[C]]</f>
        <v>0.33333333333333331</v>
      </c>
      <c r="M13" s="11">
        <f>Sample[[#This Row],[C]]/Sample[[#This Row],[A]]</f>
        <v>1.5</v>
      </c>
      <c r="N13">
        <f>IF(Sample[[#This Row],[Ap]]=0,10,LOG(Sample[[#This Row],[Ap]]))</f>
        <v>0.47712125471966244</v>
      </c>
      <c r="O13">
        <f>IF(Sample[[#This Row],[Ei]]=0,10,LOG(Sample[[#This Row],[Ei]]))</f>
        <v>-0.17609125905568127</v>
      </c>
      <c r="P13">
        <f>IF(Sample[[#This Row],[Ii]]=0,10,LOG(Sample[[#This Row],[Ii]]))</f>
        <v>-0.3010299956639812</v>
      </c>
      <c r="Q13">
        <f>Kx-Sample[[#This Row],[Xp]]</f>
        <v>-0.47712125471966244</v>
      </c>
      <c r="R13">
        <f>Ky-Sample[[#This Row],[Yp]]</f>
        <v>-0.82390874094431876</v>
      </c>
      <c r="S13">
        <f>Kz-Sample[[#This Row],[Zp]]</f>
        <v>1.3010299956639813</v>
      </c>
      <c r="T13">
        <f>Sample[[#This Row],[Kpy]]*KSc-Sample[[#This Row],[KPz]]*KSb</f>
        <v>-0.47712125471966249</v>
      </c>
      <c r="U13">
        <f>-1*(Sample[[#This Row],[KPx]]*KSc-Sample[[#This Row],[KPz]]*KSa)</f>
        <v>-0.47712125471966244</v>
      </c>
      <c r="V13">
        <f>(Sample[[#This Row],[KPx]]*$R$2-Sample[[#This Row],[Kpy]]*KSa)</f>
        <v>-0.47712125471966244</v>
      </c>
      <c r="W13">
        <f>Sample[[#This Row],[Kpy]]*KTc-Sample[[#This Row],[KPz]]*KTb</f>
        <v>2.1249387366082999</v>
      </c>
      <c r="X13">
        <f>-1*(Sample[[#This Row],[KPx]]*KTc-Sample[[#This Row],[KPz]]*KTa)</f>
        <v>2.1249387366082999</v>
      </c>
      <c r="Y13">
        <f>(Sample[[#This Row],[KPx]]*KTb-Sample[[#This Row],[Kpy]]*KTa)</f>
        <v>2.1249387366082999</v>
      </c>
      <c r="Z13">
        <f>-Sample[[#This Row],[Xp]]*a+Sample[[#This Row],[Yp]]*b+Sample[[#This Row],[Zp]]*c_</f>
        <v>-0.95424250943932498</v>
      </c>
      <c r="AA13" s="8">
        <f>-IF(Sample[[#This Row],[Column2]]&gt;0,1,-1)*SQRT(Sample[[#This Row],[KPx''i]]^2+Sample[[#This Row],[KPx''j]]^2+Sample[[#This Row],[KPx''k]]^2)/Ksmag/Scale</f>
        <v>0.58435180974982659</v>
      </c>
      <c r="AB13" s="1">
        <f>SQRT(Sample[[#This Row],[Kpy''i]]^2+Sample[[#This Row],[KPy''j]]^2+Sample[[#This Row],[KPy''k]]^2)/KTmag/Scale</f>
        <v>1.502558590261704</v>
      </c>
    </row>
    <row r="14" spans="1:31" hidden="1" x14ac:dyDescent="0.25">
      <c r="A14" s="5">
        <v>9</v>
      </c>
      <c r="B14" s="13" t="s">
        <v>43</v>
      </c>
      <c r="C14" s="5"/>
      <c r="D14" s="5"/>
      <c r="E14">
        <v>2</v>
      </c>
      <c r="F14">
        <v>7</v>
      </c>
      <c r="G14">
        <v>2</v>
      </c>
      <c r="H14" s="11">
        <f>Sample[[#This Row],[C]]/Sample[[#This Row],[D]]</f>
        <v>3.5</v>
      </c>
      <c r="I14" s="11">
        <f>Sample[[#This Row],[A]]/Sample[[#This Row],[C]]</f>
        <v>0.2857142857142857</v>
      </c>
      <c r="J14" s="11">
        <f>Sample[[#This Row],[D]]/Sample[[#This Row],[A]]</f>
        <v>1</v>
      </c>
      <c r="K14" s="11">
        <f>Sample[[#This Row],[A]]/Sample[[#This Row],[D]]</f>
        <v>1</v>
      </c>
      <c r="L14" s="11">
        <f>Sample[[#This Row],[D]]/Sample[[#This Row],[C]]</f>
        <v>0.2857142857142857</v>
      </c>
      <c r="M14" s="11">
        <f>Sample[[#This Row],[C]]/Sample[[#This Row],[A]]</f>
        <v>3.5</v>
      </c>
      <c r="N14">
        <f>IF(Sample[[#This Row],[Ap]]=0,10,LOG(Sample[[#This Row],[Ap]]))</f>
        <v>0.54406804435027567</v>
      </c>
      <c r="O14">
        <f>IF(Sample[[#This Row],[Ei]]=0,10,LOG(Sample[[#This Row],[Ei]]))</f>
        <v>-0.54406804435027567</v>
      </c>
      <c r="P14">
        <f>IF(Sample[[#This Row],[Ii]]=0,10,LOG(Sample[[#This Row],[Ii]]))</f>
        <v>0</v>
      </c>
      <c r="Q14">
        <f>Kx-Sample[[#This Row],[Xp]]</f>
        <v>-0.54406804435027567</v>
      </c>
      <c r="R14">
        <f>Ky-Sample[[#This Row],[Yp]]</f>
        <v>-0.45593195564972433</v>
      </c>
      <c r="S14">
        <f>Kz-Sample[[#This Row],[Zp]]</f>
        <v>1</v>
      </c>
      <c r="T14">
        <f>Sample[[#This Row],[Kpy]]*KSc-Sample[[#This Row],[KPz]]*KSb</f>
        <v>-0.54406804435027567</v>
      </c>
      <c r="U14">
        <f>-1*(Sample[[#This Row],[KPx]]*KSc-Sample[[#This Row],[KPz]]*KSa)</f>
        <v>-0.54406804435027567</v>
      </c>
      <c r="V14">
        <f>(Sample[[#This Row],[KPx]]*$R$2-Sample[[#This Row],[Kpy]]*KSa)</f>
        <v>-0.54406804435027567</v>
      </c>
      <c r="W14">
        <f>Sample[[#This Row],[Kpy]]*KTc-Sample[[#This Row],[KPz]]*KTb</f>
        <v>1.4559319556497243</v>
      </c>
      <c r="X14">
        <f>-1*(Sample[[#This Row],[KPx]]*KTc-Sample[[#This Row],[KPz]]*KTa)</f>
        <v>1.4559319556497243</v>
      </c>
      <c r="Y14">
        <f>(Sample[[#This Row],[KPx]]*KTb-Sample[[#This Row],[Kpy]]*KTa)</f>
        <v>1.4559319556497243</v>
      </c>
      <c r="Z14">
        <f>-Sample[[#This Row],[Xp]]*a+Sample[[#This Row],[Yp]]*b+Sample[[#This Row],[Zp]]*c_</f>
        <v>-1.0881360887005513</v>
      </c>
      <c r="AA14" s="8">
        <f>-IF(Sample[[#This Row],[Column2]]&gt;0,1,-1)*SQRT(Sample[[#This Row],[KPx''i]]^2+Sample[[#This Row],[KPx''j]]^2+Sample[[#This Row],[KPx''k]]^2)/Ksmag/Scale</f>
        <v>0.66634454700605172</v>
      </c>
      <c r="AB14" s="1">
        <f>SQRT(Sample[[#This Row],[Kpy''i]]^2+Sample[[#This Row],[KPy''j]]^2+Sample[[#This Row],[KPy''k]]^2)/KTmag/Scale</f>
        <v>1.0294993587861119</v>
      </c>
    </row>
    <row r="15" spans="1:31" hidden="1" x14ac:dyDescent="0.25">
      <c r="A15" s="5">
        <v>10</v>
      </c>
      <c r="B15" s="13" t="s">
        <v>43</v>
      </c>
      <c r="C15" s="5"/>
      <c r="D15" s="5"/>
      <c r="E15">
        <v>2</v>
      </c>
      <c r="F15">
        <v>6</v>
      </c>
      <c r="G15">
        <v>6</v>
      </c>
      <c r="H15" s="11">
        <f>Sample[[#This Row],[C]]/Sample[[#This Row],[D]]</f>
        <v>3</v>
      </c>
      <c r="I15" s="11">
        <f>Sample[[#This Row],[A]]/Sample[[#This Row],[C]]</f>
        <v>1</v>
      </c>
      <c r="J15" s="11">
        <f>Sample[[#This Row],[D]]/Sample[[#This Row],[A]]</f>
        <v>0.33333333333333331</v>
      </c>
      <c r="K15" s="11">
        <f>Sample[[#This Row],[A]]/Sample[[#This Row],[D]]</f>
        <v>3</v>
      </c>
      <c r="L15" s="11">
        <f>Sample[[#This Row],[D]]/Sample[[#This Row],[C]]</f>
        <v>0.33333333333333331</v>
      </c>
      <c r="M15" s="11">
        <f>Sample[[#This Row],[C]]/Sample[[#This Row],[A]]</f>
        <v>1</v>
      </c>
      <c r="N15">
        <f>IF(Sample[[#This Row],[Ap]]=0,10,LOG(Sample[[#This Row],[Ap]]))</f>
        <v>0.47712125471966244</v>
      </c>
      <c r="O15">
        <f>IF(Sample[[#This Row],[Ei]]=0,10,LOG(Sample[[#This Row],[Ei]]))</f>
        <v>0</v>
      </c>
      <c r="P15">
        <f>IF(Sample[[#This Row],[Ii]]=0,10,LOG(Sample[[#This Row],[Ii]]))</f>
        <v>-0.47712125471966244</v>
      </c>
      <c r="Q15">
        <f>Kx-Sample[[#This Row],[Xp]]</f>
        <v>-0.47712125471966244</v>
      </c>
      <c r="R15">
        <f>Ky-Sample[[#This Row],[Yp]]</f>
        <v>-1</v>
      </c>
      <c r="S15">
        <f>Kz-Sample[[#This Row],[Zp]]</f>
        <v>1.4771212547196624</v>
      </c>
      <c r="T15">
        <f>Sample[[#This Row],[Kpy]]*KSc-Sample[[#This Row],[KPz]]*KSb</f>
        <v>-0.47712125471966238</v>
      </c>
      <c r="U15">
        <f>-1*(Sample[[#This Row],[KPx]]*KSc-Sample[[#This Row],[KPz]]*KSa)</f>
        <v>-0.47712125471966244</v>
      </c>
      <c r="V15">
        <f>(Sample[[#This Row],[KPx]]*$R$2-Sample[[#This Row],[Kpy]]*KSa)</f>
        <v>-0.47712125471966244</v>
      </c>
      <c r="W15">
        <f>Sample[[#This Row],[Kpy]]*KTc-Sample[[#This Row],[KPz]]*KTb</f>
        <v>2.4771212547196626</v>
      </c>
      <c r="X15">
        <f>-1*(Sample[[#This Row],[KPx]]*KTc-Sample[[#This Row],[KPz]]*KTa)</f>
        <v>2.4771212547196622</v>
      </c>
      <c r="Y15">
        <f>(Sample[[#This Row],[KPx]]*KTb-Sample[[#This Row],[Kpy]]*KTa)</f>
        <v>2.4771212547196626</v>
      </c>
      <c r="Z15">
        <f>-Sample[[#This Row],[Xp]]*a+Sample[[#This Row],[Yp]]*b+Sample[[#This Row],[Zp]]*c_</f>
        <v>-0.95424250943932487</v>
      </c>
      <c r="AA15" s="8">
        <f>-IF(Sample[[#This Row],[Column2]]&gt;0,1,-1)*SQRT(Sample[[#This Row],[KPx''i]]^2+Sample[[#This Row],[KPx''j]]^2+Sample[[#This Row],[KPx''k]]^2)/Ksmag/Scale</f>
        <v>0.58435180974982659</v>
      </c>
      <c r="AB15" s="1">
        <f>SQRT(Sample[[#This Row],[Kpy''i]]^2+Sample[[#This Row],[KPy''j]]^2+Sample[[#This Row],[KPy''k]]^2)/KTmag/Scale</f>
        <v>1.7515892370336026</v>
      </c>
    </row>
    <row r="16" spans="1:31" hidden="1" x14ac:dyDescent="0.25">
      <c r="A16" s="5">
        <v>11</v>
      </c>
      <c r="B16" s="13" t="s">
        <v>43</v>
      </c>
      <c r="C16" s="5"/>
      <c r="D16" s="5"/>
      <c r="E16">
        <v>2</v>
      </c>
      <c r="F16">
        <v>10</v>
      </c>
      <c r="G16">
        <v>8</v>
      </c>
      <c r="H16" s="11">
        <f>Sample[[#This Row],[C]]/Sample[[#This Row],[D]]</f>
        <v>5</v>
      </c>
      <c r="I16" s="11">
        <f>Sample[[#This Row],[A]]/Sample[[#This Row],[C]]</f>
        <v>0.8</v>
      </c>
      <c r="J16" s="11">
        <f>Sample[[#This Row],[D]]/Sample[[#This Row],[A]]</f>
        <v>0.25</v>
      </c>
      <c r="K16" s="11">
        <f>Sample[[#This Row],[A]]/Sample[[#This Row],[D]]</f>
        <v>4</v>
      </c>
      <c r="L16" s="11">
        <f>Sample[[#This Row],[D]]/Sample[[#This Row],[C]]</f>
        <v>0.2</v>
      </c>
      <c r="M16" s="11">
        <f>Sample[[#This Row],[C]]/Sample[[#This Row],[A]]</f>
        <v>1.25</v>
      </c>
      <c r="N16">
        <f>IF(Sample[[#This Row],[Ap]]=0,10,LOG(Sample[[#This Row],[Ap]]))</f>
        <v>0.69897000433601886</v>
      </c>
      <c r="O16">
        <f>IF(Sample[[#This Row],[Ei]]=0,10,LOG(Sample[[#This Row],[Ei]]))</f>
        <v>-9.6910013008056392E-2</v>
      </c>
      <c r="P16">
        <f>IF(Sample[[#This Row],[Ii]]=0,10,LOG(Sample[[#This Row],[Ii]]))</f>
        <v>-0.6020599913279624</v>
      </c>
      <c r="Q16">
        <f>Kx-Sample[[#This Row],[Xp]]</f>
        <v>-0.69897000433601886</v>
      </c>
      <c r="R16">
        <f>Ky-Sample[[#This Row],[Yp]]</f>
        <v>-0.90308998699194365</v>
      </c>
      <c r="S16">
        <f>Kz-Sample[[#This Row],[Zp]]</f>
        <v>1.6020599913279625</v>
      </c>
      <c r="T16">
        <f>Sample[[#This Row],[Kpy]]*KSc-Sample[[#This Row],[KPz]]*KSb</f>
        <v>-0.69897000433601886</v>
      </c>
      <c r="U16">
        <f>-1*(Sample[[#This Row],[KPx]]*KSc-Sample[[#This Row],[KPz]]*KSa)</f>
        <v>-0.69897000433601886</v>
      </c>
      <c r="V16">
        <f>(Sample[[#This Row],[KPx]]*$R$2-Sample[[#This Row],[Kpy]]*KSa)</f>
        <v>-0.69897000433601886</v>
      </c>
      <c r="W16">
        <f>Sample[[#This Row],[Kpy]]*KTc-Sample[[#This Row],[KPz]]*KTb</f>
        <v>2.5051499783199063</v>
      </c>
      <c r="X16">
        <f>-1*(Sample[[#This Row],[KPx]]*KTc-Sample[[#This Row],[KPz]]*KTa)</f>
        <v>2.5051499783199063</v>
      </c>
      <c r="Y16">
        <f>(Sample[[#This Row],[KPx]]*KTb-Sample[[#This Row],[Kpy]]*KTa)</f>
        <v>2.5051499783199063</v>
      </c>
      <c r="Z16">
        <f>-Sample[[#This Row],[Xp]]*a+Sample[[#This Row],[Yp]]*b+Sample[[#This Row],[Zp]]*c_</f>
        <v>-1.3979400086720375</v>
      </c>
      <c r="AA16" s="8">
        <f>-IF(Sample[[#This Row],[Column2]]&gt;0,1,-1)*SQRT(Sample[[#This Row],[KPx''i]]^2+Sample[[#This Row],[KPx''j]]^2+Sample[[#This Row],[KPx''k]]^2)/Ksmag/Scale</f>
        <v>0.85605992806709585</v>
      </c>
      <c r="AB16" s="1">
        <f>SQRT(Sample[[#This Row],[Kpy''i]]^2+Sample[[#This Row],[KPy''j]]^2+Sample[[#This Row],[KPy''k]]^2)/KTmag/Scale</f>
        <v>1.7714085375593385</v>
      </c>
    </row>
    <row r="17" spans="1:28" hidden="1" x14ac:dyDescent="0.25">
      <c r="A17" s="5">
        <v>12</v>
      </c>
      <c r="B17" s="13" t="s">
        <v>43</v>
      </c>
      <c r="C17" s="5"/>
      <c r="D17" s="5"/>
      <c r="E17">
        <v>6</v>
      </c>
      <c r="F17">
        <v>7</v>
      </c>
      <c r="G17">
        <v>9</v>
      </c>
      <c r="H17" s="11">
        <f>Sample[[#This Row],[C]]/Sample[[#This Row],[D]]</f>
        <v>1.1666666666666667</v>
      </c>
      <c r="I17" s="11">
        <f>Sample[[#This Row],[A]]/Sample[[#This Row],[C]]</f>
        <v>1.2857142857142858</v>
      </c>
      <c r="J17" s="11">
        <f>Sample[[#This Row],[D]]/Sample[[#This Row],[A]]</f>
        <v>0.66666666666666663</v>
      </c>
      <c r="K17" s="11">
        <f>Sample[[#This Row],[A]]/Sample[[#This Row],[D]]</f>
        <v>1.5</v>
      </c>
      <c r="L17" s="11">
        <f>Sample[[#This Row],[D]]/Sample[[#This Row],[C]]</f>
        <v>0.8571428571428571</v>
      </c>
      <c r="M17" s="11">
        <f>Sample[[#This Row],[C]]/Sample[[#This Row],[A]]</f>
        <v>0.77777777777777779</v>
      </c>
      <c r="N17">
        <f>IF(Sample[[#This Row],[Ap]]=0,10,LOG(Sample[[#This Row],[Ap]]))</f>
        <v>6.6946789630613221E-2</v>
      </c>
      <c r="O17">
        <f>IF(Sample[[#This Row],[Ei]]=0,10,LOG(Sample[[#This Row],[Ei]]))</f>
        <v>0.10914446942506807</v>
      </c>
      <c r="P17">
        <f>IF(Sample[[#This Row],[Ii]]=0,10,LOG(Sample[[#This Row],[Ii]]))</f>
        <v>-0.17609125905568127</v>
      </c>
      <c r="Q17">
        <f>Kx-Sample[[#This Row],[Xp]]</f>
        <v>-6.6946789630613221E-2</v>
      </c>
      <c r="R17">
        <f>Ky-Sample[[#This Row],[Yp]]</f>
        <v>-1.1091444694250681</v>
      </c>
      <c r="S17">
        <f>Kz-Sample[[#This Row],[Zp]]</f>
        <v>1.1760912590556813</v>
      </c>
      <c r="T17">
        <f>Sample[[#This Row],[Kpy]]*KSc-Sample[[#This Row],[KPz]]*KSb</f>
        <v>-6.694678963061329E-2</v>
      </c>
      <c r="U17">
        <f>-1*(Sample[[#This Row],[KPx]]*KSc-Sample[[#This Row],[KPz]]*KSa)</f>
        <v>-6.6946789630613221E-2</v>
      </c>
      <c r="V17">
        <f>(Sample[[#This Row],[KPx]]*$R$2-Sample[[#This Row],[Kpy]]*KSa)</f>
        <v>-6.6946789630613221E-2</v>
      </c>
      <c r="W17">
        <f>Sample[[#This Row],[Kpy]]*KTc-Sample[[#This Row],[KPz]]*KTb</f>
        <v>2.2852357284807496</v>
      </c>
      <c r="X17">
        <f>-1*(Sample[[#This Row],[KPx]]*KTc-Sample[[#This Row],[KPz]]*KTa)</f>
        <v>2.2852357284807496</v>
      </c>
      <c r="Y17">
        <f>(Sample[[#This Row],[KPx]]*KTb-Sample[[#This Row],[Kpy]]*KTa)</f>
        <v>2.2852357284807492</v>
      </c>
      <c r="Z17">
        <f>-Sample[[#This Row],[Xp]]*a+Sample[[#This Row],[Yp]]*b+Sample[[#This Row],[Zp]]*c_</f>
        <v>-0.13389357926122639</v>
      </c>
      <c r="AA17" s="8">
        <f>-IF(Sample[[#This Row],[Column2]]&gt;0,1,-1)*SQRT(Sample[[#This Row],[KPx''i]]^2+Sample[[#This Row],[KPx''j]]^2+Sample[[#This Row],[KPx''k]]^2)/Ksmag/Scale</f>
        <v>8.1992737256225176E-2</v>
      </c>
      <c r="AB17" s="1">
        <f>SQRT(Sample[[#This Row],[Kpy''i]]^2+Sample[[#This Row],[KPy''j]]^2+Sample[[#This Row],[KPy''k]]^2)/KTmag/Scale</f>
        <v>1.6159056802185179</v>
      </c>
    </row>
    <row r="18" spans="1:28" hidden="1" x14ac:dyDescent="0.25">
      <c r="A18" s="5">
        <v>13</v>
      </c>
      <c r="B18" s="13" t="s">
        <v>43</v>
      </c>
      <c r="C18" s="5"/>
      <c r="D18" s="5"/>
      <c r="E18">
        <v>4</v>
      </c>
      <c r="F18">
        <v>7</v>
      </c>
      <c r="G18">
        <v>7</v>
      </c>
      <c r="H18" s="11">
        <f>Sample[[#This Row],[C]]/Sample[[#This Row],[D]]</f>
        <v>1.75</v>
      </c>
      <c r="I18" s="11">
        <f>Sample[[#This Row],[A]]/Sample[[#This Row],[C]]</f>
        <v>1</v>
      </c>
      <c r="J18" s="11">
        <f>Sample[[#This Row],[D]]/Sample[[#This Row],[A]]</f>
        <v>0.5714285714285714</v>
      </c>
      <c r="K18" s="11">
        <f>Sample[[#This Row],[A]]/Sample[[#This Row],[D]]</f>
        <v>1.75</v>
      </c>
      <c r="L18" s="11">
        <f>Sample[[#This Row],[D]]/Sample[[#This Row],[C]]</f>
        <v>0.5714285714285714</v>
      </c>
      <c r="M18" s="11">
        <f>Sample[[#This Row],[C]]/Sample[[#This Row],[A]]</f>
        <v>1</v>
      </c>
      <c r="N18">
        <f>IF(Sample[[#This Row],[Ap]]=0,10,LOG(Sample[[#This Row],[Ap]]))</f>
        <v>0.24303804868629444</v>
      </c>
      <c r="O18">
        <f>IF(Sample[[#This Row],[Ei]]=0,10,LOG(Sample[[#This Row],[Ei]]))</f>
        <v>0</v>
      </c>
      <c r="P18">
        <f>IF(Sample[[#This Row],[Ii]]=0,10,LOG(Sample[[#This Row],[Ii]]))</f>
        <v>-0.24303804868629447</v>
      </c>
      <c r="Q18">
        <f>Kx-Sample[[#This Row],[Xp]]</f>
        <v>-0.24303804868629444</v>
      </c>
      <c r="R18">
        <f>Ky-Sample[[#This Row],[Yp]]</f>
        <v>-1</v>
      </c>
      <c r="S18">
        <f>Kz-Sample[[#This Row],[Zp]]</f>
        <v>1.2430380486862944</v>
      </c>
      <c r="T18">
        <f>Sample[[#This Row],[Kpy]]*KSc-Sample[[#This Row],[KPz]]*KSb</f>
        <v>-0.24303804868629442</v>
      </c>
      <c r="U18">
        <f>-1*(Sample[[#This Row],[KPx]]*KSc-Sample[[#This Row],[KPz]]*KSa)</f>
        <v>-0.24303804868629444</v>
      </c>
      <c r="V18">
        <f>(Sample[[#This Row],[KPx]]*$R$2-Sample[[#This Row],[Kpy]]*KSa)</f>
        <v>-0.24303804868629444</v>
      </c>
      <c r="W18">
        <f>Sample[[#This Row],[Kpy]]*KTc-Sample[[#This Row],[KPz]]*KTb</f>
        <v>2.2430380486862944</v>
      </c>
      <c r="X18">
        <f>-1*(Sample[[#This Row],[KPx]]*KTc-Sample[[#This Row],[KPz]]*KTa)</f>
        <v>2.2430380486862944</v>
      </c>
      <c r="Y18">
        <f>(Sample[[#This Row],[KPx]]*KTb-Sample[[#This Row],[Kpy]]*KTa)</f>
        <v>2.2430380486862944</v>
      </c>
      <c r="Z18">
        <f>-Sample[[#This Row],[Xp]]*a+Sample[[#This Row],[Yp]]*b+Sample[[#This Row],[Zp]]*c_</f>
        <v>-0.48607609737258894</v>
      </c>
      <c r="AA18" s="8">
        <f>-IF(Sample[[#This Row],[Column2]]&gt;0,1,-1)*SQRT(Sample[[#This Row],[KPx''i]]^2+Sample[[#This Row],[KPx''j]]^2+Sample[[#This Row],[KPx''k]]^2)/Ksmag/Scale</f>
        <v>0.29765960368155842</v>
      </c>
      <c r="AB18" s="1">
        <f>SQRT(Sample[[#This Row],[Kpy''i]]^2+Sample[[#This Row],[KPy''j]]^2+Sample[[#This Row],[KPy''k]]^2)/KTmag/Scale</f>
        <v>1.5860674146855203</v>
      </c>
    </row>
    <row r="19" spans="1:28" hidden="1" x14ac:dyDescent="0.25">
      <c r="A19" s="5">
        <v>14</v>
      </c>
      <c r="B19" s="13" t="s">
        <v>43</v>
      </c>
      <c r="C19" s="5"/>
      <c r="D19" s="5"/>
      <c r="E19">
        <v>10</v>
      </c>
      <c r="F19">
        <v>1</v>
      </c>
      <c r="G19">
        <v>9</v>
      </c>
      <c r="H19" s="11">
        <f>Sample[[#This Row],[C]]/Sample[[#This Row],[D]]</f>
        <v>0.1</v>
      </c>
      <c r="I19" s="11">
        <f>Sample[[#This Row],[A]]/Sample[[#This Row],[C]]</f>
        <v>9</v>
      </c>
      <c r="J19" s="11">
        <f>Sample[[#This Row],[D]]/Sample[[#This Row],[A]]</f>
        <v>1.1111111111111112</v>
      </c>
      <c r="K19" s="11">
        <f>Sample[[#This Row],[A]]/Sample[[#This Row],[D]]</f>
        <v>0.9</v>
      </c>
      <c r="L19" s="11">
        <f>Sample[[#This Row],[D]]/Sample[[#This Row],[C]]</f>
        <v>10</v>
      </c>
      <c r="M19" s="11">
        <f>Sample[[#This Row],[C]]/Sample[[#This Row],[A]]</f>
        <v>0.1111111111111111</v>
      </c>
      <c r="N19">
        <f>IF(Sample[[#This Row],[Ap]]=0,10,LOG(Sample[[#This Row],[Ap]]))</f>
        <v>-1</v>
      </c>
      <c r="O19">
        <f>IF(Sample[[#This Row],[Ei]]=0,10,LOG(Sample[[#This Row],[Ei]]))</f>
        <v>0.95424250943932487</v>
      </c>
      <c r="P19">
        <f>IF(Sample[[#This Row],[Ii]]=0,10,LOG(Sample[[#This Row],[Ii]]))</f>
        <v>4.5757490560675143E-2</v>
      </c>
      <c r="Q19">
        <f>Kx-Sample[[#This Row],[Xp]]</f>
        <v>1</v>
      </c>
      <c r="R19">
        <f>Ky-Sample[[#This Row],[Yp]]</f>
        <v>-1.9542425094393248</v>
      </c>
      <c r="S19">
        <f>Kz-Sample[[#This Row],[Zp]]</f>
        <v>0.95424250943932487</v>
      </c>
      <c r="T19">
        <f>Sample[[#This Row],[Kpy]]*KSc-Sample[[#This Row],[KPz]]*KSb</f>
        <v>0.99999999999999989</v>
      </c>
      <c r="U19">
        <f>-1*(Sample[[#This Row],[KPx]]*KSc-Sample[[#This Row],[KPz]]*KSa)</f>
        <v>1</v>
      </c>
      <c r="V19">
        <f>(Sample[[#This Row],[KPx]]*$R$2-Sample[[#This Row],[Kpy]]*KSa)</f>
        <v>1</v>
      </c>
      <c r="W19">
        <f>Sample[[#This Row],[Kpy]]*KTc-Sample[[#This Row],[KPz]]*KTb</f>
        <v>2.9084850188786495</v>
      </c>
      <c r="X19">
        <f>-1*(Sample[[#This Row],[KPx]]*KTc-Sample[[#This Row],[KPz]]*KTa)</f>
        <v>2.9084850188786495</v>
      </c>
      <c r="Y19">
        <f>(Sample[[#This Row],[KPx]]*KTb-Sample[[#This Row],[Kpy]]*KTa)</f>
        <v>2.9084850188786495</v>
      </c>
      <c r="Z19">
        <f>-Sample[[#This Row],[Xp]]*a+Sample[[#This Row],[Yp]]*b+Sample[[#This Row],[Zp]]*c_</f>
        <v>2</v>
      </c>
      <c r="AA19" s="8">
        <f>-IF(Sample[[#This Row],[Column2]]&gt;0,1,-1)*SQRT(Sample[[#This Row],[KPx''i]]^2+Sample[[#This Row],[KPx''j]]^2+Sample[[#This Row],[KPx''k]]^2)/Ksmag/Scale</f>
        <v>-1.2247448713915889</v>
      </c>
      <c r="AB19" s="1">
        <f>SQRT(Sample[[#This Row],[Kpy''i]]^2+Sample[[#This Row],[KPy''j]]^2+Sample[[#This Row],[KPy''k]]^2)/KTmag/Scale</f>
        <v>2.0566094798285768</v>
      </c>
    </row>
    <row r="20" spans="1:28" hidden="1" x14ac:dyDescent="0.25">
      <c r="A20" s="5">
        <v>15</v>
      </c>
      <c r="B20" s="13" t="s">
        <v>43</v>
      </c>
      <c r="C20" s="5"/>
      <c r="D20" s="5"/>
      <c r="E20">
        <v>5</v>
      </c>
      <c r="F20">
        <v>3</v>
      </c>
      <c r="G20">
        <v>2</v>
      </c>
      <c r="H20" s="11">
        <f>Sample[[#This Row],[C]]/Sample[[#This Row],[D]]</f>
        <v>0.6</v>
      </c>
      <c r="I20" s="11">
        <f>Sample[[#This Row],[A]]/Sample[[#This Row],[C]]</f>
        <v>0.66666666666666663</v>
      </c>
      <c r="J20" s="11">
        <f>Sample[[#This Row],[D]]/Sample[[#This Row],[A]]</f>
        <v>2.5</v>
      </c>
      <c r="K20" s="11">
        <f>Sample[[#This Row],[A]]/Sample[[#This Row],[D]]</f>
        <v>0.4</v>
      </c>
      <c r="L20" s="11">
        <f>Sample[[#This Row],[D]]/Sample[[#This Row],[C]]</f>
        <v>1.6666666666666667</v>
      </c>
      <c r="M20" s="11">
        <f>Sample[[#This Row],[C]]/Sample[[#This Row],[A]]</f>
        <v>1.5</v>
      </c>
      <c r="N20">
        <f>IF(Sample[[#This Row],[Ap]]=0,10,LOG(Sample[[#This Row],[Ap]]))</f>
        <v>-0.22184874961635639</v>
      </c>
      <c r="O20">
        <f>IF(Sample[[#This Row],[Ei]]=0,10,LOG(Sample[[#This Row],[Ei]]))</f>
        <v>-0.17609125905568127</v>
      </c>
      <c r="P20">
        <f>IF(Sample[[#This Row],[Ii]]=0,10,LOG(Sample[[#This Row],[Ii]]))</f>
        <v>0.3979400086720376</v>
      </c>
      <c r="Q20">
        <f>Kx-Sample[[#This Row],[Xp]]</f>
        <v>0.22184874961635639</v>
      </c>
      <c r="R20">
        <f>Ky-Sample[[#This Row],[Yp]]</f>
        <v>-0.82390874094431876</v>
      </c>
      <c r="S20">
        <f>Kz-Sample[[#This Row],[Zp]]</f>
        <v>0.6020599913279624</v>
      </c>
      <c r="T20">
        <f>Sample[[#This Row],[Kpy]]*KSc-Sample[[#This Row],[KPz]]*KSb</f>
        <v>0.22184874961635637</v>
      </c>
      <c r="U20">
        <f>-1*(Sample[[#This Row],[KPx]]*KSc-Sample[[#This Row],[KPz]]*KSa)</f>
        <v>0.22184874961635639</v>
      </c>
      <c r="V20">
        <f>(Sample[[#This Row],[KPx]]*$R$2-Sample[[#This Row],[Kpy]]*KSa)</f>
        <v>0.22184874961635639</v>
      </c>
      <c r="W20">
        <f>Sample[[#This Row],[Kpy]]*KTc-Sample[[#This Row],[KPz]]*KTb</f>
        <v>1.4259687322722812</v>
      </c>
      <c r="X20">
        <f>-1*(Sample[[#This Row],[KPx]]*KTc-Sample[[#This Row],[KPz]]*KTa)</f>
        <v>1.4259687322722812</v>
      </c>
      <c r="Y20">
        <f>(Sample[[#This Row],[KPx]]*KTb-Sample[[#This Row],[Kpy]]*KTa)</f>
        <v>1.4259687322722812</v>
      </c>
      <c r="Z20">
        <f>-Sample[[#This Row],[Xp]]*a+Sample[[#This Row],[Yp]]*b+Sample[[#This Row],[Zp]]*c_</f>
        <v>0.44369749923271268</v>
      </c>
      <c r="AA20" s="8">
        <f>-IF(Sample[[#This Row],[Column2]]&gt;0,1,-1)*SQRT(Sample[[#This Row],[KPx''i]]^2+Sample[[#This Row],[KPx''j]]^2+Sample[[#This Row],[KPx''k]]^2)/Ksmag/Scale</f>
        <v>-0.27170811831726921</v>
      </c>
      <c r="AB20" s="1">
        <f>SQRT(Sample[[#This Row],[Kpy''i]]^2+Sample[[#This Row],[KPy''j]]^2+Sample[[#This Row],[KPy''k]]^2)/KTmag/Scale</f>
        <v>1.0083121603497145</v>
      </c>
    </row>
    <row r="21" spans="1:28" hidden="1" x14ac:dyDescent="0.25">
      <c r="A21" s="5">
        <v>16</v>
      </c>
      <c r="B21" s="13" t="s">
        <v>43</v>
      </c>
      <c r="C21" s="5"/>
      <c r="D21" s="5"/>
      <c r="E21">
        <v>10</v>
      </c>
      <c r="F21">
        <v>1</v>
      </c>
      <c r="G21">
        <v>1</v>
      </c>
      <c r="H21" s="11">
        <f>Sample[[#This Row],[C]]/Sample[[#This Row],[D]]</f>
        <v>0.1</v>
      </c>
      <c r="I21" s="11">
        <f>Sample[[#This Row],[A]]/Sample[[#This Row],[C]]</f>
        <v>1</v>
      </c>
      <c r="J21" s="11">
        <f>Sample[[#This Row],[D]]/Sample[[#This Row],[A]]</f>
        <v>10</v>
      </c>
      <c r="K21" s="11">
        <f>Sample[[#This Row],[A]]/Sample[[#This Row],[D]]</f>
        <v>0.1</v>
      </c>
      <c r="L21" s="11">
        <f>Sample[[#This Row],[D]]/Sample[[#This Row],[C]]</f>
        <v>10</v>
      </c>
      <c r="M21" s="11">
        <f>Sample[[#This Row],[C]]/Sample[[#This Row],[A]]</f>
        <v>1</v>
      </c>
      <c r="N21">
        <f>IF(Sample[[#This Row],[Ap]]=0,10,LOG(Sample[[#This Row],[Ap]]))</f>
        <v>-1</v>
      </c>
      <c r="O21">
        <f>IF(Sample[[#This Row],[Ei]]=0,10,LOG(Sample[[#This Row],[Ei]]))</f>
        <v>0</v>
      </c>
      <c r="P21">
        <f>IF(Sample[[#This Row],[Ii]]=0,10,LOG(Sample[[#This Row],[Ii]]))</f>
        <v>1</v>
      </c>
      <c r="Q21">
        <f>Kx-Sample[[#This Row],[Xp]]</f>
        <v>1</v>
      </c>
      <c r="R21">
        <f>Ky-Sample[[#This Row],[Yp]]</f>
        <v>-1</v>
      </c>
      <c r="S21">
        <f>Kz-Sample[[#This Row],[Zp]]</f>
        <v>0</v>
      </c>
      <c r="T21">
        <f>Sample[[#This Row],[Kpy]]*KSc-Sample[[#This Row],[KPz]]*KSb</f>
        <v>1</v>
      </c>
      <c r="U21">
        <f>-1*(Sample[[#This Row],[KPx]]*KSc-Sample[[#This Row],[KPz]]*KSa)</f>
        <v>1</v>
      </c>
      <c r="V21">
        <f>(Sample[[#This Row],[KPx]]*$R$2-Sample[[#This Row],[Kpy]]*KSa)</f>
        <v>1</v>
      </c>
      <c r="W21">
        <f>Sample[[#This Row],[Kpy]]*KTc-Sample[[#This Row],[KPz]]*KTb</f>
        <v>1</v>
      </c>
      <c r="X21">
        <f>-1*(Sample[[#This Row],[KPx]]*KTc-Sample[[#This Row],[KPz]]*KTa)</f>
        <v>1</v>
      </c>
      <c r="Y21">
        <f>(Sample[[#This Row],[KPx]]*KTb-Sample[[#This Row],[Kpy]]*KTa)</f>
        <v>1</v>
      </c>
      <c r="Z21">
        <f>-Sample[[#This Row],[Xp]]*a+Sample[[#This Row],[Yp]]*b+Sample[[#This Row],[Zp]]*c_</f>
        <v>2</v>
      </c>
      <c r="AA21" s="8">
        <f>-IF(Sample[[#This Row],[Column2]]&gt;0,1,-1)*SQRT(Sample[[#This Row],[KPx''i]]^2+Sample[[#This Row],[KPx''j]]^2+Sample[[#This Row],[KPx''k]]^2)/Ksmag/Scale</f>
        <v>-1.2247448713915889</v>
      </c>
      <c r="AB21" s="1">
        <f>SQRT(Sample[[#This Row],[Kpy''i]]^2+Sample[[#This Row],[KPy''j]]^2+Sample[[#This Row],[KPy''k]]^2)/KTmag/Scale</f>
        <v>0.70710678118654757</v>
      </c>
    </row>
    <row r="22" spans="1:28" hidden="1" x14ac:dyDescent="0.25">
      <c r="A22" s="5">
        <v>17</v>
      </c>
      <c r="B22" s="13" t="s">
        <v>43</v>
      </c>
      <c r="C22" s="5"/>
      <c r="D22" s="5"/>
      <c r="E22">
        <v>2</v>
      </c>
      <c r="F22">
        <v>4</v>
      </c>
      <c r="G22">
        <v>4</v>
      </c>
      <c r="H22" s="11">
        <f>Sample[[#This Row],[C]]/Sample[[#This Row],[D]]</f>
        <v>2</v>
      </c>
      <c r="I22" s="11">
        <f>Sample[[#This Row],[A]]/Sample[[#This Row],[C]]</f>
        <v>1</v>
      </c>
      <c r="J22" s="11">
        <f>Sample[[#This Row],[D]]/Sample[[#This Row],[A]]</f>
        <v>0.5</v>
      </c>
      <c r="K22" s="11">
        <f>Sample[[#This Row],[A]]/Sample[[#This Row],[D]]</f>
        <v>2</v>
      </c>
      <c r="L22" s="11">
        <f>Sample[[#This Row],[D]]/Sample[[#This Row],[C]]</f>
        <v>0.5</v>
      </c>
      <c r="M22" s="11">
        <f>Sample[[#This Row],[C]]/Sample[[#This Row],[A]]</f>
        <v>1</v>
      </c>
      <c r="N22">
        <f>IF(Sample[[#This Row],[Ap]]=0,10,LOG(Sample[[#This Row],[Ap]]))</f>
        <v>0.3010299956639812</v>
      </c>
      <c r="O22">
        <f>IF(Sample[[#This Row],[Ei]]=0,10,LOG(Sample[[#This Row],[Ei]]))</f>
        <v>0</v>
      </c>
      <c r="P22">
        <f>IF(Sample[[#This Row],[Ii]]=0,10,LOG(Sample[[#This Row],[Ii]]))</f>
        <v>-0.3010299956639812</v>
      </c>
      <c r="Q22">
        <f>Kx-Sample[[#This Row],[Xp]]</f>
        <v>-0.3010299956639812</v>
      </c>
      <c r="R22">
        <f>Ky-Sample[[#This Row],[Yp]]</f>
        <v>-1</v>
      </c>
      <c r="S22">
        <f>Kz-Sample[[#This Row],[Zp]]</f>
        <v>1.3010299956639813</v>
      </c>
      <c r="T22">
        <f>Sample[[#This Row],[Kpy]]*KSc-Sample[[#This Row],[KPz]]*KSb</f>
        <v>-0.30102999566398125</v>
      </c>
      <c r="U22">
        <f>-1*(Sample[[#This Row],[KPx]]*KSc-Sample[[#This Row],[KPz]]*KSa)</f>
        <v>-0.3010299956639812</v>
      </c>
      <c r="V22">
        <f>(Sample[[#This Row],[KPx]]*$R$2-Sample[[#This Row],[Kpy]]*KSa)</f>
        <v>-0.3010299956639812</v>
      </c>
      <c r="W22">
        <f>Sample[[#This Row],[Kpy]]*KTc-Sample[[#This Row],[KPz]]*KTb</f>
        <v>2.3010299956639813</v>
      </c>
      <c r="X22">
        <f>-1*(Sample[[#This Row],[KPx]]*KTc-Sample[[#This Row],[KPz]]*KTa)</f>
        <v>2.3010299956639813</v>
      </c>
      <c r="Y22">
        <f>(Sample[[#This Row],[KPx]]*KTb-Sample[[#This Row],[Kpy]]*KTa)</f>
        <v>2.3010299956639813</v>
      </c>
      <c r="Z22">
        <f>-Sample[[#This Row],[Xp]]*a+Sample[[#This Row],[Yp]]*b+Sample[[#This Row],[Zp]]*c_</f>
        <v>-0.6020599913279624</v>
      </c>
      <c r="AA22" s="8">
        <f>-IF(Sample[[#This Row],[Column2]]&gt;0,1,-1)*SQRT(Sample[[#This Row],[KPx''i]]^2+Sample[[#This Row],[KPx''j]]^2+Sample[[#This Row],[KPx''k]]^2)/Ksmag/Scale</f>
        <v>0.36868494332449331</v>
      </c>
      <c r="AB22" s="1">
        <f>SQRT(Sample[[#This Row],[Kpy''i]]^2+Sample[[#This Row],[KPy''j]]^2+Sample[[#This Row],[KPy''k]]^2)/KTmag/Scale</f>
        <v>1.6270739136476533</v>
      </c>
    </row>
    <row r="23" spans="1:28" hidden="1" x14ac:dyDescent="0.25">
      <c r="A23" s="5">
        <v>18</v>
      </c>
      <c r="B23" s="13" t="s">
        <v>43</v>
      </c>
      <c r="C23" s="5"/>
      <c r="D23" s="5"/>
      <c r="E23">
        <v>7</v>
      </c>
      <c r="F23">
        <v>2</v>
      </c>
      <c r="G23">
        <v>7</v>
      </c>
      <c r="H23" s="11">
        <f>Sample[[#This Row],[C]]/Sample[[#This Row],[D]]</f>
        <v>0.2857142857142857</v>
      </c>
      <c r="I23" s="11">
        <f>Sample[[#This Row],[A]]/Sample[[#This Row],[C]]</f>
        <v>3.5</v>
      </c>
      <c r="J23" s="11">
        <f>Sample[[#This Row],[D]]/Sample[[#This Row],[A]]</f>
        <v>1</v>
      </c>
      <c r="K23" s="11">
        <f>Sample[[#This Row],[A]]/Sample[[#This Row],[D]]</f>
        <v>1</v>
      </c>
      <c r="L23" s="11">
        <f>Sample[[#This Row],[D]]/Sample[[#This Row],[C]]</f>
        <v>3.5</v>
      </c>
      <c r="M23" s="11">
        <f>Sample[[#This Row],[C]]/Sample[[#This Row],[A]]</f>
        <v>0.2857142857142857</v>
      </c>
      <c r="N23">
        <f>IF(Sample[[#This Row],[Ap]]=0,10,LOG(Sample[[#This Row],[Ap]]))</f>
        <v>-0.54406804435027567</v>
      </c>
      <c r="O23">
        <f>IF(Sample[[#This Row],[Ei]]=0,10,LOG(Sample[[#This Row],[Ei]]))</f>
        <v>0.54406804435027567</v>
      </c>
      <c r="P23">
        <f>IF(Sample[[#This Row],[Ii]]=0,10,LOG(Sample[[#This Row],[Ii]]))</f>
        <v>0</v>
      </c>
      <c r="Q23">
        <f>Kx-Sample[[#This Row],[Xp]]</f>
        <v>0.54406804435027567</v>
      </c>
      <c r="R23">
        <f>Ky-Sample[[#This Row],[Yp]]</f>
        <v>-1.5440680443502757</v>
      </c>
      <c r="S23">
        <f>Kz-Sample[[#This Row],[Zp]]</f>
        <v>1</v>
      </c>
      <c r="T23">
        <f>Sample[[#This Row],[Kpy]]*KSc-Sample[[#This Row],[KPz]]*KSb</f>
        <v>0.54406804435027567</v>
      </c>
      <c r="U23">
        <f>-1*(Sample[[#This Row],[KPx]]*KSc-Sample[[#This Row],[KPz]]*KSa)</f>
        <v>0.54406804435027567</v>
      </c>
      <c r="V23">
        <f>(Sample[[#This Row],[KPx]]*$R$2-Sample[[#This Row],[Kpy]]*KSa)</f>
        <v>0.54406804435027567</v>
      </c>
      <c r="W23">
        <f>Sample[[#This Row],[Kpy]]*KTc-Sample[[#This Row],[KPz]]*KTb</f>
        <v>2.5440680443502757</v>
      </c>
      <c r="X23">
        <f>-1*(Sample[[#This Row],[KPx]]*KTc-Sample[[#This Row],[KPz]]*KTa)</f>
        <v>2.5440680443502757</v>
      </c>
      <c r="Y23">
        <f>(Sample[[#This Row],[KPx]]*KTb-Sample[[#This Row],[Kpy]]*KTa)</f>
        <v>2.5440680443502757</v>
      </c>
      <c r="Z23">
        <f>-Sample[[#This Row],[Xp]]*a+Sample[[#This Row],[Yp]]*b+Sample[[#This Row],[Zp]]*c_</f>
        <v>1.0881360887005513</v>
      </c>
      <c r="AA23" s="8">
        <f>-IF(Sample[[#This Row],[Column2]]&gt;0,1,-1)*SQRT(Sample[[#This Row],[KPx''i]]^2+Sample[[#This Row],[KPx''j]]^2+Sample[[#This Row],[KPx''k]]^2)/Ksmag/Scale</f>
        <v>-0.66634454700605172</v>
      </c>
      <c r="AB23" s="1">
        <f>SQRT(Sample[[#This Row],[Kpy''i]]^2+Sample[[#This Row],[KPy''j]]^2+Sample[[#This Row],[KPy''k]]^2)/KTmag/Scale</f>
        <v>1.7989277659600784</v>
      </c>
    </row>
    <row r="24" spans="1:28" hidden="1" x14ac:dyDescent="0.25">
      <c r="A24" s="5">
        <v>19</v>
      </c>
      <c r="B24" s="13" t="s">
        <v>43</v>
      </c>
      <c r="C24" s="5"/>
      <c r="D24" s="5"/>
      <c r="E24">
        <v>3</v>
      </c>
      <c r="F24">
        <v>9</v>
      </c>
      <c r="G24">
        <v>10</v>
      </c>
      <c r="H24" s="11">
        <f>Sample[[#This Row],[C]]/Sample[[#This Row],[D]]</f>
        <v>3</v>
      </c>
      <c r="I24" s="11">
        <f>Sample[[#This Row],[A]]/Sample[[#This Row],[C]]</f>
        <v>1.1111111111111112</v>
      </c>
      <c r="J24" s="11">
        <f>Sample[[#This Row],[D]]/Sample[[#This Row],[A]]</f>
        <v>0.3</v>
      </c>
      <c r="K24" s="11">
        <f>Sample[[#This Row],[A]]/Sample[[#This Row],[D]]</f>
        <v>3.3333333333333335</v>
      </c>
      <c r="L24" s="11">
        <f>Sample[[#This Row],[D]]/Sample[[#This Row],[C]]</f>
        <v>0.33333333333333331</v>
      </c>
      <c r="M24" s="11">
        <f>Sample[[#This Row],[C]]/Sample[[#This Row],[A]]</f>
        <v>0.9</v>
      </c>
      <c r="N24">
        <f>IF(Sample[[#This Row],[Ap]]=0,10,LOG(Sample[[#This Row],[Ap]]))</f>
        <v>0.47712125471966244</v>
      </c>
      <c r="O24">
        <f>IF(Sample[[#This Row],[Ei]]=0,10,LOG(Sample[[#This Row],[Ei]]))</f>
        <v>4.5757490560675143E-2</v>
      </c>
      <c r="P24">
        <f>IF(Sample[[#This Row],[Ii]]=0,10,LOG(Sample[[#This Row],[Ii]]))</f>
        <v>-0.52287874528033762</v>
      </c>
      <c r="Q24">
        <f>Kx-Sample[[#This Row],[Xp]]</f>
        <v>-0.47712125471966244</v>
      </c>
      <c r="R24">
        <f>Ky-Sample[[#This Row],[Yp]]</f>
        <v>-1.0457574905606752</v>
      </c>
      <c r="S24">
        <f>Kz-Sample[[#This Row],[Zp]]</f>
        <v>1.5228787452803376</v>
      </c>
      <c r="T24">
        <f>Sample[[#This Row],[Kpy]]*KSc-Sample[[#This Row],[KPz]]*KSb</f>
        <v>-0.47712125471966238</v>
      </c>
      <c r="U24">
        <f>-1*(Sample[[#This Row],[KPx]]*KSc-Sample[[#This Row],[KPz]]*KSa)</f>
        <v>-0.47712125471966244</v>
      </c>
      <c r="V24">
        <f>(Sample[[#This Row],[KPx]]*$R$2-Sample[[#This Row],[Kpy]]*KSa)</f>
        <v>-0.47712125471966244</v>
      </c>
      <c r="W24">
        <f>Sample[[#This Row],[Kpy]]*KTc-Sample[[#This Row],[KPz]]*KTb</f>
        <v>2.5686362358410131</v>
      </c>
      <c r="X24">
        <f>-1*(Sample[[#This Row],[KPx]]*KTc-Sample[[#This Row],[KPz]]*KTa)</f>
        <v>2.5686362358410126</v>
      </c>
      <c r="Y24">
        <f>(Sample[[#This Row],[KPx]]*KTb-Sample[[#This Row],[Kpy]]*KTa)</f>
        <v>2.5686362358410131</v>
      </c>
      <c r="Z24">
        <f>-Sample[[#This Row],[Xp]]*a+Sample[[#This Row],[Yp]]*b+Sample[[#This Row],[Zp]]*c_</f>
        <v>-0.95424250943932498</v>
      </c>
      <c r="AA24" s="8">
        <f>-IF(Sample[[#This Row],[Column2]]&gt;0,1,-1)*SQRT(Sample[[#This Row],[KPx''i]]^2+Sample[[#This Row],[KPx''j]]^2+Sample[[#This Row],[KPx''k]]^2)/Ksmag/Scale</f>
        <v>0.58435180974982659</v>
      </c>
      <c r="AB24" s="1">
        <f>SQRT(Sample[[#This Row],[Kpy''i]]^2+Sample[[#This Row],[KPy''j]]^2+Sample[[#This Row],[KPy''k]]^2)/KTmag/Scale</f>
        <v>1.8163001007646682</v>
      </c>
    </row>
    <row r="25" spans="1:28" hidden="1" x14ac:dyDescent="0.25">
      <c r="A25" s="5">
        <v>20</v>
      </c>
      <c r="B25" s="13" t="s">
        <v>43</v>
      </c>
      <c r="C25" s="5"/>
      <c r="D25" s="5"/>
      <c r="E25">
        <v>9</v>
      </c>
      <c r="F25">
        <v>9</v>
      </c>
      <c r="G25">
        <v>1</v>
      </c>
      <c r="H25" s="11">
        <f>Sample[[#This Row],[C]]/Sample[[#This Row],[D]]</f>
        <v>1</v>
      </c>
      <c r="I25" s="11">
        <f>Sample[[#This Row],[A]]/Sample[[#This Row],[C]]</f>
        <v>0.1111111111111111</v>
      </c>
      <c r="J25" s="11">
        <f>Sample[[#This Row],[D]]/Sample[[#This Row],[A]]</f>
        <v>9</v>
      </c>
      <c r="K25" s="11">
        <f>Sample[[#This Row],[A]]/Sample[[#This Row],[D]]</f>
        <v>0.1111111111111111</v>
      </c>
      <c r="L25" s="11">
        <f>Sample[[#This Row],[D]]/Sample[[#This Row],[C]]</f>
        <v>1</v>
      </c>
      <c r="M25" s="11">
        <f>Sample[[#This Row],[C]]/Sample[[#This Row],[A]]</f>
        <v>9</v>
      </c>
      <c r="N25">
        <f>IF(Sample[[#This Row],[Ap]]=0,10,LOG(Sample[[#This Row],[Ap]]))</f>
        <v>0</v>
      </c>
      <c r="O25">
        <f>IF(Sample[[#This Row],[Ei]]=0,10,LOG(Sample[[#This Row],[Ei]]))</f>
        <v>-0.95424250943932487</v>
      </c>
      <c r="P25">
        <f>IF(Sample[[#This Row],[Ii]]=0,10,LOG(Sample[[#This Row],[Ii]]))</f>
        <v>0.95424250943932487</v>
      </c>
      <c r="Q25">
        <f>Kx-Sample[[#This Row],[Xp]]</f>
        <v>0</v>
      </c>
      <c r="R25">
        <f>Ky-Sample[[#This Row],[Yp]]</f>
        <v>-4.5757490560675129E-2</v>
      </c>
      <c r="S25">
        <f>Kz-Sample[[#This Row],[Zp]]</f>
        <v>4.5757490560675129E-2</v>
      </c>
      <c r="T25">
        <f>Sample[[#This Row],[Kpy]]*KSc-Sample[[#This Row],[KPz]]*KSb</f>
        <v>0</v>
      </c>
      <c r="U25">
        <f>-1*(Sample[[#This Row],[KPx]]*KSc-Sample[[#This Row],[KPz]]*KSa)</f>
        <v>0</v>
      </c>
      <c r="V25">
        <f>(Sample[[#This Row],[KPx]]*$R$2-Sample[[#This Row],[Kpy]]*KSa)</f>
        <v>0</v>
      </c>
      <c r="W25">
        <f>Sample[[#This Row],[Kpy]]*KTc-Sample[[#This Row],[KPz]]*KTb</f>
        <v>9.1514981121350258E-2</v>
      </c>
      <c r="X25">
        <f>-1*(Sample[[#This Row],[KPx]]*KTc-Sample[[#This Row],[KPz]]*KTa)</f>
        <v>9.1514981121350258E-2</v>
      </c>
      <c r="Y25">
        <f>(Sample[[#This Row],[KPx]]*KTb-Sample[[#This Row],[Kpy]]*KTa)</f>
        <v>9.1514981121350258E-2</v>
      </c>
      <c r="Z25">
        <f>-Sample[[#This Row],[Xp]]*a+Sample[[#This Row],[Yp]]*b+Sample[[#This Row],[Zp]]*c_</f>
        <v>0</v>
      </c>
      <c r="AA25" s="8">
        <f>-IF(Sample[[#This Row],[Column2]]&gt;0,1,-1)*SQRT(Sample[[#This Row],[KPx''i]]^2+Sample[[#This Row],[KPx''j]]^2+Sample[[#This Row],[KPx''k]]^2)/Ksmag/Scale</f>
        <v>0</v>
      </c>
      <c r="AB25" s="1">
        <f>SQRT(Sample[[#This Row],[Kpy''i]]^2+Sample[[#This Row],[KPy''j]]^2+Sample[[#This Row],[KPy''k]]^2)/KTmag/Scale</f>
        <v>6.471086373106566E-2</v>
      </c>
    </row>
    <row r="26" spans="1:28" hidden="1" x14ac:dyDescent="0.25">
      <c r="A26" s="5">
        <v>21</v>
      </c>
      <c r="B26" s="13" t="s">
        <v>43</v>
      </c>
      <c r="C26" s="5"/>
      <c r="D26" s="5"/>
      <c r="E26">
        <v>9</v>
      </c>
      <c r="F26">
        <v>7</v>
      </c>
      <c r="G26">
        <v>2</v>
      </c>
      <c r="H26" s="11">
        <f>Sample[[#This Row],[C]]/Sample[[#This Row],[D]]</f>
        <v>0.77777777777777779</v>
      </c>
      <c r="I26" s="11">
        <f>Sample[[#This Row],[A]]/Sample[[#This Row],[C]]</f>
        <v>0.2857142857142857</v>
      </c>
      <c r="J26" s="11">
        <f>Sample[[#This Row],[D]]/Sample[[#This Row],[A]]</f>
        <v>4.5</v>
      </c>
      <c r="K26" s="11">
        <f>Sample[[#This Row],[A]]/Sample[[#This Row],[D]]</f>
        <v>0.22222222222222221</v>
      </c>
      <c r="L26" s="11">
        <f>Sample[[#This Row],[D]]/Sample[[#This Row],[C]]</f>
        <v>1.2857142857142858</v>
      </c>
      <c r="M26" s="11">
        <f>Sample[[#This Row],[C]]/Sample[[#This Row],[A]]</f>
        <v>3.5</v>
      </c>
      <c r="N26">
        <f>IF(Sample[[#This Row],[Ap]]=0,10,LOG(Sample[[#This Row],[Ap]]))</f>
        <v>-0.10914446942506803</v>
      </c>
      <c r="O26">
        <f>IF(Sample[[#This Row],[Ei]]=0,10,LOG(Sample[[#This Row],[Ei]]))</f>
        <v>-0.54406804435027567</v>
      </c>
      <c r="P26">
        <f>IF(Sample[[#This Row],[Ii]]=0,10,LOG(Sample[[#This Row],[Ii]]))</f>
        <v>0.65321251377534373</v>
      </c>
      <c r="Q26">
        <f>Kx-Sample[[#This Row],[Xp]]</f>
        <v>0.10914446942506803</v>
      </c>
      <c r="R26">
        <f>Ky-Sample[[#This Row],[Yp]]</f>
        <v>-0.45593195564972433</v>
      </c>
      <c r="S26">
        <f>Kz-Sample[[#This Row],[Zp]]</f>
        <v>0.34678748622465627</v>
      </c>
      <c r="T26">
        <f>Sample[[#This Row],[Kpy]]*KSc-Sample[[#This Row],[KPz]]*KSb</f>
        <v>0.10914446942506806</v>
      </c>
      <c r="U26">
        <f>-1*(Sample[[#This Row],[KPx]]*KSc-Sample[[#This Row],[KPz]]*KSa)</f>
        <v>0.10914446942506803</v>
      </c>
      <c r="V26">
        <f>(Sample[[#This Row],[KPx]]*$R$2-Sample[[#This Row],[Kpy]]*KSa)</f>
        <v>0.10914446942506803</v>
      </c>
      <c r="W26">
        <f>Sample[[#This Row],[Kpy]]*KTc-Sample[[#This Row],[KPz]]*KTb</f>
        <v>0.8027194418743806</v>
      </c>
      <c r="X26">
        <f>-1*(Sample[[#This Row],[KPx]]*KTc-Sample[[#This Row],[KPz]]*KTa)</f>
        <v>0.8027194418743806</v>
      </c>
      <c r="Y26">
        <f>(Sample[[#This Row],[KPx]]*KTb-Sample[[#This Row],[Kpy]]*KTa)</f>
        <v>0.8027194418743806</v>
      </c>
      <c r="Z26">
        <f>-Sample[[#This Row],[Xp]]*a+Sample[[#This Row],[Yp]]*b+Sample[[#This Row],[Zp]]*c_</f>
        <v>0.21828893885013612</v>
      </c>
      <c r="AA26" s="8">
        <f>-IF(Sample[[#This Row],[Column2]]&gt;0,1,-1)*SQRT(Sample[[#This Row],[KPx''i]]^2+Sample[[#This Row],[KPx''j]]^2+Sample[[#This Row],[KPx''k]]^2)/Ksmag/Scale</f>
        <v>-0.13367412916910817</v>
      </c>
      <c r="AB26" s="1">
        <f>SQRT(Sample[[#This Row],[Kpy''i]]^2+Sample[[#This Row],[KPy''j]]^2+Sample[[#This Row],[KPy''k]]^2)/KTmag/Scale</f>
        <v>0.56760836073965526</v>
      </c>
    </row>
    <row r="27" spans="1:28" hidden="1" x14ac:dyDescent="0.25">
      <c r="A27" s="5">
        <v>22</v>
      </c>
      <c r="B27" s="13" t="s">
        <v>43</v>
      </c>
      <c r="C27" s="5"/>
      <c r="D27" s="5"/>
      <c r="E27">
        <v>10</v>
      </c>
      <c r="F27">
        <v>4</v>
      </c>
      <c r="G27">
        <v>4</v>
      </c>
      <c r="H27" s="11">
        <f>Sample[[#This Row],[C]]/Sample[[#This Row],[D]]</f>
        <v>0.4</v>
      </c>
      <c r="I27" s="11">
        <f>Sample[[#This Row],[A]]/Sample[[#This Row],[C]]</f>
        <v>1</v>
      </c>
      <c r="J27" s="11">
        <f>Sample[[#This Row],[D]]/Sample[[#This Row],[A]]</f>
        <v>2.5</v>
      </c>
      <c r="K27" s="11">
        <f>Sample[[#This Row],[A]]/Sample[[#This Row],[D]]</f>
        <v>0.4</v>
      </c>
      <c r="L27" s="11">
        <f>Sample[[#This Row],[D]]/Sample[[#This Row],[C]]</f>
        <v>2.5</v>
      </c>
      <c r="M27" s="11">
        <f>Sample[[#This Row],[C]]/Sample[[#This Row],[A]]</f>
        <v>1</v>
      </c>
      <c r="N27">
        <f>IF(Sample[[#This Row],[Ap]]=0,10,LOG(Sample[[#This Row],[Ap]]))</f>
        <v>-0.3979400086720376</v>
      </c>
      <c r="O27">
        <f>IF(Sample[[#This Row],[Ei]]=0,10,LOG(Sample[[#This Row],[Ei]]))</f>
        <v>0</v>
      </c>
      <c r="P27">
        <f>IF(Sample[[#This Row],[Ii]]=0,10,LOG(Sample[[#This Row],[Ii]]))</f>
        <v>0.3979400086720376</v>
      </c>
      <c r="Q27">
        <f>Kx-Sample[[#This Row],[Xp]]</f>
        <v>0.3979400086720376</v>
      </c>
      <c r="R27">
        <f>Ky-Sample[[#This Row],[Yp]]</f>
        <v>-1</v>
      </c>
      <c r="S27">
        <f>Kz-Sample[[#This Row],[Zp]]</f>
        <v>0.6020599913279624</v>
      </c>
      <c r="T27">
        <f>Sample[[#This Row],[Kpy]]*KSc-Sample[[#This Row],[KPz]]*KSb</f>
        <v>0.3979400086720376</v>
      </c>
      <c r="U27">
        <f>-1*(Sample[[#This Row],[KPx]]*KSc-Sample[[#This Row],[KPz]]*KSa)</f>
        <v>0.3979400086720376</v>
      </c>
      <c r="V27">
        <f>(Sample[[#This Row],[KPx]]*$R$2-Sample[[#This Row],[Kpy]]*KSa)</f>
        <v>0.3979400086720376</v>
      </c>
      <c r="W27">
        <f>Sample[[#This Row],[Kpy]]*KTc-Sample[[#This Row],[KPz]]*KTb</f>
        <v>1.6020599913279625</v>
      </c>
      <c r="X27">
        <f>-1*(Sample[[#This Row],[KPx]]*KTc-Sample[[#This Row],[KPz]]*KTa)</f>
        <v>1.6020599913279625</v>
      </c>
      <c r="Y27">
        <f>(Sample[[#This Row],[KPx]]*KTb-Sample[[#This Row],[Kpy]]*KTa)</f>
        <v>1.6020599913279625</v>
      </c>
      <c r="Z27">
        <f>-Sample[[#This Row],[Xp]]*a+Sample[[#This Row],[Yp]]*b+Sample[[#This Row],[Zp]]*c_</f>
        <v>0.79588001734407521</v>
      </c>
      <c r="AA27" s="8">
        <f>-IF(Sample[[#This Row],[Column2]]&gt;0,1,-1)*SQRT(Sample[[#This Row],[KPx''i]]^2+Sample[[#This Row],[KPx''j]]^2+Sample[[#This Row],[KPx''k]]^2)/Ksmag/Scale</f>
        <v>-0.48737498474260249</v>
      </c>
      <c r="AB27" s="1">
        <f>SQRT(Sample[[#This Row],[Kpy''i]]^2+Sample[[#This Row],[KPy''j]]^2+Sample[[#This Row],[KPy''k]]^2)/KTmag/Scale</f>
        <v>1.1328274837356638</v>
      </c>
    </row>
    <row r="28" spans="1:28" hidden="1" x14ac:dyDescent="0.25">
      <c r="A28" s="5">
        <v>23</v>
      </c>
      <c r="B28" s="13" t="s">
        <v>43</v>
      </c>
      <c r="C28" s="5"/>
      <c r="D28" s="5"/>
      <c r="E28">
        <v>5</v>
      </c>
      <c r="F28">
        <v>10</v>
      </c>
      <c r="G28">
        <v>6</v>
      </c>
      <c r="H28" s="11">
        <f>Sample[[#This Row],[C]]/Sample[[#This Row],[D]]</f>
        <v>2</v>
      </c>
      <c r="I28" s="11">
        <f>Sample[[#This Row],[A]]/Sample[[#This Row],[C]]</f>
        <v>0.6</v>
      </c>
      <c r="J28" s="11">
        <f>Sample[[#This Row],[D]]/Sample[[#This Row],[A]]</f>
        <v>0.83333333333333337</v>
      </c>
      <c r="K28" s="11">
        <f>Sample[[#This Row],[A]]/Sample[[#This Row],[D]]</f>
        <v>1.2</v>
      </c>
      <c r="L28" s="11">
        <f>Sample[[#This Row],[D]]/Sample[[#This Row],[C]]</f>
        <v>0.5</v>
      </c>
      <c r="M28" s="11">
        <f>Sample[[#This Row],[C]]/Sample[[#This Row],[A]]</f>
        <v>1.6666666666666667</v>
      </c>
      <c r="N28">
        <f>IF(Sample[[#This Row],[Ap]]=0,10,LOG(Sample[[#This Row],[Ap]]))</f>
        <v>0.3010299956639812</v>
      </c>
      <c r="O28">
        <f>IF(Sample[[#This Row],[Ei]]=0,10,LOG(Sample[[#This Row],[Ei]]))</f>
        <v>-0.22184874961635639</v>
      </c>
      <c r="P28">
        <f>IF(Sample[[#This Row],[Ii]]=0,10,LOG(Sample[[#This Row],[Ii]]))</f>
        <v>-7.9181246047624804E-2</v>
      </c>
      <c r="Q28">
        <f>Kx-Sample[[#This Row],[Xp]]</f>
        <v>-0.3010299956639812</v>
      </c>
      <c r="R28">
        <f>Ky-Sample[[#This Row],[Yp]]</f>
        <v>-0.77815125038364363</v>
      </c>
      <c r="S28">
        <f>Kz-Sample[[#This Row],[Zp]]</f>
        <v>1.0791812460476249</v>
      </c>
      <c r="T28">
        <f>Sample[[#This Row],[Kpy]]*KSc-Sample[[#This Row],[KPz]]*KSb</f>
        <v>-0.30102999566398125</v>
      </c>
      <c r="U28">
        <f>-1*(Sample[[#This Row],[KPx]]*KSc-Sample[[#This Row],[KPz]]*KSa)</f>
        <v>-0.3010299956639812</v>
      </c>
      <c r="V28">
        <f>(Sample[[#This Row],[KPx]]*$R$2-Sample[[#This Row],[Kpy]]*KSa)</f>
        <v>-0.3010299956639812</v>
      </c>
      <c r="W28">
        <f>Sample[[#This Row],[Kpy]]*KTc-Sample[[#This Row],[KPz]]*KTb</f>
        <v>1.8573324964312685</v>
      </c>
      <c r="X28">
        <f>-1*(Sample[[#This Row],[KPx]]*KTc-Sample[[#This Row],[KPz]]*KTa)</f>
        <v>1.8573324964312685</v>
      </c>
      <c r="Y28">
        <f>(Sample[[#This Row],[KPx]]*KTb-Sample[[#This Row],[Kpy]]*KTa)</f>
        <v>1.8573324964312685</v>
      </c>
      <c r="Z28">
        <f>-Sample[[#This Row],[Xp]]*a+Sample[[#This Row],[Yp]]*b+Sample[[#This Row],[Zp]]*c_</f>
        <v>-0.6020599913279624</v>
      </c>
      <c r="AA28" s="8">
        <f>-IF(Sample[[#This Row],[Column2]]&gt;0,1,-1)*SQRT(Sample[[#This Row],[KPx''i]]^2+Sample[[#This Row],[KPx''j]]^2+Sample[[#This Row],[KPx''k]]^2)/Ksmag/Scale</f>
        <v>0.36868494332449331</v>
      </c>
      <c r="AB28" s="1">
        <f>SQRT(Sample[[#This Row],[Kpy''i]]^2+Sample[[#This Row],[KPy''j]]^2+Sample[[#This Row],[KPy''k]]^2)/KTmag/Scale</f>
        <v>1.3133324031446891</v>
      </c>
    </row>
    <row r="29" spans="1:28" hidden="1" x14ac:dyDescent="0.25">
      <c r="A29" s="5">
        <v>24</v>
      </c>
      <c r="B29" s="13" t="s">
        <v>43</v>
      </c>
      <c r="C29" s="5"/>
      <c r="D29" s="5"/>
      <c r="E29">
        <v>7</v>
      </c>
      <c r="F29">
        <v>7</v>
      </c>
      <c r="G29">
        <v>2</v>
      </c>
      <c r="H29" s="11">
        <f>Sample[[#This Row],[C]]/Sample[[#This Row],[D]]</f>
        <v>1</v>
      </c>
      <c r="I29" s="11">
        <f>Sample[[#This Row],[A]]/Sample[[#This Row],[C]]</f>
        <v>0.2857142857142857</v>
      </c>
      <c r="J29" s="11">
        <f>Sample[[#This Row],[D]]/Sample[[#This Row],[A]]</f>
        <v>3.5</v>
      </c>
      <c r="K29" s="11">
        <f>Sample[[#This Row],[A]]/Sample[[#This Row],[D]]</f>
        <v>0.2857142857142857</v>
      </c>
      <c r="L29" s="11">
        <f>Sample[[#This Row],[D]]/Sample[[#This Row],[C]]</f>
        <v>1</v>
      </c>
      <c r="M29" s="11">
        <f>Sample[[#This Row],[C]]/Sample[[#This Row],[A]]</f>
        <v>3.5</v>
      </c>
      <c r="N29">
        <f>IF(Sample[[#This Row],[Ap]]=0,10,LOG(Sample[[#This Row],[Ap]]))</f>
        <v>0</v>
      </c>
      <c r="O29">
        <f>IF(Sample[[#This Row],[Ei]]=0,10,LOG(Sample[[#This Row],[Ei]]))</f>
        <v>-0.54406804435027567</v>
      </c>
      <c r="P29">
        <f>IF(Sample[[#This Row],[Ii]]=0,10,LOG(Sample[[#This Row],[Ii]]))</f>
        <v>0.54406804435027567</v>
      </c>
      <c r="Q29">
        <f>Kx-Sample[[#This Row],[Xp]]</f>
        <v>0</v>
      </c>
      <c r="R29">
        <f>Ky-Sample[[#This Row],[Yp]]</f>
        <v>-0.45593195564972433</v>
      </c>
      <c r="S29">
        <f>Kz-Sample[[#This Row],[Zp]]</f>
        <v>0.45593195564972433</v>
      </c>
      <c r="T29">
        <f>Sample[[#This Row],[Kpy]]*KSc-Sample[[#This Row],[KPz]]*KSb</f>
        <v>0</v>
      </c>
      <c r="U29">
        <f>-1*(Sample[[#This Row],[KPx]]*KSc-Sample[[#This Row],[KPz]]*KSa)</f>
        <v>0</v>
      </c>
      <c r="V29">
        <f>(Sample[[#This Row],[KPx]]*$R$2-Sample[[#This Row],[Kpy]]*KSa)</f>
        <v>0</v>
      </c>
      <c r="W29">
        <f>Sample[[#This Row],[Kpy]]*KTc-Sample[[#This Row],[KPz]]*KTb</f>
        <v>0.91186391129944866</v>
      </c>
      <c r="X29">
        <f>-1*(Sample[[#This Row],[KPx]]*KTc-Sample[[#This Row],[KPz]]*KTa)</f>
        <v>0.91186391129944866</v>
      </c>
      <c r="Y29">
        <f>(Sample[[#This Row],[KPx]]*KTb-Sample[[#This Row],[Kpy]]*KTa)</f>
        <v>0.91186391129944866</v>
      </c>
      <c r="Z29">
        <f>-Sample[[#This Row],[Xp]]*a+Sample[[#This Row],[Yp]]*b+Sample[[#This Row],[Zp]]*c_</f>
        <v>0</v>
      </c>
      <c r="AA29" s="8">
        <f>-IF(Sample[[#This Row],[Column2]]&gt;0,1,-1)*SQRT(Sample[[#This Row],[KPx''i]]^2+Sample[[#This Row],[KPx''j]]^2+Sample[[#This Row],[KPx''k]]^2)/Ksmag/Scale</f>
        <v>0</v>
      </c>
      <c r="AB29" s="1">
        <f>SQRT(Sample[[#This Row],[Kpy''i]]^2+Sample[[#This Row],[KPy''j]]^2+Sample[[#This Row],[KPy''k]]^2)/KTmag/Scale</f>
        <v>0.64478515519912871</v>
      </c>
    </row>
    <row r="30" spans="1:28" hidden="1" x14ac:dyDescent="0.25">
      <c r="A30" s="5">
        <v>25</v>
      </c>
      <c r="B30" s="13" t="s">
        <v>43</v>
      </c>
      <c r="C30" s="5"/>
      <c r="D30" s="5"/>
      <c r="E30">
        <v>10</v>
      </c>
      <c r="F30">
        <v>9</v>
      </c>
      <c r="G30">
        <v>1</v>
      </c>
      <c r="H30" s="11">
        <f>Sample[[#This Row],[C]]/Sample[[#This Row],[D]]</f>
        <v>0.9</v>
      </c>
      <c r="I30" s="11">
        <f>Sample[[#This Row],[A]]/Sample[[#This Row],[C]]</f>
        <v>0.1111111111111111</v>
      </c>
      <c r="J30" s="11">
        <f>Sample[[#This Row],[D]]/Sample[[#This Row],[A]]</f>
        <v>10</v>
      </c>
      <c r="K30" s="11">
        <f>Sample[[#This Row],[A]]/Sample[[#This Row],[D]]</f>
        <v>0.1</v>
      </c>
      <c r="L30" s="11">
        <f>Sample[[#This Row],[D]]/Sample[[#This Row],[C]]</f>
        <v>1.1111111111111112</v>
      </c>
      <c r="M30" s="11">
        <f>Sample[[#This Row],[C]]/Sample[[#This Row],[A]]</f>
        <v>9</v>
      </c>
      <c r="N30">
        <f>IF(Sample[[#This Row],[Ap]]=0,10,LOG(Sample[[#This Row],[Ap]]))</f>
        <v>-4.5757490560675115E-2</v>
      </c>
      <c r="O30">
        <f>IF(Sample[[#This Row],[Ei]]=0,10,LOG(Sample[[#This Row],[Ei]]))</f>
        <v>-0.95424250943932487</v>
      </c>
      <c r="P30">
        <f>IF(Sample[[#This Row],[Ii]]=0,10,LOG(Sample[[#This Row],[Ii]]))</f>
        <v>1</v>
      </c>
      <c r="Q30">
        <f>Kx-Sample[[#This Row],[Xp]]</f>
        <v>4.5757490560675115E-2</v>
      </c>
      <c r="R30">
        <f>Ky-Sample[[#This Row],[Yp]]</f>
        <v>-4.5757490560675129E-2</v>
      </c>
      <c r="S30">
        <f>Kz-Sample[[#This Row],[Zp]]</f>
        <v>0</v>
      </c>
      <c r="T30">
        <f>Sample[[#This Row],[Kpy]]*KSc-Sample[[#This Row],[KPz]]*KSb</f>
        <v>4.5757490560675129E-2</v>
      </c>
      <c r="U30">
        <f>-1*(Sample[[#This Row],[KPx]]*KSc-Sample[[#This Row],[KPz]]*KSa)</f>
        <v>4.5757490560675115E-2</v>
      </c>
      <c r="V30">
        <f>(Sample[[#This Row],[KPx]]*$R$2-Sample[[#This Row],[Kpy]]*KSa)</f>
        <v>4.5757490560675115E-2</v>
      </c>
      <c r="W30">
        <f>Sample[[#This Row],[Kpy]]*KTc-Sample[[#This Row],[KPz]]*KTb</f>
        <v>4.5757490560675129E-2</v>
      </c>
      <c r="X30">
        <f>-1*(Sample[[#This Row],[KPx]]*KTc-Sample[[#This Row],[KPz]]*KTa)</f>
        <v>4.5757490560675115E-2</v>
      </c>
      <c r="Y30">
        <f>(Sample[[#This Row],[KPx]]*KTb-Sample[[#This Row],[Kpy]]*KTa)</f>
        <v>4.5757490560675143E-2</v>
      </c>
      <c r="Z30">
        <f>-Sample[[#This Row],[Xp]]*a+Sample[[#This Row],[Yp]]*b+Sample[[#This Row],[Zp]]*c_</f>
        <v>9.1514981121350258E-2</v>
      </c>
      <c r="AA30" s="8">
        <f>-IF(Sample[[#This Row],[Column2]]&gt;0,1,-1)*SQRT(Sample[[#This Row],[KPx''i]]^2+Sample[[#This Row],[KPx''j]]^2+Sample[[#This Row],[KPx''k]]^2)/Ksmag/Scale</f>
        <v>-5.6041251891935893E-2</v>
      </c>
      <c r="AB30" s="1">
        <f>SQRT(Sample[[#This Row],[Kpy''i]]^2+Sample[[#This Row],[KPy''j]]^2+Sample[[#This Row],[KPy''k]]^2)/KTmag/Scale</f>
        <v>3.235543186553283E-2</v>
      </c>
    </row>
    <row r="31" spans="1:28" hidden="1" x14ac:dyDescent="0.25">
      <c r="A31" s="5">
        <v>26</v>
      </c>
      <c r="B31" s="13" t="s">
        <v>43</v>
      </c>
      <c r="C31" s="5"/>
      <c r="D31" s="5"/>
      <c r="E31">
        <v>4</v>
      </c>
      <c r="F31">
        <v>1</v>
      </c>
      <c r="G31">
        <v>6</v>
      </c>
      <c r="H31" s="11">
        <f>Sample[[#This Row],[C]]/Sample[[#This Row],[D]]</f>
        <v>0.25</v>
      </c>
      <c r="I31" s="11">
        <f>Sample[[#This Row],[A]]/Sample[[#This Row],[C]]</f>
        <v>6</v>
      </c>
      <c r="J31" s="11">
        <f>Sample[[#This Row],[D]]/Sample[[#This Row],[A]]</f>
        <v>0.66666666666666663</v>
      </c>
      <c r="K31" s="11">
        <f>Sample[[#This Row],[A]]/Sample[[#This Row],[D]]</f>
        <v>1.5</v>
      </c>
      <c r="L31" s="11">
        <f>Sample[[#This Row],[D]]/Sample[[#This Row],[C]]</f>
        <v>4</v>
      </c>
      <c r="M31" s="11">
        <f>Sample[[#This Row],[C]]/Sample[[#This Row],[A]]</f>
        <v>0.16666666666666666</v>
      </c>
      <c r="N31">
        <f>IF(Sample[[#This Row],[Ap]]=0,10,LOG(Sample[[#This Row],[Ap]]))</f>
        <v>-0.6020599913279624</v>
      </c>
      <c r="O31">
        <f>IF(Sample[[#This Row],[Ei]]=0,10,LOG(Sample[[#This Row],[Ei]]))</f>
        <v>0.77815125038364363</v>
      </c>
      <c r="P31">
        <f>IF(Sample[[#This Row],[Ii]]=0,10,LOG(Sample[[#This Row],[Ii]]))</f>
        <v>-0.17609125905568127</v>
      </c>
      <c r="Q31">
        <f>Kx-Sample[[#This Row],[Xp]]</f>
        <v>0.6020599913279624</v>
      </c>
      <c r="R31">
        <f>Ky-Sample[[#This Row],[Yp]]</f>
        <v>-1.7781512503836436</v>
      </c>
      <c r="S31">
        <f>Kz-Sample[[#This Row],[Zp]]</f>
        <v>1.1760912590556813</v>
      </c>
      <c r="T31">
        <f>Sample[[#This Row],[Kpy]]*KSc-Sample[[#This Row],[KPz]]*KSb</f>
        <v>0.60205999132796229</v>
      </c>
      <c r="U31">
        <f>-1*(Sample[[#This Row],[KPx]]*KSc-Sample[[#This Row],[KPz]]*KSa)</f>
        <v>0.6020599913279624</v>
      </c>
      <c r="V31">
        <f>(Sample[[#This Row],[KPx]]*$R$2-Sample[[#This Row],[Kpy]]*KSa)</f>
        <v>0.6020599913279624</v>
      </c>
      <c r="W31">
        <f>Sample[[#This Row],[Kpy]]*KTc-Sample[[#This Row],[KPz]]*KTb</f>
        <v>2.9542425094393252</v>
      </c>
      <c r="X31">
        <f>-1*(Sample[[#This Row],[KPx]]*KTc-Sample[[#This Row],[KPz]]*KTa)</f>
        <v>2.9542425094393252</v>
      </c>
      <c r="Y31">
        <f>(Sample[[#This Row],[KPx]]*KTb-Sample[[#This Row],[Kpy]]*KTa)</f>
        <v>2.9542425094393248</v>
      </c>
      <c r="Z31">
        <f>-Sample[[#This Row],[Xp]]*a+Sample[[#This Row],[Yp]]*b+Sample[[#This Row],[Zp]]*c_</f>
        <v>1.2041199826559248</v>
      </c>
      <c r="AA31" s="8">
        <f>-IF(Sample[[#This Row],[Column2]]&gt;0,1,-1)*SQRT(Sample[[#This Row],[KPx''i]]^2+Sample[[#This Row],[KPx''j]]^2+Sample[[#This Row],[KPx''k]]^2)/Ksmag/Scale</f>
        <v>-0.73736988664898651</v>
      </c>
      <c r="AB31" s="1">
        <f>SQRT(Sample[[#This Row],[Kpy''i]]^2+Sample[[#This Row],[KPy''j]]^2+Sample[[#This Row],[KPy''k]]^2)/KTmag/Scale</f>
        <v>2.0889649116941102</v>
      </c>
    </row>
    <row r="32" spans="1:28" hidden="1" x14ac:dyDescent="0.25">
      <c r="A32" s="5">
        <v>27</v>
      </c>
      <c r="B32" s="13" t="s">
        <v>43</v>
      </c>
      <c r="C32" s="5"/>
      <c r="D32" s="5"/>
      <c r="E32">
        <v>1</v>
      </c>
      <c r="F32">
        <v>10</v>
      </c>
      <c r="G32">
        <v>8</v>
      </c>
      <c r="H32" s="11">
        <f>Sample[[#This Row],[C]]/Sample[[#This Row],[D]]</f>
        <v>10</v>
      </c>
      <c r="I32" s="11">
        <f>Sample[[#This Row],[A]]/Sample[[#This Row],[C]]</f>
        <v>0.8</v>
      </c>
      <c r="J32" s="11">
        <f>Sample[[#This Row],[D]]/Sample[[#This Row],[A]]</f>
        <v>0.125</v>
      </c>
      <c r="K32" s="11">
        <f>Sample[[#This Row],[A]]/Sample[[#This Row],[D]]</f>
        <v>8</v>
      </c>
      <c r="L32" s="11">
        <f>Sample[[#This Row],[D]]/Sample[[#This Row],[C]]</f>
        <v>0.1</v>
      </c>
      <c r="M32" s="11">
        <f>Sample[[#This Row],[C]]/Sample[[#This Row],[A]]</f>
        <v>1.25</v>
      </c>
      <c r="N32">
        <f>IF(Sample[[#This Row],[Ap]]=0,10,LOG(Sample[[#This Row],[Ap]]))</f>
        <v>1</v>
      </c>
      <c r="O32">
        <f>IF(Sample[[#This Row],[Ei]]=0,10,LOG(Sample[[#This Row],[Ei]]))</f>
        <v>-9.6910013008056392E-2</v>
      </c>
      <c r="P32">
        <f>IF(Sample[[#This Row],[Ii]]=0,10,LOG(Sample[[#This Row],[Ii]]))</f>
        <v>-0.90308998699194354</v>
      </c>
      <c r="Q32">
        <f>Kx-Sample[[#This Row],[Xp]]</f>
        <v>-1</v>
      </c>
      <c r="R32">
        <f>Ky-Sample[[#This Row],[Yp]]</f>
        <v>-0.90308998699194365</v>
      </c>
      <c r="S32">
        <f>Kz-Sample[[#This Row],[Zp]]</f>
        <v>1.9030899869919435</v>
      </c>
      <c r="T32">
        <f>Sample[[#This Row],[Kpy]]*KSc-Sample[[#This Row],[KPz]]*KSb</f>
        <v>-0.99999999999999989</v>
      </c>
      <c r="U32">
        <f>-1*(Sample[[#This Row],[KPx]]*KSc-Sample[[#This Row],[KPz]]*KSa)</f>
        <v>-1</v>
      </c>
      <c r="V32">
        <f>(Sample[[#This Row],[KPx]]*$R$2-Sample[[#This Row],[Kpy]]*KSa)</f>
        <v>-1</v>
      </c>
      <c r="W32">
        <f>Sample[[#This Row],[Kpy]]*KTc-Sample[[#This Row],[KPz]]*KTb</f>
        <v>2.8061799739838871</v>
      </c>
      <c r="X32">
        <f>-1*(Sample[[#This Row],[KPx]]*KTc-Sample[[#This Row],[KPz]]*KTa)</f>
        <v>2.8061799739838871</v>
      </c>
      <c r="Y32">
        <f>(Sample[[#This Row],[KPx]]*KTb-Sample[[#This Row],[Kpy]]*KTa)</f>
        <v>2.8061799739838875</v>
      </c>
      <c r="Z32">
        <f>-Sample[[#This Row],[Xp]]*a+Sample[[#This Row],[Yp]]*b+Sample[[#This Row],[Zp]]*c_</f>
        <v>-1.9999999999999998</v>
      </c>
      <c r="AA32" s="8">
        <f>-IF(Sample[[#This Row],[Column2]]&gt;0,1,-1)*SQRT(Sample[[#This Row],[KPx''i]]^2+Sample[[#This Row],[KPx''j]]^2+Sample[[#This Row],[KPx''k]]^2)/Ksmag/Scale</f>
        <v>1.2247448713915889</v>
      </c>
      <c r="AB32" s="1">
        <f>SQRT(Sample[[#This Row],[Kpy''i]]^2+Sample[[#This Row],[KPy''j]]^2+Sample[[#This Row],[KPy''k]]^2)/KTmag/Scale</f>
        <v>1.9842688888338964</v>
      </c>
    </row>
    <row r="33" spans="1:28" ht="17.25" hidden="1" customHeight="1" x14ac:dyDescent="0.25">
      <c r="A33" s="5">
        <v>28</v>
      </c>
      <c r="B33" s="13" t="s">
        <v>43</v>
      </c>
      <c r="C33" s="5"/>
      <c r="D33" s="5"/>
      <c r="E33">
        <v>10</v>
      </c>
      <c r="F33">
        <v>10</v>
      </c>
      <c r="G33">
        <v>4</v>
      </c>
      <c r="H33" s="11">
        <f>Sample[[#This Row],[C]]/Sample[[#This Row],[D]]</f>
        <v>1</v>
      </c>
      <c r="I33" s="11">
        <f>Sample[[#This Row],[A]]/Sample[[#This Row],[C]]</f>
        <v>0.4</v>
      </c>
      <c r="J33" s="11">
        <f>Sample[[#This Row],[D]]/Sample[[#This Row],[A]]</f>
        <v>2.5</v>
      </c>
      <c r="K33" s="11">
        <f>Sample[[#This Row],[A]]/Sample[[#This Row],[D]]</f>
        <v>0.4</v>
      </c>
      <c r="L33" s="11">
        <f>Sample[[#This Row],[D]]/Sample[[#This Row],[C]]</f>
        <v>1</v>
      </c>
      <c r="M33" s="11">
        <f>Sample[[#This Row],[C]]/Sample[[#This Row],[A]]</f>
        <v>2.5</v>
      </c>
      <c r="N33">
        <f>IF(Sample[[#This Row],[Ap]]=0,10,LOG(Sample[[#This Row],[Ap]]))</f>
        <v>0</v>
      </c>
      <c r="O33">
        <f>IF(Sample[[#This Row],[Ei]]=0,10,LOG(Sample[[#This Row],[Ei]]))</f>
        <v>-0.3979400086720376</v>
      </c>
      <c r="P33">
        <f>IF(Sample[[#This Row],[Ii]]=0,10,LOG(Sample[[#This Row],[Ii]]))</f>
        <v>0.3979400086720376</v>
      </c>
      <c r="Q33">
        <f>Kx-Sample[[#This Row],[Xp]]</f>
        <v>0</v>
      </c>
      <c r="R33">
        <f>Ky-Sample[[#This Row],[Yp]]</f>
        <v>-0.6020599913279624</v>
      </c>
      <c r="S33">
        <f>Kz-Sample[[#This Row],[Zp]]</f>
        <v>0.6020599913279624</v>
      </c>
      <c r="T33">
        <f>Sample[[#This Row],[Kpy]]*KSc-Sample[[#This Row],[KPz]]*KSb</f>
        <v>0</v>
      </c>
      <c r="U33">
        <f>-1*(Sample[[#This Row],[KPx]]*KSc-Sample[[#This Row],[KPz]]*KSa)</f>
        <v>0</v>
      </c>
      <c r="V33">
        <f>(Sample[[#This Row],[KPx]]*$R$2-Sample[[#This Row],[Kpy]]*KSa)</f>
        <v>0</v>
      </c>
      <c r="W33">
        <f>Sample[[#This Row],[Kpy]]*KTc-Sample[[#This Row],[KPz]]*KTb</f>
        <v>1.2041199826559248</v>
      </c>
      <c r="X33">
        <f>-1*(Sample[[#This Row],[KPx]]*KTc-Sample[[#This Row],[KPz]]*KTa)</f>
        <v>1.2041199826559248</v>
      </c>
      <c r="Y33">
        <f>(Sample[[#This Row],[KPx]]*KTb-Sample[[#This Row],[Kpy]]*KTa)</f>
        <v>1.2041199826559248</v>
      </c>
      <c r="Z33">
        <f>-Sample[[#This Row],[Xp]]*a+Sample[[#This Row],[Yp]]*b+Sample[[#This Row],[Zp]]*c_</f>
        <v>0</v>
      </c>
      <c r="AA33" s="8">
        <f>-IF(Sample[[#This Row],[Column2]]&gt;0,1,-1)*SQRT(Sample[[#This Row],[KPx''i]]^2+Sample[[#This Row],[KPx''j]]^2+Sample[[#This Row],[KPx''k]]^2)/Ksmag/Scale</f>
        <v>0</v>
      </c>
      <c r="AB33" s="1">
        <f>SQRT(Sample[[#This Row],[Kpy''i]]^2+Sample[[#This Row],[KPy''j]]^2+Sample[[#This Row],[KPy''k]]^2)/KTmag/Scale</f>
        <v>0.85144140509823252</v>
      </c>
    </row>
    <row r="34" spans="1:28" ht="17.25" hidden="1" customHeight="1" x14ac:dyDescent="0.25">
      <c r="A34" s="5">
        <v>29</v>
      </c>
      <c r="B34" s="13" t="s">
        <v>43</v>
      </c>
      <c r="C34" s="5"/>
      <c r="D34" s="5"/>
      <c r="E34">
        <v>9</v>
      </c>
      <c r="F34">
        <v>3</v>
      </c>
      <c r="G34">
        <v>4</v>
      </c>
      <c r="H34" s="11">
        <f>Sample[[#This Row],[C]]/Sample[[#This Row],[D]]</f>
        <v>0.33333333333333331</v>
      </c>
      <c r="I34" s="11">
        <f>Sample[[#This Row],[A]]/Sample[[#This Row],[C]]</f>
        <v>1.3333333333333333</v>
      </c>
      <c r="J34" s="11">
        <f>Sample[[#This Row],[D]]/Sample[[#This Row],[A]]</f>
        <v>2.25</v>
      </c>
      <c r="K34" s="11">
        <f>Sample[[#This Row],[A]]/Sample[[#This Row],[D]]</f>
        <v>0.44444444444444442</v>
      </c>
      <c r="L34" s="11">
        <f>Sample[[#This Row],[D]]/Sample[[#This Row],[C]]</f>
        <v>3</v>
      </c>
      <c r="M34" s="11">
        <f>Sample[[#This Row],[C]]/Sample[[#This Row],[A]]</f>
        <v>0.75</v>
      </c>
      <c r="N34">
        <f>IF(Sample[[#This Row],[Ap]]=0,10,LOG(Sample[[#This Row],[Ap]]))</f>
        <v>-0.47712125471966244</v>
      </c>
      <c r="O34">
        <f>IF(Sample[[#This Row],[Ei]]=0,10,LOG(Sample[[#This Row],[Ei]]))</f>
        <v>0.12493873660829993</v>
      </c>
      <c r="P34">
        <f>IF(Sample[[#This Row],[Ii]]=0,10,LOG(Sample[[#This Row],[Ii]]))</f>
        <v>0.35218251811136247</v>
      </c>
      <c r="Q34">
        <f>Kx-Sample[[#This Row],[Xp]]</f>
        <v>0.47712125471966244</v>
      </c>
      <c r="R34">
        <f>Ky-Sample[[#This Row],[Yp]]</f>
        <v>-1.1249387366082999</v>
      </c>
      <c r="S34">
        <f>Kz-Sample[[#This Row],[Zp]]</f>
        <v>0.64781748188863753</v>
      </c>
      <c r="T34">
        <f>Sample[[#This Row],[Kpy]]*KSc-Sample[[#This Row],[KPz]]*KSb</f>
        <v>0.47712125471966238</v>
      </c>
      <c r="U34">
        <f>-1*(Sample[[#This Row],[KPx]]*KSc-Sample[[#This Row],[KPz]]*KSa)</f>
        <v>0.47712125471966244</v>
      </c>
      <c r="V34">
        <f>(Sample[[#This Row],[KPx]]*$R$2-Sample[[#This Row],[Kpy]]*KSa)</f>
        <v>0.47712125471966244</v>
      </c>
      <c r="W34">
        <f>Sample[[#This Row],[Kpy]]*KTc-Sample[[#This Row],[KPz]]*KTb</f>
        <v>1.7727562184969374</v>
      </c>
      <c r="X34">
        <f>-1*(Sample[[#This Row],[KPx]]*KTc-Sample[[#This Row],[KPz]]*KTa)</f>
        <v>1.7727562184969374</v>
      </c>
      <c r="Y34">
        <f>(Sample[[#This Row],[KPx]]*KTb-Sample[[#This Row],[Kpy]]*KTa)</f>
        <v>1.7727562184969374</v>
      </c>
      <c r="Z34">
        <f>-Sample[[#This Row],[Xp]]*a+Sample[[#This Row],[Yp]]*b+Sample[[#This Row],[Zp]]*c_</f>
        <v>0.95424250943932476</v>
      </c>
      <c r="AA34" s="8">
        <f>-IF(Sample[[#This Row],[Column2]]&gt;0,1,-1)*SQRT(Sample[[#This Row],[KPx''i]]^2+Sample[[#This Row],[KPx''j]]^2+Sample[[#This Row],[KPx''k]]^2)/Ksmag/Scale</f>
        <v>-0.58435180974982659</v>
      </c>
      <c r="AB34" s="1">
        <f>SQRT(Sample[[#This Row],[Kpy''i]]^2+Sample[[#This Row],[KPy''j]]^2+Sample[[#This Row],[KPy''k]]^2)/KTmag/Scale</f>
        <v>1.2535279434898055</v>
      </c>
    </row>
    <row r="35" spans="1:28" ht="17.25" hidden="1" customHeight="1" x14ac:dyDescent="0.25">
      <c r="A35" s="5">
        <v>30</v>
      </c>
      <c r="B35" s="13" t="s">
        <v>43</v>
      </c>
      <c r="C35" s="5"/>
      <c r="D35" s="5"/>
      <c r="E35">
        <v>9</v>
      </c>
      <c r="F35">
        <v>10</v>
      </c>
      <c r="G35">
        <v>3</v>
      </c>
      <c r="H35" s="11">
        <f>Sample[[#This Row],[C]]/Sample[[#This Row],[D]]</f>
        <v>1.1111111111111112</v>
      </c>
      <c r="I35" s="11">
        <f>Sample[[#This Row],[A]]/Sample[[#This Row],[C]]</f>
        <v>0.3</v>
      </c>
      <c r="J35" s="11">
        <f>Sample[[#This Row],[D]]/Sample[[#This Row],[A]]</f>
        <v>3</v>
      </c>
      <c r="K35" s="11">
        <f>Sample[[#This Row],[A]]/Sample[[#This Row],[D]]</f>
        <v>0.33333333333333331</v>
      </c>
      <c r="L35" s="11">
        <f>Sample[[#This Row],[D]]/Sample[[#This Row],[C]]</f>
        <v>0.9</v>
      </c>
      <c r="M35" s="11">
        <f>Sample[[#This Row],[C]]/Sample[[#This Row],[A]]</f>
        <v>3.3333333333333335</v>
      </c>
      <c r="N35">
        <f>IF(Sample[[#This Row],[Ap]]=0,10,LOG(Sample[[#This Row],[Ap]]))</f>
        <v>4.5757490560675143E-2</v>
      </c>
      <c r="O35">
        <f>IF(Sample[[#This Row],[Ei]]=0,10,LOG(Sample[[#This Row],[Ei]]))</f>
        <v>-0.52287874528033762</v>
      </c>
      <c r="P35">
        <f>IF(Sample[[#This Row],[Ii]]=0,10,LOG(Sample[[#This Row],[Ii]]))</f>
        <v>0.47712125471966244</v>
      </c>
      <c r="Q35">
        <f>Kx-Sample[[#This Row],[Xp]]</f>
        <v>-4.5757490560675143E-2</v>
      </c>
      <c r="R35">
        <f>Ky-Sample[[#This Row],[Yp]]</f>
        <v>-0.47712125471966238</v>
      </c>
      <c r="S35">
        <f>Kz-Sample[[#This Row],[Zp]]</f>
        <v>0.52287874528033762</v>
      </c>
      <c r="T35">
        <f>Sample[[#This Row],[Kpy]]*KSc-Sample[[#This Row],[KPz]]*KSb</f>
        <v>-4.575749056067524E-2</v>
      </c>
      <c r="U35">
        <f>-1*(Sample[[#This Row],[KPx]]*KSc-Sample[[#This Row],[KPz]]*KSa)</f>
        <v>-4.5757490560675143E-2</v>
      </c>
      <c r="V35">
        <f>(Sample[[#This Row],[KPx]]*$R$2-Sample[[#This Row],[Kpy]]*KSa)</f>
        <v>-4.5757490560675143E-2</v>
      </c>
      <c r="W35">
        <f>Sample[[#This Row],[Kpy]]*KTc-Sample[[#This Row],[KPz]]*KTb</f>
        <v>1</v>
      </c>
      <c r="X35">
        <f>-1*(Sample[[#This Row],[KPx]]*KTc-Sample[[#This Row],[KPz]]*KTa)</f>
        <v>1</v>
      </c>
      <c r="Y35">
        <f>(Sample[[#This Row],[KPx]]*KTb-Sample[[#This Row],[Kpy]]*KTa)</f>
        <v>0.99999999999999989</v>
      </c>
      <c r="Z35">
        <f>-Sample[[#This Row],[Xp]]*a+Sample[[#This Row],[Yp]]*b+Sample[[#This Row],[Zp]]*c_</f>
        <v>-9.1514981121350369E-2</v>
      </c>
      <c r="AA35" s="8">
        <f>-IF(Sample[[#This Row],[Column2]]&gt;0,1,-1)*SQRT(Sample[[#This Row],[KPx''i]]^2+Sample[[#This Row],[KPx''j]]^2+Sample[[#This Row],[KPx''k]]^2)/Ksmag/Scale</f>
        <v>5.6041251891935963E-2</v>
      </c>
      <c r="AB35" s="1">
        <f>SQRT(Sample[[#This Row],[Kpy''i]]^2+Sample[[#This Row],[KPy''j]]^2+Sample[[#This Row],[KPy''k]]^2)/KTmag/Scale</f>
        <v>0.70710678118654757</v>
      </c>
    </row>
    <row r="36" spans="1:28" ht="17.25" hidden="1" customHeight="1" x14ac:dyDescent="0.25">
      <c r="A36" s="5">
        <v>31</v>
      </c>
      <c r="B36" s="13" t="s">
        <v>43</v>
      </c>
      <c r="C36" s="5"/>
      <c r="D36" s="5"/>
      <c r="E36">
        <v>3</v>
      </c>
      <c r="F36">
        <v>5</v>
      </c>
      <c r="G36">
        <v>10</v>
      </c>
      <c r="H36" s="11">
        <f>Sample[[#This Row],[C]]/Sample[[#This Row],[D]]</f>
        <v>1.6666666666666667</v>
      </c>
      <c r="I36" s="11">
        <f>Sample[[#This Row],[A]]/Sample[[#This Row],[C]]</f>
        <v>2</v>
      </c>
      <c r="J36" s="11">
        <f>Sample[[#This Row],[D]]/Sample[[#This Row],[A]]</f>
        <v>0.3</v>
      </c>
      <c r="K36" s="11">
        <f>Sample[[#This Row],[A]]/Sample[[#This Row],[D]]</f>
        <v>3.3333333333333335</v>
      </c>
      <c r="L36" s="11">
        <f>Sample[[#This Row],[D]]/Sample[[#This Row],[C]]</f>
        <v>0.6</v>
      </c>
      <c r="M36" s="11">
        <f>Sample[[#This Row],[C]]/Sample[[#This Row],[A]]</f>
        <v>0.5</v>
      </c>
      <c r="N36">
        <f>IF(Sample[[#This Row],[Ap]]=0,10,LOG(Sample[[#This Row],[Ap]]))</f>
        <v>0.22184874961635639</v>
      </c>
      <c r="O36">
        <f>IF(Sample[[#This Row],[Ei]]=0,10,LOG(Sample[[#This Row],[Ei]]))</f>
        <v>0.3010299956639812</v>
      </c>
      <c r="P36">
        <f>IF(Sample[[#This Row],[Ii]]=0,10,LOG(Sample[[#This Row],[Ii]]))</f>
        <v>-0.52287874528033762</v>
      </c>
      <c r="Q36">
        <f>Kx-Sample[[#This Row],[Xp]]</f>
        <v>-0.22184874961635639</v>
      </c>
      <c r="R36">
        <f>Ky-Sample[[#This Row],[Yp]]</f>
        <v>-1.3010299956639813</v>
      </c>
      <c r="S36">
        <f>Kz-Sample[[#This Row],[Zp]]</f>
        <v>1.5228787452803376</v>
      </c>
      <c r="T36">
        <f>Sample[[#This Row],[Kpy]]*KSc-Sample[[#This Row],[KPz]]*KSb</f>
        <v>-0.22184874961635637</v>
      </c>
      <c r="U36">
        <f>-1*(Sample[[#This Row],[KPx]]*KSc-Sample[[#This Row],[KPz]]*KSa)</f>
        <v>-0.22184874961635639</v>
      </c>
      <c r="V36">
        <f>(Sample[[#This Row],[KPx]]*$R$2-Sample[[#This Row],[Kpy]]*KSa)</f>
        <v>-0.22184874961635639</v>
      </c>
      <c r="W36">
        <f>Sample[[#This Row],[Kpy]]*KTc-Sample[[#This Row],[KPz]]*KTb</f>
        <v>2.8239087409443187</v>
      </c>
      <c r="X36">
        <f>-1*(Sample[[#This Row],[KPx]]*KTc-Sample[[#This Row],[KPz]]*KTa)</f>
        <v>2.8239087409443187</v>
      </c>
      <c r="Y36">
        <f>(Sample[[#This Row],[KPx]]*KTb-Sample[[#This Row],[Kpy]]*KTa)</f>
        <v>2.8239087409443191</v>
      </c>
      <c r="Z36">
        <f>-Sample[[#This Row],[Xp]]*a+Sample[[#This Row],[Yp]]*b+Sample[[#This Row],[Zp]]*c_</f>
        <v>-0.44369749923271284</v>
      </c>
      <c r="AA36" s="8">
        <f>-IF(Sample[[#This Row],[Column2]]&gt;0,1,-1)*SQRT(Sample[[#This Row],[KPx''i]]^2+Sample[[#This Row],[KPx''j]]^2+Sample[[#This Row],[KPx''k]]^2)/Ksmag/Scale</f>
        <v>0.27170811831726921</v>
      </c>
      <c r="AB36" s="1">
        <f>SQRT(Sample[[#This Row],[Kpy''i]]^2+Sample[[#This Row],[KPy''j]]^2+Sample[[#This Row],[KPy''k]]^2)/KTmag/Scale</f>
        <v>1.9968050201736938</v>
      </c>
    </row>
    <row r="37" spans="1:28" ht="17.25" hidden="1" customHeight="1" x14ac:dyDescent="0.25">
      <c r="A37" s="5">
        <v>32</v>
      </c>
      <c r="B37" s="13" t="s">
        <v>43</v>
      </c>
      <c r="C37" s="5"/>
      <c r="D37" s="5"/>
      <c r="E37">
        <v>5</v>
      </c>
      <c r="F37">
        <v>5</v>
      </c>
      <c r="G37">
        <v>5</v>
      </c>
      <c r="H37" s="11">
        <f>Sample[[#This Row],[C]]/Sample[[#This Row],[D]]</f>
        <v>1</v>
      </c>
      <c r="I37" s="11">
        <f>Sample[[#This Row],[A]]/Sample[[#This Row],[C]]</f>
        <v>1</v>
      </c>
      <c r="J37" s="11">
        <f>Sample[[#This Row],[D]]/Sample[[#This Row],[A]]</f>
        <v>1</v>
      </c>
      <c r="K37" s="11">
        <f>Sample[[#This Row],[A]]/Sample[[#This Row],[D]]</f>
        <v>1</v>
      </c>
      <c r="L37" s="11">
        <f>Sample[[#This Row],[D]]/Sample[[#This Row],[C]]</f>
        <v>1</v>
      </c>
      <c r="M37" s="11">
        <f>Sample[[#This Row],[C]]/Sample[[#This Row],[A]]</f>
        <v>1</v>
      </c>
      <c r="N37">
        <f>IF(Sample[[#This Row],[Ap]]=0,10,LOG(Sample[[#This Row],[Ap]]))</f>
        <v>0</v>
      </c>
      <c r="O37">
        <f>IF(Sample[[#This Row],[Ei]]=0,10,LOG(Sample[[#This Row],[Ei]]))</f>
        <v>0</v>
      </c>
      <c r="P37">
        <f>IF(Sample[[#This Row],[Ii]]=0,10,LOG(Sample[[#This Row],[Ii]]))</f>
        <v>0</v>
      </c>
      <c r="Q37">
        <f>Kx-Sample[[#This Row],[Xp]]</f>
        <v>0</v>
      </c>
      <c r="R37">
        <f>Ky-Sample[[#This Row],[Yp]]</f>
        <v>-1</v>
      </c>
      <c r="S37">
        <f>Kz-Sample[[#This Row],[Zp]]</f>
        <v>1</v>
      </c>
      <c r="T37">
        <f>Sample[[#This Row],[Kpy]]*KSc-Sample[[#This Row],[KPz]]*KSb</f>
        <v>0</v>
      </c>
      <c r="U37">
        <f>-1*(Sample[[#This Row],[KPx]]*KSc-Sample[[#This Row],[KPz]]*KSa)</f>
        <v>0</v>
      </c>
      <c r="V37">
        <f>(Sample[[#This Row],[KPx]]*$R$2-Sample[[#This Row],[Kpy]]*KSa)</f>
        <v>0</v>
      </c>
      <c r="W37">
        <f>Sample[[#This Row],[Kpy]]*KTc-Sample[[#This Row],[KPz]]*KTb</f>
        <v>2</v>
      </c>
      <c r="X37">
        <f>-1*(Sample[[#This Row],[KPx]]*KTc-Sample[[#This Row],[KPz]]*KTa)</f>
        <v>2</v>
      </c>
      <c r="Y37">
        <f>(Sample[[#This Row],[KPx]]*KTb-Sample[[#This Row],[Kpy]]*KTa)</f>
        <v>2</v>
      </c>
      <c r="Z37">
        <f>-Sample[[#This Row],[Xp]]*a+Sample[[#This Row],[Yp]]*b+Sample[[#This Row],[Zp]]*c_</f>
        <v>0</v>
      </c>
      <c r="AA37" s="8">
        <f>-IF(Sample[[#This Row],[Column2]]&gt;0,1,-1)*SQRT(Sample[[#This Row],[KPx''i]]^2+Sample[[#This Row],[KPx''j]]^2+Sample[[#This Row],[KPx''k]]^2)/Ksmag/Scale</f>
        <v>0</v>
      </c>
      <c r="AB37" s="1">
        <f>SQRT(Sample[[#This Row],[Kpy''i]]^2+Sample[[#This Row],[KPy''j]]^2+Sample[[#This Row],[KPy''k]]^2)/KTmag/Scale</f>
        <v>1.4142135623730951</v>
      </c>
    </row>
    <row r="38" spans="1:28" ht="17.25" hidden="1" customHeight="1" x14ac:dyDescent="0.25">
      <c r="A38" s="5">
        <v>33</v>
      </c>
      <c r="B38" s="13" t="s">
        <v>43</v>
      </c>
      <c r="C38" s="5"/>
      <c r="D38" s="5"/>
      <c r="E38">
        <v>10</v>
      </c>
      <c r="F38">
        <v>5</v>
      </c>
      <c r="G38">
        <v>4</v>
      </c>
      <c r="H38" s="11">
        <f>Sample[[#This Row],[C]]/Sample[[#This Row],[D]]</f>
        <v>0.5</v>
      </c>
      <c r="I38" s="11">
        <f>Sample[[#This Row],[A]]/Sample[[#This Row],[C]]</f>
        <v>0.8</v>
      </c>
      <c r="J38" s="11">
        <f>Sample[[#This Row],[D]]/Sample[[#This Row],[A]]</f>
        <v>2.5</v>
      </c>
      <c r="K38" s="11">
        <f>Sample[[#This Row],[A]]/Sample[[#This Row],[D]]</f>
        <v>0.4</v>
      </c>
      <c r="L38" s="11">
        <f>Sample[[#This Row],[D]]/Sample[[#This Row],[C]]</f>
        <v>2</v>
      </c>
      <c r="M38" s="11">
        <f>Sample[[#This Row],[C]]/Sample[[#This Row],[A]]</f>
        <v>1.25</v>
      </c>
      <c r="N38">
        <f>IF(Sample[[#This Row],[Ap]]=0,10,LOG(Sample[[#This Row],[Ap]]))</f>
        <v>-0.3010299956639812</v>
      </c>
      <c r="O38">
        <f>IF(Sample[[#This Row],[Ei]]=0,10,LOG(Sample[[#This Row],[Ei]]))</f>
        <v>-9.6910013008056392E-2</v>
      </c>
      <c r="P38">
        <f>IF(Sample[[#This Row],[Ii]]=0,10,LOG(Sample[[#This Row],[Ii]]))</f>
        <v>0.3979400086720376</v>
      </c>
      <c r="Q38">
        <f>Kx-Sample[[#This Row],[Xp]]</f>
        <v>0.3010299956639812</v>
      </c>
      <c r="R38">
        <f>Ky-Sample[[#This Row],[Yp]]</f>
        <v>-0.90308998699194365</v>
      </c>
      <c r="S38">
        <f>Kz-Sample[[#This Row],[Zp]]</f>
        <v>0.6020599913279624</v>
      </c>
      <c r="T38">
        <f>Sample[[#This Row],[Kpy]]*KSc-Sample[[#This Row],[KPz]]*KSb</f>
        <v>0.30102999566398125</v>
      </c>
      <c r="U38">
        <f>-1*(Sample[[#This Row],[KPx]]*KSc-Sample[[#This Row],[KPz]]*KSa)</f>
        <v>0.3010299956639812</v>
      </c>
      <c r="V38">
        <f>(Sample[[#This Row],[KPx]]*$R$2-Sample[[#This Row],[Kpy]]*KSa)</f>
        <v>0.3010299956639812</v>
      </c>
      <c r="W38">
        <f>Sample[[#This Row],[Kpy]]*KTc-Sample[[#This Row],[KPz]]*KTb</f>
        <v>1.505149978319906</v>
      </c>
      <c r="X38">
        <f>-1*(Sample[[#This Row],[KPx]]*KTc-Sample[[#This Row],[KPz]]*KTa)</f>
        <v>1.505149978319906</v>
      </c>
      <c r="Y38">
        <f>(Sample[[#This Row],[KPx]]*KTb-Sample[[#This Row],[Kpy]]*KTa)</f>
        <v>1.505149978319906</v>
      </c>
      <c r="Z38">
        <f>-Sample[[#This Row],[Xp]]*a+Sample[[#This Row],[Yp]]*b+Sample[[#This Row],[Zp]]*c_</f>
        <v>0.6020599913279624</v>
      </c>
      <c r="AA38" s="8">
        <f>-IF(Sample[[#This Row],[Column2]]&gt;0,1,-1)*SQRT(Sample[[#This Row],[KPx''i]]^2+Sample[[#This Row],[KPx''j]]^2+Sample[[#This Row],[KPx''k]]^2)/Ksmag/Scale</f>
        <v>-0.36868494332449331</v>
      </c>
      <c r="AB38" s="1">
        <f>SQRT(Sample[[#This Row],[Kpy''i]]^2+Sample[[#This Row],[KPy''j]]^2+Sample[[#This Row],[KPy''k]]^2)/KTmag/Scale</f>
        <v>1.0643017563727906</v>
      </c>
    </row>
    <row r="39" spans="1:28" hidden="1" x14ac:dyDescent="0.25">
      <c r="A39" s="5">
        <v>34</v>
      </c>
      <c r="B39" s="13" t="s">
        <v>43</v>
      </c>
      <c r="C39" s="5"/>
      <c r="D39" s="5"/>
      <c r="E39">
        <v>3</v>
      </c>
      <c r="F39">
        <v>2</v>
      </c>
      <c r="G39">
        <v>3</v>
      </c>
      <c r="H39" s="11">
        <f>Sample[[#This Row],[C]]/Sample[[#This Row],[D]]</f>
        <v>0.66666666666666663</v>
      </c>
      <c r="I39" s="11">
        <f>Sample[[#This Row],[A]]/Sample[[#This Row],[C]]</f>
        <v>1.5</v>
      </c>
      <c r="J39" s="11">
        <f>Sample[[#This Row],[D]]/Sample[[#This Row],[A]]</f>
        <v>1</v>
      </c>
      <c r="K39" s="11">
        <f>Sample[[#This Row],[A]]/Sample[[#This Row],[D]]</f>
        <v>1</v>
      </c>
      <c r="L39" s="11">
        <f>Sample[[#This Row],[D]]/Sample[[#This Row],[C]]</f>
        <v>1.5</v>
      </c>
      <c r="M39" s="11">
        <f>Sample[[#This Row],[C]]/Sample[[#This Row],[A]]</f>
        <v>0.66666666666666663</v>
      </c>
      <c r="N39">
        <f>IF(Sample[[#This Row],[Ap]]=0,10,LOG(Sample[[#This Row],[Ap]]))</f>
        <v>-0.17609125905568127</v>
      </c>
      <c r="O39">
        <f>IF(Sample[[#This Row],[Ei]]=0,10,LOG(Sample[[#This Row],[Ei]]))</f>
        <v>0.17609125905568124</v>
      </c>
      <c r="P39">
        <f>IF(Sample[[#This Row],[Ii]]=0,10,LOG(Sample[[#This Row],[Ii]]))</f>
        <v>0</v>
      </c>
      <c r="Q39">
        <f>Kx-Sample[[#This Row],[Xp]]</f>
        <v>0.17609125905568127</v>
      </c>
      <c r="R39">
        <f>Ky-Sample[[#This Row],[Yp]]</f>
        <v>-1.1760912590556813</v>
      </c>
      <c r="S39">
        <f>Kz-Sample[[#This Row],[Zp]]</f>
        <v>1</v>
      </c>
      <c r="T39">
        <f>Sample[[#This Row],[Kpy]]*KSc-Sample[[#This Row],[KPz]]*KSb</f>
        <v>0.17609125905568135</v>
      </c>
      <c r="U39">
        <f>-1*(Sample[[#This Row],[KPx]]*KSc-Sample[[#This Row],[KPz]]*KSa)</f>
        <v>0.17609125905568127</v>
      </c>
      <c r="V39">
        <f>(Sample[[#This Row],[KPx]]*$R$2-Sample[[#This Row],[Kpy]]*KSa)</f>
        <v>0.17609125905568127</v>
      </c>
      <c r="W39">
        <f>Sample[[#This Row],[Kpy]]*KTc-Sample[[#This Row],[KPz]]*KTb</f>
        <v>2.1760912590556813</v>
      </c>
      <c r="X39">
        <f>-1*(Sample[[#This Row],[KPx]]*KTc-Sample[[#This Row],[KPz]]*KTa)</f>
        <v>2.1760912590556813</v>
      </c>
      <c r="Y39">
        <f>(Sample[[#This Row],[KPx]]*KTb-Sample[[#This Row],[Kpy]]*KTa)</f>
        <v>2.1760912590556813</v>
      </c>
      <c r="Z39">
        <f>-Sample[[#This Row],[Xp]]*a+Sample[[#This Row],[Yp]]*b+Sample[[#This Row],[Zp]]*c_</f>
        <v>0.35218251811136247</v>
      </c>
      <c r="AA39" s="8">
        <f>-IF(Sample[[#This Row],[Column2]]&gt;0,1,-1)*SQRT(Sample[[#This Row],[KPx''i]]^2+Sample[[#This Row],[KPx''j]]^2+Sample[[#This Row],[KPx''k]]^2)/Ksmag/Scale</f>
        <v>-0.21566686642533336</v>
      </c>
      <c r="AB39" s="1">
        <f>SQRT(Sample[[#This Row],[Kpy''i]]^2+Sample[[#This Row],[KPy''j]]^2+Sample[[#This Row],[KPy''k]]^2)/KTmag/Scale</f>
        <v>1.5387288857590447</v>
      </c>
    </row>
    <row r="40" spans="1:28" hidden="1" x14ac:dyDescent="0.25">
      <c r="A40" s="5">
        <v>35</v>
      </c>
      <c r="B40" s="13" t="s">
        <v>43</v>
      </c>
      <c r="C40" s="5"/>
      <c r="D40" s="5"/>
      <c r="E40">
        <v>10</v>
      </c>
      <c r="F40">
        <v>1</v>
      </c>
      <c r="G40">
        <v>6</v>
      </c>
      <c r="H40" s="11">
        <f>Sample[[#This Row],[C]]/Sample[[#This Row],[D]]</f>
        <v>0.1</v>
      </c>
      <c r="I40" s="11">
        <f>Sample[[#This Row],[A]]/Sample[[#This Row],[C]]</f>
        <v>6</v>
      </c>
      <c r="J40" s="11">
        <f>Sample[[#This Row],[D]]/Sample[[#This Row],[A]]</f>
        <v>1.6666666666666667</v>
      </c>
      <c r="K40" s="11">
        <f>Sample[[#This Row],[A]]/Sample[[#This Row],[D]]</f>
        <v>0.6</v>
      </c>
      <c r="L40" s="11">
        <f>Sample[[#This Row],[D]]/Sample[[#This Row],[C]]</f>
        <v>10</v>
      </c>
      <c r="M40" s="11">
        <f>Sample[[#This Row],[C]]/Sample[[#This Row],[A]]</f>
        <v>0.16666666666666666</v>
      </c>
      <c r="N40">
        <f>IF(Sample[[#This Row],[Ap]]=0,10,LOG(Sample[[#This Row],[Ap]]))</f>
        <v>-1</v>
      </c>
      <c r="O40">
        <f>IF(Sample[[#This Row],[Ei]]=0,10,LOG(Sample[[#This Row],[Ei]]))</f>
        <v>0.77815125038364363</v>
      </c>
      <c r="P40">
        <f>IF(Sample[[#This Row],[Ii]]=0,10,LOG(Sample[[#This Row],[Ii]]))</f>
        <v>0.22184874961635639</v>
      </c>
      <c r="Q40">
        <f>Kx-Sample[[#This Row],[Xp]]</f>
        <v>1</v>
      </c>
      <c r="R40">
        <f>Ky-Sample[[#This Row],[Yp]]</f>
        <v>-1.7781512503836436</v>
      </c>
      <c r="S40">
        <f>Kz-Sample[[#This Row],[Zp]]</f>
        <v>0.77815125038364363</v>
      </c>
      <c r="T40">
        <f>Sample[[#This Row],[Kpy]]*KSc-Sample[[#This Row],[KPz]]*KSb</f>
        <v>1</v>
      </c>
      <c r="U40">
        <f>-1*(Sample[[#This Row],[KPx]]*KSc-Sample[[#This Row],[KPz]]*KSa)</f>
        <v>1</v>
      </c>
      <c r="V40">
        <f>(Sample[[#This Row],[KPx]]*$R$2-Sample[[#This Row],[Kpy]]*KSa)</f>
        <v>1</v>
      </c>
      <c r="W40">
        <f>Sample[[#This Row],[Kpy]]*KTc-Sample[[#This Row],[KPz]]*KTb</f>
        <v>2.5563025007672873</v>
      </c>
      <c r="X40">
        <f>-1*(Sample[[#This Row],[KPx]]*KTc-Sample[[#This Row],[KPz]]*KTa)</f>
        <v>2.5563025007672873</v>
      </c>
      <c r="Y40">
        <f>(Sample[[#This Row],[KPx]]*KTb-Sample[[#This Row],[Kpy]]*KTa)</f>
        <v>2.5563025007672873</v>
      </c>
      <c r="Z40">
        <f>-Sample[[#This Row],[Xp]]*a+Sample[[#This Row],[Yp]]*b+Sample[[#This Row],[Zp]]*c_</f>
        <v>2</v>
      </c>
      <c r="AA40" s="8">
        <f>-IF(Sample[[#This Row],[Column2]]&gt;0,1,-1)*SQRT(Sample[[#This Row],[KPx''i]]^2+Sample[[#This Row],[KPx''j]]^2+Sample[[#This Row],[KPx''k]]^2)/Ksmag/Scale</f>
        <v>-1.2247448713915889</v>
      </c>
      <c r="AB40" s="1">
        <f>SQRT(Sample[[#This Row],[Kpy''i]]^2+Sample[[#This Row],[KPy''j]]^2+Sample[[#This Row],[KPy''k]]^2)/KTmag/Scale</f>
        <v>1.8075788330566787</v>
      </c>
    </row>
    <row r="41" spans="1:28" hidden="1" x14ac:dyDescent="0.25">
      <c r="A41" s="5">
        <v>36</v>
      </c>
      <c r="B41" s="13" t="s">
        <v>43</v>
      </c>
      <c r="C41" s="5"/>
      <c r="D41" s="5"/>
      <c r="E41">
        <v>2</v>
      </c>
      <c r="F41">
        <v>9</v>
      </c>
      <c r="G41">
        <v>3</v>
      </c>
      <c r="H41" s="11">
        <f>Sample[[#This Row],[C]]/Sample[[#This Row],[D]]</f>
        <v>4.5</v>
      </c>
      <c r="I41" s="11">
        <f>Sample[[#This Row],[A]]/Sample[[#This Row],[C]]</f>
        <v>0.33333333333333331</v>
      </c>
      <c r="J41" s="11">
        <f>Sample[[#This Row],[D]]/Sample[[#This Row],[A]]</f>
        <v>0.66666666666666663</v>
      </c>
      <c r="K41" s="11">
        <f>Sample[[#This Row],[A]]/Sample[[#This Row],[D]]</f>
        <v>1.5</v>
      </c>
      <c r="L41" s="11">
        <f>Sample[[#This Row],[D]]/Sample[[#This Row],[C]]</f>
        <v>0.22222222222222221</v>
      </c>
      <c r="M41" s="11">
        <f>Sample[[#This Row],[C]]/Sample[[#This Row],[A]]</f>
        <v>3</v>
      </c>
      <c r="N41">
        <f>IF(Sample[[#This Row],[Ap]]=0,10,LOG(Sample[[#This Row],[Ap]]))</f>
        <v>0.65321251377534373</v>
      </c>
      <c r="O41">
        <f>IF(Sample[[#This Row],[Ei]]=0,10,LOG(Sample[[#This Row],[Ei]]))</f>
        <v>-0.47712125471966244</v>
      </c>
      <c r="P41">
        <f>IF(Sample[[#This Row],[Ii]]=0,10,LOG(Sample[[#This Row],[Ii]]))</f>
        <v>-0.17609125905568127</v>
      </c>
      <c r="Q41">
        <f>Kx-Sample[[#This Row],[Xp]]</f>
        <v>-0.65321251377534373</v>
      </c>
      <c r="R41">
        <f>Ky-Sample[[#This Row],[Yp]]</f>
        <v>-0.52287874528033762</v>
      </c>
      <c r="S41">
        <f>Kz-Sample[[#This Row],[Zp]]</f>
        <v>1.1760912590556813</v>
      </c>
      <c r="T41">
        <f>Sample[[#This Row],[Kpy]]*KSc-Sample[[#This Row],[KPz]]*KSb</f>
        <v>-0.65321251377534373</v>
      </c>
      <c r="U41">
        <f>-1*(Sample[[#This Row],[KPx]]*KSc-Sample[[#This Row],[KPz]]*KSa)</f>
        <v>-0.65321251377534373</v>
      </c>
      <c r="V41">
        <f>(Sample[[#This Row],[KPx]]*$R$2-Sample[[#This Row],[Kpy]]*KSa)</f>
        <v>-0.65321251377534373</v>
      </c>
      <c r="W41">
        <f>Sample[[#This Row],[Kpy]]*KTc-Sample[[#This Row],[KPz]]*KTb</f>
        <v>1.698970004336019</v>
      </c>
      <c r="X41">
        <f>-1*(Sample[[#This Row],[KPx]]*KTc-Sample[[#This Row],[KPz]]*KTa)</f>
        <v>1.698970004336019</v>
      </c>
      <c r="Y41">
        <f>(Sample[[#This Row],[KPx]]*KTb-Sample[[#This Row],[Kpy]]*KTa)</f>
        <v>1.698970004336019</v>
      </c>
      <c r="Z41">
        <f>-Sample[[#This Row],[Xp]]*a+Sample[[#This Row],[Yp]]*b+Sample[[#This Row],[Zp]]*c_</f>
        <v>-1.3064250275506875</v>
      </c>
      <c r="AA41" s="8">
        <f>-IF(Sample[[#This Row],[Column2]]&gt;0,1,-1)*SQRT(Sample[[#This Row],[KPx''i]]^2+Sample[[#This Row],[KPx''j]]^2+Sample[[#This Row],[KPx''k]]^2)/Ksmag/Scale</f>
        <v>0.80001867617515987</v>
      </c>
      <c r="AB41" s="1">
        <f>SQRT(Sample[[#This Row],[Kpy''i]]^2+Sample[[#This Row],[KPy''j]]^2+Sample[[#This Row],[KPy''k]]^2)/KTmag/Scale</f>
        <v>1.2013532110985372</v>
      </c>
    </row>
    <row r="42" spans="1:28" hidden="1" x14ac:dyDescent="0.25">
      <c r="A42" s="5">
        <v>37</v>
      </c>
      <c r="B42" s="13" t="s">
        <v>43</v>
      </c>
      <c r="C42" s="5"/>
      <c r="D42" s="5"/>
      <c r="E42">
        <v>3</v>
      </c>
      <c r="F42">
        <v>5</v>
      </c>
      <c r="G42">
        <v>3</v>
      </c>
      <c r="H42" s="11">
        <f>Sample[[#This Row],[C]]/Sample[[#This Row],[D]]</f>
        <v>1.6666666666666667</v>
      </c>
      <c r="I42" s="11">
        <f>Sample[[#This Row],[A]]/Sample[[#This Row],[C]]</f>
        <v>0.6</v>
      </c>
      <c r="J42" s="11">
        <f>Sample[[#This Row],[D]]/Sample[[#This Row],[A]]</f>
        <v>1</v>
      </c>
      <c r="K42" s="11">
        <f>Sample[[#This Row],[A]]/Sample[[#This Row],[D]]</f>
        <v>1</v>
      </c>
      <c r="L42" s="11">
        <f>Sample[[#This Row],[D]]/Sample[[#This Row],[C]]</f>
        <v>0.6</v>
      </c>
      <c r="M42" s="11">
        <f>Sample[[#This Row],[C]]/Sample[[#This Row],[A]]</f>
        <v>1.6666666666666667</v>
      </c>
      <c r="N42">
        <f>IF(Sample[[#This Row],[Ap]]=0,10,LOG(Sample[[#This Row],[Ap]]))</f>
        <v>0.22184874961635639</v>
      </c>
      <c r="O42">
        <f>IF(Sample[[#This Row],[Ei]]=0,10,LOG(Sample[[#This Row],[Ei]]))</f>
        <v>-0.22184874961635639</v>
      </c>
      <c r="P42">
        <f>IF(Sample[[#This Row],[Ii]]=0,10,LOG(Sample[[#This Row],[Ii]]))</f>
        <v>0</v>
      </c>
      <c r="Q42">
        <f>Kx-Sample[[#This Row],[Xp]]</f>
        <v>-0.22184874961635639</v>
      </c>
      <c r="R42">
        <f>Ky-Sample[[#This Row],[Yp]]</f>
        <v>-0.77815125038364363</v>
      </c>
      <c r="S42">
        <f>Kz-Sample[[#This Row],[Zp]]</f>
        <v>1</v>
      </c>
      <c r="T42">
        <f>Sample[[#This Row],[Kpy]]*KSc-Sample[[#This Row],[KPz]]*KSb</f>
        <v>-0.22184874961635637</v>
      </c>
      <c r="U42">
        <f>-1*(Sample[[#This Row],[KPx]]*KSc-Sample[[#This Row],[KPz]]*KSa)</f>
        <v>-0.22184874961635639</v>
      </c>
      <c r="V42">
        <f>(Sample[[#This Row],[KPx]]*$R$2-Sample[[#This Row],[Kpy]]*KSa)</f>
        <v>-0.22184874961635639</v>
      </c>
      <c r="W42">
        <f>Sample[[#This Row],[Kpy]]*KTc-Sample[[#This Row],[KPz]]*KTb</f>
        <v>1.7781512503836436</v>
      </c>
      <c r="X42">
        <f>-1*(Sample[[#This Row],[KPx]]*KTc-Sample[[#This Row],[KPz]]*KTa)</f>
        <v>1.7781512503836436</v>
      </c>
      <c r="Y42">
        <f>(Sample[[#This Row],[KPx]]*KTb-Sample[[#This Row],[Kpy]]*KTa)</f>
        <v>1.7781512503836436</v>
      </c>
      <c r="Z42">
        <f>-Sample[[#This Row],[Xp]]*a+Sample[[#This Row],[Yp]]*b+Sample[[#This Row],[Zp]]*c_</f>
        <v>-0.44369749923271279</v>
      </c>
      <c r="AA42" s="8">
        <f>-IF(Sample[[#This Row],[Column2]]&gt;0,1,-1)*SQRT(Sample[[#This Row],[KPx''i]]^2+Sample[[#This Row],[KPx''j]]^2+Sample[[#This Row],[KPx''k]]^2)/Ksmag/Scale</f>
        <v>0.27170811831726921</v>
      </c>
      <c r="AB42" s="1">
        <f>SQRT(Sample[[#This Row],[Kpy''i]]^2+Sample[[#This Row],[KPy''j]]^2+Sample[[#This Row],[KPy''k]]^2)/KTmag/Scale</f>
        <v>1.2573428071216133</v>
      </c>
    </row>
    <row r="43" spans="1:28" hidden="1" x14ac:dyDescent="0.25">
      <c r="A43" s="5">
        <v>38</v>
      </c>
      <c r="B43" s="13" t="s">
        <v>43</v>
      </c>
      <c r="C43" s="5"/>
      <c r="D43" s="5"/>
      <c r="E43">
        <v>4</v>
      </c>
      <c r="F43">
        <v>3</v>
      </c>
      <c r="G43">
        <v>5</v>
      </c>
      <c r="H43" s="11">
        <f>Sample[[#This Row],[C]]/Sample[[#This Row],[D]]</f>
        <v>0.75</v>
      </c>
      <c r="I43" s="11">
        <f>Sample[[#This Row],[A]]/Sample[[#This Row],[C]]</f>
        <v>1.6666666666666667</v>
      </c>
      <c r="J43" s="11">
        <f>Sample[[#This Row],[D]]/Sample[[#This Row],[A]]</f>
        <v>0.8</v>
      </c>
      <c r="K43" s="11">
        <f>Sample[[#This Row],[A]]/Sample[[#This Row],[D]]</f>
        <v>1.25</v>
      </c>
      <c r="L43" s="11">
        <f>Sample[[#This Row],[D]]/Sample[[#This Row],[C]]</f>
        <v>1.3333333333333333</v>
      </c>
      <c r="M43" s="11">
        <f>Sample[[#This Row],[C]]/Sample[[#This Row],[A]]</f>
        <v>0.6</v>
      </c>
      <c r="N43">
        <f>IF(Sample[[#This Row],[Ap]]=0,10,LOG(Sample[[#This Row],[Ap]]))</f>
        <v>-0.12493873660829995</v>
      </c>
      <c r="O43">
        <f>IF(Sample[[#This Row],[Ei]]=0,10,LOG(Sample[[#This Row],[Ei]]))</f>
        <v>0.22184874961635639</v>
      </c>
      <c r="P43">
        <f>IF(Sample[[#This Row],[Ii]]=0,10,LOG(Sample[[#This Row],[Ii]]))</f>
        <v>-9.6910013008056392E-2</v>
      </c>
      <c r="Q43">
        <f>Kx-Sample[[#This Row],[Xp]]</f>
        <v>0.12493873660829995</v>
      </c>
      <c r="R43">
        <f>Ky-Sample[[#This Row],[Yp]]</f>
        <v>-1.2218487496163564</v>
      </c>
      <c r="S43">
        <f>Kz-Sample[[#This Row],[Zp]]</f>
        <v>1.0969100130080565</v>
      </c>
      <c r="T43">
        <f>Sample[[#This Row],[Kpy]]*KSc-Sample[[#This Row],[KPz]]*KSb</f>
        <v>0.12493873660829991</v>
      </c>
      <c r="U43">
        <f>-1*(Sample[[#This Row],[KPx]]*KSc-Sample[[#This Row],[KPz]]*KSa)</f>
        <v>0.12493873660829995</v>
      </c>
      <c r="V43">
        <f>(Sample[[#This Row],[KPx]]*$R$2-Sample[[#This Row],[Kpy]]*KSa)</f>
        <v>0.12493873660829995</v>
      </c>
      <c r="W43">
        <f>Sample[[#This Row],[Kpy]]*KTc-Sample[[#This Row],[KPz]]*KTb</f>
        <v>2.3187587626244128</v>
      </c>
      <c r="X43">
        <f>-1*(Sample[[#This Row],[KPx]]*KTc-Sample[[#This Row],[KPz]]*KTa)</f>
        <v>2.3187587626244128</v>
      </c>
      <c r="Y43">
        <f>(Sample[[#This Row],[KPx]]*KTb-Sample[[#This Row],[Kpy]]*KTa)</f>
        <v>2.3187587626244128</v>
      </c>
      <c r="Z43">
        <f>-Sample[[#This Row],[Xp]]*a+Sample[[#This Row],[Yp]]*b+Sample[[#This Row],[Zp]]*c_</f>
        <v>0.2498774732166</v>
      </c>
      <c r="AA43" s="8">
        <f>-IF(Sample[[#This Row],[Column2]]&gt;0,1,-1)*SQRT(Sample[[#This Row],[KPx''i]]^2+Sample[[#This Row],[KPx''j]]^2+Sample[[#This Row],[KPx''k]]^2)/Ksmag/Scale</f>
        <v>-0.15301807689915992</v>
      </c>
      <c r="AB43" s="1">
        <f>SQRT(Sample[[#This Row],[Kpy''i]]^2+Sample[[#This Row],[KPy''j]]^2+Sample[[#This Row],[KPy''k]]^2)/KTmag/Scale</f>
        <v>1.6396100449874504</v>
      </c>
    </row>
    <row r="44" spans="1:28" hidden="1" x14ac:dyDescent="0.25">
      <c r="A44" s="5">
        <v>39</v>
      </c>
      <c r="B44" s="13" t="s">
        <v>43</v>
      </c>
      <c r="C44" s="5"/>
      <c r="D44" s="5"/>
      <c r="E44">
        <v>9</v>
      </c>
      <c r="F44">
        <v>8</v>
      </c>
      <c r="G44">
        <v>6</v>
      </c>
      <c r="H44" s="11">
        <f>Sample[[#This Row],[C]]/Sample[[#This Row],[D]]</f>
        <v>0.88888888888888884</v>
      </c>
      <c r="I44" s="11">
        <f>Sample[[#This Row],[A]]/Sample[[#This Row],[C]]</f>
        <v>0.75</v>
      </c>
      <c r="J44" s="11">
        <f>Sample[[#This Row],[D]]/Sample[[#This Row],[A]]</f>
        <v>1.5</v>
      </c>
      <c r="K44" s="11">
        <f>Sample[[#This Row],[A]]/Sample[[#This Row],[D]]</f>
        <v>0.66666666666666663</v>
      </c>
      <c r="L44" s="11">
        <f>Sample[[#This Row],[D]]/Sample[[#This Row],[C]]</f>
        <v>1.125</v>
      </c>
      <c r="M44" s="11">
        <f>Sample[[#This Row],[C]]/Sample[[#This Row],[A]]</f>
        <v>1.3333333333333333</v>
      </c>
      <c r="N44">
        <f>IF(Sample[[#This Row],[Ap]]=0,10,LOG(Sample[[#This Row],[Ap]]))</f>
        <v>-5.1152522447381311E-2</v>
      </c>
      <c r="O44">
        <f>IF(Sample[[#This Row],[Ei]]=0,10,LOG(Sample[[#This Row],[Ei]]))</f>
        <v>-0.12493873660829995</v>
      </c>
      <c r="P44">
        <f>IF(Sample[[#This Row],[Ii]]=0,10,LOG(Sample[[#This Row],[Ii]]))</f>
        <v>0.17609125905568124</v>
      </c>
      <c r="Q44">
        <f>Kx-Sample[[#This Row],[Xp]]</f>
        <v>5.1152522447381311E-2</v>
      </c>
      <c r="R44">
        <f>Ky-Sample[[#This Row],[Yp]]</f>
        <v>-0.87506126339170009</v>
      </c>
      <c r="S44">
        <f>Kz-Sample[[#This Row],[Zp]]</f>
        <v>0.82390874094431876</v>
      </c>
      <c r="T44">
        <f>Sample[[#This Row],[Kpy]]*KSc-Sample[[#This Row],[KPz]]*KSb</f>
        <v>5.1152522447381332E-2</v>
      </c>
      <c r="U44">
        <f>-1*(Sample[[#This Row],[KPx]]*KSc-Sample[[#This Row],[KPz]]*KSa)</f>
        <v>5.1152522447381311E-2</v>
      </c>
      <c r="V44">
        <f>(Sample[[#This Row],[KPx]]*$R$2-Sample[[#This Row],[Kpy]]*KSa)</f>
        <v>5.1152522447381311E-2</v>
      </c>
      <c r="W44">
        <f>Sample[[#This Row],[Kpy]]*KTc-Sample[[#This Row],[KPz]]*KTb</f>
        <v>1.6989700043360187</v>
      </c>
      <c r="X44">
        <f>-1*(Sample[[#This Row],[KPx]]*KTc-Sample[[#This Row],[KPz]]*KTa)</f>
        <v>1.6989700043360187</v>
      </c>
      <c r="Y44">
        <f>(Sample[[#This Row],[KPx]]*KTb-Sample[[#This Row],[Kpy]]*KTa)</f>
        <v>1.698970004336019</v>
      </c>
      <c r="Z44">
        <f>-Sample[[#This Row],[Xp]]*a+Sample[[#This Row],[Yp]]*b+Sample[[#This Row],[Zp]]*c_</f>
        <v>0.10230504489476258</v>
      </c>
      <c r="AA44" s="8">
        <f>-IF(Sample[[#This Row],[Column2]]&gt;0,1,-1)*SQRT(Sample[[#This Row],[KPx''i]]^2+Sample[[#This Row],[KPx''j]]^2+Sample[[#This Row],[KPx''k]]^2)/Ksmag/Scale</f>
        <v>-6.2648789526173393E-2</v>
      </c>
      <c r="AB44" s="1">
        <f>SQRT(Sample[[#This Row],[Kpy''i]]^2+Sample[[#This Row],[KPy''j]]^2+Sample[[#This Row],[KPy''k]]^2)/KTmag/Scale</f>
        <v>1.2013532110985372</v>
      </c>
    </row>
    <row r="45" spans="1:28" hidden="1" x14ac:dyDescent="0.25">
      <c r="A45" s="5">
        <v>40</v>
      </c>
      <c r="B45" s="13" t="s">
        <v>43</v>
      </c>
      <c r="C45" s="5"/>
      <c r="D45" s="5"/>
      <c r="E45">
        <v>8</v>
      </c>
      <c r="F45">
        <v>4</v>
      </c>
      <c r="G45">
        <v>4</v>
      </c>
      <c r="H45" s="11">
        <f>Sample[[#This Row],[C]]/Sample[[#This Row],[D]]</f>
        <v>0.5</v>
      </c>
      <c r="I45" s="11">
        <f>Sample[[#This Row],[A]]/Sample[[#This Row],[C]]</f>
        <v>1</v>
      </c>
      <c r="J45" s="11">
        <f>Sample[[#This Row],[D]]/Sample[[#This Row],[A]]</f>
        <v>2</v>
      </c>
      <c r="K45" s="11">
        <f>Sample[[#This Row],[A]]/Sample[[#This Row],[D]]</f>
        <v>0.5</v>
      </c>
      <c r="L45" s="11">
        <f>Sample[[#This Row],[D]]/Sample[[#This Row],[C]]</f>
        <v>2</v>
      </c>
      <c r="M45" s="11">
        <f>Sample[[#This Row],[C]]/Sample[[#This Row],[A]]</f>
        <v>1</v>
      </c>
      <c r="N45">
        <f>IF(Sample[[#This Row],[Ap]]=0,10,LOG(Sample[[#This Row],[Ap]]))</f>
        <v>-0.3010299956639812</v>
      </c>
      <c r="O45">
        <f>IF(Sample[[#This Row],[Ei]]=0,10,LOG(Sample[[#This Row],[Ei]]))</f>
        <v>0</v>
      </c>
      <c r="P45">
        <f>IF(Sample[[#This Row],[Ii]]=0,10,LOG(Sample[[#This Row],[Ii]]))</f>
        <v>0.3010299956639812</v>
      </c>
      <c r="Q45">
        <f>Kx-Sample[[#This Row],[Xp]]</f>
        <v>0.3010299956639812</v>
      </c>
      <c r="R45">
        <f>Ky-Sample[[#This Row],[Yp]]</f>
        <v>-1</v>
      </c>
      <c r="S45">
        <f>Kz-Sample[[#This Row],[Zp]]</f>
        <v>0.69897000433601875</v>
      </c>
      <c r="T45">
        <f>Sample[[#This Row],[Kpy]]*KSc-Sample[[#This Row],[KPz]]*KSb</f>
        <v>0.30102999566398125</v>
      </c>
      <c r="U45">
        <f>-1*(Sample[[#This Row],[KPx]]*KSc-Sample[[#This Row],[KPz]]*KSa)</f>
        <v>0.3010299956639812</v>
      </c>
      <c r="V45">
        <f>(Sample[[#This Row],[KPx]]*$R$2-Sample[[#This Row],[Kpy]]*KSa)</f>
        <v>0.3010299956639812</v>
      </c>
      <c r="W45">
        <f>Sample[[#This Row],[Kpy]]*KTc-Sample[[#This Row],[KPz]]*KTb</f>
        <v>1.6989700043360187</v>
      </c>
      <c r="X45">
        <f>-1*(Sample[[#This Row],[KPx]]*KTc-Sample[[#This Row],[KPz]]*KTa)</f>
        <v>1.6989700043360187</v>
      </c>
      <c r="Y45">
        <f>(Sample[[#This Row],[KPx]]*KTb-Sample[[#This Row],[Kpy]]*KTa)</f>
        <v>1.6989700043360187</v>
      </c>
      <c r="Z45">
        <f>-Sample[[#This Row],[Xp]]*a+Sample[[#This Row],[Yp]]*b+Sample[[#This Row],[Zp]]*c_</f>
        <v>0.6020599913279624</v>
      </c>
      <c r="AA45" s="8">
        <f>-IF(Sample[[#This Row],[Column2]]&gt;0,1,-1)*SQRT(Sample[[#This Row],[KPx''i]]^2+Sample[[#This Row],[KPx''j]]^2+Sample[[#This Row],[KPx''k]]^2)/Ksmag/Scale</f>
        <v>-0.36868494332449331</v>
      </c>
      <c r="AB45" s="1">
        <f>SQRT(Sample[[#This Row],[Kpy''i]]^2+Sample[[#This Row],[KPy''j]]^2+Sample[[#This Row],[KPy''k]]^2)/KTmag/Scale</f>
        <v>1.201353211098537</v>
      </c>
    </row>
    <row r="46" spans="1:28" hidden="1" x14ac:dyDescent="0.25">
      <c r="A46" s="5">
        <v>41</v>
      </c>
      <c r="B46" s="13" t="s">
        <v>43</v>
      </c>
      <c r="C46" s="5"/>
      <c r="D46" s="5"/>
      <c r="E46">
        <v>6</v>
      </c>
      <c r="F46">
        <v>5</v>
      </c>
      <c r="G46">
        <v>7</v>
      </c>
      <c r="H46" s="11">
        <f>Sample[[#This Row],[C]]/Sample[[#This Row],[D]]</f>
        <v>0.83333333333333337</v>
      </c>
      <c r="I46" s="11">
        <f>Sample[[#This Row],[A]]/Sample[[#This Row],[C]]</f>
        <v>1.4</v>
      </c>
      <c r="J46" s="11">
        <f>Sample[[#This Row],[D]]/Sample[[#This Row],[A]]</f>
        <v>0.8571428571428571</v>
      </c>
      <c r="K46" s="11">
        <f>Sample[[#This Row],[A]]/Sample[[#This Row],[D]]</f>
        <v>1.1666666666666667</v>
      </c>
      <c r="L46" s="11">
        <f>Sample[[#This Row],[D]]/Sample[[#This Row],[C]]</f>
        <v>1.2</v>
      </c>
      <c r="M46" s="11">
        <f>Sample[[#This Row],[C]]/Sample[[#This Row],[A]]</f>
        <v>0.7142857142857143</v>
      </c>
      <c r="N46">
        <f>IF(Sample[[#This Row],[Ap]]=0,10,LOG(Sample[[#This Row],[Ap]]))</f>
        <v>-7.9181246047624804E-2</v>
      </c>
      <c r="O46">
        <f>IF(Sample[[#This Row],[Ei]]=0,10,LOG(Sample[[#This Row],[Ei]]))</f>
        <v>0.14612803567823801</v>
      </c>
      <c r="P46">
        <f>IF(Sample[[#This Row],[Ii]]=0,10,LOG(Sample[[#This Row],[Ii]]))</f>
        <v>-6.6946789630613221E-2</v>
      </c>
      <c r="Q46">
        <f>Kx-Sample[[#This Row],[Xp]]</f>
        <v>7.9181246047624804E-2</v>
      </c>
      <c r="R46">
        <f>Ky-Sample[[#This Row],[Yp]]</f>
        <v>-1.146128035678238</v>
      </c>
      <c r="S46">
        <f>Kz-Sample[[#This Row],[Zp]]</f>
        <v>1.0669467896306133</v>
      </c>
      <c r="T46">
        <f>Sample[[#This Row],[Kpy]]*KSc-Sample[[#This Row],[KPz]]*KSb</f>
        <v>7.9181246047624665E-2</v>
      </c>
      <c r="U46">
        <f>-1*(Sample[[#This Row],[KPx]]*KSc-Sample[[#This Row],[KPz]]*KSa)</f>
        <v>7.9181246047624804E-2</v>
      </c>
      <c r="V46">
        <f>(Sample[[#This Row],[KPx]]*$R$2-Sample[[#This Row],[Kpy]]*KSa)</f>
        <v>7.9181246047624804E-2</v>
      </c>
      <c r="W46">
        <f>Sample[[#This Row],[Kpy]]*KTc-Sample[[#This Row],[KPz]]*KTb</f>
        <v>2.2130748253088512</v>
      </c>
      <c r="X46">
        <f>-1*(Sample[[#This Row],[KPx]]*KTc-Sample[[#This Row],[KPz]]*KTa)</f>
        <v>2.2130748253088512</v>
      </c>
      <c r="Y46">
        <f>(Sample[[#This Row],[KPx]]*KTb-Sample[[#This Row],[Kpy]]*KTa)</f>
        <v>2.2130748253088512</v>
      </c>
      <c r="Z46">
        <f>-Sample[[#This Row],[Xp]]*a+Sample[[#This Row],[Yp]]*b+Sample[[#This Row],[Zp]]*c_</f>
        <v>0.15836249209524958</v>
      </c>
      <c r="AA46" s="8">
        <f>-IF(Sample[[#This Row],[Column2]]&gt;0,1,-1)*SQRT(Sample[[#This Row],[KPx''i]]^2+Sample[[#This Row],[KPx''j]]^2+Sample[[#This Row],[KPx''k]]^2)/Ksmag/Scale</f>
        <v>-9.6976825007223946E-2</v>
      </c>
      <c r="AB46" s="1">
        <f>SQRT(Sample[[#This Row],[Kpy''i]]^2+Sample[[#This Row],[KPy''j]]^2+Sample[[#This Row],[KPy''k]]^2)/KTmag/Scale</f>
        <v>1.5648802162491229</v>
      </c>
    </row>
    <row r="47" spans="1:28" hidden="1" x14ac:dyDescent="0.25">
      <c r="A47" s="5">
        <v>42</v>
      </c>
      <c r="B47" s="13" t="s">
        <v>43</v>
      </c>
      <c r="C47" s="5"/>
      <c r="D47" s="5"/>
      <c r="E47">
        <v>3</v>
      </c>
      <c r="F47">
        <v>1</v>
      </c>
      <c r="G47">
        <v>3</v>
      </c>
      <c r="H47" s="11">
        <f>Sample[[#This Row],[C]]/Sample[[#This Row],[D]]</f>
        <v>0.33333333333333331</v>
      </c>
      <c r="I47" s="11">
        <f>Sample[[#This Row],[A]]/Sample[[#This Row],[C]]</f>
        <v>3</v>
      </c>
      <c r="J47" s="11">
        <f>Sample[[#This Row],[D]]/Sample[[#This Row],[A]]</f>
        <v>1</v>
      </c>
      <c r="K47" s="11">
        <f>Sample[[#This Row],[A]]/Sample[[#This Row],[D]]</f>
        <v>1</v>
      </c>
      <c r="L47" s="11">
        <f>Sample[[#This Row],[D]]/Sample[[#This Row],[C]]</f>
        <v>3</v>
      </c>
      <c r="M47" s="11">
        <f>Sample[[#This Row],[C]]/Sample[[#This Row],[A]]</f>
        <v>0.33333333333333331</v>
      </c>
      <c r="N47">
        <f>IF(Sample[[#This Row],[Ap]]=0,10,LOG(Sample[[#This Row],[Ap]]))</f>
        <v>-0.47712125471966244</v>
      </c>
      <c r="O47">
        <f>IF(Sample[[#This Row],[Ei]]=0,10,LOG(Sample[[#This Row],[Ei]]))</f>
        <v>0.47712125471966244</v>
      </c>
      <c r="P47">
        <f>IF(Sample[[#This Row],[Ii]]=0,10,LOG(Sample[[#This Row],[Ii]]))</f>
        <v>0</v>
      </c>
      <c r="Q47">
        <f>Kx-Sample[[#This Row],[Xp]]</f>
        <v>0.47712125471966244</v>
      </c>
      <c r="R47">
        <f>Ky-Sample[[#This Row],[Yp]]</f>
        <v>-1.4771212547196624</v>
      </c>
      <c r="S47">
        <f>Kz-Sample[[#This Row],[Zp]]</f>
        <v>1</v>
      </c>
      <c r="T47">
        <f>Sample[[#This Row],[Kpy]]*KSc-Sample[[#This Row],[KPz]]*KSb</f>
        <v>0.47712125471966238</v>
      </c>
      <c r="U47">
        <f>-1*(Sample[[#This Row],[KPx]]*KSc-Sample[[#This Row],[KPz]]*KSa)</f>
        <v>0.47712125471966244</v>
      </c>
      <c r="V47">
        <f>(Sample[[#This Row],[KPx]]*$R$2-Sample[[#This Row],[Kpy]]*KSa)</f>
        <v>0.47712125471966244</v>
      </c>
      <c r="W47">
        <f>Sample[[#This Row],[Kpy]]*KTc-Sample[[#This Row],[KPz]]*KTb</f>
        <v>2.4771212547196626</v>
      </c>
      <c r="X47">
        <f>-1*(Sample[[#This Row],[KPx]]*KTc-Sample[[#This Row],[KPz]]*KTa)</f>
        <v>2.4771212547196626</v>
      </c>
      <c r="Y47">
        <f>(Sample[[#This Row],[KPx]]*KTb-Sample[[#This Row],[Kpy]]*KTa)</f>
        <v>2.4771212547196622</v>
      </c>
      <c r="Z47">
        <f>-Sample[[#This Row],[Xp]]*a+Sample[[#This Row],[Yp]]*b+Sample[[#This Row],[Zp]]*c_</f>
        <v>0.95424250943932487</v>
      </c>
      <c r="AA47" s="8">
        <f>-IF(Sample[[#This Row],[Column2]]&gt;0,1,-1)*SQRT(Sample[[#This Row],[KPx''i]]^2+Sample[[#This Row],[KPx''j]]^2+Sample[[#This Row],[KPx''k]]^2)/Ksmag/Scale</f>
        <v>-0.58435180974982659</v>
      </c>
      <c r="AB47" s="1">
        <f>SQRT(Sample[[#This Row],[Kpy''i]]^2+Sample[[#This Row],[KPy''j]]^2+Sample[[#This Row],[KPy''k]]^2)/KTmag/Scale</f>
        <v>1.7515892370336026</v>
      </c>
    </row>
    <row r="48" spans="1:28" hidden="1" x14ac:dyDescent="0.25">
      <c r="A48" s="5">
        <v>43</v>
      </c>
      <c r="B48" s="13" t="s">
        <v>43</v>
      </c>
      <c r="C48" s="5"/>
      <c r="D48" s="5"/>
      <c r="E48">
        <v>9</v>
      </c>
      <c r="F48">
        <v>4</v>
      </c>
      <c r="G48">
        <v>3</v>
      </c>
      <c r="H48" s="11">
        <f>Sample[[#This Row],[C]]/Sample[[#This Row],[D]]</f>
        <v>0.44444444444444442</v>
      </c>
      <c r="I48" s="11">
        <f>Sample[[#This Row],[A]]/Sample[[#This Row],[C]]</f>
        <v>0.75</v>
      </c>
      <c r="J48" s="11">
        <f>Sample[[#This Row],[D]]/Sample[[#This Row],[A]]</f>
        <v>3</v>
      </c>
      <c r="K48" s="11">
        <f>Sample[[#This Row],[A]]/Sample[[#This Row],[D]]</f>
        <v>0.33333333333333331</v>
      </c>
      <c r="L48" s="11">
        <f>Sample[[#This Row],[D]]/Sample[[#This Row],[C]]</f>
        <v>2.25</v>
      </c>
      <c r="M48" s="11">
        <f>Sample[[#This Row],[C]]/Sample[[#This Row],[A]]</f>
        <v>1.3333333333333333</v>
      </c>
      <c r="N48">
        <f>IF(Sample[[#This Row],[Ap]]=0,10,LOG(Sample[[#This Row],[Ap]]))</f>
        <v>-0.35218251811136253</v>
      </c>
      <c r="O48">
        <f>IF(Sample[[#This Row],[Ei]]=0,10,LOG(Sample[[#This Row],[Ei]]))</f>
        <v>-0.12493873660829995</v>
      </c>
      <c r="P48">
        <f>IF(Sample[[#This Row],[Ii]]=0,10,LOG(Sample[[#This Row],[Ii]]))</f>
        <v>0.47712125471966244</v>
      </c>
      <c r="Q48">
        <f>Kx-Sample[[#This Row],[Xp]]</f>
        <v>0.35218251811136253</v>
      </c>
      <c r="R48">
        <f>Ky-Sample[[#This Row],[Yp]]</f>
        <v>-0.87506126339170009</v>
      </c>
      <c r="S48">
        <f>Kz-Sample[[#This Row],[Zp]]</f>
        <v>0.52287874528033762</v>
      </c>
      <c r="T48">
        <f>Sample[[#This Row],[Kpy]]*KSc-Sample[[#This Row],[KPz]]*KSb</f>
        <v>0.35218251811136247</v>
      </c>
      <c r="U48">
        <f>-1*(Sample[[#This Row],[KPx]]*KSc-Sample[[#This Row],[KPz]]*KSa)</f>
        <v>0.35218251811136253</v>
      </c>
      <c r="V48">
        <f>(Sample[[#This Row],[KPx]]*$R$2-Sample[[#This Row],[Kpy]]*KSa)</f>
        <v>0.35218251811136253</v>
      </c>
      <c r="W48">
        <f>Sample[[#This Row],[Kpy]]*KTc-Sample[[#This Row],[KPz]]*KTb</f>
        <v>1.3979400086720377</v>
      </c>
      <c r="X48">
        <f>-1*(Sample[[#This Row],[KPx]]*KTc-Sample[[#This Row],[KPz]]*KTa)</f>
        <v>1.3979400086720377</v>
      </c>
      <c r="Y48">
        <f>(Sample[[#This Row],[KPx]]*KTb-Sample[[#This Row],[Kpy]]*KTa)</f>
        <v>1.3979400086720377</v>
      </c>
      <c r="Z48">
        <f>-Sample[[#This Row],[Xp]]*a+Sample[[#This Row],[Yp]]*b+Sample[[#This Row],[Zp]]*c_</f>
        <v>0.70436503622272495</v>
      </c>
      <c r="AA48" s="8">
        <f>-IF(Sample[[#This Row],[Column2]]&gt;0,1,-1)*SQRT(Sample[[#This Row],[KPx''i]]^2+Sample[[#This Row],[KPx''j]]^2+Sample[[#This Row],[KPx''k]]^2)/Ksmag/Scale</f>
        <v>-0.43133373285066667</v>
      </c>
      <c r="AB48" s="1">
        <f>SQRT(Sample[[#This Row],[Kpy''i]]^2+Sample[[#This Row],[KPy''j]]^2+Sample[[#This Row],[KPy''k]]^2)/KTmag/Scale</f>
        <v>0.98849285982397916</v>
      </c>
    </row>
    <row r="49" spans="1:28" x14ac:dyDescent="0.25">
      <c r="A49" s="5">
        <v>44</v>
      </c>
      <c r="B49" s="13" t="s">
        <v>43</v>
      </c>
      <c r="C49" s="5"/>
      <c r="D49" s="5"/>
      <c r="E49">
        <v>9</v>
      </c>
      <c r="F49">
        <v>6</v>
      </c>
      <c r="G49">
        <v>10</v>
      </c>
      <c r="H49" s="11">
        <f>Sample[[#This Row],[C]]/Sample[[#This Row],[D]]</f>
        <v>0.66666666666666663</v>
      </c>
      <c r="I49" s="11">
        <f>Sample[[#This Row],[A]]/Sample[[#This Row],[C]]</f>
        <v>1.6666666666666667</v>
      </c>
      <c r="J49" s="11">
        <f>Sample[[#This Row],[D]]/Sample[[#This Row],[A]]</f>
        <v>0.9</v>
      </c>
      <c r="K49" s="11">
        <f>Sample[[#This Row],[A]]/Sample[[#This Row],[D]]</f>
        <v>1.1111111111111112</v>
      </c>
      <c r="L49" s="11">
        <f>Sample[[#This Row],[D]]/Sample[[#This Row],[C]]</f>
        <v>1.5</v>
      </c>
      <c r="M49" s="11">
        <f>Sample[[#This Row],[C]]/Sample[[#This Row],[A]]</f>
        <v>0.6</v>
      </c>
      <c r="N49">
        <f>IF(Sample[[#This Row],[Ap]]=0,10,LOG(Sample[[#This Row],[Ap]]))</f>
        <v>-0.17609125905568127</v>
      </c>
      <c r="O49">
        <f>IF(Sample[[#This Row],[Ei]]=0,10,LOG(Sample[[#This Row],[Ei]]))</f>
        <v>0.22184874961635639</v>
      </c>
      <c r="P49">
        <f>IF(Sample[[#This Row],[Ii]]=0,10,LOG(Sample[[#This Row],[Ii]]))</f>
        <v>-4.5757490560675115E-2</v>
      </c>
      <c r="Q49">
        <f>Kx-Sample[[#This Row],[Xp]]</f>
        <v>0.17609125905568127</v>
      </c>
      <c r="R49">
        <f>Ky-Sample[[#This Row],[Yp]]</f>
        <v>-1.2218487496163564</v>
      </c>
      <c r="S49">
        <f>Kz-Sample[[#This Row],[Zp]]</f>
        <v>1.045757490560675</v>
      </c>
      <c r="T49">
        <f>Sample[[#This Row],[Kpy]]*KSc-Sample[[#This Row],[KPz]]*KSb</f>
        <v>0.17609125905568135</v>
      </c>
      <c r="U49">
        <f>-1*(Sample[[#This Row],[KPx]]*KSc-Sample[[#This Row],[KPz]]*KSa)</f>
        <v>0.17609125905568127</v>
      </c>
      <c r="V49">
        <f>(Sample[[#This Row],[KPx]]*$R$2-Sample[[#This Row],[Kpy]]*KSa)</f>
        <v>0.17609125905568127</v>
      </c>
      <c r="W49">
        <f>Sample[[#This Row],[Kpy]]*KTc-Sample[[#This Row],[KPz]]*KTb</f>
        <v>2.2676062401770314</v>
      </c>
      <c r="X49">
        <f>-1*(Sample[[#This Row],[KPx]]*KTc-Sample[[#This Row],[KPz]]*KTa)</f>
        <v>2.2676062401770314</v>
      </c>
      <c r="Y49">
        <f>(Sample[[#This Row],[KPx]]*KTb-Sample[[#This Row],[Kpy]]*KTa)</f>
        <v>2.2676062401770314</v>
      </c>
      <c r="Z49">
        <f>-Sample[[#This Row],[Xp]]*a+Sample[[#This Row],[Yp]]*b+Sample[[#This Row],[Zp]]*c_</f>
        <v>0.35218251811136259</v>
      </c>
      <c r="AA49" s="8">
        <f>-IF(Sample[[#This Row],[Column2]]&gt;0,1,-1)*SQRT(Sample[[#This Row],[KPx''i]]^2+Sample[[#This Row],[KPx''j]]^2+Sample[[#This Row],[KPx''k]]^2)/Ksmag/Scale</f>
        <v>-0.21566686642533336</v>
      </c>
      <c r="AB49" s="1">
        <f>SQRT(Sample[[#This Row],[Kpy''i]]^2+Sample[[#This Row],[KPy''j]]^2+Sample[[#This Row],[KPy''k]]^2)/KTmag/Scale</f>
        <v>1.60343974949011</v>
      </c>
    </row>
    <row r="50" spans="1:28" hidden="1" x14ac:dyDescent="0.25">
      <c r="A50" s="5">
        <v>45</v>
      </c>
      <c r="B50" s="13" t="s">
        <v>43</v>
      </c>
      <c r="C50" s="5"/>
      <c r="D50" s="5"/>
      <c r="E50">
        <v>1</v>
      </c>
      <c r="F50">
        <v>5</v>
      </c>
      <c r="G50">
        <v>10</v>
      </c>
      <c r="H50" s="11">
        <f>Sample[[#This Row],[C]]/Sample[[#This Row],[D]]</f>
        <v>5</v>
      </c>
      <c r="I50" s="11">
        <f>Sample[[#This Row],[A]]/Sample[[#This Row],[C]]</f>
        <v>2</v>
      </c>
      <c r="J50" s="11">
        <f>Sample[[#This Row],[D]]/Sample[[#This Row],[A]]</f>
        <v>0.1</v>
      </c>
      <c r="K50" s="11">
        <f>Sample[[#This Row],[A]]/Sample[[#This Row],[D]]</f>
        <v>10</v>
      </c>
      <c r="L50" s="11">
        <f>Sample[[#This Row],[D]]/Sample[[#This Row],[C]]</f>
        <v>0.2</v>
      </c>
      <c r="M50" s="11">
        <f>Sample[[#This Row],[C]]/Sample[[#This Row],[A]]</f>
        <v>0.5</v>
      </c>
      <c r="N50">
        <f>IF(Sample[[#This Row],[Ap]]=0,10,LOG(Sample[[#This Row],[Ap]]))</f>
        <v>0.69897000433601886</v>
      </c>
      <c r="O50">
        <f>IF(Sample[[#This Row],[Ei]]=0,10,LOG(Sample[[#This Row],[Ei]]))</f>
        <v>0.3010299956639812</v>
      </c>
      <c r="P50">
        <f>IF(Sample[[#This Row],[Ii]]=0,10,LOG(Sample[[#This Row],[Ii]]))</f>
        <v>-1</v>
      </c>
      <c r="Q50">
        <f>Kx-Sample[[#This Row],[Xp]]</f>
        <v>-0.69897000433601886</v>
      </c>
      <c r="R50">
        <f>Ky-Sample[[#This Row],[Yp]]</f>
        <v>-1.3010299956639813</v>
      </c>
      <c r="S50">
        <f>Kz-Sample[[#This Row],[Zp]]</f>
        <v>2</v>
      </c>
      <c r="T50">
        <f>Sample[[#This Row],[Kpy]]*KSc-Sample[[#This Row],[KPz]]*KSb</f>
        <v>-0.69897000433601875</v>
      </c>
      <c r="U50">
        <f>-1*(Sample[[#This Row],[KPx]]*KSc-Sample[[#This Row],[KPz]]*KSa)</f>
        <v>-0.69897000433601886</v>
      </c>
      <c r="V50">
        <f>(Sample[[#This Row],[KPx]]*$R$2-Sample[[#This Row],[Kpy]]*KSa)</f>
        <v>-0.69897000433601886</v>
      </c>
      <c r="W50">
        <f>Sample[[#This Row],[Kpy]]*KTc-Sample[[#This Row],[KPz]]*KTb</f>
        <v>3.3010299956639813</v>
      </c>
      <c r="X50">
        <f>-1*(Sample[[#This Row],[KPx]]*KTc-Sample[[#This Row],[KPz]]*KTa)</f>
        <v>3.3010299956639813</v>
      </c>
      <c r="Y50">
        <f>(Sample[[#This Row],[KPx]]*KTb-Sample[[#This Row],[Kpy]]*KTa)</f>
        <v>3.3010299956639813</v>
      </c>
      <c r="Z50">
        <f>-Sample[[#This Row],[Xp]]*a+Sample[[#This Row],[Yp]]*b+Sample[[#This Row],[Zp]]*c_</f>
        <v>-1.3979400086720375</v>
      </c>
      <c r="AA50" s="8">
        <f>-IF(Sample[[#This Row],[Column2]]&gt;0,1,-1)*SQRT(Sample[[#This Row],[KPx''i]]^2+Sample[[#This Row],[KPx''j]]^2+Sample[[#This Row],[KPx''k]]^2)/Ksmag/Scale</f>
        <v>0.85605992806709574</v>
      </c>
      <c r="AB50" s="1">
        <f>SQRT(Sample[[#This Row],[Kpy''i]]^2+Sample[[#This Row],[KPy''j]]^2+Sample[[#This Row],[KPy''k]]^2)/KTmag/Scale</f>
        <v>2.3341806948342012</v>
      </c>
    </row>
    <row r="51" spans="1:28" hidden="1" x14ac:dyDescent="0.25">
      <c r="A51" s="5">
        <v>46</v>
      </c>
      <c r="B51" s="13" t="s">
        <v>43</v>
      </c>
      <c r="C51" s="5"/>
      <c r="D51" s="5"/>
      <c r="E51">
        <v>10</v>
      </c>
      <c r="F51">
        <v>8</v>
      </c>
      <c r="G51">
        <v>10</v>
      </c>
      <c r="H51" s="11">
        <f>Sample[[#This Row],[C]]/Sample[[#This Row],[D]]</f>
        <v>0.8</v>
      </c>
      <c r="I51" s="11">
        <f>Sample[[#This Row],[A]]/Sample[[#This Row],[C]]</f>
        <v>1.25</v>
      </c>
      <c r="J51" s="11">
        <f>Sample[[#This Row],[D]]/Sample[[#This Row],[A]]</f>
        <v>1</v>
      </c>
      <c r="K51" s="11">
        <f>Sample[[#This Row],[A]]/Sample[[#This Row],[D]]</f>
        <v>1</v>
      </c>
      <c r="L51" s="11">
        <f>Sample[[#This Row],[D]]/Sample[[#This Row],[C]]</f>
        <v>1.25</v>
      </c>
      <c r="M51" s="11">
        <f>Sample[[#This Row],[C]]/Sample[[#This Row],[A]]</f>
        <v>0.8</v>
      </c>
      <c r="N51">
        <f>IF(Sample[[#This Row],[Ap]]=0,10,LOG(Sample[[#This Row],[Ap]]))</f>
        <v>-9.6910013008056392E-2</v>
      </c>
      <c r="O51">
        <f>IF(Sample[[#This Row],[Ei]]=0,10,LOG(Sample[[#This Row],[Ei]]))</f>
        <v>9.691001300805642E-2</v>
      </c>
      <c r="P51">
        <f>IF(Sample[[#This Row],[Ii]]=0,10,LOG(Sample[[#This Row],[Ii]]))</f>
        <v>0</v>
      </c>
      <c r="Q51">
        <f>Kx-Sample[[#This Row],[Xp]]</f>
        <v>9.6910013008056392E-2</v>
      </c>
      <c r="R51">
        <f>Ky-Sample[[#This Row],[Yp]]</f>
        <v>-1.0969100130080565</v>
      </c>
      <c r="S51">
        <f>Kz-Sample[[#This Row],[Zp]]</f>
        <v>1</v>
      </c>
      <c r="T51">
        <f>Sample[[#This Row],[Kpy]]*KSc-Sample[[#This Row],[KPz]]*KSb</f>
        <v>9.6910013008056461E-2</v>
      </c>
      <c r="U51">
        <f>-1*(Sample[[#This Row],[KPx]]*KSc-Sample[[#This Row],[KPz]]*KSa)</f>
        <v>9.6910013008056392E-2</v>
      </c>
      <c r="V51">
        <f>(Sample[[#This Row],[KPx]]*$R$2-Sample[[#This Row],[Kpy]]*KSa)</f>
        <v>9.6910013008056392E-2</v>
      </c>
      <c r="W51">
        <f>Sample[[#This Row],[Kpy]]*KTc-Sample[[#This Row],[KPz]]*KTb</f>
        <v>2.0969100130080562</v>
      </c>
      <c r="X51">
        <f>-1*(Sample[[#This Row],[KPx]]*KTc-Sample[[#This Row],[KPz]]*KTa)</f>
        <v>2.0969100130080562</v>
      </c>
      <c r="Y51">
        <f>(Sample[[#This Row],[KPx]]*KTb-Sample[[#This Row],[Kpy]]*KTa)</f>
        <v>2.0969100130080567</v>
      </c>
      <c r="Z51">
        <f>-Sample[[#This Row],[Xp]]*a+Sample[[#This Row],[Yp]]*b+Sample[[#This Row],[Zp]]*c_</f>
        <v>0.19382002601611284</v>
      </c>
      <c r="AA51" s="8">
        <f>-IF(Sample[[#This Row],[Column2]]&gt;0,1,-1)*SQRT(Sample[[#This Row],[KPx''i]]^2+Sample[[#This Row],[KPx''j]]^2+Sample[[#This Row],[KPx''k]]^2)/Ksmag/Scale</f>
        <v>-0.11869004141810927</v>
      </c>
      <c r="AB51" s="1">
        <f>SQRT(Sample[[#This Row],[Kpy''i]]^2+Sample[[#This Row],[KPy''j]]^2+Sample[[#This Row],[KPy''k]]^2)/KTmag/Scale</f>
        <v>1.4827392897359684</v>
      </c>
    </row>
    <row r="52" spans="1:28" hidden="1" x14ac:dyDescent="0.25">
      <c r="A52" s="5">
        <v>47</v>
      </c>
      <c r="B52" s="13" t="s">
        <v>43</v>
      </c>
      <c r="C52" s="5"/>
      <c r="D52" s="5"/>
      <c r="E52">
        <v>4</v>
      </c>
      <c r="F52">
        <v>3</v>
      </c>
      <c r="G52">
        <v>6</v>
      </c>
      <c r="H52" s="11">
        <f>Sample[[#This Row],[C]]/Sample[[#This Row],[D]]</f>
        <v>0.75</v>
      </c>
      <c r="I52" s="11">
        <f>Sample[[#This Row],[A]]/Sample[[#This Row],[C]]</f>
        <v>2</v>
      </c>
      <c r="J52" s="11">
        <f>Sample[[#This Row],[D]]/Sample[[#This Row],[A]]</f>
        <v>0.66666666666666663</v>
      </c>
      <c r="K52" s="11">
        <f>Sample[[#This Row],[A]]/Sample[[#This Row],[D]]</f>
        <v>1.5</v>
      </c>
      <c r="L52" s="11">
        <f>Sample[[#This Row],[D]]/Sample[[#This Row],[C]]</f>
        <v>1.3333333333333333</v>
      </c>
      <c r="M52" s="11">
        <f>Sample[[#This Row],[C]]/Sample[[#This Row],[A]]</f>
        <v>0.5</v>
      </c>
      <c r="N52">
        <f>IF(Sample[[#This Row],[Ap]]=0,10,LOG(Sample[[#This Row],[Ap]]))</f>
        <v>-0.12493873660829995</v>
      </c>
      <c r="O52">
        <f>IF(Sample[[#This Row],[Ei]]=0,10,LOG(Sample[[#This Row],[Ei]]))</f>
        <v>0.3010299956639812</v>
      </c>
      <c r="P52">
        <f>IF(Sample[[#This Row],[Ii]]=0,10,LOG(Sample[[#This Row],[Ii]]))</f>
        <v>-0.17609125905568127</v>
      </c>
      <c r="Q52">
        <f>Kx-Sample[[#This Row],[Xp]]</f>
        <v>0.12493873660829995</v>
      </c>
      <c r="R52">
        <f>Ky-Sample[[#This Row],[Yp]]</f>
        <v>-1.3010299956639813</v>
      </c>
      <c r="S52">
        <f>Kz-Sample[[#This Row],[Zp]]</f>
        <v>1.1760912590556813</v>
      </c>
      <c r="T52">
        <f>Sample[[#This Row],[Kpy]]*KSc-Sample[[#This Row],[KPz]]*KSb</f>
        <v>0.12493873660829991</v>
      </c>
      <c r="U52">
        <f>-1*(Sample[[#This Row],[KPx]]*KSc-Sample[[#This Row],[KPz]]*KSa)</f>
        <v>0.12493873660829995</v>
      </c>
      <c r="V52">
        <f>(Sample[[#This Row],[KPx]]*$R$2-Sample[[#This Row],[Kpy]]*KSa)</f>
        <v>0.12493873660829995</v>
      </c>
      <c r="W52">
        <f>Sample[[#This Row],[Kpy]]*KTc-Sample[[#This Row],[KPz]]*KTb</f>
        <v>2.4771212547196626</v>
      </c>
      <c r="X52">
        <f>-1*(Sample[[#This Row],[KPx]]*KTc-Sample[[#This Row],[KPz]]*KTa)</f>
        <v>2.4771212547196626</v>
      </c>
      <c r="Y52">
        <f>(Sample[[#This Row],[KPx]]*KTb-Sample[[#This Row],[Kpy]]*KTa)</f>
        <v>2.4771212547196626</v>
      </c>
      <c r="Z52">
        <f>-Sample[[#This Row],[Xp]]*a+Sample[[#This Row],[Yp]]*b+Sample[[#This Row],[Zp]]*c_</f>
        <v>0.24987747321659987</v>
      </c>
      <c r="AA52" s="8">
        <f>-IF(Sample[[#This Row],[Column2]]&gt;0,1,-1)*SQRT(Sample[[#This Row],[KPx''i]]^2+Sample[[#This Row],[KPx''j]]^2+Sample[[#This Row],[KPx''k]]^2)/Ksmag/Scale</f>
        <v>-0.15301807689915992</v>
      </c>
      <c r="AB52" s="1">
        <f>SQRT(Sample[[#This Row],[Kpy''i]]^2+Sample[[#This Row],[KPy''j]]^2+Sample[[#This Row],[KPy''k]]^2)/KTmag/Scale</f>
        <v>1.7515892370336026</v>
      </c>
    </row>
    <row r="53" spans="1:28" hidden="1" x14ac:dyDescent="0.25">
      <c r="A53" s="5">
        <v>48</v>
      </c>
      <c r="B53" s="13" t="s">
        <v>43</v>
      </c>
      <c r="C53" s="5"/>
      <c r="D53" s="5"/>
      <c r="E53">
        <v>7</v>
      </c>
      <c r="F53">
        <v>4</v>
      </c>
      <c r="G53">
        <v>7</v>
      </c>
      <c r="H53" s="11">
        <f>Sample[[#This Row],[C]]/Sample[[#This Row],[D]]</f>
        <v>0.5714285714285714</v>
      </c>
      <c r="I53" s="11">
        <f>Sample[[#This Row],[A]]/Sample[[#This Row],[C]]</f>
        <v>1.75</v>
      </c>
      <c r="J53" s="11">
        <f>Sample[[#This Row],[D]]/Sample[[#This Row],[A]]</f>
        <v>1</v>
      </c>
      <c r="K53" s="11">
        <f>Sample[[#This Row],[A]]/Sample[[#This Row],[D]]</f>
        <v>1</v>
      </c>
      <c r="L53" s="11">
        <f>Sample[[#This Row],[D]]/Sample[[#This Row],[C]]</f>
        <v>1.75</v>
      </c>
      <c r="M53" s="11">
        <f>Sample[[#This Row],[C]]/Sample[[#This Row],[A]]</f>
        <v>0.5714285714285714</v>
      </c>
      <c r="N53">
        <f>IF(Sample[[#This Row],[Ap]]=0,10,LOG(Sample[[#This Row],[Ap]]))</f>
        <v>-0.24303804868629447</v>
      </c>
      <c r="O53">
        <f>IF(Sample[[#This Row],[Ei]]=0,10,LOG(Sample[[#This Row],[Ei]]))</f>
        <v>0.24303804868629444</v>
      </c>
      <c r="P53">
        <f>IF(Sample[[#This Row],[Ii]]=0,10,LOG(Sample[[#This Row],[Ii]]))</f>
        <v>0</v>
      </c>
      <c r="Q53">
        <f>Kx-Sample[[#This Row],[Xp]]</f>
        <v>0.24303804868629447</v>
      </c>
      <c r="R53">
        <f>Ky-Sample[[#This Row],[Yp]]</f>
        <v>-1.2430380486862944</v>
      </c>
      <c r="S53">
        <f>Kz-Sample[[#This Row],[Zp]]</f>
        <v>1</v>
      </c>
      <c r="T53">
        <f>Sample[[#This Row],[Kpy]]*KSc-Sample[[#This Row],[KPz]]*KSb</f>
        <v>0.24303804868629442</v>
      </c>
      <c r="U53">
        <f>-1*(Sample[[#This Row],[KPx]]*KSc-Sample[[#This Row],[KPz]]*KSa)</f>
        <v>0.24303804868629447</v>
      </c>
      <c r="V53">
        <f>(Sample[[#This Row],[KPx]]*$R$2-Sample[[#This Row],[Kpy]]*KSa)</f>
        <v>0.24303804868629447</v>
      </c>
      <c r="W53">
        <f>Sample[[#This Row],[Kpy]]*KTc-Sample[[#This Row],[KPz]]*KTb</f>
        <v>2.2430380486862944</v>
      </c>
      <c r="X53">
        <f>-1*(Sample[[#This Row],[KPx]]*KTc-Sample[[#This Row],[KPz]]*KTa)</f>
        <v>2.2430380486862944</v>
      </c>
      <c r="Y53">
        <f>(Sample[[#This Row],[KPx]]*KTb-Sample[[#This Row],[Kpy]]*KTa)</f>
        <v>2.2430380486862944</v>
      </c>
      <c r="Z53">
        <f>-Sample[[#This Row],[Xp]]*a+Sample[[#This Row],[Yp]]*b+Sample[[#This Row],[Zp]]*c_</f>
        <v>0.48607609737258889</v>
      </c>
      <c r="AA53" s="8">
        <f>-IF(Sample[[#This Row],[Column2]]&gt;0,1,-1)*SQRT(Sample[[#This Row],[KPx''i]]^2+Sample[[#This Row],[KPx''j]]^2+Sample[[#This Row],[KPx''k]]^2)/Ksmag/Scale</f>
        <v>-0.29765960368155842</v>
      </c>
      <c r="AB53" s="1">
        <f>SQRT(Sample[[#This Row],[Kpy''i]]^2+Sample[[#This Row],[KPy''j]]^2+Sample[[#This Row],[KPy''k]]^2)/KTmag/Scale</f>
        <v>1.5860674146855203</v>
      </c>
    </row>
    <row r="54" spans="1:28" hidden="1" x14ac:dyDescent="0.25">
      <c r="A54" s="5">
        <v>49</v>
      </c>
      <c r="B54" s="13" t="s">
        <v>43</v>
      </c>
      <c r="C54" s="5"/>
      <c r="D54" s="5"/>
      <c r="E54">
        <v>8</v>
      </c>
      <c r="F54">
        <v>10</v>
      </c>
      <c r="G54">
        <v>9</v>
      </c>
      <c r="H54" s="11">
        <f>Sample[[#This Row],[C]]/Sample[[#This Row],[D]]</f>
        <v>1.25</v>
      </c>
      <c r="I54" s="11">
        <f>Sample[[#This Row],[A]]/Sample[[#This Row],[C]]</f>
        <v>0.9</v>
      </c>
      <c r="J54" s="11">
        <f>Sample[[#This Row],[D]]/Sample[[#This Row],[A]]</f>
        <v>0.88888888888888884</v>
      </c>
      <c r="K54" s="11">
        <f>Sample[[#This Row],[A]]/Sample[[#This Row],[D]]</f>
        <v>1.125</v>
      </c>
      <c r="L54" s="11">
        <f>Sample[[#This Row],[D]]/Sample[[#This Row],[C]]</f>
        <v>0.8</v>
      </c>
      <c r="M54" s="11">
        <f>Sample[[#This Row],[C]]/Sample[[#This Row],[A]]</f>
        <v>1.1111111111111112</v>
      </c>
      <c r="N54">
        <f>IF(Sample[[#This Row],[Ap]]=0,10,LOG(Sample[[#This Row],[Ap]]))</f>
        <v>9.691001300805642E-2</v>
      </c>
      <c r="O54">
        <f>IF(Sample[[#This Row],[Ei]]=0,10,LOG(Sample[[#This Row],[Ei]]))</f>
        <v>-4.5757490560675115E-2</v>
      </c>
      <c r="P54">
        <f>IF(Sample[[#This Row],[Ii]]=0,10,LOG(Sample[[#This Row],[Ii]]))</f>
        <v>-5.1152522447381311E-2</v>
      </c>
      <c r="Q54">
        <f>Kx-Sample[[#This Row],[Xp]]</f>
        <v>-9.691001300805642E-2</v>
      </c>
      <c r="R54">
        <f>Ky-Sample[[#This Row],[Yp]]</f>
        <v>-0.95424250943932487</v>
      </c>
      <c r="S54">
        <f>Kz-Sample[[#This Row],[Zp]]</f>
        <v>1.0511525224473812</v>
      </c>
      <c r="T54">
        <f>Sample[[#This Row],[Kpy]]*KSc-Sample[[#This Row],[KPz]]*KSb</f>
        <v>-9.691001300805635E-2</v>
      </c>
      <c r="U54">
        <f>-1*(Sample[[#This Row],[KPx]]*KSc-Sample[[#This Row],[KPz]]*KSa)</f>
        <v>-9.691001300805642E-2</v>
      </c>
      <c r="V54">
        <f>(Sample[[#This Row],[KPx]]*$R$2-Sample[[#This Row],[Kpy]]*KSa)</f>
        <v>-9.691001300805642E-2</v>
      </c>
      <c r="W54">
        <f>Sample[[#This Row],[Kpy]]*KTc-Sample[[#This Row],[KPz]]*KTb</f>
        <v>2.0053950318867062</v>
      </c>
      <c r="X54">
        <f>-1*(Sample[[#This Row],[KPx]]*KTc-Sample[[#This Row],[KPz]]*KTa)</f>
        <v>2.0053950318867062</v>
      </c>
      <c r="Y54">
        <f>(Sample[[#This Row],[KPx]]*KTb-Sample[[#This Row],[Kpy]]*KTa)</f>
        <v>2.0053950318867062</v>
      </c>
      <c r="Z54">
        <f>-Sample[[#This Row],[Xp]]*a+Sample[[#This Row],[Yp]]*b+Sample[[#This Row],[Zp]]*c_</f>
        <v>-0.19382002601611287</v>
      </c>
      <c r="AA54" s="8">
        <f>-IF(Sample[[#This Row],[Column2]]&gt;0,1,-1)*SQRT(Sample[[#This Row],[KPx''i]]^2+Sample[[#This Row],[KPx''j]]^2+Sample[[#This Row],[KPx''k]]^2)/Ksmag/Scale</f>
        <v>0.11869004141810925</v>
      </c>
      <c r="AB54" s="1">
        <f>SQRT(Sample[[#This Row],[Kpy''i]]^2+Sample[[#This Row],[KPy''j]]^2+Sample[[#This Row],[KPy''k]]^2)/KTmag/Scale</f>
        <v>1.418028426004903</v>
      </c>
    </row>
    <row r="55" spans="1:28" hidden="1" x14ac:dyDescent="0.25">
      <c r="A55" s="5">
        <v>50</v>
      </c>
      <c r="B55" s="13" t="s">
        <v>43</v>
      </c>
      <c r="C55" s="5"/>
      <c r="D55" s="5"/>
      <c r="E55">
        <v>6</v>
      </c>
      <c r="F55">
        <v>3</v>
      </c>
      <c r="G55">
        <v>4</v>
      </c>
      <c r="H55" s="11">
        <f>Sample[[#This Row],[C]]/Sample[[#This Row],[D]]</f>
        <v>0.5</v>
      </c>
      <c r="I55" s="11">
        <f>Sample[[#This Row],[A]]/Sample[[#This Row],[C]]</f>
        <v>1.3333333333333333</v>
      </c>
      <c r="J55" s="11">
        <f>Sample[[#This Row],[D]]/Sample[[#This Row],[A]]</f>
        <v>1.5</v>
      </c>
      <c r="K55" s="11">
        <f>Sample[[#This Row],[A]]/Sample[[#This Row],[D]]</f>
        <v>0.66666666666666663</v>
      </c>
      <c r="L55" s="11">
        <f>Sample[[#This Row],[D]]/Sample[[#This Row],[C]]</f>
        <v>2</v>
      </c>
      <c r="M55" s="11">
        <f>Sample[[#This Row],[C]]/Sample[[#This Row],[A]]</f>
        <v>0.75</v>
      </c>
      <c r="N55">
        <f>IF(Sample[[#This Row],[Ap]]=0,10,LOG(Sample[[#This Row],[Ap]]))</f>
        <v>-0.3010299956639812</v>
      </c>
      <c r="O55">
        <f>IF(Sample[[#This Row],[Ei]]=0,10,LOG(Sample[[#This Row],[Ei]]))</f>
        <v>0.12493873660829993</v>
      </c>
      <c r="P55">
        <f>IF(Sample[[#This Row],[Ii]]=0,10,LOG(Sample[[#This Row],[Ii]]))</f>
        <v>0.17609125905568124</v>
      </c>
      <c r="Q55">
        <f>Kx-Sample[[#This Row],[Xp]]</f>
        <v>0.3010299956639812</v>
      </c>
      <c r="R55">
        <f>Ky-Sample[[#This Row],[Yp]]</f>
        <v>-1.1249387366082999</v>
      </c>
      <c r="S55">
        <f>Kz-Sample[[#This Row],[Zp]]</f>
        <v>0.82390874094431876</v>
      </c>
      <c r="T55">
        <f>Sample[[#This Row],[Kpy]]*KSc-Sample[[#This Row],[KPz]]*KSb</f>
        <v>0.30102999566398114</v>
      </c>
      <c r="U55">
        <f>-1*(Sample[[#This Row],[KPx]]*KSc-Sample[[#This Row],[KPz]]*KSa)</f>
        <v>0.3010299956639812</v>
      </c>
      <c r="V55">
        <f>(Sample[[#This Row],[KPx]]*$R$2-Sample[[#This Row],[Kpy]]*KSa)</f>
        <v>0.3010299956639812</v>
      </c>
      <c r="W55">
        <f>Sample[[#This Row],[Kpy]]*KTc-Sample[[#This Row],[KPz]]*KTb</f>
        <v>1.9488474775526186</v>
      </c>
      <c r="X55">
        <f>-1*(Sample[[#This Row],[KPx]]*KTc-Sample[[#This Row],[KPz]]*KTa)</f>
        <v>1.9488474775526188</v>
      </c>
      <c r="Y55">
        <f>(Sample[[#This Row],[KPx]]*KTb-Sample[[#This Row],[Kpy]]*KTa)</f>
        <v>1.9488474775526186</v>
      </c>
      <c r="Z55">
        <f>-Sample[[#This Row],[Xp]]*a+Sample[[#This Row],[Yp]]*b+Sample[[#This Row],[Zp]]*c_</f>
        <v>0.60205999132796229</v>
      </c>
      <c r="AA55" s="8">
        <f>-IF(Sample[[#This Row],[Column2]]&gt;0,1,-1)*SQRT(Sample[[#This Row],[KPx''i]]^2+Sample[[#This Row],[KPx''j]]^2+Sample[[#This Row],[KPx''k]]^2)/Ksmag/Scale</f>
        <v>-0.36868494332449325</v>
      </c>
      <c r="AB55" s="1">
        <f>SQRT(Sample[[#This Row],[Kpy''i]]^2+Sample[[#This Row],[KPy''j]]^2+Sample[[#This Row],[KPy''k]]^2)/KTmag/Scale</f>
        <v>1.3780432668757547</v>
      </c>
    </row>
    <row r="56" spans="1:28" hidden="1" x14ac:dyDescent="0.25">
      <c r="A56" s="5">
        <v>51</v>
      </c>
      <c r="B56" s="13" t="s">
        <v>43</v>
      </c>
      <c r="C56" s="5"/>
      <c r="D56" s="5"/>
      <c r="E56">
        <v>5</v>
      </c>
      <c r="F56">
        <v>4</v>
      </c>
      <c r="G56">
        <v>6</v>
      </c>
      <c r="H56" s="11">
        <f>Sample[[#This Row],[C]]/Sample[[#This Row],[D]]</f>
        <v>0.8</v>
      </c>
      <c r="I56" s="11">
        <f>Sample[[#This Row],[A]]/Sample[[#This Row],[C]]</f>
        <v>1.5</v>
      </c>
      <c r="J56" s="11">
        <f>Sample[[#This Row],[D]]/Sample[[#This Row],[A]]</f>
        <v>0.83333333333333337</v>
      </c>
      <c r="K56" s="11">
        <f>Sample[[#This Row],[A]]/Sample[[#This Row],[D]]</f>
        <v>1.2</v>
      </c>
      <c r="L56" s="11">
        <f>Sample[[#This Row],[D]]/Sample[[#This Row],[C]]</f>
        <v>1.25</v>
      </c>
      <c r="M56" s="11">
        <f>Sample[[#This Row],[C]]/Sample[[#This Row],[A]]</f>
        <v>0.66666666666666663</v>
      </c>
      <c r="N56">
        <f>IF(Sample[[#This Row],[Ap]]=0,10,LOG(Sample[[#This Row],[Ap]]))</f>
        <v>-9.6910013008056392E-2</v>
      </c>
      <c r="O56">
        <f>IF(Sample[[#This Row],[Ei]]=0,10,LOG(Sample[[#This Row],[Ei]]))</f>
        <v>0.17609125905568124</v>
      </c>
      <c r="P56">
        <f>IF(Sample[[#This Row],[Ii]]=0,10,LOG(Sample[[#This Row],[Ii]]))</f>
        <v>-7.9181246047624804E-2</v>
      </c>
      <c r="Q56">
        <f>Kx-Sample[[#This Row],[Xp]]</f>
        <v>9.6910013008056392E-2</v>
      </c>
      <c r="R56">
        <f>Ky-Sample[[#This Row],[Yp]]</f>
        <v>-1.1760912590556813</v>
      </c>
      <c r="S56">
        <f>Kz-Sample[[#This Row],[Zp]]</f>
        <v>1.0791812460476249</v>
      </c>
      <c r="T56">
        <f>Sample[[#This Row],[Kpy]]*KSc-Sample[[#This Row],[KPz]]*KSb</f>
        <v>9.6910013008056461E-2</v>
      </c>
      <c r="U56">
        <f>-1*(Sample[[#This Row],[KPx]]*KSc-Sample[[#This Row],[KPz]]*KSa)</f>
        <v>9.6910013008056392E-2</v>
      </c>
      <c r="V56">
        <f>(Sample[[#This Row],[KPx]]*$R$2-Sample[[#This Row],[Kpy]]*KSa)</f>
        <v>9.6910013008056392E-2</v>
      </c>
      <c r="W56">
        <f>Sample[[#This Row],[Kpy]]*KTc-Sample[[#This Row],[KPz]]*KTb</f>
        <v>2.2552725051033065</v>
      </c>
      <c r="X56">
        <f>-1*(Sample[[#This Row],[KPx]]*KTc-Sample[[#This Row],[KPz]]*KTa)</f>
        <v>2.255272505103306</v>
      </c>
      <c r="Y56">
        <f>(Sample[[#This Row],[KPx]]*KTb-Sample[[#This Row],[Kpy]]*KTa)</f>
        <v>2.2552725051033065</v>
      </c>
      <c r="Z56">
        <f>-Sample[[#This Row],[Xp]]*a+Sample[[#This Row],[Yp]]*b+Sample[[#This Row],[Zp]]*c_</f>
        <v>0.19382002601611287</v>
      </c>
      <c r="AA56" s="8">
        <f>-IF(Sample[[#This Row],[Column2]]&gt;0,1,-1)*SQRT(Sample[[#This Row],[KPx''i]]^2+Sample[[#This Row],[KPx''j]]^2+Sample[[#This Row],[KPx''k]]^2)/Ksmag/Scale</f>
        <v>-0.11869004141810927</v>
      </c>
      <c r="AB56" s="1">
        <f>SQRT(Sample[[#This Row],[Kpy''i]]^2+Sample[[#This Row],[KPy''j]]^2+Sample[[#This Row],[KPy''k]]^2)/KTmag/Scale</f>
        <v>1.5947184817821207</v>
      </c>
    </row>
    <row r="57" spans="1:28" hidden="1" x14ac:dyDescent="0.25">
      <c r="A57" s="5">
        <v>52</v>
      </c>
      <c r="B57" s="13" t="s">
        <v>43</v>
      </c>
      <c r="C57" s="5"/>
      <c r="D57" s="5"/>
      <c r="E57">
        <v>7</v>
      </c>
      <c r="F57">
        <v>9</v>
      </c>
      <c r="G57">
        <v>7</v>
      </c>
      <c r="H57" s="11">
        <f>Sample[[#This Row],[C]]/Sample[[#This Row],[D]]</f>
        <v>1.2857142857142858</v>
      </c>
      <c r="I57" s="11">
        <f>Sample[[#This Row],[A]]/Sample[[#This Row],[C]]</f>
        <v>0.77777777777777779</v>
      </c>
      <c r="J57" s="11">
        <f>Sample[[#This Row],[D]]/Sample[[#This Row],[A]]</f>
        <v>1</v>
      </c>
      <c r="K57" s="11">
        <f>Sample[[#This Row],[A]]/Sample[[#This Row],[D]]</f>
        <v>1</v>
      </c>
      <c r="L57" s="11">
        <f>Sample[[#This Row],[D]]/Sample[[#This Row],[C]]</f>
        <v>0.77777777777777779</v>
      </c>
      <c r="M57" s="11">
        <f>Sample[[#This Row],[C]]/Sample[[#This Row],[A]]</f>
        <v>1.2857142857142858</v>
      </c>
      <c r="N57">
        <f>IF(Sample[[#This Row],[Ap]]=0,10,LOG(Sample[[#This Row],[Ap]]))</f>
        <v>0.10914446942506807</v>
      </c>
      <c r="O57">
        <f>IF(Sample[[#This Row],[Ei]]=0,10,LOG(Sample[[#This Row],[Ei]]))</f>
        <v>-0.10914446942506803</v>
      </c>
      <c r="P57">
        <f>IF(Sample[[#This Row],[Ii]]=0,10,LOG(Sample[[#This Row],[Ii]]))</f>
        <v>0</v>
      </c>
      <c r="Q57">
        <f>Kx-Sample[[#This Row],[Xp]]</f>
        <v>-0.10914446942506807</v>
      </c>
      <c r="R57">
        <f>Ky-Sample[[#This Row],[Yp]]</f>
        <v>-0.89085553057493194</v>
      </c>
      <c r="S57">
        <f>Kz-Sample[[#This Row],[Zp]]</f>
        <v>1</v>
      </c>
      <c r="T57">
        <f>Sample[[#This Row],[Kpy]]*KSc-Sample[[#This Row],[KPz]]*KSb</f>
        <v>-0.10914446942506806</v>
      </c>
      <c r="U57">
        <f>-1*(Sample[[#This Row],[KPx]]*KSc-Sample[[#This Row],[KPz]]*KSa)</f>
        <v>-0.10914446942506807</v>
      </c>
      <c r="V57">
        <f>(Sample[[#This Row],[KPx]]*$R$2-Sample[[#This Row],[Kpy]]*KSa)</f>
        <v>-0.10914446942506807</v>
      </c>
      <c r="W57">
        <f>Sample[[#This Row],[Kpy]]*KTc-Sample[[#This Row],[KPz]]*KTb</f>
        <v>1.8908555305749319</v>
      </c>
      <c r="X57">
        <f>-1*(Sample[[#This Row],[KPx]]*KTc-Sample[[#This Row],[KPz]]*KTa)</f>
        <v>1.8908555305749319</v>
      </c>
      <c r="Y57">
        <f>(Sample[[#This Row],[KPx]]*KTb-Sample[[#This Row],[Kpy]]*KTa)</f>
        <v>1.8908555305749319</v>
      </c>
      <c r="Z57">
        <f>-Sample[[#This Row],[Xp]]*a+Sample[[#This Row],[Yp]]*b+Sample[[#This Row],[Zp]]*c_</f>
        <v>-0.21828893885013606</v>
      </c>
      <c r="AA57" s="8">
        <f>-IF(Sample[[#This Row],[Column2]]&gt;0,1,-1)*SQRT(Sample[[#This Row],[KPx''i]]^2+Sample[[#This Row],[KPx''j]]^2+Sample[[#This Row],[KPx''k]]^2)/Ksmag/Scale</f>
        <v>0.1336741291691082</v>
      </c>
      <c r="AB57" s="1">
        <f>SQRT(Sample[[#This Row],[Kpy''i]]^2+Sample[[#This Row],[KPy''j]]^2+Sample[[#This Row],[KPy''k]]^2)/KTmag/Scale</f>
        <v>1.3370367679136217</v>
      </c>
    </row>
    <row r="58" spans="1:28" hidden="1" x14ac:dyDescent="0.25">
      <c r="A58" s="5">
        <v>53</v>
      </c>
      <c r="B58" s="13" t="s">
        <v>43</v>
      </c>
      <c r="C58" s="5"/>
      <c r="D58" s="5"/>
      <c r="E58">
        <v>8</v>
      </c>
      <c r="F58">
        <v>8</v>
      </c>
      <c r="G58">
        <v>4</v>
      </c>
      <c r="H58" s="11">
        <f>Sample[[#This Row],[C]]/Sample[[#This Row],[D]]</f>
        <v>1</v>
      </c>
      <c r="I58" s="11">
        <f>Sample[[#This Row],[A]]/Sample[[#This Row],[C]]</f>
        <v>0.5</v>
      </c>
      <c r="J58" s="11">
        <f>Sample[[#This Row],[D]]/Sample[[#This Row],[A]]</f>
        <v>2</v>
      </c>
      <c r="K58" s="11">
        <f>Sample[[#This Row],[A]]/Sample[[#This Row],[D]]</f>
        <v>0.5</v>
      </c>
      <c r="L58" s="11">
        <f>Sample[[#This Row],[D]]/Sample[[#This Row],[C]]</f>
        <v>1</v>
      </c>
      <c r="M58" s="11">
        <f>Sample[[#This Row],[C]]/Sample[[#This Row],[A]]</f>
        <v>2</v>
      </c>
      <c r="N58">
        <f>IF(Sample[[#This Row],[Ap]]=0,10,LOG(Sample[[#This Row],[Ap]]))</f>
        <v>0</v>
      </c>
      <c r="O58">
        <f>IF(Sample[[#This Row],[Ei]]=0,10,LOG(Sample[[#This Row],[Ei]]))</f>
        <v>-0.3010299956639812</v>
      </c>
      <c r="P58">
        <f>IF(Sample[[#This Row],[Ii]]=0,10,LOG(Sample[[#This Row],[Ii]]))</f>
        <v>0.3010299956639812</v>
      </c>
      <c r="Q58">
        <f>Kx-Sample[[#This Row],[Xp]]</f>
        <v>0</v>
      </c>
      <c r="R58">
        <f>Ky-Sample[[#This Row],[Yp]]</f>
        <v>-0.69897000433601875</v>
      </c>
      <c r="S58">
        <f>Kz-Sample[[#This Row],[Zp]]</f>
        <v>0.69897000433601875</v>
      </c>
      <c r="T58">
        <f>Sample[[#This Row],[Kpy]]*KSc-Sample[[#This Row],[KPz]]*KSb</f>
        <v>0</v>
      </c>
      <c r="U58">
        <f>-1*(Sample[[#This Row],[KPx]]*KSc-Sample[[#This Row],[KPz]]*KSa)</f>
        <v>0</v>
      </c>
      <c r="V58">
        <f>(Sample[[#This Row],[KPx]]*$R$2-Sample[[#This Row],[Kpy]]*KSa)</f>
        <v>0</v>
      </c>
      <c r="W58">
        <f>Sample[[#This Row],[Kpy]]*KTc-Sample[[#This Row],[KPz]]*KTb</f>
        <v>1.3979400086720375</v>
      </c>
      <c r="X58">
        <f>-1*(Sample[[#This Row],[KPx]]*KTc-Sample[[#This Row],[KPz]]*KTa)</f>
        <v>1.3979400086720375</v>
      </c>
      <c r="Y58">
        <f>(Sample[[#This Row],[KPx]]*KTb-Sample[[#This Row],[Kpy]]*KTa)</f>
        <v>1.3979400086720375</v>
      </c>
      <c r="Z58">
        <f>-Sample[[#This Row],[Xp]]*a+Sample[[#This Row],[Yp]]*b+Sample[[#This Row],[Zp]]*c_</f>
        <v>0</v>
      </c>
      <c r="AA58" s="8">
        <f>-IF(Sample[[#This Row],[Column2]]&gt;0,1,-1)*SQRT(Sample[[#This Row],[KPx''i]]^2+Sample[[#This Row],[KPx''j]]^2+Sample[[#This Row],[KPx''k]]^2)/Ksmag/Scale</f>
        <v>0</v>
      </c>
      <c r="AB58" s="1">
        <f>SQRT(Sample[[#This Row],[Kpy''i]]^2+Sample[[#This Row],[KPy''j]]^2+Sample[[#This Row],[KPy''k]]^2)/KTmag/Scale</f>
        <v>0.98849285982397894</v>
      </c>
    </row>
    <row r="59" spans="1:28" hidden="1" x14ac:dyDescent="0.25">
      <c r="A59" s="5">
        <v>54</v>
      </c>
      <c r="B59" s="13" t="s">
        <v>43</v>
      </c>
      <c r="C59" s="5"/>
      <c r="D59" s="5"/>
      <c r="E59">
        <v>6</v>
      </c>
      <c r="F59">
        <v>4</v>
      </c>
      <c r="G59">
        <v>7</v>
      </c>
      <c r="H59" s="11">
        <f>Sample[[#This Row],[C]]/Sample[[#This Row],[D]]</f>
        <v>0.66666666666666663</v>
      </c>
      <c r="I59" s="11">
        <f>Sample[[#This Row],[A]]/Sample[[#This Row],[C]]</f>
        <v>1.75</v>
      </c>
      <c r="J59" s="11">
        <f>Sample[[#This Row],[D]]/Sample[[#This Row],[A]]</f>
        <v>0.8571428571428571</v>
      </c>
      <c r="K59" s="11">
        <f>Sample[[#This Row],[A]]/Sample[[#This Row],[D]]</f>
        <v>1.1666666666666667</v>
      </c>
      <c r="L59" s="11">
        <f>Sample[[#This Row],[D]]/Sample[[#This Row],[C]]</f>
        <v>1.5</v>
      </c>
      <c r="M59" s="11">
        <f>Sample[[#This Row],[C]]/Sample[[#This Row],[A]]</f>
        <v>0.5714285714285714</v>
      </c>
      <c r="N59">
        <f>IF(Sample[[#This Row],[Ap]]=0,10,LOG(Sample[[#This Row],[Ap]]))</f>
        <v>-0.17609125905568127</v>
      </c>
      <c r="O59">
        <f>IF(Sample[[#This Row],[Ei]]=0,10,LOG(Sample[[#This Row],[Ei]]))</f>
        <v>0.24303804868629444</v>
      </c>
      <c r="P59">
        <f>IF(Sample[[#This Row],[Ii]]=0,10,LOG(Sample[[#This Row],[Ii]]))</f>
        <v>-6.6946789630613221E-2</v>
      </c>
      <c r="Q59">
        <f>Kx-Sample[[#This Row],[Xp]]</f>
        <v>0.17609125905568127</v>
      </c>
      <c r="R59">
        <f>Ky-Sample[[#This Row],[Yp]]</f>
        <v>-1.2430380486862944</v>
      </c>
      <c r="S59">
        <f>Kz-Sample[[#This Row],[Zp]]</f>
        <v>1.0669467896306133</v>
      </c>
      <c r="T59">
        <f>Sample[[#This Row],[Kpy]]*KSc-Sample[[#This Row],[KPz]]*KSb</f>
        <v>0.17609125905568113</v>
      </c>
      <c r="U59">
        <f>-1*(Sample[[#This Row],[KPx]]*KSc-Sample[[#This Row],[KPz]]*KSa)</f>
        <v>0.17609125905568127</v>
      </c>
      <c r="V59">
        <f>(Sample[[#This Row],[KPx]]*$R$2-Sample[[#This Row],[Kpy]]*KSa)</f>
        <v>0.17609125905568127</v>
      </c>
      <c r="W59">
        <f>Sample[[#This Row],[Kpy]]*KTc-Sample[[#This Row],[KPz]]*KTb</f>
        <v>2.3099848383169075</v>
      </c>
      <c r="X59">
        <f>-1*(Sample[[#This Row],[KPx]]*KTc-Sample[[#This Row],[KPz]]*KTa)</f>
        <v>2.3099848383169079</v>
      </c>
      <c r="Y59">
        <f>(Sample[[#This Row],[KPx]]*KTb-Sample[[#This Row],[Kpy]]*KTa)</f>
        <v>2.3099848383169075</v>
      </c>
      <c r="Z59">
        <f>-Sample[[#This Row],[Xp]]*a+Sample[[#This Row],[Yp]]*b+Sample[[#This Row],[Zp]]*c_</f>
        <v>0.35218251811136247</v>
      </c>
      <c r="AA59" s="8">
        <f>-IF(Sample[[#This Row],[Column2]]&gt;0,1,-1)*SQRT(Sample[[#This Row],[KPx''i]]^2+Sample[[#This Row],[KPx''j]]^2+Sample[[#This Row],[KPx''k]]^2)/Ksmag/Scale</f>
        <v>-0.21566686642533325</v>
      </c>
      <c r="AB59" s="1">
        <f>SQRT(Sample[[#This Row],[Kpy''i]]^2+Sample[[#This Row],[KPy''j]]^2+Sample[[#This Row],[KPy''k]]^2)/KTmag/Scale</f>
        <v>1.6334059436119961</v>
      </c>
    </row>
    <row r="60" spans="1:28" hidden="1" x14ac:dyDescent="0.25">
      <c r="A60" s="5">
        <v>55</v>
      </c>
      <c r="B60" s="13" t="s">
        <v>43</v>
      </c>
      <c r="C60" s="5"/>
      <c r="D60" s="5"/>
      <c r="E60">
        <v>5</v>
      </c>
      <c r="F60">
        <v>6</v>
      </c>
      <c r="G60">
        <v>9</v>
      </c>
      <c r="H60" s="11">
        <f>Sample[[#This Row],[C]]/Sample[[#This Row],[D]]</f>
        <v>1.2</v>
      </c>
      <c r="I60" s="11">
        <f>Sample[[#This Row],[A]]/Sample[[#This Row],[C]]</f>
        <v>1.5</v>
      </c>
      <c r="J60" s="11">
        <f>Sample[[#This Row],[D]]/Sample[[#This Row],[A]]</f>
        <v>0.55555555555555558</v>
      </c>
      <c r="K60" s="11">
        <f>Sample[[#This Row],[A]]/Sample[[#This Row],[D]]</f>
        <v>1.8</v>
      </c>
      <c r="L60" s="11">
        <f>Sample[[#This Row],[D]]/Sample[[#This Row],[C]]</f>
        <v>0.83333333333333337</v>
      </c>
      <c r="M60" s="11">
        <f>Sample[[#This Row],[C]]/Sample[[#This Row],[A]]</f>
        <v>0.66666666666666663</v>
      </c>
      <c r="N60">
        <f>IF(Sample[[#This Row],[Ap]]=0,10,LOG(Sample[[#This Row],[Ap]]))</f>
        <v>7.9181246047624818E-2</v>
      </c>
      <c r="O60">
        <f>IF(Sample[[#This Row],[Ei]]=0,10,LOG(Sample[[#This Row],[Ei]]))</f>
        <v>0.17609125905568124</v>
      </c>
      <c r="P60">
        <f>IF(Sample[[#This Row],[Ii]]=0,10,LOG(Sample[[#This Row],[Ii]]))</f>
        <v>-0.25527250510330607</v>
      </c>
      <c r="Q60">
        <f>Kx-Sample[[#This Row],[Xp]]</f>
        <v>-7.9181246047624818E-2</v>
      </c>
      <c r="R60">
        <f>Ky-Sample[[#This Row],[Yp]]</f>
        <v>-1.1760912590556813</v>
      </c>
      <c r="S60">
        <f>Kz-Sample[[#This Row],[Zp]]</f>
        <v>1.255272505103306</v>
      </c>
      <c r="T60">
        <f>Sample[[#This Row],[Kpy]]*KSc-Sample[[#This Row],[KPz]]*KSb</f>
        <v>-7.9181246047624665E-2</v>
      </c>
      <c r="U60">
        <f>-1*(Sample[[#This Row],[KPx]]*KSc-Sample[[#This Row],[KPz]]*KSa)</f>
        <v>-7.9181246047624818E-2</v>
      </c>
      <c r="V60">
        <f>(Sample[[#This Row],[KPx]]*$R$2-Sample[[#This Row],[Kpy]]*KSa)</f>
        <v>-7.9181246047624818E-2</v>
      </c>
      <c r="W60">
        <f>Sample[[#This Row],[Kpy]]*KTc-Sample[[#This Row],[KPz]]*KTb</f>
        <v>2.4313637641589874</v>
      </c>
      <c r="X60">
        <f>-1*(Sample[[#This Row],[KPx]]*KTc-Sample[[#This Row],[KPz]]*KTa)</f>
        <v>2.4313637641589874</v>
      </c>
      <c r="Y60">
        <f>(Sample[[#This Row],[KPx]]*KTb-Sample[[#This Row],[Kpy]]*KTa)</f>
        <v>2.4313637641589874</v>
      </c>
      <c r="Z60">
        <f>-Sample[[#This Row],[Xp]]*a+Sample[[#This Row],[Yp]]*b+Sample[[#This Row],[Zp]]*c_</f>
        <v>-0.15836249209524966</v>
      </c>
      <c r="AA60" s="8">
        <f>-IF(Sample[[#This Row],[Column2]]&gt;0,1,-1)*SQRT(Sample[[#This Row],[KPx''i]]^2+Sample[[#This Row],[KPx''j]]^2+Sample[[#This Row],[KPx''k]]^2)/Ksmag/Scale</f>
        <v>9.697682500722396E-2</v>
      </c>
      <c r="AB60" s="1">
        <f>SQRT(Sample[[#This Row],[Kpy''i]]^2+Sample[[#This Row],[KPy''j]]^2+Sample[[#This Row],[KPy''k]]^2)/KTmag/Scale</f>
        <v>1.7192338051680698</v>
      </c>
    </row>
    <row r="61" spans="1:28" hidden="1" x14ac:dyDescent="0.25">
      <c r="A61" s="5">
        <v>56</v>
      </c>
      <c r="B61" s="13" t="s">
        <v>43</v>
      </c>
      <c r="C61" s="5"/>
      <c r="D61" s="5"/>
      <c r="E61">
        <v>4</v>
      </c>
      <c r="F61">
        <v>2</v>
      </c>
      <c r="G61">
        <v>7</v>
      </c>
      <c r="H61" s="11">
        <f>Sample[[#This Row],[C]]/Sample[[#This Row],[D]]</f>
        <v>0.5</v>
      </c>
      <c r="I61" s="11">
        <f>Sample[[#This Row],[A]]/Sample[[#This Row],[C]]</f>
        <v>3.5</v>
      </c>
      <c r="J61" s="11">
        <f>Sample[[#This Row],[D]]/Sample[[#This Row],[A]]</f>
        <v>0.5714285714285714</v>
      </c>
      <c r="K61" s="11">
        <f>Sample[[#This Row],[A]]/Sample[[#This Row],[D]]</f>
        <v>1.75</v>
      </c>
      <c r="L61" s="11">
        <f>Sample[[#This Row],[D]]/Sample[[#This Row],[C]]</f>
        <v>2</v>
      </c>
      <c r="M61" s="11">
        <f>Sample[[#This Row],[C]]/Sample[[#This Row],[A]]</f>
        <v>0.2857142857142857</v>
      </c>
      <c r="N61">
        <f>IF(Sample[[#This Row],[Ap]]=0,10,LOG(Sample[[#This Row],[Ap]]))</f>
        <v>-0.3010299956639812</v>
      </c>
      <c r="O61">
        <f>IF(Sample[[#This Row],[Ei]]=0,10,LOG(Sample[[#This Row],[Ei]]))</f>
        <v>0.54406804435027567</v>
      </c>
      <c r="P61">
        <f>IF(Sample[[#This Row],[Ii]]=0,10,LOG(Sample[[#This Row],[Ii]]))</f>
        <v>-0.24303804868629447</v>
      </c>
      <c r="Q61">
        <f>Kx-Sample[[#This Row],[Xp]]</f>
        <v>0.3010299956639812</v>
      </c>
      <c r="R61">
        <f>Ky-Sample[[#This Row],[Yp]]</f>
        <v>-1.5440680443502757</v>
      </c>
      <c r="S61">
        <f>Kz-Sample[[#This Row],[Zp]]</f>
        <v>1.2430380486862944</v>
      </c>
      <c r="T61">
        <f>Sample[[#This Row],[Kpy]]*KSc-Sample[[#This Row],[KPz]]*KSb</f>
        <v>0.30102999566398125</v>
      </c>
      <c r="U61">
        <f>-1*(Sample[[#This Row],[KPx]]*KSc-Sample[[#This Row],[KPz]]*KSa)</f>
        <v>0.3010299956639812</v>
      </c>
      <c r="V61">
        <f>(Sample[[#This Row],[KPx]]*$R$2-Sample[[#This Row],[Kpy]]*KSa)</f>
        <v>0.3010299956639812</v>
      </c>
      <c r="W61">
        <f>Sample[[#This Row],[Kpy]]*KTc-Sample[[#This Row],[KPz]]*KTb</f>
        <v>2.7871060930365701</v>
      </c>
      <c r="X61">
        <f>-1*(Sample[[#This Row],[KPx]]*KTc-Sample[[#This Row],[KPz]]*KTa)</f>
        <v>2.7871060930365701</v>
      </c>
      <c r="Y61">
        <f>(Sample[[#This Row],[KPx]]*KTb-Sample[[#This Row],[Kpy]]*KTa)</f>
        <v>2.7871060930365701</v>
      </c>
      <c r="Z61">
        <f>-Sample[[#This Row],[Xp]]*a+Sample[[#This Row],[Yp]]*b+Sample[[#This Row],[Zp]]*c_</f>
        <v>0.6020599913279624</v>
      </c>
      <c r="AA61" s="8">
        <f>-IF(Sample[[#This Row],[Column2]]&gt;0,1,-1)*SQRT(Sample[[#This Row],[KPx''i]]^2+Sample[[#This Row],[KPx''j]]^2+Sample[[#This Row],[KPx''k]]^2)/Ksmag/Scale</f>
        <v>-0.36868494332449331</v>
      </c>
      <c r="AB61" s="1">
        <f>SQRT(Sample[[#This Row],[Kpy''i]]^2+Sample[[#This Row],[KPy''j]]^2+Sample[[#This Row],[KPy''k]]^2)/KTmag/Scale</f>
        <v>1.9707816182725035</v>
      </c>
    </row>
    <row r="62" spans="1:28" hidden="1" x14ac:dyDescent="0.25">
      <c r="A62" s="5">
        <v>57</v>
      </c>
      <c r="B62" s="13" t="s">
        <v>43</v>
      </c>
      <c r="C62" s="5"/>
      <c r="D62" s="5"/>
      <c r="E62">
        <v>2</v>
      </c>
      <c r="F62">
        <v>7</v>
      </c>
      <c r="G62">
        <v>3</v>
      </c>
      <c r="H62" s="11">
        <f>Sample[[#This Row],[C]]/Sample[[#This Row],[D]]</f>
        <v>3.5</v>
      </c>
      <c r="I62" s="11">
        <f>Sample[[#This Row],[A]]/Sample[[#This Row],[C]]</f>
        <v>0.42857142857142855</v>
      </c>
      <c r="J62" s="11">
        <f>Sample[[#This Row],[D]]/Sample[[#This Row],[A]]</f>
        <v>0.66666666666666663</v>
      </c>
      <c r="K62" s="11">
        <f>Sample[[#This Row],[A]]/Sample[[#This Row],[D]]</f>
        <v>1.5</v>
      </c>
      <c r="L62" s="11">
        <f>Sample[[#This Row],[D]]/Sample[[#This Row],[C]]</f>
        <v>0.2857142857142857</v>
      </c>
      <c r="M62" s="11">
        <f>Sample[[#This Row],[C]]/Sample[[#This Row],[A]]</f>
        <v>2.3333333333333335</v>
      </c>
      <c r="N62">
        <f>IF(Sample[[#This Row],[Ap]]=0,10,LOG(Sample[[#This Row],[Ap]]))</f>
        <v>0.54406804435027567</v>
      </c>
      <c r="O62">
        <f>IF(Sample[[#This Row],[Ei]]=0,10,LOG(Sample[[#This Row],[Ei]]))</f>
        <v>-0.36797678529459443</v>
      </c>
      <c r="P62">
        <f>IF(Sample[[#This Row],[Ii]]=0,10,LOG(Sample[[#This Row],[Ii]]))</f>
        <v>-0.17609125905568127</v>
      </c>
      <c r="Q62">
        <f>Kx-Sample[[#This Row],[Xp]]</f>
        <v>-0.54406804435027567</v>
      </c>
      <c r="R62">
        <f>Ky-Sample[[#This Row],[Yp]]</f>
        <v>-0.63202321470540557</v>
      </c>
      <c r="S62">
        <f>Kz-Sample[[#This Row],[Zp]]</f>
        <v>1.1760912590556813</v>
      </c>
      <c r="T62">
        <f>Sample[[#This Row],[Kpy]]*KSc-Sample[[#This Row],[KPz]]*KSb</f>
        <v>-0.54406804435027578</v>
      </c>
      <c r="U62">
        <f>-1*(Sample[[#This Row],[KPx]]*KSc-Sample[[#This Row],[KPz]]*KSa)</f>
        <v>-0.54406804435027567</v>
      </c>
      <c r="V62">
        <f>(Sample[[#This Row],[KPx]]*$R$2-Sample[[#This Row],[Kpy]]*KSa)</f>
        <v>-0.54406804435027567</v>
      </c>
      <c r="W62">
        <f>Sample[[#This Row],[Kpy]]*KTc-Sample[[#This Row],[KPz]]*KTb</f>
        <v>1.808114473761087</v>
      </c>
      <c r="X62">
        <f>-1*(Sample[[#This Row],[KPx]]*KTc-Sample[[#This Row],[KPz]]*KTa)</f>
        <v>1.808114473761087</v>
      </c>
      <c r="Y62">
        <f>(Sample[[#This Row],[KPx]]*KTb-Sample[[#This Row],[Kpy]]*KTa)</f>
        <v>1.8081144737610868</v>
      </c>
      <c r="Z62">
        <f>-Sample[[#This Row],[Xp]]*a+Sample[[#This Row],[Yp]]*b+Sample[[#This Row],[Zp]]*c_</f>
        <v>-1.0881360887005513</v>
      </c>
      <c r="AA62" s="8">
        <f>-IF(Sample[[#This Row],[Column2]]&gt;0,1,-1)*SQRT(Sample[[#This Row],[KPx''i]]^2+Sample[[#This Row],[KPx''j]]^2+Sample[[#This Row],[KPx''k]]^2)/Ksmag/Scale</f>
        <v>0.66634454700605172</v>
      </c>
      <c r="AB62" s="1">
        <f>SQRT(Sample[[#This Row],[Kpy''i]]^2+Sample[[#This Row],[KPy''j]]^2+Sample[[#This Row],[KPy''k]]^2)/KTmag/Scale</f>
        <v>1.2785300055580107</v>
      </c>
    </row>
    <row r="63" spans="1:28" hidden="1" x14ac:dyDescent="0.25">
      <c r="A63" s="5">
        <v>58</v>
      </c>
      <c r="B63" s="13" t="s">
        <v>43</v>
      </c>
      <c r="C63" s="5"/>
      <c r="D63" s="5"/>
      <c r="E63">
        <v>4</v>
      </c>
      <c r="F63">
        <v>2</v>
      </c>
      <c r="G63">
        <v>5</v>
      </c>
      <c r="H63" s="11">
        <f>Sample[[#This Row],[C]]/Sample[[#This Row],[D]]</f>
        <v>0.5</v>
      </c>
      <c r="I63" s="11">
        <f>Sample[[#This Row],[A]]/Sample[[#This Row],[C]]</f>
        <v>2.5</v>
      </c>
      <c r="J63" s="11">
        <f>Sample[[#This Row],[D]]/Sample[[#This Row],[A]]</f>
        <v>0.8</v>
      </c>
      <c r="K63" s="11">
        <f>Sample[[#This Row],[A]]/Sample[[#This Row],[D]]</f>
        <v>1.25</v>
      </c>
      <c r="L63" s="11">
        <f>Sample[[#This Row],[D]]/Sample[[#This Row],[C]]</f>
        <v>2</v>
      </c>
      <c r="M63" s="11">
        <f>Sample[[#This Row],[C]]/Sample[[#This Row],[A]]</f>
        <v>0.4</v>
      </c>
      <c r="N63">
        <f>IF(Sample[[#This Row],[Ap]]=0,10,LOG(Sample[[#This Row],[Ap]]))</f>
        <v>-0.3010299956639812</v>
      </c>
      <c r="O63">
        <f>IF(Sample[[#This Row],[Ei]]=0,10,LOG(Sample[[#This Row],[Ei]]))</f>
        <v>0.3979400086720376</v>
      </c>
      <c r="P63">
        <f>IF(Sample[[#This Row],[Ii]]=0,10,LOG(Sample[[#This Row],[Ii]]))</f>
        <v>-9.6910013008056392E-2</v>
      </c>
      <c r="Q63">
        <f>Kx-Sample[[#This Row],[Xp]]</f>
        <v>0.3010299956639812</v>
      </c>
      <c r="R63">
        <f>Ky-Sample[[#This Row],[Yp]]</f>
        <v>-1.3979400086720375</v>
      </c>
      <c r="S63">
        <f>Kz-Sample[[#This Row],[Zp]]</f>
        <v>1.0969100130080565</v>
      </c>
      <c r="T63">
        <f>Sample[[#This Row],[Kpy]]*KSc-Sample[[#This Row],[KPz]]*KSb</f>
        <v>0.30102999566398103</v>
      </c>
      <c r="U63">
        <f>-1*(Sample[[#This Row],[KPx]]*KSc-Sample[[#This Row],[KPz]]*KSa)</f>
        <v>0.3010299956639812</v>
      </c>
      <c r="V63">
        <f>(Sample[[#This Row],[KPx]]*$R$2-Sample[[#This Row],[Kpy]]*KSa)</f>
        <v>0.3010299956639812</v>
      </c>
      <c r="W63">
        <f>Sample[[#This Row],[Kpy]]*KTc-Sample[[#This Row],[KPz]]*KTb</f>
        <v>2.4948500216800937</v>
      </c>
      <c r="X63">
        <f>-1*(Sample[[#This Row],[KPx]]*KTc-Sample[[#This Row],[KPz]]*KTa)</f>
        <v>2.4948500216800942</v>
      </c>
      <c r="Y63">
        <f>(Sample[[#This Row],[KPx]]*KTb-Sample[[#This Row],[Kpy]]*KTa)</f>
        <v>2.4948500216800937</v>
      </c>
      <c r="Z63">
        <f>-Sample[[#This Row],[Xp]]*a+Sample[[#This Row],[Yp]]*b+Sample[[#This Row],[Zp]]*c_</f>
        <v>0.6020599913279624</v>
      </c>
      <c r="AA63" s="8">
        <f>-IF(Sample[[#This Row],[Column2]]&gt;0,1,-1)*SQRT(Sample[[#This Row],[KPx''i]]^2+Sample[[#This Row],[KPx''j]]^2+Sample[[#This Row],[KPx''k]]^2)/Ksmag/Scale</f>
        <v>-0.36868494332449314</v>
      </c>
      <c r="AB63" s="1">
        <f>SQRT(Sample[[#This Row],[Kpy''i]]^2+Sample[[#This Row],[KPy''j]]^2+Sample[[#This Row],[KPy''k]]^2)/KTmag/Scale</f>
        <v>1.7641253683733995</v>
      </c>
    </row>
    <row r="64" spans="1:28" hidden="1" x14ac:dyDescent="0.25">
      <c r="A64" s="5">
        <v>59</v>
      </c>
      <c r="B64" s="13" t="s">
        <v>43</v>
      </c>
      <c r="C64" s="5"/>
      <c r="D64" s="5"/>
      <c r="E64">
        <v>3</v>
      </c>
      <c r="F64">
        <v>6</v>
      </c>
      <c r="G64">
        <v>9</v>
      </c>
      <c r="H64" s="11">
        <f>Sample[[#This Row],[C]]/Sample[[#This Row],[D]]</f>
        <v>2</v>
      </c>
      <c r="I64" s="11">
        <f>Sample[[#This Row],[A]]/Sample[[#This Row],[C]]</f>
        <v>1.5</v>
      </c>
      <c r="J64" s="11">
        <f>Sample[[#This Row],[D]]/Sample[[#This Row],[A]]</f>
        <v>0.33333333333333331</v>
      </c>
      <c r="K64" s="11">
        <f>Sample[[#This Row],[A]]/Sample[[#This Row],[D]]</f>
        <v>3</v>
      </c>
      <c r="L64" s="11">
        <f>Sample[[#This Row],[D]]/Sample[[#This Row],[C]]</f>
        <v>0.5</v>
      </c>
      <c r="M64" s="11">
        <f>Sample[[#This Row],[C]]/Sample[[#This Row],[A]]</f>
        <v>0.66666666666666663</v>
      </c>
      <c r="N64">
        <f>IF(Sample[[#This Row],[Ap]]=0,10,LOG(Sample[[#This Row],[Ap]]))</f>
        <v>0.3010299956639812</v>
      </c>
      <c r="O64">
        <f>IF(Sample[[#This Row],[Ei]]=0,10,LOG(Sample[[#This Row],[Ei]]))</f>
        <v>0.17609125905568124</v>
      </c>
      <c r="P64">
        <f>IF(Sample[[#This Row],[Ii]]=0,10,LOG(Sample[[#This Row],[Ii]]))</f>
        <v>-0.47712125471966244</v>
      </c>
      <c r="Q64">
        <f>Kx-Sample[[#This Row],[Xp]]</f>
        <v>-0.3010299956639812</v>
      </c>
      <c r="R64">
        <f>Ky-Sample[[#This Row],[Yp]]</f>
        <v>-1.1760912590556813</v>
      </c>
      <c r="S64">
        <f>Kz-Sample[[#This Row],[Zp]]</f>
        <v>1.4771212547196624</v>
      </c>
      <c r="T64">
        <f>Sample[[#This Row],[Kpy]]*KSc-Sample[[#This Row],[KPz]]*KSb</f>
        <v>-0.30102999566398103</v>
      </c>
      <c r="U64">
        <f>-1*(Sample[[#This Row],[KPx]]*KSc-Sample[[#This Row],[KPz]]*KSa)</f>
        <v>-0.3010299956639812</v>
      </c>
      <c r="V64">
        <f>(Sample[[#This Row],[KPx]]*$R$2-Sample[[#This Row],[Kpy]]*KSa)</f>
        <v>-0.3010299956639812</v>
      </c>
      <c r="W64">
        <f>Sample[[#This Row],[Kpy]]*KTc-Sample[[#This Row],[KPz]]*KTb</f>
        <v>2.653212513775344</v>
      </c>
      <c r="X64">
        <f>-1*(Sample[[#This Row],[KPx]]*KTc-Sample[[#This Row],[KPz]]*KTa)</f>
        <v>2.6532125137753435</v>
      </c>
      <c r="Y64">
        <f>(Sample[[#This Row],[KPx]]*KTb-Sample[[#This Row],[Kpy]]*KTa)</f>
        <v>2.653212513775344</v>
      </c>
      <c r="Z64">
        <f>-Sample[[#This Row],[Xp]]*a+Sample[[#This Row],[Yp]]*b+Sample[[#This Row],[Zp]]*c_</f>
        <v>-0.6020599913279624</v>
      </c>
      <c r="AA64" s="8">
        <f>-IF(Sample[[#This Row],[Column2]]&gt;0,1,-1)*SQRT(Sample[[#This Row],[KPx''i]]^2+Sample[[#This Row],[KPx''j]]^2+Sample[[#This Row],[KPx''k]]^2)/Ksmag/Scale</f>
        <v>0.36868494332449314</v>
      </c>
      <c r="AB64" s="1">
        <f>SQRT(Sample[[#This Row],[Kpy''i]]^2+Sample[[#This Row],[KPy''j]]^2+Sample[[#This Row],[KPy''k]]^2)/KTmag/Scale</f>
        <v>1.8761045604195521</v>
      </c>
    </row>
    <row r="65" spans="1:28" hidden="1" x14ac:dyDescent="0.25">
      <c r="A65" s="5">
        <v>60</v>
      </c>
      <c r="B65" s="13" t="s">
        <v>43</v>
      </c>
      <c r="C65" s="5"/>
      <c r="D65" s="5"/>
      <c r="E65">
        <v>4</v>
      </c>
      <c r="F65">
        <v>6</v>
      </c>
      <c r="G65">
        <v>7</v>
      </c>
      <c r="H65" s="11">
        <f>Sample[[#This Row],[C]]/Sample[[#This Row],[D]]</f>
        <v>1.5</v>
      </c>
      <c r="I65" s="11">
        <f>Sample[[#This Row],[A]]/Sample[[#This Row],[C]]</f>
        <v>1.1666666666666667</v>
      </c>
      <c r="J65" s="11">
        <f>Sample[[#This Row],[D]]/Sample[[#This Row],[A]]</f>
        <v>0.5714285714285714</v>
      </c>
      <c r="K65" s="11">
        <f>Sample[[#This Row],[A]]/Sample[[#This Row],[D]]</f>
        <v>1.75</v>
      </c>
      <c r="L65" s="11">
        <f>Sample[[#This Row],[D]]/Sample[[#This Row],[C]]</f>
        <v>0.66666666666666663</v>
      </c>
      <c r="M65" s="11">
        <f>Sample[[#This Row],[C]]/Sample[[#This Row],[A]]</f>
        <v>0.8571428571428571</v>
      </c>
      <c r="N65">
        <f>IF(Sample[[#This Row],[Ap]]=0,10,LOG(Sample[[#This Row],[Ap]]))</f>
        <v>0.17609125905568124</v>
      </c>
      <c r="O65">
        <f>IF(Sample[[#This Row],[Ei]]=0,10,LOG(Sample[[#This Row],[Ei]]))</f>
        <v>6.6946789630613221E-2</v>
      </c>
      <c r="P65">
        <f>IF(Sample[[#This Row],[Ii]]=0,10,LOG(Sample[[#This Row],[Ii]]))</f>
        <v>-0.24303804868629447</v>
      </c>
      <c r="Q65">
        <f>Kx-Sample[[#This Row],[Xp]]</f>
        <v>-0.17609125905568124</v>
      </c>
      <c r="R65">
        <f>Ky-Sample[[#This Row],[Yp]]</f>
        <v>-1.0669467896306133</v>
      </c>
      <c r="S65">
        <f>Kz-Sample[[#This Row],[Zp]]</f>
        <v>1.2430380486862944</v>
      </c>
      <c r="T65">
        <f>Sample[[#This Row],[Kpy]]*KSc-Sample[[#This Row],[KPz]]*KSb</f>
        <v>-0.17609125905568113</v>
      </c>
      <c r="U65">
        <f>-1*(Sample[[#This Row],[KPx]]*KSc-Sample[[#This Row],[KPz]]*KSa)</f>
        <v>-0.17609125905568124</v>
      </c>
      <c r="V65">
        <f>(Sample[[#This Row],[KPx]]*$R$2-Sample[[#This Row],[Kpy]]*KSa)</f>
        <v>-0.17609125905568124</v>
      </c>
      <c r="W65">
        <f>Sample[[#This Row],[Kpy]]*KTc-Sample[[#This Row],[KPz]]*KTb</f>
        <v>2.3099848383169075</v>
      </c>
      <c r="X65">
        <f>-1*(Sample[[#This Row],[KPx]]*KTc-Sample[[#This Row],[KPz]]*KTa)</f>
        <v>2.3099848383169075</v>
      </c>
      <c r="Y65">
        <f>(Sample[[#This Row],[KPx]]*KTb-Sample[[#This Row],[Kpy]]*KTa)</f>
        <v>2.3099848383169079</v>
      </c>
      <c r="Z65">
        <f>-Sample[[#This Row],[Xp]]*a+Sample[[#This Row],[Yp]]*b+Sample[[#This Row],[Zp]]*c_</f>
        <v>-0.35218251811136247</v>
      </c>
      <c r="AA65" s="8">
        <f>-IF(Sample[[#This Row],[Column2]]&gt;0,1,-1)*SQRT(Sample[[#This Row],[KPx''i]]^2+Sample[[#This Row],[KPx''j]]^2+Sample[[#This Row],[KPx''k]]^2)/Ksmag/Scale</f>
        <v>0.21566686642533325</v>
      </c>
      <c r="AB65" s="1">
        <f>SQRT(Sample[[#This Row],[Kpy''i]]^2+Sample[[#This Row],[KPy''j]]^2+Sample[[#This Row],[KPy''k]]^2)/KTmag/Scale</f>
        <v>1.6334059436119961</v>
      </c>
    </row>
    <row r="66" spans="1:28" hidden="1" x14ac:dyDescent="0.25">
      <c r="A66" s="5">
        <v>61</v>
      </c>
      <c r="B66" s="13" t="s">
        <v>43</v>
      </c>
      <c r="C66" s="5"/>
      <c r="D66" s="5"/>
      <c r="E66">
        <v>7</v>
      </c>
      <c r="F66">
        <v>8</v>
      </c>
      <c r="G66">
        <v>5</v>
      </c>
      <c r="H66" s="11">
        <f>Sample[[#This Row],[C]]/Sample[[#This Row],[D]]</f>
        <v>1.1428571428571428</v>
      </c>
      <c r="I66" s="11">
        <f>Sample[[#This Row],[A]]/Sample[[#This Row],[C]]</f>
        <v>0.625</v>
      </c>
      <c r="J66" s="11">
        <f>Sample[[#This Row],[D]]/Sample[[#This Row],[A]]</f>
        <v>1.4</v>
      </c>
      <c r="K66" s="11">
        <f>Sample[[#This Row],[A]]/Sample[[#This Row],[D]]</f>
        <v>0.7142857142857143</v>
      </c>
      <c r="L66" s="11">
        <f>Sample[[#This Row],[D]]/Sample[[#This Row],[C]]</f>
        <v>0.875</v>
      </c>
      <c r="M66" s="11">
        <f>Sample[[#This Row],[C]]/Sample[[#This Row],[A]]</f>
        <v>1.6</v>
      </c>
      <c r="N66">
        <f>IF(Sample[[#This Row],[Ap]]=0,10,LOG(Sample[[#This Row],[Ap]]))</f>
        <v>5.7991946977686733E-2</v>
      </c>
      <c r="O66">
        <f>IF(Sample[[#This Row],[Ei]]=0,10,LOG(Sample[[#This Row],[Ei]]))</f>
        <v>-0.20411998265592479</v>
      </c>
      <c r="P66">
        <f>IF(Sample[[#This Row],[Ii]]=0,10,LOG(Sample[[#This Row],[Ii]]))</f>
        <v>0.14612803567823801</v>
      </c>
      <c r="Q66">
        <f>Kx-Sample[[#This Row],[Xp]]</f>
        <v>-5.7991946977686733E-2</v>
      </c>
      <c r="R66">
        <f>Ky-Sample[[#This Row],[Yp]]</f>
        <v>-0.79588001734407521</v>
      </c>
      <c r="S66">
        <f>Kz-Sample[[#This Row],[Zp]]</f>
        <v>0.85387196432176204</v>
      </c>
      <c r="T66">
        <f>Sample[[#This Row],[Kpy]]*KSc-Sample[[#This Row],[KPz]]*KSb</f>
        <v>-5.7991946977686837E-2</v>
      </c>
      <c r="U66">
        <f>-1*(Sample[[#This Row],[KPx]]*KSc-Sample[[#This Row],[KPz]]*KSa)</f>
        <v>-5.7991946977686733E-2</v>
      </c>
      <c r="V66">
        <f>(Sample[[#This Row],[KPx]]*$R$2-Sample[[#This Row],[Kpy]]*KSa)</f>
        <v>-5.7991946977686733E-2</v>
      </c>
      <c r="W66">
        <f>Sample[[#This Row],[Kpy]]*KTc-Sample[[#This Row],[KPz]]*KTb</f>
        <v>1.6497519816658373</v>
      </c>
      <c r="X66">
        <f>-1*(Sample[[#This Row],[KPx]]*KTc-Sample[[#This Row],[KPz]]*KTa)</f>
        <v>1.6497519816658373</v>
      </c>
      <c r="Y66">
        <f>(Sample[[#This Row],[KPx]]*KTb-Sample[[#This Row],[Kpy]]*KTa)</f>
        <v>1.6497519816658373</v>
      </c>
      <c r="Z66">
        <f>-Sample[[#This Row],[Xp]]*a+Sample[[#This Row],[Yp]]*b+Sample[[#This Row],[Zp]]*c_</f>
        <v>-0.11598389395537356</v>
      </c>
      <c r="AA66" s="8">
        <f>-IF(Sample[[#This Row],[Column2]]&gt;0,1,-1)*SQRT(Sample[[#This Row],[KPx''i]]^2+Sample[[#This Row],[KPx''j]]^2+Sample[[#This Row],[KPx''k]]^2)/Ksmag/Scale</f>
        <v>7.1025339642934823E-2</v>
      </c>
      <c r="AB66" s="1">
        <f>SQRT(Sample[[#This Row],[Kpy''i]]^2+Sample[[#This Row],[KPy''j]]^2+Sample[[#This Row],[KPy''k]]^2)/KTmag/Scale</f>
        <v>1.1665508135118585</v>
      </c>
    </row>
    <row r="67" spans="1:28" hidden="1" x14ac:dyDescent="0.25">
      <c r="A67" s="5">
        <v>62</v>
      </c>
      <c r="B67" s="13" t="s">
        <v>43</v>
      </c>
      <c r="C67" s="5"/>
      <c r="D67" s="5"/>
      <c r="E67">
        <v>10</v>
      </c>
      <c r="F67">
        <v>3</v>
      </c>
      <c r="G67">
        <v>10</v>
      </c>
      <c r="H67" s="11">
        <f>Sample[[#This Row],[C]]/Sample[[#This Row],[D]]</f>
        <v>0.3</v>
      </c>
      <c r="I67" s="11">
        <f>Sample[[#This Row],[A]]/Sample[[#This Row],[C]]</f>
        <v>3.3333333333333335</v>
      </c>
      <c r="J67" s="11">
        <f>Sample[[#This Row],[D]]/Sample[[#This Row],[A]]</f>
        <v>1</v>
      </c>
      <c r="K67" s="11">
        <f>Sample[[#This Row],[A]]/Sample[[#This Row],[D]]</f>
        <v>1</v>
      </c>
      <c r="L67" s="11">
        <f>Sample[[#This Row],[D]]/Sample[[#This Row],[C]]</f>
        <v>3.3333333333333335</v>
      </c>
      <c r="M67" s="11">
        <f>Sample[[#This Row],[C]]/Sample[[#This Row],[A]]</f>
        <v>0.3</v>
      </c>
      <c r="N67">
        <f>IF(Sample[[#This Row],[Ap]]=0,10,LOG(Sample[[#This Row],[Ap]]))</f>
        <v>-0.52287874528033762</v>
      </c>
      <c r="O67">
        <f>IF(Sample[[#This Row],[Ei]]=0,10,LOG(Sample[[#This Row],[Ei]]))</f>
        <v>0.52287874528033762</v>
      </c>
      <c r="P67">
        <f>IF(Sample[[#This Row],[Ii]]=0,10,LOG(Sample[[#This Row],[Ii]]))</f>
        <v>0</v>
      </c>
      <c r="Q67">
        <f>Kx-Sample[[#This Row],[Xp]]</f>
        <v>0.52287874528033762</v>
      </c>
      <c r="R67">
        <f>Ky-Sample[[#This Row],[Yp]]</f>
        <v>-1.5228787452803376</v>
      </c>
      <c r="S67">
        <f>Kz-Sample[[#This Row],[Zp]]</f>
        <v>1</v>
      </c>
      <c r="T67">
        <f>Sample[[#This Row],[Kpy]]*KSc-Sample[[#This Row],[KPz]]*KSb</f>
        <v>0.52287874528033762</v>
      </c>
      <c r="U67">
        <f>-1*(Sample[[#This Row],[KPx]]*KSc-Sample[[#This Row],[KPz]]*KSa)</f>
        <v>0.52287874528033762</v>
      </c>
      <c r="V67">
        <f>(Sample[[#This Row],[KPx]]*$R$2-Sample[[#This Row],[Kpy]]*KSa)</f>
        <v>0.52287874528033762</v>
      </c>
      <c r="W67">
        <f>Sample[[#This Row],[Kpy]]*KTc-Sample[[#This Row],[KPz]]*KTb</f>
        <v>2.5228787452803374</v>
      </c>
      <c r="X67">
        <f>-1*(Sample[[#This Row],[KPx]]*KTc-Sample[[#This Row],[KPz]]*KTa)</f>
        <v>2.5228787452803374</v>
      </c>
      <c r="Y67">
        <f>(Sample[[#This Row],[KPx]]*KTb-Sample[[#This Row],[Kpy]]*KTa)</f>
        <v>2.5228787452803374</v>
      </c>
      <c r="Z67">
        <f>-Sample[[#This Row],[Xp]]*a+Sample[[#This Row],[Yp]]*b+Sample[[#This Row],[Zp]]*c_</f>
        <v>1.0457574905606752</v>
      </c>
      <c r="AA67" s="8">
        <f>-IF(Sample[[#This Row],[Column2]]&gt;0,1,-1)*SQRT(Sample[[#This Row],[KPx''i]]^2+Sample[[#This Row],[KPx''j]]^2+Sample[[#This Row],[KPx''k]]^2)/Ksmag/Scale</f>
        <v>-0.64039306164176246</v>
      </c>
      <c r="AB67" s="1">
        <f>SQRT(Sample[[#This Row],[Kpy''i]]^2+Sample[[#This Row],[KPy''j]]^2+Sample[[#This Row],[KPy''k]]^2)/KTmag/Scale</f>
        <v>1.7839446688991354</v>
      </c>
    </row>
    <row r="68" spans="1:28" hidden="1" x14ac:dyDescent="0.25">
      <c r="A68" s="5">
        <v>63</v>
      </c>
      <c r="B68" s="13" t="s">
        <v>43</v>
      </c>
      <c r="C68" s="5"/>
      <c r="D68" s="5"/>
      <c r="E68">
        <v>1</v>
      </c>
      <c r="F68">
        <v>10</v>
      </c>
      <c r="G68">
        <v>4</v>
      </c>
      <c r="H68" s="11">
        <f>Sample[[#This Row],[C]]/Sample[[#This Row],[D]]</f>
        <v>10</v>
      </c>
      <c r="I68" s="11">
        <f>Sample[[#This Row],[A]]/Sample[[#This Row],[C]]</f>
        <v>0.4</v>
      </c>
      <c r="J68" s="11">
        <f>Sample[[#This Row],[D]]/Sample[[#This Row],[A]]</f>
        <v>0.25</v>
      </c>
      <c r="K68" s="11">
        <f>Sample[[#This Row],[A]]/Sample[[#This Row],[D]]</f>
        <v>4</v>
      </c>
      <c r="L68" s="11">
        <f>Sample[[#This Row],[D]]/Sample[[#This Row],[C]]</f>
        <v>0.1</v>
      </c>
      <c r="M68" s="11">
        <f>Sample[[#This Row],[C]]/Sample[[#This Row],[A]]</f>
        <v>2.5</v>
      </c>
      <c r="N68">
        <f>IF(Sample[[#This Row],[Ap]]=0,10,LOG(Sample[[#This Row],[Ap]]))</f>
        <v>1</v>
      </c>
      <c r="O68">
        <f>IF(Sample[[#This Row],[Ei]]=0,10,LOG(Sample[[#This Row],[Ei]]))</f>
        <v>-0.3979400086720376</v>
      </c>
      <c r="P68">
        <f>IF(Sample[[#This Row],[Ii]]=0,10,LOG(Sample[[#This Row],[Ii]]))</f>
        <v>-0.6020599913279624</v>
      </c>
      <c r="Q68">
        <f>Kx-Sample[[#This Row],[Xp]]</f>
        <v>-1</v>
      </c>
      <c r="R68">
        <f>Ky-Sample[[#This Row],[Yp]]</f>
        <v>-0.6020599913279624</v>
      </c>
      <c r="S68">
        <f>Kz-Sample[[#This Row],[Zp]]</f>
        <v>1.6020599913279625</v>
      </c>
      <c r="T68">
        <f>Sample[[#This Row],[Kpy]]*KSc-Sample[[#This Row],[KPz]]*KSb</f>
        <v>-1</v>
      </c>
      <c r="U68">
        <f>-1*(Sample[[#This Row],[KPx]]*KSc-Sample[[#This Row],[KPz]]*KSa)</f>
        <v>-1</v>
      </c>
      <c r="V68">
        <f>(Sample[[#This Row],[KPx]]*$R$2-Sample[[#This Row],[Kpy]]*KSa)</f>
        <v>-1</v>
      </c>
      <c r="W68">
        <f>Sample[[#This Row],[Kpy]]*KTc-Sample[[#This Row],[KPz]]*KTb</f>
        <v>2.204119982655925</v>
      </c>
      <c r="X68">
        <f>-1*(Sample[[#This Row],[KPx]]*KTc-Sample[[#This Row],[KPz]]*KTa)</f>
        <v>2.204119982655925</v>
      </c>
      <c r="Y68">
        <f>(Sample[[#This Row],[KPx]]*KTb-Sample[[#This Row],[Kpy]]*KTa)</f>
        <v>2.204119982655925</v>
      </c>
      <c r="Z68">
        <f>-Sample[[#This Row],[Xp]]*a+Sample[[#This Row],[Yp]]*b+Sample[[#This Row],[Zp]]*c_</f>
        <v>-2</v>
      </c>
      <c r="AA68" s="8">
        <f>-IF(Sample[[#This Row],[Column2]]&gt;0,1,-1)*SQRT(Sample[[#This Row],[KPx''i]]^2+Sample[[#This Row],[KPx''j]]^2+Sample[[#This Row],[KPx''k]]^2)/Ksmag/Scale</f>
        <v>1.2247448713915889</v>
      </c>
      <c r="AB68" s="1">
        <f>SQRT(Sample[[#This Row],[Kpy''i]]^2+Sample[[#This Row],[KPy''j]]^2+Sample[[#This Row],[KPy''k]]^2)/KTmag/Scale</f>
        <v>1.5585481862847803</v>
      </c>
    </row>
    <row r="69" spans="1:28" hidden="1" x14ac:dyDescent="0.25">
      <c r="A69" s="5">
        <v>64</v>
      </c>
      <c r="B69" s="13" t="s">
        <v>43</v>
      </c>
      <c r="C69" s="5"/>
      <c r="D69" s="5"/>
      <c r="E69">
        <v>10</v>
      </c>
      <c r="F69">
        <v>2</v>
      </c>
      <c r="G69">
        <v>1</v>
      </c>
      <c r="H69" s="11">
        <f>Sample[[#This Row],[C]]/Sample[[#This Row],[D]]</f>
        <v>0.2</v>
      </c>
      <c r="I69" s="11">
        <f>Sample[[#This Row],[A]]/Sample[[#This Row],[C]]</f>
        <v>0.5</v>
      </c>
      <c r="J69" s="11">
        <f>Sample[[#This Row],[D]]/Sample[[#This Row],[A]]</f>
        <v>10</v>
      </c>
      <c r="K69" s="11">
        <f>Sample[[#This Row],[A]]/Sample[[#This Row],[D]]</f>
        <v>0.1</v>
      </c>
      <c r="L69" s="11">
        <f>Sample[[#This Row],[D]]/Sample[[#This Row],[C]]</f>
        <v>5</v>
      </c>
      <c r="M69" s="11">
        <f>Sample[[#This Row],[C]]/Sample[[#This Row],[A]]</f>
        <v>2</v>
      </c>
      <c r="N69">
        <f>IF(Sample[[#This Row],[Ap]]=0,10,LOG(Sample[[#This Row],[Ap]]))</f>
        <v>-0.69897000433601875</v>
      </c>
      <c r="O69">
        <f>IF(Sample[[#This Row],[Ei]]=0,10,LOG(Sample[[#This Row],[Ei]]))</f>
        <v>-0.3010299956639812</v>
      </c>
      <c r="P69">
        <f>IF(Sample[[#This Row],[Ii]]=0,10,LOG(Sample[[#This Row],[Ii]]))</f>
        <v>1</v>
      </c>
      <c r="Q69">
        <f>Kx-Sample[[#This Row],[Xp]]</f>
        <v>0.69897000433601875</v>
      </c>
      <c r="R69">
        <f>Ky-Sample[[#This Row],[Yp]]</f>
        <v>-0.69897000433601875</v>
      </c>
      <c r="S69">
        <f>Kz-Sample[[#This Row],[Zp]]</f>
        <v>0</v>
      </c>
      <c r="T69">
        <f>Sample[[#This Row],[Kpy]]*KSc-Sample[[#This Row],[KPz]]*KSb</f>
        <v>0.69897000433601875</v>
      </c>
      <c r="U69">
        <f>-1*(Sample[[#This Row],[KPx]]*KSc-Sample[[#This Row],[KPz]]*KSa)</f>
        <v>0.69897000433601875</v>
      </c>
      <c r="V69">
        <f>(Sample[[#This Row],[KPx]]*$R$2-Sample[[#This Row],[Kpy]]*KSa)</f>
        <v>0.69897000433601875</v>
      </c>
      <c r="W69">
        <f>Sample[[#This Row],[Kpy]]*KTc-Sample[[#This Row],[KPz]]*KTb</f>
        <v>0.69897000433601875</v>
      </c>
      <c r="X69">
        <f>-1*(Sample[[#This Row],[KPx]]*KTc-Sample[[#This Row],[KPz]]*KTa)</f>
        <v>0.69897000433601875</v>
      </c>
      <c r="Y69">
        <f>(Sample[[#This Row],[KPx]]*KTb-Sample[[#This Row],[Kpy]]*KTa)</f>
        <v>0.69897000433601875</v>
      </c>
      <c r="Z69">
        <f>-Sample[[#This Row],[Xp]]*a+Sample[[#This Row],[Yp]]*b+Sample[[#This Row],[Zp]]*c_</f>
        <v>1.3979400086720375</v>
      </c>
      <c r="AA69" s="8">
        <f>-IF(Sample[[#This Row],[Column2]]&gt;0,1,-1)*SQRT(Sample[[#This Row],[KPx''i]]^2+Sample[[#This Row],[KPx''j]]^2+Sample[[#This Row],[KPx''k]]^2)/Ksmag/Scale</f>
        <v>-0.85605992806709574</v>
      </c>
      <c r="AB69" s="1">
        <f>SQRT(Sample[[#This Row],[Kpy''i]]^2+Sample[[#This Row],[KPy''j]]^2+Sample[[#This Row],[KPy''k]]^2)/KTmag/Scale</f>
        <v>0.49424642991198947</v>
      </c>
    </row>
    <row r="70" spans="1:28" hidden="1" x14ac:dyDescent="0.25">
      <c r="A70" s="5">
        <v>65</v>
      </c>
      <c r="B70" s="13" t="s">
        <v>43</v>
      </c>
      <c r="C70" s="5"/>
      <c r="D70" s="5"/>
      <c r="E70">
        <v>7</v>
      </c>
      <c r="F70">
        <v>4</v>
      </c>
      <c r="G70">
        <v>7</v>
      </c>
      <c r="H70" s="11">
        <f>Sample[[#This Row],[C]]/Sample[[#This Row],[D]]</f>
        <v>0.5714285714285714</v>
      </c>
      <c r="I70" s="11">
        <f>Sample[[#This Row],[A]]/Sample[[#This Row],[C]]</f>
        <v>1.75</v>
      </c>
      <c r="J70" s="11">
        <f>Sample[[#This Row],[D]]/Sample[[#This Row],[A]]</f>
        <v>1</v>
      </c>
      <c r="K70" s="11">
        <f>Sample[[#This Row],[A]]/Sample[[#This Row],[D]]</f>
        <v>1</v>
      </c>
      <c r="L70" s="11">
        <f>Sample[[#This Row],[D]]/Sample[[#This Row],[C]]</f>
        <v>1.75</v>
      </c>
      <c r="M70" s="11">
        <f>Sample[[#This Row],[C]]/Sample[[#This Row],[A]]</f>
        <v>0.5714285714285714</v>
      </c>
      <c r="N70">
        <f>IF(Sample[[#This Row],[Ap]]=0,10,LOG(Sample[[#This Row],[Ap]]))</f>
        <v>-0.24303804868629447</v>
      </c>
      <c r="O70">
        <f>IF(Sample[[#This Row],[Ei]]=0,10,LOG(Sample[[#This Row],[Ei]]))</f>
        <v>0.24303804868629444</v>
      </c>
      <c r="P70">
        <f>IF(Sample[[#This Row],[Ii]]=0,10,LOG(Sample[[#This Row],[Ii]]))</f>
        <v>0</v>
      </c>
      <c r="Q70">
        <f>Kx-Sample[[#This Row],[Xp]]</f>
        <v>0.24303804868629447</v>
      </c>
      <c r="R70">
        <f>Ky-Sample[[#This Row],[Yp]]</f>
        <v>-1.2430380486862944</v>
      </c>
      <c r="S70">
        <f>Kz-Sample[[#This Row],[Zp]]</f>
        <v>1</v>
      </c>
      <c r="T70">
        <f>Sample[[#This Row],[Kpy]]*KSc-Sample[[#This Row],[KPz]]*KSb</f>
        <v>0.24303804868629442</v>
      </c>
      <c r="U70">
        <f>-1*(Sample[[#This Row],[KPx]]*KSc-Sample[[#This Row],[KPz]]*KSa)</f>
        <v>0.24303804868629447</v>
      </c>
      <c r="V70">
        <f>(Sample[[#This Row],[KPx]]*$R$2-Sample[[#This Row],[Kpy]]*KSa)</f>
        <v>0.24303804868629447</v>
      </c>
      <c r="W70">
        <f>Sample[[#This Row],[Kpy]]*KTc-Sample[[#This Row],[KPz]]*KTb</f>
        <v>2.2430380486862944</v>
      </c>
      <c r="X70">
        <f>-1*(Sample[[#This Row],[KPx]]*KTc-Sample[[#This Row],[KPz]]*KTa)</f>
        <v>2.2430380486862944</v>
      </c>
      <c r="Y70">
        <f>(Sample[[#This Row],[KPx]]*KTb-Sample[[#This Row],[Kpy]]*KTa)</f>
        <v>2.2430380486862944</v>
      </c>
      <c r="Z70">
        <f>-Sample[[#This Row],[Xp]]*a+Sample[[#This Row],[Yp]]*b+Sample[[#This Row],[Zp]]*c_</f>
        <v>0.48607609737258889</v>
      </c>
      <c r="AA70" s="8">
        <f>-IF(Sample[[#This Row],[Column2]]&gt;0,1,-1)*SQRT(Sample[[#This Row],[KPx''i]]^2+Sample[[#This Row],[KPx''j]]^2+Sample[[#This Row],[KPx''k]]^2)/Ksmag/Scale</f>
        <v>-0.29765960368155842</v>
      </c>
      <c r="AB70" s="1">
        <f>SQRT(Sample[[#This Row],[Kpy''i]]^2+Sample[[#This Row],[KPy''j]]^2+Sample[[#This Row],[KPy''k]]^2)/KTmag/Scale</f>
        <v>1.5860674146855203</v>
      </c>
    </row>
    <row r="71" spans="1:28" hidden="1" x14ac:dyDescent="0.25">
      <c r="A71" s="5">
        <v>66</v>
      </c>
      <c r="B71" s="13" t="s">
        <v>43</v>
      </c>
      <c r="C71" s="5"/>
      <c r="D71" s="5"/>
      <c r="E71">
        <v>4</v>
      </c>
      <c r="F71">
        <v>1</v>
      </c>
      <c r="G71">
        <v>9</v>
      </c>
      <c r="H71" s="11">
        <f>Sample[[#This Row],[C]]/Sample[[#This Row],[D]]</f>
        <v>0.25</v>
      </c>
      <c r="I71" s="11">
        <f>Sample[[#This Row],[A]]/Sample[[#This Row],[C]]</f>
        <v>9</v>
      </c>
      <c r="J71" s="11">
        <f>Sample[[#This Row],[D]]/Sample[[#This Row],[A]]</f>
        <v>0.44444444444444442</v>
      </c>
      <c r="K71" s="11">
        <f>Sample[[#This Row],[A]]/Sample[[#This Row],[D]]</f>
        <v>2.25</v>
      </c>
      <c r="L71" s="11">
        <f>Sample[[#This Row],[D]]/Sample[[#This Row],[C]]</f>
        <v>4</v>
      </c>
      <c r="M71" s="11">
        <f>Sample[[#This Row],[C]]/Sample[[#This Row],[A]]</f>
        <v>0.1111111111111111</v>
      </c>
      <c r="N71">
        <f>IF(Sample[[#This Row],[Ap]]=0,10,LOG(Sample[[#This Row],[Ap]]))</f>
        <v>-0.6020599913279624</v>
      </c>
      <c r="O71">
        <f>IF(Sample[[#This Row],[Ei]]=0,10,LOG(Sample[[#This Row],[Ei]]))</f>
        <v>0.95424250943932487</v>
      </c>
      <c r="P71">
        <f>IF(Sample[[#This Row],[Ii]]=0,10,LOG(Sample[[#This Row],[Ii]]))</f>
        <v>-0.35218251811136253</v>
      </c>
      <c r="Q71">
        <f>Kx-Sample[[#This Row],[Xp]]</f>
        <v>0.6020599913279624</v>
      </c>
      <c r="R71">
        <f>Ky-Sample[[#This Row],[Yp]]</f>
        <v>-1.9542425094393248</v>
      </c>
      <c r="S71">
        <f>Kz-Sample[[#This Row],[Zp]]</f>
        <v>1.3521825181113625</v>
      </c>
      <c r="T71">
        <f>Sample[[#This Row],[Kpy]]*KSc-Sample[[#This Row],[KPz]]*KSb</f>
        <v>0.60205999132796229</v>
      </c>
      <c r="U71">
        <f>-1*(Sample[[#This Row],[KPx]]*KSc-Sample[[#This Row],[KPz]]*KSa)</f>
        <v>0.6020599913279624</v>
      </c>
      <c r="V71">
        <f>(Sample[[#This Row],[KPx]]*$R$2-Sample[[#This Row],[Kpy]]*KSa)</f>
        <v>0.6020599913279624</v>
      </c>
      <c r="W71">
        <f>Sample[[#This Row],[Kpy]]*KTc-Sample[[#This Row],[KPz]]*KTb</f>
        <v>3.306425027550687</v>
      </c>
      <c r="X71">
        <f>-1*(Sample[[#This Row],[KPx]]*KTc-Sample[[#This Row],[KPz]]*KTa)</f>
        <v>3.3064250275506875</v>
      </c>
      <c r="Y71">
        <f>(Sample[[#This Row],[KPx]]*KTb-Sample[[#This Row],[Kpy]]*KTa)</f>
        <v>3.306425027550687</v>
      </c>
      <c r="Z71">
        <f>-Sample[[#This Row],[Xp]]*a+Sample[[#This Row],[Yp]]*b+Sample[[#This Row],[Zp]]*c_</f>
        <v>1.2041199826559246</v>
      </c>
      <c r="AA71" s="8">
        <f>-IF(Sample[[#This Row],[Column2]]&gt;0,1,-1)*SQRT(Sample[[#This Row],[KPx''i]]^2+Sample[[#This Row],[KPx''j]]^2+Sample[[#This Row],[KPx''k]]^2)/Ksmag/Scale</f>
        <v>-0.73736988664898651</v>
      </c>
      <c r="AB71" s="1">
        <f>SQRT(Sample[[#This Row],[Kpy''i]]^2+Sample[[#This Row],[KPy''j]]^2+Sample[[#This Row],[KPy''k]]^2)/KTmag/Scale</f>
        <v>2.3379955584660084</v>
      </c>
    </row>
    <row r="72" spans="1:28" hidden="1" x14ac:dyDescent="0.25">
      <c r="A72" s="5">
        <v>67</v>
      </c>
      <c r="B72" s="13" t="s">
        <v>43</v>
      </c>
      <c r="C72" s="5"/>
      <c r="D72" s="5"/>
      <c r="E72">
        <v>1</v>
      </c>
      <c r="F72">
        <v>7</v>
      </c>
      <c r="G72">
        <v>1</v>
      </c>
      <c r="H72" s="11">
        <f>Sample[[#This Row],[C]]/Sample[[#This Row],[D]]</f>
        <v>7</v>
      </c>
      <c r="I72" s="11">
        <f>Sample[[#This Row],[A]]/Sample[[#This Row],[C]]</f>
        <v>0.14285714285714285</v>
      </c>
      <c r="J72" s="11">
        <f>Sample[[#This Row],[D]]/Sample[[#This Row],[A]]</f>
        <v>1</v>
      </c>
      <c r="K72" s="11">
        <f>Sample[[#This Row],[A]]/Sample[[#This Row],[D]]</f>
        <v>1</v>
      </c>
      <c r="L72" s="11">
        <f>Sample[[#This Row],[D]]/Sample[[#This Row],[C]]</f>
        <v>0.14285714285714285</v>
      </c>
      <c r="M72" s="11">
        <f>Sample[[#This Row],[C]]/Sample[[#This Row],[A]]</f>
        <v>7</v>
      </c>
      <c r="N72">
        <f>IF(Sample[[#This Row],[Ap]]=0,10,LOG(Sample[[#This Row],[Ap]]))</f>
        <v>0.84509804001425681</v>
      </c>
      <c r="O72">
        <f>IF(Sample[[#This Row],[Ei]]=0,10,LOG(Sample[[#This Row],[Ei]]))</f>
        <v>-0.84509804001425681</v>
      </c>
      <c r="P72">
        <f>IF(Sample[[#This Row],[Ii]]=0,10,LOG(Sample[[#This Row],[Ii]]))</f>
        <v>0</v>
      </c>
      <c r="Q72">
        <f>Kx-Sample[[#This Row],[Xp]]</f>
        <v>-0.84509804001425681</v>
      </c>
      <c r="R72">
        <f>Ky-Sample[[#This Row],[Yp]]</f>
        <v>-0.15490195998574319</v>
      </c>
      <c r="S72">
        <f>Kz-Sample[[#This Row],[Zp]]</f>
        <v>1</v>
      </c>
      <c r="T72">
        <f>Sample[[#This Row],[Kpy]]*KSc-Sample[[#This Row],[KPz]]*KSb</f>
        <v>-0.84509804001425681</v>
      </c>
      <c r="U72">
        <f>-1*(Sample[[#This Row],[KPx]]*KSc-Sample[[#This Row],[KPz]]*KSa)</f>
        <v>-0.84509804001425681</v>
      </c>
      <c r="V72">
        <f>(Sample[[#This Row],[KPx]]*$R$2-Sample[[#This Row],[Kpy]]*KSa)</f>
        <v>-0.84509804001425681</v>
      </c>
      <c r="W72">
        <f>Sample[[#This Row],[Kpy]]*KTc-Sample[[#This Row],[KPz]]*KTb</f>
        <v>1.1549019599857431</v>
      </c>
      <c r="X72">
        <f>-1*(Sample[[#This Row],[KPx]]*KTc-Sample[[#This Row],[KPz]]*KTa)</f>
        <v>1.1549019599857431</v>
      </c>
      <c r="Y72">
        <f>(Sample[[#This Row],[KPx]]*KTb-Sample[[#This Row],[Kpy]]*KTa)</f>
        <v>1.1549019599857431</v>
      </c>
      <c r="Z72">
        <f>-Sample[[#This Row],[Xp]]*a+Sample[[#This Row],[Yp]]*b+Sample[[#This Row],[Zp]]*c_</f>
        <v>-1.6901960800285136</v>
      </c>
      <c r="AA72" s="8">
        <f>-IF(Sample[[#This Row],[Column2]]&gt;0,1,-1)*SQRT(Sample[[#This Row],[KPx''i]]^2+Sample[[#This Row],[KPx''j]]^2+Sample[[#This Row],[KPx''k]]^2)/Ksmag/Scale</f>
        <v>1.0350294903305448</v>
      </c>
      <c r="AB72" s="1">
        <f>SQRT(Sample[[#This Row],[Kpy''i]]^2+Sample[[#This Row],[KPy''j]]^2+Sample[[#This Row],[KPy''k]]^2)/KTmag/Scale</f>
        <v>0.81663900751155383</v>
      </c>
    </row>
    <row r="73" spans="1:28" hidden="1" x14ac:dyDescent="0.25">
      <c r="A73" s="5">
        <v>68</v>
      </c>
      <c r="B73" s="13" t="s">
        <v>43</v>
      </c>
      <c r="C73" s="5"/>
      <c r="D73" s="5"/>
      <c r="E73">
        <v>6</v>
      </c>
      <c r="F73">
        <v>8</v>
      </c>
      <c r="G73">
        <v>8</v>
      </c>
      <c r="H73" s="11">
        <f>Sample[[#This Row],[C]]/Sample[[#This Row],[D]]</f>
        <v>1.3333333333333333</v>
      </c>
      <c r="I73" s="11">
        <f>Sample[[#This Row],[A]]/Sample[[#This Row],[C]]</f>
        <v>1</v>
      </c>
      <c r="J73" s="11">
        <f>Sample[[#This Row],[D]]/Sample[[#This Row],[A]]</f>
        <v>0.75</v>
      </c>
      <c r="K73" s="11">
        <f>Sample[[#This Row],[A]]/Sample[[#This Row],[D]]</f>
        <v>1.3333333333333333</v>
      </c>
      <c r="L73" s="11">
        <f>Sample[[#This Row],[D]]/Sample[[#This Row],[C]]</f>
        <v>0.75</v>
      </c>
      <c r="M73" s="11">
        <f>Sample[[#This Row],[C]]/Sample[[#This Row],[A]]</f>
        <v>1</v>
      </c>
      <c r="N73">
        <f>IF(Sample[[#This Row],[Ap]]=0,10,LOG(Sample[[#This Row],[Ap]]))</f>
        <v>0.12493873660829993</v>
      </c>
      <c r="O73">
        <f>IF(Sample[[#This Row],[Ei]]=0,10,LOG(Sample[[#This Row],[Ei]]))</f>
        <v>0</v>
      </c>
      <c r="P73">
        <f>IF(Sample[[#This Row],[Ii]]=0,10,LOG(Sample[[#This Row],[Ii]]))</f>
        <v>-0.12493873660829995</v>
      </c>
      <c r="Q73">
        <f>Kx-Sample[[#This Row],[Xp]]</f>
        <v>-0.12493873660829993</v>
      </c>
      <c r="R73">
        <f>Ky-Sample[[#This Row],[Yp]]</f>
        <v>-1</v>
      </c>
      <c r="S73">
        <f>Kz-Sample[[#This Row],[Zp]]</f>
        <v>1.1249387366082999</v>
      </c>
      <c r="T73">
        <f>Sample[[#This Row],[Kpy]]*KSc-Sample[[#This Row],[KPz]]*KSb</f>
        <v>-0.12493873660829991</v>
      </c>
      <c r="U73">
        <f>-1*(Sample[[#This Row],[KPx]]*KSc-Sample[[#This Row],[KPz]]*KSa)</f>
        <v>-0.12493873660829993</v>
      </c>
      <c r="V73">
        <f>(Sample[[#This Row],[KPx]]*$R$2-Sample[[#This Row],[Kpy]]*KSa)</f>
        <v>-0.12493873660829993</v>
      </c>
      <c r="W73">
        <f>Sample[[#This Row],[Kpy]]*KTc-Sample[[#This Row],[KPz]]*KTb</f>
        <v>2.1249387366082999</v>
      </c>
      <c r="X73">
        <f>-1*(Sample[[#This Row],[KPx]]*KTc-Sample[[#This Row],[KPz]]*KTa)</f>
        <v>2.1249387366082999</v>
      </c>
      <c r="Y73">
        <f>(Sample[[#This Row],[KPx]]*KTb-Sample[[#This Row],[Kpy]]*KTa)</f>
        <v>2.1249387366082999</v>
      </c>
      <c r="Z73">
        <f>-Sample[[#This Row],[Xp]]*a+Sample[[#This Row],[Yp]]*b+Sample[[#This Row],[Zp]]*c_</f>
        <v>-0.24987747321659989</v>
      </c>
      <c r="AA73" s="8">
        <f>-IF(Sample[[#This Row],[Column2]]&gt;0,1,-1)*SQRT(Sample[[#This Row],[KPx''i]]^2+Sample[[#This Row],[KPx''j]]^2+Sample[[#This Row],[KPx''k]]^2)/Ksmag/Scale</f>
        <v>0.15301807689915992</v>
      </c>
      <c r="AB73" s="1">
        <f>SQRT(Sample[[#This Row],[Kpy''i]]^2+Sample[[#This Row],[KPy''j]]^2+Sample[[#This Row],[KPy''k]]^2)/KTmag/Scale</f>
        <v>1.502558590261704</v>
      </c>
    </row>
    <row r="74" spans="1:28" hidden="1" x14ac:dyDescent="0.25">
      <c r="A74" s="5">
        <v>69</v>
      </c>
      <c r="B74" s="13" t="s">
        <v>43</v>
      </c>
      <c r="C74" s="5"/>
      <c r="D74" s="5"/>
      <c r="E74">
        <v>7</v>
      </c>
      <c r="F74">
        <v>3</v>
      </c>
      <c r="G74">
        <v>2</v>
      </c>
      <c r="H74" s="11">
        <f>Sample[[#This Row],[C]]/Sample[[#This Row],[D]]</f>
        <v>0.42857142857142855</v>
      </c>
      <c r="I74" s="11">
        <f>Sample[[#This Row],[A]]/Sample[[#This Row],[C]]</f>
        <v>0.66666666666666663</v>
      </c>
      <c r="J74" s="11">
        <f>Sample[[#This Row],[D]]/Sample[[#This Row],[A]]</f>
        <v>3.5</v>
      </c>
      <c r="K74" s="11">
        <f>Sample[[#This Row],[A]]/Sample[[#This Row],[D]]</f>
        <v>0.2857142857142857</v>
      </c>
      <c r="L74" s="11">
        <f>Sample[[#This Row],[D]]/Sample[[#This Row],[C]]</f>
        <v>2.3333333333333335</v>
      </c>
      <c r="M74" s="11">
        <f>Sample[[#This Row],[C]]/Sample[[#This Row],[A]]</f>
        <v>1.5</v>
      </c>
      <c r="N74">
        <f>IF(Sample[[#This Row],[Ap]]=0,10,LOG(Sample[[#This Row],[Ap]]))</f>
        <v>-0.36797678529459443</v>
      </c>
      <c r="O74">
        <f>IF(Sample[[#This Row],[Ei]]=0,10,LOG(Sample[[#This Row],[Ei]]))</f>
        <v>-0.17609125905568127</v>
      </c>
      <c r="P74">
        <f>IF(Sample[[#This Row],[Ii]]=0,10,LOG(Sample[[#This Row],[Ii]]))</f>
        <v>0.54406804435027567</v>
      </c>
      <c r="Q74">
        <f>Kx-Sample[[#This Row],[Xp]]</f>
        <v>0.36797678529459443</v>
      </c>
      <c r="R74">
        <f>Ky-Sample[[#This Row],[Yp]]</f>
        <v>-0.82390874094431876</v>
      </c>
      <c r="S74">
        <f>Kz-Sample[[#This Row],[Zp]]</f>
        <v>0.45593195564972433</v>
      </c>
      <c r="T74">
        <f>Sample[[#This Row],[Kpy]]*KSc-Sample[[#This Row],[KPz]]*KSb</f>
        <v>0.36797678529459443</v>
      </c>
      <c r="U74">
        <f>-1*(Sample[[#This Row],[KPx]]*KSc-Sample[[#This Row],[KPz]]*KSa)</f>
        <v>0.36797678529459443</v>
      </c>
      <c r="V74">
        <f>(Sample[[#This Row],[KPx]]*$R$2-Sample[[#This Row],[Kpy]]*KSa)</f>
        <v>0.36797678529459443</v>
      </c>
      <c r="W74">
        <f>Sample[[#This Row],[Kpy]]*KTc-Sample[[#This Row],[KPz]]*KTb</f>
        <v>1.279840696594043</v>
      </c>
      <c r="X74">
        <f>-1*(Sample[[#This Row],[KPx]]*KTc-Sample[[#This Row],[KPz]]*KTa)</f>
        <v>1.279840696594043</v>
      </c>
      <c r="Y74">
        <f>(Sample[[#This Row],[KPx]]*KTb-Sample[[#This Row],[Kpy]]*KTa)</f>
        <v>1.279840696594043</v>
      </c>
      <c r="Z74">
        <f>-Sample[[#This Row],[Xp]]*a+Sample[[#This Row],[Yp]]*b+Sample[[#This Row],[Zp]]*c_</f>
        <v>0.73595357058918887</v>
      </c>
      <c r="AA74" s="8">
        <f>-IF(Sample[[#This Row],[Column2]]&gt;0,1,-1)*SQRT(Sample[[#This Row],[KPx''i]]^2+Sample[[#This Row],[KPx''j]]^2+Sample[[#This Row],[KPx''k]]^2)/Ksmag/Scale</f>
        <v>-0.45067768058071839</v>
      </c>
      <c r="AB74" s="1">
        <f>SQRT(Sample[[#This Row],[Kpy''i]]^2+Sample[[#This Row],[KPy''j]]^2+Sample[[#This Row],[KPy''k]]^2)/KTmag/Scale</f>
        <v>0.90498403540016259</v>
      </c>
    </row>
    <row r="75" spans="1:28" hidden="1" x14ac:dyDescent="0.25">
      <c r="A75" s="5">
        <v>70</v>
      </c>
      <c r="B75" s="13" t="s">
        <v>43</v>
      </c>
      <c r="C75" s="5"/>
      <c r="D75" s="5"/>
      <c r="E75">
        <v>3</v>
      </c>
      <c r="F75">
        <v>7</v>
      </c>
      <c r="G75">
        <v>7</v>
      </c>
      <c r="H75" s="11">
        <f>Sample[[#This Row],[C]]/Sample[[#This Row],[D]]</f>
        <v>2.3333333333333335</v>
      </c>
      <c r="I75" s="11">
        <f>Sample[[#This Row],[A]]/Sample[[#This Row],[C]]</f>
        <v>1</v>
      </c>
      <c r="J75" s="11">
        <f>Sample[[#This Row],[D]]/Sample[[#This Row],[A]]</f>
        <v>0.42857142857142855</v>
      </c>
      <c r="K75" s="11">
        <f>Sample[[#This Row],[A]]/Sample[[#This Row],[D]]</f>
        <v>2.3333333333333335</v>
      </c>
      <c r="L75" s="11">
        <f>Sample[[#This Row],[D]]/Sample[[#This Row],[C]]</f>
        <v>0.42857142857142855</v>
      </c>
      <c r="M75" s="11">
        <f>Sample[[#This Row],[C]]/Sample[[#This Row],[A]]</f>
        <v>1</v>
      </c>
      <c r="N75">
        <f>IF(Sample[[#This Row],[Ap]]=0,10,LOG(Sample[[#This Row],[Ap]]))</f>
        <v>0.36797678529459443</v>
      </c>
      <c r="O75">
        <f>IF(Sample[[#This Row],[Ei]]=0,10,LOG(Sample[[#This Row],[Ei]]))</f>
        <v>0</v>
      </c>
      <c r="P75">
        <f>IF(Sample[[#This Row],[Ii]]=0,10,LOG(Sample[[#This Row],[Ii]]))</f>
        <v>-0.36797678529459443</v>
      </c>
      <c r="Q75">
        <f>Kx-Sample[[#This Row],[Xp]]</f>
        <v>-0.36797678529459443</v>
      </c>
      <c r="R75">
        <f>Ky-Sample[[#This Row],[Yp]]</f>
        <v>-1</v>
      </c>
      <c r="S75">
        <f>Kz-Sample[[#This Row],[Zp]]</f>
        <v>1.3679767852945943</v>
      </c>
      <c r="T75">
        <f>Sample[[#This Row],[Kpy]]*KSc-Sample[[#This Row],[KPz]]*KSb</f>
        <v>-0.36797678529459432</v>
      </c>
      <c r="U75">
        <f>-1*(Sample[[#This Row],[KPx]]*KSc-Sample[[#This Row],[KPz]]*KSa)</f>
        <v>-0.36797678529459443</v>
      </c>
      <c r="V75">
        <f>(Sample[[#This Row],[KPx]]*$R$2-Sample[[#This Row],[Kpy]]*KSa)</f>
        <v>-0.36797678529459443</v>
      </c>
      <c r="W75">
        <f>Sample[[#This Row],[Kpy]]*KTc-Sample[[#This Row],[KPz]]*KTb</f>
        <v>2.3679767852945943</v>
      </c>
      <c r="X75">
        <f>-1*(Sample[[#This Row],[KPx]]*KTc-Sample[[#This Row],[KPz]]*KTa)</f>
        <v>2.3679767852945943</v>
      </c>
      <c r="Y75">
        <f>(Sample[[#This Row],[KPx]]*KTb-Sample[[#This Row],[Kpy]]*KTa)</f>
        <v>2.3679767852945943</v>
      </c>
      <c r="Z75">
        <f>-Sample[[#This Row],[Xp]]*a+Sample[[#This Row],[Yp]]*b+Sample[[#This Row],[Zp]]*c_</f>
        <v>-0.73595357058918887</v>
      </c>
      <c r="AA75" s="8">
        <f>-IF(Sample[[#This Row],[Column2]]&gt;0,1,-1)*SQRT(Sample[[#This Row],[KPx''i]]^2+Sample[[#This Row],[KPx''j]]^2+Sample[[#This Row],[KPx''k]]^2)/Ksmag/Scale</f>
        <v>0.45067768058071828</v>
      </c>
      <c r="AB75" s="1">
        <f>SQRT(Sample[[#This Row],[Kpy''i]]^2+Sample[[#This Row],[KPy''j]]^2+Sample[[#This Row],[KPy''k]]^2)/KTmag/Scale</f>
        <v>1.6744124425741289</v>
      </c>
    </row>
    <row r="76" spans="1:28" hidden="1" x14ac:dyDescent="0.25">
      <c r="A76" s="5">
        <v>71</v>
      </c>
      <c r="B76" s="13" t="s">
        <v>43</v>
      </c>
      <c r="C76" s="5"/>
      <c r="D76" s="5"/>
      <c r="E76">
        <v>2</v>
      </c>
      <c r="F76">
        <v>3</v>
      </c>
      <c r="G76">
        <v>9</v>
      </c>
      <c r="H76" s="11">
        <f>Sample[[#This Row],[C]]/Sample[[#This Row],[D]]</f>
        <v>1.5</v>
      </c>
      <c r="I76" s="11">
        <f>Sample[[#This Row],[A]]/Sample[[#This Row],[C]]</f>
        <v>3</v>
      </c>
      <c r="J76" s="11">
        <f>Sample[[#This Row],[D]]/Sample[[#This Row],[A]]</f>
        <v>0.22222222222222221</v>
      </c>
      <c r="K76" s="11">
        <f>Sample[[#This Row],[A]]/Sample[[#This Row],[D]]</f>
        <v>4.5</v>
      </c>
      <c r="L76" s="11">
        <f>Sample[[#This Row],[D]]/Sample[[#This Row],[C]]</f>
        <v>0.66666666666666663</v>
      </c>
      <c r="M76" s="11">
        <f>Sample[[#This Row],[C]]/Sample[[#This Row],[A]]</f>
        <v>0.33333333333333331</v>
      </c>
      <c r="N76">
        <f>IF(Sample[[#This Row],[Ap]]=0,10,LOG(Sample[[#This Row],[Ap]]))</f>
        <v>0.17609125905568124</v>
      </c>
      <c r="O76">
        <f>IF(Sample[[#This Row],[Ei]]=0,10,LOG(Sample[[#This Row],[Ei]]))</f>
        <v>0.47712125471966244</v>
      </c>
      <c r="P76">
        <f>IF(Sample[[#This Row],[Ii]]=0,10,LOG(Sample[[#This Row],[Ii]]))</f>
        <v>-0.65321251377534373</v>
      </c>
      <c r="Q76">
        <f>Kx-Sample[[#This Row],[Xp]]</f>
        <v>-0.17609125905568124</v>
      </c>
      <c r="R76">
        <f>Ky-Sample[[#This Row],[Yp]]</f>
        <v>-1.4771212547196624</v>
      </c>
      <c r="S76">
        <f>Kz-Sample[[#This Row],[Zp]]</f>
        <v>1.6532125137753437</v>
      </c>
      <c r="T76">
        <f>Sample[[#This Row],[Kpy]]*KSc-Sample[[#This Row],[KPz]]*KSb</f>
        <v>-0.17609125905568135</v>
      </c>
      <c r="U76">
        <f>-1*(Sample[[#This Row],[KPx]]*KSc-Sample[[#This Row],[KPz]]*KSa)</f>
        <v>-0.17609125905568124</v>
      </c>
      <c r="V76">
        <f>(Sample[[#This Row],[KPx]]*$R$2-Sample[[#This Row],[Kpy]]*KSa)</f>
        <v>-0.17609125905568124</v>
      </c>
      <c r="W76">
        <f>Sample[[#This Row],[Kpy]]*KTc-Sample[[#This Row],[KPz]]*KTb</f>
        <v>3.1303337684950061</v>
      </c>
      <c r="X76">
        <f>-1*(Sample[[#This Row],[KPx]]*KTc-Sample[[#This Row],[KPz]]*KTa)</f>
        <v>3.1303337684950061</v>
      </c>
      <c r="Y76">
        <f>(Sample[[#This Row],[KPx]]*KTb-Sample[[#This Row],[Kpy]]*KTa)</f>
        <v>3.1303337684950061</v>
      </c>
      <c r="Z76">
        <f>-Sample[[#This Row],[Xp]]*a+Sample[[#This Row],[Yp]]*b+Sample[[#This Row],[Zp]]*c_</f>
        <v>-0.35218251811136259</v>
      </c>
      <c r="AA76" s="8">
        <f>-IF(Sample[[#This Row],[Column2]]&gt;0,1,-1)*SQRT(Sample[[#This Row],[KPx''i]]^2+Sample[[#This Row],[KPx''j]]^2+Sample[[#This Row],[KPx''k]]^2)/Ksmag/Scale</f>
        <v>0.21566686642533334</v>
      </c>
      <c r="AB76" s="1">
        <f>SQRT(Sample[[#This Row],[Kpy''i]]^2+Sample[[#This Row],[KPy''j]]^2+Sample[[#This Row],[KPy''k]]^2)/KTmag/Scale</f>
        <v>2.2134802350800591</v>
      </c>
    </row>
    <row r="77" spans="1:28" hidden="1" x14ac:dyDescent="0.25">
      <c r="A77" s="5">
        <v>72</v>
      </c>
      <c r="B77" s="13" t="s">
        <v>43</v>
      </c>
      <c r="C77" s="5"/>
      <c r="D77" s="5"/>
      <c r="E77">
        <v>6</v>
      </c>
      <c r="F77">
        <v>10</v>
      </c>
      <c r="G77">
        <v>9</v>
      </c>
      <c r="H77" s="11">
        <f>Sample[[#This Row],[C]]/Sample[[#This Row],[D]]</f>
        <v>1.6666666666666667</v>
      </c>
      <c r="I77" s="11">
        <f>Sample[[#This Row],[A]]/Sample[[#This Row],[C]]</f>
        <v>0.9</v>
      </c>
      <c r="J77" s="11">
        <f>Sample[[#This Row],[D]]/Sample[[#This Row],[A]]</f>
        <v>0.66666666666666663</v>
      </c>
      <c r="K77" s="11">
        <f>Sample[[#This Row],[A]]/Sample[[#This Row],[D]]</f>
        <v>1.5</v>
      </c>
      <c r="L77" s="11">
        <f>Sample[[#This Row],[D]]/Sample[[#This Row],[C]]</f>
        <v>0.6</v>
      </c>
      <c r="M77" s="11">
        <f>Sample[[#This Row],[C]]/Sample[[#This Row],[A]]</f>
        <v>1.1111111111111112</v>
      </c>
      <c r="N77">
        <f>IF(Sample[[#This Row],[Ap]]=0,10,LOG(Sample[[#This Row],[Ap]]))</f>
        <v>0.22184874961635639</v>
      </c>
      <c r="O77">
        <f>IF(Sample[[#This Row],[Ei]]=0,10,LOG(Sample[[#This Row],[Ei]]))</f>
        <v>-4.5757490560675115E-2</v>
      </c>
      <c r="P77">
        <f>IF(Sample[[#This Row],[Ii]]=0,10,LOG(Sample[[#This Row],[Ii]]))</f>
        <v>-0.17609125905568127</v>
      </c>
      <c r="Q77">
        <f>Kx-Sample[[#This Row],[Xp]]</f>
        <v>-0.22184874961635639</v>
      </c>
      <c r="R77">
        <f>Ky-Sample[[#This Row],[Yp]]</f>
        <v>-0.95424250943932487</v>
      </c>
      <c r="S77">
        <f>Kz-Sample[[#This Row],[Zp]]</f>
        <v>1.1760912590556813</v>
      </c>
      <c r="T77">
        <f>Sample[[#This Row],[Kpy]]*KSc-Sample[[#This Row],[KPz]]*KSb</f>
        <v>-0.22184874961635648</v>
      </c>
      <c r="U77">
        <f>-1*(Sample[[#This Row],[KPx]]*KSc-Sample[[#This Row],[KPz]]*KSa)</f>
        <v>-0.22184874961635639</v>
      </c>
      <c r="V77">
        <f>(Sample[[#This Row],[KPx]]*$R$2-Sample[[#This Row],[Kpy]]*KSa)</f>
        <v>-0.22184874961635639</v>
      </c>
      <c r="W77">
        <f>Sample[[#This Row],[Kpy]]*KTc-Sample[[#This Row],[KPz]]*KTb</f>
        <v>2.1303337684950061</v>
      </c>
      <c r="X77">
        <f>-1*(Sample[[#This Row],[KPx]]*KTc-Sample[[#This Row],[KPz]]*KTa)</f>
        <v>2.1303337684950061</v>
      </c>
      <c r="Y77">
        <f>(Sample[[#This Row],[KPx]]*KTb-Sample[[#This Row],[Kpy]]*KTa)</f>
        <v>2.1303337684950061</v>
      </c>
      <c r="Z77">
        <f>-Sample[[#This Row],[Xp]]*a+Sample[[#This Row],[Yp]]*b+Sample[[#This Row],[Zp]]*c_</f>
        <v>-0.44369749923271273</v>
      </c>
      <c r="AA77" s="8">
        <f>-IF(Sample[[#This Row],[Column2]]&gt;0,1,-1)*SQRT(Sample[[#This Row],[KPx''i]]^2+Sample[[#This Row],[KPx''j]]^2+Sample[[#This Row],[KPx''k]]^2)/Ksmag/Scale</f>
        <v>0.27170811831726921</v>
      </c>
      <c r="AB77" s="1">
        <f>SQRT(Sample[[#This Row],[Kpy''i]]^2+Sample[[#This Row],[KPy''j]]^2+Sample[[#This Row],[KPy''k]]^2)/KTmag/Scale</f>
        <v>1.5063734538935116</v>
      </c>
    </row>
    <row r="78" spans="1:28" hidden="1" x14ac:dyDescent="0.25">
      <c r="A78" s="5">
        <v>73</v>
      </c>
      <c r="B78" s="13" t="s">
        <v>43</v>
      </c>
      <c r="C78" s="5"/>
      <c r="D78" s="5"/>
      <c r="E78">
        <v>8</v>
      </c>
      <c r="F78">
        <v>6</v>
      </c>
      <c r="G78">
        <v>8</v>
      </c>
      <c r="H78" s="11">
        <f>Sample[[#This Row],[C]]/Sample[[#This Row],[D]]</f>
        <v>0.75</v>
      </c>
      <c r="I78" s="11">
        <f>Sample[[#This Row],[A]]/Sample[[#This Row],[C]]</f>
        <v>1.3333333333333333</v>
      </c>
      <c r="J78" s="11">
        <f>Sample[[#This Row],[D]]/Sample[[#This Row],[A]]</f>
        <v>1</v>
      </c>
      <c r="K78" s="11">
        <f>Sample[[#This Row],[A]]/Sample[[#This Row],[D]]</f>
        <v>1</v>
      </c>
      <c r="L78" s="11">
        <f>Sample[[#This Row],[D]]/Sample[[#This Row],[C]]</f>
        <v>1.3333333333333333</v>
      </c>
      <c r="M78" s="11">
        <f>Sample[[#This Row],[C]]/Sample[[#This Row],[A]]</f>
        <v>0.75</v>
      </c>
      <c r="N78">
        <f>IF(Sample[[#This Row],[Ap]]=0,10,LOG(Sample[[#This Row],[Ap]]))</f>
        <v>-0.12493873660829995</v>
      </c>
      <c r="O78">
        <f>IF(Sample[[#This Row],[Ei]]=0,10,LOG(Sample[[#This Row],[Ei]]))</f>
        <v>0.12493873660829993</v>
      </c>
      <c r="P78">
        <f>IF(Sample[[#This Row],[Ii]]=0,10,LOG(Sample[[#This Row],[Ii]]))</f>
        <v>0</v>
      </c>
      <c r="Q78">
        <f>Kx-Sample[[#This Row],[Xp]]</f>
        <v>0.12493873660829995</v>
      </c>
      <c r="R78">
        <f>Ky-Sample[[#This Row],[Yp]]</f>
        <v>-1.1249387366082999</v>
      </c>
      <c r="S78">
        <f>Kz-Sample[[#This Row],[Zp]]</f>
        <v>1</v>
      </c>
      <c r="T78">
        <f>Sample[[#This Row],[Kpy]]*KSc-Sample[[#This Row],[KPz]]*KSb</f>
        <v>0.12493873660829991</v>
      </c>
      <c r="U78">
        <f>-1*(Sample[[#This Row],[KPx]]*KSc-Sample[[#This Row],[KPz]]*KSa)</f>
        <v>0.12493873660829995</v>
      </c>
      <c r="V78">
        <f>(Sample[[#This Row],[KPx]]*$R$2-Sample[[#This Row],[Kpy]]*KSa)</f>
        <v>0.12493873660829995</v>
      </c>
      <c r="W78">
        <f>Sample[[#This Row],[Kpy]]*KTc-Sample[[#This Row],[KPz]]*KTb</f>
        <v>2.1249387366082999</v>
      </c>
      <c r="X78">
        <f>-1*(Sample[[#This Row],[KPx]]*KTc-Sample[[#This Row],[KPz]]*KTa)</f>
        <v>2.1249387366082999</v>
      </c>
      <c r="Y78">
        <f>(Sample[[#This Row],[KPx]]*KTb-Sample[[#This Row],[Kpy]]*KTa)</f>
        <v>2.1249387366082999</v>
      </c>
      <c r="Z78">
        <f>-Sample[[#This Row],[Xp]]*a+Sample[[#This Row],[Yp]]*b+Sample[[#This Row],[Zp]]*c_</f>
        <v>0.24987747321659987</v>
      </c>
      <c r="AA78" s="8">
        <f>-IF(Sample[[#This Row],[Column2]]&gt;0,1,-1)*SQRT(Sample[[#This Row],[KPx''i]]^2+Sample[[#This Row],[KPx''j]]^2+Sample[[#This Row],[KPx''k]]^2)/Ksmag/Scale</f>
        <v>-0.15301807689915992</v>
      </c>
      <c r="AB78" s="1">
        <f>SQRT(Sample[[#This Row],[Kpy''i]]^2+Sample[[#This Row],[KPy''j]]^2+Sample[[#This Row],[KPy''k]]^2)/KTmag/Scale</f>
        <v>1.502558590261704</v>
      </c>
    </row>
    <row r="79" spans="1:28" hidden="1" x14ac:dyDescent="0.25">
      <c r="A79" s="5">
        <v>74</v>
      </c>
      <c r="B79" s="13" t="s">
        <v>43</v>
      </c>
      <c r="C79" s="5"/>
      <c r="D79" s="5"/>
      <c r="E79">
        <v>8</v>
      </c>
      <c r="F79">
        <v>2</v>
      </c>
      <c r="G79">
        <v>10</v>
      </c>
      <c r="H79" s="11">
        <f>Sample[[#This Row],[C]]/Sample[[#This Row],[D]]</f>
        <v>0.25</v>
      </c>
      <c r="I79" s="11">
        <f>Sample[[#This Row],[A]]/Sample[[#This Row],[C]]</f>
        <v>5</v>
      </c>
      <c r="J79" s="11">
        <f>Sample[[#This Row],[D]]/Sample[[#This Row],[A]]</f>
        <v>0.8</v>
      </c>
      <c r="K79" s="11">
        <f>Sample[[#This Row],[A]]/Sample[[#This Row],[D]]</f>
        <v>1.25</v>
      </c>
      <c r="L79" s="11">
        <f>Sample[[#This Row],[D]]/Sample[[#This Row],[C]]</f>
        <v>4</v>
      </c>
      <c r="M79" s="11">
        <f>Sample[[#This Row],[C]]/Sample[[#This Row],[A]]</f>
        <v>0.2</v>
      </c>
      <c r="N79">
        <f>IF(Sample[[#This Row],[Ap]]=0,10,LOG(Sample[[#This Row],[Ap]]))</f>
        <v>-0.6020599913279624</v>
      </c>
      <c r="O79">
        <f>IF(Sample[[#This Row],[Ei]]=0,10,LOG(Sample[[#This Row],[Ei]]))</f>
        <v>0.69897000433601886</v>
      </c>
      <c r="P79">
        <f>IF(Sample[[#This Row],[Ii]]=0,10,LOG(Sample[[#This Row],[Ii]]))</f>
        <v>-9.6910013008056392E-2</v>
      </c>
      <c r="Q79">
        <f>Kx-Sample[[#This Row],[Xp]]</f>
        <v>0.6020599913279624</v>
      </c>
      <c r="R79">
        <f>Ky-Sample[[#This Row],[Yp]]</f>
        <v>-1.6989700043360187</v>
      </c>
      <c r="S79">
        <f>Kz-Sample[[#This Row],[Zp]]</f>
        <v>1.0969100130080565</v>
      </c>
      <c r="T79">
        <f>Sample[[#This Row],[Kpy]]*KSc-Sample[[#This Row],[KPz]]*KSb</f>
        <v>0.60205999132796229</v>
      </c>
      <c r="U79">
        <f>-1*(Sample[[#This Row],[KPx]]*KSc-Sample[[#This Row],[KPz]]*KSa)</f>
        <v>0.6020599913279624</v>
      </c>
      <c r="V79">
        <f>(Sample[[#This Row],[KPx]]*$R$2-Sample[[#This Row],[Kpy]]*KSa)</f>
        <v>0.6020599913279624</v>
      </c>
      <c r="W79">
        <f>Sample[[#This Row],[Kpy]]*KTc-Sample[[#This Row],[KPz]]*KTb</f>
        <v>2.795880017344075</v>
      </c>
      <c r="X79">
        <f>-1*(Sample[[#This Row],[KPx]]*KTc-Sample[[#This Row],[KPz]]*KTa)</f>
        <v>2.7958800173440754</v>
      </c>
      <c r="Y79">
        <f>(Sample[[#This Row],[KPx]]*KTb-Sample[[#This Row],[Kpy]]*KTa)</f>
        <v>2.795880017344075</v>
      </c>
      <c r="Z79">
        <f>-Sample[[#This Row],[Xp]]*a+Sample[[#This Row],[Yp]]*b+Sample[[#This Row],[Zp]]*c_</f>
        <v>1.204119982655925</v>
      </c>
      <c r="AA79" s="8">
        <f>-IF(Sample[[#This Row],[Column2]]&gt;0,1,-1)*SQRT(Sample[[#This Row],[KPx''i]]^2+Sample[[#This Row],[KPx''j]]^2+Sample[[#This Row],[KPx''k]]^2)/Ksmag/Scale</f>
        <v>-0.73736988664898651</v>
      </c>
      <c r="AB79" s="1">
        <f>SQRT(Sample[[#This Row],[Kpy''i]]^2+Sample[[#This Row],[KPy''j]]^2+Sample[[#This Row],[KPy''k]]^2)/KTmag/Scale</f>
        <v>1.9769857196479579</v>
      </c>
    </row>
    <row r="80" spans="1:28" hidden="1" x14ac:dyDescent="0.25">
      <c r="A80" s="5">
        <v>75</v>
      </c>
      <c r="B80" s="13" t="s">
        <v>43</v>
      </c>
      <c r="C80" s="5"/>
      <c r="D80" s="5"/>
      <c r="E80">
        <v>7</v>
      </c>
      <c r="F80">
        <v>6</v>
      </c>
      <c r="G80">
        <v>4</v>
      </c>
      <c r="H80" s="11">
        <f>Sample[[#This Row],[C]]/Sample[[#This Row],[D]]</f>
        <v>0.8571428571428571</v>
      </c>
      <c r="I80" s="11">
        <f>Sample[[#This Row],[A]]/Sample[[#This Row],[C]]</f>
        <v>0.66666666666666663</v>
      </c>
      <c r="J80" s="11">
        <f>Sample[[#This Row],[D]]/Sample[[#This Row],[A]]</f>
        <v>1.75</v>
      </c>
      <c r="K80" s="11">
        <f>Sample[[#This Row],[A]]/Sample[[#This Row],[D]]</f>
        <v>0.5714285714285714</v>
      </c>
      <c r="L80" s="11">
        <f>Sample[[#This Row],[D]]/Sample[[#This Row],[C]]</f>
        <v>1.1666666666666667</v>
      </c>
      <c r="M80" s="11">
        <f>Sample[[#This Row],[C]]/Sample[[#This Row],[A]]</f>
        <v>1.5</v>
      </c>
      <c r="N80">
        <f>IF(Sample[[#This Row],[Ap]]=0,10,LOG(Sample[[#This Row],[Ap]]))</f>
        <v>-6.6946789630613221E-2</v>
      </c>
      <c r="O80">
        <f>IF(Sample[[#This Row],[Ei]]=0,10,LOG(Sample[[#This Row],[Ei]]))</f>
        <v>-0.17609125905568127</v>
      </c>
      <c r="P80">
        <f>IF(Sample[[#This Row],[Ii]]=0,10,LOG(Sample[[#This Row],[Ii]]))</f>
        <v>0.24303804868629444</v>
      </c>
      <c r="Q80">
        <f>Kx-Sample[[#This Row],[Xp]]</f>
        <v>6.6946789630613221E-2</v>
      </c>
      <c r="R80">
        <f>Ky-Sample[[#This Row],[Yp]]</f>
        <v>-0.82390874094431876</v>
      </c>
      <c r="S80">
        <f>Kz-Sample[[#This Row],[Zp]]</f>
        <v>0.75696195131370558</v>
      </c>
      <c r="T80">
        <f>Sample[[#This Row],[Kpy]]*KSc-Sample[[#This Row],[KPz]]*KSb</f>
        <v>6.6946789630613179E-2</v>
      </c>
      <c r="U80">
        <f>-1*(Sample[[#This Row],[KPx]]*KSc-Sample[[#This Row],[KPz]]*KSa)</f>
        <v>6.6946789630613221E-2</v>
      </c>
      <c r="V80">
        <f>(Sample[[#This Row],[KPx]]*$R$2-Sample[[#This Row],[Kpy]]*KSa)</f>
        <v>6.6946789630613221E-2</v>
      </c>
      <c r="W80">
        <f>Sample[[#This Row],[Kpy]]*KTc-Sample[[#This Row],[KPz]]*KTb</f>
        <v>1.5808706922580242</v>
      </c>
      <c r="X80">
        <f>-1*(Sample[[#This Row],[KPx]]*KTc-Sample[[#This Row],[KPz]]*KTa)</f>
        <v>1.5808706922580245</v>
      </c>
      <c r="Y80">
        <f>(Sample[[#This Row],[KPx]]*KTb-Sample[[#This Row],[Kpy]]*KTa)</f>
        <v>1.5808706922580242</v>
      </c>
      <c r="Z80">
        <f>-Sample[[#This Row],[Xp]]*a+Sample[[#This Row],[Yp]]*b+Sample[[#This Row],[Zp]]*c_</f>
        <v>0.13389357926122636</v>
      </c>
      <c r="AA80" s="8">
        <f>-IF(Sample[[#This Row],[Column2]]&gt;0,1,-1)*SQRT(Sample[[#This Row],[KPx''i]]^2+Sample[[#This Row],[KPx''j]]^2+Sample[[#This Row],[KPx''k]]^2)/Ksmag/Scale</f>
        <v>-8.1992737256225134E-2</v>
      </c>
      <c r="AB80" s="1">
        <f>SQRT(Sample[[#This Row],[Kpy''i]]^2+Sample[[#This Row],[KPy''j]]^2+Sample[[#This Row],[KPy''k]]^2)/KTmag/Scale</f>
        <v>1.1178443866747207</v>
      </c>
    </row>
    <row r="81" spans="1:28" hidden="1" x14ac:dyDescent="0.25">
      <c r="A81" s="5">
        <v>76</v>
      </c>
      <c r="B81" s="13" t="s">
        <v>43</v>
      </c>
      <c r="C81" s="5"/>
      <c r="D81" s="5"/>
      <c r="E81">
        <v>2</v>
      </c>
      <c r="F81">
        <v>10</v>
      </c>
      <c r="G81">
        <v>3</v>
      </c>
      <c r="H81" s="11">
        <f>Sample[[#This Row],[C]]/Sample[[#This Row],[D]]</f>
        <v>5</v>
      </c>
      <c r="I81" s="11">
        <f>Sample[[#This Row],[A]]/Sample[[#This Row],[C]]</f>
        <v>0.3</v>
      </c>
      <c r="J81" s="11">
        <f>Sample[[#This Row],[D]]/Sample[[#This Row],[A]]</f>
        <v>0.66666666666666663</v>
      </c>
      <c r="K81" s="11">
        <f>Sample[[#This Row],[A]]/Sample[[#This Row],[D]]</f>
        <v>1.5</v>
      </c>
      <c r="L81" s="11">
        <f>Sample[[#This Row],[D]]/Sample[[#This Row],[C]]</f>
        <v>0.2</v>
      </c>
      <c r="M81" s="11">
        <f>Sample[[#This Row],[C]]/Sample[[#This Row],[A]]</f>
        <v>3.3333333333333335</v>
      </c>
      <c r="N81">
        <f>IF(Sample[[#This Row],[Ap]]=0,10,LOG(Sample[[#This Row],[Ap]]))</f>
        <v>0.69897000433601886</v>
      </c>
      <c r="O81">
        <f>IF(Sample[[#This Row],[Ei]]=0,10,LOG(Sample[[#This Row],[Ei]]))</f>
        <v>-0.52287874528033762</v>
      </c>
      <c r="P81">
        <f>IF(Sample[[#This Row],[Ii]]=0,10,LOG(Sample[[#This Row],[Ii]]))</f>
        <v>-0.17609125905568127</v>
      </c>
      <c r="Q81">
        <f>Kx-Sample[[#This Row],[Xp]]</f>
        <v>-0.69897000433601886</v>
      </c>
      <c r="R81">
        <f>Ky-Sample[[#This Row],[Yp]]</f>
        <v>-0.47712125471966238</v>
      </c>
      <c r="S81">
        <f>Kz-Sample[[#This Row],[Zp]]</f>
        <v>1.1760912590556813</v>
      </c>
      <c r="T81">
        <f>Sample[[#This Row],[Kpy]]*KSc-Sample[[#This Row],[KPz]]*KSb</f>
        <v>-0.69897000433601897</v>
      </c>
      <c r="U81">
        <f>-1*(Sample[[#This Row],[KPx]]*KSc-Sample[[#This Row],[KPz]]*KSa)</f>
        <v>-0.69897000433601886</v>
      </c>
      <c r="V81">
        <f>(Sample[[#This Row],[KPx]]*$R$2-Sample[[#This Row],[Kpy]]*KSa)</f>
        <v>-0.69897000433601886</v>
      </c>
      <c r="W81">
        <f>Sample[[#This Row],[Kpy]]*KTc-Sample[[#This Row],[KPz]]*KTb</f>
        <v>1.6532125137753437</v>
      </c>
      <c r="X81">
        <f>-1*(Sample[[#This Row],[KPx]]*KTc-Sample[[#This Row],[KPz]]*KTa)</f>
        <v>1.653212513775344</v>
      </c>
      <c r="Y81">
        <f>(Sample[[#This Row],[KPx]]*KTb-Sample[[#This Row],[Kpy]]*KTa)</f>
        <v>1.6532125137753435</v>
      </c>
      <c r="Z81">
        <f>-Sample[[#This Row],[Xp]]*a+Sample[[#This Row],[Yp]]*b+Sample[[#This Row],[Zp]]*c_</f>
        <v>-1.3979400086720377</v>
      </c>
      <c r="AA81" s="8">
        <f>-IF(Sample[[#This Row],[Column2]]&gt;0,1,-1)*SQRT(Sample[[#This Row],[KPx''i]]^2+Sample[[#This Row],[KPx''j]]^2+Sample[[#This Row],[KPx''k]]^2)/Ksmag/Scale</f>
        <v>0.85605992806709585</v>
      </c>
      <c r="AB81" s="1">
        <f>SQRT(Sample[[#This Row],[Kpy''i]]^2+Sample[[#This Row],[KPy''j]]^2+Sample[[#This Row],[KPy''k]]^2)/KTmag/Scale</f>
        <v>1.1689977792330042</v>
      </c>
    </row>
    <row r="82" spans="1:28" hidden="1" x14ac:dyDescent="0.25">
      <c r="A82" s="5">
        <v>77</v>
      </c>
      <c r="B82" s="13" t="s">
        <v>43</v>
      </c>
      <c r="C82" s="5"/>
      <c r="D82" s="5"/>
      <c r="E82">
        <v>8</v>
      </c>
      <c r="F82">
        <v>7</v>
      </c>
      <c r="G82">
        <v>1</v>
      </c>
      <c r="H82" s="11">
        <f>Sample[[#This Row],[C]]/Sample[[#This Row],[D]]</f>
        <v>0.875</v>
      </c>
      <c r="I82" s="11">
        <f>Sample[[#This Row],[A]]/Sample[[#This Row],[C]]</f>
        <v>0.14285714285714285</v>
      </c>
      <c r="J82" s="11">
        <f>Sample[[#This Row],[D]]/Sample[[#This Row],[A]]</f>
        <v>8</v>
      </c>
      <c r="K82" s="11">
        <f>Sample[[#This Row],[A]]/Sample[[#This Row],[D]]</f>
        <v>0.125</v>
      </c>
      <c r="L82" s="11">
        <f>Sample[[#This Row],[D]]/Sample[[#This Row],[C]]</f>
        <v>1.1428571428571428</v>
      </c>
      <c r="M82" s="11">
        <f>Sample[[#This Row],[C]]/Sample[[#This Row],[A]]</f>
        <v>7</v>
      </c>
      <c r="N82">
        <f>IF(Sample[[#This Row],[Ap]]=0,10,LOG(Sample[[#This Row],[Ap]]))</f>
        <v>-5.7991946977686754E-2</v>
      </c>
      <c r="O82">
        <f>IF(Sample[[#This Row],[Ei]]=0,10,LOG(Sample[[#This Row],[Ei]]))</f>
        <v>-0.84509804001425681</v>
      </c>
      <c r="P82">
        <f>IF(Sample[[#This Row],[Ii]]=0,10,LOG(Sample[[#This Row],[Ii]]))</f>
        <v>0.90308998699194354</v>
      </c>
      <c r="Q82">
        <f>Kx-Sample[[#This Row],[Xp]]</f>
        <v>5.7991946977686754E-2</v>
      </c>
      <c r="R82">
        <f>Ky-Sample[[#This Row],[Yp]]</f>
        <v>-0.15490195998574319</v>
      </c>
      <c r="S82">
        <f>Kz-Sample[[#This Row],[Zp]]</f>
        <v>9.6910013008056461E-2</v>
      </c>
      <c r="T82">
        <f>Sample[[#This Row],[Kpy]]*KSc-Sample[[#This Row],[KPz]]*KSb</f>
        <v>5.7991946977686726E-2</v>
      </c>
      <c r="U82">
        <f>-1*(Sample[[#This Row],[KPx]]*KSc-Sample[[#This Row],[KPz]]*KSa)</f>
        <v>5.7991946977686754E-2</v>
      </c>
      <c r="V82">
        <f>(Sample[[#This Row],[KPx]]*$R$2-Sample[[#This Row],[Kpy]]*KSa)</f>
        <v>5.7991946977686754E-2</v>
      </c>
      <c r="W82">
        <f>Sample[[#This Row],[Kpy]]*KTc-Sample[[#This Row],[KPz]]*KTb</f>
        <v>0.25181197299379965</v>
      </c>
      <c r="X82">
        <f>-1*(Sample[[#This Row],[KPx]]*KTc-Sample[[#This Row],[KPz]]*KTa)</f>
        <v>0.25181197299379965</v>
      </c>
      <c r="Y82">
        <f>(Sample[[#This Row],[KPx]]*KTb-Sample[[#This Row],[Kpy]]*KTa)</f>
        <v>0.25181197299379965</v>
      </c>
      <c r="Z82">
        <f>-Sample[[#This Row],[Xp]]*a+Sample[[#This Row],[Yp]]*b+Sample[[#This Row],[Zp]]*c_</f>
        <v>0.11598389395537345</v>
      </c>
      <c r="AA82" s="8">
        <f>-IF(Sample[[#This Row],[Column2]]&gt;0,1,-1)*SQRT(Sample[[#This Row],[KPx''i]]^2+Sample[[#This Row],[KPx''j]]^2+Sample[[#This Row],[KPx''k]]^2)/Ksmag/Scale</f>
        <v>-7.1025339642934796E-2</v>
      </c>
      <c r="AB82" s="1">
        <f>SQRT(Sample[[#This Row],[Kpy''i]]^2+Sample[[#This Row],[KPy''j]]^2+Sample[[#This Row],[KPy''k]]^2)/KTmag/Scale</f>
        <v>0.17805795368787952</v>
      </c>
    </row>
    <row r="83" spans="1:28" hidden="1" x14ac:dyDescent="0.25">
      <c r="A83" s="5">
        <v>78</v>
      </c>
      <c r="B83" s="13" t="s">
        <v>43</v>
      </c>
      <c r="C83" s="5"/>
      <c r="D83" s="5"/>
      <c r="E83">
        <v>7</v>
      </c>
      <c r="F83">
        <v>1</v>
      </c>
      <c r="G83">
        <v>7</v>
      </c>
      <c r="H83" s="11">
        <f>Sample[[#This Row],[C]]/Sample[[#This Row],[D]]</f>
        <v>0.14285714285714285</v>
      </c>
      <c r="I83" s="11">
        <f>Sample[[#This Row],[A]]/Sample[[#This Row],[C]]</f>
        <v>7</v>
      </c>
      <c r="J83" s="11">
        <f>Sample[[#This Row],[D]]/Sample[[#This Row],[A]]</f>
        <v>1</v>
      </c>
      <c r="K83" s="11">
        <f>Sample[[#This Row],[A]]/Sample[[#This Row],[D]]</f>
        <v>1</v>
      </c>
      <c r="L83" s="11">
        <f>Sample[[#This Row],[D]]/Sample[[#This Row],[C]]</f>
        <v>7</v>
      </c>
      <c r="M83" s="11">
        <f>Sample[[#This Row],[C]]/Sample[[#This Row],[A]]</f>
        <v>0.14285714285714285</v>
      </c>
      <c r="N83">
        <f>IF(Sample[[#This Row],[Ap]]=0,10,LOG(Sample[[#This Row],[Ap]]))</f>
        <v>-0.84509804001425681</v>
      </c>
      <c r="O83">
        <f>IF(Sample[[#This Row],[Ei]]=0,10,LOG(Sample[[#This Row],[Ei]]))</f>
        <v>0.84509804001425681</v>
      </c>
      <c r="P83">
        <f>IF(Sample[[#This Row],[Ii]]=0,10,LOG(Sample[[#This Row],[Ii]]))</f>
        <v>0</v>
      </c>
      <c r="Q83">
        <f>Kx-Sample[[#This Row],[Xp]]</f>
        <v>0.84509804001425681</v>
      </c>
      <c r="R83">
        <f>Ky-Sample[[#This Row],[Yp]]</f>
        <v>-1.8450980400142569</v>
      </c>
      <c r="S83">
        <f>Kz-Sample[[#This Row],[Zp]]</f>
        <v>1</v>
      </c>
      <c r="T83">
        <f>Sample[[#This Row],[Kpy]]*KSc-Sample[[#This Row],[KPz]]*KSb</f>
        <v>0.84509804001425692</v>
      </c>
      <c r="U83">
        <f>-1*(Sample[[#This Row],[KPx]]*KSc-Sample[[#This Row],[KPz]]*KSa)</f>
        <v>0.84509804001425681</v>
      </c>
      <c r="V83">
        <f>(Sample[[#This Row],[KPx]]*$R$2-Sample[[#This Row],[Kpy]]*KSa)</f>
        <v>0.84509804001425681</v>
      </c>
      <c r="W83">
        <f>Sample[[#This Row],[Kpy]]*KTc-Sample[[#This Row],[KPz]]*KTb</f>
        <v>2.8450980400142569</v>
      </c>
      <c r="X83">
        <f>-1*(Sample[[#This Row],[KPx]]*KTc-Sample[[#This Row],[KPz]]*KTa)</f>
        <v>2.8450980400142569</v>
      </c>
      <c r="Y83">
        <f>(Sample[[#This Row],[KPx]]*KTb-Sample[[#This Row],[Kpy]]*KTa)</f>
        <v>2.8450980400142569</v>
      </c>
      <c r="Z83">
        <f>-Sample[[#This Row],[Xp]]*a+Sample[[#This Row],[Yp]]*b+Sample[[#This Row],[Zp]]*c_</f>
        <v>1.6901960800285136</v>
      </c>
      <c r="AA83" s="8">
        <f>-IF(Sample[[#This Row],[Column2]]&gt;0,1,-1)*SQRT(Sample[[#This Row],[KPx''i]]^2+Sample[[#This Row],[KPx''j]]^2+Sample[[#This Row],[KPx''k]]^2)/Ksmag/Scale</f>
        <v>-1.035029490330545</v>
      </c>
      <c r="AB83" s="1">
        <f>SQRT(Sample[[#This Row],[Kpy''i]]^2+Sample[[#This Row],[KPy''j]]^2+Sample[[#This Row],[KPy''k]]^2)/KTmag/Scale</f>
        <v>2.0117881172346364</v>
      </c>
    </row>
    <row r="84" spans="1:28" hidden="1" x14ac:dyDescent="0.25">
      <c r="A84" s="5">
        <v>79</v>
      </c>
      <c r="B84" s="13" t="s">
        <v>43</v>
      </c>
      <c r="C84" s="5"/>
      <c r="D84" s="5"/>
      <c r="E84">
        <v>1</v>
      </c>
      <c r="F84">
        <v>3</v>
      </c>
      <c r="G84">
        <v>10</v>
      </c>
      <c r="H84" s="11">
        <f>Sample[[#This Row],[C]]/Sample[[#This Row],[D]]</f>
        <v>3</v>
      </c>
      <c r="I84" s="11">
        <f>Sample[[#This Row],[A]]/Sample[[#This Row],[C]]</f>
        <v>3.3333333333333335</v>
      </c>
      <c r="J84" s="11">
        <f>Sample[[#This Row],[D]]/Sample[[#This Row],[A]]</f>
        <v>0.1</v>
      </c>
      <c r="K84" s="11">
        <f>Sample[[#This Row],[A]]/Sample[[#This Row],[D]]</f>
        <v>10</v>
      </c>
      <c r="L84" s="11">
        <f>Sample[[#This Row],[D]]/Sample[[#This Row],[C]]</f>
        <v>0.33333333333333331</v>
      </c>
      <c r="M84" s="11">
        <f>Sample[[#This Row],[C]]/Sample[[#This Row],[A]]</f>
        <v>0.3</v>
      </c>
      <c r="N84">
        <f>IF(Sample[[#This Row],[Ap]]=0,10,LOG(Sample[[#This Row],[Ap]]))</f>
        <v>0.47712125471966244</v>
      </c>
      <c r="O84">
        <f>IF(Sample[[#This Row],[Ei]]=0,10,LOG(Sample[[#This Row],[Ei]]))</f>
        <v>0.52287874528033762</v>
      </c>
      <c r="P84">
        <f>IF(Sample[[#This Row],[Ii]]=0,10,LOG(Sample[[#This Row],[Ii]]))</f>
        <v>-1</v>
      </c>
      <c r="Q84">
        <f>Kx-Sample[[#This Row],[Xp]]</f>
        <v>-0.47712125471966244</v>
      </c>
      <c r="R84">
        <f>Ky-Sample[[#This Row],[Yp]]</f>
        <v>-1.5228787452803376</v>
      </c>
      <c r="S84">
        <f>Kz-Sample[[#This Row],[Zp]]</f>
        <v>2</v>
      </c>
      <c r="T84">
        <f>Sample[[#This Row],[Kpy]]*KSc-Sample[[#This Row],[KPz]]*KSb</f>
        <v>-0.47712125471966238</v>
      </c>
      <c r="U84">
        <f>-1*(Sample[[#This Row],[KPx]]*KSc-Sample[[#This Row],[KPz]]*KSa)</f>
        <v>-0.47712125471966244</v>
      </c>
      <c r="V84">
        <f>(Sample[[#This Row],[KPx]]*$R$2-Sample[[#This Row],[Kpy]]*KSa)</f>
        <v>-0.47712125471966244</v>
      </c>
      <c r="W84">
        <f>Sample[[#This Row],[Kpy]]*KTc-Sample[[#This Row],[KPz]]*KTb</f>
        <v>3.5228787452803374</v>
      </c>
      <c r="X84">
        <f>-1*(Sample[[#This Row],[KPx]]*KTc-Sample[[#This Row],[KPz]]*KTa)</f>
        <v>3.5228787452803374</v>
      </c>
      <c r="Y84">
        <f>(Sample[[#This Row],[KPx]]*KTb-Sample[[#This Row],[Kpy]]*KTa)</f>
        <v>3.5228787452803378</v>
      </c>
      <c r="Z84">
        <f>-Sample[[#This Row],[Xp]]*a+Sample[[#This Row],[Yp]]*b+Sample[[#This Row],[Zp]]*c_</f>
        <v>-0.95424250943932476</v>
      </c>
      <c r="AA84" s="8">
        <f>-IF(Sample[[#This Row],[Column2]]&gt;0,1,-1)*SQRT(Sample[[#This Row],[KPx''i]]^2+Sample[[#This Row],[KPx''j]]^2+Sample[[#This Row],[KPx''k]]^2)/Ksmag/Scale</f>
        <v>0.58435180974982659</v>
      </c>
      <c r="AB84" s="1">
        <f>SQRT(Sample[[#This Row],[Kpy''i]]^2+Sample[[#This Row],[KPy''j]]^2+Sample[[#This Row],[KPy''k]]^2)/KTmag/Scale</f>
        <v>2.4910514500856826</v>
      </c>
    </row>
    <row r="85" spans="1:28" hidden="1" x14ac:dyDescent="0.25">
      <c r="A85" s="5">
        <v>80</v>
      </c>
      <c r="B85" s="13" t="s">
        <v>43</v>
      </c>
      <c r="C85" s="5"/>
      <c r="D85" s="5"/>
      <c r="E85">
        <v>8</v>
      </c>
      <c r="F85">
        <v>2</v>
      </c>
      <c r="G85">
        <v>7</v>
      </c>
      <c r="H85" s="11">
        <f>Sample[[#This Row],[C]]/Sample[[#This Row],[D]]</f>
        <v>0.25</v>
      </c>
      <c r="I85" s="11">
        <f>Sample[[#This Row],[A]]/Sample[[#This Row],[C]]</f>
        <v>3.5</v>
      </c>
      <c r="J85" s="11">
        <f>Sample[[#This Row],[D]]/Sample[[#This Row],[A]]</f>
        <v>1.1428571428571428</v>
      </c>
      <c r="K85" s="11">
        <f>Sample[[#This Row],[A]]/Sample[[#This Row],[D]]</f>
        <v>0.875</v>
      </c>
      <c r="L85" s="11">
        <f>Sample[[#This Row],[D]]/Sample[[#This Row],[C]]</f>
        <v>4</v>
      </c>
      <c r="M85" s="11">
        <f>Sample[[#This Row],[C]]/Sample[[#This Row],[A]]</f>
        <v>0.2857142857142857</v>
      </c>
      <c r="N85">
        <f>IF(Sample[[#This Row],[Ap]]=0,10,LOG(Sample[[#This Row],[Ap]]))</f>
        <v>-0.6020599913279624</v>
      </c>
      <c r="O85">
        <f>IF(Sample[[#This Row],[Ei]]=0,10,LOG(Sample[[#This Row],[Ei]]))</f>
        <v>0.54406804435027567</v>
      </c>
      <c r="P85">
        <f>IF(Sample[[#This Row],[Ii]]=0,10,LOG(Sample[[#This Row],[Ii]]))</f>
        <v>5.7991946977686733E-2</v>
      </c>
      <c r="Q85">
        <f>Kx-Sample[[#This Row],[Xp]]</f>
        <v>0.6020599913279624</v>
      </c>
      <c r="R85">
        <f>Ky-Sample[[#This Row],[Yp]]</f>
        <v>-1.5440680443502757</v>
      </c>
      <c r="S85">
        <f>Kz-Sample[[#This Row],[Zp]]</f>
        <v>0.94200805302231327</v>
      </c>
      <c r="T85">
        <f>Sample[[#This Row],[Kpy]]*KSc-Sample[[#This Row],[KPz]]*KSb</f>
        <v>0.6020599913279624</v>
      </c>
      <c r="U85">
        <f>-1*(Sample[[#This Row],[KPx]]*KSc-Sample[[#This Row],[KPz]]*KSa)</f>
        <v>0.6020599913279624</v>
      </c>
      <c r="V85">
        <f>(Sample[[#This Row],[KPx]]*$R$2-Sample[[#This Row],[Kpy]]*KSa)</f>
        <v>0.6020599913279624</v>
      </c>
      <c r="W85">
        <f>Sample[[#This Row],[Kpy]]*KTc-Sample[[#This Row],[KPz]]*KTb</f>
        <v>2.4860760973725888</v>
      </c>
      <c r="X85">
        <f>-1*(Sample[[#This Row],[KPx]]*KTc-Sample[[#This Row],[KPz]]*KTa)</f>
        <v>2.4860760973725888</v>
      </c>
      <c r="Y85">
        <f>(Sample[[#This Row],[KPx]]*KTb-Sample[[#This Row],[Kpy]]*KTa)</f>
        <v>2.4860760973725888</v>
      </c>
      <c r="Z85">
        <f>-Sample[[#This Row],[Xp]]*a+Sample[[#This Row],[Yp]]*b+Sample[[#This Row],[Zp]]*c_</f>
        <v>1.2041199826559248</v>
      </c>
      <c r="AA85" s="8">
        <f>-IF(Sample[[#This Row],[Column2]]&gt;0,1,-1)*SQRT(Sample[[#This Row],[KPx''i]]^2+Sample[[#This Row],[KPx''j]]^2+Sample[[#This Row],[KPx''k]]^2)/Ksmag/Scale</f>
        <v>-0.73736988664898651</v>
      </c>
      <c r="AB85" s="1">
        <f>SQRT(Sample[[#This Row],[Kpy''i]]^2+Sample[[#This Row],[KPy''j]]^2+Sample[[#This Row],[KPy''k]]^2)/KTmag/Scale</f>
        <v>1.7579212669979456</v>
      </c>
    </row>
    <row r="86" spans="1:28" hidden="1" x14ac:dyDescent="0.25">
      <c r="A86" s="5">
        <v>81</v>
      </c>
      <c r="B86" s="13" t="s">
        <v>43</v>
      </c>
      <c r="C86" s="5"/>
      <c r="D86" s="5"/>
      <c r="E86">
        <v>9</v>
      </c>
      <c r="F86">
        <v>4</v>
      </c>
      <c r="G86">
        <v>10</v>
      </c>
      <c r="H86" s="11">
        <f>Sample[[#This Row],[C]]/Sample[[#This Row],[D]]</f>
        <v>0.44444444444444442</v>
      </c>
      <c r="I86" s="11">
        <f>Sample[[#This Row],[A]]/Sample[[#This Row],[C]]</f>
        <v>2.5</v>
      </c>
      <c r="J86" s="11">
        <f>Sample[[#This Row],[D]]/Sample[[#This Row],[A]]</f>
        <v>0.9</v>
      </c>
      <c r="K86" s="11">
        <f>Sample[[#This Row],[A]]/Sample[[#This Row],[D]]</f>
        <v>1.1111111111111112</v>
      </c>
      <c r="L86" s="11">
        <f>Sample[[#This Row],[D]]/Sample[[#This Row],[C]]</f>
        <v>2.25</v>
      </c>
      <c r="M86" s="11">
        <f>Sample[[#This Row],[C]]/Sample[[#This Row],[A]]</f>
        <v>0.4</v>
      </c>
      <c r="N86">
        <f>IF(Sample[[#This Row],[Ap]]=0,10,LOG(Sample[[#This Row],[Ap]]))</f>
        <v>-0.35218251811136253</v>
      </c>
      <c r="O86">
        <f>IF(Sample[[#This Row],[Ei]]=0,10,LOG(Sample[[#This Row],[Ei]]))</f>
        <v>0.3979400086720376</v>
      </c>
      <c r="P86">
        <f>IF(Sample[[#This Row],[Ii]]=0,10,LOG(Sample[[#This Row],[Ii]]))</f>
        <v>-4.5757490560675115E-2</v>
      </c>
      <c r="Q86">
        <f>Kx-Sample[[#This Row],[Xp]]</f>
        <v>0.35218251811136253</v>
      </c>
      <c r="R86">
        <f>Ky-Sample[[#This Row],[Yp]]</f>
        <v>-1.3979400086720375</v>
      </c>
      <c r="S86">
        <f>Kz-Sample[[#This Row],[Zp]]</f>
        <v>1.045757490560675</v>
      </c>
      <c r="T86">
        <f>Sample[[#This Row],[Kpy]]*KSc-Sample[[#This Row],[KPz]]*KSb</f>
        <v>0.35218251811136247</v>
      </c>
      <c r="U86">
        <f>-1*(Sample[[#This Row],[KPx]]*KSc-Sample[[#This Row],[KPz]]*KSa)</f>
        <v>0.35218251811136253</v>
      </c>
      <c r="V86">
        <f>(Sample[[#This Row],[KPx]]*$R$2-Sample[[#This Row],[Kpy]]*KSa)</f>
        <v>0.35218251811136253</v>
      </c>
      <c r="W86">
        <f>Sample[[#This Row],[Kpy]]*KTc-Sample[[#This Row],[KPz]]*KTb</f>
        <v>2.4436974992327123</v>
      </c>
      <c r="X86">
        <f>-1*(Sample[[#This Row],[KPx]]*KTc-Sample[[#This Row],[KPz]]*KTa)</f>
        <v>2.4436974992327127</v>
      </c>
      <c r="Y86">
        <f>(Sample[[#This Row],[KPx]]*KTb-Sample[[#This Row],[Kpy]]*KTa)</f>
        <v>2.4436974992327123</v>
      </c>
      <c r="Z86">
        <f>-Sample[[#This Row],[Xp]]*a+Sample[[#This Row],[Yp]]*b+Sample[[#This Row],[Zp]]*c_</f>
        <v>0.70436503622272495</v>
      </c>
      <c r="AA86" s="8">
        <f>-IF(Sample[[#This Row],[Column2]]&gt;0,1,-1)*SQRT(Sample[[#This Row],[KPx''i]]^2+Sample[[#This Row],[KPx''j]]^2+Sample[[#This Row],[KPx''k]]^2)/Ksmag/Scale</f>
        <v>-0.43133373285066667</v>
      </c>
      <c r="AB86" s="1">
        <f>SQRT(Sample[[#This Row],[Kpy''i]]^2+Sample[[#This Row],[KPy''j]]^2+Sample[[#This Row],[KPy''k]]^2)/KTmag/Scale</f>
        <v>1.7279550728760593</v>
      </c>
    </row>
    <row r="87" spans="1:28" hidden="1" x14ac:dyDescent="0.25">
      <c r="A87" s="5">
        <v>82</v>
      </c>
      <c r="B87" s="13" t="s">
        <v>43</v>
      </c>
      <c r="C87" s="5"/>
      <c r="D87" s="5"/>
      <c r="E87">
        <v>3</v>
      </c>
      <c r="F87">
        <v>2</v>
      </c>
      <c r="G87">
        <v>10</v>
      </c>
      <c r="H87" s="11">
        <f>Sample[[#This Row],[C]]/Sample[[#This Row],[D]]</f>
        <v>0.66666666666666663</v>
      </c>
      <c r="I87" s="11">
        <f>Sample[[#This Row],[A]]/Sample[[#This Row],[C]]</f>
        <v>5</v>
      </c>
      <c r="J87" s="11">
        <f>Sample[[#This Row],[D]]/Sample[[#This Row],[A]]</f>
        <v>0.3</v>
      </c>
      <c r="K87" s="11">
        <f>Sample[[#This Row],[A]]/Sample[[#This Row],[D]]</f>
        <v>3.3333333333333335</v>
      </c>
      <c r="L87" s="11">
        <f>Sample[[#This Row],[D]]/Sample[[#This Row],[C]]</f>
        <v>1.5</v>
      </c>
      <c r="M87" s="11">
        <f>Sample[[#This Row],[C]]/Sample[[#This Row],[A]]</f>
        <v>0.2</v>
      </c>
      <c r="N87">
        <f>IF(Sample[[#This Row],[Ap]]=0,10,LOG(Sample[[#This Row],[Ap]]))</f>
        <v>-0.17609125905568127</v>
      </c>
      <c r="O87">
        <f>IF(Sample[[#This Row],[Ei]]=0,10,LOG(Sample[[#This Row],[Ei]]))</f>
        <v>0.69897000433601886</v>
      </c>
      <c r="P87">
        <f>IF(Sample[[#This Row],[Ii]]=0,10,LOG(Sample[[#This Row],[Ii]]))</f>
        <v>-0.52287874528033762</v>
      </c>
      <c r="Q87">
        <f>Kx-Sample[[#This Row],[Xp]]</f>
        <v>0.17609125905568127</v>
      </c>
      <c r="R87">
        <f>Ky-Sample[[#This Row],[Yp]]</f>
        <v>-1.6989700043360187</v>
      </c>
      <c r="S87">
        <f>Kz-Sample[[#This Row],[Zp]]</f>
        <v>1.5228787452803376</v>
      </c>
      <c r="T87">
        <f>Sample[[#This Row],[Kpy]]*KSc-Sample[[#This Row],[KPz]]*KSb</f>
        <v>0.17609125905568113</v>
      </c>
      <c r="U87">
        <f>-1*(Sample[[#This Row],[KPx]]*KSc-Sample[[#This Row],[KPz]]*KSa)</f>
        <v>0.17609125905568127</v>
      </c>
      <c r="V87">
        <f>(Sample[[#This Row],[KPx]]*$R$2-Sample[[#This Row],[Kpy]]*KSa)</f>
        <v>0.17609125905568127</v>
      </c>
      <c r="W87">
        <f>Sample[[#This Row],[Kpy]]*KTc-Sample[[#This Row],[KPz]]*KTb</f>
        <v>3.2218487496163561</v>
      </c>
      <c r="X87">
        <f>-1*(Sample[[#This Row],[KPx]]*KTc-Sample[[#This Row],[KPz]]*KTa)</f>
        <v>3.2218487496163566</v>
      </c>
      <c r="Y87">
        <f>(Sample[[#This Row],[KPx]]*KTb-Sample[[#This Row],[Kpy]]*KTa)</f>
        <v>3.2218487496163561</v>
      </c>
      <c r="Z87">
        <f>-Sample[[#This Row],[Xp]]*a+Sample[[#This Row],[Yp]]*b+Sample[[#This Row],[Zp]]*c_</f>
        <v>0.35218251811136247</v>
      </c>
      <c r="AA87" s="8">
        <f>-IF(Sample[[#This Row],[Column2]]&gt;0,1,-1)*SQRT(Sample[[#This Row],[KPx''i]]^2+Sample[[#This Row],[KPx''j]]^2+Sample[[#This Row],[KPx''k]]^2)/Ksmag/Scale</f>
        <v>-0.21566686642533325</v>
      </c>
      <c r="AB87" s="1">
        <f>SQRT(Sample[[#This Row],[Kpy''i]]^2+Sample[[#This Row],[KPy''j]]^2+Sample[[#This Row],[KPy''k]]^2)/KTmag/Scale</f>
        <v>2.2781910988111247</v>
      </c>
    </row>
    <row r="88" spans="1:28" hidden="1" x14ac:dyDescent="0.25">
      <c r="A88" s="5">
        <v>83</v>
      </c>
      <c r="B88" s="13" t="s">
        <v>43</v>
      </c>
      <c r="C88" s="5"/>
      <c r="D88" s="5"/>
      <c r="E88">
        <v>7</v>
      </c>
      <c r="F88">
        <v>7</v>
      </c>
      <c r="G88">
        <v>8</v>
      </c>
      <c r="H88" s="11">
        <f>Sample[[#This Row],[C]]/Sample[[#This Row],[D]]</f>
        <v>1</v>
      </c>
      <c r="I88" s="11">
        <f>Sample[[#This Row],[A]]/Sample[[#This Row],[C]]</f>
        <v>1.1428571428571428</v>
      </c>
      <c r="J88" s="11">
        <f>Sample[[#This Row],[D]]/Sample[[#This Row],[A]]</f>
        <v>0.875</v>
      </c>
      <c r="K88" s="11">
        <f>Sample[[#This Row],[A]]/Sample[[#This Row],[D]]</f>
        <v>1.1428571428571428</v>
      </c>
      <c r="L88" s="11">
        <f>Sample[[#This Row],[D]]/Sample[[#This Row],[C]]</f>
        <v>1</v>
      </c>
      <c r="M88" s="11">
        <f>Sample[[#This Row],[C]]/Sample[[#This Row],[A]]</f>
        <v>0.875</v>
      </c>
      <c r="N88">
        <f>IF(Sample[[#This Row],[Ap]]=0,10,LOG(Sample[[#This Row],[Ap]]))</f>
        <v>0</v>
      </c>
      <c r="O88">
        <f>IF(Sample[[#This Row],[Ei]]=0,10,LOG(Sample[[#This Row],[Ei]]))</f>
        <v>5.7991946977686733E-2</v>
      </c>
      <c r="P88">
        <f>IF(Sample[[#This Row],[Ii]]=0,10,LOG(Sample[[#This Row],[Ii]]))</f>
        <v>-5.7991946977686754E-2</v>
      </c>
      <c r="Q88">
        <f>Kx-Sample[[#This Row],[Xp]]</f>
        <v>0</v>
      </c>
      <c r="R88">
        <f>Ky-Sample[[#This Row],[Yp]]</f>
        <v>-1.0579919469776868</v>
      </c>
      <c r="S88">
        <f>Kz-Sample[[#This Row],[Zp]]</f>
        <v>1.0579919469776868</v>
      </c>
      <c r="T88">
        <f>Sample[[#This Row],[Kpy]]*KSc-Sample[[#This Row],[KPz]]*KSb</f>
        <v>0</v>
      </c>
      <c r="U88">
        <f>-1*(Sample[[#This Row],[KPx]]*KSc-Sample[[#This Row],[KPz]]*KSa)</f>
        <v>0</v>
      </c>
      <c r="V88">
        <f>(Sample[[#This Row],[KPx]]*$R$2-Sample[[#This Row],[Kpy]]*KSa)</f>
        <v>0</v>
      </c>
      <c r="W88">
        <f>Sample[[#This Row],[Kpy]]*KTc-Sample[[#This Row],[KPz]]*KTb</f>
        <v>2.1159838939553737</v>
      </c>
      <c r="X88">
        <f>-1*(Sample[[#This Row],[KPx]]*KTc-Sample[[#This Row],[KPz]]*KTa)</f>
        <v>2.1159838939553737</v>
      </c>
      <c r="Y88">
        <f>(Sample[[#This Row],[KPx]]*KTb-Sample[[#This Row],[Kpy]]*KTa)</f>
        <v>2.1159838939553737</v>
      </c>
      <c r="Z88">
        <f>-Sample[[#This Row],[Xp]]*a+Sample[[#This Row],[Yp]]*b+Sample[[#This Row],[Zp]]*c_</f>
        <v>0</v>
      </c>
      <c r="AA88" s="8">
        <f>-IF(Sample[[#This Row],[Column2]]&gt;0,1,-1)*SQRT(Sample[[#This Row],[KPx''i]]^2+Sample[[#This Row],[KPx''j]]^2+Sample[[#This Row],[KPx''k]]^2)/Ksmag/Scale</f>
        <v>0</v>
      </c>
      <c r="AB88" s="1">
        <f>SQRT(Sample[[#This Row],[Kpy''i]]^2+Sample[[#This Row],[KPy''j]]^2+Sample[[#This Row],[KPy''k]]^2)/KTmag/Scale</f>
        <v>1.4962265602973615</v>
      </c>
    </row>
    <row r="89" spans="1:28" hidden="1" x14ac:dyDescent="0.25">
      <c r="A89" s="5">
        <v>84</v>
      </c>
      <c r="B89" s="13" t="s">
        <v>43</v>
      </c>
      <c r="C89" s="5"/>
      <c r="D89" s="5"/>
      <c r="E89">
        <v>3</v>
      </c>
      <c r="F89">
        <v>4</v>
      </c>
      <c r="G89">
        <v>10</v>
      </c>
      <c r="H89" s="11">
        <f>Sample[[#This Row],[C]]/Sample[[#This Row],[D]]</f>
        <v>1.3333333333333333</v>
      </c>
      <c r="I89" s="11">
        <f>Sample[[#This Row],[A]]/Sample[[#This Row],[C]]</f>
        <v>2.5</v>
      </c>
      <c r="J89" s="11">
        <f>Sample[[#This Row],[D]]/Sample[[#This Row],[A]]</f>
        <v>0.3</v>
      </c>
      <c r="K89" s="11">
        <f>Sample[[#This Row],[A]]/Sample[[#This Row],[D]]</f>
        <v>3.3333333333333335</v>
      </c>
      <c r="L89" s="11">
        <f>Sample[[#This Row],[D]]/Sample[[#This Row],[C]]</f>
        <v>0.75</v>
      </c>
      <c r="M89" s="11">
        <f>Sample[[#This Row],[C]]/Sample[[#This Row],[A]]</f>
        <v>0.4</v>
      </c>
      <c r="N89">
        <f>IF(Sample[[#This Row],[Ap]]=0,10,LOG(Sample[[#This Row],[Ap]]))</f>
        <v>0.12493873660829993</v>
      </c>
      <c r="O89">
        <f>IF(Sample[[#This Row],[Ei]]=0,10,LOG(Sample[[#This Row],[Ei]]))</f>
        <v>0.3979400086720376</v>
      </c>
      <c r="P89">
        <f>IF(Sample[[#This Row],[Ii]]=0,10,LOG(Sample[[#This Row],[Ii]]))</f>
        <v>-0.52287874528033762</v>
      </c>
      <c r="Q89">
        <f>Kx-Sample[[#This Row],[Xp]]</f>
        <v>-0.12493873660829993</v>
      </c>
      <c r="R89">
        <f>Ky-Sample[[#This Row],[Yp]]</f>
        <v>-1.3979400086720375</v>
      </c>
      <c r="S89">
        <f>Kz-Sample[[#This Row],[Zp]]</f>
        <v>1.5228787452803376</v>
      </c>
      <c r="T89">
        <f>Sample[[#This Row],[Kpy]]*KSc-Sample[[#This Row],[KPz]]*KSb</f>
        <v>-0.12493873660830013</v>
      </c>
      <c r="U89">
        <f>-1*(Sample[[#This Row],[KPx]]*KSc-Sample[[#This Row],[KPz]]*KSa)</f>
        <v>-0.12493873660829993</v>
      </c>
      <c r="V89">
        <f>(Sample[[#This Row],[KPx]]*$R$2-Sample[[#This Row],[Kpy]]*KSa)</f>
        <v>-0.12493873660829993</v>
      </c>
      <c r="W89">
        <f>Sample[[#This Row],[Kpy]]*KTc-Sample[[#This Row],[KPz]]*KTb</f>
        <v>2.9208187539523749</v>
      </c>
      <c r="X89">
        <f>-1*(Sample[[#This Row],[KPx]]*KTc-Sample[[#This Row],[KPz]]*KTa)</f>
        <v>2.9208187539523753</v>
      </c>
      <c r="Y89">
        <f>(Sample[[#This Row],[KPx]]*KTb-Sample[[#This Row],[Kpy]]*KTa)</f>
        <v>2.9208187539523749</v>
      </c>
      <c r="Z89">
        <f>-Sample[[#This Row],[Xp]]*a+Sample[[#This Row],[Yp]]*b+Sample[[#This Row],[Zp]]*c_</f>
        <v>-0.24987747321660003</v>
      </c>
      <c r="AA89" s="8">
        <f>-IF(Sample[[#This Row],[Column2]]&gt;0,1,-1)*SQRT(Sample[[#This Row],[KPx''i]]^2+Sample[[#This Row],[KPx''j]]^2+Sample[[#This Row],[KPx''k]]^2)/Ksmag/Scale</f>
        <v>0.15301807689915997</v>
      </c>
      <c r="AB89" s="1">
        <f>SQRT(Sample[[#This Row],[Kpy''i]]^2+Sample[[#This Row],[KPy''j]]^2+Sample[[#This Row],[KPy''k]]^2)/KTmag/Scale</f>
        <v>2.0653307475365668</v>
      </c>
    </row>
    <row r="90" spans="1:28" hidden="1" x14ac:dyDescent="0.25">
      <c r="A90" s="5">
        <v>85</v>
      </c>
      <c r="B90" s="13" t="s">
        <v>43</v>
      </c>
      <c r="C90" s="5"/>
      <c r="D90" s="5"/>
      <c r="E90">
        <v>2</v>
      </c>
      <c r="F90">
        <v>9</v>
      </c>
      <c r="G90">
        <v>8</v>
      </c>
      <c r="H90" s="11">
        <f>Sample[[#This Row],[C]]/Sample[[#This Row],[D]]</f>
        <v>4.5</v>
      </c>
      <c r="I90" s="11">
        <f>Sample[[#This Row],[A]]/Sample[[#This Row],[C]]</f>
        <v>0.88888888888888884</v>
      </c>
      <c r="J90" s="11">
        <f>Sample[[#This Row],[D]]/Sample[[#This Row],[A]]</f>
        <v>0.25</v>
      </c>
      <c r="K90" s="11">
        <f>Sample[[#This Row],[A]]/Sample[[#This Row],[D]]</f>
        <v>4</v>
      </c>
      <c r="L90" s="11">
        <f>Sample[[#This Row],[D]]/Sample[[#This Row],[C]]</f>
        <v>0.22222222222222221</v>
      </c>
      <c r="M90" s="11">
        <f>Sample[[#This Row],[C]]/Sample[[#This Row],[A]]</f>
        <v>1.125</v>
      </c>
      <c r="N90">
        <f>IF(Sample[[#This Row],[Ap]]=0,10,LOG(Sample[[#This Row],[Ap]]))</f>
        <v>0.65321251377534373</v>
      </c>
      <c r="O90">
        <f>IF(Sample[[#This Row],[Ei]]=0,10,LOG(Sample[[#This Row],[Ei]]))</f>
        <v>-5.1152522447381311E-2</v>
      </c>
      <c r="P90">
        <f>IF(Sample[[#This Row],[Ii]]=0,10,LOG(Sample[[#This Row],[Ii]]))</f>
        <v>-0.6020599913279624</v>
      </c>
      <c r="Q90">
        <f>Kx-Sample[[#This Row],[Xp]]</f>
        <v>-0.65321251377534373</v>
      </c>
      <c r="R90">
        <f>Ky-Sample[[#This Row],[Yp]]</f>
        <v>-0.94884747755261867</v>
      </c>
      <c r="S90">
        <f>Kz-Sample[[#This Row],[Zp]]</f>
        <v>1.6020599913279625</v>
      </c>
      <c r="T90">
        <f>Sample[[#This Row],[Kpy]]*KSc-Sample[[#This Row],[KPz]]*KSb</f>
        <v>-0.65321251377534384</v>
      </c>
      <c r="U90">
        <f>-1*(Sample[[#This Row],[KPx]]*KSc-Sample[[#This Row],[KPz]]*KSa)</f>
        <v>-0.65321251377534373</v>
      </c>
      <c r="V90">
        <f>(Sample[[#This Row],[KPx]]*$R$2-Sample[[#This Row],[Kpy]]*KSa)</f>
        <v>-0.65321251377534373</v>
      </c>
      <c r="W90">
        <f>Sample[[#This Row],[Kpy]]*KTc-Sample[[#This Row],[KPz]]*KTb</f>
        <v>2.5509074688805811</v>
      </c>
      <c r="X90">
        <f>-1*(Sample[[#This Row],[KPx]]*KTc-Sample[[#This Row],[KPz]]*KTa)</f>
        <v>2.5509074688805811</v>
      </c>
      <c r="Y90">
        <f>(Sample[[#This Row],[KPx]]*KTb-Sample[[#This Row],[Kpy]]*KTa)</f>
        <v>2.5509074688805811</v>
      </c>
      <c r="Z90">
        <f>-Sample[[#This Row],[Xp]]*a+Sample[[#This Row],[Yp]]*b+Sample[[#This Row],[Zp]]*c_</f>
        <v>-1.3064250275506875</v>
      </c>
      <c r="AA90" s="8">
        <f>-IF(Sample[[#This Row],[Column2]]&gt;0,1,-1)*SQRT(Sample[[#This Row],[KPx''i]]^2+Sample[[#This Row],[KPx''j]]^2+Sample[[#This Row],[KPx''k]]^2)/Ksmag/Scale</f>
        <v>0.80001867617515987</v>
      </c>
      <c r="AB90" s="1">
        <f>SQRT(Sample[[#This Row],[Kpy''i]]^2+Sample[[#This Row],[KPy''j]]^2+Sample[[#This Row],[KPy''k]]^2)/KTmag/Scale</f>
        <v>1.8037639694248708</v>
      </c>
    </row>
    <row r="91" spans="1:28" hidden="1" x14ac:dyDescent="0.25">
      <c r="A91" s="5">
        <v>86</v>
      </c>
      <c r="B91" s="13" t="s">
        <v>43</v>
      </c>
      <c r="C91" s="5"/>
      <c r="D91" s="5"/>
      <c r="E91">
        <v>1</v>
      </c>
      <c r="F91">
        <v>8</v>
      </c>
      <c r="G91">
        <v>3</v>
      </c>
      <c r="H91" s="11">
        <f>Sample[[#This Row],[C]]/Sample[[#This Row],[D]]</f>
        <v>8</v>
      </c>
      <c r="I91" s="11">
        <f>Sample[[#This Row],[A]]/Sample[[#This Row],[C]]</f>
        <v>0.375</v>
      </c>
      <c r="J91" s="11">
        <f>Sample[[#This Row],[D]]/Sample[[#This Row],[A]]</f>
        <v>0.33333333333333331</v>
      </c>
      <c r="K91" s="11">
        <f>Sample[[#This Row],[A]]/Sample[[#This Row],[D]]</f>
        <v>3</v>
      </c>
      <c r="L91" s="11">
        <f>Sample[[#This Row],[D]]/Sample[[#This Row],[C]]</f>
        <v>0.125</v>
      </c>
      <c r="M91" s="11">
        <f>Sample[[#This Row],[C]]/Sample[[#This Row],[A]]</f>
        <v>2.6666666666666665</v>
      </c>
      <c r="N91">
        <f>IF(Sample[[#This Row],[Ap]]=0,10,LOG(Sample[[#This Row],[Ap]]))</f>
        <v>0.90308998699194354</v>
      </c>
      <c r="O91">
        <f>IF(Sample[[#This Row],[Ei]]=0,10,LOG(Sample[[#This Row],[Ei]]))</f>
        <v>-0.42596873227228116</v>
      </c>
      <c r="P91">
        <f>IF(Sample[[#This Row],[Ii]]=0,10,LOG(Sample[[#This Row],[Ii]]))</f>
        <v>-0.47712125471966244</v>
      </c>
      <c r="Q91">
        <f>Kx-Sample[[#This Row],[Xp]]</f>
        <v>-0.90308998699194354</v>
      </c>
      <c r="R91">
        <f>Ky-Sample[[#This Row],[Yp]]</f>
        <v>-0.57403126772771884</v>
      </c>
      <c r="S91">
        <f>Kz-Sample[[#This Row],[Zp]]</f>
        <v>1.4771212547196624</v>
      </c>
      <c r="T91">
        <f>Sample[[#This Row],[Kpy]]*KSc-Sample[[#This Row],[KPz]]*KSb</f>
        <v>-0.90308998699194354</v>
      </c>
      <c r="U91">
        <f>-1*(Sample[[#This Row],[KPx]]*KSc-Sample[[#This Row],[KPz]]*KSa)</f>
        <v>-0.90308998699194354</v>
      </c>
      <c r="V91">
        <f>(Sample[[#This Row],[KPx]]*$R$2-Sample[[#This Row],[Kpy]]*KSa)</f>
        <v>-0.90308998699194354</v>
      </c>
      <c r="W91">
        <f>Sample[[#This Row],[Kpy]]*KTc-Sample[[#This Row],[KPz]]*KTb</f>
        <v>2.0511525224473814</v>
      </c>
      <c r="X91">
        <f>-1*(Sample[[#This Row],[KPx]]*KTc-Sample[[#This Row],[KPz]]*KTa)</f>
        <v>2.0511525224473814</v>
      </c>
      <c r="Y91">
        <f>(Sample[[#This Row],[KPx]]*KTb-Sample[[#This Row],[Kpy]]*KTa)</f>
        <v>2.0511525224473814</v>
      </c>
      <c r="Z91">
        <f>-Sample[[#This Row],[Xp]]*a+Sample[[#This Row],[Yp]]*b+Sample[[#This Row],[Zp]]*c_</f>
        <v>-1.8061799739838871</v>
      </c>
      <c r="AA91" s="8">
        <f>-IF(Sample[[#This Row],[Column2]]&gt;0,1,-1)*SQRT(Sample[[#This Row],[KPx''i]]^2+Sample[[#This Row],[KPx''j]]^2+Sample[[#This Row],[KPx''k]]^2)/Ksmag/Scale</f>
        <v>1.1060548299734796</v>
      </c>
      <c r="AB91" s="1">
        <f>SQRT(Sample[[#This Row],[Kpy''i]]^2+Sample[[#This Row],[KPy''j]]^2+Sample[[#This Row],[KPy''k]]^2)/KTmag/Scale</f>
        <v>1.4503838578704358</v>
      </c>
    </row>
    <row r="92" spans="1:28" hidden="1" x14ac:dyDescent="0.25">
      <c r="A92" s="5">
        <v>87</v>
      </c>
      <c r="B92" s="13" t="s">
        <v>43</v>
      </c>
      <c r="C92" s="5"/>
      <c r="D92" s="5"/>
      <c r="E92">
        <v>2</v>
      </c>
      <c r="F92">
        <v>3</v>
      </c>
      <c r="G92">
        <v>9</v>
      </c>
      <c r="H92" s="11">
        <f>Sample[[#This Row],[C]]/Sample[[#This Row],[D]]</f>
        <v>1.5</v>
      </c>
      <c r="I92" s="11">
        <f>Sample[[#This Row],[A]]/Sample[[#This Row],[C]]</f>
        <v>3</v>
      </c>
      <c r="J92" s="11">
        <f>Sample[[#This Row],[D]]/Sample[[#This Row],[A]]</f>
        <v>0.22222222222222221</v>
      </c>
      <c r="K92" s="11">
        <f>Sample[[#This Row],[A]]/Sample[[#This Row],[D]]</f>
        <v>4.5</v>
      </c>
      <c r="L92" s="11">
        <f>Sample[[#This Row],[D]]/Sample[[#This Row],[C]]</f>
        <v>0.66666666666666663</v>
      </c>
      <c r="M92" s="11">
        <f>Sample[[#This Row],[C]]/Sample[[#This Row],[A]]</f>
        <v>0.33333333333333331</v>
      </c>
      <c r="N92">
        <f>IF(Sample[[#This Row],[Ap]]=0,10,LOG(Sample[[#This Row],[Ap]]))</f>
        <v>0.17609125905568124</v>
      </c>
      <c r="O92">
        <f>IF(Sample[[#This Row],[Ei]]=0,10,LOG(Sample[[#This Row],[Ei]]))</f>
        <v>0.47712125471966244</v>
      </c>
      <c r="P92">
        <f>IF(Sample[[#This Row],[Ii]]=0,10,LOG(Sample[[#This Row],[Ii]]))</f>
        <v>-0.65321251377534373</v>
      </c>
      <c r="Q92">
        <f>Kx-Sample[[#This Row],[Xp]]</f>
        <v>-0.17609125905568124</v>
      </c>
      <c r="R92">
        <f>Ky-Sample[[#This Row],[Yp]]</f>
        <v>-1.4771212547196624</v>
      </c>
      <c r="S92">
        <f>Kz-Sample[[#This Row],[Zp]]</f>
        <v>1.6532125137753437</v>
      </c>
      <c r="T92">
        <f>Sample[[#This Row],[Kpy]]*KSc-Sample[[#This Row],[KPz]]*KSb</f>
        <v>-0.17609125905568135</v>
      </c>
      <c r="U92">
        <f>-1*(Sample[[#This Row],[KPx]]*KSc-Sample[[#This Row],[KPz]]*KSa)</f>
        <v>-0.17609125905568124</v>
      </c>
      <c r="V92">
        <f>(Sample[[#This Row],[KPx]]*$R$2-Sample[[#This Row],[Kpy]]*KSa)</f>
        <v>-0.17609125905568124</v>
      </c>
      <c r="W92">
        <f>Sample[[#This Row],[Kpy]]*KTc-Sample[[#This Row],[KPz]]*KTb</f>
        <v>3.1303337684950061</v>
      </c>
      <c r="X92">
        <f>-1*(Sample[[#This Row],[KPx]]*KTc-Sample[[#This Row],[KPz]]*KTa)</f>
        <v>3.1303337684950061</v>
      </c>
      <c r="Y92">
        <f>(Sample[[#This Row],[KPx]]*KTb-Sample[[#This Row],[Kpy]]*KTa)</f>
        <v>3.1303337684950061</v>
      </c>
      <c r="Z92">
        <f>-Sample[[#This Row],[Xp]]*a+Sample[[#This Row],[Yp]]*b+Sample[[#This Row],[Zp]]*c_</f>
        <v>-0.35218251811136259</v>
      </c>
      <c r="AA92" s="8">
        <f>-IF(Sample[[#This Row],[Column2]]&gt;0,1,-1)*SQRT(Sample[[#This Row],[KPx''i]]^2+Sample[[#This Row],[KPx''j]]^2+Sample[[#This Row],[KPx''k]]^2)/Ksmag/Scale</f>
        <v>0.21566686642533334</v>
      </c>
      <c r="AB92" s="1">
        <f>SQRT(Sample[[#This Row],[Kpy''i]]^2+Sample[[#This Row],[KPy''j]]^2+Sample[[#This Row],[KPy''k]]^2)/KTmag/Scale</f>
        <v>2.2134802350800591</v>
      </c>
    </row>
    <row r="93" spans="1:28" hidden="1" x14ac:dyDescent="0.25">
      <c r="A93" s="5">
        <v>88</v>
      </c>
      <c r="B93" s="13" t="s">
        <v>43</v>
      </c>
      <c r="C93" s="5"/>
      <c r="D93" s="5"/>
      <c r="E93">
        <v>9</v>
      </c>
      <c r="F93">
        <v>1</v>
      </c>
      <c r="G93">
        <v>4</v>
      </c>
      <c r="H93" s="11">
        <f>Sample[[#This Row],[C]]/Sample[[#This Row],[D]]</f>
        <v>0.1111111111111111</v>
      </c>
      <c r="I93" s="11">
        <f>Sample[[#This Row],[A]]/Sample[[#This Row],[C]]</f>
        <v>4</v>
      </c>
      <c r="J93" s="11">
        <f>Sample[[#This Row],[D]]/Sample[[#This Row],[A]]</f>
        <v>2.25</v>
      </c>
      <c r="K93" s="11">
        <f>Sample[[#This Row],[A]]/Sample[[#This Row],[D]]</f>
        <v>0.44444444444444442</v>
      </c>
      <c r="L93" s="11">
        <f>Sample[[#This Row],[D]]/Sample[[#This Row],[C]]</f>
        <v>9</v>
      </c>
      <c r="M93" s="11">
        <f>Sample[[#This Row],[C]]/Sample[[#This Row],[A]]</f>
        <v>0.25</v>
      </c>
      <c r="N93">
        <f>IF(Sample[[#This Row],[Ap]]=0,10,LOG(Sample[[#This Row],[Ap]]))</f>
        <v>-0.95424250943932487</v>
      </c>
      <c r="O93">
        <f>IF(Sample[[#This Row],[Ei]]=0,10,LOG(Sample[[#This Row],[Ei]]))</f>
        <v>0.6020599913279624</v>
      </c>
      <c r="P93">
        <f>IF(Sample[[#This Row],[Ii]]=0,10,LOG(Sample[[#This Row],[Ii]]))</f>
        <v>0.35218251811136247</v>
      </c>
      <c r="Q93">
        <f>Kx-Sample[[#This Row],[Xp]]</f>
        <v>0.95424250943932487</v>
      </c>
      <c r="R93">
        <f>Ky-Sample[[#This Row],[Yp]]</f>
        <v>-1.6020599913279625</v>
      </c>
      <c r="S93">
        <f>Kz-Sample[[#This Row],[Zp]]</f>
        <v>0.64781748188863753</v>
      </c>
      <c r="T93">
        <f>Sample[[#This Row],[Kpy]]*KSc-Sample[[#This Row],[KPz]]*KSb</f>
        <v>0.95424250943932498</v>
      </c>
      <c r="U93">
        <f>-1*(Sample[[#This Row],[KPx]]*KSc-Sample[[#This Row],[KPz]]*KSa)</f>
        <v>0.95424250943932487</v>
      </c>
      <c r="V93">
        <f>(Sample[[#This Row],[KPx]]*$R$2-Sample[[#This Row],[Kpy]]*KSa)</f>
        <v>0.95424250943932487</v>
      </c>
      <c r="W93">
        <f>Sample[[#This Row],[Kpy]]*KTc-Sample[[#This Row],[KPz]]*KTb</f>
        <v>2.2498774732165998</v>
      </c>
      <c r="X93">
        <f>-1*(Sample[[#This Row],[KPx]]*KTc-Sample[[#This Row],[KPz]]*KTa)</f>
        <v>2.2498774732165998</v>
      </c>
      <c r="Y93">
        <f>(Sample[[#This Row],[KPx]]*KTb-Sample[[#This Row],[Kpy]]*KTa)</f>
        <v>2.2498774732166003</v>
      </c>
      <c r="Z93">
        <f>-Sample[[#This Row],[Xp]]*a+Sample[[#This Row],[Yp]]*b+Sample[[#This Row],[Zp]]*c_</f>
        <v>1.9084850188786497</v>
      </c>
      <c r="AA93" s="8">
        <f>-IF(Sample[[#This Row],[Column2]]&gt;0,1,-1)*SQRT(Sample[[#This Row],[KPx''i]]^2+Sample[[#This Row],[KPx''j]]^2+Sample[[#This Row],[KPx''k]]^2)/Ksmag/Scale</f>
        <v>-1.1687036194996532</v>
      </c>
      <c r="AB93" s="1">
        <f>SQRT(Sample[[#This Row],[Kpy''i]]^2+Sample[[#This Row],[KPy''j]]^2+Sample[[#This Row],[KPy''k]]^2)/KTmag/Scale</f>
        <v>1.5909036181503129</v>
      </c>
    </row>
    <row r="94" spans="1:28" hidden="1" x14ac:dyDescent="0.25">
      <c r="A94" s="5">
        <v>89</v>
      </c>
      <c r="B94" s="13" t="s">
        <v>43</v>
      </c>
      <c r="C94" s="5"/>
      <c r="D94" s="5"/>
      <c r="E94">
        <v>7</v>
      </c>
      <c r="F94">
        <v>8</v>
      </c>
      <c r="G94">
        <v>9</v>
      </c>
      <c r="H94" s="11">
        <f>Sample[[#This Row],[C]]/Sample[[#This Row],[D]]</f>
        <v>1.1428571428571428</v>
      </c>
      <c r="I94" s="11">
        <f>Sample[[#This Row],[A]]/Sample[[#This Row],[C]]</f>
        <v>1.125</v>
      </c>
      <c r="J94" s="11">
        <f>Sample[[#This Row],[D]]/Sample[[#This Row],[A]]</f>
        <v>0.77777777777777779</v>
      </c>
      <c r="K94" s="11">
        <f>Sample[[#This Row],[A]]/Sample[[#This Row],[D]]</f>
        <v>1.2857142857142858</v>
      </c>
      <c r="L94" s="11">
        <f>Sample[[#This Row],[D]]/Sample[[#This Row],[C]]</f>
        <v>0.875</v>
      </c>
      <c r="M94" s="11">
        <f>Sample[[#This Row],[C]]/Sample[[#This Row],[A]]</f>
        <v>0.88888888888888884</v>
      </c>
      <c r="N94">
        <f>IF(Sample[[#This Row],[Ap]]=0,10,LOG(Sample[[#This Row],[Ap]]))</f>
        <v>5.7991946977686733E-2</v>
      </c>
      <c r="O94">
        <f>IF(Sample[[#This Row],[Ei]]=0,10,LOG(Sample[[#This Row],[Ei]]))</f>
        <v>5.1152522447381291E-2</v>
      </c>
      <c r="P94">
        <f>IF(Sample[[#This Row],[Ii]]=0,10,LOG(Sample[[#This Row],[Ii]]))</f>
        <v>-0.10914446942506803</v>
      </c>
      <c r="Q94">
        <f>Kx-Sample[[#This Row],[Xp]]</f>
        <v>-5.7991946977686733E-2</v>
      </c>
      <c r="R94">
        <f>Ky-Sample[[#This Row],[Yp]]</f>
        <v>-1.0511525224473812</v>
      </c>
      <c r="S94">
        <f>Kz-Sample[[#This Row],[Zp]]</f>
        <v>1.1091444694250681</v>
      </c>
      <c r="T94">
        <f>Sample[[#This Row],[Kpy]]*KSc-Sample[[#This Row],[KPz]]*KSb</f>
        <v>-5.7991946977686837E-2</v>
      </c>
      <c r="U94">
        <f>-1*(Sample[[#This Row],[KPx]]*KSc-Sample[[#This Row],[KPz]]*KSa)</f>
        <v>-5.7991946977686733E-2</v>
      </c>
      <c r="V94">
        <f>(Sample[[#This Row],[KPx]]*$R$2-Sample[[#This Row],[Kpy]]*KSa)</f>
        <v>-5.7991946977686733E-2</v>
      </c>
      <c r="W94">
        <f>Sample[[#This Row],[Kpy]]*KTc-Sample[[#This Row],[KPz]]*KTb</f>
        <v>2.1602969918724493</v>
      </c>
      <c r="X94">
        <f>-1*(Sample[[#This Row],[KPx]]*KTc-Sample[[#This Row],[KPz]]*KTa)</f>
        <v>2.1602969918724493</v>
      </c>
      <c r="Y94">
        <f>(Sample[[#This Row],[KPx]]*KTb-Sample[[#This Row],[Kpy]]*KTa)</f>
        <v>2.1602969918724493</v>
      </c>
      <c r="Z94">
        <f>-Sample[[#This Row],[Xp]]*a+Sample[[#This Row],[Yp]]*b+Sample[[#This Row],[Zp]]*c_</f>
        <v>-0.11598389395537348</v>
      </c>
      <c r="AA94" s="8">
        <f>-IF(Sample[[#This Row],[Column2]]&gt;0,1,-1)*SQRT(Sample[[#This Row],[KPx''i]]^2+Sample[[#This Row],[KPx''j]]^2+Sample[[#This Row],[KPx''k]]^2)/Ksmag/Scale</f>
        <v>7.1025339642934823E-2</v>
      </c>
      <c r="AB94" s="1">
        <f>SQRT(Sample[[#This Row],[Kpy''i]]^2+Sample[[#This Row],[KPy''j]]^2+Sample[[#This Row],[KPy''k]]^2)/KTmag/Scale</f>
        <v>1.527560652329909</v>
      </c>
    </row>
    <row r="95" spans="1:28" hidden="1" x14ac:dyDescent="0.25">
      <c r="A95" s="5">
        <v>90</v>
      </c>
      <c r="B95" s="13" t="s">
        <v>43</v>
      </c>
      <c r="C95" s="5"/>
      <c r="D95" s="5"/>
      <c r="E95">
        <v>2</v>
      </c>
      <c r="F95">
        <v>9</v>
      </c>
      <c r="G95">
        <v>1</v>
      </c>
      <c r="H95" s="11">
        <f>Sample[[#This Row],[C]]/Sample[[#This Row],[D]]</f>
        <v>4.5</v>
      </c>
      <c r="I95" s="11">
        <f>Sample[[#This Row],[A]]/Sample[[#This Row],[C]]</f>
        <v>0.1111111111111111</v>
      </c>
      <c r="J95" s="11">
        <f>Sample[[#This Row],[D]]/Sample[[#This Row],[A]]</f>
        <v>2</v>
      </c>
      <c r="K95" s="11">
        <f>Sample[[#This Row],[A]]/Sample[[#This Row],[D]]</f>
        <v>0.5</v>
      </c>
      <c r="L95" s="11">
        <f>Sample[[#This Row],[D]]/Sample[[#This Row],[C]]</f>
        <v>0.22222222222222221</v>
      </c>
      <c r="M95" s="11">
        <f>Sample[[#This Row],[C]]/Sample[[#This Row],[A]]</f>
        <v>9</v>
      </c>
      <c r="N95">
        <f>IF(Sample[[#This Row],[Ap]]=0,10,LOG(Sample[[#This Row],[Ap]]))</f>
        <v>0.65321251377534373</v>
      </c>
      <c r="O95">
        <f>IF(Sample[[#This Row],[Ei]]=0,10,LOG(Sample[[#This Row],[Ei]]))</f>
        <v>-0.95424250943932487</v>
      </c>
      <c r="P95">
        <f>IF(Sample[[#This Row],[Ii]]=0,10,LOG(Sample[[#This Row],[Ii]]))</f>
        <v>0.3010299956639812</v>
      </c>
      <c r="Q95">
        <f>Kx-Sample[[#This Row],[Xp]]</f>
        <v>-0.65321251377534373</v>
      </c>
      <c r="R95">
        <f>Ky-Sample[[#This Row],[Yp]]</f>
        <v>-4.5757490560675129E-2</v>
      </c>
      <c r="S95">
        <f>Kz-Sample[[#This Row],[Zp]]</f>
        <v>0.69897000433601875</v>
      </c>
      <c r="T95">
        <f>Sample[[#This Row],[Kpy]]*KSc-Sample[[#This Row],[KPz]]*KSb</f>
        <v>-0.65321251377534362</v>
      </c>
      <c r="U95">
        <f>-1*(Sample[[#This Row],[KPx]]*KSc-Sample[[#This Row],[KPz]]*KSa)</f>
        <v>-0.65321251377534373</v>
      </c>
      <c r="V95">
        <f>(Sample[[#This Row],[KPx]]*$R$2-Sample[[#This Row],[Kpy]]*KSa)</f>
        <v>-0.65321251377534373</v>
      </c>
      <c r="W95">
        <f>Sample[[#This Row],[Kpy]]*KTc-Sample[[#This Row],[KPz]]*KTb</f>
        <v>0.74472749489669388</v>
      </c>
      <c r="X95">
        <f>-1*(Sample[[#This Row],[KPx]]*KTc-Sample[[#This Row],[KPz]]*KTa)</f>
        <v>0.74472749489669376</v>
      </c>
      <c r="Y95">
        <f>(Sample[[#This Row],[KPx]]*KTb-Sample[[#This Row],[Kpy]]*KTa)</f>
        <v>0.74472749489669399</v>
      </c>
      <c r="Z95">
        <f>-Sample[[#This Row],[Xp]]*a+Sample[[#This Row],[Yp]]*b+Sample[[#This Row],[Zp]]*c_</f>
        <v>-1.3064250275506875</v>
      </c>
      <c r="AA95" s="8">
        <f>-IF(Sample[[#This Row],[Column2]]&gt;0,1,-1)*SQRT(Sample[[#This Row],[KPx''i]]^2+Sample[[#This Row],[KPx''j]]^2+Sample[[#This Row],[KPx''k]]^2)/Ksmag/Scale</f>
        <v>0.80001867617515976</v>
      </c>
      <c r="AB95" s="1">
        <f>SQRT(Sample[[#This Row],[Kpy''i]]^2+Sample[[#This Row],[KPy''j]]^2+Sample[[#This Row],[KPy''k]]^2)/KTmag/Scale</f>
        <v>0.52660186177752222</v>
      </c>
    </row>
    <row r="96" spans="1:28" hidden="1" x14ac:dyDescent="0.25">
      <c r="A96" s="5">
        <v>91</v>
      </c>
      <c r="B96" s="13" t="s">
        <v>43</v>
      </c>
      <c r="C96" s="5"/>
      <c r="D96" s="5"/>
      <c r="E96">
        <v>6</v>
      </c>
      <c r="F96">
        <v>2</v>
      </c>
      <c r="G96">
        <v>8</v>
      </c>
      <c r="H96" s="11">
        <f>Sample[[#This Row],[C]]/Sample[[#This Row],[D]]</f>
        <v>0.33333333333333331</v>
      </c>
      <c r="I96" s="11">
        <f>Sample[[#This Row],[A]]/Sample[[#This Row],[C]]</f>
        <v>4</v>
      </c>
      <c r="J96" s="11">
        <f>Sample[[#This Row],[D]]/Sample[[#This Row],[A]]</f>
        <v>0.75</v>
      </c>
      <c r="K96" s="11">
        <f>Sample[[#This Row],[A]]/Sample[[#This Row],[D]]</f>
        <v>1.3333333333333333</v>
      </c>
      <c r="L96" s="11">
        <f>Sample[[#This Row],[D]]/Sample[[#This Row],[C]]</f>
        <v>3</v>
      </c>
      <c r="M96" s="11">
        <f>Sample[[#This Row],[C]]/Sample[[#This Row],[A]]</f>
        <v>0.25</v>
      </c>
      <c r="N96">
        <f>IF(Sample[[#This Row],[Ap]]=0,10,LOG(Sample[[#This Row],[Ap]]))</f>
        <v>-0.47712125471966244</v>
      </c>
      <c r="O96">
        <f>IF(Sample[[#This Row],[Ei]]=0,10,LOG(Sample[[#This Row],[Ei]]))</f>
        <v>0.6020599913279624</v>
      </c>
      <c r="P96">
        <f>IF(Sample[[#This Row],[Ii]]=0,10,LOG(Sample[[#This Row],[Ii]]))</f>
        <v>-0.12493873660829995</v>
      </c>
      <c r="Q96">
        <f>Kx-Sample[[#This Row],[Xp]]</f>
        <v>0.47712125471966244</v>
      </c>
      <c r="R96">
        <f>Ky-Sample[[#This Row],[Yp]]</f>
        <v>-1.6020599913279625</v>
      </c>
      <c r="S96">
        <f>Kz-Sample[[#This Row],[Zp]]</f>
        <v>1.1249387366082999</v>
      </c>
      <c r="T96">
        <f>Sample[[#This Row],[Kpy]]*KSc-Sample[[#This Row],[KPz]]*KSb</f>
        <v>0.4771212547196626</v>
      </c>
      <c r="U96">
        <f>-1*(Sample[[#This Row],[KPx]]*KSc-Sample[[#This Row],[KPz]]*KSa)</f>
        <v>0.47712125471966244</v>
      </c>
      <c r="V96">
        <f>(Sample[[#This Row],[KPx]]*$R$2-Sample[[#This Row],[Kpy]]*KSa)</f>
        <v>0.47712125471966244</v>
      </c>
      <c r="W96">
        <f>Sample[[#This Row],[Kpy]]*KTc-Sample[[#This Row],[KPz]]*KTb</f>
        <v>2.7269987279362624</v>
      </c>
      <c r="X96">
        <f>-1*(Sample[[#This Row],[KPx]]*KTc-Sample[[#This Row],[KPz]]*KTa)</f>
        <v>2.7269987279362624</v>
      </c>
      <c r="Y96">
        <f>(Sample[[#This Row],[KPx]]*KTb-Sample[[#This Row],[Kpy]]*KTa)</f>
        <v>2.7269987279362624</v>
      </c>
      <c r="Z96">
        <f>-Sample[[#This Row],[Xp]]*a+Sample[[#This Row],[Yp]]*b+Sample[[#This Row],[Zp]]*c_</f>
        <v>0.95424250943932487</v>
      </c>
      <c r="AA96" s="8">
        <f>-IF(Sample[[#This Row],[Column2]]&gt;0,1,-1)*SQRT(Sample[[#This Row],[KPx''i]]^2+Sample[[#This Row],[KPx''j]]^2+Sample[[#This Row],[KPx''k]]^2)/Ksmag/Scale</f>
        <v>-0.58435180974982659</v>
      </c>
      <c r="AB96" s="1">
        <f>SQRT(Sample[[#This Row],[Kpy''i]]^2+Sample[[#This Row],[KPy''j]]^2+Sample[[#This Row],[KPy''k]]^2)/KTmag/Scale</f>
        <v>1.9282792928108203</v>
      </c>
    </row>
    <row r="97" spans="1:28" hidden="1" x14ac:dyDescent="0.25">
      <c r="A97" s="5">
        <v>92</v>
      </c>
      <c r="B97" s="13" t="s">
        <v>43</v>
      </c>
      <c r="C97" s="5"/>
      <c r="D97" s="5"/>
      <c r="E97">
        <v>4</v>
      </c>
      <c r="F97">
        <v>4</v>
      </c>
      <c r="G97">
        <v>10</v>
      </c>
      <c r="H97" s="11">
        <f>Sample[[#This Row],[C]]/Sample[[#This Row],[D]]</f>
        <v>1</v>
      </c>
      <c r="I97" s="11">
        <f>Sample[[#This Row],[A]]/Sample[[#This Row],[C]]</f>
        <v>2.5</v>
      </c>
      <c r="J97" s="11">
        <f>Sample[[#This Row],[D]]/Sample[[#This Row],[A]]</f>
        <v>0.4</v>
      </c>
      <c r="K97" s="11">
        <f>Sample[[#This Row],[A]]/Sample[[#This Row],[D]]</f>
        <v>2.5</v>
      </c>
      <c r="L97" s="11">
        <f>Sample[[#This Row],[D]]/Sample[[#This Row],[C]]</f>
        <v>1</v>
      </c>
      <c r="M97" s="11">
        <f>Sample[[#This Row],[C]]/Sample[[#This Row],[A]]</f>
        <v>0.4</v>
      </c>
      <c r="N97">
        <f>IF(Sample[[#This Row],[Ap]]=0,10,LOG(Sample[[#This Row],[Ap]]))</f>
        <v>0</v>
      </c>
      <c r="O97">
        <f>IF(Sample[[#This Row],[Ei]]=0,10,LOG(Sample[[#This Row],[Ei]]))</f>
        <v>0.3979400086720376</v>
      </c>
      <c r="P97">
        <f>IF(Sample[[#This Row],[Ii]]=0,10,LOG(Sample[[#This Row],[Ii]]))</f>
        <v>-0.3979400086720376</v>
      </c>
      <c r="Q97">
        <f>Kx-Sample[[#This Row],[Xp]]</f>
        <v>0</v>
      </c>
      <c r="R97">
        <f>Ky-Sample[[#This Row],[Yp]]</f>
        <v>-1.3979400086720375</v>
      </c>
      <c r="S97">
        <f>Kz-Sample[[#This Row],[Zp]]</f>
        <v>1.3979400086720375</v>
      </c>
      <c r="T97">
        <f>Sample[[#This Row],[Kpy]]*KSc-Sample[[#This Row],[KPz]]*KSb</f>
        <v>0</v>
      </c>
      <c r="U97">
        <f>-1*(Sample[[#This Row],[KPx]]*KSc-Sample[[#This Row],[KPz]]*KSa)</f>
        <v>0</v>
      </c>
      <c r="V97">
        <f>(Sample[[#This Row],[KPx]]*$R$2-Sample[[#This Row],[Kpy]]*KSa)</f>
        <v>0</v>
      </c>
      <c r="W97">
        <f>Sample[[#This Row],[Kpy]]*KTc-Sample[[#This Row],[KPz]]*KTb</f>
        <v>2.795880017344075</v>
      </c>
      <c r="X97">
        <f>-1*(Sample[[#This Row],[KPx]]*KTc-Sample[[#This Row],[KPz]]*KTa)</f>
        <v>2.795880017344075</v>
      </c>
      <c r="Y97">
        <f>(Sample[[#This Row],[KPx]]*KTb-Sample[[#This Row],[Kpy]]*KTa)</f>
        <v>2.795880017344075</v>
      </c>
      <c r="Z97">
        <f>-Sample[[#This Row],[Xp]]*a+Sample[[#This Row],[Yp]]*b+Sample[[#This Row],[Zp]]*c_</f>
        <v>0</v>
      </c>
      <c r="AA97" s="8">
        <f>-IF(Sample[[#This Row],[Column2]]&gt;0,1,-1)*SQRT(Sample[[#This Row],[KPx''i]]^2+Sample[[#This Row],[KPx''j]]^2+Sample[[#This Row],[KPx''k]]^2)/Ksmag/Scale</f>
        <v>0</v>
      </c>
      <c r="AB97" s="1">
        <f>SQRT(Sample[[#This Row],[Kpy''i]]^2+Sample[[#This Row],[KPy''j]]^2+Sample[[#This Row],[KPy''k]]^2)/KTmag/Scale</f>
        <v>1.9769857196479579</v>
      </c>
    </row>
    <row r="98" spans="1:28" hidden="1" x14ac:dyDescent="0.25">
      <c r="A98" s="5">
        <v>93</v>
      </c>
      <c r="B98" s="13" t="s">
        <v>43</v>
      </c>
      <c r="C98" s="5"/>
      <c r="D98" s="5"/>
      <c r="E98">
        <v>1</v>
      </c>
      <c r="F98">
        <v>1</v>
      </c>
      <c r="G98">
        <v>1</v>
      </c>
      <c r="H98" s="11">
        <f>Sample[[#This Row],[C]]/Sample[[#This Row],[D]]</f>
        <v>1</v>
      </c>
      <c r="I98" s="11">
        <f>Sample[[#This Row],[A]]/Sample[[#This Row],[C]]</f>
        <v>1</v>
      </c>
      <c r="J98" s="11">
        <f>Sample[[#This Row],[D]]/Sample[[#This Row],[A]]</f>
        <v>1</v>
      </c>
      <c r="K98" s="11">
        <f>Sample[[#This Row],[A]]/Sample[[#This Row],[D]]</f>
        <v>1</v>
      </c>
      <c r="L98" s="11">
        <f>Sample[[#This Row],[D]]/Sample[[#This Row],[C]]</f>
        <v>1</v>
      </c>
      <c r="M98" s="11">
        <f>Sample[[#This Row],[C]]/Sample[[#This Row],[A]]</f>
        <v>1</v>
      </c>
      <c r="N98">
        <f>IF(Sample[[#This Row],[Ap]]=0,10,LOG(Sample[[#This Row],[Ap]]))</f>
        <v>0</v>
      </c>
      <c r="O98">
        <f>IF(Sample[[#This Row],[Ei]]=0,10,LOG(Sample[[#This Row],[Ei]]))</f>
        <v>0</v>
      </c>
      <c r="P98">
        <f>IF(Sample[[#This Row],[Ii]]=0,10,LOG(Sample[[#This Row],[Ii]]))</f>
        <v>0</v>
      </c>
      <c r="Q98">
        <f>Kx-Sample[[#This Row],[Xp]]</f>
        <v>0</v>
      </c>
      <c r="R98">
        <f>Ky-Sample[[#This Row],[Yp]]</f>
        <v>-1</v>
      </c>
      <c r="S98">
        <f>Kz-Sample[[#This Row],[Zp]]</f>
        <v>1</v>
      </c>
      <c r="T98">
        <f>Sample[[#This Row],[Kpy]]*KSc-Sample[[#This Row],[KPz]]*KSb</f>
        <v>0</v>
      </c>
      <c r="U98">
        <f>-1*(Sample[[#This Row],[KPx]]*KSc-Sample[[#This Row],[KPz]]*KSa)</f>
        <v>0</v>
      </c>
      <c r="V98">
        <f>(Sample[[#This Row],[KPx]]*$R$2-Sample[[#This Row],[Kpy]]*KSa)</f>
        <v>0</v>
      </c>
      <c r="W98">
        <f>Sample[[#This Row],[Kpy]]*KTc-Sample[[#This Row],[KPz]]*KTb</f>
        <v>2</v>
      </c>
      <c r="X98">
        <f>-1*(Sample[[#This Row],[KPx]]*KTc-Sample[[#This Row],[KPz]]*KTa)</f>
        <v>2</v>
      </c>
      <c r="Y98">
        <f>(Sample[[#This Row],[KPx]]*KTb-Sample[[#This Row],[Kpy]]*KTa)</f>
        <v>2</v>
      </c>
      <c r="Z98">
        <f>-Sample[[#This Row],[Xp]]*a+Sample[[#This Row],[Yp]]*b+Sample[[#This Row],[Zp]]*c_</f>
        <v>0</v>
      </c>
      <c r="AA98" s="8">
        <f>-IF(Sample[[#This Row],[Column2]]&gt;0,1,-1)*SQRT(Sample[[#This Row],[KPx''i]]^2+Sample[[#This Row],[KPx''j]]^2+Sample[[#This Row],[KPx''k]]^2)/Ksmag/Scale</f>
        <v>0</v>
      </c>
      <c r="AB98" s="1">
        <f>SQRT(Sample[[#This Row],[Kpy''i]]^2+Sample[[#This Row],[KPy''j]]^2+Sample[[#This Row],[KPy''k]]^2)/KTmag/Scale</f>
        <v>1.4142135623730951</v>
      </c>
    </row>
    <row r="99" spans="1:28" hidden="1" x14ac:dyDescent="0.25">
      <c r="A99" s="5">
        <v>94</v>
      </c>
      <c r="B99" s="13" t="s">
        <v>43</v>
      </c>
      <c r="C99" s="5"/>
      <c r="D99" s="5"/>
      <c r="E99">
        <v>10</v>
      </c>
      <c r="F99">
        <v>1</v>
      </c>
      <c r="G99">
        <v>2</v>
      </c>
      <c r="H99" s="11">
        <f>Sample[[#This Row],[C]]/Sample[[#This Row],[D]]</f>
        <v>0.1</v>
      </c>
      <c r="I99" s="11">
        <f>Sample[[#This Row],[A]]/Sample[[#This Row],[C]]</f>
        <v>2</v>
      </c>
      <c r="J99" s="11">
        <f>Sample[[#This Row],[D]]/Sample[[#This Row],[A]]</f>
        <v>5</v>
      </c>
      <c r="K99" s="11">
        <f>Sample[[#This Row],[A]]/Sample[[#This Row],[D]]</f>
        <v>0.2</v>
      </c>
      <c r="L99" s="11">
        <f>Sample[[#This Row],[D]]/Sample[[#This Row],[C]]</f>
        <v>10</v>
      </c>
      <c r="M99" s="11">
        <f>Sample[[#This Row],[C]]/Sample[[#This Row],[A]]</f>
        <v>0.5</v>
      </c>
      <c r="N99">
        <f>IF(Sample[[#This Row],[Ap]]=0,10,LOG(Sample[[#This Row],[Ap]]))</f>
        <v>-1</v>
      </c>
      <c r="O99">
        <f>IF(Sample[[#This Row],[Ei]]=0,10,LOG(Sample[[#This Row],[Ei]]))</f>
        <v>0.3010299956639812</v>
      </c>
      <c r="P99">
        <f>IF(Sample[[#This Row],[Ii]]=0,10,LOG(Sample[[#This Row],[Ii]]))</f>
        <v>0.69897000433601886</v>
      </c>
      <c r="Q99">
        <f>Kx-Sample[[#This Row],[Xp]]</f>
        <v>1</v>
      </c>
      <c r="R99">
        <f>Ky-Sample[[#This Row],[Yp]]</f>
        <v>-1.3010299956639813</v>
      </c>
      <c r="S99">
        <f>Kz-Sample[[#This Row],[Zp]]</f>
        <v>0.30102999566398114</v>
      </c>
      <c r="T99">
        <f>Sample[[#This Row],[Kpy]]*KSc-Sample[[#This Row],[KPz]]*KSb</f>
        <v>1</v>
      </c>
      <c r="U99">
        <f>-1*(Sample[[#This Row],[KPx]]*KSc-Sample[[#This Row],[KPz]]*KSa)</f>
        <v>1</v>
      </c>
      <c r="V99">
        <f>(Sample[[#This Row],[KPx]]*$R$2-Sample[[#This Row],[Kpy]]*KSa)</f>
        <v>1</v>
      </c>
      <c r="W99">
        <f>Sample[[#This Row],[Kpy]]*KTc-Sample[[#This Row],[KPz]]*KTb</f>
        <v>1.6020599913279625</v>
      </c>
      <c r="X99">
        <f>-1*(Sample[[#This Row],[KPx]]*KTc-Sample[[#This Row],[KPz]]*KTa)</f>
        <v>1.6020599913279623</v>
      </c>
      <c r="Y99">
        <f>(Sample[[#This Row],[KPx]]*KTb-Sample[[#This Row],[Kpy]]*KTa)</f>
        <v>1.6020599913279625</v>
      </c>
      <c r="Z99">
        <f>-Sample[[#This Row],[Xp]]*a+Sample[[#This Row],[Yp]]*b+Sample[[#This Row],[Zp]]*c_</f>
        <v>2</v>
      </c>
      <c r="AA99" s="8">
        <f>-IF(Sample[[#This Row],[Column2]]&gt;0,1,-1)*SQRT(Sample[[#This Row],[KPx''i]]^2+Sample[[#This Row],[KPx''j]]^2+Sample[[#This Row],[KPx''k]]^2)/Ksmag/Scale</f>
        <v>-1.2247448713915889</v>
      </c>
      <c r="AB99" s="1">
        <f>SQRT(Sample[[#This Row],[Kpy''i]]^2+Sample[[#This Row],[KPy''j]]^2+Sample[[#This Row],[KPy''k]]^2)/KTmag/Scale</f>
        <v>1.1328274837356638</v>
      </c>
    </row>
    <row r="100" spans="1:28" hidden="1" x14ac:dyDescent="0.25">
      <c r="A100" s="5">
        <v>95</v>
      </c>
      <c r="B100" s="13" t="s">
        <v>43</v>
      </c>
      <c r="C100" s="5"/>
      <c r="D100" s="5"/>
      <c r="E100">
        <v>4</v>
      </c>
      <c r="F100">
        <v>6</v>
      </c>
      <c r="G100">
        <v>10</v>
      </c>
      <c r="H100" s="11">
        <f>Sample[[#This Row],[C]]/Sample[[#This Row],[D]]</f>
        <v>1.5</v>
      </c>
      <c r="I100" s="11">
        <f>Sample[[#This Row],[A]]/Sample[[#This Row],[C]]</f>
        <v>1.6666666666666667</v>
      </c>
      <c r="J100" s="11">
        <f>Sample[[#This Row],[D]]/Sample[[#This Row],[A]]</f>
        <v>0.4</v>
      </c>
      <c r="K100" s="11">
        <f>Sample[[#This Row],[A]]/Sample[[#This Row],[D]]</f>
        <v>2.5</v>
      </c>
      <c r="L100" s="11">
        <f>Sample[[#This Row],[D]]/Sample[[#This Row],[C]]</f>
        <v>0.66666666666666663</v>
      </c>
      <c r="M100" s="11">
        <f>Sample[[#This Row],[C]]/Sample[[#This Row],[A]]</f>
        <v>0.6</v>
      </c>
      <c r="N100">
        <f>IF(Sample[[#This Row],[Ap]]=0,10,LOG(Sample[[#This Row],[Ap]]))</f>
        <v>0.17609125905568124</v>
      </c>
      <c r="O100">
        <f>IF(Sample[[#This Row],[Ei]]=0,10,LOG(Sample[[#This Row],[Ei]]))</f>
        <v>0.22184874961635639</v>
      </c>
      <c r="P100">
        <f>IF(Sample[[#This Row],[Ii]]=0,10,LOG(Sample[[#This Row],[Ii]]))</f>
        <v>-0.3979400086720376</v>
      </c>
      <c r="Q100">
        <f>Kx-Sample[[#This Row],[Xp]]</f>
        <v>-0.17609125905568124</v>
      </c>
      <c r="R100">
        <f>Ky-Sample[[#This Row],[Yp]]</f>
        <v>-1.2218487496163564</v>
      </c>
      <c r="S100">
        <f>Kz-Sample[[#This Row],[Zp]]</f>
        <v>1.3979400086720375</v>
      </c>
      <c r="T100">
        <f>Sample[[#This Row],[Kpy]]*KSc-Sample[[#This Row],[KPz]]*KSb</f>
        <v>-0.17609125905568113</v>
      </c>
      <c r="U100">
        <f>-1*(Sample[[#This Row],[KPx]]*KSc-Sample[[#This Row],[KPz]]*KSa)</f>
        <v>-0.17609125905568124</v>
      </c>
      <c r="V100">
        <f>(Sample[[#This Row],[KPx]]*$R$2-Sample[[#This Row],[Kpy]]*KSa)</f>
        <v>-0.17609125905568124</v>
      </c>
      <c r="W100">
        <f>Sample[[#This Row],[Kpy]]*KTc-Sample[[#This Row],[KPz]]*KTb</f>
        <v>2.6197887582883936</v>
      </c>
      <c r="X100">
        <f>-1*(Sample[[#This Row],[KPx]]*KTc-Sample[[#This Row],[KPz]]*KTa)</f>
        <v>2.6197887582883936</v>
      </c>
      <c r="Y100">
        <f>(Sample[[#This Row],[KPx]]*KTb-Sample[[#This Row],[Kpy]]*KTa)</f>
        <v>2.6197887582883941</v>
      </c>
      <c r="Z100">
        <f>-Sample[[#This Row],[Xp]]*a+Sample[[#This Row],[Yp]]*b+Sample[[#This Row],[Zp]]*c_</f>
        <v>-0.35218251811136242</v>
      </c>
      <c r="AA100" s="8">
        <f>-IF(Sample[[#This Row],[Column2]]&gt;0,1,-1)*SQRT(Sample[[#This Row],[KPx''i]]^2+Sample[[#This Row],[KPx''j]]^2+Sample[[#This Row],[KPx''k]]^2)/Ksmag/Scale</f>
        <v>0.21566686642533325</v>
      </c>
      <c r="AB100" s="1">
        <f>SQRT(Sample[[#This Row],[Kpy''i]]^2+Sample[[#This Row],[KPy''j]]^2+Sample[[#This Row],[KPy''k]]^2)/KTmag/Scale</f>
        <v>1.8524703962620084</v>
      </c>
    </row>
    <row r="101" spans="1:28" hidden="1" x14ac:dyDescent="0.25">
      <c r="A101" s="5">
        <v>96</v>
      </c>
      <c r="B101" s="13" t="s">
        <v>43</v>
      </c>
      <c r="C101" s="5"/>
      <c r="D101" s="5"/>
      <c r="E101">
        <v>5</v>
      </c>
      <c r="F101">
        <v>10</v>
      </c>
      <c r="G101">
        <v>5</v>
      </c>
      <c r="H101" s="11">
        <f>Sample[[#This Row],[C]]/Sample[[#This Row],[D]]</f>
        <v>2</v>
      </c>
      <c r="I101" s="11">
        <f>Sample[[#This Row],[A]]/Sample[[#This Row],[C]]</f>
        <v>0.5</v>
      </c>
      <c r="J101" s="11">
        <f>Sample[[#This Row],[D]]/Sample[[#This Row],[A]]</f>
        <v>1</v>
      </c>
      <c r="K101" s="11">
        <f>Sample[[#This Row],[A]]/Sample[[#This Row],[D]]</f>
        <v>1</v>
      </c>
      <c r="L101" s="11">
        <f>Sample[[#This Row],[D]]/Sample[[#This Row],[C]]</f>
        <v>0.5</v>
      </c>
      <c r="M101" s="11">
        <f>Sample[[#This Row],[C]]/Sample[[#This Row],[A]]</f>
        <v>2</v>
      </c>
      <c r="N101">
        <f>IF(Sample[[#This Row],[Ap]]=0,10,LOG(Sample[[#This Row],[Ap]]))</f>
        <v>0.3010299956639812</v>
      </c>
      <c r="O101">
        <f>IF(Sample[[#This Row],[Ei]]=0,10,LOG(Sample[[#This Row],[Ei]]))</f>
        <v>-0.3010299956639812</v>
      </c>
      <c r="P101">
        <f>IF(Sample[[#This Row],[Ii]]=0,10,LOG(Sample[[#This Row],[Ii]]))</f>
        <v>0</v>
      </c>
      <c r="Q101">
        <f>Kx-Sample[[#This Row],[Xp]]</f>
        <v>-0.3010299956639812</v>
      </c>
      <c r="R101">
        <f>Ky-Sample[[#This Row],[Yp]]</f>
        <v>-0.69897000433601875</v>
      </c>
      <c r="S101">
        <f>Kz-Sample[[#This Row],[Zp]]</f>
        <v>1</v>
      </c>
      <c r="T101">
        <f>Sample[[#This Row],[Kpy]]*KSc-Sample[[#This Row],[KPz]]*KSb</f>
        <v>-0.30102999566398125</v>
      </c>
      <c r="U101">
        <f>-1*(Sample[[#This Row],[KPx]]*KSc-Sample[[#This Row],[KPz]]*KSa)</f>
        <v>-0.3010299956639812</v>
      </c>
      <c r="V101">
        <f>(Sample[[#This Row],[KPx]]*$R$2-Sample[[#This Row],[Kpy]]*KSa)</f>
        <v>-0.3010299956639812</v>
      </c>
      <c r="W101">
        <f>Sample[[#This Row],[Kpy]]*KTc-Sample[[#This Row],[KPz]]*KTb</f>
        <v>1.6989700043360187</v>
      </c>
      <c r="X101">
        <f>-1*(Sample[[#This Row],[KPx]]*KTc-Sample[[#This Row],[KPz]]*KTa)</f>
        <v>1.6989700043360187</v>
      </c>
      <c r="Y101">
        <f>(Sample[[#This Row],[KPx]]*KTb-Sample[[#This Row],[Kpy]]*KTa)</f>
        <v>1.6989700043360187</v>
      </c>
      <c r="Z101">
        <f>-Sample[[#This Row],[Xp]]*a+Sample[[#This Row],[Yp]]*b+Sample[[#This Row],[Zp]]*c_</f>
        <v>-0.6020599913279624</v>
      </c>
      <c r="AA101" s="8">
        <f>-IF(Sample[[#This Row],[Column2]]&gt;0,1,-1)*SQRT(Sample[[#This Row],[KPx''i]]^2+Sample[[#This Row],[KPx''j]]^2+Sample[[#This Row],[KPx''k]]^2)/Ksmag/Scale</f>
        <v>0.36868494332449331</v>
      </c>
      <c r="AB101" s="1">
        <f>SQRT(Sample[[#This Row],[Kpy''i]]^2+Sample[[#This Row],[KPy''j]]^2+Sample[[#This Row],[KPy''k]]^2)/KTmag/Scale</f>
        <v>1.201353211098537</v>
      </c>
    </row>
    <row r="102" spans="1:28" hidden="1" x14ac:dyDescent="0.25">
      <c r="A102" s="5">
        <v>97</v>
      </c>
      <c r="B102" s="13" t="s">
        <v>43</v>
      </c>
      <c r="C102" s="5"/>
      <c r="D102" s="5"/>
      <c r="E102">
        <v>7</v>
      </c>
      <c r="F102">
        <v>8</v>
      </c>
      <c r="G102">
        <v>4</v>
      </c>
      <c r="H102" s="11">
        <f>Sample[[#This Row],[C]]/Sample[[#This Row],[D]]</f>
        <v>1.1428571428571428</v>
      </c>
      <c r="I102" s="11">
        <f>Sample[[#This Row],[A]]/Sample[[#This Row],[C]]</f>
        <v>0.5</v>
      </c>
      <c r="J102" s="11">
        <f>Sample[[#This Row],[D]]/Sample[[#This Row],[A]]</f>
        <v>1.75</v>
      </c>
      <c r="K102" s="11">
        <f>Sample[[#This Row],[A]]/Sample[[#This Row],[D]]</f>
        <v>0.5714285714285714</v>
      </c>
      <c r="L102" s="11">
        <f>Sample[[#This Row],[D]]/Sample[[#This Row],[C]]</f>
        <v>0.875</v>
      </c>
      <c r="M102" s="11">
        <f>Sample[[#This Row],[C]]/Sample[[#This Row],[A]]</f>
        <v>2</v>
      </c>
      <c r="N102">
        <f>IF(Sample[[#This Row],[Ap]]=0,10,LOG(Sample[[#This Row],[Ap]]))</f>
        <v>5.7991946977686733E-2</v>
      </c>
      <c r="O102">
        <f>IF(Sample[[#This Row],[Ei]]=0,10,LOG(Sample[[#This Row],[Ei]]))</f>
        <v>-0.3010299956639812</v>
      </c>
      <c r="P102">
        <f>IF(Sample[[#This Row],[Ii]]=0,10,LOG(Sample[[#This Row],[Ii]]))</f>
        <v>0.24303804868629444</v>
      </c>
      <c r="Q102">
        <f>Kx-Sample[[#This Row],[Xp]]</f>
        <v>-5.7991946977686733E-2</v>
      </c>
      <c r="R102">
        <f>Ky-Sample[[#This Row],[Yp]]</f>
        <v>-0.69897000433601875</v>
      </c>
      <c r="S102">
        <f>Kz-Sample[[#This Row],[Zp]]</f>
        <v>0.75696195131370558</v>
      </c>
      <c r="T102">
        <f>Sample[[#This Row],[Kpy]]*KSc-Sample[[#This Row],[KPz]]*KSb</f>
        <v>-5.7991946977686837E-2</v>
      </c>
      <c r="U102">
        <f>-1*(Sample[[#This Row],[KPx]]*KSc-Sample[[#This Row],[KPz]]*KSa)</f>
        <v>-5.7991946977686733E-2</v>
      </c>
      <c r="V102">
        <f>(Sample[[#This Row],[KPx]]*$R$2-Sample[[#This Row],[Kpy]]*KSa)</f>
        <v>-5.7991946977686733E-2</v>
      </c>
      <c r="W102">
        <f>Sample[[#This Row],[Kpy]]*KTc-Sample[[#This Row],[KPz]]*KTb</f>
        <v>1.4559319556497243</v>
      </c>
      <c r="X102">
        <f>-1*(Sample[[#This Row],[KPx]]*KTc-Sample[[#This Row],[KPz]]*KTa)</f>
        <v>1.4559319556497243</v>
      </c>
      <c r="Y102">
        <f>(Sample[[#This Row],[KPx]]*KTb-Sample[[#This Row],[Kpy]]*KTa)</f>
        <v>1.4559319556497243</v>
      </c>
      <c r="Z102">
        <f>-Sample[[#This Row],[Xp]]*a+Sample[[#This Row],[Yp]]*b+Sample[[#This Row],[Zp]]*c_</f>
        <v>-0.11598389395537351</v>
      </c>
      <c r="AA102" s="8">
        <f>-IF(Sample[[#This Row],[Column2]]&gt;0,1,-1)*SQRT(Sample[[#This Row],[KPx''i]]^2+Sample[[#This Row],[KPx''j]]^2+Sample[[#This Row],[KPx''k]]^2)/Ksmag/Scale</f>
        <v>7.1025339642934823E-2</v>
      </c>
      <c r="AB102" s="1">
        <f>SQRT(Sample[[#This Row],[Kpy''i]]^2+Sample[[#This Row],[KPy''j]]^2+Sample[[#This Row],[KPy''k]]^2)/KTmag/Scale</f>
        <v>1.0294993587861119</v>
      </c>
    </row>
    <row r="103" spans="1:28" hidden="1" x14ac:dyDescent="0.25">
      <c r="A103" s="5">
        <v>98</v>
      </c>
      <c r="B103" s="13" t="s">
        <v>43</v>
      </c>
      <c r="C103" s="5"/>
      <c r="D103" s="5"/>
      <c r="E103">
        <v>2</v>
      </c>
      <c r="F103">
        <v>10</v>
      </c>
      <c r="G103">
        <v>10</v>
      </c>
      <c r="H103" s="11">
        <f>Sample[[#This Row],[C]]/Sample[[#This Row],[D]]</f>
        <v>5</v>
      </c>
      <c r="I103" s="11">
        <f>Sample[[#This Row],[A]]/Sample[[#This Row],[C]]</f>
        <v>1</v>
      </c>
      <c r="J103" s="11">
        <f>Sample[[#This Row],[D]]/Sample[[#This Row],[A]]</f>
        <v>0.2</v>
      </c>
      <c r="K103" s="11">
        <f>Sample[[#This Row],[A]]/Sample[[#This Row],[D]]</f>
        <v>5</v>
      </c>
      <c r="L103" s="11">
        <f>Sample[[#This Row],[D]]/Sample[[#This Row],[C]]</f>
        <v>0.2</v>
      </c>
      <c r="M103" s="11">
        <f>Sample[[#This Row],[C]]/Sample[[#This Row],[A]]</f>
        <v>1</v>
      </c>
      <c r="N103">
        <f>IF(Sample[[#This Row],[Ap]]=0,10,LOG(Sample[[#This Row],[Ap]]))</f>
        <v>0.69897000433601886</v>
      </c>
      <c r="O103">
        <f>IF(Sample[[#This Row],[Ei]]=0,10,LOG(Sample[[#This Row],[Ei]]))</f>
        <v>0</v>
      </c>
      <c r="P103">
        <f>IF(Sample[[#This Row],[Ii]]=0,10,LOG(Sample[[#This Row],[Ii]]))</f>
        <v>-0.69897000433601875</v>
      </c>
      <c r="Q103">
        <f>Kx-Sample[[#This Row],[Xp]]</f>
        <v>-0.69897000433601886</v>
      </c>
      <c r="R103">
        <f>Ky-Sample[[#This Row],[Yp]]</f>
        <v>-1</v>
      </c>
      <c r="S103">
        <f>Kz-Sample[[#This Row],[Zp]]</f>
        <v>1.6989700043360187</v>
      </c>
      <c r="T103">
        <f>Sample[[#This Row],[Kpy]]*KSc-Sample[[#This Row],[KPz]]*KSb</f>
        <v>-0.69897000433601875</v>
      </c>
      <c r="U103">
        <f>-1*(Sample[[#This Row],[KPx]]*KSc-Sample[[#This Row],[KPz]]*KSa)</f>
        <v>-0.69897000433601886</v>
      </c>
      <c r="V103">
        <f>(Sample[[#This Row],[KPx]]*$R$2-Sample[[#This Row],[Kpy]]*KSa)</f>
        <v>-0.69897000433601886</v>
      </c>
      <c r="W103">
        <f>Sample[[#This Row],[Kpy]]*KTc-Sample[[#This Row],[KPz]]*KTb</f>
        <v>2.6989700043360187</v>
      </c>
      <c r="X103">
        <f>-1*(Sample[[#This Row],[KPx]]*KTc-Sample[[#This Row],[KPz]]*KTa)</f>
        <v>2.6989700043360187</v>
      </c>
      <c r="Y103">
        <f>(Sample[[#This Row],[KPx]]*KTb-Sample[[#This Row],[Kpy]]*KTa)</f>
        <v>2.6989700043360187</v>
      </c>
      <c r="Z103">
        <f>-Sample[[#This Row],[Xp]]*a+Sample[[#This Row],[Yp]]*b+Sample[[#This Row],[Zp]]*c_</f>
        <v>-1.3979400086720375</v>
      </c>
      <c r="AA103" s="8">
        <f>-IF(Sample[[#This Row],[Column2]]&gt;0,1,-1)*SQRT(Sample[[#This Row],[KPx''i]]^2+Sample[[#This Row],[KPx''j]]^2+Sample[[#This Row],[KPx''k]]^2)/Ksmag/Scale</f>
        <v>0.85605992806709574</v>
      </c>
      <c r="AB103" s="1">
        <f>SQRT(Sample[[#This Row],[Kpy''i]]^2+Sample[[#This Row],[KPy''j]]^2+Sample[[#This Row],[KPy''k]]^2)/KTmag/Scale</f>
        <v>1.9084599922850845</v>
      </c>
    </row>
    <row r="104" spans="1:28" hidden="1" x14ac:dyDescent="0.25">
      <c r="A104" s="5">
        <v>99</v>
      </c>
      <c r="B104" s="13" t="s">
        <v>43</v>
      </c>
      <c r="C104" s="5"/>
      <c r="D104" s="5"/>
      <c r="E104">
        <v>6</v>
      </c>
      <c r="F104">
        <v>9</v>
      </c>
      <c r="G104">
        <v>4</v>
      </c>
      <c r="H104" s="11">
        <f>Sample[[#This Row],[C]]/Sample[[#This Row],[D]]</f>
        <v>1.5</v>
      </c>
      <c r="I104" s="11">
        <f>Sample[[#This Row],[A]]/Sample[[#This Row],[C]]</f>
        <v>0.44444444444444442</v>
      </c>
      <c r="J104" s="11">
        <f>Sample[[#This Row],[D]]/Sample[[#This Row],[A]]</f>
        <v>1.5</v>
      </c>
      <c r="K104" s="11">
        <f>Sample[[#This Row],[A]]/Sample[[#This Row],[D]]</f>
        <v>0.66666666666666663</v>
      </c>
      <c r="L104" s="11">
        <f>Sample[[#This Row],[D]]/Sample[[#This Row],[C]]</f>
        <v>0.66666666666666663</v>
      </c>
      <c r="M104" s="11">
        <f>Sample[[#This Row],[C]]/Sample[[#This Row],[A]]</f>
        <v>2.25</v>
      </c>
      <c r="N104">
        <f>IF(Sample[[#This Row],[Ap]]=0,10,LOG(Sample[[#This Row],[Ap]]))</f>
        <v>0.17609125905568124</v>
      </c>
      <c r="O104">
        <f>IF(Sample[[#This Row],[Ei]]=0,10,LOG(Sample[[#This Row],[Ei]]))</f>
        <v>-0.35218251811136253</v>
      </c>
      <c r="P104">
        <f>IF(Sample[[#This Row],[Ii]]=0,10,LOG(Sample[[#This Row],[Ii]]))</f>
        <v>0.17609125905568124</v>
      </c>
      <c r="Q104">
        <f>Kx-Sample[[#This Row],[Xp]]</f>
        <v>-0.17609125905568124</v>
      </c>
      <c r="R104">
        <f>Ky-Sample[[#This Row],[Yp]]</f>
        <v>-0.64781748188863753</v>
      </c>
      <c r="S104">
        <f>Kz-Sample[[#This Row],[Zp]]</f>
        <v>0.82390874094431876</v>
      </c>
      <c r="T104">
        <f>Sample[[#This Row],[Kpy]]*KSc-Sample[[#This Row],[KPz]]*KSb</f>
        <v>-0.17609125905568124</v>
      </c>
      <c r="U104">
        <f>-1*(Sample[[#This Row],[KPx]]*KSc-Sample[[#This Row],[KPz]]*KSa)</f>
        <v>-0.17609125905568124</v>
      </c>
      <c r="V104">
        <f>(Sample[[#This Row],[KPx]]*$R$2-Sample[[#This Row],[Kpy]]*KSa)</f>
        <v>-0.17609125905568124</v>
      </c>
      <c r="W104">
        <f>Sample[[#This Row],[Kpy]]*KTc-Sample[[#This Row],[KPz]]*KTb</f>
        <v>1.4717262228329564</v>
      </c>
      <c r="X104">
        <f>-1*(Sample[[#This Row],[KPx]]*KTc-Sample[[#This Row],[KPz]]*KTa)</f>
        <v>1.4717262228329564</v>
      </c>
      <c r="Y104">
        <f>(Sample[[#This Row],[KPx]]*KTb-Sample[[#This Row],[Kpy]]*KTa)</f>
        <v>1.4717262228329564</v>
      </c>
      <c r="Z104">
        <f>-Sample[[#This Row],[Xp]]*a+Sample[[#This Row],[Yp]]*b+Sample[[#This Row],[Zp]]*c_</f>
        <v>-0.35218251811136259</v>
      </c>
      <c r="AA104" s="8">
        <f>-IF(Sample[[#This Row],[Column2]]&gt;0,1,-1)*SQRT(Sample[[#This Row],[KPx''i]]^2+Sample[[#This Row],[KPx''j]]^2+Sample[[#This Row],[KPx''k]]^2)/Ksmag/Scale</f>
        <v>0.21566686642533328</v>
      </c>
      <c r="AB104" s="1">
        <f>SQRT(Sample[[#This Row],[Kpy''i]]^2+Sample[[#This Row],[KPy''j]]^2+Sample[[#This Row],[KPy''k]]^2)/KTmag/Scale</f>
        <v>1.0406675922152473</v>
      </c>
    </row>
    <row r="105" spans="1:28" hidden="1" x14ac:dyDescent="0.25">
      <c r="A105" s="5">
        <v>100</v>
      </c>
      <c r="B105" s="13" t="s">
        <v>43</v>
      </c>
      <c r="C105" s="5"/>
      <c r="D105" s="5"/>
      <c r="E105">
        <v>4</v>
      </c>
      <c r="F105">
        <v>8</v>
      </c>
      <c r="G105">
        <v>4</v>
      </c>
      <c r="H105" s="11">
        <f>Sample[[#This Row],[C]]/Sample[[#This Row],[D]]</f>
        <v>2</v>
      </c>
      <c r="I105" s="11">
        <f>Sample[[#This Row],[A]]/Sample[[#This Row],[C]]</f>
        <v>0.5</v>
      </c>
      <c r="J105" s="11">
        <f>Sample[[#This Row],[D]]/Sample[[#This Row],[A]]</f>
        <v>1</v>
      </c>
      <c r="K105" s="11">
        <f>Sample[[#This Row],[A]]/Sample[[#This Row],[D]]</f>
        <v>1</v>
      </c>
      <c r="L105" s="11">
        <f>Sample[[#This Row],[D]]/Sample[[#This Row],[C]]</f>
        <v>0.5</v>
      </c>
      <c r="M105" s="11">
        <f>Sample[[#This Row],[C]]/Sample[[#This Row],[A]]</f>
        <v>2</v>
      </c>
      <c r="N105">
        <f>IF(Sample[[#This Row],[Ap]]=0,10,LOG(Sample[[#This Row],[Ap]]))</f>
        <v>0.3010299956639812</v>
      </c>
      <c r="O105">
        <f>IF(Sample[[#This Row],[Ei]]=0,10,LOG(Sample[[#This Row],[Ei]]))</f>
        <v>-0.3010299956639812</v>
      </c>
      <c r="P105">
        <f>IF(Sample[[#This Row],[Ii]]=0,10,LOG(Sample[[#This Row],[Ii]]))</f>
        <v>0</v>
      </c>
      <c r="Q105">
        <f>Kx-Sample[[#This Row],[Xp]]</f>
        <v>-0.3010299956639812</v>
      </c>
      <c r="R105">
        <f>Ky-Sample[[#This Row],[Yp]]</f>
        <v>-0.69897000433601875</v>
      </c>
      <c r="S105">
        <f>Kz-Sample[[#This Row],[Zp]]</f>
        <v>1</v>
      </c>
      <c r="T105">
        <f>Sample[[#This Row],[Kpy]]*KSc-Sample[[#This Row],[KPz]]*KSb</f>
        <v>-0.30102999566398125</v>
      </c>
      <c r="U105">
        <f>-1*(Sample[[#This Row],[KPx]]*KSc-Sample[[#This Row],[KPz]]*KSa)</f>
        <v>-0.3010299956639812</v>
      </c>
      <c r="V105">
        <f>(Sample[[#This Row],[KPx]]*$R$2-Sample[[#This Row],[Kpy]]*KSa)</f>
        <v>-0.3010299956639812</v>
      </c>
      <c r="W105">
        <f>Sample[[#This Row],[Kpy]]*KTc-Sample[[#This Row],[KPz]]*KTb</f>
        <v>1.6989700043360187</v>
      </c>
      <c r="X105">
        <f>-1*(Sample[[#This Row],[KPx]]*KTc-Sample[[#This Row],[KPz]]*KTa)</f>
        <v>1.6989700043360187</v>
      </c>
      <c r="Y105">
        <f>(Sample[[#This Row],[KPx]]*KTb-Sample[[#This Row],[Kpy]]*KTa)</f>
        <v>1.6989700043360187</v>
      </c>
      <c r="Z105">
        <f>-Sample[[#This Row],[Xp]]*a+Sample[[#This Row],[Yp]]*b+Sample[[#This Row],[Zp]]*c_</f>
        <v>-0.6020599913279624</v>
      </c>
      <c r="AA105" s="8">
        <f>-IF(Sample[[#This Row],[Column2]]&gt;0,1,-1)*SQRT(Sample[[#This Row],[KPx''i]]^2+Sample[[#This Row],[KPx''j]]^2+Sample[[#This Row],[KPx''k]]^2)/Ksmag/Scale</f>
        <v>0.36868494332449331</v>
      </c>
      <c r="AB105" s="1">
        <f>SQRT(Sample[[#This Row],[Kpy''i]]^2+Sample[[#This Row],[KPy''j]]^2+Sample[[#This Row],[KPy''k]]^2)/KTmag/Scale</f>
        <v>1.201353211098537</v>
      </c>
    </row>
    <row r="106" spans="1:28" hidden="1" x14ac:dyDescent="0.25">
      <c r="A106" s="5">
        <v>101</v>
      </c>
      <c r="B106" s="13" t="s">
        <v>43</v>
      </c>
      <c r="C106" s="5"/>
      <c r="D106" s="5"/>
      <c r="E106">
        <v>10</v>
      </c>
      <c r="F106">
        <v>1</v>
      </c>
      <c r="G106">
        <v>8</v>
      </c>
      <c r="H106" s="11">
        <f>Sample[[#This Row],[C]]/Sample[[#This Row],[D]]</f>
        <v>0.1</v>
      </c>
      <c r="I106" s="11">
        <f>Sample[[#This Row],[A]]/Sample[[#This Row],[C]]</f>
        <v>8</v>
      </c>
      <c r="J106" s="11">
        <f>Sample[[#This Row],[D]]/Sample[[#This Row],[A]]</f>
        <v>1.25</v>
      </c>
      <c r="K106" s="11">
        <f>Sample[[#This Row],[A]]/Sample[[#This Row],[D]]</f>
        <v>0.8</v>
      </c>
      <c r="L106" s="11">
        <f>Sample[[#This Row],[D]]/Sample[[#This Row],[C]]</f>
        <v>10</v>
      </c>
      <c r="M106" s="11">
        <f>Sample[[#This Row],[C]]/Sample[[#This Row],[A]]</f>
        <v>0.125</v>
      </c>
      <c r="N106">
        <f>IF(Sample[[#This Row],[Ap]]=0,10,LOG(Sample[[#This Row],[Ap]]))</f>
        <v>-1</v>
      </c>
      <c r="O106">
        <f>IF(Sample[[#This Row],[Ei]]=0,10,LOG(Sample[[#This Row],[Ei]]))</f>
        <v>0.90308998699194354</v>
      </c>
      <c r="P106">
        <f>IF(Sample[[#This Row],[Ii]]=0,10,LOG(Sample[[#This Row],[Ii]]))</f>
        <v>9.691001300805642E-2</v>
      </c>
      <c r="Q106">
        <f>Kx-Sample[[#This Row],[Xp]]</f>
        <v>1</v>
      </c>
      <c r="R106">
        <f>Ky-Sample[[#This Row],[Yp]]</f>
        <v>-1.9030899869919435</v>
      </c>
      <c r="S106">
        <f>Kz-Sample[[#This Row],[Zp]]</f>
        <v>0.90308998699194354</v>
      </c>
      <c r="T106">
        <f>Sample[[#This Row],[Kpy]]*KSc-Sample[[#This Row],[KPz]]*KSb</f>
        <v>1</v>
      </c>
      <c r="U106">
        <f>-1*(Sample[[#This Row],[KPx]]*KSc-Sample[[#This Row],[KPz]]*KSa)</f>
        <v>1</v>
      </c>
      <c r="V106">
        <f>(Sample[[#This Row],[KPx]]*$R$2-Sample[[#This Row],[Kpy]]*KSa)</f>
        <v>1</v>
      </c>
      <c r="W106">
        <f>Sample[[#This Row],[Kpy]]*KTc-Sample[[#This Row],[KPz]]*KTb</f>
        <v>2.8061799739838871</v>
      </c>
      <c r="X106">
        <f>-1*(Sample[[#This Row],[KPx]]*KTc-Sample[[#This Row],[KPz]]*KTa)</f>
        <v>2.8061799739838871</v>
      </c>
      <c r="Y106">
        <f>(Sample[[#This Row],[KPx]]*KTb-Sample[[#This Row],[Kpy]]*KTa)</f>
        <v>2.8061799739838871</v>
      </c>
      <c r="Z106">
        <f>-Sample[[#This Row],[Xp]]*a+Sample[[#This Row],[Yp]]*b+Sample[[#This Row],[Zp]]*c_</f>
        <v>2</v>
      </c>
      <c r="AA106" s="8">
        <f>-IF(Sample[[#This Row],[Column2]]&gt;0,1,-1)*SQRT(Sample[[#This Row],[KPx''i]]^2+Sample[[#This Row],[KPx''j]]^2+Sample[[#This Row],[KPx''k]]^2)/Ksmag/Scale</f>
        <v>-1.2247448713915889</v>
      </c>
      <c r="AB106" s="1">
        <f>SQRT(Sample[[#This Row],[Kpy''i]]^2+Sample[[#This Row],[KPy''j]]^2+Sample[[#This Row],[KPy''k]]^2)/KTmag/Scale</f>
        <v>1.9842688888338964</v>
      </c>
    </row>
    <row r="107" spans="1:28" hidden="1" x14ac:dyDescent="0.25">
      <c r="A107" s="5">
        <v>102</v>
      </c>
      <c r="B107" s="13" t="s">
        <v>43</v>
      </c>
      <c r="C107" s="5"/>
      <c r="D107" s="5"/>
      <c r="E107">
        <v>3</v>
      </c>
      <c r="F107">
        <v>2</v>
      </c>
      <c r="G107">
        <v>9</v>
      </c>
      <c r="H107" s="11">
        <f>Sample[[#This Row],[C]]/Sample[[#This Row],[D]]</f>
        <v>0.66666666666666663</v>
      </c>
      <c r="I107" s="11">
        <f>Sample[[#This Row],[A]]/Sample[[#This Row],[C]]</f>
        <v>4.5</v>
      </c>
      <c r="J107" s="11">
        <f>Sample[[#This Row],[D]]/Sample[[#This Row],[A]]</f>
        <v>0.33333333333333331</v>
      </c>
      <c r="K107" s="11">
        <f>Sample[[#This Row],[A]]/Sample[[#This Row],[D]]</f>
        <v>3</v>
      </c>
      <c r="L107" s="11">
        <f>Sample[[#This Row],[D]]/Sample[[#This Row],[C]]</f>
        <v>1.5</v>
      </c>
      <c r="M107" s="11">
        <f>Sample[[#This Row],[C]]/Sample[[#This Row],[A]]</f>
        <v>0.22222222222222221</v>
      </c>
      <c r="N107">
        <f>IF(Sample[[#This Row],[Ap]]=0,10,LOG(Sample[[#This Row],[Ap]]))</f>
        <v>-0.17609125905568127</v>
      </c>
      <c r="O107">
        <f>IF(Sample[[#This Row],[Ei]]=0,10,LOG(Sample[[#This Row],[Ei]]))</f>
        <v>0.65321251377534373</v>
      </c>
      <c r="P107">
        <f>IF(Sample[[#This Row],[Ii]]=0,10,LOG(Sample[[#This Row],[Ii]]))</f>
        <v>-0.47712125471966244</v>
      </c>
      <c r="Q107">
        <f>Kx-Sample[[#This Row],[Xp]]</f>
        <v>0.17609125905568127</v>
      </c>
      <c r="R107">
        <f>Ky-Sample[[#This Row],[Yp]]</f>
        <v>-1.6532125137753437</v>
      </c>
      <c r="S107">
        <f>Kz-Sample[[#This Row],[Zp]]</f>
        <v>1.4771212547196624</v>
      </c>
      <c r="T107">
        <f>Sample[[#This Row],[Kpy]]*KSc-Sample[[#This Row],[KPz]]*KSb</f>
        <v>0.17609125905568135</v>
      </c>
      <c r="U107">
        <f>-1*(Sample[[#This Row],[KPx]]*KSc-Sample[[#This Row],[KPz]]*KSa)</f>
        <v>0.17609125905568127</v>
      </c>
      <c r="V107">
        <f>(Sample[[#This Row],[KPx]]*$R$2-Sample[[#This Row],[Kpy]]*KSa)</f>
        <v>0.17609125905568127</v>
      </c>
      <c r="W107">
        <f>Sample[[#This Row],[Kpy]]*KTc-Sample[[#This Row],[KPz]]*KTb</f>
        <v>3.1303337684950061</v>
      </c>
      <c r="X107">
        <f>-1*(Sample[[#This Row],[KPx]]*KTc-Sample[[#This Row],[KPz]]*KTa)</f>
        <v>3.1303337684950061</v>
      </c>
      <c r="Y107">
        <f>(Sample[[#This Row],[KPx]]*KTb-Sample[[#This Row],[Kpy]]*KTa)</f>
        <v>3.1303337684950061</v>
      </c>
      <c r="Z107">
        <f>-Sample[[#This Row],[Xp]]*a+Sample[[#This Row],[Yp]]*b+Sample[[#This Row],[Zp]]*c_</f>
        <v>0.35218251811136259</v>
      </c>
      <c r="AA107" s="8">
        <f>-IF(Sample[[#This Row],[Column2]]&gt;0,1,-1)*SQRT(Sample[[#This Row],[KPx''i]]^2+Sample[[#This Row],[KPx''j]]^2+Sample[[#This Row],[KPx''k]]^2)/Ksmag/Scale</f>
        <v>-0.21566686642533336</v>
      </c>
      <c r="AB107" s="1">
        <f>SQRT(Sample[[#This Row],[Kpy''i]]^2+Sample[[#This Row],[KPy''j]]^2+Sample[[#This Row],[KPy''k]]^2)/KTmag/Scale</f>
        <v>2.2134802350800591</v>
      </c>
    </row>
    <row r="108" spans="1:28" hidden="1" x14ac:dyDescent="0.25">
      <c r="A108" s="5">
        <v>103</v>
      </c>
      <c r="B108" s="13" t="s">
        <v>43</v>
      </c>
      <c r="C108" s="5"/>
      <c r="D108" s="5"/>
      <c r="E108">
        <v>4</v>
      </c>
      <c r="F108">
        <v>4</v>
      </c>
      <c r="G108">
        <v>9</v>
      </c>
      <c r="H108" s="11">
        <f>Sample[[#This Row],[C]]/Sample[[#This Row],[D]]</f>
        <v>1</v>
      </c>
      <c r="I108" s="11">
        <f>Sample[[#This Row],[A]]/Sample[[#This Row],[C]]</f>
        <v>2.25</v>
      </c>
      <c r="J108" s="11">
        <f>Sample[[#This Row],[D]]/Sample[[#This Row],[A]]</f>
        <v>0.44444444444444442</v>
      </c>
      <c r="K108" s="11">
        <f>Sample[[#This Row],[A]]/Sample[[#This Row],[D]]</f>
        <v>2.25</v>
      </c>
      <c r="L108" s="11">
        <f>Sample[[#This Row],[D]]/Sample[[#This Row],[C]]</f>
        <v>1</v>
      </c>
      <c r="M108" s="11">
        <f>Sample[[#This Row],[C]]/Sample[[#This Row],[A]]</f>
        <v>0.44444444444444442</v>
      </c>
      <c r="N108">
        <f>IF(Sample[[#This Row],[Ap]]=0,10,LOG(Sample[[#This Row],[Ap]]))</f>
        <v>0</v>
      </c>
      <c r="O108">
        <f>IF(Sample[[#This Row],[Ei]]=0,10,LOG(Sample[[#This Row],[Ei]]))</f>
        <v>0.35218251811136247</v>
      </c>
      <c r="P108">
        <f>IF(Sample[[#This Row],[Ii]]=0,10,LOG(Sample[[#This Row],[Ii]]))</f>
        <v>-0.35218251811136253</v>
      </c>
      <c r="Q108">
        <f>Kx-Sample[[#This Row],[Xp]]</f>
        <v>0</v>
      </c>
      <c r="R108">
        <f>Ky-Sample[[#This Row],[Yp]]</f>
        <v>-1.3521825181113625</v>
      </c>
      <c r="S108">
        <f>Kz-Sample[[#This Row],[Zp]]</f>
        <v>1.3521825181113625</v>
      </c>
      <c r="T108">
        <f>Sample[[#This Row],[Kpy]]*KSc-Sample[[#This Row],[KPz]]*KSb</f>
        <v>0</v>
      </c>
      <c r="U108">
        <f>-1*(Sample[[#This Row],[KPx]]*KSc-Sample[[#This Row],[KPz]]*KSa)</f>
        <v>0</v>
      </c>
      <c r="V108">
        <f>(Sample[[#This Row],[KPx]]*$R$2-Sample[[#This Row],[Kpy]]*KSa)</f>
        <v>0</v>
      </c>
      <c r="W108">
        <f>Sample[[#This Row],[Kpy]]*KTc-Sample[[#This Row],[KPz]]*KTb</f>
        <v>2.7043650362227249</v>
      </c>
      <c r="X108">
        <f>-1*(Sample[[#This Row],[KPx]]*KTc-Sample[[#This Row],[KPz]]*KTa)</f>
        <v>2.7043650362227249</v>
      </c>
      <c r="Y108">
        <f>(Sample[[#This Row],[KPx]]*KTb-Sample[[#This Row],[Kpy]]*KTa)</f>
        <v>2.7043650362227249</v>
      </c>
      <c r="Z108">
        <f>-Sample[[#This Row],[Xp]]*a+Sample[[#This Row],[Yp]]*b+Sample[[#This Row],[Zp]]*c_</f>
        <v>0</v>
      </c>
      <c r="AA108" s="8">
        <f>-IF(Sample[[#This Row],[Column2]]&gt;0,1,-1)*SQRT(Sample[[#This Row],[KPx''i]]^2+Sample[[#This Row],[KPx''j]]^2+Sample[[#This Row],[KPx''k]]^2)/Ksmag/Scale</f>
        <v>0</v>
      </c>
      <c r="AB108" s="1">
        <f>SQRT(Sample[[#This Row],[Kpy''i]]^2+Sample[[#This Row],[KPy''j]]^2+Sample[[#This Row],[KPy''k]]^2)/KTmag/Scale</f>
        <v>1.9122748559168923</v>
      </c>
    </row>
    <row r="109" spans="1:28" hidden="1" x14ac:dyDescent="0.25">
      <c r="A109" s="5">
        <v>104</v>
      </c>
      <c r="B109" s="13" t="s">
        <v>43</v>
      </c>
      <c r="C109" s="5"/>
      <c r="D109" s="5"/>
      <c r="E109">
        <v>9</v>
      </c>
      <c r="F109">
        <v>10</v>
      </c>
      <c r="G109">
        <v>4</v>
      </c>
      <c r="H109" s="11">
        <f>Sample[[#This Row],[C]]/Sample[[#This Row],[D]]</f>
        <v>1.1111111111111112</v>
      </c>
      <c r="I109" s="11">
        <f>Sample[[#This Row],[A]]/Sample[[#This Row],[C]]</f>
        <v>0.4</v>
      </c>
      <c r="J109" s="11">
        <f>Sample[[#This Row],[D]]/Sample[[#This Row],[A]]</f>
        <v>2.25</v>
      </c>
      <c r="K109" s="11">
        <f>Sample[[#This Row],[A]]/Sample[[#This Row],[D]]</f>
        <v>0.44444444444444442</v>
      </c>
      <c r="L109" s="11">
        <f>Sample[[#This Row],[D]]/Sample[[#This Row],[C]]</f>
        <v>0.9</v>
      </c>
      <c r="M109" s="11">
        <f>Sample[[#This Row],[C]]/Sample[[#This Row],[A]]</f>
        <v>2.5</v>
      </c>
      <c r="N109">
        <f>IF(Sample[[#This Row],[Ap]]=0,10,LOG(Sample[[#This Row],[Ap]]))</f>
        <v>4.5757490560675143E-2</v>
      </c>
      <c r="O109">
        <f>IF(Sample[[#This Row],[Ei]]=0,10,LOG(Sample[[#This Row],[Ei]]))</f>
        <v>-0.3979400086720376</v>
      </c>
      <c r="P109">
        <f>IF(Sample[[#This Row],[Ii]]=0,10,LOG(Sample[[#This Row],[Ii]]))</f>
        <v>0.35218251811136247</v>
      </c>
      <c r="Q109">
        <f>Kx-Sample[[#This Row],[Xp]]</f>
        <v>-4.5757490560675143E-2</v>
      </c>
      <c r="R109">
        <f>Ky-Sample[[#This Row],[Yp]]</f>
        <v>-0.6020599913279624</v>
      </c>
      <c r="S109">
        <f>Kz-Sample[[#This Row],[Zp]]</f>
        <v>0.64781748188863753</v>
      </c>
      <c r="T109">
        <f>Sample[[#This Row],[Kpy]]*KSc-Sample[[#This Row],[KPz]]*KSb</f>
        <v>-4.5757490560675129E-2</v>
      </c>
      <c r="U109">
        <f>-1*(Sample[[#This Row],[KPx]]*KSc-Sample[[#This Row],[KPz]]*KSa)</f>
        <v>-4.5757490560675143E-2</v>
      </c>
      <c r="V109">
        <f>(Sample[[#This Row],[KPx]]*$R$2-Sample[[#This Row],[Kpy]]*KSa)</f>
        <v>-4.5757490560675143E-2</v>
      </c>
      <c r="W109">
        <f>Sample[[#This Row],[Kpy]]*KTc-Sample[[#This Row],[KPz]]*KTb</f>
        <v>1.2498774732165998</v>
      </c>
      <c r="X109">
        <f>-1*(Sample[[#This Row],[KPx]]*KTc-Sample[[#This Row],[KPz]]*KTa)</f>
        <v>1.2498774732165998</v>
      </c>
      <c r="Y109">
        <f>(Sample[[#This Row],[KPx]]*KTb-Sample[[#This Row],[Kpy]]*KTa)</f>
        <v>1.2498774732166</v>
      </c>
      <c r="Z109">
        <f>-Sample[[#This Row],[Xp]]*a+Sample[[#This Row],[Yp]]*b+Sample[[#This Row],[Zp]]*c_</f>
        <v>-9.1514981121350258E-2</v>
      </c>
      <c r="AA109" s="8">
        <f>-IF(Sample[[#This Row],[Column2]]&gt;0,1,-1)*SQRT(Sample[[#This Row],[KPx''i]]^2+Sample[[#This Row],[KPx''j]]^2+Sample[[#This Row],[KPx''k]]^2)/Ksmag/Scale</f>
        <v>5.6041251891935914E-2</v>
      </c>
      <c r="AB109" s="1">
        <f>SQRT(Sample[[#This Row],[Kpy''i]]^2+Sample[[#This Row],[KPy''j]]^2+Sample[[#This Row],[KPy''k]]^2)/KTmag/Scale</f>
        <v>0.88379683696376532</v>
      </c>
    </row>
    <row r="110" spans="1:28" hidden="1" x14ac:dyDescent="0.25">
      <c r="A110" s="5">
        <v>105</v>
      </c>
      <c r="B110" s="13" t="s">
        <v>43</v>
      </c>
      <c r="C110" s="5"/>
      <c r="D110" s="5"/>
      <c r="E110">
        <v>5</v>
      </c>
      <c r="F110">
        <v>3</v>
      </c>
      <c r="G110">
        <v>3</v>
      </c>
      <c r="H110" s="11">
        <f>Sample[[#This Row],[C]]/Sample[[#This Row],[D]]</f>
        <v>0.6</v>
      </c>
      <c r="I110" s="11">
        <f>Sample[[#This Row],[A]]/Sample[[#This Row],[C]]</f>
        <v>1</v>
      </c>
      <c r="J110" s="11">
        <f>Sample[[#This Row],[D]]/Sample[[#This Row],[A]]</f>
        <v>1.6666666666666667</v>
      </c>
      <c r="K110" s="11">
        <f>Sample[[#This Row],[A]]/Sample[[#This Row],[D]]</f>
        <v>0.6</v>
      </c>
      <c r="L110" s="11">
        <f>Sample[[#This Row],[D]]/Sample[[#This Row],[C]]</f>
        <v>1.6666666666666667</v>
      </c>
      <c r="M110" s="11">
        <f>Sample[[#This Row],[C]]/Sample[[#This Row],[A]]</f>
        <v>1</v>
      </c>
      <c r="N110">
        <f>IF(Sample[[#This Row],[Ap]]=0,10,LOG(Sample[[#This Row],[Ap]]))</f>
        <v>-0.22184874961635639</v>
      </c>
      <c r="O110">
        <f>IF(Sample[[#This Row],[Ei]]=0,10,LOG(Sample[[#This Row],[Ei]]))</f>
        <v>0</v>
      </c>
      <c r="P110">
        <f>IF(Sample[[#This Row],[Ii]]=0,10,LOG(Sample[[#This Row],[Ii]]))</f>
        <v>0.22184874961635639</v>
      </c>
      <c r="Q110">
        <f>Kx-Sample[[#This Row],[Xp]]</f>
        <v>0.22184874961635639</v>
      </c>
      <c r="R110">
        <f>Ky-Sample[[#This Row],[Yp]]</f>
        <v>-1</v>
      </c>
      <c r="S110">
        <f>Kz-Sample[[#This Row],[Zp]]</f>
        <v>0.77815125038364363</v>
      </c>
      <c r="T110">
        <f>Sample[[#This Row],[Kpy]]*KSc-Sample[[#This Row],[KPz]]*KSb</f>
        <v>0.22184874961635637</v>
      </c>
      <c r="U110">
        <f>-1*(Sample[[#This Row],[KPx]]*KSc-Sample[[#This Row],[KPz]]*KSa)</f>
        <v>0.22184874961635639</v>
      </c>
      <c r="V110">
        <f>(Sample[[#This Row],[KPx]]*$R$2-Sample[[#This Row],[Kpy]]*KSa)</f>
        <v>0.22184874961635639</v>
      </c>
      <c r="W110">
        <f>Sample[[#This Row],[Kpy]]*KTc-Sample[[#This Row],[KPz]]*KTb</f>
        <v>1.7781512503836436</v>
      </c>
      <c r="X110">
        <f>-1*(Sample[[#This Row],[KPx]]*KTc-Sample[[#This Row],[KPz]]*KTa)</f>
        <v>1.7781512503836436</v>
      </c>
      <c r="Y110">
        <f>(Sample[[#This Row],[KPx]]*KTb-Sample[[#This Row],[Kpy]]*KTa)</f>
        <v>1.7781512503836436</v>
      </c>
      <c r="Z110">
        <f>-Sample[[#This Row],[Xp]]*a+Sample[[#This Row],[Yp]]*b+Sample[[#This Row],[Zp]]*c_</f>
        <v>0.44369749923271279</v>
      </c>
      <c r="AA110" s="8">
        <f>-IF(Sample[[#This Row],[Column2]]&gt;0,1,-1)*SQRT(Sample[[#This Row],[KPx''i]]^2+Sample[[#This Row],[KPx''j]]^2+Sample[[#This Row],[KPx''k]]^2)/Ksmag/Scale</f>
        <v>-0.27170811831726921</v>
      </c>
      <c r="AB110" s="1">
        <f>SQRT(Sample[[#This Row],[Kpy''i]]^2+Sample[[#This Row],[KPy''j]]^2+Sample[[#This Row],[KPy''k]]^2)/KTmag/Scale</f>
        <v>1.2573428071216133</v>
      </c>
    </row>
    <row r="111" spans="1:28" hidden="1" x14ac:dyDescent="0.25">
      <c r="A111" s="5">
        <v>106</v>
      </c>
      <c r="B111" s="13" t="s">
        <v>43</v>
      </c>
      <c r="C111" s="5"/>
      <c r="D111" s="5"/>
      <c r="E111">
        <v>6</v>
      </c>
      <c r="F111">
        <v>4</v>
      </c>
      <c r="G111">
        <v>9</v>
      </c>
      <c r="H111" s="11">
        <f>Sample[[#This Row],[C]]/Sample[[#This Row],[D]]</f>
        <v>0.66666666666666663</v>
      </c>
      <c r="I111" s="11">
        <f>Sample[[#This Row],[A]]/Sample[[#This Row],[C]]</f>
        <v>2.25</v>
      </c>
      <c r="J111" s="11">
        <f>Sample[[#This Row],[D]]/Sample[[#This Row],[A]]</f>
        <v>0.66666666666666663</v>
      </c>
      <c r="K111" s="11">
        <f>Sample[[#This Row],[A]]/Sample[[#This Row],[D]]</f>
        <v>1.5</v>
      </c>
      <c r="L111" s="11">
        <f>Sample[[#This Row],[D]]/Sample[[#This Row],[C]]</f>
        <v>1.5</v>
      </c>
      <c r="M111" s="11">
        <f>Sample[[#This Row],[C]]/Sample[[#This Row],[A]]</f>
        <v>0.44444444444444442</v>
      </c>
      <c r="N111">
        <f>IF(Sample[[#This Row],[Ap]]=0,10,LOG(Sample[[#This Row],[Ap]]))</f>
        <v>-0.17609125905568127</v>
      </c>
      <c r="O111">
        <f>IF(Sample[[#This Row],[Ei]]=0,10,LOG(Sample[[#This Row],[Ei]]))</f>
        <v>0.35218251811136247</v>
      </c>
      <c r="P111">
        <f>IF(Sample[[#This Row],[Ii]]=0,10,LOG(Sample[[#This Row],[Ii]]))</f>
        <v>-0.17609125905568127</v>
      </c>
      <c r="Q111">
        <f>Kx-Sample[[#This Row],[Xp]]</f>
        <v>0.17609125905568127</v>
      </c>
      <c r="R111">
        <f>Ky-Sample[[#This Row],[Yp]]</f>
        <v>-1.3521825181113625</v>
      </c>
      <c r="S111">
        <f>Kz-Sample[[#This Row],[Zp]]</f>
        <v>1.1760912590556813</v>
      </c>
      <c r="T111">
        <f>Sample[[#This Row],[Kpy]]*KSc-Sample[[#This Row],[KPz]]*KSb</f>
        <v>0.17609125905568113</v>
      </c>
      <c r="U111">
        <f>-1*(Sample[[#This Row],[KPx]]*KSc-Sample[[#This Row],[KPz]]*KSa)</f>
        <v>0.17609125905568127</v>
      </c>
      <c r="V111">
        <f>(Sample[[#This Row],[KPx]]*$R$2-Sample[[#This Row],[Kpy]]*KSa)</f>
        <v>0.17609125905568127</v>
      </c>
      <c r="W111">
        <f>Sample[[#This Row],[Kpy]]*KTc-Sample[[#This Row],[KPz]]*KTb</f>
        <v>2.528273777167044</v>
      </c>
      <c r="X111">
        <f>-1*(Sample[[#This Row],[KPx]]*KTc-Sample[[#This Row],[KPz]]*KTa)</f>
        <v>2.528273777167044</v>
      </c>
      <c r="Y111">
        <f>(Sample[[#This Row],[KPx]]*KTb-Sample[[#This Row],[Kpy]]*KTa)</f>
        <v>2.5282737771670436</v>
      </c>
      <c r="Z111">
        <f>-Sample[[#This Row],[Xp]]*a+Sample[[#This Row],[Yp]]*b+Sample[[#This Row],[Zp]]*c_</f>
        <v>0.35218251811136242</v>
      </c>
      <c r="AA111" s="8">
        <f>-IF(Sample[[#This Row],[Column2]]&gt;0,1,-1)*SQRT(Sample[[#This Row],[KPx''i]]^2+Sample[[#This Row],[KPx''j]]^2+Sample[[#This Row],[KPx''k]]^2)/Ksmag/Scale</f>
        <v>-0.21566686642533325</v>
      </c>
      <c r="AB111" s="1">
        <f>SQRT(Sample[[#This Row],[Kpy''i]]^2+Sample[[#This Row],[KPy''j]]^2+Sample[[#This Row],[KPy''k]]^2)/KTmag/Scale</f>
        <v>1.7877595325309428</v>
      </c>
    </row>
    <row r="112" spans="1:28" hidden="1" x14ac:dyDescent="0.25">
      <c r="A112" s="5">
        <v>107</v>
      </c>
      <c r="B112" s="13" t="s">
        <v>43</v>
      </c>
      <c r="C112" s="5"/>
      <c r="D112" s="5"/>
      <c r="E112">
        <v>6</v>
      </c>
      <c r="F112">
        <v>7</v>
      </c>
      <c r="G112">
        <v>9</v>
      </c>
      <c r="H112" s="11">
        <f>Sample[[#This Row],[C]]/Sample[[#This Row],[D]]</f>
        <v>1.1666666666666667</v>
      </c>
      <c r="I112" s="11">
        <f>Sample[[#This Row],[A]]/Sample[[#This Row],[C]]</f>
        <v>1.2857142857142858</v>
      </c>
      <c r="J112" s="11">
        <f>Sample[[#This Row],[D]]/Sample[[#This Row],[A]]</f>
        <v>0.66666666666666663</v>
      </c>
      <c r="K112" s="11">
        <f>Sample[[#This Row],[A]]/Sample[[#This Row],[D]]</f>
        <v>1.5</v>
      </c>
      <c r="L112" s="11">
        <f>Sample[[#This Row],[D]]/Sample[[#This Row],[C]]</f>
        <v>0.8571428571428571</v>
      </c>
      <c r="M112" s="11">
        <f>Sample[[#This Row],[C]]/Sample[[#This Row],[A]]</f>
        <v>0.77777777777777779</v>
      </c>
      <c r="N112">
        <f>IF(Sample[[#This Row],[Ap]]=0,10,LOG(Sample[[#This Row],[Ap]]))</f>
        <v>6.6946789630613221E-2</v>
      </c>
      <c r="O112">
        <f>IF(Sample[[#This Row],[Ei]]=0,10,LOG(Sample[[#This Row],[Ei]]))</f>
        <v>0.10914446942506807</v>
      </c>
      <c r="P112">
        <f>IF(Sample[[#This Row],[Ii]]=0,10,LOG(Sample[[#This Row],[Ii]]))</f>
        <v>-0.17609125905568127</v>
      </c>
      <c r="Q112">
        <f>Kx-Sample[[#This Row],[Xp]]</f>
        <v>-6.6946789630613221E-2</v>
      </c>
      <c r="R112">
        <f>Ky-Sample[[#This Row],[Yp]]</f>
        <v>-1.1091444694250681</v>
      </c>
      <c r="S112">
        <f>Kz-Sample[[#This Row],[Zp]]</f>
        <v>1.1760912590556813</v>
      </c>
      <c r="T112">
        <f>Sample[[#This Row],[Kpy]]*KSc-Sample[[#This Row],[KPz]]*KSb</f>
        <v>-6.694678963061329E-2</v>
      </c>
      <c r="U112">
        <f>-1*(Sample[[#This Row],[KPx]]*KSc-Sample[[#This Row],[KPz]]*KSa)</f>
        <v>-6.6946789630613221E-2</v>
      </c>
      <c r="V112">
        <f>(Sample[[#This Row],[KPx]]*$R$2-Sample[[#This Row],[Kpy]]*KSa)</f>
        <v>-6.6946789630613221E-2</v>
      </c>
      <c r="W112">
        <f>Sample[[#This Row],[Kpy]]*KTc-Sample[[#This Row],[KPz]]*KTb</f>
        <v>2.2852357284807496</v>
      </c>
      <c r="X112">
        <f>-1*(Sample[[#This Row],[KPx]]*KTc-Sample[[#This Row],[KPz]]*KTa)</f>
        <v>2.2852357284807496</v>
      </c>
      <c r="Y112">
        <f>(Sample[[#This Row],[KPx]]*KTb-Sample[[#This Row],[Kpy]]*KTa)</f>
        <v>2.2852357284807492</v>
      </c>
      <c r="Z112">
        <f>-Sample[[#This Row],[Xp]]*a+Sample[[#This Row],[Yp]]*b+Sample[[#This Row],[Zp]]*c_</f>
        <v>-0.13389357926122639</v>
      </c>
      <c r="AA112" s="8">
        <f>-IF(Sample[[#This Row],[Column2]]&gt;0,1,-1)*SQRT(Sample[[#This Row],[KPx''i]]^2+Sample[[#This Row],[KPx''j]]^2+Sample[[#This Row],[KPx''k]]^2)/Ksmag/Scale</f>
        <v>8.1992737256225176E-2</v>
      </c>
      <c r="AB112" s="1">
        <f>SQRT(Sample[[#This Row],[Kpy''i]]^2+Sample[[#This Row],[KPy''j]]^2+Sample[[#This Row],[KPy''k]]^2)/KTmag/Scale</f>
        <v>1.6159056802185179</v>
      </c>
    </row>
    <row r="113" spans="1:28" hidden="1" x14ac:dyDescent="0.25">
      <c r="A113" s="5">
        <v>108</v>
      </c>
      <c r="B113" s="13" t="s">
        <v>43</v>
      </c>
      <c r="C113" s="5"/>
      <c r="D113" s="5"/>
      <c r="E113">
        <v>6</v>
      </c>
      <c r="F113">
        <v>5</v>
      </c>
      <c r="G113">
        <v>2</v>
      </c>
      <c r="H113" s="11">
        <f>Sample[[#This Row],[C]]/Sample[[#This Row],[D]]</f>
        <v>0.83333333333333337</v>
      </c>
      <c r="I113" s="11">
        <f>Sample[[#This Row],[A]]/Sample[[#This Row],[C]]</f>
        <v>0.4</v>
      </c>
      <c r="J113" s="11">
        <f>Sample[[#This Row],[D]]/Sample[[#This Row],[A]]</f>
        <v>3</v>
      </c>
      <c r="K113" s="11">
        <f>Sample[[#This Row],[A]]/Sample[[#This Row],[D]]</f>
        <v>0.33333333333333331</v>
      </c>
      <c r="L113" s="11">
        <f>Sample[[#This Row],[D]]/Sample[[#This Row],[C]]</f>
        <v>1.2</v>
      </c>
      <c r="M113" s="11">
        <f>Sample[[#This Row],[C]]/Sample[[#This Row],[A]]</f>
        <v>2.5</v>
      </c>
      <c r="N113">
        <f>IF(Sample[[#This Row],[Ap]]=0,10,LOG(Sample[[#This Row],[Ap]]))</f>
        <v>-7.9181246047624804E-2</v>
      </c>
      <c r="O113">
        <f>IF(Sample[[#This Row],[Ei]]=0,10,LOG(Sample[[#This Row],[Ei]]))</f>
        <v>-0.3979400086720376</v>
      </c>
      <c r="P113">
        <f>IF(Sample[[#This Row],[Ii]]=0,10,LOG(Sample[[#This Row],[Ii]]))</f>
        <v>0.47712125471966244</v>
      </c>
      <c r="Q113">
        <f>Kx-Sample[[#This Row],[Xp]]</f>
        <v>7.9181246047624804E-2</v>
      </c>
      <c r="R113">
        <f>Ky-Sample[[#This Row],[Yp]]</f>
        <v>-0.6020599913279624</v>
      </c>
      <c r="S113">
        <f>Kz-Sample[[#This Row],[Zp]]</f>
        <v>0.52287874528033762</v>
      </c>
      <c r="T113">
        <f>Sample[[#This Row],[Kpy]]*KSc-Sample[[#This Row],[KPz]]*KSb</f>
        <v>7.9181246047624776E-2</v>
      </c>
      <c r="U113">
        <f>-1*(Sample[[#This Row],[KPx]]*KSc-Sample[[#This Row],[KPz]]*KSa)</f>
        <v>7.9181246047624804E-2</v>
      </c>
      <c r="V113">
        <f>(Sample[[#This Row],[KPx]]*$R$2-Sample[[#This Row],[Kpy]]*KSa)</f>
        <v>7.9181246047624804E-2</v>
      </c>
      <c r="W113">
        <f>Sample[[#This Row],[Kpy]]*KTc-Sample[[#This Row],[KPz]]*KTb</f>
        <v>1.1249387366082999</v>
      </c>
      <c r="X113">
        <f>-1*(Sample[[#This Row],[KPx]]*KTc-Sample[[#This Row],[KPz]]*KTa)</f>
        <v>1.1249387366083001</v>
      </c>
      <c r="Y113">
        <f>(Sample[[#This Row],[KPx]]*KTb-Sample[[#This Row],[Kpy]]*KTa)</f>
        <v>1.1249387366082999</v>
      </c>
      <c r="Z113">
        <f>-Sample[[#This Row],[Xp]]*a+Sample[[#This Row],[Yp]]*b+Sample[[#This Row],[Zp]]*c_</f>
        <v>0.15836249209524966</v>
      </c>
      <c r="AA113" s="8">
        <f>-IF(Sample[[#This Row],[Column2]]&gt;0,1,-1)*SQRT(Sample[[#This Row],[KPx''i]]^2+Sample[[#This Row],[KPx''j]]^2+Sample[[#This Row],[KPx''k]]^2)/Ksmag/Scale</f>
        <v>-9.6976825007224002E-2</v>
      </c>
      <c r="AB113" s="1">
        <f>SQRT(Sample[[#This Row],[Kpy''i]]^2+Sample[[#This Row],[KPy''j]]^2+Sample[[#This Row],[KPy''k]]^2)/KTmag/Scale</f>
        <v>0.79545180907515645</v>
      </c>
    </row>
    <row r="114" spans="1:28" hidden="1" x14ac:dyDescent="0.25">
      <c r="A114" s="5">
        <v>109</v>
      </c>
      <c r="B114" s="13" t="s">
        <v>43</v>
      </c>
      <c r="C114" s="5"/>
      <c r="D114" s="5"/>
      <c r="E114">
        <v>6</v>
      </c>
      <c r="F114">
        <v>9</v>
      </c>
      <c r="G114">
        <v>9</v>
      </c>
      <c r="H114" s="11">
        <f>Sample[[#This Row],[C]]/Sample[[#This Row],[D]]</f>
        <v>1.5</v>
      </c>
      <c r="I114" s="11">
        <f>Sample[[#This Row],[A]]/Sample[[#This Row],[C]]</f>
        <v>1</v>
      </c>
      <c r="J114" s="11">
        <f>Sample[[#This Row],[D]]/Sample[[#This Row],[A]]</f>
        <v>0.66666666666666663</v>
      </c>
      <c r="K114" s="11">
        <f>Sample[[#This Row],[A]]/Sample[[#This Row],[D]]</f>
        <v>1.5</v>
      </c>
      <c r="L114" s="11">
        <f>Sample[[#This Row],[D]]/Sample[[#This Row],[C]]</f>
        <v>0.66666666666666663</v>
      </c>
      <c r="M114" s="11">
        <f>Sample[[#This Row],[C]]/Sample[[#This Row],[A]]</f>
        <v>1</v>
      </c>
      <c r="N114">
        <f>IF(Sample[[#This Row],[Ap]]=0,10,LOG(Sample[[#This Row],[Ap]]))</f>
        <v>0.17609125905568124</v>
      </c>
      <c r="O114">
        <f>IF(Sample[[#This Row],[Ei]]=0,10,LOG(Sample[[#This Row],[Ei]]))</f>
        <v>0</v>
      </c>
      <c r="P114">
        <f>IF(Sample[[#This Row],[Ii]]=0,10,LOG(Sample[[#This Row],[Ii]]))</f>
        <v>-0.17609125905568127</v>
      </c>
      <c r="Q114">
        <f>Kx-Sample[[#This Row],[Xp]]</f>
        <v>-0.17609125905568124</v>
      </c>
      <c r="R114">
        <f>Ky-Sample[[#This Row],[Yp]]</f>
        <v>-1</v>
      </c>
      <c r="S114">
        <f>Kz-Sample[[#This Row],[Zp]]</f>
        <v>1.1760912590556813</v>
      </c>
      <c r="T114">
        <f>Sample[[#This Row],[Kpy]]*KSc-Sample[[#This Row],[KPz]]*KSb</f>
        <v>-0.17609125905568135</v>
      </c>
      <c r="U114">
        <f>-1*(Sample[[#This Row],[KPx]]*KSc-Sample[[#This Row],[KPz]]*KSa)</f>
        <v>-0.17609125905568124</v>
      </c>
      <c r="V114">
        <f>(Sample[[#This Row],[KPx]]*$R$2-Sample[[#This Row],[Kpy]]*KSa)</f>
        <v>-0.17609125905568124</v>
      </c>
      <c r="W114">
        <f>Sample[[#This Row],[Kpy]]*KTc-Sample[[#This Row],[KPz]]*KTb</f>
        <v>2.1760912590556813</v>
      </c>
      <c r="X114">
        <f>-1*(Sample[[#This Row],[KPx]]*KTc-Sample[[#This Row],[KPz]]*KTa)</f>
        <v>2.1760912590556813</v>
      </c>
      <c r="Y114">
        <f>(Sample[[#This Row],[KPx]]*KTb-Sample[[#This Row],[Kpy]]*KTa)</f>
        <v>2.1760912590556813</v>
      </c>
      <c r="Z114">
        <f>-Sample[[#This Row],[Xp]]*a+Sample[[#This Row],[Yp]]*b+Sample[[#This Row],[Zp]]*c_</f>
        <v>-0.35218251811136253</v>
      </c>
      <c r="AA114" s="8">
        <f>-IF(Sample[[#This Row],[Column2]]&gt;0,1,-1)*SQRT(Sample[[#This Row],[KPx''i]]^2+Sample[[#This Row],[KPx''j]]^2+Sample[[#This Row],[KPx''k]]^2)/Ksmag/Scale</f>
        <v>0.21566686642533334</v>
      </c>
      <c r="AB114" s="1">
        <f>SQRT(Sample[[#This Row],[Kpy''i]]^2+Sample[[#This Row],[KPy''j]]^2+Sample[[#This Row],[KPy''k]]^2)/KTmag/Scale</f>
        <v>1.5387288857590447</v>
      </c>
    </row>
    <row r="115" spans="1:28" hidden="1" x14ac:dyDescent="0.25">
      <c r="A115" s="5">
        <v>110</v>
      </c>
      <c r="B115" s="13" t="s">
        <v>43</v>
      </c>
      <c r="C115" s="5"/>
      <c r="D115" s="5"/>
      <c r="E115">
        <v>8</v>
      </c>
      <c r="F115">
        <v>10</v>
      </c>
      <c r="G115">
        <v>2</v>
      </c>
      <c r="H115" s="11">
        <f>Sample[[#This Row],[C]]/Sample[[#This Row],[D]]</f>
        <v>1.25</v>
      </c>
      <c r="I115" s="11">
        <f>Sample[[#This Row],[A]]/Sample[[#This Row],[C]]</f>
        <v>0.2</v>
      </c>
      <c r="J115" s="11">
        <f>Sample[[#This Row],[D]]/Sample[[#This Row],[A]]</f>
        <v>4</v>
      </c>
      <c r="K115" s="11">
        <f>Sample[[#This Row],[A]]/Sample[[#This Row],[D]]</f>
        <v>0.25</v>
      </c>
      <c r="L115" s="11">
        <f>Sample[[#This Row],[D]]/Sample[[#This Row],[C]]</f>
        <v>0.8</v>
      </c>
      <c r="M115" s="11">
        <f>Sample[[#This Row],[C]]/Sample[[#This Row],[A]]</f>
        <v>5</v>
      </c>
      <c r="N115">
        <f>IF(Sample[[#This Row],[Ap]]=0,10,LOG(Sample[[#This Row],[Ap]]))</f>
        <v>9.691001300805642E-2</v>
      </c>
      <c r="O115">
        <f>IF(Sample[[#This Row],[Ei]]=0,10,LOG(Sample[[#This Row],[Ei]]))</f>
        <v>-0.69897000433601875</v>
      </c>
      <c r="P115">
        <f>IF(Sample[[#This Row],[Ii]]=0,10,LOG(Sample[[#This Row],[Ii]]))</f>
        <v>0.6020599913279624</v>
      </c>
      <c r="Q115">
        <f>Kx-Sample[[#This Row],[Xp]]</f>
        <v>-9.691001300805642E-2</v>
      </c>
      <c r="R115">
        <f>Ky-Sample[[#This Row],[Yp]]</f>
        <v>-0.30102999566398125</v>
      </c>
      <c r="S115">
        <f>Kz-Sample[[#This Row],[Zp]]</f>
        <v>0.3979400086720376</v>
      </c>
      <c r="T115">
        <f>Sample[[#This Row],[Kpy]]*KSc-Sample[[#This Row],[KPz]]*KSb</f>
        <v>-9.691001300805635E-2</v>
      </c>
      <c r="U115">
        <f>-1*(Sample[[#This Row],[KPx]]*KSc-Sample[[#This Row],[KPz]]*KSa)</f>
        <v>-9.691001300805642E-2</v>
      </c>
      <c r="V115">
        <f>(Sample[[#This Row],[KPx]]*$R$2-Sample[[#This Row],[Kpy]]*KSa)</f>
        <v>-9.691001300805642E-2</v>
      </c>
      <c r="W115">
        <f>Sample[[#This Row],[Kpy]]*KTc-Sample[[#This Row],[KPz]]*KTb</f>
        <v>0.69897000433601886</v>
      </c>
      <c r="X115">
        <f>-1*(Sample[[#This Row],[KPx]]*KTc-Sample[[#This Row],[KPz]]*KTa)</f>
        <v>0.69897000433601875</v>
      </c>
      <c r="Y115">
        <f>(Sample[[#This Row],[KPx]]*KTb-Sample[[#This Row],[Kpy]]*KTa)</f>
        <v>0.69897000433601897</v>
      </c>
      <c r="Z115">
        <f>-Sample[[#This Row],[Xp]]*a+Sample[[#This Row],[Yp]]*b+Sample[[#This Row],[Zp]]*c_</f>
        <v>-0.1938200260161127</v>
      </c>
      <c r="AA115" s="8">
        <f>-IF(Sample[[#This Row],[Column2]]&gt;0,1,-1)*SQRT(Sample[[#This Row],[KPx''i]]^2+Sample[[#This Row],[KPx''j]]^2+Sample[[#This Row],[KPx''k]]^2)/Ksmag/Scale</f>
        <v>0.11869004141810925</v>
      </c>
      <c r="AB115" s="1">
        <f>SQRT(Sample[[#This Row],[Kpy''i]]^2+Sample[[#This Row],[KPy''j]]^2+Sample[[#This Row],[KPy''k]]^2)/KTmag/Scale</f>
        <v>0.49424642991198958</v>
      </c>
    </row>
    <row r="116" spans="1:28" hidden="1" x14ac:dyDescent="0.25">
      <c r="A116" s="5">
        <v>111</v>
      </c>
      <c r="B116" s="13" t="s">
        <v>43</v>
      </c>
      <c r="C116" s="5"/>
      <c r="D116" s="5"/>
      <c r="E116">
        <v>4</v>
      </c>
      <c r="F116">
        <v>8</v>
      </c>
      <c r="G116">
        <v>10</v>
      </c>
      <c r="H116" s="11">
        <f>Sample[[#This Row],[C]]/Sample[[#This Row],[D]]</f>
        <v>2</v>
      </c>
      <c r="I116" s="11">
        <f>Sample[[#This Row],[A]]/Sample[[#This Row],[C]]</f>
        <v>1.25</v>
      </c>
      <c r="J116" s="11">
        <f>Sample[[#This Row],[D]]/Sample[[#This Row],[A]]</f>
        <v>0.4</v>
      </c>
      <c r="K116" s="11">
        <f>Sample[[#This Row],[A]]/Sample[[#This Row],[D]]</f>
        <v>2.5</v>
      </c>
      <c r="L116" s="11">
        <f>Sample[[#This Row],[D]]/Sample[[#This Row],[C]]</f>
        <v>0.5</v>
      </c>
      <c r="M116" s="11">
        <f>Sample[[#This Row],[C]]/Sample[[#This Row],[A]]</f>
        <v>0.8</v>
      </c>
      <c r="N116">
        <f>IF(Sample[[#This Row],[Ap]]=0,10,LOG(Sample[[#This Row],[Ap]]))</f>
        <v>0.3010299956639812</v>
      </c>
      <c r="O116">
        <f>IF(Sample[[#This Row],[Ei]]=0,10,LOG(Sample[[#This Row],[Ei]]))</f>
        <v>9.691001300805642E-2</v>
      </c>
      <c r="P116">
        <f>IF(Sample[[#This Row],[Ii]]=0,10,LOG(Sample[[#This Row],[Ii]]))</f>
        <v>-0.3979400086720376</v>
      </c>
      <c r="Q116">
        <f>Kx-Sample[[#This Row],[Xp]]</f>
        <v>-0.3010299956639812</v>
      </c>
      <c r="R116">
        <f>Ky-Sample[[#This Row],[Yp]]</f>
        <v>-1.0969100130080565</v>
      </c>
      <c r="S116">
        <f>Kz-Sample[[#This Row],[Zp]]</f>
        <v>1.3979400086720375</v>
      </c>
      <c r="T116">
        <f>Sample[[#This Row],[Kpy]]*KSc-Sample[[#This Row],[KPz]]*KSb</f>
        <v>-0.30102999566398103</v>
      </c>
      <c r="U116">
        <f>-1*(Sample[[#This Row],[KPx]]*KSc-Sample[[#This Row],[KPz]]*KSa)</f>
        <v>-0.3010299956639812</v>
      </c>
      <c r="V116">
        <f>(Sample[[#This Row],[KPx]]*$R$2-Sample[[#This Row],[Kpy]]*KSa)</f>
        <v>-0.3010299956639812</v>
      </c>
      <c r="W116">
        <f>Sample[[#This Row],[Kpy]]*KTc-Sample[[#This Row],[KPz]]*KTb</f>
        <v>2.4948500216800937</v>
      </c>
      <c r="X116">
        <f>-1*(Sample[[#This Row],[KPx]]*KTc-Sample[[#This Row],[KPz]]*KTa)</f>
        <v>2.4948500216800937</v>
      </c>
      <c r="Y116">
        <f>(Sample[[#This Row],[KPx]]*KTb-Sample[[#This Row],[Kpy]]*KTa)</f>
        <v>2.4948500216800942</v>
      </c>
      <c r="Z116">
        <f>-Sample[[#This Row],[Xp]]*a+Sample[[#This Row],[Yp]]*b+Sample[[#This Row],[Zp]]*c_</f>
        <v>-0.6020599913279624</v>
      </c>
      <c r="AA116" s="8">
        <f>-IF(Sample[[#This Row],[Column2]]&gt;0,1,-1)*SQRT(Sample[[#This Row],[KPx''i]]^2+Sample[[#This Row],[KPx''j]]^2+Sample[[#This Row],[KPx''k]]^2)/Ksmag/Scale</f>
        <v>0.36868494332449314</v>
      </c>
      <c r="AB116" s="1">
        <f>SQRT(Sample[[#This Row],[Kpy''i]]^2+Sample[[#This Row],[KPy''j]]^2+Sample[[#This Row],[KPy''k]]^2)/KTmag/Scale</f>
        <v>1.7641253683733995</v>
      </c>
    </row>
    <row r="117" spans="1:28" hidden="1" x14ac:dyDescent="0.25">
      <c r="A117" s="5">
        <v>112</v>
      </c>
      <c r="B117" s="13" t="s">
        <v>43</v>
      </c>
      <c r="C117" s="5"/>
      <c r="D117" s="5"/>
      <c r="E117">
        <v>6</v>
      </c>
      <c r="F117">
        <v>8</v>
      </c>
      <c r="G117">
        <v>4</v>
      </c>
      <c r="H117" s="11">
        <f>Sample[[#This Row],[C]]/Sample[[#This Row],[D]]</f>
        <v>1.3333333333333333</v>
      </c>
      <c r="I117" s="11">
        <f>Sample[[#This Row],[A]]/Sample[[#This Row],[C]]</f>
        <v>0.5</v>
      </c>
      <c r="J117" s="11">
        <f>Sample[[#This Row],[D]]/Sample[[#This Row],[A]]</f>
        <v>1.5</v>
      </c>
      <c r="K117" s="11">
        <f>Sample[[#This Row],[A]]/Sample[[#This Row],[D]]</f>
        <v>0.66666666666666663</v>
      </c>
      <c r="L117" s="11">
        <f>Sample[[#This Row],[D]]/Sample[[#This Row],[C]]</f>
        <v>0.75</v>
      </c>
      <c r="M117" s="11">
        <f>Sample[[#This Row],[C]]/Sample[[#This Row],[A]]</f>
        <v>2</v>
      </c>
      <c r="N117">
        <f>IF(Sample[[#This Row],[Ap]]=0,10,LOG(Sample[[#This Row],[Ap]]))</f>
        <v>0.12493873660829993</v>
      </c>
      <c r="O117">
        <f>IF(Sample[[#This Row],[Ei]]=0,10,LOG(Sample[[#This Row],[Ei]]))</f>
        <v>-0.3010299956639812</v>
      </c>
      <c r="P117">
        <f>IF(Sample[[#This Row],[Ii]]=0,10,LOG(Sample[[#This Row],[Ii]]))</f>
        <v>0.17609125905568124</v>
      </c>
      <c r="Q117">
        <f>Kx-Sample[[#This Row],[Xp]]</f>
        <v>-0.12493873660829993</v>
      </c>
      <c r="R117">
        <f>Ky-Sample[[#This Row],[Yp]]</f>
        <v>-0.69897000433601875</v>
      </c>
      <c r="S117">
        <f>Kz-Sample[[#This Row],[Zp]]</f>
        <v>0.82390874094431876</v>
      </c>
      <c r="T117">
        <f>Sample[[#This Row],[Kpy]]*KSc-Sample[[#This Row],[KPz]]*KSb</f>
        <v>-0.12493873660830002</v>
      </c>
      <c r="U117">
        <f>-1*(Sample[[#This Row],[KPx]]*KSc-Sample[[#This Row],[KPz]]*KSa)</f>
        <v>-0.12493873660829993</v>
      </c>
      <c r="V117">
        <f>(Sample[[#This Row],[KPx]]*$R$2-Sample[[#This Row],[Kpy]]*KSa)</f>
        <v>-0.12493873660829993</v>
      </c>
      <c r="W117">
        <f>Sample[[#This Row],[Kpy]]*KTc-Sample[[#This Row],[KPz]]*KTb</f>
        <v>1.5228787452803374</v>
      </c>
      <c r="X117">
        <f>-1*(Sample[[#This Row],[KPx]]*KTc-Sample[[#This Row],[KPz]]*KTa)</f>
        <v>1.5228787452803376</v>
      </c>
      <c r="Y117">
        <f>(Sample[[#This Row],[KPx]]*KTb-Sample[[#This Row],[Kpy]]*KTa)</f>
        <v>1.5228787452803374</v>
      </c>
      <c r="Z117">
        <f>-Sample[[#This Row],[Xp]]*a+Sample[[#This Row],[Yp]]*b+Sample[[#This Row],[Zp]]*c_</f>
        <v>-0.24987747321659992</v>
      </c>
      <c r="AA117" s="8">
        <f>-IF(Sample[[#This Row],[Column2]]&gt;0,1,-1)*SQRT(Sample[[#This Row],[KPx''i]]^2+Sample[[#This Row],[KPx''j]]^2+Sample[[#This Row],[KPx''k]]^2)/Ksmag/Scale</f>
        <v>0.15301807689915994</v>
      </c>
      <c r="AB117" s="1">
        <f>SQRT(Sample[[#This Row],[Kpy''i]]^2+Sample[[#This Row],[KPy''j]]^2+Sample[[#This Row],[KPy''k]]^2)/KTmag/Scale</f>
        <v>1.0768378877125877</v>
      </c>
    </row>
    <row r="118" spans="1:28" hidden="1" x14ac:dyDescent="0.25">
      <c r="A118" s="5">
        <v>113</v>
      </c>
      <c r="B118" s="13" t="s">
        <v>43</v>
      </c>
      <c r="C118" s="5"/>
      <c r="D118" s="5"/>
      <c r="E118">
        <v>10</v>
      </c>
      <c r="F118">
        <v>1</v>
      </c>
      <c r="G118">
        <v>5</v>
      </c>
      <c r="H118" s="11">
        <f>Sample[[#This Row],[C]]/Sample[[#This Row],[D]]</f>
        <v>0.1</v>
      </c>
      <c r="I118" s="11">
        <f>Sample[[#This Row],[A]]/Sample[[#This Row],[C]]</f>
        <v>5</v>
      </c>
      <c r="J118" s="11">
        <f>Sample[[#This Row],[D]]/Sample[[#This Row],[A]]</f>
        <v>2</v>
      </c>
      <c r="K118" s="11">
        <f>Sample[[#This Row],[A]]/Sample[[#This Row],[D]]</f>
        <v>0.5</v>
      </c>
      <c r="L118" s="11">
        <f>Sample[[#This Row],[D]]/Sample[[#This Row],[C]]</f>
        <v>10</v>
      </c>
      <c r="M118" s="11">
        <f>Sample[[#This Row],[C]]/Sample[[#This Row],[A]]</f>
        <v>0.2</v>
      </c>
      <c r="N118">
        <f>IF(Sample[[#This Row],[Ap]]=0,10,LOG(Sample[[#This Row],[Ap]]))</f>
        <v>-1</v>
      </c>
      <c r="O118">
        <f>IF(Sample[[#This Row],[Ei]]=0,10,LOG(Sample[[#This Row],[Ei]]))</f>
        <v>0.69897000433601886</v>
      </c>
      <c r="P118">
        <f>IF(Sample[[#This Row],[Ii]]=0,10,LOG(Sample[[#This Row],[Ii]]))</f>
        <v>0.3010299956639812</v>
      </c>
      <c r="Q118">
        <f>Kx-Sample[[#This Row],[Xp]]</f>
        <v>1</v>
      </c>
      <c r="R118">
        <f>Ky-Sample[[#This Row],[Yp]]</f>
        <v>-1.6989700043360187</v>
      </c>
      <c r="S118">
        <f>Kz-Sample[[#This Row],[Zp]]</f>
        <v>0.69897000433601875</v>
      </c>
      <c r="T118">
        <f>Sample[[#This Row],[Kpy]]*KSc-Sample[[#This Row],[KPz]]*KSb</f>
        <v>1</v>
      </c>
      <c r="U118">
        <f>-1*(Sample[[#This Row],[KPx]]*KSc-Sample[[#This Row],[KPz]]*KSa)</f>
        <v>1</v>
      </c>
      <c r="V118">
        <f>(Sample[[#This Row],[KPx]]*$R$2-Sample[[#This Row],[Kpy]]*KSa)</f>
        <v>1</v>
      </c>
      <c r="W118">
        <f>Sample[[#This Row],[Kpy]]*KTc-Sample[[#This Row],[KPz]]*KTb</f>
        <v>2.3979400086720375</v>
      </c>
      <c r="X118">
        <f>-1*(Sample[[#This Row],[KPx]]*KTc-Sample[[#This Row],[KPz]]*KTa)</f>
        <v>2.3979400086720375</v>
      </c>
      <c r="Y118">
        <f>(Sample[[#This Row],[KPx]]*KTb-Sample[[#This Row],[Kpy]]*KTa)</f>
        <v>2.3979400086720375</v>
      </c>
      <c r="Z118">
        <f>-Sample[[#This Row],[Xp]]*a+Sample[[#This Row],[Yp]]*b+Sample[[#This Row],[Zp]]*c_</f>
        <v>2</v>
      </c>
      <c r="AA118" s="8">
        <f>-IF(Sample[[#This Row],[Column2]]&gt;0,1,-1)*SQRT(Sample[[#This Row],[KPx''i]]^2+Sample[[#This Row],[KPx''j]]^2+Sample[[#This Row],[KPx''k]]^2)/Ksmag/Scale</f>
        <v>-1.2247448713915889</v>
      </c>
      <c r="AB118" s="1">
        <f>SQRT(Sample[[#This Row],[Kpy''i]]^2+Sample[[#This Row],[KPy''j]]^2+Sample[[#This Row],[KPy''k]]^2)/KTmag/Scale</f>
        <v>1.6955996410105265</v>
      </c>
    </row>
    <row r="119" spans="1:28" hidden="1" x14ac:dyDescent="0.25">
      <c r="A119" s="5">
        <v>114</v>
      </c>
      <c r="B119" s="13" t="s">
        <v>43</v>
      </c>
      <c r="C119" s="5"/>
      <c r="D119" s="5"/>
      <c r="E119">
        <v>5</v>
      </c>
      <c r="F119">
        <v>10</v>
      </c>
      <c r="G119">
        <v>1</v>
      </c>
      <c r="H119" s="11">
        <f>Sample[[#This Row],[C]]/Sample[[#This Row],[D]]</f>
        <v>2</v>
      </c>
      <c r="I119" s="11">
        <f>Sample[[#This Row],[A]]/Sample[[#This Row],[C]]</f>
        <v>0.1</v>
      </c>
      <c r="J119" s="11">
        <f>Sample[[#This Row],[D]]/Sample[[#This Row],[A]]</f>
        <v>5</v>
      </c>
      <c r="K119" s="11">
        <f>Sample[[#This Row],[A]]/Sample[[#This Row],[D]]</f>
        <v>0.2</v>
      </c>
      <c r="L119" s="11">
        <f>Sample[[#This Row],[D]]/Sample[[#This Row],[C]]</f>
        <v>0.5</v>
      </c>
      <c r="M119" s="11">
        <f>Sample[[#This Row],[C]]/Sample[[#This Row],[A]]</f>
        <v>10</v>
      </c>
      <c r="N119">
        <f>IF(Sample[[#This Row],[Ap]]=0,10,LOG(Sample[[#This Row],[Ap]]))</f>
        <v>0.3010299956639812</v>
      </c>
      <c r="O119">
        <f>IF(Sample[[#This Row],[Ei]]=0,10,LOG(Sample[[#This Row],[Ei]]))</f>
        <v>-1</v>
      </c>
      <c r="P119">
        <f>IF(Sample[[#This Row],[Ii]]=0,10,LOG(Sample[[#This Row],[Ii]]))</f>
        <v>0.69897000433601886</v>
      </c>
      <c r="Q119">
        <f>Kx-Sample[[#This Row],[Xp]]</f>
        <v>-0.3010299956639812</v>
      </c>
      <c r="R119">
        <f>Ky-Sample[[#This Row],[Yp]]</f>
        <v>0</v>
      </c>
      <c r="S119">
        <f>Kz-Sample[[#This Row],[Zp]]</f>
        <v>0.30102999566398114</v>
      </c>
      <c r="T119">
        <f>Sample[[#This Row],[Kpy]]*KSc-Sample[[#This Row],[KPz]]*KSb</f>
        <v>-0.30102999566398114</v>
      </c>
      <c r="U119">
        <f>-1*(Sample[[#This Row],[KPx]]*KSc-Sample[[#This Row],[KPz]]*KSa)</f>
        <v>-0.3010299956639812</v>
      </c>
      <c r="V119">
        <f>(Sample[[#This Row],[KPx]]*$R$2-Sample[[#This Row],[Kpy]]*KSa)</f>
        <v>-0.3010299956639812</v>
      </c>
      <c r="W119">
        <f>Sample[[#This Row],[Kpy]]*KTc-Sample[[#This Row],[KPz]]*KTb</f>
        <v>0.30102999566398114</v>
      </c>
      <c r="X119">
        <f>-1*(Sample[[#This Row],[KPx]]*KTc-Sample[[#This Row],[KPz]]*KTa)</f>
        <v>0.30102999566398109</v>
      </c>
      <c r="Y119">
        <f>(Sample[[#This Row],[KPx]]*KTb-Sample[[#This Row],[Kpy]]*KTa)</f>
        <v>0.3010299956639812</v>
      </c>
      <c r="Z119">
        <f>-Sample[[#This Row],[Xp]]*a+Sample[[#This Row],[Yp]]*b+Sample[[#This Row],[Zp]]*c_</f>
        <v>-0.60205999132796229</v>
      </c>
      <c r="AA119" s="8">
        <f>-IF(Sample[[#This Row],[Column2]]&gt;0,1,-1)*SQRT(Sample[[#This Row],[KPx''i]]^2+Sample[[#This Row],[KPx''j]]^2+Sample[[#This Row],[KPx''k]]^2)/Ksmag/Scale</f>
        <v>0.36868494332449325</v>
      </c>
      <c r="AB119" s="1">
        <f>SQRT(Sample[[#This Row],[Kpy''i]]^2+Sample[[#This Row],[KPy''j]]^2+Sample[[#This Row],[KPy''k]]^2)/KTmag/Scale</f>
        <v>0.21286035127455807</v>
      </c>
    </row>
    <row r="120" spans="1:28" hidden="1" x14ac:dyDescent="0.25">
      <c r="A120" s="5">
        <v>115</v>
      </c>
      <c r="B120" s="13" t="s">
        <v>43</v>
      </c>
      <c r="C120" s="5"/>
      <c r="D120" s="5"/>
      <c r="E120">
        <v>4</v>
      </c>
      <c r="F120">
        <v>2</v>
      </c>
      <c r="G120">
        <v>10</v>
      </c>
      <c r="H120" s="11">
        <f>Sample[[#This Row],[C]]/Sample[[#This Row],[D]]</f>
        <v>0.5</v>
      </c>
      <c r="I120" s="11">
        <f>Sample[[#This Row],[A]]/Sample[[#This Row],[C]]</f>
        <v>5</v>
      </c>
      <c r="J120" s="11">
        <f>Sample[[#This Row],[D]]/Sample[[#This Row],[A]]</f>
        <v>0.4</v>
      </c>
      <c r="K120" s="11">
        <f>Sample[[#This Row],[A]]/Sample[[#This Row],[D]]</f>
        <v>2.5</v>
      </c>
      <c r="L120" s="11">
        <f>Sample[[#This Row],[D]]/Sample[[#This Row],[C]]</f>
        <v>2</v>
      </c>
      <c r="M120" s="11">
        <f>Sample[[#This Row],[C]]/Sample[[#This Row],[A]]</f>
        <v>0.2</v>
      </c>
      <c r="N120">
        <f>IF(Sample[[#This Row],[Ap]]=0,10,LOG(Sample[[#This Row],[Ap]]))</f>
        <v>-0.3010299956639812</v>
      </c>
      <c r="O120">
        <f>IF(Sample[[#This Row],[Ei]]=0,10,LOG(Sample[[#This Row],[Ei]]))</f>
        <v>0.69897000433601886</v>
      </c>
      <c r="P120">
        <f>IF(Sample[[#This Row],[Ii]]=0,10,LOG(Sample[[#This Row],[Ii]]))</f>
        <v>-0.3979400086720376</v>
      </c>
      <c r="Q120">
        <f>Kx-Sample[[#This Row],[Xp]]</f>
        <v>0.3010299956639812</v>
      </c>
      <c r="R120">
        <f>Ky-Sample[[#This Row],[Yp]]</f>
        <v>-1.6989700043360187</v>
      </c>
      <c r="S120">
        <f>Kz-Sample[[#This Row],[Zp]]</f>
        <v>1.3979400086720375</v>
      </c>
      <c r="T120">
        <f>Sample[[#This Row],[Kpy]]*KSc-Sample[[#This Row],[KPz]]*KSb</f>
        <v>0.30102999566398125</v>
      </c>
      <c r="U120">
        <f>-1*(Sample[[#This Row],[KPx]]*KSc-Sample[[#This Row],[KPz]]*KSa)</f>
        <v>0.3010299956639812</v>
      </c>
      <c r="V120">
        <f>(Sample[[#This Row],[KPx]]*$R$2-Sample[[#This Row],[Kpy]]*KSa)</f>
        <v>0.3010299956639812</v>
      </c>
      <c r="W120">
        <f>Sample[[#This Row],[Kpy]]*KTc-Sample[[#This Row],[KPz]]*KTb</f>
        <v>3.0969100130080562</v>
      </c>
      <c r="X120">
        <f>-1*(Sample[[#This Row],[KPx]]*KTc-Sample[[#This Row],[KPz]]*KTa)</f>
        <v>3.0969100130080562</v>
      </c>
      <c r="Y120">
        <f>(Sample[[#This Row],[KPx]]*KTb-Sample[[#This Row],[Kpy]]*KTa)</f>
        <v>3.0969100130080562</v>
      </c>
      <c r="Z120">
        <f>-Sample[[#This Row],[Xp]]*a+Sample[[#This Row],[Yp]]*b+Sample[[#This Row],[Zp]]*c_</f>
        <v>0.60205999132796251</v>
      </c>
      <c r="AA120" s="8">
        <f>-IF(Sample[[#This Row],[Column2]]&gt;0,1,-1)*SQRT(Sample[[#This Row],[KPx''i]]^2+Sample[[#This Row],[KPx''j]]^2+Sample[[#This Row],[KPx''k]]^2)/Ksmag/Scale</f>
        <v>-0.36868494332449331</v>
      </c>
      <c r="AB120" s="1">
        <f>SQRT(Sample[[#This Row],[Kpy''i]]^2+Sample[[#This Row],[KPy''j]]^2+Sample[[#This Row],[KPy''k]]^2)/KTmag/Scale</f>
        <v>2.189846070922516</v>
      </c>
    </row>
    <row r="121" spans="1:28" hidden="1" x14ac:dyDescent="0.25">
      <c r="A121" s="5">
        <v>116</v>
      </c>
      <c r="B121" s="13" t="s">
        <v>43</v>
      </c>
      <c r="C121" s="5"/>
      <c r="D121" s="5"/>
      <c r="E121">
        <v>5</v>
      </c>
      <c r="F121">
        <v>9</v>
      </c>
      <c r="G121">
        <v>2</v>
      </c>
      <c r="H121" s="11">
        <f>Sample[[#This Row],[C]]/Sample[[#This Row],[D]]</f>
        <v>1.8</v>
      </c>
      <c r="I121" s="11">
        <f>Sample[[#This Row],[A]]/Sample[[#This Row],[C]]</f>
        <v>0.22222222222222221</v>
      </c>
      <c r="J121" s="11">
        <f>Sample[[#This Row],[D]]/Sample[[#This Row],[A]]</f>
        <v>2.5</v>
      </c>
      <c r="K121" s="11">
        <f>Sample[[#This Row],[A]]/Sample[[#This Row],[D]]</f>
        <v>0.4</v>
      </c>
      <c r="L121" s="11">
        <f>Sample[[#This Row],[D]]/Sample[[#This Row],[C]]</f>
        <v>0.55555555555555558</v>
      </c>
      <c r="M121" s="11">
        <f>Sample[[#This Row],[C]]/Sample[[#This Row],[A]]</f>
        <v>4.5</v>
      </c>
      <c r="N121">
        <f>IF(Sample[[#This Row],[Ap]]=0,10,LOG(Sample[[#This Row],[Ap]]))</f>
        <v>0.25527250510330607</v>
      </c>
      <c r="O121">
        <f>IF(Sample[[#This Row],[Ei]]=0,10,LOG(Sample[[#This Row],[Ei]]))</f>
        <v>-0.65321251377534373</v>
      </c>
      <c r="P121">
        <f>IF(Sample[[#This Row],[Ii]]=0,10,LOG(Sample[[#This Row],[Ii]]))</f>
        <v>0.3979400086720376</v>
      </c>
      <c r="Q121">
        <f>Kx-Sample[[#This Row],[Xp]]</f>
        <v>-0.25527250510330607</v>
      </c>
      <c r="R121">
        <f>Ky-Sample[[#This Row],[Yp]]</f>
        <v>-0.34678748622465627</v>
      </c>
      <c r="S121">
        <f>Kz-Sample[[#This Row],[Zp]]</f>
        <v>0.6020599913279624</v>
      </c>
      <c r="T121">
        <f>Sample[[#This Row],[Kpy]]*KSc-Sample[[#This Row],[KPz]]*KSb</f>
        <v>-0.25527250510330612</v>
      </c>
      <c r="U121">
        <f>-1*(Sample[[#This Row],[KPx]]*KSc-Sample[[#This Row],[KPz]]*KSa)</f>
        <v>-0.25527250510330607</v>
      </c>
      <c r="V121">
        <f>(Sample[[#This Row],[KPx]]*$R$2-Sample[[#This Row],[Kpy]]*KSa)</f>
        <v>-0.25527250510330607</v>
      </c>
      <c r="W121">
        <f>Sample[[#This Row],[Kpy]]*KTc-Sample[[#This Row],[KPz]]*KTb</f>
        <v>0.94884747755261867</v>
      </c>
      <c r="X121">
        <f>-1*(Sample[[#This Row],[KPx]]*KTc-Sample[[#This Row],[KPz]]*KTa)</f>
        <v>0.94884747755261878</v>
      </c>
      <c r="Y121">
        <f>(Sample[[#This Row],[KPx]]*KTb-Sample[[#This Row],[Kpy]]*KTa)</f>
        <v>0.94884747755261856</v>
      </c>
      <c r="Z121">
        <f>-Sample[[#This Row],[Xp]]*a+Sample[[#This Row],[Yp]]*b+Sample[[#This Row],[Zp]]*c_</f>
        <v>-0.51054501020661225</v>
      </c>
      <c r="AA121" s="8">
        <f>-IF(Sample[[#This Row],[Column2]]&gt;0,1,-1)*SQRT(Sample[[#This Row],[KPx''i]]^2+Sample[[#This Row],[KPx''j]]^2+Sample[[#This Row],[KPx''k]]^2)/Ksmag/Scale</f>
        <v>0.31264369143255732</v>
      </c>
      <c r="AB121" s="1">
        <f>SQRT(Sample[[#This Row],[Kpy''i]]^2+Sample[[#This Row],[KPy''j]]^2+Sample[[#This Row],[KPy''k]]^2)/KTmag/Scale</f>
        <v>0.67093648568920705</v>
      </c>
    </row>
    <row r="122" spans="1:28" hidden="1" x14ac:dyDescent="0.25">
      <c r="A122" s="5">
        <v>117</v>
      </c>
      <c r="B122" s="13" t="s">
        <v>43</v>
      </c>
      <c r="C122" s="5"/>
      <c r="D122" s="5"/>
      <c r="E122">
        <v>4</v>
      </c>
      <c r="F122">
        <v>7</v>
      </c>
      <c r="G122">
        <v>6</v>
      </c>
      <c r="H122" s="11">
        <f>Sample[[#This Row],[C]]/Sample[[#This Row],[D]]</f>
        <v>1.75</v>
      </c>
      <c r="I122" s="11">
        <f>Sample[[#This Row],[A]]/Sample[[#This Row],[C]]</f>
        <v>0.8571428571428571</v>
      </c>
      <c r="J122" s="11">
        <f>Sample[[#This Row],[D]]/Sample[[#This Row],[A]]</f>
        <v>0.66666666666666663</v>
      </c>
      <c r="K122" s="11">
        <f>Sample[[#This Row],[A]]/Sample[[#This Row],[D]]</f>
        <v>1.5</v>
      </c>
      <c r="L122" s="11">
        <f>Sample[[#This Row],[D]]/Sample[[#This Row],[C]]</f>
        <v>0.5714285714285714</v>
      </c>
      <c r="M122" s="11">
        <f>Sample[[#This Row],[C]]/Sample[[#This Row],[A]]</f>
        <v>1.1666666666666667</v>
      </c>
      <c r="N122">
        <f>IF(Sample[[#This Row],[Ap]]=0,10,LOG(Sample[[#This Row],[Ap]]))</f>
        <v>0.24303804868629444</v>
      </c>
      <c r="O122">
        <f>IF(Sample[[#This Row],[Ei]]=0,10,LOG(Sample[[#This Row],[Ei]]))</f>
        <v>-6.6946789630613221E-2</v>
      </c>
      <c r="P122">
        <f>IF(Sample[[#This Row],[Ii]]=0,10,LOG(Sample[[#This Row],[Ii]]))</f>
        <v>-0.17609125905568127</v>
      </c>
      <c r="Q122">
        <f>Kx-Sample[[#This Row],[Xp]]</f>
        <v>-0.24303804868629444</v>
      </c>
      <c r="R122">
        <f>Ky-Sample[[#This Row],[Yp]]</f>
        <v>-0.93305321036938682</v>
      </c>
      <c r="S122">
        <f>Kz-Sample[[#This Row],[Zp]]</f>
        <v>1.1760912590556813</v>
      </c>
      <c r="T122">
        <f>Sample[[#This Row],[Kpy]]*KSc-Sample[[#This Row],[KPz]]*KSb</f>
        <v>-0.24303804868629453</v>
      </c>
      <c r="U122">
        <f>-1*(Sample[[#This Row],[KPx]]*KSc-Sample[[#This Row],[KPz]]*KSa)</f>
        <v>-0.24303804868629444</v>
      </c>
      <c r="V122">
        <f>(Sample[[#This Row],[KPx]]*$R$2-Sample[[#This Row],[Kpy]]*KSa)</f>
        <v>-0.24303804868629444</v>
      </c>
      <c r="W122">
        <f>Sample[[#This Row],[Kpy]]*KTc-Sample[[#This Row],[KPz]]*KTb</f>
        <v>2.1091444694250683</v>
      </c>
      <c r="X122">
        <f>-1*(Sample[[#This Row],[KPx]]*KTc-Sample[[#This Row],[KPz]]*KTa)</f>
        <v>2.1091444694250683</v>
      </c>
      <c r="Y122">
        <f>(Sample[[#This Row],[KPx]]*KTb-Sample[[#This Row],[Kpy]]*KTa)</f>
        <v>2.1091444694250683</v>
      </c>
      <c r="Z122">
        <f>-Sample[[#This Row],[Xp]]*a+Sample[[#This Row],[Yp]]*b+Sample[[#This Row],[Zp]]*c_</f>
        <v>-0.48607609737258894</v>
      </c>
      <c r="AA122" s="8">
        <f>-IF(Sample[[#This Row],[Column2]]&gt;0,1,-1)*SQRT(Sample[[#This Row],[KPx''i]]^2+Sample[[#This Row],[KPx''j]]^2+Sample[[#This Row],[KPx''k]]^2)/Ksmag/Scale</f>
        <v>0.29765960368155847</v>
      </c>
      <c r="AB122" s="1">
        <f>SQRT(Sample[[#This Row],[Kpy''i]]^2+Sample[[#This Row],[KPy''j]]^2+Sample[[#This Row],[KPy''k]]^2)/KTmag/Scale</f>
        <v>1.4913903568325686</v>
      </c>
    </row>
    <row r="123" spans="1:28" hidden="1" x14ac:dyDescent="0.25">
      <c r="A123" s="5">
        <v>118</v>
      </c>
      <c r="B123" s="13" t="s">
        <v>43</v>
      </c>
      <c r="C123" s="5"/>
      <c r="D123" s="5"/>
      <c r="E123">
        <v>7</v>
      </c>
      <c r="F123">
        <v>2</v>
      </c>
      <c r="G123">
        <v>3</v>
      </c>
      <c r="H123" s="11">
        <f>Sample[[#This Row],[C]]/Sample[[#This Row],[D]]</f>
        <v>0.2857142857142857</v>
      </c>
      <c r="I123" s="11">
        <f>Sample[[#This Row],[A]]/Sample[[#This Row],[C]]</f>
        <v>1.5</v>
      </c>
      <c r="J123" s="11">
        <f>Sample[[#This Row],[D]]/Sample[[#This Row],[A]]</f>
        <v>2.3333333333333335</v>
      </c>
      <c r="K123" s="11">
        <f>Sample[[#This Row],[A]]/Sample[[#This Row],[D]]</f>
        <v>0.42857142857142855</v>
      </c>
      <c r="L123" s="11">
        <f>Sample[[#This Row],[D]]/Sample[[#This Row],[C]]</f>
        <v>3.5</v>
      </c>
      <c r="M123" s="11">
        <f>Sample[[#This Row],[C]]/Sample[[#This Row],[A]]</f>
        <v>0.66666666666666663</v>
      </c>
      <c r="N123">
        <f>IF(Sample[[#This Row],[Ap]]=0,10,LOG(Sample[[#This Row],[Ap]]))</f>
        <v>-0.54406804435027567</v>
      </c>
      <c r="O123">
        <f>IF(Sample[[#This Row],[Ei]]=0,10,LOG(Sample[[#This Row],[Ei]]))</f>
        <v>0.17609125905568124</v>
      </c>
      <c r="P123">
        <f>IF(Sample[[#This Row],[Ii]]=0,10,LOG(Sample[[#This Row],[Ii]]))</f>
        <v>0.36797678529459443</v>
      </c>
      <c r="Q123">
        <f>Kx-Sample[[#This Row],[Xp]]</f>
        <v>0.54406804435027567</v>
      </c>
      <c r="R123">
        <f>Ky-Sample[[#This Row],[Yp]]</f>
        <v>-1.1760912590556813</v>
      </c>
      <c r="S123">
        <f>Kz-Sample[[#This Row],[Zp]]</f>
        <v>0.63202321470540557</v>
      </c>
      <c r="T123">
        <f>Sample[[#This Row],[Kpy]]*KSc-Sample[[#This Row],[KPz]]*KSb</f>
        <v>0.54406804435027578</v>
      </c>
      <c r="U123">
        <f>-1*(Sample[[#This Row],[KPx]]*KSc-Sample[[#This Row],[KPz]]*KSa)</f>
        <v>0.54406804435027567</v>
      </c>
      <c r="V123">
        <f>(Sample[[#This Row],[KPx]]*$R$2-Sample[[#This Row],[Kpy]]*KSa)</f>
        <v>0.54406804435027567</v>
      </c>
      <c r="W123">
        <f>Sample[[#This Row],[Kpy]]*KTc-Sample[[#This Row],[KPz]]*KTb</f>
        <v>1.808114473761087</v>
      </c>
      <c r="X123">
        <f>-1*(Sample[[#This Row],[KPx]]*KTc-Sample[[#This Row],[KPz]]*KTa)</f>
        <v>1.8081144737610868</v>
      </c>
      <c r="Y123">
        <f>(Sample[[#This Row],[KPx]]*KTb-Sample[[#This Row],[Kpy]]*KTa)</f>
        <v>1.808114473761087</v>
      </c>
      <c r="Z123">
        <f>-Sample[[#This Row],[Xp]]*a+Sample[[#This Row],[Yp]]*b+Sample[[#This Row],[Zp]]*c_</f>
        <v>1.0881360887005513</v>
      </c>
      <c r="AA123" s="8">
        <f>-IF(Sample[[#This Row],[Column2]]&gt;0,1,-1)*SQRT(Sample[[#This Row],[KPx''i]]^2+Sample[[#This Row],[KPx''j]]^2+Sample[[#This Row],[KPx''k]]^2)/Ksmag/Scale</f>
        <v>-0.66634454700605172</v>
      </c>
      <c r="AB123" s="1">
        <f>SQRT(Sample[[#This Row],[Kpy''i]]^2+Sample[[#This Row],[KPy''j]]^2+Sample[[#This Row],[KPy''k]]^2)/KTmag/Scale</f>
        <v>1.2785300055580107</v>
      </c>
    </row>
    <row r="124" spans="1:28" hidden="1" x14ac:dyDescent="0.25">
      <c r="A124" s="5">
        <v>119</v>
      </c>
      <c r="B124" s="13" t="s">
        <v>43</v>
      </c>
      <c r="C124" s="5"/>
      <c r="D124" s="5"/>
      <c r="E124">
        <v>9</v>
      </c>
      <c r="F124">
        <v>7</v>
      </c>
      <c r="G124">
        <v>3</v>
      </c>
      <c r="H124" s="11">
        <f>Sample[[#This Row],[C]]/Sample[[#This Row],[D]]</f>
        <v>0.77777777777777779</v>
      </c>
      <c r="I124" s="11">
        <f>Sample[[#This Row],[A]]/Sample[[#This Row],[C]]</f>
        <v>0.42857142857142855</v>
      </c>
      <c r="J124" s="11">
        <f>Sample[[#This Row],[D]]/Sample[[#This Row],[A]]</f>
        <v>3</v>
      </c>
      <c r="K124" s="11">
        <f>Sample[[#This Row],[A]]/Sample[[#This Row],[D]]</f>
        <v>0.33333333333333331</v>
      </c>
      <c r="L124" s="11">
        <f>Sample[[#This Row],[D]]/Sample[[#This Row],[C]]</f>
        <v>1.2857142857142858</v>
      </c>
      <c r="M124" s="11">
        <f>Sample[[#This Row],[C]]/Sample[[#This Row],[A]]</f>
        <v>2.3333333333333335</v>
      </c>
      <c r="N124">
        <f>IF(Sample[[#This Row],[Ap]]=0,10,LOG(Sample[[#This Row],[Ap]]))</f>
        <v>-0.10914446942506803</v>
      </c>
      <c r="O124">
        <f>IF(Sample[[#This Row],[Ei]]=0,10,LOG(Sample[[#This Row],[Ei]]))</f>
        <v>-0.36797678529459443</v>
      </c>
      <c r="P124">
        <f>IF(Sample[[#This Row],[Ii]]=0,10,LOG(Sample[[#This Row],[Ii]]))</f>
        <v>0.47712125471966244</v>
      </c>
      <c r="Q124">
        <f>Kx-Sample[[#This Row],[Xp]]</f>
        <v>0.10914446942506803</v>
      </c>
      <c r="R124">
        <f>Ky-Sample[[#This Row],[Yp]]</f>
        <v>-0.63202321470540557</v>
      </c>
      <c r="S124">
        <f>Kz-Sample[[#This Row],[Zp]]</f>
        <v>0.52287874528033762</v>
      </c>
      <c r="T124">
        <f>Sample[[#This Row],[Kpy]]*KSc-Sample[[#This Row],[KPz]]*KSb</f>
        <v>0.10914446942506795</v>
      </c>
      <c r="U124">
        <f>-1*(Sample[[#This Row],[KPx]]*KSc-Sample[[#This Row],[KPz]]*KSa)</f>
        <v>0.10914446942506803</v>
      </c>
      <c r="V124">
        <f>(Sample[[#This Row],[KPx]]*$R$2-Sample[[#This Row],[Kpy]]*KSa)</f>
        <v>0.10914446942506803</v>
      </c>
      <c r="W124">
        <f>Sample[[#This Row],[Kpy]]*KTc-Sample[[#This Row],[KPz]]*KTb</f>
        <v>1.1549019599857431</v>
      </c>
      <c r="X124">
        <f>-1*(Sample[[#This Row],[KPx]]*KTc-Sample[[#This Row],[KPz]]*KTa)</f>
        <v>1.1549019599857433</v>
      </c>
      <c r="Y124">
        <f>(Sample[[#This Row],[KPx]]*KTb-Sample[[#This Row],[Kpy]]*KTa)</f>
        <v>1.1549019599857431</v>
      </c>
      <c r="Z124">
        <f>-Sample[[#This Row],[Xp]]*a+Sample[[#This Row],[Yp]]*b+Sample[[#This Row],[Zp]]*c_</f>
        <v>0.21828893885013601</v>
      </c>
      <c r="AA124" s="8">
        <f>-IF(Sample[[#This Row],[Column2]]&gt;0,1,-1)*SQRT(Sample[[#This Row],[KPx''i]]^2+Sample[[#This Row],[KPx''j]]^2+Sample[[#This Row],[KPx''k]]^2)/Ksmag/Scale</f>
        <v>-0.13367412916910812</v>
      </c>
      <c r="AB124" s="1">
        <f>SQRT(Sample[[#This Row],[Kpy''i]]^2+Sample[[#This Row],[KPy''j]]^2+Sample[[#This Row],[KPy''k]]^2)/KTmag/Scale</f>
        <v>0.81663900751155383</v>
      </c>
    </row>
    <row r="125" spans="1:28" hidden="1" x14ac:dyDescent="0.25">
      <c r="A125" s="5">
        <v>120</v>
      </c>
      <c r="B125" s="13" t="s">
        <v>43</v>
      </c>
      <c r="C125" s="5"/>
      <c r="D125" s="5"/>
      <c r="E125">
        <v>5</v>
      </c>
      <c r="F125">
        <v>5</v>
      </c>
      <c r="G125">
        <v>9</v>
      </c>
      <c r="H125" s="11">
        <f>Sample[[#This Row],[C]]/Sample[[#This Row],[D]]</f>
        <v>1</v>
      </c>
      <c r="I125" s="11">
        <f>Sample[[#This Row],[A]]/Sample[[#This Row],[C]]</f>
        <v>1.8</v>
      </c>
      <c r="J125" s="11">
        <f>Sample[[#This Row],[D]]/Sample[[#This Row],[A]]</f>
        <v>0.55555555555555558</v>
      </c>
      <c r="K125" s="11">
        <f>Sample[[#This Row],[A]]/Sample[[#This Row],[D]]</f>
        <v>1.8</v>
      </c>
      <c r="L125" s="11">
        <f>Sample[[#This Row],[D]]/Sample[[#This Row],[C]]</f>
        <v>1</v>
      </c>
      <c r="M125" s="11">
        <f>Sample[[#This Row],[C]]/Sample[[#This Row],[A]]</f>
        <v>0.55555555555555558</v>
      </c>
      <c r="N125">
        <f>IF(Sample[[#This Row],[Ap]]=0,10,LOG(Sample[[#This Row],[Ap]]))</f>
        <v>0</v>
      </c>
      <c r="O125">
        <f>IF(Sample[[#This Row],[Ei]]=0,10,LOG(Sample[[#This Row],[Ei]]))</f>
        <v>0.25527250510330607</v>
      </c>
      <c r="P125">
        <f>IF(Sample[[#This Row],[Ii]]=0,10,LOG(Sample[[#This Row],[Ii]]))</f>
        <v>-0.25527250510330607</v>
      </c>
      <c r="Q125">
        <f>Kx-Sample[[#This Row],[Xp]]</f>
        <v>0</v>
      </c>
      <c r="R125">
        <f>Ky-Sample[[#This Row],[Yp]]</f>
        <v>-1.255272505103306</v>
      </c>
      <c r="S125">
        <f>Kz-Sample[[#This Row],[Zp]]</f>
        <v>1.255272505103306</v>
      </c>
      <c r="T125">
        <f>Sample[[#This Row],[Kpy]]*KSc-Sample[[#This Row],[KPz]]*KSb</f>
        <v>0</v>
      </c>
      <c r="U125">
        <f>-1*(Sample[[#This Row],[KPx]]*KSc-Sample[[#This Row],[KPz]]*KSa)</f>
        <v>0</v>
      </c>
      <c r="V125">
        <f>(Sample[[#This Row],[KPx]]*$R$2-Sample[[#This Row],[Kpy]]*KSa)</f>
        <v>0</v>
      </c>
      <c r="W125">
        <f>Sample[[#This Row],[Kpy]]*KTc-Sample[[#This Row],[KPz]]*KTb</f>
        <v>2.510545010206612</v>
      </c>
      <c r="X125">
        <f>-1*(Sample[[#This Row],[KPx]]*KTc-Sample[[#This Row],[KPz]]*KTa)</f>
        <v>2.510545010206612</v>
      </c>
      <c r="Y125">
        <f>(Sample[[#This Row],[KPx]]*KTb-Sample[[#This Row],[Kpy]]*KTa)</f>
        <v>2.510545010206612</v>
      </c>
      <c r="Z125">
        <f>-Sample[[#This Row],[Xp]]*a+Sample[[#This Row],[Yp]]*b+Sample[[#This Row],[Zp]]*c_</f>
        <v>0</v>
      </c>
      <c r="AA125" s="8">
        <f>-IF(Sample[[#This Row],[Column2]]&gt;0,1,-1)*SQRT(Sample[[#This Row],[KPx''i]]^2+Sample[[#This Row],[KPx''j]]^2+Sample[[#This Row],[KPx''k]]^2)/Ksmag/Scale</f>
        <v>0</v>
      </c>
      <c r="AB125" s="1">
        <f>SQRT(Sample[[#This Row],[Kpy''i]]^2+Sample[[#This Row],[KPy''j]]^2+Sample[[#This Row],[KPy''k]]^2)/KTmag/Scale</f>
        <v>1.7752234011911459</v>
      </c>
    </row>
    <row r="126" spans="1:28" hidden="1" x14ac:dyDescent="0.25">
      <c r="A126" s="5">
        <v>121</v>
      </c>
      <c r="B126" s="13" t="s">
        <v>43</v>
      </c>
      <c r="C126" s="5"/>
      <c r="D126" s="5"/>
      <c r="E126">
        <v>7</v>
      </c>
      <c r="F126">
        <v>3</v>
      </c>
      <c r="G126">
        <v>3</v>
      </c>
      <c r="H126" s="11">
        <f>Sample[[#This Row],[C]]/Sample[[#This Row],[D]]</f>
        <v>0.42857142857142855</v>
      </c>
      <c r="I126" s="11">
        <f>Sample[[#This Row],[A]]/Sample[[#This Row],[C]]</f>
        <v>1</v>
      </c>
      <c r="J126" s="11">
        <f>Sample[[#This Row],[D]]/Sample[[#This Row],[A]]</f>
        <v>2.3333333333333335</v>
      </c>
      <c r="K126" s="11">
        <f>Sample[[#This Row],[A]]/Sample[[#This Row],[D]]</f>
        <v>0.42857142857142855</v>
      </c>
      <c r="L126" s="11">
        <f>Sample[[#This Row],[D]]/Sample[[#This Row],[C]]</f>
        <v>2.3333333333333335</v>
      </c>
      <c r="M126" s="11">
        <f>Sample[[#This Row],[C]]/Sample[[#This Row],[A]]</f>
        <v>1</v>
      </c>
      <c r="N126">
        <f>IF(Sample[[#This Row],[Ap]]=0,10,LOG(Sample[[#This Row],[Ap]]))</f>
        <v>-0.36797678529459443</v>
      </c>
      <c r="O126">
        <f>IF(Sample[[#This Row],[Ei]]=0,10,LOG(Sample[[#This Row],[Ei]]))</f>
        <v>0</v>
      </c>
      <c r="P126">
        <f>IF(Sample[[#This Row],[Ii]]=0,10,LOG(Sample[[#This Row],[Ii]]))</f>
        <v>0.36797678529459443</v>
      </c>
      <c r="Q126">
        <f>Kx-Sample[[#This Row],[Xp]]</f>
        <v>0.36797678529459443</v>
      </c>
      <c r="R126">
        <f>Ky-Sample[[#This Row],[Yp]]</f>
        <v>-1</v>
      </c>
      <c r="S126">
        <f>Kz-Sample[[#This Row],[Zp]]</f>
        <v>0.63202321470540557</v>
      </c>
      <c r="T126">
        <f>Sample[[#This Row],[Kpy]]*KSc-Sample[[#This Row],[KPz]]*KSb</f>
        <v>0.36797678529459443</v>
      </c>
      <c r="U126">
        <f>-1*(Sample[[#This Row],[KPx]]*KSc-Sample[[#This Row],[KPz]]*KSa)</f>
        <v>0.36797678529459443</v>
      </c>
      <c r="V126">
        <f>(Sample[[#This Row],[KPx]]*$R$2-Sample[[#This Row],[Kpy]]*KSa)</f>
        <v>0.36797678529459443</v>
      </c>
      <c r="W126">
        <f>Sample[[#This Row],[Kpy]]*KTc-Sample[[#This Row],[KPz]]*KTb</f>
        <v>1.6320232147054057</v>
      </c>
      <c r="X126">
        <f>-1*(Sample[[#This Row],[KPx]]*KTc-Sample[[#This Row],[KPz]]*KTa)</f>
        <v>1.6320232147054057</v>
      </c>
      <c r="Y126">
        <f>(Sample[[#This Row],[KPx]]*KTb-Sample[[#This Row],[Kpy]]*KTa)</f>
        <v>1.6320232147054057</v>
      </c>
      <c r="Z126">
        <f>-Sample[[#This Row],[Xp]]*a+Sample[[#This Row],[Yp]]*b+Sample[[#This Row],[Zp]]*c_</f>
        <v>0.73595357058918887</v>
      </c>
      <c r="AA126" s="8">
        <f>-IF(Sample[[#This Row],[Column2]]&gt;0,1,-1)*SQRT(Sample[[#This Row],[KPx''i]]^2+Sample[[#This Row],[KPx''j]]^2+Sample[[#This Row],[KPx''k]]^2)/Ksmag/Scale</f>
        <v>-0.45067768058071839</v>
      </c>
      <c r="AB126" s="1">
        <f>SQRT(Sample[[#This Row],[Kpy''i]]^2+Sample[[#This Row],[KPy''j]]^2+Sample[[#This Row],[KPy''k]]^2)/KTmag/Scale</f>
        <v>1.1540146821720614</v>
      </c>
    </row>
    <row r="127" spans="1:28" hidden="1" x14ac:dyDescent="0.25">
      <c r="A127" s="5">
        <v>122</v>
      </c>
      <c r="B127" s="13" t="s">
        <v>43</v>
      </c>
      <c r="C127" s="5"/>
      <c r="D127" s="5"/>
      <c r="E127">
        <v>10</v>
      </c>
      <c r="F127">
        <v>6</v>
      </c>
      <c r="G127">
        <v>6</v>
      </c>
      <c r="H127" s="11">
        <f>Sample[[#This Row],[C]]/Sample[[#This Row],[D]]</f>
        <v>0.6</v>
      </c>
      <c r="I127" s="11">
        <f>Sample[[#This Row],[A]]/Sample[[#This Row],[C]]</f>
        <v>1</v>
      </c>
      <c r="J127" s="11">
        <f>Sample[[#This Row],[D]]/Sample[[#This Row],[A]]</f>
        <v>1.6666666666666667</v>
      </c>
      <c r="K127" s="11">
        <f>Sample[[#This Row],[A]]/Sample[[#This Row],[D]]</f>
        <v>0.6</v>
      </c>
      <c r="L127" s="11">
        <f>Sample[[#This Row],[D]]/Sample[[#This Row],[C]]</f>
        <v>1.6666666666666667</v>
      </c>
      <c r="M127" s="11">
        <f>Sample[[#This Row],[C]]/Sample[[#This Row],[A]]</f>
        <v>1</v>
      </c>
      <c r="N127">
        <f>IF(Sample[[#This Row],[Ap]]=0,10,LOG(Sample[[#This Row],[Ap]]))</f>
        <v>-0.22184874961635639</v>
      </c>
      <c r="O127">
        <f>IF(Sample[[#This Row],[Ei]]=0,10,LOG(Sample[[#This Row],[Ei]]))</f>
        <v>0</v>
      </c>
      <c r="P127">
        <f>IF(Sample[[#This Row],[Ii]]=0,10,LOG(Sample[[#This Row],[Ii]]))</f>
        <v>0.22184874961635639</v>
      </c>
      <c r="Q127">
        <f>Kx-Sample[[#This Row],[Xp]]</f>
        <v>0.22184874961635639</v>
      </c>
      <c r="R127">
        <f>Ky-Sample[[#This Row],[Yp]]</f>
        <v>-1</v>
      </c>
      <c r="S127">
        <f>Kz-Sample[[#This Row],[Zp]]</f>
        <v>0.77815125038364363</v>
      </c>
      <c r="T127">
        <f>Sample[[#This Row],[Kpy]]*KSc-Sample[[#This Row],[KPz]]*KSb</f>
        <v>0.22184874961635637</v>
      </c>
      <c r="U127">
        <f>-1*(Sample[[#This Row],[KPx]]*KSc-Sample[[#This Row],[KPz]]*KSa)</f>
        <v>0.22184874961635639</v>
      </c>
      <c r="V127">
        <f>(Sample[[#This Row],[KPx]]*$R$2-Sample[[#This Row],[Kpy]]*KSa)</f>
        <v>0.22184874961635639</v>
      </c>
      <c r="W127">
        <f>Sample[[#This Row],[Kpy]]*KTc-Sample[[#This Row],[KPz]]*KTb</f>
        <v>1.7781512503836436</v>
      </c>
      <c r="X127">
        <f>-1*(Sample[[#This Row],[KPx]]*KTc-Sample[[#This Row],[KPz]]*KTa)</f>
        <v>1.7781512503836436</v>
      </c>
      <c r="Y127">
        <f>(Sample[[#This Row],[KPx]]*KTb-Sample[[#This Row],[Kpy]]*KTa)</f>
        <v>1.7781512503836436</v>
      </c>
      <c r="Z127">
        <f>-Sample[[#This Row],[Xp]]*a+Sample[[#This Row],[Yp]]*b+Sample[[#This Row],[Zp]]*c_</f>
        <v>0.44369749923271279</v>
      </c>
      <c r="AA127" s="8">
        <f>-IF(Sample[[#This Row],[Column2]]&gt;0,1,-1)*SQRT(Sample[[#This Row],[KPx''i]]^2+Sample[[#This Row],[KPx''j]]^2+Sample[[#This Row],[KPx''k]]^2)/Ksmag/Scale</f>
        <v>-0.27170811831726921</v>
      </c>
      <c r="AB127" s="1">
        <f>SQRT(Sample[[#This Row],[Kpy''i]]^2+Sample[[#This Row],[KPy''j]]^2+Sample[[#This Row],[KPy''k]]^2)/KTmag/Scale</f>
        <v>1.2573428071216133</v>
      </c>
    </row>
    <row r="128" spans="1:28" hidden="1" x14ac:dyDescent="0.25">
      <c r="A128" s="5">
        <v>123</v>
      </c>
      <c r="B128" s="13" t="s">
        <v>43</v>
      </c>
      <c r="C128" s="5"/>
      <c r="D128" s="5"/>
      <c r="E128">
        <v>3</v>
      </c>
      <c r="F128">
        <v>9</v>
      </c>
      <c r="G128">
        <v>3</v>
      </c>
      <c r="H128" s="11">
        <f>Sample[[#This Row],[C]]/Sample[[#This Row],[D]]</f>
        <v>3</v>
      </c>
      <c r="I128" s="11">
        <f>Sample[[#This Row],[A]]/Sample[[#This Row],[C]]</f>
        <v>0.33333333333333331</v>
      </c>
      <c r="J128" s="11">
        <f>Sample[[#This Row],[D]]/Sample[[#This Row],[A]]</f>
        <v>1</v>
      </c>
      <c r="K128" s="11">
        <f>Sample[[#This Row],[A]]/Sample[[#This Row],[D]]</f>
        <v>1</v>
      </c>
      <c r="L128" s="11">
        <f>Sample[[#This Row],[D]]/Sample[[#This Row],[C]]</f>
        <v>0.33333333333333331</v>
      </c>
      <c r="M128" s="11">
        <f>Sample[[#This Row],[C]]/Sample[[#This Row],[A]]</f>
        <v>3</v>
      </c>
      <c r="N128">
        <f>IF(Sample[[#This Row],[Ap]]=0,10,LOG(Sample[[#This Row],[Ap]]))</f>
        <v>0.47712125471966244</v>
      </c>
      <c r="O128">
        <f>IF(Sample[[#This Row],[Ei]]=0,10,LOG(Sample[[#This Row],[Ei]]))</f>
        <v>-0.47712125471966244</v>
      </c>
      <c r="P128">
        <f>IF(Sample[[#This Row],[Ii]]=0,10,LOG(Sample[[#This Row],[Ii]]))</f>
        <v>0</v>
      </c>
      <c r="Q128">
        <f>Kx-Sample[[#This Row],[Xp]]</f>
        <v>-0.47712125471966244</v>
      </c>
      <c r="R128">
        <f>Ky-Sample[[#This Row],[Yp]]</f>
        <v>-0.52287874528033762</v>
      </c>
      <c r="S128">
        <f>Kz-Sample[[#This Row],[Zp]]</f>
        <v>1</v>
      </c>
      <c r="T128">
        <f>Sample[[#This Row],[Kpy]]*KSc-Sample[[#This Row],[KPz]]*KSb</f>
        <v>-0.47712125471966238</v>
      </c>
      <c r="U128">
        <f>-1*(Sample[[#This Row],[KPx]]*KSc-Sample[[#This Row],[KPz]]*KSa)</f>
        <v>-0.47712125471966244</v>
      </c>
      <c r="V128">
        <f>(Sample[[#This Row],[KPx]]*$R$2-Sample[[#This Row],[Kpy]]*KSa)</f>
        <v>-0.47712125471966244</v>
      </c>
      <c r="W128">
        <f>Sample[[#This Row],[Kpy]]*KTc-Sample[[#This Row],[KPz]]*KTb</f>
        <v>1.5228787452803376</v>
      </c>
      <c r="X128">
        <f>-1*(Sample[[#This Row],[KPx]]*KTc-Sample[[#This Row],[KPz]]*KTa)</f>
        <v>1.5228787452803376</v>
      </c>
      <c r="Y128">
        <f>(Sample[[#This Row],[KPx]]*KTb-Sample[[#This Row],[Kpy]]*KTa)</f>
        <v>1.5228787452803376</v>
      </c>
      <c r="Z128">
        <f>-Sample[[#This Row],[Xp]]*a+Sample[[#This Row],[Yp]]*b+Sample[[#This Row],[Zp]]*c_</f>
        <v>-0.95424250943932487</v>
      </c>
      <c r="AA128" s="8">
        <f>-IF(Sample[[#This Row],[Column2]]&gt;0,1,-1)*SQRT(Sample[[#This Row],[KPx''i]]^2+Sample[[#This Row],[KPx''j]]^2+Sample[[#This Row],[KPx''k]]^2)/Ksmag/Scale</f>
        <v>0.58435180974982659</v>
      </c>
      <c r="AB128" s="1">
        <f>SQRT(Sample[[#This Row],[Kpy''i]]^2+Sample[[#This Row],[KPy''j]]^2+Sample[[#This Row],[KPy''k]]^2)/KTmag/Scale</f>
        <v>1.0768378877125877</v>
      </c>
    </row>
    <row r="129" spans="1:28" hidden="1" x14ac:dyDescent="0.25">
      <c r="A129" s="5">
        <v>124</v>
      </c>
      <c r="B129" s="13" t="s">
        <v>43</v>
      </c>
      <c r="C129" s="5"/>
      <c r="D129" s="5"/>
      <c r="E129">
        <v>1</v>
      </c>
      <c r="F129">
        <v>9</v>
      </c>
      <c r="G129">
        <v>7</v>
      </c>
      <c r="H129" s="11">
        <f>Sample[[#This Row],[C]]/Sample[[#This Row],[D]]</f>
        <v>9</v>
      </c>
      <c r="I129" s="11">
        <f>Sample[[#This Row],[A]]/Sample[[#This Row],[C]]</f>
        <v>0.77777777777777779</v>
      </c>
      <c r="J129" s="11">
        <f>Sample[[#This Row],[D]]/Sample[[#This Row],[A]]</f>
        <v>0.14285714285714285</v>
      </c>
      <c r="K129" s="11">
        <f>Sample[[#This Row],[A]]/Sample[[#This Row],[D]]</f>
        <v>7</v>
      </c>
      <c r="L129" s="11">
        <f>Sample[[#This Row],[D]]/Sample[[#This Row],[C]]</f>
        <v>0.1111111111111111</v>
      </c>
      <c r="M129" s="11">
        <f>Sample[[#This Row],[C]]/Sample[[#This Row],[A]]</f>
        <v>1.2857142857142858</v>
      </c>
      <c r="N129">
        <f>IF(Sample[[#This Row],[Ap]]=0,10,LOG(Sample[[#This Row],[Ap]]))</f>
        <v>0.95424250943932487</v>
      </c>
      <c r="O129">
        <f>IF(Sample[[#This Row],[Ei]]=0,10,LOG(Sample[[#This Row],[Ei]]))</f>
        <v>-0.10914446942506803</v>
      </c>
      <c r="P129">
        <f>IF(Sample[[#This Row],[Ii]]=0,10,LOG(Sample[[#This Row],[Ii]]))</f>
        <v>-0.84509804001425681</v>
      </c>
      <c r="Q129">
        <f>Kx-Sample[[#This Row],[Xp]]</f>
        <v>-0.95424250943932487</v>
      </c>
      <c r="R129">
        <f>Ky-Sample[[#This Row],[Yp]]</f>
        <v>-0.89085553057493194</v>
      </c>
      <c r="S129">
        <f>Kz-Sample[[#This Row],[Zp]]</f>
        <v>1.8450980400142569</v>
      </c>
      <c r="T129">
        <f>Sample[[#This Row],[Kpy]]*KSc-Sample[[#This Row],[KPz]]*KSb</f>
        <v>-0.95424250943932498</v>
      </c>
      <c r="U129">
        <f>-1*(Sample[[#This Row],[KPx]]*KSc-Sample[[#This Row],[KPz]]*KSa)</f>
        <v>-0.95424250943932487</v>
      </c>
      <c r="V129">
        <f>(Sample[[#This Row],[KPx]]*$R$2-Sample[[#This Row],[Kpy]]*KSa)</f>
        <v>-0.95424250943932487</v>
      </c>
      <c r="W129">
        <f>Sample[[#This Row],[Kpy]]*KTc-Sample[[#This Row],[KPz]]*KTb</f>
        <v>2.7359535705891886</v>
      </c>
      <c r="X129">
        <f>-1*(Sample[[#This Row],[KPx]]*KTc-Sample[[#This Row],[KPz]]*KTa)</f>
        <v>2.7359535705891891</v>
      </c>
      <c r="Y129">
        <f>(Sample[[#This Row],[KPx]]*KTb-Sample[[#This Row],[Kpy]]*KTa)</f>
        <v>2.7359535705891886</v>
      </c>
      <c r="Z129">
        <f>-Sample[[#This Row],[Xp]]*a+Sample[[#This Row],[Yp]]*b+Sample[[#This Row],[Zp]]*c_</f>
        <v>-1.9084850188786497</v>
      </c>
      <c r="AA129" s="8">
        <f>-IF(Sample[[#This Row],[Column2]]&gt;0,1,-1)*SQRT(Sample[[#This Row],[KPx''i]]^2+Sample[[#This Row],[KPx''j]]^2+Sample[[#This Row],[KPx''k]]^2)/Ksmag/Scale</f>
        <v>1.1687036194996532</v>
      </c>
      <c r="AB129" s="1">
        <f>SQRT(Sample[[#This Row],[Kpy''i]]^2+Sample[[#This Row],[KPy''j]]^2+Sample[[#This Row],[KPy''k]]^2)/KTmag/Scale</f>
        <v>1.9346113227751629</v>
      </c>
    </row>
    <row r="130" spans="1:28" hidden="1" x14ac:dyDescent="0.25">
      <c r="A130" s="5">
        <v>125</v>
      </c>
      <c r="B130" s="13" t="s">
        <v>43</v>
      </c>
      <c r="C130" s="5"/>
      <c r="D130" s="5"/>
      <c r="E130">
        <v>1</v>
      </c>
      <c r="F130">
        <v>9</v>
      </c>
      <c r="G130">
        <v>2</v>
      </c>
      <c r="H130" s="11">
        <f>Sample[[#This Row],[C]]/Sample[[#This Row],[D]]</f>
        <v>9</v>
      </c>
      <c r="I130" s="11">
        <f>Sample[[#This Row],[A]]/Sample[[#This Row],[C]]</f>
        <v>0.22222222222222221</v>
      </c>
      <c r="J130" s="11">
        <f>Sample[[#This Row],[D]]/Sample[[#This Row],[A]]</f>
        <v>0.5</v>
      </c>
      <c r="K130" s="11">
        <f>Sample[[#This Row],[A]]/Sample[[#This Row],[D]]</f>
        <v>2</v>
      </c>
      <c r="L130" s="11">
        <f>Sample[[#This Row],[D]]/Sample[[#This Row],[C]]</f>
        <v>0.1111111111111111</v>
      </c>
      <c r="M130" s="11">
        <f>Sample[[#This Row],[C]]/Sample[[#This Row],[A]]</f>
        <v>4.5</v>
      </c>
      <c r="N130">
        <f>IF(Sample[[#This Row],[Ap]]=0,10,LOG(Sample[[#This Row],[Ap]]))</f>
        <v>0.95424250943932487</v>
      </c>
      <c r="O130">
        <f>IF(Sample[[#This Row],[Ei]]=0,10,LOG(Sample[[#This Row],[Ei]]))</f>
        <v>-0.65321251377534373</v>
      </c>
      <c r="P130">
        <f>IF(Sample[[#This Row],[Ii]]=0,10,LOG(Sample[[#This Row],[Ii]]))</f>
        <v>-0.3010299956639812</v>
      </c>
      <c r="Q130">
        <f>Kx-Sample[[#This Row],[Xp]]</f>
        <v>-0.95424250943932487</v>
      </c>
      <c r="R130">
        <f>Ky-Sample[[#This Row],[Yp]]</f>
        <v>-0.34678748622465627</v>
      </c>
      <c r="S130">
        <f>Kz-Sample[[#This Row],[Zp]]</f>
        <v>1.3010299956639813</v>
      </c>
      <c r="T130">
        <f>Sample[[#This Row],[Kpy]]*KSc-Sample[[#This Row],[KPz]]*KSb</f>
        <v>-0.95424250943932498</v>
      </c>
      <c r="U130">
        <f>-1*(Sample[[#This Row],[KPx]]*KSc-Sample[[#This Row],[KPz]]*KSa)</f>
        <v>-0.95424250943932487</v>
      </c>
      <c r="V130">
        <f>(Sample[[#This Row],[KPx]]*$R$2-Sample[[#This Row],[Kpy]]*KSa)</f>
        <v>-0.95424250943932487</v>
      </c>
      <c r="W130">
        <f>Sample[[#This Row],[Kpy]]*KTc-Sample[[#This Row],[KPz]]*KTb</f>
        <v>1.6478174818886375</v>
      </c>
      <c r="X130">
        <f>-1*(Sample[[#This Row],[KPx]]*KTc-Sample[[#This Row],[KPz]]*KTa)</f>
        <v>1.6478174818886377</v>
      </c>
      <c r="Y130">
        <f>(Sample[[#This Row],[KPx]]*KTb-Sample[[#This Row],[Kpy]]*KTa)</f>
        <v>1.6478174818886373</v>
      </c>
      <c r="Z130">
        <f>-Sample[[#This Row],[Xp]]*a+Sample[[#This Row],[Yp]]*b+Sample[[#This Row],[Zp]]*c_</f>
        <v>-1.90848501887865</v>
      </c>
      <c r="AA130" s="8">
        <f>-IF(Sample[[#This Row],[Column2]]&gt;0,1,-1)*SQRT(Sample[[#This Row],[KPx''i]]^2+Sample[[#This Row],[KPx''j]]^2+Sample[[#This Row],[KPx''k]]^2)/Ksmag/Scale</f>
        <v>1.1687036194996532</v>
      </c>
      <c r="AB130" s="1">
        <f>SQRT(Sample[[#This Row],[Kpy''i]]^2+Sample[[#This Row],[KPy''j]]^2+Sample[[#This Row],[KPy''k]]^2)/KTmag/Scale</f>
        <v>1.1651829156011966</v>
      </c>
    </row>
    <row r="131" spans="1:28" hidden="1" x14ac:dyDescent="0.25">
      <c r="A131" s="5">
        <v>126</v>
      </c>
      <c r="B131" s="13" t="s">
        <v>43</v>
      </c>
      <c r="C131" s="5"/>
      <c r="D131" s="5"/>
      <c r="E131">
        <v>6</v>
      </c>
      <c r="F131">
        <v>2</v>
      </c>
      <c r="G131">
        <v>5</v>
      </c>
      <c r="H131" s="11">
        <f>Sample[[#This Row],[C]]/Sample[[#This Row],[D]]</f>
        <v>0.33333333333333331</v>
      </c>
      <c r="I131" s="11">
        <f>Sample[[#This Row],[A]]/Sample[[#This Row],[C]]</f>
        <v>2.5</v>
      </c>
      <c r="J131" s="11">
        <f>Sample[[#This Row],[D]]/Sample[[#This Row],[A]]</f>
        <v>1.2</v>
      </c>
      <c r="K131" s="11">
        <f>Sample[[#This Row],[A]]/Sample[[#This Row],[D]]</f>
        <v>0.83333333333333337</v>
      </c>
      <c r="L131" s="11">
        <f>Sample[[#This Row],[D]]/Sample[[#This Row],[C]]</f>
        <v>3</v>
      </c>
      <c r="M131" s="11">
        <f>Sample[[#This Row],[C]]/Sample[[#This Row],[A]]</f>
        <v>0.4</v>
      </c>
      <c r="N131">
        <f>IF(Sample[[#This Row],[Ap]]=0,10,LOG(Sample[[#This Row],[Ap]]))</f>
        <v>-0.47712125471966244</v>
      </c>
      <c r="O131">
        <f>IF(Sample[[#This Row],[Ei]]=0,10,LOG(Sample[[#This Row],[Ei]]))</f>
        <v>0.3979400086720376</v>
      </c>
      <c r="P131">
        <f>IF(Sample[[#This Row],[Ii]]=0,10,LOG(Sample[[#This Row],[Ii]]))</f>
        <v>7.9181246047624818E-2</v>
      </c>
      <c r="Q131">
        <f>Kx-Sample[[#This Row],[Xp]]</f>
        <v>0.47712125471966244</v>
      </c>
      <c r="R131">
        <f>Ky-Sample[[#This Row],[Yp]]</f>
        <v>-1.3979400086720375</v>
      </c>
      <c r="S131">
        <f>Kz-Sample[[#This Row],[Zp]]</f>
        <v>0.92081875395237522</v>
      </c>
      <c r="T131">
        <f>Sample[[#This Row],[Kpy]]*KSc-Sample[[#This Row],[KPz]]*KSb</f>
        <v>0.47712125471966227</v>
      </c>
      <c r="U131">
        <f>-1*(Sample[[#This Row],[KPx]]*KSc-Sample[[#This Row],[KPz]]*KSa)</f>
        <v>0.47712125471966244</v>
      </c>
      <c r="V131">
        <f>(Sample[[#This Row],[KPx]]*$R$2-Sample[[#This Row],[Kpy]]*KSa)</f>
        <v>0.47712125471966244</v>
      </c>
      <c r="W131">
        <f>Sample[[#This Row],[Kpy]]*KTc-Sample[[#This Row],[KPz]]*KTb</f>
        <v>2.3187587626244128</v>
      </c>
      <c r="X131">
        <f>-1*(Sample[[#This Row],[KPx]]*KTc-Sample[[#This Row],[KPz]]*KTa)</f>
        <v>2.3187587626244128</v>
      </c>
      <c r="Y131">
        <f>(Sample[[#This Row],[KPx]]*KTb-Sample[[#This Row],[Kpy]]*KTa)</f>
        <v>2.3187587626244124</v>
      </c>
      <c r="Z131">
        <f>-Sample[[#This Row],[Xp]]*a+Sample[[#This Row],[Yp]]*b+Sample[[#This Row],[Zp]]*c_</f>
        <v>0.95424250943932487</v>
      </c>
      <c r="AA131" s="8">
        <f>-IF(Sample[[#This Row],[Column2]]&gt;0,1,-1)*SQRT(Sample[[#This Row],[KPx''i]]^2+Sample[[#This Row],[KPx''j]]^2+Sample[[#This Row],[KPx''k]]^2)/Ksmag/Scale</f>
        <v>-0.58435180974982648</v>
      </c>
      <c r="AB131" s="1">
        <f>SQRT(Sample[[#This Row],[Kpy''i]]^2+Sample[[#This Row],[KPy''j]]^2+Sample[[#This Row],[KPy''k]]^2)/KTmag/Scale</f>
        <v>1.6396100449874504</v>
      </c>
    </row>
    <row r="132" spans="1:28" hidden="1" x14ac:dyDescent="0.25">
      <c r="A132" s="5">
        <v>127</v>
      </c>
      <c r="B132" s="13" t="s">
        <v>43</v>
      </c>
      <c r="C132" s="5"/>
      <c r="D132" s="5"/>
      <c r="E132">
        <v>4</v>
      </c>
      <c r="F132">
        <v>5</v>
      </c>
      <c r="G132">
        <v>10</v>
      </c>
      <c r="H132" s="11">
        <f>Sample[[#This Row],[C]]/Sample[[#This Row],[D]]</f>
        <v>1.25</v>
      </c>
      <c r="I132" s="11">
        <f>Sample[[#This Row],[A]]/Sample[[#This Row],[C]]</f>
        <v>2</v>
      </c>
      <c r="J132" s="11">
        <f>Sample[[#This Row],[D]]/Sample[[#This Row],[A]]</f>
        <v>0.4</v>
      </c>
      <c r="K132" s="11">
        <f>Sample[[#This Row],[A]]/Sample[[#This Row],[D]]</f>
        <v>2.5</v>
      </c>
      <c r="L132" s="11">
        <f>Sample[[#This Row],[D]]/Sample[[#This Row],[C]]</f>
        <v>0.8</v>
      </c>
      <c r="M132" s="11">
        <f>Sample[[#This Row],[C]]/Sample[[#This Row],[A]]</f>
        <v>0.5</v>
      </c>
      <c r="N132">
        <f>IF(Sample[[#This Row],[Ap]]=0,10,LOG(Sample[[#This Row],[Ap]]))</f>
        <v>9.691001300805642E-2</v>
      </c>
      <c r="O132">
        <f>IF(Sample[[#This Row],[Ei]]=0,10,LOG(Sample[[#This Row],[Ei]]))</f>
        <v>0.3010299956639812</v>
      </c>
      <c r="P132">
        <f>IF(Sample[[#This Row],[Ii]]=0,10,LOG(Sample[[#This Row],[Ii]]))</f>
        <v>-0.3979400086720376</v>
      </c>
      <c r="Q132">
        <f>Kx-Sample[[#This Row],[Xp]]</f>
        <v>-9.691001300805642E-2</v>
      </c>
      <c r="R132">
        <f>Ky-Sample[[#This Row],[Yp]]</f>
        <v>-1.3010299956639813</v>
      </c>
      <c r="S132">
        <f>Kz-Sample[[#This Row],[Zp]]</f>
        <v>1.3979400086720375</v>
      </c>
      <c r="T132">
        <f>Sample[[#This Row],[Kpy]]*KSc-Sample[[#This Row],[KPz]]*KSb</f>
        <v>-9.6910013008056239E-2</v>
      </c>
      <c r="U132">
        <f>-1*(Sample[[#This Row],[KPx]]*KSc-Sample[[#This Row],[KPz]]*KSa)</f>
        <v>-9.691001300805642E-2</v>
      </c>
      <c r="V132">
        <f>(Sample[[#This Row],[KPx]]*$R$2-Sample[[#This Row],[Kpy]]*KSa)</f>
        <v>-9.691001300805642E-2</v>
      </c>
      <c r="W132">
        <f>Sample[[#This Row],[Kpy]]*KTc-Sample[[#This Row],[KPz]]*KTb</f>
        <v>2.6989700043360187</v>
      </c>
      <c r="X132">
        <f>-1*(Sample[[#This Row],[KPx]]*KTc-Sample[[#This Row],[KPz]]*KTa)</f>
        <v>2.6989700043360187</v>
      </c>
      <c r="Y132">
        <f>(Sample[[#This Row],[KPx]]*KTb-Sample[[#This Row],[Kpy]]*KTa)</f>
        <v>2.6989700043360187</v>
      </c>
      <c r="Z132">
        <f>-Sample[[#This Row],[Xp]]*a+Sample[[#This Row],[Yp]]*b+Sample[[#This Row],[Zp]]*c_</f>
        <v>-0.19382002601611281</v>
      </c>
      <c r="AA132" s="8">
        <f>-IF(Sample[[#This Row],[Column2]]&gt;0,1,-1)*SQRT(Sample[[#This Row],[KPx''i]]^2+Sample[[#This Row],[KPx''j]]^2+Sample[[#This Row],[KPx''k]]^2)/Ksmag/Scale</f>
        <v>0.11869004141810921</v>
      </c>
      <c r="AB132" s="1">
        <f>SQRT(Sample[[#This Row],[Kpy''i]]^2+Sample[[#This Row],[KPy''j]]^2+Sample[[#This Row],[KPy''k]]^2)/KTmag/Scale</f>
        <v>1.9084599922850845</v>
      </c>
    </row>
    <row r="133" spans="1:28" hidden="1" x14ac:dyDescent="0.25">
      <c r="A133" s="5">
        <v>128</v>
      </c>
      <c r="B133" s="13" t="s">
        <v>43</v>
      </c>
      <c r="C133" s="5"/>
      <c r="D133" s="5"/>
      <c r="E133">
        <v>8</v>
      </c>
      <c r="F133">
        <v>1</v>
      </c>
      <c r="G133">
        <v>9</v>
      </c>
      <c r="H133" s="11">
        <f>Sample[[#This Row],[C]]/Sample[[#This Row],[D]]</f>
        <v>0.125</v>
      </c>
      <c r="I133" s="11">
        <f>Sample[[#This Row],[A]]/Sample[[#This Row],[C]]</f>
        <v>9</v>
      </c>
      <c r="J133" s="11">
        <f>Sample[[#This Row],[D]]/Sample[[#This Row],[A]]</f>
        <v>0.88888888888888884</v>
      </c>
      <c r="K133" s="11">
        <f>Sample[[#This Row],[A]]/Sample[[#This Row],[D]]</f>
        <v>1.125</v>
      </c>
      <c r="L133" s="11">
        <f>Sample[[#This Row],[D]]/Sample[[#This Row],[C]]</f>
        <v>8</v>
      </c>
      <c r="M133" s="11">
        <f>Sample[[#This Row],[C]]/Sample[[#This Row],[A]]</f>
        <v>0.1111111111111111</v>
      </c>
      <c r="N133">
        <f>IF(Sample[[#This Row],[Ap]]=0,10,LOG(Sample[[#This Row],[Ap]]))</f>
        <v>-0.90308998699194354</v>
      </c>
      <c r="O133">
        <f>IF(Sample[[#This Row],[Ei]]=0,10,LOG(Sample[[#This Row],[Ei]]))</f>
        <v>0.95424250943932487</v>
      </c>
      <c r="P133">
        <f>IF(Sample[[#This Row],[Ii]]=0,10,LOG(Sample[[#This Row],[Ii]]))</f>
        <v>-5.1152522447381311E-2</v>
      </c>
      <c r="Q133">
        <f>Kx-Sample[[#This Row],[Xp]]</f>
        <v>0.90308998699194354</v>
      </c>
      <c r="R133">
        <f>Ky-Sample[[#This Row],[Yp]]</f>
        <v>-1.9542425094393248</v>
      </c>
      <c r="S133">
        <f>Kz-Sample[[#This Row],[Zp]]</f>
        <v>1.0511525224473812</v>
      </c>
      <c r="T133">
        <f>Sample[[#This Row],[Kpy]]*KSc-Sample[[#This Row],[KPz]]*KSb</f>
        <v>0.90308998699194354</v>
      </c>
      <c r="U133">
        <f>-1*(Sample[[#This Row],[KPx]]*KSc-Sample[[#This Row],[KPz]]*KSa)</f>
        <v>0.90308998699194354</v>
      </c>
      <c r="V133">
        <f>(Sample[[#This Row],[KPx]]*$R$2-Sample[[#This Row],[Kpy]]*KSa)</f>
        <v>0.90308998699194354</v>
      </c>
      <c r="W133">
        <f>Sample[[#This Row],[Kpy]]*KTc-Sample[[#This Row],[KPz]]*KTb</f>
        <v>3.0053950318867058</v>
      </c>
      <c r="X133">
        <f>-1*(Sample[[#This Row],[KPx]]*KTc-Sample[[#This Row],[KPz]]*KTa)</f>
        <v>3.0053950318867058</v>
      </c>
      <c r="Y133">
        <f>(Sample[[#This Row],[KPx]]*KTb-Sample[[#This Row],[Kpy]]*KTa)</f>
        <v>3.0053950318867058</v>
      </c>
      <c r="Z133">
        <f>-Sample[[#This Row],[Xp]]*a+Sample[[#This Row],[Yp]]*b+Sample[[#This Row],[Zp]]*c_</f>
        <v>1.8061799739838871</v>
      </c>
      <c r="AA133" s="8">
        <f>-IF(Sample[[#This Row],[Column2]]&gt;0,1,-1)*SQRT(Sample[[#This Row],[KPx''i]]^2+Sample[[#This Row],[KPx''j]]^2+Sample[[#This Row],[KPx''k]]^2)/Ksmag/Scale</f>
        <v>-1.1060548299734796</v>
      </c>
      <c r="AB133" s="1">
        <f>SQRT(Sample[[#This Row],[Kpy''i]]^2+Sample[[#This Row],[KPy''j]]^2+Sample[[#This Row],[KPy''k]]^2)/KTmag/Scale</f>
        <v>2.12513520719145</v>
      </c>
    </row>
    <row r="134" spans="1:28" hidden="1" x14ac:dyDescent="0.25">
      <c r="A134" s="5">
        <v>129</v>
      </c>
      <c r="B134" s="13" t="s">
        <v>43</v>
      </c>
      <c r="C134" s="5"/>
      <c r="D134" s="5"/>
      <c r="E134">
        <v>5</v>
      </c>
      <c r="F134">
        <v>10</v>
      </c>
      <c r="G134">
        <v>1</v>
      </c>
      <c r="H134" s="11">
        <f>Sample[[#This Row],[C]]/Sample[[#This Row],[D]]</f>
        <v>2</v>
      </c>
      <c r="I134" s="11">
        <f>Sample[[#This Row],[A]]/Sample[[#This Row],[C]]</f>
        <v>0.1</v>
      </c>
      <c r="J134" s="11">
        <f>Sample[[#This Row],[D]]/Sample[[#This Row],[A]]</f>
        <v>5</v>
      </c>
      <c r="K134" s="11">
        <f>Sample[[#This Row],[A]]/Sample[[#This Row],[D]]</f>
        <v>0.2</v>
      </c>
      <c r="L134" s="11">
        <f>Sample[[#This Row],[D]]/Sample[[#This Row],[C]]</f>
        <v>0.5</v>
      </c>
      <c r="M134" s="11">
        <f>Sample[[#This Row],[C]]/Sample[[#This Row],[A]]</f>
        <v>10</v>
      </c>
      <c r="N134">
        <f>IF(Sample[[#This Row],[Ap]]=0,10,LOG(Sample[[#This Row],[Ap]]))</f>
        <v>0.3010299956639812</v>
      </c>
      <c r="O134">
        <f>IF(Sample[[#This Row],[Ei]]=0,10,LOG(Sample[[#This Row],[Ei]]))</f>
        <v>-1</v>
      </c>
      <c r="P134">
        <f>IF(Sample[[#This Row],[Ii]]=0,10,LOG(Sample[[#This Row],[Ii]]))</f>
        <v>0.69897000433601886</v>
      </c>
      <c r="Q134">
        <f>Kx-Sample[[#This Row],[Xp]]</f>
        <v>-0.3010299956639812</v>
      </c>
      <c r="R134">
        <f>Ky-Sample[[#This Row],[Yp]]</f>
        <v>0</v>
      </c>
      <c r="S134">
        <f>Kz-Sample[[#This Row],[Zp]]</f>
        <v>0.30102999566398114</v>
      </c>
      <c r="T134">
        <f>Sample[[#This Row],[Kpy]]*KSc-Sample[[#This Row],[KPz]]*KSb</f>
        <v>-0.30102999566398114</v>
      </c>
      <c r="U134">
        <f>-1*(Sample[[#This Row],[KPx]]*KSc-Sample[[#This Row],[KPz]]*KSa)</f>
        <v>-0.3010299956639812</v>
      </c>
      <c r="V134">
        <f>(Sample[[#This Row],[KPx]]*$R$2-Sample[[#This Row],[Kpy]]*KSa)</f>
        <v>-0.3010299956639812</v>
      </c>
      <c r="W134">
        <f>Sample[[#This Row],[Kpy]]*KTc-Sample[[#This Row],[KPz]]*KTb</f>
        <v>0.30102999566398114</v>
      </c>
      <c r="X134">
        <f>-1*(Sample[[#This Row],[KPx]]*KTc-Sample[[#This Row],[KPz]]*KTa)</f>
        <v>0.30102999566398109</v>
      </c>
      <c r="Y134">
        <f>(Sample[[#This Row],[KPx]]*KTb-Sample[[#This Row],[Kpy]]*KTa)</f>
        <v>0.3010299956639812</v>
      </c>
      <c r="Z134">
        <f>-Sample[[#This Row],[Xp]]*a+Sample[[#This Row],[Yp]]*b+Sample[[#This Row],[Zp]]*c_</f>
        <v>-0.60205999132796229</v>
      </c>
      <c r="AA134" s="8">
        <f>-IF(Sample[[#This Row],[Column2]]&gt;0,1,-1)*SQRT(Sample[[#This Row],[KPx''i]]^2+Sample[[#This Row],[KPx''j]]^2+Sample[[#This Row],[KPx''k]]^2)/Ksmag/Scale</f>
        <v>0.36868494332449325</v>
      </c>
      <c r="AB134" s="1">
        <f>SQRT(Sample[[#This Row],[Kpy''i]]^2+Sample[[#This Row],[KPy''j]]^2+Sample[[#This Row],[KPy''k]]^2)/KTmag/Scale</f>
        <v>0.21286035127455807</v>
      </c>
    </row>
    <row r="135" spans="1:28" hidden="1" x14ac:dyDescent="0.25">
      <c r="A135" s="5">
        <v>130</v>
      </c>
      <c r="B135" s="13" t="s">
        <v>43</v>
      </c>
      <c r="C135" s="5"/>
      <c r="D135" s="5"/>
      <c r="E135">
        <v>7</v>
      </c>
      <c r="F135">
        <v>6</v>
      </c>
      <c r="G135">
        <v>4</v>
      </c>
      <c r="H135" s="11">
        <f>Sample[[#This Row],[C]]/Sample[[#This Row],[D]]</f>
        <v>0.8571428571428571</v>
      </c>
      <c r="I135" s="11">
        <f>Sample[[#This Row],[A]]/Sample[[#This Row],[C]]</f>
        <v>0.66666666666666663</v>
      </c>
      <c r="J135" s="11">
        <f>Sample[[#This Row],[D]]/Sample[[#This Row],[A]]</f>
        <v>1.75</v>
      </c>
      <c r="K135" s="11">
        <f>Sample[[#This Row],[A]]/Sample[[#This Row],[D]]</f>
        <v>0.5714285714285714</v>
      </c>
      <c r="L135" s="11">
        <f>Sample[[#This Row],[D]]/Sample[[#This Row],[C]]</f>
        <v>1.1666666666666667</v>
      </c>
      <c r="M135" s="11">
        <f>Sample[[#This Row],[C]]/Sample[[#This Row],[A]]</f>
        <v>1.5</v>
      </c>
      <c r="N135">
        <f>IF(Sample[[#This Row],[Ap]]=0,10,LOG(Sample[[#This Row],[Ap]]))</f>
        <v>-6.6946789630613221E-2</v>
      </c>
      <c r="O135">
        <f>IF(Sample[[#This Row],[Ei]]=0,10,LOG(Sample[[#This Row],[Ei]]))</f>
        <v>-0.17609125905568127</v>
      </c>
      <c r="P135">
        <f>IF(Sample[[#This Row],[Ii]]=0,10,LOG(Sample[[#This Row],[Ii]]))</f>
        <v>0.24303804868629444</v>
      </c>
      <c r="Q135">
        <f>Kx-Sample[[#This Row],[Xp]]</f>
        <v>6.6946789630613221E-2</v>
      </c>
      <c r="R135">
        <f>Ky-Sample[[#This Row],[Yp]]</f>
        <v>-0.82390874094431876</v>
      </c>
      <c r="S135">
        <f>Kz-Sample[[#This Row],[Zp]]</f>
        <v>0.75696195131370558</v>
      </c>
      <c r="T135">
        <f>Sample[[#This Row],[Kpy]]*KSc-Sample[[#This Row],[KPz]]*KSb</f>
        <v>6.6946789630613179E-2</v>
      </c>
      <c r="U135">
        <f>-1*(Sample[[#This Row],[KPx]]*KSc-Sample[[#This Row],[KPz]]*KSa)</f>
        <v>6.6946789630613221E-2</v>
      </c>
      <c r="V135">
        <f>(Sample[[#This Row],[KPx]]*$R$2-Sample[[#This Row],[Kpy]]*KSa)</f>
        <v>6.6946789630613221E-2</v>
      </c>
      <c r="W135">
        <f>Sample[[#This Row],[Kpy]]*KTc-Sample[[#This Row],[KPz]]*KTb</f>
        <v>1.5808706922580242</v>
      </c>
      <c r="X135">
        <f>-1*(Sample[[#This Row],[KPx]]*KTc-Sample[[#This Row],[KPz]]*KTa)</f>
        <v>1.5808706922580245</v>
      </c>
      <c r="Y135">
        <f>(Sample[[#This Row],[KPx]]*KTb-Sample[[#This Row],[Kpy]]*KTa)</f>
        <v>1.5808706922580242</v>
      </c>
      <c r="Z135">
        <f>-Sample[[#This Row],[Xp]]*a+Sample[[#This Row],[Yp]]*b+Sample[[#This Row],[Zp]]*c_</f>
        <v>0.13389357926122636</v>
      </c>
      <c r="AA135" s="8">
        <f>-IF(Sample[[#This Row],[Column2]]&gt;0,1,-1)*SQRT(Sample[[#This Row],[KPx''i]]^2+Sample[[#This Row],[KPx''j]]^2+Sample[[#This Row],[KPx''k]]^2)/Ksmag/Scale</f>
        <v>-8.1992737256225134E-2</v>
      </c>
      <c r="AB135" s="1">
        <f>SQRT(Sample[[#This Row],[Kpy''i]]^2+Sample[[#This Row],[KPy''j]]^2+Sample[[#This Row],[KPy''k]]^2)/KTmag/Scale</f>
        <v>1.1178443866747207</v>
      </c>
    </row>
    <row r="136" spans="1:28" hidden="1" x14ac:dyDescent="0.25">
      <c r="A136" s="5">
        <v>131</v>
      </c>
      <c r="B136" s="13" t="s">
        <v>43</v>
      </c>
      <c r="C136" s="5"/>
      <c r="D136" s="5"/>
      <c r="E136">
        <v>5</v>
      </c>
      <c r="F136">
        <v>4</v>
      </c>
      <c r="G136">
        <v>5</v>
      </c>
      <c r="H136" s="11">
        <f>Sample[[#This Row],[C]]/Sample[[#This Row],[D]]</f>
        <v>0.8</v>
      </c>
      <c r="I136" s="11">
        <f>Sample[[#This Row],[A]]/Sample[[#This Row],[C]]</f>
        <v>1.25</v>
      </c>
      <c r="J136" s="11">
        <f>Sample[[#This Row],[D]]/Sample[[#This Row],[A]]</f>
        <v>1</v>
      </c>
      <c r="K136" s="11">
        <f>Sample[[#This Row],[A]]/Sample[[#This Row],[D]]</f>
        <v>1</v>
      </c>
      <c r="L136" s="11">
        <f>Sample[[#This Row],[D]]/Sample[[#This Row],[C]]</f>
        <v>1.25</v>
      </c>
      <c r="M136" s="11">
        <f>Sample[[#This Row],[C]]/Sample[[#This Row],[A]]</f>
        <v>0.8</v>
      </c>
      <c r="N136">
        <f>IF(Sample[[#This Row],[Ap]]=0,10,LOG(Sample[[#This Row],[Ap]]))</f>
        <v>-9.6910013008056392E-2</v>
      </c>
      <c r="O136">
        <f>IF(Sample[[#This Row],[Ei]]=0,10,LOG(Sample[[#This Row],[Ei]]))</f>
        <v>9.691001300805642E-2</v>
      </c>
      <c r="P136">
        <f>IF(Sample[[#This Row],[Ii]]=0,10,LOG(Sample[[#This Row],[Ii]]))</f>
        <v>0</v>
      </c>
      <c r="Q136">
        <f>Kx-Sample[[#This Row],[Xp]]</f>
        <v>9.6910013008056392E-2</v>
      </c>
      <c r="R136">
        <f>Ky-Sample[[#This Row],[Yp]]</f>
        <v>-1.0969100130080565</v>
      </c>
      <c r="S136">
        <f>Kz-Sample[[#This Row],[Zp]]</f>
        <v>1</v>
      </c>
      <c r="T136">
        <f>Sample[[#This Row],[Kpy]]*KSc-Sample[[#This Row],[KPz]]*KSb</f>
        <v>9.6910013008056461E-2</v>
      </c>
      <c r="U136">
        <f>-1*(Sample[[#This Row],[KPx]]*KSc-Sample[[#This Row],[KPz]]*KSa)</f>
        <v>9.6910013008056392E-2</v>
      </c>
      <c r="V136">
        <f>(Sample[[#This Row],[KPx]]*$R$2-Sample[[#This Row],[Kpy]]*KSa)</f>
        <v>9.6910013008056392E-2</v>
      </c>
      <c r="W136">
        <f>Sample[[#This Row],[Kpy]]*KTc-Sample[[#This Row],[KPz]]*KTb</f>
        <v>2.0969100130080562</v>
      </c>
      <c r="X136">
        <f>-1*(Sample[[#This Row],[KPx]]*KTc-Sample[[#This Row],[KPz]]*KTa)</f>
        <v>2.0969100130080562</v>
      </c>
      <c r="Y136">
        <f>(Sample[[#This Row],[KPx]]*KTb-Sample[[#This Row],[Kpy]]*KTa)</f>
        <v>2.0969100130080567</v>
      </c>
      <c r="Z136">
        <f>-Sample[[#This Row],[Xp]]*a+Sample[[#This Row],[Yp]]*b+Sample[[#This Row],[Zp]]*c_</f>
        <v>0.19382002601611284</v>
      </c>
      <c r="AA136" s="8">
        <f>-IF(Sample[[#This Row],[Column2]]&gt;0,1,-1)*SQRT(Sample[[#This Row],[KPx''i]]^2+Sample[[#This Row],[KPx''j]]^2+Sample[[#This Row],[KPx''k]]^2)/Ksmag/Scale</f>
        <v>-0.11869004141810927</v>
      </c>
      <c r="AB136" s="1">
        <f>SQRT(Sample[[#This Row],[Kpy''i]]^2+Sample[[#This Row],[KPy''j]]^2+Sample[[#This Row],[KPy''k]]^2)/KTmag/Scale</f>
        <v>1.4827392897359684</v>
      </c>
    </row>
    <row r="137" spans="1:28" hidden="1" x14ac:dyDescent="0.25">
      <c r="A137" s="5">
        <v>132</v>
      </c>
      <c r="B137" s="13" t="s">
        <v>43</v>
      </c>
      <c r="C137" s="5"/>
      <c r="D137" s="5"/>
      <c r="E137">
        <v>10</v>
      </c>
      <c r="F137">
        <v>9</v>
      </c>
      <c r="G137">
        <v>5</v>
      </c>
      <c r="H137" s="11">
        <f>Sample[[#This Row],[C]]/Sample[[#This Row],[D]]</f>
        <v>0.9</v>
      </c>
      <c r="I137" s="11">
        <f>Sample[[#This Row],[A]]/Sample[[#This Row],[C]]</f>
        <v>0.55555555555555558</v>
      </c>
      <c r="J137" s="11">
        <f>Sample[[#This Row],[D]]/Sample[[#This Row],[A]]</f>
        <v>2</v>
      </c>
      <c r="K137" s="11">
        <f>Sample[[#This Row],[A]]/Sample[[#This Row],[D]]</f>
        <v>0.5</v>
      </c>
      <c r="L137" s="11">
        <f>Sample[[#This Row],[D]]/Sample[[#This Row],[C]]</f>
        <v>1.1111111111111112</v>
      </c>
      <c r="M137" s="11">
        <f>Sample[[#This Row],[C]]/Sample[[#This Row],[A]]</f>
        <v>1.8</v>
      </c>
      <c r="N137">
        <f>IF(Sample[[#This Row],[Ap]]=0,10,LOG(Sample[[#This Row],[Ap]]))</f>
        <v>-4.5757490560675115E-2</v>
      </c>
      <c r="O137">
        <f>IF(Sample[[#This Row],[Ei]]=0,10,LOG(Sample[[#This Row],[Ei]]))</f>
        <v>-0.25527250510330607</v>
      </c>
      <c r="P137">
        <f>IF(Sample[[#This Row],[Ii]]=0,10,LOG(Sample[[#This Row],[Ii]]))</f>
        <v>0.3010299956639812</v>
      </c>
      <c r="Q137">
        <f>Kx-Sample[[#This Row],[Xp]]</f>
        <v>4.5757490560675115E-2</v>
      </c>
      <c r="R137">
        <f>Ky-Sample[[#This Row],[Yp]]</f>
        <v>-0.74472749489669399</v>
      </c>
      <c r="S137">
        <f>Kz-Sample[[#This Row],[Zp]]</f>
        <v>0.69897000433601875</v>
      </c>
      <c r="T137">
        <f>Sample[[#This Row],[Kpy]]*KSc-Sample[[#This Row],[KPz]]*KSb</f>
        <v>4.575749056067524E-2</v>
      </c>
      <c r="U137">
        <f>-1*(Sample[[#This Row],[KPx]]*KSc-Sample[[#This Row],[KPz]]*KSa)</f>
        <v>4.5757490560675115E-2</v>
      </c>
      <c r="V137">
        <f>(Sample[[#This Row],[KPx]]*$R$2-Sample[[#This Row],[Kpy]]*KSa)</f>
        <v>4.5757490560675115E-2</v>
      </c>
      <c r="W137">
        <f>Sample[[#This Row],[Kpy]]*KTc-Sample[[#This Row],[KPz]]*KTb</f>
        <v>1.4436974992327127</v>
      </c>
      <c r="X137">
        <f>-1*(Sample[[#This Row],[KPx]]*KTc-Sample[[#This Row],[KPz]]*KTa)</f>
        <v>1.4436974992327125</v>
      </c>
      <c r="Y137">
        <f>(Sample[[#This Row],[KPx]]*KTb-Sample[[#This Row],[Kpy]]*KTa)</f>
        <v>1.443697499232713</v>
      </c>
      <c r="Z137">
        <f>-Sample[[#This Row],[Xp]]*a+Sample[[#This Row],[Yp]]*b+Sample[[#This Row],[Zp]]*c_</f>
        <v>9.1514981121350258E-2</v>
      </c>
      <c r="AA137" s="8">
        <f>-IF(Sample[[#This Row],[Column2]]&gt;0,1,-1)*SQRT(Sample[[#This Row],[KPx''i]]^2+Sample[[#This Row],[KPx''j]]^2+Sample[[#This Row],[KPx''k]]^2)/Ksmag/Scale</f>
        <v>-5.6041251891935942E-2</v>
      </c>
      <c r="AB137" s="1">
        <f>SQRT(Sample[[#This Row],[Kpy''i]]^2+Sample[[#This Row],[KPy''j]]^2+Sample[[#This Row],[KPy''k]]^2)/KTmag/Scale</f>
        <v>1.0208482916895116</v>
      </c>
    </row>
    <row r="138" spans="1:28" hidden="1" x14ac:dyDescent="0.25">
      <c r="A138" s="5">
        <v>133</v>
      </c>
      <c r="B138" s="13" t="s">
        <v>43</v>
      </c>
      <c r="C138" s="5"/>
      <c r="D138" s="5"/>
      <c r="E138">
        <v>1</v>
      </c>
      <c r="F138">
        <v>9</v>
      </c>
      <c r="G138">
        <v>8</v>
      </c>
      <c r="H138" s="11">
        <f>Sample[[#This Row],[C]]/Sample[[#This Row],[D]]</f>
        <v>9</v>
      </c>
      <c r="I138" s="11">
        <f>Sample[[#This Row],[A]]/Sample[[#This Row],[C]]</f>
        <v>0.88888888888888884</v>
      </c>
      <c r="J138" s="11">
        <f>Sample[[#This Row],[D]]/Sample[[#This Row],[A]]</f>
        <v>0.125</v>
      </c>
      <c r="K138" s="11">
        <f>Sample[[#This Row],[A]]/Sample[[#This Row],[D]]</f>
        <v>8</v>
      </c>
      <c r="L138" s="11">
        <f>Sample[[#This Row],[D]]/Sample[[#This Row],[C]]</f>
        <v>0.1111111111111111</v>
      </c>
      <c r="M138" s="11">
        <f>Sample[[#This Row],[C]]/Sample[[#This Row],[A]]</f>
        <v>1.125</v>
      </c>
      <c r="N138">
        <f>IF(Sample[[#This Row],[Ap]]=0,10,LOG(Sample[[#This Row],[Ap]]))</f>
        <v>0.95424250943932487</v>
      </c>
      <c r="O138">
        <f>IF(Sample[[#This Row],[Ei]]=0,10,LOG(Sample[[#This Row],[Ei]]))</f>
        <v>-5.1152522447381311E-2</v>
      </c>
      <c r="P138">
        <f>IF(Sample[[#This Row],[Ii]]=0,10,LOG(Sample[[#This Row],[Ii]]))</f>
        <v>-0.90308998699194354</v>
      </c>
      <c r="Q138">
        <f>Kx-Sample[[#This Row],[Xp]]</f>
        <v>-0.95424250943932487</v>
      </c>
      <c r="R138">
        <f>Ky-Sample[[#This Row],[Yp]]</f>
        <v>-0.94884747755261867</v>
      </c>
      <c r="S138">
        <f>Kz-Sample[[#This Row],[Zp]]</f>
        <v>1.9030899869919435</v>
      </c>
      <c r="T138">
        <f>Sample[[#This Row],[Kpy]]*KSc-Sample[[#This Row],[KPz]]*KSb</f>
        <v>-0.95424250943932487</v>
      </c>
      <c r="U138">
        <f>-1*(Sample[[#This Row],[KPx]]*KSc-Sample[[#This Row],[KPz]]*KSa)</f>
        <v>-0.95424250943932487</v>
      </c>
      <c r="V138">
        <f>(Sample[[#This Row],[KPx]]*$R$2-Sample[[#This Row],[Kpy]]*KSa)</f>
        <v>-0.95424250943932487</v>
      </c>
      <c r="W138">
        <f>Sample[[#This Row],[Kpy]]*KTc-Sample[[#This Row],[KPz]]*KTb</f>
        <v>2.8519374645445623</v>
      </c>
      <c r="X138">
        <f>-1*(Sample[[#This Row],[KPx]]*KTc-Sample[[#This Row],[KPz]]*KTa)</f>
        <v>2.8519374645445623</v>
      </c>
      <c r="Y138">
        <f>(Sample[[#This Row],[KPx]]*KTb-Sample[[#This Row],[Kpy]]*KTa)</f>
        <v>2.8519374645445623</v>
      </c>
      <c r="Z138">
        <f>-Sample[[#This Row],[Xp]]*a+Sample[[#This Row],[Yp]]*b+Sample[[#This Row],[Zp]]*c_</f>
        <v>-1.9084850188786497</v>
      </c>
      <c r="AA138" s="8">
        <f>-IF(Sample[[#This Row],[Column2]]&gt;0,1,-1)*SQRT(Sample[[#This Row],[KPx''i]]^2+Sample[[#This Row],[KPx''j]]^2+Sample[[#This Row],[KPx''k]]^2)/Ksmag/Scale</f>
        <v>1.1687036194996532</v>
      </c>
      <c r="AB138" s="1">
        <f>SQRT(Sample[[#This Row],[Kpy''i]]^2+Sample[[#This Row],[KPy''j]]^2+Sample[[#This Row],[KPy''k]]^2)/KTmag/Scale</f>
        <v>2.016624320699429</v>
      </c>
    </row>
    <row r="139" spans="1:28" hidden="1" x14ac:dyDescent="0.25">
      <c r="A139" s="5">
        <v>134</v>
      </c>
      <c r="B139" s="13" t="s">
        <v>43</v>
      </c>
      <c r="C139" s="5"/>
      <c r="D139" s="5"/>
      <c r="E139">
        <v>4</v>
      </c>
      <c r="F139">
        <v>8</v>
      </c>
      <c r="G139">
        <v>4</v>
      </c>
      <c r="H139" s="11">
        <f>Sample[[#This Row],[C]]/Sample[[#This Row],[D]]</f>
        <v>2</v>
      </c>
      <c r="I139" s="11">
        <f>Sample[[#This Row],[A]]/Sample[[#This Row],[C]]</f>
        <v>0.5</v>
      </c>
      <c r="J139" s="11">
        <f>Sample[[#This Row],[D]]/Sample[[#This Row],[A]]</f>
        <v>1</v>
      </c>
      <c r="K139" s="11">
        <f>Sample[[#This Row],[A]]/Sample[[#This Row],[D]]</f>
        <v>1</v>
      </c>
      <c r="L139" s="11">
        <f>Sample[[#This Row],[D]]/Sample[[#This Row],[C]]</f>
        <v>0.5</v>
      </c>
      <c r="M139" s="11">
        <f>Sample[[#This Row],[C]]/Sample[[#This Row],[A]]</f>
        <v>2</v>
      </c>
      <c r="N139">
        <f>IF(Sample[[#This Row],[Ap]]=0,10,LOG(Sample[[#This Row],[Ap]]))</f>
        <v>0.3010299956639812</v>
      </c>
      <c r="O139">
        <f>IF(Sample[[#This Row],[Ei]]=0,10,LOG(Sample[[#This Row],[Ei]]))</f>
        <v>-0.3010299956639812</v>
      </c>
      <c r="P139">
        <f>IF(Sample[[#This Row],[Ii]]=0,10,LOG(Sample[[#This Row],[Ii]]))</f>
        <v>0</v>
      </c>
      <c r="Q139">
        <f>Kx-Sample[[#This Row],[Xp]]</f>
        <v>-0.3010299956639812</v>
      </c>
      <c r="R139">
        <f>Ky-Sample[[#This Row],[Yp]]</f>
        <v>-0.69897000433601875</v>
      </c>
      <c r="S139">
        <f>Kz-Sample[[#This Row],[Zp]]</f>
        <v>1</v>
      </c>
      <c r="T139">
        <f>Sample[[#This Row],[Kpy]]*KSc-Sample[[#This Row],[KPz]]*KSb</f>
        <v>-0.30102999566398125</v>
      </c>
      <c r="U139">
        <f>-1*(Sample[[#This Row],[KPx]]*KSc-Sample[[#This Row],[KPz]]*KSa)</f>
        <v>-0.3010299956639812</v>
      </c>
      <c r="V139">
        <f>(Sample[[#This Row],[KPx]]*$R$2-Sample[[#This Row],[Kpy]]*KSa)</f>
        <v>-0.3010299956639812</v>
      </c>
      <c r="W139">
        <f>Sample[[#This Row],[Kpy]]*KTc-Sample[[#This Row],[KPz]]*KTb</f>
        <v>1.6989700043360187</v>
      </c>
      <c r="X139">
        <f>-1*(Sample[[#This Row],[KPx]]*KTc-Sample[[#This Row],[KPz]]*KTa)</f>
        <v>1.6989700043360187</v>
      </c>
      <c r="Y139">
        <f>(Sample[[#This Row],[KPx]]*KTb-Sample[[#This Row],[Kpy]]*KTa)</f>
        <v>1.6989700043360187</v>
      </c>
      <c r="Z139">
        <f>-Sample[[#This Row],[Xp]]*a+Sample[[#This Row],[Yp]]*b+Sample[[#This Row],[Zp]]*c_</f>
        <v>-0.6020599913279624</v>
      </c>
      <c r="AA139" s="8">
        <f>-IF(Sample[[#This Row],[Column2]]&gt;0,1,-1)*SQRT(Sample[[#This Row],[KPx''i]]^2+Sample[[#This Row],[KPx''j]]^2+Sample[[#This Row],[KPx''k]]^2)/Ksmag/Scale</f>
        <v>0.36868494332449331</v>
      </c>
      <c r="AB139" s="1">
        <f>SQRT(Sample[[#This Row],[Kpy''i]]^2+Sample[[#This Row],[KPy''j]]^2+Sample[[#This Row],[KPy''k]]^2)/KTmag/Scale</f>
        <v>1.201353211098537</v>
      </c>
    </row>
    <row r="140" spans="1:28" hidden="1" x14ac:dyDescent="0.25">
      <c r="A140" s="5">
        <v>135</v>
      </c>
      <c r="B140" s="13" t="s">
        <v>43</v>
      </c>
      <c r="C140" s="5"/>
      <c r="D140" s="5"/>
      <c r="E140">
        <v>6</v>
      </c>
      <c r="F140">
        <v>5</v>
      </c>
      <c r="G140">
        <v>3</v>
      </c>
      <c r="H140" s="11">
        <f>Sample[[#This Row],[C]]/Sample[[#This Row],[D]]</f>
        <v>0.83333333333333337</v>
      </c>
      <c r="I140" s="11">
        <f>Sample[[#This Row],[A]]/Sample[[#This Row],[C]]</f>
        <v>0.6</v>
      </c>
      <c r="J140" s="11">
        <f>Sample[[#This Row],[D]]/Sample[[#This Row],[A]]</f>
        <v>2</v>
      </c>
      <c r="K140" s="11">
        <f>Sample[[#This Row],[A]]/Sample[[#This Row],[D]]</f>
        <v>0.5</v>
      </c>
      <c r="L140" s="11">
        <f>Sample[[#This Row],[D]]/Sample[[#This Row],[C]]</f>
        <v>1.2</v>
      </c>
      <c r="M140" s="11">
        <f>Sample[[#This Row],[C]]/Sample[[#This Row],[A]]</f>
        <v>1.6666666666666667</v>
      </c>
      <c r="N140">
        <f>IF(Sample[[#This Row],[Ap]]=0,10,LOG(Sample[[#This Row],[Ap]]))</f>
        <v>-7.9181246047624804E-2</v>
      </c>
      <c r="O140">
        <f>IF(Sample[[#This Row],[Ei]]=0,10,LOG(Sample[[#This Row],[Ei]]))</f>
        <v>-0.22184874961635639</v>
      </c>
      <c r="P140">
        <f>IF(Sample[[#This Row],[Ii]]=0,10,LOG(Sample[[#This Row],[Ii]]))</f>
        <v>0.3010299956639812</v>
      </c>
      <c r="Q140">
        <f>Kx-Sample[[#This Row],[Xp]]</f>
        <v>7.9181246047624804E-2</v>
      </c>
      <c r="R140">
        <f>Ky-Sample[[#This Row],[Yp]]</f>
        <v>-0.77815125038364363</v>
      </c>
      <c r="S140">
        <f>Kz-Sample[[#This Row],[Zp]]</f>
        <v>0.69897000433601875</v>
      </c>
      <c r="T140">
        <f>Sample[[#This Row],[Kpy]]*KSc-Sample[[#This Row],[KPz]]*KSb</f>
        <v>7.9181246047624887E-2</v>
      </c>
      <c r="U140">
        <f>-1*(Sample[[#This Row],[KPx]]*KSc-Sample[[#This Row],[KPz]]*KSa)</f>
        <v>7.9181246047624804E-2</v>
      </c>
      <c r="V140">
        <f>(Sample[[#This Row],[KPx]]*$R$2-Sample[[#This Row],[Kpy]]*KSa)</f>
        <v>7.9181246047624804E-2</v>
      </c>
      <c r="W140">
        <f>Sample[[#This Row],[Kpy]]*KTc-Sample[[#This Row],[KPz]]*KTb</f>
        <v>1.4771212547196624</v>
      </c>
      <c r="X140">
        <f>-1*(Sample[[#This Row],[KPx]]*KTc-Sample[[#This Row],[KPz]]*KTa)</f>
        <v>1.4771212547196624</v>
      </c>
      <c r="Y140">
        <f>(Sample[[#This Row],[KPx]]*KTb-Sample[[#This Row],[Kpy]]*KTa)</f>
        <v>1.4771212547196624</v>
      </c>
      <c r="Z140">
        <f>-Sample[[#This Row],[Xp]]*a+Sample[[#This Row],[Yp]]*b+Sample[[#This Row],[Zp]]*c_</f>
        <v>0.15836249209524961</v>
      </c>
      <c r="AA140" s="8">
        <f>-IF(Sample[[#This Row],[Column2]]&gt;0,1,-1)*SQRT(Sample[[#This Row],[KPx''i]]^2+Sample[[#This Row],[KPx''j]]^2+Sample[[#This Row],[KPx''k]]^2)/Ksmag/Scale</f>
        <v>-9.6976825007224043E-2</v>
      </c>
      <c r="AB140" s="1">
        <f>SQRT(Sample[[#This Row],[Kpy''i]]^2+Sample[[#This Row],[KPy''j]]^2+Sample[[#This Row],[KPy''k]]^2)/KTmag/Scale</f>
        <v>1.0444824558470549</v>
      </c>
    </row>
    <row r="141" spans="1:28" hidden="1" x14ac:dyDescent="0.25">
      <c r="A141" s="5">
        <v>136</v>
      </c>
      <c r="B141" s="13" t="s">
        <v>43</v>
      </c>
      <c r="C141" s="5"/>
      <c r="D141" s="5"/>
      <c r="E141">
        <v>4</v>
      </c>
      <c r="F141">
        <v>10</v>
      </c>
      <c r="G141">
        <v>1</v>
      </c>
      <c r="H141" s="11">
        <f>Sample[[#This Row],[C]]/Sample[[#This Row],[D]]</f>
        <v>2.5</v>
      </c>
      <c r="I141" s="11">
        <f>Sample[[#This Row],[A]]/Sample[[#This Row],[C]]</f>
        <v>0.1</v>
      </c>
      <c r="J141" s="11">
        <f>Sample[[#This Row],[D]]/Sample[[#This Row],[A]]</f>
        <v>4</v>
      </c>
      <c r="K141" s="11">
        <f>Sample[[#This Row],[A]]/Sample[[#This Row],[D]]</f>
        <v>0.25</v>
      </c>
      <c r="L141" s="11">
        <f>Sample[[#This Row],[D]]/Sample[[#This Row],[C]]</f>
        <v>0.4</v>
      </c>
      <c r="M141" s="11">
        <f>Sample[[#This Row],[C]]/Sample[[#This Row],[A]]</f>
        <v>10</v>
      </c>
      <c r="N141">
        <f>IF(Sample[[#This Row],[Ap]]=0,10,LOG(Sample[[#This Row],[Ap]]))</f>
        <v>0.3979400086720376</v>
      </c>
      <c r="O141">
        <f>IF(Sample[[#This Row],[Ei]]=0,10,LOG(Sample[[#This Row],[Ei]]))</f>
        <v>-1</v>
      </c>
      <c r="P141">
        <f>IF(Sample[[#This Row],[Ii]]=0,10,LOG(Sample[[#This Row],[Ii]]))</f>
        <v>0.6020599913279624</v>
      </c>
      <c r="Q141">
        <f>Kx-Sample[[#This Row],[Xp]]</f>
        <v>-0.3979400086720376</v>
      </c>
      <c r="R141">
        <f>Ky-Sample[[#This Row],[Yp]]</f>
        <v>0</v>
      </c>
      <c r="S141">
        <f>Kz-Sample[[#This Row],[Zp]]</f>
        <v>0.3979400086720376</v>
      </c>
      <c r="T141">
        <f>Sample[[#This Row],[Kpy]]*KSc-Sample[[#This Row],[KPz]]*KSb</f>
        <v>-0.3979400086720376</v>
      </c>
      <c r="U141">
        <f>-1*(Sample[[#This Row],[KPx]]*KSc-Sample[[#This Row],[KPz]]*KSa)</f>
        <v>-0.3979400086720376</v>
      </c>
      <c r="V141">
        <f>(Sample[[#This Row],[KPx]]*$R$2-Sample[[#This Row],[Kpy]]*KSa)</f>
        <v>-0.3979400086720376</v>
      </c>
      <c r="W141">
        <f>Sample[[#This Row],[Kpy]]*KTc-Sample[[#This Row],[KPz]]*KTb</f>
        <v>0.3979400086720376</v>
      </c>
      <c r="X141">
        <f>-1*(Sample[[#This Row],[KPx]]*KTc-Sample[[#This Row],[KPz]]*KTa)</f>
        <v>0.3979400086720376</v>
      </c>
      <c r="Y141">
        <f>(Sample[[#This Row],[KPx]]*KTb-Sample[[#This Row],[Kpy]]*KTa)</f>
        <v>0.3979400086720376</v>
      </c>
      <c r="Z141">
        <f>-Sample[[#This Row],[Xp]]*a+Sample[[#This Row],[Yp]]*b+Sample[[#This Row],[Zp]]*c_</f>
        <v>-0.79588001734407521</v>
      </c>
      <c r="AA141" s="8">
        <f>-IF(Sample[[#This Row],[Column2]]&gt;0,1,-1)*SQRT(Sample[[#This Row],[KPx''i]]^2+Sample[[#This Row],[KPx''j]]^2+Sample[[#This Row],[KPx''k]]^2)/Ksmag/Scale</f>
        <v>0.48737498474260249</v>
      </c>
      <c r="AB141" s="1">
        <f>SQRT(Sample[[#This Row],[Kpy''i]]^2+Sample[[#This Row],[KPy''j]]^2+Sample[[#This Row],[KPy''k]]^2)/KTmag/Scale</f>
        <v>0.28138607863743137</v>
      </c>
    </row>
    <row r="142" spans="1:28" hidden="1" x14ac:dyDescent="0.25">
      <c r="A142" s="5">
        <v>137</v>
      </c>
      <c r="B142" s="13" t="s">
        <v>43</v>
      </c>
      <c r="C142" s="5"/>
      <c r="D142" s="5"/>
      <c r="E142">
        <v>9</v>
      </c>
      <c r="F142">
        <v>7</v>
      </c>
      <c r="G142">
        <v>10</v>
      </c>
      <c r="H142" s="11">
        <f>Sample[[#This Row],[C]]/Sample[[#This Row],[D]]</f>
        <v>0.77777777777777779</v>
      </c>
      <c r="I142" s="11">
        <f>Sample[[#This Row],[A]]/Sample[[#This Row],[C]]</f>
        <v>1.4285714285714286</v>
      </c>
      <c r="J142" s="11">
        <f>Sample[[#This Row],[D]]/Sample[[#This Row],[A]]</f>
        <v>0.9</v>
      </c>
      <c r="K142" s="11">
        <f>Sample[[#This Row],[A]]/Sample[[#This Row],[D]]</f>
        <v>1.1111111111111112</v>
      </c>
      <c r="L142" s="11">
        <f>Sample[[#This Row],[D]]/Sample[[#This Row],[C]]</f>
        <v>1.2857142857142858</v>
      </c>
      <c r="M142" s="11">
        <f>Sample[[#This Row],[C]]/Sample[[#This Row],[A]]</f>
        <v>0.7</v>
      </c>
      <c r="N142">
        <f>IF(Sample[[#This Row],[Ap]]=0,10,LOG(Sample[[#This Row],[Ap]]))</f>
        <v>-0.10914446942506803</v>
      </c>
      <c r="O142">
        <f>IF(Sample[[#This Row],[Ei]]=0,10,LOG(Sample[[#This Row],[Ei]]))</f>
        <v>0.15490195998574319</v>
      </c>
      <c r="P142">
        <f>IF(Sample[[#This Row],[Ii]]=0,10,LOG(Sample[[#This Row],[Ii]]))</f>
        <v>-4.5757490560675115E-2</v>
      </c>
      <c r="Q142">
        <f>Kx-Sample[[#This Row],[Xp]]</f>
        <v>0.10914446942506803</v>
      </c>
      <c r="R142">
        <f>Ky-Sample[[#This Row],[Yp]]</f>
        <v>-1.1549019599857431</v>
      </c>
      <c r="S142">
        <f>Kz-Sample[[#This Row],[Zp]]</f>
        <v>1.045757490560675</v>
      </c>
      <c r="T142">
        <f>Sample[[#This Row],[Kpy]]*KSc-Sample[[#This Row],[KPz]]*KSb</f>
        <v>0.10914446942506806</v>
      </c>
      <c r="U142">
        <f>-1*(Sample[[#This Row],[KPx]]*KSc-Sample[[#This Row],[KPz]]*KSa)</f>
        <v>0.10914446942506803</v>
      </c>
      <c r="V142">
        <f>(Sample[[#This Row],[KPx]]*$R$2-Sample[[#This Row],[Kpy]]*KSa)</f>
        <v>0.10914446942506803</v>
      </c>
      <c r="W142">
        <f>Sample[[#This Row],[Kpy]]*KTc-Sample[[#This Row],[KPz]]*KTb</f>
        <v>2.2006594505464179</v>
      </c>
      <c r="X142">
        <f>-1*(Sample[[#This Row],[KPx]]*KTc-Sample[[#This Row],[KPz]]*KTa)</f>
        <v>2.2006594505464179</v>
      </c>
      <c r="Y142">
        <f>(Sample[[#This Row],[KPx]]*KTb-Sample[[#This Row],[Kpy]]*KTa)</f>
        <v>2.2006594505464183</v>
      </c>
      <c r="Z142">
        <f>-Sample[[#This Row],[Xp]]*a+Sample[[#This Row],[Yp]]*b+Sample[[#This Row],[Zp]]*c_</f>
        <v>0.21828893885013614</v>
      </c>
      <c r="AA142" s="8">
        <f>-IF(Sample[[#This Row],[Column2]]&gt;0,1,-1)*SQRT(Sample[[#This Row],[KPx''i]]^2+Sample[[#This Row],[KPx''j]]^2+Sample[[#This Row],[KPx''k]]^2)/Ksmag/Scale</f>
        <v>-0.13367412916910817</v>
      </c>
      <c r="AB142" s="1">
        <f>SQRT(Sample[[#This Row],[Kpy''i]]^2+Sample[[#This Row],[KPy''j]]^2+Sample[[#This Row],[KPy''k]]^2)/KTmag/Scale</f>
        <v>1.556101220563634</v>
      </c>
    </row>
    <row r="143" spans="1:28" hidden="1" x14ac:dyDescent="0.25">
      <c r="A143" s="5">
        <v>138</v>
      </c>
      <c r="B143" s="13" t="s">
        <v>43</v>
      </c>
      <c r="C143" s="5"/>
      <c r="D143" s="5"/>
      <c r="E143">
        <v>6</v>
      </c>
      <c r="F143">
        <v>4</v>
      </c>
      <c r="G143">
        <v>7</v>
      </c>
      <c r="H143" s="11">
        <f>Sample[[#This Row],[C]]/Sample[[#This Row],[D]]</f>
        <v>0.66666666666666663</v>
      </c>
      <c r="I143" s="11">
        <f>Sample[[#This Row],[A]]/Sample[[#This Row],[C]]</f>
        <v>1.75</v>
      </c>
      <c r="J143" s="11">
        <f>Sample[[#This Row],[D]]/Sample[[#This Row],[A]]</f>
        <v>0.8571428571428571</v>
      </c>
      <c r="K143" s="11">
        <f>Sample[[#This Row],[A]]/Sample[[#This Row],[D]]</f>
        <v>1.1666666666666667</v>
      </c>
      <c r="L143" s="11">
        <f>Sample[[#This Row],[D]]/Sample[[#This Row],[C]]</f>
        <v>1.5</v>
      </c>
      <c r="M143" s="11">
        <f>Sample[[#This Row],[C]]/Sample[[#This Row],[A]]</f>
        <v>0.5714285714285714</v>
      </c>
      <c r="N143">
        <f>IF(Sample[[#This Row],[Ap]]=0,10,LOG(Sample[[#This Row],[Ap]]))</f>
        <v>-0.17609125905568127</v>
      </c>
      <c r="O143">
        <f>IF(Sample[[#This Row],[Ei]]=0,10,LOG(Sample[[#This Row],[Ei]]))</f>
        <v>0.24303804868629444</v>
      </c>
      <c r="P143">
        <f>IF(Sample[[#This Row],[Ii]]=0,10,LOG(Sample[[#This Row],[Ii]]))</f>
        <v>-6.6946789630613221E-2</v>
      </c>
      <c r="Q143">
        <f>Kx-Sample[[#This Row],[Xp]]</f>
        <v>0.17609125905568127</v>
      </c>
      <c r="R143">
        <f>Ky-Sample[[#This Row],[Yp]]</f>
        <v>-1.2430380486862944</v>
      </c>
      <c r="S143">
        <f>Kz-Sample[[#This Row],[Zp]]</f>
        <v>1.0669467896306133</v>
      </c>
      <c r="T143">
        <f>Sample[[#This Row],[Kpy]]*KSc-Sample[[#This Row],[KPz]]*KSb</f>
        <v>0.17609125905568113</v>
      </c>
      <c r="U143">
        <f>-1*(Sample[[#This Row],[KPx]]*KSc-Sample[[#This Row],[KPz]]*KSa)</f>
        <v>0.17609125905568127</v>
      </c>
      <c r="V143">
        <f>(Sample[[#This Row],[KPx]]*$R$2-Sample[[#This Row],[Kpy]]*KSa)</f>
        <v>0.17609125905568127</v>
      </c>
      <c r="W143">
        <f>Sample[[#This Row],[Kpy]]*KTc-Sample[[#This Row],[KPz]]*KTb</f>
        <v>2.3099848383169075</v>
      </c>
      <c r="X143">
        <f>-1*(Sample[[#This Row],[KPx]]*KTc-Sample[[#This Row],[KPz]]*KTa)</f>
        <v>2.3099848383169079</v>
      </c>
      <c r="Y143">
        <f>(Sample[[#This Row],[KPx]]*KTb-Sample[[#This Row],[Kpy]]*KTa)</f>
        <v>2.3099848383169075</v>
      </c>
      <c r="Z143">
        <f>-Sample[[#This Row],[Xp]]*a+Sample[[#This Row],[Yp]]*b+Sample[[#This Row],[Zp]]*c_</f>
        <v>0.35218251811136247</v>
      </c>
      <c r="AA143" s="8">
        <f>-IF(Sample[[#This Row],[Column2]]&gt;0,1,-1)*SQRT(Sample[[#This Row],[KPx''i]]^2+Sample[[#This Row],[KPx''j]]^2+Sample[[#This Row],[KPx''k]]^2)/Ksmag/Scale</f>
        <v>-0.21566686642533325</v>
      </c>
      <c r="AB143" s="1">
        <f>SQRT(Sample[[#This Row],[Kpy''i]]^2+Sample[[#This Row],[KPy''j]]^2+Sample[[#This Row],[KPy''k]]^2)/KTmag/Scale</f>
        <v>1.6334059436119961</v>
      </c>
    </row>
    <row r="144" spans="1:28" hidden="1" x14ac:dyDescent="0.25">
      <c r="A144" s="5">
        <v>139</v>
      </c>
      <c r="B144" s="13" t="s">
        <v>43</v>
      </c>
      <c r="C144" s="5"/>
      <c r="D144" s="5"/>
      <c r="E144">
        <v>6</v>
      </c>
      <c r="F144">
        <v>7</v>
      </c>
      <c r="G144">
        <v>5</v>
      </c>
      <c r="H144" s="11">
        <f>Sample[[#This Row],[C]]/Sample[[#This Row],[D]]</f>
        <v>1.1666666666666667</v>
      </c>
      <c r="I144" s="11">
        <f>Sample[[#This Row],[A]]/Sample[[#This Row],[C]]</f>
        <v>0.7142857142857143</v>
      </c>
      <c r="J144" s="11">
        <f>Sample[[#This Row],[D]]/Sample[[#This Row],[A]]</f>
        <v>1.2</v>
      </c>
      <c r="K144" s="11">
        <f>Sample[[#This Row],[A]]/Sample[[#This Row],[D]]</f>
        <v>0.83333333333333337</v>
      </c>
      <c r="L144" s="11">
        <f>Sample[[#This Row],[D]]/Sample[[#This Row],[C]]</f>
        <v>0.8571428571428571</v>
      </c>
      <c r="M144" s="11">
        <f>Sample[[#This Row],[C]]/Sample[[#This Row],[A]]</f>
        <v>1.4</v>
      </c>
      <c r="N144">
        <f>IF(Sample[[#This Row],[Ap]]=0,10,LOG(Sample[[#This Row],[Ap]]))</f>
        <v>6.6946789630613221E-2</v>
      </c>
      <c r="O144">
        <f>IF(Sample[[#This Row],[Ei]]=0,10,LOG(Sample[[#This Row],[Ei]]))</f>
        <v>-0.14612803567823801</v>
      </c>
      <c r="P144">
        <f>IF(Sample[[#This Row],[Ii]]=0,10,LOG(Sample[[#This Row],[Ii]]))</f>
        <v>7.9181246047624818E-2</v>
      </c>
      <c r="Q144">
        <f>Kx-Sample[[#This Row],[Xp]]</f>
        <v>-6.6946789630613221E-2</v>
      </c>
      <c r="R144">
        <f>Ky-Sample[[#This Row],[Yp]]</f>
        <v>-0.85387196432176204</v>
      </c>
      <c r="S144">
        <f>Kz-Sample[[#This Row],[Zp]]</f>
        <v>0.92081875395237522</v>
      </c>
      <c r="T144">
        <f>Sample[[#This Row],[Kpy]]*KSc-Sample[[#This Row],[KPz]]*KSb</f>
        <v>-6.6946789630613179E-2</v>
      </c>
      <c r="U144">
        <f>-1*(Sample[[#This Row],[KPx]]*KSc-Sample[[#This Row],[KPz]]*KSa)</f>
        <v>-6.6946789630613221E-2</v>
      </c>
      <c r="V144">
        <f>(Sample[[#This Row],[KPx]]*$R$2-Sample[[#This Row],[Kpy]]*KSa)</f>
        <v>-6.6946789630613221E-2</v>
      </c>
      <c r="W144">
        <f>Sample[[#This Row],[Kpy]]*KTc-Sample[[#This Row],[KPz]]*KTb</f>
        <v>1.7746907182741372</v>
      </c>
      <c r="X144">
        <f>-1*(Sample[[#This Row],[KPx]]*KTc-Sample[[#This Row],[KPz]]*KTa)</f>
        <v>1.7746907182741372</v>
      </c>
      <c r="Y144">
        <f>(Sample[[#This Row],[KPx]]*KTb-Sample[[#This Row],[Kpy]]*KTa)</f>
        <v>1.7746907182741374</v>
      </c>
      <c r="Z144">
        <f>-Sample[[#This Row],[Xp]]*a+Sample[[#This Row],[Yp]]*b+Sample[[#This Row],[Zp]]*c_</f>
        <v>-0.13389357926122639</v>
      </c>
      <c r="AA144" s="8">
        <f>-IF(Sample[[#This Row],[Column2]]&gt;0,1,-1)*SQRT(Sample[[#This Row],[KPx''i]]^2+Sample[[#This Row],[KPx''j]]^2+Sample[[#This Row],[KPx''k]]^2)/Ksmag/Scale</f>
        <v>8.1992737256225134E-2</v>
      </c>
      <c r="AB144" s="1">
        <f>SQRT(Sample[[#This Row],[Kpy''i]]^2+Sample[[#This Row],[KPy''j]]^2+Sample[[#This Row],[KPy''k]]^2)/KTmag/Scale</f>
        <v>1.2548958414004674</v>
      </c>
    </row>
    <row r="145" spans="1:28" hidden="1" x14ac:dyDescent="0.25">
      <c r="A145" s="5">
        <v>140</v>
      </c>
      <c r="B145" s="13" t="s">
        <v>43</v>
      </c>
      <c r="C145" s="5"/>
      <c r="D145" s="5"/>
      <c r="E145">
        <v>5</v>
      </c>
      <c r="F145">
        <v>2</v>
      </c>
      <c r="G145">
        <v>6</v>
      </c>
      <c r="H145" s="11">
        <f>Sample[[#This Row],[C]]/Sample[[#This Row],[D]]</f>
        <v>0.4</v>
      </c>
      <c r="I145" s="11">
        <f>Sample[[#This Row],[A]]/Sample[[#This Row],[C]]</f>
        <v>3</v>
      </c>
      <c r="J145" s="11">
        <f>Sample[[#This Row],[D]]/Sample[[#This Row],[A]]</f>
        <v>0.83333333333333337</v>
      </c>
      <c r="K145" s="11">
        <f>Sample[[#This Row],[A]]/Sample[[#This Row],[D]]</f>
        <v>1.2</v>
      </c>
      <c r="L145" s="11">
        <f>Sample[[#This Row],[D]]/Sample[[#This Row],[C]]</f>
        <v>2.5</v>
      </c>
      <c r="M145" s="11">
        <f>Sample[[#This Row],[C]]/Sample[[#This Row],[A]]</f>
        <v>0.33333333333333331</v>
      </c>
      <c r="N145">
        <f>IF(Sample[[#This Row],[Ap]]=0,10,LOG(Sample[[#This Row],[Ap]]))</f>
        <v>-0.3979400086720376</v>
      </c>
      <c r="O145">
        <f>IF(Sample[[#This Row],[Ei]]=0,10,LOG(Sample[[#This Row],[Ei]]))</f>
        <v>0.47712125471966244</v>
      </c>
      <c r="P145">
        <f>IF(Sample[[#This Row],[Ii]]=0,10,LOG(Sample[[#This Row],[Ii]]))</f>
        <v>-7.9181246047624804E-2</v>
      </c>
      <c r="Q145">
        <f>Kx-Sample[[#This Row],[Xp]]</f>
        <v>0.3979400086720376</v>
      </c>
      <c r="R145">
        <f>Ky-Sample[[#This Row],[Yp]]</f>
        <v>-1.4771212547196624</v>
      </c>
      <c r="S145">
        <f>Kz-Sample[[#This Row],[Zp]]</f>
        <v>1.0791812460476249</v>
      </c>
      <c r="T145">
        <f>Sample[[#This Row],[Kpy]]*KSc-Sample[[#This Row],[KPz]]*KSb</f>
        <v>0.39794000867203749</v>
      </c>
      <c r="U145">
        <f>-1*(Sample[[#This Row],[KPx]]*KSc-Sample[[#This Row],[KPz]]*KSa)</f>
        <v>0.3979400086720376</v>
      </c>
      <c r="V145">
        <f>(Sample[[#This Row],[KPx]]*$R$2-Sample[[#This Row],[Kpy]]*KSa)</f>
        <v>0.3979400086720376</v>
      </c>
      <c r="W145">
        <f>Sample[[#This Row],[Kpy]]*KTc-Sample[[#This Row],[KPz]]*KTb</f>
        <v>2.5563025007672873</v>
      </c>
      <c r="X145">
        <f>-1*(Sample[[#This Row],[KPx]]*KTc-Sample[[#This Row],[KPz]]*KTa)</f>
        <v>2.5563025007672873</v>
      </c>
      <c r="Y145">
        <f>(Sample[[#This Row],[KPx]]*KTb-Sample[[#This Row],[Kpy]]*KTa)</f>
        <v>2.5563025007672873</v>
      </c>
      <c r="Z145">
        <f>-Sample[[#This Row],[Xp]]*a+Sample[[#This Row],[Yp]]*b+Sample[[#This Row],[Zp]]*c_</f>
        <v>0.79588001734407521</v>
      </c>
      <c r="AA145" s="8">
        <f>-IF(Sample[[#This Row],[Column2]]&gt;0,1,-1)*SQRT(Sample[[#This Row],[KPx''i]]^2+Sample[[#This Row],[KPx''j]]^2+Sample[[#This Row],[KPx''k]]^2)/Ksmag/Scale</f>
        <v>-0.48737498474260249</v>
      </c>
      <c r="AB145" s="1">
        <f>SQRT(Sample[[#This Row],[Kpy''i]]^2+Sample[[#This Row],[KPy''j]]^2+Sample[[#This Row],[KPy''k]]^2)/KTmag/Scale</f>
        <v>1.8075788330566787</v>
      </c>
    </row>
    <row r="146" spans="1:28" hidden="1" x14ac:dyDescent="0.25">
      <c r="A146" s="5">
        <v>141</v>
      </c>
      <c r="B146" s="13" t="s">
        <v>43</v>
      </c>
      <c r="C146" s="5"/>
      <c r="D146" s="5"/>
      <c r="E146">
        <v>1</v>
      </c>
      <c r="F146">
        <v>4</v>
      </c>
      <c r="G146">
        <v>6</v>
      </c>
      <c r="H146" s="11">
        <f>Sample[[#This Row],[C]]/Sample[[#This Row],[D]]</f>
        <v>4</v>
      </c>
      <c r="I146" s="11">
        <f>Sample[[#This Row],[A]]/Sample[[#This Row],[C]]</f>
        <v>1.5</v>
      </c>
      <c r="J146" s="11">
        <f>Sample[[#This Row],[D]]/Sample[[#This Row],[A]]</f>
        <v>0.16666666666666666</v>
      </c>
      <c r="K146" s="11">
        <f>Sample[[#This Row],[A]]/Sample[[#This Row],[D]]</f>
        <v>6</v>
      </c>
      <c r="L146" s="11">
        <f>Sample[[#This Row],[D]]/Sample[[#This Row],[C]]</f>
        <v>0.25</v>
      </c>
      <c r="M146" s="11">
        <f>Sample[[#This Row],[C]]/Sample[[#This Row],[A]]</f>
        <v>0.66666666666666663</v>
      </c>
      <c r="N146">
        <f>IF(Sample[[#This Row],[Ap]]=0,10,LOG(Sample[[#This Row],[Ap]]))</f>
        <v>0.6020599913279624</v>
      </c>
      <c r="O146">
        <f>IF(Sample[[#This Row],[Ei]]=0,10,LOG(Sample[[#This Row],[Ei]]))</f>
        <v>0.17609125905568124</v>
      </c>
      <c r="P146">
        <f>IF(Sample[[#This Row],[Ii]]=0,10,LOG(Sample[[#This Row],[Ii]]))</f>
        <v>-0.77815125038364363</v>
      </c>
      <c r="Q146">
        <f>Kx-Sample[[#This Row],[Xp]]</f>
        <v>-0.6020599913279624</v>
      </c>
      <c r="R146">
        <f>Ky-Sample[[#This Row],[Yp]]</f>
        <v>-1.1760912590556813</v>
      </c>
      <c r="S146">
        <f>Kz-Sample[[#This Row],[Zp]]</f>
        <v>1.7781512503836436</v>
      </c>
      <c r="T146">
        <f>Sample[[#This Row],[Kpy]]*KSc-Sample[[#This Row],[KPz]]*KSb</f>
        <v>-0.60205999132796229</v>
      </c>
      <c r="U146">
        <f>-1*(Sample[[#This Row],[KPx]]*KSc-Sample[[#This Row],[KPz]]*KSa)</f>
        <v>-0.6020599913279624</v>
      </c>
      <c r="V146">
        <f>(Sample[[#This Row],[KPx]]*$R$2-Sample[[#This Row],[Kpy]]*KSa)</f>
        <v>-0.6020599913279624</v>
      </c>
      <c r="W146">
        <f>Sample[[#This Row],[Kpy]]*KTc-Sample[[#This Row],[KPz]]*KTb</f>
        <v>2.9542425094393252</v>
      </c>
      <c r="X146">
        <f>-1*(Sample[[#This Row],[KPx]]*KTc-Sample[[#This Row],[KPz]]*KTa)</f>
        <v>2.9542425094393248</v>
      </c>
      <c r="Y146">
        <f>(Sample[[#This Row],[KPx]]*KTb-Sample[[#This Row],[Kpy]]*KTa)</f>
        <v>2.9542425094393252</v>
      </c>
      <c r="Z146">
        <f>-Sample[[#This Row],[Xp]]*a+Sample[[#This Row],[Yp]]*b+Sample[[#This Row],[Zp]]*c_</f>
        <v>-1.2041199826559248</v>
      </c>
      <c r="AA146" s="8">
        <f>-IF(Sample[[#This Row],[Column2]]&gt;0,1,-1)*SQRT(Sample[[#This Row],[KPx''i]]^2+Sample[[#This Row],[KPx''j]]^2+Sample[[#This Row],[KPx''k]]^2)/Ksmag/Scale</f>
        <v>0.73736988664898651</v>
      </c>
      <c r="AB146" s="1">
        <f>SQRT(Sample[[#This Row],[Kpy''i]]^2+Sample[[#This Row],[KPy''j]]^2+Sample[[#This Row],[KPy''k]]^2)/KTmag/Scale</f>
        <v>2.0889649116941102</v>
      </c>
    </row>
    <row r="147" spans="1:28" hidden="1" x14ac:dyDescent="0.25">
      <c r="A147" s="5">
        <v>142</v>
      </c>
      <c r="B147" s="13" t="s">
        <v>43</v>
      </c>
      <c r="C147" s="5"/>
      <c r="D147" s="5"/>
      <c r="E147">
        <v>1</v>
      </c>
      <c r="F147">
        <v>6</v>
      </c>
      <c r="G147">
        <v>2</v>
      </c>
      <c r="H147" s="11">
        <f>Sample[[#This Row],[C]]/Sample[[#This Row],[D]]</f>
        <v>6</v>
      </c>
      <c r="I147" s="11">
        <f>Sample[[#This Row],[A]]/Sample[[#This Row],[C]]</f>
        <v>0.33333333333333331</v>
      </c>
      <c r="J147" s="11">
        <f>Sample[[#This Row],[D]]/Sample[[#This Row],[A]]</f>
        <v>0.5</v>
      </c>
      <c r="K147" s="11">
        <f>Sample[[#This Row],[A]]/Sample[[#This Row],[D]]</f>
        <v>2</v>
      </c>
      <c r="L147" s="11">
        <f>Sample[[#This Row],[D]]/Sample[[#This Row],[C]]</f>
        <v>0.16666666666666666</v>
      </c>
      <c r="M147" s="11">
        <f>Sample[[#This Row],[C]]/Sample[[#This Row],[A]]</f>
        <v>3</v>
      </c>
      <c r="N147">
        <f>IF(Sample[[#This Row],[Ap]]=0,10,LOG(Sample[[#This Row],[Ap]]))</f>
        <v>0.77815125038364363</v>
      </c>
      <c r="O147">
        <f>IF(Sample[[#This Row],[Ei]]=0,10,LOG(Sample[[#This Row],[Ei]]))</f>
        <v>-0.47712125471966244</v>
      </c>
      <c r="P147">
        <f>IF(Sample[[#This Row],[Ii]]=0,10,LOG(Sample[[#This Row],[Ii]]))</f>
        <v>-0.3010299956639812</v>
      </c>
      <c r="Q147">
        <f>Kx-Sample[[#This Row],[Xp]]</f>
        <v>-0.77815125038364363</v>
      </c>
      <c r="R147">
        <f>Ky-Sample[[#This Row],[Yp]]</f>
        <v>-0.52287874528033762</v>
      </c>
      <c r="S147">
        <f>Kz-Sample[[#This Row],[Zp]]</f>
        <v>1.3010299956639813</v>
      </c>
      <c r="T147">
        <f>Sample[[#This Row],[Kpy]]*KSc-Sample[[#This Row],[KPz]]*KSb</f>
        <v>-0.77815125038364363</v>
      </c>
      <c r="U147">
        <f>-1*(Sample[[#This Row],[KPx]]*KSc-Sample[[#This Row],[KPz]]*KSa)</f>
        <v>-0.77815125038364363</v>
      </c>
      <c r="V147">
        <f>(Sample[[#This Row],[KPx]]*$R$2-Sample[[#This Row],[Kpy]]*KSa)</f>
        <v>-0.77815125038364363</v>
      </c>
      <c r="W147">
        <f>Sample[[#This Row],[Kpy]]*KTc-Sample[[#This Row],[KPz]]*KTb</f>
        <v>1.8239087409443189</v>
      </c>
      <c r="X147">
        <f>-1*(Sample[[#This Row],[KPx]]*KTc-Sample[[#This Row],[KPz]]*KTa)</f>
        <v>1.8239087409443189</v>
      </c>
      <c r="Y147">
        <f>(Sample[[#This Row],[KPx]]*KTb-Sample[[#This Row],[Kpy]]*KTa)</f>
        <v>1.8239087409443189</v>
      </c>
      <c r="Z147">
        <f>-Sample[[#This Row],[Xp]]*a+Sample[[#This Row],[Yp]]*b+Sample[[#This Row],[Zp]]*c_</f>
        <v>-1.5563025007672873</v>
      </c>
      <c r="AA147" s="8">
        <f>-IF(Sample[[#This Row],[Column2]]&gt;0,1,-1)*SQRT(Sample[[#This Row],[KPx''i]]^2+Sample[[#This Row],[KPx''j]]^2+Sample[[#This Row],[KPx''k]]^2)/Ksmag/Scale</f>
        <v>0.95303675307431968</v>
      </c>
      <c r="AB147" s="1">
        <f>SQRT(Sample[[#This Row],[Kpy''i]]^2+Sample[[#This Row],[KPy''j]]^2+Sample[[#This Row],[KPy''k]]^2)/KTmag/Scale</f>
        <v>1.2896982389871461</v>
      </c>
    </row>
    <row r="148" spans="1:28" hidden="1" x14ac:dyDescent="0.25">
      <c r="A148" s="5">
        <v>143</v>
      </c>
      <c r="B148" s="13" t="s">
        <v>43</v>
      </c>
      <c r="C148" s="5"/>
      <c r="D148" s="5"/>
      <c r="E148">
        <v>2</v>
      </c>
      <c r="F148">
        <v>3</v>
      </c>
      <c r="G148">
        <v>10</v>
      </c>
      <c r="H148" s="11">
        <f>Sample[[#This Row],[C]]/Sample[[#This Row],[D]]</f>
        <v>1.5</v>
      </c>
      <c r="I148" s="11">
        <f>Sample[[#This Row],[A]]/Sample[[#This Row],[C]]</f>
        <v>3.3333333333333335</v>
      </c>
      <c r="J148" s="11">
        <f>Sample[[#This Row],[D]]/Sample[[#This Row],[A]]</f>
        <v>0.2</v>
      </c>
      <c r="K148" s="11">
        <f>Sample[[#This Row],[A]]/Sample[[#This Row],[D]]</f>
        <v>5</v>
      </c>
      <c r="L148" s="11">
        <f>Sample[[#This Row],[D]]/Sample[[#This Row],[C]]</f>
        <v>0.66666666666666663</v>
      </c>
      <c r="M148" s="11">
        <f>Sample[[#This Row],[C]]/Sample[[#This Row],[A]]</f>
        <v>0.3</v>
      </c>
      <c r="N148">
        <f>IF(Sample[[#This Row],[Ap]]=0,10,LOG(Sample[[#This Row],[Ap]]))</f>
        <v>0.17609125905568124</v>
      </c>
      <c r="O148">
        <f>IF(Sample[[#This Row],[Ei]]=0,10,LOG(Sample[[#This Row],[Ei]]))</f>
        <v>0.52287874528033762</v>
      </c>
      <c r="P148">
        <f>IF(Sample[[#This Row],[Ii]]=0,10,LOG(Sample[[#This Row],[Ii]]))</f>
        <v>-0.69897000433601875</v>
      </c>
      <c r="Q148">
        <f>Kx-Sample[[#This Row],[Xp]]</f>
        <v>-0.17609125905568124</v>
      </c>
      <c r="R148">
        <f>Ky-Sample[[#This Row],[Yp]]</f>
        <v>-1.5228787452803376</v>
      </c>
      <c r="S148">
        <f>Kz-Sample[[#This Row],[Zp]]</f>
        <v>1.6989700043360187</v>
      </c>
      <c r="T148">
        <f>Sample[[#This Row],[Kpy]]*KSc-Sample[[#This Row],[KPz]]*KSb</f>
        <v>-0.17609125905568113</v>
      </c>
      <c r="U148">
        <f>-1*(Sample[[#This Row],[KPx]]*KSc-Sample[[#This Row],[KPz]]*KSa)</f>
        <v>-0.17609125905568124</v>
      </c>
      <c r="V148">
        <f>(Sample[[#This Row],[KPx]]*$R$2-Sample[[#This Row],[Kpy]]*KSa)</f>
        <v>-0.17609125905568124</v>
      </c>
      <c r="W148">
        <f>Sample[[#This Row],[Kpy]]*KTc-Sample[[#This Row],[KPz]]*KTb</f>
        <v>3.2218487496163561</v>
      </c>
      <c r="X148">
        <f>-1*(Sample[[#This Row],[KPx]]*KTc-Sample[[#This Row],[KPz]]*KTa)</f>
        <v>3.2218487496163561</v>
      </c>
      <c r="Y148">
        <f>(Sample[[#This Row],[KPx]]*KTb-Sample[[#This Row],[Kpy]]*KTa)</f>
        <v>3.2218487496163566</v>
      </c>
      <c r="Z148">
        <f>-Sample[[#This Row],[Xp]]*a+Sample[[#This Row],[Yp]]*b+Sample[[#This Row],[Zp]]*c_</f>
        <v>-0.35218251811136225</v>
      </c>
      <c r="AA148" s="8">
        <f>-IF(Sample[[#This Row],[Column2]]&gt;0,1,-1)*SQRT(Sample[[#This Row],[KPx''i]]^2+Sample[[#This Row],[KPx''j]]^2+Sample[[#This Row],[KPx''k]]^2)/Ksmag/Scale</f>
        <v>0.21566686642533325</v>
      </c>
      <c r="AB148" s="1">
        <f>SQRT(Sample[[#This Row],[Kpy''i]]^2+Sample[[#This Row],[KPy''j]]^2+Sample[[#This Row],[KPy''k]]^2)/KTmag/Scale</f>
        <v>2.2781910988111247</v>
      </c>
    </row>
    <row r="149" spans="1:28" hidden="1" x14ac:dyDescent="0.25">
      <c r="A149" s="5">
        <v>144</v>
      </c>
      <c r="B149" s="13" t="s">
        <v>43</v>
      </c>
      <c r="C149" s="5"/>
      <c r="D149" s="5"/>
      <c r="E149">
        <v>4</v>
      </c>
      <c r="F149">
        <v>8</v>
      </c>
      <c r="G149">
        <v>4</v>
      </c>
      <c r="H149" s="11">
        <f>Sample[[#This Row],[C]]/Sample[[#This Row],[D]]</f>
        <v>2</v>
      </c>
      <c r="I149" s="11">
        <f>Sample[[#This Row],[A]]/Sample[[#This Row],[C]]</f>
        <v>0.5</v>
      </c>
      <c r="J149" s="11">
        <f>Sample[[#This Row],[D]]/Sample[[#This Row],[A]]</f>
        <v>1</v>
      </c>
      <c r="K149" s="11">
        <f>Sample[[#This Row],[A]]/Sample[[#This Row],[D]]</f>
        <v>1</v>
      </c>
      <c r="L149" s="11">
        <f>Sample[[#This Row],[D]]/Sample[[#This Row],[C]]</f>
        <v>0.5</v>
      </c>
      <c r="M149" s="11">
        <f>Sample[[#This Row],[C]]/Sample[[#This Row],[A]]</f>
        <v>2</v>
      </c>
      <c r="N149">
        <f>IF(Sample[[#This Row],[Ap]]=0,10,LOG(Sample[[#This Row],[Ap]]))</f>
        <v>0.3010299956639812</v>
      </c>
      <c r="O149">
        <f>IF(Sample[[#This Row],[Ei]]=0,10,LOG(Sample[[#This Row],[Ei]]))</f>
        <v>-0.3010299956639812</v>
      </c>
      <c r="P149">
        <f>IF(Sample[[#This Row],[Ii]]=0,10,LOG(Sample[[#This Row],[Ii]]))</f>
        <v>0</v>
      </c>
      <c r="Q149">
        <f>Kx-Sample[[#This Row],[Xp]]</f>
        <v>-0.3010299956639812</v>
      </c>
      <c r="R149">
        <f>Ky-Sample[[#This Row],[Yp]]</f>
        <v>-0.69897000433601875</v>
      </c>
      <c r="S149">
        <f>Kz-Sample[[#This Row],[Zp]]</f>
        <v>1</v>
      </c>
      <c r="T149">
        <f>Sample[[#This Row],[Kpy]]*KSc-Sample[[#This Row],[KPz]]*KSb</f>
        <v>-0.30102999566398125</v>
      </c>
      <c r="U149">
        <f>-1*(Sample[[#This Row],[KPx]]*KSc-Sample[[#This Row],[KPz]]*KSa)</f>
        <v>-0.3010299956639812</v>
      </c>
      <c r="V149">
        <f>(Sample[[#This Row],[KPx]]*$R$2-Sample[[#This Row],[Kpy]]*KSa)</f>
        <v>-0.3010299956639812</v>
      </c>
      <c r="W149">
        <f>Sample[[#This Row],[Kpy]]*KTc-Sample[[#This Row],[KPz]]*KTb</f>
        <v>1.6989700043360187</v>
      </c>
      <c r="X149">
        <f>-1*(Sample[[#This Row],[KPx]]*KTc-Sample[[#This Row],[KPz]]*KTa)</f>
        <v>1.6989700043360187</v>
      </c>
      <c r="Y149">
        <f>(Sample[[#This Row],[KPx]]*KTb-Sample[[#This Row],[Kpy]]*KTa)</f>
        <v>1.6989700043360187</v>
      </c>
      <c r="Z149">
        <f>-Sample[[#This Row],[Xp]]*a+Sample[[#This Row],[Yp]]*b+Sample[[#This Row],[Zp]]*c_</f>
        <v>-0.6020599913279624</v>
      </c>
      <c r="AA149" s="8">
        <f>-IF(Sample[[#This Row],[Column2]]&gt;0,1,-1)*SQRT(Sample[[#This Row],[KPx''i]]^2+Sample[[#This Row],[KPx''j]]^2+Sample[[#This Row],[KPx''k]]^2)/Ksmag/Scale</f>
        <v>0.36868494332449331</v>
      </c>
      <c r="AB149" s="1">
        <f>SQRT(Sample[[#This Row],[Kpy''i]]^2+Sample[[#This Row],[KPy''j]]^2+Sample[[#This Row],[KPy''k]]^2)/KTmag/Scale</f>
        <v>1.201353211098537</v>
      </c>
    </row>
    <row r="150" spans="1:28" hidden="1" x14ac:dyDescent="0.25">
      <c r="A150" s="5">
        <v>145</v>
      </c>
      <c r="B150" s="13" t="s">
        <v>43</v>
      </c>
      <c r="C150" s="5"/>
      <c r="D150" s="5"/>
      <c r="E150">
        <v>1</v>
      </c>
      <c r="F150">
        <v>5</v>
      </c>
      <c r="G150">
        <v>9</v>
      </c>
      <c r="H150" s="11">
        <f>Sample[[#This Row],[C]]/Sample[[#This Row],[D]]</f>
        <v>5</v>
      </c>
      <c r="I150" s="11">
        <f>Sample[[#This Row],[A]]/Sample[[#This Row],[C]]</f>
        <v>1.8</v>
      </c>
      <c r="J150" s="11">
        <f>Sample[[#This Row],[D]]/Sample[[#This Row],[A]]</f>
        <v>0.1111111111111111</v>
      </c>
      <c r="K150" s="11">
        <f>Sample[[#This Row],[A]]/Sample[[#This Row],[D]]</f>
        <v>9</v>
      </c>
      <c r="L150" s="11">
        <f>Sample[[#This Row],[D]]/Sample[[#This Row],[C]]</f>
        <v>0.2</v>
      </c>
      <c r="M150" s="11">
        <f>Sample[[#This Row],[C]]/Sample[[#This Row],[A]]</f>
        <v>0.55555555555555558</v>
      </c>
      <c r="N150">
        <f>IF(Sample[[#This Row],[Ap]]=0,10,LOG(Sample[[#This Row],[Ap]]))</f>
        <v>0.69897000433601886</v>
      </c>
      <c r="O150">
        <f>IF(Sample[[#This Row],[Ei]]=0,10,LOG(Sample[[#This Row],[Ei]]))</f>
        <v>0.25527250510330607</v>
      </c>
      <c r="P150">
        <f>IF(Sample[[#This Row],[Ii]]=0,10,LOG(Sample[[#This Row],[Ii]]))</f>
        <v>-0.95424250943932487</v>
      </c>
      <c r="Q150">
        <f>Kx-Sample[[#This Row],[Xp]]</f>
        <v>-0.69897000433601886</v>
      </c>
      <c r="R150">
        <f>Ky-Sample[[#This Row],[Yp]]</f>
        <v>-1.255272505103306</v>
      </c>
      <c r="S150">
        <f>Kz-Sample[[#This Row],[Zp]]</f>
        <v>1.9542425094393248</v>
      </c>
      <c r="T150">
        <f>Sample[[#This Row],[Kpy]]*KSc-Sample[[#This Row],[KPz]]*KSb</f>
        <v>-0.69897000433601875</v>
      </c>
      <c r="U150">
        <f>-1*(Sample[[#This Row],[KPx]]*KSc-Sample[[#This Row],[KPz]]*KSa)</f>
        <v>-0.69897000433601886</v>
      </c>
      <c r="V150">
        <f>(Sample[[#This Row],[KPx]]*$R$2-Sample[[#This Row],[Kpy]]*KSa)</f>
        <v>-0.69897000433601886</v>
      </c>
      <c r="W150">
        <f>Sample[[#This Row],[Kpy]]*KTc-Sample[[#This Row],[KPz]]*KTb</f>
        <v>3.2095150145426308</v>
      </c>
      <c r="X150">
        <f>-1*(Sample[[#This Row],[KPx]]*KTc-Sample[[#This Row],[KPz]]*KTa)</f>
        <v>3.2095150145426308</v>
      </c>
      <c r="Y150">
        <f>(Sample[[#This Row],[KPx]]*KTb-Sample[[#This Row],[Kpy]]*KTa)</f>
        <v>3.2095150145426308</v>
      </c>
      <c r="Z150">
        <f>-Sample[[#This Row],[Xp]]*a+Sample[[#This Row],[Yp]]*b+Sample[[#This Row],[Zp]]*c_</f>
        <v>-1.3979400086720375</v>
      </c>
      <c r="AA150" s="8">
        <f>-IF(Sample[[#This Row],[Column2]]&gt;0,1,-1)*SQRT(Sample[[#This Row],[KPx''i]]^2+Sample[[#This Row],[KPx''j]]^2+Sample[[#This Row],[KPx''k]]^2)/Ksmag/Scale</f>
        <v>0.85605992806709574</v>
      </c>
      <c r="AB150" s="1">
        <f>SQRT(Sample[[#This Row],[Kpy''i]]^2+Sample[[#This Row],[KPy''j]]^2+Sample[[#This Row],[KPy''k]]^2)/KTmag/Scale</f>
        <v>2.2694698311031347</v>
      </c>
    </row>
    <row r="151" spans="1:28" hidden="1" x14ac:dyDescent="0.25">
      <c r="A151" s="5">
        <v>146</v>
      </c>
      <c r="B151" s="13" t="s">
        <v>43</v>
      </c>
      <c r="C151" s="5"/>
      <c r="D151" s="5"/>
      <c r="E151">
        <v>8</v>
      </c>
      <c r="F151">
        <v>5</v>
      </c>
      <c r="G151">
        <v>5</v>
      </c>
      <c r="H151" s="11">
        <f>Sample[[#This Row],[C]]/Sample[[#This Row],[D]]</f>
        <v>0.625</v>
      </c>
      <c r="I151" s="11">
        <f>Sample[[#This Row],[A]]/Sample[[#This Row],[C]]</f>
        <v>1</v>
      </c>
      <c r="J151" s="11">
        <f>Sample[[#This Row],[D]]/Sample[[#This Row],[A]]</f>
        <v>1.6</v>
      </c>
      <c r="K151" s="11">
        <f>Sample[[#This Row],[A]]/Sample[[#This Row],[D]]</f>
        <v>0.625</v>
      </c>
      <c r="L151" s="11">
        <f>Sample[[#This Row],[D]]/Sample[[#This Row],[C]]</f>
        <v>1.6</v>
      </c>
      <c r="M151" s="11">
        <f>Sample[[#This Row],[C]]/Sample[[#This Row],[A]]</f>
        <v>1</v>
      </c>
      <c r="N151">
        <f>IF(Sample[[#This Row],[Ap]]=0,10,LOG(Sample[[#This Row],[Ap]]))</f>
        <v>-0.20411998265592479</v>
      </c>
      <c r="O151">
        <f>IF(Sample[[#This Row],[Ei]]=0,10,LOG(Sample[[#This Row],[Ei]]))</f>
        <v>0</v>
      </c>
      <c r="P151">
        <f>IF(Sample[[#This Row],[Ii]]=0,10,LOG(Sample[[#This Row],[Ii]]))</f>
        <v>0.20411998265592479</v>
      </c>
      <c r="Q151">
        <f>Kx-Sample[[#This Row],[Xp]]</f>
        <v>0.20411998265592479</v>
      </c>
      <c r="R151">
        <f>Ky-Sample[[#This Row],[Yp]]</f>
        <v>-1</v>
      </c>
      <c r="S151">
        <f>Kz-Sample[[#This Row],[Zp]]</f>
        <v>0.79588001734407521</v>
      </c>
      <c r="T151">
        <f>Sample[[#This Row],[Kpy]]*KSc-Sample[[#This Row],[KPz]]*KSb</f>
        <v>0.20411998265592479</v>
      </c>
      <c r="U151">
        <f>-1*(Sample[[#This Row],[KPx]]*KSc-Sample[[#This Row],[KPz]]*KSa)</f>
        <v>0.20411998265592479</v>
      </c>
      <c r="V151">
        <f>(Sample[[#This Row],[KPx]]*$R$2-Sample[[#This Row],[Kpy]]*KSa)</f>
        <v>0.20411998265592479</v>
      </c>
      <c r="W151">
        <f>Sample[[#This Row],[Kpy]]*KTc-Sample[[#This Row],[KPz]]*KTb</f>
        <v>1.7958800173440752</v>
      </c>
      <c r="X151">
        <f>-1*(Sample[[#This Row],[KPx]]*KTc-Sample[[#This Row],[KPz]]*KTa)</f>
        <v>1.7958800173440752</v>
      </c>
      <c r="Y151">
        <f>(Sample[[#This Row],[KPx]]*KTb-Sample[[#This Row],[Kpy]]*KTa)</f>
        <v>1.7958800173440752</v>
      </c>
      <c r="Z151">
        <f>-Sample[[#This Row],[Xp]]*a+Sample[[#This Row],[Yp]]*b+Sample[[#This Row],[Zp]]*c_</f>
        <v>0.40823996531184958</v>
      </c>
      <c r="AA151" s="8">
        <f>-IF(Sample[[#This Row],[Column2]]&gt;0,1,-1)*SQRT(Sample[[#This Row],[KPx''i]]^2+Sample[[#This Row],[KPx''j]]^2+Sample[[#This Row],[KPx''k]]^2)/Ksmag/Scale</f>
        <v>-0.24999490190638396</v>
      </c>
      <c r="AB151" s="1">
        <f>SQRT(Sample[[#This Row],[Kpy''i]]^2+Sample[[#This Row],[KPy''j]]^2+Sample[[#This Row],[KPy''k]]^2)/KTmag/Scale</f>
        <v>1.2698789384614104</v>
      </c>
    </row>
    <row r="152" spans="1:28" hidden="1" x14ac:dyDescent="0.25">
      <c r="A152" s="5">
        <v>147</v>
      </c>
      <c r="B152" s="13" t="s">
        <v>43</v>
      </c>
      <c r="C152" s="5"/>
      <c r="D152" s="5"/>
      <c r="E152">
        <v>3</v>
      </c>
      <c r="F152">
        <v>9</v>
      </c>
      <c r="G152">
        <v>3</v>
      </c>
      <c r="H152" s="11">
        <f>Sample[[#This Row],[C]]/Sample[[#This Row],[D]]</f>
        <v>3</v>
      </c>
      <c r="I152" s="11">
        <f>Sample[[#This Row],[A]]/Sample[[#This Row],[C]]</f>
        <v>0.33333333333333331</v>
      </c>
      <c r="J152" s="11">
        <f>Sample[[#This Row],[D]]/Sample[[#This Row],[A]]</f>
        <v>1</v>
      </c>
      <c r="K152" s="11">
        <f>Sample[[#This Row],[A]]/Sample[[#This Row],[D]]</f>
        <v>1</v>
      </c>
      <c r="L152" s="11">
        <f>Sample[[#This Row],[D]]/Sample[[#This Row],[C]]</f>
        <v>0.33333333333333331</v>
      </c>
      <c r="M152" s="11">
        <f>Sample[[#This Row],[C]]/Sample[[#This Row],[A]]</f>
        <v>3</v>
      </c>
      <c r="N152">
        <f>IF(Sample[[#This Row],[Ap]]=0,10,LOG(Sample[[#This Row],[Ap]]))</f>
        <v>0.47712125471966244</v>
      </c>
      <c r="O152">
        <f>IF(Sample[[#This Row],[Ei]]=0,10,LOG(Sample[[#This Row],[Ei]]))</f>
        <v>-0.47712125471966244</v>
      </c>
      <c r="P152">
        <f>IF(Sample[[#This Row],[Ii]]=0,10,LOG(Sample[[#This Row],[Ii]]))</f>
        <v>0</v>
      </c>
      <c r="Q152">
        <f>Kx-Sample[[#This Row],[Xp]]</f>
        <v>-0.47712125471966244</v>
      </c>
      <c r="R152">
        <f>Ky-Sample[[#This Row],[Yp]]</f>
        <v>-0.52287874528033762</v>
      </c>
      <c r="S152">
        <f>Kz-Sample[[#This Row],[Zp]]</f>
        <v>1</v>
      </c>
      <c r="T152">
        <f>Sample[[#This Row],[Kpy]]*KSc-Sample[[#This Row],[KPz]]*KSb</f>
        <v>-0.47712125471966238</v>
      </c>
      <c r="U152">
        <f>-1*(Sample[[#This Row],[KPx]]*KSc-Sample[[#This Row],[KPz]]*KSa)</f>
        <v>-0.47712125471966244</v>
      </c>
      <c r="V152">
        <f>(Sample[[#This Row],[KPx]]*$R$2-Sample[[#This Row],[Kpy]]*KSa)</f>
        <v>-0.47712125471966244</v>
      </c>
      <c r="W152">
        <f>Sample[[#This Row],[Kpy]]*KTc-Sample[[#This Row],[KPz]]*KTb</f>
        <v>1.5228787452803376</v>
      </c>
      <c r="X152">
        <f>-1*(Sample[[#This Row],[KPx]]*KTc-Sample[[#This Row],[KPz]]*KTa)</f>
        <v>1.5228787452803376</v>
      </c>
      <c r="Y152">
        <f>(Sample[[#This Row],[KPx]]*KTb-Sample[[#This Row],[Kpy]]*KTa)</f>
        <v>1.5228787452803376</v>
      </c>
      <c r="Z152">
        <f>-Sample[[#This Row],[Xp]]*a+Sample[[#This Row],[Yp]]*b+Sample[[#This Row],[Zp]]*c_</f>
        <v>-0.95424250943932487</v>
      </c>
      <c r="AA152" s="8">
        <f>-IF(Sample[[#This Row],[Column2]]&gt;0,1,-1)*SQRT(Sample[[#This Row],[KPx''i]]^2+Sample[[#This Row],[KPx''j]]^2+Sample[[#This Row],[KPx''k]]^2)/Ksmag/Scale</f>
        <v>0.58435180974982659</v>
      </c>
      <c r="AB152" s="1">
        <f>SQRT(Sample[[#This Row],[Kpy''i]]^2+Sample[[#This Row],[KPy''j]]^2+Sample[[#This Row],[KPy''k]]^2)/KTmag/Scale</f>
        <v>1.0768378877125877</v>
      </c>
    </row>
    <row r="153" spans="1:28" hidden="1" x14ac:dyDescent="0.25">
      <c r="A153" s="5">
        <v>148</v>
      </c>
      <c r="B153" s="13" t="s">
        <v>43</v>
      </c>
      <c r="C153" s="5"/>
      <c r="D153" s="5"/>
      <c r="E153">
        <v>3</v>
      </c>
      <c r="F153">
        <v>6</v>
      </c>
      <c r="G153">
        <v>8</v>
      </c>
      <c r="H153" s="11">
        <f>Sample[[#This Row],[C]]/Sample[[#This Row],[D]]</f>
        <v>2</v>
      </c>
      <c r="I153" s="11">
        <f>Sample[[#This Row],[A]]/Sample[[#This Row],[C]]</f>
        <v>1.3333333333333333</v>
      </c>
      <c r="J153" s="11">
        <f>Sample[[#This Row],[D]]/Sample[[#This Row],[A]]</f>
        <v>0.375</v>
      </c>
      <c r="K153" s="11">
        <f>Sample[[#This Row],[A]]/Sample[[#This Row],[D]]</f>
        <v>2.6666666666666665</v>
      </c>
      <c r="L153" s="11">
        <f>Sample[[#This Row],[D]]/Sample[[#This Row],[C]]</f>
        <v>0.5</v>
      </c>
      <c r="M153" s="11">
        <f>Sample[[#This Row],[C]]/Sample[[#This Row],[A]]</f>
        <v>0.75</v>
      </c>
      <c r="N153">
        <f>IF(Sample[[#This Row],[Ap]]=0,10,LOG(Sample[[#This Row],[Ap]]))</f>
        <v>0.3010299956639812</v>
      </c>
      <c r="O153">
        <f>IF(Sample[[#This Row],[Ei]]=0,10,LOG(Sample[[#This Row],[Ei]]))</f>
        <v>0.12493873660829993</v>
      </c>
      <c r="P153">
        <f>IF(Sample[[#This Row],[Ii]]=0,10,LOG(Sample[[#This Row],[Ii]]))</f>
        <v>-0.42596873227228116</v>
      </c>
      <c r="Q153">
        <f>Kx-Sample[[#This Row],[Xp]]</f>
        <v>-0.3010299956639812</v>
      </c>
      <c r="R153">
        <f>Ky-Sample[[#This Row],[Yp]]</f>
        <v>-1.1249387366082999</v>
      </c>
      <c r="S153">
        <f>Kz-Sample[[#This Row],[Zp]]</f>
        <v>1.4259687322722812</v>
      </c>
      <c r="T153">
        <f>Sample[[#This Row],[Kpy]]*KSc-Sample[[#This Row],[KPz]]*KSb</f>
        <v>-0.30102999566398125</v>
      </c>
      <c r="U153">
        <f>-1*(Sample[[#This Row],[KPx]]*KSc-Sample[[#This Row],[KPz]]*KSa)</f>
        <v>-0.3010299956639812</v>
      </c>
      <c r="V153">
        <f>(Sample[[#This Row],[KPx]]*$R$2-Sample[[#This Row],[Kpy]]*KSa)</f>
        <v>-0.3010299956639812</v>
      </c>
      <c r="W153">
        <f>Sample[[#This Row],[Kpy]]*KTc-Sample[[#This Row],[KPz]]*KTb</f>
        <v>2.5509074688805811</v>
      </c>
      <c r="X153">
        <f>-1*(Sample[[#This Row],[KPx]]*KTc-Sample[[#This Row],[KPz]]*KTa)</f>
        <v>2.5509074688805811</v>
      </c>
      <c r="Y153">
        <f>(Sample[[#This Row],[KPx]]*KTb-Sample[[#This Row],[Kpy]]*KTa)</f>
        <v>2.5509074688805811</v>
      </c>
      <c r="Z153">
        <f>-Sample[[#This Row],[Xp]]*a+Sample[[#This Row],[Yp]]*b+Sample[[#This Row],[Zp]]*c_</f>
        <v>-0.60205999132796251</v>
      </c>
      <c r="AA153" s="8">
        <f>-IF(Sample[[#This Row],[Column2]]&gt;0,1,-1)*SQRT(Sample[[#This Row],[KPx''i]]^2+Sample[[#This Row],[KPx''j]]^2+Sample[[#This Row],[KPx''k]]^2)/Ksmag/Scale</f>
        <v>0.36868494332449331</v>
      </c>
      <c r="AB153" s="1">
        <f>SQRT(Sample[[#This Row],[Kpy''i]]^2+Sample[[#This Row],[KPy''j]]^2+Sample[[#This Row],[KPy''k]]^2)/KTmag/Scale</f>
        <v>1.8037639694248708</v>
      </c>
    </row>
    <row r="154" spans="1:28" hidden="1" x14ac:dyDescent="0.25">
      <c r="A154" s="5">
        <v>149</v>
      </c>
      <c r="B154" s="13" t="s">
        <v>43</v>
      </c>
      <c r="C154" s="5"/>
      <c r="D154" s="5"/>
      <c r="E154">
        <v>8</v>
      </c>
      <c r="F154">
        <v>1</v>
      </c>
      <c r="G154">
        <v>8</v>
      </c>
      <c r="H154" s="11">
        <f>Sample[[#This Row],[C]]/Sample[[#This Row],[D]]</f>
        <v>0.125</v>
      </c>
      <c r="I154" s="11">
        <f>Sample[[#This Row],[A]]/Sample[[#This Row],[C]]</f>
        <v>8</v>
      </c>
      <c r="J154" s="11">
        <f>Sample[[#This Row],[D]]/Sample[[#This Row],[A]]</f>
        <v>1</v>
      </c>
      <c r="K154" s="11">
        <f>Sample[[#This Row],[A]]/Sample[[#This Row],[D]]</f>
        <v>1</v>
      </c>
      <c r="L154" s="11">
        <f>Sample[[#This Row],[D]]/Sample[[#This Row],[C]]</f>
        <v>8</v>
      </c>
      <c r="M154" s="11">
        <f>Sample[[#This Row],[C]]/Sample[[#This Row],[A]]</f>
        <v>0.125</v>
      </c>
      <c r="N154">
        <f>IF(Sample[[#This Row],[Ap]]=0,10,LOG(Sample[[#This Row],[Ap]]))</f>
        <v>-0.90308998699194354</v>
      </c>
      <c r="O154">
        <f>IF(Sample[[#This Row],[Ei]]=0,10,LOG(Sample[[#This Row],[Ei]]))</f>
        <v>0.90308998699194354</v>
      </c>
      <c r="P154">
        <f>IF(Sample[[#This Row],[Ii]]=0,10,LOG(Sample[[#This Row],[Ii]]))</f>
        <v>0</v>
      </c>
      <c r="Q154">
        <f>Kx-Sample[[#This Row],[Xp]]</f>
        <v>0.90308998699194354</v>
      </c>
      <c r="R154">
        <f>Ky-Sample[[#This Row],[Yp]]</f>
        <v>-1.9030899869919435</v>
      </c>
      <c r="S154">
        <f>Kz-Sample[[#This Row],[Zp]]</f>
        <v>1</v>
      </c>
      <c r="T154">
        <f>Sample[[#This Row],[Kpy]]*KSc-Sample[[#This Row],[KPz]]*KSb</f>
        <v>0.90308998699194354</v>
      </c>
      <c r="U154">
        <f>-1*(Sample[[#This Row],[KPx]]*KSc-Sample[[#This Row],[KPz]]*KSa)</f>
        <v>0.90308998699194354</v>
      </c>
      <c r="V154">
        <f>(Sample[[#This Row],[KPx]]*$R$2-Sample[[#This Row],[Kpy]]*KSa)</f>
        <v>0.90308998699194354</v>
      </c>
      <c r="W154">
        <f>Sample[[#This Row],[Kpy]]*KTc-Sample[[#This Row],[KPz]]*KTb</f>
        <v>2.9030899869919438</v>
      </c>
      <c r="X154">
        <f>-1*(Sample[[#This Row],[KPx]]*KTc-Sample[[#This Row],[KPz]]*KTa)</f>
        <v>2.9030899869919438</v>
      </c>
      <c r="Y154">
        <f>(Sample[[#This Row],[KPx]]*KTb-Sample[[#This Row],[Kpy]]*KTa)</f>
        <v>2.9030899869919438</v>
      </c>
      <c r="Z154">
        <f>-Sample[[#This Row],[Xp]]*a+Sample[[#This Row],[Yp]]*b+Sample[[#This Row],[Zp]]*c_</f>
        <v>1.8061799739838871</v>
      </c>
      <c r="AA154" s="8">
        <f>-IF(Sample[[#This Row],[Column2]]&gt;0,1,-1)*SQRT(Sample[[#This Row],[KPx''i]]^2+Sample[[#This Row],[KPx''j]]^2+Sample[[#This Row],[KPx''k]]^2)/Ksmag/Scale</f>
        <v>-1.1060548299734796</v>
      </c>
      <c r="AB154" s="1">
        <f>SQRT(Sample[[#This Row],[Kpy''i]]^2+Sample[[#This Row],[KPy''j]]^2+Sample[[#This Row],[KPy''k]]^2)/KTmag/Scale</f>
        <v>2.0527946161967696</v>
      </c>
    </row>
    <row r="155" spans="1:28" hidden="1" x14ac:dyDescent="0.25">
      <c r="A155" s="5">
        <v>150</v>
      </c>
      <c r="B155" s="13" t="s">
        <v>43</v>
      </c>
      <c r="C155" s="5"/>
      <c r="D155" s="5"/>
      <c r="E155">
        <v>2</v>
      </c>
      <c r="F155">
        <v>4</v>
      </c>
      <c r="G155">
        <v>3</v>
      </c>
      <c r="H155" s="11">
        <f>Sample[[#This Row],[C]]/Sample[[#This Row],[D]]</f>
        <v>2</v>
      </c>
      <c r="I155" s="11">
        <f>Sample[[#This Row],[A]]/Sample[[#This Row],[C]]</f>
        <v>0.75</v>
      </c>
      <c r="J155" s="11">
        <f>Sample[[#This Row],[D]]/Sample[[#This Row],[A]]</f>
        <v>0.66666666666666663</v>
      </c>
      <c r="K155" s="11">
        <f>Sample[[#This Row],[A]]/Sample[[#This Row],[D]]</f>
        <v>1.5</v>
      </c>
      <c r="L155" s="11">
        <f>Sample[[#This Row],[D]]/Sample[[#This Row],[C]]</f>
        <v>0.5</v>
      </c>
      <c r="M155" s="11">
        <f>Sample[[#This Row],[C]]/Sample[[#This Row],[A]]</f>
        <v>1.3333333333333333</v>
      </c>
      <c r="N155">
        <f>IF(Sample[[#This Row],[Ap]]=0,10,LOG(Sample[[#This Row],[Ap]]))</f>
        <v>0.3010299956639812</v>
      </c>
      <c r="O155">
        <f>IF(Sample[[#This Row],[Ei]]=0,10,LOG(Sample[[#This Row],[Ei]]))</f>
        <v>-0.12493873660829995</v>
      </c>
      <c r="P155">
        <f>IF(Sample[[#This Row],[Ii]]=0,10,LOG(Sample[[#This Row],[Ii]]))</f>
        <v>-0.17609125905568127</v>
      </c>
      <c r="Q155">
        <f>Kx-Sample[[#This Row],[Xp]]</f>
        <v>-0.3010299956639812</v>
      </c>
      <c r="R155">
        <f>Ky-Sample[[#This Row],[Yp]]</f>
        <v>-0.87506126339170009</v>
      </c>
      <c r="S155">
        <f>Kz-Sample[[#This Row],[Zp]]</f>
        <v>1.1760912590556813</v>
      </c>
      <c r="T155">
        <f>Sample[[#This Row],[Kpy]]*KSc-Sample[[#This Row],[KPz]]*KSb</f>
        <v>-0.30102999566398125</v>
      </c>
      <c r="U155">
        <f>-1*(Sample[[#This Row],[KPx]]*KSc-Sample[[#This Row],[KPz]]*KSa)</f>
        <v>-0.3010299956639812</v>
      </c>
      <c r="V155">
        <f>(Sample[[#This Row],[KPx]]*$R$2-Sample[[#This Row],[Kpy]]*KSa)</f>
        <v>-0.3010299956639812</v>
      </c>
      <c r="W155">
        <f>Sample[[#This Row],[Kpy]]*KTc-Sample[[#This Row],[KPz]]*KTb</f>
        <v>2.0511525224473814</v>
      </c>
      <c r="X155">
        <f>-1*(Sample[[#This Row],[KPx]]*KTc-Sample[[#This Row],[KPz]]*KTa)</f>
        <v>2.0511525224473814</v>
      </c>
      <c r="Y155">
        <f>(Sample[[#This Row],[KPx]]*KTb-Sample[[#This Row],[Kpy]]*KTa)</f>
        <v>2.0511525224473814</v>
      </c>
      <c r="Z155">
        <f>-Sample[[#This Row],[Xp]]*a+Sample[[#This Row],[Yp]]*b+Sample[[#This Row],[Zp]]*c_</f>
        <v>-0.6020599913279624</v>
      </c>
      <c r="AA155" s="8">
        <f>-IF(Sample[[#This Row],[Column2]]&gt;0,1,-1)*SQRT(Sample[[#This Row],[KPx''i]]^2+Sample[[#This Row],[KPx''j]]^2+Sample[[#This Row],[KPx''k]]^2)/Ksmag/Scale</f>
        <v>0.36868494332449331</v>
      </c>
      <c r="AB155" s="1">
        <f>SQRT(Sample[[#This Row],[Kpy''i]]^2+Sample[[#This Row],[KPy''j]]^2+Sample[[#This Row],[KPy''k]]^2)/KTmag/Scale</f>
        <v>1.4503838578704358</v>
      </c>
    </row>
    <row r="156" spans="1:28" hidden="1" x14ac:dyDescent="0.25">
      <c r="A156" s="5">
        <v>151</v>
      </c>
      <c r="B156" s="13" t="s">
        <v>43</v>
      </c>
      <c r="C156" s="5"/>
      <c r="D156" s="5"/>
      <c r="E156">
        <v>1</v>
      </c>
      <c r="F156">
        <v>5</v>
      </c>
      <c r="G156">
        <v>5</v>
      </c>
      <c r="H156" s="11">
        <f>Sample[[#This Row],[C]]/Sample[[#This Row],[D]]</f>
        <v>5</v>
      </c>
      <c r="I156" s="11">
        <f>Sample[[#This Row],[A]]/Sample[[#This Row],[C]]</f>
        <v>1</v>
      </c>
      <c r="J156" s="11">
        <f>Sample[[#This Row],[D]]/Sample[[#This Row],[A]]</f>
        <v>0.2</v>
      </c>
      <c r="K156" s="11">
        <f>Sample[[#This Row],[A]]/Sample[[#This Row],[D]]</f>
        <v>5</v>
      </c>
      <c r="L156" s="11">
        <f>Sample[[#This Row],[D]]/Sample[[#This Row],[C]]</f>
        <v>0.2</v>
      </c>
      <c r="M156" s="11">
        <f>Sample[[#This Row],[C]]/Sample[[#This Row],[A]]</f>
        <v>1</v>
      </c>
      <c r="N156">
        <f>IF(Sample[[#This Row],[Ap]]=0,10,LOG(Sample[[#This Row],[Ap]]))</f>
        <v>0.69897000433601886</v>
      </c>
      <c r="O156">
        <f>IF(Sample[[#This Row],[Ei]]=0,10,LOG(Sample[[#This Row],[Ei]]))</f>
        <v>0</v>
      </c>
      <c r="P156">
        <f>IF(Sample[[#This Row],[Ii]]=0,10,LOG(Sample[[#This Row],[Ii]]))</f>
        <v>-0.69897000433601875</v>
      </c>
      <c r="Q156">
        <f>Kx-Sample[[#This Row],[Xp]]</f>
        <v>-0.69897000433601886</v>
      </c>
      <c r="R156">
        <f>Ky-Sample[[#This Row],[Yp]]</f>
        <v>-1</v>
      </c>
      <c r="S156">
        <f>Kz-Sample[[#This Row],[Zp]]</f>
        <v>1.6989700043360187</v>
      </c>
      <c r="T156">
        <f>Sample[[#This Row],[Kpy]]*KSc-Sample[[#This Row],[KPz]]*KSb</f>
        <v>-0.69897000433601875</v>
      </c>
      <c r="U156">
        <f>-1*(Sample[[#This Row],[KPx]]*KSc-Sample[[#This Row],[KPz]]*KSa)</f>
        <v>-0.69897000433601886</v>
      </c>
      <c r="V156">
        <f>(Sample[[#This Row],[KPx]]*$R$2-Sample[[#This Row],[Kpy]]*KSa)</f>
        <v>-0.69897000433601886</v>
      </c>
      <c r="W156">
        <f>Sample[[#This Row],[Kpy]]*KTc-Sample[[#This Row],[KPz]]*KTb</f>
        <v>2.6989700043360187</v>
      </c>
      <c r="X156">
        <f>-1*(Sample[[#This Row],[KPx]]*KTc-Sample[[#This Row],[KPz]]*KTa)</f>
        <v>2.6989700043360187</v>
      </c>
      <c r="Y156">
        <f>(Sample[[#This Row],[KPx]]*KTb-Sample[[#This Row],[Kpy]]*KTa)</f>
        <v>2.6989700043360187</v>
      </c>
      <c r="Z156">
        <f>-Sample[[#This Row],[Xp]]*a+Sample[[#This Row],[Yp]]*b+Sample[[#This Row],[Zp]]*c_</f>
        <v>-1.3979400086720375</v>
      </c>
      <c r="AA156" s="8">
        <f>-IF(Sample[[#This Row],[Column2]]&gt;0,1,-1)*SQRT(Sample[[#This Row],[KPx''i]]^2+Sample[[#This Row],[KPx''j]]^2+Sample[[#This Row],[KPx''k]]^2)/Ksmag/Scale</f>
        <v>0.85605992806709574</v>
      </c>
      <c r="AB156" s="1">
        <f>SQRT(Sample[[#This Row],[Kpy''i]]^2+Sample[[#This Row],[KPy''j]]^2+Sample[[#This Row],[KPy''k]]^2)/KTmag/Scale</f>
        <v>1.9084599922850845</v>
      </c>
    </row>
    <row r="157" spans="1:28" hidden="1" x14ac:dyDescent="0.25">
      <c r="A157" s="5">
        <v>152</v>
      </c>
      <c r="B157" s="13" t="s">
        <v>43</v>
      </c>
      <c r="C157" s="5"/>
      <c r="D157" s="5"/>
      <c r="E157">
        <v>7</v>
      </c>
      <c r="F157">
        <v>1</v>
      </c>
      <c r="G157">
        <v>5</v>
      </c>
      <c r="H157" s="11">
        <f>Sample[[#This Row],[C]]/Sample[[#This Row],[D]]</f>
        <v>0.14285714285714285</v>
      </c>
      <c r="I157" s="11">
        <f>Sample[[#This Row],[A]]/Sample[[#This Row],[C]]</f>
        <v>5</v>
      </c>
      <c r="J157" s="11">
        <f>Sample[[#This Row],[D]]/Sample[[#This Row],[A]]</f>
        <v>1.4</v>
      </c>
      <c r="K157" s="11">
        <f>Sample[[#This Row],[A]]/Sample[[#This Row],[D]]</f>
        <v>0.7142857142857143</v>
      </c>
      <c r="L157" s="11">
        <f>Sample[[#This Row],[D]]/Sample[[#This Row],[C]]</f>
        <v>7</v>
      </c>
      <c r="M157" s="11">
        <f>Sample[[#This Row],[C]]/Sample[[#This Row],[A]]</f>
        <v>0.2</v>
      </c>
      <c r="N157">
        <f>IF(Sample[[#This Row],[Ap]]=0,10,LOG(Sample[[#This Row],[Ap]]))</f>
        <v>-0.84509804001425681</v>
      </c>
      <c r="O157">
        <f>IF(Sample[[#This Row],[Ei]]=0,10,LOG(Sample[[#This Row],[Ei]]))</f>
        <v>0.69897000433601886</v>
      </c>
      <c r="P157">
        <f>IF(Sample[[#This Row],[Ii]]=0,10,LOG(Sample[[#This Row],[Ii]]))</f>
        <v>0.14612803567823801</v>
      </c>
      <c r="Q157">
        <f>Kx-Sample[[#This Row],[Xp]]</f>
        <v>0.84509804001425681</v>
      </c>
      <c r="R157">
        <f>Ky-Sample[[#This Row],[Yp]]</f>
        <v>-1.6989700043360187</v>
      </c>
      <c r="S157">
        <f>Kz-Sample[[#This Row],[Zp]]</f>
        <v>0.85387196432176204</v>
      </c>
      <c r="T157">
        <f>Sample[[#This Row],[Kpy]]*KSc-Sample[[#This Row],[KPz]]*KSb</f>
        <v>0.8450980400142567</v>
      </c>
      <c r="U157">
        <f>-1*(Sample[[#This Row],[KPx]]*KSc-Sample[[#This Row],[KPz]]*KSa)</f>
        <v>0.84509804001425681</v>
      </c>
      <c r="V157">
        <f>(Sample[[#This Row],[KPx]]*$R$2-Sample[[#This Row],[Kpy]]*KSa)</f>
        <v>0.84509804001425681</v>
      </c>
      <c r="W157">
        <f>Sample[[#This Row],[Kpy]]*KTc-Sample[[#This Row],[KPz]]*KTb</f>
        <v>2.5528419686577806</v>
      </c>
      <c r="X157">
        <f>-1*(Sample[[#This Row],[KPx]]*KTc-Sample[[#This Row],[KPz]]*KTa)</f>
        <v>2.552841968657781</v>
      </c>
      <c r="Y157">
        <f>(Sample[[#This Row],[KPx]]*KTb-Sample[[#This Row],[Kpy]]*KTa)</f>
        <v>2.5528419686577806</v>
      </c>
      <c r="Z157">
        <f>-Sample[[#This Row],[Xp]]*a+Sample[[#This Row],[Yp]]*b+Sample[[#This Row],[Zp]]*c_</f>
        <v>1.6901960800285138</v>
      </c>
      <c r="AA157" s="8">
        <f>-IF(Sample[[#This Row],[Column2]]&gt;0,1,-1)*SQRT(Sample[[#This Row],[KPx''i]]^2+Sample[[#This Row],[KPx''j]]^2+Sample[[#This Row],[KPx''k]]^2)/Ksmag/Scale</f>
        <v>-1.0350294903305448</v>
      </c>
      <c r="AB157" s="1">
        <f>SQRT(Sample[[#This Row],[Kpy''i]]^2+Sample[[#This Row],[KPy''j]]^2+Sample[[#This Row],[KPy''k]]^2)/KTmag/Scale</f>
        <v>1.8051318673355328</v>
      </c>
    </row>
    <row r="158" spans="1:28" hidden="1" x14ac:dyDescent="0.25">
      <c r="A158" s="5">
        <v>153</v>
      </c>
      <c r="B158" s="13" t="s">
        <v>43</v>
      </c>
      <c r="C158" s="5"/>
      <c r="D158" s="5"/>
      <c r="E158">
        <v>5</v>
      </c>
      <c r="F158">
        <v>1</v>
      </c>
      <c r="G158">
        <v>6</v>
      </c>
      <c r="H158" s="11">
        <f>Sample[[#This Row],[C]]/Sample[[#This Row],[D]]</f>
        <v>0.2</v>
      </c>
      <c r="I158" s="11">
        <f>Sample[[#This Row],[A]]/Sample[[#This Row],[C]]</f>
        <v>6</v>
      </c>
      <c r="J158" s="11">
        <f>Sample[[#This Row],[D]]/Sample[[#This Row],[A]]</f>
        <v>0.83333333333333337</v>
      </c>
      <c r="K158" s="11">
        <f>Sample[[#This Row],[A]]/Sample[[#This Row],[D]]</f>
        <v>1.2</v>
      </c>
      <c r="L158" s="11">
        <f>Sample[[#This Row],[D]]/Sample[[#This Row],[C]]</f>
        <v>5</v>
      </c>
      <c r="M158" s="11">
        <f>Sample[[#This Row],[C]]/Sample[[#This Row],[A]]</f>
        <v>0.16666666666666666</v>
      </c>
      <c r="N158">
        <f>IF(Sample[[#This Row],[Ap]]=0,10,LOG(Sample[[#This Row],[Ap]]))</f>
        <v>-0.69897000433601875</v>
      </c>
      <c r="O158">
        <f>IF(Sample[[#This Row],[Ei]]=0,10,LOG(Sample[[#This Row],[Ei]]))</f>
        <v>0.77815125038364363</v>
      </c>
      <c r="P158">
        <f>IF(Sample[[#This Row],[Ii]]=0,10,LOG(Sample[[#This Row],[Ii]]))</f>
        <v>-7.9181246047624804E-2</v>
      </c>
      <c r="Q158">
        <f>Kx-Sample[[#This Row],[Xp]]</f>
        <v>0.69897000433601875</v>
      </c>
      <c r="R158">
        <f>Ky-Sample[[#This Row],[Yp]]</f>
        <v>-1.7781512503836436</v>
      </c>
      <c r="S158">
        <f>Kz-Sample[[#This Row],[Zp]]</f>
        <v>1.0791812460476249</v>
      </c>
      <c r="T158">
        <f>Sample[[#This Row],[Kpy]]*KSc-Sample[[#This Row],[KPz]]*KSb</f>
        <v>0.69897000433601875</v>
      </c>
      <c r="U158">
        <f>-1*(Sample[[#This Row],[KPx]]*KSc-Sample[[#This Row],[KPz]]*KSa)</f>
        <v>0.69897000433601875</v>
      </c>
      <c r="V158">
        <f>(Sample[[#This Row],[KPx]]*$R$2-Sample[[#This Row],[Kpy]]*KSa)</f>
        <v>0.69897000433601875</v>
      </c>
      <c r="W158">
        <f>Sample[[#This Row],[Kpy]]*KTc-Sample[[#This Row],[KPz]]*KTb</f>
        <v>2.8573324964312685</v>
      </c>
      <c r="X158">
        <f>-1*(Sample[[#This Row],[KPx]]*KTc-Sample[[#This Row],[KPz]]*KTa)</f>
        <v>2.8573324964312685</v>
      </c>
      <c r="Y158">
        <f>(Sample[[#This Row],[KPx]]*KTb-Sample[[#This Row],[Kpy]]*KTa)</f>
        <v>2.8573324964312685</v>
      </c>
      <c r="Z158">
        <f>-Sample[[#This Row],[Xp]]*a+Sample[[#This Row],[Yp]]*b+Sample[[#This Row],[Zp]]*c_</f>
        <v>1.3979400086720377</v>
      </c>
      <c r="AA158" s="8">
        <f>-IF(Sample[[#This Row],[Column2]]&gt;0,1,-1)*SQRT(Sample[[#This Row],[KPx''i]]^2+Sample[[#This Row],[KPx''j]]^2+Sample[[#This Row],[KPx''k]]^2)/Ksmag/Scale</f>
        <v>-0.85605992806709574</v>
      </c>
      <c r="AB158" s="1">
        <f>SQRT(Sample[[#This Row],[Kpy''i]]^2+Sample[[#This Row],[KPy''j]]^2+Sample[[#This Row],[KPy''k]]^2)/KTmag/Scale</f>
        <v>2.0204391843312366</v>
      </c>
    </row>
    <row r="159" spans="1:28" hidden="1" x14ac:dyDescent="0.25">
      <c r="A159" s="5">
        <v>154</v>
      </c>
      <c r="B159" s="13" t="s">
        <v>43</v>
      </c>
      <c r="C159" s="5"/>
      <c r="D159" s="5"/>
      <c r="E159">
        <v>4</v>
      </c>
      <c r="F159">
        <v>5</v>
      </c>
      <c r="G159">
        <v>2</v>
      </c>
      <c r="H159" s="11">
        <f>Sample[[#This Row],[C]]/Sample[[#This Row],[D]]</f>
        <v>1.25</v>
      </c>
      <c r="I159" s="11">
        <f>Sample[[#This Row],[A]]/Sample[[#This Row],[C]]</f>
        <v>0.4</v>
      </c>
      <c r="J159" s="11">
        <f>Sample[[#This Row],[D]]/Sample[[#This Row],[A]]</f>
        <v>2</v>
      </c>
      <c r="K159" s="11">
        <f>Sample[[#This Row],[A]]/Sample[[#This Row],[D]]</f>
        <v>0.5</v>
      </c>
      <c r="L159" s="11">
        <f>Sample[[#This Row],[D]]/Sample[[#This Row],[C]]</f>
        <v>0.8</v>
      </c>
      <c r="M159" s="11">
        <f>Sample[[#This Row],[C]]/Sample[[#This Row],[A]]</f>
        <v>2.5</v>
      </c>
      <c r="N159">
        <f>IF(Sample[[#This Row],[Ap]]=0,10,LOG(Sample[[#This Row],[Ap]]))</f>
        <v>9.691001300805642E-2</v>
      </c>
      <c r="O159">
        <f>IF(Sample[[#This Row],[Ei]]=0,10,LOG(Sample[[#This Row],[Ei]]))</f>
        <v>-0.3979400086720376</v>
      </c>
      <c r="P159">
        <f>IF(Sample[[#This Row],[Ii]]=0,10,LOG(Sample[[#This Row],[Ii]]))</f>
        <v>0.3010299956639812</v>
      </c>
      <c r="Q159">
        <f>Kx-Sample[[#This Row],[Xp]]</f>
        <v>-9.691001300805642E-2</v>
      </c>
      <c r="R159">
        <f>Ky-Sample[[#This Row],[Yp]]</f>
        <v>-0.6020599913279624</v>
      </c>
      <c r="S159">
        <f>Kz-Sample[[#This Row],[Zp]]</f>
        <v>0.69897000433601875</v>
      </c>
      <c r="T159">
        <f>Sample[[#This Row],[Kpy]]*KSc-Sample[[#This Row],[KPz]]*KSb</f>
        <v>-9.691001300805635E-2</v>
      </c>
      <c r="U159">
        <f>-1*(Sample[[#This Row],[KPx]]*KSc-Sample[[#This Row],[KPz]]*KSa)</f>
        <v>-9.691001300805642E-2</v>
      </c>
      <c r="V159">
        <f>(Sample[[#This Row],[KPx]]*$R$2-Sample[[#This Row],[Kpy]]*KSa)</f>
        <v>-9.691001300805642E-2</v>
      </c>
      <c r="W159">
        <f>Sample[[#This Row],[Kpy]]*KTc-Sample[[#This Row],[KPz]]*KTb</f>
        <v>1.3010299956639813</v>
      </c>
      <c r="X159">
        <f>-1*(Sample[[#This Row],[KPx]]*KTc-Sample[[#This Row],[KPz]]*KTa)</f>
        <v>1.301029995663981</v>
      </c>
      <c r="Y159">
        <f>(Sample[[#This Row],[KPx]]*KTb-Sample[[#This Row],[Kpy]]*KTa)</f>
        <v>1.3010299956639813</v>
      </c>
      <c r="Z159">
        <f>-Sample[[#This Row],[Xp]]*a+Sample[[#This Row],[Yp]]*b+Sample[[#This Row],[Zp]]*c_</f>
        <v>-0.19382002601611281</v>
      </c>
      <c r="AA159" s="8">
        <f>-IF(Sample[[#This Row],[Column2]]&gt;0,1,-1)*SQRT(Sample[[#This Row],[KPx''i]]^2+Sample[[#This Row],[KPx''j]]^2+Sample[[#This Row],[KPx''k]]^2)/Ksmag/Scale</f>
        <v>0.11869004141810925</v>
      </c>
      <c r="AB159" s="1">
        <f>SQRT(Sample[[#This Row],[Kpy''i]]^2+Sample[[#This Row],[KPy''j]]^2+Sample[[#This Row],[KPy''k]]^2)/KTmag/Scale</f>
        <v>0.91996713246110573</v>
      </c>
    </row>
    <row r="160" spans="1:28" hidden="1" x14ac:dyDescent="0.25">
      <c r="A160" s="5">
        <v>155</v>
      </c>
      <c r="B160" s="13" t="s">
        <v>43</v>
      </c>
      <c r="C160" s="5"/>
      <c r="D160" s="5"/>
      <c r="E160">
        <v>4</v>
      </c>
      <c r="F160">
        <v>6</v>
      </c>
      <c r="G160">
        <v>10</v>
      </c>
      <c r="H160" s="11">
        <f>Sample[[#This Row],[C]]/Sample[[#This Row],[D]]</f>
        <v>1.5</v>
      </c>
      <c r="I160" s="11">
        <f>Sample[[#This Row],[A]]/Sample[[#This Row],[C]]</f>
        <v>1.6666666666666667</v>
      </c>
      <c r="J160" s="11">
        <f>Sample[[#This Row],[D]]/Sample[[#This Row],[A]]</f>
        <v>0.4</v>
      </c>
      <c r="K160" s="11">
        <f>Sample[[#This Row],[A]]/Sample[[#This Row],[D]]</f>
        <v>2.5</v>
      </c>
      <c r="L160" s="11">
        <f>Sample[[#This Row],[D]]/Sample[[#This Row],[C]]</f>
        <v>0.66666666666666663</v>
      </c>
      <c r="M160" s="11">
        <f>Sample[[#This Row],[C]]/Sample[[#This Row],[A]]</f>
        <v>0.6</v>
      </c>
      <c r="N160">
        <f>IF(Sample[[#This Row],[Ap]]=0,10,LOG(Sample[[#This Row],[Ap]]))</f>
        <v>0.17609125905568124</v>
      </c>
      <c r="O160">
        <f>IF(Sample[[#This Row],[Ei]]=0,10,LOG(Sample[[#This Row],[Ei]]))</f>
        <v>0.22184874961635639</v>
      </c>
      <c r="P160">
        <f>IF(Sample[[#This Row],[Ii]]=0,10,LOG(Sample[[#This Row],[Ii]]))</f>
        <v>-0.3979400086720376</v>
      </c>
      <c r="Q160">
        <f>Kx-Sample[[#This Row],[Xp]]</f>
        <v>-0.17609125905568124</v>
      </c>
      <c r="R160">
        <f>Ky-Sample[[#This Row],[Yp]]</f>
        <v>-1.2218487496163564</v>
      </c>
      <c r="S160">
        <f>Kz-Sample[[#This Row],[Zp]]</f>
        <v>1.3979400086720375</v>
      </c>
      <c r="T160">
        <f>Sample[[#This Row],[Kpy]]*KSc-Sample[[#This Row],[KPz]]*KSb</f>
        <v>-0.17609125905568113</v>
      </c>
      <c r="U160">
        <f>-1*(Sample[[#This Row],[KPx]]*KSc-Sample[[#This Row],[KPz]]*KSa)</f>
        <v>-0.17609125905568124</v>
      </c>
      <c r="V160">
        <f>(Sample[[#This Row],[KPx]]*$R$2-Sample[[#This Row],[Kpy]]*KSa)</f>
        <v>-0.17609125905568124</v>
      </c>
      <c r="W160">
        <f>Sample[[#This Row],[Kpy]]*KTc-Sample[[#This Row],[KPz]]*KTb</f>
        <v>2.6197887582883936</v>
      </c>
      <c r="X160">
        <f>-1*(Sample[[#This Row],[KPx]]*KTc-Sample[[#This Row],[KPz]]*KTa)</f>
        <v>2.6197887582883936</v>
      </c>
      <c r="Y160">
        <f>(Sample[[#This Row],[KPx]]*KTb-Sample[[#This Row],[Kpy]]*KTa)</f>
        <v>2.6197887582883941</v>
      </c>
      <c r="Z160">
        <f>-Sample[[#This Row],[Xp]]*a+Sample[[#This Row],[Yp]]*b+Sample[[#This Row],[Zp]]*c_</f>
        <v>-0.35218251811136242</v>
      </c>
      <c r="AA160" s="8">
        <f>-IF(Sample[[#This Row],[Column2]]&gt;0,1,-1)*SQRT(Sample[[#This Row],[KPx''i]]^2+Sample[[#This Row],[KPx''j]]^2+Sample[[#This Row],[KPx''k]]^2)/Ksmag/Scale</f>
        <v>0.21566686642533325</v>
      </c>
      <c r="AB160" s="1">
        <f>SQRT(Sample[[#This Row],[Kpy''i]]^2+Sample[[#This Row],[KPy''j]]^2+Sample[[#This Row],[KPy''k]]^2)/KTmag/Scale</f>
        <v>1.8524703962620084</v>
      </c>
    </row>
    <row r="161" spans="1:28" hidden="1" x14ac:dyDescent="0.25">
      <c r="A161" s="5">
        <v>156</v>
      </c>
      <c r="B161" s="13" t="s">
        <v>43</v>
      </c>
      <c r="C161" s="5"/>
      <c r="D161" s="5"/>
      <c r="E161">
        <v>3</v>
      </c>
      <c r="F161">
        <v>3</v>
      </c>
      <c r="G161">
        <v>1</v>
      </c>
      <c r="H161" s="11">
        <f>Sample[[#This Row],[C]]/Sample[[#This Row],[D]]</f>
        <v>1</v>
      </c>
      <c r="I161" s="11">
        <f>Sample[[#This Row],[A]]/Sample[[#This Row],[C]]</f>
        <v>0.33333333333333331</v>
      </c>
      <c r="J161" s="11">
        <f>Sample[[#This Row],[D]]/Sample[[#This Row],[A]]</f>
        <v>3</v>
      </c>
      <c r="K161" s="11">
        <f>Sample[[#This Row],[A]]/Sample[[#This Row],[D]]</f>
        <v>0.33333333333333331</v>
      </c>
      <c r="L161" s="11">
        <f>Sample[[#This Row],[D]]/Sample[[#This Row],[C]]</f>
        <v>1</v>
      </c>
      <c r="M161" s="11">
        <f>Sample[[#This Row],[C]]/Sample[[#This Row],[A]]</f>
        <v>3</v>
      </c>
      <c r="N161">
        <f>IF(Sample[[#This Row],[Ap]]=0,10,LOG(Sample[[#This Row],[Ap]]))</f>
        <v>0</v>
      </c>
      <c r="O161">
        <f>IF(Sample[[#This Row],[Ei]]=0,10,LOG(Sample[[#This Row],[Ei]]))</f>
        <v>-0.47712125471966244</v>
      </c>
      <c r="P161">
        <f>IF(Sample[[#This Row],[Ii]]=0,10,LOG(Sample[[#This Row],[Ii]]))</f>
        <v>0.47712125471966244</v>
      </c>
      <c r="Q161">
        <f>Kx-Sample[[#This Row],[Xp]]</f>
        <v>0</v>
      </c>
      <c r="R161">
        <f>Ky-Sample[[#This Row],[Yp]]</f>
        <v>-0.52287874528033762</v>
      </c>
      <c r="S161">
        <f>Kz-Sample[[#This Row],[Zp]]</f>
        <v>0.52287874528033762</v>
      </c>
      <c r="T161">
        <f>Sample[[#This Row],[Kpy]]*KSc-Sample[[#This Row],[KPz]]*KSb</f>
        <v>0</v>
      </c>
      <c r="U161">
        <f>-1*(Sample[[#This Row],[KPx]]*KSc-Sample[[#This Row],[KPz]]*KSa)</f>
        <v>0</v>
      </c>
      <c r="V161">
        <f>(Sample[[#This Row],[KPx]]*$R$2-Sample[[#This Row],[Kpy]]*KSa)</f>
        <v>0</v>
      </c>
      <c r="W161">
        <f>Sample[[#This Row],[Kpy]]*KTc-Sample[[#This Row],[KPz]]*KTb</f>
        <v>1.0457574905606752</v>
      </c>
      <c r="X161">
        <f>-1*(Sample[[#This Row],[KPx]]*KTc-Sample[[#This Row],[KPz]]*KTa)</f>
        <v>1.0457574905606752</v>
      </c>
      <c r="Y161">
        <f>(Sample[[#This Row],[KPx]]*KTb-Sample[[#This Row],[Kpy]]*KTa)</f>
        <v>1.0457574905606752</v>
      </c>
      <c r="Z161">
        <f>-Sample[[#This Row],[Xp]]*a+Sample[[#This Row],[Yp]]*b+Sample[[#This Row],[Zp]]*c_</f>
        <v>0</v>
      </c>
      <c r="AA161" s="8">
        <f>-IF(Sample[[#This Row],[Column2]]&gt;0,1,-1)*SQRT(Sample[[#This Row],[KPx''i]]^2+Sample[[#This Row],[KPx''j]]^2+Sample[[#This Row],[KPx''k]]^2)/Ksmag/Scale</f>
        <v>0</v>
      </c>
      <c r="AB161" s="1">
        <f>SQRT(Sample[[#This Row],[Kpy''i]]^2+Sample[[#This Row],[KPy''j]]^2+Sample[[#This Row],[KPy''k]]^2)/KTmag/Scale</f>
        <v>0.73946221305208049</v>
      </c>
    </row>
    <row r="162" spans="1:28" hidden="1" x14ac:dyDescent="0.25">
      <c r="A162" s="5">
        <v>157</v>
      </c>
      <c r="B162" s="13" t="s">
        <v>43</v>
      </c>
      <c r="C162" s="5"/>
      <c r="D162" s="5"/>
      <c r="E162">
        <v>10</v>
      </c>
      <c r="F162">
        <v>8</v>
      </c>
      <c r="G162">
        <v>1</v>
      </c>
      <c r="H162" s="11">
        <f>Sample[[#This Row],[C]]/Sample[[#This Row],[D]]</f>
        <v>0.8</v>
      </c>
      <c r="I162" s="11">
        <f>Sample[[#This Row],[A]]/Sample[[#This Row],[C]]</f>
        <v>0.125</v>
      </c>
      <c r="J162" s="11">
        <f>Sample[[#This Row],[D]]/Sample[[#This Row],[A]]</f>
        <v>10</v>
      </c>
      <c r="K162" s="11">
        <f>Sample[[#This Row],[A]]/Sample[[#This Row],[D]]</f>
        <v>0.1</v>
      </c>
      <c r="L162" s="11">
        <f>Sample[[#This Row],[D]]/Sample[[#This Row],[C]]</f>
        <v>1.25</v>
      </c>
      <c r="M162" s="11">
        <f>Sample[[#This Row],[C]]/Sample[[#This Row],[A]]</f>
        <v>8</v>
      </c>
      <c r="N162">
        <f>IF(Sample[[#This Row],[Ap]]=0,10,LOG(Sample[[#This Row],[Ap]]))</f>
        <v>-9.6910013008056392E-2</v>
      </c>
      <c r="O162">
        <f>IF(Sample[[#This Row],[Ei]]=0,10,LOG(Sample[[#This Row],[Ei]]))</f>
        <v>-0.90308998699194354</v>
      </c>
      <c r="P162">
        <f>IF(Sample[[#This Row],[Ii]]=0,10,LOG(Sample[[#This Row],[Ii]]))</f>
        <v>1</v>
      </c>
      <c r="Q162">
        <f>Kx-Sample[[#This Row],[Xp]]</f>
        <v>9.6910013008056392E-2</v>
      </c>
      <c r="R162">
        <f>Ky-Sample[[#This Row],[Yp]]</f>
        <v>-9.6910013008056461E-2</v>
      </c>
      <c r="S162">
        <f>Kz-Sample[[#This Row],[Zp]]</f>
        <v>0</v>
      </c>
      <c r="T162">
        <f>Sample[[#This Row],[Kpy]]*KSc-Sample[[#This Row],[KPz]]*KSb</f>
        <v>9.6910013008056461E-2</v>
      </c>
      <c r="U162">
        <f>-1*(Sample[[#This Row],[KPx]]*KSc-Sample[[#This Row],[KPz]]*KSa)</f>
        <v>9.6910013008056392E-2</v>
      </c>
      <c r="V162">
        <f>(Sample[[#This Row],[KPx]]*$R$2-Sample[[#This Row],[Kpy]]*KSa)</f>
        <v>9.6910013008056392E-2</v>
      </c>
      <c r="W162">
        <f>Sample[[#This Row],[Kpy]]*KTc-Sample[[#This Row],[KPz]]*KTb</f>
        <v>9.6910013008056461E-2</v>
      </c>
      <c r="X162">
        <f>-1*(Sample[[#This Row],[KPx]]*KTc-Sample[[#This Row],[KPz]]*KTa)</f>
        <v>9.6910013008056392E-2</v>
      </c>
      <c r="Y162">
        <f>(Sample[[#This Row],[KPx]]*KTb-Sample[[#This Row],[Kpy]]*KTa)</f>
        <v>9.6910013008056531E-2</v>
      </c>
      <c r="Z162">
        <f>-Sample[[#This Row],[Xp]]*a+Sample[[#This Row],[Yp]]*b+Sample[[#This Row],[Zp]]*c_</f>
        <v>0.19382002601611292</v>
      </c>
      <c r="AA162" s="8">
        <f>-IF(Sample[[#This Row],[Column2]]&gt;0,1,-1)*SQRT(Sample[[#This Row],[KPx''i]]^2+Sample[[#This Row],[KPx''j]]^2+Sample[[#This Row],[KPx''k]]^2)/Ksmag/Scale</f>
        <v>-0.11869004141810927</v>
      </c>
      <c r="AB162" s="1">
        <f>SQRT(Sample[[#This Row],[Kpy''i]]^2+Sample[[#This Row],[KPy''j]]^2+Sample[[#This Row],[KPy''k]]^2)/KTmag/Scale</f>
        <v>6.8525727362873268E-2</v>
      </c>
    </row>
    <row r="163" spans="1:28" hidden="1" x14ac:dyDescent="0.25">
      <c r="A163" s="5">
        <v>158</v>
      </c>
      <c r="B163" s="13" t="s">
        <v>43</v>
      </c>
      <c r="C163" s="5"/>
      <c r="D163" s="5"/>
      <c r="E163">
        <v>7</v>
      </c>
      <c r="F163">
        <v>5</v>
      </c>
      <c r="G163">
        <v>6</v>
      </c>
      <c r="H163" s="11">
        <f>Sample[[#This Row],[C]]/Sample[[#This Row],[D]]</f>
        <v>0.7142857142857143</v>
      </c>
      <c r="I163" s="11">
        <f>Sample[[#This Row],[A]]/Sample[[#This Row],[C]]</f>
        <v>1.2</v>
      </c>
      <c r="J163" s="11">
        <f>Sample[[#This Row],[D]]/Sample[[#This Row],[A]]</f>
        <v>1.1666666666666667</v>
      </c>
      <c r="K163" s="11">
        <f>Sample[[#This Row],[A]]/Sample[[#This Row],[D]]</f>
        <v>0.8571428571428571</v>
      </c>
      <c r="L163" s="11">
        <f>Sample[[#This Row],[D]]/Sample[[#This Row],[C]]</f>
        <v>1.4</v>
      </c>
      <c r="M163" s="11">
        <f>Sample[[#This Row],[C]]/Sample[[#This Row],[A]]</f>
        <v>0.83333333333333337</v>
      </c>
      <c r="N163">
        <f>IF(Sample[[#This Row],[Ap]]=0,10,LOG(Sample[[#This Row],[Ap]]))</f>
        <v>-0.14612803567823801</v>
      </c>
      <c r="O163">
        <f>IF(Sample[[#This Row],[Ei]]=0,10,LOG(Sample[[#This Row],[Ei]]))</f>
        <v>7.9181246047624818E-2</v>
      </c>
      <c r="P163">
        <f>IF(Sample[[#This Row],[Ii]]=0,10,LOG(Sample[[#This Row],[Ii]]))</f>
        <v>6.6946789630613221E-2</v>
      </c>
      <c r="Q163">
        <f>Kx-Sample[[#This Row],[Xp]]</f>
        <v>0.14612803567823801</v>
      </c>
      <c r="R163">
        <f>Ky-Sample[[#This Row],[Yp]]</f>
        <v>-1.0791812460476249</v>
      </c>
      <c r="S163">
        <f>Kz-Sample[[#This Row],[Zp]]</f>
        <v>0.93305321036938682</v>
      </c>
      <c r="T163">
        <f>Sample[[#This Row],[Kpy]]*KSc-Sample[[#This Row],[KPz]]*KSb</f>
        <v>0.14612803567823807</v>
      </c>
      <c r="U163">
        <f>-1*(Sample[[#This Row],[KPx]]*KSc-Sample[[#This Row],[KPz]]*KSa)</f>
        <v>0.14612803567823801</v>
      </c>
      <c r="V163">
        <f>(Sample[[#This Row],[KPx]]*$R$2-Sample[[#This Row],[Kpy]]*KSa)</f>
        <v>0.14612803567823801</v>
      </c>
      <c r="W163">
        <f>Sample[[#This Row],[Kpy]]*KTc-Sample[[#This Row],[KPz]]*KTb</f>
        <v>2.0122344564170116</v>
      </c>
      <c r="X163">
        <f>-1*(Sample[[#This Row],[KPx]]*KTc-Sample[[#This Row],[KPz]]*KTa)</f>
        <v>2.0122344564170116</v>
      </c>
      <c r="Y163">
        <f>(Sample[[#This Row],[KPx]]*KTb-Sample[[#This Row],[Kpy]]*KTa)</f>
        <v>2.0122344564170116</v>
      </c>
      <c r="Z163">
        <f>-Sample[[#This Row],[Xp]]*a+Sample[[#This Row],[Yp]]*b+Sample[[#This Row],[Zp]]*c_</f>
        <v>0.29225607135647608</v>
      </c>
      <c r="AA163" s="8">
        <f>-IF(Sample[[#This Row],[Column2]]&gt;0,1,-1)*SQRT(Sample[[#This Row],[KPx''i]]^2+Sample[[#This Row],[KPx''j]]^2+Sample[[#This Row],[KPx''k]]^2)/Ksmag/Scale</f>
        <v>-0.17896956226344915</v>
      </c>
      <c r="AB163" s="1">
        <f>SQRT(Sample[[#This Row],[Kpy''i]]^2+Sample[[#This Row],[KPy''j]]^2+Sample[[#This Row],[KPy''k]]^2)/KTmag/Scale</f>
        <v>1.4228646294696954</v>
      </c>
    </row>
    <row r="164" spans="1:28" hidden="1" x14ac:dyDescent="0.25">
      <c r="A164" s="5">
        <v>159</v>
      </c>
      <c r="B164" s="13" t="s">
        <v>43</v>
      </c>
      <c r="C164" s="5"/>
      <c r="D164" s="5"/>
      <c r="E164">
        <v>2</v>
      </c>
      <c r="F164">
        <v>2</v>
      </c>
      <c r="G164">
        <v>1</v>
      </c>
      <c r="H164" s="11">
        <f>Sample[[#This Row],[C]]/Sample[[#This Row],[D]]</f>
        <v>1</v>
      </c>
      <c r="I164" s="11">
        <f>Sample[[#This Row],[A]]/Sample[[#This Row],[C]]</f>
        <v>0.5</v>
      </c>
      <c r="J164" s="11">
        <f>Sample[[#This Row],[D]]/Sample[[#This Row],[A]]</f>
        <v>2</v>
      </c>
      <c r="K164" s="11">
        <f>Sample[[#This Row],[A]]/Sample[[#This Row],[D]]</f>
        <v>0.5</v>
      </c>
      <c r="L164" s="11">
        <f>Sample[[#This Row],[D]]/Sample[[#This Row],[C]]</f>
        <v>1</v>
      </c>
      <c r="M164" s="11">
        <f>Sample[[#This Row],[C]]/Sample[[#This Row],[A]]</f>
        <v>2</v>
      </c>
      <c r="N164">
        <f>IF(Sample[[#This Row],[Ap]]=0,10,LOG(Sample[[#This Row],[Ap]]))</f>
        <v>0</v>
      </c>
      <c r="O164">
        <f>IF(Sample[[#This Row],[Ei]]=0,10,LOG(Sample[[#This Row],[Ei]]))</f>
        <v>-0.3010299956639812</v>
      </c>
      <c r="P164">
        <f>IF(Sample[[#This Row],[Ii]]=0,10,LOG(Sample[[#This Row],[Ii]]))</f>
        <v>0.3010299956639812</v>
      </c>
      <c r="Q164">
        <f>Kx-Sample[[#This Row],[Xp]]</f>
        <v>0</v>
      </c>
      <c r="R164">
        <f>Ky-Sample[[#This Row],[Yp]]</f>
        <v>-0.69897000433601875</v>
      </c>
      <c r="S164">
        <f>Kz-Sample[[#This Row],[Zp]]</f>
        <v>0.69897000433601875</v>
      </c>
      <c r="T164">
        <f>Sample[[#This Row],[Kpy]]*KSc-Sample[[#This Row],[KPz]]*KSb</f>
        <v>0</v>
      </c>
      <c r="U164">
        <f>-1*(Sample[[#This Row],[KPx]]*KSc-Sample[[#This Row],[KPz]]*KSa)</f>
        <v>0</v>
      </c>
      <c r="V164">
        <f>(Sample[[#This Row],[KPx]]*$R$2-Sample[[#This Row],[Kpy]]*KSa)</f>
        <v>0</v>
      </c>
      <c r="W164">
        <f>Sample[[#This Row],[Kpy]]*KTc-Sample[[#This Row],[KPz]]*KTb</f>
        <v>1.3979400086720375</v>
      </c>
      <c r="X164">
        <f>-1*(Sample[[#This Row],[KPx]]*KTc-Sample[[#This Row],[KPz]]*KTa)</f>
        <v>1.3979400086720375</v>
      </c>
      <c r="Y164">
        <f>(Sample[[#This Row],[KPx]]*KTb-Sample[[#This Row],[Kpy]]*KTa)</f>
        <v>1.3979400086720375</v>
      </c>
      <c r="Z164">
        <f>-Sample[[#This Row],[Xp]]*a+Sample[[#This Row],[Yp]]*b+Sample[[#This Row],[Zp]]*c_</f>
        <v>0</v>
      </c>
      <c r="AA164" s="8">
        <f>-IF(Sample[[#This Row],[Column2]]&gt;0,1,-1)*SQRT(Sample[[#This Row],[KPx''i]]^2+Sample[[#This Row],[KPx''j]]^2+Sample[[#This Row],[KPx''k]]^2)/Ksmag/Scale</f>
        <v>0</v>
      </c>
      <c r="AB164" s="1">
        <f>SQRT(Sample[[#This Row],[Kpy''i]]^2+Sample[[#This Row],[KPy''j]]^2+Sample[[#This Row],[KPy''k]]^2)/KTmag/Scale</f>
        <v>0.98849285982397894</v>
      </c>
    </row>
    <row r="165" spans="1:28" hidden="1" x14ac:dyDescent="0.25">
      <c r="A165" s="5">
        <v>160</v>
      </c>
      <c r="B165" s="13" t="s">
        <v>43</v>
      </c>
      <c r="C165" s="5"/>
      <c r="D165" s="5"/>
      <c r="E165">
        <v>6</v>
      </c>
      <c r="F165">
        <v>8</v>
      </c>
      <c r="G165">
        <v>7</v>
      </c>
      <c r="H165" s="11">
        <f>Sample[[#This Row],[C]]/Sample[[#This Row],[D]]</f>
        <v>1.3333333333333333</v>
      </c>
      <c r="I165" s="11">
        <f>Sample[[#This Row],[A]]/Sample[[#This Row],[C]]</f>
        <v>0.875</v>
      </c>
      <c r="J165" s="11">
        <f>Sample[[#This Row],[D]]/Sample[[#This Row],[A]]</f>
        <v>0.8571428571428571</v>
      </c>
      <c r="K165" s="11">
        <f>Sample[[#This Row],[A]]/Sample[[#This Row],[D]]</f>
        <v>1.1666666666666667</v>
      </c>
      <c r="L165" s="11">
        <f>Sample[[#This Row],[D]]/Sample[[#This Row],[C]]</f>
        <v>0.75</v>
      </c>
      <c r="M165" s="11">
        <f>Sample[[#This Row],[C]]/Sample[[#This Row],[A]]</f>
        <v>1.1428571428571428</v>
      </c>
      <c r="N165">
        <f>IF(Sample[[#This Row],[Ap]]=0,10,LOG(Sample[[#This Row],[Ap]]))</f>
        <v>0.12493873660829993</v>
      </c>
      <c r="O165">
        <f>IF(Sample[[#This Row],[Ei]]=0,10,LOG(Sample[[#This Row],[Ei]]))</f>
        <v>-5.7991946977686754E-2</v>
      </c>
      <c r="P165">
        <f>IF(Sample[[#This Row],[Ii]]=0,10,LOG(Sample[[#This Row],[Ii]]))</f>
        <v>-6.6946789630613221E-2</v>
      </c>
      <c r="Q165">
        <f>Kx-Sample[[#This Row],[Xp]]</f>
        <v>-0.12493873660829993</v>
      </c>
      <c r="R165">
        <f>Ky-Sample[[#This Row],[Yp]]</f>
        <v>-0.94200805302231327</v>
      </c>
      <c r="S165">
        <f>Kz-Sample[[#This Row],[Zp]]</f>
        <v>1.0669467896306133</v>
      </c>
      <c r="T165">
        <f>Sample[[#This Row],[Kpy]]*KSc-Sample[[#This Row],[KPz]]*KSb</f>
        <v>-0.12493873660830002</v>
      </c>
      <c r="U165">
        <f>-1*(Sample[[#This Row],[KPx]]*KSc-Sample[[#This Row],[KPz]]*KSa)</f>
        <v>-0.12493873660829993</v>
      </c>
      <c r="V165">
        <f>(Sample[[#This Row],[KPx]]*$R$2-Sample[[#This Row],[Kpy]]*KSa)</f>
        <v>-0.12493873660829993</v>
      </c>
      <c r="W165">
        <f>Sample[[#This Row],[Kpy]]*KTc-Sample[[#This Row],[KPz]]*KTb</f>
        <v>2.0089548426529267</v>
      </c>
      <c r="X165">
        <f>-1*(Sample[[#This Row],[KPx]]*KTc-Sample[[#This Row],[KPz]]*KTa)</f>
        <v>2.0089548426529267</v>
      </c>
      <c r="Y165">
        <f>(Sample[[#This Row],[KPx]]*KTb-Sample[[#This Row],[Kpy]]*KTa)</f>
        <v>2.0089548426529267</v>
      </c>
      <c r="Z165">
        <f>-Sample[[#This Row],[Xp]]*a+Sample[[#This Row],[Yp]]*b+Sample[[#This Row],[Zp]]*c_</f>
        <v>-0.24987747321659995</v>
      </c>
      <c r="AA165" s="8">
        <f>-IF(Sample[[#This Row],[Column2]]&gt;0,1,-1)*SQRT(Sample[[#This Row],[KPx''i]]^2+Sample[[#This Row],[KPx''j]]^2+Sample[[#This Row],[KPx''k]]^2)/Ksmag/Scale</f>
        <v>0.15301807689915994</v>
      </c>
      <c r="AB165" s="1">
        <f>SQRT(Sample[[#This Row],[Kpy''i]]^2+Sample[[#This Row],[KPy''j]]^2+Sample[[#This Row],[KPy''k]]^2)/KTmag/Scale</f>
        <v>1.4205455923374382</v>
      </c>
    </row>
    <row r="166" spans="1:28" hidden="1" x14ac:dyDescent="0.25">
      <c r="A166" s="5">
        <v>161</v>
      </c>
      <c r="B166" s="13" t="s">
        <v>43</v>
      </c>
      <c r="C166" s="5"/>
      <c r="D166" s="5"/>
      <c r="E166">
        <v>6</v>
      </c>
      <c r="F166">
        <v>6</v>
      </c>
      <c r="G166">
        <v>8</v>
      </c>
      <c r="H166" s="11">
        <f>Sample[[#This Row],[C]]/Sample[[#This Row],[D]]</f>
        <v>1</v>
      </c>
      <c r="I166" s="11">
        <f>Sample[[#This Row],[A]]/Sample[[#This Row],[C]]</f>
        <v>1.3333333333333333</v>
      </c>
      <c r="J166" s="11">
        <f>Sample[[#This Row],[D]]/Sample[[#This Row],[A]]</f>
        <v>0.75</v>
      </c>
      <c r="K166" s="11">
        <f>Sample[[#This Row],[A]]/Sample[[#This Row],[D]]</f>
        <v>1.3333333333333333</v>
      </c>
      <c r="L166" s="11">
        <f>Sample[[#This Row],[D]]/Sample[[#This Row],[C]]</f>
        <v>1</v>
      </c>
      <c r="M166" s="11">
        <f>Sample[[#This Row],[C]]/Sample[[#This Row],[A]]</f>
        <v>0.75</v>
      </c>
      <c r="N166">
        <f>IF(Sample[[#This Row],[Ap]]=0,10,LOG(Sample[[#This Row],[Ap]]))</f>
        <v>0</v>
      </c>
      <c r="O166">
        <f>IF(Sample[[#This Row],[Ei]]=0,10,LOG(Sample[[#This Row],[Ei]]))</f>
        <v>0.12493873660829993</v>
      </c>
      <c r="P166">
        <f>IF(Sample[[#This Row],[Ii]]=0,10,LOG(Sample[[#This Row],[Ii]]))</f>
        <v>-0.12493873660829995</v>
      </c>
      <c r="Q166">
        <f>Kx-Sample[[#This Row],[Xp]]</f>
        <v>0</v>
      </c>
      <c r="R166">
        <f>Ky-Sample[[#This Row],[Yp]]</f>
        <v>-1.1249387366082999</v>
      </c>
      <c r="S166">
        <f>Kz-Sample[[#This Row],[Zp]]</f>
        <v>1.1249387366082999</v>
      </c>
      <c r="T166">
        <f>Sample[[#This Row],[Kpy]]*KSc-Sample[[#This Row],[KPz]]*KSb</f>
        <v>0</v>
      </c>
      <c r="U166">
        <f>-1*(Sample[[#This Row],[KPx]]*KSc-Sample[[#This Row],[KPz]]*KSa)</f>
        <v>0</v>
      </c>
      <c r="V166">
        <f>(Sample[[#This Row],[KPx]]*$R$2-Sample[[#This Row],[Kpy]]*KSa)</f>
        <v>0</v>
      </c>
      <c r="W166">
        <f>Sample[[#This Row],[Kpy]]*KTc-Sample[[#This Row],[KPz]]*KTb</f>
        <v>2.2498774732165998</v>
      </c>
      <c r="X166">
        <f>-1*(Sample[[#This Row],[KPx]]*KTc-Sample[[#This Row],[KPz]]*KTa)</f>
        <v>2.2498774732165998</v>
      </c>
      <c r="Y166">
        <f>(Sample[[#This Row],[KPx]]*KTb-Sample[[#This Row],[Kpy]]*KTa)</f>
        <v>2.2498774732165998</v>
      </c>
      <c r="Z166">
        <f>-Sample[[#This Row],[Xp]]*a+Sample[[#This Row],[Yp]]*b+Sample[[#This Row],[Zp]]*c_</f>
        <v>0</v>
      </c>
      <c r="AA166" s="8">
        <f>-IF(Sample[[#This Row],[Column2]]&gt;0,1,-1)*SQRT(Sample[[#This Row],[KPx''i]]^2+Sample[[#This Row],[KPx''j]]^2+Sample[[#This Row],[KPx''k]]^2)/Ksmag/Scale</f>
        <v>0</v>
      </c>
      <c r="AB166" s="1">
        <f>SQRT(Sample[[#This Row],[Kpy''i]]^2+Sample[[#This Row],[KPy''j]]^2+Sample[[#This Row],[KPy''k]]^2)/KTmag/Scale</f>
        <v>1.5909036181503129</v>
      </c>
    </row>
    <row r="167" spans="1:28" hidden="1" x14ac:dyDescent="0.25">
      <c r="A167" s="5">
        <v>162</v>
      </c>
      <c r="B167" s="13" t="s">
        <v>43</v>
      </c>
      <c r="C167" s="5"/>
      <c r="D167" s="5"/>
      <c r="E167">
        <v>8</v>
      </c>
      <c r="F167">
        <v>2</v>
      </c>
      <c r="G167">
        <v>4</v>
      </c>
      <c r="H167" s="11">
        <f>Sample[[#This Row],[C]]/Sample[[#This Row],[D]]</f>
        <v>0.25</v>
      </c>
      <c r="I167" s="11">
        <f>Sample[[#This Row],[A]]/Sample[[#This Row],[C]]</f>
        <v>2</v>
      </c>
      <c r="J167" s="11">
        <f>Sample[[#This Row],[D]]/Sample[[#This Row],[A]]</f>
        <v>2</v>
      </c>
      <c r="K167" s="11">
        <f>Sample[[#This Row],[A]]/Sample[[#This Row],[D]]</f>
        <v>0.5</v>
      </c>
      <c r="L167" s="11">
        <f>Sample[[#This Row],[D]]/Sample[[#This Row],[C]]</f>
        <v>4</v>
      </c>
      <c r="M167" s="11">
        <f>Sample[[#This Row],[C]]/Sample[[#This Row],[A]]</f>
        <v>0.5</v>
      </c>
      <c r="N167">
        <f>IF(Sample[[#This Row],[Ap]]=0,10,LOG(Sample[[#This Row],[Ap]]))</f>
        <v>-0.6020599913279624</v>
      </c>
      <c r="O167">
        <f>IF(Sample[[#This Row],[Ei]]=0,10,LOG(Sample[[#This Row],[Ei]]))</f>
        <v>0.3010299956639812</v>
      </c>
      <c r="P167">
        <f>IF(Sample[[#This Row],[Ii]]=0,10,LOG(Sample[[#This Row],[Ii]]))</f>
        <v>0.3010299956639812</v>
      </c>
      <c r="Q167">
        <f>Kx-Sample[[#This Row],[Xp]]</f>
        <v>0.6020599913279624</v>
      </c>
      <c r="R167">
        <f>Ky-Sample[[#This Row],[Yp]]</f>
        <v>-1.3010299956639813</v>
      </c>
      <c r="S167">
        <f>Kz-Sample[[#This Row],[Zp]]</f>
        <v>0.69897000433601875</v>
      </c>
      <c r="T167">
        <f>Sample[[#This Row],[Kpy]]*KSc-Sample[[#This Row],[KPz]]*KSb</f>
        <v>0.60205999132796251</v>
      </c>
      <c r="U167">
        <f>-1*(Sample[[#This Row],[KPx]]*KSc-Sample[[#This Row],[KPz]]*KSa)</f>
        <v>0.6020599913279624</v>
      </c>
      <c r="V167">
        <f>(Sample[[#This Row],[KPx]]*$R$2-Sample[[#This Row],[Kpy]]*KSa)</f>
        <v>0.6020599913279624</v>
      </c>
      <c r="W167">
        <f>Sample[[#This Row],[Kpy]]*KTc-Sample[[#This Row],[KPz]]*KTb</f>
        <v>2</v>
      </c>
      <c r="X167">
        <f>-1*(Sample[[#This Row],[KPx]]*KTc-Sample[[#This Row],[KPz]]*KTa)</f>
        <v>2</v>
      </c>
      <c r="Y167">
        <f>(Sample[[#This Row],[KPx]]*KTb-Sample[[#This Row],[Kpy]]*KTa)</f>
        <v>2</v>
      </c>
      <c r="Z167">
        <f>-Sample[[#This Row],[Xp]]*a+Sample[[#This Row],[Yp]]*b+Sample[[#This Row],[Zp]]*c_</f>
        <v>1.2041199826559248</v>
      </c>
      <c r="AA167" s="8">
        <f>-IF(Sample[[#This Row],[Column2]]&gt;0,1,-1)*SQRT(Sample[[#This Row],[KPx''i]]^2+Sample[[#This Row],[KPx''j]]^2+Sample[[#This Row],[KPx''k]]^2)/Ksmag/Scale</f>
        <v>-0.73736988664898662</v>
      </c>
      <c r="AB167" s="1">
        <f>SQRT(Sample[[#This Row],[Kpy''i]]^2+Sample[[#This Row],[KPy''j]]^2+Sample[[#This Row],[KPy''k]]^2)/KTmag/Scale</f>
        <v>1.4142135623730951</v>
      </c>
    </row>
    <row r="168" spans="1:28" hidden="1" x14ac:dyDescent="0.25">
      <c r="A168" s="5">
        <v>163</v>
      </c>
      <c r="B168" s="13" t="s">
        <v>43</v>
      </c>
      <c r="C168" s="5"/>
      <c r="D168" s="5"/>
      <c r="E168">
        <v>8</v>
      </c>
      <c r="F168">
        <v>4</v>
      </c>
      <c r="G168">
        <v>1</v>
      </c>
      <c r="H168" s="11">
        <f>Sample[[#This Row],[C]]/Sample[[#This Row],[D]]</f>
        <v>0.5</v>
      </c>
      <c r="I168" s="11">
        <f>Sample[[#This Row],[A]]/Sample[[#This Row],[C]]</f>
        <v>0.25</v>
      </c>
      <c r="J168" s="11">
        <f>Sample[[#This Row],[D]]/Sample[[#This Row],[A]]</f>
        <v>8</v>
      </c>
      <c r="K168" s="11">
        <f>Sample[[#This Row],[A]]/Sample[[#This Row],[D]]</f>
        <v>0.125</v>
      </c>
      <c r="L168" s="11">
        <f>Sample[[#This Row],[D]]/Sample[[#This Row],[C]]</f>
        <v>2</v>
      </c>
      <c r="M168" s="11">
        <f>Sample[[#This Row],[C]]/Sample[[#This Row],[A]]</f>
        <v>4</v>
      </c>
      <c r="N168">
        <f>IF(Sample[[#This Row],[Ap]]=0,10,LOG(Sample[[#This Row],[Ap]]))</f>
        <v>-0.3010299956639812</v>
      </c>
      <c r="O168">
        <f>IF(Sample[[#This Row],[Ei]]=0,10,LOG(Sample[[#This Row],[Ei]]))</f>
        <v>-0.6020599913279624</v>
      </c>
      <c r="P168">
        <f>IF(Sample[[#This Row],[Ii]]=0,10,LOG(Sample[[#This Row],[Ii]]))</f>
        <v>0.90308998699194354</v>
      </c>
      <c r="Q168">
        <f>Kx-Sample[[#This Row],[Xp]]</f>
        <v>0.3010299956639812</v>
      </c>
      <c r="R168">
        <f>Ky-Sample[[#This Row],[Yp]]</f>
        <v>-0.3979400086720376</v>
      </c>
      <c r="S168">
        <f>Kz-Sample[[#This Row],[Zp]]</f>
        <v>9.6910013008056461E-2</v>
      </c>
      <c r="T168">
        <f>Sample[[#This Row],[Kpy]]*KSc-Sample[[#This Row],[KPz]]*KSb</f>
        <v>0.30102999566398114</v>
      </c>
      <c r="U168">
        <f>-1*(Sample[[#This Row],[KPx]]*KSc-Sample[[#This Row],[KPz]]*KSa)</f>
        <v>0.3010299956639812</v>
      </c>
      <c r="V168">
        <f>(Sample[[#This Row],[KPx]]*$R$2-Sample[[#This Row],[Kpy]]*KSa)</f>
        <v>0.3010299956639812</v>
      </c>
      <c r="W168">
        <f>Sample[[#This Row],[Kpy]]*KTc-Sample[[#This Row],[KPz]]*KTb</f>
        <v>0.49485002168009407</v>
      </c>
      <c r="X168">
        <f>-1*(Sample[[#This Row],[KPx]]*KTc-Sample[[#This Row],[KPz]]*KTa)</f>
        <v>0.49485002168009412</v>
      </c>
      <c r="Y168">
        <f>(Sample[[#This Row],[KPx]]*KTb-Sample[[#This Row],[Kpy]]*KTa)</f>
        <v>0.49485002168009401</v>
      </c>
      <c r="Z168">
        <f>-Sample[[#This Row],[Xp]]*a+Sample[[#This Row],[Yp]]*b+Sample[[#This Row],[Zp]]*c_</f>
        <v>0.60205999132796229</v>
      </c>
      <c r="AA168" s="8">
        <f>-IF(Sample[[#This Row],[Column2]]&gt;0,1,-1)*SQRT(Sample[[#This Row],[KPx''i]]^2+Sample[[#This Row],[KPx''j]]^2+Sample[[#This Row],[KPx''k]]^2)/Ksmag/Scale</f>
        <v>-0.36868494332449325</v>
      </c>
      <c r="AB168" s="1">
        <f>SQRT(Sample[[#This Row],[Kpy''i]]^2+Sample[[#This Row],[KPy''j]]^2+Sample[[#This Row],[KPy''k]]^2)/KTmag/Scale</f>
        <v>0.34991180600030458</v>
      </c>
    </row>
    <row r="169" spans="1:28" hidden="1" x14ac:dyDescent="0.25">
      <c r="A169" s="5">
        <v>164</v>
      </c>
      <c r="B169" s="13" t="s">
        <v>43</v>
      </c>
      <c r="C169" s="5"/>
      <c r="D169" s="5"/>
      <c r="E169">
        <v>5</v>
      </c>
      <c r="F169">
        <v>1</v>
      </c>
      <c r="G169">
        <v>1</v>
      </c>
      <c r="H169" s="11">
        <f>Sample[[#This Row],[C]]/Sample[[#This Row],[D]]</f>
        <v>0.2</v>
      </c>
      <c r="I169" s="11">
        <f>Sample[[#This Row],[A]]/Sample[[#This Row],[C]]</f>
        <v>1</v>
      </c>
      <c r="J169" s="11">
        <f>Sample[[#This Row],[D]]/Sample[[#This Row],[A]]</f>
        <v>5</v>
      </c>
      <c r="K169" s="11">
        <f>Sample[[#This Row],[A]]/Sample[[#This Row],[D]]</f>
        <v>0.2</v>
      </c>
      <c r="L169" s="11">
        <f>Sample[[#This Row],[D]]/Sample[[#This Row],[C]]</f>
        <v>5</v>
      </c>
      <c r="M169" s="11">
        <f>Sample[[#This Row],[C]]/Sample[[#This Row],[A]]</f>
        <v>1</v>
      </c>
      <c r="N169">
        <f>IF(Sample[[#This Row],[Ap]]=0,10,LOG(Sample[[#This Row],[Ap]]))</f>
        <v>-0.69897000433601875</v>
      </c>
      <c r="O169">
        <f>IF(Sample[[#This Row],[Ei]]=0,10,LOG(Sample[[#This Row],[Ei]]))</f>
        <v>0</v>
      </c>
      <c r="P169">
        <f>IF(Sample[[#This Row],[Ii]]=0,10,LOG(Sample[[#This Row],[Ii]]))</f>
        <v>0.69897000433601886</v>
      </c>
      <c r="Q169">
        <f>Kx-Sample[[#This Row],[Xp]]</f>
        <v>0.69897000433601875</v>
      </c>
      <c r="R169">
        <f>Ky-Sample[[#This Row],[Yp]]</f>
        <v>-1</v>
      </c>
      <c r="S169">
        <f>Kz-Sample[[#This Row],[Zp]]</f>
        <v>0.30102999566398114</v>
      </c>
      <c r="T169">
        <f>Sample[[#This Row],[Kpy]]*KSc-Sample[[#This Row],[KPz]]*KSb</f>
        <v>0.69897000433601886</v>
      </c>
      <c r="U169">
        <f>-1*(Sample[[#This Row],[KPx]]*KSc-Sample[[#This Row],[KPz]]*KSa)</f>
        <v>0.69897000433601875</v>
      </c>
      <c r="V169">
        <f>(Sample[[#This Row],[KPx]]*$R$2-Sample[[#This Row],[Kpy]]*KSa)</f>
        <v>0.69897000433601875</v>
      </c>
      <c r="W169">
        <f>Sample[[#This Row],[Kpy]]*KTc-Sample[[#This Row],[KPz]]*KTb</f>
        <v>1.3010299956639813</v>
      </c>
      <c r="X169">
        <f>-1*(Sample[[#This Row],[KPx]]*KTc-Sample[[#This Row],[KPz]]*KTa)</f>
        <v>1.301029995663981</v>
      </c>
      <c r="Y169">
        <f>(Sample[[#This Row],[KPx]]*KTb-Sample[[#This Row],[Kpy]]*KTa)</f>
        <v>1.3010299956639813</v>
      </c>
      <c r="Z169">
        <f>-Sample[[#This Row],[Xp]]*a+Sample[[#This Row],[Yp]]*b+Sample[[#This Row],[Zp]]*c_</f>
        <v>1.3979400086720377</v>
      </c>
      <c r="AA169" s="8">
        <f>-IF(Sample[[#This Row],[Column2]]&gt;0,1,-1)*SQRT(Sample[[#This Row],[KPx''i]]^2+Sample[[#This Row],[KPx''j]]^2+Sample[[#This Row],[KPx''k]]^2)/Ksmag/Scale</f>
        <v>-0.85605992806709574</v>
      </c>
      <c r="AB169" s="1">
        <f>SQRT(Sample[[#This Row],[Kpy''i]]^2+Sample[[#This Row],[KPy''j]]^2+Sample[[#This Row],[KPy''k]]^2)/KTmag/Scale</f>
        <v>0.91996713246110573</v>
      </c>
    </row>
    <row r="170" spans="1:28" hidden="1" x14ac:dyDescent="0.25">
      <c r="A170" s="5">
        <v>165</v>
      </c>
      <c r="B170" s="13" t="s">
        <v>43</v>
      </c>
      <c r="C170" s="5"/>
      <c r="D170" s="5"/>
      <c r="E170">
        <v>8</v>
      </c>
      <c r="F170">
        <v>1</v>
      </c>
      <c r="G170">
        <v>8</v>
      </c>
      <c r="H170" s="11">
        <f>Sample[[#This Row],[C]]/Sample[[#This Row],[D]]</f>
        <v>0.125</v>
      </c>
      <c r="I170" s="11">
        <f>Sample[[#This Row],[A]]/Sample[[#This Row],[C]]</f>
        <v>8</v>
      </c>
      <c r="J170" s="11">
        <f>Sample[[#This Row],[D]]/Sample[[#This Row],[A]]</f>
        <v>1</v>
      </c>
      <c r="K170" s="11">
        <f>Sample[[#This Row],[A]]/Sample[[#This Row],[D]]</f>
        <v>1</v>
      </c>
      <c r="L170" s="11">
        <f>Sample[[#This Row],[D]]/Sample[[#This Row],[C]]</f>
        <v>8</v>
      </c>
      <c r="M170" s="11">
        <f>Sample[[#This Row],[C]]/Sample[[#This Row],[A]]</f>
        <v>0.125</v>
      </c>
      <c r="N170">
        <f>IF(Sample[[#This Row],[Ap]]=0,10,LOG(Sample[[#This Row],[Ap]]))</f>
        <v>-0.90308998699194354</v>
      </c>
      <c r="O170">
        <f>IF(Sample[[#This Row],[Ei]]=0,10,LOG(Sample[[#This Row],[Ei]]))</f>
        <v>0.90308998699194354</v>
      </c>
      <c r="P170">
        <f>IF(Sample[[#This Row],[Ii]]=0,10,LOG(Sample[[#This Row],[Ii]]))</f>
        <v>0</v>
      </c>
      <c r="Q170">
        <f>Kx-Sample[[#This Row],[Xp]]</f>
        <v>0.90308998699194354</v>
      </c>
      <c r="R170">
        <f>Ky-Sample[[#This Row],[Yp]]</f>
        <v>-1.9030899869919435</v>
      </c>
      <c r="S170">
        <f>Kz-Sample[[#This Row],[Zp]]</f>
        <v>1</v>
      </c>
      <c r="T170">
        <f>Sample[[#This Row],[Kpy]]*KSc-Sample[[#This Row],[KPz]]*KSb</f>
        <v>0.90308998699194354</v>
      </c>
      <c r="U170">
        <f>-1*(Sample[[#This Row],[KPx]]*KSc-Sample[[#This Row],[KPz]]*KSa)</f>
        <v>0.90308998699194354</v>
      </c>
      <c r="V170">
        <f>(Sample[[#This Row],[KPx]]*$R$2-Sample[[#This Row],[Kpy]]*KSa)</f>
        <v>0.90308998699194354</v>
      </c>
      <c r="W170">
        <f>Sample[[#This Row],[Kpy]]*KTc-Sample[[#This Row],[KPz]]*KTb</f>
        <v>2.9030899869919438</v>
      </c>
      <c r="X170">
        <f>-1*(Sample[[#This Row],[KPx]]*KTc-Sample[[#This Row],[KPz]]*KTa)</f>
        <v>2.9030899869919438</v>
      </c>
      <c r="Y170">
        <f>(Sample[[#This Row],[KPx]]*KTb-Sample[[#This Row],[Kpy]]*KTa)</f>
        <v>2.9030899869919438</v>
      </c>
      <c r="Z170">
        <f>-Sample[[#This Row],[Xp]]*a+Sample[[#This Row],[Yp]]*b+Sample[[#This Row],[Zp]]*c_</f>
        <v>1.8061799739838871</v>
      </c>
      <c r="AA170" s="8">
        <f>-IF(Sample[[#This Row],[Column2]]&gt;0,1,-1)*SQRT(Sample[[#This Row],[KPx''i]]^2+Sample[[#This Row],[KPx''j]]^2+Sample[[#This Row],[KPx''k]]^2)/Ksmag/Scale</f>
        <v>-1.1060548299734796</v>
      </c>
      <c r="AB170" s="1">
        <f>SQRT(Sample[[#This Row],[Kpy''i]]^2+Sample[[#This Row],[KPy''j]]^2+Sample[[#This Row],[KPy''k]]^2)/KTmag/Scale</f>
        <v>2.0527946161967696</v>
      </c>
    </row>
    <row r="171" spans="1:28" hidden="1" x14ac:dyDescent="0.25">
      <c r="A171" s="5">
        <v>166</v>
      </c>
      <c r="B171" s="13" t="s">
        <v>43</v>
      </c>
      <c r="C171" s="5"/>
      <c r="D171" s="5"/>
      <c r="E171">
        <v>5</v>
      </c>
      <c r="F171">
        <v>10</v>
      </c>
      <c r="G171">
        <v>8</v>
      </c>
      <c r="H171" s="11">
        <f>Sample[[#This Row],[C]]/Sample[[#This Row],[D]]</f>
        <v>2</v>
      </c>
      <c r="I171" s="11">
        <f>Sample[[#This Row],[A]]/Sample[[#This Row],[C]]</f>
        <v>0.8</v>
      </c>
      <c r="J171" s="11">
        <f>Sample[[#This Row],[D]]/Sample[[#This Row],[A]]</f>
        <v>0.625</v>
      </c>
      <c r="K171" s="11">
        <f>Sample[[#This Row],[A]]/Sample[[#This Row],[D]]</f>
        <v>1.6</v>
      </c>
      <c r="L171" s="11">
        <f>Sample[[#This Row],[D]]/Sample[[#This Row],[C]]</f>
        <v>0.5</v>
      </c>
      <c r="M171" s="11">
        <f>Sample[[#This Row],[C]]/Sample[[#This Row],[A]]</f>
        <v>1.25</v>
      </c>
      <c r="N171">
        <f>IF(Sample[[#This Row],[Ap]]=0,10,LOG(Sample[[#This Row],[Ap]]))</f>
        <v>0.3010299956639812</v>
      </c>
      <c r="O171">
        <f>IF(Sample[[#This Row],[Ei]]=0,10,LOG(Sample[[#This Row],[Ei]]))</f>
        <v>-9.6910013008056392E-2</v>
      </c>
      <c r="P171">
        <f>IF(Sample[[#This Row],[Ii]]=0,10,LOG(Sample[[#This Row],[Ii]]))</f>
        <v>-0.20411998265592479</v>
      </c>
      <c r="Q171">
        <f>Kx-Sample[[#This Row],[Xp]]</f>
        <v>-0.3010299956639812</v>
      </c>
      <c r="R171">
        <f>Ky-Sample[[#This Row],[Yp]]</f>
        <v>-0.90308998699194365</v>
      </c>
      <c r="S171">
        <f>Kz-Sample[[#This Row],[Zp]]</f>
        <v>1.2041199826559248</v>
      </c>
      <c r="T171">
        <f>Sample[[#This Row],[Kpy]]*KSc-Sample[[#This Row],[KPz]]*KSb</f>
        <v>-0.30102999566398114</v>
      </c>
      <c r="U171">
        <f>-1*(Sample[[#This Row],[KPx]]*KSc-Sample[[#This Row],[KPz]]*KSa)</f>
        <v>-0.3010299956639812</v>
      </c>
      <c r="V171">
        <f>(Sample[[#This Row],[KPx]]*$R$2-Sample[[#This Row],[Kpy]]*KSa)</f>
        <v>-0.3010299956639812</v>
      </c>
      <c r="W171">
        <f>Sample[[#This Row],[Kpy]]*KTc-Sample[[#This Row],[KPz]]*KTb</f>
        <v>2.1072099696478683</v>
      </c>
      <c r="X171">
        <f>-1*(Sample[[#This Row],[KPx]]*KTc-Sample[[#This Row],[KPz]]*KTa)</f>
        <v>2.1072099696478683</v>
      </c>
      <c r="Y171">
        <f>(Sample[[#This Row],[KPx]]*KTb-Sample[[#This Row],[Kpy]]*KTa)</f>
        <v>2.1072099696478683</v>
      </c>
      <c r="Z171">
        <f>-Sample[[#This Row],[Xp]]*a+Sample[[#This Row],[Yp]]*b+Sample[[#This Row],[Zp]]*c_</f>
        <v>-0.6020599913279624</v>
      </c>
      <c r="AA171" s="8">
        <f>-IF(Sample[[#This Row],[Column2]]&gt;0,1,-1)*SQRT(Sample[[#This Row],[KPx''i]]^2+Sample[[#This Row],[KPx''j]]^2+Sample[[#This Row],[KPx''k]]^2)/Ksmag/Scale</f>
        <v>0.36868494332449325</v>
      </c>
      <c r="AB171" s="1">
        <f>SQRT(Sample[[#This Row],[Kpy''i]]^2+Sample[[#This Row],[KPy''j]]^2+Sample[[#This Row],[KPy''k]]^2)/KTmag/Scale</f>
        <v>1.4900224589219069</v>
      </c>
    </row>
    <row r="172" spans="1:28" hidden="1" x14ac:dyDescent="0.25">
      <c r="A172" s="5">
        <v>167</v>
      </c>
      <c r="B172" s="13" t="s">
        <v>43</v>
      </c>
      <c r="C172" s="5"/>
      <c r="D172" s="5"/>
      <c r="E172">
        <v>1</v>
      </c>
      <c r="F172">
        <v>1</v>
      </c>
      <c r="G172">
        <v>7</v>
      </c>
      <c r="H172" s="11">
        <f>Sample[[#This Row],[C]]/Sample[[#This Row],[D]]</f>
        <v>1</v>
      </c>
      <c r="I172" s="11">
        <f>Sample[[#This Row],[A]]/Sample[[#This Row],[C]]</f>
        <v>7</v>
      </c>
      <c r="J172" s="11">
        <f>Sample[[#This Row],[D]]/Sample[[#This Row],[A]]</f>
        <v>0.14285714285714285</v>
      </c>
      <c r="K172" s="11">
        <f>Sample[[#This Row],[A]]/Sample[[#This Row],[D]]</f>
        <v>7</v>
      </c>
      <c r="L172" s="11">
        <f>Sample[[#This Row],[D]]/Sample[[#This Row],[C]]</f>
        <v>1</v>
      </c>
      <c r="M172" s="11">
        <f>Sample[[#This Row],[C]]/Sample[[#This Row],[A]]</f>
        <v>0.14285714285714285</v>
      </c>
      <c r="N172">
        <f>IF(Sample[[#This Row],[Ap]]=0,10,LOG(Sample[[#This Row],[Ap]]))</f>
        <v>0</v>
      </c>
      <c r="O172">
        <f>IF(Sample[[#This Row],[Ei]]=0,10,LOG(Sample[[#This Row],[Ei]]))</f>
        <v>0.84509804001425681</v>
      </c>
      <c r="P172">
        <f>IF(Sample[[#This Row],[Ii]]=0,10,LOG(Sample[[#This Row],[Ii]]))</f>
        <v>-0.84509804001425681</v>
      </c>
      <c r="Q172">
        <f>Kx-Sample[[#This Row],[Xp]]</f>
        <v>0</v>
      </c>
      <c r="R172">
        <f>Ky-Sample[[#This Row],[Yp]]</f>
        <v>-1.8450980400142569</v>
      </c>
      <c r="S172">
        <f>Kz-Sample[[#This Row],[Zp]]</f>
        <v>1.8450980400142569</v>
      </c>
      <c r="T172">
        <f>Sample[[#This Row],[Kpy]]*KSc-Sample[[#This Row],[KPz]]*KSb</f>
        <v>0</v>
      </c>
      <c r="U172">
        <f>-1*(Sample[[#This Row],[KPx]]*KSc-Sample[[#This Row],[KPz]]*KSa)</f>
        <v>0</v>
      </c>
      <c r="V172">
        <f>(Sample[[#This Row],[KPx]]*$R$2-Sample[[#This Row],[Kpy]]*KSa)</f>
        <v>0</v>
      </c>
      <c r="W172">
        <f>Sample[[#This Row],[Kpy]]*KTc-Sample[[#This Row],[KPz]]*KTb</f>
        <v>3.6901960800285138</v>
      </c>
      <c r="X172">
        <f>-1*(Sample[[#This Row],[KPx]]*KTc-Sample[[#This Row],[KPz]]*KTa)</f>
        <v>3.6901960800285138</v>
      </c>
      <c r="Y172">
        <f>(Sample[[#This Row],[KPx]]*KTb-Sample[[#This Row],[Kpy]]*KTa)</f>
        <v>3.6901960800285138</v>
      </c>
      <c r="Z172">
        <f>-Sample[[#This Row],[Xp]]*a+Sample[[#This Row],[Yp]]*b+Sample[[#This Row],[Zp]]*c_</f>
        <v>0</v>
      </c>
      <c r="AA172" s="8">
        <f>-IF(Sample[[#This Row],[Column2]]&gt;0,1,-1)*SQRT(Sample[[#This Row],[KPx''i]]^2+Sample[[#This Row],[KPx''j]]^2+Sample[[#This Row],[KPx''k]]^2)/Ksmag/Scale</f>
        <v>0</v>
      </c>
      <c r="AB172" s="1">
        <f>SQRT(Sample[[#This Row],[Kpy''i]]^2+Sample[[#This Row],[KPy''j]]^2+Sample[[#This Row],[KPy''k]]^2)/KTmag/Scale</f>
        <v>2.6093626720961778</v>
      </c>
    </row>
    <row r="173" spans="1:28" hidden="1" x14ac:dyDescent="0.25">
      <c r="A173" s="5">
        <v>168</v>
      </c>
      <c r="B173" s="13" t="s">
        <v>43</v>
      </c>
      <c r="C173" s="5"/>
      <c r="D173" s="5"/>
      <c r="E173">
        <v>4</v>
      </c>
      <c r="F173">
        <v>6</v>
      </c>
      <c r="G173">
        <v>7</v>
      </c>
      <c r="H173" s="11">
        <f>Sample[[#This Row],[C]]/Sample[[#This Row],[D]]</f>
        <v>1.5</v>
      </c>
      <c r="I173" s="11">
        <f>Sample[[#This Row],[A]]/Sample[[#This Row],[C]]</f>
        <v>1.1666666666666667</v>
      </c>
      <c r="J173" s="11">
        <f>Sample[[#This Row],[D]]/Sample[[#This Row],[A]]</f>
        <v>0.5714285714285714</v>
      </c>
      <c r="K173" s="11">
        <f>Sample[[#This Row],[A]]/Sample[[#This Row],[D]]</f>
        <v>1.75</v>
      </c>
      <c r="L173" s="11">
        <f>Sample[[#This Row],[D]]/Sample[[#This Row],[C]]</f>
        <v>0.66666666666666663</v>
      </c>
      <c r="M173" s="11">
        <f>Sample[[#This Row],[C]]/Sample[[#This Row],[A]]</f>
        <v>0.8571428571428571</v>
      </c>
      <c r="N173">
        <f>IF(Sample[[#This Row],[Ap]]=0,10,LOG(Sample[[#This Row],[Ap]]))</f>
        <v>0.17609125905568124</v>
      </c>
      <c r="O173">
        <f>IF(Sample[[#This Row],[Ei]]=0,10,LOG(Sample[[#This Row],[Ei]]))</f>
        <v>6.6946789630613221E-2</v>
      </c>
      <c r="P173">
        <f>IF(Sample[[#This Row],[Ii]]=0,10,LOG(Sample[[#This Row],[Ii]]))</f>
        <v>-0.24303804868629447</v>
      </c>
      <c r="Q173">
        <f>Kx-Sample[[#This Row],[Xp]]</f>
        <v>-0.17609125905568124</v>
      </c>
      <c r="R173">
        <f>Ky-Sample[[#This Row],[Yp]]</f>
        <v>-1.0669467896306133</v>
      </c>
      <c r="S173">
        <f>Kz-Sample[[#This Row],[Zp]]</f>
        <v>1.2430380486862944</v>
      </c>
      <c r="T173">
        <f>Sample[[#This Row],[Kpy]]*KSc-Sample[[#This Row],[KPz]]*KSb</f>
        <v>-0.17609125905568113</v>
      </c>
      <c r="U173">
        <f>-1*(Sample[[#This Row],[KPx]]*KSc-Sample[[#This Row],[KPz]]*KSa)</f>
        <v>-0.17609125905568124</v>
      </c>
      <c r="V173">
        <f>(Sample[[#This Row],[KPx]]*$R$2-Sample[[#This Row],[Kpy]]*KSa)</f>
        <v>-0.17609125905568124</v>
      </c>
      <c r="W173">
        <f>Sample[[#This Row],[Kpy]]*KTc-Sample[[#This Row],[KPz]]*KTb</f>
        <v>2.3099848383169075</v>
      </c>
      <c r="X173">
        <f>-1*(Sample[[#This Row],[KPx]]*KTc-Sample[[#This Row],[KPz]]*KTa)</f>
        <v>2.3099848383169075</v>
      </c>
      <c r="Y173">
        <f>(Sample[[#This Row],[KPx]]*KTb-Sample[[#This Row],[Kpy]]*KTa)</f>
        <v>2.3099848383169079</v>
      </c>
      <c r="Z173">
        <f>-Sample[[#This Row],[Xp]]*a+Sample[[#This Row],[Yp]]*b+Sample[[#This Row],[Zp]]*c_</f>
        <v>-0.35218251811136247</v>
      </c>
      <c r="AA173" s="8">
        <f>-IF(Sample[[#This Row],[Column2]]&gt;0,1,-1)*SQRT(Sample[[#This Row],[KPx''i]]^2+Sample[[#This Row],[KPx''j]]^2+Sample[[#This Row],[KPx''k]]^2)/Ksmag/Scale</f>
        <v>0.21566686642533325</v>
      </c>
      <c r="AB173" s="1">
        <f>SQRT(Sample[[#This Row],[Kpy''i]]^2+Sample[[#This Row],[KPy''j]]^2+Sample[[#This Row],[KPy''k]]^2)/KTmag/Scale</f>
        <v>1.6334059436119961</v>
      </c>
    </row>
    <row r="174" spans="1:28" hidden="1" x14ac:dyDescent="0.25">
      <c r="A174" s="5">
        <v>169</v>
      </c>
      <c r="B174" s="13" t="s">
        <v>43</v>
      </c>
      <c r="C174" s="5"/>
      <c r="D174" s="5"/>
      <c r="E174">
        <v>10</v>
      </c>
      <c r="F174">
        <v>2</v>
      </c>
      <c r="G174">
        <v>1</v>
      </c>
      <c r="H174" s="11">
        <f>Sample[[#This Row],[C]]/Sample[[#This Row],[D]]</f>
        <v>0.2</v>
      </c>
      <c r="I174" s="11">
        <f>Sample[[#This Row],[A]]/Sample[[#This Row],[C]]</f>
        <v>0.5</v>
      </c>
      <c r="J174" s="11">
        <f>Sample[[#This Row],[D]]/Sample[[#This Row],[A]]</f>
        <v>10</v>
      </c>
      <c r="K174" s="11">
        <f>Sample[[#This Row],[A]]/Sample[[#This Row],[D]]</f>
        <v>0.1</v>
      </c>
      <c r="L174" s="11">
        <f>Sample[[#This Row],[D]]/Sample[[#This Row],[C]]</f>
        <v>5</v>
      </c>
      <c r="M174" s="11">
        <f>Sample[[#This Row],[C]]/Sample[[#This Row],[A]]</f>
        <v>2</v>
      </c>
      <c r="N174">
        <f>IF(Sample[[#This Row],[Ap]]=0,10,LOG(Sample[[#This Row],[Ap]]))</f>
        <v>-0.69897000433601875</v>
      </c>
      <c r="O174">
        <f>IF(Sample[[#This Row],[Ei]]=0,10,LOG(Sample[[#This Row],[Ei]]))</f>
        <v>-0.3010299956639812</v>
      </c>
      <c r="P174">
        <f>IF(Sample[[#This Row],[Ii]]=0,10,LOG(Sample[[#This Row],[Ii]]))</f>
        <v>1</v>
      </c>
      <c r="Q174">
        <f>Kx-Sample[[#This Row],[Xp]]</f>
        <v>0.69897000433601875</v>
      </c>
      <c r="R174">
        <f>Ky-Sample[[#This Row],[Yp]]</f>
        <v>-0.69897000433601875</v>
      </c>
      <c r="S174">
        <f>Kz-Sample[[#This Row],[Zp]]</f>
        <v>0</v>
      </c>
      <c r="T174">
        <f>Sample[[#This Row],[Kpy]]*KSc-Sample[[#This Row],[KPz]]*KSb</f>
        <v>0.69897000433601875</v>
      </c>
      <c r="U174">
        <f>-1*(Sample[[#This Row],[KPx]]*KSc-Sample[[#This Row],[KPz]]*KSa)</f>
        <v>0.69897000433601875</v>
      </c>
      <c r="V174">
        <f>(Sample[[#This Row],[KPx]]*$R$2-Sample[[#This Row],[Kpy]]*KSa)</f>
        <v>0.69897000433601875</v>
      </c>
      <c r="W174">
        <f>Sample[[#This Row],[Kpy]]*KTc-Sample[[#This Row],[KPz]]*KTb</f>
        <v>0.69897000433601875</v>
      </c>
      <c r="X174">
        <f>-1*(Sample[[#This Row],[KPx]]*KTc-Sample[[#This Row],[KPz]]*KTa)</f>
        <v>0.69897000433601875</v>
      </c>
      <c r="Y174">
        <f>(Sample[[#This Row],[KPx]]*KTb-Sample[[#This Row],[Kpy]]*KTa)</f>
        <v>0.69897000433601875</v>
      </c>
      <c r="Z174">
        <f>-Sample[[#This Row],[Xp]]*a+Sample[[#This Row],[Yp]]*b+Sample[[#This Row],[Zp]]*c_</f>
        <v>1.3979400086720375</v>
      </c>
      <c r="AA174" s="8">
        <f>-IF(Sample[[#This Row],[Column2]]&gt;0,1,-1)*SQRT(Sample[[#This Row],[KPx''i]]^2+Sample[[#This Row],[KPx''j]]^2+Sample[[#This Row],[KPx''k]]^2)/Ksmag/Scale</f>
        <v>-0.85605992806709574</v>
      </c>
      <c r="AB174" s="1">
        <f>SQRT(Sample[[#This Row],[Kpy''i]]^2+Sample[[#This Row],[KPy''j]]^2+Sample[[#This Row],[KPy''k]]^2)/KTmag/Scale</f>
        <v>0.49424642991198947</v>
      </c>
    </row>
    <row r="175" spans="1:28" hidden="1" x14ac:dyDescent="0.25">
      <c r="A175" s="5">
        <v>170</v>
      </c>
      <c r="B175" s="13" t="s">
        <v>43</v>
      </c>
      <c r="C175" s="5"/>
      <c r="D175" s="5"/>
      <c r="E175">
        <v>5</v>
      </c>
      <c r="F175">
        <v>5</v>
      </c>
      <c r="G175">
        <v>2</v>
      </c>
      <c r="H175" s="11">
        <f>Sample[[#This Row],[C]]/Sample[[#This Row],[D]]</f>
        <v>1</v>
      </c>
      <c r="I175" s="11">
        <f>Sample[[#This Row],[A]]/Sample[[#This Row],[C]]</f>
        <v>0.4</v>
      </c>
      <c r="J175" s="11">
        <f>Sample[[#This Row],[D]]/Sample[[#This Row],[A]]</f>
        <v>2.5</v>
      </c>
      <c r="K175" s="11">
        <f>Sample[[#This Row],[A]]/Sample[[#This Row],[D]]</f>
        <v>0.4</v>
      </c>
      <c r="L175" s="11">
        <f>Sample[[#This Row],[D]]/Sample[[#This Row],[C]]</f>
        <v>1</v>
      </c>
      <c r="M175" s="11">
        <f>Sample[[#This Row],[C]]/Sample[[#This Row],[A]]</f>
        <v>2.5</v>
      </c>
      <c r="N175">
        <f>IF(Sample[[#This Row],[Ap]]=0,10,LOG(Sample[[#This Row],[Ap]]))</f>
        <v>0</v>
      </c>
      <c r="O175">
        <f>IF(Sample[[#This Row],[Ei]]=0,10,LOG(Sample[[#This Row],[Ei]]))</f>
        <v>-0.3979400086720376</v>
      </c>
      <c r="P175">
        <f>IF(Sample[[#This Row],[Ii]]=0,10,LOG(Sample[[#This Row],[Ii]]))</f>
        <v>0.3979400086720376</v>
      </c>
      <c r="Q175">
        <f>Kx-Sample[[#This Row],[Xp]]</f>
        <v>0</v>
      </c>
      <c r="R175">
        <f>Ky-Sample[[#This Row],[Yp]]</f>
        <v>-0.6020599913279624</v>
      </c>
      <c r="S175">
        <f>Kz-Sample[[#This Row],[Zp]]</f>
        <v>0.6020599913279624</v>
      </c>
      <c r="T175">
        <f>Sample[[#This Row],[Kpy]]*KSc-Sample[[#This Row],[KPz]]*KSb</f>
        <v>0</v>
      </c>
      <c r="U175">
        <f>-1*(Sample[[#This Row],[KPx]]*KSc-Sample[[#This Row],[KPz]]*KSa)</f>
        <v>0</v>
      </c>
      <c r="V175">
        <f>(Sample[[#This Row],[KPx]]*$R$2-Sample[[#This Row],[Kpy]]*KSa)</f>
        <v>0</v>
      </c>
      <c r="W175">
        <f>Sample[[#This Row],[Kpy]]*KTc-Sample[[#This Row],[KPz]]*KTb</f>
        <v>1.2041199826559248</v>
      </c>
      <c r="X175">
        <f>-1*(Sample[[#This Row],[KPx]]*KTc-Sample[[#This Row],[KPz]]*KTa)</f>
        <v>1.2041199826559248</v>
      </c>
      <c r="Y175">
        <f>(Sample[[#This Row],[KPx]]*KTb-Sample[[#This Row],[Kpy]]*KTa)</f>
        <v>1.2041199826559248</v>
      </c>
      <c r="Z175">
        <f>-Sample[[#This Row],[Xp]]*a+Sample[[#This Row],[Yp]]*b+Sample[[#This Row],[Zp]]*c_</f>
        <v>0</v>
      </c>
      <c r="AA175" s="8">
        <f>-IF(Sample[[#This Row],[Column2]]&gt;0,1,-1)*SQRT(Sample[[#This Row],[KPx''i]]^2+Sample[[#This Row],[KPx''j]]^2+Sample[[#This Row],[KPx''k]]^2)/Ksmag/Scale</f>
        <v>0</v>
      </c>
      <c r="AB175" s="1">
        <f>SQRT(Sample[[#This Row],[Kpy''i]]^2+Sample[[#This Row],[KPy''j]]^2+Sample[[#This Row],[KPy''k]]^2)/KTmag/Scale</f>
        <v>0.85144140509823252</v>
      </c>
    </row>
    <row r="176" spans="1:28" hidden="1" x14ac:dyDescent="0.25">
      <c r="A176" s="5">
        <v>171</v>
      </c>
      <c r="B176" s="13" t="s">
        <v>43</v>
      </c>
      <c r="C176" s="5"/>
      <c r="D176" s="5"/>
      <c r="E176">
        <v>5</v>
      </c>
      <c r="F176">
        <v>6</v>
      </c>
      <c r="G176">
        <v>4</v>
      </c>
      <c r="H176" s="11">
        <f>Sample[[#This Row],[C]]/Sample[[#This Row],[D]]</f>
        <v>1.2</v>
      </c>
      <c r="I176" s="11">
        <f>Sample[[#This Row],[A]]/Sample[[#This Row],[C]]</f>
        <v>0.66666666666666663</v>
      </c>
      <c r="J176" s="11">
        <f>Sample[[#This Row],[D]]/Sample[[#This Row],[A]]</f>
        <v>1.25</v>
      </c>
      <c r="K176" s="11">
        <f>Sample[[#This Row],[A]]/Sample[[#This Row],[D]]</f>
        <v>0.8</v>
      </c>
      <c r="L176" s="11">
        <f>Sample[[#This Row],[D]]/Sample[[#This Row],[C]]</f>
        <v>0.83333333333333337</v>
      </c>
      <c r="M176" s="11">
        <f>Sample[[#This Row],[C]]/Sample[[#This Row],[A]]</f>
        <v>1.5</v>
      </c>
      <c r="N176">
        <f>IF(Sample[[#This Row],[Ap]]=0,10,LOG(Sample[[#This Row],[Ap]]))</f>
        <v>7.9181246047624818E-2</v>
      </c>
      <c r="O176">
        <f>IF(Sample[[#This Row],[Ei]]=0,10,LOG(Sample[[#This Row],[Ei]]))</f>
        <v>-0.17609125905568127</v>
      </c>
      <c r="P176">
        <f>IF(Sample[[#This Row],[Ii]]=0,10,LOG(Sample[[#This Row],[Ii]]))</f>
        <v>9.691001300805642E-2</v>
      </c>
      <c r="Q176">
        <f>Kx-Sample[[#This Row],[Xp]]</f>
        <v>-7.9181246047624818E-2</v>
      </c>
      <c r="R176">
        <f>Ky-Sample[[#This Row],[Yp]]</f>
        <v>-0.82390874094431876</v>
      </c>
      <c r="S176">
        <f>Kz-Sample[[#This Row],[Zp]]</f>
        <v>0.90308998699194354</v>
      </c>
      <c r="T176">
        <f>Sample[[#This Row],[Kpy]]*KSc-Sample[[#This Row],[KPz]]*KSb</f>
        <v>-7.9181246047624776E-2</v>
      </c>
      <c r="U176">
        <f>-1*(Sample[[#This Row],[KPx]]*KSc-Sample[[#This Row],[KPz]]*KSa)</f>
        <v>-7.9181246047624818E-2</v>
      </c>
      <c r="V176">
        <f>(Sample[[#This Row],[KPx]]*$R$2-Sample[[#This Row],[Kpy]]*KSa)</f>
        <v>-7.9181246047624818E-2</v>
      </c>
      <c r="W176">
        <f>Sample[[#This Row],[Kpy]]*KTc-Sample[[#This Row],[KPz]]*KTb</f>
        <v>1.7269987279362624</v>
      </c>
      <c r="X176">
        <f>-1*(Sample[[#This Row],[KPx]]*KTc-Sample[[#This Row],[KPz]]*KTa)</f>
        <v>1.7269987279362622</v>
      </c>
      <c r="Y176">
        <f>(Sample[[#This Row],[KPx]]*KTb-Sample[[#This Row],[Kpy]]*KTa)</f>
        <v>1.7269987279362624</v>
      </c>
      <c r="Z176">
        <f>-Sample[[#This Row],[Xp]]*a+Sample[[#This Row],[Yp]]*b+Sample[[#This Row],[Zp]]*c_</f>
        <v>-0.15836249209524969</v>
      </c>
      <c r="AA176" s="8">
        <f>-IF(Sample[[#This Row],[Column2]]&gt;0,1,-1)*SQRT(Sample[[#This Row],[KPx''i]]^2+Sample[[#This Row],[KPx''j]]^2+Sample[[#This Row],[KPx''k]]^2)/Ksmag/Scale</f>
        <v>9.6976825007224002E-2</v>
      </c>
      <c r="AB176" s="1">
        <f>SQRT(Sample[[#This Row],[Kpy''i]]^2+Sample[[#This Row],[KPy''j]]^2+Sample[[#This Row],[KPy''k]]^2)/KTmag/Scale</f>
        <v>1.2211725116242726</v>
      </c>
    </row>
    <row r="177" spans="1:28" hidden="1" x14ac:dyDescent="0.25">
      <c r="A177" s="5">
        <v>172</v>
      </c>
      <c r="B177" s="13" t="s">
        <v>43</v>
      </c>
      <c r="C177" s="5"/>
      <c r="D177" s="5"/>
      <c r="E177">
        <v>9</v>
      </c>
      <c r="F177">
        <v>3</v>
      </c>
      <c r="G177">
        <v>3</v>
      </c>
      <c r="H177" s="11">
        <f>Sample[[#This Row],[C]]/Sample[[#This Row],[D]]</f>
        <v>0.33333333333333331</v>
      </c>
      <c r="I177" s="11">
        <f>Sample[[#This Row],[A]]/Sample[[#This Row],[C]]</f>
        <v>1</v>
      </c>
      <c r="J177" s="11">
        <f>Sample[[#This Row],[D]]/Sample[[#This Row],[A]]</f>
        <v>3</v>
      </c>
      <c r="K177" s="11">
        <f>Sample[[#This Row],[A]]/Sample[[#This Row],[D]]</f>
        <v>0.33333333333333331</v>
      </c>
      <c r="L177" s="11">
        <f>Sample[[#This Row],[D]]/Sample[[#This Row],[C]]</f>
        <v>3</v>
      </c>
      <c r="M177" s="11">
        <f>Sample[[#This Row],[C]]/Sample[[#This Row],[A]]</f>
        <v>1</v>
      </c>
      <c r="N177">
        <f>IF(Sample[[#This Row],[Ap]]=0,10,LOG(Sample[[#This Row],[Ap]]))</f>
        <v>-0.47712125471966244</v>
      </c>
      <c r="O177">
        <f>IF(Sample[[#This Row],[Ei]]=0,10,LOG(Sample[[#This Row],[Ei]]))</f>
        <v>0</v>
      </c>
      <c r="P177">
        <f>IF(Sample[[#This Row],[Ii]]=0,10,LOG(Sample[[#This Row],[Ii]]))</f>
        <v>0.47712125471966244</v>
      </c>
      <c r="Q177">
        <f>Kx-Sample[[#This Row],[Xp]]</f>
        <v>0.47712125471966244</v>
      </c>
      <c r="R177">
        <f>Ky-Sample[[#This Row],[Yp]]</f>
        <v>-1</v>
      </c>
      <c r="S177">
        <f>Kz-Sample[[#This Row],[Zp]]</f>
        <v>0.52287874528033762</v>
      </c>
      <c r="T177">
        <f>Sample[[#This Row],[Kpy]]*KSc-Sample[[#This Row],[KPz]]*KSb</f>
        <v>0.47712125471966238</v>
      </c>
      <c r="U177">
        <f>-1*(Sample[[#This Row],[KPx]]*KSc-Sample[[#This Row],[KPz]]*KSa)</f>
        <v>0.47712125471966244</v>
      </c>
      <c r="V177">
        <f>(Sample[[#This Row],[KPx]]*$R$2-Sample[[#This Row],[Kpy]]*KSa)</f>
        <v>0.47712125471966244</v>
      </c>
      <c r="W177">
        <f>Sample[[#This Row],[Kpy]]*KTc-Sample[[#This Row],[KPz]]*KTb</f>
        <v>1.5228787452803376</v>
      </c>
      <c r="X177">
        <f>-1*(Sample[[#This Row],[KPx]]*KTc-Sample[[#This Row],[KPz]]*KTa)</f>
        <v>1.5228787452803376</v>
      </c>
      <c r="Y177">
        <f>(Sample[[#This Row],[KPx]]*KTb-Sample[[#This Row],[Kpy]]*KTa)</f>
        <v>1.5228787452803376</v>
      </c>
      <c r="Z177">
        <f>-Sample[[#This Row],[Xp]]*a+Sample[[#This Row],[Yp]]*b+Sample[[#This Row],[Zp]]*c_</f>
        <v>0.95424250943932487</v>
      </c>
      <c r="AA177" s="8">
        <f>-IF(Sample[[#This Row],[Column2]]&gt;0,1,-1)*SQRT(Sample[[#This Row],[KPx''i]]^2+Sample[[#This Row],[KPx''j]]^2+Sample[[#This Row],[KPx''k]]^2)/Ksmag/Scale</f>
        <v>-0.58435180974982659</v>
      </c>
      <c r="AB177" s="1">
        <f>SQRT(Sample[[#This Row],[Kpy''i]]^2+Sample[[#This Row],[KPy''j]]^2+Sample[[#This Row],[KPy''k]]^2)/KTmag/Scale</f>
        <v>1.0768378877125877</v>
      </c>
    </row>
    <row r="178" spans="1:28" hidden="1" x14ac:dyDescent="0.25">
      <c r="A178" s="5">
        <v>173</v>
      </c>
      <c r="B178" s="13" t="s">
        <v>43</v>
      </c>
      <c r="C178" s="5"/>
      <c r="D178" s="5"/>
      <c r="E178">
        <v>2</v>
      </c>
      <c r="F178">
        <v>2</v>
      </c>
      <c r="G178">
        <v>10</v>
      </c>
      <c r="H178" s="11">
        <f>Sample[[#This Row],[C]]/Sample[[#This Row],[D]]</f>
        <v>1</v>
      </c>
      <c r="I178" s="11">
        <f>Sample[[#This Row],[A]]/Sample[[#This Row],[C]]</f>
        <v>5</v>
      </c>
      <c r="J178" s="11">
        <f>Sample[[#This Row],[D]]/Sample[[#This Row],[A]]</f>
        <v>0.2</v>
      </c>
      <c r="K178" s="11">
        <f>Sample[[#This Row],[A]]/Sample[[#This Row],[D]]</f>
        <v>5</v>
      </c>
      <c r="L178" s="11">
        <f>Sample[[#This Row],[D]]/Sample[[#This Row],[C]]</f>
        <v>1</v>
      </c>
      <c r="M178" s="11">
        <f>Sample[[#This Row],[C]]/Sample[[#This Row],[A]]</f>
        <v>0.2</v>
      </c>
      <c r="N178">
        <f>IF(Sample[[#This Row],[Ap]]=0,10,LOG(Sample[[#This Row],[Ap]]))</f>
        <v>0</v>
      </c>
      <c r="O178">
        <f>IF(Sample[[#This Row],[Ei]]=0,10,LOG(Sample[[#This Row],[Ei]]))</f>
        <v>0.69897000433601886</v>
      </c>
      <c r="P178">
        <f>IF(Sample[[#This Row],[Ii]]=0,10,LOG(Sample[[#This Row],[Ii]]))</f>
        <v>-0.69897000433601875</v>
      </c>
      <c r="Q178">
        <f>Kx-Sample[[#This Row],[Xp]]</f>
        <v>0</v>
      </c>
      <c r="R178">
        <f>Ky-Sample[[#This Row],[Yp]]</f>
        <v>-1.6989700043360187</v>
      </c>
      <c r="S178">
        <f>Kz-Sample[[#This Row],[Zp]]</f>
        <v>1.6989700043360187</v>
      </c>
      <c r="T178">
        <f>Sample[[#This Row],[Kpy]]*KSc-Sample[[#This Row],[KPz]]*KSb</f>
        <v>0</v>
      </c>
      <c r="U178">
        <f>-1*(Sample[[#This Row],[KPx]]*KSc-Sample[[#This Row],[KPz]]*KSa)</f>
        <v>0</v>
      </c>
      <c r="V178">
        <f>(Sample[[#This Row],[KPx]]*$R$2-Sample[[#This Row],[Kpy]]*KSa)</f>
        <v>0</v>
      </c>
      <c r="W178">
        <f>Sample[[#This Row],[Kpy]]*KTc-Sample[[#This Row],[KPz]]*KTb</f>
        <v>3.3979400086720375</v>
      </c>
      <c r="X178">
        <f>-1*(Sample[[#This Row],[KPx]]*KTc-Sample[[#This Row],[KPz]]*KTa)</f>
        <v>3.3979400086720375</v>
      </c>
      <c r="Y178">
        <f>(Sample[[#This Row],[KPx]]*KTb-Sample[[#This Row],[Kpy]]*KTa)</f>
        <v>3.3979400086720375</v>
      </c>
      <c r="Z178">
        <f>-Sample[[#This Row],[Xp]]*a+Sample[[#This Row],[Yp]]*b+Sample[[#This Row],[Zp]]*c_</f>
        <v>0</v>
      </c>
      <c r="AA178" s="8">
        <f>-IF(Sample[[#This Row],[Column2]]&gt;0,1,-1)*SQRT(Sample[[#This Row],[KPx''i]]^2+Sample[[#This Row],[KPx''j]]^2+Sample[[#This Row],[KPx''k]]^2)/Ksmag/Scale</f>
        <v>0</v>
      </c>
      <c r="AB178" s="1">
        <f>SQRT(Sample[[#This Row],[Kpy''i]]^2+Sample[[#This Row],[KPy''j]]^2+Sample[[#This Row],[KPy''k]]^2)/KTmag/Scale</f>
        <v>2.402706422197074</v>
      </c>
    </row>
    <row r="179" spans="1:28" hidden="1" x14ac:dyDescent="0.25">
      <c r="A179" s="5">
        <v>174</v>
      </c>
      <c r="B179" s="13" t="s">
        <v>43</v>
      </c>
      <c r="C179" s="5"/>
      <c r="D179" s="5"/>
      <c r="E179">
        <v>6</v>
      </c>
      <c r="F179">
        <v>1</v>
      </c>
      <c r="G179">
        <v>4</v>
      </c>
      <c r="H179" s="11">
        <f>Sample[[#This Row],[C]]/Sample[[#This Row],[D]]</f>
        <v>0.16666666666666666</v>
      </c>
      <c r="I179" s="11">
        <f>Sample[[#This Row],[A]]/Sample[[#This Row],[C]]</f>
        <v>4</v>
      </c>
      <c r="J179" s="11">
        <f>Sample[[#This Row],[D]]/Sample[[#This Row],[A]]</f>
        <v>1.5</v>
      </c>
      <c r="K179" s="11">
        <f>Sample[[#This Row],[A]]/Sample[[#This Row],[D]]</f>
        <v>0.66666666666666663</v>
      </c>
      <c r="L179" s="11">
        <f>Sample[[#This Row],[D]]/Sample[[#This Row],[C]]</f>
        <v>6</v>
      </c>
      <c r="M179" s="11">
        <f>Sample[[#This Row],[C]]/Sample[[#This Row],[A]]</f>
        <v>0.25</v>
      </c>
      <c r="N179">
        <f>IF(Sample[[#This Row],[Ap]]=0,10,LOG(Sample[[#This Row],[Ap]]))</f>
        <v>-0.77815125038364363</v>
      </c>
      <c r="O179">
        <f>IF(Sample[[#This Row],[Ei]]=0,10,LOG(Sample[[#This Row],[Ei]]))</f>
        <v>0.6020599913279624</v>
      </c>
      <c r="P179">
        <f>IF(Sample[[#This Row],[Ii]]=0,10,LOG(Sample[[#This Row],[Ii]]))</f>
        <v>0.17609125905568124</v>
      </c>
      <c r="Q179">
        <f>Kx-Sample[[#This Row],[Xp]]</f>
        <v>0.77815125038364363</v>
      </c>
      <c r="R179">
        <f>Ky-Sample[[#This Row],[Yp]]</f>
        <v>-1.6020599913279625</v>
      </c>
      <c r="S179">
        <f>Kz-Sample[[#This Row],[Zp]]</f>
        <v>0.82390874094431876</v>
      </c>
      <c r="T179">
        <f>Sample[[#This Row],[Kpy]]*KSc-Sample[[#This Row],[KPz]]*KSb</f>
        <v>0.77815125038364374</v>
      </c>
      <c r="U179">
        <f>-1*(Sample[[#This Row],[KPx]]*KSc-Sample[[#This Row],[KPz]]*KSa)</f>
        <v>0.77815125038364363</v>
      </c>
      <c r="V179">
        <f>(Sample[[#This Row],[KPx]]*$R$2-Sample[[#This Row],[Kpy]]*KSa)</f>
        <v>0.77815125038364363</v>
      </c>
      <c r="W179">
        <f>Sample[[#This Row],[Kpy]]*KTc-Sample[[#This Row],[KPz]]*KTb</f>
        <v>2.4259687322722812</v>
      </c>
      <c r="X179">
        <f>-1*(Sample[[#This Row],[KPx]]*KTc-Sample[[#This Row],[KPz]]*KTa)</f>
        <v>2.4259687322722812</v>
      </c>
      <c r="Y179">
        <f>(Sample[[#This Row],[KPx]]*KTb-Sample[[#This Row],[Kpy]]*KTa)</f>
        <v>2.4259687322722812</v>
      </c>
      <c r="Z179">
        <f>-Sample[[#This Row],[Xp]]*a+Sample[[#This Row],[Yp]]*b+Sample[[#This Row],[Zp]]*c_</f>
        <v>1.5563025007672873</v>
      </c>
      <c r="AA179" s="8">
        <f>-IF(Sample[[#This Row],[Column2]]&gt;0,1,-1)*SQRT(Sample[[#This Row],[KPx''i]]^2+Sample[[#This Row],[KPx''j]]^2+Sample[[#This Row],[KPx''k]]^2)/Ksmag/Scale</f>
        <v>-0.9530367530743199</v>
      </c>
      <c r="AB179" s="1">
        <f>SQRT(Sample[[#This Row],[Kpy''i]]^2+Sample[[#This Row],[KPy''j]]^2+Sample[[#This Row],[KPy''k]]^2)/KTmag/Scale</f>
        <v>1.7154189415362624</v>
      </c>
    </row>
    <row r="180" spans="1:28" hidden="1" x14ac:dyDescent="0.25">
      <c r="A180" s="5">
        <v>175</v>
      </c>
      <c r="B180" s="13" t="s">
        <v>43</v>
      </c>
      <c r="C180" s="5"/>
      <c r="D180" s="5"/>
      <c r="E180">
        <v>4</v>
      </c>
      <c r="F180">
        <v>5</v>
      </c>
      <c r="G180">
        <v>3</v>
      </c>
      <c r="H180" s="11">
        <f>Sample[[#This Row],[C]]/Sample[[#This Row],[D]]</f>
        <v>1.25</v>
      </c>
      <c r="I180" s="11">
        <f>Sample[[#This Row],[A]]/Sample[[#This Row],[C]]</f>
        <v>0.6</v>
      </c>
      <c r="J180" s="11">
        <f>Sample[[#This Row],[D]]/Sample[[#This Row],[A]]</f>
        <v>1.3333333333333333</v>
      </c>
      <c r="K180" s="11">
        <f>Sample[[#This Row],[A]]/Sample[[#This Row],[D]]</f>
        <v>0.75</v>
      </c>
      <c r="L180" s="11">
        <f>Sample[[#This Row],[D]]/Sample[[#This Row],[C]]</f>
        <v>0.8</v>
      </c>
      <c r="M180" s="11">
        <f>Sample[[#This Row],[C]]/Sample[[#This Row],[A]]</f>
        <v>1.6666666666666667</v>
      </c>
      <c r="N180">
        <f>IF(Sample[[#This Row],[Ap]]=0,10,LOG(Sample[[#This Row],[Ap]]))</f>
        <v>9.691001300805642E-2</v>
      </c>
      <c r="O180">
        <f>IF(Sample[[#This Row],[Ei]]=0,10,LOG(Sample[[#This Row],[Ei]]))</f>
        <v>-0.22184874961635639</v>
      </c>
      <c r="P180">
        <f>IF(Sample[[#This Row],[Ii]]=0,10,LOG(Sample[[#This Row],[Ii]]))</f>
        <v>0.12493873660829993</v>
      </c>
      <c r="Q180">
        <f>Kx-Sample[[#This Row],[Xp]]</f>
        <v>-9.691001300805642E-2</v>
      </c>
      <c r="R180">
        <f>Ky-Sample[[#This Row],[Yp]]</f>
        <v>-0.77815125038364363</v>
      </c>
      <c r="S180">
        <f>Kz-Sample[[#This Row],[Zp]]</f>
        <v>0.87506126339170009</v>
      </c>
      <c r="T180">
        <f>Sample[[#This Row],[Kpy]]*KSc-Sample[[#This Row],[KPz]]*KSb</f>
        <v>-9.6910013008056461E-2</v>
      </c>
      <c r="U180">
        <f>-1*(Sample[[#This Row],[KPx]]*KSc-Sample[[#This Row],[KPz]]*KSa)</f>
        <v>-9.691001300805642E-2</v>
      </c>
      <c r="V180">
        <f>(Sample[[#This Row],[KPx]]*$R$2-Sample[[#This Row],[Kpy]]*KSa)</f>
        <v>-9.691001300805642E-2</v>
      </c>
      <c r="W180">
        <f>Sample[[#This Row],[Kpy]]*KTc-Sample[[#This Row],[KPz]]*KTb</f>
        <v>1.6532125137753437</v>
      </c>
      <c r="X180">
        <f>-1*(Sample[[#This Row],[KPx]]*KTc-Sample[[#This Row],[KPz]]*KTa)</f>
        <v>1.6532125137753437</v>
      </c>
      <c r="Y180">
        <f>(Sample[[#This Row],[KPx]]*KTb-Sample[[#This Row],[Kpy]]*KTa)</f>
        <v>1.6532125137753437</v>
      </c>
      <c r="Z180">
        <f>-Sample[[#This Row],[Xp]]*a+Sample[[#This Row],[Yp]]*b+Sample[[#This Row],[Zp]]*c_</f>
        <v>-0.19382002601611292</v>
      </c>
      <c r="AA180" s="8">
        <f>-IF(Sample[[#This Row],[Column2]]&gt;0,1,-1)*SQRT(Sample[[#This Row],[KPx''i]]^2+Sample[[#This Row],[KPx''j]]^2+Sample[[#This Row],[KPx''k]]^2)/Ksmag/Scale</f>
        <v>0.11869004141810929</v>
      </c>
      <c r="AB180" s="1">
        <f>SQRT(Sample[[#This Row],[Kpy''i]]^2+Sample[[#This Row],[KPy''j]]^2+Sample[[#This Row],[KPy''k]]^2)/KTmag/Scale</f>
        <v>1.1689977792330042</v>
      </c>
    </row>
    <row r="181" spans="1:28" hidden="1" x14ac:dyDescent="0.25">
      <c r="A181" s="5">
        <v>176</v>
      </c>
      <c r="B181" s="13" t="s">
        <v>43</v>
      </c>
      <c r="C181" s="5"/>
      <c r="D181" s="5"/>
      <c r="E181">
        <v>6</v>
      </c>
      <c r="F181">
        <v>10</v>
      </c>
      <c r="G181">
        <v>4</v>
      </c>
      <c r="H181" s="11">
        <f>Sample[[#This Row],[C]]/Sample[[#This Row],[D]]</f>
        <v>1.6666666666666667</v>
      </c>
      <c r="I181" s="11">
        <f>Sample[[#This Row],[A]]/Sample[[#This Row],[C]]</f>
        <v>0.4</v>
      </c>
      <c r="J181" s="11">
        <f>Sample[[#This Row],[D]]/Sample[[#This Row],[A]]</f>
        <v>1.5</v>
      </c>
      <c r="K181" s="11">
        <f>Sample[[#This Row],[A]]/Sample[[#This Row],[D]]</f>
        <v>0.66666666666666663</v>
      </c>
      <c r="L181" s="11">
        <f>Sample[[#This Row],[D]]/Sample[[#This Row],[C]]</f>
        <v>0.6</v>
      </c>
      <c r="M181" s="11">
        <f>Sample[[#This Row],[C]]/Sample[[#This Row],[A]]</f>
        <v>2.5</v>
      </c>
      <c r="N181">
        <f>IF(Sample[[#This Row],[Ap]]=0,10,LOG(Sample[[#This Row],[Ap]]))</f>
        <v>0.22184874961635639</v>
      </c>
      <c r="O181">
        <f>IF(Sample[[#This Row],[Ei]]=0,10,LOG(Sample[[#This Row],[Ei]]))</f>
        <v>-0.3979400086720376</v>
      </c>
      <c r="P181">
        <f>IF(Sample[[#This Row],[Ii]]=0,10,LOG(Sample[[#This Row],[Ii]]))</f>
        <v>0.17609125905568124</v>
      </c>
      <c r="Q181">
        <f>Kx-Sample[[#This Row],[Xp]]</f>
        <v>-0.22184874961635639</v>
      </c>
      <c r="R181">
        <f>Ky-Sample[[#This Row],[Yp]]</f>
        <v>-0.6020599913279624</v>
      </c>
      <c r="S181">
        <f>Kz-Sample[[#This Row],[Zp]]</f>
        <v>0.82390874094431876</v>
      </c>
      <c r="T181">
        <f>Sample[[#This Row],[Kpy]]*KSc-Sample[[#This Row],[KPz]]*KSb</f>
        <v>-0.22184874961635637</v>
      </c>
      <c r="U181">
        <f>-1*(Sample[[#This Row],[KPx]]*KSc-Sample[[#This Row],[KPz]]*KSa)</f>
        <v>-0.22184874961635639</v>
      </c>
      <c r="V181">
        <f>(Sample[[#This Row],[KPx]]*$R$2-Sample[[#This Row],[Kpy]]*KSa)</f>
        <v>-0.22184874961635639</v>
      </c>
      <c r="W181">
        <f>Sample[[#This Row],[Kpy]]*KTc-Sample[[#This Row],[KPz]]*KTb</f>
        <v>1.4259687322722812</v>
      </c>
      <c r="X181">
        <f>-1*(Sample[[#This Row],[KPx]]*KTc-Sample[[#This Row],[KPz]]*KTa)</f>
        <v>1.4259687322722812</v>
      </c>
      <c r="Y181">
        <f>(Sample[[#This Row],[KPx]]*KTb-Sample[[#This Row],[Kpy]]*KTa)</f>
        <v>1.4259687322722812</v>
      </c>
      <c r="Z181">
        <f>-Sample[[#This Row],[Xp]]*a+Sample[[#This Row],[Yp]]*b+Sample[[#This Row],[Zp]]*c_</f>
        <v>-0.44369749923271273</v>
      </c>
      <c r="AA181" s="8">
        <f>-IF(Sample[[#This Row],[Column2]]&gt;0,1,-1)*SQRT(Sample[[#This Row],[KPx''i]]^2+Sample[[#This Row],[KPx''j]]^2+Sample[[#This Row],[KPx''k]]^2)/Ksmag/Scale</f>
        <v>0.27170811831726921</v>
      </c>
      <c r="AB181" s="1">
        <f>SQRT(Sample[[#This Row],[Kpy''i]]^2+Sample[[#This Row],[KPy''j]]^2+Sample[[#This Row],[KPy''k]]^2)/KTmag/Scale</f>
        <v>1.0083121603497145</v>
      </c>
    </row>
    <row r="182" spans="1:28" hidden="1" x14ac:dyDescent="0.25">
      <c r="A182" s="5">
        <v>177</v>
      </c>
      <c r="B182" s="13" t="s">
        <v>43</v>
      </c>
      <c r="C182" s="5"/>
      <c r="D182" s="5"/>
      <c r="E182">
        <v>6</v>
      </c>
      <c r="F182">
        <v>1</v>
      </c>
      <c r="G182">
        <v>10</v>
      </c>
      <c r="H182" s="11">
        <f>Sample[[#This Row],[C]]/Sample[[#This Row],[D]]</f>
        <v>0.16666666666666666</v>
      </c>
      <c r="I182" s="11">
        <f>Sample[[#This Row],[A]]/Sample[[#This Row],[C]]</f>
        <v>10</v>
      </c>
      <c r="J182" s="11">
        <f>Sample[[#This Row],[D]]/Sample[[#This Row],[A]]</f>
        <v>0.6</v>
      </c>
      <c r="K182" s="11">
        <f>Sample[[#This Row],[A]]/Sample[[#This Row],[D]]</f>
        <v>1.6666666666666667</v>
      </c>
      <c r="L182" s="11">
        <f>Sample[[#This Row],[D]]/Sample[[#This Row],[C]]</f>
        <v>6</v>
      </c>
      <c r="M182" s="11">
        <f>Sample[[#This Row],[C]]/Sample[[#This Row],[A]]</f>
        <v>0.1</v>
      </c>
      <c r="N182">
        <f>IF(Sample[[#This Row],[Ap]]=0,10,LOG(Sample[[#This Row],[Ap]]))</f>
        <v>-0.77815125038364363</v>
      </c>
      <c r="O182">
        <f>IF(Sample[[#This Row],[Ei]]=0,10,LOG(Sample[[#This Row],[Ei]]))</f>
        <v>1</v>
      </c>
      <c r="P182">
        <f>IF(Sample[[#This Row],[Ii]]=0,10,LOG(Sample[[#This Row],[Ii]]))</f>
        <v>-0.22184874961635639</v>
      </c>
      <c r="Q182">
        <f>Kx-Sample[[#This Row],[Xp]]</f>
        <v>0.77815125038364363</v>
      </c>
      <c r="R182">
        <f>Ky-Sample[[#This Row],[Yp]]</f>
        <v>-2</v>
      </c>
      <c r="S182">
        <f>Kz-Sample[[#This Row],[Zp]]</f>
        <v>1.2218487496163564</v>
      </c>
      <c r="T182">
        <f>Sample[[#This Row],[Kpy]]*KSc-Sample[[#This Row],[KPz]]*KSb</f>
        <v>0.77815125038364363</v>
      </c>
      <c r="U182">
        <f>-1*(Sample[[#This Row],[KPx]]*KSc-Sample[[#This Row],[KPz]]*KSa)</f>
        <v>0.77815125038364363</v>
      </c>
      <c r="V182">
        <f>(Sample[[#This Row],[KPx]]*$R$2-Sample[[#This Row],[Kpy]]*KSa)</f>
        <v>0.77815125038364363</v>
      </c>
      <c r="W182">
        <f>Sample[[#This Row],[Kpy]]*KTc-Sample[[#This Row],[KPz]]*KTb</f>
        <v>3.2218487496163561</v>
      </c>
      <c r="X182">
        <f>-1*(Sample[[#This Row],[KPx]]*KTc-Sample[[#This Row],[KPz]]*KTa)</f>
        <v>3.2218487496163561</v>
      </c>
      <c r="Y182">
        <f>(Sample[[#This Row],[KPx]]*KTb-Sample[[#This Row],[Kpy]]*KTa)</f>
        <v>3.2218487496163561</v>
      </c>
      <c r="Z182">
        <f>-Sample[[#This Row],[Xp]]*a+Sample[[#This Row],[Yp]]*b+Sample[[#This Row],[Zp]]*c_</f>
        <v>1.5563025007672873</v>
      </c>
      <c r="AA182" s="8">
        <f>-IF(Sample[[#This Row],[Column2]]&gt;0,1,-1)*SQRT(Sample[[#This Row],[KPx''i]]^2+Sample[[#This Row],[KPx''j]]^2+Sample[[#This Row],[KPx''k]]^2)/Ksmag/Scale</f>
        <v>-0.95303675307431968</v>
      </c>
      <c r="AB182" s="1">
        <f>SQRT(Sample[[#This Row],[Kpy''i]]^2+Sample[[#This Row],[KPy''j]]^2+Sample[[#This Row],[KPy''k]]^2)/KTmag/Scale</f>
        <v>2.2781910988111247</v>
      </c>
    </row>
    <row r="183" spans="1:28" hidden="1" x14ac:dyDescent="0.25">
      <c r="A183" s="5">
        <v>178</v>
      </c>
      <c r="B183" s="13" t="s">
        <v>43</v>
      </c>
      <c r="C183" s="5"/>
      <c r="D183" s="5"/>
      <c r="E183">
        <v>1</v>
      </c>
      <c r="F183">
        <v>3</v>
      </c>
      <c r="G183">
        <v>6</v>
      </c>
      <c r="H183" s="11">
        <f>Sample[[#This Row],[C]]/Sample[[#This Row],[D]]</f>
        <v>3</v>
      </c>
      <c r="I183" s="11">
        <f>Sample[[#This Row],[A]]/Sample[[#This Row],[C]]</f>
        <v>2</v>
      </c>
      <c r="J183" s="11">
        <f>Sample[[#This Row],[D]]/Sample[[#This Row],[A]]</f>
        <v>0.16666666666666666</v>
      </c>
      <c r="K183" s="11">
        <f>Sample[[#This Row],[A]]/Sample[[#This Row],[D]]</f>
        <v>6</v>
      </c>
      <c r="L183" s="11">
        <f>Sample[[#This Row],[D]]/Sample[[#This Row],[C]]</f>
        <v>0.33333333333333331</v>
      </c>
      <c r="M183" s="11">
        <f>Sample[[#This Row],[C]]/Sample[[#This Row],[A]]</f>
        <v>0.5</v>
      </c>
      <c r="N183">
        <f>IF(Sample[[#This Row],[Ap]]=0,10,LOG(Sample[[#This Row],[Ap]]))</f>
        <v>0.47712125471966244</v>
      </c>
      <c r="O183">
        <f>IF(Sample[[#This Row],[Ei]]=0,10,LOG(Sample[[#This Row],[Ei]]))</f>
        <v>0.3010299956639812</v>
      </c>
      <c r="P183">
        <f>IF(Sample[[#This Row],[Ii]]=0,10,LOG(Sample[[#This Row],[Ii]]))</f>
        <v>-0.77815125038364363</v>
      </c>
      <c r="Q183">
        <f>Kx-Sample[[#This Row],[Xp]]</f>
        <v>-0.47712125471966244</v>
      </c>
      <c r="R183">
        <f>Ky-Sample[[#This Row],[Yp]]</f>
        <v>-1.3010299956639813</v>
      </c>
      <c r="S183">
        <f>Kz-Sample[[#This Row],[Zp]]</f>
        <v>1.7781512503836436</v>
      </c>
      <c r="T183">
        <f>Sample[[#This Row],[Kpy]]*KSc-Sample[[#This Row],[KPz]]*KSb</f>
        <v>-0.47712125471966238</v>
      </c>
      <c r="U183">
        <f>-1*(Sample[[#This Row],[KPx]]*KSc-Sample[[#This Row],[KPz]]*KSa)</f>
        <v>-0.47712125471966244</v>
      </c>
      <c r="V183">
        <f>(Sample[[#This Row],[KPx]]*$R$2-Sample[[#This Row],[Kpy]]*KSa)</f>
        <v>-0.47712125471966244</v>
      </c>
      <c r="W183">
        <f>Sample[[#This Row],[Kpy]]*KTc-Sample[[#This Row],[KPz]]*KTb</f>
        <v>3.0791812460476251</v>
      </c>
      <c r="X183">
        <f>-1*(Sample[[#This Row],[KPx]]*KTc-Sample[[#This Row],[KPz]]*KTa)</f>
        <v>3.0791812460476247</v>
      </c>
      <c r="Y183">
        <f>(Sample[[#This Row],[KPx]]*KTb-Sample[[#This Row],[Kpy]]*KTa)</f>
        <v>3.0791812460476251</v>
      </c>
      <c r="Z183">
        <f>-Sample[[#This Row],[Xp]]*a+Sample[[#This Row],[Yp]]*b+Sample[[#This Row],[Zp]]*c_</f>
        <v>-0.95424250943932487</v>
      </c>
      <c r="AA183" s="8">
        <f>-IF(Sample[[#This Row],[Column2]]&gt;0,1,-1)*SQRT(Sample[[#This Row],[KPx''i]]^2+Sample[[#This Row],[KPx''j]]^2+Sample[[#This Row],[KPx''k]]^2)/Ksmag/Scale</f>
        <v>0.58435180974982659</v>
      </c>
      <c r="AB183" s="1">
        <f>SQRT(Sample[[#This Row],[Kpy''i]]^2+Sample[[#This Row],[KPy''j]]^2+Sample[[#This Row],[KPy''k]]^2)/KTmag/Scale</f>
        <v>2.1773099395827189</v>
      </c>
    </row>
    <row r="184" spans="1:28" hidden="1" x14ac:dyDescent="0.25">
      <c r="A184" s="5">
        <v>179</v>
      </c>
      <c r="B184" s="13" t="s">
        <v>43</v>
      </c>
      <c r="C184" s="5"/>
      <c r="D184" s="5"/>
      <c r="E184">
        <v>7</v>
      </c>
      <c r="F184">
        <v>3</v>
      </c>
      <c r="G184">
        <v>4</v>
      </c>
      <c r="H184" s="11">
        <f>Sample[[#This Row],[C]]/Sample[[#This Row],[D]]</f>
        <v>0.42857142857142855</v>
      </c>
      <c r="I184" s="11">
        <f>Sample[[#This Row],[A]]/Sample[[#This Row],[C]]</f>
        <v>1.3333333333333333</v>
      </c>
      <c r="J184" s="11">
        <f>Sample[[#This Row],[D]]/Sample[[#This Row],[A]]</f>
        <v>1.75</v>
      </c>
      <c r="K184" s="11">
        <f>Sample[[#This Row],[A]]/Sample[[#This Row],[D]]</f>
        <v>0.5714285714285714</v>
      </c>
      <c r="L184" s="11">
        <f>Sample[[#This Row],[D]]/Sample[[#This Row],[C]]</f>
        <v>2.3333333333333335</v>
      </c>
      <c r="M184" s="11">
        <f>Sample[[#This Row],[C]]/Sample[[#This Row],[A]]</f>
        <v>0.75</v>
      </c>
      <c r="N184">
        <f>IF(Sample[[#This Row],[Ap]]=0,10,LOG(Sample[[#This Row],[Ap]]))</f>
        <v>-0.36797678529459443</v>
      </c>
      <c r="O184">
        <f>IF(Sample[[#This Row],[Ei]]=0,10,LOG(Sample[[#This Row],[Ei]]))</f>
        <v>0.12493873660829993</v>
      </c>
      <c r="P184">
        <f>IF(Sample[[#This Row],[Ii]]=0,10,LOG(Sample[[#This Row],[Ii]]))</f>
        <v>0.24303804868629444</v>
      </c>
      <c r="Q184">
        <f>Kx-Sample[[#This Row],[Xp]]</f>
        <v>0.36797678529459443</v>
      </c>
      <c r="R184">
        <f>Ky-Sample[[#This Row],[Yp]]</f>
        <v>-1.1249387366082999</v>
      </c>
      <c r="S184">
        <f>Kz-Sample[[#This Row],[Zp]]</f>
        <v>0.75696195131370558</v>
      </c>
      <c r="T184">
        <f>Sample[[#This Row],[Kpy]]*KSc-Sample[[#This Row],[KPz]]*KSb</f>
        <v>0.36797678529459432</v>
      </c>
      <c r="U184">
        <f>-1*(Sample[[#This Row],[KPx]]*KSc-Sample[[#This Row],[KPz]]*KSa)</f>
        <v>0.36797678529459443</v>
      </c>
      <c r="V184">
        <f>(Sample[[#This Row],[KPx]]*$R$2-Sample[[#This Row],[Kpy]]*KSa)</f>
        <v>0.36797678529459443</v>
      </c>
      <c r="W184">
        <f>Sample[[#This Row],[Kpy]]*KTc-Sample[[#This Row],[KPz]]*KTb</f>
        <v>1.8819006879220055</v>
      </c>
      <c r="X184">
        <f>-1*(Sample[[#This Row],[KPx]]*KTc-Sample[[#This Row],[KPz]]*KTa)</f>
        <v>1.8819006879220055</v>
      </c>
      <c r="Y184">
        <f>(Sample[[#This Row],[KPx]]*KTb-Sample[[#This Row],[Kpy]]*KTa)</f>
        <v>1.8819006879220055</v>
      </c>
      <c r="Z184">
        <f>-Sample[[#This Row],[Xp]]*a+Sample[[#This Row],[Yp]]*b+Sample[[#This Row],[Zp]]*c_</f>
        <v>0.73595357058918875</v>
      </c>
      <c r="AA184" s="8">
        <f>-IF(Sample[[#This Row],[Column2]]&gt;0,1,-1)*SQRT(Sample[[#This Row],[KPx''i]]^2+Sample[[#This Row],[KPx''j]]^2+Sample[[#This Row],[KPx''k]]^2)/Ksmag/Scale</f>
        <v>-0.45067768058071828</v>
      </c>
      <c r="AB184" s="1">
        <f>SQRT(Sample[[#This Row],[Kpy''i]]^2+Sample[[#This Row],[KPy''j]]^2+Sample[[#This Row],[KPy''k]]^2)/KTmag/Scale</f>
        <v>1.3307047379492789</v>
      </c>
    </row>
    <row r="185" spans="1:28" hidden="1" x14ac:dyDescent="0.25">
      <c r="A185" s="5">
        <v>180</v>
      </c>
      <c r="B185" s="13" t="s">
        <v>43</v>
      </c>
      <c r="C185" s="5"/>
      <c r="D185" s="5"/>
      <c r="E185">
        <v>9</v>
      </c>
      <c r="F185">
        <v>10</v>
      </c>
      <c r="G185">
        <v>3</v>
      </c>
      <c r="H185" s="11">
        <f>Sample[[#This Row],[C]]/Sample[[#This Row],[D]]</f>
        <v>1.1111111111111112</v>
      </c>
      <c r="I185" s="11">
        <f>Sample[[#This Row],[A]]/Sample[[#This Row],[C]]</f>
        <v>0.3</v>
      </c>
      <c r="J185" s="11">
        <f>Sample[[#This Row],[D]]/Sample[[#This Row],[A]]</f>
        <v>3</v>
      </c>
      <c r="K185" s="11">
        <f>Sample[[#This Row],[A]]/Sample[[#This Row],[D]]</f>
        <v>0.33333333333333331</v>
      </c>
      <c r="L185" s="11">
        <f>Sample[[#This Row],[D]]/Sample[[#This Row],[C]]</f>
        <v>0.9</v>
      </c>
      <c r="M185" s="11">
        <f>Sample[[#This Row],[C]]/Sample[[#This Row],[A]]</f>
        <v>3.3333333333333335</v>
      </c>
      <c r="N185">
        <f>IF(Sample[[#This Row],[Ap]]=0,10,LOG(Sample[[#This Row],[Ap]]))</f>
        <v>4.5757490560675143E-2</v>
      </c>
      <c r="O185">
        <f>IF(Sample[[#This Row],[Ei]]=0,10,LOG(Sample[[#This Row],[Ei]]))</f>
        <v>-0.52287874528033762</v>
      </c>
      <c r="P185">
        <f>IF(Sample[[#This Row],[Ii]]=0,10,LOG(Sample[[#This Row],[Ii]]))</f>
        <v>0.47712125471966244</v>
      </c>
      <c r="Q185">
        <f>Kx-Sample[[#This Row],[Xp]]</f>
        <v>-4.5757490560675143E-2</v>
      </c>
      <c r="R185">
        <f>Ky-Sample[[#This Row],[Yp]]</f>
        <v>-0.47712125471966238</v>
      </c>
      <c r="S185">
        <f>Kz-Sample[[#This Row],[Zp]]</f>
        <v>0.52287874528033762</v>
      </c>
      <c r="T185">
        <f>Sample[[#This Row],[Kpy]]*KSc-Sample[[#This Row],[KPz]]*KSb</f>
        <v>-4.575749056067524E-2</v>
      </c>
      <c r="U185">
        <f>-1*(Sample[[#This Row],[KPx]]*KSc-Sample[[#This Row],[KPz]]*KSa)</f>
        <v>-4.5757490560675143E-2</v>
      </c>
      <c r="V185">
        <f>(Sample[[#This Row],[KPx]]*$R$2-Sample[[#This Row],[Kpy]]*KSa)</f>
        <v>-4.5757490560675143E-2</v>
      </c>
      <c r="W185">
        <f>Sample[[#This Row],[Kpy]]*KTc-Sample[[#This Row],[KPz]]*KTb</f>
        <v>1</v>
      </c>
      <c r="X185">
        <f>-1*(Sample[[#This Row],[KPx]]*KTc-Sample[[#This Row],[KPz]]*KTa)</f>
        <v>1</v>
      </c>
      <c r="Y185">
        <f>(Sample[[#This Row],[KPx]]*KTb-Sample[[#This Row],[Kpy]]*KTa)</f>
        <v>0.99999999999999989</v>
      </c>
      <c r="Z185">
        <f>-Sample[[#This Row],[Xp]]*a+Sample[[#This Row],[Yp]]*b+Sample[[#This Row],[Zp]]*c_</f>
        <v>-9.1514981121350369E-2</v>
      </c>
      <c r="AA185" s="8">
        <f>-IF(Sample[[#This Row],[Column2]]&gt;0,1,-1)*SQRT(Sample[[#This Row],[KPx''i]]^2+Sample[[#This Row],[KPx''j]]^2+Sample[[#This Row],[KPx''k]]^2)/Ksmag/Scale</f>
        <v>5.6041251891935963E-2</v>
      </c>
      <c r="AB185" s="1">
        <f>SQRT(Sample[[#This Row],[Kpy''i]]^2+Sample[[#This Row],[KPy''j]]^2+Sample[[#This Row],[KPy''k]]^2)/KTmag/Scale</f>
        <v>0.70710678118654757</v>
      </c>
    </row>
    <row r="186" spans="1:28" hidden="1" x14ac:dyDescent="0.25">
      <c r="A186" s="5">
        <v>181</v>
      </c>
      <c r="B186" s="13" t="s">
        <v>43</v>
      </c>
      <c r="C186" s="5"/>
      <c r="D186" s="5"/>
      <c r="E186">
        <v>2</v>
      </c>
      <c r="F186">
        <v>7</v>
      </c>
      <c r="G186">
        <v>2</v>
      </c>
      <c r="H186" s="11">
        <f>Sample[[#This Row],[C]]/Sample[[#This Row],[D]]</f>
        <v>3.5</v>
      </c>
      <c r="I186" s="11">
        <f>Sample[[#This Row],[A]]/Sample[[#This Row],[C]]</f>
        <v>0.2857142857142857</v>
      </c>
      <c r="J186" s="11">
        <f>Sample[[#This Row],[D]]/Sample[[#This Row],[A]]</f>
        <v>1</v>
      </c>
      <c r="K186" s="11">
        <f>Sample[[#This Row],[A]]/Sample[[#This Row],[D]]</f>
        <v>1</v>
      </c>
      <c r="L186" s="11">
        <f>Sample[[#This Row],[D]]/Sample[[#This Row],[C]]</f>
        <v>0.2857142857142857</v>
      </c>
      <c r="M186" s="11">
        <f>Sample[[#This Row],[C]]/Sample[[#This Row],[A]]</f>
        <v>3.5</v>
      </c>
      <c r="N186">
        <f>IF(Sample[[#This Row],[Ap]]=0,10,LOG(Sample[[#This Row],[Ap]]))</f>
        <v>0.54406804435027567</v>
      </c>
      <c r="O186">
        <f>IF(Sample[[#This Row],[Ei]]=0,10,LOG(Sample[[#This Row],[Ei]]))</f>
        <v>-0.54406804435027567</v>
      </c>
      <c r="P186">
        <f>IF(Sample[[#This Row],[Ii]]=0,10,LOG(Sample[[#This Row],[Ii]]))</f>
        <v>0</v>
      </c>
      <c r="Q186">
        <f>Kx-Sample[[#This Row],[Xp]]</f>
        <v>-0.54406804435027567</v>
      </c>
      <c r="R186">
        <f>Ky-Sample[[#This Row],[Yp]]</f>
        <v>-0.45593195564972433</v>
      </c>
      <c r="S186">
        <f>Kz-Sample[[#This Row],[Zp]]</f>
        <v>1</v>
      </c>
      <c r="T186">
        <f>Sample[[#This Row],[Kpy]]*KSc-Sample[[#This Row],[KPz]]*KSb</f>
        <v>-0.54406804435027567</v>
      </c>
      <c r="U186">
        <f>-1*(Sample[[#This Row],[KPx]]*KSc-Sample[[#This Row],[KPz]]*KSa)</f>
        <v>-0.54406804435027567</v>
      </c>
      <c r="V186">
        <f>(Sample[[#This Row],[KPx]]*$R$2-Sample[[#This Row],[Kpy]]*KSa)</f>
        <v>-0.54406804435027567</v>
      </c>
      <c r="W186">
        <f>Sample[[#This Row],[Kpy]]*KTc-Sample[[#This Row],[KPz]]*KTb</f>
        <v>1.4559319556497243</v>
      </c>
      <c r="X186">
        <f>-1*(Sample[[#This Row],[KPx]]*KTc-Sample[[#This Row],[KPz]]*KTa)</f>
        <v>1.4559319556497243</v>
      </c>
      <c r="Y186">
        <f>(Sample[[#This Row],[KPx]]*KTb-Sample[[#This Row],[Kpy]]*KTa)</f>
        <v>1.4559319556497243</v>
      </c>
      <c r="Z186">
        <f>-Sample[[#This Row],[Xp]]*a+Sample[[#This Row],[Yp]]*b+Sample[[#This Row],[Zp]]*c_</f>
        <v>-1.0881360887005513</v>
      </c>
      <c r="AA186" s="8">
        <f>-IF(Sample[[#This Row],[Column2]]&gt;0,1,-1)*SQRT(Sample[[#This Row],[KPx''i]]^2+Sample[[#This Row],[KPx''j]]^2+Sample[[#This Row],[KPx''k]]^2)/Ksmag/Scale</f>
        <v>0.66634454700605172</v>
      </c>
      <c r="AB186" s="1">
        <f>SQRT(Sample[[#This Row],[Kpy''i]]^2+Sample[[#This Row],[KPy''j]]^2+Sample[[#This Row],[KPy''k]]^2)/KTmag/Scale</f>
        <v>1.0294993587861119</v>
      </c>
    </row>
    <row r="187" spans="1:28" hidden="1" x14ac:dyDescent="0.25">
      <c r="A187" s="5">
        <v>182</v>
      </c>
      <c r="B187" s="13" t="s">
        <v>43</v>
      </c>
      <c r="C187" s="5"/>
      <c r="D187" s="5"/>
      <c r="E187">
        <v>8</v>
      </c>
      <c r="F187">
        <v>2</v>
      </c>
      <c r="G187">
        <v>3</v>
      </c>
      <c r="H187" s="11">
        <f>Sample[[#This Row],[C]]/Sample[[#This Row],[D]]</f>
        <v>0.25</v>
      </c>
      <c r="I187" s="11">
        <f>Sample[[#This Row],[A]]/Sample[[#This Row],[C]]</f>
        <v>1.5</v>
      </c>
      <c r="J187" s="11">
        <f>Sample[[#This Row],[D]]/Sample[[#This Row],[A]]</f>
        <v>2.6666666666666665</v>
      </c>
      <c r="K187" s="11">
        <f>Sample[[#This Row],[A]]/Sample[[#This Row],[D]]</f>
        <v>0.375</v>
      </c>
      <c r="L187" s="11">
        <f>Sample[[#This Row],[D]]/Sample[[#This Row],[C]]</f>
        <v>4</v>
      </c>
      <c r="M187" s="11">
        <f>Sample[[#This Row],[C]]/Sample[[#This Row],[A]]</f>
        <v>0.66666666666666663</v>
      </c>
      <c r="N187">
        <f>IF(Sample[[#This Row],[Ap]]=0,10,LOG(Sample[[#This Row],[Ap]]))</f>
        <v>-0.6020599913279624</v>
      </c>
      <c r="O187">
        <f>IF(Sample[[#This Row],[Ei]]=0,10,LOG(Sample[[#This Row],[Ei]]))</f>
        <v>0.17609125905568124</v>
      </c>
      <c r="P187">
        <f>IF(Sample[[#This Row],[Ii]]=0,10,LOG(Sample[[#This Row],[Ii]]))</f>
        <v>0.4259687322722811</v>
      </c>
      <c r="Q187">
        <f>Kx-Sample[[#This Row],[Xp]]</f>
        <v>0.6020599913279624</v>
      </c>
      <c r="R187">
        <f>Ky-Sample[[#This Row],[Yp]]</f>
        <v>-1.1760912590556813</v>
      </c>
      <c r="S187">
        <f>Kz-Sample[[#This Row],[Zp]]</f>
        <v>0.57403126772771884</v>
      </c>
      <c r="T187">
        <f>Sample[[#This Row],[Kpy]]*KSc-Sample[[#This Row],[KPz]]*KSb</f>
        <v>0.60205999132796251</v>
      </c>
      <c r="U187">
        <f>-1*(Sample[[#This Row],[KPx]]*KSc-Sample[[#This Row],[KPz]]*KSa)</f>
        <v>0.6020599913279624</v>
      </c>
      <c r="V187">
        <f>(Sample[[#This Row],[KPx]]*$R$2-Sample[[#This Row],[Kpy]]*KSa)</f>
        <v>0.6020599913279624</v>
      </c>
      <c r="W187">
        <f>Sample[[#This Row],[Kpy]]*KTc-Sample[[#This Row],[KPz]]*KTb</f>
        <v>1.7501225267834002</v>
      </c>
      <c r="X187">
        <f>-1*(Sample[[#This Row],[KPx]]*KTc-Sample[[#This Row],[KPz]]*KTa)</f>
        <v>1.7501225267834002</v>
      </c>
      <c r="Y187">
        <f>(Sample[[#This Row],[KPx]]*KTb-Sample[[#This Row],[Kpy]]*KTa)</f>
        <v>1.7501225267834002</v>
      </c>
      <c r="Z187">
        <f>-Sample[[#This Row],[Xp]]*a+Sample[[#This Row],[Yp]]*b+Sample[[#This Row],[Zp]]*c_</f>
        <v>1.2041199826559246</v>
      </c>
      <c r="AA187" s="8">
        <f>-IF(Sample[[#This Row],[Column2]]&gt;0,1,-1)*SQRT(Sample[[#This Row],[KPx''i]]^2+Sample[[#This Row],[KPx''j]]^2+Sample[[#This Row],[KPx''k]]^2)/Ksmag/Scale</f>
        <v>-0.73736988664898662</v>
      </c>
      <c r="AB187" s="1">
        <f>SQRT(Sample[[#This Row],[Kpy''i]]^2+Sample[[#This Row],[KPy''j]]^2+Sample[[#This Row],[KPy''k]]^2)/KTmag/Scale</f>
        <v>1.2375235065958776</v>
      </c>
    </row>
    <row r="188" spans="1:28" hidden="1" x14ac:dyDescent="0.25">
      <c r="A188" s="5">
        <v>183</v>
      </c>
      <c r="B188" s="13" t="s">
        <v>43</v>
      </c>
      <c r="C188" s="5"/>
      <c r="D188" s="5"/>
      <c r="E188">
        <v>5</v>
      </c>
      <c r="F188">
        <v>9</v>
      </c>
      <c r="G188">
        <v>7</v>
      </c>
      <c r="H188" s="11">
        <f>Sample[[#This Row],[C]]/Sample[[#This Row],[D]]</f>
        <v>1.8</v>
      </c>
      <c r="I188" s="11">
        <f>Sample[[#This Row],[A]]/Sample[[#This Row],[C]]</f>
        <v>0.77777777777777779</v>
      </c>
      <c r="J188" s="11">
        <f>Sample[[#This Row],[D]]/Sample[[#This Row],[A]]</f>
        <v>0.7142857142857143</v>
      </c>
      <c r="K188" s="11">
        <f>Sample[[#This Row],[A]]/Sample[[#This Row],[D]]</f>
        <v>1.4</v>
      </c>
      <c r="L188" s="11">
        <f>Sample[[#This Row],[D]]/Sample[[#This Row],[C]]</f>
        <v>0.55555555555555558</v>
      </c>
      <c r="M188" s="11">
        <f>Sample[[#This Row],[C]]/Sample[[#This Row],[A]]</f>
        <v>1.2857142857142858</v>
      </c>
      <c r="N188">
        <f>IF(Sample[[#This Row],[Ap]]=0,10,LOG(Sample[[#This Row],[Ap]]))</f>
        <v>0.25527250510330607</v>
      </c>
      <c r="O188">
        <f>IF(Sample[[#This Row],[Ei]]=0,10,LOG(Sample[[#This Row],[Ei]]))</f>
        <v>-0.10914446942506803</v>
      </c>
      <c r="P188">
        <f>IF(Sample[[#This Row],[Ii]]=0,10,LOG(Sample[[#This Row],[Ii]]))</f>
        <v>-0.14612803567823801</v>
      </c>
      <c r="Q188">
        <f>Kx-Sample[[#This Row],[Xp]]</f>
        <v>-0.25527250510330607</v>
      </c>
      <c r="R188">
        <f>Ky-Sample[[#This Row],[Yp]]</f>
        <v>-0.89085553057493194</v>
      </c>
      <c r="S188">
        <f>Kz-Sample[[#This Row],[Zp]]</f>
        <v>1.146128035678238</v>
      </c>
      <c r="T188">
        <f>Sample[[#This Row],[Kpy]]*KSc-Sample[[#This Row],[KPz]]*KSb</f>
        <v>-0.25527250510330601</v>
      </c>
      <c r="U188">
        <f>-1*(Sample[[#This Row],[KPx]]*KSc-Sample[[#This Row],[KPz]]*KSa)</f>
        <v>-0.25527250510330607</v>
      </c>
      <c r="V188">
        <f>(Sample[[#This Row],[KPx]]*$R$2-Sample[[#This Row],[Kpy]]*KSa)</f>
        <v>-0.25527250510330607</v>
      </c>
      <c r="W188">
        <f>Sample[[#This Row],[Kpy]]*KTc-Sample[[#This Row],[KPz]]*KTb</f>
        <v>2.0369835662531699</v>
      </c>
      <c r="X188">
        <f>-1*(Sample[[#This Row],[KPx]]*KTc-Sample[[#This Row],[KPz]]*KTa)</f>
        <v>2.0369835662531699</v>
      </c>
      <c r="Y188">
        <f>(Sample[[#This Row],[KPx]]*KTb-Sample[[#This Row],[Kpy]]*KTa)</f>
        <v>2.0369835662531699</v>
      </c>
      <c r="Z188">
        <f>-Sample[[#This Row],[Xp]]*a+Sample[[#This Row],[Yp]]*b+Sample[[#This Row],[Zp]]*c_</f>
        <v>-0.51054501020661203</v>
      </c>
      <c r="AA188" s="8">
        <f>-IF(Sample[[#This Row],[Column2]]&gt;0,1,-1)*SQRT(Sample[[#This Row],[KPx''i]]^2+Sample[[#This Row],[KPx''j]]^2+Sample[[#This Row],[KPx''k]]^2)/Ksmag/Scale</f>
        <v>0.31264369143255732</v>
      </c>
      <c r="AB188" s="1">
        <f>SQRT(Sample[[#This Row],[Kpy''i]]^2+Sample[[#This Row],[KPy''j]]^2+Sample[[#This Row],[KPy''k]]^2)/KTmag/Scale</f>
        <v>1.4403648928631734</v>
      </c>
    </row>
    <row r="189" spans="1:28" hidden="1" x14ac:dyDescent="0.25">
      <c r="A189" s="5">
        <v>184</v>
      </c>
      <c r="B189" s="13" t="s">
        <v>43</v>
      </c>
      <c r="C189" s="5"/>
      <c r="D189" s="5"/>
      <c r="E189">
        <v>2</v>
      </c>
      <c r="F189">
        <v>2</v>
      </c>
      <c r="G189">
        <v>10</v>
      </c>
      <c r="H189" s="11">
        <f>Sample[[#This Row],[C]]/Sample[[#This Row],[D]]</f>
        <v>1</v>
      </c>
      <c r="I189" s="11">
        <f>Sample[[#This Row],[A]]/Sample[[#This Row],[C]]</f>
        <v>5</v>
      </c>
      <c r="J189" s="11">
        <f>Sample[[#This Row],[D]]/Sample[[#This Row],[A]]</f>
        <v>0.2</v>
      </c>
      <c r="K189" s="11">
        <f>Sample[[#This Row],[A]]/Sample[[#This Row],[D]]</f>
        <v>5</v>
      </c>
      <c r="L189" s="11">
        <f>Sample[[#This Row],[D]]/Sample[[#This Row],[C]]</f>
        <v>1</v>
      </c>
      <c r="M189" s="11">
        <f>Sample[[#This Row],[C]]/Sample[[#This Row],[A]]</f>
        <v>0.2</v>
      </c>
      <c r="N189">
        <f>IF(Sample[[#This Row],[Ap]]=0,10,LOG(Sample[[#This Row],[Ap]]))</f>
        <v>0</v>
      </c>
      <c r="O189">
        <f>IF(Sample[[#This Row],[Ei]]=0,10,LOG(Sample[[#This Row],[Ei]]))</f>
        <v>0.69897000433601886</v>
      </c>
      <c r="P189">
        <f>IF(Sample[[#This Row],[Ii]]=0,10,LOG(Sample[[#This Row],[Ii]]))</f>
        <v>-0.69897000433601875</v>
      </c>
      <c r="Q189">
        <f>Kx-Sample[[#This Row],[Xp]]</f>
        <v>0</v>
      </c>
      <c r="R189">
        <f>Ky-Sample[[#This Row],[Yp]]</f>
        <v>-1.6989700043360187</v>
      </c>
      <c r="S189">
        <f>Kz-Sample[[#This Row],[Zp]]</f>
        <v>1.6989700043360187</v>
      </c>
      <c r="T189">
        <f>Sample[[#This Row],[Kpy]]*KSc-Sample[[#This Row],[KPz]]*KSb</f>
        <v>0</v>
      </c>
      <c r="U189">
        <f>-1*(Sample[[#This Row],[KPx]]*KSc-Sample[[#This Row],[KPz]]*KSa)</f>
        <v>0</v>
      </c>
      <c r="V189">
        <f>(Sample[[#This Row],[KPx]]*$R$2-Sample[[#This Row],[Kpy]]*KSa)</f>
        <v>0</v>
      </c>
      <c r="W189">
        <f>Sample[[#This Row],[Kpy]]*KTc-Sample[[#This Row],[KPz]]*KTb</f>
        <v>3.3979400086720375</v>
      </c>
      <c r="X189">
        <f>-1*(Sample[[#This Row],[KPx]]*KTc-Sample[[#This Row],[KPz]]*KTa)</f>
        <v>3.3979400086720375</v>
      </c>
      <c r="Y189">
        <f>(Sample[[#This Row],[KPx]]*KTb-Sample[[#This Row],[Kpy]]*KTa)</f>
        <v>3.3979400086720375</v>
      </c>
      <c r="Z189">
        <f>-Sample[[#This Row],[Xp]]*a+Sample[[#This Row],[Yp]]*b+Sample[[#This Row],[Zp]]*c_</f>
        <v>0</v>
      </c>
      <c r="AA189" s="8">
        <f>-IF(Sample[[#This Row],[Column2]]&gt;0,1,-1)*SQRT(Sample[[#This Row],[KPx''i]]^2+Sample[[#This Row],[KPx''j]]^2+Sample[[#This Row],[KPx''k]]^2)/Ksmag/Scale</f>
        <v>0</v>
      </c>
      <c r="AB189" s="1">
        <f>SQRT(Sample[[#This Row],[Kpy''i]]^2+Sample[[#This Row],[KPy''j]]^2+Sample[[#This Row],[KPy''k]]^2)/KTmag/Scale</f>
        <v>2.402706422197074</v>
      </c>
    </row>
    <row r="190" spans="1:28" hidden="1" x14ac:dyDescent="0.25">
      <c r="A190" s="5">
        <v>185</v>
      </c>
      <c r="B190" s="13" t="s">
        <v>43</v>
      </c>
      <c r="C190" s="5"/>
      <c r="D190" s="5"/>
      <c r="E190">
        <v>9</v>
      </c>
      <c r="F190">
        <v>3</v>
      </c>
      <c r="G190">
        <v>8</v>
      </c>
      <c r="H190" s="11">
        <f>Sample[[#This Row],[C]]/Sample[[#This Row],[D]]</f>
        <v>0.33333333333333331</v>
      </c>
      <c r="I190" s="11">
        <f>Sample[[#This Row],[A]]/Sample[[#This Row],[C]]</f>
        <v>2.6666666666666665</v>
      </c>
      <c r="J190" s="11">
        <f>Sample[[#This Row],[D]]/Sample[[#This Row],[A]]</f>
        <v>1.125</v>
      </c>
      <c r="K190" s="11">
        <f>Sample[[#This Row],[A]]/Sample[[#This Row],[D]]</f>
        <v>0.88888888888888884</v>
      </c>
      <c r="L190" s="11">
        <f>Sample[[#This Row],[D]]/Sample[[#This Row],[C]]</f>
        <v>3</v>
      </c>
      <c r="M190" s="11">
        <f>Sample[[#This Row],[C]]/Sample[[#This Row],[A]]</f>
        <v>0.375</v>
      </c>
      <c r="N190">
        <f>IF(Sample[[#This Row],[Ap]]=0,10,LOG(Sample[[#This Row],[Ap]]))</f>
        <v>-0.47712125471966244</v>
      </c>
      <c r="O190">
        <f>IF(Sample[[#This Row],[Ei]]=0,10,LOG(Sample[[#This Row],[Ei]]))</f>
        <v>0.4259687322722811</v>
      </c>
      <c r="P190">
        <f>IF(Sample[[#This Row],[Ii]]=0,10,LOG(Sample[[#This Row],[Ii]]))</f>
        <v>5.1152522447381291E-2</v>
      </c>
      <c r="Q190">
        <f>Kx-Sample[[#This Row],[Xp]]</f>
        <v>0.47712125471966244</v>
      </c>
      <c r="R190">
        <f>Ky-Sample[[#This Row],[Yp]]</f>
        <v>-1.4259687322722812</v>
      </c>
      <c r="S190">
        <f>Kz-Sample[[#This Row],[Zp]]</f>
        <v>0.94884747755261867</v>
      </c>
      <c r="T190">
        <f>Sample[[#This Row],[Kpy]]*KSc-Sample[[#This Row],[KPz]]*KSb</f>
        <v>0.47712125471966249</v>
      </c>
      <c r="U190">
        <f>-1*(Sample[[#This Row],[KPx]]*KSc-Sample[[#This Row],[KPz]]*KSa)</f>
        <v>0.47712125471966244</v>
      </c>
      <c r="V190">
        <f>(Sample[[#This Row],[KPx]]*$R$2-Sample[[#This Row],[Kpy]]*KSa)</f>
        <v>0.47712125471966244</v>
      </c>
      <c r="W190">
        <f>Sample[[#This Row],[Kpy]]*KTc-Sample[[#This Row],[KPz]]*KTb</f>
        <v>2.3748162098248997</v>
      </c>
      <c r="X190">
        <f>-1*(Sample[[#This Row],[KPx]]*KTc-Sample[[#This Row],[KPz]]*KTa)</f>
        <v>2.3748162098248997</v>
      </c>
      <c r="Y190">
        <f>(Sample[[#This Row],[KPx]]*KTb-Sample[[#This Row],[Kpy]]*KTa)</f>
        <v>2.3748162098248997</v>
      </c>
      <c r="Z190">
        <f>-Sample[[#This Row],[Xp]]*a+Sample[[#This Row],[Yp]]*b+Sample[[#This Row],[Zp]]*c_</f>
        <v>0.95424250943932476</v>
      </c>
      <c r="AA190" s="8">
        <f>-IF(Sample[[#This Row],[Column2]]&gt;0,1,-1)*SQRT(Sample[[#This Row],[KPx''i]]^2+Sample[[#This Row],[KPx''j]]^2+Sample[[#This Row],[KPx''k]]^2)/Ksmag/Scale</f>
        <v>-0.58435180974982659</v>
      </c>
      <c r="AB190" s="1">
        <f>SQRT(Sample[[#This Row],[Kpy''i]]^2+Sample[[#This Row],[KPy''j]]^2+Sample[[#This Row],[KPy''k]]^2)/KTmag/Scale</f>
        <v>1.6792486460389218</v>
      </c>
    </row>
    <row r="191" spans="1:28" hidden="1" x14ac:dyDescent="0.25">
      <c r="A191" s="5">
        <v>186</v>
      </c>
      <c r="B191" s="13" t="s">
        <v>43</v>
      </c>
      <c r="C191" s="5"/>
      <c r="D191" s="5"/>
      <c r="E191">
        <v>7</v>
      </c>
      <c r="F191">
        <v>3</v>
      </c>
      <c r="G191">
        <v>4</v>
      </c>
      <c r="H191" s="11">
        <f>Sample[[#This Row],[C]]/Sample[[#This Row],[D]]</f>
        <v>0.42857142857142855</v>
      </c>
      <c r="I191" s="11">
        <f>Sample[[#This Row],[A]]/Sample[[#This Row],[C]]</f>
        <v>1.3333333333333333</v>
      </c>
      <c r="J191" s="11">
        <f>Sample[[#This Row],[D]]/Sample[[#This Row],[A]]</f>
        <v>1.75</v>
      </c>
      <c r="K191" s="11">
        <f>Sample[[#This Row],[A]]/Sample[[#This Row],[D]]</f>
        <v>0.5714285714285714</v>
      </c>
      <c r="L191" s="11">
        <f>Sample[[#This Row],[D]]/Sample[[#This Row],[C]]</f>
        <v>2.3333333333333335</v>
      </c>
      <c r="M191" s="11">
        <f>Sample[[#This Row],[C]]/Sample[[#This Row],[A]]</f>
        <v>0.75</v>
      </c>
      <c r="N191">
        <f>IF(Sample[[#This Row],[Ap]]=0,10,LOG(Sample[[#This Row],[Ap]]))</f>
        <v>-0.36797678529459443</v>
      </c>
      <c r="O191">
        <f>IF(Sample[[#This Row],[Ei]]=0,10,LOG(Sample[[#This Row],[Ei]]))</f>
        <v>0.12493873660829993</v>
      </c>
      <c r="P191">
        <f>IF(Sample[[#This Row],[Ii]]=0,10,LOG(Sample[[#This Row],[Ii]]))</f>
        <v>0.24303804868629444</v>
      </c>
      <c r="Q191">
        <f>Kx-Sample[[#This Row],[Xp]]</f>
        <v>0.36797678529459443</v>
      </c>
      <c r="R191">
        <f>Ky-Sample[[#This Row],[Yp]]</f>
        <v>-1.1249387366082999</v>
      </c>
      <c r="S191">
        <f>Kz-Sample[[#This Row],[Zp]]</f>
        <v>0.75696195131370558</v>
      </c>
      <c r="T191">
        <f>Sample[[#This Row],[Kpy]]*KSc-Sample[[#This Row],[KPz]]*KSb</f>
        <v>0.36797678529459432</v>
      </c>
      <c r="U191">
        <f>-1*(Sample[[#This Row],[KPx]]*KSc-Sample[[#This Row],[KPz]]*KSa)</f>
        <v>0.36797678529459443</v>
      </c>
      <c r="V191">
        <f>(Sample[[#This Row],[KPx]]*$R$2-Sample[[#This Row],[Kpy]]*KSa)</f>
        <v>0.36797678529459443</v>
      </c>
      <c r="W191">
        <f>Sample[[#This Row],[Kpy]]*KTc-Sample[[#This Row],[KPz]]*KTb</f>
        <v>1.8819006879220055</v>
      </c>
      <c r="X191">
        <f>-1*(Sample[[#This Row],[KPx]]*KTc-Sample[[#This Row],[KPz]]*KTa)</f>
        <v>1.8819006879220055</v>
      </c>
      <c r="Y191">
        <f>(Sample[[#This Row],[KPx]]*KTb-Sample[[#This Row],[Kpy]]*KTa)</f>
        <v>1.8819006879220055</v>
      </c>
      <c r="Z191">
        <f>-Sample[[#This Row],[Xp]]*a+Sample[[#This Row],[Yp]]*b+Sample[[#This Row],[Zp]]*c_</f>
        <v>0.73595357058918875</v>
      </c>
      <c r="AA191" s="8">
        <f>-IF(Sample[[#This Row],[Column2]]&gt;0,1,-1)*SQRT(Sample[[#This Row],[KPx''i]]^2+Sample[[#This Row],[KPx''j]]^2+Sample[[#This Row],[KPx''k]]^2)/Ksmag/Scale</f>
        <v>-0.45067768058071828</v>
      </c>
      <c r="AB191" s="1">
        <f>SQRT(Sample[[#This Row],[Kpy''i]]^2+Sample[[#This Row],[KPy''j]]^2+Sample[[#This Row],[KPy''k]]^2)/KTmag/Scale</f>
        <v>1.3307047379492789</v>
      </c>
    </row>
    <row r="192" spans="1:28" hidden="1" x14ac:dyDescent="0.25">
      <c r="A192" s="5">
        <v>187</v>
      </c>
      <c r="B192" s="13" t="s">
        <v>43</v>
      </c>
      <c r="C192" s="5"/>
      <c r="D192" s="5"/>
      <c r="E192">
        <v>7</v>
      </c>
      <c r="F192">
        <v>3</v>
      </c>
      <c r="G192">
        <v>4</v>
      </c>
      <c r="H192" s="11">
        <f>Sample[[#This Row],[C]]/Sample[[#This Row],[D]]</f>
        <v>0.42857142857142855</v>
      </c>
      <c r="I192" s="11">
        <f>Sample[[#This Row],[A]]/Sample[[#This Row],[C]]</f>
        <v>1.3333333333333333</v>
      </c>
      <c r="J192" s="11">
        <f>Sample[[#This Row],[D]]/Sample[[#This Row],[A]]</f>
        <v>1.75</v>
      </c>
      <c r="K192" s="11">
        <f>Sample[[#This Row],[A]]/Sample[[#This Row],[D]]</f>
        <v>0.5714285714285714</v>
      </c>
      <c r="L192" s="11">
        <f>Sample[[#This Row],[D]]/Sample[[#This Row],[C]]</f>
        <v>2.3333333333333335</v>
      </c>
      <c r="M192" s="11">
        <f>Sample[[#This Row],[C]]/Sample[[#This Row],[A]]</f>
        <v>0.75</v>
      </c>
      <c r="N192">
        <f>IF(Sample[[#This Row],[Ap]]=0,10,LOG(Sample[[#This Row],[Ap]]))</f>
        <v>-0.36797678529459443</v>
      </c>
      <c r="O192">
        <f>IF(Sample[[#This Row],[Ei]]=0,10,LOG(Sample[[#This Row],[Ei]]))</f>
        <v>0.12493873660829993</v>
      </c>
      <c r="P192">
        <f>IF(Sample[[#This Row],[Ii]]=0,10,LOG(Sample[[#This Row],[Ii]]))</f>
        <v>0.24303804868629444</v>
      </c>
      <c r="Q192">
        <f>Kx-Sample[[#This Row],[Xp]]</f>
        <v>0.36797678529459443</v>
      </c>
      <c r="R192">
        <f>Ky-Sample[[#This Row],[Yp]]</f>
        <v>-1.1249387366082999</v>
      </c>
      <c r="S192">
        <f>Kz-Sample[[#This Row],[Zp]]</f>
        <v>0.75696195131370558</v>
      </c>
      <c r="T192">
        <f>Sample[[#This Row],[Kpy]]*KSc-Sample[[#This Row],[KPz]]*KSb</f>
        <v>0.36797678529459432</v>
      </c>
      <c r="U192">
        <f>-1*(Sample[[#This Row],[KPx]]*KSc-Sample[[#This Row],[KPz]]*KSa)</f>
        <v>0.36797678529459443</v>
      </c>
      <c r="V192">
        <f>(Sample[[#This Row],[KPx]]*$R$2-Sample[[#This Row],[Kpy]]*KSa)</f>
        <v>0.36797678529459443</v>
      </c>
      <c r="W192">
        <f>Sample[[#This Row],[Kpy]]*KTc-Sample[[#This Row],[KPz]]*KTb</f>
        <v>1.8819006879220055</v>
      </c>
      <c r="X192">
        <f>-1*(Sample[[#This Row],[KPx]]*KTc-Sample[[#This Row],[KPz]]*KTa)</f>
        <v>1.8819006879220055</v>
      </c>
      <c r="Y192">
        <f>(Sample[[#This Row],[KPx]]*KTb-Sample[[#This Row],[Kpy]]*KTa)</f>
        <v>1.8819006879220055</v>
      </c>
      <c r="Z192">
        <f>-Sample[[#This Row],[Xp]]*a+Sample[[#This Row],[Yp]]*b+Sample[[#This Row],[Zp]]*c_</f>
        <v>0.73595357058918875</v>
      </c>
      <c r="AA192" s="8">
        <f>-IF(Sample[[#This Row],[Column2]]&gt;0,1,-1)*SQRT(Sample[[#This Row],[KPx''i]]^2+Sample[[#This Row],[KPx''j]]^2+Sample[[#This Row],[KPx''k]]^2)/Ksmag/Scale</f>
        <v>-0.45067768058071828</v>
      </c>
      <c r="AB192" s="1">
        <f>SQRT(Sample[[#This Row],[Kpy''i]]^2+Sample[[#This Row],[KPy''j]]^2+Sample[[#This Row],[KPy''k]]^2)/KTmag/Scale</f>
        <v>1.3307047379492789</v>
      </c>
    </row>
    <row r="193" spans="1:28" hidden="1" x14ac:dyDescent="0.25">
      <c r="A193" s="5">
        <v>188</v>
      </c>
      <c r="B193" s="13" t="s">
        <v>43</v>
      </c>
      <c r="C193" s="5"/>
      <c r="D193" s="5"/>
      <c r="E193">
        <v>5</v>
      </c>
      <c r="F193">
        <v>1</v>
      </c>
      <c r="G193">
        <v>7</v>
      </c>
      <c r="H193" s="11">
        <f>Sample[[#This Row],[C]]/Sample[[#This Row],[D]]</f>
        <v>0.2</v>
      </c>
      <c r="I193" s="11">
        <f>Sample[[#This Row],[A]]/Sample[[#This Row],[C]]</f>
        <v>7</v>
      </c>
      <c r="J193" s="11">
        <f>Sample[[#This Row],[D]]/Sample[[#This Row],[A]]</f>
        <v>0.7142857142857143</v>
      </c>
      <c r="K193" s="11">
        <f>Sample[[#This Row],[A]]/Sample[[#This Row],[D]]</f>
        <v>1.4</v>
      </c>
      <c r="L193" s="11">
        <f>Sample[[#This Row],[D]]/Sample[[#This Row],[C]]</f>
        <v>5</v>
      </c>
      <c r="M193" s="11">
        <f>Sample[[#This Row],[C]]/Sample[[#This Row],[A]]</f>
        <v>0.14285714285714285</v>
      </c>
      <c r="N193">
        <f>IF(Sample[[#This Row],[Ap]]=0,10,LOG(Sample[[#This Row],[Ap]]))</f>
        <v>-0.69897000433601875</v>
      </c>
      <c r="O193">
        <f>IF(Sample[[#This Row],[Ei]]=0,10,LOG(Sample[[#This Row],[Ei]]))</f>
        <v>0.84509804001425681</v>
      </c>
      <c r="P193">
        <f>IF(Sample[[#This Row],[Ii]]=0,10,LOG(Sample[[#This Row],[Ii]]))</f>
        <v>-0.14612803567823801</v>
      </c>
      <c r="Q193">
        <f>Kx-Sample[[#This Row],[Xp]]</f>
        <v>0.69897000433601875</v>
      </c>
      <c r="R193">
        <f>Ky-Sample[[#This Row],[Yp]]</f>
        <v>-1.8450980400142569</v>
      </c>
      <c r="S193">
        <f>Kz-Sample[[#This Row],[Zp]]</f>
        <v>1.146128035678238</v>
      </c>
      <c r="T193">
        <f>Sample[[#This Row],[Kpy]]*KSc-Sample[[#This Row],[KPz]]*KSb</f>
        <v>0.69897000433601897</v>
      </c>
      <c r="U193">
        <f>-1*(Sample[[#This Row],[KPx]]*KSc-Sample[[#This Row],[KPz]]*KSa)</f>
        <v>0.69897000433601875</v>
      </c>
      <c r="V193">
        <f>(Sample[[#This Row],[KPx]]*$R$2-Sample[[#This Row],[Kpy]]*KSa)</f>
        <v>0.69897000433601875</v>
      </c>
      <c r="W193">
        <f>Sample[[#This Row],[Kpy]]*KTc-Sample[[#This Row],[KPz]]*KTb</f>
        <v>2.9912260756924951</v>
      </c>
      <c r="X193">
        <f>-1*(Sample[[#This Row],[KPx]]*KTc-Sample[[#This Row],[KPz]]*KTa)</f>
        <v>2.9912260756924947</v>
      </c>
      <c r="Y193">
        <f>(Sample[[#This Row],[KPx]]*KTb-Sample[[#This Row],[Kpy]]*KTa)</f>
        <v>2.9912260756924951</v>
      </c>
      <c r="Z193">
        <f>-Sample[[#This Row],[Xp]]*a+Sample[[#This Row],[Yp]]*b+Sample[[#This Row],[Zp]]*c_</f>
        <v>1.3979400086720375</v>
      </c>
      <c r="AA193" s="8">
        <f>-IF(Sample[[#This Row],[Column2]]&gt;0,1,-1)*SQRT(Sample[[#This Row],[KPx''i]]^2+Sample[[#This Row],[KPx''j]]^2+Sample[[#This Row],[KPx''k]]^2)/Ksmag/Scale</f>
        <v>-0.85605992806709574</v>
      </c>
      <c r="AB193" s="1">
        <f>SQRT(Sample[[#This Row],[Kpy''i]]^2+Sample[[#This Row],[KPy''j]]^2+Sample[[#This Row],[KPy''k]]^2)/KTmag/Scale</f>
        <v>2.1151162421841887</v>
      </c>
    </row>
    <row r="194" spans="1:28" hidden="1" x14ac:dyDescent="0.25">
      <c r="A194" s="5">
        <v>189</v>
      </c>
      <c r="B194" s="13" t="s">
        <v>43</v>
      </c>
      <c r="C194" s="5"/>
      <c r="D194" s="5"/>
      <c r="E194">
        <v>8</v>
      </c>
      <c r="F194">
        <v>8</v>
      </c>
      <c r="G194">
        <v>5</v>
      </c>
      <c r="H194" s="11">
        <f>Sample[[#This Row],[C]]/Sample[[#This Row],[D]]</f>
        <v>1</v>
      </c>
      <c r="I194" s="11">
        <f>Sample[[#This Row],[A]]/Sample[[#This Row],[C]]</f>
        <v>0.625</v>
      </c>
      <c r="J194" s="11">
        <f>Sample[[#This Row],[D]]/Sample[[#This Row],[A]]</f>
        <v>1.6</v>
      </c>
      <c r="K194" s="11">
        <f>Sample[[#This Row],[A]]/Sample[[#This Row],[D]]</f>
        <v>0.625</v>
      </c>
      <c r="L194" s="11">
        <f>Sample[[#This Row],[D]]/Sample[[#This Row],[C]]</f>
        <v>1</v>
      </c>
      <c r="M194" s="11">
        <f>Sample[[#This Row],[C]]/Sample[[#This Row],[A]]</f>
        <v>1.6</v>
      </c>
      <c r="N194">
        <f>IF(Sample[[#This Row],[Ap]]=0,10,LOG(Sample[[#This Row],[Ap]]))</f>
        <v>0</v>
      </c>
      <c r="O194">
        <f>IF(Sample[[#This Row],[Ei]]=0,10,LOG(Sample[[#This Row],[Ei]]))</f>
        <v>-0.20411998265592479</v>
      </c>
      <c r="P194">
        <f>IF(Sample[[#This Row],[Ii]]=0,10,LOG(Sample[[#This Row],[Ii]]))</f>
        <v>0.20411998265592479</v>
      </c>
      <c r="Q194">
        <f>Kx-Sample[[#This Row],[Xp]]</f>
        <v>0</v>
      </c>
      <c r="R194">
        <f>Ky-Sample[[#This Row],[Yp]]</f>
        <v>-0.79588001734407521</v>
      </c>
      <c r="S194">
        <f>Kz-Sample[[#This Row],[Zp]]</f>
        <v>0.79588001734407521</v>
      </c>
      <c r="T194">
        <f>Sample[[#This Row],[Kpy]]*KSc-Sample[[#This Row],[KPz]]*KSb</f>
        <v>0</v>
      </c>
      <c r="U194">
        <f>-1*(Sample[[#This Row],[KPx]]*KSc-Sample[[#This Row],[KPz]]*KSa)</f>
        <v>0</v>
      </c>
      <c r="V194">
        <f>(Sample[[#This Row],[KPx]]*$R$2-Sample[[#This Row],[Kpy]]*KSa)</f>
        <v>0</v>
      </c>
      <c r="W194">
        <f>Sample[[#This Row],[Kpy]]*KTc-Sample[[#This Row],[KPz]]*KTb</f>
        <v>1.5917600346881504</v>
      </c>
      <c r="X194">
        <f>-1*(Sample[[#This Row],[KPx]]*KTc-Sample[[#This Row],[KPz]]*KTa)</f>
        <v>1.5917600346881504</v>
      </c>
      <c r="Y194">
        <f>(Sample[[#This Row],[KPx]]*KTb-Sample[[#This Row],[Kpy]]*KTa)</f>
        <v>1.5917600346881504</v>
      </c>
      <c r="Z194">
        <f>-Sample[[#This Row],[Xp]]*a+Sample[[#This Row],[Yp]]*b+Sample[[#This Row],[Zp]]*c_</f>
        <v>0</v>
      </c>
      <c r="AA194" s="8">
        <f>-IF(Sample[[#This Row],[Column2]]&gt;0,1,-1)*SQRT(Sample[[#This Row],[KPx''i]]^2+Sample[[#This Row],[KPx''j]]^2+Sample[[#This Row],[KPx''k]]^2)/Ksmag/Scale</f>
        <v>0</v>
      </c>
      <c r="AB194" s="1">
        <f>SQRT(Sample[[#This Row],[Kpy''i]]^2+Sample[[#This Row],[KPy''j]]^2+Sample[[#This Row],[KPy''k]]^2)/KTmag/Scale</f>
        <v>1.1255443145497255</v>
      </c>
    </row>
    <row r="195" spans="1:28" hidden="1" x14ac:dyDescent="0.25">
      <c r="A195" s="5">
        <v>190</v>
      </c>
      <c r="B195" s="13" t="s">
        <v>43</v>
      </c>
      <c r="C195" s="5"/>
      <c r="D195" s="5"/>
      <c r="E195">
        <v>1</v>
      </c>
      <c r="F195">
        <v>2</v>
      </c>
      <c r="G195">
        <v>5</v>
      </c>
      <c r="H195" s="11">
        <f>Sample[[#This Row],[C]]/Sample[[#This Row],[D]]</f>
        <v>2</v>
      </c>
      <c r="I195" s="11">
        <f>Sample[[#This Row],[A]]/Sample[[#This Row],[C]]</f>
        <v>2.5</v>
      </c>
      <c r="J195" s="11">
        <f>Sample[[#This Row],[D]]/Sample[[#This Row],[A]]</f>
        <v>0.2</v>
      </c>
      <c r="K195" s="11">
        <f>Sample[[#This Row],[A]]/Sample[[#This Row],[D]]</f>
        <v>5</v>
      </c>
      <c r="L195" s="11">
        <f>Sample[[#This Row],[D]]/Sample[[#This Row],[C]]</f>
        <v>0.5</v>
      </c>
      <c r="M195" s="11">
        <f>Sample[[#This Row],[C]]/Sample[[#This Row],[A]]</f>
        <v>0.4</v>
      </c>
      <c r="N195">
        <f>IF(Sample[[#This Row],[Ap]]=0,10,LOG(Sample[[#This Row],[Ap]]))</f>
        <v>0.3010299956639812</v>
      </c>
      <c r="O195">
        <f>IF(Sample[[#This Row],[Ei]]=0,10,LOG(Sample[[#This Row],[Ei]]))</f>
        <v>0.3979400086720376</v>
      </c>
      <c r="P195">
        <f>IF(Sample[[#This Row],[Ii]]=0,10,LOG(Sample[[#This Row],[Ii]]))</f>
        <v>-0.69897000433601875</v>
      </c>
      <c r="Q195">
        <f>Kx-Sample[[#This Row],[Xp]]</f>
        <v>-0.3010299956639812</v>
      </c>
      <c r="R195">
        <f>Ky-Sample[[#This Row],[Yp]]</f>
        <v>-1.3979400086720375</v>
      </c>
      <c r="S195">
        <f>Kz-Sample[[#This Row],[Zp]]</f>
        <v>1.6989700043360187</v>
      </c>
      <c r="T195">
        <f>Sample[[#This Row],[Kpy]]*KSc-Sample[[#This Row],[KPz]]*KSb</f>
        <v>-0.30102999566398125</v>
      </c>
      <c r="U195">
        <f>-1*(Sample[[#This Row],[KPx]]*KSc-Sample[[#This Row],[KPz]]*KSa)</f>
        <v>-0.3010299956639812</v>
      </c>
      <c r="V195">
        <f>(Sample[[#This Row],[KPx]]*$R$2-Sample[[#This Row],[Kpy]]*KSa)</f>
        <v>-0.3010299956639812</v>
      </c>
      <c r="W195">
        <f>Sample[[#This Row],[Kpy]]*KTc-Sample[[#This Row],[KPz]]*KTb</f>
        <v>3.0969100130080562</v>
      </c>
      <c r="X195">
        <f>-1*(Sample[[#This Row],[KPx]]*KTc-Sample[[#This Row],[KPz]]*KTa)</f>
        <v>3.0969100130080562</v>
      </c>
      <c r="Y195">
        <f>(Sample[[#This Row],[KPx]]*KTb-Sample[[#This Row],[Kpy]]*KTa)</f>
        <v>3.0969100130080562</v>
      </c>
      <c r="Z195">
        <f>-Sample[[#This Row],[Xp]]*a+Sample[[#This Row],[Yp]]*b+Sample[[#This Row],[Zp]]*c_</f>
        <v>-0.60205999132796229</v>
      </c>
      <c r="AA195" s="8">
        <f>-IF(Sample[[#This Row],[Column2]]&gt;0,1,-1)*SQRT(Sample[[#This Row],[KPx''i]]^2+Sample[[#This Row],[KPx''j]]^2+Sample[[#This Row],[KPx''k]]^2)/Ksmag/Scale</f>
        <v>0.36868494332449331</v>
      </c>
      <c r="AB195" s="1">
        <f>SQRT(Sample[[#This Row],[Kpy''i]]^2+Sample[[#This Row],[KPy''j]]^2+Sample[[#This Row],[KPy''k]]^2)/KTmag/Scale</f>
        <v>2.189846070922516</v>
      </c>
    </row>
    <row r="196" spans="1:28" hidden="1" x14ac:dyDescent="0.25">
      <c r="A196" s="5">
        <v>191</v>
      </c>
      <c r="B196" s="13" t="s">
        <v>43</v>
      </c>
      <c r="C196" s="5"/>
      <c r="D196" s="5"/>
      <c r="E196">
        <v>3</v>
      </c>
      <c r="F196">
        <v>8</v>
      </c>
      <c r="G196">
        <v>7</v>
      </c>
      <c r="H196" s="11">
        <f>Sample[[#This Row],[C]]/Sample[[#This Row],[D]]</f>
        <v>2.6666666666666665</v>
      </c>
      <c r="I196" s="11">
        <f>Sample[[#This Row],[A]]/Sample[[#This Row],[C]]</f>
        <v>0.875</v>
      </c>
      <c r="J196" s="11">
        <f>Sample[[#This Row],[D]]/Sample[[#This Row],[A]]</f>
        <v>0.42857142857142855</v>
      </c>
      <c r="K196" s="11">
        <f>Sample[[#This Row],[A]]/Sample[[#This Row],[D]]</f>
        <v>2.3333333333333335</v>
      </c>
      <c r="L196" s="11">
        <f>Sample[[#This Row],[D]]/Sample[[#This Row],[C]]</f>
        <v>0.375</v>
      </c>
      <c r="M196" s="11">
        <f>Sample[[#This Row],[C]]/Sample[[#This Row],[A]]</f>
        <v>1.1428571428571428</v>
      </c>
      <c r="N196">
        <f>IF(Sample[[#This Row],[Ap]]=0,10,LOG(Sample[[#This Row],[Ap]]))</f>
        <v>0.4259687322722811</v>
      </c>
      <c r="O196">
        <f>IF(Sample[[#This Row],[Ei]]=0,10,LOG(Sample[[#This Row],[Ei]]))</f>
        <v>-5.7991946977686754E-2</v>
      </c>
      <c r="P196">
        <f>IF(Sample[[#This Row],[Ii]]=0,10,LOG(Sample[[#This Row],[Ii]]))</f>
        <v>-0.36797678529459443</v>
      </c>
      <c r="Q196">
        <f>Kx-Sample[[#This Row],[Xp]]</f>
        <v>-0.4259687322722811</v>
      </c>
      <c r="R196">
        <f>Ky-Sample[[#This Row],[Yp]]</f>
        <v>-0.94200805302231327</v>
      </c>
      <c r="S196">
        <f>Kz-Sample[[#This Row],[Zp]]</f>
        <v>1.3679767852945943</v>
      </c>
      <c r="T196">
        <f>Sample[[#This Row],[Kpy]]*KSc-Sample[[#This Row],[KPz]]*KSb</f>
        <v>-0.42596873227228105</v>
      </c>
      <c r="U196">
        <f>-1*(Sample[[#This Row],[KPx]]*KSc-Sample[[#This Row],[KPz]]*KSa)</f>
        <v>-0.4259687322722811</v>
      </c>
      <c r="V196">
        <f>(Sample[[#This Row],[KPx]]*$R$2-Sample[[#This Row],[Kpy]]*KSa)</f>
        <v>-0.4259687322722811</v>
      </c>
      <c r="W196">
        <f>Sample[[#This Row],[Kpy]]*KTc-Sample[[#This Row],[KPz]]*KTb</f>
        <v>2.3099848383169075</v>
      </c>
      <c r="X196">
        <f>-1*(Sample[[#This Row],[KPx]]*KTc-Sample[[#This Row],[KPz]]*KTa)</f>
        <v>2.3099848383169075</v>
      </c>
      <c r="Y196">
        <f>(Sample[[#This Row],[KPx]]*KTb-Sample[[#This Row],[Kpy]]*KTa)</f>
        <v>2.3099848383169075</v>
      </c>
      <c r="Z196">
        <f>-Sample[[#This Row],[Xp]]*a+Sample[[#This Row],[Yp]]*b+Sample[[#This Row],[Zp]]*c_</f>
        <v>-0.85193746454456232</v>
      </c>
      <c r="AA196" s="8">
        <f>-IF(Sample[[#This Row],[Column2]]&gt;0,1,-1)*SQRT(Sample[[#This Row],[KPx''i]]^2+Sample[[#This Row],[KPx''j]]^2+Sample[[#This Row],[KPx''k]]^2)/Ksmag/Scale</f>
        <v>0.521703020223653</v>
      </c>
      <c r="AB196" s="1">
        <f>SQRT(Sample[[#This Row],[Kpy''i]]^2+Sample[[#This Row],[KPy''j]]^2+Sample[[#This Row],[KPy''k]]^2)/KTmag/Scale</f>
        <v>1.6334059436119961</v>
      </c>
    </row>
    <row r="197" spans="1:28" hidden="1" x14ac:dyDescent="0.25">
      <c r="A197" s="5">
        <v>192</v>
      </c>
      <c r="B197" s="13" t="s">
        <v>43</v>
      </c>
      <c r="C197" s="5"/>
      <c r="D197" s="5"/>
      <c r="E197">
        <v>6</v>
      </c>
      <c r="F197">
        <v>3</v>
      </c>
      <c r="G197">
        <v>3</v>
      </c>
      <c r="H197" s="11">
        <f>Sample[[#This Row],[C]]/Sample[[#This Row],[D]]</f>
        <v>0.5</v>
      </c>
      <c r="I197" s="11">
        <f>Sample[[#This Row],[A]]/Sample[[#This Row],[C]]</f>
        <v>1</v>
      </c>
      <c r="J197" s="11">
        <f>Sample[[#This Row],[D]]/Sample[[#This Row],[A]]</f>
        <v>2</v>
      </c>
      <c r="K197" s="11">
        <f>Sample[[#This Row],[A]]/Sample[[#This Row],[D]]</f>
        <v>0.5</v>
      </c>
      <c r="L197" s="11">
        <f>Sample[[#This Row],[D]]/Sample[[#This Row],[C]]</f>
        <v>2</v>
      </c>
      <c r="M197" s="11">
        <f>Sample[[#This Row],[C]]/Sample[[#This Row],[A]]</f>
        <v>1</v>
      </c>
      <c r="N197">
        <f>IF(Sample[[#This Row],[Ap]]=0,10,LOG(Sample[[#This Row],[Ap]]))</f>
        <v>-0.3010299956639812</v>
      </c>
      <c r="O197">
        <f>IF(Sample[[#This Row],[Ei]]=0,10,LOG(Sample[[#This Row],[Ei]]))</f>
        <v>0</v>
      </c>
      <c r="P197">
        <f>IF(Sample[[#This Row],[Ii]]=0,10,LOG(Sample[[#This Row],[Ii]]))</f>
        <v>0.3010299956639812</v>
      </c>
      <c r="Q197">
        <f>Kx-Sample[[#This Row],[Xp]]</f>
        <v>0.3010299956639812</v>
      </c>
      <c r="R197">
        <f>Ky-Sample[[#This Row],[Yp]]</f>
        <v>-1</v>
      </c>
      <c r="S197">
        <f>Kz-Sample[[#This Row],[Zp]]</f>
        <v>0.69897000433601875</v>
      </c>
      <c r="T197">
        <f>Sample[[#This Row],[Kpy]]*KSc-Sample[[#This Row],[KPz]]*KSb</f>
        <v>0.30102999566398125</v>
      </c>
      <c r="U197">
        <f>-1*(Sample[[#This Row],[KPx]]*KSc-Sample[[#This Row],[KPz]]*KSa)</f>
        <v>0.3010299956639812</v>
      </c>
      <c r="V197">
        <f>(Sample[[#This Row],[KPx]]*$R$2-Sample[[#This Row],[Kpy]]*KSa)</f>
        <v>0.3010299956639812</v>
      </c>
      <c r="W197">
        <f>Sample[[#This Row],[Kpy]]*KTc-Sample[[#This Row],[KPz]]*KTb</f>
        <v>1.6989700043360187</v>
      </c>
      <c r="X197">
        <f>-1*(Sample[[#This Row],[KPx]]*KTc-Sample[[#This Row],[KPz]]*KTa)</f>
        <v>1.6989700043360187</v>
      </c>
      <c r="Y197">
        <f>(Sample[[#This Row],[KPx]]*KTb-Sample[[#This Row],[Kpy]]*KTa)</f>
        <v>1.6989700043360187</v>
      </c>
      <c r="Z197">
        <f>-Sample[[#This Row],[Xp]]*a+Sample[[#This Row],[Yp]]*b+Sample[[#This Row],[Zp]]*c_</f>
        <v>0.6020599913279624</v>
      </c>
      <c r="AA197" s="8">
        <f>-IF(Sample[[#This Row],[Column2]]&gt;0,1,-1)*SQRT(Sample[[#This Row],[KPx''i]]^2+Sample[[#This Row],[KPx''j]]^2+Sample[[#This Row],[KPx''k]]^2)/Ksmag/Scale</f>
        <v>-0.36868494332449331</v>
      </c>
      <c r="AB197" s="1">
        <f>SQRT(Sample[[#This Row],[Kpy''i]]^2+Sample[[#This Row],[KPy''j]]^2+Sample[[#This Row],[KPy''k]]^2)/KTmag/Scale</f>
        <v>1.201353211098537</v>
      </c>
    </row>
    <row r="198" spans="1:28" hidden="1" x14ac:dyDescent="0.25">
      <c r="A198" s="5">
        <v>193</v>
      </c>
      <c r="B198" s="13" t="s">
        <v>43</v>
      </c>
      <c r="C198" s="5"/>
      <c r="D198" s="5"/>
      <c r="E198">
        <v>6</v>
      </c>
      <c r="F198">
        <v>9</v>
      </c>
      <c r="G198">
        <v>8</v>
      </c>
      <c r="H198" s="11">
        <f>Sample[[#This Row],[C]]/Sample[[#This Row],[D]]</f>
        <v>1.5</v>
      </c>
      <c r="I198" s="11">
        <f>Sample[[#This Row],[A]]/Sample[[#This Row],[C]]</f>
        <v>0.88888888888888884</v>
      </c>
      <c r="J198" s="11">
        <f>Sample[[#This Row],[D]]/Sample[[#This Row],[A]]</f>
        <v>0.75</v>
      </c>
      <c r="K198" s="11">
        <f>Sample[[#This Row],[A]]/Sample[[#This Row],[D]]</f>
        <v>1.3333333333333333</v>
      </c>
      <c r="L198" s="11">
        <f>Sample[[#This Row],[D]]/Sample[[#This Row],[C]]</f>
        <v>0.66666666666666663</v>
      </c>
      <c r="M198" s="11">
        <f>Sample[[#This Row],[C]]/Sample[[#This Row],[A]]</f>
        <v>1.125</v>
      </c>
      <c r="N198">
        <f>IF(Sample[[#This Row],[Ap]]=0,10,LOG(Sample[[#This Row],[Ap]]))</f>
        <v>0.17609125905568124</v>
      </c>
      <c r="O198">
        <f>IF(Sample[[#This Row],[Ei]]=0,10,LOG(Sample[[#This Row],[Ei]]))</f>
        <v>-5.1152522447381311E-2</v>
      </c>
      <c r="P198">
        <f>IF(Sample[[#This Row],[Ii]]=0,10,LOG(Sample[[#This Row],[Ii]]))</f>
        <v>-0.12493873660829995</v>
      </c>
      <c r="Q198">
        <f>Kx-Sample[[#This Row],[Xp]]</f>
        <v>-0.17609125905568124</v>
      </c>
      <c r="R198">
        <f>Ky-Sample[[#This Row],[Yp]]</f>
        <v>-0.94884747755261867</v>
      </c>
      <c r="S198">
        <f>Kz-Sample[[#This Row],[Zp]]</f>
        <v>1.1249387366082999</v>
      </c>
      <c r="T198">
        <f>Sample[[#This Row],[Kpy]]*KSc-Sample[[#This Row],[KPz]]*KSb</f>
        <v>-0.17609125905568124</v>
      </c>
      <c r="U198">
        <f>-1*(Sample[[#This Row],[KPx]]*KSc-Sample[[#This Row],[KPz]]*KSa)</f>
        <v>-0.17609125905568124</v>
      </c>
      <c r="V198">
        <f>(Sample[[#This Row],[KPx]]*$R$2-Sample[[#This Row],[Kpy]]*KSa)</f>
        <v>-0.17609125905568124</v>
      </c>
      <c r="W198">
        <f>Sample[[#This Row],[Kpy]]*KTc-Sample[[#This Row],[KPz]]*KTb</f>
        <v>2.0737862141609185</v>
      </c>
      <c r="X198">
        <f>-1*(Sample[[#This Row],[KPx]]*KTc-Sample[[#This Row],[KPz]]*KTa)</f>
        <v>2.0737862141609185</v>
      </c>
      <c r="Y198">
        <f>(Sample[[#This Row],[KPx]]*KTb-Sample[[#This Row],[Kpy]]*KTa)</f>
        <v>2.0737862141609185</v>
      </c>
      <c r="Z198">
        <f>-Sample[[#This Row],[Xp]]*a+Sample[[#This Row],[Yp]]*b+Sample[[#This Row],[Zp]]*c_</f>
        <v>-0.35218251811136253</v>
      </c>
      <c r="AA198" s="8">
        <f>-IF(Sample[[#This Row],[Column2]]&gt;0,1,-1)*SQRT(Sample[[#This Row],[KPx''i]]^2+Sample[[#This Row],[KPx''j]]^2+Sample[[#This Row],[KPx''k]]^2)/Ksmag/Scale</f>
        <v>0.21566686642533328</v>
      </c>
      <c r="AB198" s="1">
        <f>SQRT(Sample[[#This Row],[Kpy''i]]^2+Sample[[#This Row],[KPy''j]]^2+Sample[[#This Row],[KPy''k]]^2)/KTmag/Scale</f>
        <v>1.4663882947643636</v>
      </c>
    </row>
    <row r="199" spans="1:28" hidden="1" x14ac:dyDescent="0.25">
      <c r="A199" s="5">
        <v>194</v>
      </c>
      <c r="B199" s="13" t="s">
        <v>43</v>
      </c>
      <c r="C199" s="5"/>
      <c r="D199" s="5"/>
      <c r="E199">
        <v>6</v>
      </c>
      <c r="F199">
        <v>9</v>
      </c>
      <c r="G199">
        <v>4</v>
      </c>
      <c r="H199" s="11">
        <f>Sample[[#This Row],[C]]/Sample[[#This Row],[D]]</f>
        <v>1.5</v>
      </c>
      <c r="I199" s="11">
        <f>Sample[[#This Row],[A]]/Sample[[#This Row],[C]]</f>
        <v>0.44444444444444442</v>
      </c>
      <c r="J199" s="11">
        <f>Sample[[#This Row],[D]]/Sample[[#This Row],[A]]</f>
        <v>1.5</v>
      </c>
      <c r="K199" s="11">
        <f>Sample[[#This Row],[A]]/Sample[[#This Row],[D]]</f>
        <v>0.66666666666666663</v>
      </c>
      <c r="L199" s="11">
        <f>Sample[[#This Row],[D]]/Sample[[#This Row],[C]]</f>
        <v>0.66666666666666663</v>
      </c>
      <c r="M199" s="11">
        <f>Sample[[#This Row],[C]]/Sample[[#This Row],[A]]</f>
        <v>2.25</v>
      </c>
      <c r="N199">
        <f>IF(Sample[[#This Row],[Ap]]=0,10,LOG(Sample[[#This Row],[Ap]]))</f>
        <v>0.17609125905568124</v>
      </c>
      <c r="O199">
        <f>IF(Sample[[#This Row],[Ei]]=0,10,LOG(Sample[[#This Row],[Ei]]))</f>
        <v>-0.35218251811136253</v>
      </c>
      <c r="P199">
        <f>IF(Sample[[#This Row],[Ii]]=0,10,LOG(Sample[[#This Row],[Ii]]))</f>
        <v>0.17609125905568124</v>
      </c>
      <c r="Q199">
        <f>Kx-Sample[[#This Row],[Xp]]</f>
        <v>-0.17609125905568124</v>
      </c>
      <c r="R199">
        <f>Ky-Sample[[#This Row],[Yp]]</f>
        <v>-0.64781748188863753</v>
      </c>
      <c r="S199">
        <f>Kz-Sample[[#This Row],[Zp]]</f>
        <v>0.82390874094431876</v>
      </c>
      <c r="T199">
        <f>Sample[[#This Row],[Kpy]]*KSc-Sample[[#This Row],[KPz]]*KSb</f>
        <v>-0.17609125905568124</v>
      </c>
      <c r="U199">
        <f>-1*(Sample[[#This Row],[KPx]]*KSc-Sample[[#This Row],[KPz]]*KSa)</f>
        <v>-0.17609125905568124</v>
      </c>
      <c r="V199">
        <f>(Sample[[#This Row],[KPx]]*$R$2-Sample[[#This Row],[Kpy]]*KSa)</f>
        <v>-0.17609125905568124</v>
      </c>
      <c r="W199">
        <f>Sample[[#This Row],[Kpy]]*KTc-Sample[[#This Row],[KPz]]*KTb</f>
        <v>1.4717262228329564</v>
      </c>
      <c r="X199">
        <f>-1*(Sample[[#This Row],[KPx]]*KTc-Sample[[#This Row],[KPz]]*KTa)</f>
        <v>1.4717262228329564</v>
      </c>
      <c r="Y199">
        <f>(Sample[[#This Row],[KPx]]*KTb-Sample[[#This Row],[Kpy]]*KTa)</f>
        <v>1.4717262228329564</v>
      </c>
      <c r="Z199">
        <f>-Sample[[#This Row],[Xp]]*a+Sample[[#This Row],[Yp]]*b+Sample[[#This Row],[Zp]]*c_</f>
        <v>-0.35218251811136259</v>
      </c>
      <c r="AA199" s="8">
        <f>-IF(Sample[[#This Row],[Column2]]&gt;0,1,-1)*SQRT(Sample[[#This Row],[KPx''i]]^2+Sample[[#This Row],[KPx''j]]^2+Sample[[#This Row],[KPx''k]]^2)/Ksmag/Scale</f>
        <v>0.21566686642533328</v>
      </c>
      <c r="AB199" s="1">
        <f>SQRT(Sample[[#This Row],[Kpy''i]]^2+Sample[[#This Row],[KPy''j]]^2+Sample[[#This Row],[KPy''k]]^2)/KTmag/Scale</f>
        <v>1.0406675922152473</v>
      </c>
    </row>
    <row r="200" spans="1:28" hidden="1" x14ac:dyDescent="0.25">
      <c r="A200" s="5">
        <v>195</v>
      </c>
      <c r="B200" s="13" t="s">
        <v>43</v>
      </c>
      <c r="C200" s="5"/>
      <c r="D200" s="5"/>
      <c r="E200">
        <v>5</v>
      </c>
      <c r="F200">
        <v>10</v>
      </c>
      <c r="G200">
        <v>6</v>
      </c>
      <c r="H200" s="11">
        <f>Sample[[#This Row],[C]]/Sample[[#This Row],[D]]</f>
        <v>2</v>
      </c>
      <c r="I200" s="11">
        <f>Sample[[#This Row],[A]]/Sample[[#This Row],[C]]</f>
        <v>0.6</v>
      </c>
      <c r="J200" s="11">
        <f>Sample[[#This Row],[D]]/Sample[[#This Row],[A]]</f>
        <v>0.83333333333333337</v>
      </c>
      <c r="K200" s="11">
        <f>Sample[[#This Row],[A]]/Sample[[#This Row],[D]]</f>
        <v>1.2</v>
      </c>
      <c r="L200" s="11">
        <f>Sample[[#This Row],[D]]/Sample[[#This Row],[C]]</f>
        <v>0.5</v>
      </c>
      <c r="M200" s="11">
        <f>Sample[[#This Row],[C]]/Sample[[#This Row],[A]]</f>
        <v>1.6666666666666667</v>
      </c>
      <c r="N200">
        <f>IF(Sample[[#This Row],[Ap]]=0,10,LOG(Sample[[#This Row],[Ap]]))</f>
        <v>0.3010299956639812</v>
      </c>
      <c r="O200">
        <f>IF(Sample[[#This Row],[Ei]]=0,10,LOG(Sample[[#This Row],[Ei]]))</f>
        <v>-0.22184874961635639</v>
      </c>
      <c r="P200">
        <f>IF(Sample[[#This Row],[Ii]]=0,10,LOG(Sample[[#This Row],[Ii]]))</f>
        <v>-7.9181246047624804E-2</v>
      </c>
      <c r="Q200">
        <f>Kx-Sample[[#This Row],[Xp]]</f>
        <v>-0.3010299956639812</v>
      </c>
      <c r="R200">
        <f>Ky-Sample[[#This Row],[Yp]]</f>
        <v>-0.77815125038364363</v>
      </c>
      <c r="S200">
        <f>Kz-Sample[[#This Row],[Zp]]</f>
        <v>1.0791812460476249</v>
      </c>
      <c r="T200">
        <f>Sample[[#This Row],[Kpy]]*KSc-Sample[[#This Row],[KPz]]*KSb</f>
        <v>-0.30102999566398125</v>
      </c>
      <c r="U200">
        <f>-1*(Sample[[#This Row],[KPx]]*KSc-Sample[[#This Row],[KPz]]*KSa)</f>
        <v>-0.3010299956639812</v>
      </c>
      <c r="V200">
        <f>(Sample[[#This Row],[KPx]]*$R$2-Sample[[#This Row],[Kpy]]*KSa)</f>
        <v>-0.3010299956639812</v>
      </c>
      <c r="W200">
        <f>Sample[[#This Row],[Kpy]]*KTc-Sample[[#This Row],[KPz]]*KTb</f>
        <v>1.8573324964312685</v>
      </c>
      <c r="X200">
        <f>-1*(Sample[[#This Row],[KPx]]*KTc-Sample[[#This Row],[KPz]]*KTa)</f>
        <v>1.8573324964312685</v>
      </c>
      <c r="Y200">
        <f>(Sample[[#This Row],[KPx]]*KTb-Sample[[#This Row],[Kpy]]*KTa)</f>
        <v>1.8573324964312685</v>
      </c>
      <c r="Z200">
        <f>-Sample[[#This Row],[Xp]]*a+Sample[[#This Row],[Yp]]*b+Sample[[#This Row],[Zp]]*c_</f>
        <v>-0.6020599913279624</v>
      </c>
      <c r="AA200" s="8">
        <f>-IF(Sample[[#This Row],[Column2]]&gt;0,1,-1)*SQRT(Sample[[#This Row],[KPx''i]]^2+Sample[[#This Row],[KPx''j]]^2+Sample[[#This Row],[KPx''k]]^2)/Ksmag/Scale</f>
        <v>0.36868494332449331</v>
      </c>
      <c r="AB200" s="1">
        <f>SQRT(Sample[[#This Row],[Kpy''i]]^2+Sample[[#This Row],[KPy''j]]^2+Sample[[#This Row],[KPy''k]]^2)/KTmag/Scale</f>
        <v>1.3133324031446891</v>
      </c>
    </row>
    <row r="201" spans="1:28" hidden="1" x14ac:dyDescent="0.25">
      <c r="A201" s="5">
        <v>196</v>
      </c>
      <c r="B201" s="13" t="s">
        <v>43</v>
      </c>
      <c r="C201" s="5"/>
      <c r="D201" s="5"/>
      <c r="E201">
        <v>3</v>
      </c>
      <c r="F201">
        <v>4</v>
      </c>
      <c r="G201">
        <v>8</v>
      </c>
      <c r="H201" s="11">
        <f>Sample[[#This Row],[C]]/Sample[[#This Row],[D]]</f>
        <v>1.3333333333333333</v>
      </c>
      <c r="I201" s="11">
        <f>Sample[[#This Row],[A]]/Sample[[#This Row],[C]]</f>
        <v>2</v>
      </c>
      <c r="J201" s="11">
        <f>Sample[[#This Row],[D]]/Sample[[#This Row],[A]]</f>
        <v>0.375</v>
      </c>
      <c r="K201" s="11">
        <f>Sample[[#This Row],[A]]/Sample[[#This Row],[D]]</f>
        <v>2.6666666666666665</v>
      </c>
      <c r="L201" s="11">
        <f>Sample[[#This Row],[D]]/Sample[[#This Row],[C]]</f>
        <v>0.75</v>
      </c>
      <c r="M201" s="11">
        <f>Sample[[#This Row],[C]]/Sample[[#This Row],[A]]</f>
        <v>0.5</v>
      </c>
      <c r="N201">
        <f>IF(Sample[[#This Row],[Ap]]=0,10,LOG(Sample[[#This Row],[Ap]]))</f>
        <v>0.12493873660829993</v>
      </c>
      <c r="O201">
        <f>IF(Sample[[#This Row],[Ei]]=0,10,LOG(Sample[[#This Row],[Ei]]))</f>
        <v>0.3010299956639812</v>
      </c>
      <c r="P201">
        <f>IF(Sample[[#This Row],[Ii]]=0,10,LOG(Sample[[#This Row],[Ii]]))</f>
        <v>-0.42596873227228116</v>
      </c>
      <c r="Q201">
        <f>Kx-Sample[[#This Row],[Xp]]</f>
        <v>-0.12493873660829993</v>
      </c>
      <c r="R201">
        <f>Ky-Sample[[#This Row],[Yp]]</f>
        <v>-1.3010299956639813</v>
      </c>
      <c r="S201">
        <f>Kz-Sample[[#This Row],[Zp]]</f>
        <v>1.4259687322722812</v>
      </c>
      <c r="T201">
        <f>Sample[[#This Row],[Kpy]]*KSc-Sample[[#This Row],[KPz]]*KSb</f>
        <v>-0.12493873660829991</v>
      </c>
      <c r="U201">
        <f>-1*(Sample[[#This Row],[KPx]]*KSc-Sample[[#This Row],[KPz]]*KSa)</f>
        <v>-0.12493873660829993</v>
      </c>
      <c r="V201">
        <f>(Sample[[#This Row],[KPx]]*$R$2-Sample[[#This Row],[Kpy]]*KSa)</f>
        <v>-0.12493873660829993</v>
      </c>
      <c r="W201">
        <f>Sample[[#This Row],[Kpy]]*KTc-Sample[[#This Row],[KPz]]*KTb</f>
        <v>2.7269987279362624</v>
      </c>
      <c r="X201">
        <f>-1*(Sample[[#This Row],[KPx]]*KTc-Sample[[#This Row],[KPz]]*KTa)</f>
        <v>2.7269987279362624</v>
      </c>
      <c r="Y201">
        <f>(Sample[[#This Row],[KPx]]*KTb-Sample[[#This Row],[Kpy]]*KTa)</f>
        <v>2.7269987279362624</v>
      </c>
      <c r="Z201">
        <f>-Sample[[#This Row],[Xp]]*a+Sample[[#This Row],[Yp]]*b+Sample[[#This Row],[Zp]]*c_</f>
        <v>-0.24987747321659992</v>
      </c>
      <c r="AA201" s="8">
        <f>-IF(Sample[[#This Row],[Column2]]&gt;0,1,-1)*SQRT(Sample[[#This Row],[KPx''i]]^2+Sample[[#This Row],[KPx''j]]^2+Sample[[#This Row],[KPx''k]]^2)/Ksmag/Scale</f>
        <v>0.15301807689915992</v>
      </c>
      <c r="AB201" s="1">
        <f>SQRT(Sample[[#This Row],[Kpy''i]]^2+Sample[[#This Row],[KPy''j]]^2+Sample[[#This Row],[KPy''k]]^2)/KTmag/Scale</f>
        <v>1.9282792928108203</v>
      </c>
    </row>
    <row r="202" spans="1:28" hidden="1" x14ac:dyDescent="0.25">
      <c r="A202" s="5">
        <v>197</v>
      </c>
      <c r="B202" s="13" t="s">
        <v>43</v>
      </c>
      <c r="C202" s="5"/>
      <c r="D202" s="5"/>
      <c r="E202">
        <v>10</v>
      </c>
      <c r="F202">
        <v>7</v>
      </c>
      <c r="G202">
        <v>5</v>
      </c>
      <c r="H202" s="11">
        <f>Sample[[#This Row],[C]]/Sample[[#This Row],[D]]</f>
        <v>0.7</v>
      </c>
      <c r="I202" s="11">
        <f>Sample[[#This Row],[A]]/Sample[[#This Row],[C]]</f>
        <v>0.7142857142857143</v>
      </c>
      <c r="J202" s="11">
        <f>Sample[[#This Row],[D]]/Sample[[#This Row],[A]]</f>
        <v>2</v>
      </c>
      <c r="K202" s="11">
        <f>Sample[[#This Row],[A]]/Sample[[#This Row],[D]]</f>
        <v>0.5</v>
      </c>
      <c r="L202" s="11">
        <f>Sample[[#This Row],[D]]/Sample[[#This Row],[C]]</f>
        <v>1.4285714285714286</v>
      </c>
      <c r="M202" s="11">
        <f>Sample[[#This Row],[C]]/Sample[[#This Row],[A]]</f>
        <v>1.4</v>
      </c>
      <c r="N202">
        <f>IF(Sample[[#This Row],[Ap]]=0,10,LOG(Sample[[#This Row],[Ap]]))</f>
        <v>-0.15490195998574319</v>
      </c>
      <c r="O202">
        <f>IF(Sample[[#This Row],[Ei]]=0,10,LOG(Sample[[#This Row],[Ei]]))</f>
        <v>-0.14612803567823801</v>
      </c>
      <c r="P202">
        <f>IF(Sample[[#This Row],[Ii]]=0,10,LOG(Sample[[#This Row],[Ii]]))</f>
        <v>0.3010299956639812</v>
      </c>
      <c r="Q202">
        <f>Kx-Sample[[#This Row],[Xp]]</f>
        <v>0.15490195998574319</v>
      </c>
      <c r="R202">
        <f>Ky-Sample[[#This Row],[Yp]]</f>
        <v>-0.85387196432176204</v>
      </c>
      <c r="S202">
        <f>Kz-Sample[[#This Row],[Zp]]</f>
        <v>0.69897000433601875</v>
      </c>
      <c r="T202">
        <f>Sample[[#This Row],[Kpy]]*KSc-Sample[[#This Row],[KPz]]*KSb</f>
        <v>0.1549019599857433</v>
      </c>
      <c r="U202">
        <f>-1*(Sample[[#This Row],[KPx]]*KSc-Sample[[#This Row],[KPz]]*KSa)</f>
        <v>0.15490195998574319</v>
      </c>
      <c r="V202">
        <f>(Sample[[#This Row],[KPx]]*$R$2-Sample[[#This Row],[Kpy]]*KSa)</f>
        <v>0.15490195998574319</v>
      </c>
      <c r="W202">
        <f>Sample[[#This Row],[Kpy]]*KTc-Sample[[#This Row],[KPz]]*KTb</f>
        <v>1.5528419686577808</v>
      </c>
      <c r="X202">
        <f>-1*(Sample[[#This Row],[KPx]]*KTc-Sample[[#This Row],[KPz]]*KTa)</f>
        <v>1.5528419686577806</v>
      </c>
      <c r="Y202">
        <f>(Sample[[#This Row],[KPx]]*KTb-Sample[[#This Row],[Kpy]]*KTa)</f>
        <v>1.552841968657781</v>
      </c>
      <c r="Z202">
        <f>-Sample[[#This Row],[Xp]]*a+Sample[[#This Row],[Yp]]*b+Sample[[#This Row],[Zp]]*c_</f>
        <v>0.30980391997148637</v>
      </c>
      <c r="AA202" s="8">
        <f>-IF(Sample[[#This Row],[Column2]]&gt;0,1,-1)*SQRT(Sample[[#This Row],[KPx''i]]^2+Sample[[#This Row],[KPx''j]]^2+Sample[[#This Row],[KPx''k]]^2)/Ksmag/Scale</f>
        <v>-0.18971538106104413</v>
      </c>
      <c r="AB202" s="1">
        <f>SQRT(Sample[[#This Row],[Kpy''i]]^2+Sample[[#This Row],[KPy''j]]^2+Sample[[#This Row],[KPy''k]]^2)/KTmag/Scale</f>
        <v>1.0980250861489853</v>
      </c>
    </row>
    <row r="203" spans="1:28" hidden="1" x14ac:dyDescent="0.25">
      <c r="A203" s="5">
        <v>198</v>
      </c>
      <c r="B203" s="13" t="s">
        <v>43</v>
      </c>
      <c r="C203" s="5"/>
      <c r="D203" s="5"/>
      <c r="E203">
        <v>3</v>
      </c>
      <c r="F203">
        <v>9</v>
      </c>
      <c r="G203">
        <v>6</v>
      </c>
      <c r="H203" s="11">
        <f>Sample[[#This Row],[C]]/Sample[[#This Row],[D]]</f>
        <v>3</v>
      </c>
      <c r="I203" s="11">
        <f>Sample[[#This Row],[A]]/Sample[[#This Row],[C]]</f>
        <v>0.66666666666666663</v>
      </c>
      <c r="J203" s="11">
        <f>Sample[[#This Row],[D]]/Sample[[#This Row],[A]]</f>
        <v>0.5</v>
      </c>
      <c r="K203" s="11">
        <f>Sample[[#This Row],[A]]/Sample[[#This Row],[D]]</f>
        <v>2</v>
      </c>
      <c r="L203" s="11">
        <f>Sample[[#This Row],[D]]/Sample[[#This Row],[C]]</f>
        <v>0.33333333333333331</v>
      </c>
      <c r="M203" s="11">
        <f>Sample[[#This Row],[C]]/Sample[[#This Row],[A]]</f>
        <v>1.5</v>
      </c>
      <c r="N203">
        <f>IF(Sample[[#This Row],[Ap]]=0,10,LOG(Sample[[#This Row],[Ap]]))</f>
        <v>0.47712125471966244</v>
      </c>
      <c r="O203">
        <f>IF(Sample[[#This Row],[Ei]]=0,10,LOG(Sample[[#This Row],[Ei]]))</f>
        <v>-0.17609125905568127</v>
      </c>
      <c r="P203">
        <f>IF(Sample[[#This Row],[Ii]]=0,10,LOG(Sample[[#This Row],[Ii]]))</f>
        <v>-0.3010299956639812</v>
      </c>
      <c r="Q203">
        <f>Kx-Sample[[#This Row],[Xp]]</f>
        <v>-0.47712125471966244</v>
      </c>
      <c r="R203">
        <f>Ky-Sample[[#This Row],[Yp]]</f>
        <v>-0.82390874094431876</v>
      </c>
      <c r="S203">
        <f>Kz-Sample[[#This Row],[Zp]]</f>
        <v>1.3010299956639813</v>
      </c>
      <c r="T203">
        <f>Sample[[#This Row],[Kpy]]*KSc-Sample[[#This Row],[KPz]]*KSb</f>
        <v>-0.47712125471966249</v>
      </c>
      <c r="U203">
        <f>-1*(Sample[[#This Row],[KPx]]*KSc-Sample[[#This Row],[KPz]]*KSa)</f>
        <v>-0.47712125471966244</v>
      </c>
      <c r="V203">
        <f>(Sample[[#This Row],[KPx]]*$R$2-Sample[[#This Row],[Kpy]]*KSa)</f>
        <v>-0.47712125471966244</v>
      </c>
      <c r="W203">
        <f>Sample[[#This Row],[Kpy]]*KTc-Sample[[#This Row],[KPz]]*KTb</f>
        <v>2.1249387366082999</v>
      </c>
      <c r="X203">
        <f>-1*(Sample[[#This Row],[KPx]]*KTc-Sample[[#This Row],[KPz]]*KTa)</f>
        <v>2.1249387366082999</v>
      </c>
      <c r="Y203">
        <f>(Sample[[#This Row],[KPx]]*KTb-Sample[[#This Row],[Kpy]]*KTa)</f>
        <v>2.1249387366082999</v>
      </c>
      <c r="Z203">
        <f>-Sample[[#This Row],[Xp]]*a+Sample[[#This Row],[Yp]]*b+Sample[[#This Row],[Zp]]*c_</f>
        <v>-0.95424250943932498</v>
      </c>
      <c r="AA203" s="8">
        <f>-IF(Sample[[#This Row],[Column2]]&gt;0,1,-1)*SQRT(Sample[[#This Row],[KPx''i]]^2+Sample[[#This Row],[KPx''j]]^2+Sample[[#This Row],[KPx''k]]^2)/Ksmag/Scale</f>
        <v>0.58435180974982659</v>
      </c>
      <c r="AB203" s="1">
        <f>SQRT(Sample[[#This Row],[Kpy''i]]^2+Sample[[#This Row],[KPy''j]]^2+Sample[[#This Row],[KPy''k]]^2)/KTmag/Scale</f>
        <v>1.502558590261704</v>
      </c>
    </row>
    <row r="204" spans="1:28" hidden="1" x14ac:dyDescent="0.25">
      <c r="A204" s="5">
        <v>199</v>
      </c>
      <c r="B204" s="13" t="s">
        <v>43</v>
      </c>
      <c r="C204" s="5"/>
      <c r="D204" s="5"/>
      <c r="E204">
        <v>7</v>
      </c>
      <c r="F204">
        <v>7</v>
      </c>
      <c r="G204">
        <v>6</v>
      </c>
      <c r="H204" s="11">
        <f>Sample[[#This Row],[C]]/Sample[[#This Row],[D]]</f>
        <v>1</v>
      </c>
      <c r="I204" s="11">
        <f>Sample[[#This Row],[A]]/Sample[[#This Row],[C]]</f>
        <v>0.8571428571428571</v>
      </c>
      <c r="J204" s="11">
        <f>Sample[[#This Row],[D]]/Sample[[#This Row],[A]]</f>
        <v>1.1666666666666667</v>
      </c>
      <c r="K204" s="11">
        <f>Sample[[#This Row],[A]]/Sample[[#This Row],[D]]</f>
        <v>0.8571428571428571</v>
      </c>
      <c r="L204" s="11">
        <f>Sample[[#This Row],[D]]/Sample[[#This Row],[C]]</f>
        <v>1</v>
      </c>
      <c r="M204" s="11">
        <f>Sample[[#This Row],[C]]/Sample[[#This Row],[A]]</f>
        <v>1.1666666666666667</v>
      </c>
      <c r="N204">
        <f>IF(Sample[[#This Row],[Ap]]=0,10,LOG(Sample[[#This Row],[Ap]]))</f>
        <v>0</v>
      </c>
      <c r="O204">
        <f>IF(Sample[[#This Row],[Ei]]=0,10,LOG(Sample[[#This Row],[Ei]]))</f>
        <v>-6.6946789630613221E-2</v>
      </c>
      <c r="P204">
        <f>IF(Sample[[#This Row],[Ii]]=0,10,LOG(Sample[[#This Row],[Ii]]))</f>
        <v>6.6946789630613221E-2</v>
      </c>
      <c r="Q204">
        <f>Kx-Sample[[#This Row],[Xp]]</f>
        <v>0</v>
      </c>
      <c r="R204">
        <f>Ky-Sample[[#This Row],[Yp]]</f>
        <v>-0.93305321036938682</v>
      </c>
      <c r="S204">
        <f>Kz-Sample[[#This Row],[Zp]]</f>
        <v>0.93305321036938682</v>
      </c>
      <c r="T204">
        <f>Sample[[#This Row],[Kpy]]*KSc-Sample[[#This Row],[KPz]]*KSb</f>
        <v>0</v>
      </c>
      <c r="U204">
        <f>-1*(Sample[[#This Row],[KPx]]*KSc-Sample[[#This Row],[KPz]]*KSa)</f>
        <v>0</v>
      </c>
      <c r="V204">
        <f>(Sample[[#This Row],[KPx]]*$R$2-Sample[[#This Row],[Kpy]]*KSa)</f>
        <v>0</v>
      </c>
      <c r="W204">
        <f>Sample[[#This Row],[Kpy]]*KTc-Sample[[#This Row],[KPz]]*KTb</f>
        <v>1.8661064207387736</v>
      </c>
      <c r="X204">
        <f>-1*(Sample[[#This Row],[KPx]]*KTc-Sample[[#This Row],[KPz]]*KTa)</f>
        <v>1.8661064207387736</v>
      </c>
      <c r="Y204">
        <f>(Sample[[#This Row],[KPx]]*KTb-Sample[[#This Row],[Kpy]]*KTa)</f>
        <v>1.8661064207387736</v>
      </c>
      <c r="Z204">
        <f>-Sample[[#This Row],[Xp]]*a+Sample[[#This Row],[Yp]]*b+Sample[[#This Row],[Zp]]*c_</f>
        <v>0</v>
      </c>
      <c r="AA204" s="8">
        <f>-IF(Sample[[#This Row],[Column2]]&gt;0,1,-1)*SQRT(Sample[[#This Row],[KPx''i]]^2+Sample[[#This Row],[KPx''j]]^2+Sample[[#This Row],[KPx''k]]^2)/Ksmag/Scale</f>
        <v>0</v>
      </c>
      <c r="AB204" s="1">
        <f>SQRT(Sample[[#This Row],[Kpy''i]]^2+Sample[[#This Row],[KPy''j]]^2+Sample[[#This Row],[KPy''k]]^2)/KTmag/Scale</f>
        <v>1.3195365045201435</v>
      </c>
    </row>
    <row r="205" spans="1:28" hidden="1" x14ac:dyDescent="0.25">
      <c r="A205" s="5">
        <v>200</v>
      </c>
      <c r="B205" s="13" t="s">
        <v>43</v>
      </c>
      <c r="C205" s="5"/>
      <c r="D205" s="5"/>
      <c r="E205">
        <v>5</v>
      </c>
      <c r="F205">
        <v>5</v>
      </c>
      <c r="G205">
        <v>1</v>
      </c>
      <c r="H205" s="11">
        <f>Sample[[#This Row],[C]]/Sample[[#This Row],[D]]</f>
        <v>1</v>
      </c>
      <c r="I205" s="11">
        <f>Sample[[#This Row],[A]]/Sample[[#This Row],[C]]</f>
        <v>0.2</v>
      </c>
      <c r="J205" s="11">
        <f>Sample[[#This Row],[D]]/Sample[[#This Row],[A]]</f>
        <v>5</v>
      </c>
      <c r="K205" s="11">
        <f>Sample[[#This Row],[A]]/Sample[[#This Row],[D]]</f>
        <v>0.2</v>
      </c>
      <c r="L205" s="11">
        <f>Sample[[#This Row],[D]]/Sample[[#This Row],[C]]</f>
        <v>1</v>
      </c>
      <c r="M205" s="11">
        <f>Sample[[#This Row],[C]]/Sample[[#This Row],[A]]</f>
        <v>5</v>
      </c>
      <c r="N205">
        <f>IF(Sample[[#This Row],[Ap]]=0,10,LOG(Sample[[#This Row],[Ap]]))</f>
        <v>0</v>
      </c>
      <c r="O205">
        <f>IF(Sample[[#This Row],[Ei]]=0,10,LOG(Sample[[#This Row],[Ei]]))</f>
        <v>-0.69897000433601875</v>
      </c>
      <c r="P205">
        <f>IF(Sample[[#This Row],[Ii]]=0,10,LOG(Sample[[#This Row],[Ii]]))</f>
        <v>0.69897000433601886</v>
      </c>
      <c r="Q205">
        <f>Kx-Sample[[#This Row],[Xp]]</f>
        <v>0</v>
      </c>
      <c r="R205">
        <f>Ky-Sample[[#This Row],[Yp]]</f>
        <v>-0.30102999566398125</v>
      </c>
      <c r="S205">
        <f>Kz-Sample[[#This Row],[Zp]]</f>
        <v>0.30102999566398114</v>
      </c>
      <c r="T205">
        <f>Sample[[#This Row],[Kpy]]*KSc-Sample[[#This Row],[KPz]]*KSb</f>
        <v>0</v>
      </c>
      <c r="U205">
        <f>-1*(Sample[[#This Row],[KPx]]*KSc-Sample[[#This Row],[KPz]]*KSa)</f>
        <v>0</v>
      </c>
      <c r="V205">
        <f>(Sample[[#This Row],[KPx]]*$R$2-Sample[[#This Row],[Kpy]]*KSa)</f>
        <v>0</v>
      </c>
      <c r="W205">
        <f>Sample[[#This Row],[Kpy]]*KTc-Sample[[#This Row],[KPz]]*KTb</f>
        <v>0.6020599913279624</v>
      </c>
      <c r="X205">
        <f>-1*(Sample[[#This Row],[KPx]]*KTc-Sample[[#This Row],[KPz]]*KTa)</f>
        <v>0.60205999132796229</v>
      </c>
      <c r="Y205">
        <f>(Sample[[#This Row],[KPx]]*KTb-Sample[[#This Row],[Kpy]]*KTa)</f>
        <v>0.60205999132796251</v>
      </c>
      <c r="Z205">
        <f>-Sample[[#This Row],[Xp]]*a+Sample[[#This Row],[Yp]]*b+Sample[[#This Row],[Zp]]*c_</f>
        <v>0</v>
      </c>
      <c r="AA205" s="8">
        <f>-IF(Sample[[#This Row],[Column2]]&gt;0,1,-1)*SQRT(Sample[[#This Row],[KPx''i]]^2+Sample[[#This Row],[KPx''j]]^2+Sample[[#This Row],[KPx''k]]^2)/Ksmag/Scale</f>
        <v>0</v>
      </c>
      <c r="AB205" s="1">
        <f>SQRT(Sample[[#This Row],[Kpy''i]]^2+Sample[[#This Row],[KPy''j]]^2+Sample[[#This Row],[KPy''k]]^2)/KTmag/Scale</f>
        <v>0.42572070254911626</v>
      </c>
    </row>
    <row r="206" spans="1:28" hidden="1" x14ac:dyDescent="0.25">
      <c r="A206" s="5">
        <v>201</v>
      </c>
      <c r="B206" s="13" t="s">
        <v>43</v>
      </c>
      <c r="C206" s="5"/>
      <c r="D206" s="5"/>
      <c r="E206">
        <v>4</v>
      </c>
      <c r="F206">
        <v>3</v>
      </c>
      <c r="G206">
        <v>7</v>
      </c>
      <c r="H206" s="11">
        <f>Sample[[#This Row],[C]]/Sample[[#This Row],[D]]</f>
        <v>0.75</v>
      </c>
      <c r="I206" s="11">
        <f>Sample[[#This Row],[A]]/Sample[[#This Row],[C]]</f>
        <v>2.3333333333333335</v>
      </c>
      <c r="J206" s="11">
        <f>Sample[[#This Row],[D]]/Sample[[#This Row],[A]]</f>
        <v>0.5714285714285714</v>
      </c>
      <c r="K206" s="11">
        <f>Sample[[#This Row],[A]]/Sample[[#This Row],[D]]</f>
        <v>1.75</v>
      </c>
      <c r="L206" s="11">
        <f>Sample[[#This Row],[D]]/Sample[[#This Row],[C]]</f>
        <v>1.3333333333333333</v>
      </c>
      <c r="M206" s="11">
        <f>Sample[[#This Row],[C]]/Sample[[#This Row],[A]]</f>
        <v>0.42857142857142855</v>
      </c>
      <c r="N206">
        <f>IF(Sample[[#This Row],[Ap]]=0,10,LOG(Sample[[#This Row],[Ap]]))</f>
        <v>-0.12493873660829995</v>
      </c>
      <c r="O206">
        <f>IF(Sample[[#This Row],[Ei]]=0,10,LOG(Sample[[#This Row],[Ei]]))</f>
        <v>0.36797678529459443</v>
      </c>
      <c r="P206">
        <f>IF(Sample[[#This Row],[Ii]]=0,10,LOG(Sample[[#This Row],[Ii]]))</f>
        <v>-0.24303804868629447</v>
      </c>
      <c r="Q206">
        <f>Kx-Sample[[#This Row],[Xp]]</f>
        <v>0.12493873660829995</v>
      </c>
      <c r="R206">
        <f>Ky-Sample[[#This Row],[Yp]]</f>
        <v>-1.3679767852945943</v>
      </c>
      <c r="S206">
        <f>Kz-Sample[[#This Row],[Zp]]</f>
        <v>1.2430380486862944</v>
      </c>
      <c r="T206">
        <f>Sample[[#This Row],[Kpy]]*KSc-Sample[[#This Row],[KPz]]*KSb</f>
        <v>0.12493873660829991</v>
      </c>
      <c r="U206">
        <f>-1*(Sample[[#This Row],[KPx]]*KSc-Sample[[#This Row],[KPz]]*KSa)</f>
        <v>0.12493873660829995</v>
      </c>
      <c r="V206">
        <f>(Sample[[#This Row],[KPx]]*$R$2-Sample[[#This Row],[Kpy]]*KSa)</f>
        <v>0.12493873660829995</v>
      </c>
      <c r="W206">
        <f>Sample[[#This Row],[Kpy]]*KTc-Sample[[#This Row],[KPz]]*KTb</f>
        <v>2.6110148339808887</v>
      </c>
      <c r="X206">
        <f>-1*(Sample[[#This Row],[KPx]]*KTc-Sample[[#This Row],[KPz]]*KTa)</f>
        <v>2.6110148339808887</v>
      </c>
      <c r="Y206">
        <f>(Sample[[#This Row],[KPx]]*KTb-Sample[[#This Row],[Kpy]]*KTa)</f>
        <v>2.6110148339808887</v>
      </c>
      <c r="Z206">
        <f>-Sample[[#This Row],[Xp]]*a+Sample[[#This Row],[Yp]]*b+Sample[[#This Row],[Zp]]*c_</f>
        <v>0.24987747321659992</v>
      </c>
      <c r="AA206" s="8">
        <f>-IF(Sample[[#This Row],[Column2]]&gt;0,1,-1)*SQRT(Sample[[#This Row],[KPx''i]]^2+Sample[[#This Row],[KPx''j]]^2+Sample[[#This Row],[KPx''k]]^2)/Ksmag/Scale</f>
        <v>-0.15301807689915992</v>
      </c>
      <c r="AB206" s="1">
        <f>SQRT(Sample[[#This Row],[Kpy''i]]^2+Sample[[#This Row],[KPy''j]]^2+Sample[[#This Row],[KPy''k]]^2)/KTmag/Scale</f>
        <v>1.846266294886554</v>
      </c>
    </row>
    <row r="207" spans="1:28" hidden="1" x14ac:dyDescent="0.25">
      <c r="A207" s="5">
        <v>202</v>
      </c>
      <c r="B207" s="13" t="s">
        <v>43</v>
      </c>
      <c r="C207" s="5"/>
      <c r="D207" s="5"/>
      <c r="E207">
        <v>10</v>
      </c>
      <c r="F207">
        <v>7</v>
      </c>
      <c r="G207">
        <v>6</v>
      </c>
      <c r="H207" s="11">
        <f>Sample[[#This Row],[C]]/Sample[[#This Row],[D]]</f>
        <v>0.7</v>
      </c>
      <c r="I207" s="11">
        <f>Sample[[#This Row],[A]]/Sample[[#This Row],[C]]</f>
        <v>0.8571428571428571</v>
      </c>
      <c r="J207" s="11">
        <f>Sample[[#This Row],[D]]/Sample[[#This Row],[A]]</f>
        <v>1.6666666666666667</v>
      </c>
      <c r="K207" s="11">
        <f>Sample[[#This Row],[A]]/Sample[[#This Row],[D]]</f>
        <v>0.6</v>
      </c>
      <c r="L207" s="11">
        <f>Sample[[#This Row],[D]]/Sample[[#This Row],[C]]</f>
        <v>1.4285714285714286</v>
      </c>
      <c r="M207" s="11">
        <f>Sample[[#This Row],[C]]/Sample[[#This Row],[A]]</f>
        <v>1.1666666666666667</v>
      </c>
      <c r="N207">
        <f>IF(Sample[[#This Row],[Ap]]=0,10,LOG(Sample[[#This Row],[Ap]]))</f>
        <v>-0.15490195998574319</v>
      </c>
      <c r="O207">
        <f>IF(Sample[[#This Row],[Ei]]=0,10,LOG(Sample[[#This Row],[Ei]]))</f>
        <v>-6.6946789630613221E-2</v>
      </c>
      <c r="P207">
        <f>IF(Sample[[#This Row],[Ii]]=0,10,LOG(Sample[[#This Row],[Ii]]))</f>
        <v>0.22184874961635639</v>
      </c>
      <c r="Q207">
        <f>Kx-Sample[[#This Row],[Xp]]</f>
        <v>0.15490195998574319</v>
      </c>
      <c r="R207">
        <f>Ky-Sample[[#This Row],[Yp]]</f>
        <v>-0.93305321036938682</v>
      </c>
      <c r="S207">
        <f>Kz-Sample[[#This Row],[Zp]]</f>
        <v>0.77815125038364363</v>
      </c>
      <c r="T207">
        <f>Sample[[#This Row],[Kpy]]*KSc-Sample[[#This Row],[KPz]]*KSb</f>
        <v>0.15490195998574319</v>
      </c>
      <c r="U207">
        <f>-1*(Sample[[#This Row],[KPx]]*KSc-Sample[[#This Row],[KPz]]*KSa)</f>
        <v>0.15490195998574319</v>
      </c>
      <c r="V207">
        <f>(Sample[[#This Row],[KPx]]*$R$2-Sample[[#This Row],[Kpy]]*KSa)</f>
        <v>0.15490195998574319</v>
      </c>
      <c r="W207">
        <f>Sample[[#This Row],[Kpy]]*KTc-Sample[[#This Row],[KPz]]*KTb</f>
        <v>1.7112044607530303</v>
      </c>
      <c r="X207">
        <f>-1*(Sample[[#This Row],[KPx]]*KTc-Sample[[#This Row],[KPz]]*KTa)</f>
        <v>1.7112044607530303</v>
      </c>
      <c r="Y207">
        <f>(Sample[[#This Row],[KPx]]*KTb-Sample[[#This Row],[Kpy]]*KTa)</f>
        <v>1.7112044607530303</v>
      </c>
      <c r="Z207">
        <f>-Sample[[#This Row],[Xp]]*a+Sample[[#This Row],[Yp]]*b+Sample[[#This Row],[Zp]]*c_</f>
        <v>0.30980391997148637</v>
      </c>
      <c r="AA207" s="8">
        <f>-IF(Sample[[#This Row],[Column2]]&gt;0,1,-1)*SQRT(Sample[[#This Row],[KPx''i]]^2+Sample[[#This Row],[KPx''j]]^2+Sample[[#This Row],[KPx''k]]^2)/Ksmag/Scale</f>
        <v>-0.1897153810610441</v>
      </c>
      <c r="AB207" s="1">
        <f>SQRT(Sample[[#This Row],[Kpy''i]]^2+Sample[[#This Row],[KPy''j]]^2+Sample[[#This Row],[KPy''k]]^2)/KTmag/Scale</f>
        <v>1.2100042781951372</v>
      </c>
    </row>
    <row r="208" spans="1:28" hidden="1" x14ac:dyDescent="0.25">
      <c r="A208" s="5">
        <v>203</v>
      </c>
      <c r="B208" s="13" t="s">
        <v>43</v>
      </c>
      <c r="C208" s="5"/>
      <c r="D208" s="5"/>
      <c r="E208">
        <v>1</v>
      </c>
      <c r="F208">
        <v>4</v>
      </c>
      <c r="G208">
        <v>3</v>
      </c>
      <c r="H208" s="11">
        <f>Sample[[#This Row],[C]]/Sample[[#This Row],[D]]</f>
        <v>4</v>
      </c>
      <c r="I208" s="11">
        <f>Sample[[#This Row],[A]]/Sample[[#This Row],[C]]</f>
        <v>0.75</v>
      </c>
      <c r="J208" s="11">
        <f>Sample[[#This Row],[D]]/Sample[[#This Row],[A]]</f>
        <v>0.33333333333333331</v>
      </c>
      <c r="K208" s="11">
        <f>Sample[[#This Row],[A]]/Sample[[#This Row],[D]]</f>
        <v>3</v>
      </c>
      <c r="L208" s="11">
        <f>Sample[[#This Row],[D]]/Sample[[#This Row],[C]]</f>
        <v>0.25</v>
      </c>
      <c r="M208" s="11">
        <f>Sample[[#This Row],[C]]/Sample[[#This Row],[A]]</f>
        <v>1.3333333333333333</v>
      </c>
      <c r="N208">
        <f>IF(Sample[[#This Row],[Ap]]=0,10,LOG(Sample[[#This Row],[Ap]]))</f>
        <v>0.6020599913279624</v>
      </c>
      <c r="O208">
        <f>IF(Sample[[#This Row],[Ei]]=0,10,LOG(Sample[[#This Row],[Ei]]))</f>
        <v>-0.12493873660829995</v>
      </c>
      <c r="P208">
        <f>IF(Sample[[#This Row],[Ii]]=0,10,LOG(Sample[[#This Row],[Ii]]))</f>
        <v>-0.47712125471966244</v>
      </c>
      <c r="Q208">
        <f>Kx-Sample[[#This Row],[Xp]]</f>
        <v>-0.6020599913279624</v>
      </c>
      <c r="R208">
        <f>Ky-Sample[[#This Row],[Yp]]</f>
        <v>-0.87506126339170009</v>
      </c>
      <c r="S208">
        <f>Kz-Sample[[#This Row],[Zp]]</f>
        <v>1.4771212547196624</v>
      </c>
      <c r="T208">
        <f>Sample[[#This Row],[Kpy]]*KSc-Sample[[#This Row],[KPz]]*KSb</f>
        <v>-0.60205999132796229</v>
      </c>
      <c r="U208">
        <f>-1*(Sample[[#This Row],[KPx]]*KSc-Sample[[#This Row],[KPz]]*KSa)</f>
        <v>-0.6020599913279624</v>
      </c>
      <c r="V208">
        <f>(Sample[[#This Row],[KPx]]*$R$2-Sample[[#This Row],[Kpy]]*KSa)</f>
        <v>-0.6020599913279624</v>
      </c>
      <c r="W208">
        <f>Sample[[#This Row],[Kpy]]*KTc-Sample[[#This Row],[KPz]]*KTb</f>
        <v>2.3521825181113627</v>
      </c>
      <c r="X208">
        <f>-1*(Sample[[#This Row],[KPx]]*KTc-Sample[[#This Row],[KPz]]*KTa)</f>
        <v>2.3521825181113623</v>
      </c>
      <c r="Y208">
        <f>(Sample[[#This Row],[KPx]]*KTb-Sample[[#This Row],[Kpy]]*KTa)</f>
        <v>2.3521825181113627</v>
      </c>
      <c r="Z208">
        <f>-Sample[[#This Row],[Xp]]*a+Sample[[#This Row],[Yp]]*b+Sample[[#This Row],[Zp]]*c_</f>
        <v>-1.2041199826559248</v>
      </c>
      <c r="AA208" s="8">
        <f>-IF(Sample[[#This Row],[Column2]]&gt;0,1,-1)*SQRT(Sample[[#This Row],[KPx''i]]^2+Sample[[#This Row],[KPx''j]]^2+Sample[[#This Row],[KPx''k]]^2)/Ksmag/Scale</f>
        <v>0.73736988664898651</v>
      </c>
      <c r="AB208" s="1">
        <f>SQRT(Sample[[#This Row],[Kpy''i]]^2+Sample[[#This Row],[KPy''j]]^2+Sample[[#This Row],[KPy''k]]^2)/KTmag/Scale</f>
        <v>1.6632442091449937</v>
      </c>
    </row>
    <row r="209" spans="1:28" hidden="1" x14ac:dyDescent="0.25">
      <c r="A209" s="5">
        <v>204</v>
      </c>
      <c r="B209" s="13" t="s">
        <v>43</v>
      </c>
      <c r="C209" s="5"/>
      <c r="D209" s="5"/>
      <c r="E209">
        <v>8</v>
      </c>
      <c r="F209">
        <v>3</v>
      </c>
      <c r="G209">
        <v>4</v>
      </c>
      <c r="H209" s="11">
        <f>Sample[[#This Row],[C]]/Sample[[#This Row],[D]]</f>
        <v>0.375</v>
      </c>
      <c r="I209" s="11">
        <f>Sample[[#This Row],[A]]/Sample[[#This Row],[C]]</f>
        <v>1.3333333333333333</v>
      </c>
      <c r="J209" s="11">
        <f>Sample[[#This Row],[D]]/Sample[[#This Row],[A]]</f>
        <v>2</v>
      </c>
      <c r="K209" s="11">
        <f>Sample[[#This Row],[A]]/Sample[[#This Row],[D]]</f>
        <v>0.5</v>
      </c>
      <c r="L209" s="11">
        <f>Sample[[#This Row],[D]]/Sample[[#This Row],[C]]</f>
        <v>2.6666666666666665</v>
      </c>
      <c r="M209" s="11">
        <f>Sample[[#This Row],[C]]/Sample[[#This Row],[A]]</f>
        <v>0.75</v>
      </c>
      <c r="N209">
        <f>IF(Sample[[#This Row],[Ap]]=0,10,LOG(Sample[[#This Row],[Ap]]))</f>
        <v>-0.42596873227228116</v>
      </c>
      <c r="O209">
        <f>IF(Sample[[#This Row],[Ei]]=0,10,LOG(Sample[[#This Row],[Ei]]))</f>
        <v>0.12493873660829993</v>
      </c>
      <c r="P209">
        <f>IF(Sample[[#This Row],[Ii]]=0,10,LOG(Sample[[#This Row],[Ii]]))</f>
        <v>0.3010299956639812</v>
      </c>
      <c r="Q209">
        <f>Kx-Sample[[#This Row],[Xp]]</f>
        <v>0.42596873227228116</v>
      </c>
      <c r="R209">
        <f>Ky-Sample[[#This Row],[Yp]]</f>
        <v>-1.1249387366082999</v>
      </c>
      <c r="S209">
        <f>Kz-Sample[[#This Row],[Zp]]</f>
        <v>0.69897000433601875</v>
      </c>
      <c r="T209">
        <f>Sample[[#This Row],[Kpy]]*KSc-Sample[[#This Row],[KPz]]*KSb</f>
        <v>0.42596873227228116</v>
      </c>
      <c r="U209">
        <f>-1*(Sample[[#This Row],[KPx]]*KSc-Sample[[#This Row],[KPz]]*KSa)</f>
        <v>0.42596873227228116</v>
      </c>
      <c r="V209">
        <f>(Sample[[#This Row],[KPx]]*$R$2-Sample[[#This Row],[Kpy]]*KSa)</f>
        <v>0.42596873227228116</v>
      </c>
      <c r="W209">
        <f>Sample[[#This Row],[Kpy]]*KTc-Sample[[#This Row],[KPz]]*KTb</f>
        <v>1.8239087409443187</v>
      </c>
      <c r="X209">
        <f>-1*(Sample[[#This Row],[KPx]]*KTc-Sample[[#This Row],[KPz]]*KTa)</f>
        <v>1.8239087409443187</v>
      </c>
      <c r="Y209">
        <f>(Sample[[#This Row],[KPx]]*KTb-Sample[[#This Row],[Kpy]]*KTa)</f>
        <v>1.8239087409443187</v>
      </c>
      <c r="Z209">
        <f>-Sample[[#This Row],[Xp]]*a+Sample[[#This Row],[Yp]]*b+Sample[[#This Row],[Zp]]*c_</f>
        <v>0.85193746454456232</v>
      </c>
      <c r="AA209" s="8">
        <f>-IF(Sample[[#This Row],[Column2]]&gt;0,1,-1)*SQRT(Sample[[#This Row],[KPx''i]]^2+Sample[[#This Row],[KPx''j]]^2+Sample[[#This Row],[KPx''k]]^2)/Ksmag/Scale</f>
        <v>-0.52170302022365322</v>
      </c>
      <c r="AB209" s="1">
        <f>SQRT(Sample[[#This Row],[Kpy''i]]^2+Sample[[#This Row],[KPy''j]]^2+Sample[[#This Row],[KPy''k]]^2)/KTmag/Scale</f>
        <v>1.2896982389871459</v>
      </c>
    </row>
    <row r="210" spans="1:28" hidden="1" x14ac:dyDescent="0.25">
      <c r="A210" s="5">
        <v>205</v>
      </c>
      <c r="B210" s="13" t="s">
        <v>43</v>
      </c>
      <c r="C210" s="5"/>
      <c r="D210" s="5"/>
      <c r="E210">
        <v>2</v>
      </c>
      <c r="F210">
        <v>7</v>
      </c>
      <c r="G210">
        <v>10</v>
      </c>
      <c r="H210" s="11">
        <f>Sample[[#This Row],[C]]/Sample[[#This Row],[D]]</f>
        <v>3.5</v>
      </c>
      <c r="I210" s="11">
        <f>Sample[[#This Row],[A]]/Sample[[#This Row],[C]]</f>
        <v>1.4285714285714286</v>
      </c>
      <c r="J210" s="11">
        <f>Sample[[#This Row],[D]]/Sample[[#This Row],[A]]</f>
        <v>0.2</v>
      </c>
      <c r="K210" s="11">
        <f>Sample[[#This Row],[A]]/Sample[[#This Row],[D]]</f>
        <v>5</v>
      </c>
      <c r="L210" s="11">
        <f>Sample[[#This Row],[D]]/Sample[[#This Row],[C]]</f>
        <v>0.2857142857142857</v>
      </c>
      <c r="M210" s="11">
        <f>Sample[[#This Row],[C]]/Sample[[#This Row],[A]]</f>
        <v>0.7</v>
      </c>
      <c r="N210">
        <f>IF(Sample[[#This Row],[Ap]]=0,10,LOG(Sample[[#This Row],[Ap]]))</f>
        <v>0.54406804435027567</v>
      </c>
      <c r="O210">
        <f>IF(Sample[[#This Row],[Ei]]=0,10,LOG(Sample[[#This Row],[Ei]]))</f>
        <v>0.15490195998574319</v>
      </c>
      <c r="P210">
        <f>IF(Sample[[#This Row],[Ii]]=0,10,LOG(Sample[[#This Row],[Ii]]))</f>
        <v>-0.69897000433601875</v>
      </c>
      <c r="Q210">
        <f>Kx-Sample[[#This Row],[Xp]]</f>
        <v>-0.54406804435027567</v>
      </c>
      <c r="R210">
        <f>Ky-Sample[[#This Row],[Yp]]</f>
        <v>-1.1549019599857431</v>
      </c>
      <c r="S210">
        <f>Kz-Sample[[#This Row],[Zp]]</f>
        <v>1.6989700043360187</v>
      </c>
      <c r="T210">
        <f>Sample[[#This Row],[Kpy]]*KSc-Sample[[#This Row],[KPz]]*KSb</f>
        <v>-0.54406804435027567</v>
      </c>
      <c r="U210">
        <f>-1*(Sample[[#This Row],[KPx]]*KSc-Sample[[#This Row],[KPz]]*KSa)</f>
        <v>-0.54406804435027567</v>
      </c>
      <c r="V210">
        <f>(Sample[[#This Row],[KPx]]*$R$2-Sample[[#This Row],[Kpy]]*KSa)</f>
        <v>-0.54406804435027567</v>
      </c>
      <c r="W210">
        <f>Sample[[#This Row],[Kpy]]*KTc-Sample[[#This Row],[KPz]]*KTb</f>
        <v>2.8538719643217618</v>
      </c>
      <c r="X210">
        <f>-1*(Sample[[#This Row],[KPx]]*KTc-Sample[[#This Row],[KPz]]*KTa)</f>
        <v>2.8538719643217618</v>
      </c>
      <c r="Y210">
        <f>(Sample[[#This Row],[KPx]]*KTb-Sample[[#This Row],[Kpy]]*KTa)</f>
        <v>2.8538719643217618</v>
      </c>
      <c r="Z210">
        <f>-Sample[[#This Row],[Xp]]*a+Sample[[#This Row],[Yp]]*b+Sample[[#This Row],[Zp]]*c_</f>
        <v>-1.0881360887005511</v>
      </c>
      <c r="AA210" s="8">
        <f>-IF(Sample[[#This Row],[Column2]]&gt;0,1,-1)*SQRT(Sample[[#This Row],[KPx''i]]^2+Sample[[#This Row],[KPx''j]]^2+Sample[[#This Row],[KPx''k]]^2)/Ksmag/Scale</f>
        <v>0.66634454700605172</v>
      </c>
      <c r="AB210" s="1">
        <f>SQRT(Sample[[#This Row],[Kpy''i]]^2+Sample[[#This Row],[KPy''j]]^2+Sample[[#This Row],[KPy''k]]^2)/KTmag/Scale</f>
        <v>2.0179922186100909</v>
      </c>
    </row>
    <row r="211" spans="1:28" hidden="1" x14ac:dyDescent="0.25">
      <c r="A211" s="5">
        <v>206</v>
      </c>
      <c r="B211" s="13" t="s">
        <v>43</v>
      </c>
      <c r="C211" s="5"/>
      <c r="D211" s="5"/>
      <c r="E211">
        <v>6</v>
      </c>
      <c r="F211">
        <v>5</v>
      </c>
      <c r="G211">
        <v>8</v>
      </c>
      <c r="H211" s="11">
        <f>Sample[[#This Row],[C]]/Sample[[#This Row],[D]]</f>
        <v>0.83333333333333337</v>
      </c>
      <c r="I211" s="11">
        <f>Sample[[#This Row],[A]]/Sample[[#This Row],[C]]</f>
        <v>1.6</v>
      </c>
      <c r="J211" s="11">
        <f>Sample[[#This Row],[D]]/Sample[[#This Row],[A]]</f>
        <v>0.75</v>
      </c>
      <c r="K211" s="11">
        <f>Sample[[#This Row],[A]]/Sample[[#This Row],[D]]</f>
        <v>1.3333333333333333</v>
      </c>
      <c r="L211" s="11">
        <f>Sample[[#This Row],[D]]/Sample[[#This Row],[C]]</f>
        <v>1.2</v>
      </c>
      <c r="M211" s="11">
        <f>Sample[[#This Row],[C]]/Sample[[#This Row],[A]]</f>
        <v>0.625</v>
      </c>
      <c r="N211">
        <f>IF(Sample[[#This Row],[Ap]]=0,10,LOG(Sample[[#This Row],[Ap]]))</f>
        <v>-7.9181246047624804E-2</v>
      </c>
      <c r="O211">
        <f>IF(Sample[[#This Row],[Ei]]=0,10,LOG(Sample[[#This Row],[Ei]]))</f>
        <v>0.20411998265592479</v>
      </c>
      <c r="P211">
        <f>IF(Sample[[#This Row],[Ii]]=0,10,LOG(Sample[[#This Row],[Ii]]))</f>
        <v>-0.12493873660829995</v>
      </c>
      <c r="Q211">
        <f>Kx-Sample[[#This Row],[Xp]]</f>
        <v>7.9181246047624804E-2</v>
      </c>
      <c r="R211">
        <f>Ky-Sample[[#This Row],[Yp]]</f>
        <v>-1.2041199826559248</v>
      </c>
      <c r="S211">
        <f>Kz-Sample[[#This Row],[Zp]]</f>
        <v>1.1249387366082999</v>
      </c>
      <c r="T211">
        <f>Sample[[#This Row],[Kpy]]*KSc-Sample[[#This Row],[KPz]]*KSb</f>
        <v>7.9181246047624887E-2</v>
      </c>
      <c r="U211">
        <f>-1*(Sample[[#This Row],[KPx]]*KSc-Sample[[#This Row],[KPz]]*KSa)</f>
        <v>7.9181246047624804E-2</v>
      </c>
      <c r="V211">
        <f>(Sample[[#This Row],[KPx]]*$R$2-Sample[[#This Row],[Kpy]]*KSa)</f>
        <v>7.9181246047624804E-2</v>
      </c>
      <c r="W211">
        <f>Sample[[#This Row],[Kpy]]*KTc-Sample[[#This Row],[KPz]]*KTb</f>
        <v>2.3290587192642249</v>
      </c>
      <c r="X211">
        <f>-1*(Sample[[#This Row],[KPx]]*KTc-Sample[[#This Row],[KPz]]*KTa)</f>
        <v>2.3290587192642245</v>
      </c>
      <c r="Y211">
        <f>(Sample[[#This Row],[KPx]]*KTb-Sample[[#This Row],[Kpy]]*KTa)</f>
        <v>2.3290587192642249</v>
      </c>
      <c r="Z211">
        <f>-Sample[[#This Row],[Xp]]*a+Sample[[#This Row],[Yp]]*b+Sample[[#This Row],[Zp]]*c_</f>
        <v>0.15836249209524969</v>
      </c>
      <c r="AA211" s="8">
        <f>-IF(Sample[[#This Row],[Column2]]&gt;0,1,-1)*SQRT(Sample[[#This Row],[KPx''i]]^2+Sample[[#This Row],[KPx''j]]^2+Sample[[#This Row],[KPx''k]]^2)/Ksmag/Scale</f>
        <v>-9.6976825007224043E-2</v>
      </c>
      <c r="AB211" s="1">
        <f>SQRT(Sample[[#This Row],[Kpy''i]]^2+Sample[[#This Row],[KPy''j]]^2+Sample[[#This Row],[KPy''k]]^2)/KTmag/Scale</f>
        <v>1.646893214173389</v>
      </c>
    </row>
    <row r="212" spans="1:28" hidden="1" x14ac:dyDescent="0.25">
      <c r="A212" s="5">
        <v>207</v>
      </c>
      <c r="B212" s="13" t="s">
        <v>43</v>
      </c>
      <c r="C212" s="5"/>
      <c r="D212" s="5"/>
      <c r="E212">
        <v>8</v>
      </c>
      <c r="F212">
        <v>5</v>
      </c>
      <c r="G212">
        <v>5</v>
      </c>
      <c r="H212" s="11">
        <f>Sample[[#This Row],[C]]/Sample[[#This Row],[D]]</f>
        <v>0.625</v>
      </c>
      <c r="I212" s="11">
        <f>Sample[[#This Row],[A]]/Sample[[#This Row],[C]]</f>
        <v>1</v>
      </c>
      <c r="J212" s="11">
        <f>Sample[[#This Row],[D]]/Sample[[#This Row],[A]]</f>
        <v>1.6</v>
      </c>
      <c r="K212" s="11">
        <f>Sample[[#This Row],[A]]/Sample[[#This Row],[D]]</f>
        <v>0.625</v>
      </c>
      <c r="L212" s="11">
        <f>Sample[[#This Row],[D]]/Sample[[#This Row],[C]]</f>
        <v>1.6</v>
      </c>
      <c r="M212" s="11">
        <f>Sample[[#This Row],[C]]/Sample[[#This Row],[A]]</f>
        <v>1</v>
      </c>
      <c r="N212">
        <f>IF(Sample[[#This Row],[Ap]]=0,10,LOG(Sample[[#This Row],[Ap]]))</f>
        <v>-0.20411998265592479</v>
      </c>
      <c r="O212">
        <f>IF(Sample[[#This Row],[Ei]]=0,10,LOG(Sample[[#This Row],[Ei]]))</f>
        <v>0</v>
      </c>
      <c r="P212">
        <f>IF(Sample[[#This Row],[Ii]]=0,10,LOG(Sample[[#This Row],[Ii]]))</f>
        <v>0.20411998265592479</v>
      </c>
      <c r="Q212">
        <f>Kx-Sample[[#This Row],[Xp]]</f>
        <v>0.20411998265592479</v>
      </c>
      <c r="R212">
        <f>Ky-Sample[[#This Row],[Yp]]</f>
        <v>-1</v>
      </c>
      <c r="S212">
        <f>Kz-Sample[[#This Row],[Zp]]</f>
        <v>0.79588001734407521</v>
      </c>
      <c r="T212">
        <f>Sample[[#This Row],[Kpy]]*KSc-Sample[[#This Row],[KPz]]*KSb</f>
        <v>0.20411998265592479</v>
      </c>
      <c r="U212">
        <f>-1*(Sample[[#This Row],[KPx]]*KSc-Sample[[#This Row],[KPz]]*KSa)</f>
        <v>0.20411998265592479</v>
      </c>
      <c r="V212">
        <f>(Sample[[#This Row],[KPx]]*$R$2-Sample[[#This Row],[Kpy]]*KSa)</f>
        <v>0.20411998265592479</v>
      </c>
      <c r="W212">
        <f>Sample[[#This Row],[Kpy]]*KTc-Sample[[#This Row],[KPz]]*KTb</f>
        <v>1.7958800173440752</v>
      </c>
      <c r="X212">
        <f>-1*(Sample[[#This Row],[KPx]]*KTc-Sample[[#This Row],[KPz]]*KTa)</f>
        <v>1.7958800173440752</v>
      </c>
      <c r="Y212">
        <f>(Sample[[#This Row],[KPx]]*KTb-Sample[[#This Row],[Kpy]]*KTa)</f>
        <v>1.7958800173440752</v>
      </c>
      <c r="Z212">
        <f>-Sample[[#This Row],[Xp]]*a+Sample[[#This Row],[Yp]]*b+Sample[[#This Row],[Zp]]*c_</f>
        <v>0.40823996531184958</v>
      </c>
      <c r="AA212" s="8">
        <f>-IF(Sample[[#This Row],[Column2]]&gt;0,1,-1)*SQRT(Sample[[#This Row],[KPx''i]]^2+Sample[[#This Row],[KPx''j]]^2+Sample[[#This Row],[KPx''k]]^2)/Ksmag/Scale</f>
        <v>-0.24999490190638396</v>
      </c>
      <c r="AB212" s="1">
        <f>SQRT(Sample[[#This Row],[Kpy''i]]^2+Sample[[#This Row],[KPy''j]]^2+Sample[[#This Row],[KPy''k]]^2)/KTmag/Scale</f>
        <v>1.2698789384614104</v>
      </c>
    </row>
    <row r="213" spans="1:28" hidden="1" x14ac:dyDescent="0.25">
      <c r="A213" s="5">
        <v>208</v>
      </c>
      <c r="B213" s="13" t="s">
        <v>43</v>
      </c>
      <c r="C213" s="5"/>
      <c r="D213" s="5"/>
      <c r="E213">
        <v>10</v>
      </c>
      <c r="F213">
        <v>8</v>
      </c>
      <c r="G213">
        <v>9</v>
      </c>
      <c r="H213" s="11">
        <f>Sample[[#This Row],[C]]/Sample[[#This Row],[D]]</f>
        <v>0.8</v>
      </c>
      <c r="I213" s="11">
        <f>Sample[[#This Row],[A]]/Sample[[#This Row],[C]]</f>
        <v>1.125</v>
      </c>
      <c r="J213" s="11">
        <f>Sample[[#This Row],[D]]/Sample[[#This Row],[A]]</f>
        <v>1.1111111111111112</v>
      </c>
      <c r="K213" s="11">
        <f>Sample[[#This Row],[A]]/Sample[[#This Row],[D]]</f>
        <v>0.9</v>
      </c>
      <c r="L213" s="11">
        <f>Sample[[#This Row],[D]]/Sample[[#This Row],[C]]</f>
        <v>1.25</v>
      </c>
      <c r="M213" s="11">
        <f>Sample[[#This Row],[C]]/Sample[[#This Row],[A]]</f>
        <v>0.88888888888888884</v>
      </c>
      <c r="N213">
        <f>IF(Sample[[#This Row],[Ap]]=0,10,LOG(Sample[[#This Row],[Ap]]))</f>
        <v>-9.6910013008056392E-2</v>
      </c>
      <c r="O213">
        <f>IF(Sample[[#This Row],[Ei]]=0,10,LOG(Sample[[#This Row],[Ei]]))</f>
        <v>5.1152522447381291E-2</v>
      </c>
      <c r="P213">
        <f>IF(Sample[[#This Row],[Ii]]=0,10,LOG(Sample[[#This Row],[Ii]]))</f>
        <v>4.5757490560675143E-2</v>
      </c>
      <c r="Q213">
        <f>Kx-Sample[[#This Row],[Xp]]</f>
        <v>9.6910013008056392E-2</v>
      </c>
      <c r="R213">
        <f>Ky-Sample[[#This Row],[Yp]]</f>
        <v>-1.0511525224473812</v>
      </c>
      <c r="S213">
        <f>Kz-Sample[[#This Row],[Zp]]</f>
        <v>0.95424250943932487</v>
      </c>
      <c r="T213">
        <f>Sample[[#This Row],[Kpy]]*KSc-Sample[[#This Row],[KPz]]*KSb</f>
        <v>9.691001300805635E-2</v>
      </c>
      <c r="U213">
        <f>-1*(Sample[[#This Row],[KPx]]*KSc-Sample[[#This Row],[KPz]]*KSa)</f>
        <v>9.6910013008056392E-2</v>
      </c>
      <c r="V213">
        <f>(Sample[[#This Row],[KPx]]*$R$2-Sample[[#This Row],[Kpy]]*KSa)</f>
        <v>9.6910013008056392E-2</v>
      </c>
      <c r="W213">
        <f>Sample[[#This Row],[Kpy]]*KTc-Sample[[#This Row],[KPz]]*KTb</f>
        <v>2.0053950318867062</v>
      </c>
      <c r="X213">
        <f>-1*(Sample[[#This Row],[KPx]]*KTc-Sample[[#This Row],[KPz]]*KTa)</f>
        <v>2.0053950318867062</v>
      </c>
      <c r="Y213">
        <f>(Sample[[#This Row],[KPx]]*KTb-Sample[[#This Row],[Kpy]]*KTa)</f>
        <v>2.0053950318867062</v>
      </c>
      <c r="Z213">
        <f>-Sample[[#This Row],[Xp]]*a+Sample[[#This Row],[Yp]]*b+Sample[[#This Row],[Zp]]*c_</f>
        <v>0.19382002601611287</v>
      </c>
      <c r="AA213" s="8">
        <f>-IF(Sample[[#This Row],[Column2]]&gt;0,1,-1)*SQRT(Sample[[#This Row],[KPx''i]]^2+Sample[[#This Row],[KPx''j]]^2+Sample[[#This Row],[KPx''k]]^2)/Ksmag/Scale</f>
        <v>-0.11869004141810924</v>
      </c>
      <c r="AB213" s="1">
        <f>SQRT(Sample[[#This Row],[Kpy''i]]^2+Sample[[#This Row],[KPy''j]]^2+Sample[[#This Row],[KPy''k]]^2)/KTmag/Scale</f>
        <v>1.418028426004903</v>
      </c>
    </row>
    <row r="214" spans="1:28" hidden="1" x14ac:dyDescent="0.25">
      <c r="A214" s="5">
        <v>209</v>
      </c>
      <c r="B214" s="13" t="s">
        <v>43</v>
      </c>
      <c r="C214" s="5"/>
      <c r="D214" s="5"/>
      <c r="E214">
        <v>2</v>
      </c>
      <c r="F214">
        <v>5</v>
      </c>
      <c r="G214">
        <v>8</v>
      </c>
      <c r="H214" s="11">
        <f>Sample[[#This Row],[C]]/Sample[[#This Row],[D]]</f>
        <v>2.5</v>
      </c>
      <c r="I214" s="11">
        <f>Sample[[#This Row],[A]]/Sample[[#This Row],[C]]</f>
        <v>1.6</v>
      </c>
      <c r="J214" s="11">
        <f>Sample[[#This Row],[D]]/Sample[[#This Row],[A]]</f>
        <v>0.25</v>
      </c>
      <c r="K214" s="11">
        <f>Sample[[#This Row],[A]]/Sample[[#This Row],[D]]</f>
        <v>4</v>
      </c>
      <c r="L214" s="11">
        <f>Sample[[#This Row],[D]]/Sample[[#This Row],[C]]</f>
        <v>0.4</v>
      </c>
      <c r="M214" s="11">
        <f>Sample[[#This Row],[C]]/Sample[[#This Row],[A]]</f>
        <v>0.625</v>
      </c>
      <c r="N214">
        <f>IF(Sample[[#This Row],[Ap]]=0,10,LOG(Sample[[#This Row],[Ap]]))</f>
        <v>0.3979400086720376</v>
      </c>
      <c r="O214">
        <f>IF(Sample[[#This Row],[Ei]]=0,10,LOG(Sample[[#This Row],[Ei]]))</f>
        <v>0.20411998265592479</v>
      </c>
      <c r="P214">
        <f>IF(Sample[[#This Row],[Ii]]=0,10,LOG(Sample[[#This Row],[Ii]]))</f>
        <v>-0.6020599913279624</v>
      </c>
      <c r="Q214">
        <f>Kx-Sample[[#This Row],[Xp]]</f>
        <v>-0.3979400086720376</v>
      </c>
      <c r="R214">
        <f>Ky-Sample[[#This Row],[Yp]]</f>
        <v>-1.2041199826559248</v>
      </c>
      <c r="S214">
        <f>Kz-Sample[[#This Row],[Zp]]</f>
        <v>1.6020599913279625</v>
      </c>
      <c r="T214">
        <f>Sample[[#This Row],[Kpy]]*KSc-Sample[[#This Row],[KPz]]*KSb</f>
        <v>-0.39794000867203771</v>
      </c>
      <c r="U214">
        <f>-1*(Sample[[#This Row],[KPx]]*KSc-Sample[[#This Row],[KPz]]*KSa)</f>
        <v>-0.3979400086720376</v>
      </c>
      <c r="V214">
        <f>(Sample[[#This Row],[KPx]]*$R$2-Sample[[#This Row],[Kpy]]*KSa)</f>
        <v>-0.3979400086720376</v>
      </c>
      <c r="W214">
        <f>Sample[[#This Row],[Kpy]]*KTc-Sample[[#This Row],[KPz]]*KTb</f>
        <v>2.8061799739838875</v>
      </c>
      <c r="X214">
        <f>-1*(Sample[[#This Row],[KPx]]*KTc-Sample[[#This Row],[KPz]]*KTa)</f>
        <v>2.8061799739838875</v>
      </c>
      <c r="Y214">
        <f>(Sample[[#This Row],[KPx]]*KTb-Sample[[#This Row],[Kpy]]*KTa)</f>
        <v>2.8061799739838871</v>
      </c>
      <c r="Z214">
        <f>-Sample[[#This Row],[Xp]]*a+Sample[[#This Row],[Yp]]*b+Sample[[#This Row],[Zp]]*c_</f>
        <v>-0.79588001734407521</v>
      </c>
      <c r="AA214" s="8">
        <f>-IF(Sample[[#This Row],[Column2]]&gt;0,1,-1)*SQRT(Sample[[#This Row],[KPx''i]]^2+Sample[[#This Row],[KPx''j]]^2+Sample[[#This Row],[KPx''k]]^2)/Ksmag/Scale</f>
        <v>0.48737498474260249</v>
      </c>
      <c r="AB214" s="1">
        <f>SQRT(Sample[[#This Row],[Kpy''i]]^2+Sample[[#This Row],[KPy''j]]^2+Sample[[#This Row],[KPy''k]]^2)/KTmag/Scale</f>
        <v>1.9842688888338964</v>
      </c>
    </row>
    <row r="215" spans="1:28" hidden="1" x14ac:dyDescent="0.25">
      <c r="A215" s="5">
        <v>210</v>
      </c>
      <c r="B215" s="13" t="s">
        <v>43</v>
      </c>
      <c r="C215" s="5"/>
      <c r="D215" s="5"/>
      <c r="E215">
        <v>4</v>
      </c>
      <c r="F215">
        <v>8</v>
      </c>
      <c r="G215">
        <v>3</v>
      </c>
      <c r="H215" s="11">
        <f>Sample[[#This Row],[C]]/Sample[[#This Row],[D]]</f>
        <v>2</v>
      </c>
      <c r="I215" s="11">
        <f>Sample[[#This Row],[A]]/Sample[[#This Row],[C]]</f>
        <v>0.375</v>
      </c>
      <c r="J215" s="11">
        <f>Sample[[#This Row],[D]]/Sample[[#This Row],[A]]</f>
        <v>1.3333333333333333</v>
      </c>
      <c r="K215" s="11">
        <f>Sample[[#This Row],[A]]/Sample[[#This Row],[D]]</f>
        <v>0.75</v>
      </c>
      <c r="L215" s="11">
        <f>Sample[[#This Row],[D]]/Sample[[#This Row],[C]]</f>
        <v>0.5</v>
      </c>
      <c r="M215" s="11">
        <f>Sample[[#This Row],[C]]/Sample[[#This Row],[A]]</f>
        <v>2.6666666666666665</v>
      </c>
      <c r="N215">
        <f>IF(Sample[[#This Row],[Ap]]=0,10,LOG(Sample[[#This Row],[Ap]]))</f>
        <v>0.3010299956639812</v>
      </c>
      <c r="O215">
        <f>IF(Sample[[#This Row],[Ei]]=0,10,LOG(Sample[[#This Row],[Ei]]))</f>
        <v>-0.42596873227228116</v>
      </c>
      <c r="P215">
        <f>IF(Sample[[#This Row],[Ii]]=0,10,LOG(Sample[[#This Row],[Ii]]))</f>
        <v>0.12493873660829993</v>
      </c>
      <c r="Q215">
        <f>Kx-Sample[[#This Row],[Xp]]</f>
        <v>-0.3010299956639812</v>
      </c>
      <c r="R215">
        <f>Ky-Sample[[#This Row],[Yp]]</f>
        <v>-0.57403126772771884</v>
      </c>
      <c r="S215">
        <f>Kz-Sample[[#This Row],[Zp]]</f>
        <v>0.87506126339170009</v>
      </c>
      <c r="T215">
        <f>Sample[[#This Row],[Kpy]]*KSc-Sample[[#This Row],[KPz]]*KSb</f>
        <v>-0.30102999566398125</v>
      </c>
      <c r="U215">
        <f>-1*(Sample[[#This Row],[KPx]]*KSc-Sample[[#This Row],[KPz]]*KSa)</f>
        <v>-0.3010299956639812</v>
      </c>
      <c r="V215">
        <f>(Sample[[#This Row],[KPx]]*$R$2-Sample[[#This Row],[Kpy]]*KSa)</f>
        <v>-0.3010299956639812</v>
      </c>
      <c r="W215">
        <f>Sample[[#This Row],[Kpy]]*KTc-Sample[[#This Row],[KPz]]*KTb</f>
        <v>1.4490925311194189</v>
      </c>
      <c r="X215">
        <f>-1*(Sample[[#This Row],[KPx]]*KTc-Sample[[#This Row],[KPz]]*KTa)</f>
        <v>1.4490925311194189</v>
      </c>
      <c r="Y215">
        <f>(Sample[[#This Row],[KPx]]*KTb-Sample[[#This Row],[Kpy]]*KTa)</f>
        <v>1.4490925311194189</v>
      </c>
      <c r="Z215">
        <f>-Sample[[#This Row],[Xp]]*a+Sample[[#This Row],[Yp]]*b+Sample[[#This Row],[Zp]]*c_</f>
        <v>-0.60205999132796251</v>
      </c>
      <c r="AA215" s="8">
        <f>-IF(Sample[[#This Row],[Column2]]&gt;0,1,-1)*SQRT(Sample[[#This Row],[KPx''i]]^2+Sample[[#This Row],[KPx''j]]^2+Sample[[#This Row],[KPx''k]]^2)/Ksmag/Scale</f>
        <v>0.36868494332449331</v>
      </c>
      <c r="AB215" s="1">
        <f>SQRT(Sample[[#This Row],[Kpy''i]]^2+Sample[[#This Row],[KPy''j]]^2+Sample[[#This Row],[KPy''k]]^2)/KTmag/Scale</f>
        <v>1.0246631553213195</v>
      </c>
    </row>
    <row r="216" spans="1:28" hidden="1" x14ac:dyDescent="0.25">
      <c r="A216" s="5">
        <v>211</v>
      </c>
      <c r="B216" s="13" t="s">
        <v>43</v>
      </c>
      <c r="C216" s="5"/>
      <c r="D216" s="5"/>
      <c r="E216">
        <v>6</v>
      </c>
      <c r="F216">
        <v>6</v>
      </c>
      <c r="G216">
        <v>8</v>
      </c>
      <c r="H216" s="11">
        <f>Sample[[#This Row],[C]]/Sample[[#This Row],[D]]</f>
        <v>1</v>
      </c>
      <c r="I216" s="11">
        <f>Sample[[#This Row],[A]]/Sample[[#This Row],[C]]</f>
        <v>1.3333333333333333</v>
      </c>
      <c r="J216" s="11">
        <f>Sample[[#This Row],[D]]/Sample[[#This Row],[A]]</f>
        <v>0.75</v>
      </c>
      <c r="K216" s="11">
        <f>Sample[[#This Row],[A]]/Sample[[#This Row],[D]]</f>
        <v>1.3333333333333333</v>
      </c>
      <c r="L216" s="11">
        <f>Sample[[#This Row],[D]]/Sample[[#This Row],[C]]</f>
        <v>1</v>
      </c>
      <c r="M216" s="11">
        <f>Sample[[#This Row],[C]]/Sample[[#This Row],[A]]</f>
        <v>0.75</v>
      </c>
      <c r="N216">
        <f>IF(Sample[[#This Row],[Ap]]=0,10,LOG(Sample[[#This Row],[Ap]]))</f>
        <v>0</v>
      </c>
      <c r="O216">
        <f>IF(Sample[[#This Row],[Ei]]=0,10,LOG(Sample[[#This Row],[Ei]]))</f>
        <v>0.12493873660829993</v>
      </c>
      <c r="P216">
        <f>IF(Sample[[#This Row],[Ii]]=0,10,LOG(Sample[[#This Row],[Ii]]))</f>
        <v>-0.12493873660829995</v>
      </c>
      <c r="Q216">
        <f>Kx-Sample[[#This Row],[Xp]]</f>
        <v>0</v>
      </c>
      <c r="R216">
        <f>Ky-Sample[[#This Row],[Yp]]</f>
        <v>-1.1249387366082999</v>
      </c>
      <c r="S216">
        <f>Kz-Sample[[#This Row],[Zp]]</f>
        <v>1.1249387366082999</v>
      </c>
      <c r="T216">
        <f>Sample[[#This Row],[Kpy]]*KSc-Sample[[#This Row],[KPz]]*KSb</f>
        <v>0</v>
      </c>
      <c r="U216">
        <f>-1*(Sample[[#This Row],[KPx]]*KSc-Sample[[#This Row],[KPz]]*KSa)</f>
        <v>0</v>
      </c>
      <c r="V216">
        <f>(Sample[[#This Row],[KPx]]*$R$2-Sample[[#This Row],[Kpy]]*KSa)</f>
        <v>0</v>
      </c>
      <c r="W216">
        <f>Sample[[#This Row],[Kpy]]*KTc-Sample[[#This Row],[KPz]]*KTb</f>
        <v>2.2498774732165998</v>
      </c>
      <c r="X216">
        <f>-1*(Sample[[#This Row],[KPx]]*KTc-Sample[[#This Row],[KPz]]*KTa)</f>
        <v>2.2498774732165998</v>
      </c>
      <c r="Y216">
        <f>(Sample[[#This Row],[KPx]]*KTb-Sample[[#This Row],[Kpy]]*KTa)</f>
        <v>2.2498774732165998</v>
      </c>
      <c r="Z216">
        <f>-Sample[[#This Row],[Xp]]*a+Sample[[#This Row],[Yp]]*b+Sample[[#This Row],[Zp]]*c_</f>
        <v>0</v>
      </c>
      <c r="AA216" s="8">
        <f>-IF(Sample[[#This Row],[Column2]]&gt;0,1,-1)*SQRT(Sample[[#This Row],[KPx''i]]^2+Sample[[#This Row],[KPx''j]]^2+Sample[[#This Row],[KPx''k]]^2)/Ksmag/Scale</f>
        <v>0</v>
      </c>
      <c r="AB216" s="1">
        <f>SQRT(Sample[[#This Row],[Kpy''i]]^2+Sample[[#This Row],[KPy''j]]^2+Sample[[#This Row],[KPy''k]]^2)/KTmag/Scale</f>
        <v>1.5909036181503129</v>
      </c>
    </row>
    <row r="217" spans="1:28" hidden="1" x14ac:dyDescent="0.25">
      <c r="A217" s="5">
        <v>212</v>
      </c>
      <c r="B217" s="13" t="s">
        <v>43</v>
      </c>
      <c r="C217" s="5"/>
      <c r="D217" s="5"/>
      <c r="E217">
        <v>3</v>
      </c>
      <c r="F217">
        <v>7</v>
      </c>
      <c r="G217">
        <v>4</v>
      </c>
      <c r="H217" s="11">
        <f>Sample[[#This Row],[C]]/Sample[[#This Row],[D]]</f>
        <v>2.3333333333333335</v>
      </c>
      <c r="I217" s="11">
        <f>Sample[[#This Row],[A]]/Sample[[#This Row],[C]]</f>
        <v>0.5714285714285714</v>
      </c>
      <c r="J217" s="11">
        <f>Sample[[#This Row],[D]]/Sample[[#This Row],[A]]</f>
        <v>0.75</v>
      </c>
      <c r="K217" s="11">
        <f>Sample[[#This Row],[A]]/Sample[[#This Row],[D]]</f>
        <v>1.3333333333333333</v>
      </c>
      <c r="L217" s="11">
        <f>Sample[[#This Row],[D]]/Sample[[#This Row],[C]]</f>
        <v>0.42857142857142855</v>
      </c>
      <c r="M217" s="11">
        <f>Sample[[#This Row],[C]]/Sample[[#This Row],[A]]</f>
        <v>1.75</v>
      </c>
      <c r="N217">
        <f>IF(Sample[[#This Row],[Ap]]=0,10,LOG(Sample[[#This Row],[Ap]]))</f>
        <v>0.36797678529459443</v>
      </c>
      <c r="O217">
        <f>IF(Sample[[#This Row],[Ei]]=0,10,LOG(Sample[[#This Row],[Ei]]))</f>
        <v>-0.24303804868629447</v>
      </c>
      <c r="P217">
        <f>IF(Sample[[#This Row],[Ii]]=0,10,LOG(Sample[[#This Row],[Ii]]))</f>
        <v>-0.12493873660829995</v>
      </c>
      <c r="Q217">
        <f>Kx-Sample[[#This Row],[Xp]]</f>
        <v>-0.36797678529459443</v>
      </c>
      <c r="R217">
        <f>Ky-Sample[[#This Row],[Yp]]</f>
        <v>-0.75696195131370558</v>
      </c>
      <c r="S217">
        <f>Kz-Sample[[#This Row],[Zp]]</f>
        <v>1.1249387366082999</v>
      </c>
      <c r="T217">
        <f>Sample[[#This Row],[Kpy]]*KSc-Sample[[#This Row],[KPz]]*KSb</f>
        <v>-0.36797678529459432</v>
      </c>
      <c r="U217">
        <f>-1*(Sample[[#This Row],[KPx]]*KSc-Sample[[#This Row],[KPz]]*KSa)</f>
        <v>-0.36797678529459443</v>
      </c>
      <c r="V217">
        <f>(Sample[[#This Row],[KPx]]*$R$2-Sample[[#This Row],[Kpy]]*KSa)</f>
        <v>-0.36797678529459443</v>
      </c>
      <c r="W217">
        <f>Sample[[#This Row],[Kpy]]*KTc-Sample[[#This Row],[KPz]]*KTb</f>
        <v>1.8819006879220055</v>
      </c>
      <c r="X217">
        <f>-1*(Sample[[#This Row],[KPx]]*KTc-Sample[[#This Row],[KPz]]*KTa)</f>
        <v>1.8819006879220055</v>
      </c>
      <c r="Y217">
        <f>(Sample[[#This Row],[KPx]]*KTb-Sample[[#This Row],[Kpy]]*KTa)</f>
        <v>1.8819006879220055</v>
      </c>
      <c r="Z217">
        <f>-Sample[[#This Row],[Xp]]*a+Sample[[#This Row],[Yp]]*b+Sample[[#This Row],[Zp]]*c_</f>
        <v>-0.73595357058918887</v>
      </c>
      <c r="AA217" s="8">
        <f>-IF(Sample[[#This Row],[Column2]]&gt;0,1,-1)*SQRT(Sample[[#This Row],[KPx''i]]^2+Sample[[#This Row],[KPx''j]]^2+Sample[[#This Row],[KPx''k]]^2)/Ksmag/Scale</f>
        <v>0.45067768058071828</v>
      </c>
      <c r="AB217" s="1">
        <f>SQRT(Sample[[#This Row],[Kpy''i]]^2+Sample[[#This Row],[KPy''j]]^2+Sample[[#This Row],[KPy''k]]^2)/KTmag/Scale</f>
        <v>1.3307047379492789</v>
      </c>
    </row>
    <row r="218" spans="1:28" hidden="1" x14ac:dyDescent="0.25">
      <c r="A218" s="5">
        <v>213</v>
      </c>
      <c r="B218" s="13" t="s">
        <v>43</v>
      </c>
      <c r="C218" s="5"/>
      <c r="D218" s="5"/>
      <c r="E218">
        <v>7</v>
      </c>
      <c r="F218">
        <v>2</v>
      </c>
      <c r="G218">
        <v>10</v>
      </c>
      <c r="H218" s="11">
        <f>Sample[[#This Row],[C]]/Sample[[#This Row],[D]]</f>
        <v>0.2857142857142857</v>
      </c>
      <c r="I218" s="11">
        <f>Sample[[#This Row],[A]]/Sample[[#This Row],[C]]</f>
        <v>5</v>
      </c>
      <c r="J218" s="11">
        <f>Sample[[#This Row],[D]]/Sample[[#This Row],[A]]</f>
        <v>0.7</v>
      </c>
      <c r="K218" s="11">
        <f>Sample[[#This Row],[A]]/Sample[[#This Row],[D]]</f>
        <v>1.4285714285714286</v>
      </c>
      <c r="L218" s="11">
        <f>Sample[[#This Row],[D]]/Sample[[#This Row],[C]]</f>
        <v>3.5</v>
      </c>
      <c r="M218" s="11">
        <f>Sample[[#This Row],[C]]/Sample[[#This Row],[A]]</f>
        <v>0.2</v>
      </c>
      <c r="N218">
        <f>IF(Sample[[#This Row],[Ap]]=0,10,LOG(Sample[[#This Row],[Ap]]))</f>
        <v>-0.54406804435027567</v>
      </c>
      <c r="O218">
        <f>IF(Sample[[#This Row],[Ei]]=0,10,LOG(Sample[[#This Row],[Ei]]))</f>
        <v>0.69897000433601886</v>
      </c>
      <c r="P218">
        <f>IF(Sample[[#This Row],[Ii]]=0,10,LOG(Sample[[#This Row],[Ii]]))</f>
        <v>-0.15490195998574319</v>
      </c>
      <c r="Q218">
        <f>Kx-Sample[[#This Row],[Xp]]</f>
        <v>0.54406804435027567</v>
      </c>
      <c r="R218">
        <f>Ky-Sample[[#This Row],[Yp]]</f>
        <v>-1.6989700043360187</v>
      </c>
      <c r="S218">
        <f>Kz-Sample[[#This Row],[Zp]]</f>
        <v>1.1549019599857431</v>
      </c>
      <c r="T218">
        <f>Sample[[#This Row],[Kpy]]*KSc-Sample[[#This Row],[KPz]]*KSb</f>
        <v>0.54406804435027567</v>
      </c>
      <c r="U218">
        <f>-1*(Sample[[#This Row],[KPx]]*KSc-Sample[[#This Row],[KPz]]*KSa)</f>
        <v>0.54406804435027567</v>
      </c>
      <c r="V218">
        <f>(Sample[[#This Row],[KPx]]*$R$2-Sample[[#This Row],[Kpy]]*KSa)</f>
        <v>0.54406804435027567</v>
      </c>
      <c r="W218">
        <f>Sample[[#This Row],[Kpy]]*KTc-Sample[[#This Row],[KPz]]*KTb</f>
        <v>2.8538719643217618</v>
      </c>
      <c r="X218">
        <f>-1*(Sample[[#This Row],[KPx]]*KTc-Sample[[#This Row],[KPz]]*KTa)</f>
        <v>2.8538719643217618</v>
      </c>
      <c r="Y218">
        <f>(Sample[[#This Row],[KPx]]*KTb-Sample[[#This Row],[Kpy]]*KTa)</f>
        <v>2.8538719643217618</v>
      </c>
      <c r="Z218">
        <f>-Sample[[#This Row],[Xp]]*a+Sample[[#This Row],[Yp]]*b+Sample[[#This Row],[Zp]]*c_</f>
        <v>1.0881360887005513</v>
      </c>
      <c r="AA218" s="8">
        <f>-IF(Sample[[#This Row],[Column2]]&gt;0,1,-1)*SQRT(Sample[[#This Row],[KPx''i]]^2+Sample[[#This Row],[KPx''j]]^2+Sample[[#This Row],[KPx''k]]^2)/Ksmag/Scale</f>
        <v>-0.66634454700605172</v>
      </c>
      <c r="AB218" s="1">
        <f>SQRT(Sample[[#This Row],[Kpy''i]]^2+Sample[[#This Row],[KPy''j]]^2+Sample[[#This Row],[KPy''k]]^2)/KTmag/Scale</f>
        <v>2.0179922186100909</v>
      </c>
    </row>
    <row r="219" spans="1:28" hidden="1" x14ac:dyDescent="0.25">
      <c r="A219" s="5">
        <v>214</v>
      </c>
      <c r="B219" s="13" t="s">
        <v>43</v>
      </c>
      <c r="C219" s="5"/>
      <c r="D219" s="5"/>
      <c r="E219">
        <v>6</v>
      </c>
      <c r="F219">
        <v>10</v>
      </c>
      <c r="G219">
        <v>7</v>
      </c>
      <c r="H219" s="11">
        <f>Sample[[#This Row],[C]]/Sample[[#This Row],[D]]</f>
        <v>1.6666666666666667</v>
      </c>
      <c r="I219" s="11">
        <f>Sample[[#This Row],[A]]/Sample[[#This Row],[C]]</f>
        <v>0.7</v>
      </c>
      <c r="J219" s="11">
        <f>Sample[[#This Row],[D]]/Sample[[#This Row],[A]]</f>
        <v>0.8571428571428571</v>
      </c>
      <c r="K219" s="11">
        <f>Sample[[#This Row],[A]]/Sample[[#This Row],[D]]</f>
        <v>1.1666666666666667</v>
      </c>
      <c r="L219" s="11">
        <f>Sample[[#This Row],[D]]/Sample[[#This Row],[C]]</f>
        <v>0.6</v>
      </c>
      <c r="M219" s="11">
        <f>Sample[[#This Row],[C]]/Sample[[#This Row],[A]]</f>
        <v>1.4285714285714286</v>
      </c>
      <c r="N219">
        <f>IF(Sample[[#This Row],[Ap]]=0,10,LOG(Sample[[#This Row],[Ap]]))</f>
        <v>0.22184874961635639</v>
      </c>
      <c r="O219">
        <f>IF(Sample[[#This Row],[Ei]]=0,10,LOG(Sample[[#This Row],[Ei]]))</f>
        <v>-0.15490195998574319</v>
      </c>
      <c r="P219">
        <f>IF(Sample[[#This Row],[Ii]]=0,10,LOG(Sample[[#This Row],[Ii]]))</f>
        <v>-6.6946789630613221E-2</v>
      </c>
      <c r="Q219">
        <f>Kx-Sample[[#This Row],[Xp]]</f>
        <v>-0.22184874961635639</v>
      </c>
      <c r="R219">
        <f>Ky-Sample[[#This Row],[Yp]]</f>
        <v>-0.84509804001425681</v>
      </c>
      <c r="S219">
        <f>Kz-Sample[[#This Row],[Zp]]</f>
        <v>1.0669467896306133</v>
      </c>
      <c r="T219">
        <f>Sample[[#This Row],[Kpy]]*KSc-Sample[[#This Row],[KPz]]*KSb</f>
        <v>-0.22184874961635648</v>
      </c>
      <c r="U219">
        <f>-1*(Sample[[#This Row],[KPx]]*KSc-Sample[[#This Row],[KPz]]*KSa)</f>
        <v>-0.22184874961635639</v>
      </c>
      <c r="V219">
        <f>(Sample[[#This Row],[KPx]]*$R$2-Sample[[#This Row],[Kpy]]*KSa)</f>
        <v>-0.22184874961635639</v>
      </c>
      <c r="W219">
        <f>Sample[[#This Row],[Kpy]]*KTc-Sample[[#This Row],[KPz]]*KTb</f>
        <v>1.91204482964487</v>
      </c>
      <c r="X219">
        <f>-1*(Sample[[#This Row],[KPx]]*KTc-Sample[[#This Row],[KPz]]*KTa)</f>
        <v>1.9120448296448702</v>
      </c>
      <c r="Y219">
        <f>(Sample[[#This Row],[KPx]]*KTb-Sample[[#This Row],[Kpy]]*KTa)</f>
        <v>1.91204482964487</v>
      </c>
      <c r="Z219">
        <f>-Sample[[#This Row],[Xp]]*a+Sample[[#This Row],[Yp]]*b+Sample[[#This Row],[Zp]]*c_</f>
        <v>-0.44369749923271284</v>
      </c>
      <c r="AA219" s="8">
        <f>-IF(Sample[[#This Row],[Column2]]&gt;0,1,-1)*SQRT(Sample[[#This Row],[KPx''i]]^2+Sample[[#This Row],[KPx''j]]^2+Sample[[#This Row],[KPx''k]]^2)/Ksmag/Scale</f>
        <v>0.27170811831726921</v>
      </c>
      <c r="AB219" s="1">
        <f>SQRT(Sample[[#This Row],[Kpy''i]]^2+Sample[[#This Row],[KPy''j]]^2+Sample[[#This Row],[KPy''k]]^2)/KTmag/Scale</f>
        <v>1.3520198649745649</v>
      </c>
    </row>
    <row r="220" spans="1:28" x14ac:dyDescent="0.25">
      <c r="A220" s="5">
        <v>215</v>
      </c>
      <c r="B220" s="13" t="s">
        <v>43</v>
      </c>
      <c r="C220" s="5"/>
      <c r="D220" s="5"/>
      <c r="E220">
        <v>9</v>
      </c>
      <c r="F220">
        <v>6</v>
      </c>
      <c r="G220">
        <v>10</v>
      </c>
      <c r="H220" s="11">
        <f>Sample[[#This Row],[C]]/Sample[[#This Row],[D]]</f>
        <v>0.66666666666666663</v>
      </c>
      <c r="I220" s="11">
        <f>Sample[[#This Row],[A]]/Sample[[#This Row],[C]]</f>
        <v>1.6666666666666667</v>
      </c>
      <c r="J220" s="11">
        <f>Sample[[#This Row],[D]]/Sample[[#This Row],[A]]</f>
        <v>0.9</v>
      </c>
      <c r="K220" s="11">
        <f>Sample[[#This Row],[A]]/Sample[[#This Row],[D]]</f>
        <v>1.1111111111111112</v>
      </c>
      <c r="L220" s="11">
        <f>Sample[[#This Row],[D]]/Sample[[#This Row],[C]]</f>
        <v>1.5</v>
      </c>
      <c r="M220" s="11">
        <f>Sample[[#This Row],[C]]/Sample[[#This Row],[A]]</f>
        <v>0.6</v>
      </c>
      <c r="N220">
        <f>IF(Sample[[#This Row],[Ap]]=0,10,LOG(Sample[[#This Row],[Ap]]))</f>
        <v>-0.17609125905568127</v>
      </c>
      <c r="O220">
        <f>IF(Sample[[#This Row],[Ei]]=0,10,LOG(Sample[[#This Row],[Ei]]))</f>
        <v>0.22184874961635639</v>
      </c>
      <c r="P220">
        <f>IF(Sample[[#This Row],[Ii]]=0,10,LOG(Sample[[#This Row],[Ii]]))</f>
        <v>-4.5757490560675115E-2</v>
      </c>
      <c r="Q220">
        <f>Kx-Sample[[#This Row],[Xp]]</f>
        <v>0.17609125905568127</v>
      </c>
      <c r="R220">
        <f>Ky-Sample[[#This Row],[Yp]]</f>
        <v>-1.2218487496163564</v>
      </c>
      <c r="S220">
        <f>Kz-Sample[[#This Row],[Zp]]</f>
        <v>1.045757490560675</v>
      </c>
      <c r="T220">
        <f>Sample[[#This Row],[Kpy]]*KSc-Sample[[#This Row],[KPz]]*KSb</f>
        <v>0.17609125905568135</v>
      </c>
      <c r="U220">
        <f>-1*(Sample[[#This Row],[KPx]]*KSc-Sample[[#This Row],[KPz]]*KSa)</f>
        <v>0.17609125905568127</v>
      </c>
      <c r="V220">
        <f>(Sample[[#This Row],[KPx]]*$R$2-Sample[[#This Row],[Kpy]]*KSa)</f>
        <v>0.17609125905568127</v>
      </c>
      <c r="W220">
        <f>Sample[[#This Row],[Kpy]]*KTc-Sample[[#This Row],[KPz]]*KTb</f>
        <v>2.2676062401770314</v>
      </c>
      <c r="X220">
        <f>-1*(Sample[[#This Row],[KPx]]*KTc-Sample[[#This Row],[KPz]]*KTa)</f>
        <v>2.2676062401770314</v>
      </c>
      <c r="Y220">
        <f>(Sample[[#This Row],[KPx]]*KTb-Sample[[#This Row],[Kpy]]*KTa)</f>
        <v>2.2676062401770314</v>
      </c>
      <c r="Z220">
        <f>-Sample[[#This Row],[Xp]]*a+Sample[[#This Row],[Yp]]*b+Sample[[#This Row],[Zp]]*c_</f>
        <v>0.35218251811136259</v>
      </c>
      <c r="AA220" s="8">
        <f>-IF(Sample[[#This Row],[Column2]]&gt;0,1,-1)*SQRT(Sample[[#This Row],[KPx''i]]^2+Sample[[#This Row],[KPx''j]]^2+Sample[[#This Row],[KPx''k]]^2)/Ksmag/Scale</f>
        <v>-0.21566686642533336</v>
      </c>
      <c r="AB220" s="1">
        <f>SQRT(Sample[[#This Row],[Kpy''i]]^2+Sample[[#This Row],[KPy''j]]^2+Sample[[#This Row],[KPy''k]]^2)/KTmag/Scale</f>
        <v>1.60343974949011</v>
      </c>
    </row>
    <row r="221" spans="1:28" hidden="1" x14ac:dyDescent="0.25">
      <c r="A221" s="5">
        <v>216</v>
      </c>
      <c r="B221" s="13" t="s">
        <v>43</v>
      </c>
      <c r="C221" s="5"/>
      <c r="D221" s="5"/>
      <c r="E221">
        <v>10</v>
      </c>
      <c r="F221">
        <v>9</v>
      </c>
      <c r="G221">
        <v>4</v>
      </c>
      <c r="H221" s="11">
        <f>Sample[[#This Row],[C]]/Sample[[#This Row],[D]]</f>
        <v>0.9</v>
      </c>
      <c r="I221" s="11">
        <f>Sample[[#This Row],[A]]/Sample[[#This Row],[C]]</f>
        <v>0.44444444444444442</v>
      </c>
      <c r="J221" s="11">
        <f>Sample[[#This Row],[D]]/Sample[[#This Row],[A]]</f>
        <v>2.5</v>
      </c>
      <c r="K221" s="11">
        <f>Sample[[#This Row],[A]]/Sample[[#This Row],[D]]</f>
        <v>0.4</v>
      </c>
      <c r="L221" s="11">
        <f>Sample[[#This Row],[D]]/Sample[[#This Row],[C]]</f>
        <v>1.1111111111111112</v>
      </c>
      <c r="M221" s="11">
        <f>Sample[[#This Row],[C]]/Sample[[#This Row],[A]]</f>
        <v>2.25</v>
      </c>
      <c r="N221">
        <f>IF(Sample[[#This Row],[Ap]]=0,10,LOG(Sample[[#This Row],[Ap]]))</f>
        <v>-4.5757490560675115E-2</v>
      </c>
      <c r="O221">
        <f>IF(Sample[[#This Row],[Ei]]=0,10,LOG(Sample[[#This Row],[Ei]]))</f>
        <v>-0.35218251811136253</v>
      </c>
      <c r="P221">
        <f>IF(Sample[[#This Row],[Ii]]=0,10,LOG(Sample[[#This Row],[Ii]]))</f>
        <v>0.3979400086720376</v>
      </c>
      <c r="Q221">
        <f>Kx-Sample[[#This Row],[Xp]]</f>
        <v>4.5757490560675115E-2</v>
      </c>
      <c r="R221">
        <f>Ky-Sample[[#This Row],[Yp]]</f>
        <v>-0.64781748188863753</v>
      </c>
      <c r="S221">
        <f>Kz-Sample[[#This Row],[Zp]]</f>
        <v>0.6020599913279624</v>
      </c>
      <c r="T221">
        <f>Sample[[#This Row],[Kpy]]*KSc-Sample[[#This Row],[KPz]]*KSb</f>
        <v>4.5757490560675129E-2</v>
      </c>
      <c r="U221">
        <f>-1*(Sample[[#This Row],[KPx]]*KSc-Sample[[#This Row],[KPz]]*KSa)</f>
        <v>4.5757490560675115E-2</v>
      </c>
      <c r="V221">
        <f>(Sample[[#This Row],[KPx]]*$R$2-Sample[[#This Row],[Kpy]]*KSa)</f>
        <v>4.5757490560675115E-2</v>
      </c>
      <c r="W221">
        <f>Sample[[#This Row],[Kpy]]*KTc-Sample[[#This Row],[KPz]]*KTb</f>
        <v>1.2498774732165998</v>
      </c>
      <c r="X221">
        <f>-1*(Sample[[#This Row],[KPx]]*KTc-Sample[[#This Row],[KPz]]*KTa)</f>
        <v>1.2498774732165998</v>
      </c>
      <c r="Y221">
        <f>(Sample[[#This Row],[KPx]]*KTb-Sample[[#This Row],[Kpy]]*KTa)</f>
        <v>1.2498774732166</v>
      </c>
      <c r="Z221">
        <f>-Sample[[#This Row],[Xp]]*a+Sample[[#This Row],[Yp]]*b+Sample[[#This Row],[Zp]]*c_</f>
        <v>9.1514981121350147E-2</v>
      </c>
      <c r="AA221" s="8">
        <f>-IF(Sample[[#This Row],[Column2]]&gt;0,1,-1)*SQRT(Sample[[#This Row],[KPx''i]]^2+Sample[[#This Row],[KPx''j]]^2+Sample[[#This Row],[KPx''k]]^2)/Ksmag/Scale</f>
        <v>-5.6041251891935893E-2</v>
      </c>
      <c r="AB221" s="1">
        <f>SQRT(Sample[[#This Row],[Kpy''i]]^2+Sample[[#This Row],[KPy''j]]^2+Sample[[#This Row],[KPy''k]]^2)/KTmag/Scale</f>
        <v>0.88379683696376532</v>
      </c>
    </row>
    <row r="222" spans="1:28" hidden="1" x14ac:dyDescent="0.25">
      <c r="A222" s="5">
        <v>217</v>
      </c>
      <c r="B222" s="13" t="s">
        <v>43</v>
      </c>
      <c r="C222" s="5"/>
      <c r="D222" s="5"/>
      <c r="E222">
        <v>6</v>
      </c>
      <c r="F222">
        <v>9</v>
      </c>
      <c r="G222">
        <v>5</v>
      </c>
      <c r="H222" s="11">
        <f>Sample[[#This Row],[C]]/Sample[[#This Row],[D]]</f>
        <v>1.5</v>
      </c>
      <c r="I222" s="11">
        <f>Sample[[#This Row],[A]]/Sample[[#This Row],[C]]</f>
        <v>0.55555555555555558</v>
      </c>
      <c r="J222" s="11">
        <f>Sample[[#This Row],[D]]/Sample[[#This Row],[A]]</f>
        <v>1.2</v>
      </c>
      <c r="K222" s="11">
        <f>Sample[[#This Row],[A]]/Sample[[#This Row],[D]]</f>
        <v>0.83333333333333337</v>
      </c>
      <c r="L222" s="11">
        <f>Sample[[#This Row],[D]]/Sample[[#This Row],[C]]</f>
        <v>0.66666666666666663</v>
      </c>
      <c r="M222" s="11">
        <f>Sample[[#This Row],[C]]/Sample[[#This Row],[A]]</f>
        <v>1.8</v>
      </c>
      <c r="N222">
        <f>IF(Sample[[#This Row],[Ap]]=0,10,LOG(Sample[[#This Row],[Ap]]))</f>
        <v>0.17609125905568124</v>
      </c>
      <c r="O222">
        <f>IF(Sample[[#This Row],[Ei]]=0,10,LOG(Sample[[#This Row],[Ei]]))</f>
        <v>-0.25527250510330607</v>
      </c>
      <c r="P222">
        <f>IF(Sample[[#This Row],[Ii]]=0,10,LOG(Sample[[#This Row],[Ii]]))</f>
        <v>7.9181246047624818E-2</v>
      </c>
      <c r="Q222">
        <f>Kx-Sample[[#This Row],[Xp]]</f>
        <v>-0.17609125905568124</v>
      </c>
      <c r="R222">
        <f>Ky-Sample[[#This Row],[Yp]]</f>
        <v>-0.74472749489669399</v>
      </c>
      <c r="S222">
        <f>Kz-Sample[[#This Row],[Zp]]</f>
        <v>0.92081875395237522</v>
      </c>
      <c r="T222">
        <f>Sample[[#This Row],[Kpy]]*KSc-Sample[[#This Row],[KPz]]*KSb</f>
        <v>-0.17609125905568124</v>
      </c>
      <c r="U222">
        <f>-1*(Sample[[#This Row],[KPx]]*KSc-Sample[[#This Row],[KPz]]*KSa)</f>
        <v>-0.17609125905568124</v>
      </c>
      <c r="V222">
        <f>(Sample[[#This Row],[KPx]]*$R$2-Sample[[#This Row],[Kpy]]*KSa)</f>
        <v>-0.17609125905568124</v>
      </c>
      <c r="W222">
        <f>Sample[[#This Row],[Kpy]]*KTc-Sample[[#This Row],[KPz]]*KTb</f>
        <v>1.6655462488490693</v>
      </c>
      <c r="X222">
        <f>-1*(Sample[[#This Row],[KPx]]*KTc-Sample[[#This Row],[KPz]]*KTa)</f>
        <v>1.6655462488490693</v>
      </c>
      <c r="Y222">
        <f>(Sample[[#This Row],[KPx]]*KTb-Sample[[#This Row],[Kpy]]*KTa)</f>
        <v>1.6655462488490693</v>
      </c>
      <c r="Z222">
        <f>-Sample[[#This Row],[Xp]]*a+Sample[[#This Row],[Yp]]*b+Sample[[#This Row],[Zp]]*c_</f>
        <v>-0.35218251811136247</v>
      </c>
      <c r="AA222" s="8">
        <f>-IF(Sample[[#This Row],[Column2]]&gt;0,1,-1)*SQRT(Sample[[#This Row],[KPx''i]]^2+Sample[[#This Row],[KPx''j]]^2+Sample[[#This Row],[KPx''k]]^2)/Ksmag/Scale</f>
        <v>0.21566686642533328</v>
      </c>
      <c r="AB222" s="1">
        <f>SQRT(Sample[[#This Row],[Kpy''i]]^2+Sample[[#This Row],[KPy''j]]^2+Sample[[#This Row],[KPy''k]]^2)/KTmag/Scale</f>
        <v>1.1777190469409939</v>
      </c>
    </row>
    <row r="223" spans="1:28" hidden="1" x14ac:dyDescent="0.25">
      <c r="A223" s="5">
        <v>218</v>
      </c>
      <c r="B223" s="13" t="s">
        <v>43</v>
      </c>
      <c r="C223" s="5"/>
      <c r="D223" s="5"/>
      <c r="E223">
        <v>5</v>
      </c>
      <c r="F223">
        <v>1</v>
      </c>
      <c r="G223">
        <v>3</v>
      </c>
      <c r="H223" s="11">
        <f>Sample[[#This Row],[C]]/Sample[[#This Row],[D]]</f>
        <v>0.2</v>
      </c>
      <c r="I223" s="11">
        <f>Sample[[#This Row],[A]]/Sample[[#This Row],[C]]</f>
        <v>3</v>
      </c>
      <c r="J223" s="11">
        <f>Sample[[#This Row],[D]]/Sample[[#This Row],[A]]</f>
        <v>1.6666666666666667</v>
      </c>
      <c r="K223" s="11">
        <f>Sample[[#This Row],[A]]/Sample[[#This Row],[D]]</f>
        <v>0.6</v>
      </c>
      <c r="L223" s="11">
        <f>Sample[[#This Row],[D]]/Sample[[#This Row],[C]]</f>
        <v>5</v>
      </c>
      <c r="M223" s="11">
        <f>Sample[[#This Row],[C]]/Sample[[#This Row],[A]]</f>
        <v>0.33333333333333331</v>
      </c>
      <c r="N223">
        <f>IF(Sample[[#This Row],[Ap]]=0,10,LOG(Sample[[#This Row],[Ap]]))</f>
        <v>-0.69897000433601875</v>
      </c>
      <c r="O223">
        <f>IF(Sample[[#This Row],[Ei]]=0,10,LOG(Sample[[#This Row],[Ei]]))</f>
        <v>0.47712125471966244</v>
      </c>
      <c r="P223">
        <f>IF(Sample[[#This Row],[Ii]]=0,10,LOG(Sample[[#This Row],[Ii]]))</f>
        <v>0.22184874961635639</v>
      </c>
      <c r="Q223">
        <f>Kx-Sample[[#This Row],[Xp]]</f>
        <v>0.69897000433601875</v>
      </c>
      <c r="R223">
        <f>Ky-Sample[[#This Row],[Yp]]</f>
        <v>-1.4771212547196624</v>
      </c>
      <c r="S223">
        <f>Kz-Sample[[#This Row],[Zp]]</f>
        <v>0.77815125038364363</v>
      </c>
      <c r="T223">
        <f>Sample[[#This Row],[Kpy]]*KSc-Sample[[#This Row],[KPz]]*KSb</f>
        <v>0.69897000433601875</v>
      </c>
      <c r="U223">
        <f>-1*(Sample[[#This Row],[KPx]]*KSc-Sample[[#This Row],[KPz]]*KSa)</f>
        <v>0.69897000433601875</v>
      </c>
      <c r="V223">
        <f>(Sample[[#This Row],[KPx]]*$R$2-Sample[[#This Row],[Kpy]]*KSa)</f>
        <v>0.69897000433601875</v>
      </c>
      <c r="W223">
        <f>Sample[[#This Row],[Kpy]]*KTc-Sample[[#This Row],[KPz]]*KTb</f>
        <v>2.255272505103306</v>
      </c>
      <c r="X223">
        <f>-1*(Sample[[#This Row],[KPx]]*KTc-Sample[[#This Row],[KPz]]*KTa)</f>
        <v>2.255272505103306</v>
      </c>
      <c r="Y223">
        <f>(Sample[[#This Row],[KPx]]*KTb-Sample[[#This Row],[Kpy]]*KTa)</f>
        <v>2.255272505103306</v>
      </c>
      <c r="Z223">
        <f>-Sample[[#This Row],[Xp]]*a+Sample[[#This Row],[Yp]]*b+Sample[[#This Row],[Zp]]*c_</f>
        <v>1.3979400086720377</v>
      </c>
      <c r="AA223" s="8">
        <f>-IF(Sample[[#This Row],[Column2]]&gt;0,1,-1)*SQRT(Sample[[#This Row],[KPx''i]]^2+Sample[[#This Row],[KPx''j]]^2+Sample[[#This Row],[KPx''k]]^2)/Ksmag/Scale</f>
        <v>-0.85605992806709574</v>
      </c>
      <c r="AB223" s="1">
        <f>SQRT(Sample[[#This Row],[Kpy''i]]^2+Sample[[#This Row],[KPy''j]]^2+Sample[[#This Row],[KPy''k]]^2)/KTmag/Scale</f>
        <v>1.5947184817821205</v>
      </c>
    </row>
    <row r="224" spans="1:28" hidden="1" x14ac:dyDescent="0.25">
      <c r="A224" s="5">
        <v>219</v>
      </c>
      <c r="B224" s="13" t="s">
        <v>43</v>
      </c>
      <c r="C224" s="5"/>
      <c r="D224" s="5"/>
      <c r="E224">
        <v>2</v>
      </c>
      <c r="F224">
        <v>9</v>
      </c>
      <c r="G224">
        <v>2</v>
      </c>
      <c r="H224" s="11">
        <f>Sample[[#This Row],[C]]/Sample[[#This Row],[D]]</f>
        <v>4.5</v>
      </c>
      <c r="I224" s="11">
        <f>Sample[[#This Row],[A]]/Sample[[#This Row],[C]]</f>
        <v>0.22222222222222221</v>
      </c>
      <c r="J224" s="11">
        <f>Sample[[#This Row],[D]]/Sample[[#This Row],[A]]</f>
        <v>1</v>
      </c>
      <c r="K224" s="11">
        <f>Sample[[#This Row],[A]]/Sample[[#This Row],[D]]</f>
        <v>1</v>
      </c>
      <c r="L224" s="11">
        <f>Sample[[#This Row],[D]]/Sample[[#This Row],[C]]</f>
        <v>0.22222222222222221</v>
      </c>
      <c r="M224" s="11">
        <f>Sample[[#This Row],[C]]/Sample[[#This Row],[A]]</f>
        <v>4.5</v>
      </c>
      <c r="N224">
        <f>IF(Sample[[#This Row],[Ap]]=0,10,LOG(Sample[[#This Row],[Ap]]))</f>
        <v>0.65321251377534373</v>
      </c>
      <c r="O224">
        <f>IF(Sample[[#This Row],[Ei]]=0,10,LOG(Sample[[#This Row],[Ei]]))</f>
        <v>-0.65321251377534373</v>
      </c>
      <c r="P224">
        <f>IF(Sample[[#This Row],[Ii]]=0,10,LOG(Sample[[#This Row],[Ii]]))</f>
        <v>0</v>
      </c>
      <c r="Q224">
        <f>Kx-Sample[[#This Row],[Xp]]</f>
        <v>-0.65321251377534373</v>
      </c>
      <c r="R224">
        <f>Ky-Sample[[#This Row],[Yp]]</f>
        <v>-0.34678748622465627</v>
      </c>
      <c r="S224">
        <f>Kz-Sample[[#This Row],[Zp]]</f>
        <v>1</v>
      </c>
      <c r="T224">
        <f>Sample[[#This Row],[Kpy]]*KSc-Sample[[#This Row],[KPz]]*KSb</f>
        <v>-0.65321251377534373</v>
      </c>
      <c r="U224">
        <f>-1*(Sample[[#This Row],[KPx]]*KSc-Sample[[#This Row],[KPz]]*KSa)</f>
        <v>-0.65321251377534373</v>
      </c>
      <c r="V224">
        <f>(Sample[[#This Row],[KPx]]*$R$2-Sample[[#This Row],[Kpy]]*KSa)</f>
        <v>-0.65321251377534373</v>
      </c>
      <c r="W224">
        <f>Sample[[#This Row],[Kpy]]*KTc-Sample[[#This Row],[KPz]]*KTb</f>
        <v>1.3467874862246563</v>
      </c>
      <c r="X224">
        <f>-1*(Sample[[#This Row],[KPx]]*KTc-Sample[[#This Row],[KPz]]*KTa)</f>
        <v>1.3467874862246563</v>
      </c>
      <c r="Y224">
        <f>(Sample[[#This Row],[KPx]]*KTb-Sample[[#This Row],[Kpy]]*KTa)</f>
        <v>1.3467874862246563</v>
      </c>
      <c r="Z224">
        <f>-Sample[[#This Row],[Xp]]*a+Sample[[#This Row],[Yp]]*b+Sample[[#This Row],[Zp]]*c_</f>
        <v>-1.3064250275506875</v>
      </c>
      <c r="AA224" s="8">
        <f>-IF(Sample[[#This Row],[Column2]]&gt;0,1,-1)*SQRT(Sample[[#This Row],[KPx''i]]^2+Sample[[#This Row],[KPx''j]]^2+Sample[[#This Row],[KPx''k]]^2)/Ksmag/Scale</f>
        <v>0.80001867617515987</v>
      </c>
      <c r="AB224" s="1">
        <f>SQRT(Sample[[#This Row],[Kpy''i]]^2+Sample[[#This Row],[KPy''j]]^2+Sample[[#This Row],[KPy''k]]^2)/KTmag/Scale</f>
        <v>0.95232256432663853</v>
      </c>
    </row>
    <row r="225" spans="1:28" hidden="1" x14ac:dyDescent="0.25">
      <c r="A225" s="5">
        <v>220</v>
      </c>
      <c r="B225" s="13" t="s">
        <v>43</v>
      </c>
      <c r="C225" s="5"/>
      <c r="D225" s="5"/>
      <c r="E225">
        <v>8</v>
      </c>
      <c r="F225">
        <v>7</v>
      </c>
      <c r="G225">
        <v>10</v>
      </c>
      <c r="H225" s="11">
        <f>Sample[[#This Row],[C]]/Sample[[#This Row],[D]]</f>
        <v>0.875</v>
      </c>
      <c r="I225" s="11">
        <f>Sample[[#This Row],[A]]/Sample[[#This Row],[C]]</f>
        <v>1.4285714285714286</v>
      </c>
      <c r="J225" s="11">
        <f>Sample[[#This Row],[D]]/Sample[[#This Row],[A]]</f>
        <v>0.8</v>
      </c>
      <c r="K225" s="11">
        <f>Sample[[#This Row],[A]]/Sample[[#This Row],[D]]</f>
        <v>1.25</v>
      </c>
      <c r="L225" s="11">
        <f>Sample[[#This Row],[D]]/Sample[[#This Row],[C]]</f>
        <v>1.1428571428571428</v>
      </c>
      <c r="M225" s="11">
        <f>Sample[[#This Row],[C]]/Sample[[#This Row],[A]]</f>
        <v>0.7</v>
      </c>
      <c r="N225">
        <f>IF(Sample[[#This Row],[Ap]]=0,10,LOG(Sample[[#This Row],[Ap]]))</f>
        <v>-5.7991946977686754E-2</v>
      </c>
      <c r="O225">
        <f>IF(Sample[[#This Row],[Ei]]=0,10,LOG(Sample[[#This Row],[Ei]]))</f>
        <v>0.15490195998574319</v>
      </c>
      <c r="P225">
        <f>IF(Sample[[#This Row],[Ii]]=0,10,LOG(Sample[[#This Row],[Ii]]))</f>
        <v>-9.6910013008056392E-2</v>
      </c>
      <c r="Q225">
        <f>Kx-Sample[[#This Row],[Xp]]</f>
        <v>5.7991946977686754E-2</v>
      </c>
      <c r="R225">
        <f>Ky-Sample[[#This Row],[Yp]]</f>
        <v>-1.1549019599857431</v>
      </c>
      <c r="S225">
        <f>Kz-Sample[[#This Row],[Zp]]</f>
        <v>1.0969100130080565</v>
      </c>
      <c r="T225">
        <f>Sample[[#This Row],[Kpy]]*KSc-Sample[[#This Row],[KPz]]*KSb</f>
        <v>5.7991946977686615E-2</v>
      </c>
      <c r="U225">
        <f>-1*(Sample[[#This Row],[KPx]]*KSc-Sample[[#This Row],[KPz]]*KSa)</f>
        <v>5.7991946977686754E-2</v>
      </c>
      <c r="V225">
        <f>(Sample[[#This Row],[KPx]]*$R$2-Sample[[#This Row],[Kpy]]*KSa)</f>
        <v>5.7991946977686754E-2</v>
      </c>
      <c r="W225">
        <f>Sample[[#This Row],[Kpy]]*KTc-Sample[[#This Row],[KPz]]*KTb</f>
        <v>2.2518119729937993</v>
      </c>
      <c r="X225">
        <f>-1*(Sample[[#This Row],[KPx]]*KTc-Sample[[#This Row],[KPz]]*KTa)</f>
        <v>2.2518119729937998</v>
      </c>
      <c r="Y225">
        <f>(Sample[[#This Row],[KPx]]*KTb-Sample[[#This Row],[Kpy]]*KTa)</f>
        <v>2.2518119729937993</v>
      </c>
      <c r="Z225">
        <f>-Sample[[#This Row],[Xp]]*a+Sample[[#This Row],[Yp]]*b+Sample[[#This Row],[Zp]]*c_</f>
        <v>0.11598389395537359</v>
      </c>
      <c r="AA225" s="8">
        <f>-IF(Sample[[#This Row],[Column2]]&gt;0,1,-1)*SQRT(Sample[[#This Row],[KPx''i]]^2+Sample[[#This Row],[KPx''j]]^2+Sample[[#This Row],[KPx''k]]^2)/Ksmag/Scale</f>
        <v>-7.1025339642934754E-2</v>
      </c>
      <c r="AB225" s="1">
        <f>SQRT(Sample[[#This Row],[Kpy''i]]^2+Sample[[#This Row],[KPy''j]]^2+Sample[[#This Row],[KPy''k]]^2)/KTmag/Scale</f>
        <v>1.5922715160609744</v>
      </c>
    </row>
    <row r="226" spans="1:28" hidden="1" x14ac:dyDescent="0.25">
      <c r="A226" s="5">
        <v>221</v>
      </c>
      <c r="B226" s="13" t="s">
        <v>43</v>
      </c>
      <c r="C226" s="5"/>
      <c r="D226" s="5"/>
      <c r="E226">
        <v>6</v>
      </c>
      <c r="F226">
        <v>5</v>
      </c>
      <c r="G226">
        <v>5</v>
      </c>
      <c r="H226" s="11">
        <f>Sample[[#This Row],[C]]/Sample[[#This Row],[D]]</f>
        <v>0.83333333333333337</v>
      </c>
      <c r="I226" s="11">
        <f>Sample[[#This Row],[A]]/Sample[[#This Row],[C]]</f>
        <v>1</v>
      </c>
      <c r="J226" s="11">
        <f>Sample[[#This Row],[D]]/Sample[[#This Row],[A]]</f>
        <v>1.2</v>
      </c>
      <c r="K226" s="11">
        <f>Sample[[#This Row],[A]]/Sample[[#This Row],[D]]</f>
        <v>0.83333333333333337</v>
      </c>
      <c r="L226" s="11">
        <f>Sample[[#This Row],[D]]/Sample[[#This Row],[C]]</f>
        <v>1.2</v>
      </c>
      <c r="M226" s="11">
        <f>Sample[[#This Row],[C]]/Sample[[#This Row],[A]]</f>
        <v>1</v>
      </c>
      <c r="N226">
        <f>IF(Sample[[#This Row],[Ap]]=0,10,LOG(Sample[[#This Row],[Ap]]))</f>
        <v>-7.9181246047624804E-2</v>
      </c>
      <c r="O226">
        <f>IF(Sample[[#This Row],[Ei]]=0,10,LOG(Sample[[#This Row],[Ei]]))</f>
        <v>0</v>
      </c>
      <c r="P226">
        <f>IF(Sample[[#This Row],[Ii]]=0,10,LOG(Sample[[#This Row],[Ii]]))</f>
        <v>7.9181246047624818E-2</v>
      </c>
      <c r="Q226">
        <f>Kx-Sample[[#This Row],[Xp]]</f>
        <v>7.9181246047624804E-2</v>
      </c>
      <c r="R226">
        <f>Ky-Sample[[#This Row],[Yp]]</f>
        <v>-1</v>
      </c>
      <c r="S226">
        <f>Kz-Sample[[#This Row],[Zp]]</f>
        <v>0.92081875395237522</v>
      </c>
      <c r="T226">
        <f>Sample[[#This Row],[Kpy]]*KSc-Sample[[#This Row],[KPz]]*KSb</f>
        <v>7.9181246047624776E-2</v>
      </c>
      <c r="U226">
        <f>-1*(Sample[[#This Row],[KPx]]*KSc-Sample[[#This Row],[KPz]]*KSa)</f>
        <v>7.9181246047624804E-2</v>
      </c>
      <c r="V226">
        <f>(Sample[[#This Row],[KPx]]*$R$2-Sample[[#This Row],[Kpy]]*KSa)</f>
        <v>7.9181246047624804E-2</v>
      </c>
      <c r="W226">
        <f>Sample[[#This Row],[Kpy]]*KTc-Sample[[#This Row],[KPz]]*KTb</f>
        <v>1.9208187539523753</v>
      </c>
      <c r="X226">
        <f>-1*(Sample[[#This Row],[KPx]]*KTc-Sample[[#This Row],[KPz]]*KTa)</f>
        <v>1.9208187539523753</v>
      </c>
      <c r="Y226">
        <f>(Sample[[#This Row],[KPx]]*KTb-Sample[[#This Row],[Kpy]]*KTa)</f>
        <v>1.9208187539523751</v>
      </c>
      <c r="Z226">
        <f>-Sample[[#This Row],[Xp]]*a+Sample[[#This Row],[Yp]]*b+Sample[[#This Row],[Zp]]*c_</f>
        <v>0.15836249209524964</v>
      </c>
      <c r="AA226" s="8">
        <f>-IF(Sample[[#This Row],[Column2]]&gt;0,1,-1)*SQRT(Sample[[#This Row],[KPx''i]]^2+Sample[[#This Row],[KPx''j]]^2+Sample[[#This Row],[KPx''k]]^2)/Ksmag/Scale</f>
        <v>-9.6976825007224002E-2</v>
      </c>
      <c r="AB226" s="1">
        <f>SQRT(Sample[[#This Row],[Kpy''i]]^2+Sample[[#This Row],[KPy''j]]^2+Sample[[#This Row],[KPy''k]]^2)/KTmag/Scale</f>
        <v>1.3582239663500193</v>
      </c>
    </row>
    <row r="227" spans="1:28" hidden="1" x14ac:dyDescent="0.25">
      <c r="A227" s="5">
        <v>222</v>
      </c>
      <c r="B227" s="13" t="s">
        <v>43</v>
      </c>
      <c r="C227" s="5"/>
      <c r="D227" s="5"/>
      <c r="E227">
        <v>2</v>
      </c>
      <c r="F227">
        <v>7</v>
      </c>
      <c r="G227">
        <v>9</v>
      </c>
      <c r="H227" s="11">
        <f>Sample[[#This Row],[C]]/Sample[[#This Row],[D]]</f>
        <v>3.5</v>
      </c>
      <c r="I227" s="11">
        <f>Sample[[#This Row],[A]]/Sample[[#This Row],[C]]</f>
        <v>1.2857142857142858</v>
      </c>
      <c r="J227" s="11">
        <f>Sample[[#This Row],[D]]/Sample[[#This Row],[A]]</f>
        <v>0.22222222222222221</v>
      </c>
      <c r="K227" s="11">
        <f>Sample[[#This Row],[A]]/Sample[[#This Row],[D]]</f>
        <v>4.5</v>
      </c>
      <c r="L227" s="11">
        <f>Sample[[#This Row],[D]]/Sample[[#This Row],[C]]</f>
        <v>0.2857142857142857</v>
      </c>
      <c r="M227" s="11">
        <f>Sample[[#This Row],[C]]/Sample[[#This Row],[A]]</f>
        <v>0.77777777777777779</v>
      </c>
      <c r="N227">
        <f>IF(Sample[[#This Row],[Ap]]=0,10,LOG(Sample[[#This Row],[Ap]]))</f>
        <v>0.54406804435027567</v>
      </c>
      <c r="O227">
        <f>IF(Sample[[#This Row],[Ei]]=0,10,LOG(Sample[[#This Row],[Ei]]))</f>
        <v>0.10914446942506807</v>
      </c>
      <c r="P227">
        <f>IF(Sample[[#This Row],[Ii]]=0,10,LOG(Sample[[#This Row],[Ii]]))</f>
        <v>-0.65321251377534373</v>
      </c>
      <c r="Q227">
        <f>Kx-Sample[[#This Row],[Xp]]</f>
        <v>-0.54406804435027567</v>
      </c>
      <c r="R227">
        <f>Ky-Sample[[#This Row],[Yp]]</f>
        <v>-1.1091444694250681</v>
      </c>
      <c r="S227">
        <f>Kz-Sample[[#This Row],[Zp]]</f>
        <v>1.6532125137753437</v>
      </c>
      <c r="T227">
        <f>Sample[[#This Row],[Kpy]]*KSc-Sample[[#This Row],[KPz]]*KSb</f>
        <v>-0.54406804435027567</v>
      </c>
      <c r="U227">
        <f>-1*(Sample[[#This Row],[KPx]]*KSc-Sample[[#This Row],[KPz]]*KSa)</f>
        <v>-0.54406804435027567</v>
      </c>
      <c r="V227">
        <f>(Sample[[#This Row],[KPx]]*$R$2-Sample[[#This Row],[Kpy]]*KSa)</f>
        <v>-0.54406804435027567</v>
      </c>
      <c r="W227">
        <f>Sample[[#This Row],[Kpy]]*KTc-Sample[[#This Row],[KPz]]*KTb</f>
        <v>2.7623569832004118</v>
      </c>
      <c r="X227">
        <f>-1*(Sample[[#This Row],[KPx]]*KTc-Sample[[#This Row],[KPz]]*KTa)</f>
        <v>2.7623569832004118</v>
      </c>
      <c r="Y227">
        <f>(Sample[[#This Row],[KPx]]*KTb-Sample[[#This Row],[Kpy]]*KTa)</f>
        <v>2.7623569832004118</v>
      </c>
      <c r="Z227">
        <f>-Sample[[#This Row],[Xp]]*a+Sample[[#This Row],[Yp]]*b+Sample[[#This Row],[Zp]]*c_</f>
        <v>-1.0881360887005513</v>
      </c>
      <c r="AA227" s="8">
        <f>-IF(Sample[[#This Row],[Column2]]&gt;0,1,-1)*SQRT(Sample[[#This Row],[KPx''i]]^2+Sample[[#This Row],[KPx''j]]^2+Sample[[#This Row],[KPx''k]]^2)/Ksmag/Scale</f>
        <v>0.66634454700605172</v>
      </c>
      <c r="AB227" s="1">
        <f>SQRT(Sample[[#This Row],[Kpy''i]]^2+Sample[[#This Row],[KPy''j]]^2+Sample[[#This Row],[KPy''k]]^2)/KTmag/Scale</f>
        <v>1.9532813548790253</v>
      </c>
    </row>
    <row r="228" spans="1:28" hidden="1" x14ac:dyDescent="0.25">
      <c r="A228" s="5">
        <v>223</v>
      </c>
      <c r="B228" s="13" t="s">
        <v>43</v>
      </c>
      <c r="C228" s="5"/>
      <c r="D228" s="5"/>
      <c r="E228">
        <v>7</v>
      </c>
      <c r="F228">
        <v>6</v>
      </c>
      <c r="G228">
        <v>3</v>
      </c>
      <c r="H228" s="11">
        <f>Sample[[#This Row],[C]]/Sample[[#This Row],[D]]</f>
        <v>0.8571428571428571</v>
      </c>
      <c r="I228" s="11">
        <f>Sample[[#This Row],[A]]/Sample[[#This Row],[C]]</f>
        <v>0.5</v>
      </c>
      <c r="J228" s="11">
        <f>Sample[[#This Row],[D]]/Sample[[#This Row],[A]]</f>
        <v>2.3333333333333335</v>
      </c>
      <c r="K228" s="11">
        <f>Sample[[#This Row],[A]]/Sample[[#This Row],[D]]</f>
        <v>0.42857142857142855</v>
      </c>
      <c r="L228" s="11">
        <f>Sample[[#This Row],[D]]/Sample[[#This Row],[C]]</f>
        <v>1.1666666666666667</v>
      </c>
      <c r="M228" s="11">
        <f>Sample[[#This Row],[C]]/Sample[[#This Row],[A]]</f>
        <v>2</v>
      </c>
      <c r="N228">
        <f>IF(Sample[[#This Row],[Ap]]=0,10,LOG(Sample[[#This Row],[Ap]]))</f>
        <v>-6.6946789630613221E-2</v>
      </c>
      <c r="O228">
        <f>IF(Sample[[#This Row],[Ei]]=0,10,LOG(Sample[[#This Row],[Ei]]))</f>
        <v>-0.3010299956639812</v>
      </c>
      <c r="P228">
        <f>IF(Sample[[#This Row],[Ii]]=0,10,LOG(Sample[[#This Row],[Ii]]))</f>
        <v>0.36797678529459443</v>
      </c>
      <c r="Q228">
        <f>Kx-Sample[[#This Row],[Xp]]</f>
        <v>6.6946789630613221E-2</v>
      </c>
      <c r="R228">
        <f>Ky-Sample[[#This Row],[Yp]]</f>
        <v>-0.69897000433601875</v>
      </c>
      <c r="S228">
        <f>Kz-Sample[[#This Row],[Zp]]</f>
        <v>0.63202321470540557</v>
      </c>
      <c r="T228">
        <f>Sample[[#This Row],[Kpy]]*KSc-Sample[[#This Row],[KPz]]*KSb</f>
        <v>6.6946789630613179E-2</v>
      </c>
      <c r="U228">
        <f>-1*(Sample[[#This Row],[KPx]]*KSc-Sample[[#This Row],[KPz]]*KSa)</f>
        <v>6.6946789630613221E-2</v>
      </c>
      <c r="V228">
        <f>(Sample[[#This Row],[KPx]]*$R$2-Sample[[#This Row],[Kpy]]*KSa)</f>
        <v>6.6946789630613221E-2</v>
      </c>
      <c r="W228">
        <f>Sample[[#This Row],[Kpy]]*KTc-Sample[[#This Row],[KPz]]*KTb</f>
        <v>1.3309932190414244</v>
      </c>
      <c r="X228">
        <f>-1*(Sample[[#This Row],[KPx]]*KTc-Sample[[#This Row],[KPz]]*KTa)</f>
        <v>1.3309932190414244</v>
      </c>
      <c r="Y228">
        <f>(Sample[[#This Row],[KPx]]*KTb-Sample[[#This Row],[Kpy]]*KTa)</f>
        <v>1.3309932190414242</v>
      </c>
      <c r="Z228">
        <f>-Sample[[#This Row],[Xp]]*a+Sample[[#This Row],[Yp]]*b+Sample[[#This Row],[Zp]]*c_</f>
        <v>0.13389357926122647</v>
      </c>
      <c r="AA228" s="8">
        <f>-IF(Sample[[#This Row],[Column2]]&gt;0,1,-1)*SQRT(Sample[[#This Row],[KPx''i]]^2+Sample[[#This Row],[KPx''j]]^2+Sample[[#This Row],[KPx''k]]^2)/Ksmag/Scale</f>
        <v>-8.1992737256225134E-2</v>
      </c>
      <c r="AB228" s="1">
        <f>SQRT(Sample[[#This Row],[Kpy''i]]^2+Sample[[#This Row],[KPy''j]]^2+Sample[[#This Row],[KPy''k]]^2)/KTmag/Scale</f>
        <v>0.941154330897503</v>
      </c>
    </row>
    <row r="229" spans="1:28" hidden="1" x14ac:dyDescent="0.25">
      <c r="A229" s="5">
        <v>224</v>
      </c>
      <c r="B229" s="13" t="s">
        <v>43</v>
      </c>
      <c r="C229" s="5"/>
      <c r="D229" s="5"/>
      <c r="E229">
        <v>4</v>
      </c>
      <c r="F229">
        <v>2</v>
      </c>
      <c r="G229">
        <v>3</v>
      </c>
      <c r="H229" s="11">
        <f>Sample[[#This Row],[C]]/Sample[[#This Row],[D]]</f>
        <v>0.5</v>
      </c>
      <c r="I229" s="11">
        <f>Sample[[#This Row],[A]]/Sample[[#This Row],[C]]</f>
        <v>1.5</v>
      </c>
      <c r="J229" s="11">
        <f>Sample[[#This Row],[D]]/Sample[[#This Row],[A]]</f>
        <v>1.3333333333333333</v>
      </c>
      <c r="K229" s="11">
        <f>Sample[[#This Row],[A]]/Sample[[#This Row],[D]]</f>
        <v>0.75</v>
      </c>
      <c r="L229" s="11">
        <f>Sample[[#This Row],[D]]/Sample[[#This Row],[C]]</f>
        <v>2</v>
      </c>
      <c r="M229" s="11">
        <f>Sample[[#This Row],[C]]/Sample[[#This Row],[A]]</f>
        <v>0.66666666666666663</v>
      </c>
      <c r="N229">
        <f>IF(Sample[[#This Row],[Ap]]=0,10,LOG(Sample[[#This Row],[Ap]]))</f>
        <v>-0.3010299956639812</v>
      </c>
      <c r="O229">
        <f>IF(Sample[[#This Row],[Ei]]=0,10,LOG(Sample[[#This Row],[Ei]]))</f>
        <v>0.17609125905568124</v>
      </c>
      <c r="P229">
        <f>IF(Sample[[#This Row],[Ii]]=0,10,LOG(Sample[[#This Row],[Ii]]))</f>
        <v>0.12493873660829993</v>
      </c>
      <c r="Q229">
        <f>Kx-Sample[[#This Row],[Xp]]</f>
        <v>0.3010299956639812</v>
      </c>
      <c r="R229">
        <f>Ky-Sample[[#This Row],[Yp]]</f>
        <v>-1.1760912590556813</v>
      </c>
      <c r="S229">
        <f>Kz-Sample[[#This Row],[Zp]]</f>
        <v>0.87506126339170009</v>
      </c>
      <c r="T229">
        <f>Sample[[#This Row],[Kpy]]*KSc-Sample[[#This Row],[KPz]]*KSb</f>
        <v>0.30102999566398125</v>
      </c>
      <c r="U229">
        <f>-1*(Sample[[#This Row],[KPx]]*KSc-Sample[[#This Row],[KPz]]*KSa)</f>
        <v>0.3010299956639812</v>
      </c>
      <c r="V229">
        <f>(Sample[[#This Row],[KPx]]*$R$2-Sample[[#This Row],[Kpy]]*KSa)</f>
        <v>0.3010299956639812</v>
      </c>
      <c r="W229">
        <f>Sample[[#This Row],[Kpy]]*KTc-Sample[[#This Row],[KPz]]*KTb</f>
        <v>2.0511525224473814</v>
      </c>
      <c r="X229">
        <f>-1*(Sample[[#This Row],[KPx]]*KTc-Sample[[#This Row],[KPz]]*KTa)</f>
        <v>2.0511525224473814</v>
      </c>
      <c r="Y229">
        <f>(Sample[[#This Row],[KPx]]*KTb-Sample[[#This Row],[Kpy]]*KTa)</f>
        <v>2.0511525224473814</v>
      </c>
      <c r="Z229">
        <f>-Sample[[#This Row],[Xp]]*a+Sample[[#This Row],[Yp]]*b+Sample[[#This Row],[Zp]]*c_</f>
        <v>0.60205999132796229</v>
      </c>
      <c r="AA229" s="8">
        <f>-IF(Sample[[#This Row],[Column2]]&gt;0,1,-1)*SQRT(Sample[[#This Row],[KPx''i]]^2+Sample[[#This Row],[KPx''j]]^2+Sample[[#This Row],[KPx''k]]^2)/Ksmag/Scale</f>
        <v>-0.36868494332449331</v>
      </c>
      <c r="AB229" s="1">
        <f>SQRT(Sample[[#This Row],[Kpy''i]]^2+Sample[[#This Row],[KPy''j]]^2+Sample[[#This Row],[KPy''k]]^2)/KTmag/Scale</f>
        <v>1.4503838578704358</v>
      </c>
    </row>
    <row r="230" spans="1:28" hidden="1" x14ac:dyDescent="0.25">
      <c r="A230" s="5">
        <v>225</v>
      </c>
      <c r="B230" s="13" t="s">
        <v>43</v>
      </c>
      <c r="C230" s="5"/>
      <c r="D230" s="5"/>
      <c r="E230">
        <v>9</v>
      </c>
      <c r="F230">
        <v>7</v>
      </c>
      <c r="G230">
        <v>4</v>
      </c>
      <c r="H230" s="11">
        <f>Sample[[#This Row],[C]]/Sample[[#This Row],[D]]</f>
        <v>0.77777777777777779</v>
      </c>
      <c r="I230" s="11">
        <f>Sample[[#This Row],[A]]/Sample[[#This Row],[C]]</f>
        <v>0.5714285714285714</v>
      </c>
      <c r="J230" s="11">
        <f>Sample[[#This Row],[D]]/Sample[[#This Row],[A]]</f>
        <v>2.25</v>
      </c>
      <c r="K230" s="11">
        <f>Sample[[#This Row],[A]]/Sample[[#This Row],[D]]</f>
        <v>0.44444444444444442</v>
      </c>
      <c r="L230" s="11">
        <f>Sample[[#This Row],[D]]/Sample[[#This Row],[C]]</f>
        <v>1.2857142857142858</v>
      </c>
      <c r="M230" s="11">
        <f>Sample[[#This Row],[C]]/Sample[[#This Row],[A]]</f>
        <v>1.75</v>
      </c>
      <c r="N230">
        <f>IF(Sample[[#This Row],[Ap]]=0,10,LOG(Sample[[#This Row],[Ap]]))</f>
        <v>-0.10914446942506803</v>
      </c>
      <c r="O230">
        <f>IF(Sample[[#This Row],[Ei]]=0,10,LOG(Sample[[#This Row],[Ei]]))</f>
        <v>-0.24303804868629447</v>
      </c>
      <c r="P230">
        <f>IF(Sample[[#This Row],[Ii]]=0,10,LOG(Sample[[#This Row],[Ii]]))</f>
        <v>0.35218251811136247</v>
      </c>
      <c r="Q230">
        <f>Kx-Sample[[#This Row],[Xp]]</f>
        <v>0.10914446942506803</v>
      </c>
      <c r="R230">
        <f>Ky-Sample[[#This Row],[Yp]]</f>
        <v>-0.75696195131370558</v>
      </c>
      <c r="S230">
        <f>Kz-Sample[[#This Row],[Zp]]</f>
        <v>0.64781748188863753</v>
      </c>
      <c r="T230">
        <f>Sample[[#This Row],[Kpy]]*KSc-Sample[[#This Row],[KPz]]*KSb</f>
        <v>0.10914446942506806</v>
      </c>
      <c r="U230">
        <f>-1*(Sample[[#This Row],[KPx]]*KSc-Sample[[#This Row],[KPz]]*KSa)</f>
        <v>0.10914446942506803</v>
      </c>
      <c r="V230">
        <f>(Sample[[#This Row],[KPx]]*$R$2-Sample[[#This Row],[Kpy]]*KSa)</f>
        <v>0.10914446942506803</v>
      </c>
      <c r="W230">
        <f>Sample[[#This Row],[Kpy]]*KTc-Sample[[#This Row],[KPz]]*KTb</f>
        <v>1.4047794332023431</v>
      </c>
      <c r="X230">
        <f>-1*(Sample[[#This Row],[KPx]]*KTc-Sample[[#This Row],[KPz]]*KTa)</f>
        <v>1.4047794332023431</v>
      </c>
      <c r="Y230">
        <f>(Sample[[#This Row],[KPx]]*KTb-Sample[[#This Row],[Kpy]]*KTa)</f>
        <v>1.4047794332023431</v>
      </c>
      <c r="Z230">
        <f>-Sample[[#This Row],[Xp]]*a+Sample[[#This Row],[Yp]]*b+Sample[[#This Row],[Zp]]*c_</f>
        <v>0.21828893885013601</v>
      </c>
      <c r="AA230" s="8">
        <f>-IF(Sample[[#This Row],[Column2]]&gt;0,1,-1)*SQRT(Sample[[#This Row],[KPx''i]]^2+Sample[[#This Row],[KPx''j]]^2+Sample[[#This Row],[KPx''k]]^2)/Ksmag/Scale</f>
        <v>-0.13367412916910817</v>
      </c>
      <c r="AB230" s="1">
        <f>SQRT(Sample[[#This Row],[Kpy''i]]^2+Sample[[#This Row],[KPy''j]]^2+Sample[[#This Row],[KPy''k]]^2)/KTmag/Scale</f>
        <v>0.99332906328877157</v>
      </c>
    </row>
    <row r="231" spans="1:28" hidden="1" x14ac:dyDescent="0.25">
      <c r="A231" s="5">
        <v>226</v>
      </c>
      <c r="B231" s="13" t="s">
        <v>43</v>
      </c>
      <c r="C231" s="5"/>
      <c r="D231" s="5"/>
      <c r="E231">
        <v>7</v>
      </c>
      <c r="F231">
        <v>5</v>
      </c>
      <c r="G231">
        <v>5</v>
      </c>
      <c r="H231" s="11">
        <f>Sample[[#This Row],[C]]/Sample[[#This Row],[D]]</f>
        <v>0.7142857142857143</v>
      </c>
      <c r="I231" s="11">
        <f>Sample[[#This Row],[A]]/Sample[[#This Row],[C]]</f>
        <v>1</v>
      </c>
      <c r="J231" s="11">
        <f>Sample[[#This Row],[D]]/Sample[[#This Row],[A]]</f>
        <v>1.4</v>
      </c>
      <c r="K231" s="11">
        <f>Sample[[#This Row],[A]]/Sample[[#This Row],[D]]</f>
        <v>0.7142857142857143</v>
      </c>
      <c r="L231" s="11">
        <f>Sample[[#This Row],[D]]/Sample[[#This Row],[C]]</f>
        <v>1.4</v>
      </c>
      <c r="M231" s="11">
        <f>Sample[[#This Row],[C]]/Sample[[#This Row],[A]]</f>
        <v>1</v>
      </c>
      <c r="N231">
        <f>IF(Sample[[#This Row],[Ap]]=0,10,LOG(Sample[[#This Row],[Ap]]))</f>
        <v>-0.14612803567823801</v>
      </c>
      <c r="O231">
        <f>IF(Sample[[#This Row],[Ei]]=0,10,LOG(Sample[[#This Row],[Ei]]))</f>
        <v>0</v>
      </c>
      <c r="P231">
        <f>IF(Sample[[#This Row],[Ii]]=0,10,LOG(Sample[[#This Row],[Ii]]))</f>
        <v>0.14612803567823801</v>
      </c>
      <c r="Q231">
        <f>Kx-Sample[[#This Row],[Xp]]</f>
        <v>0.14612803567823801</v>
      </c>
      <c r="R231">
        <f>Ky-Sample[[#This Row],[Yp]]</f>
        <v>-1</v>
      </c>
      <c r="S231">
        <f>Kz-Sample[[#This Row],[Zp]]</f>
        <v>0.85387196432176204</v>
      </c>
      <c r="T231">
        <f>Sample[[#This Row],[Kpy]]*KSc-Sample[[#This Row],[KPz]]*KSb</f>
        <v>0.14612803567823796</v>
      </c>
      <c r="U231">
        <f>-1*(Sample[[#This Row],[KPx]]*KSc-Sample[[#This Row],[KPz]]*KSa)</f>
        <v>0.14612803567823801</v>
      </c>
      <c r="V231">
        <f>(Sample[[#This Row],[KPx]]*$R$2-Sample[[#This Row],[Kpy]]*KSa)</f>
        <v>0.14612803567823801</v>
      </c>
      <c r="W231">
        <f>Sample[[#This Row],[Kpy]]*KTc-Sample[[#This Row],[KPz]]*KTb</f>
        <v>1.853871964321762</v>
      </c>
      <c r="X231">
        <f>-1*(Sample[[#This Row],[KPx]]*KTc-Sample[[#This Row],[KPz]]*KTa)</f>
        <v>1.853871964321762</v>
      </c>
      <c r="Y231">
        <f>(Sample[[#This Row],[KPx]]*KTb-Sample[[#This Row],[Kpy]]*KTa)</f>
        <v>1.853871964321762</v>
      </c>
      <c r="Z231">
        <f>-Sample[[#This Row],[Xp]]*a+Sample[[#This Row],[Yp]]*b+Sample[[#This Row],[Zp]]*c_</f>
        <v>0.29225607135647602</v>
      </c>
      <c r="AA231" s="8">
        <f>-IF(Sample[[#This Row],[Column2]]&gt;0,1,-1)*SQRT(Sample[[#This Row],[KPx''i]]^2+Sample[[#This Row],[KPx''j]]^2+Sample[[#This Row],[KPx''k]]^2)/Ksmag/Scale</f>
        <v>-0.17896956226344909</v>
      </c>
      <c r="AB231" s="1">
        <f>SQRT(Sample[[#This Row],[Kpy''i]]^2+Sample[[#This Row],[KPy''j]]^2+Sample[[#This Row],[KPy''k]]^2)/KTmag/Scale</f>
        <v>1.3108854374235435</v>
      </c>
    </row>
    <row r="232" spans="1:28" hidden="1" x14ac:dyDescent="0.25">
      <c r="A232" s="5">
        <v>227</v>
      </c>
      <c r="B232" s="13" t="s">
        <v>43</v>
      </c>
      <c r="C232" s="5"/>
      <c r="D232" s="5"/>
      <c r="E232">
        <v>3</v>
      </c>
      <c r="F232">
        <v>10</v>
      </c>
      <c r="G232">
        <v>3</v>
      </c>
      <c r="H232" s="11">
        <f>Sample[[#This Row],[C]]/Sample[[#This Row],[D]]</f>
        <v>3.3333333333333335</v>
      </c>
      <c r="I232" s="11">
        <f>Sample[[#This Row],[A]]/Sample[[#This Row],[C]]</f>
        <v>0.3</v>
      </c>
      <c r="J232" s="11">
        <f>Sample[[#This Row],[D]]/Sample[[#This Row],[A]]</f>
        <v>1</v>
      </c>
      <c r="K232" s="11">
        <f>Sample[[#This Row],[A]]/Sample[[#This Row],[D]]</f>
        <v>1</v>
      </c>
      <c r="L232" s="11">
        <f>Sample[[#This Row],[D]]/Sample[[#This Row],[C]]</f>
        <v>0.3</v>
      </c>
      <c r="M232" s="11">
        <f>Sample[[#This Row],[C]]/Sample[[#This Row],[A]]</f>
        <v>3.3333333333333335</v>
      </c>
      <c r="N232">
        <f>IF(Sample[[#This Row],[Ap]]=0,10,LOG(Sample[[#This Row],[Ap]]))</f>
        <v>0.52287874528033762</v>
      </c>
      <c r="O232">
        <f>IF(Sample[[#This Row],[Ei]]=0,10,LOG(Sample[[#This Row],[Ei]]))</f>
        <v>-0.52287874528033762</v>
      </c>
      <c r="P232">
        <f>IF(Sample[[#This Row],[Ii]]=0,10,LOG(Sample[[#This Row],[Ii]]))</f>
        <v>0</v>
      </c>
      <c r="Q232">
        <f>Kx-Sample[[#This Row],[Xp]]</f>
        <v>-0.52287874528033762</v>
      </c>
      <c r="R232">
        <f>Ky-Sample[[#This Row],[Yp]]</f>
        <v>-0.47712125471966238</v>
      </c>
      <c r="S232">
        <f>Kz-Sample[[#This Row],[Zp]]</f>
        <v>1</v>
      </c>
      <c r="T232">
        <f>Sample[[#This Row],[Kpy]]*KSc-Sample[[#This Row],[KPz]]*KSb</f>
        <v>-0.52287874528033762</v>
      </c>
      <c r="U232">
        <f>-1*(Sample[[#This Row],[KPx]]*KSc-Sample[[#This Row],[KPz]]*KSa)</f>
        <v>-0.52287874528033762</v>
      </c>
      <c r="V232">
        <f>(Sample[[#This Row],[KPx]]*$R$2-Sample[[#This Row],[Kpy]]*KSa)</f>
        <v>-0.52287874528033762</v>
      </c>
      <c r="W232">
        <f>Sample[[#This Row],[Kpy]]*KTc-Sample[[#This Row],[KPz]]*KTb</f>
        <v>1.4771212547196624</v>
      </c>
      <c r="X232">
        <f>-1*(Sample[[#This Row],[KPx]]*KTc-Sample[[#This Row],[KPz]]*KTa)</f>
        <v>1.4771212547196624</v>
      </c>
      <c r="Y232">
        <f>(Sample[[#This Row],[KPx]]*KTb-Sample[[#This Row],[Kpy]]*KTa)</f>
        <v>1.4771212547196624</v>
      </c>
      <c r="Z232">
        <f>-Sample[[#This Row],[Xp]]*a+Sample[[#This Row],[Yp]]*b+Sample[[#This Row],[Zp]]*c_</f>
        <v>-1.0457574905606752</v>
      </c>
      <c r="AA232" s="8">
        <f>-IF(Sample[[#This Row],[Column2]]&gt;0,1,-1)*SQRT(Sample[[#This Row],[KPx''i]]^2+Sample[[#This Row],[KPx''j]]^2+Sample[[#This Row],[KPx''k]]^2)/Ksmag/Scale</f>
        <v>0.64039306164176246</v>
      </c>
      <c r="AB232" s="1">
        <f>SQRT(Sample[[#This Row],[Kpy''i]]^2+Sample[[#This Row],[KPy''j]]^2+Sample[[#This Row],[KPy''k]]^2)/KTmag/Scale</f>
        <v>1.0444824558470549</v>
      </c>
    </row>
    <row r="233" spans="1:28" hidden="1" x14ac:dyDescent="0.25">
      <c r="A233" s="5">
        <v>228</v>
      </c>
      <c r="B233" s="13" t="s">
        <v>43</v>
      </c>
      <c r="C233" s="5"/>
      <c r="D233" s="5"/>
      <c r="E233">
        <v>3</v>
      </c>
      <c r="F233">
        <v>6</v>
      </c>
      <c r="G233">
        <v>3</v>
      </c>
      <c r="H233" s="11">
        <f>Sample[[#This Row],[C]]/Sample[[#This Row],[D]]</f>
        <v>2</v>
      </c>
      <c r="I233" s="11">
        <f>Sample[[#This Row],[A]]/Sample[[#This Row],[C]]</f>
        <v>0.5</v>
      </c>
      <c r="J233" s="11">
        <f>Sample[[#This Row],[D]]/Sample[[#This Row],[A]]</f>
        <v>1</v>
      </c>
      <c r="K233" s="11">
        <f>Sample[[#This Row],[A]]/Sample[[#This Row],[D]]</f>
        <v>1</v>
      </c>
      <c r="L233" s="11">
        <f>Sample[[#This Row],[D]]/Sample[[#This Row],[C]]</f>
        <v>0.5</v>
      </c>
      <c r="M233" s="11">
        <f>Sample[[#This Row],[C]]/Sample[[#This Row],[A]]</f>
        <v>2</v>
      </c>
      <c r="N233">
        <f>IF(Sample[[#This Row],[Ap]]=0,10,LOG(Sample[[#This Row],[Ap]]))</f>
        <v>0.3010299956639812</v>
      </c>
      <c r="O233">
        <f>IF(Sample[[#This Row],[Ei]]=0,10,LOG(Sample[[#This Row],[Ei]]))</f>
        <v>-0.3010299956639812</v>
      </c>
      <c r="P233">
        <f>IF(Sample[[#This Row],[Ii]]=0,10,LOG(Sample[[#This Row],[Ii]]))</f>
        <v>0</v>
      </c>
      <c r="Q233">
        <f>Kx-Sample[[#This Row],[Xp]]</f>
        <v>-0.3010299956639812</v>
      </c>
      <c r="R233">
        <f>Ky-Sample[[#This Row],[Yp]]</f>
        <v>-0.69897000433601875</v>
      </c>
      <c r="S233">
        <f>Kz-Sample[[#This Row],[Zp]]</f>
        <v>1</v>
      </c>
      <c r="T233">
        <f>Sample[[#This Row],[Kpy]]*KSc-Sample[[#This Row],[KPz]]*KSb</f>
        <v>-0.30102999566398125</v>
      </c>
      <c r="U233">
        <f>-1*(Sample[[#This Row],[KPx]]*KSc-Sample[[#This Row],[KPz]]*KSa)</f>
        <v>-0.3010299956639812</v>
      </c>
      <c r="V233">
        <f>(Sample[[#This Row],[KPx]]*$R$2-Sample[[#This Row],[Kpy]]*KSa)</f>
        <v>-0.3010299956639812</v>
      </c>
      <c r="W233">
        <f>Sample[[#This Row],[Kpy]]*KTc-Sample[[#This Row],[KPz]]*KTb</f>
        <v>1.6989700043360187</v>
      </c>
      <c r="X233">
        <f>-1*(Sample[[#This Row],[KPx]]*KTc-Sample[[#This Row],[KPz]]*KTa)</f>
        <v>1.6989700043360187</v>
      </c>
      <c r="Y233">
        <f>(Sample[[#This Row],[KPx]]*KTb-Sample[[#This Row],[Kpy]]*KTa)</f>
        <v>1.6989700043360187</v>
      </c>
      <c r="Z233">
        <f>-Sample[[#This Row],[Xp]]*a+Sample[[#This Row],[Yp]]*b+Sample[[#This Row],[Zp]]*c_</f>
        <v>-0.6020599913279624</v>
      </c>
      <c r="AA233" s="8">
        <f>-IF(Sample[[#This Row],[Column2]]&gt;0,1,-1)*SQRT(Sample[[#This Row],[KPx''i]]^2+Sample[[#This Row],[KPx''j]]^2+Sample[[#This Row],[KPx''k]]^2)/Ksmag/Scale</f>
        <v>0.36868494332449331</v>
      </c>
      <c r="AB233" s="1">
        <f>SQRT(Sample[[#This Row],[Kpy''i]]^2+Sample[[#This Row],[KPy''j]]^2+Sample[[#This Row],[KPy''k]]^2)/KTmag/Scale</f>
        <v>1.201353211098537</v>
      </c>
    </row>
    <row r="234" spans="1:28" hidden="1" x14ac:dyDescent="0.25">
      <c r="A234" s="5">
        <v>229</v>
      </c>
      <c r="B234" s="13" t="s">
        <v>43</v>
      </c>
      <c r="C234" s="5"/>
      <c r="D234" s="5"/>
      <c r="E234">
        <v>4</v>
      </c>
      <c r="F234">
        <v>1</v>
      </c>
      <c r="G234">
        <v>7</v>
      </c>
      <c r="H234" s="11">
        <f>Sample[[#This Row],[C]]/Sample[[#This Row],[D]]</f>
        <v>0.25</v>
      </c>
      <c r="I234" s="11">
        <f>Sample[[#This Row],[A]]/Sample[[#This Row],[C]]</f>
        <v>7</v>
      </c>
      <c r="J234" s="11">
        <f>Sample[[#This Row],[D]]/Sample[[#This Row],[A]]</f>
        <v>0.5714285714285714</v>
      </c>
      <c r="K234" s="11">
        <f>Sample[[#This Row],[A]]/Sample[[#This Row],[D]]</f>
        <v>1.75</v>
      </c>
      <c r="L234" s="11">
        <f>Sample[[#This Row],[D]]/Sample[[#This Row],[C]]</f>
        <v>4</v>
      </c>
      <c r="M234" s="11">
        <f>Sample[[#This Row],[C]]/Sample[[#This Row],[A]]</f>
        <v>0.14285714285714285</v>
      </c>
      <c r="N234">
        <f>IF(Sample[[#This Row],[Ap]]=0,10,LOG(Sample[[#This Row],[Ap]]))</f>
        <v>-0.6020599913279624</v>
      </c>
      <c r="O234">
        <f>IF(Sample[[#This Row],[Ei]]=0,10,LOG(Sample[[#This Row],[Ei]]))</f>
        <v>0.84509804001425681</v>
      </c>
      <c r="P234">
        <f>IF(Sample[[#This Row],[Ii]]=0,10,LOG(Sample[[#This Row],[Ii]]))</f>
        <v>-0.24303804868629447</v>
      </c>
      <c r="Q234">
        <f>Kx-Sample[[#This Row],[Xp]]</f>
        <v>0.6020599913279624</v>
      </c>
      <c r="R234">
        <f>Ky-Sample[[#This Row],[Yp]]</f>
        <v>-1.8450980400142569</v>
      </c>
      <c r="S234">
        <f>Kz-Sample[[#This Row],[Zp]]</f>
        <v>1.2430380486862944</v>
      </c>
      <c r="T234">
        <f>Sample[[#This Row],[Kpy]]*KSc-Sample[[#This Row],[KPz]]*KSb</f>
        <v>0.60205999132796251</v>
      </c>
      <c r="U234">
        <f>-1*(Sample[[#This Row],[KPx]]*KSc-Sample[[#This Row],[KPz]]*KSa)</f>
        <v>0.6020599913279624</v>
      </c>
      <c r="V234">
        <f>(Sample[[#This Row],[KPx]]*$R$2-Sample[[#This Row],[Kpy]]*KSa)</f>
        <v>0.6020599913279624</v>
      </c>
      <c r="W234">
        <f>Sample[[#This Row],[Kpy]]*KTc-Sample[[#This Row],[KPz]]*KTb</f>
        <v>3.0881360887005513</v>
      </c>
      <c r="X234">
        <f>-1*(Sample[[#This Row],[KPx]]*KTc-Sample[[#This Row],[KPz]]*KTa)</f>
        <v>3.0881360887005513</v>
      </c>
      <c r="Y234">
        <f>(Sample[[#This Row],[KPx]]*KTb-Sample[[#This Row],[Kpy]]*KTa)</f>
        <v>3.0881360887005513</v>
      </c>
      <c r="Z234">
        <f>-Sample[[#This Row],[Xp]]*a+Sample[[#This Row],[Yp]]*b+Sample[[#This Row],[Zp]]*c_</f>
        <v>1.2041199826559246</v>
      </c>
      <c r="AA234" s="8">
        <f>-IF(Sample[[#This Row],[Column2]]&gt;0,1,-1)*SQRT(Sample[[#This Row],[KPx''i]]^2+Sample[[#This Row],[KPx''j]]^2+Sample[[#This Row],[KPx''k]]^2)/Ksmag/Scale</f>
        <v>-0.73736988664898662</v>
      </c>
      <c r="AB234" s="1">
        <f>SQRT(Sample[[#This Row],[Kpy''i]]^2+Sample[[#This Row],[KPy''j]]^2+Sample[[#This Row],[KPy''k]]^2)/KTmag/Scale</f>
        <v>2.1836419695470615</v>
      </c>
    </row>
    <row r="235" spans="1:28" hidden="1" x14ac:dyDescent="0.25">
      <c r="A235" s="5">
        <v>230</v>
      </c>
      <c r="B235" s="13" t="s">
        <v>43</v>
      </c>
      <c r="C235" s="5"/>
      <c r="D235" s="5"/>
      <c r="E235">
        <v>1</v>
      </c>
      <c r="F235">
        <v>10</v>
      </c>
      <c r="G235">
        <v>7</v>
      </c>
      <c r="H235" s="11">
        <f>Sample[[#This Row],[C]]/Sample[[#This Row],[D]]</f>
        <v>10</v>
      </c>
      <c r="I235" s="11">
        <f>Sample[[#This Row],[A]]/Sample[[#This Row],[C]]</f>
        <v>0.7</v>
      </c>
      <c r="J235" s="11">
        <f>Sample[[#This Row],[D]]/Sample[[#This Row],[A]]</f>
        <v>0.14285714285714285</v>
      </c>
      <c r="K235" s="11">
        <f>Sample[[#This Row],[A]]/Sample[[#This Row],[D]]</f>
        <v>7</v>
      </c>
      <c r="L235" s="11">
        <f>Sample[[#This Row],[D]]/Sample[[#This Row],[C]]</f>
        <v>0.1</v>
      </c>
      <c r="M235" s="11">
        <f>Sample[[#This Row],[C]]/Sample[[#This Row],[A]]</f>
        <v>1.4285714285714286</v>
      </c>
      <c r="N235">
        <f>IF(Sample[[#This Row],[Ap]]=0,10,LOG(Sample[[#This Row],[Ap]]))</f>
        <v>1</v>
      </c>
      <c r="O235">
        <f>IF(Sample[[#This Row],[Ei]]=0,10,LOG(Sample[[#This Row],[Ei]]))</f>
        <v>-0.15490195998574319</v>
      </c>
      <c r="P235">
        <f>IF(Sample[[#This Row],[Ii]]=0,10,LOG(Sample[[#This Row],[Ii]]))</f>
        <v>-0.84509804001425681</v>
      </c>
      <c r="Q235">
        <f>Kx-Sample[[#This Row],[Xp]]</f>
        <v>-1</v>
      </c>
      <c r="R235">
        <f>Ky-Sample[[#This Row],[Yp]]</f>
        <v>-0.84509804001425681</v>
      </c>
      <c r="S235">
        <f>Kz-Sample[[#This Row],[Zp]]</f>
        <v>1.8450980400142569</v>
      </c>
      <c r="T235">
        <f>Sample[[#This Row],[Kpy]]*KSc-Sample[[#This Row],[KPz]]*KSb</f>
        <v>-1</v>
      </c>
      <c r="U235">
        <f>-1*(Sample[[#This Row],[KPx]]*KSc-Sample[[#This Row],[KPz]]*KSa)</f>
        <v>-1</v>
      </c>
      <c r="V235">
        <f>(Sample[[#This Row],[KPx]]*$R$2-Sample[[#This Row],[Kpy]]*KSa)</f>
        <v>-1</v>
      </c>
      <c r="W235">
        <f>Sample[[#This Row],[Kpy]]*KTc-Sample[[#This Row],[KPz]]*KTb</f>
        <v>2.6901960800285138</v>
      </c>
      <c r="X235">
        <f>-1*(Sample[[#This Row],[KPx]]*KTc-Sample[[#This Row],[KPz]]*KTa)</f>
        <v>2.6901960800285138</v>
      </c>
      <c r="Y235">
        <f>(Sample[[#This Row],[KPx]]*KTb-Sample[[#This Row],[Kpy]]*KTa)</f>
        <v>2.6901960800285138</v>
      </c>
      <c r="Z235">
        <f>-Sample[[#This Row],[Xp]]*a+Sample[[#This Row],[Yp]]*b+Sample[[#This Row],[Zp]]*c_</f>
        <v>-2</v>
      </c>
      <c r="AA235" s="8">
        <f>-IF(Sample[[#This Row],[Column2]]&gt;0,1,-1)*SQRT(Sample[[#This Row],[KPx''i]]^2+Sample[[#This Row],[KPx''j]]^2+Sample[[#This Row],[KPx''k]]^2)/Ksmag/Scale</f>
        <v>1.2247448713915889</v>
      </c>
      <c r="AB235" s="1">
        <f>SQRT(Sample[[#This Row],[Kpy''i]]^2+Sample[[#This Row],[KPy''j]]^2+Sample[[#This Row],[KPy''k]]^2)/KTmag/Scale</f>
        <v>1.9022558909096305</v>
      </c>
    </row>
    <row r="236" spans="1:28" hidden="1" x14ac:dyDescent="0.25">
      <c r="A236" s="5">
        <v>231</v>
      </c>
      <c r="B236" s="13" t="s">
        <v>43</v>
      </c>
      <c r="C236" s="5"/>
      <c r="D236" s="5"/>
      <c r="E236">
        <v>6</v>
      </c>
      <c r="F236">
        <v>9</v>
      </c>
      <c r="G236">
        <v>9</v>
      </c>
      <c r="H236" s="11">
        <f>Sample[[#This Row],[C]]/Sample[[#This Row],[D]]</f>
        <v>1.5</v>
      </c>
      <c r="I236" s="11">
        <f>Sample[[#This Row],[A]]/Sample[[#This Row],[C]]</f>
        <v>1</v>
      </c>
      <c r="J236" s="11">
        <f>Sample[[#This Row],[D]]/Sample[[#This Row],[A]]</f>
        <v>0.66666666666666663</v>
      </c>
      <c r="K236" s="11">
        <f>Sample[[#This Row],[A]]/Sample[[#This Row],[D]]</f>
        <v>1.5</v>
      </c>
      <c r="L236" s="11">
        <f>Sample[[#This Row],[D]]/Sample[[#This Row],[C]]</f>
        <v>0.66666666666666663</v>
      </c>
      <c r="M236" s="11">
        <f>Sample[[#This Row],[C]]/Sample[[#This Row],[A]]</f>
        <v>1</v>
      </c>
      <c r="N236">
        <f>IF(Sample[[#This Row],[Ap]]=0,10,LOG(Sample[[#This Row],[Ap]]))</f>
        <v>0.17609125905568124</v>
      </c>
      <c r="O236">
        <f>IF(Sample[[#This Row],[Ei]]=0,10,LOG(Sample[[#This Row],[Ei]]))</f>
        <v>0</v>
      </c>
      <c r="P236">
        <f>IF(Sample[[#This Row],[Ii]]=0,10,LOG(Sample[[#This Row],[Ii]]))</f>
        <v>-0.17609125905568127</v>
      </c>
      <c r="Q236">
        <f>Kx-Sample[[#This Row],[Xp]]</f>
        <v>-0.17609125905568124</v>
      </c>
      <c r="R236">
        <f>Ky-Sample[[#This Row],[Yp]]</f>
        <v>-1</v>
      </c>
      <c r="S236">
        <f>Kz-Sample[[#This Row],[Zp]]</f>
        <v>1.1760912590556813</v>
      </c>
      <c r="T236">
        <f>Sample[[#This Row],[Kpy]]*KSc-Sample[[#This Row],[KPz]]*KSb</f>
        <v>-0.17609125905568135</v>
      </c>
      <c r="U236">
        <f>-1*(Sample[[#This Row],[KPx]]*KSc-Sample[[#This Row],[KPz]]*KSa)</f>
        <v>-0.17609125905568124</v>
      </c>
      <c r="V236">
        <f>(Sample[[#This Row],[KPx]]*$R$2-Sample[[#This Row],[Kpy]]*KSa)</f>
        <v>-0.17609125905568124</v>
      </c>
      <c r="W236">
        <f>Sample[[#This Row],[Kpy]]*KTc-Sample[[#This Row],[KPz]]*KTb</f>
        <v>2.1760912590556813</v>
      </c>
      <c r="X236">
        <f>-1*(Sample[[#This Row],[KPx]]*KTc-Sample[[#This Row],[KPz]]*KTa)</f>
        <v>2.1760912590556813</v>
      </c>
      <c r="Y236">
        <f>(Sample[[#This Row],[KPx]]*KTb-Sample[[#This Row],[Kpy]]*KTa)</f>
        <v>2.1760912590556813</v>
      </c>
      <c r="Z236">
        <f>-Sample[[#This Row],[Xp]]*a+Sample[[#This Row],[Yp]]*b+Sample[[#This Row],[Zp]]*c_</f>
        <v>-0.35218251811136253</v>
      </c>
      <c r="AA236" s="8">
        <f>-IF(Sample[[#This Row],[Column2]]&gt;0,1,-1)*SQRT(Sample[[#This Row],[KPx''i]]^2+Sample[[#This Row],[KPx''j]]^2+Sample[[#This Row],[KPx''k]]^2)/Ksmag/Scale</f>
        <v>0.21566686642533334</v>
      </c>
      <c r="AB236" s="1">
        <f>SQRT(Sample[[#This Row],[Kpy''i]]^2+Sample[[#This Row],[KPy''j]]^2+Sample[[#This Row],[KPy''k]]^2)/KTmag/Scale</f>
        <v>1.5387288857590447</v>
      </c>
    </row>
    <row r="237" spans="1:28" hidden="1" x14ac:dyDescent="0.25">
      <c r="A237" s="5">
        <v>232</v>
      </c>
      <c r="B237" s="13" t="s">
        <v>43</v>
      </c>
      <c r="C237" s="5"/>
      <c r="D237" s="5"/>
      <c r="E237">
        <v>7</v>
      </c>
      <c r="F237">
        <v>6</v>
      </c>
      <c r="G237">
        <v>5</v>
      </c>
      <c r="H237" s="11">
        <f>Sample[[#This Row],[C]]/Sample[[#This Row],[D]]</f>
        <v>0.8571428571428571</v>
      </c>
      <c r="I237" s="11">
        <f>Sample[[#This Row],[A]]/Sample[[#This Row],[C]]</f>
        <v>0.83333333333333337</v>
      </c>
      <c r="J237" s="11">
        <f>Sample[[#This Row],[D]]/Sample[[#This Row],[A]]</f>
        <v>1.4</v>
      </c>
      <c r="K237" s="11">
        <f>Sample[[#This Row],[A]]/Sample[[#This Row],[D]]</f>
        <v>0.7142857142857143</v>
      </c>
      <c r="L237" s="11">
        <f>Sample[[#This Row],[D]]/Sample[[#This Row],[C]]</f>
        <v>1.1666666666666667</v>
      </c>
      <c r="M237" s="11">
        <f>Sample[[#This Row],[C]]/Sample[[#This Row],[A]]</f>
        <v>1.2</v>
      </c>
      <c r="N237">
        <f>IF(Sample[[#This Row],[Ap]]=0,10,LOG(Sample[[#This Row],[Ap]]))</f>
        <v>-6.6946789630613221E-2</v>
      </c>
      <c r="O237">
        <f>IF(Sample[[#This Row],[Ei]]=0,10,LOG(Sample[[#This Row],[Ei]]))</f>
        <v>-7.9181246047624804E-2</v>
      </c>
      <c r="P237">
        <f>IF(Sample[[#This Row],[Ii]]=0,10,LOG(Sample[[#This Row],[Ii]]))</f>
        <v>0.14612803567823801</v>
      </c>
      <c r="Q237">
        <f>Kx-Sample[[#This Row],[Xp]]</f>
        <v>6.6946789630613221E-2</v>
      </c>
      <c r="R237">
        <f>Ky-Sample[[#This Row],[Yp]]</f>
        <v>-0.92081875395237522</v>
      </c>
      <c r="S237">
        <f>Kz-Sample[[#This Row],[Zp]]</f>
        <v>0.85387196432176204</v>
      </c>
      <c r="T237">
        <f>Sample[[#This Row],[Kpy]]*KSc-Sample[[#This Row],[KPz]]*KSb</f>
        <v>6.6946789630613179E-2</v>
      </c>
      <c r="U237">
        <f>-1*(Sample[[#This Row],[KPx]]*KSc-Sample[[#This Row],[KPz]]*KSa)</f>
        <v>6.6946789630613221E-2</v>
      </c>
      <c r="V237">
        <f>(Sample[[#This Row],[KPx]]*$R$2-Sample[[#This Row],[Kpy]]*KSa)</f>
        <v>6.6946789630613221E-2</v>
      </c>
      <c r="W237">
        <f>Sample[[#This Row],[Kpy]]*KTc-Sample[[#This Row],[KPz]]*KTb</f>
        <v>1.7746907182741372</v>
      </c>
      <c r="X237">
        <f>-1*(Sample[[#This Row],[KPx]]*KTc-Sample[[#This Row],[KPz]]*KTa)</f>
        <v>1.7746907182741374</v>
      </c>
      <c r="Y237">
        <f>(Sample[[#This Row],[KPx]]*KTb-Sample[[#This Row],[Kpy]]*KTa)</f>
        <v>1.7746907182741372</v>
      </c>
      <c r="Z237">
        <f>-Sample[[#This Row],[Xp]]*a+Sample[[#This Row],[Yp]]*b+Sample[[#This Row],[Zp]]*c_</f>
        <v>0.13389357926122641</v>
      </c>
      <c r="AA237" s="8">
        <f>-IF(Sample[[#This Row],[Column2]]&gt;0,1,-1)*SQRT(Sample[[#This Row],[KPx''i]]^2+Sample[[#This Row],[KPx''j]]^2+Sample[[#This Row],[KPx''k]]^2)/Ksmag/Scale</f>
        <v>-8.1992737256225134E-2</v>
      </c>
      <c r="AB237" s="1">
        <f>SQRT(Sample[[#This Row],[Kpy''i]]^2+Sample[[#This Row],[KPy''j]]^2+Sample[[#This Row],[KPy''k]]^2)/KTmag/Scale</f>
        <v>1.2548958414004674</v>
      </c>
    </row>
    <row r="238" spans="1:28" hidden="1" x14ac:dyDescent="0.25">
      <c r="A238" s="5">
        <v>233</v>
      </c>
      <c r="B238" s="13" t="s">
        <v>43</v>
      </c>
      <c r="C238" s="5"/>
      <c r="D238" s="5"/>
      <c r="E238">
        <v>1</v>
      </c>
      <c r="F238">
        <v>9</v>
      </c>
      <c r="G238">
        <v>3</v>
      </c>
      <c r="H238" s="11">
        <f>Sample[[#This Row],[C]]/Sample[[#This Row],[D]]</f>
        <v>9</v>
      </c>
      <c r="I238" s="11">
        <f>Sample[[#This Row],[A]]/Sample[[#This Row],[C]]</f>
        <v>0.33333333333333331</v>
      </c>
      <c r="J238" s="11">
        <f>Sample[[#This Row],[D]]/Sample[[#This Row],[A]]</f>
        <v>0.33333333333333331</v>
      </c>
      <c r="K238" s="11">
        <f>Sample[[#This Row],[A]]/Sample[[#This Row],[D]]</f>
        <v>3</v>
      </c>
      <c r="L238" s="11">
        <f>Sample[[#This Row],[D]]/Sample[[#This Row],[C]]</f>
        <v>0.1111111111111111</v>
      </c>
      <c r="M238" s="11">
        <f>Sample[[#This Row],[C]]/Sample[[#This Row],[A]]</f>
        <v>3</v>
      </c>
      <c r="N238">
        <f>IF(Sample[[#This Row],[Ap]]=0,10,LOG(Sample[[#This Row],[Ap]]))</f>
        <v>0.95424250943932487</v>
      </c>
      <c r="O238">
        <f>IF(Sample[[#This Row],[Ei]]=0,10,LOG(Sample[[#This Row],[Ei]]))</f>
        <v>-0.47712125471966244</v>
      </c>
      <c r="P238">
        <f>IF(Sample[[#This Row],[Ii]]=0,10,LOG(Sample[[#This Row],[Ii]]))</f>
        <v>-0.47712125471966244</v>
      </c>
      <c r="Q238">
        <f>Kx-Sample[[#This Row],[Xp]]</f>
        <v>-0.95424250943932487</v>
      </c>
      <c r="R238">
        <f>Ky-Sample[[#This Row],[Yp]]</f>
        <v>-0.52287874528033762</v>
      </c>
      <c r="S238">
        <f>Kz-Sample[[#This Row],[Zp]]</f>
        <v>1.4771212547196624</v>
      </c>
      <c r="T238">
        <f>Sample[[#This Row],[Kpy]]*KSc-Sample[[#This Row],[KPz]]*KSb</f>
        <v>-0.95424250943932476</v>
      </c>
      <c r="U238">
        <f>-1*(Sample[[#This Row],[KPx]]*KSc-Sample[[#This Row],[KPz]]*KSa)</f>
        <v>-0.95424250943932487</v>
      </c>
      <c r="V238">
        <f>(Sample[[#This Row],[KPx]]*$R$2-Sample[[#This Row],[Kpy]]*KSa)</f>
        <v>-0.95424250943932487</v>
      </c>
      <c r="W238">
        <f>Sample[[#This Row],[Kpy]]*KTc-Sample[[#This Row],[KPz]]*KTb</f>
        <v>2</v>
      </c>
      <c r="X238">
        <f>-1*(Sample[[#This Row],[KPx]]*KTc-Sample[[#This Row],[KPz]]*KTa)</f>
        <v>2</v>
      </c>
      <c r="Y238">
        <f>(Sample[[#This Row],[KPx]]*KTb-Sample[[#This Row],[Kpy]]*KTa)</f>
        <v>2</v>
      </c>
      <c r="Z238">
        <f>-Sample[[#This Row],[Xp]]*a+Sample[[#This Row],[Yp]]*b+Sample[[#This Row],[Zp]]*c_</f>
        <v>-1.9084850188786497</v>
      </c>
      <c r="AA238" s="8">
        <f>-IF(Sample[[#This Row],[Column2]]&gt;0,1,-1)*SQRT(Sample[[#This Row],[KPx''i]]^2+Sample[[#This Row],[KPx''j]]^2+Sample[[#This Row],[KPx''k]]^2)/Ksmag/Scale</f>
        <v>1.1687036194996532</v>
      </c>
      <c r="AB238" s="1">
        <f>SQRT(Sample[[#This Row],[Kpy''i]]^2+Sample[[#This Row],[KPy''j]]^2+Sample[[#This Row],[KPy''k]]^2)/KTmag/Scale</f>
        <v>1.4142135623730951</v>
      </c>
    </row>
    <row r="239" spans="1:28" hidden="1" x14ac:dyDescent="0.25">
      <c r="A239" s="5">
        <v>234</v>
      </c>
      <c r="B239" s="13" t="s">
        <v>43</v>
      </c>
      <c r="C239" s="5"/>
      <c r="D239" s="5"/>
      <c r="E239">
        <v>3</v>
      </c>
      <c r="F239">
        <v>4</v>
      </c>
      <c r="G239">
        <v>3</v>
      </c>
      <c r="H239" s="11">
        <f>Sample[[#This Row],[C]]/Sample[[#This Row],[D]]</f>
        <v>1.3333333333333333</v>
      </c>
      <c r="I239" s="11">
        <f>Sample[[#This Row],[A]]/Sample[[#This Row],[C]]</f>
        <v>0.75</v>
      </c>
      <c r="J239" s="11">
        <f>Sample[[#This Row],[D]]/Sample[[#This Row],[A]]</f>
        <v>1</v>
      </c>
      <c r="K239" s="11">
        <f>Sample[[#This Row],[A]]/Sample[[#This Row],[D]]</f>
        <v>1</v>
      </c>
      <c r="L239" s="11">
        <f>Sample[[#This Row],[D]]/Sample[[#This Row],[C]]</f>
        <v>0.75</v>
      </c>
      <c r="M239" s="11">
        <f>Sample[[#This Row],[C]]/Sample[[#This Row],[A]]</f>
        <v>1.3333333333333333</v>
      </c>
      <c r="N239">
        <f>IF(Sample[[#This Row],[Ap]]=0,10,LOG(Sample[[#This Row],[Ap]]))</f>
        <v>0.12493873660829993</v>
      </c>
      <c r="O239">
        <f>IF(Sample[[#This Row],[Ei]]=0,10,LOG(Sample[[#This Row],[Ei]]))</f>
        <v>-0.12493873660829995</v>
      </c>
      <c r="P239">
        <f>IF(Sample[[#This Row],[Ii]]=0,10,LOG(Sample[[#This Row],[Ii]]))</f>
        <v>0</v>
      </c>
      <c r="Q239">
        <f>Kx-Sample[[#This Row],[Xp]]</f>
        <v>-0.12493873660829993</v>
      </c>
      <c r="R239">
        <f>Ky-Sample[[#This Row],[Yp]]</f>
        <v>-0.87506126339170009</v>
      </c>
      <c r="S239">
        <f>Kz-Sample[[#This Row],[Zp]]</f>
        <v>1</v>
      </c>
      <c r="T239">
        <f>Sample[[#This Row],[Kpy]]*KSc-Sample[[#This Row],[KPz]]*KSb</f>
        <v>-0.12493873660829991</v>
      </c>
      <c r="U239">
        <f>-1*(Sample[[#This Row],[KPx]]*KSc-Sample[[#This Row],[KPz]]*KSa)</f>
        <v>-0.12493873660829993</v>
      </c>
      <c r="V239">
        <f>(Sample[[#This Row],[KPx]]*$R$2-Sample[[#This Row],[Kpy]]*KSa)</f>
        <v>-0.12493873660829993</v>
      </c>
      <c r="W239">
        <f>Sample[[#This Row],[Kpy]]*KTc-Sample[[#This Row],[KPz]]*KTb</f>
        <v>1.8750612633917001</v>
      </c>
      <c r="X239">
        <f>-1*(Sample[[#This Row],[KPx]]*KTc-Sample[[#This Row],[KPz]]*KTa)</f>
        <v>1.8750612633917001</v>
      </c>
      <c r="Y239">
        <f>(Sample[[#This Row],[KPx]]*KTb-Sample[[#This Row],[Kpy]]*KTa)</f>
        <v>1.8750612633917001</v>
      </c>
      <c r="Z239">
        <f>-Sample[[#This Row],[Xp]]*a+Sample[[#This Row],[Yp]]*b+Sample[[#This Row],[Zp]]*c_</f>
        <v>-0.24987747321659989</v>
      </c>
      <c r="AA239" s="8">
        <f>-IF(Sample[[#This Row],[Column2]]&gt;0,1,-1)*SQRT(Sample[[#This Row],[KPx''i]]^2+Sample[[#This Row],[KPx''j]]^2+Sample[[#This Row],[KPx''k]]^2)/Ksmag/Scale</f>
        <v>0.15301807689915992</v>
      </c>
      <c r="AB239" s="1">
        <f>SQRT(Sample[[#This Row],[Kpy''i]]^2+Sample[[#This Row],[KPy''j]]^2+Sample[[#This Row],[KPy''k]]^2)/KTmag/Scale</f>
        <v>1.3258685344844863</v>
      </c>
    </row>
    <row r="240" spans="1:28" hidden="1" x14ac:dyDescent="0.25">
      <c r="A240" s="5">
        <v>235</v>
      </c>
      <c r="B240" s="13" t="s">
        <v>43</v>
      </c>
      <c r="C240" s="5"/>
      <c r="D240" s="5"/>
      <c r="E240">
        <v>2</v>
      </c>
      <c r="F240">
        <v>6</v>
      </c>
      <c r="G240">
        <v>9</v>
      </c>
      <c r="H240" s="11">
        <f>Sample[[#This Row],[C]]/Sample[[#This Row],[D]]</f>
        <v>3</v>
      </c>
      <c r="I240" s="11">
        <f>Sample[[#This Row],[A]]/Sample[[#This Row],[C]]</f>
        <v>1.5</v>
      </c>
      <c r="J240" s="11">
        <f>Sample[[#This Row],[D]]/Sample[[#This Row],[A]]</f>
        <v>0.22222222222222221</v>
      </c>
      <c r="K240" s="11">
        <f>Sample[[#This Row],[A]]/Sample[[#This Row],[D]]</f>
        <v>4.5</v>
      </c>
      <c r="L240" s="11">
        <f>Sample[[#This Row],[D]]/Sample[[#This Row],[C]]</f>
        <v>0.33333333333333331</v>
      </c>
      <c r="M240" s="11">
        <f>Sample[[#This Row],[C]]/Sample[[#This Row],[A]]</f>
        <v>0.66666666666666663</v>
      </c>
      <c r="N240">
        <f>IF(Sample[[#This Row],[Ap]]=0,10,LOG(Sample[[#This Row],[Ap]]))</f>
        <v>0.47712125471966244</v>
      </c>
      <c r="O240">
        <f>IF(Sample[[#This Row],[Ei]]=0,10,LOG(Sample[[#This Row],[Ei]]))</f>
        <v>0.17609125905568124</v>
      </c>
      <c r="P240">
        <f>IF(Sample[[#This Row],[Ii]]=0,10,LOG(Sample[[#This Row],[Ii]]))</f>
        <v>-0.65321251377534373</v>
      </c>
      <c r="Q240">
        <f>Kx-Sample[[#This Row],[Xp]]</f>
        <v>-0.47712125471966244</v>
      </c>
      <c r="R240">
        <f>Ky-Sample[[#This Row],[Yp]]</f>
        <v>-1.1760912590556813</v>
      </c>
      <c r="S240">
        <f>Kz-Sample[[#This Row],[Zp]]</f>
        <v>1.6532125137753437</v>
      </c>
      <c r="T240">
        <f>Sample[[#This Row],[Kpy]]*KSc-Sample[[#This Row],[KPz]]*KSb</f>
        <v>-0.47712125471966238</v>
      </c>
      <c r="U240">
        <f>-1*(Sample[[#This Row],[KPx]]*KSc-Sample[[#This Row],[KPz]]*KSa)</f>
        <v>-0.47712125471966244</v>
      </c>
      <c r="V240">
        <f>(Sample[[#This Row],[KPx]]*$R$2-Sample[[#This Row],[Kpy]]*KSa)</f>
        <v>-0.47712125471966244</v>
      </c>
      <c r="W240">
        <f>Sample[[#This Row],[Kpy]]*KTc-Sample[[#This Row],[KPz]]*KTb</f>
        <v>2.8293037728310253</v>
      </c>
      <c r="X240">
        <f>-1*(Sample[[#This Row],[KPx]]*KTc-Sample[[#This Row],[KPz]]*KTa)</f>
        <v>2.8293037728310249</v>
      </c>
      <c r="Y240">
        <f>(Sample[[#This Row],[KPx]]*KTb-Sample[[#This Row],[Kpy]]*KTa)</f>
        <v>2.8293037728310253</v>
      </c>
      <c r="Z240">
        <f>-Sample[[#This Row],[Xp]]*a+Sample[[#This Row],[Yp]]*b+Sample[[#This Row],[Zp]]*c_</f>
        <v>-0.95424250943932498</v>
      </c>
      <c r="AA240" s="8">
        <f>-IF(Sample[[#This Row],[Column2]]&gt;0,1,-1)*SQRT(Sample[[#This Row],[KPx''i]]^2+Sample[[#This Row],[KPx''j]]^2+Sample[[#This Row],[KPx''k]]^2)/Ksmag/Scale</f>
        <v>0.58435180974982659</v>
      </c>
      <c r="AB240" s="1">
        <f>SQRT(Sample[[#This Row],[Kpy''i]]^2+Sample[[#This Row],[KPy''j]]^2+Sample[[#This Row],[KPy''k]]^2)/KTmag/Scale</f>
        <v>2.0006198838055012</v>
      </c>
    </row>
    <row r="241" spans="1:28" hidden="1" x14ac:dyDescent="0.25">
      <c r="A241" s="5">
        <v>236</v>
      </c>
      <c r="B241" s="13" t="s">
        <v>43</v>
      </c>
      <c r="C241" s="5"/>
      <c r="D241" s="5"/>
      <c r="E241">
        <v>5</v>
      </c>
      <c r="F241">
        <v>9</v>
      </c>
      <c r="G241">
        <v>4</v>
      </c>
      <c r="H241" s="11">
        <f>Sample[[#This Row],[C]]/Sample[[#This Row],[D]]</f>
        <v>1.8</v>
      </c>
      <c r="I241" s="11">
        <f>Sample[[#This Row],[A]]/Sample[[#This Row],[C]]</f>
        <v>0.44444444444444442</v>
      </c>
      <c r="J241" s="11">
        <f>Sample[[#This Row],[D]]/Sample[[#This Row],[A]]</f>
        <v>1.25</v>
      </c>
      <c r="K241" s="11">
        <f>Sample[[#This Row],[A]]/Sample[[#This Row],[D]]</f>
        <v>0.8</v>
      </c>
      <c r="L241" s="11">
        <f>Sample[[#This Row],[D]]/Sample[[#This Row],[C]]</f>
        <v>0.55555555555555558</v>
      </c>
      <c r="M241" s="11">
        <f>Sample[[#This Row],[C]]/Sample[[#This Row],[A]]</f>
        <v>2.25</v>
      </c>
      <c r="N241">
        <f>IF(Sample[[#This Row],[Ap]]=0,10,LOG(Sample[[#This Row],[Ap]]))</f>
        <v>0.25527250510330607</v>
      </c>
      <c r="O241">
        <f>IF(Sample[[#This Row],[Ei]]=0,10,LOG(Sample[[#This Row],[Ei]]))</f>
        <v>-0.35218251811136253</v>
      </c>
      <c r="P241">
        <f>IF(Sample[[#This Row],[Ii]]=0,10,LOG(Sample[[#This Row],[Ii]]))</f>
        <v>9.691001300805642E-2</v>
      </c>
      <c r="Q241">
        <f>Kx-Sample[[#This Row],[Xp]]</f>
        <v>-0.25527250510330607</v>
      </c>
      <c r="R241">
        <f>Ky-Sample[[#This Row],[Yp]]</f>
        <v>-0.64781748188863753</v>
      </c>
      <c r="S241">
        <f>Kz-Sample[[#This Row],[Zp]]</f>
        <v>0.90308998699194354</v>
      </c>
      <c r="T241">
        <f>Sample[[#This Row],[Kpy]]*KSc-Sample[[#This Row],[KPz]]*KSb</f>
        <v>-0.25527250510330601</v>
      </c>
      <c r="U241">
        <f>-1*(Sample[[#This Row],[KPx]]*KSc-Sample[[#This Row],[KPz]]*KSa)</f>
        <v>-0.25527250510330607</v>
      </c>
      <c r="V241">
        <f>(Sample[[#This Row],[KPx]]*$R$2-Sample[[#This Row],[Kpy]]*KSa)</f>
        <v>-0.25527250510330607</v>
      </c>
      <c r="W241">
        <f>Sample[[#This Row],[Kpy]]*KTc-Sample[[#This Row],[KPz]]*KTb</f>
        <v>1.5509074688805811</v>
      </c>
      <c r="X241">
        <f>-1*(Sample[[#This Row],[KPx]]*KTc-Sample[[#This Row],[KPz]]*KTa)</f>
        <v>1.5509074688805811</v>
      </c>
      <c r="Y241">
        <f>(Sample[[#This Row],[KPx]]*KTb-Sample[[#This Row],[Kpy]]*KTa)</f>
        <v>1.5509074688805811</v>
      </c>
      <c r="Z241">
        <f>-Sample[[#This Row],[Xp]]*a+Sample[[#This Row],[Yp]]*b+Sample[[#This Row],[Zp]]*c_</f>
        <v>-0.51054501020661225</v>
      </c>
      <c r="AA241" s="8">
        <f>-IF(Sample[[#This Row],[Column2]]&gt;0,1,-1)*SQRT(Sample[[#This Row],[KPx''i]]^2+Sample[[#This Row],[KPx''j]]^2+Sample[[#This Row],[KPx''k]]^2)/Ksmag/Scale</f>
        <v>0.31264369143255732</v>
      </c>
      <c r="AB241" s="1">
        <f>SQRT(Sample[[#This Row],[Kpy''i]]^2+Sample[[#This Row],[KPy''j]]^2+Sample[[#This Row],[KPy''k]]^2)/KTmag/Scale</f>
        <v>1.0966571882383234</v>
      </c>
    </row>
    <row r="242" spans="1:28" hidden="1" x14ac:dyDescent="0.25">
      <c r="A242" s="5">
        <v>237</v>
      </c>
      <c r="B242" s="13" t="s">
        <v>43</v>
      </c>
      <c r="C242" s="5"/>
      <c r="D242" s="5"/>
      <c r="E242">
        <v>3</v>
      </c>
      <c r="F242">
        <v>9</v>
      </c>
      <c r="G242">
        <v>2</v>
      </c>
      <c r="H242" s="11">
        <f>Sample[[#This Row],[C]]/Sample[[#This Row],[D]]</f>
        <v>3</v>
      </c>
      <c r="I242" s="11">
        <f>Sample[[#This Row],[A]]/Sample[[#This Row],[C]]</f>
        <v>0.22222222222222221</v>
      </c>
      <c r="J242" s="11">
        <f>Sample[[#This Row],[D]]/Sample[[#This Row],[A]]</f>
        <v>1.5</v>
      </c>
      <c r="K242" s="11">
        <f>Sample[[#This Row],[A]]/Sample[[#This Row],[D]]</f>
        <v>0.66666666666666663</v>
      </c>
      <c r="L242" s="11">
        <f>Sample[[#This Row],[D]]/Sample[[#This Row],[C]]</f>
        <v>0.33333333333333331</v>
      </c>
      <c r="M242" s="11">
        <f>Sample[[#This Row],[C]]/Sample[[#This Row],[A]]</f>
        <v>4.5</v>
      </c>
      <c r="N242">
        <f>IF(Sample[[#This Row],[Ap]]=0,10,LOG(Sample[[#This Row],[Ap]]))</f>
        <v>0.47712125471966244</v>
      </c>
      <c r="O242">
        <f>IF(Sample[[#This Row],[Ei]]=0,10,LOG(Sample[[#This Row],[Ei]]))</f>
        <v>-0.65321251377534373</v>
      </c>
      <c r="P242">
        <f>IF(Sample[[#This Row],[Ii]]=0,10,LOG(Sample[[#This Row],[Ii]]))</f>
        <v>0.17609125905568124</v>
      </c>
      <c r="Q242">
        <f>Kx-Sample[[#This Row],[Xp]]</f>
        <v>-0.47712125471966244</v>
      </c>
      <c r="R242">
        <f>Ky-Sample[[#This Row],[Yp]]</f>
        <v>-0.34678748622465627</v>
      </c>
      <c r="S242">
        <f>Kz-Sample[[#This Row],[Zp]]</f>
        <v>0.82390874094431876</v>
      </c>
      <c r="T242">
        <f>Sample[[#This Row],[Kpy]]*KSc-Sample[[#This Row],[KPz]]*KSb</f>
        <v>-0.47712125471966249</v>
      </c>
      <c r="U242">
        <f>-1*(Sample[[#This Row],[KPx]]*KSc-Sample[[#This Row],[KPz]]*KSa)</f>
        <v>-0.47712125471966244</v>
      </c>
      <c r="V242">
        <f>(Sample[[#This Row],[KPx]]*$R$2-Sample[[#This Row],[Kpy]]*KSa)</f>
        <v>-0.47712125471966244</v>
      </c>
      <c r="W242">
        <f>Sample[[#This Row],[Kpy]]*KTc-Sample[[#This Row],[KPz]]*KTb</f>
        <v>1.1706962271689751</v>
      </c>
      <c r="X242">
        <f>-1*(Sample[[#This Row],[KPx]]*KTc-Sample[[#This Row],[KPz]]*KTa)</f>
        <v>1.1706962271689751</v>
      </c>
      <c r="Y242">
        <f>(Sample[[#This Row],[KPx]]*KTb-Sample[[#This Row],[Kpy]]*KTa)</f>
        <v>1.1706962271689749</v>
      </c>
      <c r="Z242">
        <f>-Sample[[#This Row],[Xp]]*a+Sample[[#This Row],[Yp]]*b+Sample[[#This Row],[Zp]]*c_</f>
        <v>-0.95424250943932498</v>
      </c>
      <c r="AA242" s="8">
        <f>-IF(Sample[[#This Row],[Column2]]&gt;0,1,-1)*SQRT(Sample[[#This Row],[KPx''i]]^2+Sample[[#This Row],[KPx''j]]^2+Sample[[#This Row],[KPx''k]]^2)/Ksmag/Scale</f>
        <v>0.58435180974982659</v>
      </c>
      <c r="AB242" s="1">
        <f>SQRT(Sample[[#This Row],[Kpy''i]]^2+Sample[[#This Row],[KPy''j]]^2+Sample[[#This Row],[KPy''k]]^2)/KTmag/Scale</f>
        <v>0.82780724094068936</v>
      </c>
    </row>
    <row r="243" spans="1:28" hidden="1" x14ac:dyDescent="0.25">
      <c r="A243" s="5">
        <v>238</v>
      </c>
      <c r="B243" s="13" t="s">
        <v>43</v>
      </c>
      <c r="C243" s="5"/>
      <c r="D243" s="5"/>
      <c r="E243">
        <v>6</v>
      </c>
      <c r="F243">
        <v>6</v>
      </c>
      <c r="G243">
        <v>8</v>
      </c>
      <c r="H243" s="11">
        <f>Sample[[#This Row],[C]]/Sample[[#This Row],[D]]</f>
        <v>1</v>
      </c>
      <c r="I243" s="11">
        <f>Sample[[#This Row],[A]]/Sample[[#This Row],[C]]</f>
        <v>1.3333333333333333</v>
      </c>
      <c r="J243" s="11">
        <f>Sample[[#This Row],[D]]/Sample[[#This Row],[A]]</f>
        <v>0.75</v>
      </c>
      <c r="K243" s="11">
        <f>Sample[[#This Row],[A]]/Sample[[#This Row],[D]]</f>
        <v>1.3333333333333333</v>
      </c>
      <c r="L243" s="11">
        <f>Sample[[#This Row],[D]]/Sample[[#This Row],[C]]</f>
        <v>1</v>
      </c>
      <c r="M243" s="11">
        <f>Sample[[#This Row],[C]]/Sample[[#This Row],[A]]</f>
        <v>0.75</v>
      </c>
      <c r="N243">
        <f>IF(Sample[[#This Row],[Ap]]=0,10,LOG(Sample[[#This Row],[Ap]]))</f>
        <v>0</v>
      </c>
      <c r="O243">
        <f>IF(Sample[[#This Row],[Ei]]=0,10,LOG(Sample[[#This Row],[Ei]]))</f>
        <v>0.12493873660829993</v>
      </c>
      <c r="P243">
        <f>IF(Sample[[#This Row],[Ii]]=0,10,LOG(Sample[[#This Row],[Ii]]))</f>
        <v>-0.12493873660829995</v>
      </c>
      <c r="Q243">
        <f>Kx-Sample[[#This Row],[Xp]]</f>
        <v>0</v>
      </c>
      <c r="R243">
        <f>Ky-Sample[[#This Row],[Yp]]</f>
        <v>-1.1249387366082999</v>
      </c>
      <c r="S243">
        <f>Kz-Sample[[#This Row],[Zp]]</f>
        <v>1.1249387366082999</v>
      </c>
      <c r="T243">
        <f>Sample[[#This Row],[Kpy]]*KSc-Sample[[#This Row],[KPz]]*KSb</f>
        <v>0</v>
      </c>
      <c r="U243">
        <f>-1*(Sample[[#This Row],[KPx]]*KSc-Sample[[#This Row],[KPz]]*KSa)</f>
        <v>0</v>
      </c>
      <c r="V243">
        <f>(Sample[[#This Row],[KPx]]*$R$2-Sample[[#This Row],[Kpy]]*KSa)</f>
        <v>0</v>
      </c>
      <c r="W243">
        <f>Sample[[#This Row],[Kpy]]*KTc-Sample[[#This Row],[KPz]]*KTb</f>
        <v>2.2498774732165998</v>
      </c>
      <c r="X243">
        <f>-1*(Sample[[#This Row],[KPx]]*KTc-Sample[[#This Row],[KPz]]*KTa)</f>
        <v>2.2498774732165998</v>
      </c>
      <c r="Y243">
        <f>(Sample[[#This Row],[KPx]]*KTb-Sample[[#This Row],[Kpy]]*KTa)</f>
        <v>2.2498774732165998</v>
      </c>
      <c r="Z243">
        <f>-Sample[[#This Row],[Xp]]*a+Sample[[#This Row],[Yp]]*b+Sample[[#This Row],[Zp]]*c_</f>
        <v>0</v>
      </c>
      <c r="AA243" s="8">
        <f>-IF(Sample[[#This Row],[Column2]]&gt;0,1,-1)*SQRT(Sample[[#This Row],[KPx''i]]^2+Sample[[#This Row],[KPx''j]]^2+Sample[[#This Row],[KPx''k]]^2)/Ksmag/Scale</f>
        <v>0</v>
      </c>
      <c r="AB243" s="1">
        <f>SQRT(Sample[[#This Row],[Kpy''i]]^2+Sample[[#This Row],[KPy''j]]^2+Sample[[#This Row],[KPy''k]]^2)/KTmag/Scale</f>
        <v>1.5909036181503129</v>
      </c>
    </row>
    <row r="244" spans="1:28" hidden="1" x14ac:dyDescent="0.25">
      <c r="A244" s="5">
        <v>239</v>
      </c>
      <c r="B244" s="13" t="s">
        <v>43</v>
      </c>
      <c r="C244" s="5"/>
      <c r="D244" s="5"/>
      <c r="E244">
        <v>1</v>
      </c>
      <c r="F244">
        <v>3</v>
      </c>
      <c r="G244">
        <v>3</v>
      </c>
      <c r="H244" s="11">
        <f>Sample[[#This Row],[C]]/Sample[[#This Row],[D]]</f>
        <v>3</v>
      </c>
      <c r="I244" s="11">
        <f>Sample[[#This Row],[A]]/Sample[[#This Row],[C]]</f>
        <v>1</v>
      </c>
      <c r="J244" s="11">
        <f>Sample[[#This Row],[D]]/Sample[[#This Row],[A]]</f>
        <v>0.33333333333333331</v>
      </c>
      <c r="K244" s="11">
        <f>Sample[[#This Row],[A]]/Sample[[#This Row],[D]]</f>
        <v>3</v>
      </c>
      <c r="L244" s="11">
        <f>Sample[[#This Row],[D]]/Sample[[#This Row],[C]]</f>
        <v>0.33333333333333331</v>
      </c>
      <c r="M244" s="11">
        <f>Sample[[#This Row],[C]]/Sample[[#This Row],[A]]</f>
        <v>1</v>
      </c>
      <c r="N244">
        <f>IF(Sample[[#This Row],[Ap]]=0,10,LOG(Sample[[#This Row],[Ap]]))</f>
        <v>0.47712125471966244</v>
      </c>
      <c r="O244">
        <f>IF(Sample[[#This Row],[Ei]]=0,10,LOG(Sample[[#This Row],[Ei]]))</f>
        <v>0</v>
      </c>
      <c r="P244">
        <f>IF(Sample[[#This Row],[Ii]]=0,10,LOG(Sample[[#This Row],[Ii]]))</f>
        <v>-0.47712125471966244</v>
      </c>
      <c r="Q244">
        <f>Kx-Sample[[#This Row],[Xp]]</f>
        <v>-0.47712125471966244</v>
      </c>
      <c r="R244">
        <f>Ky-Sample[[#This Row],[Yp]]</f>
        <v>-1</v>
      </c>
      <c r="S244">
        <f>Kz-Sample[[#This Row],[Zp]]</f>
        <v>1.4771212547196624</v>
      </c>
      <c r="T244">
        <f>Sample[[#This Row],[Kpy]]*KSc-Sample[[#This Row],[KPz]]*KSb</f>
        <v>-0.47712125471966238</v>
      </c>
      <c r="U244">
        <f>-1*(Sample[[#This Row],[KPx]]*KSc-Sample[[#This Row],[KPz]]*KSa)</f>
        <v>-0.47712125471966244</v>
      </c>
      <c r="V244">
        <f>(Sample[[#This Row],[KPx]]*$R$2-Sample[[#This Row],[Kpy]]*KSa)</f>
        <v>-0.47712125471966244</v>
      </c>
      <c r="W244">
        <f>Sample[[#This Row],[Kpy]]*KTc-Sample[[#This Row],[KPz]]*KTb</f>
        <v>2.4771212547196626</v>
      </c>
      <c r="X244">
        <f>-1*(Sample[[#This Row],[KPx]]*KTc-Sample[[#This Row],[KPz]]*KTa)</f>
        <v>2.4771212547196622</v>
      </c>
      <c r="Y244">
        <f>(Sample[[#This Row],[KPx]]*KTb-Sample[[#This Row],[Kpy]]*KTa)</f>
        <v>2.4771212547196626</v>
      </c>
      <c r="Z244">
        <f>-Sample[[#This Row],[Xp]]*a+Sample[[#This Row],[Yp]]*b+Sample[[#This Row],[Zp]]*c_</f>
        <v>-0.95424250943932487</v>
      </c>
      <c r="AA244" s="8">
        <f>-IF(Sample[[#This Row],[Column2]]&gt;0,1,-1)*SQRT(Sample[[#This Row],[KPx''i]]^2+Sample[[#This Row],[KPx''j]]^2+Sample[[#This Row],[KPx''k]]^2)/Ksmag/Scale</f>
        <v>0.58435180974982659</v>
      </c>
      <c r="AB244" s="1">
        <f>SQRT(Sample[[#This Row],[Kpy''i]]^2+Sample[[#This Row],[KPy''j]]^2+Sample[[#This Row],[KPy''k]]^2)/KTmag/Scale</f>
        <v>1.7515892370336026</v>
      </c>
    </row>
    <row r="245" spans="1:28" hidden="1" x14ac:dyDescent="0.25">
      <c r="A245" s="5">
        <v>240</v>
      </c>
      <c r="B245" s="13" t="s">
        <v>43</v>
      </c>
      <c r="C245" s="5"/>
      <c r="D245" s="5"/>
      <c r="E245">
        <v>3</v>
      </c>
      <c r="F245">
        <v>3</v>
      </c>
      <c r="G245">
        <v>3</v>
      </c>
      <c r="H245" s="11">
        <f>Sample[[#This Row],[C]]/Sample[[#This Row],[D]]</f>
        <v>1</v>
      </c>
      <c r="I245" s="11">
        <f>Sample[[#This Row],[A]]/Sample[[#This Row],[C]]</f>
        <v>1</v>
      </c>
      <c r="J245" s="11">
        <f>Sample[[#This Row],[D]]/Sample[[#This Row],[A]]</f>
        <v>1</v>
      </c>
      <c r="K245" s="11">
        <f>Sample[[#This Row],[A]]/Sample[[#This Row],[D]]</f>
        <v>1</v>
      </c>
      <c r="L245" s="11">
        <f>Sample[[#This Row],[D]]/Sample[[#This Row],[C]]</f>
        <v>1</v>
      </c>
      <c r="M245" s="11">
        <f>Sample[[#This Row],[C]]/Sample[[#This Row],[A]]</f>
        <v>1</v>
      </c>
      <c r="N245">
        <f>IF(Sample[[#This Row],[Ap]]=0,10,LOG(Sample[[#This Row],[Ap]]))</f>
        <v>0</v>
      </c>
      <c r="O245">
        <f>IF(Sample[[#This Row],[Ei]]=0,10,LOG(Sample[[#This Row],[Ei]]))</f>
        <v>0</v>
      </c>
      <c r="P245">
        <f>IF(Sample[[#This Row],[Ii]]=0,10,LOG(Sample[[#This Row],[Ii]]))</f>
        <v>0</v>
      </c>
      <c r="Q245">
        <f>Kx-Sample[[#This Row],[Xp]]</f>
        <v>0</v>
      </c>
      <c r="R245">
        <f>Ky-Sample[[#This Row],[Yp]]</f>
        <v>-1</v>
      </c>
      <c r="S245">
        <f>Kz-Sample[[#This Row],[Zp]]</f>
        <v>1</v>
      </c>
      <c r="T245">
        <f>Sample[[#This Row],[Kpy]]*KSc-Sample[[#This Row],[KPz]]*KSb</f>
        <v>0</v>
      </c>
      <c r="U245">
        <f>-1*(Sample[[#This Row],[KPx]]*KSc-Sample[[#This Row],[KPz]]*KSa)</f>
        <v>0</v>
      </c>
      <c r="V245">
        <f>(Sample[[#This Row],[KPx]]*$R$2-Sample[[#This Row],[Kpy]]*KSa)</f>
        <v>0</v>
      </c>
      <c r="W245">
        <f>Sample[[#This Row],[Kpy]]*KTc-Sample[[#This Row],[KPz]]*KTb</f>
        <v>2</v>
      </c>
      <c r="X245">
        <f>-1*(Sample[[#This Row],[KPx]]*KTc-Sample[[#This Row],[KPz]]*KTa)</f>
        <v>2</v>
      </c>
      <c r="Y245">
        <f>(Sample[[#This Row],[KPx]]*KTb-Sample[[#This Row],[Kpy]]*KTa)</f>
        <v>2</v>
      </c>
      <c r="Z245">
        <f>-Sample[[#This Row],[Xp]]*a+Sample[[#This Row],[Yp]]*b+Sample[[#This Row],[Zp]]*c_</f>
        <v>0</v>
      </c>
      <c r="AA245" s="8">
        <f>-IF(Sample[[#This Row],[Column2]]&gt;0,1,-1)*SQRT(Sample[[#This Row],[KPx''i]]^2+Sample[[#This Row],[KPx''j]]^2+Sample[[#This Row],[KPx''k]]^2)/Ksmag/Scale</f>
        <v>0</v>
      </c>
      <c r="AB245" s="1">
        <f>SQRT(Sample[[#This Row],[Kpy''i]]^2+Sample[[#This Row],[KPy''j]]^2+Sample[[#This Row],[KPy''k]]^2)/KTmag/Scale</f>
        <v>1.4142135623730951</v>
      </c>
    </row>
    <row r="246" spans="1:28" hidden="1" x14ac:dyDescent="0.25">
      <c r="A246" s="5">
        <v>241</v>
      </c>
      <c r="B246" s="13" t="s">
        <v>43</v>
      </c>
      <c r="C246" s="5"/>
      <c r="D246" s="5"/>
      <c r="E246">
        <v>10</v>
      </c>
      <c r="F246">
        <v>1</v>
      </c>
      <c r="G246">
        <v>10</v>
      </c>
      <c r="H246" s="11">
        <f>Sample[[#This Row],[C]]/Sample[[#This Row],[D]]</f>
        <v>0.1</v>
      </c>
      <c r="I246" s="11">
        <f>Sample[[#This Row],[A]]/Sample[[#This Row],[C]]</f>
        <v>10</v>
      </c>
      <c r="J246" s="11">
        <f>Sample[[#This Row],[D]]/Sample[[#This Row],[A]]</f>
        <v>1</v>
      </c>
      <c r="K246" s="11">
        <f>Sample[[#This Row],[A]]/Sample[[#This Row],[D]]</f>
        <v>1</v>
      </c>
      <c r="L246" s="11">
        <f>Sample[[#This Row],[D]]/Sample[[#This Row],[C]]</f>
        <v>10</v>
      </c>
      <c r="M246" s="11">
        <f>Sample[[#This Row],[C]]/Sample[[#This Row],[A]]</f>
        <v>0.1</v>
      </c>
      <c r="N246">
        <f>IF(Sample[[#This Row],[Ap]]=0,10,LOG(Sample[[#This Row],[Ap]]))</f>
        <v>-1</v>
      </c>
      <c r="O246">
        <f>IF(Sample[[#This Row],[Ei]]=0,10,LOG(Sample[[#This Row],[Ei]]))</f>
        <v>1</v>
      </c>
      <c r="P246">
        <f>IF(Sample[[#This Row],[Ii]]=0,10,LOG(Sample[[#This Row],[Ii]]))</f>
        <v>0</v>
      </c>
      <c r="Q246">
        <f>Kx-Sample[[#This Row],[Xp]]</f>
        <v>1</v>
      </c>
      <c r="R246">
        <f>Ky-Sample[[#This Row],[Yp]]</f>
        <v>-2</v>
      </c>
      <c r="S246">
        <f>Kz-Sample[[#This Row],[Zp]]</f>
        <v>1</v>
      </c>
      <c r="T246">
        <f>Sample[[#This Row],[Kpy]]*KSc-Sample[[#This Row],[KPz]]*KSb</f>
        <v>1</v>
      </c>
      <c r="U246">
        <f>-1*(Sample[[#This Row],[KPx]]*KSc-Sample[[#This Row],[KPz]]*KSa)</f>
        <v>1</v>
      </c>
      <c r="V246">
        <f>(Sample[[#This Row],[KPx]]*$R$2-Sample[[#This Row],[Kpy]]*KSa)</f>
        <v>1</v>
      </c>
      <c r="W246">
        <f>Sample[[#This Row],[Kpy]]*KTc-Sample[[#This Row],[KPz]]*KTb</f>
        <v>3</v>
      </c>
      <c r="X246">
        <f>-1*(Sample[[#This Row],[KPx]]*KTc-Sample[[#This Row],[KPz]]*KTa)</f>
        <v>3</v>
      </c>
      <c r="Y246">
        <f>(Sample[[#This Row],[KPx]]*KTb-Sample[[#This Row],[Kpy]]*KTa)</f>
        <v>3</v>
      </c>
      <c r="Z246">
        <f>-Sample[[#This Row],[Xp]]*a+Sample[[#This Row],[Yp]]*b+Sample[[#This Row],[Zp]]*c_</f>
        <v>2</v>
      </c>
      <c r="AA246" s="8">
        <f>-IF(Sample[[#This Row],[Column2]]&gt;0,1,-1)*SQRT(Sample[[#This Row],[KPx''i]]^2+Sample[[#This Row],[KPx''j]]^2+Sample[[#This Row],[KPx''k]]^2)/Ksmag/Scale</f>
        <v>-1.2247448713915889</v>
      </c>
      <c r="AB246" s="1">
        <f>SQRT(Sample[[#This Row],[Kpy''i]]^2+Sample[[#This Row],[KPy''j]]^2+Sample[[#This Row],[KPy''k]]^2)/KTmag/Scale</f>
        <v>2.1213203435596428</v>
      </c>
    </row>
    <row r="247" spans="1:28" hidden="1" x14ac:dyDescent="0.25">
      <c r="A247" s="5">
        <v>242</v>
      </c>
      <c r="B247" s="13" t="s">
        <v>43</v>
      </c>
      <c r="C247" s="5"/>
      <c r="D247" s="5"/>
      <c r="E247">
        <v>3</v>
      </c>
      <c r="F247">
        <v>1</v>
      </c>
      <c r="G247">
        <v>1</v>
      </c>
      <c r="H247" s="11">
        <f>Sample[[#This Row],[C]]/Sample[[#This Row],[D]]</f>
        <v>0.33333333333333331</v>
      </c>
      <c r="I247" s="11">
        <f>Sample[[#This Row],[A]]/Sample[[#This Row],[C]]</f>
        <v>1</v>
      </c>
      <c r="J247" s="11">
        <f>Sample[[#This Row],[D]]/Sample[[#This Row],[A]]</f>
        <v>3</v>
      </c>
      <c r="K247" s="11">
        <f>Sample[[#This Row],[A]]/Sample[[#This Row],[D]]</f>
        <v>0.33333333333333331</v>
      </c>
      <c r="L247" s="11">
        <f>Sample[[#This Row],[D]]/Sample[[#This Row],[C]]</f>
        <v>3</v>
      </c>
      <c r="M247" s="11">
        <f>Sample[[#This Row],[C]]/Sample[[#This Row],[A]]</f>
        <v>1</v>
      </c>
      <c r="N247">
        <f>IF(Sample[[#This Row],[Ap]]=0,10,LOG(Sample[[#This Row],[Ap]]))</f>
        <v>-0.47712125471966244</v>
      </c>
      <c r="O247">
        <f>IF(Sample[[#This Row],[Ei]]=0,10,LOG(Sample[[#This Row],[Ei]]))</f>
        <v>0</v>
      </c>
      <c r="P247">
        <f>IF(Sample[[#This Row],[Ii]]=0,10,LOG(Sample[[#This Row],[Ii]]))</f>
        <v>0.47712125471966244</v>
      </c>
      <c r="Q247">
        <f>Kx-Sample[[#This Row],[Xp]]</f>
        <v>0.47712125471966244</v>
      </c>
      <c r="R247">
        <f>Ky-Sample[[#This Row],[Yp]]</f>
        <v>-1</v>
      </c>
      <c r="S247">
        <f>Kz-Sample[[#This Row],[Zp]]</f>
        <v>0.52287874528033762</v>
      </c>
      <c r="T247">
        <f>Sample[[#This Row],[Kpy]]*KSc-Sample[[#This Row],[KPz]]*KSb</f>
        <v>0.47712125471966238</v>
      </c>
      <c r="U247">
        <f>-1*(Sample[[#This Row],[KPx]]*KSc-Sample[[#This Row],[KPz]]*KSa)</f>
        <v>0.47712125471966244</v>
      </c>
      <c r="V247">
        <f>(Sample[[#This Row],[KPx]]*$R$2-Sample[[#This Row],[Kpy]]*KSa)</f>
        <v>0.47712125471966244</v>
      </c>
      <c r="W247">
        <f>Sample[[#This Row],[Kpy]]*KTc-Sample[[#This Row],[KPz]]*KTb</f>
        <v>1.5228787452803376</v>
      </c>
      <c r="X247">
        <f>-1*(Sample[[#This Row],[KPx]]*KTc-Sample[[#This Row],[KPz]]*KTa)</f>
        <v>1.5228787452803376</v>
      </c>
      <c r="Y247">
        <f>(Sample[[#This Row],[KPx]]*KTb-Sample[[#This Row],[Kpy]]*KTa)</f>
        <v>1.5228787452803376</v>
      </c>
      <c r="Z247">
        <f>-Sample[[#This Row],[Xp]]*a+Sample[[#This Row],[Yp]]*b+Sample[[#This Row],[Zp]]*c_</f>
        <v>0.95424250943932487</v>
      </c>
      <c r="AA247" s="8">
        <f>-IF(Sample[[#This Row],[Column2]]&gt;0,1,-1)*SQRT(Sample[[#This Row],[KPx''i]]^2+Sample[[#This Row],[KPx''j]]^2+Sample[[#This Row],[KPx''k]]^2)/Ksmag/Scale</f>
        <v>-0.58435180974982659</v>
      </c>
      <c r="AB247" s="1">
        <f>SQRT(Sample[[#This Row],[Kpy''i]]^2+Sample[[#This Row],[KPy''j]]^2+Sample[[#This Row],[KPy''k]]^2)/KTmag/Scale</f>
        <v>1.0768378877125877</v>
      </c>
    </row>
    <row r="248" spans="1:28" hidden="1" x14ac:dyDescent="0.25">
      <c r="A248" s="5">
        <v>243</v>
      </c>
      <c r="B248" s="13" t="s">
        <v>43</v>
      </c>
      <c r="C248" s="5"/>
      <c r="D248" s="5"/>
      <c r="E248">
        <v>9</v>
      </c>
      <c r="F248">
        <v>7</v>
      </c>
      <c r="G248">
        <v>3</v>
      </c>
      <c r="H248" s="11">
        <f>Sample[[#This Row],[C]]/Sample[[#This Row],[D]]</f>
        <v>0.77777777777777779</v>
      </c>
      <c r="I248" s="11">
        <f>Sample[[#This Row],[A]]/Sample[[#This Row],[C]]</f>
        <v>0.42857142857142855</v>
      </c>
      <c r="J248" s="11">
        <f>Sample[[#This Row],[D]]/Sample[[#This Row],[A]]</f>
        <v>3</v>
      </c>
      <c r="K248" s="11">
        <f>Sample[[#This Row],[A]]/Sample[[#This Row],[D]]</f>
        <v>0.33333333333333331</v>
      </c>
      <c r="L248" s="11">
        <f>Sample[[#This Row],[D]]/Sample[[#This Row],[C]]</f>
        <v>1.2857142857142858</v>
      </c>
      <c r="M248" s="11">
        <f>Sample[[#This Row],[C]]/Sample[[#This Row],[A]]</f>
        <v>2.3333333333333335</v>
      </c>
      <c r="N248">
        <f>IF(Sample[[#This Row],[Ap]]=0,10,LOG(Sample[[#This Row],[Ap]]))</f>
        <v>-0.10914446942506803</v>
      </c>
      <c r="O248">
        <f>IF(Sample[[#This Row],[Ei]]=0,10,LOG(Sample[[#This Row],[Ei]]))</f>
        <v>-0.36797678529459443</v>
      </c>
      <c r="P248">
        <f>IF(Sample[[#This Row],[Ii]]=0,10,LOG(Sample[[#This Row],[Ii]]))</f>
        <v>0.47712125471966244</v>
      </c>
      <c r="Q248">
        <f>Kx-Sample[[#This Row],[Xp]]</f>
        <v>0.10914446942506803</v>
      </c>
      <c r="R248">
        <f>Ky-Sample[[#This Row],[Yp]]</f>
        <v>-0.63202321470540557</v>
      </c>
      <c r="S248">
        <f>Kz-Sample[[#This Row],[Zp]]</f>
        <v>0.52287874528033762</v>
      </c>
      <c r="T248">
        <f>Sample[[#This Row],[Kpy]]*KSc-Sample[[#This Row],[KPz]]*KSb</f>
        <v>0.10914446942506795</v>
      </c>
      <c r="U248">
        <f>-1*(Sample[[#This Row],[KPx]]*KSc-Sample[[#This Row],[KPz]]*KSa)</f>
        <v>0.10914446942506803</v>
      </c>
      <c r="V248">
        <f>(Sample[[#This Row],[KPx]]*$R$2-Sample[[#This Row],[Kpy]]*KSa)</f>
        <v>0.10914446942506803</v>
      </c>
      <c r="W248">
        <f>Sample[[#This Row],[Kpy]]*KTc-Sample[[#This Row],[KPz]]*KTb</f>
        <v>1.1549019599857431</v>
      </c>
      <c r="X248">
        <f>-1*(Sample[[#This Row],[KPx]]*KTc-Sample[[#This Row],[KPz]]*KTa)</f>
        <v>1.1549019599857433</v>
      </c>
      <c r="Y248">
        <f>(Sample[[#This Row],[KPx]]*KTb-Sample[[#This Row],[Kpy]]*KTa)</f>
        <v>1.1549019599857431</v>
      </c>
      <c r="Z248">
        <f>-Sample[[#This Row],[Xp]]*a+Sample[[#This Row],[Yp]]*b+Sample[[#This Row],[Zp]]*c_</f>
        <v>0.21828893885013601</v>
      </c>
      <c r="AA248" s="8">
        <f>-IF(Sample[[#This Row],[Column2]]&gt;0,1,-1)*SQRT(Sample[[#This Row],[KPx''i]]^2+Sample[[#This Row],[KPx''j]]^2+Sample[[#This Row],[KPx''k]]^2)/Ksmag/Scale</f>
        <v>-0.13367412916910812</v>
      </c>
      <c r="AB248" s="1">
        <f>SQRT(Sample[[#This Row],[Kpy''i]]^2+Sample[[#This Row],[KPy''j]]^2+Sample[[#This Row],[KPy''k]]^2)/KTmag/Scale</f>
        <v>0.81663900751155383</v>
      </c>
    </row>
    <row r="249" spans="1:28" hidden="1" x14ac:dyDescent="0.25">
      <c r="A249" s="5">
        <v>244</v>
      </c>
      <c r="B249" s="13" t="s">
        <v>43</v>
      </c>
      <c r="C249" s="5"/>
      <c r="D249" s="5"/>
      <c r="E249">
        <v>10</v>
      </c>
      <c r="F249">
        <v>8</v>
      </c>
      <c r="G249">
        <v>2</v>
      </c>
      <c r="H249" s="11">
        <f>Sample[[#This Row],[C]]/Sample[[#This Row],[D]]</f>
        <v>0.8</v>
      </c>
      <c r="I249" s="11">
        <f>Sample[[#This Row],[A]]/Sample[[#This Row],[C]]</f>
        <v>0.25</v>
      </c>
      <c r="J249" s="11">
        <f>Sample[[#This Row],[D]]/Sample[[#This Row],[A]]</f>
        <v>5</v>
      </c>
      <c r="K249" s="11">
        <f>Sample[[#This Row],[A]]/Sample[[#This Row],[D]]</f>
        <v>0.2</v>
      </c>
      <c r="L249" s="11">
        <f>Sample[[#This Row],[D]]/Sample[[#This Row],[C]]</f>
        <v>1.25</v>
      </c>
      <c r="M249" s="11">
        <f>Sample[[#This Row],[C]]/Sample[[#This Row],[A]]</f>
        <v>4</v>
      </c>
      <c r="N249">
        <f>IF(Sample[[#This Row],[Ap]]=0,10,LOG(Sample[[#This Row],[Ap]]))</f>
        <v>-9.6910013008056392E-2</v>
      </c>
      <c r="O249">
        <f>IF(Sample[[#This Row],[Ei]]=0,10,LOG(Sample[[#This Row],[Ei]]))</f>
        <v>-0.6020599913279624</v>
      </c>
      <c r="P249">
        <f>IF(Sample[[#This Row],[Ii]]=0,10,LOG(Sample[[#This Row],[Ii]]))</f>
        <v>0.69897000433601886</v>
      </c>
      <c r="Q249">
        <f>Kx-Sample[[#This Row],[Xp]]</f>
        <v>9.6910013008056392E-2</v>
      </c>
      <c r="R249">
        <f>Ky-Sample[[#This Row],[Yp]]</f>
        <v>-0.3979400086720376</v>
      </c>
      <c r="S249">
        <f>Kz-Sample[[#This Row],[Zp]]</f>
        <v>0.30102999566398114</v>
      </c>
      <c r="T249">
        <f>Sample[[#This Row],[Kpy]]*KSc-Sample[[#This Row],[KPz]]*KSb</f>
        <v>9.6910013008056461E-2</v>
      </c>
      <c r="U249">
        <f>-1*(Sample[[#This Row],[KPx]]*KSc-Sample[[#This Row],[KPz]]*KSa)</f>
        <v>9.6910013008056392E-2</v>
      </c>
      <c r="V249">
        <f>(Sample[[#This Row],[KPx]]*$R$2-Sample[[#This Row],[Kpy]]*KSa)</f>
        <v>9.6910013008056392E-2</v>
      </c>
      <c r="W249">
        <f>Sample[[#This Row],[Kpy]]*KTc-Sample[[#This Row],[KPz]]*KTb</f>
        <v>0.69897000433601875</v>
      </c>
      <c r="X249">
        <f>-1*(Sample[[#This Row],[KPx]]*KTc-Sample[[#This Row],[KPz]]*KTa)</f>
        <v>0.69897000433601864</v>
      </c>
      <c r="Y249">
        <f>(Sample[[#This Row],[KPx]]*KTb-Sample[[#This Row],[Kpy]]*KTa)</f>
        <v>0.69897000433601886</v>
      </c>
      <c r="Z249">
        <f>-Sample[[#This Row],[Xp]]*a+Sample[[#This Row],[Yp]]*b+Sample[[#This Row],[Zp]]*c_</f>
        <v>0.19382002601611292</v>
      </c>
      <c r="AA249" s="8">
        <f>-IF(Sample[[#This Row],[Column2]]&gt;0,1,-1)*SQRT(Sample[[#This Row],[KPx''i]]^2+Sample[[#This Row],[KPx''j]]^2+Sample[[#This Row],[KPx''k]]^2)/Ksmag/Scale</f>
        <v>-0.11869004141810927</v>
      </c>
      <c r="AB249" s="1">
        <f>SQRT(Sample[[#This Row],[Kpy''i]]^2+Sample[[#This Row],[KPy''j]]^2+Sample[[#This Row],[KPy''k]]^2)/KTmag/Scale</f>
        <v>0.49424642991198947</v>
      </c>
    </row>
    <row r="250" spans="1:28" hidden="1" x14ac:dyDescent="0.25">
      <c r="A250" s="5">
        <v>245</v>
      </c>
      <c r="B250" s="13" t="s">
        <v>43</v>
      </c>
      <c r="C250" s="5"/>
      <c r="D250" s="5"/>
      <c r="E250">
        <v>4</v>
      </c>
      <c r="F250">
        <v>1</v>
      </c>
      <c r="G250">
        <v>6</v>
      </c>
      <c r="H250" s="11">
        <f>Sample[[#This Row],[C]]/Sample[[#This Row],[D]]</f>
        <v>0.25</v>
      </c>
      <c r="I250" s="11">
        <f>Sample[[#This Row],[A]]/Sample[[#This Row],[C]]</f>
        <v>6</v>
      </c>
      <c r="J250" s="11">
        <f>Sample[[#This Row],[D]]/Sample[[#This Row],[A]]</f>
        <v>0.66666666666666663</v>
      </c>
      <c r="K250" s="11">
        <f>Sample[[#This Row],[A]]/Sample[[#This Row],[D]]</f>
        <v>1.5</v>
      </c>
      <c r="L250" s="11">
        <f>Sample[[#This Row],[D]]/Sample[[#This Row],[C]]</f>
        <v>4</v>
      </c>
      <c r="M250" s="11">
        <f>Sample[[#This Row],[C]]/Sample[[#This Row],[A]]</f>
        <v>0.16666666666666666</v>
      </c>
      <c r="N250">
        <f>IF(Sample[[#This Row],[Ap]]=0,10,LOG(Sample[[#This Row],[Ap]]))</f>
        <v>-0.6020599913279624</v>
      </c>
      <c r="O250">
        <f>IF(Sample[[#This Row],[Ei]]=0,10,LOG(Sample[[#This Row],[Ei]]))</f>
        <v>0.77815125038364363</v>
      </c>
      <c r="P250">
        <f>IF(Sample[[#This Row],[Ii]]=0,10,LOG(Sample[[#This Row],[Ii]]))</f>
        <v>-0.17609125905568127</v>
      </c>
      <c r="Q250">
        <f>Kx-Sample[[#This Row],[Xp]]</f>
        <v>0.6020599913279624</v>
      </c>
      <c r="R250">
        <f>Ky-Sample[[#This Row],[Yp]]</f>
        <v>-1.7781512503836436</v>
      </c>
      <c r="S250">
        <f>Kz-Sample[[#This Row],[Zp]]</f>
        <v>1.1760912590556813</v>
      </c>
      <c r="T250">
        <f>Sample[[#This Row],[Kpy]]*KSc-Sample[[#This Row],[KPz]]*KSb</f>
        <v>0.60205999132796229</v>
      </c>
      <c r="U250">
        <f>-1*(Sample[[#This Row],[KPx]]*KSc-Sample[[#This Row],[KPz]]*KSa)</f>
        <v>0.6020599913279624</v>
      </c>
      <c r="V250">
        <f>(Sample[[#This Row],[KPx]]*$R$2-Sample[[#This Row],[Kpy]]*KSa)</f>
        <v>0.6020599913279624</v>
      </c>
      <c r="W250">
        <f>Sample[[#This Row],[Kpy]]*KTc-Sample[[#This Row],[KPz]]*KTb</f>
        <v>2.9542425094393252</v>
      </c>
      <c r="X250">
        <f>-1*(Sample[[#This Row],[KPx]]*KTc-Sample[[#This Row],[KPz]]*KTa)</f>
        <v>2.9542425094393252</v>
      </c>
      <c r="Y250">
        <f>(Sample[[#This Row],[KPx]]*KTb-Sample[[#This Row],[Kpy]]*KTa)</f>
        <v>2.9542425094393248</v>
      </c>
      <c r="Z250">
        <f>-Sample[[#This Row],[Xp]]*a+Sample[[#This Row],[Yp]]*b+Sample[[#This Row],[Zp]]*c_</f>
        <v>1.2041199826559248</v>
      </c>
      <c r="AA250" s="8">
        <f>-IF(Sample[[#This Row],[Column2]]&gt;0,1,-1)*SQRT(Sample[[#This Row],[KPx''i]]^2+Sample[[#This Row],[KPx''j]]^2+Sample[[#This Row],[KPx''k]]^2)/Ksmag/Scale</f>
        <v>-0.73736988664898651</v>
      </c>
      <c r="AB250" s="1">
        <f>SQRT(Sample[[#This Row],[Kpy''i]]^2+Sample[[#This Row],[KPy''j]]^2+Sample[[#This Row],[KPy''k]]^2)/KTmag/Scale</f>
        <v>2.0889649116941102</v>
      </c>
    </row>
    <row r="251" spans="1:28" hidden="1" x14ac:dyDescent="0.25">
      <c r="A251" s="5">
        <v>246</v>
      </c>
      <c r="B251" s="13" t="s">
        <v>43</v>
      </c>
      <c r="C251" s="5"/>
      <c r="D251" s="5"/>
      <c r="E251">
        <v>2</v>
      </c>
      <c r="F251">
        <v>4</v>
      </c>
      <c r="G251">
        <v>3</v>
      </c>
      <c r="H251" s="11">
        <f>Sample[[#This Row],[C]]/Sample[[#This Row],[D]]</f>
        <v>2</v>
      </c>
      <c r="I251" s="11">
        <f>Sample[[#This Row],[A]]/Sample[[#This Row],[C]]</f>
        <v>0.75</v>
      </c>
      <c r="J251" s="11">
        <f>Sample[[#This Row],[D]]/Sample[[#This Row],[A]]</f>
        <v>0.66666666666666663</v>
      </c>
      <c r="K251" s="11">
        <f>Sample[[#This Row],[A]]/Sample[[#This Row],[D]]</f>
        <v>1.5</v>
      </c>
      <c r="L251" s="11">
        <f>Sample[[#This Row],[D]]/Sample[[#This Row],[C]]</f>
        <v>0.5</v>
      </c>
      <c r="M251" s="11">
        <f>Sample[[#This Row],[C]]/Sample[[#This Row],[A]]</f>
        <v>1.3333333333333333</v>
      </c>
      <c r="N251">
        <f>IF(Sample[[#This Row],[Ap]]=0,10,LOG(Sample[[#This Row],[Ap]]))</f>
        <v>0.3010299956639812</v>
      </c>
      <c r="O251">
        <f>IF(Sample[[#This Row],[Ei]]=0,10,LOG(Sample[[#This Row],[Ei]]))</f>
        <v>-0.12493873660829995</v>
      </c>
      <c r="P251">
        <f>IF(Sample[[#This Row],[Ii]]=0,10,LOG(Sample[[#This Row],[Ii]]))</f>
        <v>-0.17609125905568127</v>
      </c>
      <c r="Q251">
        <f>Kx-Sample[[#This Row],[Xp]]</f>
        <v>-0.3010299956639812</v>
      </c>
      <c r="R251">
        <f>Ky-Sample[[#This Row],[Yp]]</f>
        <v>-0.87506126339170009</v>
      </c>
      <c r="S251">
        <f>Kz-Sample[[#This Row],[Zp]]</f>
        <v>1.1760912590556813</v>
      </c>
      <c r="T251">
        <f>Sample[[#This Row],[Kpy]]*KSc-Sample[[#This Row],[KPz]]*KSb</f>
        <v>-0.30102999566398125</v>
      </c>
      <c r="U251">
        <f>-1*(Sample[[#This Row],[KPx]]*KSc-Sample[[#This Row],[KPz]]*KSa)</f>
        <v>-0.3010299956639812</v>
      </c>
      <c r="V251">
        <f>(Sample[[#This Row],[KPx]]*$R$2-Sample[[#This Row],[Kpy]]*KSa)</f>
        <v>-0.3010299956639812</v>
      </c>
      <c r="W251">
        <f>Sample[[#This Row],[Kpy]]*KTc-Sample[[#This Row],[KPz]]*KTb</f>
        <v>2.0511525224473814</v>
      </c>
      <c r="X251">
        <f>-1*(Sample[[#This Row],[KPx]]*KTc-Sample[[#This Row],[KPz]]*KTa)</f>
        <v>2.0511525224473814</v>
      </c>
      <c r="Y251">
        <f>(Sample[[#This Row],[KPx]]*KTb-Sample[[#This Row],[Kpy]]*KTa)</f>
        <v>2.0511525224473814</v>
      </c>
      <c r="Z251">
        <f>-Sample[[#This Row],[Xp]]*a+Sample[[#This Row],[Yp]]*b+Sample[[#This Row],[Zp]]*c_</f>
        <v>-0.6020599913279624</v>
      </c>
      <c r="AA251" s="8">
        <f>-IF(Sample[[#This Row],[Column2]]&gt;0,1,-1)*SQRT(Sample[[#This Row],[KPx''i]]^2+Sample[[#This Row],[KPx''j]]^2+Sample[[#This Row],[KPx''k]]^2)/Ksmag/Scale</f>
        <v>0.36868494332449331</v>
      </c>
      <c r="AB251" s="1">
        <f>SQRT(Sample[[#This Row],[Kpy''i]]^2+Sample[[#This Row],[KPy''j]]^2+Sample[[#This Row],[KPy''k]]^2)/KTmag/Scale</f>
        <v>1.4503838578704358</v>
      </c>
    </row>
    <row r="252" spans="1:28" hidden="1" x14ac:dyDescent="0.25">
      <c r="A252" s="5">
        <v>247</v>
      </c>
      <c r="B252" s="13" t="s">
        <v>43</v>
      </c>
      <c r="C252" s="5"/>
      <c r="D252" s="5"/>
      <c r="E252">
        <v>8</v>
      </c>
      <c r="F252">
        <v>7</v>
      </c>
      <c r="G252">
        <v>9</v>
      </c>
      <c r="H252" s="11">
        <f>Sample[[#This Row],[C]]/Sample[[#This Row],[D]]</f>
        <v>0.875</v>
      </c>
      <c r="I252" s="11">
        <f>Sample[[#This Row],[A]]/Sample[[#This Row],[C]]</f>
        <v>1.2857142857142858</v>
      </c>
      <c r="J252" s="11">
        <f>Sample[[#This Row],[D]]/Sample[[#This Row],[A]]</f>
        <v>0.88888888888888884</v>
      </c>
      <c r="K252" s="11">
        <f>Sample[[#This Row],[A]]/Sample[[#This Row],[D]]</f>
        <v>1.125</v>
      </c>
      <c r="L252" s="11">
        <f>Sample[[#This Row],[D]]/Sample[[#This Row],[C]]</f>
        <v>1.1428571428571428</v>
      </c>
      <c r="M252" s="11">
        <f>Sample[[#This Row],[C]]/Sample[[#This Row],[A]]</f>
        <v>0.77777777777777779</v>
      </c>
      <c r="N252">
        <f>IF(Sample[[#This Row],[Ap]]=0,10,LOG(Sample[[#This Row],[Ap]]))</f>
        <v>-5.7991946977686754E-2</v>
      </c>
      <c r="O252">
        <f>IF(Sample[[#This Row],[Ei]]=0,10,LOG(Sample[[#This Row],[Ei]]))</f>
        <v>0.10914446942506807</v>
      </c>
      <c r="P252">
        <f>IF(Sample[[#This Row],[Ii]]=0,10,LOG(Sample[[#This Row],[Ii]]))</f>
        <v>-5.1152522447381311E-2</v>
      </c>
      <c r="Q252">
        <f>Kx-Sample[[#This Row],[Xp]]</f>
        <v>5.7991946977686754E-2</v>
      </c>
      <c r="R252">
        <f>Ky-Sample[[#This Row],[Yp]]</f>
        <v>-1.1091444694250681</v>
      </c>
      <c r="S252">
        <f>Kz-Sample[[#This Row],[Zp]]</f>
        <v>1.0511525224473812</v>
      </c>
      <c r="T252">
        <f>Sample[[#This Row],[Kpy]]*KSc-Sample[[#This Row],[KPz]]*KSb</f>
        <v>5.7991946977686837E-2</v>
      </c>
      <c r="U252">
        <f>-1*(Sample[[#This Row],[KPx]]*KSc-Sample[[#This Row],[KPz]]*KSa)</f>
        <v>5.7991946977686754E-2</v>
      </c>
      <c r="V252">
        <f>(Sample[[#This Row],[KPx]]*$R$2-Sample[[#This Row],[Kpy]]*KSa)</f>
        <v>5.7991946977686754E-2</v>
      </c>
      <c r="W252">
        <f>Sample[[#This Row],[Kpy]]*KTc-Sample[[#This Row],[KPz]]*KTb</f>
        <v>2.1602969918724493</v>
      </c>
      <c r="X252">
        <f>-1*(Sample[[#This Row],[KPx]]*KTc-Sample[[#This Row],[KPz]]*KTa)</f>
        <v>2.1602969918724493</v>
      </c>
      <c r="Y252">
        <f>(Sample[[#This Row],[KPx]]*KTb-Sample[[#This Row],[Kpy]]*KTa)</f>
        <v>2.1602969918724493</v>
      </c>
      <c r="Z252">
        <f>-Sample[[#This Row],[Xp]]*a+Sample[[#This Row],[Yp]]*b+Sample[[#This Row],[Zp]]*c_</f>
        <v>0.11598389395537352</v>
      </c>
      <c r="AA252" s="8">
        <f>-IF(Sample[[#This Row],[Column2]]&gt;0,1,-1)*SQRT(Sample[[#This Row],[KPx''i]]^2+Sample[[#This Row],[KPx''j]]^2+Sample[[#This Row],[KPx''k]]^2)/Ksmag/Scale</f>
        <v>-7.1025339642934837E-2</v>
      </c>
      <c r="AB252" s="1">
        <f>SQRT(Sample[[#This Row],[Kpy''i]]^2+Sample[[#This Row],[KPy''j]]^2+Sample[[#This Row],[KPy''k]]^2)/KTmag/Scale</f>
        <v>1.527560652329909</v>
      </c>
    </row>
    <row r="253" spans="1:28" hidden="1" x14ac:dyDescent="0.25">
      <c r="A253" s="5">
        <v>248</v>
      </c>
      <c r="B253" s="13" t="s">
        <v>43</v>
      </c>
      <c r="C253" s="5"/>
      <c r="D253" s="5"/>
      <c r="E253">
        <v>4</v>
      </c>
      <c r="F253">
        <v>5</v>
      </c>
      <c r="G253">
        <v>3</v>
      </c>
      <c r="H253" s="11">
        <f>Sample[[#This Row],[C]]/Sample[[#This Row],[D]]</f>
        <v>1.25</v>
      </c>
      <c r="I253" s="11">
        <f>Sample[[#This Row],[A]]/Sample[[#This Row],[C]]</f>
        <v>0.6</v>
      </c>
      <c r="J253" s="11">
        <f>Sample[[#This Row],[D]]/Sample[[#This Row],[A]]</f>
        <v>1.3333333333333333</v>
      </c>
      <c r="K253" s="11">
        <f>Sample[[#This Row],[A]]/Sample[[#This Row],[D]]</f>
        <v>0.75</v>
      </c>
      <c r="L253" s="11">
        <f>Sample[[#This Row],[D]]/Sample[[#This Row],[C]]</f>
        <v>0.8</v>
      </c>
      <c r="M253" s="11">
        <f>Sample[[#This Row],[C]]/Sample[[#This Row],[A]]</f>
        <v>1.6666666666666667</v>
      </c>
      <c r="N253">
        <f>IF(Sample[[#This Row],[Ap]]=0,10,LOG(Sample[[#This Row],[Ap]]))</f>
        <v>9.691001300805642E-2</v>
      </c>
      <c r="O253">
        <f>IF(Sample[[#This Row],[Ei]]=0,10,LOG(Sample[[#This Row],[Ei]]))</f>
        <v>-0.22184874961635639</v>
      </c>
      <c r="P253">
        <f>IF(Sample[[#This Row],[Ii]]=0,10,LOG(Sample[[#This Row],[Ii]]))</f>
        <v>0.12493873660829993</v>
      </c>
      <c r="Q253">
        <f>Kx-Sample[[#This Row],[Xp]]</f>
        <v>-9.691001300805642E-2</v>
      </c>
      <c r="R253">
        <f>Ky-Sample[[#This Row],[Yp]]</f>
        <v>-0.77815125038364363</v>
      </c>
      <c r="S253">
        <f>Kz-Sample[[#This Row],[Zp]]</f>
        <v>0.87506126339170009</v>
      </c>
      <c r="T253">
        <f>Sample[[#This Row],[Kpy]]*KSc-Sample[[#This Row],[KPz]]*KSb</f>
        <v>-9.6910013008056461E-2</v>
      </c>
      <c r="U253">
        <f>-1*(Sample[[#This Row],[KPx]]*KSc-Sample[[#This Row],[KPz]]*KSa)</f>
        <v>-9.691001300805642E-2</v>
      </c>
      <c r="V253">
        <f>(Sample[[#This Row],[KPx]]*$R$2-Sample[[#This Row],[Kpy]]*KSa)</f>
        <v>-9.691001300805642E-2</v>
      </c>
      <c r="W253">
        <f>Sample[[#This Row],[Kpy]]*KTc-Sample[[#This Row],[KPz]]*KTb</f>
        <v>1.6532125137753437</v>
      </c>
      <c r="X253">
        <f>-1*(Sample[[#This Row],[KPx]]*KTc-Sample[[#This Row],[KPz]]*KTa)</f>
        <v>1.6532125137753437</v>
      </c>
      <c r="Y253">
        <f>(Sample[[#This Row],[KPx]]*KTb-Sample[[#This Row],[Kpy]]*KTa)</f>
        <v>1.6532125137753437</v>
      </c>
      <c r="Z253">
        <f>-Sample[[#This Row],[Xp]]*a+Sample[[#This Row],[Yp]]*b+Sample[[#This Row],[Zp]]*c_</f>
        <v>-0.19382002601611292</v>
      </c>
      <c r="AA253" s="8">
        <f>-IF(Sample[[#This Row],[Column2]]&gt;0,1,-1)*SQRT(Sample[[#This Row],[KPx''i]]^2+Sample[[#This Row],[KPx''j]]^2+Sample[[#This Row],[KPx''k]]^2)/Ksmag/Scale</f>
        <v>0.11869004141810929</v>
      </c>
      <c r="AB253" s="1">
        <f>SQRT(Sample[[#This Row],[Kpy''i]]^2+Sample[[#This Row],[KPy''j]]^2+Sample[[#This Row],[KPy''k]]^2)/KTmag/Scale</f>
        <v>1.1689977792330042</v>
      </c>
    </row>
    <row r="254" spans="1:28" hidden="1" x14ac:dyDescent="0.25">
      <c r="A254" s="5">
        <v>249</v>
      </c>
      <c r="B254" s="13" t="s">
        <v>43</v>
      </c>
      <c r="C254" s="5"/>
      <c r="D254" s="5"/>
      <c r="E254">
        <v>2</v>
      </c>
      <c r="F254">
        <v>8</v>
      </c>
      <c r="G254">
        <v>2</v>
      </c>
      <c r="H254" s="11">
        <f>Sample[[#This Row],[C]]/Sample[[#This Row],[D]]</f>
        <v>4</v>
      </c>
      <c r="I254" s="11">
        <f>Sample[[#This Row],[A]]/Sample[[#This Row],[C]]</f>
        <v>0.25</v>
      </c>
      <c r="J254" s="11">
        <f>Sample[[#This Row],[D]]/Sample[[#This Row],[A]]</f>
        <v>1</v>
      </c>
      <c r="K254" s="11">
        <f>Sample[[#This Row],[A]]/Sample[[#This Row],[D]]</f>
        <v>1</v>
      </c>
      <c r="L254" s="11">
        <f>Sample[[#This Row],[D]]/Sample[[#This Row],[C]]</f>
        <v>0.25</v>
      </c>
      <c r="M254" s="11">
        <f>Sample[[#This Row],[C]]/Sample[[#This Row],[A]]</f>
        <v>4</v>
      </c>
      <c r="N254">
        <f>IF(Sample[[#This Row],[Ap]]=0,10,LOG(Sample[[#This Row],[Ap]]))</f>
        <v>0.6020599913279624</v>
      </c>
      <c r="O254">
        <f>IF(Sample[[#This Row],[Ei]]=0,10,LOG(Sample[[#This Row],[Ei]]))</f>
        <v>-0.6020599913279624</v>
      </c>
      <c r="P254">
        <f>IF(Sample[[#This Row],[Ii]]=0,10,LOG(Sample[[#This Row],[Ii]]))</f>
        <v>0</v>
      </c>
      <c r="Q254">
        <f>Kx-Sample[[#This Row],[Xp]]</f>
        <v>-0.6020599913279624</v>
      </c>
      <c r="R254">
        <f>Ky-Sample[[#This Row],[Yp]]</f>
        <v>-0.3979400086720376</v>
      </c>
      <c r="S254">
        <f>Kz-Sample[[#This Row],[Zp]]</f>
        <v>1</v>
      </c>
      <c r="T254">
        <f>Sample[[#This Row],[Kpy]]*KSc-Sample[[#This Row],[KPz]]*KSb</f>
        <v>-0.6020599913279624</v>
      </c>
      <c r="U254">
        <f>-1*(Sample[[#This Row],[KPx]]*KSc-Sample[[#This Row],[KPz]]*KSa)</f>
        <v>-0.6020599913279624</v>
      </c>
      <c r="V254">
        <f>(Sample[[#This Row],[KPx]]*$R$2-Sample[[#This Row],[Kpy]]*KSa)</f>
        <v>-0.6020599913279624</v>
      </c>
      <c r="W254">
        <f>Sample[[#This Row],[Kpy]]*KTc-Sample[[#This Row],[KPz]]*KTb</f>
        <v>1.3979400086720375</v>
      </c>
      <c r="X254">
        <f>-1*(Sample[[#This Row],[KPx]]*KTc-Sample[[#This Row],[KPz]]*KTa)</f>
        <v>1.3979400086720375</v>
      </c>
      <c r="Y254">
        <f>(Sample[[#This Row],[KPx]]*KTb-Sample[[#This Row],[Kpy]]*KTa)</f>
        <v>1.3979400086720375</v>
      </c>
      <c r="Z254">
        <f>-Sample[[#This Row],[Xp]]*a+Sample[[#This Row],[Yp]]*b+Sample[[#This Row],[Zp]]*c_</f>
        <v>-1.2041199826559248</v>
      </c>
      <c r="AA254" s="8">
        <f>-IF(Sample[[#This Row],[Column2]]&gt;0,1,-1)*SQRT(Sample[[#This Row],[KPx''i]]^2+Sample[[#This Row],[KPx''j]]^2+Sample[[#This Row],[KPx''k]]^2)/Ksmag/Scale</f>
        <v>0.73736988664898651</v>
      </c>
      <c r="AB254" s="1">
        <f>SQRT(Sample[[#This Row],[Kpy''i]]^2+Sample[[#This Row],[KPy''j]]^2+Sample[[#This Row],[KPy''k]]^2)/KTmag/Scale</f>
        <v>0.98849285982397894</v>
      </c>
    </row>
    <row r="255" spans="1:28" hidden="1" x14ac:dyDescent="0.25">
      <c r="A255" s="5">
        <v>250</v>
      </c>
      <c r="B255" s="13" t="s">
        <v>43</v>
      </c>
      <c r="C255" s="5"/>
      <c r="D255" s="5"/>
      <c r="E255">
        <v>1</v>
      </c>
      <c r="F255">
        <v>3</v>
      </c>
      <c r="G255">
        <v>4</v>
      </c>
      <c r="H255" s="11">
        <f>Sample[[#This Row],[C]]/Sample[[#This Row],[D]]</f>
        <v>3</v>
      </c>
      <c r="I255" s="11">
        <f>Sample[[#This Row],[A]]/Sample[[#This Row],[C]]</f>
        <v>1.3333333333333333</v>
      </c>
      <c r="J255" s="11">
        <f>Sample[[#This Row],[D]]/Sample[[#This Row],[A]]</f>
        <v>0.25</v>
      </c>
      <c r="K255" s="11">
        <f>Sample[[#This Row],[A]]/Sample[[#This Row],[D]]</f>
        <v>4</v>
      </c>
      <c r="L255" s="11">
        <f>Sample[[#This Row],[D]]/Sample[[#This Row],[C]]</f>
        <v>0.33333333333333331</v>
      </c>
      <c r="M255" s="11">
        <f>Sample[[#This Row],[C]]/Sample[[#This Row],[A]]</f>
        <v>0.75</v>
      </c>
      <c r="N255">
        <f>IF(Sample[[#This Row],[Ap]]=0,10,LOG(Sample[[#This Row],[Ap]]))</f>
        <v>0.47712125471966244</v>
      </c>
      <c r="O255">
        <f>IF(Sample[[#This Row],[Ei]]=0,10,LOG(Sample[[#This Row],[Ei]]))</f>
        <v>0.12493873660829993</v>
      </c>
      <c r="P255">
        <f>IF(Sample[[#This Row],[Ii]]=0,10,LOG(Sample[[#This Row],[Ii]]))</f>
        <v>-0.6020599913279624</v>
      </c>
      <c r="Q255">
        <f>Kx-Sample[[#This Row],[Xp]]</f>
        <v>-0.47712125471966244</v>
      </c>
      <c r="R255">
        <f>Ky-Sample[[#This Row],[Yp]]</f>
        <v>-1.1249387366082999</v>
      </c>
      <c r="S255">
        <f>Kz-Sample[[#This Row],[Zp]]</f>
        <v>1.6020599913279625</v>
      </c>
      <c r="T255">
        <f>Sample[[#This Row],[Kpy]]*KSc-Sample[[#This Row],[KPz]]*KSb</f>
        <v>-0.4771212547196626</v>
      </c>
      <c r="U255">
        <f>-1*(Sample[[#This Row],[KPx]]*KSc-Sample[[#This Row],[KPz]]*KSa)</f>
        <v>-0.47712125471966244</v>
      </c>
      <c r="V255">
        <f>(Sample[[#This Row],[KPx]]*$R$2-Sample[[#This Row],[Kpy]]*KSa)</f>
        <v>-0.47712125471966244</v>
      </c>
      <c r="W255">
        <f>Sample[[#This Row],[Kpy]]*KTc-Sample[[#This Row],[KPz]]*KTb</f>
        <v>2.7269987279362624</v>
      </c>
      <c r="X255">
        <f>-1*(Sample[[#This Row],[KPx]]*KTc-Sample[[#This Row],[KPz]]*KTa)</f>
        <v>2.7269987279362624</v>
      </c>
      <c r="Y255">
        <f>(Sample[[#This Row],[KPx]]*KTb-Sample[[#This Row],[Kpy]]*KTa)</f>
        <v>2.7269987279362624</v>
      </c>
      <c r="Z255">
        <f>-Sample[[#This Row],[Xp]]*a+Sample[[#This Row],[Yp]]*b+Sample[[#This Row],[Zp]]*c_</f>
        <v>-0.95424250943932498</v>
      </c>
      <c r="AA255" s="8">
        <f>-IF(Sample[[#This Row],[Column2]]&gt;0,1,-1)*SQRT(Sample[[#This Row],[KPx''i]]^2+Sample[[#This Row],[KPx''j]]^2+Sample[[#This Row],[KPx''k]]^2)/Ksmag/Scale</f>
        <v>0.58435180974982659</v>
      </c>
      <c r="AB255" s="1">
        <f>SQRT(Sample[[#This Row],[Kpy''i]]^2+Sample[[#This Row],[KPy''j]]^2+Sample[[#This Row],[KPy''k]]^2)/KTmag/Scale</f>
        <v>1.9282792928108203</v>
      </c>
    </row>
    <row r="256" spans="1:28" hidden="1" x14ac:dyDescent="0.25">
      <c r="A256" s="5">
        <v>251</v>
      </c>
      <c r="B256" s="13" t="s">
        <v>43</v>
      </c>
      <c r="C256" s="5"/>
      <c r="D256" s="5"/>
      <c r="E256">
        <v>3</v>
      </c>
      <c r="F256">
        <v>2</v>
      </c>
      <c r="G256">
        <v>10</v>
      </c>
      <c r="H256" s="11">
        <f>Sample[[#This Row],[C]]/Sample[[#This Row],[D]]</f>
        <v>0.66666666666666663</v>
      </c>
      <c r="I256" s="11">
        <f>Sample[[#This Row],[A]]/Sample[[#This Row],[C]]</f>
        <v>5</v>
      </c>
      <c r="J256" s="11">
        <f>Sample[[#This Row],[D]]/Sample[[#This Row],[A]]</f>
        <v>0.3</v>
      </c>
      <c r="K256" s="11">
        <f>Sample[[#This Row],[A]]/Sample[[#This Row],[D]]</f>
        <v>3.3333333333333335</v>
      </c>
      <c r="L256" s="11">
        <f>Sample[[#This Row],[D]]/Sample[[#This Row],[C]]</f>
        <v>1.5</v>
      </c>
      <c r="M256" s="11">
        <f>Sample[[#This Row],[C]]/Sample[[#This Row],[A]]</f>
        <v>0.2</v>
      </c>
      <c r="N256">
        <f>IF(Sample[[#This Row],[Ap]]=0,10,LOG(Sample[[#This Row],[Ap]]))</f>
        <v>-0.17609125905568127</v>
      </c>
      <c r="O256">
        <f>IF(Sample[[#This Row],[Ei]]=0,10,LOG(Sample[[#This Row],[Ei]]))</f>
        <v>0.69897000433601886</v>
      </c>
      <c r="P256">
        <f>IF(Sample[[#This Row],[Ii]]=0,10,LOG(Sample[[#This Row],[Ii]]))</f>
        <v>-0.52287874528033762</v>
      </c>
      <c r="Q256">
        <f>Kx-Sample[[#This Row],[Xp]]</f>
        <v>0.17609125905568127</v>
      </c>
      <c r="R256">
        <f>Ky-Sample[[#This Row],[Yp]]</f>
        <v>-1.6989700043360187</v>
      </c>
      <c r="S256">
        <f>Kz-Sample[[#This Row],[Zp]]</f>
        <v>1.5228787452803376</v>
      </c>
      <c r="T256">
        <f>Sample[[#This Row],[Kpy]]*KSc-Sample[[#This Row],[KPz]]*KSb</f>
        <v>0.17609125905568113</v>
      </c>
      <c r="U256">
        <f>-1*(Sample[[#This Row],[KPx]]*KSc-Sample[[#This Row],[KPz]]*KSa)</f>
        <v>0.17609125905568127</v>
      </c>
      <c r="V256">
        <f>(Sample[[#This Row],[KPx]]*$R$2-Sample[[#This Row],[Kpy]]*KSa)</f>
        <v>0.17609125905568127</v>
      </c>
      <c r="W256">
        <f>Sample[[#This Row],[Kpy]]*KTc-Sample[[#This Row],[KPz]]*KTb</f>
        <v>3.2218487496163561</v>
      </c>
      <c r="X256">
        <f>-1*(Sample[[#This Row],[KPx]]*KTc-Sample[[#This Row],[KPz]]*KTa)</f>
        <v>3.2218487496163566</v>
      </c>
      <c r="Y256">
        <f>(Sample[[#This Row],[KPx]]*KTb-Sample[[#This Row],[Kpy]]*KTa)</f>
        <v>3.2218487496163561</v>
      </c>
      <c r="Z256">
        <f>-Sample[[#This Row],[Xp]]*a+Sample[[#This Row],[Yp]]*b+Sample[[#This Row],[Zp]]*c_</f>
        <v>0.35218251811136247</v>
      </c>
      <c r="AA256" s="8">
        <f>-IF(Sample[[#This Row],[Column2]]&gt;0,1,-1)*SQRT(Sample[[#This Row],[KPx''i]]^2+Sample[[#This Row],[KPx''j]]^2+Sample[[#This Row],[KPx''k]]^2)/Ksmag/Scale</f>
        <v>-0.21566686642533325</v>
      </c>
      <c r="AB256" s="1">
        <f>SQRT(Sample[[#This Row],[Kpy''i]]^2+Sample[[#This Row],[KPy''j]]^2+Sample[[#This Row],[KPy''k]]^2)/KTmag/Scale</f>
        <v>2.2781910988111247</v>
      </c>
    </row>
    <row r="257" spans="1:28" hidden="1" x14ac:dyDescent="0.25">
      <c r="A257" s="5">
        <v>252</v>
      </c>
      <c r="B257" s="13" t="s">
        <v>43</v>
      </c>
      <c r="C257" s="5"/>
      <c r="D257" s="5"/>
      <c r="E257">
        <v>6</v>
      </c>
      <c r="F257">
        <v>5</v>
      </c>
      <c r="G257">
        <v>2</v>
      </c>
      <c r="H257" s="11">
        <f>Sample[[#This Row],[C]]/Sample[[#This Row],[D]]</f>
        <v>0.83333333333333337</v>
      </c>
      <c r="I257" s="11">
        <f>Sample[[#This Row],[A]]/Sample[[#This Row],[C]]</f>
        <v>0.4</v>
      </c>
      <c r="J257" s="11">
        <f>Sample[[#This Row],[D]]/Sample[[#This Row],[A]]</f>
        <v>3</v>
      </c>
      <c r="K257" s="11">
        <f>Sample[[#This Row],[A]]/Sample[[#This Row],[D]]</f>
        <v>0.33333333333333331</v>
      </c>
      <c r="L257" s="11">
        <f>Sample[[#This Row],[D]]/Sample[[#This Row],[C]]</f>
        <v>1.2</v>
      </c>
      <c r="M257" s="11">
        <f>Sample[[#This Row],[C]]/Sample[[#This Row],[A]]</f>
        <v>2.5</v>
      </c>
      <c r="N257">
        <f>IF(Sample[[#This Row],[Ap]]=0,10,LOG(Sample[[#This Row],[Ap]]))</f>
        <v>-7.9181246047624804E-2</v>
      </c>
      <c r="O257">
        <f>IF(Sample[[#This Row],[Ei]]=0,10,LOG(Sample[[#This Row],[Ei]]))</f>
        <v>-0.3979400086720376</v>
      </c>
      <c r="P257">
        <f>IF(Sample[[#This Row],[Ii]]=0,10,LOG(Sample[[#This Row],[Ii]]))</f>
        <v>0.47712125471966244</v>
      </c>
      <c r="Q257">
        <f>Kx-Sample[[#This Row],[Xp]]</f>
        <v>7.9181246047624804E-2</v>
      </c>
      <c r="R257">
        <f>Ky-Sample[[#This Row],[Yp]]</f>
        <v>-0.6020599913279624</v>
      </c>
      <c r="S257">
        <f>Kz-Sample[[#This Row],[Zp]]</f>
        <v>0.52287874528033762</v>
      </c>
      <c r="T257">
        <f>Sample[[#This Row],[Kpy]]*KSc-Sample[[#This Row],[KPz]]*KSb</f>
        <v>7.9181246047624776E-2</v>
      </c>
      <c r="U257">
        <f>-1*(Sample[[#This Row],[KPx]]*KSc-Sample[[#This Row],[KPz]]*KSa)</f>
        <v>7.9181246047624804E-2</v>
      </c>
      <c r="V257">
        <f>(Sample[[#This Row],[KPx]]*$R$2-Sample[[#This Row],[Kpy]]*KSa)</f>
        <v>7.9181246047624804E-2</v>
      </c>
      <c r="W257">
        <f>Sample[[#This Row],[Kpy]]*KTc-Sample[[#This Row],[KPz]]*KTb</f>
        <v>1.1249387366082999</v>
      </c>
      <c r="X257">
        <f>-1*(Sample[[#This Row],[KPx]]*KTc-Sample[[#This Row],[KPz]]*KTa)</f>
        <v>1.1249387366083001</v>
      </c>
      <c r="Y257">
        <f>(Sample[[#This Row],[KPx]]*KTb-Sample[[#This Row],[Kpy]]*KTa)</f>
        <v>1.1249387366082999</v>
      </c>
      <c r="Z257">
        <f>-Sample[[#This Row],[Xp]]*a+Sample[[#This Row],[Yp]]*b+Sample[[#This Row],[Zp]]*c_</f>
        <v>0.15836249209524966</v>
      </c>
      <c r="AA257" s="8">
        <f>-IF(Sample[[#This Row],[Column2]]&gt;0,1,-1)*SQRT(Sample[[#This Row],[KPx''i]]^2+Sample[[#This Row],[KPx''j]]^2+Sample[[#This Row],[KPx''k]]^2)/Ksmag/Scale</f>
        <v>-9.6976825007224002E-2</v>
      </c>
      <c r="AB257" s="1">
        <f>SQRT(Sample[[#This Row],[Kpy''i]]^2+Sample[[#This Row],[KPy''j]]^2+Sample[[#This Row],[KPy''k]]^2)/KTmag/Scale</f>
        <v>0.79545180907515645</v>
      </c>
    </row>
    <row r="258" spans="1:28" hidden="1" x14ac:dyDescent="0.25">
      <c r="A258" s="5">
        <v>253</v>
      </c>
      <c r="B258" s="13" t="s">
        <v>43</v>
      </c>
      <c r="C258" s="5"/>
      <c r="D258" s="5"/>
      <c r="E258">
        <v>5</v>
      </c>
      <c r="F258">
        <v>9</v>
      </c>
      <c r="G258">
        <v>4</v>
      </c>
      <c r="H258" s="11">
        <f>Sample[[#This Row],[C]]/Sample[[#This Row],[D]]</f>
        <v>1.8</v>
      </c>
      <c r="I258" s="11">
        <f>Sample[[#This Row],[A]]/Sample[[#This Row],[C]]</f>
        <v>0.44444444444444442</v>
      </c>
      <c r="J258" s="11">
        <f>Sample[[#This Row],[D]]/Sample[[#This Row],[A]]</f>
        <v>1.25</v>
      </c>
      <c r="K258" s="11">
        <f>Sample[[#This Row],[A]]/Sample[[#This Row],[D]]</f>
        <v>0.8</v>
      </c>
      <c r="L258" s="11">
        <f>Sample[[#This Row],[D]]/Sample[[#This Row],[C]]</f>
        <v>0.55555555555555558</v>
      </c>
      <c r="M258" s="11">
        <f>Sample[[#This Row],[C]]/Sample[[#This Row],[A]]</f>
        <v>2.25</v>
      </c>
      <c r="N258">
        <f>IF(Sample[[#This Row],[Ap]]=0,10,LOG(Sample[[#This Row],[Ap]]))</f>
        <v>0.25527250510330607</v>
      </c>
      <c r="O258">
        <f>IF(Sample[[#This Row],[Ei]]=0,10,LOG(Sample[[#This Row],[Ei]]))</f>
        <v>-0.35218251811136253</v>
      </c>
      <c r="P258">
        <f>IF(Sample[[#This Row],[Ii]]=0,10,LOG(Sample[[#This Row],[Ii]]))</f>
        <v>9.691001300805642E-2</v>
      </c>
      <c r="Q258">
        <f>Kx-Sample[[#This Row],[Xp]]</f>
        <v>-0.25527250510330607</v>
      </c>
      <c r="R258">
        <f>Ky-Sample[[#This Row],[Yp]]</f>
        <v>-0.64781748188863753</v>
      </c>
      <c r="S258">
        <f>Kz-Sample[[#This Row],[Zp]]</f>
        <v>0.90308998699194354</v>
      </c>
      <c r="T258">
        <f>Sample[[#This Row],[Kpy]]*KSc-Sample[[#This Row],[KPz]]*KSb</f>
        <v>-0.25527250510330601</v>
      </c>
      <c r="U258">
        <f>-1*(Sample[[#This Row],[KPx]]*KSc-Sample[[#This Row],[KPz]]*KSa)</f>
        <v>-0.25527250510330607</v>
      </c>
      <c r="V258">
        <f>(Sample[[#This Row],[KPx]]*$R$2-Sample[[#This Row],[Kpy]]*KSa)</f>
        <v>-0.25527250510330607</v>
      </c>
      <c r="W258">
        <f>Sample[[#This Row],[Kpy]]*KTc-Sample[[#This Row],[KPz]]*KTb</f>
        <v>1.5509074688805811</v>
      </c>
      <c r="X258">
        <f>-1*(Sample[[#This Row],[KPx]]*KTc-Sample[[#This Row],[KPz]]*KTa)</f>
        <v>1.5509074688805811</v>
      </c>
      <c r="Y258">
        <f>(Sample[[#This Row],[KPx]]*KTb-Sample[[#This Row],[Kpy]]*KTa)</f>
        <v>1.5509074688805811</v>
      </c>
      <c r="Z258">
        <f>-Sample[[#This Row],[Xp]]*a+Sample[[#This Row],[Yp]]*b+Sample[[#This Row],[Zp]]*c_</f>
        <v>-0.51054501020661225</v>
      </c>
      <c r="AA258" s="8">
        <f>-IF(Sample[[#This Row],[Column2]]&gt;0,1,-1)*SQRT(Sample[[#This Row],[KPx''i]]^2+Sample[[#This Row],[KPx''j]]^2+Sample[[#This Row],[KPx''k]]^2)/Ksmag/Scale</f>
        <v>0.31264369143255732</v>
      </c>
      <c r="AB258" s="1">
        <f>SQRT(Sample[[#This Row],[Kpy''i]]^2+Sample[[#This Row],[KPy''j]]^2+Sample[[#This Row],[KPy''k]]^2)/KTmag/Scale</f>
        <v>1.0966571882383234</v>
      </c>
    </row>
    <row r="259" spans="1:28" hidden="1" x14ac:dyDescent="0.25">
      <c r="A259" s="5">
        <v>254</v>
      </c>
      <c r="B259" s="13" t="s">
        <v>43</v>
      </c>
      <c r="C259" s="5"/>
      <c r="D259" s="5"/>
      <c r="E259">
        <v>1</v>
      </c>
      <c r="F259">
        <v>8</v>
      </c>
      <c r="G259">
        <v>5</v>
      </c>
      <c r="H259" s="11">
        <f>Sample[[#This Row],[C]]/Sample[[#This Row],[D]]</f>
        <v>8</v>
      </c>
      <c r="I259" s="11">
        <f>Sample[[#This Row],[A]]/Sample[[#This Row],[C]]</f>
        <v>0.625</v>
      </c>
      <c r="J259" s="11">
        <f>Sample[[#This Row],[D]]/Sample[[#This Row],[A]]</f>
        <v>0.2</v>
      </c>
      <c r="K259" s="11">
        <f>Sample[[#This Row],[A]]/Sample[[#This Row],[D]]</f>
        <v>5</v>
      </c>
      <c r="L259" s="11">
        <f>Sample[[#This Row],[D]]/Sample[[#This Row],[C]]</f>
        <v>0.125</v>
      </c>
      <c r="M259" s="11">
        <f>Sample[[#This Row],[C]]/Sample[[#This Row],[A]]</f>
        <v>1.6</v>
      </c>
      <c r="N259">
        <f>IF(Sample[[#This Row],[Ap]]=0,10,LOG(Sample[[#This Row],[Ap]]))</f>
        <v>0.90308998699194354</v>
      </c>
      <c r="O259">
        <f>IF(Sample[[#This Row],[Ei]]=0,10,LOG(Sample[[#This Row],[Ei]]))</f>
        <v>-0.20411998265592479</v>
      </c>
      <c r="P259">
        <f>IF(Sample[[#This Row],[Ii]]=0,10,LOG(Sample[[#This Row],[Ii]]))</f>
        <v>-0.69897000433601875</v>
      </c>
      <c r="Q259">
        <f>Kx-Sample[[#This Row],[Xp]]</f>
        <v>-0.90308998699194354</v>
      </c>
      <c r="R259">
        <f>Ky-Sample[[#This Row],[Yp]]</f>
        <v>-0.79588001734407521</v>
      </c>
      <c r="S259">
        <f>Kz-Sample[[#This Row],[Zp]]</f>
        <v>1.6989700043360187</v>
      </c>
      <c r="T259">
        <f>Sample[[#This Row],[Kpy]]*KSc-Sample[[#This Row],[KPz]]*KSb</f>
        <v>-0.90308998699194354</v>
      </c>
      <c r="U259">
        <f>-1*(Sample[[#This Row],[KPx]]*KSc-Sample[[#This Row],[KPz]]*KSa)</f>
        <v>-0.90308998699194354</v>
      </c>
      <c r="V259">
        <f>(Sample[[#This Row],[KPx]]*$R$2-Sample[[#This Row],[Kpy]]*KSa)</f>
        <v>-0.90308998699194354</v>
      </c>
      <c r="W259">
        <f>Sample[[#This Row],[Kpy]]*KTc-Sample[[#This Row],[KPz]]*KTb</f>
        <v>2.4948500216800937</v>
      </c>
      <c r="X259">
        <f>-1*(Sample[[#This Row],[KPx]]*KTc-Sample[[#This Row],[KPz]]*KTa)</f>
        <v>2.4948500216800937</v>
      </c>
      <c r="Y259">
        <f>(Sample[[#This Row],[KPx]]*KTb-Sample[[#This Row],[Kpy]]*KTa)</f>
        <v>2.4948500216800937</v>
      </c>
      <c r="Z259">
        <f>-Sample[[#This Row],[Xp]]*a+Sample[[#This Row],[Yp]]*b+Sample[[#This Row],[Zp]]*c_</f>
        <v>-1.8061799739838871</v>
      </c>
      <c r="AA259" s="8">
        <f>-IF(Sample[[#This Row],[Column2]]&gt;0,1,-1)*SQRT(Sample[[#This Row],[KPx''i]]^2+Sample[[#This Row],[KPx''j]]^2+Sample[[#This Row],[KPx''k]]^2)/Ksmag/Scale</f>
        <v>1.1060548299734796</v>
      </c>
      <c r="AB259" s="1">
        <f>SQRT(Sample[[#This Row],[Kpy''i]]^2+Sample[[#This Row],[KPy''j]]^2+Sample[[#This Row],[KPy''k]]^2)/KTmag/Scale</f>
        <v>1.7641253683733995</v>
      </c>
    </row>
    <row r="260" spans="1:28" hidden="1" x14ac:dyDescent="0.25">
      <c r="A260" s="5">
        <v>255</v>
      </c>
      <c r="B260" s="13" t="s">
        <v>43</v>
      </c>
      <c r="C260" s="5"/>
      <c r="D260" s="5"/>
      <c r="E260">
        <v>8</v>
      </c>
      <c r="F260">
        <v>3</v>
      </c>
      <c r="G260">
        <v>6</v>
      </c>
      <c r="H260" s="11">
        <f>Sample[[#This Row],[C]]/Sample[[#This Row],[D]]</f>
        <v>0.375</v>
      </c>
      <c r="I260" s="11">
        <f>Sample[[#This Row],[A]]/Sample[[#This Row],[C]]</f>
        <v>2</v>
      </c>
      <c r="J260" s="11">
        <f>Sample[[#This Row],[D]]/Sample[[#This Row],[A]]</f>
        <v>1.3333333333333333</v>
      </c>
      <c r="K260" s="11">
        <f>Sample[[#This Row],[A]]/Sample[[#This Row],[D]]</f>
        <v>0.75</v>
      </c>
      <c r="L260" s="11">
        <f>Sample[[#This Row],[D]]/Sample[[#This Row],[C]]</f>
        <v>2.6666666666666665</v>
      </c>
      <c r="M260" s="11">
        <f>Sample[[#This Row],[C]]/Sample[[#This Row],[A]]</f>
        <v>0.5</v>
      </c>
      <c r="N260">
        <f>IF(Sample[[#This Row],[Ap]]=0,10,LOG(Sample[[#This Row],[Ap]]))</f>
        <v>-0.42596873227228116</v>
      </c>
      <c r="O260">
        <f>IF(Sample[[#This Row],[Ei]]=0,10,LOG(Sample[[#This Row],[Ei]]))</f>
        <v>0.3010299956639812</v>
      </c>
      <c r="P260">
        <f>IF(Sample[[#This Row],[Ii]]=0,10,LOG(Sample[[#This Row],[Ii]]))</f>
        <v>0.12493873660829993</v>
      </c>
      <c r="Q260">
        <f>Kx-Sample[[#This Row],[Xp]]</f>
        <v>0.42596873227228116</v>
      </c>
      <c r="R260">
        <f>Ky-Sample[[#This Row],[Yp]]</f>
        <v>-1.3010299956639813</v>
      </c>
      <c r="S260">
        <f>Kz-Sample[[#This Row],[Zp]]</f>
        <v>0.87506126339170009</v>
      </c>
      <c r="T260">
        <f>Sample[[#This Row],[Kpy]]*KSc-Sample[[#This Row],[KPz]]*KSb</f>
        <v>0.42596873227228116</v>
      </c>
      <c r="U260">
        <f>-1*(Sample[[#This Row],[KPx]]*KSc-Sample[[#This Row],[KPz]]*KSa)</f>
        <v>0.42596873227228116</v>
      </c>
      <c r="V260">
        <f>(Sample[[#This Row],[KPx]]*$R$2-Sample[[#This Row],[Kpy]]*KSa)</f>
        <v>0.42596873227228116</v>
      </c>
      <c r="W260">
        <f>Sample[[#This Row],[Kpy]]*KTc-Sample[[#This Row],[KPz]]*KTb</f>
        <v>2.1760912590556813</v>
      </c>
      <c r="X260">
        <f>-1*(Sample[[#This Row],[KPx]]*KTc-Sample[[#This Row],[KPz]]*KTa)</f>
        <v>2.1760912590556813</v>
      </c>
      <c r="Y260">
        <f>(Sample[[#This Row],[KPx]]*KTb-Sample[[#This Row],[Kpy]]*KTa)</f>
        <v>2.1760912590556813</v>
      </c>
      <c r="Z260">
        <f>-Sample[[#This Row],[Xp]]*a+Sample[[#This Row],[Yp]]*b+Sample[[#This Row],[Zp]]*c_</f>
        <v>0.85193746454456232</v>
      </c>
      <c r="AA260" s="8">
        <f>-IF(Sample[[#This Row],[Column2]]&gt;0,1,-1)*SQRT(Sample[[#This Row],[KPx''i]]^2+Sample[[#This Row],[KPx''j]]^2+Sample[[#This Row],[KPx''k]]^2)/Ksmag/Scale</f>
        <v>-0.52170302022365322</v>
      </c>
      <c r="AB260" s="1">
        <f>SQRT(Sample[[#This Row],[Kpy''i]]^2+Sample[[#This Row],[KPy''j]]^2+Sample[[#This Row],[KPy''k]]^2)/KTmag/Scale</f>
        <v>1.5387288857590447</v>
      </c>
    </row>
    <row r="261" spans="1:28" hidden="1" x14ac:dyDescent="0.25">
      <c r="A261" s="5">
        <v>256</v>
      </c>
      <c r="B261" s="13" t="s">
        <v>43</v>
      </c>
      <c r="C261" s="5"/>
      <c r="D261" s="5"/>
      <c r="E261">
        <v>7</v>
      </c>
      <c r="F261">
        <v>10</v>
      </c>
      <c r="G261">
        <v>10</v>
      </c>
      <c r="H261" s="11">
        <f>Sample[[#This Row],[C]]/Sample[[#This Row],[D]]</f>
        <v>1.4285714285714286</v>
      </c>
      <c r="I261" s="11">
        <f>Sample[[#This Row],[A]]/Sample[[#This Row],[C]]</f>
        <v>1</v>
      </c>
      <c r="J261" s="11">
        <f>Sample[[#This Row],[D]]/Sample[[#This Row],[A]]</f>
        <v>0.7</v>
      </c>
      <c r="K261" s="11">
        <f>Sample[[#This Row],[A]]/Sample[[#This Row],[D]]</f>
        <v>1.4285714285714286</v>
      </c>
      <c r="L261" s="11">
        <f>Sample[[#This Row],[D]]/Sample[[#This Row],[C]]</f>
        <v>0.7</v>
      </c>
      <c r="M261" s="11">
        <f>Sample[[#This Row],[C]]/Sample[[#This Row],[A]]</f>
        <v>1</v>
      </c>
      <c r="N261">
        <f>IF(Sample[[#This Row],[Ap]]=0,10,LOG(Sample[[#This Row],[Ap]]))</f>
        <v>0.15490195998574319</v>
      </c>
      <c r="O261">
        <f>IF(Sample[[#This Row],[Ei]]=0,10,LOG(Sample[[#This Row],[Ei]]))</f>
        <v>0</v>
      </c>
      <c r="P261">
        <f>IF(Sample[[#This Row],[Ii]]=0,10,LOG(Sample[[#This Row],[Ii]]))</f>
        <v>-0.15490195998574319</v>
      </c>
      <c r="Q261">
        <f>Kx-Sample[[#This Row],[Xp]]</f>
        <v>-0.15490195998574319</v>
      </c>
      <c r="R261">
        <f>Ky-Sample[[#This Row],[Yp]]</f>
        <v>-1</v>
      </c>
      <c r="S261">
        <f>Kz-Sample[[#This Row],[Zp]]</f>
        <v>1.1549019599857431</v>
      </c>
      <c r="T261">
        <f>Sample[[#This Row],[Kpy]]*KSc-Sample[[#This Row],[KPz]]*KSb</f>
        <v>-0.15490195998574308</v>
      </c>
      <c r="U261">
        <f>-1*(Sample[[#This Row],[KPx]]*KSc-Sample[[#This Row],[KPz]]*KSa)</f>
        <v>-0.15490195998574319</v>
      </c>
      <c r="V261">
        <f>(Sample[[#This Row],[KPx]]*$R$2-Sample[[#This Row],[Kpy]]*KSa)</f>
        <v>-0.15490195998574319</v>
      </c>
      <c r="W261">
        <f>Sample[[#This Row],[Kpy]]*KTc-Sample[[#This Row],[KPz]]*KTb</f>
        <v>2.1549019599857431</v>
      </c>
      <c r="X261">
        <f>-1*(Sample[[#This Row],[KPx]]*KTc-Sample[[#This Row],[KPz]]*KTa)</f>
        <v>2.1549019599857431</v>
      </c>
      <c r="Y261">
        <f>(Sample[[#This Row],[KPx]]*KTb-Sample[[#This Row],[Kpy]]*KTa)</f>
        <v>2.1549019599857431</v>
      </c>
      <c r="Z261">
        <f>-Sample[[#This Row],[Xp]]*a+Sample[[#This Row],[Yp]]*b+Sample[[#This Row],[Zp]]*c_</f>
        <v>-0.30980391997148637</v>
      </c>
      <c r="AA261" s="8">
        <f>-IF(Sample[[#This Row],[Column2]]&gt;0,1,-1)*SQRT(Sample[[#This Row],[KPx''i]]^2+Sample[[#This Row],[KPx''j]]^2+Sample[[#This Row],[KPx''k]]^2)/Ksmag/Scale</f>
        <v>0.18971538106104405</v>
      </c>
      <c r="AB261" s="1">
        <f>SQRT(Sample[[#This Row],[Kpy''i]]^2+Sample[[#This Row],[KPy''j]]^2+Sample[[#This Row],[KPy''k]]^2)/KTmag/Scale</f>
        <v>1.5237457886981014</v>
      </c>
    </row>
    <row r="262" spans="1:28" hidden="1" x14ac:dyDescent="0.25">
      <c r="A262" s="5">
        <v>257</v>
      </c>
      <c r="B262" s="13" t="s">
        <v>43</v>
      </c>
      <c r="C262" s="5"/>
      <c r="D262" s="5"/>
      <c r="E262">
        <v>7</v>
      </c>
      <c r="F262">
        <v>9</v>
      </c>
      <c r="G262">
        <v>1</v>
      </c>
      <c r="H262" s="11">
        <f>Sample[[#This Row],[C]]/Sample[[#This Row],[D]]</f>
        <v>1.2857142857142858</v>
      </c>
      <c r="I262" s="11">
        <f>Sample[[#This Row],[A]]/Sample[[#This Row],[C]]</f>
        <v>0.1111111111111111</v>
      </c>
      <c r="J262" s="11">
        <f>Sample[[#This Row],[D]]/Sample[[#This Row],[A]]</f>
        <v>7</v>
      </c>
      <c r="K262" s="11">
        <f>Sample[[#This Row],[A]]/Sample[[#This Row],[D]]</f>
        <v>0.14285714285714285</v>
      </c>
      <c r="L262" s="11">
        <f>Sample[[#This Row],[D]]/Sample[[#This Row],[C]]</f>
        <v>0.77777777777777779</v>
      </c>
      <c r="M262" s="11">
        <f>Sample[[#This Row],[C]]/Sample[[#This Row],[A]]</f>
        <v>9</v>
      </c>
      <c r="N262">
        <f>IF(Sample[[#This Row],[Ap]]=0,10,LOG(Sample[[#This Row],[Ap]]))</f>
        <v>0.10914446942506807</v>
      </c>
      <c r="O262">
        <f>IF(Sample[[#This Row],[Ei]]=0,10,LOG(Sample[[#This Row],[Ei]]))</f>
        <v>-0.95424250943932487</v>
      </c>
      <c r="P262">
        <f>IF(Sample[[#This Row],[Ii]]=0,10,LOG(Sample[[#This Row],[Ii]]))</f>
        <v>0.84509804001425681</v>
      </c>
      <c r="Q262">
        <f>Kx-Sample[[#This Row],[Xp]]</f>
        <v>-0.10914446942506807</v>
      </c>
      <c r="R262">
        <f>Ky-Sample[[#This Row],[Yp]]</f>
        <v>-4.5757490560675129E-2</v>
      </c>
      <c r="S262">
        <f>Kz-Sample[[#This Row],[Zp]]</f>
        <v>0.15490195998574319</v>
      </c>
      <c r="T262">
        <f>Sample[[#This Row],[Kpy]]*KSc-Sample[[#This Row],[KPz]]*KSb</f>
        <v>-0.10914446942506806</v>
      </c>
      <c r="U262">
        <f>-1*(Sample[[#This Row],[KPx]]*KSc-Sample[[#This Row],[KPz]]*KSa)</f>
        <v>-0.10914446942506807</v>
      </c>
      <c r="V262">
        <f>(Sample[[#This Row],[KPx]]*$R$2-Sample[[#This Row],[Kpy]]*KSa)</f>
        <v>-0.10914446942506807</v>
      </c>
      <c r="W262">
        <f>Sample[[#This Row],[Kpy]]*KTc-Sample[[#This Row],[KPz]]*KTb</f>
        <v>0.20065945054641832</v>
      </c>
      <c r="X262">
        <f>-1*(Sample[[#This Row],[KPx]]*KTc-Sample[[#This Row],[KPz]]*KTa)</f>
        <v>0.20065945054641832</v>
      </c>
      <c r="Y262">
        <f>(Sample[[#This Row],[KPx]]*KTb-Sample[[#This Row],[Kpy]]*KTa)</f>
        <v>0.20065945054641832</v>
      </c>
      <c r="Z262">
        <f>-Sample[[#This Row],[Xp]]*a+Sample[[#This Row],[Yp]]*b+Sample[[#This Row],[Zp]]*c_</f>
        <v>-0.21828893885013612</v>
      </c>
      <c r="AA262" s="8">
        <f>-IF(Sample[[#This Row],[Column2]]&gt;0,1,-1)*SQRT(Sample[[#This Row],[KPx''i]]^2+Sample[[#This Row],[KPx''j]]^2+Sample[[#This Row],[KPx''k]]^2)/Ksmag/Scale</f>
        <v>0.1336741291691082</v>
      </c>
      <c r="AB262" s="1">
        <f>SQRT(Sample[[#This Row],[Kpy''i]]^2+Sample[[#This Row],[KPy''j]]^2+Sample[[#This Row],[KPy''k]]^2)/KTmag/Scale</f>
        <v>0.14188765819053908</v>
      </c>
    </row>
    <row r="263" spans="1:28" hidden="1" x14ac:dyDescent="0.25">
      <c r="A263" s="5">
        <v>258</v>
      </c>
      <c r="B263" s="13" t="s">
        <v>43</v>
      </c>
      <c r="C263" s="5"/>
      <c r="D263" s="5"/>
      <c r="E263">
        <v>7</v>
      </c>
      <c r="F263">
        <v>3</v>
      </c>
      <c r="G263">
        <v>8</v>
      </c>
      <c r="H263" s="11">
        <f>Sample[[#This Row],[C]]/Sample[[#This Row],[D]]</f>
        <v>0.42857142857142855</v>
      </c>
      <c r="I263" s="11">
        <f>Sample[[#This Row],[A]]/Sample[[#This Row],[C]]</f>
        <v>2.6666666666666665</v>
      </c>
      <c r="J263" s="11">
        <f>Sample[[#This Row],[D]]/Sample[[#This Row],[A]]</f>
        <v>0.875</v>
      </c>
      <c r="K263" s="11">
        <f>Sample[[#This Row],[A]]/Sample[[#This Row],[D]]</f>
        <v>1.1428571428571428</v>
      </c>
      <c r="L263" s="11">
        <f>Sample[[#This Row],[D]]/Sample[[#This Row],[C]]</f>
        <v>2.3333333333333335</v>
      </c>
      <c r="M263" s="11">
        <f>Sample[[#This Row],[C]]/Sample[[#This Row],[A]]</f>
        <v>0.375</v>
      </c>
      <c r="N263">
        <f>IF(Sample[[#This Row],[Ap]]=0,10,LOG(Sample[[#This Row],[Ap]]))</f>
        <v>-0.36797678529459443</v>
      </c>
      <c r="O263">
        <f>IF(Sample[[#This Row],[Ei]]=0,10,LOG(Sample[[#This Row],[Ei]]))</f>
        <v>0.4259687322722811</v>
      </c>
      <c r="P263">
        <f>IF(Sample[[#This Row],[Ii]]=0,10,LOG(Sample[[#This Row],[Ii]]))</f>
        <v>-5.7991946977686754E-2</v>
      </c>
      <c r="Q263">
        <f>Kx-Sample[[#This Row],[Xp]]</f>
        <v>0.36797678529459443</v>
      </c>
      <c r="R263">
        <f>Ky-Sample[[#This Row],[Yp]]</f>
        <v>-1.4259687322722812</v>
      </c>
      <c r="S263">
        <f>Kz-Sample[[#This Row],[Zp]]</f>
        <v>1.0579919469776868</v>
      </c>
      <c r="T263">
        <f>Sample[[#This Row],[Kpy]]*KSc-Sample[[#This Row],[KPz]]*KSb</f>
        <v>0.36797678529459432</v>
      </c>
      <c r="U263">
        <f>-1*(Sample[[#This Row],[KPx]]*KSc-Sample[[#This Row],[KPz]]*KSa)</f>
        <v>0.36797678529459443</v>
      </c>
      <c r="V263">
        <f>(Sample[[#This Row],[KPx]]*$R$2-Sample[[#This Row],[Kpy]]*KSa)</f>
        <v>0.36797678529459443</v>
      </c>
      <c r="W263">
        <f>Sample[[#This Row],[Kpy]]*KTc-Sample[[#This Row],[KPz]]*KTb</f>
        <v>2.483960679249968</v>
      </c>
      <c r="X263">
        <f>-1*(Sample[[#This Row],[KPx]]*KTc-Sample[[#This Row],[KPz]]*KTa)</f>
        <v>2.483960679249968</v>
      </c>
      <c r="Y263">
        <f>(Sample[[#This Row],[KPx]]*KTb-Sample[[#This Row],[Kpy]]*KTa)</f>
        <v>2.483960679249968</v>
      </c>
      <c r="Z263">
        <f>-Sample[[#This Row],[Xp]]*a+Sample[[#This Row],[Yp]]*b+Sample[[#This Row],[Zp]]*c_</f>
        <v>0.73595357058918864</v>
      </c>
      <c r="AA263" s="8">
        <f>-IF(Sample[[#This Row],[Column2]]&gt;0,1,-1)*SQRT(Sample[[#This Row],[KPx''i]]^2+Sample[[#This Row],[KPx''j]]^2+Sample[[#This Row],[KPx''k]]^2)/Ksmag/Scale</f>
        <v>-0.45067768058071828</v>
      </c>
      <c r="AB263" s="1">
        <f>SQRT(Sample[[#This Row],[Kpy''i]]^2+Sample[[#This Row],[KPy''j]]^2+Sample[[#This Row],[KPy''k]]^2)/KTmag/Scale</f>
        <v>1.7564254404983952</v>
      </c>
    </row>
    <row r="264" spans="1:28" hidden="1" x14ac:dyDescent="0.25">
      <c r="A264" s="5">
        <v>259</v>
      </c>
      <c r="B264" s="13" t="s">
        <v>43</v>
      </c>
      <c r="C264" s="5"/>
      <c r="D264" s="5"/>
      <c r="E264">
        <v>9</v>
      </c>
      <c r="F264">
        <v>10</v>
      </c>
      <c r="G264">
        <v>6</v>
      </c>
      <c r="H264" s="11">
        <f>Sample[[#This Row],[C]]/Sample[[#This Row],[D]]</f>
        <v>1.1111111111111112</v>
      </c>
      <c r="I264" s="11">
        <f>Sample[[#This Row],[A]]/Sample[[#This Row],[C]]</f>
        <v>0.6</v>
      </c>
      <c r="J264" s="11">
        <f>Sample[[#This Row],[D]]/Sample[[#This Row],[A]]</f>
        <v>1.5</v>
      </c>
      <c r="K264" s="11">
        <f>Sample[[#This Row],[A]]/Sample[[#This Row],[D]]</f>
        <v>0.66666666666666663</v>
      </c>
      <c r="L264" s="11">
        <f>Sample[[#This Row],[D]]/Sample[[#This Row],[C]]</f>
        <v>0.9</v>
      </c>
      <c r="M264" s="11">
        <f>Sample[[#This Row],[C]]/Sample[[#This Row],[A]]</f>
        <v>1.6666666666666667</v>
      </c>
      <c r="N264">
        <f>IF(Sample[[#This Row],[Ap]]=0,10,LOG(Sample[[#This Row],[Ap]]))</f>
        <v>4.5757490560675143E-2</v>
      </c>
      <c r="O264">
        <f>IF(Sample[[#This Row],[Ei]]=0,10,LOG(Sample[[#This Row],[Ei]]))</f>
        <v>-0.22184874961635639</v>
      </c>
      <c r="P264">
        <f>IF(Sample[[#This Row],[Ii]]=0,10,LOG(Sample[[#This Row],[Ii]]))</f>
        <v>0.17609125905568124</v>
      </c>
      <c r="Q264">
        <f>Kx-Sample[[#This Row],[Xp]]</f>
        <v>-4.5757490560675143E-2</v>
      </c>
      <c r="R264">
        <f>Ky-Sample[[#This Row],[Yp]]</f>
        <v>-0.77815125038364363</v>
      </c>
      <c r="S264">
        <f>Kz-Sample[[#This Row],[Zp]]</f>
        <v>0.82390874094431876</v>
      </c>
      <c r="T264">
        <f>Sample[[#This Row],[Kpy]]*KSc-Sample[[#This Row],[KPz]]*KSb</f>
        <v>-4.5757490560675129E-2</v>
      </c>
      <c r="U264">
        <f>-1*(Sample[[#This Row],[KPx]]*KSc-Sample[[#This Row],[KPz]]*KSa)</f>
        <v>-4.5757490560675143E-2</v>
      </c>
      <c r="V264">
        <f>(Sample[[#This Row],[KPx]]*$R$2-Sample[[#This Row],[Kpy]]*KSa)</f>
        <v>-4.5757490560675143E-2</v>
      </c>
      <c r="W264">
        <f>Sample[[#This Row],[Kpy]]*KTc-Sample[[#This Row],[KPz]]*KTb</f>
        <v>1.6020599913279625</v>
      </c>
      <c r="X264">
        <f>-1*(Sample[[#This Row],[KPx]]*KTc-Sample[[#This Row],[KPz]]*KTa)</f>
        <v>1.6020599913279623</v>
      </c>
      <c r="Y264">
        <f>(Sample[[#This Row],[KPx]]*KTb-Sample[[#This Row],[Kpy]]*KTa)</f>
        <v>1.6020599913279625</v>
      </c>
      <c r="Z264">
        <f>-Sample[[#This Row],[Xp]]*a+Sample[[#This Row],[Yp]]*b+Sample[[#This Row],[Zp]]*c_</f>
        <v>-9.1514981121350314E-2</v>
      </c>
      <c r="AA264" s="8">
        <f>-IF(Sample[[#This Row],[Column2]]&gt;0,1,-1)*SQRT(Sample[[#This Row],[KPx''i]]^2+Sample[[#This Row],[KPx''j]]^2+Sample[[#This Row],[KPx''k]]^2)/Ksmag/Scale</f>
        <v>5.6041251891935914E-2</v>
      </c>
      <c r="AB264" s="1">
        <f>SQRT(Sample[[#This Row],[Kpy''i]]^2+Sample[[#This Row],[KPy''j]]^2+Sample[[#This Row],[KPy''k]]^2)/KTmag/Scale</f>
        <v>1.1328274837356638</v>
      </c>
    </row>
    <row r="265" spans="1:28" hidden="1" x14ac:dyDescent="0.25">
      <c r="A265" s="5">
        <v>260</v>
      </c>
      <c r="B265" s="13" t="s">
        <v>43</v>
      </c>
      <c r="C265" s="5"/>
      <c r="D265" s="5"/>
      <c r="E265">
        <v>3</v>
      </c>
      <c r="F265">
        <v>7</v>
      </c>
      <c r="G265">
        <v>4</v>
      </c>
      <c r="H265" s="11">
        <f>Sample[[#This Row],[C]]/Sample[[#This Row],[D]]</f>
        <v>2.3333333333333335</v>
      </c>
      <c r="I265" s="11">
        <f>Sample[[#This Row],[A]]/Sample[[#This Row],[C]]</f>
        <v>0.5714285714285714</v>
      </c>
      <c r="J265" s="11">
        <f>Sample[[#This Row],[D]]/Sample[[#This Row],[A]]</f>
        <v>0.75</v>
      </c>
      <c r="K265" s="11">
        <f>Sample[[#This Row],[A]]/Sample[[#This Row],[D]]</f>
        <v>1.3333333333333333</v>
      </c>
      <c r="L265" s="11">
        <f>Sample[[#This Row],[D]]/Sample[[#This Row],[C]]</f>
        <v>0.42857142857142855</v>
      </c>
      <c r="M265" s="11">
        <f>Sample[[#This Row],[C]]/Sample[[#This Row],[A]]</f>
        <v>1.75</v>
      </c>
      <c r="N265">
        <f>IF(Sample[[#This Row],[Ap]]=0,10,LOG(Sample[[#This Row],[Ap]]))</f>
        <v>0.36797678529459443</v>
      </c>
      <c r="O265">
        <f>IF(Sample[[#This Row],[Ei]]=0,10,LOG(Sample[[#This Row],[Ei]]))</f>
        <v>-0.24303804868629447</v>
      </c>
      <c r="P265">
        <f>IF(Sample[[#This Row],[Ii]]=0,10,LOG(Sample[[#This Row],[Ii]]))</f>
        <v>-0.12493873660829995</v>
      </c>
      <c r="Q265">
        <f>Kx-Sample[[#This Row],[Xp]]</f>
        <v>-0.36797678529459443</v>
      </c>
      <c r="R265">
        <f>Ky-Sample[[#This Row],[Yp]]</f>
        <v>-0.75696195131370558</v>
      </c>
      <c r="S265">
        <f>Kz-Sample[[#This Row],[Zp]]</f>
        <v>1.1249387366082999</v>
      </c>
      <c r="T265">
        <f>Sample[[#This Row],[Kpy]]*KSc-Sample[[#This Row],[KPz]]*KSb</f>
        <v>-0.36797678529459432</v>
      </c>
      <c r="U265">
        <f>-1*(Sample[[#This Row],[KPx]]*KSc-Sample[[#This Row],[KPz]]*KSa)</f>
        <v>-0.36797678529459443</v>
      </c>
      <c r="V265">
        <f>(Sample[[#This Row],[KPx]]*$R$2-Sample[[#This Row],[Kpy]]*KSa)</f>
        <v>-0.36797678529459443</v>
      </c>
      <c r="W265">
        <f>Sample[[#This Row],[Kpy]]*KTc-Sample[[#This Row],[KPz]]*KTb</f>
        <v>1.8819006879220055</v>
      </c>
      <c r="X265">
        <f>-1*(Sample[[#This Row],[KPx]]*KTc-Sample[[#This Row],[KPz]]*KTa)</f>
        <v>1.8819006879220055</v>
      </c>
      <c r="Y265">
        <f>(Sample[[#This Row],[KPx]]*KTb-Sample[[#This Row],[Kpy]]*KTa)</f>
        <v>1.8819006879220055</v>
      </c>
      <c r="Z265">
        <f>-Sample[[#This Row],[Xp]]*a+Sample[[#This Row],[Yp]]*b+Sample[[#This Row],[Zp]]*c_</f>
        <v>-0.73595357058918887</v>
      </c>
      <c r="AA265" s="8">
        <f>-IF(Sample[[#This Row],[Column2]]&gt;0,1,-1)*SQRT(Sample[[#This Row],[KPx''i]]^2+Sample[[#This Row],[KPx''j]]^2+Sample[[#This Row],[KPx''k]]^2)/Ksmag/Scale</f>
        <v>0.45067768058071828</v>
      </c>
      <c r="AB265" s="1">
        <f>SQRT(Sample[[#This Row],[Kpy''i]]^2+Sample[[#This Row],[KPy''j]]^2+Sample[[#This Row],[KPy''k]]^2)/KTmag/Scale</f>
        <v>1.3307047379492789</v>
      </c>
    </row>
    <row r="266" spans="1:28" hidden="1" x14ac:dyDescent="0.25">
      <c r="A266" s="5">
        <v>261</v>
      </c>
      <c r="B266" s="13" t="s">
        <v>43</v>
      </c>
      <c r="C266" s="5"/>
      <c r="D266" s="5"/>
      <c r="E266">
        <v>1</v>
      </c>
      <c r="F266">
        <v>3</v>
      </c>
      <c r="G266">
        <v>1</v>
      </c>
      <c r="H266" s="11">
        <f>Sample[[#This Row],[C]]/Sample[[#This Row],[D]]</f>
        <v>3</v>
      </c>
      <c r="I266" s="11">
        <f>Sample[[#This Row],[A]]/Sample[[#This Row],[C]]</f>
        <v>0.33333333333333331</v>
      </c>
      <c r="J266" s="11">
        <f>Sample[[#This Row],[D]]/Sample[[#This Row],[A]]</f>
        <v>1</v>
      </c>
      <c r="K266" s="11">
        <f>Sample[[#This Row],[A]]/Sample[[#This Row],[D]]</f>
        <v>1</v>
      </c>
      <c r="L266" s="11">
        <f>Sample[[#This Row],[D]]/Sample[[#This Row],[C]]</f>
        <v>0.33333333333333331</v>
      </c>
      <c r="M266" s="11">
        <f>Sample[[#This Row],[C]]/Sample[[#This Row],[A]]</f>
        <v>3</v>
      </c>
      <c r="N266">
        <f>IF(Sample[[#This Row],[Ap]]=0,10,LOG(Sample[[#This Row],[Ap]]))</f>
        <v>0.47712125471966244</v>
      </c>
      <c r="O266">
        <f>IF(Sample[[#This Row],[Ei]]=0,10,LOG(Sample[[#This Row],[Ei]]))</f>
        <v>-0.47712125471966244</v>
      </c>
      <c r="P266">
        <f>IF(Sample[[#This Row],[Ii]]=0,10,LOG(Sample[[#This Row],[Ii]]))</f>
        <v>0</v>
      </c>
      <c r="Q266">
        <f>Kx-Sample[[#This Row],[Xp]]</f>
        <v>-0.47712125471966244</v>
      </c>
      <c r="R266">
        <f>Ky-Sample[[#This Row],[Yp]]</f>
        <v>-0.52287874528033762</v>
      </c>
      <c r="S266">
        <f>Kz-Sample[[#This Row],[Zp]]</f>
        <v>1</v>
      </c>
      <c r="T266">
        <f>Sample[[#This Row],[Kpy]]*KSc-Sample[[#This Row],[KPz]]*KSb</f>
        <v>-0.47712125471966238</v>
      </c>
      <c r="U266">
        <f>-1*(Sample[[#This Row],[KPx]]*KSc-Sample[[#This Row],[KPz]]*KSa)</f>
        <v>-0.47712125471966244</v>
      </c>
      <c r="V266">
        <f>(Sample[[#This Row],[KPx]]*$R$2-Sample[[#This Row],[Kpy]]*KSa)</f>
        <v>-0.47712125471966244</v>
      </c>
      <c r="W266">
        <f>Sample[[#This Row],[Kpy]]*KTc-Sample[[#This Row],[KPz]]*KTb</f>
        <v>1.5228787452803376</v>
      </c>
      <c r="X266">
        <f>-1*(Sample[[#This Row],[KPx]]*KTc-Sample[[#This Row],[KPz]]*KTa)</f>
        <v>1.5228787452803376</v>
      </c>
      <c r="Y266">
        <f>(Sample[[#This Row],[KPx]]*KTb-Sample[[#This Row],[Kpy]]*KTa)</f>
        <v>1.5228787452803376</v>
      </c>
      <c r="Z266">
        <f>-Sample[[#This Row],[Xp]]*a+Sample[[#This Row],[Yp]]*b+Sample[[#This Row],[Zp]]*c_</f>
        <v>-0.95424250943932487</v>
      </c>
      <c r="AA266" s="8">
        <f>-IF(Sample[[#This Row],[Column2]]&gt;0,1,-1)*SQRT(Sample[[#This Row],[KPx''i]]^2+Sample[[#This Row],[KPx''j]]^2+Sample[[#This Row],[KPx''k]]^2)/Ksmag/Scale</f>
        <v>0.58435180974982659</v>
      </c>
      <c r="AB266" s="1">
        <f>SQRT(Sample[[#This Row],[Kpy''i]]^2+Sample[[#This Row],[KPy''j]]^2+Sample[[#This Row],[KPy''k]]^2)/KTmag/Scale</f>
        <v>1.0768378877125877</v>
      </c>
    </row>
    <row r="267" spans="1:28" hidden="1" x14ac:dyDescent="0.25">
      <c r="A267" s="5">
        <v>262</v>
      </c>
      <c r="B267" s="13" t="s">
        <v>43</v>
      </c>
      <c r="C267" s="5"/>
      <c r="D267" s="5"/>
      <c r="E267">
        <v>5</v>
      </c>
      <c r="F267">
        <v>8</v>
      </c>
      <c r="G267">
        <v>10</v>
      </c>
      <c r="H267" s="11">
        <f>Sample[[#This Row],[C]]/Sample[[#This Row],[D]]</f>
        <v>1.6</v>
      </c>
      <c r="I267" s="11">
        <f>Sample[[#This Row],[A]]/Sample[[#This Row],[C]]</f>
        <v>1.25</v>
      </c>
      <c r="J267" s="11">
        <f>Sample[[#This Row],[D]]/Sample[[#This Row],[A]]</f>
        <v>0.5</v>
      </c>
      <c r="K267" s="11">
        <f>Sample[[#This Row],[A]]/Sample[[#This Row],[D]]</f>
        <v>2</v>
      </c>
      <c r="L267" s="11">
        <f>Sample[[#This Row],[D]]/Sample[[#This Row],[C]]</f>
        <v>0.625</v>
      </c>
      <c r="M267" s="11">
        <f>Sample[[#This Row],[C]]/Sample[[#This Row],[A]]</f>
        <v>0.8</v>
      </c>
      <c r="N267">
        <f>IF(Sample[[#This Row],[Ap]]=0,10,LOG(Sample[[#This Row],[Ap]]))</f>
        <v>0.20411998265592479</v>
      </c>
      <c r="O267">
        <f>IF(Sample[[#This Row],[Ei]]=0,10,LOG(Sample[[#This Row],[Ei]]))</f>
        <v>9.691001300805642E-2</v>
      </c>
      <c r="P267">
        <f>IF(Sample[[#This Row],[Ii]]=0,10,LOG(Sample[[#This Row],[Ii]]))</f>
        <v>-0.3010299956639812</v>
      </c>
      <c r="Q267">
        <f>Kx-Sample[[#This Row],[Xp]]</f>
        <v>-0.20411998265592479</v>
      </c>
      <c r="R267">
        <f>Ky-Sample[[#This Row],[Yp]]</f>
        <v>-1.0969100130080565</v>
      </c>
      <c r="S267">
        <f>Kz-Sample[[#This Row],[Zp]]</f>
        <v>1.3010299956639813</v>
      </c>
      <c r="T267">
        <f>Sample[[#This Row],[Kpy]]*KSc-Sample[[#This Row],[KPz]]*KSb</f>
        <v>-0.20411998265592479</v>
      </c>
      <c r="U267">
        <f>-1*(Sample[[#This Row],[KPx]]*KSc-Sample[[#This Row],[KPz]]*KSa)</f>
        <v>-0.20411998265592479</v>
      </c>
      <c r="V267">
        <f>(Sample[[#This Row],[KPx]]*$R$2-Sample[[#This Row],[Kpy]]*KSa)</f>
        <v>-0.20411998265592479</v>
      </c>
      <c r="W267">
        <f>Sample[[#This Row],[Kpy]]*KTc-Sample[[#This Row],[KPz]]*KTb</f>
        <v>2.3979400086720375</v>
      </c>
      <c r="X267">
        <f>-1*(Sample[[#This Row],[KPx]]*KTc-Sample[[#This Row],[KPz]]*KTa)</f>
        <v>2.3979400086720375</v>
      </c>
      <c r="Y267">
        <f>(Sample[[#This Row],[KPx]]*KTb-Sample[[#This Row],[Kpy]]*KTa)</f>
        <v>2.3979400086720375</v>
      </c>
      <c r="Z267">
        <f>-Sample[[#This Row],[Xp]]*a+Sample[[#This Row],[Yp]]*b+Sample[[#This Row],[Zp]]*c_</f>
        <v>-0.40823996531184958</v>
      </c>
      <c r="AA267" s="8">
        <f>-IF(Sample[[#This Row],[Column2]]&gt;0,1,-1)*SQRT(Sample[[#This Row],[KPx''i]]^2+Sample[[#This Row],[KPx''j]]^2+Sample[[#This Row],[KPx''k]]^2)/Ksmag/Scale</f>
        <v>0.24999490190638396</v>
      </c>
      <c r="AB267" s="1">
        <f>SQRT(Sample[[#This Row],[Kpy''i]]^2+Sample[[#This Row],[KPy''j]]^2+Sample[[#This Row],[KPy''k]]^2)/KTmag/Scale</f>
        <v>1.6955996410105265</v>
      </c>
    </row>
    <row r="268" spans="1:28" hidden="1" x14ac:dyDescent="0.25">
      <c r="A268" s="5">
        <v>263</v>
      </c>
      <c r="B268" s="13" t="s">
        <v>43</v>
      </c>
      <c r="C268" s="5"/>
      <c r="D268" s="5"/>
      <c r="E268">
        <v>5</v>
      </c>
      <c r="F268">
        <v>9</v>
      </c>
      <c r="G268">
        <v>6</v>
      </c>
      <c r="H268" s="11">
        <f>Sample[[#This Row],[C]]/Sample[[#This Row],[D]]</f>
        <v>1.8</v>
      </c>
      <c r="I268" s="11">
        <f>Sample[[#This Row],[A]]/Sample[[#This Row],[C]]</f>
        <v>0.66666666666666663</v>
      </c>
      <c r="J268" s="11">
        <f>Sample[[#This Row],[D]]/Sample[[#This Row],[A]]</f>
        <v>0.83333333333333337</v>
      </c>
      <c r="K268" s="11">
        <f>Sample[[#This Row],[A]]/Sample[[#This Row],[D]]</f>
        <v>1.2</v>
      </c>
      <c r="L268" s="11">
        <f>Sample[[#This Row],[D]]/Sample[[#This Row],[C]]</f>
        <v>0.55555555555555558</v>
      </c>
      <c r="M268" s="11">
        <f>Sample[[#This Row],[C]]/Sample[[#This Row],[A]]</f>
        <v>1.5</v>
      </c>
      <c r="N268">
        <f>IF(Sample[[#This Row],[Ap]]=0,10,LOG(Sample[[#This Row],[Ap]]))</f>
        <v>0.25527250510330607</v>
      </c>
      <c r="O268">
        <f>IF(Sample[[#This Row],[Ei]]=0,10,LOG(Sample[[#This Row],[Ei]]))</f>
        <v>-0.17609125905568127</v>
      </c>
      <c r="P268">
        <f>IF(Sample[[#This Row],[Ii]]=0,10,LOG(Sample[[#This Row],[Ii]]))</f>
        <v>-7.9181246047624804E-2</v>
      </c>
      <c r="Q268">
        <f>Kx-Sample[[#This Row],[Xp]]</f>
        <v>-0.25527250510330607</v>
      </c>
      <c r="R268">
        <f>Ky-Sample[[#This Row],[Yp]]</f>
        <v>-0.82390874094431876</v>
      </c>
      <c r="S268">
        <f>Kz-Sample[[#This Row],[Zp]]</f>
        <v>1.0791812460476249</v>
      </c>
      <c r="T268">
        <f>Sample[[#This Row],[Kpy]]*KSc-Sample[[#This Row],[KPz]]*KSb</f>
        <v>-0.25527250510330612</v>
      </c>
      <c r="U268">
        <f>-1*(Sample[[#This Row],[KPx]]*KSc-Sample[[#This Row],[KPz]]*KSa)</f>
        <v>-0.25527250510330607</v>
      </c>
      <c r="V268">
        <f>(Sample[[#This Row],[KPx]]*$R$2-Sample[[#This Row],[Kpy]]*KSa)</f>
        <v>-0.25527250510330607</v>
      </c>
      <c r="W268">
        <f>Sample[[#This Row],[Kpy]]*KTc-Sample[[#This Row],[KPz]]*KTb</f>
        <v>1.9030899869919438</v>
      </c>
      <c r="X268">
        <f>-1*(Sample[[#This Row],[KPx]]*KTc-Sample[[#This Row],[KPz]]*KTa)</f>
        <v>1.9030899869919438</v>
      </c>
      <c r="Y268">
        <f>(Sample[[#This Row],[KPx]]*KTb-Sample[[#This Row],[Kpy]]*KTa)</f>
        <v>1.9030899869919435</v>
      </c>
      <c r="Z268">
        <f>-Sample[[#This Row],[Xp]]*a+Sample[[#This Row],[Yp]]*b+Sample[[#This Row],[Zp]]*c_</f>
        <v>-0.51054501020661214</v>
      </c>
      <c r="AA268" s="8">
        <f>-IF(Sample[[#This Row],[Column2]]&gt;0,1,-1)*SQRT(Sample[[#This Row],[KPx''i]]^2+Sample[[#This Row],[KPx''j]]^2+Sample[[#This Row],[KPx''k]]^2)/Ksmag/Scale</f>
        <v>0.31264369143255732</v>
      </c>
      <c r="AB268" s="1">
        <f>SQRT(Sample[[#This Row],[Kpy''i]]^2+Sample[[#This Row],[KPy''j]]^2+Sample[[#This Row],[KPy''k]]^2)/KTmag/Scale</f>
        <v>1.3456878350102222</v>
      </c>
    </row>
    <row r="269" spans="1:28" hidden="1" x14ac:dyDescent="0.25">
      <c r="A269" s="5">
        <v>264</v>
      </c>
      <c r="B269" s="13" t="s">
        <v>43</v>
      </c>
      <c r="C269" s="5"/>
      <c r="D269" s="5"/>
      <c r="E269">
        <v>10</v>
      </c>
      <c r="F269">
        <v>9</v>
      </c>
      <c r="G269">
        <v>7</v>
      </c>
      <c r="H269" s="11">
        <f>Sample[[#This Row],[C]]/Sample[[#This Row],[D]]</f>
        <v>0.9</v>
      </c>
      <c r="I269" s="11">
        <f>Sample[[#This Row],[A]]/Sample[[#This Row],[C]]</f>
        <v>0.77777777777777779</v>
      </c>
      <c r="J269" s="11">
        <f>Sample[[#This Row],[D]]/Sample[[#This Row],[A]]</f>
        <v>1.4285714285714286</v>
      </c>
      <c r="K269" s="11">
        <f>Sample[[#This Row],[A]]/Sample[[#This Row],[D]]</f>
        <v>0.7</v>
      </c>
      <c r="L269" s="11">
        <f>Sample[[#This Row],[D]]/Sample[[#This Row],[C]]</f>
        <v>1.1111111111111112</v>
      </c>
      <c r="M269" s="11">
        <f>Sample[[#This Row],[C]]/Sample[[#This Row],[A]]</f>
        <v>1.2857142857142858</v>
      </c>
      <c r="N269">
        <f>IF(Sample[[#This Row],[Ap]]=0,10,LOG(Sample[[#This Row],[Ap]]))</f>
        <v>-4.5757490560675115E-2</v>
      </c>
      <c r="O269">
        <f>IF(Sample[[#This Row],[Ei]]=0,10,LOG(Sample[[#This Row],[Ei]]))</f>
        <v>-0.10914446942506803</v>
      </c>
      <c r="P269">
        <f>IF(Sample[[#This Row],[Ii]]=0,10,LOG(Sample[[#This Row],[Ii]]))</f>
        <v>0.15490195998574319</v>
      </c>
      <c r="Q269">
        <f>Kx-Sample[[#This Row],[Xp]]</f>
        <v>4.5757490560675115E-2</v>
      </c>
      <c r="R269">
        <f>Ky-Sample[[#This Row],[Yp]]</f>
        <v>-0.89085553057493194</v>
      </c>
      <c r="S269">
        <f>Kz-Sample[[#This Row],[Zp]]</f>
        <v>0.84509804001425681</v>
      </c>
      <c r="T269">
        <f>Sample[[#This Row],[Kpy]]*KSc-Sample[[#This Row],[KPz]]*KSb</f>
        <v>4.5757490560675129E-2</v>
      </c>
      <c r="U269">
        <f>-1*(Sample[[#This Row],[KPx]]*KSc-Sample[[#This Row],[KPz]]*KSa)</f>
        <v>4.5757490560675115E-2</v>
      </c>
      <c r="V269">
        <f>(Sample[[#This Row],[KPx]]*$R$2-Sample[[#This Row],[Kpy]]*KSa)</f>
        <v>4.5757490560675115E-2</v>
      </c>
      <c r="W269">
        <f>Sample[[#This Row],[Kpy]]*KTc-Sample[[#This Row],[KPz]]*KTb</f>
        <v>1.7359535705891886</v>
      </c>
      <c r="X269">
        <f>-1*(Sample[[#This Row],[KPx]]*KTc-Sample[[#This Row],[KPz]]*KTa)</f>
        <v>1.7359535705891886</v>
      </c>
      <c r="Y269">
        <f>(Sample[[#This Row],[KPx]]*KTb-Sample[[#This Row],[Kpy]]*KTa)</f>
        <v>1.7359535705891889</v>
      </c>
      <c r="Z269">
        <f>-Sample[[#This Row],[Xp]]*a+Sample[[#This Row],[Yp]]*b+Sample[[#This Row],[Zp]]*c_</f>
        <v>9.1514981121350314E-2</v>
      </c>
      <c r="AA269" s="8">
        <f>-IF(Sample[[#This Row],[Column2]]&gt;0,1,-1)*SQRT(Sample[[#This Row],[KPx''i]]^2+Sample[[#This Row],[KPx''j]]^2+Sample[[#This Row],[KPx''k]]^2)/Ksmag/Scale</f>
        <v>-5.6041251891935893E-2</v>
      </c>
      <c r="AB269" s="1">
        <f>SQRT(Sample[[#This Row],[Kpy''i]]^2+Sample[[#This Row],[KPy''j]]^2+Sample[[#This Row],[KPy''k]]^2)/KTmag/Scale</f>
        <v>1.2275045415886154</v>
      </c>
    </row>
    <row r="270" spans="1:28" hidden="1" x14ac:dyDescent="0.25">
      <c r="A270" s="5">
        <v>265</v>
      </c>
      <c r="B270" s="13" t="s">
        <v>43</v>
      </c>
      <c r="C270" s="5"/>
      <c r="D270" s="5"/>
      <c r="E270">
        <v>9</v>
      </c>
      <c r="F270">
        <v>1</v>
      </c>
      <c r="G270">
        <v>3</v>
      </c>
      <c r="H270" s="11">
        <f>Sample[[#This Row],[C]]/Sample[[#This Row],[D]]</f>
        <v>0.1111111111111111</v>
      </c>
      <c r="I270" s="11">
        <f>Sample[[#This Row],[A]]/Sample[[#This Row],[C]]</f>
        <v>3</v>
      </c>
      <c r="J270" s="11">
        <f>Sample[[#This Row],[D]]/Sample[[#This Row],[A]]</f>
        <v>3</v>
      </c>
      <c r="K270" s="11">
        <f>Sample[[#This Row],[A]]/Sample[[#This Row],[D]]</f>
        <v>0.33333333333333331</v>
      </c>
      <c r="L270" s="11">
        <f>Sample[[#This Row],[D]]/Sample[[#This Row],[C]]</f>
        <v>9</v>
      </c>
      <c r="M270" s="11">
        <f>Sample[[#This Row],[C]]/Sample[[#This Row],[A]]</f>
        <v>0.33333333333333331</v>
      </c>
      <c r="N270">
        <f>IF(Sample[[#This Row],[Ap]]=0,10,LOG(Sample[[#This Row],[Ap]]))</f>
        <v>-0.95424250943932487</v>
      </c>
      <c r="O270">
        <f>IF(Sample[[#This Row],[Ei]]=0,10,LOG(Sample[[#This Row],[Ei]]))</f>
        <v>0.47712125471966244</v>
      </c>
      <c r="P270">
        <f>IF(Sample[[#This Row],[Ii]]=0,10,LOG(Sample[[#This Row],[Ii]]))</f>
        <v>0.47712125471966244</v>
      </c>
      <c r="Q270">
        <f>Kx-Sample[[#This Row],[Xp]]</f>
        <v>0.95424250943932487</v>
      </c>
      <c r="R270">
        <f>Ky-Sample[[#This Row],[Yp]]</f>
        <v>-1.4771212547196624</v>
      </c>
      <c r="S270">
        <f>Kz-Sample[[#This Row],[Zp]]</f>
        <v>0.52287874528033762</v>
      </c>
      <c r="T270">
        <f>Sample[[#This Row],[Kpy]]*KSc-Sample[[#This Row],[KPz]]*KSb</f>
        <v>0.95424250943932476</v>
      </c>
      <c r="U270">
        <f>-1*(Sample[[#This Row],[KPx]]*KSc-Sample[[#This Row],[KPz]]*KSa)</f>
        <v>0.95424250943932487</v>
      </c>
      <c r="V270">
        <f>(Sample[[#This Row],[KPx]]*$R$2-Sample[[#This Row],[Kpy]]*KSa)</f>
        <v>0.95424250943932487</v>
      </c>
      <c r="W270">
        <f>Sample[[#This Row],[Kpy]]*KTc-Sample[[#This Row],[KPz]]*KTb</f>
        <v>2</v>
      </c>
      <c r="X270">
        <f>-1*(Sample[[#This Row],[KPx]]*KTc-Sample[[#This Row],[KPz]]*KTa)</f>
        <v>2</v>
      </c>
      <c r="Y270">
        <f>(Sample[[#This Row],[KPx]]*KTb-Sample[[#This Row],[Kpy]]*KTa)</f>
        <v>2</v>
      </c>
      <c r="Z270">
        <f>-Sample[[#This Row],[Xp]]*a+Sample[[#This Row],[Yp]]*b+Sample[[#This Row],[Zp]]*c_</f>
        <v>1.9084850188786497</v>
      </c>
      <c r="AA270" s="8">
        <f>-IF(Sample[[#This Row],[Column2]]&gt;0,1,-1)*SQRT(Sample[[#This Row],[KPx''i]]^2+Sample[[#This Row],[KPx''j]]^2+Sample[[#This Row],[KPx''k]]^2)/Ksmag/Scale</f>
        <v>-1.1687036194996532</v>
      </c>
      <c r="AB270" s="1">
        <f>SQRT(Sample[[#This Row],[Kpy''i]]^2+Sample[[#This Row],[KPy''j]]^2+Sample[[#This Row],[KPy''k]]^2)/KTmag/Scale</f>
        <v>1.4142135623730951</v>
      </c>
    </row>
    <row r="271" spans="1:28" hidden="1" x14ac:dyDescent="0.25">
      <c r="A271" s="5">
        <v>266</v>
      </c>
      <c r="B271" s="13" t="s">
        <v>43</v>
      </c>
      <c r="C271" s="5"/>
      <c r="D271" s="5"/>
      <c r="E271">
        <v>7</v>
      </c>
      <c r="F271">
        <v>6</v>
      </c>
      <c r="G271">
        <v>7</v>
      </c>
      <c r="H271" s="11">
        <f>Sample[[#This Row],[C]]/Sample[[#This Row],[D]]</f>
        <v>0.8571428571428571</v>
      </c>
      <c r="I271" s="11">
        <f>Sample[[#This Row],[A]]/Sample[[#This Row],[C]]</f>
        <v>1.1666666666666667</v>
      </c>
      <c r="J271" s="11">
        <f>Sample[[#This Row],[D]]/Sample[[#This Row],[A]]</f>
        <v>1</v>
      </c>
      <c r="K271" s="11">
        <f>Sample[[#This Row],[A]]/Sample[[#This Row],[D]]</f>
        <v>1</v>
      </c>
      <c r="L271" s="11">
        <f>Sample[[#This Row],[D]]/Sample[[#This Row],[C]]</f>
        <v>1.1666666666666667</v>
      </c>
      <c r="M271" s="11">
        <f>Sample[[#This Row],[C]]/Sample[[#This Row],[A]]</f>
        <v>0.8571428571428571</v>
      </c>
      <c r="N271">
        <f>IF(Sample[[#This Row],[Ap]]=0,10,LOG(Sample[[#This Row],[Ap]]))</f>
        <v>-6.6946789630613221E-2</v>
      </c>
      <c r="O271">
        <f>IF(Sample[[#This Row],[Ei]]=0,10,LOG(Sample[[#This Row],[Ei]]))</f>
        <v>6.6946789630613221E-2</v>
      </c>
      <c r="P271">
        <f>IF(Sample[[#This Row],[Ii]]=0,10,LOG(Sample[[#This Row],[Ii]]))</f>
        <v>0</v>
      </c>
      <c r="Q271">
        <f>Kx-Sample[[#This Row],[Xp]]</f>
        <v>6.6946789630613221E-2</v>
      </c>
      <c r="R271">
        <f>Ky-Sample[[#This Row],[Yp]]</f>
        <v>-1.0669467896306133</v>
      </c>
      <c r="S271">
        <f>Kz-Sample[[#This Row],[Zp]]</f>
        <v>1</v>
      </c>
      <c r="T271">
        <f>Sample[[#This Row],[Kpy]]*KSc-Sample[[#This Row],[KPz]]*KSb</f>
        <v>6.694678963061329E-2</v>
      </c>
      <c r="U271">
        <f>-1*(Sample[[#This Row],[KPx]]*KSc-Sample[[#This Row],[KPz]]*KSa)</f>
        <v>6.6946789630613221E-2</v>
      </c>
      <c r="V271">
        <f>(Sample[[#This Row],[KPx]]*$R$2-Sample[[#This Row],[Kpy]]*KSa)</f>
        <v>6.6946789630613221E-2</v>
      </c>
      <c r="W271">
        <f>Sample[[#This Row],[Kpy]]*KTc-Sample[[#This Row],[KPz]]*KTb</f>
        <v>2.0669467896306131</v>
      </c>
      <c r="X271">
        <f>-1*(Sample[[#This Row],[KPx]]*KTc-Sample[[#This Row],[KPz]]*KTa)</f>
        <v>2.0669467896306131</v>
      </c>
      <c r="Y271">
        <f>(Sample[[#This Row],[KPx]]*KTb-Sample[[#This Row],[Kpy]]*KTa)</f>
        <v>2.0669467896306135</v>
      </c>
      <c r="Z271">
        <f>-Sample[[#This Row],[Xp]]*a+Sample[[#This Row],[Yp]]*b+Sample[[#This Row],[Zp]]*c_</f>
        <v>0.13389357926122644</v>
      </c>
      <c r="AA271" s="8">
        <f>-IF(Sample[[#This Row],[Column2]]&gt;0,1,-1)*SQRT(Sample[[#This Row],[KPx''i]]^2+Sample[[#This Row],[KPx''j]]^2+Sample[[#This Row],[KPx''k]]^2)/Ksmag/Scale</f>
        <v>-8.1992737256225176E-2</v>
      </c>
      <c r="AB271" s="1">
        <f>SQRT(Sample[[#This Row],[Kpy''i]]^2+Sample[[#This Row],[KPy''j]]^2+Sample[[#This Row],[KPy''k]]^2)/KTmag/Scale</f>
        <v>1.461552091299571</v>
      </c>
    </row>
    <row r="272" spans="1:28" hidden="1" x14ac:dyDescent="0.25">
      <c r="A272" s="5">
        <v>267</v>
      </c>
      <c r="B272" s="13" t="s">
        <v>43</v>
      </c>
      <c r="C272" s="5"/>
      <c r="D272" s="5"/>
      <c r="E272">
        <v>4</v>
      </c>
      <c r="F272">
        <v>1</v>
      </c>
      <c r="G272">
        <v>9</v>
      </c>
      <c r="H272" s="11">
        <f>Sample[[#This Row],[C]]/Sample[[#This Row],[D]]</f>
        <v>0.25</v>
      </c>
      <c r="I272" s="11">
        <f>Sample[[#This Row],[A]]/Sample[[#This Row],[C]]</f>
        <v>9</v>
      </c>
      <c r="J272" s="11">
        <f>Sample[[#This Row],[D]]/Sample[[#This Row],[A]]</f>
        <v>0.44444444444444442</v>
      </c>
      <c r="K272" s="11">
        <f>Sample[[#This Row],[A]]/Sample[[#This Row],[D]]</f>
        <v>2.25</v>
      </c>
      <c r="L272" s="11">
        <f>Sample[[#This Row],[D]]/Sample[[#This Row],[C]]</f>
        <v>4</v>
      </c>
      <c r="M272" s="11">
        <f>Sample[[#This Row],[C]]/Sample[[#This Row],[A]]</f>
        <v>0.1111111111111111</v>
      </c>
      <c r="N272">
        <f>IF(Sample[[#This Row],[Ap]]=0,10,LOG(Sample[[#This Row],[Ap]]))</f>
        <v>-0.6020599913279624</v>
      </c>
      <c r="O272">
        <f>IF(Sample[[#This Row],[Ei]]=0,10,LOG(Sample[[#This Row],[Ei]]))</f>
        <v>0.95424250943932487</v>
      </c>
      <c r="P272">
        <f>IF(Sample[[#This Row],[Ii]]=0,10,LOG(Sample[[#This Row],[Ii]]))</f>
        <v>-0.35218251811136253</v>
      </c>
      <c r="Q272">
        <f>Kx-Sample[[#This Row],[Xp]]</f>
        <v>0.6020599913279624</v>
      </c>
      <c r="R272">
        <f>Ky-Sample[[#This Row],[Yp]]</f>
        <v>-1.9542425094393248</v>
      </c>
      <c r="S272">
        <f>Kz-Sample[[#This Row],[Zp]]</f>
        <v>1.3521825181113625</v>
      </c>
      <c r="T272">
        <f>Sample[[#This Row],[Kpy]]*KSc-Sample[[#This Row],[KPz]]*KSb</f>
        <v>0.60205999132796229</v>
      </c>
      <c r="U272">
        <f>-1*(Sample[[#This Row],[KPx]]*KSc-Sample[[#This Row],[KPz]]*KSa)</f>
        <v>0.6020599913279624</v>
      </c>
      <c r="V272">
        <f>(Sample[[#This Row],[KPx]]*$R$2-Sample[[#This Row],[Kpy]]*KSa)</f>
        <v>0.6020599913279624</v>
      </c>
      <c r="W272">
        <f>Sample[[#This Row],[Kpy]]*KTc-Sample[[#This Row],[KPz]]*KTb</f>
        <v>3.306425027550687</v>
      </c>
      <c r="X272">
        <f>-1*(Sample[[#This Row],[KPx]]*KTc-Sample[[#This Row],[KPz]]*KTa)</f>
        <v>3.3064250275506875</v>
      </c>
      <c r="Y272">
        <f>(Sample[[#This Row],[KPx]]*KTb-Sample[[#This Row],[Kpy]]*KTa)</f>
        <v>3.306425027550687</v>
      </c>
      <c r="Z272">
        <f>-Sample[[#This Row],[Xp]]*a+Sample[[#This Row],[Yp]]*b+Sample[[#This Row],[Zp]]*c_</f>
        <v>1.2041199826559246</v>
      </c>
      <c r="AA272" s="8">
        <f>-IF(Sample[[#This Row],[Column2]]&gt;0,1,-1)*SQRT(Sample[[#This Row],[KPx''i]]^2+Sample[[#This Row],[KPx''j]]^2+Sample[[#This Row],[KPx''k]]^2)/Ksmag/Scale</f>
        <v>-0.73736988664898651</v>
      </c>
      <c r="AB272" s="1">
        <f>SQRT(Sample[[#This Row],[Kpy''i]]^2+Sample[[#This Row],[KPy''j]]^2+Sample[[#This Row],[KPy''k]]^2)/KTmag/Scale</f>
        <v>2.3379955584660084</v>
      </c>
    </row>
    <row r="273" spans="1:28" hidden="1" x14ac:dyDescent="0.25">
      <c r="A273" s="5">
        <v>268</v>
      </c>
      <c r="B273" s="13" t="s">
        <v>43</v>
      </c>
      <c r="C273" s="5"/>
      <c r="D273" s="5"/>
      <c r="E273">
        <v>6</v>
      </c>
      <c r="F273">
        <v>5</v>
      </c>
      <c r="G273">
        <v>5</v>
      </c>
      <c r="H273" s="11">
        <f>Sample[[#This Row],[C]]/Sample[[#This Row],[D]]</f>
        <v>0.83333333333333337</v>
      </c>
      <c r="I273" s="11">
        <f>Sample[[#This Row],[A]]/Sample[[#This Row],[C]]</f>
        <v>1</v>
      </c>
      <c r="J273" s="11">
        <f>Sample[[#This Row],[D]]/Sample[[#This Row],[A]]</f>
        <v>1.2</v>
      </c>
      <c r="K273" s="11">
        <f>Sample[[#This Row],[A]]/Sample[[#This Row],[D]]</f>
        <v>0.83333333333333337</v>
      </c>
      <c r="L273" s="11">
        <f>Sample[[#This Row],[D]]/Sample[[#This Row],[C]]</f>
        <v>1.2</v>
      </c>
      <c r="M273" s="11">
        <f>Sample[[#This Row],[C]]/Sample[[#This Row],[A]]</f>
        <v>1</v>
      </c>
      <c r="N273">
        <f>IF(Sample[[#This Row],[Ap]]=0,10,LOG(Sample[[#This Row],[Ap]]))</f>
        <v>-7.9181246047624804E-2</v>
      </c>
      <c r="O273">
        <f>IF(Sample[[#This Row],[Ei]]=0,10,LOG(Sample[[#This Row],[Ei]]))</f>
        <v>0</v>
      </c>
      <c r="P273">
        <f>IF(Sample[[#This Row],[Ii]]=0,10,LOG(Sample[[#This Row],[Ii]]))</f>
        <v>7.9181246047624818E-2</v>
      </c>
      <c r="Q273">
        <f>Kx-Sample[[#This Row],[Xp]]</f>
        <v>7.9181246047624804E-2</v>
      </c>
      <c r="R273">
        <f>Ky-Sample[[#This Row],[Yp]]</f>
        <v>-1</v>
      </c>
      <c r="S273">
        <f>Kz-Sample[[#This Row],[Zp]]</f>
        <v>0.92081875395237522</v>
      </c>
      <c r="T273">
        <f>Sample[[#This Row],[Kpy]]*KSc-Sample[[#This Row],[KPz]]*KSb</f>
        <v>7.9181246047624776E-2</v>
      </c>
      <c r="U273">
        <f>-1*(Sample[[#This Row],[KPx]]*KSc-Sample[[#This Row],[KPz]]*KSa)</f>
        <v>7.9181246047624804E-2</v>
      </c>
      <c r="V273">
        <f>(Sample[[#This Row],[KPx]]*$R$2-Sample[[#This Row],[Kpy]]*KSa)</f>
        <v>7.9181246047624804E-2</v>
      </c>
      <c r="W273">
        <f>Sample[[#This Row],[Kpy]]*KTc-Sample[[#This Row],[KPz]]*KTb</f>
        <v>1.9208187539523753</v>
      </c>
      <c r="X273">
        <f>-1*(Sample[[#This Row],[KPx]]*KTc-Sample[[#This Row],[KPz]]*KTa)</f>
        <v>1.9208187539523753</v>
      </c>
      <c r="Y273">
        <f>(Sample[[#This Row],[KPx]]*KTb-Sample[[#This Row],[Kpy]]*KTa)</f>
        <v>1.9208187539523751</v>
      </c>
      <c r="Z273">
        <f>-Sample[[#This Row],[Xp]]*a+Sample[[#This Row],[Yp]]*b+Sample[[#This Row],[Zp]]*c_</f>
        <v>0.15836249209524964</v>
      </c>
      <c r="AA273" s="8">
        <f>-IF(Sample[[#This Row],[Column2]]&gt;0,1,-1)*SQRT(Sample[[#This Row],[KPx''i]]^2+Sample[[#This Row],[KPx''j]]^2+Sample[[#This Row],[KPx''k]]^2)/Ksmag/Scale</f>
        <v>-9.6976825007224002E-2</v>
      </c>
      <c r="AB273" s="1">
        <f>SQRT(Sample[[#This Row],[Kpy''i]]^2+Sample[[#This Row],[KPy''j]]^2+Sample[[#This Row],[KPy''k]]^2)/KTmag/Scale</f>
        <v>1.3582239663500193</v>
      </c>
    </row>
    <row r="274" spans="1:28" hidden="1" x14ac:dyDescent="0.25">
      <c r="A274" s="5">
        <v>269</v>
      </c>
      <c r="B274" s="13" t="s">
        <v>43</v>
      </c>
      <c r="C274" s="5"/>
      <c r="D274" s="5"/>
      <c r="E274">
        <v>3</v>
      </c>
      <c r="F274">
        <v>9</v>
      </c>
      <c r="G274">
        <v>1</v>
      </c>
      <c r="H274" s="11">
        <f>Sample[[#This Row],[C]]/Sample[[#This Row],[D]]</f>
        <v>3</v>
      </c>
      <c r="I274" s="11">
        <f>Sample[[#This Row],[A]]/Sample[[#This Row],[C]]</f>
        <v>0.1111111111111111</v>
      </c>
      <c r="J274" s="11">
        <f>Sample[[#This Row],[D]]/Sample[[#This Row],[A]]</f>
        <v>3</v>
      </c>
      <c r="K274" s="11">
        <f>Sample[[#This Row],[A]]/Sample[[#This Row],[D]]</f>
        <v>0.33333333333333331</v>
      </c>
      <c r="L274" s="11">
        <f>Sample[[#This Row],[D]]/Sample[[#This Row],[C]]</f>
        <v>0.33333333333333331</v>
      </c>
      <c r="M274" s="11">
        <f>Sample[[#This Row],[C]]/Sample[[#This Row],[A]]</f>
        <v>9</v>
      </c>
      <c r="N274">
        <f>IF(Sample[[#This Row],[Ap]]=0,10,LOG(Sample[[#This Row],[Ap]]))</f>
        <v>0.47712125471966244</v>
      </c>
      <c r="O274">
        <f>IF(Sample[[#This Row],[Ei]]=0,10,LOG(Sample[[#This Row],[Ei]]))</f>
        <v>-0.95424250943932487</v>
      </c>
      <c r="P274">
        <f>IF(Sample[[#This Row],[Ii]]=0,10,LOG(Sample[[#This Row],[Ii]]))</f>
        <v>0.47712125471966244</v>
      </c>
      <c r="Q274">
        <f>Kx-Sample[[#This Row],[Xp]]</f>
        <v>-0.47712125471966244</v>
      </c>
      <c r="R274">
        <f>Ky-Sample[[#This Row],[Yp]]</f>
        <v>-4.5757490560675129E-2</v>
      </c>
      <c r="S274">
        <f>Kz-Sample[[#This Row],[Zp]]</f>
        <v>0.52287874528033762</v>
      </c>
      <c r="T274">
        <f>Sample[[#This Row],[Kpy]]*KSc-Sample[[#This Row],[KPz]]*KSb</f>
        <v>-0.47712125471966249</v>
      </c>
      <c r="U274">
        <f>-1*(Sample[[#This Row],[KPx]]*KSc-Sample[[#This Row],[KPz]]*KSa)</f>
        <v>-0.47712125471966244</v>
      </c>
      <c r="V274">
        <f>(Sample[[#This Row],[KPx]]*$R$2-Sample[[#This Row],[Kpy]]*KSa)</f>
        <v>-0.47712125471966244</v>
      </c>
      <c r="W274">
        <f>Sample[[#This Row],[Kpy]]*KTc-Sample[[#This Row],[KPz]]*KTb</f>
        <v>0.56863623584101275</v>
      </c>
      <c r="X274">
        <f>-1*(Sample[[#This Row],[KPx]]*KTc-Sample[[#This Row],[KPz]]*KTa)</f>
        <v>0.56863623584101286</v>
      </c>
      <c r="Y274">
        <f>(Sample[[#This Row],[KPx]]*KTb-Sample[[#This Row],[Kpy]]*KTa)</f>
        <v>0.56863623584101264</v>
      </c>
      <c r="Z274">
        <f>-Sample[[#This Row],[Xp]]*a+Sample[[#This Row],[Yp]]*b+Sample[[#This Row],[Zp]]*c_</f>
        <v>-0.95424250943932487</v>
      </c>
      <c r="AA274" s="8">
        <f>-IF(Sample[[#This Row],[Column2]]&gt;0,1,-1)*SQRT(Sample[[#This Row],[KPx''i]]^2+Sample[[#This Row],[KPx''j]]^2+Sample[[#This Row],[KPx''k]]^2)/Ksmag/Scale</f>
        <v>0.58435180974982659</v>
      </c>
      <c r="AB274" s="1">
        <f>SQRT(Sample[[#This Row],[Kpy''i]]^2+Sample[[#This Row],[KPy''j]]^2+Sample[[#This Row],[KPy''k]]^2)/KTmag/Scale</f>
        <v>0.4020865383915731</v>
      </c>
    </row>
    <row r="275" spans="1:28" hidden="1" x14ac:dyDescent="0.25">
      <c r="A275" s="5">
        <v>270</v>
      </c>
      <c r="B275" s="13" t="s">
        <v>43</v>
      </c>
      <c r="C275" s="5"/>
      <c r="D275" s="5"/>
      <c r="E275">
        <v>3</v>
      </c>
      <c r="F275">
        <v>7</v>
      </c>
      <c r="G275">
        <v>1</v>
      </c>
      <c r="H275" s="11">
        <f>Sample[[#This Row],[C]]/Sample[[#This Row],[D]]</f>
        <v>2.3333333333333335</v>
      </c>
      <c r="I275" s="11">
        <f>Sample[[#This Row],[A]]/Sample[[#This Row],[C]]</f>
        <v>0.14285714285714285</v>
      </c>
      <c r="J275" s="11">
        <f>Sample[[#This Row],[D]]/Sample[[#This Row],[A]]</f>
        <v>3</v>
      </c>
      <c r="K275" s="11">
        <f>Sample[[#This Row],[A]]/Sample[[#This Row],[D]]</f>
        <v>0.33333333333333331</v>
      </c>
      <c r="L275" s="11">
        <f>Sample[[#This Row],[D]]/Sample[[#This Row],[C]]</f>
        <v>0.42857142857142855</v>
      </c>
      <c r="M275" s="11">
        <f>Sample[[#This Row],[C]]/Sample[[#This Row],[A]]</f>
        <v>7</v>
      </c>
      <c r="N275">
        <f>IF(Sample[[#This Row],[Ap]]=0,10,LOG(Sample[[#This Row],[Ap]]))</f>
        <v>0.36797678529459443</v>
      </c>
      <c r="O275">
        <f>IF(Sample[[#This Row],[Ei]]=0,10,LOG(Sample[[#This Row],[Ei]]))</f>
        <v>-0.84509804001425681</v>
      </c>
      <c r="P275">
        <f>IF(Sample[[#This Row],[Ii]]=0,10,LOG(Sample[[#This Row],[Ii]]))</f>
        <v>0.47712125471966244</v>
      </c>
      <c r="Q275">
        <f>Kx-Sample[[#This Row],[Xp]]</f>
        <v>-0.36797678529459443</v>
      </c>
      <c r="R275">
        <f>Ky-Sample[[#This Row],[Yp]]</f>
        <v>-0.15490195998574319</v>
      </c>
      <c r="S275">
        <f>Kz-Sample[[#This Row],[Zp]]</f>
        <v>0.52287874528033762</v>
      </c>
      <c r="T275">
        <f>Sample[[#This Row],[Kpy]]*KSc-Sample[[#This Row],[KPz]]*KSb</f>
        <v>-0.36797678529459443</v>
      </c>
      <c r="U275">
        <f>-1*(Sample[[#This Row],[KPx]]*KSc-Sample[[#This Row],[KPz]]*KSa)</f>
        <v>-0.36797678529459443</v>
      </c>
      <c r="V275">
        <f>(Sample[[#This Row],[KPx]]*$R$2-Sample[[#This Row],[Kpy]]*KSa)</f>
        <v>-0.36797678529459443</v>
      </c>
      <c r="W275">
        <f>Sample[[#This Row],[Kpy]]*KTc-Sample[[#This Row],[KPz]]*KTb</f>
        <v>0.67778070526608081</v>
      </c>
      <c r="X275">
        <f>-1*(Sample[[#This Row],[KPx]]*KTc-Sample[[#This Row],[KPz]]*KTa)</f>
        <v>0.67778070526608081</v>
      </c>
      <c r="Y275">
        <f>(Sample[[#This Row],[KPx]]*KTb-Sample[[#This Row],[Kpy]]*KTa)</f>
        <v>0.67778070526608081</v>
      </c>
      <c r="Z275">
        <f>-Sample[[#This Row],[Xp]]*a+Sample[[#This Row],[Yp]]*b+Sample[[#This Row],[Zp]]*c_</f>
        <v>-0.73595357058918875</v>
      </c>
      <c r="AA275" s="8">
        <f>-IF(Sample[[#This Row],[Column2]]&gt;0,1,-1)*SQRT(Sample[[#This Row],[KPx''i]]^2+Sample[[#This Row],[KPx''j]]^2+Sample[[#This Row],[KPx''k]]^2)/Ksmag/Scale</f>
        <v>0.45067768058071839</v>
      </c>
      <c r="AB275" s="1">
        <f>SQRT(Sample[[#This Row],[Kpy''i]]^2+Sample[[#This Row],[KPy''j]]^2+Sample[[#This Row],[KPy''k]]^2)/KTmag/Scale</f>
        <v>0.4792633328510465</v>
      </c>
    </row>
    <row r="276" spans="1:28" hidden="1" x14ac:dyDescent="0.25">
      <c r="A276" s="5">
        <v>271</v>
      </c>
      <c r="B276" s="13" t="s">
        <v>43</v>
      </c>
      <c r="C276" s="5"/>
      <c r="D276" s="5"/>
      <c r="E276">
        <v>6</v>
      </c>
      <c r="F276">
        <v>4</v>
      </c>
      <c r="G276">
        <v>5</v>
      </c>
      <c r="H276" s="11">
        <f>Sample[[#This Row],[C]]/Sample[[#This Row],[D]]</f>
        <v>0.66666666666666663</v>
      </c>
      <c r="I276" s="11">
        <f>Sample[[#This Row],[A]]/Sample[[#This Row],[C]]</f>
        <v>1.25</v>
      </c>
      <c r="J276" s="11">
        <f>Sample[[#This Row],[D]]/Sample[[#This Row],[A]]</f>
        <v>1.2</v>
      </c>
      <c r="K276" s="11">
        <f>Sample[[#This Row],[A]]/Sample[[#This Row],[D]]</f>
        <v>0.83333333333333337</v>
      </c>
      <c r="L276" s="11">
        <f>Sample[[#This Row],[D]]/Sample[[#This Row],[C]]</f>
        <v>1.5</v>
      </c>
      <c r="M276" s="11">
        <f>Sample[[#This Row],[C]]/Sample[[#This Row],[A]]</f>
        <v>0.8</v>
      </c>
      <c r="N276">
        <f>IF(Sample[[#This Row],[Ap]]=0,10,LOG(Sample[[#This Row],[Ap]]))</f>
        <v>-0.17609125905568127</v>
      </c>
      <c r="O276">
        <f>IF(Sample[[#This Row],[Ei]]=0,10,LOG(Sample[[#This Row],[Ei]]))</f>
        <v>9.691001300805642E-2</v>
      </c>
      <c r="P276">
        <f>IF(Sample[[#This Row],[Ii]]=0,10,LOG(Sample[[#This Row],[Ii]]))</f>
        <v>7.9181246047624818E-2</v>
      </c>
      <c r="Q276">
        <f>Kx-Sample[[#This Row],[Xp]]</f>
        <v>0.17609125905568127</v>
      </c>
      <c r="R276">
        <f>Ky-Sample[[#This Row],[Yp]]</f>
        <v>-1.0969100130080565</v>
      </c>
      <c r="S276">
        <f>Kz-Sample[[#This Row],[Zp]]</f>
        <v>0.92081875395237522</v>
      </c>
      <c r="T276">
        <f>Sample[[#This Row],[Kpy]]*KSc-Sample[[#This Row],[KPz]]*KSb</f>
        <v>0.17609125905568124</v>
      </c>
      <c r="U276">
        <f>-1*(Sample[[#This Row],[KPx]]*KSc-Sample[[#This Row],[KPz]]*KSa)</f>
        <v>0.17609125905568127</v>
      </c>
      <c r="V276">
        <f>(Sample[[#This Row],[KPx]]*$R$2-Sample[[#This Row],[Kpy]]*KSa)</f>
        <v>0.17609125905568127</v>
      </c>
      <c r="W276">
        <f>Sample[[#This Row],[Kpy]]*KTc-Sample[[#This Row],[KPz]]*KTb</f>
        <v>2.0177287669604316</v>
      </c>
      <c r="X276">
        <f>-1*(Sample[[#This Row],[KPx]]*KTc-Sample[[#This Row],[KPz]]*KTa)</f>
        <v>2.0177287669604316</v>
      </c>
      <c r="Y276">
        <f>(Sample[[#This Row],[KPx]]*KTb-Sample[[#This Row],[Kpy]]*KTa)</f>
        <v>2.0177287669604316</v>
      </c>
      <c r="Z276">
        <f>-Sample[[#This Row],[Xp]]*a+Sample[[#This Row],[Yp]]*b+Sample[[#This Row],[Zp]]*c_</f>
        <v>0.35218251811136247</v>
      </c>
      <c r="AA276" s="8">
        <f>-IF(Sample[[#This Row],[Column2]]&gt;0,1,-1)*SQRT(Sample[[#This Row],[KPx''i]]^2+Sample[[#This Row],[KPx''j]]^2+Sample[[#This Row],[KPx''k]]^2)/Ksmag/Scale</f>
        <v>-0.21566686642533334</v>
      </c>
      <c r="AB276" s="1">
        <f>SQRT(Sample[[#This Row],[Kpy''i]]^2+Sample[[#This Row],[KPy''j]]^2+Sample[[#This Row],[KPy''k]]^2)/KTmag/Scale</f>
        <v>1.4267496937128925</v>
      </c>
    </row>
    <row r="277" spans="1:28" hidden="1" x14ac:dyDescent="0.25">
      <c r="A277" s="5">
        <v>272</v>
      </c>
      <c r="B277" s="13" t="s">
        <v>43</v>
      </c>
      <c r="C277" s="5"/>
      <c r="D277" s="5"/>
      <c r="E277">
        <v>8</v>
      </c>
      <c r="F277">
        <v>7</v>
      </c>
      <c r="G277">
        <v>5</v>
      </c>
      <c r="H277" s="11">
        <f>Sample[[#This Row],[C]]/Sample[[#This Row],[D]]</f>
        <v>0.875</v>
      </c>
      <c r="I277" s="11">
        <f>Sample[[#This Row],[A]]/Sample[[#This Row],[C]]</f>
        <v>0.7142857142857143</v>
      </c>
      <c r="J277" s="11">
        <f>Sample[[#This Row],[D]]/Sample[[#This Row],[A]]</f>
        <v>1.6</v>
      </c>
      <c r="K277" s="11">
        <f>Sample[[#This Row],[A]]/Sample[[#This Row],[D]]</f>
        <v>0.625</v>
      </c>
      <c r="L277" s="11">
        <f>Sample[[#This Row],[D]]/Sample[[#This Row],[C]]</f>
        <v>1.1428571428571428</v>
      </c>
      <c r="M277" s="11">
        <f>Sample[[#This Row],[C]]/Sample[[#This Row],[A]]</f>
        <v>1.4</v>
      </c>
      <c r="N277">
        <f>IF(Sample[[#This Row],[Ap]]=0,10,LOG(Sample[[#This Row],[Ap]]))</f>
        <v>-5.7991946977686754E-2</v>
      </c>
      <c r="O277">
        <f>IF(Sample[[#This Row],[Ei]]=0,10,LOG(Sample[[#This Row],[Ei]]))</f>
        <v>-0.14612803567823801</v>
      </c>
      <c r="P277">
        <f>IF(Sample[[#This Row],[Ii]]=0,10,LOG(Sample[[#This Row],[Ii]]))</f>
        <v>0.20411998265592479</v>
      </c>
      <c r="Q277">
        <f>Kx-Sample[[#This Row],[Xp]]</f>
        <v>5.7991946977686754E-2</v>
      </c>
      <c r="R277">
        <f>Ky-Sample[[#This Row],[Yp]]</f>
        <v>-0.85387196432176204</v>
      </c>
      <c r="S277">
        <f>Kz-Sample[[#This Row],[Zp]]</f>
        <v>0.79588001734407521</v>
      </c>
      <c r="T277">
        <f>Sample[[#This Row],[Kpy]]*KSc-Sample[[#This Row],[KPz]]*KSb</f>
        <v>5.7991946977686837E-2</v>
      </c>
      <c r="U277">
        <f>-1*(Sample[[#This Row],[KPx]]*KSc-Sample[[#This Row],[KPz]]*KSa)</f>
        <v>5.7991946977686754E-2</v>
      </c>
      <c r="V277">
        <f>(Sample[[#This Row],[KPx]]*$R$2-Sample[[#This Row],[Kpy]]*KSa)</f>
        <v>5.7991946977686754E-2</v>
      </c>
      <c r="W277">
        <f>Sample[[#This Row],[Kpy]]*KTc-Sample[[#This Row],[KPz]]*KTb</f>
        <v>1.6497519816658373</v>
      </c>
      <c r="X277">
        <f>-1*(Sample[[#This Row],[KPx]]*KTc-Sample[[#This Row],[KPz]]*KTa)</f>
        <v>1.6497519816658373</v>
      </c>
      <c r="Y277">
        <f>(Sample[[#This Row],[KPx]]*KTb-Sample[[#This Row],[Kpy]]*KTa)</f>
        <v>1.6497519816658373</v>
      </c>
      <c r="Z277">
        <f>-Sample[[#This Row],[Xp]]*a+Sample[[#This Row],[Yp]]*b+Sample[[#This Row],[Zp]]*c_</f>
        <v>0.11598389395537356</v>
      </c>
      <c r="AA277" s="8">
        <f>-IF(Sample[[#This Row],[Column2]]&gt;0,1,-1)*SQRT(Sample[[#This Row],[KPx''i]]^2+Sample[[#This Row],[KPx''j]]^2+Sample[[#This Row],[KPx''k]]^2)/Ksmag/Scale</f>
        <v>-7.1025339642934837E-2</v>
      </c>
      <c r="AB277" s="1">
        <f>SQRT(Sample[[#This Row],[Kpy''i]]^2+Sample[[#This Row],[KPy''j]]^2+Sample[[#This Row],[KPy''k]]^2)/KTmag/Scale</f>
        <v>1.1665508135118585</v>
      </c>
    </row>
    <row r="278" spans="1:28" hidden="1" x14ac:dyDescent="0.25">
      <c r="A278" s="5">
        <v>273</v>
      </c>
      <c r="B278" s="13" t="s">
        <v>43</v>
      </c>
      <c r="C278" s="5"/>
      <c r="D278" s="5"/>
      <c r="E278">
        <v>10</v>
      </c>
      <c r="F278">
        <v>9</v>
      </c>
      <c r="G278">
        <v>9</v>
      </c>
      <c r="H278" s="11">
        <f>Sample[[#This Row],[C]]/Sample[[#This Row],[D]]</f>
        <v>0.9</v>
      </c>
      <c r="I278" s="11">
        <f>Sample[[#This Row],[A]]/Sample[[#This Row],[C]]</f>
        <v>1</v>
      </c>
      <c r="J278" s="11">
        <f>Sample[[#This Row],[D]]/Sample[[#This Row],[A]]</f>
        <v>1.1111111111111112</v>
      </c>
      <c r="K278" s="11">
        <f>Sample[[#This Row],[A]]/Sample[[#This Row],[D]]</f>
        <v>0.9</v>
      </c>
      <c r="L278" s="11">
        <f>Sample[[#This Row],[D]]/Sample[[#This Row],[C]]</f>
        <v>1.1111111111111112</v>
      </c>
      <c r="M278" s="11">
        <f>Sample[[#This Row],[C]]/Sample[[#This Row],[A]]</f>
        <v>1</v>
      </c>
      <c r="N278">
        <f>IF(Sample[[#This Row],[Ap]]=0,10,LOG(Sample[[#This Row],[Ap]]))</f>
        <v>-4.5757490560675115E-2</v>
      </c>
      <c r="O278">
        <f>IF(Sample[[#This Row],[Ei]]=0,10,LOG(Sample[[#This Row],[Ei]]))</f>
        <v>0</v>
      </c>
      <c r="P278">
        <f>IF(Sample[[#This Row],[Ii]]=0,10,LOG(Sample[[#This Row],[Ii]]))</f>
        <v>4.5757490560675143E-2</v>
      </c>
      <c r="Q278">
        <f>Kx-Sample[[#This Row],[Xp]]</f>
        <v>4.5757490560675115E-2</v>
      </c>
      <c r="R278">
        <f>Ky-Sample[[#This Row],[Yp]]</f>
        <v>-1</v>
      </c>
      <c r="S278">
        <f>Kz-Sample[[#This Row],[Zp]]</f>
        <v>0.95424250943932487</v>
      </c>
      <c r="T278">
        <f>Sample[[#This Row],[Kpy]]*KSc-Sample[[#This Row],[KPz]]*KSb</f>
        <v>4.5757490560675129E-2</v>
      </c>
      <c r="U278">
        <f>-1*(Sample[[#This Row],[KPx]]*KSc-Sample[[#This Row],[KPz]]*KSa)</f>
        <v>4.5757490560675115E-2</v>
      </c>
      <c r="V278">
        <f>(Sample[[#This Row],[KPx]]*$R$2-Sample[[#This Row],[Kpy]]*KSa)</f>
        <v>4.5757490560675115E-2</v>
      </c>
      <c r="W278">
        <f>Sample[[#This Row],[Kpy]]*KTc-Sample[[#This Row],[KPz]]*KTb</f>
        <v>1.9542425094393248</v>
      </c>
      <c r="X278">
        <f>-1*(Sample[[#This Row],[KPx]]*KTc-Sample[[#This Row],[KPz]]*KTa)</f>
        <v>1.9542425094393248</v>
      </c>
      <c r="Y278">
        <f>(Sample[[#This Row],[KPx]]*KTb-Sample[[#This Row],[Kpy]]*KTa)</f>
        <v>1.954242509439325</v>
      </c>
      <c r="Z278">
        <f>-Sample[[#This Row],[Xp]]*a+Sample[[#This Row],[Yp]]*b+Sample[[#This Row],[Zp]]*c_</f>
        <v>9.1514981121350286E-2</v>
      </c>
      <c r="AA278" s="8">
        <f>-IF(Sample[[#This Row],[Column2]]&gt;0,1,-1)*SQRT(Sample[[#This Row],[KPx''i]]^2+Sample[[#This Row],[KPx''j]]^2+Sample[[#This Row],[KPx''k]]^2)/Ksmag/Scale</f>
        <v>-5.6041251891935893E-2</v>
      </c>
      <c r="AB278" s="1">
        <f>SQRT(Sample[[#This Row],[Kpy''i]]^2+Sample[[#This Row],[KPy''j]]^2+Sample[[#This Row],[KPy''k]]^2)/KTmag/Scale</f>
        <v>1.3818581305075623</v>
      </c>
    </row>
    <row r="279" spans="1:28" hidden="1" x14ac:dyDescent="0.25">
      <c r="A279" s="5">
        <v>274</v>
      </c>
      <c r="B279" s="13" t="s">
        <v>43</v>
      </c>
      <c r="C279" s="5"/>
      <c r="D279" s="5"/>
      <c r="E279">
        <v>7</v>
      </c>
      <c r="F279">
        <v>1</v>
      </c>
      <c r="G279">
        <v>1</v>
      </c>
      <c r="H279" s="11">
        <f>Sample[[#This Row],[C]]/Sample[[#This Row],[D]]</f>
        <v>0.14285714285714285</v>
      </c>
      <c r="I279" s="11">
        <f>Sample[[#This Row],[A]]/Sample[[#This Row],[C]]</f>
        <v>1</v>
      </c>
      <c r="J279" s="11">
        <f>Sample[[#This Row],[D]]/Sample[[#This Row],[A]]</f>
        <v>7</v>
      </c>
      <c r="K279" s="11">
        <f>Sample[[#This Row],[A]]/Sample[[#This Row],[D]]</f>
        <v>0.14285714285714285</v>
      </c>
      <c r="L279" s="11">
        <f>Sample[[#This Row],[D]]/Sample[[#This Row],[C]]</f>
        <v>7</v>
      </c>
      <c r="M279" s="11">
        <f>Sample[[#This Row],[C]]/Sample[[#This Row],[A]]</f>
        <v>1</v>
      </c>
      <c r="N279">
        <f>IF(Sample[[#This Row],[Ap]]=0,10,LOG(Sample[[#This Row],[Ap]]))</f>
        <v>-0.84509804001425681</v>
      </c>
      <c r="O279">
        <f>IF(Sample[[#This Row],[Ei]]=0,10,LOG(Sample[[#This Row],[Ei]]))</f>
        <v>0</v>
      </c>
      <c r="P279">
        <f>IF(Sample[[#This Row],[Ii]]=0,10,LOG(Sample[[#This Row],[Ii]]))</f>
        <v>0.84509804001425681</v>
      </c>
      <c r="Q279">
        <f>Kx-Sample[[#This Row],[Xp]]</f>
        <v>0.84509804001425681</v>
      </c>
      <c r="R279">
        <f>Ky-Sample[[#This Row],[Yp]]</f>
        <v>-1</v>
      </c>
      <c r="S279">
        <f>Kz-Sample[[#This Row],[Zp]]</f>
        <v>0.15490195998574319</v>
      </c>
      <c r="T279">
        <f>Sample[[#This Row],[Kpy]]*KSc-Sample[[#This Row],[KPz]]*KSb</f>
        <v>0.84509804001425681</v>
      </c>
      <c r="U279">
        <f>-1*(Sample[[#This Row],[KPx]]*KSc-Sample[[#This Row],[KPz]]*KSa)</f>
        <v>0.84509804001425681</v>
      </c>
      <c r="V279">
        <f>(Sample[[#This Row],[KPx]]*$R$2-Sample[[#This Row],[Kpy]]*KSa)</f>
        <v>0.84509804001425681</v>
      </c>
      <c r="W279">
        <f>Sample[[#This Row],[Kpy]]*KTc-Sample[[#This Row],[KPz]]*KTb</f>
        <v>1.1549019599857431</v>
      </c>
      <c r="X279">
        <f>-1*(Sample[[#This Row],[KPx]]*KTc-Sample[[#This Row],[KPz]]*KTa)</f>
        <v>1.1549019599857431</v>
      </c>
      <c r="Y279">
        <f>(Sample[[#This Row],[KPx]]*KTb-Sample[[#This Row],[Kpy]]*KTa)</f>
        <v>1.1549019599857431</v>
      </c>
      <c r="Z279">
        <f>-Sample[[#This Row],[Xp]]*a+Sample[[#This Row],[Yp]]*b+Sample[[#This Row],[Zp]]*c_</f>
        <v>1.6901960800285136</v>
      </c>
      <c r="AA279" s="8">
        <f>-IF(Sample[[#This Row],[Column2]]&gt;0,1,-1)*SQRT(Sample[[#This Row],[KPx''i]]^2+Sample[[#This Row],[KPx''j]]^2+Sample[[#This Row],[KPx''k]]^2)/Ksmag/Scale</f>
        <v>-1.0350294903305448</v>
      </c>
      <c r="AB279" s="1">
        <f>SQRT(Sample[[#This Row],[Kpy''i]]^2+Sample[[#This Row],[KPy''j]]^2+Sample[[#This Row],[KPy''k]]^2)/KTmag/Scale</f>
        <v>0.81663900751155383</v>
      </c>
    </row>
    <row r="280" spans="1:28" hidden="1" x14ac:dyDescent="0.25">
      <c r="A280" s="5">
        <v>275</v>
      </c>
      <c r="B280" s="13" t="s">
        <v>43</v>
      </c>
      <c r="C280" s="5"/>
      <c r="D280" s="5"/>
      <c r="E280">
        <v>8</v>
      </c>
      <c r="F280">
        <v>1</v>
      </c>
      <c r="G280">
        <v>7</v>
      </c>
      <c r="H280" s="11">
        <f>Sample[[#This Row],[C]]/Sample[[#This Row],[D]]</f>
        <v>0.125</v>
      </c>
      <c r="I280" s="11">
        <f>Sample[[#This Row],[A]]/Sample[[#This Row],[C]]</f>
        <v>7</v>
      </c>
      <c r="J280" s="11">
        <f>Sample[[#This Row],[D]]/Sample[[#This Row],[A]]</f>
        <v>1.1428571428571428</v>
      </c>
      <c r="K280" s="11">
        <f>Sample[[#This Row],[A]]/Sample[[#This Row],[D]]</f>
        <v>0.875</v>
      </c>
      <c r="L280" s="11">
        <f>Sample[[#This Row],[D]]/Sample[[#This Row],[C]]</f>
        <v>8</v>
      </c>
      <c r="M280" s="11">
        <f>Sample[[#This Row],[C]]/Sample[[#This Row],[A]]</f>
        <v>0.14285714285714285</v>
      </c>
      <c r="N280">
        <f>IF(Sample[[#This Row],[Ap]]=0,10,LOG(Sample[[#This Row],[Ap]]))</f>
        <v>-0.90308998699194354</v>
      </c>
      <c r="O280">
        <f>IF(Sample[[#This Row],[Ei]]=0,10,LOG(Sample[[#This Row],[Ei]]))</f>
        <v>0.84509804001425681</v>
      </c>
      <c r="P280">
        <f>IF(Sample[[#This Row],[Ii]]=0,10,LOG(Sample[[#This Row],[Ii]]))</f>
        <v>5.7991946977686733E-2</v>
      </c>
      <c r="Q280">
        <f>Kx-Sample[[#This Row],[Xp]]</f>
        <v>0.90308998699194354</v>
      </c>
      <c r="R280">
        <f>Ky-Sample[[#This Row],[Yp]]</f>
        <v>-1.8450980400142569</v>
      </c>
      <c r="S280">
        <f>Kz-Sample[[#This Row],[Zp]]</f>
        <v>0.94200805302231327</v>
      </c>
      <c r="T280">
        <f>Sample[[#This Row],[Kpy]]*KSc-Sample[[#This Row],[KPz]]*KSb</f>
        <v>0.90308998699194365</v>
      </c>
      <c r="U280">
        <f>-1*(Sample[[#This Row],[KPx]]*KSc-Sample[[#This Row],[KPz]]*KSa)</f>
        <v>0.90308998699194354</v>
      </c>
      <c r="V280">
        <f>(Sample[[#This Row],[KPx]]*$R$2-Sample[[#This Row],[Kpy]]*KSa)</f>
        <v>0.90308998699194354</v>
      </c>
      <c r="W280">
        <f>Sample[[#This Row],[Kpy]]*KTc-Sample[[#This Row],[KPz]]*KTb</f>
        <v>2.7871060930365701</v>
      </c>
      <c r="X280">
        <f>-1*(Sample[[#This Row],[KPx]]*KTc-Sample[[#This Row],[KPz]]*KTa)</f>
        <v>2.7871060930365701</v>
      </c>
      <c r="Y280">
        <f>(Sample[[#This Row],[KPx]]*KTb-Sample[[#This Row],[Kpy]]*KTa)</f>
        <v>2.7871060930365701</v>
      </c>
      <c r="Z280">
        <f>-Sample[[#This Row],[Xp]]*a+Sample[[#This Row],[Yp]]*b+Sample[[#This Row],[Zp]]*c_</f>
        <v>1.8061799739838871</v>
      </c>
      <c r="AA280" s="8">
        <f>-IF(Sample[[#This Row],[Column2]]&gt;0,1,-1)*SQRT(Sample[[#This Row],[KPx''i]]^2+Sample[[#This Row],[KPx''j]]^2+Sample[[#This Row],[KPx''k]]^2)/Ksmag/Scale</f>
        <v>-1.1060548299734796</v>
      </c>
      <c r="AB280" s="1">
        <f>SQRT(Sample[[#This Row],[Kpy''i]]^2+Sample[[#This Row],[KPy''j]]^2+Sample[[#This Row],[KPy''k]]^2)/KTmag/Scale</f>
        <v>1.9707816182725035</v>
      </c>
    </row>
    <row r="281" spans="1:28" hidden="1" x14ac:dyDescent="0.25">
      <c r="A281" s="5">
        <v>276</v>
      </c>
      <c r="B281" s="13" t="s">
        <v>43</v>
      </c>
      <c r="C281" s="5"/>
      <c r="D281" s="5"/>
      <c r="E281">
        <v>7</v>
      </c>
      <c r="F281">
        <v>2</v>
      </c>
      <c r="G281">
        <v>8</v>
      </c>
      <c r="H281" s="11">
        <f>Sample[[#This Row],[C]]/Sample[[#This Row],[D]]</f>
        <v>0.2857142857142857</v>
      </c>
      <c r="I281" s="11">
        <f>Sample[[#This Row],[A]]/Sample[[#This Row],[C]]</f>
        <v>4</v>
      </c>
      <c r="J281" s="11">
        <f>Sample[[#This Row],[D]]/Sample[[#This Row],[A]]</f>
        <v>0.875</v>
      </c>
      <c r="K281" s="11">
        <f>Sample[[#This Row],[A]]/Sample[[#This Row],[D]]</f>
        <v>1.1428571428571428</v>
      </c>
      <c r="L281" s="11">
        <f>Sample[[#This Row],[D]]/Sample[[#This Row],[C]]</f>
        <v>3.5</v>
      </c>
      <c r="M281" s="11">
        <f>Sample[[#This Row],[C]]/Sample[[#This Row],[A]]</f>
        <v>0.25</v>
      </c>
      <c r="N281">
        <f>IF(Sample[[#This Row],[Ap]]=0,10,LOG(Sample[[#This Row],[Ap]]))</f>
        <v>-0.54406804435027567</v>
      </c>
      <c r="O281">
        <f>IF(Sample[[#This Row],[Ei]]=0,10,LOG(Sample[[#This Row],[Ei]]))</f>
        <v>0.6020599913279624</v>
      </c>
      <c r="P281">
        <f>IF(Sample[[#This Row],[Ii]]=0,10,LOG(Sample[[#This Row],[Ii]]))</f>
        <v>-5.7991946977686754E-2</v>
      </c>
      <c r="Q281">
        <f>Kx-Sample[[#This Row],[Xp]]</f>
        <v>0.54406804435027567</v>
      </c>
      <c r="R281">
        <f>Ky-Sample[[#This Row],[Yp]]</f>
        <v>-1.6020599913279625</v>
      </c>
      <c r="S281">
        <f>Kz-Sample[[#This Row],[Zp]]</f>
        <v>1.0579919469776868</v>
      </c>
      <c r="T281">
        <f>Sample[[#This Row],[Kpy]]*KSc-Sample[[#This Row],[KPz]]*KSb</f>
        <v>0.54406804435027567</v>
      </c>
      <c r="U281">
        <f>-1*(Sample[[#This Row],[KPx]]*KSc-Sample[[#This Row],[KPz]]*KSa)</f>
        <v>0.54406804435027567</v>
      </c>
      <c r="V281">
        <f>(Sample[[#This Row],[KPx]]*$R$2-Sample[[#This Row],[Kpy]]*KSa)</f>
        <v>0.54406804435027567</v>
      </c>
      <c r="W281">
        <f>Sample[[#This Row],[Kpy]]*KTc-Sample[[#This Row],[KPz]]*KTb</f>
        <v>2.6600519383056493</v>
      </c>
      <c r="X281">
        <f>-1*(Sample[[#This Row],[KPx]]*KTc-Sample[[#This Row],[KPz]]*KTa)</f>
        <v>2.6600519383056493</v>
      </c>
      <c r="Y281">
        <f>(Sample[[#This Row],[KPx]]*KTb-Sample[[#This Row],[Kpy]]*KTa)</f>
        <v>2.6600519383056493</v>
      </c>
      <c r="Z281">
        <f>-Sample[[#This Row],[Xp]]*a+Sample[[#This Row],[Yp]]*b+Sample[[#This Row],[Zp]]*c_</f>
        <v>1.0881360887005513</v>
      </c>
      <c r="AA281" s="8">
        <f>-IF(Sample[[#This Row],[Column2]]&gt;0,1,-1)*SQRT(Sample[[#This Row],[KPx''i]]^2+Sample[[#This Row],[KPx''j]]^2+Sample[[#This Row],[KPx''k]]^2)/Ksmag/Scale</f>
        <v>-0.66634454700605172</v>
      </c>
      <c r="AB281" s="1">
        <f>SQRT(Sample[[#This Row],[Kpy''i]]^2+Sample[[#This Row],[KPy''j]]^2+Sample[[#This Row],[KPy''k]]^2)/KTmag/Scale</f>
        <v>1.8809407638843443</v>
      </c>
    </row>
    <row r="282" spans="1:28" hidden="1" x14ac:dyDescent="0.25">
      <c r="A282" s="5">
        <v>277</v>
      </c>
      <c r="B282" s="13" t="s">
        <v>43</v>
      </c>
      <c r="C282" s="5"/>
      <c r="D282" s="5"/>
      <c r="E282">
        <v>8</v>
      </c>
      <c r="F282">
        <v>4</v>
      </c>
      <c r="G282">
        <v>10</v>
      </c>
      <c r="H282" s="11">
        <f>Sample[[#This Row],[C]]/Sample[[#This Row],[D]]</f>
        <v>0.5</v>
      </c>
      <c r="I282" s="11">
        <f>Sample[[#This Row],[A]]/Sample[[#This Row],[C]]</f>
        <v>2.5</v>
      </c>
      <c r="J282" s="11">
        <f>Sample[[#This Row],[D]]/Sample[[#This Row],[A]]</f>
        <v>0.8</v>
      </c>
      <c r="K282" s="11">
        <f>Sample[[#This Row],[A]]/Sample[[#This Row],[D]]</f>
        <v>1.25</v>
      </c>
      <c r="L282" s="11">
        <f>Sample[[#This Row],[D]]/Sample[[#This Row],[C]]</f>
        <v>2</v>
      </c>
      <c r="M282" s="11">
        <f>Sample[[#This Row],[C]]/Sample[[#This Row],[A]]</f>
        <v>0.4</v>
      </c>
      <c r="N282">
        <f>IF(Sample[[#This Row],[Ap]]=0,10,LOG(Sample[[#This Row],[Ap]]))</f>
        <v>-0.3010299956639812</v>
      </c>
      <c r="O282">
        <f>IF(Sample[[#This Row],[Ei]]=0,10,LOG(Sample[[#This Row],[Ei]]))</f>
        <v>0.3979400086720376</v>
      </c>
      <c r="P282">
        <f>IF(Sample[[#This Row],[Ii]]=0,10,LOG(Sample[[#This Row],[Ii]]))</f>
        <v>-9.6910013008056392E-2</v>
      </c>
      <c r="Q282">
        <f>Kx-Sample[[#This Row],[Xp]]</f>
        <v>0.3010299956639812</v>
      </c>
      <c r="R282">
        <f>Ky-Sample[[#This Row],[Yp]]</f>
        <v>-1.3979400086720375</v>
      </c>
      <c r="S282">
        <f>Kz-Sample[[#This Row],[Zp]]</f>
        <v>1.0969100130080565</v>
      </c>
      <c r="T282">
        <f>Sample[[#This Row],[Kpy]]*KSc-Sample[[#This Row],[KPz]]*KSb</f>
        <v>0.30102999566398103</v>
      </c>
      <c r="U282">
        <f>-1*(Sample[[#This Row],[KPx]]*KSc-Sample[[#This Row],[KPz]]*KSa)</f>
        <v>0.3010299956639812</v>
      </c>
      <c r="V282">
        <f>(Sample[[#This Row],[KPx]]*$R$2-Sample[[#This Row],[Kpy]]*KSa)</f>
        <v>0.3010299956639812</v>
      </c>
      <c r="W282">
        <f>Sample[[#This Row],[Kpy]]*KTc-Sample[[#This Row],[KPz]]*KTb</f>
        <v>2.4948500216800937</v>
      </c>
      <c r="X282">
        <f>-1*(Sample[[#This Row],[KPx]]*KTc-Sample[[#This Row],[KPz]]*KTa)</f>
        <v>2.4948500216800942</v>
      </c>
      <c r="Y282">
        <f>(Sample[[#This Row],[KPx]]*KTb-Sample[[#This Row],[Kpy]]*KTa)</f>
        <v>2.4948500216800937</v>
      </c>
      <c r="Z282">
        <f>-Sample[[#This Row],[Xp]]*a+Sample[[#This Row],[Yp]]*b+Sample[[#This Row],[Zp]]*c_</f>
        <v>0.6020599913279624</v>
      </c>
      <c r="AA282" s="8">
        <f>-IF(Sample[[#This Row],[Column2]]&gt;0,1,-1)*SQRT(Sample[[#This Row],[KPx''i]]^2+Sample[[#This Row],[KPx''j]]^2+Sample[[#This Row],[KPx''k]]^2)/Ksmag/Scale</f>
        <v>-0.36868494332449314</v>
      </c>
      <c r="AB282" s="1">
        <f>SQRT(Sample[[#This Row],[Kpy''i]]^2+Sample[[#This Row],[KPy''j]]^2+Sample[[#This Row],[KPy''k]]^2)/KTmag/Scale</f>
        <v>1.7641253683733995</v>
      </c>
    </row>
    <row r="283" spans="1:28" hidden="1" x14ac:dyDescent="0.25">
      <c r="A283" s="5">
        <v>278</v>
      </c>
      <c r="B283" s="13" t="s">
        <v>43</v>
      </c>
      <c r="C283" s="5"/>
      <c r="D283" s="5"/>
      <c r="E283">
        <v>9</v>
      </c>
      <c r="F283">
        <v>7</v>
      </c>
      <c r="G283">
        <v>5</v>
      </c>
      <c r="H283" s="11">
        <f>Sample[[#This Row],[C]]/Sample[[#This Row],[D]]</f>
        <v>0.77777777777777779</v>
      </c>
      <c r="I283" s="11">
        <f>Sample[[#This Row],[A]]/Sample[[#This Row],[C]]</f>
        <v>0.7142857142857143</v>
      </c>
      <c r="J283" s="11">
        <f>Sample[[#This Row],[D]]/Sample[[#This Row],[A]]</f>
        <v>1.8</v>
      </c>
      <c r="K283" s="11">
        <f>Sample[[#This Row],[A]]/Sample[[#This Row],[D]]</f>
        <v>0.55555555555555558</v>
      </c>
      <c r="L283" s="11">
        <f>Sample[[#This Row],[D]]/Sample[[#This Row],[C]]</f>
        <v>1.2857142857142858</v>
      </c>
      <c r="M283" s="11">
        <f>Sample[[#This Row],[C]]/Sample[[#This Row],[A]]</f>
        <v>1.4</v>
      </c>
      <c r="N283">
        <f>IF(Sample[[#This Row],[Ap]]=0,10,LOG(Sample[[#This Row],[Ap]]))</f>
        <v>-0.10914446942506803</v>
      </c>
      <c r="O283">
        <f>IF(Sample[[#This Row],[Ei]]=0,10,LOG(Sample[[#This Row],[Ei]]))</f>
        <v>-0.14612803567823801</v>
      </c>
      <c r="P283">
        <f>IF(Sample[[#This Row],[Ii]]=0,10,LOG(Sample[[#This Row],[Ii]]))</f>
        <v>0.25527250510330607</v>
      </c>
      <c r="Q283">
        <f>Kx-Sample[[#This Row],[Xp]]</f>
        <v>0.10914446942506803</v>
      </c>
      <c r="R283">
        <f>Ky-Sample[[#This Row],[Yp]]</f>
        <v>-0.85387196432176204</v>
      </c>
      <c r="S283">
        <f>Kz-Sample[[#This Row],[Zp]]</f>
        <v>0.74472749489669399</v>
      </c>
      <c r="T283">
        <f>Sample[[#This Row],[Kpy]]*KSc-Sample[[#This Row],[KPz]]*KSb</f>
        <v>0.10914446942506806</v>
      </c>
      <c r="U283">
        <f>-1*(Sample[[#This Row],[KPx]]*KSc-Sample[[#This Row],[KPz]]*KSa)</f>
        <v>0.10914446942506803</v>
      </c>
      <c r="V283">
        <f>(Sample[[#This Row],[KPx]]*$R$2-Sample[[#This Row],[Kpy]]*KSa)</f>
        <v>0.10914446942506803</v>
      </c>
      <c r="W283">
        <f>Sample[[#This Row],[Kpy]]*KTc-Sample[[#This Row],[KPz]]*KTb</f>
        <v>1.598599459218456</v>
      </c>
      <c r="X283">
        <f>-1*(Sample[[#This Row],[KPx]]*KTc-Sample[[#This Row],[KPz]]*KTa)</f>
        <v>1.598599459218456</v>
      </c>
      <c r="Y283">
        <f>(Sample[[#This Row],[KPx]]*KTb-Sample[[#This Row],[Kpy]]*KTa)</f>
        <v>1.598599459218456</v>
      </c>
      <c r="Z283">
        <f>-Sample[[#This Row],[Xp]]*a+Sample[[#This Row],[Yp]]*b+Sample[[#This Row],[Zp]]*c_</f>
        <v>0.21828893885013612</v>
      </c>
      <c r="AA283" s="8">
        <f>-IF(Sample[[#This Row],[Column2]]&gt;0,1,-1)*SQRT(Sample[[#This Row],[KPx''i]]^2+Sample[[#This Row],[KPx''j]]^2+Sample[[#This Row],[KPx''k]]^2)/Ksmag/Scale</f>
        <v>-0.13367412916910817</v>
      </c>
      <c r="AB283" s="1">
        <f>SQRT(Sample[[#This Row],[Kpy''i]]^2+Sample[[#This Row],[KPy''j]]^2+Sample[[#This Row],[KPy''k]]^2)/KTmag/Scale</f>
        <v>1.1303805180145181</v>
      </c>
    </row>
    <row r="284" spans="1:28" hidden="1" x14ac:dyDescent="0.25">
      <c r="A284" s="5">
        <v>279</v>
      </c>
      <c r="B284" s="13" t="s">
        <v>43</v>
      </c>
      <c r="C284" s="5"/>
      <c r="D284" s="5"/>
      <c r="E284">
        <v>3</v>
      </c>
      <c r="F284">
        <v>2</v>
      </c>
      <c r="G284">
        <v>8</v>
      </c>
      <c r="H284" s="11">
        <f>Sample[[#This Row],[C]]/Sample[[#This Row],[D]]</f>
        <v>0.66666666666666663</v>
      </c>
      <c r="I284" s="11">
        <f>Sample[[#This Row],[A]]/Sample[[#This Row],[C]]</f>
        <v>4</v>
      </c>
      <c r="J284" s="11">
        <f>Sample[[#This Row],[D]]/Sample[[#This Row],[A]]</f>
        <v>0.375</v>
      </c>
      <c r="K284" s="11">
        <f>Sample[[#This Row],[A]]/Sample[[#This Row],[D]]</f>
        <v>2.6666666666666665</v>
      </c>
      <c r="L284" s="11">
        <f>Sample[[#This Row],[D]]/Sample[[#This Row],[C]]</f>
        <v>1.5</v>
      </c>
      <c r="M284" s="11">
        <f>Sample[[#This Row],[C]]/Sample[[#This Row],[A]]</f>
        <v>0.25</v>
      </c>
      <c r="N284">
        <f>IF(Sample[[#This Row],[Ap]]=0,10,LOG(Sample[[#This Row],[Ap]]))</f>
        <v>-0.17609125905568127</v>
      </c>
      <c r="O284">
        <f>IF(Sample[[#This Row],[Ei]]=0,10,LOG(Sample[[#This Row],[Ei]]))</f>
        <v>0.6020599913279624</v>
      </c>
      <c r="P284">
        <f>IF(Sample[[#This Row],[Ii]]=0,10,LOG(Sample[[#This Row],[Ii]]))</f>
        <v>-0.42596873227228116</v>
      </c>
      <c r="Q284">
        <f>Kx-Sample[[#This Row],[Xp]]</f>
        <v>0.17609125905568127</v>
      </c>
      <c r="R284">
        <f>Ky-Sample[[#This Row],[Yp]]</f>
        <v>-1.6020599913279625</v>
      </c>
      <c r="S284">
        <f>Kz-Sample[[#This Row],[Zp]]</f>
        <v>1.4259687322722812</v>
      </c>
      <c r="T284">
        <f>Sample[[#This Row],[Kpy]]*KSc-Sample[[#This Row],[KPz]]*KSb</f>
        <v>0.17609125905568135</v>
      </c>
      <c r="U284">
        <f>-1*(Sample[[#This Row],[KPx]]*KSc-Sample[[#This Row],[KPz]]*KSa)</f>
        <v>0.17609125905568127</v>
      </c>
      <c r="V284">
        <f>(Sample[[#This Row],[KPx]]*$R$2-Sample[[#This Row],[Kpy]]*KSa)</f>
        <v>0.17609125905568127</v>
      </c>
      <c r="W284">
        <f>Sample[[#This Row],[Kpy]]*KTc-Sample[[#This Row],[KPz]]*KTb</f>
        <v>3.0280287236002437</v>
      </c>
      <c r="X284">
        <f>-1*(Sample[[#This Row],[KPx]]*KTc-Sample[[#This Row],[KPz]]*KTa)</f>
        <v>3.0280287236002437</v>
      </c>
      <c r="Y284">
        <f>(Sample[[#This Row],[KPx]]*KTb-Sample[[#This Row],[Kpy]]*KTa)</f>
        <v>3.0280287236002437</v>
      </c>
      <c r="Z284">
        <f>-Sample[[#This Row],[Xp]]*a+Sample[[#This Row],[Yp]]*b+Sample[[#This Row],[Zp]]*c_</f>
        <v>0.35218251811136247</v>
      </c>
      <c r="AA284" s="8">
        <f>-IF(Sample[[#This Row],[Column2]]&gt;0,1,-1)*SQRT(Sample[[#This Row],[KPx''i]]^2+Sample[[#This Row],[KPx''j]]^2+Sample[[#This Row],[KPx''k]]^2)/Ksmag/Scale</f>
        <v>-0.21566686642533336</v>
      </c>
      <c r="AB284" s="1">
        <f>SQRT(Sample[[#This Row],[Kpy''i]]^2+Sample[[#This Row],[KPy''j]]^2+Sample[[#This Row],[KPy''k]]^2)/KTmag/Scale</f>
        <v>2.1411396440853787</v>
      </c>
    </row>
    <row r="285" spans="1:28" hidden="1" x14ac:dyDescent="0.25">
      <c r="A285" s="5">
        <v>280</v>
      </c>
      <c r="B285" s="13" t="s">
        <v>43</v>
      </c>
      <c r="C285" s="5"/>
      <c r="D285" s="5"/>
      <c r="E285">
        <v>3</v>
      </c>
      <c r="F285">
        <v>7</v>
      </c>
      <c r="G285">
        <v>1</v>
      </c>
      <c r="H285" s="11">
        <f>Sample[[#This Row],[C]]/Sample[[#This Row],[D]]</f>
        <v>2.3333333333333335</v>
      </c>
      <c r="I285" s="11">
        <f>Sample[[#This Row],[A]]/Sample[[#This Row],[C]]</f>
        <v>0.14285714285714285</v>
      </c>
      <c r="J285" s="11">
        <f>Sample[[#This Row],[D]]/Sample[[#This Row],[A]]</f>
        <v>3</v>
      </c>
      <c r="K285" s="11">
        <f>Sample[[#This Row],[A]]/Sample[[#This Row],[D]]</f>
        <v>0.33333333333333331</v>
      </c>
      <c r="L285" s="11">
        <f>Sample[[#This Row],[D]]/Sample[[#This Row],[C]]</f>
        <v>0.42857142857142855</v>
      </c>
      <c r="M285" s="11">
        <f>Sample[[#This Row],[C]]/Sample[[#This Row],[A]]</f>
        <v>7</v>
      </c>
      <c r="N285">
        <f>IF(Sample[[#This Row],[Ap]]=0,10,LOG(Sample[[#This Row],[Ap]]))</f>
        <v>0.36797678529459443</v>
      </c>
      <c r="O285">
        <f>IF(Sample[[#This Row],[Ei]]=0,10,LOG(Sample[[#This Row],[Ei]]))</f>
        <v>-0.84509804001425681</v>
      </c>
      <c r="P285">
        <f>IF(Sample[[#This Row],[Ii]]=0,10,LOG(Sample[[#This Row],[Ii]]))</f>
        <v>0.47712125471966244</v>
      </c>
      <c r="Q285">
        <f>Kx-Sample[[#This Row],[Xp]]</f>
        <v>-0.36797678529459443</v>
      </c>
      <c r="R285">
        <f>Ky-Sample[[#This Row],[Yp]]</f>
        <v>-0.15490195998574319</v>
      </c>
      <c r="S285">
        <f>Kz-Sample[[#This Row],[Zp]]</f>
        <v>0.52287874528033762</v>
      </c>
      <c r="T285">
        <f>Sample[[#This Row],[Kpy]]*KSc-Sample[[#This Row],[KPz]]*KSb</f>
        <v>-0.36797678529459443</v>
      </c>
      <c r="U285">
        <f>-1*(Sample[[#This Row],[KPx]]*KSc-Sample[[#This Row],[KPz]]*KSa)</f>
        <v>-0.36797678529459443</v>
      </c>
      <c r="V285">
        <f>(Sample[[#This Row],[KPx]]*$R$2-Sample[[#This Row],[Kpy]]*KSa)</f>
        <v>-0.36797678529459443</v>
      </c>
      <c r="W285">
        <f>Sample[[#This Row],[Kpy]]*KTc-Sample[[#This Row],[KPz]]*KTb</f>
        <v>0.67778070526608081</v>
      </c>
      <c r="X285">
        <f>-1*(Sample[[#This Row],[KPx]]*KTc-Sample[[#This Row],[KPz]]*KTa)</f>
        <v>0.67778070526608081</v>
      </c>
      <c r="Y285">
        <f>(Sample[[#This Row],[KPx]]*KTb-Sample[[#This Row],[Kpy]]*KTa)</f>
        <v>0.67778070526608081</v>
      </c>
      <c r="Z285">
        <f>-Sample[[#This Row],[Xp]]*a+Sample[[#This Row],[Yp]]*b+Sample[[#This Row],[Zp]]*c_</f>
        <v>-0.73595357058918875</v>
      </c>
      <c r="AA285" s="8">
        <f>-IF(Sample[[#This Row],[Column2]]&gt;0,1,-1)*SQRT(Sample[[#This Row],[KPx''i]]^2+Sample[[#This Row],[KPx''j]]^2+Sample[[#This Row],[KPx''k]]^2)/Ksmag/Scale</f>
        <v>0.45067768058071839</v>
      </c>
      <c r="AB285" s="1">
        <f>SQRT(Sample[[#This Row],[Kpy''i]]^2+Sample[[#This Row],[KPy''j]]^2+Sample[[#This Row],[KPy''k]]^2)/KTmag/Scale</f>
        <v>0.4792633328510465</v>
      </c>
    </row>
    <row r="286" spans="1:28" hidden="1" x14ac:dyDescent="0.25">
      <c r="A286" s="5">
        <v>281</v>
      </c>
      <c r="B286" s="13" t="s">
        <v>43</v>
      </c>
      <c r="C286" s="5"/>
      <c r="D286" s="5"/>
      <c r="E286">
        <v>2</v>
      </c>
      <c r="F286">
        <v>5</v>
      </c>
      <c r="G286">
        <v>5</v>
      </c>
      <c r="H286" s="11">
        <f>Sample[[#This Row],[C]]/Sample[[#This Row],[D]]</f>
        <v>2.5</v>
      </c>
      <c r="I286" s="11">
        <f>Sample[[#This Row],[A]]/Sample[[#This Row],[C]]</f>
        <v>1</v>
      </c>
      <c r="J286" s="11">
        <f>Sample[[#This Row],[D]]/Sample[[#This Row],[A]]</f>
        <v>0.4</v>
      </c>
      <c r="K286" s="11">
        <f>Sample[[#This Row],[A]]/Sample[[#This Row],[D]]</f>
        <v>2.5</v>
      </c>
      <c r="L286" s="11">
        <f>Sample[[#This Row],[D]]/Sample[[#This Row],[C]]</f>
        <v>0.4</v>
      </c>
      <c r="M286" s="11">
        <f>Sample[[#This Row],[C]]/Sample[[#This Row],[A]]</f>
        <v>1</v>
      </c>
      <c r="N286">
        <f>IF(Sample[[#This Row],[Ap]]=0,10,LOG(Sample[[#This Row],[Ap]]))</f>
        <v>0.3979400086720376</v>
      </c>
      <c r="O286">
        <f>IF(Sample[[#This Row],[Ei]]=0,10,LOG(Sample[[#This Row],[Ei]]))</f>
        <v>0</v>
      </c>
      <c r="P286">
        <f>IF(Sample[[#This Row],[Ii]]=0,10,LOG(Sample[[#This Row],[Ii]]))</f>
        <v>-0.3979400086720376</v>
      </c>
      <c r="Q286">
        <f>Kx-Sample[[#This Row],[Xp]]</f>
        <v>-0.3979400086720376</v>
      </c>
      <c r="R286">
        <f>Ky-Sample[[#This Row],[Yp]]</f>
        <v>-1</v>
      </c>
      <c r="S286">
        <f>Kz-Sample[[#This Row],[Zp]]</f>
        <v>1.3979400086720375</v>
      </c>
      <c r="T286">
        <f>Sample[[#This Row],[Kpy]]*KSc-Sample[[#This Row],[KPz]]*KSb</f>
        <v>-0.39794000867203749</v>
      </c>
      <c r="U286">
        <f>-1*(Sample[[#This Row],[KPx]]*KSc-Sample[[#This Row],[KPz]]*KSa)</f>
        <v>-0.3979400086720376</v>
      </c>
      <c r="V286">
        <f>(Sample[[#This Row],[KPx]]*$R$2-Sample[[#This Row],[Kpy]]*KSa)</f>
        <v>-0.3979400086720376</v>
      </c>
      <c r="W286">
        <f>Sample[[#This Row],[Kpy]]*KTc-Sample[[#This Row],[KPz]]*KTb</f>
        <v>2.3979400086720375</v>
      </c>
      <c r="X286">
        <f>-1*(Sample[[#This Row],[KPx]]*KTc-Sample[[#This Row],[KPz]]*KTa)</f>
        <v>2.3979400086720375</v>
      </c>
      <c r="Y286">
        <f>(Sample[[#This Row],[KPx]]*KTb-Sample[[#This Row],[Kpy]]*KTa)</f>
        <v>2.3979400086720375</v>
      </c>
      <c r="Z286">
        <f>-Sample[[#This Row],[Xp]]*a+Sample[[#This Row],[Yp]]*b+Sample[[#This Row],[Zp]]*c_</f>
        <v>-0.79588001734407521</v>
      </c>
      <c r="AA286" s="8">
        <f>-IF(Sample[[#This Row],[Column2]]&gt;0,1,-1)*SQRT(Sample[[#This Row],[KPx''i]]^2+Sample[[#This Row],[KPx''j]]^2+Sample[[#This Row],[KPx''k]]^2)/Ksmag/Scale</f>
        <v>0.48737498474260249</v>
      </c>
      <c r="AB286" s="1">
        <f>SQRT(Sample[[#This Row],[Kpy''i]]^2+Sample[[#This Row],[KPy''j]]^2+Sample[[#This Row],[KPy''k]]^2)/KTmag/Scale</f>
        <v>1.6955996410105265</v>
      </c>
    </row>
    <row r="287" spans="1:28" hidden="1" x14ac:dyDescent="0.25">
      <c r="A287" s="5">
        <v>282</v>
      </c>
      <c r="B287" s="13" t="s">
        <v>43</v>
      </c>
      <c r="C287" s="5"/>
      <c r="D287" s="5"/>
      <c r="E287">
        <v>7</v>
      </c>
      <c r="F287">
        <v>3</v>
      </c>
      <c r="G287">
        <v>8</v>
      </c>
      <c r="H287" s="11">
        <f>Sample[[#This Row],[C]]/Sample[[#This Row],[D]]</f>
        <v>0.42857142857142855</v>
      </c>
      <c r="I287" s="11">
        <f>Sample[[#This Row],[A]]/Sample[[#This Row],[C]]</f>
        <v>2.6666666666666665</v>
      </c>
      <c r="J287" s="11">
        <f>Sample[[#This Row],[D]]/Sample[[#This Row],[A]]</f>
        <v>0.875</v>
      </c>
      <c r="K287" s="11">
        <f>Sample[[#This Row],[A]]/Sample[[#This Row],[D]]</f>
        <v>1.1428571428571428</v>
      </c>
      <c r="L287" s="11">
        <f>Sample[[#This Row],[D]]/Sample[[#This Row],[C]]</f>
        <v>2.3333333333333335</v>
      </c>
      <c r="M287" s="11">
        <f>Sample[[#This Row],[C]]/Sample[[#This Row],[A]]</f>
        <v>0.375</v>
      </c>
      <c r="N287">
        <f>IF(Sample[[#This Row],[Ap]]=0,10,LOG(Sample[[#This Row],[Ap]]))</f>
        <v>-0.36797678529459443</v>
      </c>
      <c r="O287">
        <f>IF(Sample[[#This Row],[Ei]]=0,10,LOG(Sample[[#This Row],[Ei]]))</f>
        <v>0.4259687322722811</v>
      </c>
      <c r="P287">
        <f>IF(Sample[[#This Row],[Ii]]=0,10,LOG(Sample[[#This Row],[Ii]]))</f>
        <v>-5.7991946977686754E-2</v>
      </c>
      <c r="Q287">
        <f>Kx-Sample[[#This Row],[Xp]]</f>
        <v>0.36797678529459443</v>
      </c>
      <c r="R287">
        <f>Ky-Sample[[#This Row],[Yp]]</f>
        <v>-1.4259687322722812</v>
      </c>
      <c r="S287">
        <f>Kz-Sample[[#This Row],[Zp]]</f>
        <v>1.0579919469776868</v>
      </c>
      <c r="T287">
        <f>Sample[[#This Row],[Kpy]]*KSc-Sample[[#This Row],[KPz]]*KSb</f>
        <v>0.36797678529459432</v>
      </c>
      <c r="U287">
        <f>-1*(Sample[[#This Row],[KPx]]*KSc-Sample[[#This Row],[KPz]]*KSa)</f>
        <v>0.36797678529459443</v>
      </c>
      <c r="V287">
        <f>(Sample[[#This Row],[KPx]]*$R$2-Sample[[#This Row],[Kpy]]*KSa)</f>
        <v>0.36797678529459443</v>
      </c>
      <c r="W287">
        <f>Sample[[#This Row],[Kpy]]*KTc-Sample[[#This Row],[KPz]]*KTb</f>
        <v>2.483960679249968</v>
      </c>
      <c r="X287">
        <f>-1*(Sample[[#This Row],[KPx]]*KTc-Sample[[#This Row],[KPz]]*KTa)</f>
        <v>2.483960679249968</v>
      </c>
      <c r="Y287">
        <f>(Sample[[#This Row],[KPx]]*KTb-Sample[[#This Row],[Kpy]]*KTa)</f>
        <v>2.483960679249968</v>
      </c>
      <c r="Z287">
        <f>-Sample[[#This Row],[Xp]]*a+Sample[[#This Row],[Yp]]*b+Sample[[#This Row],[Zp]]*c_</f>
        <v>0.73595357058918864</v>
      </c>
      <c r="AA287" s="8">
        <f>-IF(Sample[[#This Row],[Column2]]&gt;0,1,-1)*SQRT(Sample[[#This Row],[KPx''i]]^2+Sample[[#This Row],[KPx''j]]^2+Sample[[#This Row],[KPx''k]]^2)/Ksmag/Scale</f>
        <v>-0.45067768058071828</v>
      </c>
      <c r="AB287" s="1">
        <f>SQRT(Sample[[#This Row],[Kpy''i]]^2+Sample[[#This Row],[KPy''j]]^2+Sample[[#This Row],[KPy''k]]^2)/KTmag/Scale</f>
        <v>1.7564254404983952</v>
      </c>
    </row>
    <row r="288" spans="1:28" hidden="1" x14ac:dyDescent="0.25">
      <c r="A288" s="5">
        <v>283</v>
      </c>
      <c r="B288" s="13" t="s">
        <v>43</v>
      </c>
      <c r="C288" s="5"/>
      <c r="D288" s="5"/>
      <c r="E288">
        <v>2</v>
      </c>
      <c r="F288">
        <v>1</v>
      </c>
      <c r="G288">
        <v>9</v>
      </c>
      <c r="H288" s="11">
        <f>Sample[[#This Row],[C]]/Sample[[#This Row],[D]]</f>
        <v>0.5</v>
      </c>
      <c r="I288" s="11">
        <f>Sample[[#This Row],[A]]/Sample[[#This Row],[C]]</f>
        <v>9</v>
      </c>
      <c r="J288" s="11">
        <f>Sample[[#This Row],[D]]/Sample[[#This Row],[A]]</f>
        <v>0.22222222222222221</v>
      </c>
      <c r="K288" s="11">
        <f>Sample[[#This Row],[A]]/Sample[[#This Row],[D]]</f>
        <v>4.5</v>
      </c>
      <c r="L288" s="11">
        <f>Sample[[#This Row],[D]]/Sample[[#This Row],[C]]</f>
        <v>2</v>
      </c>
      <c r="M288" s="11">
        <f>Sample[[#This Row],[C]]/Sample[[#This Row],[A]]</f>
        <v>0.1111111111111111</v>
      </c>
      <c r="N288">
        <f>IF(Sample[[#This Row],[Ap]]=0,10,LOG(Sample[[#This Row],[Ap]]))</f>
        <v>-0.3010299956639812</v>
      </c>
      <c r="O288">
        <f>IF(Sample[[#This Row],[Ei]]=0,10,LOG(Sample[[#This Row],[Ei]]))</f>
        <v>0.95424250943932487</v>
      </c>
      <c r="P288">
        <f>IF(Sample[[#This Row],[Ii]]=0,10,LOG(Sample[[#This Row],[Ii]]))</f>
        <v>-0.65321251377534373</v>
      </c>
      <c r="Q288">
        <f>Kx-Sample[[#This Row],[Xp]]</f>
        <v>0.3010299956639812</v>
      </c>
      <c r="R288">
        <f>Ky-Sample[[#This Row],[Yp]]</f>
        <v>-1.9542425094393248</v>
      </c>
      <c r="S288">
        <f>Kz-Sample[[#This Row],[Zp]]</f>
        <v>1.6532125137753437</v>
      </c>
      <c r="T288">
        <f>Sample[[#This Row],[Kpy]]*KSc-Sample[[#This Row],[KPz]]*KSb</f>
        <v>0.30102999566398103</v>
      </c>
      <c r="U288">
        <f>-1*(Sample[[#This Row],[KPx]]*KSc-Sample[[#This Row],[KPz]]*KSa)</f>
        <v>0.3010299956639812</v>
      </c>
      <c r="V288">
        <f>(Sample[[#This Row],[KPx]]*$R$2-Sample[[#This Row],[Kpy]]*KSa)</f>
        <v>0.3010299956639812</v>
      </c>
      <c r="W288">
        <f>Sample[[#This Row],[Kpy]]*KTc-Sample[[#This Row],[KPz]]*KTb</f>
        <v>3.6074550232146683</v>
      </c>
      <c r="X288">
        <f>-1*(Sample[[#This Row],[KPx]]*KTc-Sample[[#This Row],[KPz]]*KTa)</f>
        <v>3.6074550232146687</v>
      </c>
      <c r="Y288">
        <f>(Sample[[#This Row],[KPx]]*KTb-Sample[[#This Row],[Kpy]]*KTa)</f>
        <v>3.6074550232146683</v>
      </c>
      <c r="Z288">
        <f>-Sample[[#This Row],[Xp]]*a+Sample[[#This Row],[Yp]]*b+Sample[[#This Row],[Zp]]*c_</f>
        <v>0.60205999132796229</v>
      </c>
      <c r="AA288" s="8">
        <f>-IF(Sample[[#This Row],[Column2]]&gt;0,1,-1)*SQRT(Sample[[#This Row],[KPx''i]]^2+Sample[[#This Row],[KPx''j]]^2+Sample[[#This Row],[KPx''k]]^2)/Ksmag/Scale</f>
        <v>-0.36868494332449314</v>
      </c>
      <c r="AB288" s="1">
        <f>SQRT(Sample[[#This Row],[Kpy''i]]^2+Sample[[#This Row],[KPy''j]]^2+Sample[[#This Row],[KPy''k]]^2)/KTmag/Scale</f>
        <v>2.5508559097405663</v>
      </c>
    </row>
    <row r="289" spans="1:28" hidden="1" x14ac:dyDescent="0.25">
      <c r="A289" s="5">
        <v>284</v>
      </c>
      <c r="B289" s="13" t="s">
        <v>43</v>
      </c>
      <c r="C289" s="5"/>
      <c r="D289" s="5"/>
      <c r="E289">
        <v>6</v>
      </c>
      <c r="F289">
        <v>8</v>
      </c>
      <c r="G289">
        <v>3</v>
      </c>
      <c r="H289" s="11">
        <f>Sample[[#This Row],[C]]/Sample[[#This Row],[D]]</f>
        <v>1.3333333333333333</v>
      </c>
      <c r="I289" s="11">
        <f>Sample[[#This Row],[A]]/Sample[[#This Row],[C]]</f>
        <v>0.375</v>
      </c>
      <c r="J289" s="11">
        <f>Sample[[#This Row],[D]]/Sample[[#This Row],[A]]</f>
        <v>2</v>
      </c>
      <c r="K289" s="11">
        <f>Sample[[#This Row],[A]]/Sample[[#This Row],[D]]</f>
        <v>0.5</v>
      </c>
      <c r="L289" s="11">
        <f>Sample[[#This Row],[D]]/Sample[[#This Row],[C]]</f>
        <v>0.75</v>
      </c>
      <c r="M289" s="11">
        <f>Sample[[#This Row],[C]]/Sample[[#This Row],[A]]</f>
        <v>2.6666666666666665</v>
      </c>
      <c r="N289">
        <f>IF(Sample[[#This Row],[Ap]]=0,10,LOG(Sample[[#This Row],[Ap]]))</f>
        <v>0.12493873660829993</v>
      </c>
      <c r="O289">
        <f>IF(Sample[[#This Row],[Ei]]=0,10,LOG(Sample[[#This Row],[Ei]]))</f>
        <v>-0.42596873227228116</v>
      </c>
      <c r="P289">
        <f>IF(Sample[[#This Row],[Ii]]=0,10,LOG(Sample[[#This Row],[Ii]]))</f>
        <v>0.3010299956639812</v>
      </c>
      <c r="Q289">
        <f>Kx-Sample[[#This Row],[Xp]]</f>
        <v>-0.12493873660829993</v>
      </c>
      <c r="R289">
        <f>Ky-Sample[[#This Row],[Yp]]</f>
        <v>-0.57403126772771884</v>
      </c>
      <c r="S289">
        <f>Kz-Sample[[#This Row],[Zp]]</f>
        <v>0.69897000433601875</v>
      </c>
      <c r="T289">
        <f>Sample[[#This Row],[Kpy]]*KSc-Sample[[#This Row],[KPz]]*KSb</f>
        <v>-0.12493873660829991</v>
      </c>
      <c r="U289">
        <f>-1*(Sample[[#This Row],[KPx]]*KSc-Sample[[#This Row],[KPz]]*KSa)</f>
        <v>-0.12493873660829993</v>
      </c>
      <c r="V289">
        <f>(Sample[[#This Row],[KPx]]*$R$2-Sample[[#This Row],[Kpy]]*KSa)</f>
        <v>-0.12493873660829993</v>
      </c>
      <c r="W289">
        <f>Sample[[#This Row],[Kpy]]*KTc-Sample[[#This Row],[KPz]]*KTb</f>
        <v>1.2730012720637376</v>
      </c>
      <c r="X289">
        <f>-1*(Sample[[#This Row],[KPx]]*KTc-Sample[[#This Row],[KPz]]*KTa)</f>
        <v>1.2730012720637376</v>
      </c>
      <c r="Y289">
        <f>(Sample[[#This Row],[KPx]]*KTb-Sample[[#This Row],[Kpy]]*KTa)</f>
        <v>1.2730012720637376</v>
      </c>
      <c r="Z289">
        <f>-Sample[[#This Row],[Xp]]*a+Sample[[#This Row],[Yp]]*b+Sample[[#This Row],[Zp]]*c_</f>
        <v>-0.24987747321659992</v>
      </c>
      <c r="AA289" s="8">
        <f>-IF(Sample[[#This Row],[Column2]]&gt;0,1,-1)*SQRT(Sample[[#This Row],[KPx''i]]^2+Sample[[#This Row],[KPx''j]]^2+Sample[[#This Row],[KPx''k]]^2)/Ksmag/Scale</f>
        <v>0.15301807689915992</v>
      </c>
      <c r="AB289" s="1">
        <f>SQRT(Sample[[#This Row],[Kpy''i]]^2+Sample[[#This Row],[KPy''j]]^2+Sample[[#This Row],[KPy''k]]^2)/KTmag/Scale</f>
        <v>0.90014783193537007</v>
      </c>
    </row>
    <row r="290" spans="1:28" hidden="1" x14ac:dyDescent="0.25">
      <c r="A290" s="5">
        <v>285</v>
      </c>
      <c r="B290" s="13" t="s">
        <v>43</v>
      </c>
      <c r="C290" s="5"/>
      <c r="D290" s="5"/>
      <c r="E290">
        <v>1</v>
      </c>
      <c r="F290">
        <v>1</v>
      </c>
      <c r="G290">
        <v>4</v>
      </c>
      <c r="H290" s="11">
        <f>Sample[[#This Row],[C]]/Sample[[#This Row],[D]]</f>
        <v>1</v>
      </c>
      <c r="I290" s="11">
        <f>Sample[[#This Row],[A]]/Sample[[#This Row],[C]]</f>
        <v>4</v>
      </c>
      <c r="J290" s="11">
        <f>Sample[[#This Row],[D]]/Sample[[#This Row],[A]]</f>
        <v>0.25</v>
      </c>
      <c r="K290" s="11">
        <f>Sample[[#This Row],[A]]/Sample[[#This Row],[D]]</f>
        <v>4</v>
      </c>
      <c r="L290" s="11">
        <f>Sample[[#This Row],[D]]/Sample[[#This Row],[C]]</f>
        <v>1</v>
      </c>
      <c r="M290" s="11">
        <f>Sample[[#This Row],[C]]/Sample[[#This Row],[A]]</f>
        <v>0.25</v>
      </c>
      <c r="N290">
        <f>IF(Sample[[#This Row],[Ap]]=0,10,LOG(Sample[[#This Row],[Ap]]))</f>
        <v>0</v>
      </c>
      <c r="O290">
        <f>IF(Sample[[#This Row],[Ei]]=0,10,LOG(Sample[[#This Row],[Ei]]))</f>
        <v>0.6020599913279624</v>
      </c>
      <c r="P290">
        <f>IF(Sample[[#This Row],[Ii]]=0,10,LOG(Sample[[#This Row],[Ii]]))</f>
        <v>-0.6020599913279624</v>
      </c>
      <c r="Q290">
        <f>Kx-Sample[[#This Row],[Xp]]</f>
        <v>0</v>
      </c>
      <c r="R290">
        <f>Ky-Sample[[#This Row],[Yp]]</f>
        <v>-1.6020599913279625</v>
      </c>
      <c r="S290">
        <f>Kz-Sample[[#This Row],[Zp]]</f>
        <v>1.6020599913279625</v>
      </c>
      <c r="T290">
        <f>Sample[[#This Row],[Kpy]]*KSc-Sample[[#This Row],[KPz]]*KSb</f>
        <v>0</v>
      </c>
      <c r="U290">
        <f>-1*(Sample[[#This Row],[KPx]]*KSc-Sample[[#This Row],[KPz]]*KSa)</f>
        <v>0</v>
      </c>
      <c r="V290">
        <f>(Sample[[#This Row],[KPx]]*$R$2-Sample[[#This Row],[Kpy]]*KSa)</f>
        <v>0</v>
      </c>
      <c r="W290">
        <f>Sample[[#This Row],[Kpy]]*KTc-Sample[[#This Row],[KPz]]*KTb</f>
        <v>3.204119982655925</v>
      </c>
      <c r="X290">
        <f>-1*(Sample[[#This Row],[KPx]]*KTc-Sample[[#This Row],[KPz]]*KTa)</f>
        <v>3.204119982655925</v>
      </c>
      <c r="Y290">
        <f>(Sample[[#This Row],[KPx]]*KTb-Sample[[#This Row],[Kpy]]*KTa)</f>
        <v>3.204119982655925</v>
      </c>
      <c r="Z290">
        <f>-Sample[[#This Row],[Xp]]*a+Sample[[#This Row],[Yp]]*b+Sample[[#This Row],[Zp]]*c_</f>
        <v>0</v>
      </c>
      <c r="AA290" s="8">
        <f>-IF(Sample[[#This Row],[Column2]]&gt;0,1,-1)*SQRT(Sample[[#This Row],[KPx''i]]^2+Sample[[#This Row],[KPx''j]]^2+Sample[[#This Row],[KPx''k]]^2)/Ksmag/Scale</f>
        <v>0</v>
      </c>
      <c r="AB290" s="1">
        <f>SQRT(Sample[[#This Row],[Kpy''i]]^2+Sample[[#This Row],[KPy''j]]^2+Sample[[#This Row],[KPy''k]]^2)/KTmag/Scale</f>
        <v>2.2656549674713276</v>
      </c>
    </row>
    <row r="291" spans="1:28" hidden="1" x14ac:dyDescent="0.25">
      <c r="A291" s="5">
        <v>286</v>
      </c>
      <c r="B291" s="13" t="s">
        <v>43</v>
      </c>
      <c r="C291" s="5"/>
      <c r="D291" s="5"/>
      <c r="E291">
        <v>6</v>
      </c>
      <c r="F291">
        <v>4</v>
      </c>
      <c r="G291">
        <v>1</v>
      </c>
      <c r="H291" s="11">
        <f>Sample[[#This Row],[C]]/Sample[[#This Row],[D]]</f>
        <v>0.66666666666666663</v>
      </c>
      <c r="I291" s="11">
        <f>Sample[[#This Row],[A]]/Sample[[#This Row],[C]]</f>
        <v>0.25</v>
      </c>
      <c r="J291" s="11">
        <f>Sample[[#This Row],[D]]/Sample[[#This Row],[A]]</f>
        <v>6</v>
      </c>
      <c r="K291" s="11">
        <f>Sample[[#This Row],[A]]/Sample[[#This Row],[D]]</f>
        <v>0.16666666666666666</v>
      </c>
      <c r="L291" s="11">
        <f>Sample[[#This Row],[D]]/Sample[[#This Row],[C]]</f>
        <v>1.5</v>
      </c>
      <c r="M291" s="11">
        <f>Sample[[#This Row],[C]]/Sample[[#This Row],[A]]</f>
        <v>4</v>
      </c>
      <c r="N291">
        <f>IF(Sample[[#This Row],[Ap]]=0,10,LOG(Sample[[#This Row],[Ap]]))</f>
        <v>-0.17609125905568127</v>
      </c>
      <c r="O291">
        <f>IF(Sample[[#This Row],[Ei]]=0,10,LOG(Sample[[#This Row],[Ei]]))</f>
        <v>-0.6020599913279624</v>
      </c>
      <c r="P291">
        <f>IF(Sample[[#This Row],[Ii]]=0,10,LOG(Sample[[#This Row],[Ii]]))</f>
        <v>0.77815125038364363</v>
      </c>
      <c r="Q291">
        <f>Kx-Sample[[#This Row],[Xp]]</f>
        <v>0.17609125905568127</v>
      </c>
      <c r="R291">
        <f>Ky-Sample[[#This Row],[Yp]]</f>
        <v>-0.3979400086720376</v>
      </c>
      <c r="S291">
        <f>Kz-Sample[[#This Row],[Zp]]</f>
        <v>0.22184874961635637</v>
      </c>
      <c r="T291">
        <f>Sample[[#This Row],[Kpy]]*KSc-Sample[[#This Row],[KPz]]*KSb</f>
        <v>0.17609125905568124</v>
      </c>
      <c r="U291">
        <f>-1*(Sample[[#This Row],[KPx]]*KSc-Sample[[#This Row],[KPz]]*KSa)</f>
        <v>0.17609125905568127</v>
      </c>
      <c r="V291">
        <f>(Sample[[#This Row],[KPx]]*$R$2-Sample[[#This Row],[Kpy]]*KSa)</f>
        <v>0.17609125905568127</v>
      </c>
      <c r="W291">
        <f>Sample[[#This Row],[Kpy]]*KTc-Sample[[#This Row],[KPz]]*KTb</f>
        <v>0.61978875828839397</v>
      </c>
      <c r="X291">
        <f>-1*(Sample[[#This Row],[KPx]]*KTc-Sample[[#This Row],[KPz]]*KTa)</f>
        <v>0.61978875828839397</v>
      </c>
      <c r="Y291">
        <f>(Sample[[#This Row],[KPx]]*KTb-Sample[[#This Row],[Kpy]]*KTa)</f>
        <v>0.61978875828839397</v>
      </c>
      <c r="Z291">
        <f>-Sample[[#This Row],[Xp]]*a+Sample[[#This Row],[Yp]]*b+Sample[[#This Row],[Zp]]*c_</f>
        <v>0.35218251811136247</v>
      </c>
      <c r="AA291" s="8">
        <f>-IF(Sample[[#This Row],[Column2]]&gt;0,1,-1)*SQRT(Sample[[#This Row],[KPx''i]]^2+Sample[[#This Row],[KPx''j]]^2+Sample[[#This Row],[KPx''k]]^2)/Ksmag/Scale</f>
        <v>-0.21566686642533334</v>
      </c>
      <c r="AB291" s="1">
        <f>SQRT(Sample[[#This Row],[Kpy''i]]^2+Sample[[#This Row],[KPy''j]]^2+Sample[[#This Row],[KPy''k]]^2)/KTmag/Scale</f>
        <v>0.43825683388891346</v>
      </c>
    </row>
    <row r="292" spans="1:28" hidden="1" x14ac:dyDescent="0.25">
      <c r="A292" s="5">
        <v>287</v>
      </c>
      <c r="B292" s="13" t="s">
        <v>43</v>
      </c>
      <c r="C292" s="5"/>
      <c r="D292" s="5"/>
      <c r="E292">
        <v>3</v>
      </c>
      <c r="F292">
        <v>9</v>
      </c>
      <c r="G292">
        <v>5</v>
      </c>
      <c r="H292" s="11">
        <f>Sample[[#This Row],[C]]/Sample[[#This Row],[D]]</f>
        <v>3</v>
      </c>
      <c r="I292" s="11">
        <f>Sample[[#This Row],[A]]/Sample[[#This Row],[C]]</f>
        <v>0.55555555555555558</v>
      </c>
      <c r="J292" s="11">
        <f>Sample[[#This Row],[D]]/Sample[[#This Row],[A]]</f>
        <v>0.6</v>
      </c>
      <c r="K292" s="11">
        <f>Sample[[#This Row],[A]]/Sample[[#This Row],[D]]</f>
        <v>1.6666666666666667</v>
      </c>
      <c r="L292" s="11">
        <f>Sample[[#This Row],[D]]/Sample[[#This Row],[C]]</f>
        <v>0.33333333333333331</v>
      </c>
      <c r="M292" s="11">
        <f>Sample[[#This Row],[C]]/Sample[[#This Row],[A]]</f>
        <v>1.8</v>
      </c>
      <c r="N292">
        <f>IF(Sample[[#This Row],[Ap]]=0,10,LOG(Sample[[#This Row],[Ap]]))</f>
        <v>0.47712125471966244</v>
      </c>
      <c r="O292">
        <f>IF(Sample[[#This Row],[Ei]]=0,10,LOG(Sample[[#This Row],[Ei]]))</f>
        <v>-0.25527250510330607</v>
      </c>
      <c r="P292">
        <f>IF(Sample[[#This Row],[Ii]]=0,10,LOG(Sample[[#This Row],[Ii]]))</f>
        <v>-0.22184874961635639</v>
      </c>
      <c r="Q292">
        <f>Kx-Sample[[#This Row],[Xp]]</f>
        <v>-0.47712125471966244</v>
      </c>
      <c r="R292">
        <f>Ky-Sample[[#This Row],[Yp]]</f>
        <v>-0.74472749489669399</v>
      </c>
      <c r="S292">
        <f>Kz-Sample[[#This Row],[Zp]]</f>
        <v>1.2218487496163564</v>
      </c>
      <c r="T292">
        <f>Sample[[#This Row],[Kpy]]*KSc-Sample[[#This Row],[KPz]]*KSb</f>
        <v>-0.47712125471966238</v>
      </c>
      <c r="U292">
        <f>-1*(Sample[[#This Row],[KPx]]*KSc-Sample[[#This Row],[KPz]]*KSa)</f>
        <v>-0.47712125471966244</v>
      </c>
      <c r="V292">
        <f>(Sample[[#This Row],[KPx]]*$R$2-Sample[[#This Row],[Kpy]]*KSa)</f>
        <v>-0.47712125471966244</v>
      </c>
      <c r="W292">
        <f>Sample[[#This Row],[Kpy]]*KTc-Sample[[#This Row],[KPz]]*KTb</f>
        <v>1.9665762445130504</v>
      </c>
      <c r="X292">
        <f>-1*(Sample[[#This Row],[KPx]]*KTc-Sample[[#This Row],[KPz]]*KTa)</f>
        <v>1.9665762445130504</v>
      </c>
      <c r="Y292">
        <f>(Sample[[#This Row],[KPx]]*KTb-Sample[[#This Row],[Kpy]]*KTa)</f>
        <v>1.9665762445130504</v>
      </c>
      <c r="Z292">
        <f>-Sample[[#This Row],[Xp]]*a+Sample[[#This Row],[Yp]]*b+Sample[[#This Row],[Zp]]*c_</f>
        <v>-0.95424250943932498</v>
      </c>
      <c r="AA292" s="8">
        <f>-IF(Sample[[#This Row],[Column2]]&gt;0,1,-1)*SQRT(Sample[[#This Row],[KPx''i]]^2+Sample[[#This Row],[KPx''j]]^2+Sample[[#This Row],[KPx''k]]^2)/Ksmag/Scale</f>
        <v>0.58435180974982659</v>
      </c>
      <c r="AB292" s="1">
        <f>SQRT(Sample[[#This Row],[Kpy''i]]^2+Sample[[#This Row],[KPy''j]]^2+Sample[[#This Row],[KPy''k]]^2)/KTmag/Scale</f>
        <v>1.3905793982155519</v>
      </c>
    </row>
    <row r="293" spans="1:28" hidden="1" x14ac:dyDescent="0.25">
      <c r="A293" s="5">
        <v>288</v>
      </c>
      <c r="B293" s="13" t="s">
        <v>43</v>
      </c>
      <c r="C293" s="5"/>
      <c r="D293" s="5"/>
      <c r="E293">
        <v>9</v>
      </c>
      <c r="F293">
        <v>4</v>
      </c>
      <c r="G293">
        <v>6</v>
      </c>
      <c r="H293" s="11">
        <f>Sample[[#This Row],[C]]/Sample[[#This Row],[D]]</f>
        <v>0.44444444444444442</v>
      </c>
      <c r="I293" s="11">
        <f>Sample[[#This Row],[A]]/Sample[[#This Row],[C]]</f>
        <v>1.5</v>
      </c>
      <c r="J293" s="11">
        <f>Sample[[#This Row],[D]]/Sample[[#This Row],[A]]</f>
        <v>1.5</v>
      </c>
      <c r="K293" s="11">
        <f>Sample[[#This Row],[A]]/Sample[[#This Row],[D]]</f>
        <v>0.66666666666666663</v>
      </c>
      <c r="L293" s="11">
        <f>Sample[[#This Row],[D]]/Sample[[#This Row],[C]]</f>
        <v>2.25</v>
      </c>
      <c r="M293" s="11">
        <f>Sample[[#This Row],[C]]/Sample[[#This Row],[A]]</f>
        <v>0.66666666666666663</v>
      </c>
      <c r="N293">
        <f>IF(Sample[[#This Row],[Ap]]=0,10,LOG(Sample[[#This Row],[Ap]]))</f>
        <v>-0.35218251811136253</v>
      </c>
      <c r="O293">
        <f>IF(Sample[[#This Row],[Ei]]=0,10,LOG(Sample[[#This Row],[Ei]]))</f>
        <v>0.17609125905568124</v>
      </c>
      <c r="P293">
        <f>IF(Sample[[#This Row],[Ii]]=0,10,LOG(Sample[[#This Row],[Ii]]))</f>
        <v>0.17609125905568124</v>
      </c>
      <c r="Q293">
        <f>Kx-Sample[[#This Row],[Xp]]</f>
        <v>0.35218251811136253</v>
      </c>
      <c r="R293">
        <f>Ky-Sample[[#This Row],[Yp]]</f>
        <v>-1.1760912590556813</v>
      </c>
      <c r="S293">
        <f>Kz-Sample[[#This Row],[Zp]]</f>
        <v>0.82390874094431876</v>
      </c>
      <c r="T293">
        <f>Sample[[#This Row],[Kpy]]*KSc-Sample[[#This Row],[KPz]]*KSb</f>
        <v>0.35218251811136259</v>
      </c>
      <c r="U293">
        <f>-1*(Sample[[#This Row],[KPx]]*KSc-Sample[[#This Row],[KPz]]*KSa)</f>
        <v>0.35218251811136253</v>
      </c>
      <c r="V293">
        <f>(Sample[[#This Row],[KPx]]*$R$2-Sample[[#This Row],[Kpy]]*KSa)</f>
        <v>0.35218251811136253</v>
      </c>
      <c r="W293">
        <f>Sample[[#This Row],[Kpy]]*KTc-Sample[[#This Row],[KPz]]*KTb</f>
        <v>2</v>
      </c>
      <c r="X293">
        <f>-1*(Sample[[#This Row],[KPx]]*KTc-Sample[[#This Row],[KPz]]*KTa)</f>
        <v>2</v>
      </c>
      <c r="Y293">
        <f>(Sample[[#This Row],[KPx]]*KTb-Sample[[#This Row],[Kpy]]*KTa)</f>
        <v>2</v>
      </c>
      <c r="Z293">
        <f>-Sample[[#This Row],[Xp]]*a+Sample[[#This Row],[Yp]]*b+Sample[[#This Row],[Zp]]*c_</f>
        <v>0.70436503622272495</v>
      </c>
      <c r="AA293" s="8">
        <f>-IF(Sample[[#This Row],[Column2]]&gt;0,1,-1)*SQRT(Sample[[#This Row],[KPx''i]]^2+Sample[[#This Row],[KPx''j]]^2+Sample[[#This Row],[KPx''k]]^2)/Ksmag/Scale</f>
        <v>-0.43133373285066667</v>
      </c>
      <c r="AB293" s="1">
        <f>SQRT(Sample[[#This Row],[Kpy''i]]^2+Sample[[#This Row],[KPy''j]]^2+Sample[[#This Row],[KPy''k]]^2)/KTmag/Scale</f>
        <v>1.4142135623730951</v>
      </c>
    </row>
    <row r="294" spans="1:28" hidden="1" x14ac:dyDescent="0.25">
      <c r="A294" s="5">
        <v>289</v>
      </c>
      <c r="B294" s="13" t="s">
        <v>43</v>
      </c>
      <c r="C294" s="5"/>
      <c r="D294" s="5"/>
      <c r="E294">
        <v>8</v>
      </c>
      <c r="F294">
        <v>6</v>
      </c>
      <c r="G294">
        <v>1</v>
      </c>
      <c r="H294" s="11">
        <f>Sample[[#This Row],[C]]/Sample[[#This Row],[D]]</f>
        <v>0.75</v>
      </c>
      <c r="I294" s="11">
        <f>Sample[[#This Row],[A]]/Sample[[#This Row],[C]]</f>
        <v>0.16666666666666666</v>
      </c>
      <c r="J294" s="11">
        <f>Sample[[#This Row],[D]]/Sample[[#This Row],[A]]</f>
        <v>8</v>
      </c>
      <c r="K294" s="11">
        <f>Sample[[#This Row],[A]]/Sample[[#This Row],[D]]</f>
        <v>0.125</v>
      </c>
      <c r="L294" s="11">
        <f>Sample[[#This Row],[D]]/Sample[[#This Row],[C]]</f>
        <v>1.3333333333333333</v>
      </c>
      <c r="M294" s="11">
        <f>Sample[[#This Row],[C]]/Sample[[#This Row],[A]]</f>
        <v>6</v>
      </c>
      <c r="N294">
        <f>IF(Sample[[#This Row],[Ap]]=0,10,LOG(Sample[[#This Row],[Ap]]))</f>
        <v>-0.12493873660829995</v>
      </c>
      <c r="O294">
        <f>IF(Sample[[#This Row],[Ei]]=0,10,LOG(Sample[[#This Row],[Ei]]))</f>
        <v>-0.77815125038364363</v>
      </c>
      <c r="P294">
        <f>IF(Sample[[#This Row],[Ii]]=0,10,LOG(Sample[[#This Row],[Ii]]))</f>
        <v>0.90308998699194354</v>
      </c>
      <c r="Q294">
        <f>Kx-Sample[[#This Row],[Xp]]</f>
        <v>0.12493873660829995</v>
      </c>
      <c r="R294">
        <f>Ky-Sample[[#This Row],[Yp]]</f>
        <v>-0.22184874961635637</v>
      </c>
      <c r="S294">
        <f>Kz-Sample[[#This Row],[Zp]]</f>
        <v>9.6910013008056461E-2</v>
      </c>
      <c r="T294">
        <f>Sample[[#This Row],[Kpy]]*KSc-Sample[[#This Row],[KPz]]*KSb</f>
        <v>0.12493873660829991</v>
      </c>
      <c r="U294">
        <f>-1*(Sample[[#This Row],[KPx]]*KSc-Sample[[#This Row],[KPz]]*KSa)</f>
        <v>0.12493873660829995</v>
      </c>
      <c r="V294">
        <f>(Sample[[#This Row],[KPx]]*$R$2-Sample[[#This Row],[Kpy]]*KSa)</f>
        <v>0.12493873660829995</v>
      </c>
      <c r="W294">
        <f>Sample[[#This Row],[Kpy]]*KTc-Sample[[#This Row],[KPz]]*KTb</f>
        <v>0.31875876262441283</v>
      </c>
      <c r="X294">
        <f>-1*(Sample[[#This Row],[KPx]]*KTc-Sample[[#This Row],[KPz]]*KTa)</f>
        <v>0.31875876262441288</v>
      </c>
      <c r="Y294">
        <f>(Sample[[#This Row],[KPx]]*KTb-Sample[[#This Row],[Kpy]]*KTa)</f>
        <v>0.31875876262441277</v>
      </c>
      <c r="Z294">
        <f>-Sample[[#This Row],[Xp]]*a+Sample[[#This Row],[Yp]]*b+Sample[[#This Row],[Zp]]*c_</f>
        <v>0.24987747321659981</v>
      </c>
      <c r="AA294" s="8">
        <f>-IF(Sample[[#This Row],[Column2]]&gt;0,1,-1)*SQRT(Sample[[#This Row],[KPx''i]]^2+Sample[[#This Row],[KPx''j]]^2+Sample[[#This Row],[KPx''k]]^2)/Ksmag/Scale</f>
        <v>-0.15301807689915992</v>
      </c>
      <c r="AB294" s="1">
        <f>SQRT(Sample[[#This Row],[Kpy''i]]^2+Sample[[#This Row],[KPy''j]]^2+Sample[[#This Row],[KPy''k]]^2)/KTmag/Scale</f>
        <v>0.22539648261435535</v>
      </c>
    </row>
    <row r="295" spans="1:28" hidden="1" x14ac:dyDescent="0.25">
      <c r="A295" s="5">
        <v>290</v>
      </c>
      <c r="B295" s="13" t="s">
        <v>43</v>
      </c>
      <c r="C295" s="5"/>
      <c r="D295" s="5"/>
      <c r="E295">
        <v>4</v>
      </c>
      <c r="F295">
        <v>10</v>
      </c>
      <c r="G295">
        <v>6</v>
      </c>
      <c r="H295" s="11">
        <f>Sample[[#This Row],[C]]/Sample[[#This Row],[D]]</f>
        <v>2.5</v>
      </c>
      <c r="I295" s="11">
        <f>Sample[[#This Row],[A]]/Sample[[#This Row],[C]]</f>
        <v>0.6</v>
      </c>
      <c r="J295" s="11">
        <f>Sample[[#This Row],[D]]/Sample[[#This Row],[A]]</f>
        <v>0.66666666666666663</v>
      </c>
      <c r="K295" s="11">
        <f>Sample[[#This Row],[A]]/Sample[[#This Row],[D]]</f>
        <v>1.5</v>
      </c>
      <c r="L295" s="11">
        <f>Sample[[#This Row],[D]]/Sample[[#This Row],[C]]</f>
        <v>0.4</v>
      </c>
      <c r="M295" s="11">
        <f>Sample[[#This Row],[C]]/Sample[[#This Row],[A]]</f>
        <v>1.6666666666666667</v>
      </c>
      <c r="N295">
        <f>IF(Sample[[#This Row],[Ap]]=0,10,LOG(Sample[[#This Row],[Ap]]))</f>
        <v>0.3979400086720376</v>
      </c>
      <c r="O295">
        <f>IF(Sample[[#This Row],[Ei]]=0,10,LOG(Sample[[#This Row],[Ei]]))</f>
        <v>-0.22184874961635639</v>
      </c>
      <c r="P295">
        <f>IF(Sample[[#This Row],[Ii]]=0,10,LOG(Sample[[#This Row],[Ii]]))</f>
        <v>-0.17609125905568127</v>
      </c>
      <c r="Q295">
        <f>Kx-Sample[[#This Row],[Xp]]</f>
        <v>-0.3979400086720376</v>
      </c>
      <c r="R295">
        <f>Ky-Sample[[#This Row],[Yp]]</f>
        <v>-0.77815125038364363</v>
      </c>
      <c r="S295">
        <f>Kz-Sample[[#This Row],[Zp]]</f>
        <v>1.1760912590556813</v>
      </c>
      <c r="T295">
        <f>Sample[[#This Row],[Kpy]]*KSc-Sample[[#This Row],[KPz]]*KSb</f>
        <v>-0.39794000867203771</v>
      </c>
      <c r="U295">
        <f>-1*(Sample[[#This Row],[KPx]]*KSc-Sample[[#This Row],[KPz]]*KSa)</f>
        <v>-0.3979400086720376</v>
      </c>
      <c r="V295">
        <f>(Sample[[#This Row],[KPx]]*$R$2-Sample[[#This Row],[Kpy]]*KSa)</f>
        <v>-0.3979400086720376</v>
      </c>
      <c r="W295">
        <f>Sample[[#This Row],[Kpy]]*KTc-Sample[[#This Row],[KPz]]*KTb</f>
        <v>1.954242509439325</v>
      </c>
      <c r="X295">
        <f>-1*(Sample[[#This Row],[KPx]]*KTc-Sample[[#This Row],[KPz]]*KTa)</f>
        <v>1.9542425094393252</v>
      </c>
      <c r="Y295">
        <f>(Sample[[#This Row],[KPx]]*KTb-Sample[[#This Row],[Kpy]]*KTa)</f>
        <v>1.9542425094393248</v>
      </c>
      <c r="Z295">
        <f>-Sample[[#This Row],[Xp]]*a+Sample[[#This Row],[Yp]]*b+Sample[[#This Row],[Zp]]*c_</f>
        <v>-0.79588001734407532</v>
      </c>
      <c r="AA295" s="8">
        <f>-IF(Sample[[#This Row],[Column2]]&gt;0,1,-1)*SQRT(Sample[[#This Row],[KPx''i]]^2+Sample[[#This Row],[KPx''j]]^2+Sample[[#This Row],[KPx''k]]^2)/Ksmag/Scale</f>
        <v>0.48737498474260249</v>
      </c>
      <c r="AB295" s="1">
        <f>SQRT(Sample[[#This Row],[Kpy''i]]^2+Sample[[#This Row],[KPy''j]]^2+Sample[[#This Row],[KPy''k]]^2)/KTmag/Scale</f>
        <v>1.3818581305075626</v>
      </c>
    </row>
    <row r="296" spans="1:28" hidden="1" x14ac:dyDescent="0.25">
      <c r="A296" s="5">
        <v>291</v>
      </c>
      <c r="B296" s="13" t="s">
        <v>43</v>
      </c>
      <c r="C296" s="5"/>
      <c r="D296" s="5"/>
      <c r="E296">
        <v>1</v>
      </c>
      <c r="F296">
        <v>7</v>
      </c>
      <c r="G296">
        <v>4</v>
      </c>
      <c r="H296" s="11">
        <f>Sample[[#This Row],[C]]/Sample[[#This Row],[D]]</f>
        <v>7</v>
      </c>
      <c r="I296" s="11">
        <f>Sample[[#This Row],[A]]/Sample[[#This Row],[C]]</f>
        <v>0.5714285714285714</v>
      </c>
      <c r="J296" s="11">
        <f>Sample[[#This Row],[D]]/Sample[[#This Row],[A]]</f>
        <v>0.25</v>
      </c>
      <c r="K296" s="11">
        <f>Sample[[#This Row],[A]]/Sample[[#This Row],[D]]</f>
        <v>4</v>
      </c>
      <c r="L296" s="11">
        <f>Sample[[#This Row],[D]]/Sample[[#This Row],[C]]</f>
        <v>0.14285714285714285</v>
      </c>
      <c r="M296" s="11">
        <f>Sample[[#This Row],[C]]/Sample[[#This Row],[A]]</f>
        <v>1.75</v>
      </c>
      <c r="N296">
        <f>IF(Sample[[#This Row],[Ap]]=0,10,LOG(Sample[[#This Row],[Ap]]))</f>
        <v>0.84509804001425681</v>
      </c>
      <c r="O296">
        <f>IF(Sample[[#This Row],[Ei]]=0,10,LOG(Sample[[#This Row],[Ei]]))</f>
        <v>-0.24303804868629447</v>
      </c>
      <c r="P296">
        <f>IF(Sample[[#This Row],[Ii]]=0,10,LOG(Sample[[#This Row],[Ii]]))</f>
        <v>-0.6020599913279624</v>
      </c>
      <c r="Q296">
        <f>Kx-Sample[[#This Row],[Xp]]</f>
        <v>-0.84509804001425681</v>
      </c>
      <c r="R296">
        <f>Ky-Sample[[#This Row],[Yp]]</f>
        <v>-0.75696195131370558</v>
      </c>
      <c r="S296">
        <f>Kz-Sample[[#This Row],[Zp]]</f>
        <v>1.6020599913279625</v>
      </c>
      <c r="T296">
        <f>Sample[[#This Row],[Kpy]]*KSc-Sample[[#This Row],[KPz]]*KSb</f>
        <v>-0.84509804001425692</v>
      </c>
      <c r="U296">
        <f>-1*(Sample[[#This Row],[KPx]]*KSc-Sample[[#This Row],[KPz]]*KSa)</f>
        <v>-0.84509804001425681</v>
      </c>
      <c r="V296">
        <f>(Sample[[#This Row],[KPx]]*$R$2-Sample[[#This Row],[Kpy]]*KSa)</f>
        <v>-0.84509804001425681</v>
      </c>
      <c r="W296">
        <f>Sample[[#This Row],[Kpy]]*KTc-Sample[[#This Row],[KPz]]*KTb</f>
        <v>2.3590219426416681</v>
      </c>
      <c r="X296">
        <f>-1*(Sample[[#This Row],[KPx]]*KTc-Sample[[#This Row],[KPz]]*KTa)</f>
        <v>2.3590219426416681</v>
      </c>
      <c r="Y296">
        <f>(Sample[[#This Row],[KPx]]*KTb-Sample[[#This Row],[Kpy]]*KTa)</f>
        <v>2.3590219426416681</v>
      </c>
      <c r="Z296">
        <f>-Sample[[#This Row],[Xp]]*a+Sample[[#This Row],[Yp]]*b+Sample[[#This Row],[Zp]]*c_</f>
        <v>-1.6901960800285138</v>
      </c>
      <c r="AA296" s="8">
        <f>-IF(Sample[[#This Row],[Column2]]&gt;0,1,-1)*SQRT(Sample[[#This Row],[KPx''i]]^2+Sample[[#This Row],[KPx''j]]^2+Sample[[#This Row],[KPx''k]]^2)/Ksmag/Scale</f>
        <v>1.035029490330545</v>
      </c>
      <c r="AB296" s="1">
        <f>SQRT(Sample[[#This Row],[Kpy''i]]^2+Sample[[#This Row],[KPy''j]]^2+Sample[[#This Row],[KPy''k]]^2)/KTmag/Scale</f>
        <v>1.6680804126097863</v>
      </c>
    </row>
    <row r="297" spans="1:28" hidden="1" x14ac:dyDescent="0.25">
      <c r="A297" s="5">
        <v>292</v>
      </c>
      <c r="B297" s="13" t="s">
        <v>43</v>
      </c>
      <c r="C297" s="5"/>
      <c r="D297" s="5"/>
      <c r="E297">
        <v>2</v>
      </c>
      <c r="F297">
        <v>1</v>
      </c>
      <c r="G297">
        <v>3</v>
      </c>
      <c r="H297" s="11">
        <f>Sample[[#This Row],[C]]/Sample[[#This Row],[D]]</f>
        <v>0.5</v>
      </c>
      <c r="I297" s="11">
        <f>Sample[[#This Row],[A]]/Sample[[#This Row],[C]]</f>
        <v>3</v>
      </c>
      <c r="J297" s="11">
        <f>Sample[[#This Row],[D]]/Sample[[#This Row],[A]]</f>
        <v>0.66666666666666663</v>
      </c>
      <c r="K297" s="11">
        <f>Sample[[#This Row],[A]]/Sample[[#This Row],[D]]</f>
        <v>1.5</v>
      </c>
      <c r="L297" s="11">
        <f>Sample[[#This Row],[D]]/Sample[[#This Row],[C]]</f>
        <v>2</v>
      </c>
      <c r="M297" s="11">
        <f>Sample[[#This Row],[C]]/Sample[[#This Row],[A]]</f>
        <v>0.33333333333333331</v>
      </c>
      <c r="N297">
        <f>IF(Sample[[#This Row],[Ap]]=0,10,LOG(Sample[[#This Row],[Ap]]))</f>
        <v>-0.3010299956639812</v>
      </c>
      <c r="O297">
        <f>IF(Sample[[#This Row],[Ei]]=0,10,LOG(Sample[[#This Row],[Ei]]))</f>
        <v>0.47712125471966244</v>
      </c>
      <c r="P297">
        <f>IF(Sample[[#This Row],[Ii]]=0,10,LOG(Sample[[#This Row],[Ii]]))</f>
        <v>-0.17609125905568127</v>
      </c>
      <c r="Q297">
        <f>Kx-Sample[[#This Row],[Xp]]</f>
        <v>0.3010299956639812</v>
      </c>
      <c r="R297">
        <f>Ky-Sample[[#This Row],[Yp]]</f>
        <v>-1.4771212547196624</v>
      </c>
      <c r="S297">
        <f>Kz-Sample[[#This Row],[Zp]]</f>
        <v>1.1760912590556813</v>
      </c>
      <c r="T297">
        <f>Sample[[#This Row],[Kpy]]*KSc-Sample[[#This Row],[KPz]]*KSb</f>
        <v>0.30102999566398103</v>
      </c>
      <c r="U297">
        <f>-1*(Sample[[#This Row],[KPx]]*KSc-Sample[[#This Row],[KPz]]*KSa)</f>
        <v>0.3010299956639812</v>
      </c>
      <c r="V297">
        <f>(Sample[[#This Row],[KPx]]*$R$2-Sample[[#This Row],[Kpy]]*KSa)</f>
        <v>0.3010299956639812</v>
      </c>
      <c r="W297">
        <f>Sample[[#This Row],[Kpy]]*KTc-Sample[[#This Row],[KPz]]*KTb</f>
        <v>2.653212513775344</v>
      </c>
      <c r="X297">
        <f>-1*(Sample[[#This Row],[KPx]]*KTc-Sample[[#This Row],[KPz]]*KTa)</f>
        <v>2.653212513775344</v>
      </c>
      <c r="Y297">
        <f>(Sample[[#This Row],[KPx]]*KTb-Sample[[#This Row],[Kpy]]*KTa)</f>
        <v>2.6532125137753435</v>
      </c>
      <c r="Z297">
        <f>-Sample[[#This Row],[Xp]]*a+Sample[[#This Row],[Yp]]*b+Sample[[#This Row],[Zp]]*c_</f>
        <v>0.60205999132796229</v>
      </c>
      <c r="AA297" s="8">
        <f>-IF(Sample[[#This Row],[Column2]]&gt;0,1,-1)*SQRT(Sample[[#This Row],[KPx''i]]^2+Sample[[#This Row],[KPx''j]]^2+Sample[[#This Row],[KPx''k]]^2)/Ksmag/Scale</f>
        <v>-0.36868494332449314</v>
      </c>
      <c r="AB297" s="1">
        <f>SQRT(Sample[[#This Row],[Kpy''i]]^2+Sample[[#This Row],[KPy''j]]^2+Sample[[#This Row],[KPy''k]]^2)/KTmag/Scale</f>
        <v>1.8761045604195521</v>
      </c>
    </row>
    <row r="298" spans="1:28" hidden="1" x14ac:dyDescent="0.25">
      <c r="A298" s="5">
        <v>293</v>
      </c>
      <c r="B298" s="13" t="s">
        <v>43</v>
      </c>
      <c r="C298" s="5"/>
      <c r="D298" s="5"/>
      <c r="E298">
        <v>9</v>
      </c>
      <c r="F298">
        <v>4</v>
      </c>
      <c r="G298">
        <v>10</v>
      </c>
      <c r="H298" s="11">
        <f>Sample[[#This Row],[C]]/Sample[[#This Row],[D]]</f>
        <v>0.44444444444444442</v>
      </c>
      <c r="I298" s="11">
        <f>Sample[[#This Row],[A]]/Sample[[#This Row],[C]]</f>
        <v>2.5</v>
      </c>
      <c r="J298" s="11">
        <f>Sample[[#This Row],[D]]/Sample[[#This Row],[A]]</f>
        <v>0.9</v>
      </c>
      <c r="K298" s="11">
        <f>Sample[[#This Row],[A]]/Sample[[#This Row],[D]]</f>
        <v>1.1111111111111112</v>
      </c>
      <c r="L298" s="11">
        <f>Sample[[#This Row],[D]]/Sample[[#This Row],[C]]</f>
        <v>2.25</v>
      </c>
      <c r="M298" s="11">
        <f>Sample[[#This Row],[C]]/Sample[[#This Row],[A]]</f>
        <v>0.4</v>
      </c>
      <c r="N298">
        <f>IF(Sample[[#This Row],[Ap]]=0,10,LOG(Sample[[#This Row],[Ap]]))</f>
        <v>-0.35218251811136253</v>
      </c>
      <c r="O298">
        <f>IF(Sample[[#This Row],[Ei]]=0,10,LOG(Sample[[#This Row],[Ei]]))</f>
        <v>0.3979400086720376</v>
      </c>
      <c r="P298">
        <f>IF(Sample[[#This Row],[Ii]]=0,10,LOG(Sample[[#This Row],[Ii]]))</f>
        <v>-4.5757490560675115E-2</v>
      </c>
      <c r="Q298">
        <f>Kx-Sample[[#This Row],[Xp]]</f>
        <v>0.35218251811136253</v>
      </c>
      <c r="R298">
        <f>Ky-Sample[[#This Row],[Yp]]</f>
        <v>-1.3979400086720375</v>
      </c>
      <c r="S298">
        <f>Kz-Sample[[#This Row],[Zp]]</f>
        <v>1.045757490560675</v>
      </c>
      <c r="T298">
        <f>Sample[[#This Row],[Kpy]]*KSc-Sample[[#This Row],[KPz]]*KSb</f>
        <v>0.35218251811136247</v>
      </c>
      <c r="U298">
        <f>-1*(Sample[[#This Row],[KPx]]*KSc-Sample[[#This Row],[KPz]]*KSa)</f>
        <v>0.35218251811136253</v>
      </c>
      <c r="V298">
        <f>(Sample[[#This Row],[KPx]]*$R$2-Sample[[#This Row],[Kpy]]*KSa)</f>
        <v>0.35218251811136253</v>
      </c>
      <c r="W298">
        <f>Sample[[#This Row],[Kpy]]*KTc-Sample[[#This Row],[KPz]]*KTb</f>
        <v>2.4436974992327123</v>
      </c>
      <c r="X298">
        <f>-1*(Sample[[#This Row],[KPx]]*KTc-Sample[[#This Row],[KPz]]*KTa)</f>
        <v>2.4436974992327127</v>
      </c>
      <c r="Y298">
        <f>(Sample[[#This Row],[KPx]]*KTb-Sample[[#This Row],[Kpy]]*KTa)</f>
        <v>2.4436974992327123</v>
      </c>
      <c r="Z298">
        <f>-Sample[[#This Row],[Xp]]*a+Sample[[#This Row],[Yp]]*b+Sample[[#This Row],[Zp]]*c_</f>
        <v>0.70436503622272495</v>
      </c>
      <c r="AA298" s="8">
        <f>-IF(Sample[[#This Row],[Column2]]&gt;0,1,-1)*SQRT(Sample[[#This Row],[KPx''i]]^2+Sample[[#This Row],[KPx''j]]^2+Sample[[#This Row],[KPx''k]]^2)/Ksmag/Scale</f>
        <v>-0.43133373285066667</v>
      </c>
      <c r="AB298" s="1">
        <f>SQRT(Sample[[#This Row],[Kpy''i]]^2+Sample[[#This Row],[KPy''j]]^2+Sample[[#This Row],[KPy''k]]^2)/KTmag/Scale</f>
        <v>1.7279550728760593</v>
      </c>
    </row>
    <row r="299" spans="1:28" hidden="1" x14ac:dyDescent="0.25">
      <c r="A299" s="5">
        <v>294</v>
      </c>
      <c r="B299" s="13" t="s">
        <v>43</v>
      </c>
      <c r="C299" s="5"/>
      <c r="D299" s="5"/>
      <c r="E299">
        <v>2</v>
      </c>
      <c r="F299">
        <v>7</v>
      </c>
      <c r="G299">
        <v>5</v>
      </c>
      <c r="H299" s="11">
        <f>Sample[[#This Row],[C]]/Sample[[#This Row],[D]]</f>
        <v>3.5</v>
      </c>
      <c r="I299" s="11">
        <f>Sample[[#This Row],[A]]/Sample[[#This Row],[C]]</f>
        <v>0.7142857142857143</v>
      </c>
      <c r="J299" s="11">
        <f>Sample[[#This Row],[D]]/Sample[[#This Row],[A]]</f>
        <v>0.4</v>
      </c>
      <c r="K299" s="11">
        <f>Sample[[#This Row],[A]]/Sample[[#This Row],[D]]</f>
        <v>2.5</v>
      </c>
      <c r="L299" s="11">
        <f>Sample[[#This Row],[D]]/Sample[[#This Row],[C]]</f>
        <v>0.2857142857142857</v>
      </c>
      <c r="M299" s="11">
        <f>Sample[[#This Row],[C]]/Sample[[#This Row],[A]]</f>
        <v>1.4</v>
      </c>
      <c r="N299">
        <f>IF(Sample[[#This Row],[Ap]]=0,10,LOG(Sample[[#This Row],[Ap]]))</f>
        <v>0.54406804435027567</v>
      </c>
      <c r="O299">
        <f>IF(Sample[[#This Row],[Ei]]=0,10,LOG(Sample[[#This Row],[Ei]]))</f>
        <v>-0.14612803567823801</v>
      </c>
      <c r="P299">
        <f>IF(Sample[[#This Row],[Ii]]=0,10,LOG(Sample[[#This Row],[Ii]]))</f>
        <v>-0.3979400086720376</v>
      </c>
      <c r="Q299">
        <f>Kx-Sample[[#This Row],[Xp]]</f>
        <v>-0.54406804435027567</v>
      </c>
      <c r="R299">
        <f>Ky-Sample[[#This Row],[Yp]]</f>
        <v>-0.85387196432176204</v>
      </c>
      <c r="S299">
        <f>Kz-Sample[[#This Row],[Zp]]</f>
        <v>1.3979400086720375</v>
      </c>
      <c r="T299">
        <f>Sample[[#This Row],[Kpy]]*KSc-Sample[[#This Row],[KPz]]*KSb</f>
        <v>-0.54406804435027545</v>
      </c>
      <c r="U299">
        <f>-1*(Sample[[#This Row],[KPx]]*KSc-Sample[[#This Row],[KPz]]*KSa)</f>
        <v>-0.54406804435027567</v>
      </c>
      <c r="V299">
        <f>(Sample[[#This Row],[KPx]]*$R$2-Sample[[#This Row],[Kpy]]*KSa)</f>
        <v>-0.54406804435027567</v>
      </c>
      <c r="W299">
        <f>Sample[[#This Row],[Kpy]]*KTc-Sample[[#This Row],[KPz]]*KTb</f>
        <v>2.2518119729937993</v>
      </c>
      <c r="X299">
        <f>-1*(Sample[[#This Row],[KPx]]*KTc-Sample[[#This Row],[KPz]]*KTa)</f>
        <v>2.2518119729937993</v>
      </c>
      <c r="Y299">
        <f>(Sample[[#This Row],[KPx]]*KTb-Sample[[#This Row],[Kpy]]*KTa)</f>
        <v>2.2518119729937998</v>
      </c>
      <c r="Z299">
        <f>-Sample[[#This Row],[Xp]]*a+Sample[[#This Row],[Yp]]*b+Sample[[#This Row],[Zp]]*c_</f>
        <v>-1.0881360887005513</v>
      </c>
      <c r="AA299" s="8">
        <f>-IF(Sample[[#This Row],[Column2]]&gt;0,1,-1)*SQRT(Sample[[#This Row],[KPx''i]]^2+Sample[[#This Row],[KPx''j]]^2+Sample[[#This Row],[KPx''k]]^2)/Ksmag/Scale</f>
        <v>0.66634454700605161</v>
      </c>
      <c r="AB299" s="1">
        <f>SQRT(Sample[[#This Row],[Kpy''i]]^2+Sample[[#This Row],[KPy''j]]^2+Sample[[#This Row],[KPy''k]]^2)/KTmag/Scale</f>
        <v>1.5922715160609744</v>
      </c>
    </row>
    <row r="300" spans="1:28" hidden="1" x14ac:dyDescent="0.25">
      <c r="A300" s="5">
        <v>295</v>
      </c>
      <c r="B300" s="13" t="s">
        <v>43</v>
      </c>
      <c r="C300" s="5"/>
      <c r="D300" s="5"/>
      <c r="E300">
        <v>10</v>
      </c>
      <c r="F300">
        <v>8</v>
      </c>
      <c r="G300">
        <v>1</v>
      </c>
      <c r="H300" s="11">
        <f>Sample[[#This Row],[C]]/Sample[[#This Row],[D]]</f>
        <v>0.8</v>
      </c>
      <c r="I300" s="11">
        <f>Sample[[#This Row],[A]]/Sample[[#This Row],[C]]</f>
        <v>0.125</v>
      </c>
      <c r="J300" s="11">
        <f>Sample[[#This Row],[D]]/Sample[[#This Row],[A]]</f>
        <v>10</v>
      </c>
      <c r="K300" s="11">
        <f>Sample[[#This Row],[A]]/Sample[[#This Row],[D]]</f>
        <v>0.1</v>
      </c>
      <c r="L300" s="11">
        <f>Sample[[#This Row],[D]]/Sample[[#This Row],[C]]</f>
        <v>1.25</v>
      </c>
      <c r="M300" s="11">
        <f>Sample[[#This Row],[C]]/Sample[[#This Row],[A]]</f>
        <v>8</v>
      </c>
      <c r="N300">
        <f>IF(Sample[[#This Row],[Ap]]=0,10,LOG(Sample[[#This Row],[Ap]]))</f>
        <v>-9.6910013008056392E-2</v>
      </c>
      <c r="O300">
        <f>IF(Sample[[#This Row],[Ei]]=0,10,LOG(Sample[[#This Row],[Ei]]))</f>
        <v>-0.90308998699194354</v>
      </c>
      <c r="P300">
        <f>IF(Sample[[#This Row],[Ii]]=0,10,LOG(Sample[[#This Row],[Ii]]))</f>
        <v>1</v>
      </c>
      <c r="Q300">
        <f>Kx-Sample[[#This Row],[Xp]]</f>
        <v>9.6910013008056392E-2</v>
      </c>
      <c r="R300">
        <f>Ky-Sample[[#This Row],[Yp]]</f>
        <v>-9.6910013008056461E-2</v>
      </c>
      <c r="S300">
        <f>Kz-Sample[[#This Row],[Zp]]</f>
        <v>0</v>
      </c>
      <c r="T300">
        <f>Sample[[#This Row],[Kpy]]*KSc-Sample[[#This Row],[KPz]]*KSb</f>
        <v>9.6910013008056461E-2</v>
      </c>
      <c r="U300">
        <f>-1*(Sample[[#This Row],[KPx]]*KSc-Sample[[#This Row],[KPz]]*KSa)</f>
        <v>9.6910013008056392E-2</v>
      </c>
      <c r="V300">
        <f>(Sample[[#This Row],[KPx]]*$R$2-Sample[[#This Row],[Kpy]]*KSa)</f>
        <v>9.6910013008056392E-2</v>
      </c>
      <c r="W300">
        <f>Sample[[#This Row],[Kpy]]*KTc-Sample[[#This Row],[KPz]]*KTb</f>
        <v>9.6910013008056461E-2</v>
      </c>
      <c r="X300">
        <f>-1*(Sample[[#This Row],[KPx]]*KTc-Sample[[#This Row],[KPz]]*KTa)</f>
        <v>9.6910013008056392E-2</v>
      </c>
      <c r="Y300">
        <f>(Sample[[#This Row],[KPx]]*KTb-Sample[[#This Row],[Kpy]]*KTa)</f>
        <v>9.6910013008056531E-2</v>
      </c>
      <c r="Z300">
        <f>-Sample[[#This Row],[Xp]]*a+Sample[[#This Row],[Yp]]*b+Sample[[#This Row],[Zp]]*c_</f>
        <v>0.19382002601611292</v>
      </c>
      <c r="AA300" s="8">
        <f>-IF(Sample[[#This Row],[Column2]]&gt;0,1,-1)*SQRT(Sample[[#This Row],[KPx''i]]^2+Sample[[#This Row],[KPx''j]]^2+Sample[[#This Row],[KPx''k]]^2)/Ksmag/Scale</f>
        <v>-0.11869004141810927</v>
      </c>
      <c r="AB300" s="1">
        <f>SQRT(Sample[[#This Row],[Kpy''i]]^2+Sample[[#This Row],[KPy''j]]^2+Sample[[#This Row],[KPy''k]]^2)/KTmag/Scale</f>
        <v>6.8525727362873268E-2</v>
      </c>
    </row>
    <row r="301" spans="1:28" hidden="1" x14ac:dyDescent="0.25">
      <c r="A301" s="5">
        <v>296</v>
      </c>
      <c r="B301" s="13" t="s">
        <v>43</v>
      </c>
      <c r="C301" s="5"/>
      <c r="D301" s="5"/>
      <c r="E301">
        <v>9</v>
      </c>
      <c r="F301">
        <v>1</v>
      </c>
      <c r="G301">
        <v>5</v>
      </c>
      <c r="H301" s="11">
        <f>Sample[[#This Row],[C]]/Sample[[#This Row],[D]]</f>
        <v>0.1111111111111111</v>
      </c>
      <c r="I301" s="11">
        <f>Sample[[#This Row],[A]]/Sample[[#This Row],[C]]</f>
        <v>5</v>
      </c>
      <c r="J301" s="11">
        <f>Sample[[#This Row],[D]]/Sample[[#This Row],[A]]</f>
        <v>1.8</v>
      </c>
      <c r="K301" s="11">
        <f>Sample[[#This Row],[A]]/Sample[[#This Row],[D]]</f>
        <v>0.55555555555555558</v>
      </c>
      <c r="L301" s="11">
        <f>Sample[[#This Row],[D]]/Sample[[#This Row],[C]]</f>
        <v>9</v>
      </c>
      <c r="M301" s="11">
        <f>Sample[[#This Row],[C]]/Sample[[#This Row],[A]]</f>
        <v>0.2</v>
      </c>
      <c r="N301">
        <f>IF(Sample[[#This Row],[Ap]]=0,10,LOG(Sample[[#This Row],[Ap]]))</f>
        <v>-0.95424250943932487</v>
      </c>
      <c r="O301">
        <f>IF(Sample[[#This Row],[Ei]]=0,10,LOG(Sample[[#This Row],[Ei]]))</f>
        <v>0.69897000433601886</v>
      </c>
      <c r="P301">
        <f>IF(Sample[[#This Row],[Ii]]=0,10,LOG(Sample[[#This Row],[Ii]]))</f>
        <v>0.25527250510330607</v>
      </c>
      <c r="Q301">
        <f>Kx-Sample[[#This Row],[Xp]]</f>
        <v>0.95424250943932487</v>
      </c>
      <c r="R301">
        <f>Ky-Sample[[#This Row],[Yp]]</f>
        <v>-1.6989700043360187</v>
      </c>
      <c r="S301">
        <f>Kz-Sample[[#This Row],[Zp]]</f>
        <v>0.74472749489669399</v>
      </c>
      <c r="T301">
        <f>Sample[[#This Row],[Kpy]]*KSc-Sample[[#This Row],[KPz]]*KSb</f>
        <v>0.95424250943932476</v>
      </c>
      <c r="U301">
        <f>-1*(Sample[[#This Row],[KPx]]*KSc-Sample[[#This Row],[KPz]]*KSa)</f>
        <v>0.95424250943932487</v>
      </c>
      <c r="V301">
        <f>(Sample[[#This Row],[KPx]]*$R$2-Sample[[#This Row],[Kpy]]*KSa)</f>
        <v>0.95424250943932487</v>
      </c>
      <c r="W301">
        <f>Sample[[#This Row],[Kpy]]*KTc-Sample[[#This Row],[KPz]]*KTb</f>
        <v>2.4436974992327127</v>
      </c>
      <c r="X301">
        <f>-1*(Sample[[#This Row],[KPx]]*KTc-Sample[[#This Row],[KPz]]*KTa)</f>
        <v>2.4436974992327127</v>
      </c>
      <c r="Y301">
        <f>(Sample[[#This Row],[KPx]]*KTb-Sample[[#This Row],[Kpy]]*KTa)</f>
        <v>2.4436974992327127</v>
      </c>
      <c r="Z301">
        <f>-Sample[[#This Row],[Xp]]*a+Sample[[#This Row],[Yp]]*b+Sample[[#This Row],[Zp]]*c_</f>
        <v>1.90848501887865</v>
      </c>
      <c r="AA301" s="8">
        <f>-IF(Sample[[#This Row],[Column2]]&gt;0,1,-1)*SQRT(Sample[[#This Row],[KPx''i]]^2+Sample[[#This Row],[KPx''j]]^2+Sample[[#This Row],[KPx''k]]^2)/Ksmag/Scale</f>
        <v>-1.1687036194996532</v>
      </c>
      <c r="AB301" s="1">
        <f>SQRT(Sample[[#This Row],[Kpy''i]]^2+Sample[[#This Row],[KPy''j]]^2+Sample[[#This Row],[KPy''k]]^2)/KTmag/Scale</f>
        <v>1.7279550728760593</v>
      </c>
    </row>
    <row r="302" spans="1:28" hidden="1" x14ac:dyDescent="0.25">
      <c r="A302" s="5">
        <v>297</v>
      </c>
      <c r="B302" s="13" t="s">
        <v>43</v>
      </c>
      <c r="C302" s="5"/>
      <c r="D302" s="5"/>
      <c r="E302">
        <v>5</v>
      </c>
      <c r="F302">
        <v>3</v>
      </c>
      <c r="G302">
        <v>5</v>
      </c>
      <c r="H302" s="11">
        <f>Sample[[#This Row],[C]]/Sample[[#This Row],[D]]</f>
        <v>0.6</v>
      </c>
      <c r="I302" s="11">
        <f>Sample[[#This Row],[A]]/Sample[[#This Row],[C]]</f>
        <v>1.6666666666666667</v>
      </c>
      <c r="J302" s="11">
        <f>Sample[[#This Row],[D]]/Sample[[#This Row],[A]]</f>
        <v>1</v>
      </c>
      <c r="K302" s="11">
        <f>Sample[[#This Row],[A]]/Sample[[#This Row],[D]]</f>
        <v>1</v>
      </c>
      <c r="L302" s="11">
        <f>Sample[[#This Row],[D]]/Sample[[#This Row],[C]]</f>
        <v>1.6666666666666667</v>
      </c>
      <c r="M302" s="11">
        <f>Sample[[#This Row],[C]]/Sample[[#This Row],[A]]</f>
        <v>0.6</v>
      </c>
      <c r="N302">
        <f>IF(Sample[[#This Row],[Ap]]=0,10,LOG(Sample[[#This Row],[Ap]]))</f>
        <v>-0.22184874961635639</v>
      </c>
      <c r="O302">
        <f>IF(Sample[[#This Row],[Ei]]=0,10,LOG(Sample[[#This Row],[Ei]]))</f>
        <v>0.22184874961635639</v>
      </c>
      <c r="P302">
        <f>IF(Sample[[#This Row],[Ii]]=0,10,LOG(Sample[[#This Row],[Ii]]))</f>
        <v>0</v>
      </c>
      <c r="Q302">
        <f>Kx-Sample[[#This Row],[Xp]]</f>
        <v>0.22184874961635639</v>
      </c>
      <c r="R302">
        <f>Ky-Sample[[#This Row],[Yp]]</f>
        <v>-1.2218487496163564</v>
      </c>
      <c r="S302">
        <f>Kz-Sample[[#This Row],[Zp]]</f>
        <v>1</v>
      </c>
      <c r="T302">
        <f>Sample[[#This Row],[Kpy]]*KSc-Sample[[#This Row],[KPz]]*KSb</f>
        <v>0.22184874961635637</v>
      </c>
      <c r="U302">
        <f>-1*(Sample[[#This Row],[KPx]]*KSc-Sample[[#This Row],[KPz]]*KSa)</f>
        <v>0.22184874961635639</v>
      </c>
      <c r="V302">
        <f>(Sample[[#This Row],[KPx]]*$R$2-Sample[[#This Row],[Kpy]]*KSa)</f>
        <v>0.22184874961635639</v>
      </c>
      <c r="W302">
        <f>Sample[[#This Row],[Kpy]]*KTc-Sample[[#This Row],[KPz]]*KTb</f>
        <v>2.2218487496163561</v>
      </c>
      <c r="X302">
        <f>-1*(Sample[[#This Row],[KPx]]*KTc-Sample[[#This Row],[KPz]]*KTa)</f>
        <v>2.2218487496163566</v>
      </c>
      <c r="Y302">
        <f>(Sample[[#This Row],[KPx]]*KTb-Sample[[#This Row],[Kpy]]*KTa)</f>
        <v>2.2218487496163561</v>
      </c>
      <c r="Z302">
        <f>-Sample[[#This Row],[Xp]]*a+Sample[[#This Row],[Yp]]*b+Sample[[#This Row],[Zp]]*c_</f>
        <v>0.44369749923271279</v>
      </c>
      <c r="AA302" s="8">
        <f>-IF(Sample[[#This Row],[Column2]]&gt;0,1,-1)*SQRT(Sample[[#This Row],[KPx''i]]^2+Sample[[#This Row],[KPx''j]]^2+Sample[[#This Row],[KPx''k]]^2)/Ksmag/Scale</f>
        <v>-0.27170811831726921</v>
      </c>
      <c r="AB302" s="1">
        <f>SQRT(Sample[[#This Row],[Kpy''i]]^2+Sample[[#This Row],[KPy''j]]^2+Sample[[#This Row],[KPy''k]]^2)/KTmag/Scale</f>
        <v>1.5710843176245775</v>
      </c>
    </row>
    <row r="303" spans="1:28" hidden="1" x14ac:dyDescent="0.25">
      <c r="A303" s="5">
        <v>298</v>
      </c>
      <c r="B303" s="13" t="s">
        <v>43</v>
      </c>
      <c r="C303" s="5"/>
      <c r="D303" s="5"/>
      <c r="E303">
        <v>10</v>
      </c>
      <c r="F303">
        <v>3</v>
      </c>
      <c r="G303">
        <v>5</v>
      </c>
      <c r="H303" s="11">
        <f>Sample[[#This Row],[C]]/Sample[[#This Row],[D]]</f>
        <v>0.3</v>
      </c>
      <c r="I303" s="11">
        <f>Sample[[#This Row],[A]]/Sample[[#This Row],[C]]</f>
        <v>1.6666666666666667</v>
      </c>
      <c r="J303" s="11">
        <f>Sample[[#This Row],[D]]/Sample[[#This Row],[A]]</f>
        <v>2</v>
      </c>
      <c r="K303" s="11">
        <f>Sample[[#This Row],[A]]/Sample[[#This Row],[D]]</f>
        <v>0.5</v>
      </c>
      <c r="L303" s="11">
        <f>Sample[[#This Row],[D]]/Sample[[#This Row],[C]]</f>
        <v>3.3333333333333335</v>
      </c>
      <c r="M303" s="11">
        <f>Sample[[#This Row],[C]]/Sample[[#This Row],[A]]</f>
        <v>0.6</v>
      </c>
      <c r="N303">
        <f>IF(Sample[[#This Row],[Ap]]=0,10,LOG(Sample[[#This Row],[Ap]]))</f>
        <v>-0.52287874528033762</v>
      </c>
      <c r="O303">
        <f>IF(Sample[[#This Row],[Ei]]=0,10,LOG(Sample[[#This Row],[Ei]]))</f>
        <v>0.22184874961635639</v>
      </c>
      <c r="P303">
        <f>IF(Sample[[#This Row],[Ii]]=0,10,LOG(Sample[[#This Row],[Ii]]))</f>
        <v>0.3010299956639812</v>
      </c>
      <c r="Q303">
        <f>Kx-Sample[[#This Row],[Xp]]</f>
        <v>0.52287874528033762</v>
      </c>
      <c r="R303">
        <f>Ky-Sample[[#This Row],[Yp]]</f>
        <v>-1.2218487496163564</v>
      </c>
      <c r="S303">
        <f>Kz-Sample[[#This Row],[Zp]]</f>
        <v>0.69897000433601875</v>
      </c>
      <c r="T303">
        <f>Sample[[#This Row],[Kpy]]*KSc-Sample[[#This Row],[KPz]]*KSb</f>
        <v>0.52287874528033762</v>
      </c>
      <c r="U303">
        <f>-1*(Sample[[#This Row],[KPx]]*KSc-Sample[[#This Row],[KPz]]*KSa)</f>
        <v>0.52287874528033762</v>
      </c>
      <c r="V303">
        <f>(Sample[[#This Row],[KPx]]*$R$2-Sample[[#This Row],[Kpy]]*KSa)</f>
        <v>0.52287874528033762</v>
      </c>
      <c r="W303">
        <f>Sample[[#This Row],[Kpy]]*KTc-Sample[[#This Row],[KPz]]*KTb</f>
        <v>1.9208187539523751</v>
      </c>
      <c r="X303">
        <f>-1*(Sample[[#This Row],[KPx]]*KTc-Sample[[#This Row],[KPz]]*KTa)</f>
        <v>1.9208187539523751</v>
      </c>
      <c r="Y303">
        <f>(Sample[[#This Row],[KPx]]*KTb-Sample[[#This Row],[Kpy]]*KTa)</f>
        <v>1.9208187539523751</v>
      </c>
      <c r="Z303">
        <f>-Sample[[#This Row],[Xp]]*a+Sample[[#This Row],[Yp]]*b+Sample[[#This Row],[Zp]]*c_</f>
        <v>1.0457574905606752</v>
      </c>
      <c r="AA303" s="8">
        <f>-IF(Sample[[#This Row],[Column2]]&gt;0,1,-1)*SQRT(Sample[[#This Row],[KPx''i]]^2+Sample[[#This Row],[KPx''j]]^2+Sample[[#This Row],[KPx''k]]^2)/Ksmag/Scale</f>
        <v>-0.64039306164176246</v>
      </c>
      <c r="AB303" s="1">
        <f>SQRT(Sample[[#This Row],[Kpy''i]]^2+Sample[[#This Row],[KPy''j]]^2+Sample[[#This Row],[KPy''k]]^2)/KTmag/Scale</f>
        <v>1.3582239663500191</v>
      </c>
    </row>
    <row r="304" spans="1:28" hidden="1" x14ac:dyDescent="0.25">
      <c r="A304" s="5">
        <v>299</v>
      </c>
      <c r="B304" s="13" t="s">
        <v>43</v>
      </c>
      <c r="C304" s="5"/>
      <c r="D304" s="5"/>
      <c r="E304">
        <v>1</v>
      </c>
      <c r="F304">
        <v>10</v>
      </c>
      <c r="G304">
        <v>5</v>
      </c>
      <c r="H304" s="11">
        <f>Sample[[#This Row],[C]]/Sample[[#This Row],[D]]</f>
        <v>10</v>
      </c>
      <c r="I304" s="11">
        <f>Sample[[#This Row],[A]]/Sample[[#This Row],[C]]</f>
        <v>0.5</v>
      </c>
      <c r="J304" s="11">
        <f>Sample[[#This Row],[D]]/Sample[[#This Row],[A]]</f>
        <v>0.2</v>
      </c>
      <c r="K304" s="11">
        <f>Sample[[#This Row],[A]]/Sample[[#This Row],[D]]</f>
        <v>5</v>
      </c>
      <c r="L304" s="11">
        <f>Sample[[#This Row],[D]]/Sample[[#This Row],[C]]</f>
        <v>0.1</v>
      </c>
      <c r="M304" s="11">
        <f>Sample[[#This Row],[C]]/Sample[[#This Row],[A]]</f>
        <v>2</v>
      </c>
      <c r="N304">
        <f>IF(Sample[[#This Row],[Ap]]=0,10,LOG(Sample[[#This Row],[Ap]]))</f>
        <v>1</v>
      </c>
      <c r="O304">
        <f>IF(Sample[[#This Row],[Ei]]=0,10,LOG(Sample[[#This Row],[Ei]]))</f>
        <v>-0.3010299956639812</v>
      </c>
      <c r="P304">
        <f>IF(Sample[[#This Row],[Ii]]=0,10,LOG(Sample[[#This Row],[Ii]]))</f>
        <v>-0.69897000433601875</v>
      </c>
      <c r="Q304">
        <f>Kx-Sample[[#This Row],[Xp]]</f>
        <v>-1</v>
      </c>
      <c r="R304">
        <f>Ky-Sample[[#This Row],[Yp]]</f>
        <v>-0.69897000433601875</v>
      </c>
      <c r="S304">
        <f>Kz-Sample[[#This Row],[Zp]]</f>
        <v>1.6989700043360187</v>
      </c>
      <c r="T304">
        <f>Sample[[#This Row],[Kpy]]*KSc-Sample[[#This Row],[KPz]]*KSb</f>
        <v>-1</v>
      </c>
      <c r="U304">
        <f>-1*(Sample[[#This Row],[KPx]]*KSc-Sample[[#This Row],[KPz]]*KSa)</f>
        <v>-1</v>
      </c>
      <c r="V304">
        <f>(Sample[[#This Row],[KPx]]*$R$2-Sample[[#This Row],[Kpy]]*KSa)</f>
        <v>-1</v>
      </c>
      <c r="W304">
        <f>Sample[[#This Row],[Kpy]]*KTc-Sample[[#This Row],[KPz]]*KTb</f>
        <v>2.3979400086720375</v>
      </c>
      <c r="X304">
        <f>-1*(Sample[[#This Row],[KPx]]*KTc-Sample[[#This Row],[KPz]]*KTa)</f>
        <v>2.3979400086720375</v>
      </c>
      <c r="Y304">
        <f>(Sample[[#This Row],[KPx]]*KTb-Sample[[#This Row],[Kpy]]*KTa)</f>
        <v>2.3979400086720375</v>
      </c>
      <c r="Z304">
        <f>-Sample[[#This Row],[Xp]]*a+Sample[[#This Row],[Yp]]*b+Sample[[#This Row],[Zp]]*c_</f>
        <v>-2</v>
      </c>
      <c r="AA304" s="8">
        <f>-IF(Sample[[#This Row],[Column2]]&gt;0,1,-1)*SQRT(Sample[[#This Row],[KPx''i]]^2+Sample[[#This Row],[KPx''j]]^2+Sample[[#This Row],[KPx''k]]^2)/Ksmag/Scale</f>
        <v>1.2247448713915889</v>
      </c>
      <c r="AB304" s="1">
        <f>SQRT(Sample[[#This Row],[Kpy''i]]^2+Sample[[#This Row],[KPy''j]]^2+Sample[[#This Row],[KPy''k]]^2)/KTmag/Scale</f>
        <v>1.6955996410105265</v>
      </c>
    </row>
    <row r="305" spans="1:28" hidden="1" x14ac:dyDescent="0.25">
      <c r="A305" s="5">
        <v>300</v>
      </c>
      <c r="B305" s="13" t="s">
        <v>43</v>
      </c>
      <c r="C305" s="5"/>
      <c r="D305" s="5"/>
      <c r="E305">
        <v>4</v>
      </c>
      <c r="F305">
        <v>6</v>
      </c>
      <c r="G305">
        <v>4</v>
      </c>
      <c r="H305" s="11">
        <f>Sample[[#This Row],[C]]/Sample[[#This Row],[D]]</f>
        <v>1.5</v>
      </c>
      <c r="I305" s="11">
        <f>Sample[[#This Row],[A]]/Sample[[#This Row],[C]]</f>
        <v>0.66666666666666663</v>
      </c>
      <c r="J305" s="11">
        <f>Sample[[#This Row],[D]]/Sample[[#This Row],[A]]</f>
        <v>1</v>
      </c>
      <c r="K305" s="11">
        <f>Sample[[#This Row],[A]]/Sample[[#This Row],[D]]</f>
        <v>1</v>
      </c>
      <c r="L305" s="11">
        <f>Sample[[#This Row],[D]]/Sample[[#This Row],[C]]</f>
        <v>0.66666666666666663</v>
      </c>
      <c r="M305" s="11">
        <f>Sample[[#This Row],[C]]/Sample[[#This Row],[A]]</f>
        <v>1.5</v>
      </c>
      <c r="N305">
        <f>IF(Sample[[#This Row],[Ap]]=0,10,LOG(Sample[[#This Row],[Ap]]))</f>
        <v>0.17609125905568124</v>
      </c>
      <c r="O305">
        <f>IF(Sample[[#This Row],[Ei]]=0,10,LOG(Sample[[#This Row],[Ei]]))</f>
        <v>-0.17609125905568127</v>
      </c>
      <c r="P305">
        <f>IF(Sample[[#This Row],[Ii]]=0,10,LOG(Sample[[#This Row],[Ii]]))</f>
        <v>0</v>
      </c>
      <c r="Q305">
        <f>Kx-Sample[[#This Row],[Xp]]</f>
        <v>-0.17609125905568124</v>
      </c>
      <c r="R305">
        <f>Ky-Sample[[#This Row],[Yp]]</f>
        <v>-0.82390874094431876</v>
      </c>
      <c r="S305">
        <f>Kz-Sample[[#This Row],[Zp]]</f>
        <v>1</v>
      </c>
      <c r="T305">
        <f>Sample[[#This Row],[Kpy]]*KSc-Sample[[#This Row],[KPz]]*KSb</f>
        <v>-0.17609125905568124</v>
      </c>
      <c r="U305">
        <f>-1*(Sample[[#This Row],[KPx]]*KSc-Sample[[#This Row],[KPz]]*KSa)</f>
        <v>-0.17609125905568124</v>
      </c>
      <c r="V305">
        <f>(Sample[[#This Row],[KPx]]*$R$2-Sample[[#This Row],[Kpy]]*KSa)</f>
        <v>-0.17609125905568124</v>
      </c>
      <c r="W305">
        <f>Sample[[#This Row],[Kpy]]*KTc-Sample[[#This Row],[KPz]]*KTb</f>
        <v>1.8239087409443187</v>
      </c>
      <c r="X305">
        <f>-1*(Sample[[#This Row],[KPx]]*KTc-Sample[[#This Row],[KPz]]*KTa)</f>
        <v>1.8239087409443187</v>
      </c>
      <c r="Y305">
        <f>(Sample[[#This Row],[KPx]]*KTb-Sample[[#This Row],[Kpy]]*KTa)</f>
        <v>1.8239087409443187</v>
      </c>
      <c r="Z305">
        <f>-Sample[[#This Row],[Xp]]*a+Sample[[#This Row],[Yp]]*b+Sample[[#This Row],[Zp]]*c_</f>
        <v>-0.35218251811136253</v>
      </c>
      <c r="AA305" s="8">
        <f>-IF(Sample[[#This Row],[Column2]]&gt;0,1,-1)*SQRT(Sample[[#This Row],[KPx''i]]^2+Sample[[#This Row],[KPx''j]]^2+Sample[[#This Row],[KPx''k]]^2)/Ksmag/Scale</f>
        <v>0.21566686642533328</v>
      </c>
      <c r="AB305" s="1">
        <f>SQRT(Sample[[#This Row],[Kpy''i]]^2+Sample[[#This Row],[KPy''j]]^2+Sample[[#This Row],[KPy''k]]^2)/KTmag/Scale</f>
        <v>1.2896982389871459</v>
      </c>
    </row>
    <row r="306" spans="1:28" hidden="1" x14ac:dyDescent="0.25">
      <c r="A306" s="5">
        <v>301</v>
      </c>
      <c r="B306" s="13" t="s">
        <v>43</v>
      </c>
      <c r="C306" s="5"/>
      <c r="D306" s="5"/>
      <c r="E306">
        <v>8</v>
      </c>
      <c r="F306">
        <v>4</v>
      </c>
      <c r="G306">
        <v>5</v>
      </c>
      <c r="H306" s="11">
        <f>Sample[[#This Row],[C]]/Sample[[#This Row],[D]]</f>
        <v>0.5</v>
      </c>
      <c r="I306" s="11">
        <f>Sample[[#This Row],[A]]/Sample[[#This Row],[C]]</f>
        <v>1.25</v>
      </c>
      <c r="J306" s="11">
        <f>Sample[[#This Row],[D]]/Sample[[#This Row],[A]]</f>
        <v>1.6</v>
      </c>
      <c r="K306" s="11">
        <f>Sample[[#This Row],[A]]/Sample[[#This Row],[D]]</f>
        <v>0.625</v>
      </c>
      <c r="L306" s="11">
        <f>Sample[[#This Row],[D]]/Sample[[#This Row],[C]]</f>
        <v>2</v>
      </c>
      <c r="M306" s="11">
        <f>Sample[[#This Row],[C]]/Sample[[#This Row],[A]]</f>
        <v>0.8</v>
      </c>
      <c r="N306">
        <f>IF(Sample[[#This Row],[Ap]]=0,10,LOG(Sample[[#This Row],[Ap]]))</f>
        <v>-0.3010299956639812</v>
      </c>
      <c r="O306">
        <f>IF(Sample[[#This Row],[Ei]]=0,10,LOG(Sample[[#This Row],[Ei]]))</f>
        <v>9.691001300805642E-2</v>
      </c>
      <c r="P306">
        <f>IF(Sample[[#This Row],[Ii]]=0,10,LOG(Sample[[#This Row],[Ii]]))</f>
        <v>0.20411998265592479</v>
      </c>
      <c r="Q306">
        <f>Kx-Sample[[#This Row],[Xp]]</f>
        <v>0.3010299956639812</v>
      </c>
      <c r="R306">
        <f>Ky-Sample[[#This Row],[Yp]]</f>
        <v>-1.0969100130080565</v>
      </c>
      <c r="S306">
        <f>Kz-Sample[[#This Row],[Zp]]</f>
        <v>0.79588001734407521</v>
      </c>
      <c r="T306">
        <f>Sample[[#This Row],[Kpy]]*KSc-Sample[[#This Row],[KPz]]*KSb</f>
        <v>0.30102999566398125</v>
      </c>
      <c r="U306">
        <f>-1*(Sample[[#This Row],[KPx]]*KSc-Sample[[#This Row],[KPz]]*KSa)</f>
        <v>0.3010299956639812</v>
      </c>
      <c r="V306">
        <f>(Sample[[#This Row],[KPx]]*$R$2-Sample[[#This Row],[Kpy]]*KSa)</f>
        <v>0.3010299956639812</v>
      </c>
      <c r="W306">
        <f>Sample[[#This Row],[Kpy]]*KTc-Sample[[#This Row],[KPz]]*KTb</f>
        <v>1.8927900303521317</v>
      </c>
      <c r="X306">
        <f>-1*(Sample[[#This Row],[KPx]]*KTc-Sample[[#This Row],[KPz]]*KTa)</f>
        <v>1.8927900303521317</v>
      </c>
      <c r="Y306">
        <f>(Sample[[#This Row],[KPx]]*KTb-Sample[[#This Row],[Kpy]]*KTa)</f>
        <v>1.8927900303521317</v>
      </c>
      <c r="Z306">
        <f>-Sample[[#This Row],[Xp]]*a+Sample[[#This Row],[Yp]]*b+Sample[[#This Row],[Zp]]*c_</f>
        <v>0.6020599913279624</v>
      </c>
      <c r="AA306" s="8">
        <f>-IF(Sample[[#This Row],[Column2]]&gt;0,1,-1)*SQRT(Sample[[#This Row],[KPx''i]]^2+Sample[[#This Row],[KPx''j]]^2+Sample[[#This Row],[KPx''k]]^2)/Ksmag/Scale</f>
        <v>-0.36868494332449331</v>
      </c>
      <c r="AB306" s="1">
        <f>SQRT(Sample[[#This Row],[Kpy''i]]^2+Sample[[#This Row],[KPy''j]]^2+Sample[[#This Row],[KPy''k]]^2)/KTmag/Scale</f>
        <v>1.3384046658242836</v>
      </c>
    </row>
    <row r="307" spans="1:28" hidden="1" x14ac:dyDescent="0.25">
      <c r="A307" s="5">
        <v>302</v>
      </c>
      <c r="B307" s="13" t="s">
        <v>43</v>
      </c>
      <c r="C307" s="5"/>
      <c r="D307" s="5"/>
      <c r="E307">
        <v>1</v>
      </c>
      <c r="F307">
        <v>10</v>
      </c>
      <c r="G307">
        <v>4</v>
      </c>
      <c r="H307" s="11">
        <f>Sample[[#This Row],[C]]/Sample[[#This Row],[D]]</f>
        <v>10</v>
      </c>
      <c r="I307" s="11">
        <f>Sample[[#This Row],[A]]/Sample[[#This Row],[C]]</f>
        <v>0.4</v>
      </c>
      <c r="J307" s="11">
        <f>Sample[[#This Row],[D]]/Sample[[#This Row],[A]]</f>
        <v>0.25</v>
      </c>
      <c r="K307" s="11">
        <f>Sample[[#This Row],[A]]/Sample[[#This Row],[D]]</f>
        <v>4</v>
      </c>
      <c r="L307" s="11">
        <f>Sample[[#This Row],[D]]/Sample[[#This Row],[C]]</f>
        <v>0.1</v>
      </c>
      <c r="M307" s="11">
        <f>Sample[[#This Row],[C]]/Sample[[#This Row],[A]]</f>
        <v>2.5</v>
      </c>
      <c r="N307">
        <f>IF(Sample[[#This Row],[Ap]]=0,10,LOG(Sample[[#This Row],[Ap]]))</f>
        <v>1</v>
      </c>
      <c r="O307">
        <f>IF(Sample[[#This Row],[Ei]]=0,10,LOG(Sample[[#This Row],[Ei]]))</f>
        <v>-0.3979400086720376</v>
      </c>
      <c r="P307">
        <f>IF(Sample[[#This Row],[Ii]]=0,10,LOG(Sample[[#This Row],[Ii]]))</f>
        <v>-0.6020599913279624</v>
      </c>
      <c r="Q307">
        <f>Kx-Sample[[#This Row],[Xp]]</f>
        <v>-1</v>
      </c>
      <c r="R307">
        <f>Ky-Sample[[#This Row],[Yp]]</f>
        <v>-0.6020599913279624</v>
      </c>
      <c r="S307">
        <f>Kz-Sample[[#This Row],[Zp]]</f>
        <v>1.6020599913279625</v>
      </c>
      <c r="T307">
        <f>Sample[[#This Row],[Kpy]]*KSc-Sample[[#This Row],[KPz]]*KSb</f>
        <v>-1</v>
      </c>
      <c r="U307">
        <f>-1*(Sample[[#This Row],[KPx]]*KSc-Sample[[#This Row],[KPz]]*KSa)</f>
        <v>-1</v>
      </c>
      <c r="V307">
        <f>(Sample[[#This Row],[KPx]]*$R$2-Sample[[#This Row],[Kpy]]*KSa)</f>
        <v>-1</v>
      </c>
      <c r="W307">
        <f>Sample[[#This Row],[Kpy]]*KTc-Sample[[#This Row],[KPz]]*KTb</f>
        <v>2.204119982655925</v>
      </c>
      <c r="X307">
        <f>-1*(Sample[[#This Row],[KPx]]*KTc-Sample[[#This Row],[KPz]]*KTa)</f>
        <v>2.204119982655925</v>
      </c>
      <c r="Y307">
        <f>(Sample[[#This Row],[KPx]]*KTb-Sample[[#This Row],[Kpy]]*KTa)</f>
        <v>2.204119982655925</v>
      </c>
      <c r="Z307">
        <f>-Sample[[#This Row],[Xp]]*a+Sample[[#This Row],[Yp]]*b+Sample[[#This Row],[Zp]]*c_</f>
        <v>-2</v>
      </c>
      <c r="AA307" s="8">
        <f>-IF(Sample[[#This Row],[Column2]]&gt;0,1,-1)*SQRT(Sample[[#This Row],[KPx''i]]^2+Sample[[#This Row],[KPx''j]]^2+Sample[[#This Row],[KPx''k]]^2)/Ksmag/Scale</f>
        <v>1.2247448713915889</v>
      </c>
      <c r="AB307" s="1">
        <f>SQRT(Sample[[#This Row],[Kpy''i]]^2+Sample[[#This Row],[KPy''j]]^2+Sample[[#This Row],[KPy''k]]^2)/KTmag/Scale</f>
        <v>1.5585481862847803</v>
      </c>
    </row>
    <row r="308" spans="1:28" hidden="1" x14ac:dyDescent="0.25">
      <c r="A308" s="5">
        <v>303</v>
      </c>
      <c r="B308" s="13" t="s">
        <v>43</v>
      </c>
      <c r="C308" s="5"/>
      <c r="D308" s="5"/>
      <c r="E308">
        <v>10</v>
      </c>
      <c r="F308">
        <v>4</v>
      </c>
      <c r="G308">
        <v>2</v>
      </c>
      <c r="H308" s="11">
        <f>Sample[[#This Row],[C]]/Sample[[#This Row],[D]]</f>
        <v>0.4</v>
      </c>
      <c r="I308" s="11">
        <f>Sample[[#This Row],[A]]/Sample[[#This Row],[C]]</f>
        <v>0.5</v>
      </c>
      <c r="J308" s="11">
        <f>Sample[[#This Row],[D]]/Sample[[#This Row],[A]]</f>
        <v>5</v>
      </c>
      <c r="K308" s="11">
        <f>Sample[[#This Row],[A]]/Sample[[#This Row],[D]]</f>
        <v>0.2</v>
      </c>
      <c r="L308" s="11">
        <f>Sample[[#This Row],[D]]/Sample[[#This Row],[C]]</f>
        <v>2.5</v>
      </c>
      <c r="M308" s="11">
        <f>Sample[[#This Row],[C]]/Sample[[#This Row],[A]]</f>
        <v>2</v>
      </c>
      <c r="N308">
        <f>IF(Sample[[#This Row],[Ap]]=0,10,LOG(Sample[[#This Row],[Ap]]))</f>
        <v>-0.3979400086720376</v>
      </c>
      <c r="O308">
        <f>IF(Sample[[#This Row],[Ei]]=0,10,LOG(Sample[[#This Row],[Ei]]))</f>
        <v>-0.3010299956639812</v>
      </c>
      <c r="P308">
        <f>IF(Sample[[#This Row],[Ii]]=0,10,LOG(Sample[[#This Row],[Ii]]))</f>
        <v>0.69897000433601886</v>
      </c>
      <c r="Q308">
        <f>Kx-Sample[[#This Row],[Xp]]</f>
        <v>0.3979400086720376</v>
      </c>
      <c r="R308">
        <f>Ky-Sample[[#This Row],[Yp]]</f>
        <v>-0.69897000433601875</v>
      </c>
      <c r="S308">
        <f>Kz-Sample[[#This Row],[Zp]]</f>
        <v>0.30102999566398114</v>
      </c>
      <c r="T308">
        <f>Sample[[#This Row],[Kpy]]*KSc-Sample[[#This Row],[KPz]]*KSb</f>
        <v>0.3979400086720376</v>
      </c>
      <c r="U308">
        <f>-1*(Sample[[#This Row],[KPx]]*KSc-Sample[[#This Row],[KPz]]*KSa)</f>
        <v>0.3979400086720376</v>
      </c>
      <c r="V308">
        <f>(Sample[[#This Row],[KPx]]*$R$2-Sample[[#This Row],[Kpy]]*KSa)</f>
        <v>0.3979400086720376</v>
      </c>
      <c r="W308">
        <f>Sample[[#This Row],[Kpy]]*KTc-Sample[[#This Row],[KPz]]*KTb</f>
        <v>0.99999999999999989</v>
      </c>
      <c r="X308">
        <f>-1*(Sample[[#This Row],[KPx]]*KTc-Sample[[#This Row],[KPz]]*KTa)</f>
        <v>0.99999999999999989</v>
      </c>
      <c r="Y308">
        <f>(Sample[[#This Row],[KPx]]*KTb-Sample[[#This Row],[Kpy]]*KTa)</f>
        <v>0.99999999999999989</v>
      </c>
      <c r="Z308">
        <f>-Sample[[#This Row],[Xp]]*a+Sample[[#This Row],[Yp]]*b+Sample[[#This Row],[Zp]]*c_</f>
        <v>0.79588001734407532</v>
      </c>
      <c r="AA308" s="8">
        <f>-IF(Sample[[#This Row],[Column2]]&gt;0,1,-1)*SQRT(Sample[[#This Row],[KPx''i]]^2+Sample[[#This Row],[KPx''j]]^2+Sample[[#This Row],[KPx''k]]^2)/Ksmag/Scale</f>
        <v>-0.48737498474260249</v>
      </c>
      <c r="AB308" s="1">
        <f>SQRT(Sample[[#This Row],[Kpy''i]]^2+Sample[[#This Row],[KPy''j]]^2+Sample[[#This Row],[KPy''k]]^2)/KTmag/Scale</f>
        <v>0.70710678118654746</v>
      </c>
    </row>
    <row r="309" spans="1:28" hidden="1" x14ac:dyDescent="0.25">
      <c r="A309" s="5">
        <v>304</v>
      </c>
      <c r="B309" s="13" t="s">
        <v>43</v>
      </c>
      <c r="C309" s="5"/>
      <c r="D309" s="5"/>
      <c r="E309">
        <v>3</v>
      </c>
      <c r="F309">
        <v>10</v>
      </c>
      <c r="G309">
        <v>10</v>
      </c>
      <c r="H309" s="11">
        <f>Sample[[#This Row],[C]]/Sample[[#This Row],[D]]</f>
        <v>3.3333333333333335</v>
      </c>
      <c r="I309" s="11">
        <f>Sample[[#This Row],[A]]/Sample[[#This Row],[C]]</f>
        <v>1</v>
      </c>
      <c r="J309" s="11">
        <f>Sample[[#This Row],[D]]/Sample[[#This Row],[A]]</f>
        <v>0.3</v>
      </c>
      <c r="K309" s="11">
        <f>Sample[[#This Row],[A]]/Sample[[#This Row],[D]]</f>
        <v>3.3333333333333335</v>
      </c>
      <c r="L309" s="11">
        <f>Sample[[#This Row],[D]]/Sample[[#This Row],[C]]</f>
        <v>0.3</v>
      </c>
      <c r="M309" s="11">
        <f>Sample[[#This Row],[C]]/Sample[[#This Row],[A]]</f>
        <v>1</v>
      </c>
      <c r="N309">
        <f>IF(Sample[[#This Row],[Ap]]=0,10,LOG(Sample[[#This Row],[Ap]]))</f>
        <v>0.52287874528033762</v>
      </c>
      <c r="O309">
        <f>IF(Sample[[#This Row],[Ei]]=0,10,LOG(Sample[[#This Row],[Ei]]))</f>
        <v>0</v>
      </c>
      <c r="P309">
        <f>IF(Sample[[#This Row],[Ii]]=0,10,LOG(Sample[[#This Row],[Ii]]))</f>
        <v>-0.52287874528033762</v>
      </c>
      <c r="Q309">
        <f>Kx-Sample[[#This Row],[Xp]]</f>
        <v>-0.52287874528033762</v>
      </c>
      <c r="R309">
        <f>Ky-Sample[[#This Row],[Yp]]</f>
        <v>-1</v>
      </c>
      <c r="S309">
        <f>Kz-Sample[[#This Row],[Zp]]</f>
        <v>1.5228787452803376</v>
      </c>
      <c r="T309">
        <f>Sample[[#This Row],[Kpy]]*KSc-Sample[[#This Row],[KPz]]*KSb</f>
        <v>-0.52287874528033762</v>
      </c>
      <c r="U309">
        <f>-1*(Sample[[#This Row],[KPx]]*KSc-Sample[[#This Row],[KPz]]*KSa)</f>
        <v>-0.52287874528033762</v>
      </c>
      <c r="V309">
        <f>(Sample[[#This Row],[KPx]]*$R$2-Sample[[#This Row],[Kpy]]*KSa)</f>
        <v>-0.52287874528033762</v>
      </c>
      <c r="W309">
        <f>Sample[[#This Row],[Kpy]]*KTc-Sample[[#This Row],[KPz]]*KTb</f>
        <v>2.5228787452803374</v>
      </c>
      <c r="X309">
        <f>-1*(Sample[[#This Row],[KPx]]*KTc-Sample[[#This Row],[KPz]]*KTa)</f>
        <v>2.5228787452803374</v>
      </c>
      <c r="Y309">
        <f>(Sample[[#This Row],[KPx]]*KTb-Sample[[#This Row],[Kpy]]*KTa)</f>
        <v>2.5228787452803374</v>
      </c>
      <c r="Z309">
        <f>-Sample[[#This Row],[Xp]]*a+Sample[[#This Row],[Yp]]*b+Sample[[#This Row],[Zp]]*c_</f>
        <v>-1.0457574905606752</v>
      </c>
      <c r="AA309" s="8">
        <f>-IF(Sample[[#This Row],[Column2]]&gt;0,1,-1)*SQRT(Sample[[#This Row],[KPx''i]]^2+Sample[[#This Row],[KPx''j]]^2+Sample[[#This Row],[KPx''k]]^2)/Ksmag/Scale</f>
        <v>0.64039306164176246</v>
      </c>
      <c r="AB309" s="1">
        <f>SQRT(Sample[[#This Row],[Kpy''i]]^2+Sample[[#This Row],[KPy''j]]^2+Sample[[#This Row],[KPy''k]]^2)/KTmag/Scale</f>
        <v>1.7839446688991354</v>
      </c>
    </row>
    <row r="310" spans="1:28" hidden="1" x14ac:dyDescent="0.25">
      <c r="A310" s="5">
        <v>305</v>
      </c>
      <c r="B310" s="13" t="s">
        <v>43</v>
      </c>
      <c r="C310" s="5"/>
      <c r="D310" s="5"/>
      <c r="E310">
        <v>3</v>
      </c>
      <c r="F310">
        <v>7</v>
      </c>
      <c r="G310">
        <v>4</v>
      </c>
      <c r="H310" s="11">
        <f>Sample[[#This Row],[C]]/Sample[[#This Row],[D]]</f>
        <v>2.3333333333333335</v>
      </c>
      <c r="I310" s="11">
        <f>Sample[[#This Row],[A]]/Sample[[#This Row],[C]]</f>
        <v>0.5714285714285714</v>
      </c>
      <c r="J310" s="11">
        <f>Sample[[#This Row],[D]]/Sample[[#This Row],[A]]</f>
        <v>0.75</v>
      </c>
      <c r="K310" s="11">
        <f>Sample[[#This Row],[A]]/Sample[[#This Row],[D]]</f>
        <v>1.3333333333333333</v>
      </c>
      <c r="L310" s="11">
        <f>Sample[[#This Row],[D]]/Sample[[#This Row],[C]]</f>
        <v>0.42857142857142855</v>
      </c>
      <c r="M310" s="11">
        <f>Sample[[#This Row],[C]]/Sample[[#This Row],[A]]</f>
        <v>1.75</v>
      </c>
      <c r="N310">
        <f>IF(Sample[[#This Row],[Ap]]=0,10,LOG(Sample[[#This Row],[Ap]]))</f>
        <v>0.36797678529459443</v>
      </c>
      <c r="O310">
        <f>IF(Sample[[#This Row],[Ei]]=0,10,LOG(Sample[[#This Row],[Ei]]))</f>
        <v>-0.24303804868629447</v>
      </c>
      <c r="P310">
        <f>IF(Sample[[#This Row],[Ii]]=0,10,LOG(Sample[[#This Row],[Ii]]))</f>
        <v>-0.12493873660829995</v>
      </c>
      <c r="Q310">
        <f>Kx-Sample[[#This Row],[Xp]]</f>
        <v>-0.36797678529459443</v>
      </c>
      <c r="R310">
        <f>Ky-Sample[[#This Row],[Yp]]</f>
        <v>-0.75696195131370558</v>
      </c>
      <c r="S310">
        <f>Kz-Sample[[#This Row],[Zp]]</f>
        <v>1.1249387366082999</v>
      </c>
      <c r="T310">
        <f>Sample[[#This Row],[Kpy]]*KSc-Sample[[#This Row],[KPz]]*KSb</f>
        <v>-0.36797678529459432</v>
      </c>
      <c r="U310">
        <f>-1*(Sample[[#This Row],[KPx]]*KSc-Sample[[#This Row],[KPz]]*KSa)</f>
        <v>-0.36797678529459443</v>
      </c>
      <c r="V310">
        <f>(Sample[[#This Row],[KPx]]*$R$2-Sample[[#This Row],[Kpy]]*KSa)</f>
        <v>-0.36797678529459443</v>
      </c>
      <c r="W310">
        <f>Sample[[#This Row],[Kpy]]*KTc-Sample[[#This Row],[KPz]]*KTb</f>
        <v>1.8819006879220055</v>
      </c>
      <c r="X310">
        <f>-1*(Sample[[#This Row],[KPx]]*KTc-Sample[[#This Row],[KPz]]*KTa)</f>
        <v>1.8819006879220055</v>
      </c>
      <c r="Y310">
        <f>(Sample[[#This Row],[KPx]]*KTb-Sample[[#This Row],[Kpy]]*KTa)</f>
        <v>1.8819006879220055</v>
      </c>
      <c r="Z310">
        <f>-Sample[[#This Row],[Xp]]*a+Sample[[#This Row],[Yp]]*b+Sample[[#This Row],[Zp]]*c_</f>
        <v>-0.73595357058918887</v>
      </c>
      <c r="AA310" s="8">
        <f>-IF(Sample[[#This Row],[Column2]]&gt;0,1,-1)*SQRT(Sample[[#This Row],[KPx''i]]^2+Sample[[#This Row],[KPx''j]]^2+Sample[[#This Row],[KPx''k]]^2)/Ksmag/Scale</f>
        <v>0.45067768058071828</v>
      </c>
      <c r="AB310" s="1">
        <f>SQRT(Sample[[#This Row],[Kpy''i]]^2+Sample[[#This Row],[KPy''j]]^2+Sample[[#This Row],[KPy''k]]^2)/KTmag/Scale</f>
        <v>1.3307047379492789</v>
      </c>
    </row>
    <row r="311" spans="1:28" hidden="1" x14ac:dyDescent="0.25">
      <c r="A311" s="5">
        <v>306</v>
      </c>
      <c r="B311" s="13" t="s">
        <v>43</v>
      </c>
      <c r="C311" s="5"/>
      <c r="D311" s="5"/>
      <c r="E311">
        <v>6</v>
      </c>
      <c r="F311">
        <v>3</v>
      </c>
      <c r="G311">
        <v>1</v>
      </c>
      <c r="H311" s="11">
        <f>Sample[[#This Row],[C]]/Sample[[#This Row],[D]]</f>
        <v>0.5</v>
      </c>
      <c r="I311" s="11">
        <f>Sample[[#This Row],[A]]/Sample[[#This Row],[C]]</f>
        <v>0.33333333333333331</v>
      </c>
      <c r="J311" s="11">
        <f>Sample[[#This Row],[D]]/Sample[[#This Row],[A]]</f>
        <v>6</v>
      </c>
      <c r="K311" s="11">
        <f>Sample[[#This Row],[A]]/Sample[[#This Row],[D]]</f>
        <v>0.16666666666666666</v>
      </c>
      <c r="L311" s="11">
        <f>Sample[[#This Row],[D]]/Sample[[#This Row],[C]]</f>
        <v>2</v>
      </c>
      <c r="M311" s="11">
        <f>Sample[[#This Row],[C]]/Sample[[#This Row],[A]]</f>
        <v>3</v>
      </c>
      <c r="N311">
        <f>IF(Sample[[#This Row],[Ap]]=0,10,LOG(Sample[[#This Row],[Ap]]))</f>
        <v>-0.3010299956639812</v>
      </c>
      <c r="O311">
        <f>IF(Sample[[#This Row],[Ei]]=0,10,LOG(Sample[[#This Row],[Ei]]))</f>
        <v>-0.47712125471966244</v>
      </c>
      <c r="P311">
        <f>IF(Sample[[#This Row],[Ii]]=0,10,LOG(Sample[[#This Row],[Ii]]))</f>
        <v>0.77815125038364363</v>
      </c>
      <c r="Q311">
        <f>Kx-Sample[[#This Row],[Xp]]</f>
        <v>0.3010299956639812</v>
      </c>
      <c r="R311">
        <f>Ky-Sample[[#This Row],[Yp]]</f>
        <v>-0.52287874528033762</v>
      </c>
      <c r="S311">
        <f>Kz-Sample[[#This Row],[Zp]]</f>
        <v>0.22184874961635637</v>
      </c>
      <c r="T311">
        <f>Sample[[#This Row],[Kpy]]*KSc-Sample[[#This Row],[KPz]]*KSb</f>
        <v>0.30102999566398125</v>
      </c>
      <c r="U311">
        <f>-1*(Sample[[#This Row],[KPx]]*KSc-Sample[[#This Row],[KPz]]*KSa)</f>
        <v>0.3010299956639812</v>
      </c>
      <c r="V311">
        <f>(Sample[[#This Row],[KPx]]*$R$2-Sample[[#This Row],[Kpy]]*KSa)</f>
        <v>0.3010299956639812</v>
      </c>
      <c r="W311">
        <f>Sample[[#This Row],[Kpy]]*KTc-Sample[[#This Row],[KPz]]*KTb</f>
        <v>0.74472749489669399</v>
      </c>
      <c r="X311">
        <f>-1*(Sample[[#This Row],[KPx]]*KTc-Sample[[#This Row],[KPz]]*KTa)</f>
        <v>0.74472749489669399</v>
      </c>
      <c r="Y311">
        <f>(Sample[[#This Row],[KPx]]*KTb-Sample[[#This Row],[Kpy]]*KTa)</f>
        <v>0.74472749489669399</v>
      </c>
      <c r="Z311">
        <f>-Sample[[#This Row],[Xp]]*a+Sample[[#This Row],[Yp]]*b+Sample[[#This Row],[Zp]]*c_</f>
        <v>0.6020599913279624</v>
      </c>
      <c r="AA311" s="8">
        <f>-IF(Sample[[#This Row],[Column2]]&gt;0,1,-1)*SQRT(Sample[[#This Row],[KPx''i]]^2+Sample[[#This Row],[KPx''j]]^2+Sample[[#This Row],[KPx''k]]^2)/Ksmag/Scale</f>
        <v>-0.36868494332449331</v>
      </c>
      <c r="AB311" s="1">
        <f>SQRT(Sample[[#This Row],[Kpy''i]]^2+Sample[[#This Row],[KPy''j]]^2+Sample[[#This Row],[KPy''k]]^2)/KTmag/Scale</f>
        <v>0.52660186177752233</v>
      </c>
    </row>
    <row r="312" spans="1:28" hidden="1" x14ac:dyDescent="0.25">
      <c r="A312" s="5">
        <v>307</v>
      </c>
      <c r="B312" s="13" t="s">
        <v>43</v>
      </c>
      <c r="C312" s="5"/>
      <c r="D312" s="5"/>
      <c r="E312">
        <v>7</v>
      </c>
      <c r="F312">
        <v>3</v>
      </c>
      <c r="G312">
        <v>10</v>
      </c>
      <c r="H312" s="11">
        <f>Sample[[#This Row],[C]]/Sample[[#This Row],[D]]</f>
        <v>0.42857142857142855</v>
      </c>
      <c r="I312" s="11">
        <f>Sample[[#This Row],[A]]/Sample[[#This Row],[C]]</f>
        <v>3.3333333333333335</v>
      </c>
      <c r="J312" s="11">
        <f>Sample[[#This Row],[D]]/Sample[[#This Row],[A]]</f>
        <v>0.7</v>
      </c>
      <c r="K312" s="11">
        <f>Sample[[#This Row],[A]]/Sample[[#This Row],[D]]</f>
        <v>1.4285714285714286</v>
      </c>
      <c r="L312" s="11">
        <f>Sample[[#This Row],[D]]/Sample[[#This Row],[C]]</f>
        <v>2.3333333333333335</v>
      </c>
      <c r="M312" s="11">
        <f>Sample[[#This Row],[C]]/Sample[[#This Row],[A]]</f>
        <v>0.3</v>
      </c>
      <c r="N312">
        <f>IF(Sample[[#This Row],[Ap]]=0,10,LOG(Sample[[#This Row],[Ap]]))</f>
        <v>-0.36797678529459443</v>
      </c>
      <c r="O312">
        <f>IF(Sample[[#This Row],[Ei]]=0,10,LOG(Sample[[#This Row],[Ei]]))</f>
        <v>0.52287874528033762</v>
      </c>
      <c r="P312">
        <f>IF(Sample[[#This Row],[Ii]]=0,10,LOG(Sample[[#This Row],[Ii]]))</f>
        <v>-0.15490195998574319</v>
      </c>
      <c r="Q312">
        <f>Kx-Sample[[#This Row],[Xp]]</f>
        <v>0.36797678529459443</v>
      </c>
      <c r="R312">
        <f>Ky-Sample[[#This Row],[Yp]]</f>
        <v>-1.5228787452803376</v>
      </c>
      <c r="S312">
        <f>Kz-Sample[[#This Row],[Zp]]</f>
        <v>1.1549019599857431</v>
      </c>
      <c r="T312">
        <f>Sample[[#This Row],[Kpy]]*KSc-Sample[[#This Row],[KPz]]*KSb</f>
        <v>0.36797678529459454</v>
      </c>
      <c r="U312">
        <f>-1*(Sample[[#This Row],[KPx]]*KSc-Sample[[#This Row],[KPz]]*KSa)</f>
        <v>0.36797678529459443</v>
      </c>
      <c r="V312">
        <f>(Sample[[#This Row],[KPx]]*$R$2-Sample[[#This Row],[Kpy]]*KSa)</f>
        <v>0.36797678529459443</v>
      </c>
      <c r="W312">
        <f>Sample[[#This Row],[Kpy]]*KTc-Sample[[#This Row],[KPz]]*KTb</f>
        <v>2.6777807052660805</v>
      </c>
      <c r="X312">
        <f>-1*(Sample[[#This Row],[KPx]]*KTc-Sample[[#This Row],[KPz]]*KTa)</f>
        <v>2.6777807052660805</v>
      </c>
      <c r="Y312">
        <f>(Sample[[#This Row],[KPx]]*KTb-Sample[[#This Row],[Kpy]]*KTa)</f>
        <v>2.6777807052660809</v>
      </c>
      <c r="Z312">
        <f>-Sample[[#This Row],[Xp]]*a+Sample[[#This Row],[Yp]]*b+Sample[[#This Row],[Zp]]*c_</f>
        <v>0.73595357058918887</v>
      </c>
      <c r="AA312" s="8">
        <f>-IF(Sample[[#This Row],[Column2]]&gt;0,1,-1)*SQRT(Sample[[#This Row],[KPx''i]]^2+Sample[[#This Row],[KPx''j]]^2+Sample[[#This Row],[KPx''k]]^2)/Ksmag/Scale</f>
        <v>-0.45067768058071844</v>
      </c>
      <c r="AB312" s="1">
        <f>SQRT(Sample[[#This Row],[Kpy''i]]^2+Sample[[#This Row],[KPy''j]]^2+Sample[[#This Row],[KPy''k]]^2)/KTmag/Scale</f>
        <v>1.8934768952241416</v>
      </c>
    </row>
    <row r="313" spans="1:28" hidden="1" x14ac:dyDescent="0.25">
      <c r="A313" s="5">
        <v>308</v>
      </c>
      <c r="B313" s="13" t="s">
        <v>43</v>
      </c>
      <c r="C313" s="5"/>
      <c r="D313" s="5"/>
      <c r="E313">
        <v>3</v>
      </c>
      <c r="F313">
        <v>6</v>
      </c>
      <c r="G313">
        <v>3</v>
      </c>
      <c r="H313" s="11">
        <f>Sample[[#This Row],[C]]/Sample[[#This Row],[D]]</f>
        <v>2</v>
      </c>
      <c r="I313" s="11">
        <f>Sample[[#This Row],[A]]/Sample[[#This Row],[C]]</f>
        <v>0.5</v>
      </c>
      <c r="J313" s="11">
        <f>Sample[[#This Row],[D]]/Sample[[#This Row],[A]]</f>
        <v>1</v>
      </c>
      <c r="K313" s="11">
        <f>Sample[[#This Row],[A]]/Sample[[#This Row],[D]]</f>
        <v>1</v>
      </c>
      <c r="L313" s="11">
        <f>Sample[[#This Row],[D]]/Sample[[#This Row],[C]]</f>
        <v>0.5</v>
      </c>
      <c r="M313" s="11">
        <f>Sample[[#This Row],[C]]/Sample[[#This Row],[A]]</f>
        <v>2</v>
      </c>
      <c r="N313">
        <f>IF(Sample[[#This Row],[Ap]]=0,10,LOG(Sample[[#This Row],[Ap]]))</f>
        <v>0.3010299956639812</v>
      </c>
      <c r="O313">
        <f>IF(Sample[[#This Row],[Ei]]=0,10,LOG(Sample[[#This Row],[Ei]]))</f>
        <v>-0.3010299956639812</v>
      </c>
      <c r="P313">
        <f>IF(Sample[[#This Row],[Ii]]=0,10,LOG(Sample[[#This Row],[Ii]]))</f>
        <v>0</v>
      </c>
      <c r="Q313">
        <f>Kx-Sample[[#This Row],[Xp]]</f>
        <v>-0.3010299956639812</v>
      </c>
      <c r="R313">
        <f>Ky-Sample[[#This Row],[Yp]]</f>
        <v>-0.69897000433601875</v>
      </c>
      <c r="S313">
        <f>Kz-Sample[[#This Row],[Zp]]</f>
        <v>1</v>
      </c>
      <c r="T313">
        <f>Sample[[#This Row],[Kpy]]*KSc-Sample[[#This Row],[KPz]]*KSb</f>
        <v>-0.30102999566398125</v>
      </c>
      <c r="U313">
        <f>-1*(Sample[[#This Row],[KPx]]*KSc-Sample[[#This Row],[KPz]]*KSa)</f>
        <v>-0.3010299956639812</v>
      </c>
      <c r="V313">
        <f>(Sample[[#This Row],[KPx]]*$R$2-Sample[[#This Row],[Kpy]]*KSa)</f>
        <v>-0.3010299956639812</v>
      </c>
      <c r="W313">
        <f>Sample[[#This Row],[Kpy]]*KTc-Sample[[#This Row],[KPz]]*KTb</f>
        <v>1.6989700043360187</v>
      </c>
      <c r="X313">
        <f>-1*(Sample[[#This Row],[KPx]]*KTc-Sample[[#This Row],[KPz]]*KTa)</f>
        <v>1.6989700043360187</v>
      </c>
      <c r="Y313">
        <f>(Sample[[#This Row],[KPx]]*KTb-Sample[[#This Row],[Kpy]]*KTa)</f>
        <v>1.6989700043360187</v>
      </c>
      <c r="Z313">
        <f>-Sample[[#This Row],[Xp]]*a+Sample[[#This Row],[Yp]]*b+Sample[[#This Row],[Zp]]*c_</f>
        <v>-0.6020599913279624</v>
      </c>
      <c r="AA313" s="8">
        <f>-IF(Sample[[#This Row],[Column2]]&gt;0,1,-1)*SQRT(Sample[[#This Row],[KPx''i]]^2+Sample[[#This Row],[KPx''j]]^2+Sample[[#This Row],[KPx''k]]^2)/Ksmag/Scale</f>
        <v>0.36868494332449331</v>
      </c>
      <c r="AB313" s="1">
        <f>SQRT(Sample[[#This Row],[Kpy''i]]^2+Sample[[#This Row],[KPy''j]]^2+Sample[[#This Row],[KPy''k]]^2)/KTmag/Scale</f>
        <v>1.201353211098537</v>
      </c>
    </row>
    <row r="314" spans="1:28" hidden="1" x14ac:dyDescent="0.25">
      <c r="A314" s="5">
        <v>309</v>
      </c>
      <c r="B314" s="13" t="s">
        <v>43</v>
      </c>
      <c r="C314" s="5"/>
      <c r="D314" s="5"/>
      <c r="E314">
        <v>3</v>
      </c>
      <c r="F314">
        <v>2</v>
      </c>
      <c r="G314">
        <v>8</v>
      </c>
      <c r="H314" s="11">
        <f>Sample[[#This Row],[C]]/Sample[[#This Row],[D]]</f>
        <v>0.66666666666666663</v>
      </c>
      <c r="I314" s="11">
        <f>Sample[[#This Row],[A]]/Sample[[#This Row],[C]]</f>
        <v>4</v>
      </c>
      <c r="J314" s="11">
        <f>Sample[[#This Row],[D]]/Sample[[#This Row],[A]]</f>
        <v>0.375</v>
      </c>
      <c r="K314" s="11">
        <f>Sample[[#This Row],[A]]/Sample[[#This Row],[D]]</f>
        <v>2.6666666666666665</v>
      </c>
      <c r="L314" s="11">
        <f>Sample[[#This Row],[D]]/Sample[[#This Row],[C]]</f>
        <v>1.5</v>
      </c>
      <c r="M314" s="11">
        <f>Sample[[#This Row],[C]]/Sample[[#This Row],[A]]</f>
        <v>0.25</v>
      </c>
      <c r="N314">
        <f>IF(Sample[[#This Row],[Ap]]=0,10,LOG(Sample[[#This Row],[Ap]]))</f>
        <v>-0.17609125905568127</v>
      </c>
      <c r="O314">
        <f>IF(Sample[[#This Row],[Ei]]=0,10,LOG(Sample[[#This Row],[Ei]]))</f>
        <v>0.6020599913279624</v>
      </c>
      <c r="P314">
        <f>IF(Sample[[#This Row],[Ii]]=0,10,LOG(Sample[[#This Row],[Ii]]))</f>
        <v>-0.42596873227228116</v>
      </c>
      <c r="Q314">
        <f>Kx-Sample[[#This Row],[Xp]]</f>
        <v>0.17609125905568127</v>
      </c>
      <c r="R314">
        <f>Ky-Sample[[#This Row],[Yp]]</f>
        <v>-1.6020599913279625</v>
      </c>
      <c r="S314">
        <f>Kz-Sample[[#This Row],[Zp]]</f>
        <v>1.4259687322722812</v>
      </c>
      <c r="T314">
        <f>Sample[[#This Row],[Kpy]]*KSc-Sample[[#This Row],[KPz]]*KSb</f>
        <v>0.17609125905568135</v>
      </c>
      <c r="U314">
        <f>-1*(Sample[[#This Row],[KPx]]*KSc-Sample[[#This Row],[KPz]]*KSa)</f>
        <v>0.17609125905568127</v>
      </c>
      <c r="V314">
        <f>(Sample[[#This Row],[KPx]]*$R$2-Sample[[#This Row],[Kpy]]*KSa)</f>
        <v>0.17609125905568127</v>
      </c>
      <c r="W314">
        <f>Sample[[#This Row],[Kpy]]*KTc-Sample[[#This Row],[KPz]]*KTb</f>
        <v>3.0280287236002437</v>
      </c>
      <c r="X314">
        <f>-1*(Sample[[#This Row],[KPx]]*KTc-Sample[[#This Row],[KPz]]*KTa)</f>
        <v>3.0280287236002437</v>
      </c>
      <c r="Y314">
        <f>(Sample[[#This Row],[KPx]]*KTb-Sample[[#This Row],[Kpy]]*KTa)</f>
        <v>3.0280287236002437</v>
      </c>
      <c r="Z314">
        <f>-Sample[[#This Row],[Xp]]*a+Sample[[#This Row],[Yp]]*b+Sample[[#This Row],[Zp]]*c_</f>
        <v>0.35218251811136247</v>
      </c>
      <c r="AA314" s="8">
        <f>-IF(Sample[[#This Row],[Column2]]&gt;0,1,-1)*SQRT(Sample[[#This Row],[KPx''i]]^2+Sample[[#This Row],[KPx''j]]^2+Sample[[#This Row],[KPx''k]]^2)/Ksmag/Scale</f>
        <v>-0.21566686642533336</v>
      </c>
      <c r="AB314" s="1">
        <f>SQRT(Sample[[#This Row],[Kpy''i]]^2+Sample[[#This Row],[KPy''j]]^2+Sample[[#This Row],[KPy''k]]^2)/KTmag/Scale</f>
        <v>2.1411396440853787</v>
      </c>
    </row>
    <row r="315" spans="1:28" hidden="1" x14ac:dyDescent="0.25">
      <c r="A315" s="5">
        <v>310</v>
      </c>
      <c r="B315" s="13" t="s">
        <v>43</v>
      </c>
      <c r="C315" s="5"/>
      <c r="D315" s="5"/>
      <c r="E315">
        <v>9</v>
      </c>
      <c r="F315">
        <v>2</v>
      </c>
      <c r="G315">
        <v>4</v>
      </c>
      <c r="H315" s="11">
        <f>Sample[[#This Row],[C]]/Sample[[#This Row],[D]]</f>
        <v>0.22222222222222221</v>
      </c>
      <c r="I315" s="11">
        <f>Sample[[#This Row],[A]]/Sample[[#This Row],[C]]</f>
        <v>2</v>
      </c>
      <c r="J315" s="11">
        <f>Sample[[#This Row],[D]]/Sample[[#This Row],[A]]</f>
        <v>2.25</v>
      </c>
      <c r="K315" s="11">
        <f>Sample[[#This Row],[A]]/Sample[[#This Row],[D]]</f>
        <v>0.44444444444444442</v>
      </c>
      <c r="L315" s="11">
        <f>Sample[[#This Row],[D]]/Sample[[#This Row],[C]]</f>
        <v>4.5</v>
      </c>
      <c r="M315" s="11">
        <f>Sample[[#This Row],[C]]/Sample[[#This Row],[A]]</f>
        <v>0.5</v>
      </c>
      <c r="N315">
        <f>IF(Sample[[#This Row],[Ap]]=0,10,LOG(Sample[[#This Row],[Ap]]))</f>
        <v>-0.65321251377534373</v>
      </c>
      <c r="O315">
        <f>IF(Sample[[#This Row],[Ei]]=0,10,LOG(Sample[[#This Row],[Ei]]))</f>
        <v>0.3010299956639812</v>
      </c>
      <c r="P315">
        <f>IF(Sample[[#This Row],[Ii]]=0,10,LOG(Sample[[#This Row],[Ii]]))</f>
        <v>0.35218251811136247</v>
      </c>
      <c r="Q315">
        <f>Kx-Sample[[#This Row],[Xp]]</f>
        <v>0.65321251377534373</v>
      </c>
      <c r="R315">
        <f>Ky-Sample[[#This Row],[Yp]]</f>
        <v>-1.3010299956639813</v>
      </c>
      <c r="S315">
        <f>Kz-Sample[[#This Row],[Zp]]</f>
        <v>0.64781748188863753</v>
      </c>
      <c r="T315">
        <f>Sample[[#This Row],[Kpy]]*KSc-Sample[[#This Row],[KPz]]*KSb</f>
        <v>0.65321251377534373</v>
      </c>
      <c r="U315">
        <f>-1*(Sample[[#This Row],[KPx]]*KSc-Sample[[#This Row],[KPz]]*KSa)</f>
        <v>0.65321251377534373</v>
      </c>
      <c r="V315">
        <f>(Sample[[#This Row],[KPx]]*$R$2-Sample[[#This Row],[Kpy]]*KSa)</f>
        <v>0.65321251377534373</v>
      </c>
      <c r="W315">
        <f>Sample[[#This Row],[Kpy]]*KTc-Sample[[#This Row],[KPz]]*KTb</f>
        <v>1.9488474775526188</v>
      </c>
      <c r="X315">
        <f>-1*(Sample[[#This Row],[KPx]]*KTc-Sample[[#This Row],[KPz]]*KTa)</f>
        <v>1.9488474775526188</v>
      </c>
      <c r="Y315">
        <f>(Sample[[#This Row],[KPx]]*KTb-Sample[[#This Row],[Kpy]]*KTa)</f>
        <v>1.9488474775526188</v>
      </c>
      <c r="Z315">
        <f>-Sample[[#This Row],[Xp]]*a+Sample[[#This Row],[Yp]]*b+Sample[[#This Row],[Zp]]*c_</f>
        <v>1.3064250275506875</v>
      </c>
      <c r="AA315" s="8">
        <f>-IF(Sample[[#This Row],[Column2]]&gt;0,1,-1)*SQRT(Sample[[#This Row],[KPx''i]]^2+Sample[[#This Row],[KPx''j]]^2+Sample[[#This Row],[KPx''k]]^2)/Ksmag/Scale</f>
        <v>-0.80001867617515987</v>
      </c>
      <c r="AB315" s="1">
        <f>SQRT(Sample[[#This Row],[Kpy''i]]^2+Sample[[#This Row],[KPy''j]]^2+Sample[[#This Row],[KPy''k]]^2)/KTmag/Scale</f>
        <v>1.3780432668757547</v>
      </c>
    </row>
    <row r="316" spans="1:28" hidden="1" x14ac:dyDescent="0.25">
      <c r="A316" s="5">
        <v>311</v>
      </c>
      <c r="B316" s="13" t="s">
        <v>43</v>
      </c>
      <c r="C316" s="5"/>
      <c r="D316" s="5"/>
      <c r="E316">
        <v>5</v>
      </c>
      <c r="F316">
        <v>5</v>
      </c>
      <c r="G316">
        <v>9</v>
      </c>
      <c r="H316" s="11">
        <f>Sample[[#This Row],[C]]/Sample[[#This Row],[D]]</f>
        <v>1</v>
      </c>
      <c r="I316" s="11">
        <f>Sample[[#This Row],[A]]/Sample[[#This Row],[C]]</f>
        <v>1.8</v>
      </c>
      <c r="J316" s="11">
        <f>Sample[[#This Row],[D]]/Sample[[#This Row],[A]]</f>
        <v>0.55555555555555558</v>
      </c>
      <c r="K316" s="11">
        <f>Sample[[#This Row],[A]]/Sample[[#This Row],[D]]</f>
        <v>1.8</v>
      </c>
      <c r="L316" s="11">
        <f>Sample[[#This Row],[D]]/Sample[[#This Row],[C]]</f>
        <v>1</v>
      </c>
      <c r="M316" s="11">
        <f>Sample[[#This Row],[C]]/Sample[[#This Row],[A]]</f>
        <v>0.55555555555555558</v>
      </c>
      <c r="N316">
        <f>IF(Sample[[#This Row],[Ap]]=0,10,LOG(Sample[[#This Row],[Ap]]))</f>
        <v>0</v>
      </c>
      <c r="O316">
        <f>IF(Sample[[#This Row],[Ei]]=0,10,LOG(Sample[[#This Row],[Ei]]))</f>
        <v>0.25527250510330607</v>
      </c>
      <c r="P316">
        <f>IF(Sample[[#This Row],[Ii]]=0,10,LOG(Sample[[#This Row],[Ii]]))</f>
        <v>-0.25527250510330607</v>
      </c>
      <c r="Q316">
        <f>Kx-Sample[[#This Row],[Xp]]</f>
        <v>0</v>
      </c>
      <c r="R316">
        <f>Ky-Sample[[#This Row],[Yp]]</f>
        <v>-1.255272505103306</v>
      </c>
      <c r="S316">
        <f>Kz-Sample[[#This Row],[Zp]]</f>
        <v>1.255272505103306</v>
      </c>
      <c r="T316">
        <f>Sample[[#This Row],[Kpy]]*KSc-Sample[[#This Row],[KPz]]*KSb</f>
        <v>0</v>
      </c>
      <c r="U316">
        <f>-1*(Sample[[#This Row],[KPx]]*KSc-Sample[[#This Row],[KPz]]*KSa)</f>
        <v>0</v>
      </c>
      <c r="V316">
        <f>(Sample[[#This Row],[KPx]]*$R$2-Sample[[#This Row],[Kpy]]*KSa)</f>
        <v>0</v>
      </c>
      <c r="W316">
        <f>Sample[[#This Row],[Kpy]]*KTc-Sample[[#This Row],[KPz]]*KTb</f>
        <v>2.510545010206612</v>
      </c>
      <c r="X316">
        <f>-1*(Sample[[#This Row],[KPx]]*KTc-Sample[[#This Row],[KPz]]*KTa)</f>
        <v>2.510545010206612</v>
      </c>
      <c r="Y316">
        <f>(Sample[[#This Row],[KPx]]*KTb-Sample[[#This Row],[Kpy]]*KTa)</f>
        <v>2.510545010206612</v>
      </c>
      <c r="Z316">
        <f>-Sample[[#This Row],[Xp]]*a+Sample[[#This Row],[Yp]]*b+Sample[[#This Row],[Zp]]*c_</f>
        <v>0</v>
      </c>
      <c r="AA316" s="8">
        <f>-IF(Sample[[#This Row],[Column2]]&gt;0,1,-1)*SQRT(Sample[[#This Row],[KPx''i]]^2+Sample[[#This Row],[KPx''j]]^2+Sample[[#This Row],[KPx''k]]^2)/Ksmag/Scale</f>
        <v>0</v>
      </c>
      <c r="AB316" s="1">
        <f>SQRT(Sample[[#This Row],[Kpy''i]]^2+Sample[[#This Row],[KPy''j]]^2+Sample[[#This Row],[KPy''k]]^2)/KTmag/Scale</f>
        <v>1.7752234011911459</v>
      </c>
    </row>
    <row r="317" spans="1:28" hidden="1" x14ac:dyDescent="0.25">
      <c r="A317" s="5">
        <v>312</v>
      </c>
      <c r="B317" s="13" t="s">
        <v>43</v>
      </c>
      <c r="C317" s="5"/>
      <c r="D317" s="5"/>
      <c r="E317">
        <v>4</v>
      </c>
      <c r="F317">
        <v>5</v>
      </c>
      <c r="G317">
        <v>3</v>
      </c>
      <c r="H317" s="11">
        <f>Sample[[#This Row],[C]]/Sample[[#This Row],[D]]</f>
        <v>1.25</v>
      </c>
      <c r="I317" s="11">
        <f>Sample[[#This Row],[A]]/Sample[[#This Row],[C]]</f>
        <v>0.6</v>
      </c>
      <c r="J317" s="11">
        <f>Sample[[#This Row],[D]]/Sample[[#This Row],[A]]</f>
        <v>1.3333333333333333</v>
      </c>
      <c r="K317" s="11">
        <f>Sample[[#This Row],[A]]/Sample[[#This Row],[D]]</f>
        <v>0.75</v>
      </c>
      <c r="L317" s="11">
        <f>Sample[[#This Row],[D]]/Sample[[#This Row],[C]]</f>
        <v>0.8</v>
      </c>
      <c r="M317" s="11">
        <f>Sample[[#This Row],[C]]/Sample[[#This Row],[A]]</f>
        <v>1.6666666666666667</v>
      </c>
      <c r="N317">
        <f>IF(Sample[[#This Row],[Ap]]=0,10,LOG(Sample[[#This Row],[Ap]]))</f>
        <v>9.691001300805642E-2</v>
      </c>
      <c r="O317">
        <f>IF(Sample[[#This Row],[Ei]]=0,10,LOG(Sample[[#This Row],[Ei]]))</f>
        <v>-0.22184874961635639</v>
      </c>
      <c r="P317">
        <f>IF(Sample[[#This Row],[Ii]]=0,10,LOG(Sample[[#This Row],[Ii]]))</f>
        <v>0.12493873660829993</v>
      </c>
      <c r="Q317">
        <f>Kx-Sample[[#This Row],[Xp]]</f>
        <v>-9.691001300805642E-2</v>
      </c>
      <c r="R317">
        <f>Ky-Sample[[#This Row],[Yp]]</f>
        <v>-0.77815125038364363</v>
      </c>
      <c r="S317">
        <f>Kz-Sample[[#This Row],[Zp]]</f>
        <v>0.87506126339170009</v>
      </c>
      <c r="T317">
        <f>Sample[[#This Row],[Kpy]]*KSc-Sample[[#This Row],[KPz]]*KSb</f>
        <v>-9.6910013008056461E-2</v>
      </c>
      <c r="U317">
        <f>-1*(Sample[[#This Row],[KPx]]*KSc-Sample[[#This Row],[KPz]]*KSa)</f>
        <v>-9.691001300805642E-2</v>
      </c>
      <c r="V317">
        <f>(Sample[[#This Row],[KPx]]*$R$2-Sample[[#This Row],[Kpy]]*KSa)</f>
        <v>-9.691001300805642E-2</v>
      </c>
      <c r="W317">
        <f>Sample[[#This Row],[Kpy]]*KTc-Sample[[#This Row],[KPz]]*KTb</f>
        <v>1.6532125137753437</v>
      </c>
      <c r="X317">
        <f>-1*(Sample[[#This Row],[KPx]]*KTc-Sample[[#This Row],[KPz]]*KTa)</f>
        <v>1.6532125137753437</v>
      </c>
      <c r="Y317">
        <f>(Sample[[#This Row],[KPx]]*KTb-Sample[[#This Row],[Kpy]]*KTa)</f>
        <v>1.6532125137753437</v>
      </c>
      <c r="Z317">
        <f>-Sample[[#This Row],[Xp]]*a+Sample[[#This Row],[Yp]]*b+Sample[[#This Row],[Zp]]*c_</f>
        <v>-0.19382002601611292</v>
      </c>
      <c r="AA317" s="8">
        <f>-IF(Sample[[#This Row],[Column2]]&gt;0,1,-1)*SQRT(Sample[[#This Row],[KPx''i]]^2+Sample[[#This Row],[KPx''j]]^2+Sample[[#This Row],[KPx''k]]^2)/Ksmag/Scale</f>
        <v>0.11869004141810929</v>
      </c>
      <c r="AB317" s="1">
        <f>SQRT(Sample[[#This Row],[Kpy''i]]^2+Sample[[#This Row],[KPy''j]]^2+Sample[[#This Row],[KPy''k]]^2)/KTmag/Scale</f>
        <v>1.1689977792330042</v>
      </c>
    </row>
    <row r="318" spans="1:28" hidden="1" x14ac:dyDescent="0.25">
      <c r="A318" s="5">
        <v>313</v>
      </c>
      <c r="B318" s="13" t="s">
        <v>43</v>
      </c>
      <c r="C318" s="5"/>
      <c r="D318" s="5"/>
      <c r="E318">
        <v>3</v>
      </c>
      <c r="F318">
        <v>1</v>
      </c>
      <c r="G318">
        <v>7</v>
      </c>
      <c r="H318" s="11">
        <f>Sample[[#This Row],[C]]/Sample[[#This Row],[D]]</f>
        <v>0.33333333333333331</v>
      </c>
      <c r="I318" s="11">
        <f>Sample[[#This Row],[A]]/Sample[[#This Row],[C]]</f>
        <v>7</v>
      </c>
      <c r="J318" s="11">
        <f>Sample[[#This Row],[D]]/Sample[[#This Row],[A]]</f>
        <v>0.42857142857142855</v>
      </c>
      <c r="K318" s="11">
        <f>Sample[[#This Row],[A]]/Sample[[#This Row],[D]]</f>
        <v>2.3333333333333335</v>
      </c>
      <c r="L318" s="11">
        <f>Sample[[#This Row],[D]]/Sample[[#This Row],[C]]</f>
        <v>3</v>
      </c>
      <c r="M318" s="11">
        <f>Sample[[#This Row],[C]]/Sample[[#This Row],[A]]</f>
        <v>0.14285714285714285</v>
      </c>
      <c r="N318">
        <f>IF(Sample[[#This Row],[Ap]]=0,10,LOG(Sample[[#This Row],[Ap]]))</f>
        <v>-0.47712125471966244</v>
      </c>
      <c r="O318">
        <f>IF(Sample[[#This Row],[Ei]]=0,10,LOG(Sample[[#This Row],[Ei]]))</f>
        <v>0.84509804001425681</v>
      </c>
      <c r="P318">
        <f>IF(Sample[[#This Row],[Ii]]=0,10,LOG(Sample[[#This Row],[Ii]]))</f>
        <v>-0.36797678529459443</v>
      </c>
      <c r="Q318">
        <f>Kx-Sample[[#This Row],[Xp]]</f>
        <v>0.47712125471966244</v>
      </c>
      <c r="R318">
        <f>Ky-Sample[[#This Row],[Yp]]</f>
        <v>-1.8450980400142569</v>
      </c>
      <c r="S318">
        <f>Kz-Sample[[#This Row],[Zp]]</f>
        <v>1.3679767852945943</v>
      </c>
      <c r="T318">
        <f>Sample[[#This Row],[Kpy]]*KSc-Sample[[#This Row],[KPz]]*KSb</f>
        <v>0.4771212547196626</v>
      </c>
      <c r="U318">
        <f>-1*(Sample[[#This Row],[KPx]]*KSc-Sample[[#This Row],[KPz]]*KSa)</f>
        <v>0.47712125471966244</v>
      </c>
      <c r="V318">
        <f>(Sample[[#This Row],[KPx]]*$R$2-Sample[[#This Row],[Kpy]]*KSa)</f>
        <v>0.47712125471966244</v>
      </c>
      <c r="W318">
        <f>Sample[[#This Row],[Kpy]]*KTc-Sample[[#This Row],[KPz]]*KTb</f>
        <v>3.2130748253088512</v>
      </c>
      <c r="X318">
        <f>-1*(Sample[[#This Row],[KPx]]*KTc-Sample[[#This Row],[KPz]]*KTa)</f>
        <v>3.2130748253088512</v>
      </c>
      <c r="Y318">
        <f>(Sample[[#This Row],[KPx]]*KTb-Sample[[#This Row],[Kpy]]*KTa)</f>
        <v>3.2130748253088512</v>
      </c>
      <c r="Z318">
        <f>-Sample[[#This Row],[Xp]]*a+Sample[[#This Row],[Yp]]*b+Sample[[#This Row],[Zp]]*c_</f>
        <v>0.95424250943932476</v>
      </c>
      <c r="AA318" s="8">
        <f>-IF(Sample[[#This Row],[Column2]]&gt;0,1,-1)*SQRT(Sample[[#This Row],[KPx''i]]^2+Sample[[#This Row],[KPx''j]]^2+Sample[[#This Row],[KPx''k]]^2)/Ksmag/Scale</f>
        <v>-0.58435180974982659</v>
      </c>
      <c r="AB318" s="1">
        <f>SQRT(Sample[[#This Row],[Kpy''i]]^2+Sample[[#This Row],[KPy''j]]^2+Sample[[#This Row],[KPy''k]]^2)/KTmag/Scale</f>
        <v>2.2719869974356706</v>
      </c>
    </row>
    <row r="319" spans="1:28" hidden="1" x14ac:dyDescent="0.25">
      <c r="A319" s="5">
        <v>314</v>
      </c>
      <c r="B319" s="13" t="s">
        <v>43</v>
      </c>
      <c r="C319" s="5"/>
      <c r="D319" s="5"/>
      <c r="E319">
        <v>3</v>
      </c>
      <c r="F319">
        <v>6</v>
      </c>
      <c r="G319">
        <v>5</v>
      </c>
      <c r="H319" s="11">
        <f>Sample[[#This Row],[C]]/Sample[[#This Row],[D]]</f>
        <v>2</v>
      </c>
      <c r="I319" s="11">
        <f>Sample[[#This Row],[A]]/Sample[[#This Row],[C]]</f>
        <v>0.83333333333333337</v>
      </c>
      <c r="J319" s="11">
        <f>Sample[[#This Row],[D]]/Sample[[#This Row],[A]]</f>
        <v>0.6</v>
      </c>
      <c r="K319" s="11">
        <f>Sample[[#This Row],[A]]/Sample[[#This Row],[D]]</f>
        <v>1.6666666666666667</v>
      </c>
      <c r="L319" s="11">
        <f>Sample[[#This Row],[D]]/Sample[[#This Row],[C]]</f>
        <v>0.5</v>
      </c>
      <c r="M319" s="11">
        <f>Sample[[#This Row],[C]]/Sample[[#This Row],[A]]</f>
        <v>1.2</v>
      </c>
      <c r="N319">
        <f>IF(Sample[[#This Row],[Ap]]=0,10,LOG(Sample[[#This Row],[Ap]]))</f>
        <v>0.3010299956639812</v>
      </c>
      <c r="O319">
        <f>IF(Sample[[#This Row],[Ei]]=0,10,LOG(Sample[[#This Row],[Ei]]))</f>
        <v>-7.9181246047624804E-2</v>
      </c>
      <c r="P319">
        <f>IF(Sample[[#This Row],[Ii]]=0,10,LOG(Sample[[#This Row],[Ii]]))</f>
        <v>-0.22184874961635639</v>
      </c>
      <c r="Q319">
        <f>Kx-Sample[[#This Row],[Xp]]</f>
        <v>-0.3010299956639812</v>
      </c>
      <c r="R319">
        <f>Ky-Sample[[#This Row],[Yp]]</f>
        <v>-0.92081875395237522</v>
      </c>
      <c r="S319">
        <f>Kz-Sample[[#This Row],[Zp]]</f>
        <v>1.2218487496163564</v>
      </c>
      <c r="T319">
        <f>Sample[[#This Row],[Kpy]]*KSc-Sample[[#This Row],[KPz]]*KSb</f>
        <v>-0.30102999566398114</v>
      </c>
      <c r="U319">
        <f>-1*(Sample[[#This Row],[KPx]]*KSc-Sample[[#This Row],[KPz]]*KSa)</f>
        <v>-0.3010299956639812</v>
      </c>
      <c r="V319">
        <f>(Sample[[#This Row],[KPx]]*$R$2-Sample[[#This Row],[Kpy]]*KSa)</f>
        <v>-0.3010299956639812</v>
      </c>
      <c r="W319">
        <f>Sample[[#This Row],[Kpy]]*KTc-Sample[[#This Row],[KPz]]*KTb</f>
        <v>2.1426675035687315</v>
      </c>
      <c r="X319">
        <f>-1*(Sample[[#This Row],[KPx]]*KTc-Sample[[#This Row],[KPz]]*KTa)</f>
        <v>2.1426675035687315</v>
      </c>
      <c r="Y319">
        <f>(Sample[[#This Row],[KPx]]*KTb-Sample[[#This Row],[Kpy]]*KTa)</f>
        <v>2.1426675035687315</v>
      </c>
      <c r="Z319">
        <f>-Sample[[#This Row],[Xp]]*a+Sample[[#This Row],[Yp]]*b+Sample[[#This Row],[Zp]]*c_</f>
        <v>-0.6020599913279624</v>
      </c>
      <c r="AA319" s="8">
        <f>-IF(Sample[[#This Row],[Column2]]&gt;0,1,-1)*SQRT(Sample[[#This Row],[KPx''i]]^2+Sample[[#This Row],[KPx''j]]^2+Sample[[#This Row],[KPx''k]]^2)/Ksmag/Scale</f>
        <v>0.36868494332449325</v>
      </c>
      <c r="AB319" s="1">
        <f>SQRT(Sample[[#This Row],[Kpy''i]]^2+Sample[[#This Row],[KPy''j]]^2+Sample[[#This Row],[KPy''k]]^2)/KTmag/Scale</f>
        <v>1.5150947216015012</v>
      </c>
    </row>
    <row r="320" spans="1:28" hidden="1" x14ac:dyDescent="0.25">
      <c r="A320" s="5">
        <v>315</v>
      </c>
      <c r="B320" s="13" t="s">
        <v>43</v>
      </c>
      <c r="C320" s="5"/>
      <c r="D320" s="5"/>
      <c r="E320">
        <v>1</v>
      </c>
      <c r="F320">
        <v>9</v>
      </c>
      <c r="G320">
        <v>6</v>
      </c>
      <c r="H320" s="11">
        <f>Sample[[#This Row],[C]]/Sample[[#This Row],[D]]</f>
        <v>9</v>
      </c>
      <c r="I320" s="11">
        <f>Sample[[#This Row],[A]]/Sample[[#This Row],[C]]</f>
        <v>0.66666666666666663</v>
      </c>
      <c r="J320" s="11">
        <f>Sample[[#This Row],[D]]/Sample[[#This Row],[A]]</f>
        <v>0.16666666666666666</v>
      </c>
      <c r="K320" s="11">
        <f>Sample[[#This Row],[A]]/Sample[[#This Row],[D]]</f>
        <v>6</v>
      </c>
      <c r="L320" s="11">
        <f>Sample[[#This Row],[D]]/Sample[[#This Row],[C]]</f>
        <v>0.1111111111111111</v>
      </c>
      <c r="M320" s="11">
        <f>Sample[[#This Row],[C]]/Sample[[#This Row],[A]]</f>
        <v>1.5</v>
      </c>
      <c r="N320">
        <f>IF(Sample[[#This Row],[Ap]]=0,10,LOG(Sample[[#This Row],[Ap]]))</f>
        <v>0.95424250943932487</v>
      </c>
      <c r="O320">
        <f>IF(Sample[[#This Row],[Ei]]=0,10,LOG(Sample[[#This Row],[Ei]]))</f>
        <v>-0.17609125905568127</v>
      </c>
      <c r="P320">
        <f>IF(Sample[[#This Row],[Ii]]=0,10,LOG(Sample[[#This Row],[Ii]]))</f>
        <v>-0.77815125038364363</v>
      </c>
      <c r="Q320">
        <f>Kx-Sample[[#This Row],[Xp]]</f>
        <v>-0.95424250943932487</v>
      </c>
      <c r="R320">
        <f>Ky-Sample[[#This Row],[Yp]]</f>
        <v>-0.82390874094431876</v>
      </c>
      <c r="S320">
        <f>Kz-Sample[[#This Row],[Zp]]</f>
        <v>1.7781512503836436</v>
      </c>
      <c r="T320">
        <f>Sample[[#This Row],[Kpy]]*KSc-Sample[[#This Row],[KPz]]*KSb</f>
        <v>-0.95424250943932487</v>
      </c>
      <c r="U320">
        <f>-1*(Sample[[#This Row],[KPx]]*KSc-Sample[[#This Row],[KPz]]*KSa)</f>
        <v>-0.95424250943932487</v>
      </c>
      <c r="V320">
        <f>(Sample[[#This Row],[KPx]]*$R$2-Sample[[#This Row],[Kpy]]*KSa)</f>
        <v>-0.95424250943932487</v>
      </c>
      <c r="W320">
        <f>Sample[[#This Row],[Kpy]]*KTc-Sample[[#This Row],[KPz]]*KTb</f>
        <v>2.6020599913279625</v>
      </c>
      <c r="X320">
        <f>-1*(Sample[[#This Row],[KPx]]*KTc-Sample[[#This Row],[KPz]]*KTa)</f>
        <v>2.6020599913279625</v>
      </c>
      <c r="Y320">
        <f>(Sample[[#This Row],[KPx]]*KTb-Sample[[#This Row],[Kpy]]*KTa)</f>
        <v>2.6020599913279625</v>
      </c>
      <c r="Z320">
        <f>-Sample[[#This Row],[Xp]]*a+Sample[[#This Row],[Yp]]*b+Sample[[#This Row],[Zp]]*c_</f>
        <v>-1.9084850188786497</v>
      </c>
      <c r="AA320" s="8">
        <f>-IF(Sample[[#This Row],[Column2]]&gt;0,1,-1)*SQRT(Sample[[#This Row],[KPx''i]]^2+Sample[[#This Row],[KPx''j]]^2+Sample[[#This Row],[KPx''k]]^2)/Ksmag/Scale</f>
        <v>1.1687036194996532</v>
      </c>
      <c r="AB320" s="1">
        <f>SQRT(Sample[[#This Row],[Kpy''i]]^2+Sample[[#This Row],[KPy''j]]^2+Sample[[#This Row],[KPy''k]]^2)/KTmag/Scale</f>
        <v>1.8399342649222115</v>
      </c>
    </row>
    <row r="321" spans="1:28" hidden="1" x14ac:dyDescent="0.25">
      <c r="A321" s="5">
        <v>316</v>
      </c>
      <c r="B321" s="13" t="s">
        <v>43</v>
      </c>
      <c r="C321" s="5"/>
      <c r="D321" s="5"/>
      <c r="E321">
        <v>9</v>
      </c>
      <c r="F321">
        <v>3</v>
      </c>
      <c r="G321">
        <v>4</v>
      </c>
      <c r="H321" s="11">
        <f>Sample[[#This Row],[C]]/Sample[[#This Row],[D]]</f>
        <v>0.33333333333333331</v>
      </c>
      <c r="I321" s="11">
        <f>Sample[[#This Row],[A]]/Sample[[#This Row],[C]]</f>
        <v>1.3333333333333333</v>
      </c>
      <c r="J321" s="11">
        <f>Sample[[#This Row],[D]]/Sample[[#This Row],[A]]</f>
        <v>2.25</v>
      </c>
      <c r="K321" s="11">
        <f>Sample[[#This Row],[A]]/Sample[[#This Row],[D]]</f>
        <v>0.44444444444444442</v>
      </c>
      <c r="L321" s="11">
        <f>Sample[[#This Row],[D]]/Sample[[#This Row],[C]]</f>
        <v>3</v>
      </c>
      <c r="M321" s="11">
        <f>Sample[[#This Row],[C]]/Sample[[#This Row],[A]]</f>
        <v>0.75</v>
      </c>
      <c r="N321">
        <f>IF(Sample[[#This Row],[Ap]]=0,10,LOG(Sample[[#This Row],[Ap]]))</f>
        <v>-0.47712125471966244</v>
      </c>
      <c r="O321">
        <f>IF(Sample[[#This Row],[Ei]]=0,10,LOG(Sample[[#This Row],[Ei]]))</f>
        <v>0.12493873660829993</v>
      </c>
      <c r="P321">
        <f>IF(Sample[[#This Row],[Ii]]=0,10,LOG(Sample[[#This Row],[Ii]]))</f>
        <v>0.35218251811136247</v>
      </c>
      <c r="Q321">
        <f>Kx-Sample[[#This Row],[Xp]]</f>
        <v>0.47712125471966244</v>
      </c>
      <c r="R321">
        <f>Ky-Sample[[#This Row],[Yp]]</f>
        <v>-1.1249387366082999</v>
      </c>
      <c r="S321">
        <f>Kz-Sample[[#This Row],[Zp]]</f>
        <v>0.64781748188863753</v>
      </c>
      <c r="T321">
        <f>Sample[[#This Row],[Kpy]]*KSc-Sample[[#This Row],[KPz]]*KSb</f>
        <v>0.47712125471966238</v>
      </c>
      <c r="U321">
        <f>-1*(Sample[[#This Row],[KPx]]*KSc-Sample[[#This Row],[KPz]]*KSa)</f>
        <v>0.47712125471966244</v>
      </c>
      <c r="V321">
        <f>(Sample[[#This Row],[KPx]]*$R$2-Sample[[#This Row],[Kpy]]*KSa)</f>
        <v>0.47712125471966244</v>
      </c>
      <c r="W321">
        <f>Sample[[#This Row],[Kpy]]*KTc-Sample[[#This Row],[KPz]]*KTb</f>
        <v>1.7727562184969374</v>
      </c>
      <c r="X321">
        <f>-1*(Sample[[#This Row],[KPx]]*KTc-Sample[[#This Row],[KPz]]*KTa)</f>
        <v>1.7727562184969374</v>
      </c>
      <c r="Y321">
        <f>(Sample[[#This Row],[KPx]]*KTb-Sample[[#This Row],[Kpy]]*KTa)</f>
        <v>1.7727562184969374</v>
      </c>
      <c r="Z321">
        <f>-Sample[[#This Row],[Xp]]*a+Sample[[#This Row],[Yp]]*b+Sample[[#This Row],[Zp]]*c_</f>
        <v>0.95424250943932476</v>
      </c>
      <c r="AA321" s="8">
        <f>-IF(Sample[[#This Row],[Column2]]&gt;0,1,-1)*SQRT(Sample[[#This Row],[KPx''i]]^2+Sample[[#This Row],[KPx''j]]^2+Sample[[#This Row],[KPx''k]]^2)/Ksmag/Scale</f>
        <v>-0.58435180974982659</v>
      </c>
      <c r="AB321" s="1">
        <f>SQRT(Sample[[#This Row],[Kpy''i]]^2+Sample[[#This Row],[KPy''j]]^2+Sample[[#This Row],[KPy''k]]^2)/KTmag/Scale</f>
        <v>1.2535279434898055</v>
      </c>
    </row>
    <row r="322" spans="1:28" hidden="1" x14ac:dyDescent="0.25">
      <c r="A322" s="5">
        <v>317</v>
      </c>
      <c r="B322" s="13" t="s">
        <v>43</v>
      </c>
      <c r="C322" s="5"/>
      <c r="D322" s="5"/>
      <c r="E322">
        <v>1</v>
      </c>
      <c r="F322">
        <v>9</v>
      </c>
      <c r="G322">
        <v>10</v>
      </c>
      <c r="H322" s="11">
        <f>Sample[[#This Row],[C]]/Sample[[#This Row],[D]]</f>
        <v>9</v>
      </c>
      <c r="I322" s="11">
        <f>Sample[[#This Row],[A]]/Sample[[#This Row],[C]]</f>
        <v>1.1111111111111112</v>
      </c>
      <c r="J322" s="11">
        <f>Sample[[#This Row],[D]]/Sample[[#This Row],[A]]</f>
        <v>0.1</v>
      </c>
      <c r="K322" s="11">
        <f>Sample[[#This Row],[A]]/Sample[[#This Row],[D]]</f>
        <v>10</v>
      </c>
      <c r="L322" s="11">
        <f>Sample[[#This Row],[D]]/Sample[[#This Row],[C]]</f>
        <v>0.1111111111111111</v>
      </c>
      <c r="M322" s="11">
        <f>Sample[[#This Row],[C]]/Sample[[#This Row],[A]]</f>
        <v>0.9</v>
      </c>
      <c r="N322">
        <f>IF(Sample[[#This Row],[Ap]]=0,10,LOG(Sample[[#This Row],[Ap]]))</f>
        <v>0.95424250943932487</v>
      </c>
      <c r="O322">
        <f>IF(Sample[[#This Row],[Ei]]=0,10,LOG(Sample[[#This Row],[Ei]]))</f>
        <v>4.5757490560675143E-2</v>
      </c>
      <c r="P322">
        <f>IF(Sample[[#This Row],[Ii]]=0,10,LOG(Sample[[#This Row],[Ii]]))</f>
        <v>-1</v>
      </c>
      <c r="Q322">
        <f>Kx-Sample[[#This Row],[Xp]]</f>
        <v>-0.95424250943932487</v>
      </c>
      <c r="R322">
        <f>Ky-Sample[[#This Row],[Yp]]</f>
        <v>-1.0457574905606752</v>
      </c>
      <c r="S322">
        <f>Kz-Sample[[#This Row],[Zp]]</f>
        <v>2</v>
      </c>
      <c r="T322">
        <f>Sample[[#This Row],[Kpy]]*KSc-Sample[[#This Row],[KPz]]*KSb</f>
        <v>-0.95424250943932476</v>
      </c>
      <c r="U322">
        <f>-1*(Sample[[#This Row],[KPx]]*KSc-Sample[[#This Row],[KPz]]*KSa)</f>
        <v>-0.95424250943932487</v>
      </c>
      <c r="V322">
        <f>(Sample[[#This Row],[KPx]]*$R$2-Sample[[#This Row],[Kpy]]*KSa)</f>
        <v>-0.95424250943932487</v>
      </c>
      <c r="W322">
        <f>Sample[[#This Row],[Kpy]]*KTc-Sample[[#This Row],[KPz]]*KTb</f>
        <v>3.0457574905606752</v>
      </c>
      <c r="X322">
        <f>-1*(Sample[[#This Row],[KPx]]*KTc-Sample[[#This Row],[KPz]]*KTa)</f>
        <v>3.0457574905606752</v>
      </c>
      <c r="Y322">
        <f>(Sample[[#This Row],[KPx]]*KTb-Sample[[#This Row],[Kpy]]*KTa)</f>
        <v>3.0457574905606752</v>
      </c>
      <c r="Z322">
        <f>-Sample[[#This Row],[Xp]]*a+Sample[[#This Row],[Yp]]*b+Sample[[#This Row],[Zp]]*c_</f>
        <v>-1.9084850188786497</v>
      </c>
      <c r="AA322" s="8">
        <f>-IF(Sample[[#This Row],[Column2]]&gt;0,1,-1)*SQRT(Sample[[#This Row],[KPx''i]]^2+Sample[[#This Row],[KPx''j]]^2+Sample[[#This Row],[KPx''k]]^2)/Ksmag/Scale</f>
        <v>1.1687036194996532</v>
      </c>
      <c r="AB322" s="1">
        <f>SQRT(Sample[[#This Row],[Kpy''i]]^2+Sample[[#This Row],[KPy''j]]^2+Sample[[#This Row],[KPy''k]]^2)/KTmag/Scale</f>
        <v>2.1536757754251754</v>
      </c>
    </row>
    <row r="323" spans="1:28" hidden="1" x14ac:dyDescent="0.25">
      <c r="A323" s="5">
        <v>318</v>
      </c>
      <c r="B323" s="13" t="s">
        <v>43</v>
      </c>
      <c r="C323" s="5"/>
      <c r="D323" s="5"/>
      <c r="E323">
        <v>9</v>
      </c>
      <c r="F323">
        <v>1</v>
      </c>
      <c r="G323">
        <v>3</v>
      </c>
      <c r="H323" s="11">
        <f>Sample[[#This Row],[C]]/Sample[[#This Row],[D]]</f>
        <v>0.1111111111111111</v>
      </c>
      <c r="I323" s="11">
        <f>Sample[[#This Row],[A]]/Sample[[#This Row],[C]]</f>
        <v>3</v>
      </c>
      <c r="J323" s="11">
        <f>Sample[[#This Row],[D]]/Sample[[#This Row],[A]]</f>
        <v>3</v>
      </c>
      <c r="K323" s="11">
        <f>Sample[[#This Row],[A]]/Sample[[#This Row],[D]]</f>
        <v>0.33333333333333331</v>
      </c>
      <c r="L323" s="11">
        <f>Sample[[#This Row],[D]]/Sample[[#This Row],[C]]</f>
        <v>9</v>
      </c>
      <c r="M323" s="11">
        <f>Sample[[#This Row],[C]]/Sample[[#This Row],[A]]</f>
        <v>0.33333333333333331</v>
      </c>
      <c r="N323">
        <f>IF(Sample[[#This Row],[Ap]]=0,10,LOG(Sample[[#This Row],[Ap]]))</f>
        <v>-0.95424250943932487</v>
      </c>
      <c r="O323">
        <f>IF(Sample[[#This Row],[Ei]]=0,10,LOG(Sample[[#This Row],[Ei]]))</f>
        <v>0.47712125471966244</v>
      </c>
      <c r="P323">
        <f>IF(Sample[[#This Row],[Ii]]=0,10,LOG(Sample[[#This Row],[Ii]]))</f>
        <v>0.47712125471966244</v>
      </c>
      <c r="Q323">
        <f>Kx-Sample[[#This Row],[Xp]]</f>
        <v>0.95424250943932487</v>
      </c>
      <c r="R323">
        <f>Ky-Sample[[#This Row],[Yp]]</f>
        <v>-1.4771212547196624</v>
      </c>
      <c r="S323">
        <f>Kz-Sample[[#This Row],[Zp]]</f>
        <v>0.52287874528033762</v>
      </c>
      <c r="T323">
        <f>Sample[[#This Row],[Kpy]]*KSc-Sample[[#This Row],[KPz]]*KSb</f>
        <v>0.95424250943932476</v>
      </c>
      <c r="U323">
        <f>-1*(Sample[[#This Row],[KPx]]*KSc-Sample[[#This Row],[KPz]]*KSa)</f>
        <v>0.95424250943932487</v>
      </c>
      <c r="V323">
        <f>(Sample[[#This Row],[KPx]]*$R$2-Sample[[#This Row],[Kpy]]*KSa)</f>
        <v>0.95424250943932487</v>
      </c>
      <c r="W323">
        <f>Sample[[#This Row],[Kpy]]*KTc-Sample[[#This Row],[KPz]]*KTb</f>
        <v>2</v>
      </c>
      <c r="X323">
        <f>-1*(Sample[[#This Row],[KPx]]*KTc-Sample[[#This Row],[KPz]]*KTa)</f>
        <v>2</v>
      </c>
      <c r="Y323">
        <f>(Sample[[#This Row],[KPx]]*KTb-Sample[[#This Row],[Kpy]]*KTa)</f>
        <v>2</v>
      </c>
      <c r="Z323">
        <f>-Sample[[#This Row],[Xp]]*a+Sample[[#This Row],[Yp]]*b+Sample[[#This Row],[Zp]]*c_</f>
        <v>1.9084850188786497</v>
      </c>
      <c r="AA323" s="8">
        <f>-IF(Sample[[#This Row],[Column2]]&gt;0,1,-1)*SQRT(Sample[[#This Row],[KPx''i]]^2+Sample[[#This Row],[KPx''j]]^2+Sample[[#This Row],[KPx''k]]^2)/Ksmag/Scale</f>
        <v>-1.1687036194996532</v>
      </c>
      <c r="AB323" s="1">
        <f>SQRT(Sample[[#This Row],[Kpy''i]]^2+Sample[[#This Row],[KPy''j]]^2+Sample[[#This Row],[KPy''k]]^2)/KTmag/Scale</f>
        <v>1.4142135623730951</v>
      </c>
    </row>
    <row r="324" spans="1:28" hidden="1" x14ac:dyDescent="0.25">
      <c r="A324" s="5">
        <v>319</v>
      </c>
      <c r="B324" s="13" t="s">
        <v>43</v>
      </c>
      <c r="C324" s="5"/>
      <c r="D324" s="5"/>
      <c r="E324">
        <v>8</v>
      </c>
      <c r="F324">
        <v>8</v>
      </c>
      <c r="G324">
        <v>3</v>
      </c>
      <c r="H324" s="11">
        <f>Sample[[#This Row],[C]]/Sample[[#This Row],[D]]</f>
        <v>1</v>
      </c>
      <c r="I324" s="11">
        <f>Sample[[#This Row],[A]]/Sample[[#This Row],[C]]</f>
        <v>0.375</v>
      </c>
      <c r="J324" s="11">
        <f>Sample[[#This Row],[D]]/Sample[[#This Row],[A]]</f>
        <v>2.6666666666666665</v>
      </c>
      <c r="K324" s="11">
        <f>Sample[[#This Row],[A]]/Sample[[#This Row],[D]]</f>
        <v>0.375</v>
      </c>
      <c r="L324" s="11">
        <f>Sample[[#This Row],[D]]/Sample[[#This Row],[C]]</f>
        <v>1</v>
      </c>
      <c r="M324" s="11">
        <f>Sample[[#This Row],[C]]/Sample[[#This Row],[A]]</f>
        <v>2.6666666666666665</v>
      </c>
      <c r="N324">
        <f>IF(Sample[[#This Row],[Ap]]=0,10,LOG(Sample[[#This Row],[Ap]]))</f>
        <v>0</v>
      </c>
      <c r="O324">
        <f>IF(Sample[[#This Row],[Ei]]=0,10,LOG(Sample[[#This Row],[Ei]]))</f>
        <v>-0.42596873227228116</v>
      </c>
      <c r="P324">
        <f>IF(Sample[[#This Row],[Ii]]=0,10,LOG(Sample[[#This Row],[Ii]]))</f>
        <v>0.4259687322722811</v>
      </c>
      <c r="Q324">
        <f>Kx-Sample[[#This Row],[Xp]]</f>
        <v>0</v>
      </c>
      <c r="R324">
        <f>Ky-Sample[[#This Row],[Yp]]</f>
        <v>-0.57403126772771884</v>
      </c>
      <c r="S324">
        <f>Kz-Sample[[#This Row],[Zp]]</f>
        <v>0.57403126772771884</v>
      </c>
      <c r="T324">
        <f>Sample[[#This Row],[Kpy]]*KSc-Sample[[#This Row],[KPz]]*KSb</f>
        <v>0</v>
      </c>
      <c r="U324">
        <f>-1*(Sample[[#This Row],[KPx]]*KSc-Sample[[#This Row],[KPz]]*KSa)</f>
        <v>0</v>
      </c>
      <c r="V324">
        <f>(Sample[[#This Row],[KPx]]*$R$2-Sample[[#This Row],[Kpy]]*KSa)</f>
        <v>0</v>
      </c>
      <c r="W324">
        <f>Sample[[#This Row],[Kpy]]*KTc-Sample[[#This Row],[KPz]]*KTb</f>
        <v>1.1480625354554377</v>
      </c>
      <c r="X324">
        <f>-1*(Sample[[#This Row],[KPx]]*KTc-Sample[[#This Row],[KPz]]*KTa)</f>
        <v>1.1480625354554377</v>
      </c>
      <c r="Y324">
        <f>(Sample[[#This Row],[KPx]]*KTb-Sample[[#This Row],[Kpy]]*KTa)</f>
        <v>1.1480625354554377</v>
      </c>
      <c r="Z324">
        <f>-Sample[[#This Row],[Xp]]*a+Sample[[#This Row],[Yp]]*b+Sample[[#This Row],[Zp]]*c_</f>
        <v>0</v>
      </c>
      <c r="AA324" s="8">
        <f>-IF(Sample[[#This Row],[Column2]]&gt;0,1,-1)*SQRT(Sample[[#This Row],[KPx''i]]^2+Sample[[#This Row],[KPx''j]]^2+Sample[[#This Row],[KPx''k]]^2)/Ksmag/Scale</f>
        <v>0</v>
      </c>
      <c r="AB324" s="1">
        <f>SQRT(Sample[[#This Row],[Kpy''i]]^2+Sample[[#This Row],[KPy''j]]^2+Sample[[#This Row],[KPy''k]]^2)/KTmag/Scale</f>
        <v>0.81180280404676119</v>
      </c>
    </row>
    <row r="325" spans="1:28" hidden="1" x14ac:dyDescent="0.25">
      <c r="A325" s="5">
        <v>320</v>
      </c>
      <c r="B325" s="13" t="s">
        <v>43</v>
      </c>
      <c r="C325" s="5"/>
      <c r="D325" s="5"/>
      <c r="E325">
        <v>5</v>
      </c>
      <c r="F325">
        <v>9</v>
      </c>
      <c r="G325">
        <v>1</v>
      </c>
      <c r="H325" s="11">
        <f>Sample[[#This Row],[C]]/Sample[[#This Row],[D]]</f>
        <v>1.8</v>
      </c>
      <c r="I325" s="11">
        <f>Sample[[#This Row],[A]]/Sample[[#This Row],[C]]</f>
        <v>0.1111111111111111</v>
      </c>
      <c r="J325" s="11">
        <f>Sample[[#This Row],[D]]/Sample[[#This Row],[A]]</f>
        <v>5</v>
      </c>
      <c r="K325" s="11">
        <f>Sample[[#This Row],[A]]/Sample[[#This Row],[D]]</f>
        <v>0.2</v>
      </c>
      <c r="L325" s="11">
        <f>Sample[[#This Row],[D]]/Sample[[#This Row],[C]]</f>
        <v>0.55555555555555558</v>
      </c>
      <c r="M325" s="11">
        <f>Sample[[#This Row],[C]]/Sample[[#This Row],[A]]</f>
        <v>9</v>
      </c>
      <c r="N325">
        <f>IF(Sample[[#This Row],[Ap]]=0,10,LOG(Sample[[#This Row],[Ap]]))</f>
        <v>0.25527250510330607</v>
      </c>
      <c r="O325">
        <f>IF(Sample[[#This Row],[Ei]]=0,10,LOG(Sample[[#This Row],[Ei]]))</f>
        <v>-0.95424250943932487</v>
      </c>
      <c r="P325">
        <f>IF(Sample[[#This Row],[Ii]]=0,10,LOG(Sample[[#This Row],[Ii]]))</f>
        <v>0.69897000433601886</v>
      </c>
      <c r="Q325">
        <f>Kx-Sample[[#This Row],[Xp]]</f>
        <v>-0.25527250510330607</v>
      </c>
      <c r="R325">
        <f>Ky-Sample[[#This Row],[Yp]]</f>
        <v>-4.5757490560675129E-2</v>
      </c>
      <c r="S325">
        <f>Kz-Sample[[#This Row],[Zp]]</f>
        <v>0.30102999566398114</v>
      </c>
      <c r="T325">
        <f>Sample[[#This Row],[Kpy]]*KSc-Sample[[#This Row],[KPz]]*KSb</f>
        <v>-0.25527250510330601</v>
      </c>
      <c r="U325">
        <f>-1*(Sample[[#This Row],[KPx]]*KSc-Sample[[#This Row],[KPz]]*KSa)</f>
        <v>-0.25527250510330607</v>
      </c>
      <c r="V325">
        <f>(Sample[[#This Row],[KPx]]*$R$2-Sample[[#This Row],[Kpy]]*KSa)</f>
        <v>-0.25527250510330607</v>
      </c>
      <c r="W325">
        <f>Sample[[#This Row],[Kpy]]*KTc-Sample[[#This Row],[KPz]]*KTb</f>
        <v>0.34678748622465627</v>
      </c>
      <c r="X325">
        <f>-1*(Sample[[#This Row],[KPx]]*KTc-Sample[[#This Row],[KPz]]*KTa)</f>
        <v>0.34678748622465622</v>
      </c>
      <c r="Y325">
        <f>(Sample[[#This Row],[KPx]]*KTb-Sample[[#This Row],[Kpy]]*KTa)</f>
        <v>0.34678748622465633</v>
      </c>
      <c r="Z325">
        <f>-Sample[[#This Row],[Xp]]*a+Sample[[#This Row],[Yp]]*b+Sample[[#This Row],[Zp]]*c_</f>
        <v>-0.51054501020661203</v>
      </c>
      <c r="AA325" s="8">
        <f>-IF(Sample[[#This Row],[Column2]]&gt;0,1,-1)*SQRT(Sample[[#This Row],[KPx''i]]^2+Sample[[#This Row],[KPx''j]]^2+Sample[[#This Row],[KPx''k]]^2)/Ksmag/Scale</f>
        <v>0.31264369143255732</v>
      </c>
      <c r="AB325" s="1">
        <f>SQRT(Sample[[#This Row],[Kpy''i]]^2+Sample[[#This Row],[KPy''j]]^2+Sample[[#This Row],[KPy''k]]^2)/KTmag/Scale</f>
        <v>0.2452157831400909</v>
      </c>
    </row>
    <row r="326" spans="1:28" hidden="1" x14ac:dyDescent="0.25">
      <c r="A326" s="5">
        <v>321</v>
      </c>
      <c r="B326" s="13" t="s">
        <v>43</v>
      </c>
      <c r="C326" s="5"/>
      <c r="D326" s="5"/>
      <c r="E326">
        <v>10</v>
      </c>
      <c r="F326">
        <v>7</v>
      </c>
      <c r="G326">
        <v>5</v>
      </c>
      <c r="H326" s="11">
        <f>Sample[[#This Row],[C]]/Sample[[#This Row],[D]]</f>
        <v>0.7</v>
      </c>
      <c r="I326" s="11">
        <f>Sample[[#This Row],[A]]/Sample[[#This Row],[C]]</f>
        <v>0.7142857142857143</v>
      </c>
      <c r="J326" s="11">
        <f>Sample[[#This Row],[D]]/Sample[[#This Row],[A]]</f>
        <v>2</v>
      </c>
      <c r="K326" s="11">
        <f>Sample[[#This Row],[A]]/Sample[[#This Row],[D]]</f>
        <v>0.5</v>
      </c>
      <c r="L326" s="11">
        <f>Sample[[#This Row],[D]]/Sample[[#This Row],[C]]</f>
        <v>1.4285714285714286</v>
      </c>
      <c r="M326" s="11">
        <f>Sample[[#This Row],[C]]/Sample[[#This Row],[A]]</f>
        <v>1.4</v>
      </c>
      <c r="N326">
        <f>IF(Sample[[#This Row],[Ap]]=0,10,LOG(Sample[[#This Row],[Ap]]))</f>
        <v>-0.15490195998574319</v>
      </c>
      <c r="O326">
        <f>IF(Sample[[#This Row],[Ei]]=0,10,LOG(Sample[[#This Row],[Ei]]))</f>
        <v>-0.14612803567823801</v>
      </c>
      <c r="P326">
        <f>IF(Sample[[#This Row],[Ii]]=0,10,LOG(Sample[[#This Row],[Ii]]))</f>
        <v>0.3010299956639812</v>
      </c>
      <c r="Q326">
        <f>Kx-Sample[[#This Row],[Xp]]</f>
        <v>0.15490195998574319</v>
      </c>
      <c r="R326">
        <f>Ky-Sample[[#This Row],[Yp]]</f>
        <v>-0.85387196432176204</v>
      </c>
      <c r="S326">
        <f>Kz-Sample[[#This Row],[Zp]]</f>
        <v>0.69897000433601875</v>
      </c>
      <c r="T326">
        <f>Sample[[#This Row],[Kpy]]*KSc-Sample[[#This Row],[KPz]]*KSb</f>
        <v>0.1549019599857433</v>
      </c>
      <c r="U326">
        <f>-1*(Sample[[#This Row],[KPx]]*KSc-Sample[[#This Row],[KPz]]*KSa)</f>
        <v>0.15490195998574319</v>
      </c>
      <c r="V326">
        <f>(Sample[[#This Row],[KPx]]*$R$2-Sample[[#This Row],[Kpy]]*KSa)</f>
        <v>0.15490195998574319</v>
      </c>
      <c r="W326">
        <f>Sample[[#This Row],[Kpy]]*KTc-Sample[[#This Row],[KPz]]*KTb</f>
        <v>1.5528419686577808</v>
      </c>
      <c r="X326">
        <f>-1*(Sample[[#This Row],[KPx]]*KTc-Sample[[#This Row],[KPz]]*KTa)</f>
        <v>1.5528419686577806</v>
      </c>
      <c r="Y326">
        <f>(Sample[[#This Row],[KPx]]*KTb-Sample[[#This Row],[Kpy]]*KTa)</f>
        <v>1.552841968657781</v>
      </c>
      <c r="Z326">
        <f>-Sample[[#This Row],[Xp]]*a+Sample[[#This Row],[Yp]]*b+Sample[[#This Row],[Zp]]*c_</f>
        <v>0.30980391997148637</v>
      </c>
      <c r="AA326" s="8">
        <f>-IF(Sample[[#This Row],[Column2]]&gt;0,1,-1)*SQRT(Sample[[#This Row],[KPx''i]]^2+Sample[[#This Row],[KPx''j]]^2+Sample[[#This Row],[KPx''k]]^2)/Ksmag/Scale</f>
        <v>-0.18971538106104413</v>
      </c>
      <c r="AB326" s="1">
        <f>SQRT(Sample[[#This Row],[Kpy''i]]^2+Sample[[#This Row],[KPy''j]]^2+Sample[[#This Row],[KPy''k]]^2)/KTmag/Scale</f>
        <v>1.0980250861489853</v>
      </c>
    </row>
    <row r="327" spans="1:28" hidden="1" x14ac:dyDescent="0.25">
      <c r="A327" s="5">
        <v>322</v>
      </c>
      <c r="B327" s="13" t="s">
        <v>43</v>
      </c>
      <c r="C327" s="5"/>
      <c r="D327" s="5"/>
      <c r="E327">
        <v>6</v>
      </c>
      <c r="F327">
        <v>7</v>
      </c>
      <c r="G327">
        <v>7</v>
      </c>
      <c r="H327" s="11">
        <f>Sample[[#This Row],[C]]/Sample[[#This Row],[D]]</f>
        <v>1.1666666666666667</v>
      </c>
      <c r="I327" s="11">
        <f>Sample[[#This Row],[A]]/Sample[[#This Row],[C]]</f>
        <v>1</v>
      </c>
      <c r="J327" s="11">
        <f>Sample[[#This Row],[D]]/Sample[[#This Row],[A]]</f>
        <v>0.8571428571428571</v>
      </c>
      <c r="K327" s="11">
        <f>Sample[[#This Row],[A]]/Sample[[#This Row],[D]]</f>
        <v>1.1666666666666667</v>
      </c>
      <c r="L327" s="11">
        <f>Sample[[#This Row],[D]]/Sample[[#This Row],[C]]</f>
        <v>0.8571428571428571</v>
      </c>
      <c r="M327" s="11">
        <f>Sample[[#This Row],[C]]/Sample[[#This Row],[A]]</f>
        <v>1</v>
      </c>
      <c r="N327">
        <f>IF(Sample[[#This Row],[Ap]]=0,10,LOG(Sample[[#This Row],[Ap]]))</f>
        <v>6.6946789630613221E-2</v>
      </c>
      <c r="O327">
        <f>IF(Sample[[#This Row],[Ei]]=0,10,LOG(Sample[[#This Row],[Ei]]))</f>
        <v>0</v>
      </c>
      <c r="P327">
        <f>IF(Sample[[#This Row],[Ii]]=0,10,LOG(Sample[[#This Row],[Ii]]))</f>
        <v>-6.6946789630613221E-2</v>
      </c>
      <c r="Q327">
        <f>Kx-Sample[[#This Row],[Xp]]</f>
        <v>-6.6946789630613221E-2</v>
      </c>
      <c r="R327">
        <f>Ky-Sample[[#This Row],[Yp]]</f>
        <v>-1</v>
      </c>
      <c r="S327">
        <f>Kz-Sample[[#This Row],[Zp]]</f>
        <v>1.0669467896306133</v>
      </c>
      <c r="T327">
        <f>Sample[[#This Row],[Kpy]]*KSc-Sample[[#This Row],[KPz]]*KSb</f>
        <v>-6.694678963061329E-2</v>
      </c>
      <c r="U327">
        <f>-1*(Sample[[#This Row],[KPx]]*KSc-Sample[[#This Row],[KPz]]*KSa)</f>
        <v>-6.6946789630613221E-2</v>
      </c>
      <c r="V327">
        <f>(Sample[[#This Row],[KPx]]*$R$2-Sample[[#This Row],[Kpy]]*KSa)</f>
        <v>-6.6946789630613221E-2</v>
      </c>
      <c r="W327">
        <f>Sample[[#This Row],[Kpy]]*KTc-Sample[[#This Row],[KPz]]*KTb</f>
        <v>2.0669467896306131</v>
      </c>
      <c r="X327">
        <f>-1*(Sample[[#This Row],[KPx]]*KTc-Sample[[#This Row],[KPz]]*KTa)</f>
        <v>2.0669467896306135</v>
      </c>
      <c r="Y327">
        <f>(Sample[[#This Row],[KPx]]*KTb-Sample[[#This Row],[Kpy]]*KTa)</f>
        <v>2.0669467896306131</v>
      </c>
      <c r="Z327">
        <f>-Sample[[#This Row],[Xp]]*a+Sample[[#This Row],[Yp]]*b+Sample[[#This Row],[Zp]]*c_</f>
        <v>-0.13389357926122644</v>
      </c>
      <c r="AA327" s="8">
        <f>-IF(Sample[[#This Row],[Column2]]&gt;0,1,-1)*SQRT(Sample[[#This Row],[KPx''i]]^2+Sample[[#This Row],[KPx''j]]^2+Sample[[#This Row],[KPx''k]]^2)/Ksmag/Scale</f>
        <v>8.1992737256225176E-2</v>
      </c>
      <c r="AB327" s="1">
        <f>SQRT(Sample[[#This Row],[Kpy''i]]^2+Sample[[#This Row],[KPy''j]]^2+Sample[[#This Row],[KPy''k]]^2)/KTmag/Scale</f>
        <v>1.461552091299571</v>
      </c>
    </row>
    <row r="328" spans="1:28" hidden="1" x14ac:dyDescent="0.25">
      <c r="A328" s="5">
        <v>323</v>
      </c>
      <c r="B328" s="13" t="s">
        <v>43</v>
      </c>
      <c r="C328" s="5"/>
      <c r="D328" s="5"/>
      <c r="E328">
        <v>3</v>
      </c>
      <c r="F328">
        <v>10</v>
      </c>
      <c r="G328">
        <v>3</v>
      </c>
      <c r="H328" s="11">
        <f>Sample[[#This Row],[C]]/Sample[[#This Row],[D]]</f>
        <v>3.3333333333333335</v>
      </c>
      <c r="I328" s="11">
        <f>Sample[[#This Row],[A]]/Sample[[#This Row],[C]]</f>
        <v>0.3</v>
      </c>
      <c r="J328" s="11">
        <f>Sample[[#This Row],[D]]/Sample[[#This Row],[A]]</f>
        <v>1</v>
      </c>
      <c r="K328" s="11">
        <f>Sample[[#This Row],[A]]/Sample[[#This Row],[D]]</f>
        <v>1</v>
      </c>
      <c r="L328" s="11">
        <f>Sample[[#This Row],[D]]/Sample[[#This Row],[C]]</f>
        <v>0.3</v>
      </c>
      <c r="M328" s="11">
        <f>Sample[[#This Row],[C]]/Sample[[#This Row],[A]]</f>
        <v>3.3333333333333335</v>
      </c>
      <c r="N328">
        <f>IF(Sample[[#This Row],[Ap]]=0,10,LOG(Sample[[#This Row],[Ap]]))</f>
        <v>0.52287874528033762</v>
      </c>
      <c r="O328">
        <f>IF(Sample[[#This Row],[Ei]]=0,10,LOG(Sample[[#This Row],[Ei]]))</f>
        <v>-0.52287874528033762</v>
      </c>
      <c r="P328">
        <f>IF(Sample[[#This Row],[Ii]]=0,10,LOG(Sample[[#This Row],[Ii]]))</f>
        <v>0</v>
      </c>
      <c r="Q328">
        <f>Kx-Sample[[#This Row],[Xp]]</f>
        <v>-0.52287874528033762</v>
      </c>
      <c r="R328">
        <f>Ky-Sample[[#This Row],[Yp]]</f>
        <v>-0.47712125471966238</v>
      </c>
      <c r="S328">
        <f>Kz-Sample[[#This Row],[Zp]]</f>
        <v>1</v>
      </c>
      <c r="T328">
        <f>Sample[[#This Row],[Kpy]]*KSc-Sample[[#This Row],[KPz]]*KSb</f>
        <v>-0.52287874528033762</v>
      </c>
      <c r="U328">
        <f>-1*(Sample[[#This Row],[KPx]]*KSc-Sample[[#This Row],[KPz]]*KSa)</f>
        <v>-0.52287874528033762</v>
      </c>
      <c r="V328">
        <f>(Sample[[#This Row],[KPx]]*$R$2-Sample[[#This Row],[Kpy]]*KSa)</f>
        <v>-0.52287874528033762</v>
      </c>
      <c r="W328">
        <f>Sample[[#This Row],[Kpy]]*KTc-Sample[[#This Row],[KPz]]*KTb</f>
        <v>1.4771212547196624</v>
      </c>
      <c r="X328">
        <f>-1*(Sample[[#This Row],[KPx]]*KTc-Sample[[#This Row],[KPz]]*KTa)</f>
        <v>1.4771212547196624</v>
      </c>
      <c r="Y328">
        <f>(Sample[[#This Row],[KPx]]*KTb-Sample[[#This Row],[Kpy]]*KTa)</f>
        <v>1.4771212547196624</v>
      </c>
      <c r="Z328">
        <f>-Sample[[#This Row],[Xp]]*a+Sample[[#This Row],[Yp]]*b+Sample[[#This Row],[Zp]]*c_</f>
        <v>-1.0457574905606752</v>
      </c>
      <c r="AA328" s="8">
        <f>-IF(Sample[[#This Row],[Column2]]&gt;0,1,-1)*SQRT(Sample[[#This Row],[KPx''i]]^2+Sample[[#This Row],[KPx''j]]^2+Sample[[#This Row],[KPx''k]]^2)/Ksmag/Scale</f>
        <v>0.64039306164176246</v>
      </c>
      <c r="AB328" s="1">
        <f>SQRT(Sample[[#This Row],[Kpy''i]]^2+Sample[[#This Row],[KPy''j]]^2+Sample[[#This Row],[KPy''k]]^2)/KTmag/Scale</f>
        <v>1.0444824558470549</v>
      </c>
    </row>
    <row r="329" spans="1:28" hidden="1" x14ac:dyDescent="0.25">
      <c r="A329" s="5">
        <v>324</v>
      </c>
      <c r="B329" s="13" t="s">
        <v>43</v>
      </c>
      <c r="C329" s="5"/>
      <c r="D329" s="5"/>
      <c r="E329">
        <v>5</v>
      </c>
      <c r="F329">
        <v>3</v>
      </c>
      <c r="G329">
        <v>8</v>
      </c>
      <c r="H329" s="11">
        <f>Sample[[#This Row],[C]]/Sample[[#This Row],[D]]</f>
        <v>0.6</v>
      </c>
      <c r="I329" s="11">
        <f>Sample[[#This Row],[A]]/Sample[[#This Row],[C]]</f>
        <v>2.6666666666666665</v>
      </c>
      <c r="J329" s="11">
        <f>Sample[[#This Row],[D]]/Sample[[#This Row],[A]]</f>
        <v>0.625</v>
      </c>
      <c r="K329" s="11">
        <f>Sample[[#This Row],[A]]/Sample[[#This Row],[D]]</f>
        <v>1.6</v>
      </c>
      <c r="L329" s="11">
        <f>Sample[[#This Row],[D]]/Sample[[#This Row],[C]]</f>
        <v>1.6666666666666667</v>
      </c>
      <c r="M329" s="11">
        <f>Sample[[#This Row],[C]]/Sample[[#This Row],[A]]</f>
        <v>0.375</v>
      </c>
      <c r="N329">
        <f>IF(Sample[[#This Row],[Ap]]=0,10,LOG(Sample[[#This Row],[Ap]]))</f>
        <v>-0.22184874961635639</v>
      </c>
      <c r="O329">
        <f>IF(Sample[[#This Row],[Ei]]=0,10,LOG(Sample[[#This Row],[Ei]]))</f>
        <v>0.4259687322722811</v>
      </c>
      <c r="P329">
        <f>IF(Sample[[#This Row],[Ii]]=0,10,LOG(Sample[[#This Row],[Ii]]))</f>
        <v>-0.20411998265592479</v>
      </c>
      <c r="Q329">
        <f>Kx-Sample[[#This Row],[Xp]]</f>
        <v>0.22184874961635639</v>
      </c>
      <c r="R329">
        <f>Ky-Sample[[#This Row],[Yp]]</f>
        <v>-1.4259687322722812</v>
      </c>
      <c r="S329">
        <f>Kz-Sample[[#This Row],[Zp]]</f>
        <v>1.2041199826559248</v>
      </c>
      <c r="T329">
        <f>Sample[[#This Row],[Kpy]]*KSc-Sample[[#This Row],[KPz]]*KSb</f>
        <v>0.22184874961635637</v>
      </c>
      <c r="U329">
        <f>-1*(Sample[[#This Row],[KPx]]*KSc-Sample[[#This Row],[KPz]]*KSa)</f>
        <v>0.22184874961635639</v>
      </c>
      <c r="V329">
        <f>(Sample[[#This Row],[KPx]]*$R$2-Sample[[#This Row],[Kpy]]*KSa)</f>
        <v>0.22184874961635639</v>
      </c>
      <c r="W329">
        <f>Sample[[#This Row],[Kpy]]*KTc-Sample[[#This Row],[KPz]]*KTb</f>
        <v>2.6300887149282062</v>
      </c>
      <c r="X329">
        <f>-1*(Sample[[#This Row],[KPx]]*KTc-Sample[[#This Row],[KPz]]*KTa)</f>
        <v>2.6300887149282062</v>
      </c>
      <c r="Y329">
        <f>(Sample[[#This Row],[KPx]]*KTb-Sample[[#This Row],[Kpy]]*KTa)</f>
        <v>2.6300887149282057</v>
      </c>
      <c r="Z329">
        <f>-Sample[[#This Row],[Xp]]*a+Sample[[#This Row],[Yp]]*b+Sample[[#This Row],[Zp]]*c_</f>
        <v>0.44369749923271262</v>
      </c>
      <c r="AA329" s="8">
        <f>-IF(Sample[[#This Row],[Column2]]&gt;0,1,-1)*SQRT(Sample[[#This Row],[KPx''i]]^2+Sample[[#This Row],[KPx''j]]^2+Sample[[#This Row],[KPx''k]]^2)/Ksmag/Scale</f>
        <v>-0.27170811831726921</v>
      </c>
      <c r="AB329" s="1">
        <f>SQRT(Sample[[#This Row],[Kpy''i]]^2+Sample[[#This Row],[KPy''j]]^2+Sample[[#This Row],[KPy''k]]^2)/KTmag/Scale</f>
        <v>1.8597535654479473</v>
      </c>
    </row>
    <row r="330" spans="1:28" hidden="1" x14ac:dyDescent="0.25">
      <c r="A330" s="5">
        <v>325</v>
      </c>
      <c r="B330" s="13" t="s">
        <v>43</v>
      </c>
      <c r="C330" s="5"/>
      <c r="D330" s="5"/>
      <c r="E330">
        <v>6</v>
      </c>
      <c r="F330">
        <v>10</v>
      </c>
      <c r="G330">
        <v>9</v>
      </c>
      <c r="H330" s="11">
        <f>Sample[[#This Row],[C]]/Sample[[#This Row],[D]]</f>
        <v>1.6666666666666667</v>
      </c>
      <c r="I330" s="11">
        <f>Sample[[#This Row],[A]]/Sample[[#This Row],[C]]</f>
        <v>0.9</v>
      </c>
      <c r="J330" s="11">
        <f>Sample[[#This Row],[D]]/Sample[[#This Row],[A]]</f>
        <v>0.66666666666666663</v>
      </c>
      <c r="K330" s="11">
        <f>Sample[[#This Row],[A]]/Sample[[#This Row],[D]]</f>
        <v>1.5</v>
      </c>
      <c r="L330" s="11">
        <f>Sample[[#This Row],[D]]/Sample[[#This Row],[C]]</f>
        <v>0.6</v>
      </c>
      <c r="M330" s="11">
        <f>Sample[[#This Row],[C]]/Sample[[#This Row],[A]]</f>
        <v>1.1111111111111112</v>
      </c>
      <c r="N330">
        <f>IF(Sample[[#This Row],[Ap]]=0,10,LOG(Sample[[#This Row],[Ap]]))</f>
        <v>0.22184874961635639</v>
      </c>
      <c r="O330">
        <f>IF(Sample[[#This Row],[Ei]]=0,10,LOG(Sample[[#This Row],[Ei]]))</f>
        <v>-4.5757490560675115E-2</v>
      </c>
      <c r="P330">
        <f>IF(Sample[[#This Row],[Ii]]=0,10,LOG(Sample[[#This Row],[Ii]]))</f>
        <v>-0.17609125905568127</v>
      </c>
      <c r="Q330">
        <f>Kx-Sample[[#This Row],[Xp]]</f>
        <v>-0.22184874961635639</v>
      </c>
      <c r="R330">
        <f>Ky-Sample[[#This Row],[Yp]]</f>
        <v>-0.95424250943932487</v>
      </c>
      <c r="S330">
        <f>Kz-Sample[[#This Row],[Zp]]</f>
        <v>1.1760912590556813</v>
      </c>
      <c r="T330">
        <f>Sample[[#This Row],[Kpy]]*KSc-Sample[[#This Row],[KPz]]*KSb</f>
        <v>-0.22184874961635648</v>
      </c>
      <c r="U330">
        <f>-1*(Sample[[#This Row],[KPx]]*KSc-Sample[[#This Row],[KPz]]*KSa)</f>
        <v>-0.22184874961635639</v>
      </c>
      <c r="V330">
        <f>(Sample[[#This Row],[KPx]]*$R$2-Sample[[#This Row],[Kpy]]*KSa)</f>
        <v>-0.22184874961635639</v>
      </c>
      <c r="W330">
        <f>Sample[[#This Row],[Kpy]]*KTc-Sample[[#This Row],[KPz]]*KTb</f>
        <v>2.1303337684950061</v>
      </c>
      <c r="X330">
        <f>-1*(Sample[[#This Row],[KPx]]*KTc-Sample[[#This Row],[KPz]]*KTa)</f>
        <v>2.1303337684950061</v>
      </c>
      <c r="Y330">
        <f>(Sample[[#This Row],[KPx]]*KTb-Sample[[#This Row],[Kpy]]*KTa)</f>
        <v>2.1303337684950061</v>
      </c>
      <c r="Z330">
        <f>-Sample[[#This Row],[Xp]]*a+Sample[[#This Row],[Yp]]*b+Sample[[#This Row],[Zp]]*c_</f>
        <v>-0.44369749923271273</v>
      </c>
      <c r="AA330" s="8">
        <f>-IF(Sample[[#This Row],[Column2]]&gt;0,1,-1)*SQRT(Sample[[#This Row],[KPx''i]]^2+Sample[[#This Row],[KPx''j]]^2+Sample[[#This Row],[KPx''k]]^2)/Ksmag/Scale</f>
        <v>0.27170811831726921</v>
      </c>
      <c r="AB330" s="1">
        <f>SQRT(Sample[[#This Row],[Kpy''i]]^2+Sample[[#This Row],[KPy''j]]^2+Sample[[#This Row],[KPy''k]]^2)/KTmag/Scale</f>
        <v>1.5063734538935116</v>
      </c>
    </row>
    <row r="331" spans="1:28" hidden="1" x14ac:dyDescent="0.25">
      <c r="A331" s="5">
        <v>326</v>
      </c>
      <c r="B331" s="13" t="s">
        <v>43</v>
      </c>
      <c r="C331" s="5"/>
      <c r="D331" s="5"/>
      <c r="E331">
        <v>1</v>
      </c>
      <c r="F331">
        <v>4</v>
      </c>
      <c r="G331">
        <v>5</v>
      </c>
      <c r="H331" s="11">
        <f>Sample[[#This Row],[C]]/Sample[[#This Row],[D]]</f>
        <v>4</v>
      </c>
      <c r="I331" s="11">
        <f>Sample[[#This Row],[A]]/Sample[[#This Row],[C]]</f>
        <v>1.25</v>
      </c>
      <c r="J331" s="11">
        <f>Sample[[#This Row],[D]]/Sample[[#This Row],[A]]</f>
        <v>0.2</v>
      </c>
      <c r="K331" s="11">
        <f>Sample[[#This Row],[A]]/Sample[[#This Row],[D]]</f>
        <v>5</v>
      </c>
      <c r="L331" s="11">
        <f>Sample[[#This Row],[D]]/Sample[[#This Row],[C]]</f>
        <v>0.25</v>
      </c>
      <c r="M331" s="11">
        <f>Sample[[#This Row],[C]]/Sample[[#This Row],[A]]</f>
        <v>0.8</v>
      </c>
      <c r="N331">
        <f>IF(Sample[[#This Row],[Ap]]=0,10,LOG(Sample[[#This Row],[Ap]]))</f>
        <v>0.6020599913279624</v>
      </c>
      <c r="O331">
        <f>IF(Sample[[#This Row],[Ei]]=0,10,LOG(Sample[[#This Row],[Ei]]))</f>
        <v>9.691001300805642E-2</v>
      </c>
      <c r="P331">
        <f>IF(Sample[[#This Row],[Ii]]=0,10,LOG(Sample[[#This Row],[Ii]]))</f>
        <v>-0.69897000433601875</v>
      </c>
      <c r="Q331">
        <f>Kx-Sample[[#This Row],[Xp]]</f>
        <v>-0.6020599913279624</v>
      </c>
      <c r="R331">
        <f>Ky-Sample[[#This Row],[Yp]]</f>
        <v>-1.0969100130080565</v>
      </c>
      <c r="S331">
        <f>Kz-Sample[[#This Row],[Zp]]</f>
        <v>1.6989700043360187</v>
      </c>
      <c r="T331">
        <f>Sample[[#This Row],[Kpy]]*KSc-Sample[[#This Row],[KPz]]*KSb</f>
        <v>-0.60205999132796229</v>
      </c>
      <c r="U331">
        <f>-1*(Sample[[#This Row],[KPx]]*KSc-Sample[[#This Row],[KPz]]*KSa)</f>
        <v>-0.6020599913279624</v>
      </c>
      <c r="V331">
        <f>(Sample[[#This Row],[KPx]]*$R$2-Sample[[#This Row],[Kpy]]*KSa)</f>
        <v>-0.6020599913279624</v>
      </c>
      <c r="W331">
        <f>Sample[[#This Row],[Kpy]]*KTc-Sample[[#This Row],[KPz]]*KTb</f>
        <v>2.795880017344075</v>
      </c>
      <c r="X331">
        <f>-1*(Sample[[#This Row],[KPx]]*KTc-Sample[[#This Row],[KPz]]*KTa)</f>
        <v>2.795880017344075</v>
      </c>
      <c r="Y331">
        <f>(Sample[[#This Row],[KPx]]*KTb-Sample[[#This Row],[Kpy]]*KTa)</f>
        <v>2.7958800173440754</v>
      </c>
      <c r="Z331">
        <f>-Sample[[#This Row],[Xp]]*a+Sample[[#This Row],[Yp]]*b+Sample[[#This Row],[Zp]]*c_</f>
        <v>-1.2041199826559246</v>
      </c>
      <c r="AA331" s="8">
        <f>-IF(Sample[[#This Row],[Column2]]&gt;0,1,-1)*SQRT(Sample[[#This Row],[KPx''i]]^2+Sample[[#This Row],[KPx''j]]^2+Sample[[#This Row],[KPx''k]]^2)/Ksmag/Scale</f>
        <v>0.73736988664898651</v>
      </c>
      <c r="AB331" s="1">
        <f>SQRT(Sample[[#This Row],[Kpy''i]]^2+Sample[[#This Row],[KPy''j]]^2+Sample[[#This Row],[KPy''k]]^2)/KTmag/Scale</f>
        <v>1.9769857196479579</v>
      </c>
    </row>
    <row r="332" spans="1:28" hidden="1" x14ac:dyDescent="0.25">
      <c r="A332" s="5">
        <v>327</v>
      </c>
      <c r="B332" s="13" t="s">
        <v>43</v>
      </c>
      <c r="C332" s="5"/>
      <c r="D332" s="5"/>
      <c r="E332">
        <v>3</v>
      </c>
      <c r="F332">
        <v>2</v>
      </c>
      <c r="G332">
        <v>3</v>
      </c>
      <c r="H332" s="11">
        <f>Sample[[#This Row],[C]]/Sample[[#This Row],[D]]</f>
        <v>0.66666666666666663</v>
      </c>
      <c r="I332" s="11">
        <f>Sample[[#This Row],[A]]/Sample[[#This Row],[C]]</f>
        <v>1.5</v>
      </c>
      <c r="J332" s="11">
        <f>Sample[[#This Row],[D]]/Sample[[#This Row],[A]]</f>
        <v>1</v>
      </c>
      <c r="K332" s="11">
        <f>Sample[[#This Row],[A]]/Sample[[#This Row],[D]]</f>
        <v>1</v>
      </c>
      <c r="L332" s="11">
        <f>Sample[[#This Row],[D]]/Sample[[#This Row],[C]]</f>
        <v>1.5</v>
      </c>
      <c r="M332" s="11">
        <f>Sample[[#This Row],[C]]/Sample[[#This Row],[A]]</f>
        <v>0.66666666666666663</v>
      </c>
      <c r="N332">
        <f>IF(Sample[[#This Row],[Ap]]=0,10,LOG(Sample[[#This Row],[Ap]]))</f>
        <v>-0.17609125905568127</v>
      </c>
      <c r="O332">
        <f>IF(Sample[[#This Row],[Ei]]=0,10,LOG(Sample[[#This Row],[Ei]]))</f>
        <v>0.17609125905568124</v>
      </c>
      <c r="P332">
        <f>IF(Sample[[#This Row],[Ii]]=0,10,LOG(Sample[[#This Row],[Ii]]))</f>
        <v>0</v>
      </c>
      <c r="Q332">
        <f>Kx-Sample[[#This Row],[Xp]]</f>
        <v>0.17609125905568127</v>
      </c>
      <c r="R332">
        <f>Ky-Sample[[#This Row],[Yp]]</f>
        <v>-1.1760912590556813</v>
      </c>
      <c r="S332">
        <f>Kz-Sample[[#This Row],[Zp]]</f>
        <v>1</v>
      </c>
      <c r="T332">
        <f>Sample[[#This Row],[Kpy]]*KSc-Sample[[#This Row],[KPz]]*KSb</f>
        <v>0.17609125905568135</v>
      </c>
      <c r="U332">
        <f>-1*(Sample[[#This Row],[KPx]]*KSc-Sample[[#This Row],[KPz]]*KSa)</f>
        <v>0.17609125905568127</v>
      </c>
      <c r="V332">
        <f>(Sample[[#This Row],[KPx]]*$R$2-Sample[[#This Row],[Kpy]]*KSa)</f>
        <v>0.17609125905568127</v>
      </c>
      <c r="W332">
        <f>Sample[[#This Row],[Kpy]]*KTc-Sample[[#This Row],[KPz]]*KTb</f>
        <v>2.1760912590556813</v>
      </c>
      <c r="X332">
        <f>-1*(Sample[[#This Row],[KPx]]*KTc-Sample[[#This Row],[KPz]]*KTa)</f>
        <v>2.1760912590556813</v>
      </c>
      <c r="Y332">
        <f>(Sample[[#This Row],[KPx]]*KTb-Sample[[#This Row],[Kpy]]*KTa)</f>
        <v>2.1760912590556813</v>
      </c>
      <c r="Z332">
        <f>-Sample[[#This Row],[Xp]]*a+Sample[[#This Row],[Yp]]*b+Sample[[#This Row],[Zp]]*c_</f>
        <v>0.35218251811136247</v>
      </c>
      <c r="AA332" s="8">
        <f>-IF(Sample[[#This Row],[Column2]]&gt;0,1,-1)*SQRT(Sample[[#This Row],[KPx''i]]^2+Sample[[#This Row],[KPx''j]]^2+Sample[[#This Row],[KPx''k]]^2)/Ksmag/Scale</f>
        <v>-0.21566686642533336</v>
      </c>
      <c r="AB332" s="1">
        <f>SQRT(Sample[[#This Row],[Kpy''i]]^2+Sample[[#This Row],[KPy''j]]^2+Sample[[#This Row],[KPy''k]]^2)/KTmag/Scale</f>
        <v>1.5387288857590447</v>
      </c>
    </row>
    <row r="333" spans="1:28" hidden="1" x14ac:dyDescent="0.25">
      <c r="A333" s="5">
        <v>328</v>
      </c>
      <c r="B333" s="13" t="s">
        <v>43</v>
      </c>
      <c r="C333" s="5"/>
      <c r="D333" s="5"/>
      <c r="E333">
        <v>4</v>
      </c>
      <c r="F333">
        <v>3</v>
      </c>
      <c r="G333">
        <v>6</v>
      </c>
      <c r="H333" s="11">
        <f>Sample[[#This Row],[C]]/Sample[[#This Row],[D]]</f>
        <v>0.75</v>
      </c>
      <c r="I333" s="11">
        <f>Sample[[#This Row],[A]]/Sample[[#This Row],[C]]</f>
        <v>2</v>
      </c>
      <c r="J333" s="11">
        <f>Sample[[#This Row],[D]]/Sample[[#This Row],[A]]</f>
        <v>0.66666666666666663</v>
      </c>
      <c r="K333" s="11">
        <f>Sample[[#This Row],[A]]/Sample[[#This Row],[D]]</f>
        <v>1.5</v>
      </c>
      <c r="L333" s="11">
        <f>Sample[[#This Row],[D]]/Sample[[#This Row],[C]]</f>
        <v>1.3333333333333333</v>
      </c>
      <c r="M333" s="11">
        <f>Sample[[#This Row],[C]]/Sample[[#This Row],[A]]</f>
        <v>0.5</v>
      </c>
      <c r="N333">
        <f>IF(Sample[[#This Row],[Ap]]=0,10,LOG(Sample[[#This Row],[Ap]]))</f>
        <v>-0.12493873660829995</v>
      </c>
      <c r="O333">
        <f>IF(Sample[[#This Row],[Ei]]=0,10,LOG(Sample[[#This Row],[Ei]]))</f>
        <v>0.3010299956639812</v>
      </c>
      <c r="P333">
        <f>IF(Sample[[#This Row],[Ii]]=0,10,LOG(Sample[[#This Row],[Ii]]))</f>
        <v>-0.17609125905568127</v>
      </c>
      <c r="Q333">
        <f>Kx-Sample[[#This Row],[Xp]]</f>
        <v>0.12493873660829995</v>
      </c>
      <c r="R333">
        <f>Ky-Sample[[#This Row],[Yp]]</f>
        <v>-1.3010299956639813</v>
      </c>
      <c r="S333">
        <f>Kz-Sample[[#This Row],[Zp]]</f>
        <v>1.1760912590556813</v>
      </c>
      <c r="T333">
        <f>Sample[[#This Row],[Kpy]]*KSc-Sample[[#This Row],[KPz]]*KSb</f>
        <v>0.12493873660829991</v>
      </c>
      <c r="U333">
        <f>-1*(Sample[[#This Row],[KPx]]*KSc-Sample[[#This Row],[KPz]]*KSa)</f>
        <v>0.12493873660829995</v>
      </c>
      <c r="V333">
        <f>(Sample[[#This Row],[KPx]]*$R$2-Sample[[#This Row],[Kpy]]*KSa)</f>
        <v>0.12493873660829995</v>
      </c>
      <c r="W333">
        <f>Sample[[#This Row],[Kpy]]*KTc-Sample[[#This Row],[KPz]]*KTb</f>
        <v>2.4771212547196626</v>
      </c>
      <c r="X333">
        <f>-1*(Sample[[#This Row],[KPx]]*KTc-Sample[[#This Row],[KPz]]*KTa)</f>
        <v>2.4771212547196626</v>
      </c>
      <c r="Y333">
        <f>(Sample[[#This Row],[KPx]]*KTb-Sample[[#This Row],[Kpy]]*KTa)</f>
        <v>2.4771212547196626</v>
      </c>
      <c r="Z333">
        <f>-Sample[[#This Row],[Xp]]*a+Sample[[#This Row],[Yp]]*b+Sample[[#This Row],[Zp]]*c_</f>
        <v>0.24987747321659987</v>
      </c>
      <c r="AA333" s="8">
        <f>-IF(Sample[[#This Row],[Column2]]&gt;0,1,-1)*SQRT(Sample[[#This Row],[KPx''i]]^2+Sample[[#This Row],[KPx''j]]^2+Sample[[#This Row],[KPx''k]]^2)/Ksmag/Scale</f>
        <v>-0.15301807689915992</v>
      </c>
      <c r="AB333" s="1">
        <f>SQRT(Sample[[#This Row],[Kpy''i]]^2+Sample[[#This Row],[KPy''j]]^2+Sample[[#This Row],[KPy''k]]^2)/KTmag/Scale</f>
        <v>1.7515892370336026</v>
      </c>
    </row>
    <row r="334" spans="1:28" hidden="1" x14ac:dyDescent="0.25">
      <c r="A334" s="5">
        <v>329</v>
      </c>
      <c r="B334" s="13" t="s">
        <v>43</v>
      </c>
      <c r="C334" s="5"/>
      <c r="D334" s="5"/>
      <c r="E334">
        <v>10</v>
      </c>
      <c r="F334">
        <v>9</v>
      </c>
      <c r="G334">
        <v>1</v>
      </c>
      <c r="H334" s="11">
        <f>Sample[[#This Row],[C]]/Sample[[#This Row],[D]]</f>
        <v>0.9</v>
      </c>
      <c r="I334" s="11">
        <f>Sample[[#This Row],[A]]/Sample[[#This Row],[C]]</f>
        <v>0.1111111111111111</v>
      </c>
      <c r="J334" s="11">
        <f>Sample[[#This Row],[D]]/Sample[[#This Row],[A]]</f>
        <v>10</v>
      </c>
      <c r="K334" s="11">
        <f>Sample[[#This Row],[A]]/Sample[[#This Row],[D]]</f>
        <v>0.1</v>
      </c>
      <c r="L334" s="11">
        <f>Sample[[#This Row],[D]]/Sample[[#This Row],[C]]</f>
        <v>1.1111111111111112</v>
      </c>
      <c r="M334" s="11">
        <f>Sample[[#This Row],[C]]/Sample[[#This Row],[A]]</f>
        <v>9</v>
      </c>
      <c r="N334">
        <f>IF(Sample[[#This Row],[Ap]]=0,10,LOG(Sample[[#This Row],[Ap]]))</f>
        <v>-4.5757490560675115E-2</v>
      </c>
      <c r="O334">
        <f>IF(Sample[[#This Row],[Ei]]=0,10,LOG(Sample[[#This Row],[Ei]]))</f>
        <v>-0.95424250943932487</v>
      </c>
      <c r="P334">
        <f>IF(Sample[[#This Row],[Ii]]=0,10,LOG(Sample[[#This Row],[Ii]]))</f>
        <v>1</v>
      </c>
      <c r="Q334">
        <f>Kx-Sample[[#This Row],[Xp]]</f>
        <v>4.5757490560675115E-2</v>
      </c>
      <c r="R334">
        <f>Ky-Sample[[#This Row],[Yp]]</f>
        <v>-4.5757490560675129E-2</v>
      </c>
      <c r="S334">
        <f>Kz-Sample[[#This Row],[Zp]]</f>
        <v>0</v>
      </c>
      <c r="T334">
        <f>Sample[[#This Row],[Kpy]]*KSc-Sample[[#This Row],[KPz]]*KSb</f>
        <v>4.5757490560675129E-2</v>
      </c>
      <c r="U334">
        <f>-1*(Sample[[#This Row],[KPx]]*KSc-Sample[[#This Row],[KPz]]*KSa)</f>
        <v>4.5757490560675115E-2</v>
      </c>
      <c r="V334">
        <f>(Sample[[#This Row],[KPx]]*$R$2-Sample[[#This Row],[Kpy]]*KSa)</f>
        <v>4.5757490560675115E-2</v>
      </c>
      <c r="W334">
        <f>Sample[[#This Row],[Kpy]]*KTc-Sample[[#This Row],[KPz]]*KTb</f>
        <v>4.5757490560675129E-2</v>
      </c>
      <c r="X334">
        <f>-1*(Sample[[#This Row],[KPx]]*KTc-Sample[[#This Row],[KPz]]*KTa)</f>
        <v>4.5757490560675115E-2</v>
      </c>
      <c r="Y334">
        <f>(Sample[[#This Row],[KPx]]*KTb-Sample[[#This Row],[Kpy]]*KTa)</f>
        <v>4.5757490560675143E-2</v>
      </c>
      <c r="Z334">
        <f>-Sample[[#This Row],[Xp]]*a+Sample[[#This Row],[Yp]]*b+Sample[[#This Row],[Zp]]*c_</f>
        <v>9.1514981121350258E-2</v>
      </c>
      <c r="AA334" s="8">
        <f>-IF(Sample[[#This Row],[Column2]]&gt;0,1,-1)*SQRT(Sample[[#This Row],[KPx''i]]^2+Sample[[#This Row],[KPx''j]]^2+Sample[[#This Row],[KPx''k]]^2)/Ksmag/Scale</f>
        <v>-5.6041251891935893E-2</v>
      </c>
      <c r="AB334" s="1">
        <f>SQRT(Sample[[#This Row],[Kpy''i]]^2+Sample[[#This Row],[KPy''j]]^2+Sample[[#This Row],[KPy''k]]^2)/KTmag/Scale</f>
        <v>3.235543186553283E-2</v>
      </c>
    </row>
    <row r="335" spans="1:28" hidden="1" x14ac:dyDescent="0.25">
      <c r="A335" s="5">
        <v>330</v>
      </c>
      <c r="B335" s="13" t="s">
        <v>43</v>
      </c>
      <c r="C335" s="5"/>
      <c r="D335" s="5"/>
      <c r="E335">
        <v>2</v>
      </c>
      <c r="F335">
        <v>5</v>
      </c>
      <c r="G335">
        <v>2</v>
      </c>
      <c r="H335" s="11">
        <f>Sample[[#This Row],[C]]/Sample[[#This Row],[D]]</f>
        <v>2.5</v>
      </c>
      <c r="I335" s="11">
        <f>Sample[[#This Row],[A]]/Sample[[#This Row],[C]]</f>
        <v>0.4</v>
      </c>
      <c r="J335" s="11">
        <f>Sample[[#This Row],[D]]/Sample[[#This Row],[A]]</f>
        <v>1</v>
      </c>
      <c r="K335" s="11">
        <f>Sample[[#This Row],[A]]/Sample[[#This Row],[D]]</f>
        <v>1</v>
      </c>
      <c r="L335" s="11">
        <f>Sample[[#This Row],[D]]/Sample[[#This Row],[C]]</f>
        <v>0.4</v>
      </c>
      <c r="M335" s="11">
        <f>Sample[[#This Row],[C]]/Sample[[#This Row],[A]]</f>
        <v>2.5</v>
      </c>
      <c r="N335">
        <f>IF(Sample[[#This Row],[Ap]]=0,10,LOG(Sample[[#This Row],[Ap]]))</f>
        <v>0.3979400086720376</v>
      </c>
      <c r="O335">
        <f>IF(Sample[[#This Row],[Ei]]=0,10,LOG(Sample[[#This Row],[Ei]]))</f>
        <v>-0.3979400086720376</v>
      </c>
      <c r="P335">
        <f>IF(Sample[[#This Row],[Ii]]=0,10,LOG(Sample[[#This Row],[Ii]]))</f>
        <v>0</v>
      </c>
      <c r="Q335">
        <f>Kx-Sample[[#This Row],[Xp]]</f>
        <v>-0.3979400086720376</v>
      </c>
      <c r="R335">
        <f>Ky-Sample[[#This Row],[Yp]]</f>
        <v>-0.6020599913279624</v>
      </c>
      <c r="S335">
        <f>Kz-Sample[[#This Row],[Zp]]</f>
        <v>1</v>
      </c>
      <c r="T335">
        <f>Sample[[#This Row],[Kpy]]*KSc-Sample[[#This Row],[KPz]]*KSb</f>
        <v>-0.3979400086720376</v>
      </c>
      <c r="U335">
        <f>-1*(Sample[[#This Row],[KPx]]*KSc-Sample[[#This Row],[KPz]]*KSa)</f>
        <v>-0.3979400086720376</v>
      </c>
      <c r="V335">
        <f>(Sample[[#This Row],[KPx]]*$R$2-Sample[[#This Row],[Kpy]]*KSa)</f>
        <v>-0.3979400086720376</v>
      </c>
      <c r="W335">
        <f>Sample[[#This Row],[Kpy]]*KTc-Sample[[#This Row],[KPz]]*KTb</f>
        <v>1.6020599913279625</v>
      </c>
      <c r="X335">
        <f>-1*(Sample[[#This Row],[KPx]]*KTc-Sample[[#This Row],[KPz]]*KTa)</f>
        <v>1.6020599913279625</v>
      </c>
      <c r="Y335">
        <f>(Sample[[#This Row],[KPx]]*KTb-Sample[[#This Row],[Kpy]]*KTa)</f>
        <v>1.6020599913279625</v>
      </c>
      <c r="Z335">
        <f>-Sample[[#This Row],[Xp]]*a+Sample[[#This Row],[Yp]]*b+Sample[[#This Row],[Zp]]*c_</f>
        <v>-0.79588001734407521</v>
      </c>
      <c r="AA335" s="8">
        <f>-IF(Sample[[#This Row],[Column2]]&gt;0,1,-1)*SQRT(Sample[[#This Row],[KPx''i]]^2+Sample[[#This Row],[KPx''j]]^2+Sample[[#This Row],[KPx''k]]^2)/Ksmag/Scale</f>
        <v>0.48737498474260249</v>
      </c>
      <c r="AB335" s="1">
        <f>SQRT(Sample[[#This Row],[Kpy''i]]^2+Sample[[#This Row],[KPy''j]]^2+Sample[[#This Row],[KPy''k]]^2)/KTmag/Scale</f>
        <v>1.1328274837356638</v>
      </c>
    </row>
    <row r="336" spans="1:28" hidden="1" x14ac:dyDescent="0.25">
      <c r="A336" s="5">
        <v>331</v>
      </c>
      <c r="B336" s="13" t="s">
        <v>43</v>
      </c>
      <c r="C336" s="5"/>
      <c r="D336" s="5"/>
      <c r="E336">
        <v>10</v>
      </c>
      <c r="F336">
        <v>9</v>
      </c>
      <c r="G336">
        <v>10</v>
      </c>
      <c r="H336" s="11">
        <f>Sample[[#This Row],[C]]/Sample[[#This Row],[D]]</f>
        <v>0.9</v>
      </c>
      <c r="I336" s="11">
        <f>Sample[[#This Row],[A]]/Sample[[#This Row],[C]]</f>
        <v>1.1111111111111112</v>
      </c>
      <c r="J336" s="11">
        <f>Sample[[#This Row],[D]]/Sample[[#This Row],[A]]</f>
        <v>1</v>
      </c>
      <c r="K336" s="11">
        <f>Sample[[#This Row],[A]]/Sample[[#This Row],[D]]</f>
        <v>1</v>
      </c>
      <c r="L336" s="11">
        <f>Sample[[#This Row],[D]]/Sample[[#This Row],[C]]</f>
        <v>1.1111111111111112</v>
      </c>
      <c r="M336" s="11">
        <f>Sample[[#This Row],[C]]/Sample[[#This Row],[A]]</f>
        <v>0.9</v>
      </c>
      <c r="N336">
        <f>IF(Sample[[#This Row],[Ap]]=0,10,LOG(Sample[[#This Row],[Ap]]))</f>
        <v>-4.5757490560675115E-2</v>
      </c>
      <c r="O336">
        <f>IF(Sample[[#This Row],[Ei]]=0,10,LOG(Sample[[#This Row],[Ei]]))</f>
        <v>4.5757490560675143E-2</v>
      </c>
      <c r="P336">
        <f>IF(Sample[[#This Row],[Ii]]=0,10,LOG(Sample[[#This Row],[Ii]]))</f>
        <v>0</v>
      </c>
      <c r="Q336">
        <f>Kx-Sample[[#This Row],[Xp]]</f>
        <v>4.5757490560675115E-2</v>
      </c>
      <c r="R336">
        <f>Ky-Sample[[#This Row],[Yp]]</f>
        <v>-1.0457574905606752</v>
      </c>
      <c r="S336">
        <f>Kz-Sample[[#This Row],[Zp]]</f>
        <v>1</v>
      </c>
      <c r="T336">
        <f>Sample[[#This Row],[Kpy]]*KSc-Sample[[#This Row],[KPz]]*KSb</f>
        <v>4.575749056067524E-2</v>
      </c>
      <c r="U336">
        <f>-1*(Sample[[#This Row],[KPx]]*KSc-Sample[[#This Row],[KPz]]*KSa)</f>
        <v>4.5757490560675115E-2</v>
      </c>
      <c r="V336">
        <f>(Sample[[#This Row],[KPx]]*$R$2-Sample[[#This Row],[Kpy]]*KSa)</f>
        <v>4.5757490560675115E-2</v>
      </c>
      <c r="W336">
        <f>Sample[[#This Row],[Kpy]]*KTc-Sample[[#This Row],[KPz]]*KTb</f>
        <v>2.0457574905606752</v>
      </c>
      <c r="X336">
        <f>-1*(Sample[[#This Row],[KPx]]*KTc-Sample[[#This Row],[KPz]]*KTa)</f>
        <v>2.0457574905606752</v>
      </c>
      <c r="Y336">
        <f>(Sample[[#This Row],[KPx]]*KTb-Sample[[#This Row],[Kpy]]*KTa)</f>
        <v>2.0457574905606752</v>
      </c>
      <c r="Z336">
        <f>-Sample[[#This Row],[Xp]]*a+Sample[[#This Row],[Yp]]*b+Sample[[#This Row],[Zp]]*c_</f>
        <v>9.1514981121350286E-2</v>
      </c>
      <c r="AA336" s="8">
        <f>-IF(Sample[[#This Row],[Column2]]&gt;0,1,-1)*SQRT(Sample[[#This Row],[KPx''i]]^2+Sample[[#This Row],[KPx''j]]^2+Sample[[#This Row],[KPx''k]]^2)/Ksmag/Scale</f>
        <v>-5.6041251891935942E-2</v>
      </c>
      <c r="AB336" s="1">
        <f>SQRT(Sample[[#This Row],[Kpy''i]]^2+Sample[[#This Row],[KPy''j]]^2+Sample[[#This Row],[KPy''k]]^2)/KTmag/Scale</f>
        <v>1.4465689942386279</v>
      </c>
    </row>
    <row r="337" spans="1:28" hidden="1" x14ac:dyDescent="0.25">
      <c r="A337" s="5">
        <v>332</v>
      </c>
      <c r="B337" s="13" t="s">
        <v>43</v>
      </c>
      <c r="C337" s="5"/>
      <c r="D337" s="5"/>
      <c r="E337">
        <v>4</v>
      </c>
      <c r="F337">
        <v>5</v>
      </c>
      <c r="G337">
        <v>1</v>
      </c>
      <c r="H337" s="11">
        <f>Sample[[#This Row],[C]]/Sample[[#This Row],[D]]</f>
        <v>1.25</v>
      </c>
      <c r="I337" s="11">
        <f>Sample[[#This Row],[A]]/Sample[[#This Row],[C]]</f>
        <v>0.2</v>
      </c>
      <c r="J337" s="11">
        <f>Sample[[#This Row],[D]]/Sample[[#This Row],[A]]</f>
        <v>4</v>
      </c>
      <c r="K337" s="11">
        <f>Sample[[#This Row],[A]]/Sample[[#This Row],[D]]</f>
        <v>0.25</v>
      </c>
      <c r="L337" s="11">
        <f>Sample[[#This Row],[D]]/Sample[[#This Row],[C]]</f>
        <v>0.8</v>
      </c>
      <c r="M337" s="11">
        <f>Sample[[#This Row],[C]]/Sample[[#This Row],[A]]</f>
        <v>5</v>
      </c>
      <c r="N337">
        <f>IF(Sample[[#This Row],[Ap]]=0,10,LOG(Sample[[#This Row],[Ap]]))</f>
        <v>9.691001300805642E-2</v>
      </c>
      <c r="O337">
        <f>IF(Sample[[#This Row],[Ei]]=0,10,LOG(Sample[[#This Row],[Ei]]))</f>
        <v>-0.69897000433601875</v>
      </c>
      <c r="P337">
        <f>IF(Sample[[#This Row],[Ii]]=0,10,LOG(Sample[[#This Row],[Ii]]))</f>
        <v>0.6020599913279624</v>
      </c>
      <c r="Q337">
        <f>Kx-Sample[[#This Row],[Xp]]</f>
        <v>-9.691001300805642E-2</v>
      </c>
      <c r="R337">
        <f>Ky-Sample[[#This Row],[Yp]]</f>
        <v>-0.30102999566398125</v>
      </c>
      <c r="S337">
        <f>Kz-Sample[[#This Row],[Zp]]</f>
        <v>0.3979400086720376</v>
      </c>
      <c r="T337">
        <f>Sample[[#This Row],[Kpy]]*KSc-Sample[[#This Row],[KPz]]*KSb</f>
        <v>-9.691001300805635E-2</v>
      </c>
      <c r="U337">
        <f>-1*(Sample[[#This Row],[KPx]]*KSc-Sample[[#This Row],[KPz]]*KSa)</f>
        <v>-9.691001300805642E-2</v>
      </c>
      <c r="V337">
        <f>(Sample[[#This Row],[KPx]]*$R$2-Sample[[#This Row],[Kpy]]*KSa)</f>
        <v>-9.691001300805642E-2</v>
      </c>
      <c r="W337">
        <f>Sample[[#This Row],[Kpy]]*KTc-Sample[[#This Row],[KPz]]*KTb</f>
        <v>0.69897000433601886</v>
      </c>
      <c r="X337">
        <f>-1*(Sample[[#This Row],[KPx]]*KTc-Sample[[#This Row],[KPz]]*KTa)</f>
        <v>0.69897000433601875</v>
      </c>
      <c r="Y337">
        <f>(Sample[[#This Row],[KPx]]*KTb-Sample[[#This Row],[Kpy]]*KTa)</f>
        <v>0.69897000433601897</v>
      </c>
      <c r="Z337">
        <f>-Sample[[#This Row],[Xp]]*a+Sample[[#This Row],[Yp]]*b+Sample[[#This Row],[Zp]]*c_</f>
        <v>-0.1938200260161127</v>
      </c>
      <c r="AA337" s="8">
        <f>-IF(Sample[[#This Row],[Column2]]&gt;0,1,-1)*SQRT(Sample[[#This Row],[KPx''i]]^2+Sample[[#This Row],[KPx''j]]^2+Sample[[#This Row],[KPx''k]]^2)/Ksmag/Scale</f>
        <v>0.11869004141810925</v>
      </c>
      <c r="AB337" s="1">
        <f>SQRT(Sample[[#This Row],[Kpy''i]]^2+Sample[[#This Row],[KPy''j]]^2+Sample[[#This Row],[KPy''k]]^2)/KTmag/Scale</f>
        <v>0.49424642991198958</v>
      </c>
    </row>
    <row r="338" spans="1:28" hidden="1" x14ac:dyDescent="0.25">
      <c r="A338" s="5">
        <v>333</v>
      </c>
      <c r="B338" s="13" t="s">
        <v>43</v>
      </c>
      <c r="C338" s="5"/>
      <c r="D338" s="5"/>
      <c r="E338">
        <v>5</v>
      </c>
      <c r="F338">
        <v>5</v>
      </c>
      <c r="G338">
        <v>8</v>
      </c>
      <c r="H338" s="11">
        <f>Sample[[#This Row],[C]]/Sample[[#This Row],[D]]</f>
        <v>1</v>
      </c>
      <c r="I338" s="11">
        <f>Sample[[#This Row],[A]]/Sample[[#This Row],[C]]</f>
        <v>1.6</v>
      </c>
      <c r="J338" s="11">
        <f>Sample[[#This Row],[D]]/Sample[[#This Row],[A]]</f>
        <v>0.625</v>
      </c>
      <c r="K338" s="11">
        <f>Sample[[#This Row],[A]]/Sample[[#This Row],[D]]</f>
        <v>1.6</v>
      </c>
      <c r="L338" s="11">
        <f>Sample[[#This Row],[D]]/Sample[[#This Row],[C]]</f>
        <v>1</v>
      </c>
      <c r="M338" s="11">
        <f>Sample[[#This Row],[C]]/Sample[[#This Row],[A]]</f>
        <v>0.625</v>
      </c>
      <c r="N338">
        <f>IF(Sample[[#This Row],[Ap]]=0,10,LOG(Sample[[#This Row],[Ap]]))</f>
        <v>0</v>
      </c>
      <c r="O338">
        <f>IF(Sample[[#This Row],[Ei]]=0,10,LOG(Sample[[#This Row],[Ei]]))</f>
        <v>0.20411998265592479</v>
      </c>
      <c r="P338">
        <f>IF(Sample[[#This Row],[Ii]]=0,10,LOG(Sample[[#This Row],[Ii]]))</f>
        <v>-0.20411998265592479</v>
      </c>
      <c r="Q338">
        <f>Kx-Sample[[#This Row],[Xp]]</f>
        <v>0</v>
      </c>
      <c r="R338">
        <f>Ky-Sample[[#This Row],[Yp]]</f>
        <v>-1.2041199826559248</v>
      </c>
      <c r="S338">
        <f>Kz-Sample[[#This Row],[Zp]]</f>
        <v>1.2041199826559248</v>
      </c>
      <c r="T338">
        <f>Sample[[#This Row],[Kpy]]*KSc-Sample[[#This Row],[KPz]]*KSb</f>
        <v>0</v>
      </c>
      <c r="U338">
        <f>-1*(Sample[[#This Row],[KPx]]*KSc-Sample[[#This Row],[KPz]]*KSa)</f>
        <v>0</v>
      </c>
      <c r="V338">
        <f>(Sample[[#This Row],[KPx]]*$R$2-Sample[[#This Row],[Kpy]]*KSa)</f>
        <v>0</v>
      </c>
      <c r="W338">
        <f>Sample[[#This Row],[Kpy]]*KTc-Sample[[#This Row],[KPz]]*KTb</f>
        <v>2.4082399653118496</v>
      </c>
      <c r="X338">
        <f>-1*(Sample[[#This Row],[KPx]]*KTc-Sample[[#This Row],[KPz]]*KTa)</f>
        <v>2.4082399653118496</v>
      </c>
      <c r="Y338">
        <f>(Sample[[#This Row],[KPx]]*KTb-Sample[[#This Row],[Kpy]]*KTa)</f>
        <v>2.4082399653118496</v>
      </c>
      <c r="Z338">
        <f>-Sample[[#This Row],[Xp]]*a+Sample[[#This Row],[Yp]]*b+Sample[[#This Row],[Zp]]*c_</f>
        <v>0</v>
      </c>
      <c r="AA338" s="8">
        <f>-IF(Sample[[#This Row],[Column2]]&gt;0,1,-1)*SQRT(Sample[[#This Row],[KPx''i]]^2+Sample[[#This Row],[KPx''j]]^2+Sample[[#This Row],[KPx''k]]^2)/Ksmag/Scale</f>
        <v>0</v>
      </c>
      <c r="AB338" s="1">
        <f>SQRT(Sample[[#This Row],[Kpy''i]]^2+Sample[[#This Row],[KPy''j]]^2+Sample[[#This Row],[KPy''k]]^2)/KTmag/Scale</f>
        <v>1.702882810196465</v>
      </c>
    </row>
    <row r="339" spans="1:28" hidden="1" x14ac:dyDescent="0.25">
      <c r="A339" s="5">
        <v>334</v>
      </c>
      <c r="B339" s="13" t="s">
        <v>43</v>
      </c>
      <c r="C339" s="5"/>
      <c r="D339" s="5"/>
      <c r="E339">
        <v>2</v>
      </c>
      <c r="F339">
        <v>6</v>
      </c>
      <c r="G339">
        <v>9</v>
      </c>
      <c r="H339" s="11">
        <f>Sample[[#This Row],[C]]/Sample[[#This Row],[D]]</f>
        <v>3</v>
      </c>
      <c r="I339" s="11">
        <f>Sample[[#This Row],[A]]/Sample[[#This Row],[C]]</f>
        <v>1.5</v>
      </c>
      <c r="J339" s="11">
        <f>Sample[[#This Row],[D]]/Sample[[#This Row],[A]]</f>
        <v>0.22222222222222221</v>
      </c>
      <c r="K339" s="11">
        <f>Sample[[#This Row],[A]]/Sample[[#This Row],[D]]</f>
        <v>4.5</v>
      </c>
      <c r="L339" s="11">
        <f>Sample[[#This Row],[D]]/Sample[[#This Row],[C]]</f>
        <v>0.33333333333333331</v>
      </c>
      <c r="M339" s="11">
        <f>Sample[[#This Row],[C]]/Sample[[#This Row],[A]]</f>
        <v>0.66666666666666663</v>
      </c>
      <c r="N339">
        <f>IF(Sample[[#This Row],[Ap]]=0,10,LOG(Sample[[#This Row],[Ap]]))</f>
        <v>0.47712125471966244</v>
      </c>
      <c r="O339">
        <f>IF(Sample[[#This Row],[Ei]]=0,10,LOG(Sample[[#This Row],[Ei]]))</f>
        <v>0.17609125905568124</v>
      </c>
      <c r="P339">
        <f>IF(Sample[[#This Row],[Ii]]=0,10,LOG(Sample[[#This Row],[Ii]]))</f>
        <v>-0.65321251377534373</v>
      </c>
      <c r="Q339">
        <f>Kx-Sample[[#This Row],[Xp]]</f>
        <v>-0.47712125471966244</v>
      </c>
      <c r="R339">
        <f>Ky-Sample[[#This Row],[Yp]]</f>
        <v>-1.1760912590556813</v>
      </c>
      <c r="S339">
        <f>Kz-Sample[[#This Row],[Zp]]</f>
        <v>1.6532125137753437</v>
      </c>
      <c r="T339">
        <f>Sample[[#This Row],[Kpy]]*KSc-Sample[[#This Row],[KPz]]*KSb</f>
        <v>-0.47712125471966238</v>
      </c>
      <c r="U339">
        <f>-1*(Sample[[#This Row],[KPx]]*KSc-Sample[[#This Row],[KPz]]*KSa)</f>
        <v>-0.47712125471966244</v>
      </c>
      <c r="V339">
        <f>(Sample[[#This Row],[KPx]]*$R$2-Sample[[#This Row],[Kpy]]*KSa)</f>
        <v>-0.47712125471966244</v>
      </c>
      <c r="W339">
        <f>Sample[[#This Row],[Kpy]]*KTc-Sample[[#This Row],[KPz]]*KTb</f>
        <v>2.8293037728310253</v>
      </c>
      <c r="X339">
        <f>-1*(Sample[[#This Row],[KPx]]*KTc-Sample[[#This Row],[KPz]]*KTa)</f>
        <v>2.8293037728310249</v>
      </c>
      <c r="Y339">
        <f>(Sample[[#This Row],[KPx]]*KTb-Sample[[#This Row],[Kpy]]*KTa)</f>
        <v>2.8293037728310253</v>
      </c>
      <c r="Z339">
        <f>-Sample[[#This Row],[Xp]]*a+Sample[[#This Row],[Yp]]*b+Sample[[#This Row],[Zp]]*c_</f>
        <v>-0.95424250943932498</v>
      </c>
      <c r="AA339" s="8">
        <f>-IF(Sample[[#This Row],[Column2]]&gt;0,1,-1)*SQRT(Sample[[#This Row],[KPx''i]]^2+Sample[[#This Row],[KPx''j]]^2+Sample[[#This Row],[KPx''k]]^2)/Ksmag/Scale</f>
        <v>0.58435180974982659</v>
      </c>
      <c r="AB339" s="1">
        <f>SQRT(Sample[[#This Row],[Kpy''i]]^2+Sample[[#This Row],[KPy''j]]^2+Sample[[#This Row],[KPy''k]]^2)/KTmag/Scale</f>
        <v>2.0006198838055012</v>
      </c>
    </row>
    <row r="340" spans="1:28" hidden="1" x14ac:dyDescent="0.25">
      <c r="A340" s="5">
        <v>335</v>
      </c>
      <c r="B340" s="13" t="s">
        <v>43</v>
      </c>
      <c r="C340" s="5"/>
      <c r="D340" s="5"/>
      <c r="E340">
        <v>10</v>
      </c>
      <c r="F340">
        <v>8</v>
      </c>
      <c r="G340">
        <v>10</v>
      </c>
      <c r="H340" s="11">
        <f>Sample[[#This Row],[C]]/Sample[[#This Row],[D]]</f>
        <v>0.8</v>
      </c>
      <c r="I340" s="11">
        <f>Sample[[#This Row],[A]]/Sample[[#This Row],[C]]</f>
        <v>1.25</v>
      </c>
      <c r="J340" s="11">
        <f>Sample[[#This Row],[D]]/Sample[[#This Row],[A]]</f>
        <v>1</v>
      </c>
      <c r="K340" s="11">
        <f>Sample[[#This Row],[A]]/Sample[[#This Row],[D]]</f>
        <v>1</v>
      </c>
      <c r="L340" s="11">
        <f>Sample[[#This Row],[D]]/Sample[[#This Row],[C]]</f>
        <v>1.25</v>
      </c>
      <c r="M340" s="11">
        <f>Sample[[#This Row],[C]]/Sample[[#This Row],[A]]</f>
        <v>0.8</v>
      </c>
      <c r="N340">
        <f>IF(Sample[[#This Row],[Ap]]=0,10,LOG(Sample[[#This Row],[Ap]]))</f>
        <v>-9.6910013008056392E-2</v>
      </c>
      <c r="O340">
        <f>IF(Sample[[#This Row],[Ei]]=0,10,LOG(Sample[[#This Row],[Ei]]))</f>
        <v>9.691001300805642E-2</v>
      </c>
      <c r="P340">
        <f>IF(Sample[[#This Row],[Ii]]=0,10,LOG(Sample[[#This Row],[Ii]]))</f>
        <v>0</v>
      </c>
      <c r="Q340">
        <f>Kx-Sample[[#This Row],[Xp]]</f>
        <v>9.6910013008056392E-2</v>
      </c>
      <c r="R340">
        <f>Ky-Sample[[#This Row],[Yp]]</f>
        <v>-1.0969100130080565</v>
      </c>
      <c r="S340">
        <f>Kz-Sample[[#This Row],[Zp]]</f>
        <v>1</v>
      </c>
      <c r="T340">
        <f>Sample[[#This Row],[Kpy]]*KSc-Sample[[#This Row],[KPz]]*KSb</f>
        <v>9.6910013008056461E-2</v>
      </c>
      <c r="U340">
        <f>-1*(Sample[[#This Row],[KPx]]*KSc-Sample[[#This Row],[KPz]]*KSa)</f>
        <v>9.6910013008056392E-2</v>
      </c>
      <c r="V340">
        <f>(Sample[[#This Row],[KPx]]*$R$2-Sample[[#This Row],[Kpy]]*KSa)</f>
        <v>9.6910013008056392E-2</v>
      </c>
      <c r="W340">
        <f>Sample[[#This Row],[Kpy]]*KTc-Sample[[#This Row],[KPz]]*KTb</f>
        <v>2.0969100130080562</v>
      </c>
      <c r="X340">
        <f>-1*(Sample[[#This Row],[KPx]]*KTc-Sample[[#This Row],[KPz]]*KTa)</f>
        <v>2.0969100130080562</v>
      </c>
      <c r="Y340">
        <f>(Sample[[#This Row],[KPx]]*KTb-Sample[[#This Row],[Kpy]]*KTa)</f>
        <v>2.0969100130080567</v>
      </c>
      <c r="Z340">
        <f>-Sample[[#This Row],[Xp]]*a+Sample[[#This Row],[Yp]]*b+Sample[[#This Row],[Zp]]*c_</f>
        <v>0.19382002601611284</v>
      </c>
      <c r="AA340" s="8">
        <f>-IF(Sample[[#This Row],[Column2]]&gt;0,1,-1)*SQRT(Sample[[#This Row],[KPx''i]]^2+Sample[[#This Row],[KPx''j]]^2+Sample[[#This Row],[KPx''k]]^2)/Ksmag/Scale</f>
        <v>-0.11869004141810927</v>
      </c>
      <c r="AB340" s="1">
        <f>SQRT(Sample[[#This Row],[Kpy''i]]^2+Sample[[#This Row],[KPy''j]]^2+Sample[[#This Row],[KPy''k]]^2)/KTmag/Scale</f>
        <v>1.4827392897359684</v>
      </c>
    </row>
    <row r="341" spans="1:28" hidden="1" x14ac:dyDescent="0.25">
      <c r="A341" s="5">
        <v>336</v>
      </c>
      <c r="B341" s="13" t="s">
        <v>43</v>
      </c>
      <c r="C341" s="5"/>
      <c r="D341" s="5"/>
      <c r="E341">
        <v>10</v>
      </c>
      <c r="F341">
        <v>5</v>
      </c>
      <c r="G341">
        <v>5</v>
      </c>
      <c r="H341" s="11">
        <f>Sample[[#This Row],[C]]/Sample[[#This Row],[D]]</f>
        <v>0.5</v>
      </c>
      <c r="I341" s="11">
        <f>Sample[[#This Row],[A]]/Sample[[#This Row],[C]]</f>
        <v>1</v>
      </c>
      <c r="J341" s="11">
        <f>Sample[[#This Row],[D]]/Sample[[#This Row],[A]]</f>
        <v>2</v>
      </c>
      <c r="K341" s="11">
        <f>Sample[[#This Row],[A]]/Sample[[#This Row],[D]]</f>
        <v>0.5</v>
      </c>
      <c r="L341" s="11">
        <f>Sample[[#This Row],[D]]/Sample[[#This Row],[C]]</f>
        <v>2</v>
      </c>
      <c r="M341" s="11">
        <f>Sample[[#This Row],[C]]/Sample[[#This Row],[A]]</f>
        <v>1</v>
      </c>
      <c r="N341">
        <f>IF(Sample[[#This Row],[Ap]]=0,10,LOG(Sample[[#This Row],[Ap]]))</f>
        <v>-0.3010299956639812</v>
      </c>
      <c r="O341">
        <f>IF(Sample[[#This Row],[Ei]]=0,10,LOG(Sample[[#This Row],[Ei]]))</f>
        <v>0</v>
      </c>
      <c r="P341">
        <f>IF(Sample[[#This Row],[Ii]]=0,10,LOG(Sample[[#This Row],[Ii]]))</f>
        <v>0.3010299956639812</v>
      </c>
      <c r="Q341">
        <f>Kx-Sample[[#This Row],[Xp]]</f>
        <v>0.3010299956639812</v>
      </c>
      <c r="R341">
        <f>Ky-Sample[[#This Row],[Yp]]</f>
        <v>-1</v>
      </c>
      <c r="S341">
        <f>Kz-Sample[[#This Row],[Zp]]</f>
        <v>0.69897000433601875</v>
      </c>
      <c r="T341">
        <f>Sample[[#This Row],[Kpy]]*KSc-Sample[[#This Row],[KPz]]*KSb</f>
        <v>0.30102999566398125</v>
      </c>
      <c r="U341">
        <f>-1*(Sample[[#This Row],[KPx]]*KSc-Sample[[#This Row],[KPz]]*KSa)</f>
        <v>0.3010299956639812</v>
      </c>
      <c r="V341">
        <f>(Sample[[#This Row],[KPx]]*$R$2-Sample[[#This Row],[Kpy]]*KSa)</f>
        <v>0.3010299956639812</v>
      </c>
      <c r="W341">
        <f>Sample[[#This Row],[Kpy]]*KTc-Sample[[#This Row],[KPz]]*KTb</f>
        <v>1.6989700043360187</v>
      </c>
      <c r="X341">
        <f>-1*(Sample[[#This Row],[KPx]]*KTc-Sample[[#This Row],[KPz]]*KTa)</f>
        <v>1.6989700043360187</v>
      </c>
      <c r="Y341">
        <f>(Sample[[#This Row],[KPx]]*KTb-Sample[[#This Row],[Kpy]]*KTa)</f>
        <v>1.6989700043360187</v>
      </c>
      <c r="Z341">
        <f>-Sample[[#This Row],[Xp]]*a+Sample[[#This Row],[Yp]]*b+Sample[[#This Row],[Zp]]*c_</f>
        <v>0.6020599913279624</v>
      </c>
      <c r="AA341" s="8">
        <f>-IF(Sample[[#This Row],[Column2]]&gt;0,1,-1)*SQRT(Sample[[#This Row],[KPx''i]]^2+Sample[[#This Row],[KPx''j]]^2+Sample[[#This Row],[KPx''k]]^2)/Ksmag/Scale</f>
        <v>-0.36868494332449331</v>
      </c>
      <c r="AB341" s="1">
        <f>SQRT(Sample[[#This Row],[Kpy''i]]^2+Sample[[#This Row],[KPy''j]]^2+Sample[[#This Row],[KPy''k]]^2)/KTmag/Scale</f>
        <v>1.201353211098537</v>
      </c>
    </row>
    <row r="342" spans="1:28" hidden="1" x14ac:dyDescent="0.25">
      <c r="A342" s="5">
        <v>337</v>
      </c>
      <c r="B342" s="13" t="s">
        <v>43</v>
      </c>
      <c r="C342" s="5"/>
      <c r="D342" s="5"/>
      <c r="E342">
        <v>5</v>
      </c>
      <c r="F342">
        <v>6</v>
      </c>
      <c r="G342">
        <v>1</v>
      </c>
      <c r="H342" s="11">
        <f>Sample[[#This Row],[C]]/Sample[[#This Row],[D]]</f>
        <v>1.2</v>
      </c>
      <c r="I342" s="11">
        <f>Sample[[#This Row],[A]]/Sample[[#This Row],[C]]</f>
        <v>0.16666666666666666</v>
      </c>
      <c r="J342" s="11">
        <f>Sample[[#This Row],[D]]/Sample[[#This Row],[A]]</f>
        <v>5</v>
      </c>
      <c r="K342" s="11">
        <f>Sample[[#This Row],[A]]/Sample[[#This Row],[D]]</f>
        <v>0.2</v>
      </c>
      <c r="L342" s="11">
        <f>Sample[[#This Row],[D]]/Sample[[#This Row],[C]]</f>
        <v>0.83333333333333337</v>
      </c>
      <c r="M342" s="11">
        <f>Sample[[#This Row],[C]]/Sample[[#This Row],[A]]</f>
        <v>6</v>
      </c>
      <c r="N342">
        <f>IF(Sample[[#This Row],[Ap]]=0,10,LOG(Sample[[#This Row],[Ap]]))</f>
        <v>7.9181246047624818E-2</v>
      </c>
      <c r="O342">
        <f>IF(Sample[[#This Row],[Ei]]=0,10,LOG(Sample[[#This Row],[Ei]]))</f>
        <v>-0.77815125038364363</v>
      </c>
      <c r="P342">
        <f>IF(Sample[[#This Row],[Ii]]=0,10,LOG(Sample[[#This Row],[Ii]]))</f>
        <v>0.69897000433601886</v>
      </c>
      <c r="Q342">
        <f>Kx-Sample[[#This Row],[Xp]]</f>
        <v>-7.9181246047624818E-2</v>
      </c>
      <c r="R342">
        <f>Ky-Sample[[#This Row],[Yp]]</f>
        <v>-0.22184874961635637</v>
      </c>
      <c r="S342">
        <f>Kz-Sample[[#This Row],[Zp]]</f>
        <v>0.30102999566398114</v>
      </c>
      <c r="T342">
        <f>Sample[[#This Row],[Kpy]]*KSc-Sample[[#This Row],[KPz]]*KSb</f>
        <v>-7.9181246047624776E-2</v>
      </c>
      <c r="U342">
        <f>-1*(Sample[[#This Row],[KPx]]*KSc-Sample[[#This Row],[KPz]]*KSa)</f>
        <v>-7.9181246047624818E-2</v>
      </c>
      <c r="V342">
        <f>(Sample[[#This Row],[KPx]]*$R$2-Sample[[#This Row],[Kpy]]*KSa)</f>
        <v>-7.9181246047624818E-2</v>
      </c>
      <c r="W342">
        <f>Sample[[#This Row],[Kpy]]*KTc-Sample[[#This Row],[KPz]]*KTb</f>
        <v>0.52287874528033751</v>
      </c>
      <c r="X342">
        <f>-1*(Sample[[#This Row],[KPx]]*KTc-Sample[[#This Row],[KPz]]*KTa)</f>
        <v>0.52287874528033751</v>
      </c>
      <c r="Y342">
        <f>(Sample[[#This Row],[KPx]]*KTb-Sample[[#This Row],[Kpy]]*KTa)</f>
        <v>0.52287874528033751</v>
      </c>
      <c r="Z342">
        <f>-Sample[[#This Row],[Xp]]*a+Sample[[#This Row],[Yp]]*b+Sample[[#This Row],[Zp]]*c_</f>
        <v>-0.15836249209524955</v>
      </c>
      <c r="AA342" s="8">
        <f>-IF(Sample[[#This Row],[Column2]]&gt;0,1,-1)*SQRT(Sample[[#This Row],[KPx''i]]^2+Sample[[#This Row],[KPx''j]]^2+Sample[[#This Row],[KPx''k]]^2)/Ksmag/Scale</f>
        <v>9.6976825007224002E-2</v>
      </c>
      <c r="AB342" s="1">
        <f>SQRT(Sample[[#This Row],[Kpy''i]]^2+Sample[[#This Row],[KPy''j]]^2+Sample[[#This Row],[KPy''k]]^2)/KTmag/Scale</f>
        <v>0.36973110652604019</v>
      </c>
    </row>
    <row r="343" spans="1:28" hidden="1" x14ac:dyDescent="0.25">
      <c r="A343" s="5">
        <v>338</v>
      </c>
      <c r="B343" s="13" t="s">
        <v>43</v>
      </c>
      <c r="C343" s="5"/>
      <c r="D343" s="5"/>
      <c r="E343">
        <v>6</v>
      </c>
      <c r="F343">
        <v>7</v>
      </c>
      <c r="G343">
        <v>2</v>
      </c>
      <c r="H343" s="11">
        <f>Sample[[#This Row],[C]]/Sample[[#This Row],[D]]</f>
        <v>1.1666666666666667</v>
      </c>
      <c r="I343" s="11">
        <f>Sample[[#This Row],[A]]/Sample[[#This Row],[C]]</f>
        <v>0.2857142857142857</v>
      </c>
      <c r="J343" s="11">
        <f>Sample[[#This Row],[D]]/Sample[[#This Row],[A]]</f>
        <v>3</v>
      </c>
      <c r="K343" s="11">
        <f>Sample[[#This Row],[A]]/Sample[[#This Row],[D]]</f>
        <v>0.33333333333333331</v>
      </c>
      <c r="L343" s="11">
        <f>Sample[[#This Row],[D]]/Sample[[#This Row],[C]]</f>
        <v>0.8571428571428571</v>
      </c>
      <c r="M343" s="11">
        <f>Sample[[#This Row],[C]]/Sample[[#This Row],[A]]</f>
        <v>3.5</v>
      </c>
      <c r="N343">
        <f>IF(Sample[[#This Row],[Ap]]=0,10,LOG(Sample[[#This Row],[Ap]]))</f>
        <v>6.6946789630613221E-2</v>
      </c>
      <c r="O343">
        <f>IF(Sample[[#This Row],[Ei]]=0,10,LOG(Sample[[#This Row],[Ei]]))</f>
        <v>-0.54406804435027567</v>
      </c>
      <c r="P343">
        <f>IF(Sample[[#This Row],[Ii]]=0,10,LOG(Sample[[#This Row],[Ii]]))</f>
        <v>0.47712125471966244</v>
      </c>
      <c r="Q343">
        <f>Kx-Sample[[#This Row],[Xp]]</f>
        <v>-6.6946789630613221E-2</v>
      </c>
      <c r="R343">
        <f>Ky-Sample[[#This Row],[Yp]]</f>
        <v>-0.45593195564972433</v>
      </c>
      <c r="S343">
        <f>Kz-Sample[[#This Row],[Zp]]</f>
        <v>0.52287874528033762</v>
      </c>
      <c r="T343">
        <f>Sample[[#This Row],[Kpy]]*KSc-Sample[[#This Row],[KPz]]*KSb</f>
        <v>-6.694678963061329E-2</v>
      </c>
      <c r="U343">
        <f>-1*(Sample[[#This Row],[KPx]]*KSc-Sample[[#This Row],[KPz]]*KSa)</f>
        <v>-6.6946789630613221E-2</v>
      </c>
      <c r="V343">
        <f>(Sample[[#This Row],[KPx]]*$R$2-Sample[[#This Row],[Kpy]]*KSa)</f>
        <v>-6.6946789630613221E-2</v>
      </c>
      <c r="W343">
        <f>Sample[[#This Row],[Kpy]]*KTc-Sample[[#This Row],[KPz]]*KTb</f>
        <v>0.97881070093006195</v>
      </c>
      <c r="X343">
        <f>-1*(Sample[[#This Row],[KPx]]*KTc-Sample[[#This Row],[KPz]]*KTa)</f>
        <v>0.97881070093006206</v>
      </c>
      <c r="Y343">
        <f>(Sample[[#This Row],[KPx]]*KTb-Sample[[#This Row],[Kpy]]*KTa)</f>
        <v>0.97881070093006184</v>
      </c>
      <c r="Z343">
        <f>-Sample[[#This Row],[Xp]]*a+Sample[[#This Row],[Yp]]*b+Sample[[#This Row],[Zp]]*c_</f>
        <v>-0.13389357926122647</v>
      </c>
      <c r="AA343" s="8">
        <f>-IF(Sample[[#This Row],[Column2]]&gt;0,1,-1)*SQRT(Sample[[#This Row],[KPx''i]]^2+Sample[[#This Row],[KPx''j]]^2+Sample[[#This Row],[KPx''k]]^2)/Ksmag/Scale</f>
        <v>8.1992737256225176E-2</v>
      </c>
      <c r="AB343" s="1">
        <f>SQRT(Sample[[#This Row],[Kpy''i]]^2+Sample[[#This Row],[KPy''j]]^2+Sample[[#This Row],[KPy''k]]^2)/KTmag/Scale</f>
        <v>0.69212368412560454</v>
      </c>
    </row>
    <row r="344" spans="1:28" hidden="1" x14ac:dyDescent="0.25">
      <c r="A344" s="5">
        <v>339</v>
      </c>
      <c r="B344" s="13" t="s">
        <v>43</v>
      </c>
      <c r="C344" s="5"/>
      <c r="D344" s="5"/>
      <c r="E344">
        <v>7</v>
      </c>
      <c r="F344">
        <v>7</v>
      </c>
      <c r="G344">
        <v>6</v>
      </c>
      <c r="H344" s="11">
        <f>Sample[[#This Row],[C]]/Sample[[#This Row],[D]]</f>
        <v>1</v>
      </c>
      <c r="I344" s="11">
        <f>Sample[[#This Row],[A]]/Sample[[#This Row],[C]]</f>
        <v>0.8571428571428571</v>
      </c>
      <c r="J344" s="11">
        <f>Sample[[#This Row],[D]]/Sample[[#This Row],[A]]</f>
        <v>1.1666666666666667</v>
      </c>
      <c r="K344" s="11">
        <f>Sample[[#This Row],[A]]/Sample[[#This Row],[D]]</f>
        <v>0.8571428571428571</v>
      </c>
      <c r="L344" s="11">
        <f>Sample[[#This Row],[D]]/Sample[[#This Row],[C]]</f>
        <v>1</v>
      </c>
      <c r="M344" s="11">
        <f>Sample[[#This Row],[C]]/Sample[[#This Row],[A]]</f>
        <v>1.1666666666666667</v>
      </c>
      <c r="N344">
        <f>IF(Sample[[#This Row],[Ap]]=0,10,LOG(Sample[[#This Row],[Ap]]))</f>
        <v>0</v>
      </c>
      <c r="O344">
        <f>IF(Sample[[#This Row],[Ei]]=0,10,LOG(Sample[[#This Row],[Ei]]))</f>
        <v>-6.6946789630613221E-2</v>
      </c>
      <c r="P344">
        <f>IF(Sample[[#This Row],[Ii]]=0,10,LOG(Sample[[#This Row],[Ii]]))</f>
        <v>6.6946789630613221E-2</v>
      </c>
      <c r="Q344">
        <f>Kx-Sample[[#This Row],[Xp]]</f>
        <v>0</v>
      </c>
      <c r="R344">
        <f>Ky-Sample[[#This Row],[Yp]]</f>
        <v>-0.93305321036938682</v>
      </c>
      <c r="S344">
        <f>Kz-Sample[[#This Row],[Zp]]</f>
        <v>0.93305321036938682</v>
      </c>
      <c r="T344">
        <f>Sample[[#This Row],[Kpy]]*KSc-Sample[[#This Row],[KPz]]*KSb</f>
        <v>0</v>
      </c>
      <c r="U344">
        <f>-1*(Sample[[#This Row],[KPx]]*KSc-Sample[[#This Row],[KPz]]*KSa)</f>
        <v>0</v>
      </c>
      <c r="V344">
        <f>(Sample[[#This Row],[KPx]]*$R$2-Sample[[#This Row],[Kpy]]*KSa)</f>
        <v>0</v>
      </c>
      <c r="W344">
        <f>Sample[[#This Row],[Kpy]]*KTc-Sample[[#This Row],[KPz]]*KTb</f>
        <v>1.8661064207387736</v>
      </c>
      <c r="X344">
        <f>-1*(Sample[[#This Row],[KPx]]*KTc-Sample[[#This Row],[KPz]]*KTa)</f>
        <v>1.8661064207387736</v>
      </c>
      <c r="Y344">
        <f>(Sample[[#This Row],[KPx]]*KTb-Sample[[#This Row],[Kpy]]*KTa)</f>
        <v>1.8661064207387736</v>
      </c>
      <c r="Z344">
        <f>-Sample[[#This Row],[Xp]]*a+Sample[[#This Row],[Yp]]*b+Sample[[#This Row],[Zp]]*c_</f>
        <v>0</v>
      </c>
      <c r="AA344" s="8">
        <f>-IF(Sample[[#This Row],[Column2]]&gt;0,1,-1)*SQRT(Sample[[#This Row],[KPx''i]]^2+Sample[[#This Row],[KPx''j]]^2+Sample[[#This Row],[KPx''k]]^2)/Ksmag/Scale</f>
        <v>0</v>
      </c>
      <c r="AB344" s="1">
        <f>SQRT(Sample[[#This Row],[Kpy''i]]^2+Sample[[#This Row],[KPy''j]]^2+Sample[[#This Row],[KPy''k]]^2)/KTmag/Scale</f>
        <v>1.3195365045201435</v>
      </c>
    </row>
    <row r="345" spans="1:28" hidden="1" x14ac:dyDescent="0.25">
      <c r="A345" s="5">
        <v>340</v>
      </c>
      <c r="B345" s="13" t="s">
        <v>43</v>
      </c>
      <c r="C345" s="5"/>
      <c r="D345" s="5"/>
      <c r="E345">
        <v>3</v>
      </c>
      <c r="F345">
        <v>3</v>
      </c>
      <c r="G345">
        <v>6</v>
      </c>
      <c r="H345" s="11">
        <f>Sample[[#This Row],[C]]/Sample[[#This Row],[D]]</f>
        <v>1</v>
      </c>
      <c r="I345" s="11">
        <f>Sample[[#This Row],[A]]/Sample[[#This Row],[C]]</f>
        <v>2</v>
      </c>
      <c r="J345" s="11">
        <f>Sample[[#This Row],[D]]/Sample[[#This Row],[A]]</f>
        <v>0.5</v>
      </c>
      <c r="K345" s="11">
        <f>Sample[[#This Row],[A]]/Sample[[#This Row],[D]]</f>
        <v>2</v>
      </c>
      <c r="L345" s="11">
        <f>Sample[[#This Row],[D]]/Sample[[#This Row],[C]]</f>
        <v>1</v>
      </c>
      <c r="M345" s="11">
        <f>Sample[[#This Row],[C]]/Sample[[#This Row],[A]]</f>
        <v>0.5</v>
      </c>
      <c r="N345">
        <f>IF(Sample[[#This Row],[Ap]]=0,10,LOG(Sample[[#This Row],[Ap]]))</f>
        <v>0</v>
      </c>
      <c r="O345">
        <f>IF(Sample[[#This Row],[Ei]]=0,10,LOG(Sample[[#This Row],[Ei]]))</f>
        <v>0.3010299956639812</v>
      </c>
      <c r="P345">
        <f>IF(Sample[[#This Row],[Ii]]=0,10,LOG(Sample[[#This Row],[Ii]]))</f>
        <v>-0.3010299956639812</v>
      </c>
      <c r="Q345">
        <f>Kx-Sample[[#This Row],[Xp]]</f>
        <v>0</v>
      </c>
      <c r="R345">
        <f>Ky-Sample[[#This Row],[Yp]]</f>
        <v>-1.3010299956639813</v>
      </c>
      <c r="S345">
        <f>Kz-Sample[[#This Row],[Zp]]</f>
        <v>1.3010299956639813</v>
      </c>
      <c r="T345">
        <f>Sample[[#This Row],[Kpy]]*KSc-Sample[[#This Row],[KPz]]*KSb</f>
        <v>0</v>
      </c>
      <c r="U345">
        <f>-1*(Sample[[#This Row],[KPx]]*KSc-Sample[[#This Row],[KPz]]*KSa)</f>
        <v>0</v>
      </c>
      <c r="V345">
        <f>(Sample[[#This Row],[KPx]]*$R$2-Sample[[#This Row],[Kpy]]*KSa)</f>
        <v>0</v>
      </c>
      <c r="W345">
        <f>Sample[[#This Row],[Kpy]]*KTc-Sample[[#This Row],[KPz]]*KTb</f>
        <v>2.6020599913279625</v>
      </c>
      <c r="X345">
        <f>-1*(Sample[[#This Row],[KPx]]*KTc-Sample[[#This Row],[KPz]]*KTa)</f>
        <v>2.6020599913279625</v>
      </c>
      <c r="Y345">
        <f>(Sample[[#This Row],[KPx]]*KTb-Sample[[#This Row],[Kpy]]*KTa)</f>
        <v>2.6020599913279625</v>
      </c>
      <c r="Z345">
        <f>-Sample[[#This Row],[Xp]]*a+Sample[[#This Row],[Yp]]*b+Sample[[#This Row],[Zp]]*c_</f>
        <v>0</v>
      </c>
      <c r="AA345" s="8">
        <f>-IF(Sample[[#This Row],[Column2]]&gt;0,1,-1)*SQRT(Sample[[#This Row],[KPx''i]]^2+Sample[[#This Row],[KPx''j]]^2+Sample[[#This Row],[KPx''k]]^2)/Ksmag/Scale</f>
        <v>0</v>
      </c>
      <c r="AB345" s="1">
        <f>SQRT(Sample[[#This Row],[Kpy''i]]^2+Sample[[#This Row],[KPy''j]]^2+Sample[[#This Row],[KPy''k]]^2)/KTmag/Scale</f>
        <v>1.8399342649222115</v>
      </c>
    </row>
    <row r="346" spans="1:28" hidden="1" x14ac:dyDescent="0.25">
      <c r="A346" s="5">
        <v>341</v>
      </c>
      <c r="B346" s="13" t="s">
        <v>43</v>
      </c>
      <c r="C346" s="5"/>
      <c r="D346" s="5"/>
      <c r="E346">
        <v>3</v>
      </c>
      <c r="F346">
        <v>4</v>
      </c>
      <c r="G346">
        <v>3</v>
      </c>
      <c r="H346" s="11">
        <f>Sample[[#This Row],[C]]/Sample[[#This Row],[D]]</f>
        <v>1.3333333333333333</v>
      </c>
      <c r="I346" s="11">
        <f>Sample[[#This Row],[A]]/Sample[[#This Row],[C]]</f>
        <v>0.75</v>
      </c>
      <c r="J346" s="11">
        <f>Sample[[#This Row],[D]]/Sample[[#This Row],[A]]</f>
        <v>1</v>
      </c>
      <c r="K346" s="11">
        <f>Sample[[#This Row],[A]]/Sample[[#This Row],[D]]</f>
        <v>1</v>
      </c>
      <c r="L346" s="11">
        <f>Sample[[#This Row],[D]]/Sample[[#This Row],[C]]</f>
        <v>0.75</v>
      </c>
      <c r="M346" s="11">
        <f>Sample[[#This Row],[C]]/Sample[[#This Row],[A]]</f>
        <v>1.3333333333333333</v>
      </c>
      <c r="N346">
        <f>IF(Sample[[#This Row],[Ap]]=0,10,LOG(Sample[[#This Row],[Ap]]))</f>
        <v>0.12493873660829993</v>
      </c>
      <c r="O346">
        <f>IF(Sample[[#This Row],[Ei]]=0,10,LOG(Sample[[#This Row],[Ei]]))</f>
        <v>-0.12493873660829995</v>
      </c>
      <c r="P346">
        <f>IF(Sample[[#This Row],[Ii]]=0,10,LOG(Sample[[#This Row],[Ii]]))</f>
        <v>0</v>
      </c>
      <c r="Q346">
        <f>Kx-Sample[[#This Row],[Xp]]</f>
        <v>-0.12493873660829993</v>
      </c>
      <c r="R346">
        <f>Ky-Sample[[#This Row],[Yp]]</f>
        <v>-0.87506126339170009</v>
      </c>
      <c r="S346">
        <f>Kz-Sample[[#This Row],[Zp]]</f>
        <v>1</v>
      </c>
      <c r="T346">
        <f>Sample[[#This Row],[Kpy]]*KSc-Sample[[#This Row],[KPz]]*KSb</f>
        <v>-0.12493873660829991</v>
      </c>
      <c r="U346">
        <f>-1*(Sample[[#This Row],[KPx]]*KSc-Sample[[#This Row],[KPz]]*KSa)</f>
        <v>-0.12493873660829993</v>
      </c>
      <c r="V346">
        <f>(Sample[[#This Row],[KPx]]*$R$2-Sample[[#This Row],[Kpy]]*KSa)</f>
        <v>-0.12493873660829993</v>
      </c>
      <c r="W346">
        <f>Sample[[#This Row],[Kpy]]*KTc-Sample[[#This Row],[KPz]]*KTb</f>
        <v>1.8750612633917001</v>
      </c>
      <c r="X346">
        <f>-1*(Sample[[#This Row],[KPx]]*KTc-Sample[[#This Row],[KPz]]*KTa)</f>
        <v>1.8750612633917001</v>
      </c>
      <c r="Y346">
        <f>(Sample[[#This Row],[KPx]]*KTb-Sample[[#This Row],[Kpy]]*KTa)</f>
        <v>1.8750612633917001</v>
      </c>
      <c r="Z346">
        <f>-Sample[[#This Row],[Xp]]*a+Sample[[#This Row],[Yp]]*b+Sample[[#This Row],[Zp]]*c_</f>
        <v>-0.24987747321659989</v>
      </c>
      <c r="AA346" s="8">
        <f>-IF(Sample[[#This Row],[Column2]]&gt;0,1,-1)*SQRT(Sample[[#This Row],[KPx''i]]^2+Sample[[#This Row],[KPx''j]]^2+Sample[[#This Row],[KPx''k]]^2)/Ksmag/Scale</f>
        <v>0.15301807689915992</v>
      </c>
      <c r="AB346" s="1">
        <f>SQRT(Sample[[#This Row],[Kpy''i]]^2+Sample[[#This Row],[KPy''j]]^2+Sample[[#This Row],[KPy''k]]^2)/KTmag/Scale</f>
        <v>1.3258685344844863</v>
      </c>
    </row>
    <row r="347" spans="1:28" hidden="1" x14ac:dyDescent="0.25">
      <c r="A347" s="5">
        <v>342</v>
      </c>
      <c r="B347" s="13" t="s">
        <v>43</v>
      </c>
      <c r="C347" s="5"/>
      <c r="D347" s="5"/>
      <c r="E347">
        <v>1</v>
      </c>
      <c r="F347">
        <v>3</v>
      </c>
      <c r="G347">
        <v>9</v>
      </c>
      <c r="H347" s="11">
        <f>Sample[[#This Row],[C]]/Sample[[#This Row],[D]]</f>
        <v>3</v>
      </c>
      <c r="I347" s="11">
        <f>Sample[[#This Row],[A]]/Sample[[#This Row],[C]]</f>
        <v>3</v>
      </c>
      <c r="J347" s="11">
        <f>Sample[[#This Row],[D]]/Sample[[#This Row],[A]]</f>
        <v>0.1111111111111111</v>
      </c>
      <c r="K347" s="11">
        <f>Sample[[#This Row],[A]]/Sample[[#This Row],[D]]</f>
        <v>9</v>
      </c>
      <c r="L347" s="11">
        <f>Sample[[#This Row],[D]]/Sample[[#This Row],[C]]</f>
        <v>0.33333333333333331</v>
      </c>
      <c r="M347" s="11">
        <f>Sample[[#This Row],[C]]/Sample[[#This Row],[A]]</f>
        <v>0.33333333333333331</v>
      </c>
      <c r="N347">
        <f>IF(Sample[[#This Row],[Ap]]=0,10,LOG(Sample[[#This Row],[Ap]]))</f>
        <v>0.47712125471966244</v>
      </c>
      <c r="O347">
        <f>IF(Sample[[#This Row],[Ei]]=0,10,LOG(Sample[[#This Row],[Ei]]))</f>
        <v>0.47712125471966244</v>
      </c>
      <c r="P347">
        <f>IF(Sample[[#This Row],[Ii]]=0,10,LOG(Sample[[#This Row],[Ii]]))</f>
        <v>-0.95424250943932487</v>
      </c>
      <c r="Q347">
        <f>Kx-Sample[[#This Row],[Xp]]</f>
        <v>-0.47712125471966244</v>
      </c>
      <c r="R347">
        <f>Ky-Sample[[#This Row],[Yp]]</f>
        <v>-1.4771212547196624</v>
      </c>
      <c r="S347">
        <f>Kz-Sample[[#This Row],[Zp]]</f>
        <v>1.9542425094393248</v>
      </c>
      <c r="T347">
        <f>Sample[[#This Row],[Kpy]]*KSc-Sample[[#This Row],[KPz]]*KSb</f>
        <v>-0.47712125471966238</v>
      </c>
      <c r="U347">
        <f>-1*(Sample[[#This Row],[KPx]]*KSc-Sample[[#This Row],[KPz]]*KSa)</f>
        <v>-0.47712125471966244</v>
      </c>
      <c r="V347">
        <f>(Sample[[#This Row],[KPx]]*$R$2-Sample[[#This Row],[Kpy]]*KSa)</f>
        <v>-0.47712125471966244</v>
      </c>
      <c r="W347">
        <f>Sample[[#This Row],[Kpy]]*KTc-Sample[[#This Row],[KPz]]*KTb</f>
        <v>3.4313637641589869</v>
      </c>
      <c r="X347">
        <f>-1*(Sample[[#This Row],[KPx]]*KTc-Sample[[#This Row],[KPz]]*KTa)</f>
        <v>3.4313637641589869</v>
      </c>
      <c r="Y347">
        <f>(Sample[[#This Row],[KPx]]*KTb-Sample[[#This Row],[Kpy]]*KTa)</f>
        <v>3.4313637641589874</v>
      </c>
      <c r="Z347">
        <f>-Sample[[#This Row],[Xp]]*a+Sample[[#This Row],[Yp]]*b+Sample[[#This Row],[Zp]]*c_</f>
        <v>-0.95424250943932487</v>
      </c>
      <c r="AA347" s="8">
        <f>-IF(Sample[[#This Row],[Column2]]&gt;0,1,-1)*SQRT(Sample[[#This Row],[KPx''i]]^2+Sample[[#This Row],[KPx''j]]^2+Sample[[#This Row],[KPx''k]]^2)/Ksmag/Scale</f>
        <v>0.58435180974982659</v>
      </c>
      <c r="AB347" s="1">
        <f>SQRT(Sample[[#This Row],[Kpy''i]]^2+Sample[[#This Row],[KPy''j]]^2+Sample[[#This Row],[KPy''k]]^2)/KTmag/Scale</f>
        <v>2.426340586354617</v>
      </c>
    </row>
    <row r="348" spans="1:28" hidden="1" x14ac:dyDescent="0.25">
      <c r="A348" s="5">
        <v>343</v>
      </c>
      <c r="B348" s="13" t="s">
        <v>43</v>
      </c>
      <c r="C348" s="5"/>
      <c r="D348" s="5"/>
      <c r="E348">
        <v>9</v>
      </c>
      <c r="F348">
        <v>5</v>
      </c>
      <c r="G348">
        <v>4</v>
      </c>
      <c r="H348" s="11">
        <f>Sample[[#This Row],[C]]/Sample[[#This Row],[D]]</f>
        <v>0.55555555555555558</v>
      </c>
      <c r="I348" s="11">
        <f>Sample[[#This Row],[A]]/Sample[[#This Row],[C]]</f>
        <v>0.8</v>
      </c>
      <c r="J348" s="11">
        <f>Sample[[#This Row],[D]]/Sample[[#This Row],[A]]</f>
        <v>2.25</v>
      </c>
      <c r="K348" s="11">
        <f>Sample[[#This Row],[A]]/Sample[[#This Row],[D]]</f>
        <v>0.44444444444444442</v>
      </c>
      <c r="L348" s="11">
        <f>Sample[[#This Row],[D]]/Sample[[#This Row],[C]]</f>
        <v>1.8</v>
      </c>
      <c r="M348" s="11">
        <f>Sample[[#This Row],[C]]/Sample[[#This Row],[A]]</f>
        <v>1.25</v>
      </c>
      <c r="N348">
        <f>IF(Sample[[#This Row],[Ap]]=0,10,LOG(Sample[[#This Row],[Ap]]))</f>
        <v>-0.25527250510330607</v>
      </c>
      <c r="O348">
        <f>IF(Sample[[#This Row],[Ei]]=0,10,LOG(Sample[[#This Row],[Ei]]))</f>
        <v>-9.6910013008056392E-2</v>
      </c>
      <c r="P348">
        <f>IF(Sample[[#This Row],[Ii]]=0,10,LOG(Sample[[#This Row],[Ii]]))</f>
        <v>0.35218251811136247</v>
      </c>
      <c r="Q348">
        <f>Kx-Sample[[#This Row],[Xp]]</f>
        <v>0.25527250510330607</v>
      </c>
      <c r="R348">
        <f>Ky-Sample[[#This Row],[Yp]]</f>
        <v>-0.90308998699194365</v>
      </c>
      <c r="S348">
        <f>Kz-Sample[[#This Row],[Zp]]</f>
        <v>0.64781748188863753</v>
      </c>
      <c r="T348">
        <f>Sample[[#This Row],[Kpy]]*KSc-Sample[[#This Row],[KPz]]*KSb</f>
        <v>0.25527250510330612</v>
      </c>
      <c r="U348">
        <f>-1*(Sample[[#This Row],[KPx]]*KSc-Sample[[#This Row],[KPz]]*KSa)</f>
        <v>0.25527250510330607</v>
      </c>
      <c r="V348">
        <f>(Sample[[#This Row],[KPx]]*$R$2-Sample[[#This Row],[Kpy]]*KSa)</f>
        <v>0.25527250510330607</v>
      </c>
      <c r="W348">
        <f>Sample[[#This Row],[Kpy]]*KTc-Sample[[#This Row],[KPz]]*KTb</f>
        <v>1.5509074688805811</v>
      </c>
      <c r="X348">
        <f>-1*(Sample[[#This Row],[KPx]]*KTc-Sample[[#This Row],[KPz]]*KTa)</f>
        <v>1.5509074688805811</v>
      </c>
      <c r="Y348">
        <f>(Sample[[#This Row],[KPx]]*KTb-Sample[[#This Row],[Kpy]]*KTa)</f>
        <v>1.5509074688805813</v>
      </c>
      <c r="Z348">
        <f>-Sample[[#This Row],[Xp]]*a+Sample[[#This Row],[Yp]]*b+Sample[[#This Row],[Zp]]*c_</f>
        <v>0.51054501020661214</v>
      </c>
      <c r="AA348" s="8">
        <f>-IF(Sample[[#This Row],[Column2]]&gt;0,1,-1)*SQRT(Sample[[#This Row],[KPx''i]]^2+Sample[[#This Row],[KPx''j]]^2+Sample[[#This Row],[KPx''k]]^2)/Ksmag/Scale</f>
        <v>-0.31264369143255732</v>
      </c>
      <c r="AB348" s="1">
        <f>SQRT(Sample[[#This Row],[Kpy''i]]^2+Sample[[#This Row],[KPy''j]]^2+Sample[[#This Row],[KPy''k]]^2)/KTmag/Scale</f>
        <v>1.0966571882383234</v>
      </c>
    </row>
    <row r="349" spans="1:28" hidden="1" x14ac:dyDescent="0.25">
      <c r="A349" s="5">
        <v>344</v>
      </c>
      <c r="B349" s="13" t="s">
        <v>43</v>
      </c>
      <c r="C349" s="5"/>
      <c r="D349" s="5"/>
      <c r="E349">
        <v>7</v>
      </c>
      <c r="F349">
        <v>3</v>
      </c>
      <c r="G349">
        <v>1</v>
      </c>
      <c r="H349" s="11">
        <f>Sample[[#This Row],[C]]/Sample[[#This Row],[D]]</f>
        <v>0.42857142857142855</v>
      </c>
      <c r="I349" s="11">
        <f>Sample[[#This Row],[A]]/Sample[[#This Row],[C]]</f>
        <v>0.33333333333333331</v>
      </c>
      <c r="J349" s="11">
        <f>Sample[[#This Row],[D]]/Sample[[#This Row],[A]]</f>
        <v>7</v>
      </c>
      <c r="K349" s="11">
        <f>Sample[[#This Row],[A]]/Sample[[#This Row],[D]]</f>
        <v>0.14285714285714285</v>
      </c>
      <c r="L349" s="11">
        <f>Sample[[#This Row],[D]]/Sample[[#This Row],[C]]</f>
        <v>2.3333333333333335</v>
      </c>
      <c r="M349" s="11">
        <f>Sample[[#This Row],[C]]/Sample[[#This Row],[A]]</f>
        <v>3</v>
      </c>
      <c r="N349">
        <f>IF(Sample[[#This Row],[Ap]]=0,10,LOG(Sample[[#This Row],[Ap]]))</f>
        <v>-0.36797678529459443</v>
      </c>
      <c r="O349">
        <f>IF(Sample[[#This Row],[Ei]]=0,10,LOG(Sample[[#This Row],[Ei]]))</f>
        <v>-0.47712125471966244</v>
      </c>
      <c r="P349">
        <f>IF(Sample[[#This Row],[Ii]]=0,10,LOG(Sample[[#This Row],[Ii]]))</f>
        <v>0.84509804001425681</v>
      </c>
      <c r="Q349">
        <f>Kx-Sample[[#This Row],[Xp]]</f>
        <v>0.36797678529459443</v>
      </c>
      <c r="R349">
        <f>Ky-Sample[[#This Row],[Yp]]</f>
        <v>-0.52287874528033762</v>
      </c>
      <c r="S349">
        <f>Kz-Sample[[#This Row],[Zp]]</f>
        <v>0.15490195998574319</v>
      </c>
      <c r="T349">
        <f>Sample[[#This Row],[Kpy]]*KSc-Sample[[#This Row],[KPz]]*KSb</f>
        <v>0.36797678529459443</v>
      </c>
      <c r="U349">
        <f>-1*(Sample[[#This Row],[KPx]]*KSc-Sample[[#This Row],[KPz]]*KSa)</f>
        <v>0.36797678529459443</v>
      </c>
      <c r="V349">
        <f>(Sample[[#This Row],[KPx]]*$R$2-Sample[[#This Row],[Kpy]]*KSa)</f>
        <v>0.36797678529459443</v>
      </c>
      <c r="W349">
        <f>Sample[[#This Row],[Kpy]]*KTc-Sample[[#This Row],[KPz]]*KTb</f>
        <v>0.67778070526608081</v>
      </c>
      <c r="X349">
        <f>-1*(Sample[[#This Row],[KPx]]*KTc-Sample[[#This Row],[KPz]]*KTa)</f>
        <v>0.67778070526608081</v>
      </c>
      <c r="Y349">
        <f>(Sample[[#This Row],[KPx]]*KTb-Sample[[#This Row],[Kpy]]*KTa)</f>
        <v>0.67778070526608081</v>
      </c>
      <c r="Z349">
        <f>-Sample[[#This Row],[Xp]]*a+Sample[[#This Row],[Yp]]*b+Sample[[#This Row],[Zp]]*c_</f>
        <v>0.73595357058918875</v>
      </c>
      <c r="AA349" s="8">
        <f>-IF(Sample[[#This Row],[Column2]]&gt;0,1,-1)*SQRT(Sample[[#This Row],[KPx''i]]^2+Sample[[#This Row],[KPx''j]]^2+Sample[[#This Row],[KPx''k]]^2)/Ksmag/Scale</f>
        <v>-0.45067768058071839</v>
      </c>
      <c r="AB349" s="1">
        <f>SQRT(Sample[[#This Row],[Kpy''i]]^2+Sample[[#This Row],[KPy''j]]^2+Sample[[#This Row],[KPy''k]]^2)/KTmag/Scale</f>
        <v>0.4792633328510465</v>
      </c>
    </row>
    <row r="350" spans="1:28" hidden="1" x14ac:dyDescent="0.25">
      <c r="A350" s="5">
        <v>345</v>
      </c>
      <c r="B350" s="13" t="s">
        <v>43</v>
      </c>
      <c r="C350" s="5"/>
      <c r="D350" s="5"/>
      <c r="E350">
        <v>5</v>
      </c>
      <c r="F350">
        <v>6</v>
      </c>
      <c r="G350">
        <v>7</v>
      </c>
      <c r="H350" s="11">
        <f>Sample[[#This Row],[C]]/Sample[[#This Row],[D]]</f>
        <v>1.2</v>
      </c>
      <c r="I350" s="11">
        <f>Sample[[#This Row],[A]]/Sample[[#This Row],[C]]</f>
        <v>1.1666666666666667</v>
      </c>
      <c r="J350" s="11">
        <f>Sample[[#This Row],[D]]/Sample[[#This Row],[A]]</f>
        <v>0.7142857142857143</v>
      </c>
      <c r="K350" s="11">
        <f>Sample[[#This Row],[A]]/Sample[[#This Row],[D]]</f>
        <v>1.4</v>
      </c>
      <c r="L350" s="11">
        <f>Sample[[#This Row],[D]]/Sample[[#This Row],[C]]</f>
        <v>0.83333333333333337</v>
      </c>
      <c r="M350" s="11">
        <f>Sample[[#This Row],[C]]/Sample[[#This Row],[A]]</f>
        <v>0.8571428571428571</v>
      </c>
      <c r="N350">
        <f>IF(Sample[[#This Row],[Ap]]=0,10,LOG(Sample[[#This Row],[Ap]]))</f>
        <v>7.9181246047624818E-2</v>
      </c>
      <c r="O350">
        <f>IF(Sample[[#This Row],[Ei]]=0,10,LOG(Sample[[#This Row],[Ei]]))</f>
        <v>6.6946789630613221E-2</v>
      </c>
      <c r="P350">
        <f>IF(Sample[[#This Row],[Ii]]=0,10,LOG(Sample[[#This Row],[Ii]]))</f>
        <v>-0.14612803567823801</v>
      </c>
      <c r="Q350">
        <f>Kx-Sample[[#This Row],[Xp]]</f>
        <v>-7.9181246047624818E-2</v>
      </c>
      <c r="R350">
        <f>Ky-Sample[[#This Row],[Yp]]</f>
        <v>-1.0669467896306133</v>
      </c>
      <c r="S350">
        <f>Kz-Sample[[#This Row],[Zp]]</f>
        <v>1.146128035678238</v>
      </c>
      <c r="T350">
        <f>Sample[[#This Row],[Kpy]]*KSc-Sample[[#This Row],[KPz]]*KSb</f>
        <v>-7.9181246047624665E-2</v>
      </c>
      <c r="U350">
        <f>-1*(Sample[[#This Row],[KPx]]*KSc-Sample[[#This Row],[KPz]]*KSa)</f>
        <v>-7.9181246047624818E-2</v>
      </c>
      <c r="V350">
        <f>(Sample[[#This Row],[KPx]]*$R$2-Sample[[#This Row],[Kpy]]*KSa)</f>
        <v>-7.9181246047624818E-2</v>
      </c>
      <c r="W350">
        <f>Sample[[#This Row],[Kpy]]*KTc-Sample[[#This Row],[KPz]]*KTb</f>
        <v>2.2130748253088512</v>
      </c>
      <c r="X350">
        <f>-1*(Sample[[#This Row],[KPx]]*KTc-Sample[[#This Row],[KPz]]*KTa)</f>
        <v>2.2130748253088512</v>
      </c>
      <c r="Y350">
        <f>(Sample[[#This Row],[KPx]]*KTb-Sample[[#This Row],[Kpy]]*KTa)</f>
        <v>2.2130748253088512</v>
      </c>
      <c r="Z350">
        <f>-Sample[[#This Row],[Xp]]*a+Sample[[#This Row],[Yp]]*b+Sample[[#This Row],[Zp]]*c_</f>
        <v>-0.15836249209524958</v>
      </c>
      <c r="AA350" s="8">
        <f>-IF(Sample[[#This Row],[Column2]]&gt;0,1,-1)*SQRT(Sample[[#This Row],[KPx''i]]^2+Sample[[#This Row],[KPx''j]]^2+Sample[[#This Row],[KPx''k]]^2)/Ksmag/Scale</f>
        <v>9.697682500722396E-2</v>
      </c>
      <c r="AB350" s="1">
        <f>SQRT(Sample[[#This Row],[Kpy''i]]^2+Sample[[#This Row],[KPy''j]]^2+Sample[[#This Row],[KPy''k]]^2)/KTmag/Scale</f>
        <v>1.5648802162491229</v>
      </c>
    </row>
    <row r="351" spans="1:28" hidden="1" x14ac:dyDescent="0.25">
      <c r="A351" s="5">
        <v>346</v>
      </c>
      <c r="B351" s="13" t="s">
        <v>43</v>
      </c>
      <c r="C351" s="5"/>
      <c r="D351" s="5"/>
      <c r="E351">
        <v>5</v>
      </c>
      <c r="F351">
        <v>7</v>
      </c>
      <c r="G351">
        <v>5</v>
      </c>
      <c r="H351" s="11">
        <f>Sample[[#This Row],[C]]/Sample[[#This Row],[D]]</f>
        <v>1.4</v>
      </c>
      <c r="I351" s="11">
        <f>Sample[[#This Row],[A]]/Sample[[#This Row],[C]]</f>
        <v>0.7142857142857143</v>
      </c>
      <c r="J351" s="11">
        <f>Sample[[#This Row],[D]]/Sample[[#This Row],[A]]</f>
        <v>1</v>
      </c>
      <c r="K351" s="11">
        <f>Sample[[#This Row],[A]]/Sample[[#This Row],[D]]</f>
        <v>1</v>
      </c>
      <c r="L351" s="11">
        <f>Sample[[#This Row],[D]]/Sample[[#This Row],[C]]</f>
        <v>0.7142857142857143</v>
      </c>
      <c r="M351" s="11">
        <f>Sample[[#This Row],[C]]/Sample[[#This Row],[A]]</f>
        <v>1.4</v>
      </c>
      <c r="N351">
        <f>IF(Sample[[#This Row],[Ap]]=0,10,LOG(Sample[[#This Row],[Ap]]))</f>
        <v>0.14612803567823801</v>
      </c>
      <c r="O351">
        <f>IF(Sample[[#This Row],[Ei]]=0,10,LOG(Sample[[#This Row],[Ei]]))</f>
        <v>-0.14612803567823801</v>
      </c>
      <c r="P351">
        <f>IF(Sample[[#This Row],[Ii]]=0,10,LOG(Sample[[#This Row],[Ii]]))</f>
        <v>0</v>
      </c>
      <c r="Q351">
        <f>Kx-Sample[[#This Row],[Xp]]</f>
        <v>-0.14612803567823801</v>
      </c>
      <c r="R351">
        <f>Ky-Sample[[#This Row],[Yp]]</f>
        <v>-0.85387196432176204</v>
      </c>
      <c r="S351">
        <f>Kz-Sample[[#This Row],[Zp]]</f>
        <v>1</v>
      </c>
      <c r="T351">
        <f>Sample[[#This Row],[Kpy]]*KSc-Sample[[#This Row],[KPz]]*KSb</f>
        <v>-0.14612803567823796</v>
      </c>
      <c r="U351">
        <f>-1*(Sample[[#This Row],[KPx]]*KSc-Sample[[#This Row],[KPz]]*KSa)</f>
        <v>-0.14612803567823801</v>
      </c>
      <c r="V351">
        <f>(Sample[[#This Row],[KPx]]*$R$2-Sample[[#This Row],[Kpy]]*KSa)</f>
        <v>-0.14612803567823801</v>
      </c>
      <c r="W351">
        <f>Sample[[#This Row],[Kpy]]*KTc-Sample[[#This Row],[KPz]]*KTb</f>
        <v>1.853871964321762</v>
      </c>
      <c r="X351">
        <f>-1*(Sample[[#This Row],[KPx]]*KTc-Sample[[#This Row],[KPz]]*KTa)</f>
        <v>1.853871964321762</v>
      </c>
      <c r="Y351">
        <f>(Sample[[#This Row],[KPx]]*KTb-Sample[[#This Row],[Kpy]]*KTa)</f>
        <v>1.853871964321762</v>
      </c>
      <c r="Z351">
        <f>-Sample[[#This Row],[Xp]]*a+Sample[[#This Row],[Yp]]*b+Sample[[#This Row],[Zp]]*c_</f>
        <v>-0.29225607135647602</v>
      </c>
      <c r="AA351" s="8">
        <f>-IF(Sample[[#This Row],[Column2]]&gt;0,1,-1)*SQRT(Sample[[#This Row],[KPx''i]]^2+Sample[[#This Row],[KPx''j]]^2+Sample[[#This Row],[KPx''k]]^2)/Ksmag/Scale</f>
        <v>0.17896956226344909</v>
      </c>
      <c r="AB351" s="1">
        <f>SQRT(Sample[[#This Row],[Kpy''i]]^2+Sample[[#This Row],[KPy''j]]^2+Sample[[#This Row],[KPy''k]]^2)/KTmag/Scale</f>
        <v>1.3108854374235435</v>
      </c>
    </row>
    <row r="352" spans="1:28" hidden="1" x14ac:dyDescent="0.25">
      <c r="A352" s="5">
        <v>347</v>
      </c>
      <c r="B352" s="13" t="s">
        <v>43</v>
      </c>
      <c r="C352" s="5"/>
      <c r="D352" s="5"/>
      <c r="E352">
        <v>8</v>
      </c>
      <c r="F352">
        <v>9</v>
      </c>
      <c r="G352">
        <v>1</v>
      </c>
      <c r="H352" s="11">
        <f>Sample[[#This Row],[C]]/Sample[[#This Row],[D]]</f>
        <v>1.125</v>
      </c>
      <c r="I352" s="11">
        <f>Sample[[#This Row],[A]]/Sample[[#This Row],[C]]</f>
        <v>0.1111111111111111</v>
      </c>
      <c r="J352" s="11">
        <f>Sample[[#This Row],[D]]/Sample[[#This Row],[A]]</f>
        <v>8</v>
      </c>
      <c r="K352" s="11">
        <f>Sample[[#This Row],[A]]/Sample[[#This Row],[D]]</f>
        <v>0.125</v>
      </c>
      <c r="L352" s="11">
        <f>Sample[[#This Row],[D]]/Sample[[#This Row],[C]]</f>
        <v>0.88888888888888884</v>
      </c>
      <c r="M352" s="11">
        <f>Sample[[#This Row],[C]]/Sample[[#This Row],[A]]</f>
        <v>9</v>
      </c>
      <c r="N352">
        <f>IF(Sample[[#This Row],[Ap]]=0,10,LOG(Sample[[#This Row],[Ap]]))</f>
        <v>5.1152522447381291E-2</v>
      </c>
      <c r="O352">
        <f>IF(Sample[[#This Row],[Ei]]=0,10,LOG(Sample[[#This Row],[Ei]]))</f>
        <v>-0.95424250943932487</v>
      </c>
      <c r="P352">
        <f>IF(Sample[[#This Row],[Ii]]=0,10,LOG(Sample[[#This Row],[Ii]]))</f>
        <v>0.90308998699194354</v>
      </c>
      <c r="Q352">
        <f>Kx-Sample[[#This Row],[Xp]]</f>
        <v>-5.1152522447381291E-2</v>
      </c>
      <c r="R352">
        <f>Ky-Sample[[#This Row],[Yp]]</f>
        <v>-4.5757490560675129E-2</v>
      </c>
      <c r="S352">
        <f>Kz-Sample[[#This Row],[Zp]]</f>
        <v>9.6910013008056461E-2</v>
      </c>
      <c r="T352">
        <f>Sample[[#This Row],[Kpy]]*KSc-Sample[[#This Row],[KPz]]*KSb</f>
        <v>-5.1152522447381332E-2</v>
      </c>
      <c r="U352">
        <f>-1*(Sample[[#This Row],[KPx]]*KSc-Sample[[#This Row],[KPz]]*KSa)</f>
        <v>-5.1152522447381291E-2</v>
      </c>
      <c r="V352">
        <f>(Sample[[#This Row],[KPx]]*$R$2-Sample[[#This Row],[Kpy]]*KSa)</f>
        <v>-5.1152522447381291E-2</v>
      </c>
      <c r="W352">
        <f>Sample[[#This Row],[Kpy]]*KTc-Sample[[#This Row],[KPz]]*KTb</f>
        <v>0.14266750356873159</v>
      </c>
      <c r="X352">
        <f>-1*(Sample[[#This Row],[KPx]]*KTc-Sample[[#This Row],[KPz]]*KTa)</f>
        <v>0.14266750356873165</v>
      </c>
      <c r="Y352">
        <f>(Sample[[#This Row],[KPx]]*KTb-Sample[[#This Row],[Kpy]]*KTa)</f>
        <v>0.14266750356873154</v>
      </c>
      <c r="Z352">
        <f>-Sample[[#This Row],[Xp]]*a+Sample[[#This Row],[Yp]]*b+Sample[[#This Row],[Zp]]*c_</f>
        <v>-0.10230504489476266</v>
      </c>
      <c r="AA352" s="8">
        <f>-IF(Sample[[#This Row],[Column2]]&gt;0,1,-1)*SQRT(Sample[[#This Row],[KPx''i]]^2+Sample[[#This Row],[KPx''j]]^2+Sample[[#This Row],[KPx''k]]^2)/Ksmag/Scale</f>
        <v>6.2648789526173393E-2</v>
      </c>
      <c r="AB352" s="1">
        <f>SQRT(Sample[[#This Row],[Kpy''i]]^2+Sample[[#This Row],[KPy''j]]^2+Sample[[#This Row],[KPy''k]]^2)/KTmag/Scale</f>
        <v>0.10088115922840607</v>
      </c>
    </row>
    <row r="353" spans="1:28" hidden="1" x14ac:dyDescent="0.25">
      <c r="A353" s="5">
        <v>348</v>
      </c>
      <c r="B353" s="13" t="s">
        <v>43</v>
      </c>
      <c r="C353" s="5"/>
      <c r="D353" s="5"/>
      <c r="E353">
        <v>2</v>
      </c>
      <c r="F353">
        <v>2</v>
      </c>
      <c r="G353">
        <v>8</v>
      </c>
      <c r="H353" s="11">
        <f>Sample[[#This Row],[C]]/Sample[[#This Row],[D]]</f>
        <v>1</v>
      </c>
      <c r="I353" s="11">
        <f>Sample[[#This Row],[A]]/Sample[[#This Row],[C]]</f>
        <v>4</v>
      </c>
      <c r="J353" s="11">
        <f>Sample[[#This Row],[D]]/Sample[[#This Row],[A]]</f>
        <v>0.25</v>
      </c>
      <c r="K353" s="11">
        <f>Sample[[#This Row],[A]]/Sample[[#This Row],[D]]</f>
        <v>4</v>
      </c>
      <c r="L353" s="11">
        <f>Sample[[#This Row],[D]]/Sample[[#This Row],[C]]</f>
        <v>1</v>
      </c>
      <c r="M353" s="11">
        <f>Sample[[#This Row],[C]]/Sample[[#This Row],[A]]</f>
        <v>0.25</v>
      </c>
      <c r="N353">
        <f>IF(Sample[[#This Row],[Ap]]=0,10,LOG(Sample[[#This Row],[Ap]]))</f>
        <v>0</v>
      </c>
      <c r="O353">
        <f>IF(Sample[[#This Row],[Ei]]=0,10,LOG(Sample[[#This Row],[Ei]]))</f>
        <v>0.6020599913279624</v>
      </c>
      <c r="P353">
        <f>IF(Sample[[#This Row],[Ii]]=0,10,LOG(Sample[[#This Row],[Ii]]))</f>
        <v>-0.6020599913279624</v>
      </c>
      <c r="Q353">
        <f>Kx-Sample[[#This Row],[Xp]]</f>
        <v>0</v>
      </c>
      <c r="R353">
        <f>Ky-Sample[[#This Row],[Yp]]</f>
        <v>-1.6020599913279625</v>
      </c>
      <c r="S353">
        <f>Kz-Sample[[#This Row],[Zp]]</f>
        <v>1.6020599913279625</v>
      </c>
      <c r="T353">
        <f>Sample[[#This Row],[Kpy]]*KSc-Sample[[#This Row],[KPz]]*KSb</f>
        <v>0</v>
      </c>
      <c r="U353">
        <f>-1*(Sample[[#This Row],[KPx]]*KSc-Sample[[#This Row],[KPz]]*KSa)</f>
        <v>0</v>
      </c>
      <c r="V353">
        <f>(Sample[[#This Row],[KPx]]*$R$2-Sample[[#This Row],[Kpy]]*KSa)</f>
        <v>0</v>
      </c>
      <c r="W353">
        <f>Sample[[#This Row],[Kpy]]*KTc-Sample[[#This Row],[KPz]]*KTb</f>
        <v>3.204119982655925</v>
      </c>
      <c r="X353">
        <f>-1*(Sample[[#This Row],[KPx]]*KTc-Sample[[#This Row],[KPz]]*KTa)</f>
        <v>3.204119982655925</v>
      </c>
      <c r="Y353">
        <f>(Sample[[#This Row],[KPx]]*KTb-Sample[[#This Row],[Kpy]]*KTa)</f>
        <v>3.204119982655925</v>
      </c>
      <c r="Z353">
        <f>-Sample[[#This Row],[Xp]]*a+Sample[[#This Row],[Yp]]*b+Sample[[#This Row],[Zp]]*c_</f>
        <v>0</v>
      </c>
      <c r="AA353" s="8">
        <f>-IF(Sample[[#This Row],[Column2]]&gt;0,1,-1)*SQRT(Sample[[#This Row],[KPx''i]]^2+Sample[[#This Row],[KPx''j]]^2+Sample[[#This Row],[KPx''k]]^2)/Ksmag/Scale</f>
        <v>0</v>
      </c>
      <c r="AB353" s="1">
        <f>SQRT(Sample[[#This Row],[Kpy''i]]^2+Sample[[#This Row],[KPy''j]]^2+Sample[[#This Row],[KPy''k]]^2)/KTmag/Scale</f>
        <v>2.2656549674713276</v>
      </c>
    </row>
    <row r="354" spans="1:28" x14ac:dyDescent="0.25">
      <c r="A354" s="5">
        <v>349</v>
      </c>
      <c r="B354" s="13" t="s">
        <v>43</v>
      </c>
      <c r="C354" s="5"/>
      <c r="D354" s="5"/>
      <c r="E354">
        <v>9</v>
      </c>
      <c r="F354">
        <v>6</v>
      </c>
      <c r="G354">
        <v>10</v>
      </c>
      <c r="H354" s="11">
        <f>Sample[[#This Row],[C]]/Sample[[#This Row],[D]]</f>
        <v>0.66666666666666663</v>
      </c>
      <c r="I354" s="11">
        <f>Sample[[#This Row],[A]]/Sample[[#This Row],[C]]</f>
        <v>1.6666666666666667</v>
      </c>
      <c r="J354" s="11">
        <f>Sample[[#This Row],[D]]/Sample[[#This Row],[A]]</f>
        <v>0.9</v>
      </c>
      <c r="K354" s="11">
        <f>Sample[[#This Row],[A]]/Sample[[#This Row],[D]]</f>
        <v>1.1111111111111112</v>
      </c>
      <c r="L354" s="11">
        <f>Sample[[#This Row],[D]]/Sample[[#This Row],[C]]</f>
        <v>1.5</v>
      </c>
      <c r="M354" s="11">
        <f>Sample[[#This Row],[C]]/Sample[[#This Row],[A]]</f>
        <v>0.6</v>
      </c>
      <c r="N354">
        <f>IF(Sample[[#This Row],[Ap]]=0,10,LOG(Sample[[#This Row],[Ap]]))</f>
        <v>-0.17609125905568127</v>
      </c>
      <c r="O354">
        <f>IF(Sample[[#This Row],[Ei]]=0,10,LOG(Sample[[#This Row],[Ei]]))</f>
        <v>0.22184874961635639</v>
      </c>
      <c r="P354">
        <f>IF(Sample[[#This Row],[Ii]]=0,10,LOG(Sample[[#This Row],[Ii]]))</f>
        <v>-4.5757490560675115E-2</v>
      </c>
      <c r="Q354">
        <f>Kx-Sample[[#This Row],[Xp]]</f>
        <v>0.17609125905568127</v>
      </c>
      <c r="R354">
        <f>Ky-Sample[[#This Row],[Yp]]</f>
        <v>-1.2218487496163564</v>
      </c>
      <c r="S354">
        <f>Kz-Sample[[#This Row],[Zp]]</f>
        <v>1.045757490560675</v>
      </c>
      <c r="T354">
        <f>Sample[[#This Row],[Kpy]]*KSc-Sample[[#This Row],[KPz]]*KSb</f>
        <v>0.17609125905568135</v>
      </c>
      <c r="U354">
        <f>-1*(Sample[[#This Row],[KPx]]*KSc-Sample[[#This Row],[KPz]]*KSa)</f>
        <v>0.17609125905568127</v>
      </c>
      <c r="V354">
        <f>(Sample[[#This Row],[KPx]]*$R$2-Sample[[#This Row],[Kpy]]*KSa)</f>
        <v>0.17609125905568127</v>
      </c>
      <c r="W354">
        <f>Sample[[#This Row],[Kpy]]*KTc-Sample[[#This Row],[KPz]]*KTb</f>
        <v>2.2676062401770314</v>
      </c>
      <c r="X354">
        <f>-1*(Sample[[#This Row],[KPx]]*KTc-Sample[[#This Row],[KPz]]*KTa)</f>
        <v>2.2676062401770314</v>
      </c>
      <c r="Y354">
        <f>(Sample[[#This Row],[KPx]]*KTb-Sample[[#This Row],[Kpy]]*KTa)</f>
        <v>2.2676062401770314</v>
      </c>
      <c r="Z354">
        <f>-Sample[[#This Row],[Xp]]*a+Sample[[#This Row],[Yp]]*b+Sample[[#This Row],[Zp]]*c_</f>
        <v>0.35218251811136259</v>
      </c>
      <c r="AA354" s="8">
        <f>-IF(Sample[[#This Row],[Column2]]&gt;0,1,-1)*SQRT(Sample[[#This Row],[KPx''i]]^2+Sample[[#This Row],[KPx''j]]^2+Sample[[#This Row],[KPx''k]]^2)/Ksmag/Scale</f>
        <v>-0.21566686642533336</v>
      </c>
      <c r="AB354" s="1">
        <f>SQRT(Sample[[#This Row],[Kpy''i]]^2+Sample[[#This Row],[KPy''j]]^2+Sample[[#This Row],[KPy''k]]^2)/KTmag/Scale</f>
        <v>1.60343974949011</v>
      </c>
    </row>
    <row r="355" spans="1:28" hidden="1" x14ac:dyDescent="0.25">
      <c r="A355" s="5">
        <v>350</v>
      </c>
      <c r="B355" s="13" t="s">
        <v>43</v>
      </c>
      <c r="C355" s="5"/>
      <c r="D355" s="5"/>
      <c r="E355">
        <v>8</v>
      </c>
      <c r="F355">
        <v>9</v>
      </c>
      <c r="G355">
        <v>1</v>
      </c>
      <c r="H355" s="11">
        <f>Sample[[#This Row],[C]]/Sample[[#This Row],[D]]</f>
        <v>1.125</v>
      </c>
      <c r="I355" s="11">
        <f>Sample[[#This Row],[A]]/Sample[[#This Row],[C]]</f>
        <v>0.1111111111111111</v>
      </c>
      <c r="J355" s="11">
        <f>Sample[[#This Row],[D]]/Sample[[#This Row],[A]]</f>
        <v>8</v>
      </c>
      <c r="K355" s="11">
        <f>Sample[[#This Row],[A]]/Sample[[#This Row],[D]]</f>
        <v>0.125</v>
      </c>
      <c r="L355" s="11">
        <f>Sample[[#This Row],[D]]/Sample[[#This Row],[C]]</f>
        <v>0.88888888888888884</v>
      </c>
      <c r="M355" s="11">
        <f>Sample[[#This Row],[C]]/Sample[[#This Row],[A]]</f>
        <v>9</v>
      </c>
      <c r="N355">
        <f>IF(Sample[[#This Row],[Ap]]=0,10,LOG(Sample[[#This Row],[Ap]]))</f>
        <v>5.1152522447381291E-2</v>
      </c>
      <c r="O355">
        <f>IF(Sample[[#This Row],[Ei]]=0,10,LOG(Sample[[#This Row],[Ei]]))</f>
        <v>-0.95424250943932487</v>
      </c>
      <c r="P355">
        <f>IF(Sample[[#This Row],[Ii]]=0,10,LOG(Sample[[#This Row],[Ii]]))</f>
        <v>0.90308998699194354</v>
      </c>
      <c r="Q355">
        <f>Kx-Sample[[#This Row],[Xp]]</f>
        <v>-5.1152522447381291E-2</v>
      </c>
      <c r="R355">
        <f>Ky-Sample[[#This Row],[Yp]]</f>
        <v>-4.5757490560675129E-2</v>
      </c>
      <c r="S355">
        <f>Kz-Sample[[#This Row],[Zp]]</f>
        <v>9.6910013008056461E-2</v>
      </c>
      <c r="T355">
        <f>Sample[[#This Row],[Kpy]]*KSc-Sample[[#This Row],[KPz]]*KSb</f>
        <v>-5.1152522447381332E-2</v>
      </c>
      <c r="U355">
        <f>-1*(Sample[[#This Row],[KPx]]*KSc-Sample[[#This Row],[KPz]]*KSa)</f>
        <v>-5.1152522447381291E-2</v>
      </c>
      <c r="V355">
        <f>(Sample[[#This Row],[KPx]]*$R$2-Sample[[#This Row],[Kpy]]*KSa)</f>
        <v>-5.1152522447381291E-2</v>
      </c>
      <c r="W355">
        <f>Sample[[#This Row],[Kpy]]*KTc-Sample[[#This Row],[KPz]]*KTb</f>
        <v>0.14266750356873159</v>
      </c>
      <c r="X355">
        <f>-1*(Sample[[#This Row],[KPx]]*KTc-Sample[[#This Row],[KPz]]*KTa)</f>
        <v>0.14266750356873165</v>
      </c>
      <c r="Y355">
        <f>(Sample[[#This Row],[KPx]]*KTb-Sample[[#This Row],[Kpy]]*KTa)</f>
        <v>0.14266750356873154</v>
      </c>
      <c r="Z355">
        <f>-Sample[[#This Row],[Xp]]*a+Sample[[#This Row],[Yp]]*b+Sample[[#This Row],[Zp]]*c_</f>
        <v>-0.10230504489476266</v>
      </c>
      <c r="AA355" s="8">
        <f>-IF(Sample[[#This Row],[Column2]]&gt;0,1,-1)*SQRT(Sample[[#This Row],[KPx''i]]^2+Sample[[#This Row],[KPx''j]]^2+Sample[[#This Row],[KPx''k]]^2)/Ksmag/Scale</f>
        <v>6.2648789526173393E-2</v>
      </c>
      <c r="AB355" s="1">
        <f>SQRT(Sample[[#This Row],[Kpy''i]]^2+Sample[[#This Row],[KPy''j]]^2+Sample[[#This Row],[KPy''k]]^2)/KTmag/Scale</f>
        <v>0.10088115922840607</v>
      </c>
    </row>
    <row r="356" spans="1:28" hidden="1" x14ac:dyDescent="0.25">
      <c r="A356" s="5">
        <v>351</v>
      </c>
      <c r="B356" s="13" t="s">
        <v>43</v>
      </c>
      <c r="C356" s="5"/>
      <c r="D356" s="5"/>
      <c r="E356">
        <v>4</v>
      </c>
      <c r="F356">
        <v>10</v>
      </c>
      <c r="G356">
        <v>5</v>
      </c>
      <c r="H356" s="11">
        <f>Sample[[#This Row],[C]]/Sample[[#This Row],[D]]</f>
        <v>2.5</v>
      </c>
      <c r="I356" s="11">
        <f>Sample[[#This Row],[A]]/Sample[[#This Row],[C]]</f>
        <v>0.5</v>
      </c>
      <c r="J356" s="11">
        <f>Sample[[#This Row],[D]]/Sample[[#This Row],[A]]</f>
        <v>0.8</v>
      </c>
      <c r="K356" s="11">
        <f>Sample[[#This Row],[A]]/Sample[[#This Row],[D]]</f>
        <v>1.25</v>
      </c>
      <c r="L356" s="11">
        <f>Sample[[#This Row],[D]]/Sample[[#This Row],[C]]</f>
        <v>0.4</v>
      </c>
      <c r="M356" s="11">
        <f>Sample[[#This Row],[C]]/Sample[[#This Row],[A]]</f>
        <v>2</v>
      </c>
      <c r="N356">
        <f>IF(Sample[[#This Row],[Ap]]=0,10,LOG(Sample[[#This Row],[Ap]]))</f>
        <v>0.3979400086720376</v>
      </c>
      <c r="O356">
        <f>IF(Sample[[#This Row],[Ei]]=0,10,LOG(Sample[[#This Row],[Ei]]))</f>
        <v>-0.3010299956639812</v>
      </c>
      <c r="P356">
        <f>IF(Sample[[#This Row],[Ii]]=0,10,LOG(Sample[[#This Row],[Ii]]))</f>
        <v>-9.6910013008056392E-2</v>
      </c>
      <c r="Q356">
        <f>Kx-Sample[[#This Row],[Xp]]</f>
        <v>-0.3979400086720376</v>
      </c>
      <c r="R356">
        <f>Ky-Sample[[#This Row],[Yp]]</f>
        <v>-0.69897000433601875</v>
      </c>
      <c r="S356">
        <f>Kz-Sample[[#This Row],[Zp]]</f>
        <v>1.0969100130080565</v>
      </c>
      <c r="T356">
        <f>Sample[[#This Row],[Kpy]]*KSc-Sample[[#This Row],[KPz]]*KSb</f>
        <v>-0.39794000867203771</v>
      </c>
      <c r="U356">
        <f>-1*(Sample[[#This Row],[KPx]]*KSc-Sample[[#This Row],[KPz]]*KSa)</f>
        <v>-0.3979400086720376</v>
      </c>
      <c r="V356">
        <f>(Sample[[#This Row],[KPx]]*$R$2-Sample[[#This Row],[Kpy]]*KSa)</f>
        <v>-0.3979400086720376</v>
      </c>
      <c r="W356">
        <f>Sample[[#This Row],[Kpy]]*KTc-Sample[[#This Row],[KPz]]*KTb</f>
        <v>1.7958800173440752</v>
      </c>
      <c r="X356">
        <f>-1*(Sample[[#This Row],[KPx]]*KTc-Sample[[#This Row],[KPz]]*KTa)</f>
        <v>1.7958800173440754</v>
      </c>
      <c r="Y356">
        <f>(Sample[[#This Row],[KPx]]*KTb-Sample[[#This Row],[Kpy]]*KTa)</f>
        <v>1.795880017344075</v>
      </c>
      <c r="Z356">
        <f>-Sample[[#This Row],[Xp]]*a+Sample[[#This Row],[Yp]]*b+Sample[[#This Row],[Zp]]*c_</f>
        <v>-0.79588001734407521</v>
      </c>
      <c r="AA356" s="8">
        <f>-IF(Sample[[#This Row],[Column2]]&gt;0,1,-1)*SQRT(Sample[[#This Row],[KPx''i]]^2+Sample[[#This Row],[KPx''j]]^2+Sample[[#This Row],[KPx''k]]^2)/Ksmag/Scale</f>
        <v>0.48737498474260249</v>
      </c>
      <c r="AB356" s="1">
        <f>SQRT(Sample[[#This Row],[Kpy''i]]^2+Sample[[#This Row],[KPy''j]]^2+Sample[[#This Row],[KPy''k]]^2)/KTmag/Scale</f>
        <v>1.2698789384614104</v>
      </c>
    </row>
    <row r="357" spans="1:28" hidden="1" x14ac:dyDescent="0.25">
      <c r="A357" s="5">
        <v>352</v>
      </c>
      <c r="B357" s="13" t="s">
        <v>43</v>
      </c>
      <c r="C357" s="5"/>
      <c r="D357" s="5"/>
      <c r="E357">
        <v>6</v>
      </c>
      <c r="F357">
        <v>5</v>
      </c>
      <c r="G357">
        <v>10</v>
      </c>
      <c r="H357" s="11">
        <f>Sample[[#This Row],[C]]/Sample[[#This Row],[D]]</f>
        <v>0.83333333333333337</v>
      </c>
      <c r="I357" s="11">
        <f>Sample[[#This Row],[A]]/Sample[[#This Row],[C]]</f>
        <v>2</v>
      </c>
      <c r="J357" s="11">
        <f>Sample[[#This Row],[D]]/Sample[[#This Row],[A]]</f>
        <v>0.6</v>
      </c>
      <c r="K357" s="11">
        <f>Sample[[#This Row],[A]]/Sample[[#This Row],[D]]</f>
        <v>1.6666666666666667</v>
      </c>
      <c r="L357" s="11">
        <f>Sample[[#This Row],[D]]/Sample[[#This Row],[C]]</f>
        <v>1.2</v>
      </c>
      <c r="M357" s="11">
        <f>Sample[[#This Row],[C]]/Sample[[#This Row],[A]]</f>
        <v>0.5</v>
      </c>
      <c r="N357">
        <f>IF(Sample[[#This Row],[Ap]]=0,10,LOG(Sample[[#This Row],[Ap]]))</f>
        <v>-7.9181246047624804E-2</v>
      </c>
      <c r="O357">
        <f>IF(Sample[[#This Row],[Ei]]=0,10,LOG(Sample[[#This Row],[Ei]]))</f>
        <v>0.3010299956639812</v>
      </c>
      <c r="P357">
        <f>IF(Sample[[#This Row],[Ii]]=0,10,LOG(Sample[[#This Row],[Ii]]))</f>
        <v>-0.22184874961635639</v>
      </c>
      <c r="Q357">
        <f>Kx-Sample[[#This Row],[Xp]]</f>
        <v>7.9181246047624804E-2</v>
      </c>
      <c r="R357">
        <f>Ky-Sample[[#This Row],[Yp]]</f>
        <v>-1.3010299956639813</v>
      </c>
      <c r="S357">
        <f>Kz-Sample[[#This Row],[Zp]]</f>
        <v>1.2218487496163564</v>
      </c>
      <c r="T357">
        <f>Sample[[#This Row],[Kpy]]*KSc-Sample[[#This Row],[KPz]]*KSb</f>
        <v>7.9181246047624887E-2</v>
      </c>
      <c r="U357">
        <f>-1*(Sample[[#This Row],[KPx]]*KSc-Sample[[#This Row],[KPz]]*KSa)</f>
        <v>7.9181246047624804E-2</v>
      </c>
      <c r="V357">
        <f>(Sample[[#This Row],[KPx]]*$R$2-Sample[[#This Row],[Kpy]]*KSa)</f>
        <v>7.9181246047624804E-2</v>
      </c>
      <c r="W357">
        <f>Sample[[#This Row],[Kpy]]*KTc-Sample[[#This Row],[KPz]]*KTb</f>
        <v>2.5228787452803374</v>
      </c>
      <c r="X357">
        <f>-1*(Sample[[#This Row],[KPx]]*KTc-Sample[[#This Row],[KPz]]*KTa)</f>
        <v>2.5228787452803374</v>
      </c>
      <c r="Y357">
        <f>(Sample[[#This Row],[KPx]]*KTb-Sample[[#This Row],[Kpy]]*KTa)</f>
        <v>2.5228787452803378</v>
      </c>
      <c r="Z357">
        <f>-Sample[[#This Row],[Xp]]*a+Sample[[#This Row],[Yp]]*b+Sample[[#This Row],[Zp]]*c_</f>
        <v>0.15836249209524961</v>
      </c>
      <c r="AA357" s="8">
        <f>-IF(Sample[[#This Row],[Column2]]&gt;0,1,-1)*SQRT(Sample[[#This Row],[KPx''i]]^2+Sample[[#This Row],[KPx''j]]^2+Sample[[#This Row],[KPx''k]]^2)/Ksmag/Scale</f>
        <v>-9.6976825007224043E-2</v>
      </c>
      <c r="AB357" s="1">
        <f>SQRT(Sample[[#This Row],[Kpy''i]]^2+Sample[[#This Row],[KPy''j]]^2+Sample[[#This Row],[KPy''k]]^2)/KTmag/Scale</f>
        <v>1.7839446688991354</v>
      </c>
    </row>
    <row r="358" spans="1:28" hidden="1" x14ac:dyDescent="0.25">
      <c r="A358" s="5">
        <v>353</v>
      </c>
      <c r="B358" s="13" t="s">
        <v>43</v>
      </c>
      <c r="C358" s="5"/>
      <c r="D358" s="5"/>
      <c r="E358">
        <v>5</v>
      </c>
      <c r="F358">
        <v>4</v>
      </c>
      <c r="G358">
        <v>3</v>
      </c>
      <c r="H358" s="11">
        <f>Sample[[#This Row],[C]]/Sample[[#This Row],[D]]</f>
        <v>0.8</v>
      </c>
      <c r="I358" s="11">
        <f>Sample[[#This Row],[A]]/Sample[[#This Row],[C]]</f>
        <v>0.75</v>
      </c>
      <c r="J358" s="11">
        <f>Sample[[#This Row],[D]]/Sample[[#This Row],[A]]</f>
        <v>1.6666666666666667</v>
      </c>
      <c r="K358" s="11">
        <f>Sample[[#This Row],[A]]/Sample[[#This Row],[D]]</f>
        <v>0.6</v>
      </c>
      <c r="L358" s="11">
        <f>Sample[[#This Row],[D]]/Sample[[#This Row],[C]]</f>
        <v>1.25</v>
      </c>
      <c r="M358" s="11">
        <f>Sample[[#This Row],[C]]/Sample[[#This Row],[A]]</f>
        <v>1.3333333333333333</v>
      </c>
      <c r="N358">
        <f>IF(Sample[[#This Row],[Ap]]=0,10,LOG(Sample[[#This Row],[Ap]]))</f>
        <v>-9.6910013008056392E-2</v>
      </c>
      <c r="O358">
        <f>IF(Sample[[#This Row],[Ei]]=0,10,LOG(Sample[[#This Row],[Ei]]))</f>
        <v>-0.12493873660829995</v>
      </c>
      <c r="P358">
        <f>IF(Sample[[#This Row],[Ii]]=0,10,LOG(Sample[[#This Row],[Ii]]))</f>
        <v>0.22184874961635639</v>
      </c>
      <c r="Q358">
        <f>Kx-Sample[[#This Row],[Xp]]</f>
        <v>9.6910013008056392E-2</v>
      </c>
      <c r="R358">
        <f>Ky-Sample[[#This Row],[Yp]]</f>
        <v>-0.87506126339170009</v>
      </c>
      <c r="S358">
        <f>Kz-Sample[[#This Row],[Zp]]</f>
        <v>0.77815125038364363</v>
      </c>
      <c r="T358">
        <f>Sample[[#This Row],[Kpy]]*KSc-Sample[[#This Row],[KPz]]*KSb</f>
        <v>9.6910013008056461E-2</v>
      </c>
      <c r="U358">
        <f>-1*(Sample[[#This Row],[KPx]]*KSc-Sample[[#This Row],[KPz]]*KSa)</f>
        <v>9.6910013008056392E-2</v>
      </c>
      <c r="V358">
        <f>(Sample[[#This Row],[KPx]]*$R$2-Sample[[#This Row],[Kpy]]*KSa)</f>
        <v>9.6910013008056392E-2</v>
      </c>
      <c r="W358">
        <f>Sample[[#This Row],[Kpy]]*KTc-Sample[[#This Row],[KPz]]*KTb</f>
        <v>1.6532125137753437</v>
      </c>
      <c r="X358">
        <f>-1*(Sample[[#This Row],[KPx]]*KTc-Sample[[#This Row],[KPz]]*KTa)</f>
        <v>1.6532125137753437</v>
      </c>
      <c r="Y358">
        <f>(Sample[[#This Row],[KPx]]*KTb-Sample[[#This Row],[Kpy]]*KTa)</f>
        <v>1.6532125137753437</v>
      </c>
      <c r="Z358">
        <f>-Sample[[#This Row],[Xp]]*a+Sample[[#This Row],[Yp]]*b+Sample[[#This Row],[Zp]]*c_</f>
        <v>0.1938200260161129</v>
      </c>
      <c r="AA358" s="8">
        <f>-IF(Sample[[#This Row],[Column2]]&gt;0,1,-1)*SQRT(Sample[[#This Row],[KPx''i]]^2+Sample[[#This Row],[KPx''j]]^2+Sample[[#This Row],[KPx''k]]^2)/Ksmag/Scale</f>
        <v>-0.11869004141810927</v>
      </c>
      <c r="AB358" s="1">
        <f>SQRT(Sample[[#This Row],[Kpy''i]]^2+Sample[[#This Row],[KPy''j]]^2+Sample[[#This Row],[KPy''k]]^2)/KTmag/Scale</f>
        <v>1.1689977792330042</v>
      </c>
    </row>
    <row r="359" spans="1:28" hidden="1" x14ac:dyDescent="0.25">
      <c r="A359" s="5">
        <v>354</v>
      </c>
      <c r="B359" s="13" t="s">
        <v>43</v>
      </c>
      <c r="C359" s="5"/>
      <c r="D359" s="5"/>
      <c r="E359">
        <v>10</v>
      </c>
      <c r="F359">
        <v>8</v>
      </c>
      <c r="G359">
        <v>10</v>
      </c>
      <c r="H359" s="11">
        <f>Sample[[#This Row],[C]]/Sample[[#This Row],[D]]</f>
        <v>0.8</v>
      </c>
      <c r="I359" s="11">
        <f>Sample[[#This Row],[A]]/Sample[[#This Row],[C]]</f>
        <v>1.25</v>
      </c>
      <c r="J359" s="11">
        <f>Sample[[#This Row],[D]]/Sample[[#This Row],[A]]</f>
        <v>1</v>
      </c>
      <c r="K359" s="11">
        <f>Sample[[#This Row],[A]]/Sample[[#This Row],[D]]</f>
        <v>1</v>
      </c>
      <c r="L359" s="11">
        <f>Sample[[#This Row],[D]]/Sample[[#This Row],[C]]</f>
        <v>1.25</v>
      </c>
      <c r="M359" s="11">
        <f>Sample[[#This Row],[C]]/Sample[[#This Row],[A]]</f>
        <v>0.8</v>
      </c>
      <c r="N359">
        <f>IF(Sample[[#This Row],[Ap]]=0,10,LOG(Sample[[#This Row],[Ap]]))</f>
        <v>-9.6910013008056392E-2</v>
      </c>
      <c r="O359">
        <f>IF(Sample[[#This Row],[Ei]]=0,10,LOG(Sample[[#This Row],[Ei]]))</f>
        <v>9.691001300805642E-2</v>
      </c>
      <c r="P359">
        <f>IF(Sample[[#This Row],[Ii]]=0,10,LOG(Sample[[#This Row],[Ii]]))</f>
        <v>0</v>
      </c>
      <c r="Q359">
        <f>Kx-Sample[[#This Row],[Xp]]</f>
        <v>9.6910013008056392E-2</v>
      </c>
      <c r="R359">
        <f>Ky-Sample[[#This Row],[Yp]]</f>
        <v>-1.0969100130080565</v>
      </c>
      <c r="S359">
        <f>Kz-Sample[[#This Row],[Zp]]</f>
        <v>1</v>
      </c>
      <c r="T359">
        <f>Sample[[#This Row],[Kpy]]*KSc-Sample[[#This Row],[KPz]]*KSb</f>
        <v>9.6910013008056461E-2</v>
      </c>
      <c r="U359">
        <f>-1*(Sample[[#This Row],[KPx]]*KSc-Sample[[#This Row],[KPz]]*KSa)</f>
        <v>9.6910013008056392E-2</v>
      </c>
      <c r="V359">
        <f>(Sample[[#This Row],[KPx]]*$R$2-Sample[[#This Row],[Kpy]]*KSa)</f>
        <v>9.6910013008056392E-2</v>
      </c>
      <c r="W359">
        <f>Sample[[#This Row],[Kpy]]*KTc-Sample[[#This Row],[KPz]]*KTb</f>
        <v>2.0969100130080562</v>
      </c>
      <c r="X359">
        <f>-1*(Sample[[#This Row],[KPx]]*KTc-Sample[[#This Row],[KPz]]*KTa)</f>
        <v>2.0969100130080562</v>
      </c>
      <c r="Y359">
        <f>(Sample[[#This Row],[KPx]]*KTb-Sample[[#This Row],[Kpy]]*KTa)</f>
        <v>2.0969100130080567</v>
      </c>
      <c r="Z359">
        <f>-Sample[[#This Row],[Xp]]*a+Sample[[#This Row],[Yp]]*b+Sample[[#This Row],[Zp]]*c_</f>
        <v>0.19382002601611284</v>
      </c>
      <c r="AA359" s="8">
        <f>-IF(Sample[[#This Row],[Column2]]&gt;0,1,-1)*SQRT(Sample[[#This Row],[KPx''i]]^2+Sample[[#This Row],[KPx''j]]^2+Sample[[#This Row],[KPx''k]]^2)/Ksmag/Scale</f>
        <v>-0.11869004141810927</v>
      </c>
      <c r="AB359" s="1">
        <f>SQRT(Sample[[#This Row],[Kpy''i]]^2+Sample[[#This Row],[KPy''j]]^2+Sample[[#This Row],[KPy''k]]^2)/KTmag/Scale</f>
        <v>1.4827392897359684</v>
      </c>
    </row>
    <row r="360" spans="1:28" hidden="1" x14ac:dyDescent="0.25">
      <c r="A360" s="5">
        <v>355</v>
      </c>
      <c r="B360" s="13" t="s">
        <v>43</v>
      </c>
      <c r="C360" s="5"/>
      <c r="D360" s="5"/>
      <c r="E360">
        <v>9</v>
      </c>
      <c r="F360">
        <v>9</v>
      </c>
      <c r="G360">
        <v>6</v>
      </c>
      <c r="H360" s="11">
        <f>Sample[[#This Row],[C]]/Sample[[#This Row],[D]]</f>
        <v>1</v>
      </c>
      <c r="I360" s="11">
        <f>Sample[[#This Row],[A]]/Sample[[#This Row],[C]]</f>
        <v>0.66666666666666663</v>
      </c>
      <c r="J360" s="11">
        <f>Sample[[#This Row],[D]]/Sample[[#This Row],[A]]</f>
        <v>1.5</v>
      </c>
      <c r="K360" s="11">
        <f>Sample[[#This Row],[A]]/Sample[[#This Row],[D]]</f>
        <v>0.66666666666666663</v>
      </c>
      <c r="L360" s="11">
        <f>Sample[[#This Row],[D]]/Sample[[#This Row],[C]]</f>
        <v>1</v>
      </c>
      <c r="M360" s="11">
        <f>Sample[[#This Row],[C]]/Sample[[#This Row],[A]]</f>
        <v>1.5</v>
      </c>
      <c r="N360">
        <f>IF(Sample[[#This Row],[Ap]]=0,10,LOG(Sample[[#This Row],[Ap]]))</f>
        <v>0</v>
      </c>
      <c r="O360">
        <f>IF(Sample[[#This Row],[Ei]]=0,10,LOG(Sample[[#This Row],[Ei]]))</f>
        <v>-0.17609125905568127</v>
      </c>
      <c r="P360">
        <f>IF(Sample[[#This Row],[Ii]]=0,10,LOG(Sample[[#This Row],[Ii]]))</f>
        <v>0.17609125905568124</v>
      </c>
      <c r="Q360">
        <f>Kx-Sample[[#This Row],[Xp]]</f>
        <v>0</v>
      </c>
      <c r="R360">
        <f>Ky-Sample[[#This Row],[Yp]]</f>
        <v>-0.82390874094431876</v>
      </c>
      <c r="S360">
        <f>Kz-Sample[[#This Row],[Zp]]</f>
        <v>0.82390874094431876</v>
      </c>
      <c r="T360">
        <f>Sample[[#This Row],[Kpy]]*KSc-Sample[[#This Row],[KPz]]*KSb</f>
        <v>0</v>
      </c>
      <c r="U360">
        <f>-1*(Sample[[#This Row],[KPx]]*KSc-Sample[[#This Row],[KPz]]*KSa)</f>
        <v>0</v>
      </c>
      <c r="V360">
        <f>(Sample[[#This Row],[KPx]]*$R$2-Sample[[#This Row],[Kpy]]*KSa)</f>
        <v>0</v>
      </c>
      <c r="W360">
        <f>Sample[[#This Row],[Kpy]]*KTc-Sample[[#This Row],[KPz]]*KTb</f>
        <v>1.6478174818886375</v>
      </c>
      <c r="X360">
        <f>-1*(Sample[[#This Row],[KPx]]*KTc-Sample[[#This Row],[KPz]]*KTa)</f>
        <v>1.6478174818886375</v>
      </c>
      <c r="Y360">
        <f>(Sample[[#This Row],[KPx]]*KTb-Sample[[#This Row],[Kpy]]*KTa)</f>
        <v>1.6478174818886375</v>
      </c>
      <c r="Z360">
        <f>-Sample[[#This Row],[Xp]]*a+Sample[[#This Row],[Yp]]*b+Sample[[#This Row],[Zp]]*c_</f>
        <v>0</v>
      </c>
      <c r="AA360" s="8">
        <f>-IF(Sample[[#This Row],[Column2]]&gt;0,1,-1)*SQRT(Sample[[#This Row],[KPx''i]]^2+Sample[[#This Row],[KPx''j]]^2+Sample[[#This Row],[KPx''k]]^2)/Ksmag/Scale</f>
        <v>0</v>
      </c>
      <c r="AB360" s="1">
        <f>SQRT(Sample[[#This Row],[Kpy''i]]^2+Sample[[#This Row],[KPy''j]]^2+Sample[[#This Row],[KPy''k]]^2)/KTmag/Scale</f>
        <v>1.1651829156011966</v>
      </c>
    </row>
    <row r="361" spans="1:28" hidden="1" x14ac:dyDescent="0.25">
      <c r="A361" s="5">
        <v>356</v>
      </c>
      <c r="B361" s="13" t="s">
        <v>43</v>
      </c>
      <c r="C361" s="5"/>
      <c r="D361" s="5"/>
      <c r="E361">
        <v>10</v>
      </c>
      <c r="F361">
        <v>9</v>
      </c>
      <c r="G361">
        <v>5</v>
      </c>
      <c r="H361" s="11">
        <f>Sample[[#This Row],[C]]/Sample[[#This Row],[D]]</f>
        <v>0.9</v>
      </c>
      <c r="I361" s="11">
        <f>Sample[[#This Row],[A]]/Sample[[#This Row],[C]]</f>
        <v>0.55555555555555558</v>
      </c>
      <c r="J361" s="11">
        <f>Sample[[#This Row],[D]]/Sample[[#This Row],[A]]</f>
        <v>2</v>
      </c>
      <c r="K361" s="11">
        <f>Sample[[#This Row],[A]]/Sample[[#This Row],[D]]</f>
        <v>0.5</v>
      </c>
      <c r="L361" s="11">
        <f>Sample[[#This Row],[D]]/Sample[[#This Row],[C]]</f>
        <v>1.1111111111111112</v>
      </c>
      <c r="M361" s="11">
        <f>Sample[[#This Row],[C]]/Sample[[#This Row],[A]]</f>
        <v>1.8</v>
      </c>
      <c r="N361">
        <f>IF(Sample[[#This Row],[Ap]]=0,10,LOG(Sample[[#This Row],[Ap]]))</f>
        <v>-4.5757490560675115E-2</v>
      </c>
      <c r="O361">
        <f>IF(Sample[[#This Row],[Ei]]=0,10,LOG(Sample[[#This Row],[Ei]]))</f>
        <v>-0.25527250510330607</v>
      </c>
      <c r="P361">
        <f>IF(Sample[[#This Row],[Ii]]=0,10,LOG(Sample[[#This Row],[Ii]]))</f>
        <v>0.3010299956639812</v>
      </c>
      <c r="Q361">
        <f>Kx-Sample[[#This Row],[Xp]]</f>
        <v>4.5757490560675115E-2</v>
      </c>
      <c r="R361">
        <f>Ky-Sample[[#This Row],[Yp]]</f>
        <v>-0.74472749489669399</v>
      </c>
      <c r="S361">
        <f>Kz-Sample[[#This Row],[Zp]]</f>
        <v>0.69897000433601875</v>
      </c>
      <c r="T361">
        <f>Sample[[#This Row],[Kpy]]*KSc-Sample[[#This Row],[KPz]]*KSb</f>
        <v>4.575749056067524E-2</v>
      </c>
      <c r="U361">
        <f>-1*(Sample[[#This Row],[KPx]]*KSc-Sample[[#This Row],[KPz]]*KSa)</f>
        <v>4.5757490560675115E-2</v>
      </c>
      <c r="V361">
        <f>(Sample[[#This Row],[KPx]]*$R$2-Sample[[#This Row],[Kpy]]*KSa)</f>
        <v>4.5757490560675115E-2</v>
      </c>
      <c r="W361">
        <f>Sample[[#This Row],[Kpy]]*KTc-Sample[[#This Row],[KPz]]*KTb</f>
        <v>1.4436974992327127</v>
      </c>
      <c r="X361">
        <f>-1*(Sample[[#This Row],[KPx]]*KTc-Sample[[#This Row],[KPz]]*KTa)</f>
        <v>1.4436974992327125</v>
      </c>
      <c r="Y361">
        <f>(Sample[[#This Row],[KPx]]*KTb-Sample[[#This Row],[Kpy]]*KTa)</f>
        <v>1.443697499232713</v>
      </c>
      <c r="Z361">
        <f>-Sample[[#This Row],[Xp]]*a+Sample[[#This Row],[Yp]]*b+Sample[[#This Row],[Zp]]*c_</f>
        <v>9.1514981121350258E-2</v>
      </c>
      <c r="AA361" s="8">
        <f>-IF(Sample[[#This Row],[Column2]]&gt;0,1,-1)*SQRT(Sample[[#This Row],[KPx''i]]^2+Sample[[#This Row],[KPx''j]]^2+Sample[[#This Row],[KPx''k]]^2)/Ksmag/Scale</f>
        <v>-5.6041251891935942E-2</v>
      </c>
      <c r="AB361" s="1">
        <f>SQRT(Sample[[#This Row],[Kpy''i]]^2+Sample[[#This Row],[KPy''j]]^2+Sample[[#This Row],[KPy''k]]^2)/KTmag/Scale</f>
        <v>1.0208482916895116</v>
      </c>
    </row>
    <row r="362" spans="1:28" hidden="1" x14ac:dyDescent="0.25">
      <c r="A362" s="5">
        <v>357</v>
      </c>
      <c r="B362" s="13" t="s">
        <v>43</v>
      </c>
      <c r="C362" s="5"/>
      <c r="D362" s="5"/>
      <c r="E362">
        <v>1</v>
      </c>
      <c r="F362">
        <v>3</v>
      </c>
      <c r="G362">
        <v>9</v>
      </c>
      <c r="H362" s="11">
        <f>Sample[[#This Row],[C]]/Sample[[#This Row],[D]]</f>
        <v>3</v>
      </c>
      <c r="I362" s="11">
        <f>Sample[[#This Row],[A]]/Sample[[#This Row],[C]]</f>
        <v>3</v>
      </c>
      <c r="J362" s="11">
        <f>Sample[[#This Row],[D]]/Sample[[#This Row],[A]]</f>
        <v>0.1111111111111111</v>
      </c>
      <c r="K362" s="11">
        <f>Sample[[#This Row],[A]]/Sample[[#This Row],[D]]</f>
        <v>9</v>
      </c>
      <c r="L362" s="11">
        <f>Sample[[#This Row],[D]]/Sample[[#This Row],[C]]</f>
        <v>0.33333333333333331</v>
      </c>
      <c r="M362" s="11">
        <f>Sample[[#This Row],[C]]/Sample[[#This Row],[A]]</f>
        <v>0.33333333333333331</v>
      </c>
      <c r="N362">
        <f>IF(Sample[[#This Row],[Ap]]=0,10,LOG(Sample[[#This Row],[Ap]]))</f>
        <v>0.47712125471966244</v>
      </c>
      <c r="O362">
        <f>IF(Sample[[#This Row],[Ei]]=0,10,LOG(Sample[[#This Row],[Ei]]))</f>
        <v>0.47712125471966244</v>
      </c>
      <c r="P362">
        <f>IF(Sample[[#This Row],[Ii]]=0,10,LOG(Sample[[#This Row],[Ii]]))</f>
        <v>-0.95424250943932487</v>
      </c>
      <c r="Q362">
        <f>Kx-Sample[[#This Row],[Xp]]</f>
        <v>-0.47712125471966244</v>
      </c>
      <c r="R362">
        <f>Ky-Sample[[#This Row],[Yp]]</f>
        <v>-1.4771212547196624</v>
      </c>
      <c r="S362">
        <f>Kz-Sample[[#This Row],[Zp]]</f>
        <v>1.9542425094393248</v>
      </c>
      <c r="T362">
        <f>Sample[[#This Row],[Kpy]]*KSc-Sample[[#This Row],[KPz]]*KSb</f>
        <v>-0.47712125471966238</v>
      </c>
      <c r="U362">
        <f>-1*(Sample[[#This Row],[KPx]]*KSc-Sample[[#This Row],[KPz]]*KSa)</f>
        <v>-0.47712125471966244</v>
      </c>
      <c r="V362">
        <f>(Sample[[#This Row],[KPx]]*$R$2-Sample[[#This Row],[Kpy]]*KSa)</f>
        <v>-0.47712125471966244</v>
      </c>
      <c r="W362">
        <f>Sample[[#This Row],[Kpy]]*KTc-Sample[[#This Row],[KPz]]*KTb</f>
        <v>3.4313637641589869</v>
      </c>
      <c r="X362">
        <f>-1*(Sample[[#This Row],[KPx]]*KTc-Sample[[#This Row],[KPz]]*KTa)</f>
        <v>3.4313637641589869</v>
      </c>
      <c r="Y362">
        <f>(Sample[[#This Row],[KPx]]*KTb-Sample[[#This Row],[Kpy]]*KTa)</f>
        <v>3.4313637641589874</v>
      </c>
      <c r="Z362">
        <f>-Sample[[#This Row],[Xp]]*a+Sample[[#This Row],[Yp]]*b+Sample[[#This Row],[Zp]]*c_</f>
        <v>-0.95424250943932487</v>
      </c>
      <c r="AA362" s="8">
        <f>-IF(Sample[[#This Row],[Column2]]&gt;0,1,-1)*SQRT(Sample[[#This Row],[KPx''i]]^2+Sample[[#This Row],[KPx''j]]^2+Sample[[#This Row],[KPx''k]]^2)/Ksmag/Scale</f>
        <v>0.58435180974982659</v>
      </c>
      <c r="AB362" s="1">
        <f>SQRT(Sample[[#This Row],[Kpy''i]]^2+Sample[[#This Row],[KPy''j]]^2+Sample[[#This Row],[KPy''k]]^2)/KTmag/Scale</f>
        <v>2.426340586354617</v>
      </c>
    </row>
    <row r="363" spans="1:28" hidden="1" x14ac:dyDescent="0.25">
      <c r="A363" s="5">
        <v>358</v>
      </c>
      <c r="B363" s="13" t="s">
        <v>43</v>
      </c>
      <c r="C363" s="5"/>
      <c r="D363" s="5"/>
      <c r="E363">
        <v>8</v>
      </c>
      <c r="F363">
        <v>7</v>
      </c>
      <c r="G363">
        <v>3</v>
      </c>
      <c r="H363" s="11">
        <f>Sample[[#This Row],[C]]/Sample[[#This Row],[D]]</f>
        <v>0.875</v>
      </c>
      <c r="I363" s="11">
        <f>Sample[[#This Row],[A]]/Sample[[#This Row],[C]]</f>
        <v>0.42857142857142855</v>
      </c>
      <c r="J363" s="11">
        <f>Sample[[#This Row],[D]]/Sample[[#This Row],[A]]</f>
        <v>2.6666666666666665</v>
      </c>
      <c r="K363" s="11">
        <f>Sample[[#This Row],[A]]/Sample[[#This Row],[D]]</f>
        <v>0.375</v>
      </c>
      <c r="L363" s="11">
        <f>Sample[[#This Row],[D]]/Sample[[#This Row],[C]]</f>
        <v>1.1428571428571428</v>
      </c>
      <c r="M363" s="11">
        <f>Sample[[#This Row],[C]]/Sample[[#This Row],[A]]</f>
        <v>2.3333333333333335</v>
      </c>
      <c r="N363">
        <f>IF(Sample[[#This Row],[Ap]]=0,10,LOG(Sample[[#This Row],[Ap]]))</f>
        <v>-5.7991946977686754E-2</v>
      </c>
      <c r="O363">
        <f>IF(Sample[[#This Row],[Ei]]=0,10,LOG(Sample[[#This Row],[Ei]]))</f>
        <v>-0.36797678529459443</v>
      </c>
      <c r="P363">
        <f>IF(Sample[[#This Row],[Ii]]=0,10,LOG(Sample[[#This Row],[Ii]]))</f>
        <v>0.4259687322722811</v>
      </c>
      <c r="Q363">
        <f>Kx-Sample[[#This Row],[Xp]]</f>
        <v>5.7991946977686754E-2</v>
      </c>
      <c r="R363">
        <f>Ky-Sample[[#This Row],[Yp]]</f>
        <v>-0.63202321470540557</v>
      </c>
      <c r="S363">
        <f>Kz-Sample[[#This Row],[Zp]]</f>
        <v>0.57403126772771884</v>
      </c>
      <c r="T363">
        <f>Sample[[#This Row],[Kpy]]*KSc-Sample[[#This Row],[KPz]]*KSb</f>
        <v>5.7991946977686726E-2</v>
      </c>
      <c r="U363">
        <f>-1*(Sample[[#This Row],[KPx]]*KSc-Sample[[#This Row],[KPz]]*KSa)</f>
        <v>5.7991946977686754E-2</v>
      </c>
      <c r="V363">
        <f>(Sample[[#This Row],[KPx]]*$R$2-Sample[[#This Row],[Kpy]]*KSa)</f>
        <v>5.7991946977686754E-2</v>
      </c>
      <c r="W363">
        <f>Sample[[#This Row],[Kpy]]*KTc-Sample[[#This Row],[KPz]]*KTb</f>
        <v>1.2060544824331245</v>
      </c>
      <c r="X363">
        <f>-1*(Sample[[#This Row],[KPx]]*KTc-Sample[[#This Row],[KPz]]*KTa)</f>
        <v>1.2060544824331245</v>
      </c>
      <c r="Y363">
        <f>(Sample[[#This Row],[KPx]]*KTb-Sample[[#This Row],[Kpy]]*KTa)</f>
        <v>1.2060544824331243</v>
      </c>
      <c r="Z363">
        <f>-Sample[[#This Row],[Xp]]*a+Sample[[#This Row],[Yp]]*b+Sample[[#This Row],[Zp]]*c_</f>
        <v>0.11598389395537334</v>
      </c>
      <c r="AA363" s="8">
        <f>-IF(Sample[[#This Row],[Column2]]&gt;0,1,-1)*SQRT(Sample[[#This Row],[KPx''i]]^2+Sample[[#This Row],[KPx''j]]^2+Sample[[#This Row],[KPx''k]]^2)/Ksmag/Scale</f>
        <v>-7.1025339642934796E-2</v>
      </c>
      <c r="AB363" s="1">
        <f>SQRT(Sample[[#This Row],[Kpy''i]]^2+Sample[[#This Row],[KPy''j]]^2+Sample[[#This Row],[KPy''k]]^2)/KTmag/Scale</f>
        <v>0.85280930300889413</v>
      </c>
    </row>
    <row r="364" spans="1:28" hidden="1" x14ac:dyDescent="0.25">
      <c r="A364" s="5">
        <v>359</v>
      </c>
      <c r="B364" s="13" t="s">
        <v>43</v>
      </c>
      <c r="C364" s="5"/>
      <c r="D364" s="5"/>
      <c r="E364">
        <v>5</v>
      </c>
      <c r="F364">
        <v>10</v>
      </c>
      <c r="G364">
        <v>3</v>
      </c>
      <c r="H364" s="11">
        <f>Sample[[#This Row],[C]]/Sample[[#This Row],[D]]</f>
        <v>2</v>
      </c>
      <c r="I364" s="11">
        <f>Sample[[#This Row],[A]]/Sample[[#This Row],[C]]</f>
        <v>0.3</v>
      </c>
      <c r="J364" s="11">
        <f>Sample[[#This Row],[D]]/Sample[[#This Row],[A]]</f>
        <v>1.6666666666666667</v>
      </c>
      <c r="K364" s="11">
        <f>Sample[[#This Row],[A]]/Sample[[#This Row],[D]]</f>
        <v>0.6</v>
      </c>
      <c r="L364" s="11">
        <f>Sample[[#This Row],[D]]/Sample[[#This Row],[C]]</f>
        <v>0.5</v>
      </c>
      <c r="M364" s="11">
        <f>Sample[[#This Row],[C]]/Sample[[#This Row],[A]]</f>
        <v>3.3333333333333335</v>
      </c>
      <c r="N364">
        <f>IF(Sample[[#This Row],[Ap]]=0,10,LOG(Sample[[#This Row],[Ap]]))</f>
        <v>0.3010299956639812</v>
      </c>
      <c r="O364">
        <f>IF(Sample[[#This Row],[Ei]]=0,10,LOG(Sample[[#This Row],[Ei]]))</f>
        <v>-0.52287874528033762</v>
      </c>
      <c r="P364">
        <f>IF(Sample[[#This Row],[Ii]]=0,10,LOG(Sample[[#This Row],[Ii]]))</f>
        <v>0.22184874961635639</v>
      </c>
      <c r="Q364">
        <f>Kx-Sample[[#This Row],[Xp]]</f>
        <v>-0.3010299956639812</v>
      </c>
      <c r="R364">
        <f>Ky-Sample[[#This Row],[Yp]]</f>
        <v>-0.47712125471966238</v>
      </c>
      <c r="S364">
        <f>Kz-Sample[[#This Row],[Zp]]</f>
        <v>0.77815125038364363</v>
      </c>
      <c r="T364">
        <f>Sample[[#This Row],[Kpy]]*KSc-Sample[[#This Row],[KPz]]*KSb</f>
        <v>-0.30102999566398125</v>
      </c>
      <c r="U364">
        <f>-1*(Sample[[#This Row],[KPx]]*KSc-Sample[[#This Row],[KPz]]*KSa)</f>
        <v>-0.3010299956639812</v>
      </c>
      <c r="V364">
        <f>(Sample[[#This Row],[KPx]]*$R$2-Sample[[#This Row],[Kpy]]*KSa)</f>
        <v>-0.3010299956639812</v>
      </c>
      <c r="W364">
        <f>Sample[[#This Row],[Kpy]]*KTc-Sample[[#This Row],[KPz]]*KTb</f>
        <v>1.255272505103306</v>
      </c>
      <c r="X364">
        <f>-1*(Sample[[#This Row],[KPx]]*KTc-Sample[[#This Row],[KPz]]*KTa)</f>
        <v>1.255272505103306</v>
      </c>
      <c r="Y364">
        <f>(Sample[[#This Row],[KPx]]*KTb-Sample[[#This Row],[Kpy]]*KTa)</f>
        <v>1.255272505103306</v>
      </c>
      <c r="Z364">
        <f>-Sample[[#This Row],[Xp]]*a+Sample[[#This Row],[Yp]]*b+Sample[[#This Row],[Zp]]*c_</f>
        <v>-0.60205999132796251</v>
      </c>
      <c r="AA364" s="8">
        <f>-IF(Sample[[#This Row],[Column2]]&gt;0,1,-1)*SQRT(Sample[[#This Row],[KPx''i]]^2+Sample[[#This Row],[KPx''j]]^2+Sample[[#This Row],[KPx''k]]^2)/Ksmag/Scale</f>
        <v>0.36868494332449331</v>
      </c>
      <c r="AB364" s="1">
        <f>SQRT(Sample[[#This Row],[Kpy''i]]^2+Sample[[#This Row],[KPy''j]]^2+Sample[[#This Row],[KPy''k]]^2)/KTmag/Scale</f>
        <v>0.88761170059557293</v>
      </c>
    </row>
    <row r="365" spans="1:28" hidden="1" x14ac:dyDescent="0.25">
      <c r="A365" s="5">
        <v>360</v>
      </c>
      <c r="B365" s="13" t="s">
        <v>43</v>
      </c>
      <c r="C365" s="5"/>
      <c r="D365" s="5"/>
      <c r="E365">
        <v>3</v>
      </c>
      <c r="F365">
        <v>10</v>
      </c>
      <c r="G365">
        <v>6</v>
      </c>
      <c r="H365" s="11">
        <f>Sample[[#This Row],[C]]/Sample[[#This Row],[D]]</f>
        <v>3.3333333333333335</v>
      </c>
      <c r="I365" s="11">
        <f>Sample[[#This Row],[A]]/Sample[[#This Row],[C]]</f>
        <v>0.6</v>
      </c>
      <c r="J365" s="11">
        <f>Sample[[#This Row],[D]]/Sample[[#This Row],[A]]</f>
        <v>0.5</v>
      </c>
      <c r="K365" s="11">
        <f>Sample[[#This Row],[A]]/Sample[[#This Row],[D]]</f>
        <v>2</v>
      </c>
      <c r="L365" s="11">
        <f>Sample[[#This Row],[D]]/Sample[[#This Row],[C]]</f>
        <v>0.3</v>
      </c>
      <c r="M365" s="11">
        <f>Sample[[#This Row],[C]]/Sample[[#This Row],[A]]</f>
        <v>1.6666666666666667</v>
      </c>
      <c r="N365">
        <f>IF(Sample[[#This Row],[Ap]]=0,10,LOG(Sample[[#This Row],[Ap]]))</f>
        <v>0.52287874528033762</v>
      </c>
      <c r="O365">
        <f>IF(Sample[[#This Row],[Ei]]=0,10,LOG(Sample[[#This Row],[Ei]]))</f>
        <v>-0.22184874961635639</v>
      </c>
      <c r="P365">
        <f>IF(Sample[[#This Row],[Ii]]=0,10,LOG(Sample[[#This Row],[Ii]]))</f>
        <v>-0.3010299956639812</v>
      </c>
      <c r="Q365">
        <f>Kx-Sample[[#This Row],[Xp]]</f>
        <v>-0.52287874528033762</v>
      </c>
      <c r="R365">
        <f>Ky-Sample[[#This Row],[Yp]]</f>
        <v>-0.77815125038364363</v>
      </c>
      <c r="S365">
        <f>Kz-Sample[[#This Row],[Zp]]</f>
        <v>1.3010299956639813</v>
      </c>
      <c r="T365">
        <f>Sample[[#This Row],[Kpy]]*KSc-Sample[[#This Row],[KPz]]*KSb</f>
        <v>-0.52287874528033762</v>
      </c>
      <c r="U365">
        <f>-1*(Sample[[#This Row],[KPx]]*KSc-Sample[[#This Row],[KPz]]*KSa)</f>
        <v>-0.52287874528033762</v>
      </c>
      <c r="V365">
        <f>(Sample[[#This Row],[KPx]]*$R$2-Sample[[#This Row],[Kpy]]*KSa)</f>
        <v>-0.52287874528033762</v>
      </c>
      <c r="W365">
        <f>Sample[[#This Row],[Kpy]]*KTc-Sample[[#This Row],[KPz]]*KTb</f>
        <v>2.0791812460476251</v>
      </c>
      <c r="X365">
        <f>-1*(Sample[[#This Row],[KPx]]*KTc-Sample[[#This Row],[KPz]]*KTa)</f>
        <v>2.0791812460476251</v>
      </c>
      <c r="Y365">
        <f>(Sample[[#This Row],[KPx]]*KTb-Sample[[#This Row],[Kpy]]*KTa)</f>
        <v>2.0791812460476251</v>
      </c>
      <c r="Z365">
        <f>-Sample[[#This Row],[Xp]]*a+Sample[[#This Row],[Yp]]*b+Sample[[#This Row],[Zp]]*c_</f>
        <v>-1.0457574905606752</v>
      </c>
      <c r="AA365" s="8">
        <f>-IF(Sample[[#This Row],[Column2]]&gt;0,1,-1)*SQRT(Sample[[#This Row],[KPx''i]]^2+Sample[[#This Row],[KPx''j]]^2+Sample[[#This Row],[KPx''k]]^2)/Ksmag/Scale</f>
        <v>0.64039306164176246</v>
      </c>
      <c r="AB365" s="1">
        <f>SQRT(Sample[[#This Row],[Kpy''i]]^2+Sample[[#This Row],[KPy''j]]^2+Sample[[#This Row],[KPy''k]]^2)/KTmag/Scale</f>
        <v>1.4702031583961714</v>
      </c>
    </row>
    <row r="366" spans="1:28" hidden="1" x14ac:dyDescent="0.25">
      <c r="A366" s="5">
        <v>361</v>
      </c>
      <c r="B366" s="13" t="s">
        <v>43</v>
      </c>
      <c r="C366" s="5"/>
      <c r="D366" s="5"/>
      <c r="E366">
        <v>3</v>
      </c>
      <c r="F366">
        <v>3</v>
      </c>
      <c r="G366">
        <v>5</v>
      </c>
      <c r="H366" s="11">
        <f>Sample[[#This Row],[C]]/Sample[[#This Row],[D]]</f>
        <v>1</v>
      </c>
      <c r="I366" s="11">
        <f>Sample[[#This Row],[A]]/Sample[[#This Row],[C]]</f>
        <v>1.6666666666666667</v>
      </c>
      <c r="J366" s="11">
        <f>Sample[[#This Row],[D]]/Sample[[#This Row],[A]]</f>
        <v>0.6</v>
      </c>
      <c r="K366" s="11">
        <f>Sample[[#This Row],[A]]/Sample[[#This Row],[D]]</f>
        <v>1.6666666666666667</v>
      </c>
      <c r="L366" s="11">
        <f>Sample[[#This Row],[D]]/Sample[[#This Row],[C]]</f>
        <v>1</v>
      </c>
      <c r="M366" s="11">
        <f>Sample[[#This Row],[C]]/Sample[[#This Row],[A]]</f>
        <v>0.6</v>
      </c>
      <c r="N366">
        <f>IF(Sample[[#This Row],[Ap]]=0,10,LOG(Sample[[#This Row],[Ap]]))</f>
        <v>0</v>
      </c>
      <c r="O366">
        <f>IF(Sample[[#This Row],[Ei]]=0,10,LOG(Sample[[#This Row],[Ei]]))</f>
        <v>0.22184874961635639</v>
      </c>
      <c r="P366">
        <f>IF(Sample[[#This Row],[Ii]]=0,10,LOG(Sample[[#This Row],[Ii]]))</f>
        <v>-0.22184874961635639</v>
      </c>
      <c r="Q366">
        <f>Kx-Sample[[#This Row],[Xp]]</f>
        <v>0</v>
      </c>
      <c r="R366">
        <f>Ky-Sample[[#This Row],[Yp]]</f>
        <v>-1.2218487496163564</v>
      </c>
      <c r="S366">
        <f>Kz-Sample[[#This Row],[Zp]]</f>
        <v>1.2218487496163564</v>
      </c>
      <c r="T366">
        <f>Sample[[#This Row],[Kpy]]*KSc-Sample[[#This Row],[KPz]]*KSb</f>
        <v>0</v>
      </c>
      <c r="U366">
        <f>-1*(Sample[[#This Row],[KPx]]*KSc-Sample[[#This Row],[KPz]]*KSa)</f>
        <v>0</v>
      </c>
      <c r="V366">
        <f>(Sample[[#This Row],[KPx]]*$R$2-Sample[[#This Row],[Kpy]]*KSa)</f>
        <v>0</v>
      </c>
      <c r="W366">
        <f>Sample[[#This Row],[Kpy]]*KTc-Sample[[#This Row],[KPz]]*KTb</f>
        <v>2.4436974992327127</v>
      </c>
      <c r="X366">
        <f>-1*(Sample[[#This Row],[KPx]]*KTc-Sample[[#This Row],[KPz]]*KTa)</f>
        <v>2.4436974992327127</v>
      </c>
      <c r="Y366">
        <f>(Sample[[#This Row],[KPx]]*KTb-Sample[[#This Row],[Kpy]]*KTa)</f>
        <v>2.4436974992327127</v>
      </c>
      <c r="Z366">
        <f>-Sample[[#This Row],[Xp]]*a+Sample[[#This Row],[Yp]]*b+Sample[[#This Row],[Zp]]*c_</f>
        <v>0</v>
      </c>
      <c r="AA366" s="8">
        <f>-IF(Sample[[#This Row],[Column2]]&gt;0,1,-1)*SQRT(Sample[[#This Row],[KPx''i]]^2+Sample[[#This Row],[KPx''j]]^2+Sample[[#This Row],[KPx''k]]^2)/Ksmag/Scale</f>
        <v>0</v>
      </c>
      <c r="AB366" s="1">
        <f>SQRT(Sample[[#This Row],[Kpy''i]]^2+Sample[[#This Row],[KPy''j]]^2+Sample[[#This Row],[KPy''k]]^2)/KTmag/Scale</f>
        <v>1.7279550728760593</v>
      </c>
    </row>
    <row r="367" spans="1:28" hidden="1" x14ac:dyDescent="0.25">
      <c r="A367" s="5">
        <v>362</v>
      </c>
      <c r="B367" s="13" t="s">
        <v>43</v>
      </c>
      <c r="C367" s="5"/>
      <c r="D367" s="5"/>
      <c r="E367">
        <v>10</v>
      </c>
      <c r="F367">
        <v>8</v>
      </c>
      <c r="G367">
        <v>2</v>
      </c>
      <c r="H367" s="11">
        <f>Sample[[#This Row],[C]]/Sample[[#This Row],[D]]</f>
        <v>0.8</v>
      </c>
      <c r="I367" s="11">
        <f>Sample[[#This Row],[A]]/Sample[[#This Row],[C]]</f>
        <v>0.25</v>
      </c>
      <c r="J367" s="11">
        <f>Sample[[#This Row],[D]]/Sample[[#This Row],[A]]</f>
        <v>5</v>
      </c>
      <c r="K367" s="11">
        <f>Sample[[#This Row],[A]]/Sample[[#This Row],[D]]</f>
        <v>0.2</v>
      </c>
      <c r="L367" s="11">
        <f>Sample[[#This Row],[D]]/Sample[[#This Row],[C]]</f>
        <v>1.25</v>
      </c>
      <c r="M367" s="11">
        <f>Sample[[#This Row],[C]]/Sample[[#This Row],[A]]</f>
        <v>4</v>
      </c>
      <c r="N367">
        <f>IF(Sample[[#This Row],[Ap]]=0,10,LOG(Sample[[#This Row],[Ap]]))</f>
        <v>-9.6910013008056392E-2</v>
      </c>
      <c r="O367">
        <f>IF(Sample[[#This Row],[Ei]]=0,10,LOG(Sample[[#This Row],[Ei]]))</f>
        <v>-0.6020599913279624</v>
      </c>
      <c r="P367">
        <f>IF(Sample[[#This Row],[Ii]]=0,10,LOG(Sample[[#This Row],[Ii]]))</f>
        <v>0.69897000433601886</v>
      </c>
      <c r="Q367">
        <f>Kx-Sample[[#This Row],[Xp]]</f>
        <v>9.6910013008056392E-2</v>
      </c>
      <c r="R367">
        <f>Ky-Sample[[#This Row],[Yp]]</f>
        <v>-0.3979400086720376</v>
      </c>
      <c r="S367">
        <f>Kz-Sample[[#This Row],[Zp]]</f>
        <v>0.30102999566398114</v>
      </c>
      <c r="T367">
        <f>Sample[[#This Row],[Kpy]]*KSc-Sample[[#This Row],[KPz]]*KSb</f>
        <v>9.6910013008056461E-2</v>
      </c>
      <c r="U367">
        <f>-1*(Sample[[#This Row],[KPx]]*KSc-Sample[[#This Row],[KPz]]*KSa)</f>
        <v>9.6910013008056392E-2</v>
      </c>
      <c r="V367">
        <f>(Sample[[#This Row],[KPx]]*$R$2-Sample[[#This Row],[Kpy]]*KSa)</f>
        <v>9.6910013008056392E-2</v>
      </c>
      <c r="W367">
        <f>Sample[[#This Row],[Kpy]]*KTc-Sample[[#This Row],[KPz]]*KTb</f>
        <v>0.69897000433601875</v>
      </c>
      <c r="X367">
        <f>-1*(Sample[[#This Row],[KPx]]*KTc-Sample[[#This Row],[KPz]]*KTa)</f>
        <v>0.69897000433601864</v>
      </c>
      <c r="Y367">
        <f>(Sample[[#This Row],[KPx]]*KTb-Sample[[#This Row],[Kpy]]*KTa)</f>
        <v>0.69897000433601886</v>
      </c>
      <c r="Z367">
        <f>-Sample[[#This Row],[Xp]]*a+Sample[[#This Row],[Yp]]*b+Sample[[#This Row],[Zp]]*c_</f>
        <v>0.19382002601611292</v>
      </c>
      <c r="AA367" s="8">
        <f>-IF(Sample[[#This Row],[Column2]]&gt;0,1,-1)*SQRT(Sample[[#This Row],[KPx''i]]^2+Sample[[#This Row],[KPx''j]]^2+Sample[[#This Row],[KPx''k]]^2)/Ksmag/Scale</f>
        <v>-0.11869004141810927</v>
      </c>
      <c r="AB367" s="1">
        <f>SQRT(Sample[[#This Row],[Kpy''i]]^2+Sample[[#This Row],[KPy''j]]^2+Sample[[#This Row],[KPy''k]]^2)/KTmag/Scale</f>
        <v>0.49424642991198947</v>
      </c>
    </row>
    <row r="368" spans="1:28" hidden="1" x14ac:dyDescent="0.25">
      <c r="A368" s="5">
        <v>363</v>
      </c>
      <c r="B368" s="13" t="s">
        <v>43</v>
      </c>
      <c r="C368" s="5"/>
      <c r="D368" s="5"/>
      <c r="E368">
        <v>8</v>
      </c>
      <c r="F368">
        <v>3</v>
      </c>
      <c r="G368">
        <v>7</v>
      </c>
      <c r="H368" s="11">
        <f>Sample[[#This Row],[C]]/Sample[[#This Row],[D]]</f>
        <v>0.375</v>
      </c>
      <c r="I368" s="11">
        <f>Sample[[#This Row],[A]]/Sample[[#This Row],[C]]</f>
        <v>2.3333333333333335</v>
      </c>
      <c r="J368" s="11">
        <f>Sample[[#This Row],[D]]/Sample[[#This Row],[A]]</f>
        <v>1.1428571428571428</v>
      </c>
      <c r="K368" s="11">
        <f>Sample[[#This Row],[A]]/Sample[[#This Row],[D]]</f>
        <v>0.875</v>
      </c>
      <c r="L368" s="11">
        <f>Sample[[#This Row],[D]]/Sample[[#This Row],[C]]</f>
        <v>2.6666666666666665</v>
      </c>
      <c r="M368" s="11">
        <f>Sample[[#This Row],[C]]/Sample[[#This Row],[A]]</f>
        <v>0.42857142857142855</v>
      </c>
      <c r="N368">
        <f>IF(Sample[[#This Row],[Ap]]=0,10,LOG(Sample[[#This Row],[Ap]]))</f>
        <v>-0.42596873227228116</v>
      </c>
      <c r="O368">
        <f>IF(Sample[[#This Row],[Ei]]=0,10,LOG(Sample[[#This Row],[Ei]]))</f>
        <v>0.36797678529459443</v>
      </c>
      <c r="P368">
        <f>IF(Sample[[#This Row],[Ii]]=0,10,LOG(Sample[[#This Row],[Ii]]))</f>
        <v>5.7991946977686733E-2</v>
      </c>
      <c r="Q368">
        <f>Kx-Sample[[#This Row],[Xp]]</f>
        <v>0.42596873227228116</v>
      </c>
      <c r="R368">
        <f>Ky-Sample[[#This Row],[Yp]]</f>
        <v>-1.3679767852945943</v>
      </c>
      <c r="S368">
        <f>Kz-Sample[[#This Row],[Zp]]</f>
        <v>0.94200805302231327</v>
      </c>
      <c r="T368">
        <f>Sample[[#This Row],[Kpy]]*KSc-Sample[[#This Row],[KPz]]*KSb</f>
        <v>0.42596873227228105</v>
      </c>
      <c r="U368">
        <f>-1*(Sample[[#This Row],[KPx]]*KSc-Sample[[#This Row],[KPz]]*KSa)</f>
        <v>0.42596873227228116</v>
      </c>
      <c r="V368">
        <f>(Sample[[#This Row],[KPx]]*$R$2-Sample[[#This Row],[Kpy]]*KSa)</f>
        <v>0.42596873227228116</v>
      </c>
      <c r="W368">
        <f>Sample[[#This Row],[Kpy]]*KTc-Sample[[#This Row],[KPz]]*KTb</f>
        <v>2.3099848383169075</v>
      </c>
      <c r="X368">
        <f>-1*(Sample[[#This Row],[KPx]]*KTc-Sample[[#This Row],[KPz]]*KTa)</f>
        <v>2.3099848383169075</v>
      </c>
      <c r="Y368">
        <f>(Sample[[#This Row],[KPx]]*KTb-Sample[[#This Row],[Kpy]]*KTa)</f>
        <v>2.3099848383169075</v>
      </c>
      <c r="Z368">
        <f>-Sample[[#This Row],[Xp]]*a+Sample[[#This Row],[Yp]]*b+Sample[[#This Row],[Zp]]*c_</f>
        <v>0.85193746454456232</v>
      </c>
      <c r="AA368" s="8">
        <f>-IF(Sample[[#This Row],[Column2]]&gt;0,1,-1)*SQRT(Sample[[#This Row],[KPx''i]]^2+Sample[[#This Row],[KPx''j]]^2+Sample[[#This Row],[KPx''k]]^2)/Ksmag/Scale</f>
        <v>-0.52170302022365311</v>
      </c>
      <c r="AB368" s="1">
        <f>SQRT(Sample[[#This Row],[Kpy''i]]^2+Sample[[#This Row],[KPy''j]]^2+Sample[[#This Row],[KPy''k]]^2)/KTmag/Scale</f>
        <v>1.6334059436119961</v>
      </c>
    </row>
    <row r="369" spans="1:28" hidden="1" x14ac:dyDescent="0.25">
      <c r="A369" s="5">
        <v>364</v>
      </c>
      <c r="B369" s="13" t="s">
        <v>43</v>
      </c>
      <c r="C369" s="5"/>
      <c r="D369" s="5"/>
      <c r="E369">
        <v>8</v>
      </c>
      <c r="F369">
        <v>6</v>
      </c>
      <c r="G369">
        <v>6</v>
      </c>
      <c r="H369" s="11">
        <f>Sample[[#This Row],[C]]/Sample[[#This Row],[D]]</f>
        <v>0.75</v>
      </c>
      <c r="I369" s="11">
        <f>Sample[[#This Row],[A]]/Sample[[#This Row],[C]]</f>
        <v>1</v>
      </c>
      <c r="J369" s="11">
        <f>Sample[[#This Row],[D]]/Sample[[#This Row],[A]]</f>
        <v>1.3333333333333333</v>
      </c>
      <c r="K369" s="11">
        <f>Sample[[#This Row],[A]]/Sample[[#This Row],[D]]</f>
        <v>0.75</v>
      </c>
      <c r="L369" s="11">
        <f>Sample[[#This Row],[D]]/Sample[[#This Row],[C]]</f>
        <v>1.3333333333333333</v>
      </c>
      <c r="M369" s="11">
        <f>Sample[[#This Row],[C]]/Sample[[#This Row],[A]]</f>
        <v>1</v>
      </c>
      <c r="N369">
        <f>IF(Sample[[#This Row],[Ap]]=0,10,LOG(Sample[[#This Row],[Ap]]))</f>
        <v>-0.12493873660829995</v>
      </c>
      <c r="O369">
        <f>IF(Sample[[#This Row],[Ei]]=0,10,LOG(Sample[[#This Row],[Ei]]))</f>
        <v>0</v>
      </c>
      <c r="P369">
        <f>IF(Sample[[#This Row],[Ii]]=0,10,LOG(Sample[[#This Row],[Ii]]))</f>
        <v>0.12493873660829993</v>
      </c>
      <c r="Q369">
        <f>Kx-Sample[[#This Row],[Xp]]</f>
        <v>0.12493873660829995</v>
      </c>
      <c r="R369">
        <f>Ky-Sample[[#This Row],[Yp]]</f>
        <v>-1</v>
      </c>
      <c r="S369">
        <f>Kz-Sample[[#This Row],[Zp]]</f>
        <v>0.87506126339170009</v>
      </c>
      <c r="T369">
        <f>Sample[[#This Row],[Kpy]]*KSc-Sample[[#This Row],[KPz]]*KSb</f>
        <v>0.12493873660829991</v>
      </c>
      <c r="U369">
        <f>-1*(Sample[[#This Row],[KPx]]*KSc-Sample[[#This Row],[KPz]]*KSa)</f>
        <v>0.12493873660829995</v>
      </c>
      <c r="V369">
        <f>(Sample[[#This Row],[KPx]]*$R$2-Sample[[#This Row],[Kpy]]*KSa)</f>
        <v>0.12493873660829995</v>
      </c>
      <c r="W369">
        <f>Sample[[#This Row],[Kpy]]*KTc-Sample[[#This Row],[KPz]]*KTb</f>
        <v>1.8750612633917001</v>
      </c>
      <c r="X369">
        <f>-1*(Sample[[#This Row],[KPx]]*KTc-Sample[[#This Row],[KPz]]*KTa)</f>
        <v>1.8750612633917001</v>
      </c>
      <c r="Y369">
        <f>(Sample[[#This Row],[KPx]]*KTb-Sample[[#This Row],[Kpy]]*KTa)</f>
        <v>1.8750612633917001</v>
      </c>
      <c r="Z369">
        <f>-Sample[[#This Row],[Xp]]*a+Sample[[#This Row],[Yp]]*b+Sample[[#This Row],[Zp]]*c_</f>
        <v>0.24987747321659987</v>
      </c>
      <c r="AA369" s="8">
        <f>-IF(Sample[[#This Row],[Column2]]&gt;0,1,-1)*SQRT(Sample[[#This Row],[KPx''i]]^2+Sample[[#This Row],[KPx''j]]^2+Sample[[#This Row],[KPx''k]]^2)/Ksmag/Scale</f>
        <v>-0.15301807689915992</v>
      </c>
      <c r="AB369" s="1">
        <f>SQRT(Sample[[#This Row],[Kpy''i]]^2+Sample[[#This Row],[KPy''j]]^2+Sample[[#This Row],[KPy''k]]^2)/KTmag/Scale</f>
        <v>1.3258685344844863</v>
      </c>
    </row>
    <row r="370" spans="1:28" hidden="1" x14ac:dyDescent="0.25">
      <c r="A370" s="5">
        <v>365</v>
      </c>
      <c r="B370" s="13" t="s">
        <v>43</v>
      </c>
      <c r="C370" s="5"/>
      <c r="D370" s="5"/>
      <c r="E370">
        <v>7</v>
      </c>
      <c r="F370">
        <v>10</v>
      </c>
      <c r="G370">
        <v>9</v>
      </c>
      <c r="H370" s="11">
        <f>Sample[[#This Row],[C]]/Sample[[#This Row],[D]]</f>
        <v>1.4285714285714286</v>
      </c>
      <c r="I370" s="11">
        <f>Sample[[#This Row],[A]]/Sample[[#This Row],[C]]</f>
        <v>0.9</v>
      </c>
      <c r="J370" s="11">
        <f>Sample[[#This Row],[D]]/Sample[[#This Row],[A]]</f>
        <v>0.77777777777777779</v>
      </c>
      <c r="K370" s="11">
        <f>Sample[[#This Row],[A]]/Sample[[#This Row],[D]]</f>
        <v>1.2857142857142858</v>
      </c>
      <c r="L370" s="11">
        <f>Sample[[#This Row],[D]]/Sample[[#This Row],[C]]</f>
        <v>0.7</v>
      </c>
      <c r="M370" s="11">
        <f>Sample[[#This Row],[C]]/Sample[[#This Row],[A]]</f>
        <v>1.1111111111111112</v>
      </c>
      <c r="N370">
        <f>IF(Sample[[#This Row],[Ap]]=0,10,LOG(Sample[[#This Row],[Ap]]))</f>
        <v>0.15490195998574319</v>
      </c>
      <c r="O370">
        <f>IF(Sample[[#This Row],[Ei]]=0,10,LOG(Sample[[#This Row],[Ei]]))</f>
        <v>-4.5757490560675115E-2</v>
      </c>
      <c r="P370">
        <f>IF(Sample[[#This Row],[Ii]]=0,10,LOG(Sample[[#This Row],[Ii]]))</f>
        <v>-0.10914446942506803</v>
      </c>
      <c r="Q370">
        <f>Kx-Sample[[#This Row],[Xp]]</f>
        <v>-0.15490195998574319</v>
      </c>
      <c r="R370">
        <f>Ky-Sample[[#This Row],[Yp]]</f>
        <v>-0.95424250943932487</v>
      </c>
      <c r="S370">
        <f>Kz-Sample[[#This Row],[Zp]]</f>
        <v>1.1091444694250681</v>
      </c>
      <c r="T370">
        <f>Sample[[#This Row],[Kpy]]*KSc-Sample[[#This Row],[KPz]]*KSb</f>
        <v>-0.15490195998574319</v>
      </c>
      <c r="U370">
        <f>-1*(Sample[[#This Row],[KPx]]*KSc-Sample[[#This Row],[KPz]]*KSa)</f>
        <v>-0.15490195998574319</v>
      </c>
      <c r="V370">
        <f>(Sample[[#This Row],[KPx]]*$R$2-Sample[[#This Row],[Kpy]]*KSa)</f>
        <v>-0.15490195998574319</v>
      </c>
      <c r="W370">
        <f>Sample[[#This Row],[Kpy]]*KTc-Sample[[#This Row],[KPz]]*KTb</f>
        <v>2.063386978864393</v>
      </c>
      <c r="X370">
        <f>-1*(Sample[[#This Row],[KPx]]*KTc-Sample[[#This Row],[KPz]]*KTa)</f>
        <v>2.063386978864393</v>
      </c>
      <c r="Y370">
        <f>(Sample[[#This Row],[KPx]]*KTb-Sample[[#This Row],[Kpy]]*KTa)</f>
        <v>2.063386978864393</v>
      </c>
      <c r="Z370">
        <f>-Sample[[#This Row],[Xp]]*a+Sample[[#This Row],[Yp]]*b+Sample[[#This Row],[Zp]]*c_</f>
        <v>-0.30980391997148626</v>
      </c>
      <c r="AA370" s="8">
        <f>-IF(Sample[[#This Row],[Column2]]&gt;0,1,-1)*SQRT(Sample[[#This Row],[KPx''i]]^2+Sample[[#This Row],[KPx''j]]^2+Sample[[#This Row],[KPx''k]]^2)/Ksmag/Scale</f>
        <v>0.1897153810610441</v>
      </c>
      <c r="AB370" s="1">
        <f>SQRT(Sample[[#This Row],[Kpy''i]]^2+Sample[[#This Row],[KPy''j]]^2+Sample[[#This Row],[KPy''k]]^2)/KTmag/Scale</f>
        <v>1.4590349249670358</v>
      </c>
    </row>
    <row r="371" spans="1:28" hidden="1" x14ac:dyDescent="0.25">
      <c r="A371" s="5">
        <v>366</v>
      </c>
      <c r="B371" s="13" t="s">
        <v>43</v>
      </c>
      <c r="C371" s="5"/>
      <c r="D371" s="5"/>
      <c r="E371">
        <v>10</v>
      </c>
      <c r="F371">
        <v>3</v>
      </c>
      <c r="G371">
        <v>8</v>
      </c>
      <c r="H371" s="11">
        <f>Sample[[#This Row],[C]]/Sample[[#This Row],[D]]</f>
        <v>0.3</v>
      </c>
      <c r="I371" s="11">
        <f>Sample[[#This Row],[A]]/Sample[[#This Row],[C]]</f>
        <v>2.6666666666666665</v>
      </c>
      <c r="J371" s="11">
        <f>Sample[[#This Row],[D]]/Sample[[#This Row],[A]]</f>
        <v>1.25</v>
      </c>
      <c r="K371" s="11">
        <f>Sample[[#This Row],[A]]/Sample[[#This Row],[D]]</f>
        <v>0.8</v>
      </c>
      <c r="L371" s="11">
        <f>Sample[[#This Row],[D]]/Sample[[#This Row],[C]]</f>
        <v>3.3333333333333335</v>
      </c>
      <c r="M371" s="11">
        <f>Sample[[#This Row],[C]]/Sample[[#This Row],[A]]</f>
        <v>0.375</v>
      </c>
      <c r="N371">
        <f>IF(Sample[[#This Row],[Ap]]=0,10,LOG(Sample[[#This Row],[Ap]]))</f>
        <v>-0.52287874528033762</v>
      </c>
      <c r="O371">
        <f>IF(Sample[[#This Row],[Ei]]=0,10,LOG(Sample[[#This Row],[Ei]]))</f>
        <v>0.4259687322722811</v>
      </c>
      <c r="P371">
        <f>IF(Sample[[#This Row],[Ii]]=0,10,LOG(Sample[[#This Row],[Ii]]))</f>
        <v>9.691001300805642E-2</v>
      </c>
      <c r="Q371">
        <f>Kx-Sample[[#This Row],[Xp]]</f>
        <v>0.52287874528033762</v>
      </c>
      <c r="R371">
        <f>Ky-Sample[[#This Row],[Yp]]</f>
        <v>-1.4259687322722812</v>
      </c>
      <c r="S371">
        <f>Kz-Sample[[#This Row],[Zp]]</f>
        <v>0.90308998699194354</v>
      </c>
      <c r="T371">
        <f>Sample[[#This Row],[Kpy]]*KSc-Sample[[#This Row],[KPz]]*KSb</f>
        <v>0.52287874528033762</v>
      </c>
      <c r="U371">
        <f>-1*(Sample[[#This Row],[KPx]]*KSc-Sample[[#This Row],[KPz]]*KSa)</f>
        <v>0.52287874528033762</v>
      </c>
      <c r="V371">
        <f>(Sample[[#This Row],[KPx]]*$R$2-Sample[[#This Row],[Kpy]]*KSa)</f>
        <v>0.52287874528033762</v>
      </c>
      <c r="W371">
        <f>Sample[[#This Row],[Kpy]]*KTc-Sample[[#This Row],[KPz]]*KTb</f>
        <v>2.3290587192642249</v>
      </c>
      <c r="X371">
        <f>-1*(Sample[[#This Row],[KPx]]*KTc-Sample[[#This Row],[KPz]]*KTa)</f>
        <v>2.3290587192642249</v>
      </c>
      <c r="Y371">
        <f>(Sample[[#This Row],[KPx]]*KTb-Sample[[#This Row],[Kpy]]*KTa)</f>
        <v>2.3290587192642249</v>
      </c>
      <c r="Z371">
        <f>-Sample[[#This Row],[Xp]]*a+Sample[[#This Row],[Yp]]*b+Sample[[#This Row],[Zp]]*c_</f>
        <v>1.045757490560675</v>
      </c>
      <c r="AA371" s="8">
        <f>-IF(Sample[[#This Row],[Column2]]&gt;0,1,-1)*SQRT(Sample[[#This Row],[KPx''i]]^2+Sample[[#This Row],[KPx''j]]^2+Sample[[#This Row],[KPx''k]]^2)/Ksmag/Scale</f>
        <v>-0.64039306164176246</v>
      </c>
      <c r="AB371" s="1">
        <f>SQRT(Sample[[#This Row],[Kpy''i]]^2+Sample[[#This Row],[KPy''j]]^2+Sample[[#This Row],[KPy''k]]^2)/KTmag/Scale</f>
        <v>1.6468932141733892</v>
      </c>
    </row>
    <row r="372" spans="1:28" hidden="1" x14ac:dyDescent="0.25">
      <c r="A372" s="5">
        <v>367</v>
      </c>
      <c r="B372" s="13" t="s">
        <v>43</v>
      </c>
      <c r="C372" s="5"/>
      <c r="D372" s="5"/>
      <c r="E372">
        <v>1</v>
      </c>
      <c r="F372">
        <v>8</v>
      </c>
      <c r="G372">
        <v>5</v>
      </c>
      <c r="H372" s="11">
        <f>Sample[[#This Row],[C]]/Sample[[#This Row],[D]]</f>
        <v>8</v>
      </c>
      <c r="I372" s="11">
        <f>Sample[[#This Row],[A]]/Sample[[#This Row],[C]]</f>
        <v>0.625</v>
      </c>
      <c r="J372" s="11">
        <f>Sample[[#This Row],[D]]/Sample[[#This Row],[A]]</f>
        <v>0.2</v>
      </c>
      <c r="K372" s="11">
        <f>Sample[[#This Row],[A]]/Sample[[#This Row],[D]]</f>
        <v>5</v>
      </c>
      <c r="L372" s="11">
        <f>Sample[[#This Row],[D]]/Sample[[#This Row],[C]]</f>
        <v>0.125</v>
      </c>
      <c r="M372" s="11">
        <f>Sample[[#This Row],[C]]/Sample[[#This Row],[A]]</f>
        <v>1.6</v>
      </c>
      <c r="N372">
        <f>IF(Sample[[#This Row],[Ap]]=0,10,LOG(Sample[[#This Row],[Ap]]))</f>
        <v>0.90308998699194354</v>
      </c>
      <c r="O372">
        <f>IF(Sample[[#This Row],[Ei]]=0,10,LOG(Sample[[#This Row],[Ei]]))</f>
        <v>-0.20411998265592479</v>
      </c>
      <c r="P372">
        <f>IF(Sample[[#This Row],[Ii]]=0,10,LOG(Sample[[#This Row],[Ii]]))</f>
        <v>-0.69897000433601875</v>
      </c>
      <c r="Q372">
        <f>Kx-Sample[[#This Row],[Xp]]</f>
        <v>-0.90308998699194354</v>
      </c>
      <c r="R372">
        <f>Ky-Sample[[#This Row],[Yp]]</f>
        <v>-0.79588001734407521</v>
      </c>
      <c r="S372">
        <f>Kz-Sample[[#This Row],[Zp]]</f>
        <v>1.6989700043360187</v>
      </c>
      <c r="T372">
        <f>Sample[[#This Row],[Kpy]]*KSc-Sample[[#This Row],[KPz]]*KSb</f>
        <v>-0.90308998699194354</v>
      </c>
      <c r="U372">
        <f>-1*(Sample[[#This Row],[KPx]]*KSc-Sample[[#This Row],[KPz]]*KSa)</f>
        <v>-0.90308998699194354</v>
      </c>
      <c r="V372">
        <f>(Sample[[#This Row],[KPx]]*$R$2-Sample[[#This Row],[Kpy]]*KSa)</f>
        <v>-0.90308998699194354</v>
      </c>
      <c r="W372">
        <f>Sample[[#This Row],[Kpy]]*KTc-Sample[[#This Row],[KPz]]*KTb</f>
        <v>2.4948500216800937</v>
      </c>
      <c r="X372">
        <f>-1*(Sample[[#This Row],[KPx]]*KTc-Sample[[#This Row],[KPz]]*KTa)</f>
        <v>2.4948500216800937</v>
      </c>
      <c r="Y372">
        <f>(Sample[[#This Row],[KPx]]*KTb-Sample[[#This Row],[Kpy]]*KTa)</f>
        <v>2.4948500216800937</v>
      </c>
      <c r="Z372">
        <f>-Sample[[#This Row],[Xp]]*a+Sample[[#This Row],[Yp]]*b+Sample[[#This Row],[Zp]]*c_</f>
        <v>-1.8061799739838871</v>
      </c>
      <c r="AA372" s="8">
        <f>-IF(Sample[[#This Row],[Column2]]&gt;0,1,-1)*SQRT(Sample[[#This Row],[KPx''i]]^2+Sample[[#This Row],[KPx''j]]^2+Sample[[#This Row],[KPx''k]]^2)/Ksmag/Scale</f>
        <v>1.1060548299734796</v>
      </c>
      <c r="AB372" s="1">
        <f>SQRT(Sample[[#This Row],[Kpy''i]]^2+Sample[[#This Row],[KPy''j]]^2+Sample[[#This Row],[KPy''k]]^2)/KTmag/Scale</f>
        <v>1.7641253683733995</v>
      </c>
    </row>
    <row r="373" spans="1:28" hidden="1" x14ac:dyDescent="0.25">
      <c r="A373" s="5">
        <v>368</v>
      </c>
      <c r="B373" s="13" t="s">
        <v>43</v>
      </c>
      <c r="C373" s="5"/>
      <c r="D373" s="5"/>
      <c r="E373">
        <v>7</v>
      </c>
      <c r="F373">
        <v>9</v>
      </c>
      <c r="G373">
        <v>3</v>
      </c>
      <c r="H373" s="11">
        <f>Sample[[#This Row],[C]]/Sample[[#This Row],[D]]</f>
        <v>1.2857142857142858</v>
      </c>
      <c r="I373" s="11">
        <f>Sample[[#This Row],[A]]/Sample[[#This Row],[C]]</f>
        <v>0.33333333333333331</v>
      </c>
      <c r="J373" s="11">
        <f>Sample[[#This Row],[D]]/Sample[[#This Row],[A]]</f>
        <v>2.3333333333333335</v>
      </c>
      <c r="K373" s="11">
        <f>Sample[[#This Row],[A]]/Sample[[#This Row],[D]]</f>
        <v>0.42857142857142855</v>
      </c>
      <c r="L373" s="11">
        <f>Sample[[#This Row],[D]]/Sample[[#This Row],[C]]</f>
        <v>0.77777777777777779</v>
      </c>
      <c r="M373" s="11">
        <f>Sample[[#This Row],[C]]/Sample[[#This Row],[A]]</f>
        <v>3</v>
      </c>
      <c r="N373">
        <f>IF(Sample[[#This Row],[Ap]]=0,10,LOG(Sample[[#This Row],[Ap]]))</f>
        <v>0.10914446942506807</v>
      </c>
      <c r="O373">
        <f>IF(Sample[[#This Row],[Ei]]=0,10,LOG(Sample[[#This Row],[Ei]]))</f>
        <v>-0.47712125471966244</v>
      </c>
      <c r="P373">
        <f>IF(Sample[[#This Row],[Ii]]=0,10,LOG(Sample[[#This Row],[Ii]]))</f>
        <v>0.36797678529459443</v>
      </c>
      <c r="Q373">
        <f>Kx-Sample[[#This Row],[Xp]]</f>
        <v>-0.10914446942506807</v>
      </c>
      <c r="R373">
        <f>Ky-Sample[[#This Row],[Yp]]</f>
        <v>-0.52287874528033762</v>
      </c>
      <c r="S373">
        <f>Kz-Sample[[#This Row],[Zp]]</f>
        <v>0.63202321470540557</v>
      </c>
      <c r="T373">
        <f>Sample[[#This Row],[Kpy]]*KSc-Sample[[#This Row],[KPz]]*KSb</f>
        <v>-0.10914446942506795</v>
      </c>
      <c r="U373">
        <f>-1*(Sample[[#This Row],[KPx]]*KSc-Sample[[#This Row],[KPz]]*KSa)</f>
        <v>-0.10914446942506807</v>
      </c>
      <c r="V373">
        <f>(Sample[[#This Row],[KPx]]*$R$2-Sample[[#This Row],[Kpy]]*KSa)</f>
        <v>-0.10914446942506807</v>
      </c>
      <c r="W373">
        <f>Sample[[#This Row],[Kpy]]*KTc-Sample[[#This Row],[KPz]]*KTb</f>
        <v>1.1549019599857431</v>
      </c>
      <c r="X373">
        <f>-1*(Sample[[#This Row],[KPx]]*KTc-Sample[[#This Row],[KPz]]*KTa)</f>
        <v>1.1549019599857431</v>
      </c>
      <c r="Y373">
        <f>(Sample[[#This Row],[KPx]]*KTb-Sample[[#This Row],[Kpy]]*KTa)</f>
        <v>1.1549019599857433</v>
      </c>
      <c r="Z373">
        <f>-Sample[[#This Row],[Xp]]*a+Sample[[#This Row],[Yp]]*b+Sample[[#This Row],[Zp]]*c_</f>
        <v>-0.21828893885013601</v>
      </c>
      <c r="AA373" s="8">
        <f>-IF(Sample[[#This Row],[Column2]]&gt;0,1,-1)*SQRT(Sample[[#This Row],[KPx''i]]^2+Sample[[#This Row],[KPx''j]]^2+Sample[[#This Row],[KPx''k]]^2)/Ksmag/Scale</f>
        <v>0.13367412916910815</v>
      </c>
      <c r="AB373" s="1">
        <f>SQRT(Sample[[#This Row],[Kpy''i]]^2+Sample[[#This Row],[KPy''j]]^2+Sample[[#This Row],[KPy''k]]^2)/KTmag/Scale</f>
        <v>0.81663900751155383</v>
      </c>
    </row>
    <row r="374" spans="1:28" hidden="1" x14ac:dyDescent="0.25">
      <c r="A374" s="5">
        <v>369</v>
      </c>
      <c r="B374" s="13" t="s">
        <v>43</v>
      </c>
      <c r="C374" s="5"/>
      <c r="D374" s="5"/>
      <c r="E374">
        <v>8</v>
      </c>
      <c r="F374">
        <v>6</v>
      </c>
      <c r="G374">
        <v>6</v>
      </c>
      <c r="H374" s="11">
        <f>Sample[[#This Row],[C]]/Sample[[#This Row],[D]]</f>
        <v>0.75</v>
      </c>
      <c r="I374" s="11">
        <f>Sample[[#This Row],[A]]/Sample[[#This Row],[C]]</f>
        <v>1</v>
      </c>
      <c r="J374" s="11">
        <f>Sample[[#This Row],[D]]/Sample[[#This Row],[A]]</f>
        <v>1.3333333333333333</v>
      </c>
      <c r="K374" s="11">
        <f>Sample[[#This Row],[A]]/Sample[[#This Row],[D]]</f>
        <v>0.75</v>
      </c>
      <c r="L374" s="11">
        <f>Sample[[#This Row],[D]]/Sample[[#This Row],[C]]</f>
        <v>1.3333333333333333</v>
      </c>
      <c r="M374" s="11">
        <f>Sample[[#This Row],[C]]/Sample[[#This Row],[A]]</f>
        <v>1</v>
      </c>
      <c r="N374">
        <f>IF(Sample[[#This Row],[Ap]]=0,10,LOG(Sample[[#This Row],[Ap]]))</f>
        <v>-0.12493873660829995</v>
      </c>
      <c r="O374">
        <f>IF(Sample[[#This Row],[Ei]]=0,10,LOG(Sample[[#This Row],[Ei]]))</f>
        <v>0</v>
      </c>
      <c r="P374">
        <f>IF(Sample[[#This Row],[Ii]]=0,10,LOG(Sample[[#This Row],[Ii]]))</f>
        <v>0.12493873660829993</v>
      </c>
      <c r="Q374">
        <f>Kx-Sample[[#This Row],[Xp]]</f>
        <v>0.12493873660829995</v>
      </c>
      <c r="R374">
        <f>Ky-Sample[[#This Row],[Yp]]</f>
        <v>-1</v>
      </c>
      <c r="S374">
        <f>Kz-Sample[[#This Row],[Zp]]</f>
        <v>0.87506126339170009</v>
      </c>
      <c r="T374">
        <f>Sample[[#This Row],[Kpy]]*KSc-Sample[[#This Row],[KPz]]*KSb</f>
        <v>0.12493873660829991</v>
      </c>
      <c r="U374">
        <f>-1*(Sample[[#This Row],[KPx]]*KSc-Sample[[#This Row],[KPz]]*KSa)</f>
        <v>0.12493873660829995</v>
      </c>
      <c r="V374">
        <f>(Sample[[#This Row],[KPx]]*$R$2-Sample[[#This Row],[Kpy]]*KSa)</f>
        <v>0.12493873660829995</v>
      </c>
      <c r="W374">
        <f>Sample[[#This Row],[Kpy]]*KTc-Sample[[#This Row],[KPz]]*KTb</f>
        <v>1.8750612633917001</v>
      </c>
      <c r="X374">
        <f>-1*(Sample[[#This Row],[KPx]]*KTc-Sample[[#This Row],[KPz]]*KTa)</f>
        <v>1.8750612633917001</v>
      </c>
      <c r="Y374">
        <f>(Sample[[#This Row],[KPx]]*KTb-Sample[[#This Row],[Kpy]]*KTa)</f>
        <v>1.8750612633917001</v>
      </c>
      <c r="Z374">
        <f>-Sample[[#This Row],[Xp]]*a+Sample[[#This Row],[Yp]]*b+Sample[[#This Row],[Zp]]*c_</f>
        <v>0.24987747321659987</v>
      </c>
      <c r="AA374" s="8">
        <f>-IF(Sample[[#This Row],[Column2]]&gt;0,1,-1)*SQRT(Sample[[#This Row],[KPx''i]]^2+Sample[[#This Row],[KPx''j]]^2+Sample[[#This Row],[KPx''k]]^2)/Ksmag/Scale</f>
        <v>-0.15301807689915992</v>
      </c>
      <c r="AB374" s="1">
        <f>SQRT(Sample[[#This Row],[Kpy''i]]^2+Sample[[#This Row],[KPy''j]]^2+Sample[[#This Row],[KPy''k]]^2)/KTmag/Scale</f>
        <v>1.3258685344844863</v>
      </c>
    </row>
    <row r="375" spans="1:28" hidden="1" x14ac:dyDescent="0.25">
      <c r="A375" s="5">
        <v>370</v>
      </c>
      <c r="B375" s="13" t="s">
        <v>43</v>
      </c>
      <c r="C375" s="5"/>
      <c r="D375" s="5"/>
      <c r="E375">
        <v>4</v>
      </c>
      <c r="F375">
        <v>7</v>
      </c>
      <c r="G375">
        <v>10</v>
      </c>
      <c r="H375" s="11">
        <f>Sample[[#This Row],[C]]/Sample[[#This Row],[D]]</f>
        <v>1.75</v>
      </c>
      <c r="I375" s="11">
        <f>Sample[[#This Row],[A]]/Sample[[#This Row],[C]]</f>
        <v>1.4285714285714286</v>
      </c>
      <c r="J375" s="11">
        <f>Sample[[#This Row],[D]]/Sample[[#This Row],[A]]</f>
        <v>0.4</v>
      </c>
      <c r="K375" s="11">
        <f>Sample[[#This Row],[A]]/Sample[[#This Row],[D]]</f>
        <v>2.5</v>
      </c>
      <c r="L375" s="11">
        <f>Sample[[#This Row],[D]]/Sample[[#This Row],[C]]</f>
        <v>0.5714285714285714</v>
      </c>
      <c r="M375" s="11">
        <f>Sample[[#This Row],[C]]/Sample[[#This Row],[A]]</f>
        <v>0.7</v>
      </c>
      <c r="N375">
        <f>IF(Sample[[#This Row],[Ap]]=0,10,LOG(Sample[[#This Row],[Ap]]))</f>
        <v>0.24303804868629444</v>
      </c>
      <c r="O375">
        <f>IF(Sample[[#This Row],[Ei]]=0,10,LOG(Sample[[#This Row],[Ei]]))</f>
        <v>0.15490195998574319</v>
      </c>
      <c r="P375">
        <f>IF(Sample[[#This Row],[Ii]]=0,10,LOG(Sample[[#This Row],[Ii]]))</f>
        <v>-0.3979400086720376</v>
      </c>
      <c r="Q375">
        <f>Kx-Sample[[#This Row],[Xp]]</f>
        <v>-0.24303804868629444</v>
      </c>
      <c r="R375">
        <f>Ky-Sample[[#This Row],[Yp]]</f>
        <v>-1.1549019599857431</v>
      </c>
      <c r="S375">
        <f>Kz-Sample[[#This Row],[Zp]]</f>
        <v>1.3979400086720375</v>
      </c>
      <c r="T375">
        <f>Sample[[#This Row],[Kpy]]*KSc-Sample[[#This Row],[KPz]]*KSb</f>
        <v>-0.24303804868629442</v>
      </c>
      <c r="U375">
        <f>-1*(Sample[[#This Row],[KPx]]*KSc-Sample[[#This Row],[KPz]]*KSa)</f>
        <v>-0.24303804868629444</v>
      </c>
      <c r="V375">
        <f>(Sample[[#This Row],[KPx]]*$R$2-Sample[[#This Row],[Kpy]]*KSa)</f>
        <v>-0.24303804868629444</v>
      </c>
      <c r="W375">
        <f>Sample[[#This Row],[Kpy]]*KTc-Sample[[#This Row],[KPz]]*KTb</f>
        <v>2.5528419686577806</v>
      </c>
      <c r="X375">
        <f>-1*(Sample[[#This Row],[KPx]]*KTc-Sample[[#This Row],[KPz]]*KTa)</f>
        <v>2.5528419686577806</v>
      </c>
      <c r="Y375">
        <f>(Sample[[#This Row],[KPx]]*KTb-Sample[[#This Row],[Kpy]]*KTa)</f>
        <v>2.5528419686577806</v>
      </c>
      <c r="Z375">
        <f>-Sample[[#This Row],[Xp]]*a+Sample[[#This Row],[Yp]]*b+Sample[[#This Row],[Zp]]*c_</f>
        <v>-0.48607609737258883</v>
      </c>
      <c r="AA375" s="8">
        <f>-IF(Sample[[#This Row],[Column2]]&gt;0,1,-1)*SQRT(Sample[[#This Row],[KPx''i]]^2+Sample[[#This Row],[KPx''j]]^2+Sample[[#This Row],[KPx''k]]^2)/Ksmag/Scale</f>
        <v>0.29765960368155842</v>
      </c>
      <c r="AB375" s="1">
        <f>SQRT(Sample[[#This Row],[Kpy''i]]^2+Sample[[#This Row],[KPy''j]]^2+Sample[[#This Row],[KPy''k]]^2)/KTmag/Scale</f>
        <v>1.8051318673355328</v>
      </c>
    </row>
    <row r="376" spans="1:28" hidden="1" x14ac:dyDescent="0.25">
      <c r="A376" s="5">
        <v>371</v>
      </c>
      <c r="B376" s="13" t="s">
        <v>43</v>
      </c>
      <c r="C376" s="5"/>
      <c r="D376" s="5"/>
      <c r="E376">
        <v>9</v>
      </c>
      <c r="F376">
        <v>9</v>
      </c>
      <c r="G376">
        <v>8</v>
      </c>
      <c r="H376" s="11">
        <f>Sample[[#This Row],[C]]/Sample[[#This Row],[D]]</f>
        <v>1</v>
      </c>
      <c r="I376" s="11">
        <f>Sample[[#This Row],[A]]/Sample[[#This Row],[C]]</f>
        <v>0.88888888888888884</v>
      </c>
      <c r="J376" s="11">
        <f>Sample[[#This Row],[D]]/Sample[[#This Row],[A]]</f>
        <v>1.125</v>
      </c>
      <c r="K376" s="11">
        <f>Sample[[#This Row],[A]]/Sample[[#This Row],[D]]</f>
        <v>0.88888888888888884</v>
      </c>
      <c r="L376" s="11">
        <f>Sample[[#This Row],[D]]/Sample[[#This Row],[C]]</f>
        <v>1</v>
      </c>
      <c r="M376" s="11">
        <f>Sample[[#This Row],[C]]/Sample[[#This Row],[A]]</f>
        <v>1.125</v>
      </c>
      <c r="N376">
        <f>IF(Sample[[#This Row],[Ap]]=0,10,LOG(Sample[[#This Row],[Ap]]))</f>
        <v>0</v>
      </c>
      <c r="O376">
        <f>IF(Sample[[#This Row],[Ei]]=0,10,LOG(Sample[[#This Row],[Ei]]))</f>
        <v>-5.1152522447381311E-2</v>
      </c>
      <c r="P376">
        <f>IF(Sample[[#This Row],[Ii]]=0,10,LOG(Sample[[#This Row],[Ii]]))</f>
        <v>5.1152522447381291E-2</v>
      </c>
      <c r="Q376">
        <f>Kx-Sample[[#This Row],[Xp]]</f>
        <v>0</v>
      </c>
      <c r="R376">
        <f>Ky-Sample[[#This Row],[Yp]]</f>
        <v>-0.94884747755261867</v>
      </c>
      <c r="S376">
        <f>Kz-Sample[[#This Row],[Zp]]</f>
        <v>0.94884747755261867</v>
      </c>
      <c r="T376">
        <f>Sample[[#This Row],[Kpy]]*KSc-Sample[[#This Row],[KPz]]*KSb</f>
        <v>0</v>
      </c>
      <c r="U376">
        <f>-1*(Sample[[#This Row],[KPx]]*KSc-Sample[[#This Row],[KPz]]*KSa)</f>
        <v>0</v>
      </c>
      <c r="V376">
        <f>(Sample[[#This Row],[KPx]]*$R$2-Sample[[#This Row],[Kpy]]*KSa)</f>
        <v>0</v>
      </c>
      <c r="W376">
        <f>Sample[[#This Row],[Kpy]]*KTc-Sample[[#This Row],[KPz]]*KTb</f>
        <v>1.8976949551052373</v>
      </c>
      <c r="X376">
        <f>-1*(Sample[[#This Row],[KPx]]*KTc-Sample[[#This Row],[KPz]]*KTa)</f>
        <v>1.8976949551052373</v>
      </c>
      <c r="Y376">
        <f>(Sample[[#This Row],[KPx]]*KTb-Sample[[#This Row],[Kpy]]*KTa)</f>
        <v>1.8976949551052373</v>
      </c>
      <c r="Z376">
        <f>-Sample[[#This Row],[Xp]]*a+Sample[[#This Row],[Yp]]*b+Sample[[#This Row],[Zp]]*c_</f>
        <v>0</v>
      </c>
      <c r="AA376" s="8">
        <f>-IF(Sample[[#This Row],[Column2]]&gt;0,1,-1)*SQRT(Sample[[#This Row],[KPx''i]]^2+Sample[[#This Row],[KPx''j]]^2+Sample[[#This Row],[KPx''k]]^2)/Ksmag/Scale</f>
        <v>0</v>
      </c>
      <c r="AB376" s="1">
        <f>SQRT(Sample[[#This Row],[Kpy''i]]^2+Sample[[#This Row],[KPy''j]]^2+Sample[[#This Row],[KPy''k]]^2)/KTmag/Scale</f>
        <v>1.3418729713784141</v>
      </c>
    </row>
    <row r="377" spans="1:28" hidden="1" x14ac:dyDescent="0.25">
      <c r="A377" s="5">
        <v>372</v>
      </c>
      <c r="B377" s="13" t="s">
        <v>43</v>
      </c>
      <c r="C377" s="5"/>
      <c r="D377" s="5"/>
      <c r="E377">
        <v>7</v>
      </c>
      <c r="F377">
        <v>8</v>
      </c>
      <c r="G377">
        <v>10</v>
      </c>
      <c r="H377" s="11">
        <f>Sample[[#This Row],[C]]/Sample[[#This Row],[D]]</f>
        <v>1.1428571428571428</v>
      </c>
      <c r="I377" s="11">
        <f>Sample[[#This Row],[A]]/Sample[[#This Row],[C]]</f>
        <v>1.25</v>
      </c>
      <c r="J377" s="11">
        <f>Sample[[#This Row],[D]]/Sample[[#This Row],[A]]</f>
        <v>0.7</v>
      </c>
      <c r="K377" s="11">
        <f>Sample[[#This Row],[A]]/Sample[[#This Row],[D]]</f>
        <v>1.4285714285714286</v>
      </c>
      <c r="L377" s="11">
        <f>Sample[[#This Row],[D]]/Sample[[#This Row],[C]]</f>
        <v>0.875</v>
      </c>
      <c r="M377" s="11">
        <f>Sample[[#This Row],[C]]/Sample[[#This Row],[A]]</f>
        <v>0.8</v>
      </c>
      <c r="N377">
        <f>IF(Sample[[#This Row],[Ap]]=0,10,LOG(Sample[[#This Row],[Ap]]))</f>
        <v>5.7991946977686733E-2</v>
      </c>
      <c r="O377">
        <f>IF(Sample[[#This Row],[Ei]]=0,10,LOG(Sample[[#This Row],[Ei]]))</f>
        <v>9.691001300805642E-2</v>
      </c>
      <c r="P377">
        <f>IF(Sample[[#This Row],[Ii]]=0,10,LOG(Sample[[#This Row],[Ii]]))</f>
        <v>-0.15490195998574319</v>
      </c>
      <c r="Q377">
        <f>Kx-Sample[[#This Row],[Xp]]</f>
        <v>-5.7991946977686733E-2</v>
      </c>
      <c r="R377">
        <f>Ky-Sample[[#This Row],[Yp]]</f>
        <v>-1.0969100130080565</v>
      </c>
      <c r="S377">
        <f>Kz-Sample[[#This Row],[Zp]]</f>
        <v>1.1549019599857431</v>
      </c>
      <c r="T377">
        <f>Sample[[#This Row],[Kpy]]*KSc-Sample[[#This Row],[KPz]]*KSb</f>
        <v>-5.7991946977686615E-2</v>
      </c>
      <c r="U377">
        <f>-1*(Sample[[#This Row],[KPx]]*KSc-Sample[[#This Row],[KPz]]*KSa)</f>
        <v>-5.7991946977686733E-2</v>
      </c>
      <c r="V377">
        <f>(Sample[[#This Row],[KPx]]*$R$2-Sample[[#This Row],[Kpy]]*KSa)</f>
        <v>-5.7991946977686733E-2</v>
      </c>
      <c r="W377">
        <f>Sample[[#This Row],[Kpy]]*KTc-Sample[[#This Row],[KPz]]*KTb</f>
        <v>2.2518119729937993</v>
      </c>
      <c r="X377">
        <f>-1*(Sample[[#This Row],[KPx]]*KTc-Sample[[#This Row],[KPz]]*KTa)</f>
        <v>2.2518119729937993</v>
      </c>
      <c r="Y377">
        <f>(Sample[[#This Row],[KPx]]*KTb-Sample[[#This Row],[Kpy]]*KTa)</f>
        <v>2.2518119729937998</v>
      </c>
      <c r="Z377">
        <f>-Sample[[#This Row],[Xp]]*a+Sample[[#This Row],[Yp]]*b+Sample[[#This Row],[Zp]]*c_</f>
        <v>-0.11598389395537353</v>
      </c>
      <c r="AA377" s="8">
        <f>-IF(Sample[[#This Row],[Column2]]&gt;0,1,-1)*SQRT(Sample[[#This Row],[KPx''i]]^2+Sample[[#This Row],[KPx''j]]^2+Sample[[#This Row],[KPx''k]]^2)/Ksmag/Scale</f>
        <v>7.102533964293474E-2</v>
      </c>
      <c r="AB377" s="1">
        <f>SQRT(Sample[[#This Row],[Kpy''i]]^2+Sample[[#This Row],[KPy''j]]^2+Sample[[#This Row],[KPy''k]]^2)/KTmag/Scale</f>
        <v>1.5922715160609744</v>
      </c>
    </row>
    <row r="378" spans="1:28" hidden="1" x14ac:dyDescent="0.25">
      <c r="A378" s="5">
        <v>373</v>
      </c>
      <c r="B378" s="13" t="s">
        <v>43</v>
      </c>
      <c r="C378" s="5"/>
      <c r="D378" s="5"/>
      <c r="E378">
        <v>2</v>
      </c>
      <c r="F378">
        <v>9</v>
      </c>
      <c r="G378">
        <v>5</v>
      </c>
      <c r="H378" s="11">
        <f>Sample[[#This Row],[C]]/Sample[[#This Row],[D]]</f>
        <v>4.5</v>
      </c>
      <c r="I378" s="11">
        <f>Sample[[#This Row],[A]]/Sample[[#This Row],[C]]</f>
        <v>0.55555555555555558</v>
      </c>
      <c r="J378" s="11">
        <f>Sample[[#This Row],[D]]/Sample[[#This Row],[A]]</f>
        <v>0.4</v>
      </c>
      <c r="K378" s="11">
        <f>Sample[[#This Row],[A]]/Sample[[#This Row],[D]]</f>
        <v>2.5</v>
      </c>
      <c r="L378" s="11">
        <f>Sample[[#This Row],[D]]/Sample[[#This Row],[C]]</f>
        <v>0.22222222222222221</v>
      </c>
      <c r="M378" s="11">
        <f>Sample[[#This Row],[C]]/Sample[[#This Row],[A]]</f>
        <v>1.8</v>
      </c>
      <c r="N378">
        <f>IF(Sample[[#This Row],[Ap]]=0,10,LOG(Sample[[#This Row],[Ap]]))</f>
        <v>0.65321251377534373</v>
      </c>
      <c r="O378">
        <f>IF(Sample[[#This Row],[Ei]]=0,10,LOG(Sample[[#This Row],[Ei]]))</f>
        <v>-0.25527250510330607</v>
      </c>
      <c r="P378">
        <f>IF(Sample[[#This Row],[Ii]]=0,10,LOG(Sample[[#This Row],[Ii]]))</f>
        <v>-0.3979400086720376</v>
      </c>
      <c r="Q378">
        <f>Kx-Sample[[#This Row],[Xp]]</f>
        <v>-0.65321251377534373</v>
      </c>
      <c r="R378">
        <f>Ky-Sample[[#This Row],[Yp]]</f>
        <v>-0.74472749489669399</v>
      </c>
      <c r="S378">
        <f>Kz-Sample[[#This Row],[Zp]]</f>
        <v>1.3979400086720375</v>
      </c>
      <c r="T378">
        <f>Sample[[#This Row],[Kpy]]*KSc-Sample[[#This Row],[KPz]]*KSb</f>
        <v>-0.65321251377534351</v>
      </c>
      <c r="U378">
        <f>-1*(Sample[[#This Row],[KPx]]*KSc-Sample[[#This Row],[KPz]]*KSa)</f>
        <v>-0.65321251377534373</v>
      </c>
      <c r="V378">
        <f>(Sample[[#This Row],[KPx]]*$R$2-Sample[[#This Row],[Kpy]]*KSa)</f>
        <v>-0.65321251377534373</v>
      </c>
      <c r="W378">
        <f>Sample[[#This Row],[Kpy]]*KTc-Sample[[#This Row],[KPz]]*KTb</f>
        <v>2.1426675035687315</v>
      </c>
      <c r="X378">
        <f>-1*(Sample[[#This Row],[KPx]]*KTc-Sample[[#This Row],[KPz]]*KTa)</f>
        <v>2.142667503568731</v>
      </c>
      <c r="Y378">
        <f>(Sample[[#This Row],[KPx]]*KTb-Sample[[#This Row],[Kpy]]*KTa)</f>
        <v>2.1426675035687319</v>
      </c>
      <c r="Z378">
        <f>-Sample[[#This Row],[Xp]]*a+Sample[[#This Row],[Yp]]*b+Sample[[#This Row],[Zp]]*c_</f>
        <v>-1.3064250275506875</v>
      </c>
      <c r="AA378" s="8">
        <f>-IF(Sample[[#This Row],[Column2]]&gt;0,1,-1)*SQRT(Sample[[#This Row],[KPx''i]]^2+Sample[[#This Row],[KPx''j]]^2+Sample[[#This Row],[KPx''k]]^2)/Ksmag/Scale</f>
        <v>0.80001867617515976</v>
      </c>
      <c r="AB378" s="1">
        <f>SQRT(Sample[[#This Row],[Kpy''i]]^2+Sample[[#This Row],[KPy''j]]^2+Sample[[#This Row],[KPy''k]]^2)/KTmag/Scale</f>
        <v>1.5150947216015012</v>
      </c>
    </row>
    <row r="379" spans="1:28" hidden="1" x14ac:dyDescent="0.25">
      <c r="A379" s="5">
        <v>374</v>
      </c>
      <c r="B379" s="13" t="s">
        <v>43</v>
      </c>
      <c r="C379" s="5"/>
      <c r="D379" s="5"/>
      <c r="E379">
        <v>1</v>
      </c>
      <c r="F379">
        <v>4</v>
      </c>
      <c r="G379">
        <v>7</v>
      </c>
      <c r="H379" s="11">
        <f>Sample[[#This Row],[C]]/Sample[[#This Row],[D]]</f>
        <v>4</v>
      </c>
      <c r="I379" s="11">
        <f>Sample[[#This Row],[A]]/Sample[[#This Row],[C]]</f>
        <v>1.75</v>
      </c>
      <c r="J379" s="11">
        <f>Sample[[#This Row],[D]]/Sample[[#This Row],[A]]</f>
        <v>0.14285714285714285</v>
      </c>
      <c r="K379" s="11">
        <f>Sample[[#This Row],[A]]/Sample[[#This Row],[D]]</f>
        <v>7</v>
      </c>
      <c r="L379" s="11">
        <f>Sample[[#This Row],[D]]/Sample[[#This Row],[C]]</f>
        <v>0.25</v>
      </c>
      <c r="M379" s="11">
        <f>Sample[[#This Row],[C]]/Sample[[#This Row],[A]]</f>
        <v>0.5714285714285714</v>
      </c>
      <c r="N379">
        <f>IF(Sample[[#This Row],[Ap]]=0,10,LOG(Sample[[#This Row],[Ap]]))</f>
        <v>0.6020599913279624</v>
      </c>
      <c r="O379">
        <f>IF(Sample[[#This Row],[Ei]]=0,10,LOG(Sample[[#This Row],[Ei]]))</f>
        <v>0.24303804868629444</v>
      </c>
      <c r="P379">
        <f>IF(Sample[[#This Row],[Ii]]=0,10,LOG(Sample[[#This Row],[Ii]]))</f>
        <v>-0.84509804001425681</v>
      </c>
      <c r="Q379">
        <f>Kx-Sample[[#This Row],[Xp]]</f>
        <v>-0.6020599913279624</v>
      </c>
      <c r="R379">
        <f>Ky-Sample[[#This Row],[Yp]]</f>
        <v>-1.2430380486862944</v>
      </c>
      <c r="S379">
        <f>Kz-Sample[[#This Row],[Zp]]</f>
        <v>1.8450980400142569</v>
      </c>
      <c r="T379">
        <f>Sample[[#This Row],[Kpy]]*KSc-Sample[[#This Row],[KPz]]*KSb</f>
        <v>-0.60205999132796251</v>
      </c>
      <c r="U379">
        <f>-1*(Sample[[#This Row],[KPx]]*KSc-Sample[[#This Row],[KPz]]*KSa)</f>
        <v>-0.6020599913279624</v>
      </c>
      <c r="V379">
        <f>(Sample[[#This Row],[KPx]]*$R$2-Sample[[#This Row],[Kpy]]*KSa)</f>
        <v>-0.6020599913279624</v>
      </c>
      <c r="W379">
        <f>Sample[[#This Row],[Kpy]]*KTc-Sample[[#This Row],[KPz]]*KTb</f>
        <v>3.0881360887005513</v>
      </c>
      <c r="X379">
        <f>-1*(Sample[[#This Row],[KPx]]*KTc-Sample[[#This Row],[KPz]]*KTa)</f>
        <v>3.0881360887005513</v>
      </c>
      <c r="Y379">
        <f>(Sample[[#This Row],[KPx]]*KTb-Sample[[#This Row],[Kpy]]*KTa)</f>
        <v>3.0881360887005513</v>
      </c>
      <c r="Z379">
        <f>-Sample[[#This Row],[Xp]]*a+Sample[[#This Row],[Yp]]*b+Sample[[#This Row],[Zp]]*c_</f>
        <v>-1.2041199826559248</v>
      </c>
      <c r="AA379" s="8">
        <f>-IF(Sample[[#This Row],[Column2]]&gt;0,1,-1)*SQRT(Sample[[#This Row],[KPx''i]]^2+Sample[[#This Row],[KPx''j]]^2+Sample[[#This Row],[KPx''k]]^2)/Ksmag/Scale</f>
        <v>0.73736988664898662</v>
      </c>
      <c r="AB379" s="1">
        <f>SQRT(Sample[[#This Row],[Kpy''i]]^2+Sample[[#This Row],[KPy''j]]^2+Sample[[#This Row],[KPy''k]]^2)/KTmag/Scale</f>
        <v>2.1836419695470615</v>
      </c>
    </row>
    <row r="380" spans="1:28" hidden="1" x14ac:dyDescent="0.25">
      <c r="A380" s="5">
        <v>375</v>
      </c>
      <c r="B380" s="13" t="s">
        <v>43</v>
      </c>
      <c r="C380" s="5"/>
      <c r="D380" s="5"/>
      <c r="E380">
        <v>2</v>
      </c>
      <c r="F380">
        <v>7</v>
      </c>
      <c r="G380">
        <v>5</v>
      </c>
      <c r="H380" s="11">
        <f>Sample[[#This Row],[C]]/Sample[[#This Row],[D]]</f>
        <v>3.5</v>
      </c>
      <c r="I380" s="11">
        <f>Sample[[#This Row],[A]]/Sample[[#This Row],[C]]</f>
        <v>0.7142857142857143</v>
      </c>
      <c r="J380" s="11">
        <f>Sample[[#This Row],[D]]/Sample[[#This Row],[A]]</f>
        <v>0.4</v>
      </c>
      <c r="K380" s="11">
        <f>Sample[[#This Row],[A]]/Sample[[#This Row],[D]]</f>
        <v>2.5</v>
      </c>
      <c r="L380" s="11">
        <f>Sample[[#This Row],[D]]/Sample[[#This Row],[C]]</f>
        <v>0.2857142857142857</v>
      </c>
      <c r="M380" s="11">
        <f>Sample[[#This Row],[C]]/Sample[[#This Row],[A]]</f>
        <v>1.4</v>
      </c>
      <c r="N380">
        <f>IF(Sample[[#This Row],[Ap]]=0,10,LOG(Sample[[#This Row],[Ap]]))</f>
        <v>0.54406804435027567</v>
      </c>
      <c r="O380">
        <f>IF(Sample[[#This Row],[Ei]]=0,10,LOG(Sample[[#This Row],[Ei]]))</f>
        <v>-0.14612803567823801</v>
      </c>
      <c r="P380">
        <f>IF(Sample[[#This Row],[Ii]]=0,10,LOG(Sample[[#This Row],[Ii]]))</f>
        <v>-0.3979400086720376</v>
      </c>
      <c r="Q380">
        <f>Kx-Sample[[#This Row],[Xp]]</f>
        <v>-0.54406804435027567</v>
      </c>
      <c r="R380">
        <f>Ky-Sample[[#This Row],[Yp]]</f>
        <v>-0.85387196432176204</v>
      </c>
      <c r="S380">
        <f>Kz-Sample[[#This Row],[Zp]]</f>
        <v>1.3979400086720375</v>
      </c>
      <c r="T380">
        <f>Sample[[#This Row],[Kpy]]*KSc-Sample[[#This Row],[KPz]]*KSb</f>
        <v>-0.54406804435027545</v>
      </c>
      <c r="U380">
        <f>-1*(Sample[[#This Row],[KPx]]*KSc-Sample[[#This Row],[KPz]]*KSa)</f>
        <v>-0.54406804435027567</v>
      </c>
      <c r="V380">
        <f>(Sample[[#This Row],[KPx]]*$R$2-Sample[[#This Row],[Kpy]]*KSa)</f>
        <v>-0.54406804435027567</v>
      </c>
      <c r="W380">
        <f>Sample[[#This Row],[Kpy]]*KTc-Sample[[#This Row],[KPz]]*KTb</f>
        <v>2.2518119729937993</v>
      </c>
      <c r="X380">
        <f>-1*(Sample[[#This Row],[KPx]]*KTc-Sample[[#This Row],[KPz]]*KTa)</f>
        <v>2.2518119729937993</v>
      </c>
      <c r="Y380">
        <f>(Sample[[#This Row],[KPx]]*KTb-Sample[[#This Row],[Kpy]]*KTa)</f>
        <v>2.2518119729937998</v>
      </c>
      <c r="Z380">
        <f>-Sample[[#This Row],[Xp]]*a+Sample[[#This Row],[Yp]]*b+Sample[[#This Row],[Zp]]*c_</f>
        <v>-1.0881360887005513</v>
      </c>
      <c r="AA380" s="8">
        <f>-IF(Sample[[#This Row],[Column2]]&gt;0,1,-1)*SQRT(Sample[[#This Row],[KPx''i]]^2+Sample[[#This Row],[KPx''j]]^2+Sample[[#This Row],[KPx''k]]^2)/Ksmag/Scale</f>
        <v>0.66634454700605161</v>
      </c>
      <c r="AB380" s="1">
        <f>SQRT(Sample[[#This Row],[Kpy''i]]^2+Sample[[#This Row],[KPy''j]]^2+Sample[[#This Row],[KPy''k]]^2)/KTmag/Scale</f>
        <v>1.5922715160609744</v>
      </c>
    </row>
    <row r="381" spans="1:28" hidden="1" x14ac:dyDescent="0.25">
      <c r="A381" s="5">
        <v>376</v>
      </c>
      <c r="B381" s="13" t="s">
        <v>43</v>
      </c>
      <c r="C381" s="5"/>
      <c r="D381" s="5"/>
      <c r="E381">
        <v>9</v>
      </c>
      <c r="F381">
        <v>1</v>
      </c>
      <c r="G381">
        <v>8</v>
      </c>
      <c r="H381" s="11">
        <f>Sample[[#This Row],[C]]/Sample[[#This Row],[D]]</f>
        <v>0.1111111111111111</v>
      </c>
      <c r="I381" s="11">
        <f>Sample[[#This Row],[A]]/Sample[[#This Row],[C]]</f>
        <v>8</v>
      </c>
      <c r="J381" s="11">
        <f>Sample[[#This Row],[D]]/Sample[[#This Row],[A]]</f>
        <v>1.125</v>
      </c>
      <c r="K381" s="11">
        <f>Sample[[#This Row],[A]]/Sample[[#This Row],[D]]</f>
        <v>0.88888888888888884</v>
      </c>
      <c r="L381" s="11">
        <f>Sample[[#This Row],[D]]/Sample[[#This Row],[C]]</f>
        <v>9</v>
      </c>
      <c r="M381" s="11">
        <f>Sample[[#This Row],[C]]/Sample[[#This Row],[A]]</f>
        <v>0.125</v>
      </c>
      <c r="N381">
        <f>IF(Sample[[#This Row],[Ap]]=0,10,LOG(Sample[[#This Row],[Ap]]))</f>
        <v>-0.95424250943932487</v>
      </c>
      <c r="O381">
        <f>IF(Sample[[#This Row],[Ei]]=0,10,LOG(Sample[[#This Row],[Ei]]))</f>
        <v>0.90308998699194354</v>
      </c>
      <c r="P381">
        <f>IF(Sample[[#This Row],[Ii]]=0,10,LOG(Sample[[#This Row],[Ii]]))</f>
        <v>5.1152522447381291E-2</v>
      </c>
      <c r="Q381">
        <f>Kx-Sample[[#This Row],[Xp]]</f>
        <v>0.95424250943932487</v>
      </c>
      <c r="R381">
        <f>Ky-Sample[[#This Row],[Yp]]</f>
        <v>-1.9030899869919435</v>
      </c>
      <c r="S381">
        <f>Kz-Sample[[#This Row],[Zp]]</f>
        <v>0.94884747755261867</v>
      </c>
      <c r="T381">
        <f>Sample[[#This Row],[Kpy]]*KSc-Sample[[#This Row],[KPz]]*KSb</f>
        <v>0.95424250943932487</v>
      </c>
      <c r="U381">
        <f>-1*(Sample[[#This Row],[KPx]]*KSc-Sample[[#This Row],[KPz]]*KSa)</f>
        <v>0.95424250943932487</v>
      </c>
      <c r="V381">
        <f>(Sample[[#This Row],[KPx]]*$R$2-Sample[[#This Row],[Kpy]]*KSa)</f>
        <v>0.95424250943932487</v>
      </c>
      <c r="W381">
        <f>Sample[[#This Row],[Kpy]]*KTc-Sample[[#This Row],[KPz]]*KTb</f>
        <v>2.8519374645445623</v>
      </c>
      <c r="X381">
        <f>-1*(Sample[[#This Row],[KPx]]*KTc-Sample[[#This Row],[KPz]]*KTa)</f>
        <v>2.8519374645445623</v>
      </c>
      <c r="Y381">
        <f>(Sample[[#This Row],[KPx]]*KTb-Sample[[#This Row],[Kpy]]*KTa)</f>
        <v>2.8519374645445623</v>
      </c>
      <c r="Z381">
        <f>-Sample[[#This Row],[Xp]]*a+Sample[[#This Row],[Yp]]*b+Sample[[#This Row],[Zp]]*c_</f>
        <v>1.9084850188786497</v>
      </c>
      <c r="AA381" s="8">
        <f>-IF(Sample[[#This Row],[Column2]]&gt;0,1,-1)*SQRT(Sample[[#This Row],[KPx''i]]^2+Sample[[#This Row],[KPx''j]]^2+Sample[[#This Row],[KPx''k]]^2)/Ksmag/Scale</f>
        <v>-1.1687036194996532</v>
      </c>
      <c r="AB381" s="1">
        <f>SQRT(Sample[[#This Row],[Kpy''i]]^2+Sample[[#This Row],[KPy''j]]^2+Sample[[#This Row],[KPy''k]]^2)/KTmag/Scale</f>
        <v>2.016624320699429</v>
      </c>
    </row>
    <row r="382" spans="1:28" hidden="1" x14ac:dyDescent="0.25">
      <c r="A382" s="5">
        <v>377</v>
      </c>
      <c r="B382" s="13" t="s">
        <v>43</v>
      </c>
      <c r="C382" s="5"/>
      <c r="D382" s="5"/>
      <c r="E382">
        <v>5</v>
      </c>
      <c r="F382">
        <v>9</v>
      </c>
      <c r="G382">
        <v>4</v>
      </c>
      <c r="H382" s="11">
        <f>Sample[[#This Row],[C]]/Sample[[#This Row],[D]]</f>
        <v>1.8</v>
      </c>
      <c r="I382" s="11">
        <f>Sample[[#This Row],[A]]/Sample[[#This Row],[C]]</f>
        <v>0.44444444444444442</v>
      </c>
      <c r="J382" s="11">
        <f>Sample[[#This Row],[D]]/Sample[[#This Row],[A]]</f>
        <v>1.25</v>
      </c>
      <c r="K382" s="11">
        <f>Sample[[#This Row],[A]]/Sample[[#This Row],[D]]</f>
        <v>0.8</v>
      </c>
      <c r="L382" s="11">
        <f>Sample[[#This Row],[D]]/Sample[[#This Row],[C]]</f>
        <v>0.55555555555555558</v>
      </c>
      <c r="M382" s="11">
        <f>Sample[[#This Row],[C]]/Sample[[#This Row],[A]]</f>
        <v>2.25</v>
      </c>
      <c r="N382">
        <f>IF(Sample[[#This Row],[Ap]]=0,10,LOG(Sample[[#This Row],[Ap]]))</f>
        <v>0.25527250510330607</v>
      </c>
      <c r="O382">
        <f>IF(Sample[[#This Row],[Ei]]=0,10,LOG(Sample[[#This Row],[Ei]]))</f>
        <v>-0.35218251811136253</v>
      </c>
      <c r="P382">
        <f>IF(Sample[[#This Row],[Ii]]=0,10,LOG(Sample[[#This Row],[Ii]]))</f>
        <v>9.691001300805642E-2</v>
      </c>
      <c r="Q382">
        <f>Kx-Sample[[#This Row],[Xp]]</f>
        <v>-0.25527250510330607</v>
      </c>
      <c r="R382">
        <f>Ky-Sample[[#This Row],[Yp]]</f>
        <v>-0.64781748188863753</v>
      </c>
      <c r="S382">
        <f>Kz-Sample[[#This Row],[Zp]]</f>
        <v>0.90308998699194354</v>
      </c>
      <c r="T382">
        <f>Sample[[#This Row],[Kpy]]*KSc-Sample[[#This Row],[KPz]]*KSb</f>
        <v>-0.25527250510330601</v>
      </c>
      <c r="U382">
        <f>-1*(Sample[[#This Row],[KPx]]*KSc-Sample[[#This Row],[KPz]]*KSa)</f>
        <v>-0.25527250510330607</v>
      </c>
      <c r="V382">
        <f>(Sample[[#This Row],[KPx]]*$R$2-Sample[[#This Row],[Kpy]]*KSa)</f>
        <v>-0.25527250510330607</v>
      </c>
      <c r="W382">
        <f>Sample[[#This Row],[Kpy]]*KTc-Sample[[#This Row],[KPz]]*KTb</f>
        <v>1.5509074688805811</v>
      </c>
      <c r="X382">
        <f>-1*(Sample[[#This Row],[KPx]]*KTc-Sample[[#This Row],[KPz]]*KTa)</f>
        <v>1.5509074688805811</v>
      </c>
      <c r="Y382">
        <f>(Sample[[#This Row],[KPx]]*KTb-Sample[[#This Row],[Kpy]]*KTa)</f>
        <v>1.5509074688805811</v>
      </c>
      <c r="Z382">
        <f>-Sample[[#This Row],[Xp]]*a+Sample[[#This Row],[Yp]]*b+Sample[[#This Row],[Zp]]*c_</f>
        <v>-0.51054501020661225</v>
      </c>
      <c r="AA382" s="8">
        <f>-IF(Sample[[#This Row],[Column2]]&gt;0,1,-1)*SQRT(Sample[[#This Row],[KPx''i]]^2+Sample[[#This Row],[KPx''j]]^2+Sample[[#This Row],[KPx''k]]^2)/Ksmag/Scale</f>
        <v>0.31264369143255732</v>
      </c>
      <c r="AB382" s="1">
        <f>SQRT(Sample[[#This Row],[Kpy''i]]^2+Sample[[#This Row],[KPy''j]]^2+Sample[[#This Row],[KPy''k]]^2)/KTmag/Scale</f>
        <v>1.0966571882383234</v>
      </c>
    </row>
    <row r="383" spans="1:28" hidden="1" x14ac:dyDescent="0.25">
      <c r="A383" s="5">
        <v>378</v>
      </c>
      <c r="B383" s="13" t="s">
        <v>43</v>
      </c>
      <c r="C383" s="5"/>
      <c r="D383" s="5"/>
      <c r="E383">
        <v>6</v>
      </c>
      <c r="F383">
        <v>8</v>
      </c>
      <c r="G383">
        <v>2</v>
      </c>
      <c r="H383" s="11">
        <f>Sample[[#This Row],[C]]/Sample[[#This Row],[D]]</f>
        <v>1.3333333333333333</v>
      </c>
      <c r="I383" s="11">
        <f>Sample[[#This Row],[A]]/Sample[[#This Row],[C]]</f>
        <v>0.25</v>
      </c>
      <c r="J383" s="11">
        <f>Sample[[#This Row],[D]]/Sample[[#This Row],[A]]</f>
        <v>3</v>
      </c>
      <c r="K383" s="11">
        <f>Sample[[#This Row],[A]]/Sample[[#This Row],[D]]</f>
        <v>0.33333333333333331</v>
      </c>
      <c r="L383" s="11">
        <f>Sample[[#This Row],[D]]/Sample[[#This Row],[C]]</f>
        <v>0.75</v>
      </c>
      <c r="M383" s="11">
        <f>Sample[[#This Row],[C]]/Sample[[#This Row],[A]]</f>
        <v>4</v>
      </c>
      <c r="N383">
        <f>IF(Sample[[#This Row],[Ap]]=0,10,LOG(Sample[[#This Row],[Ap]]))</f>
        <v>0.12493873660829993</v>
      </c>
      <c r="O383">
        <f>IF(Sample[[#This Row],[Ei]]=0,10,LOG(Sample[[#This Row],[Ei]]))</f>
        <v>-0.6020599913279624</v>
      </c>
      <c r="P383">
        <f>IF(Sample[[#This Row],[Ii]]=0,10,LOG(Sample[[#This Row],[Ii]]))</f>
        <v>0.47712125471966244</v>
      </c>
      <c r="Q383">
        <f>Kx-Sample[[#This Row],[Xp]]</f>
        <v>-0.12493873660829993</v>
      </c>
      <c r="R383">
        <f>Ky-Sample[[#This Row],[Yp]]</f>
        <v>-0.3979400086720376</v>
      </c>
      <c r="S383">
        <f>Kz-Sample[[#This Row],[Zp]]</f>
        <v>0.52287874528033762</v>
      </c>
      <c r="T383">
        <f>Sample[[#This Row],[Kpy]]*KSc-Sample[[#This Row],[KPz]]*KSb</f>
        <v>-0.12493873660830002</v>
      </c>
      <c r="U383">
        <f>-1*(Sample[[#This Row],[KPx]]*KSc-Sample[[#This Row],[KPz]]*KSa)</f>
        <v>-0.12493873660829993</v>
      </c>
      <c r="V383">
        <f>(Sample[[#This Row],[KPx]]*$R$2-Sample[[#This Row],[Kpy]]*KSa)</f>
        <v>-0.12493873660829993</v>
      </c>
      <c r="W383">
        <f>Sample[[#This Row],[Kpy]]*KTc-Sample[[#This Row],[KPz]]*KTb</f>
        <v>0.92081875395237522</v>
      </c>
      <c r="X383">
        <f>-1*(Sample[[#This Row],[KPx]]*KTc-Sample[[#This Row],[KPz]]*KTa)</f>
        <v>0.92081875395237534</v>
      </c>
      <c r="Y383">
        <f>(Sample[[#This Row],[KPx]]*KTb-Sample[[#This Row],[Kpy]]*KTa)</f>
        <v>0.92081875395237511</v>
      </c>
      <c r="Z383">
        <f>-Sample[[#This Row],[Xp]]*a+Sample[[#This Row],[Yp]]*b+Sample[[#This Row],[Zp]]*c_</f>
        <v>-0.24987747321659992</v>
      </c>
      <c r="AA383" s="8">
        <f>-IF(Sample[[#This Row],[Column2]]&gt;0,1,-1)*SQRT(Sample[[#This Row],[KPx''i]]^2+Sample[[#This Row],[KPx''j]]^2+Sample[[#This Row],[KPx''k]]^2)/Ksmag/Scale</f>
        <v>0.15301807689915994</v>
      </c>
      <c r="AB383" s="1">
        <f>SQRT(Sample[[#This Row],[Kpy''i]]^2+Sample[[#This Row],[KPy''j]]^2+Sample[[#This Row],[KPy''k]]^2)/KTmag/Scale</f>
        <v>0.6511171851634715</v>
      </c>
    </row>
    <row r="384" spans="1:28" hidden="1" x14ac:dyDescent="0.25">
      <c r="A384" s="5">
        <v>379</v>
      </c>
      <c r="B384" s="13" t="s">
        <v>43</v>
      </c>
      <c r="C384" s="5"/>
      <c r="D384" s="5"/>
      <c r="E384">
        <v>1</v>
      </c>
      <c r="F384">
        <v>9</v>
      </c>
      <c r="G384">
        <v>4</v>
      </c>
      <c r="H384" s="11">
        <f>Sample[[#This Row],[C]]/Sample[[#This Row],[D]]</f>
        <v>9</v>
      </c>
      <c r="I384" s="11">
        <f>Sample[[#This Row],[A]]/Sample[[#This Row],[C]]</f>
        <v>0.44444444444444442</v>
      </c>
      <c r="J384" s="11">
        <f>Sample[[#This Row],[D]]/Sample[[#This Row],[A]]</f>
        <v>0.25</v>
      </c>
      <c r="K384" s="11">
        <f>Sample[[#This Row],[A]]/Sample[[#This Row],[D]]</f>
        <v>4</v>
      </c>
      <c r="L384" s="11">
        <f>Sample[[#This Row],[D]]/Sample[[#This Row],[C]]</f>
        <v>0.1111111111111111</v>
      </c>
      <c r="M384" s="11">
        <f>Sample[[#This Row],[C]]/Sample[[#This Row],[A]]</f>
        <v>2.25</v>
      </c>
      <c r="N384">
        <f>IF(Sample[[#This Row],[Ap]]=0,10,LOG(Sample[[#This Row],[Ap]]))</f>
        <v>0.95424250943932487</v>
      </c>
      <c r="O384">
        <f>IF(Sample[[#This Row],[Ei]]=0,10,LOG(Sample[[#This Row],[Ei]]))</f>
        <v>-0.35218251811136253</v>
      </c>
      <c r="P384">
        <f>IF(Sample[[#This Row],[Ii]]=0,10,LOG(Sample[[#This Row],[Ii]]))</f>
        <v>-0.6020599913279624</v>
      </c>
      <c r="Q384">
        <f>Kx-Sample[[#This Row],[Xp]]</f>
        <v>-0.95424250943932487</v>
      </c>
      <c r="R384">
        <f>Ky-Sample[[#This Row],[Yp]]</f>
        <v>-0.64781748188863753</v>
      </c>
      <c r="S384">
        <f>Kz-Sample[[#This Row],[Zp]]</f>
        <v>1.6020599913279625</v>
      </c>
      <c r="T384">
        <f>Sample[[#This Row],[Kpy]]*KSc-Sample[[#This Row],[KPz]]*KSb</f>
        <v>-0.95424250943932498</v>
      </c>
      <c r="U384">
        <f>-1*(Sample[[#This Row],[KPx]]*KSc-Sample[[#This Row],[KPz]]*KSa)</f>
        <v>-0.95424250943932487</v>
      </c>
      <c r="V384">
        <f>(Sample[[#This Row],[KPx]]*$R$2-Sample[[#This Row],[Kpy]]*KSa)</f>
        <v>-0.95424250943932487</v>
      </c>
      <c r="W384">
        <f>Sample[[#This Row],[Kpy]]*KTc-Sample[[#This Row],[KPz]]*KTb</f>
        <v>2.2498774732165998</v>
      </c>
      <c r="X384">
        <f>-1*(Sample[[#This Row],[KPx]]*KTc-Sample[[#This Row],[KPz]]*KTa)</f>
        <v>2.2498774732166003</v>
      </c>
      <c r="Y384">
        <f>(Sample[[#This Row],[KPx]]*KTb-Sample[[#This Row],[Kpy]]*KTa)</f>
        <v>2.2498774732165998</v>
      </c>
      <c r="Z384">
        <f>-Sample[[#This Row],[Xp]]*a+Sample[[#This Row],[Yp]]*b+Sample[[#This Row],[Zp]]*c_</f>
        <v>-1.90848501887865</v>
      </c>
      <c r="AA384" s="8">
        <f>-IF(Sample[[#This Row],[Column2]]&gt;0,1,-1)*SQRT(Sample[[#This Row],[KPx''i]]^2+Sample[[#This Row],[KPx''j]]^2+Sample[[#This Row],[KPx''k]]^2)/Ksmag/Scale</f>
        <v>1.1687036194996532</v>
      </c>
      <c r="AB384" s="1">
        <f>SQRT(Sample[[#This Row],[Kpy''i]]^2+Sample[[#This Row],[KPy''j]]^2+Sample[[#This Row],[KPy''k]]^2)/KTmag/Scale</f>
        <v>1.5909036181503129</v>
      </c>
    </row>
    <row r="385" spans="1:28" hidden="1" x14ac:dyDescent="0.25">
      <c r="A385" s="5">
        <v>380</v>
      </c>
      <c r="B385" s="13" t="s">
        <v>43</v>
      </c>
      <c r="C385" s="5"/>
      <c r="D385" s="5"/>
      <c r="E385">
        <v>4</v>
      </c>
      <c r="F385">
        <v>8</v>
      </c>
      <c r="G385">
        <v>4</v>
      </c>
      <c r="H385" s="11">
        <f>Sample[[#This Row],[C]]/Sample[[#This Row],[D]]</f>
        <v>2</v>
      </c>
      <c r="I385" s="11">
        <f>Sample[[#This Row],[A]]/Sample[[#This Row],[C]]</f>
        <v>0.5</v>
      </c>
      <c r="J385" s="11">
        <f>Sample[[#This Row],[D]]/Sample[[#This Row],[A]]</f>
        <v>1</v>
      </c>
      <c r="K385" s="11">
        <f>Sample[[#This Row],[A]]/Sample[[#This Row],[D]]</f>
        <v>1</v>
      </c>
      <c r="L385" s="11">
        <f>Sample[[#This Row],[D]]/Sample[[#This Row],[C]]</f>
        <v>0.5</v>
      </c>
      <c r="M385" s="11">
        <f>Sample[[#This Row],[C]]/Sample[[#This Row],[A]]</f>
        <v>2</v>
      </c>
      <c r="N385">
        <f>IF(Sample[[#This Row],[Ap]]=0,10,LOG(Sample[[#This Row],[Ap]]))</f>
        <v>0.3010299956639812</v>
      </c>
      <c r="O385">
        <f>IF(Sample[[#This Row],[Ei]]=0,10,LOG(Sample[[#This Row],[Ei]]))</f>
        <v>-0.3010299956639812</v>
      </c>
      <c r="P385">
        <f>IF(Sample[[#This Row],[Ii]]=0,10,LOG(Sample[[#This Row],[Ii]]))</f>
        <v>0</v>
      </c>
      <c r="Q385">
        <f>Kx-Sample[[#This Row],[Xp]]</f>
        <v>-0.3010299956639812</v>
      </c>
      <c r="R385">
        <f>Ky-Sample[[#This Row],[Yp]]</f>
        <v>-0.69897000433601875</v>
      </c>
      <c r="S385">
        <f>Kz-Sample[[#This Row],[Zp]]</f>
        <v>1</v>
      </c>
      <c r="T385">
        <f>Sample[[#This Row],[Kpy]]*KSc-Sample[[#This Row],[KPz]]*KSb</f>
        <v>-0.30102999566398125</v>
      </c>
      <c r="U385">
        <f>-1*(Sample[[#This Row],[KPx]]*KSc-Sample[[#This Row],[KPz]]*KSa)</f>
        <v>-0.3010299956639812</v>
      </c>
      <c r="V385">
        <f>(Sample[[#This Row],[KPx]]*$R$2-Sample[[#This Row],[Kpy]]*KSa)</f>
        <v>-0.3010299956639812</v>
      </c>
      <c r="W385">
        <f>Sample[[#This Row],[Kpy]]*KTc-Sample[[#This Row],[KPz]]*KTb</f>
        <v>1.6989700043360187</v>
      </c>
      <c r="X385">
        <f>-1*(Sample[[#This Row],[KPx]]*KTc-Sample[[#This Row],[KPz]]*KTa)</f>
        <v>1.6989700043360187</v>
      </c>
      <c r="Y385">
        <f>(Sample[[#This Row],[KPx]]*KTb-Sample[[#This Row],[Kpy]]*KTa)</f>
        <v>1.6989700043360187</v>
      </c>
      <c r="Z385">
        <f>-Sample[[#This Row],[Xp]]*a+Sample[[#This Row],[Yp]]*b+Sample[[#This Row],[Zp]]*c_</f>
        <v>-0.6020599913279624</v>
      </c>
      <c r="AA385" s="8">
        <f>-IF(Sample[[#This Row],[Column2]]&gt;0,1,-1)*SQRT(Sample[[#This Row],[KPx''i]]^2+Sample[[#This Row],[KPx''j]]^2+Sample[[#This Row],[KPx''k]]^2)/Ksmag/Scale</f>
        <v>0.36868494332449331</v>
      </c>
      <c r="AB385" s="1">
        <f>SQRT(Sample[[#This Row],[Kpy''i]]^2+Sample[[#This Row],[KPy''j]]^2+Sample[[#This Row],[KPy''k]]^2)/KTmag/Scale</f>
        <v>1.201353211098537</v>
      </c>
    </row>
    <row r="386" spans="1:28" hidden="1" x14ac:dyDescent="0.25">
      <c r="A386" s="5">
        <v>381</v>
      </c>
      <c r="B386" s="13" t="s">
        <v>43</v>
      </c>
      <c r="C386" s="5"/>
      <c r="D386" s="5"/>
      <c r="E386">
        <v>5</v>
      </c>
      <c r="F386">
        <v>7</v>
      </c>
      <c r="G386">
        <v>10</v>
      </c>
      <c r="H386" s="11">
        <f>Sample[[#This Row],[C]]/Sample[[#This Row],[D]]</f>
        <v>1.4</v>
      </c>
      <c r="I386" s="11">
        <f>Sample[[#This Row],[A]]/Sample[[#This Row],[C]]</f>
        <v>1.4285714285714286</v>
      </c>
      <c r="J386" s="11">
        <f>Sample[[#This Row],[D]]/Sample[[#This Row],[A]]</f>
        <v>0.5</v>
      </c>
      <c r="K386" s="11">
        <f>Sample[[#This Row],[A]]/Sample[[#This Row],[D]]</f>
        <v>2</v>
      </c>
      <c r="L386" s="11">
        <f>Sample[[#This Row],[D]]/Sample[[#This Row],[C]]</f>
        <v>0.7142857142857143</v>
      </c>
      <c r="M386" s="11">
        <f>Sample[[#This Row],[C]]/Sample[[#This Row],[A]]</f>
        <v>0.7</v>
      </c>
      <c r="N386">
        <f>IF(Sample[[#This Row],[Ap]]=0,10,LOG(Sample[[#This Row],[Ap]]))</f>
        <v>0.14612803567823801</v>
      </c>
      <c r="O386">
        <f>IF(Sample[[#This Row],[Ei]]=0,10,LOG(Sample[[#This Row],[Ei]]))</f>
        <v>0.15490195998574319</v>
      </c>
      <c r="P386">
        <f>IF(Sample[[#This Row],[Ii]]=0,10,LOG(Sample[[#This Row],[Ii]]))</f>
        <v>-0.3010299956639812</v>
      </c>
      <c r="Q386">
        <f>Kx-Sample[[#This Row],[Xp]]</f>
        <v>-0.14612803567823801</v>
      </c>
      <c r="R386">
        <f>Ky-Sample[[#This Row],[Yp]]</f>
        <v>-1.1549019599857431</v>
      </c>
      <c r="S386">
        <f>Kz-Sample[[#This Row],[Zp]]</f>
        <v>1.3010299956639813</v>
      </c>
      <c r="T386">
        <f>Sample[[#This Row],[Kpy]]*KSc-Sample[[#This Row],[KPz]]*KSb</f>
        <v>-0.14612803567823818</v>
      </c>
      <c r="U386">
        <f>-1*(Sample[[#This Row],[KPx]]*KSc-Sample[[#This Row],[KPz]]*KSa)</f>
        <v>-0.14612803567823801</v>
      </c>
      <c r="V386">
        <f>(Sample[[#This Row],[KPx]]*$R$2-Sample[[#This Row],[Kpy]]*KSa)</f>
        <v>-0.14612803567823801</v>
      </c>
      <c r="W386">
        <f>Sample[[#This Row],[Kpy]]*KTc-Sample[[#This Row],[KPz]]*KTb</f>
        <v>2.4559319556497243</v>
      </c>
      <c r="X386">
        <f>-1*(Sample[[#This Row],[KPx]]*KTc-Sample[[#This Row],[KPz]]*KTa)</f>
        <v>2.4559319556497243</v>
      </c>
      <c r="Y386">
        <f>(Sample[[#This Row],[KPx]]*KTb-Sample[[#This Row],[Kpy]]*KTa)</f>
        <v>2.4559319556497243</v>
      </c>
      <c r="Z386">
        <f>-Sample[[#This Row],[Xp]]*a+Sample[[#This Row],[Yp]]*b+Sample[[#This Row],[Zp]]*c_</f>
        <v>-0.29225607135647602</v>
      </c>
      <c r="AA386" s="8">
        <f>-IF(Sample[[#This Row],[Column2]]&gt;0,1,-1)*SQRT(Sample[[#This Row],[KPx''i]]^2+Sample[[#This Row],[KPx''j]]^2+Sample[[#This Row],[KPx''k]]^2)/Ksmag/Scale</f>
        <v>0.17896956226344918</v>
      </c>
      <c r="AB386" s="1">
        <f>SQRT(Sample[[#This Row],[Kpy''i]]^2+Sample[[#This Row],[KPy''j]]^2+Sample[[#This Row],[KPy''k]]^2)/KTmag/Scale</f>
        <v>1.7366061399726598</v>
      </c>
    </row>
    <row r="387" spans="1:28" hidden="1" x14ac:dyDescent="0.25">
      <c r="A387" s="5">
        <v>382</v>
      </c>
      <c r="B387" s="13" t="s">
        <v>43</v>
      </c>
      <c r="C387" s="5"/>
      <c r="D387" s="5"/>
      <c r="E387">
        <v>7</v>
      </c>
      <c r="F387">
        <v>4</v>
      </c>
      <c r="G387">
        <v>7</v>
      </c>
      <c r="H387" s="11">
        <f>Sample[[#This Row],[C]]/Sample[[#This Row],[D]]</f>
        <v>0.5714285714285714</v>
      </c>
      <c r="I387" s="11">
        <f>Sample[[#This Row],[A]]/Sample[[#This Row],[C]]</f>
        <v>1.75</v>
      </c>
      <c r="J387" s="11">
        <f>Sample[[#This Row],[D]]/Sample[[#This Row],[A]]</f>
        <v>1</v>
      </c>
      <c r="K387" s="11">
        <f>Sample[[#This Row],[A]]/Sample[[#This Row],[D]]</f>
        <v>1</v>
      </c>
      <c r="L387" s="11">
        <f>Sample[[#This Row],[D]]/Sample[[#This Row],[C]]</f>
        <v>1.75</v>
      </c>
      <c r="M387" s="11">
        <f>Sample[[#This Row],[C]]/Sample[[#This Row],[A]]</f>
        <v>0.5714285714285714</v>
      </c>
      <c r="N387">
        <f>IF(Sample[[#This Row],[Ap]]=0,10,LOG(Sample[[#This Row],[Ap]]))</f>
        <v>-0.24303804868629447</v>
      </c>
      <c r="O387">
        <f>IF(Sample[[#This Row],[Ei]]=0,10,LOG(Sample[[#This Row],[Ei]]))</f>
        <v>0.24303804868629444</v>
      </c>
      <c r="P387">
        <f>IF(Sample[[#This Row],[Ii]]=0,10,LOG(Sample[[#This Row],[Ii]]))</f>
        <v>0</v>
      </c>
      <c r="Q387">
        <f>Kx-Sample[[#This Row],[Xp]]</f>
        <v>0.24303804868629447</v>
      </c>
      <c r="R387">
        <f>Ky-Sample[[#This Row],[Yp]]</f>
        <v>-1.2430380486862944</v>
      </c>
      <c r="S387">
        <f>Kz-Sample[[#This Row],[Zp]]</f>
        <v>1</v>
      </c>
      <c r="T387">
        <f>Sample[[#This Row],[Kpy]]*KSc-Sample[[#This Row],[KPz]]*KSb</f>
        <v>0.24303804868629442</v>
      </c>
      <c r="U387">
        <f>-1*(Sample[[#This Row],[KPx]]*KSc-Sample[[#This Row],[KPz]]*KSa)</f>
        <v>0.24303804868629447</v>
      </c>
      <c r="V387">
        <f>(Sample[[#This Row],[KPx]]*$R$2-Sample[[#This Row],[Kpy]]*KSa)</f>
        <v>0.24303804868629447</v>
      </c>
      <c r="W387">
        <f>Sample[[#This Row],[Kpy]]*KTc-Sample[[#This Row],[KPz]]*KTb</f>
        <v>2.2430380486862944</v>
      </c>
      <c r="X387">
        <f>-1*(Sample[[#This Row],[KPx]]*KTc-Sample[[#This Row],[KPz]]*KTa)</f>
        <v>2.2430380486862944</v>
      </c>
      <c r="Y387">
        <f>(Sample[[#This Row],[KPx]]*KTb-Sample[[#This Row],[Kpy]]*KTa)</f>
        <v>2.2430380486862944</v>
      </c>
      <c r="Z387">
        <f>-Sample[[#This Row],[Xp]]*a+Sample[[#This Row],[Yp]]*b+Sample[[#This Row],[Zp]]*c_</f>
        <v>0.48607609737258889</v>
      </c>
      <c r="AA387" s="8">
        <f>-IF(Sample[[#This Row],[Column2]]&gt;0,1,-1)*SQRT(Sample[[#This Row],[KPx''i]]^2+Sample[[#This Row],[KPx''j]]^2+Sample[[#This Row],[KPx''k]]^2)/Ksmag/Scale</f>
        <v>-0.29765960368155842</v>
      </c>
      <c r="AB387" s="1">
        <f>SQRT(Sample[[#This Row],[Kpy''i]]^2+Sample[[#This Row],[KPy''j]]^2+Sample[[#This Row],[KPy''k]]^2)/KTmag/Scale</f>
        <v>1.5860674146855203</v>
      </c>
    </row>
    <row r="388" spans="1:28" hidden="1" x14ac:dyDescent="0.25">
      <c r="A388" s="5">
        <v>383</v>
      </c>
      <c r="B388" s="13" t="s">
        <v>43</v>
      </c>
      <c r="C388" s="5"/>
      <c r="D388" s="5"/>
      <c r="E388">
        <v>5</v>
      </c>
      <c r="F388">
        <v>6</v>
      </c>
      <c r="G388">
        <v>6</v>
      </c>
      <c r="H388" s="11">
        <f>Sample[[#This Row],[C]]/Sample[[#This Row],[D]]</f>
        <v>1.2</v>
      </c>
      <c r="I388" s="11">
        <f>Sample[[#This Row],[A]]/Sample[[#This Row],[C]]</f>
        <v>1</v>
      </c>
      <c r="J388" s="11">
        <f>Sample[[#This Row],[D]]/Sample[[#This Row],[A]]</f>
        <v>0.83333333333333337</v>
      </c>
      <c r="K388" s="11">
        <f>Sample[[#This Row],[A]]/Sample[[#This Row],[D]]</f>
        <v>1.2</v>
      </c>
      <c r="L388" s="11">
        <f>Sample[[#This Row],[D]]/Sample[[#This Row],[C]]</f>
        <v>0.83333333333333337</v>
      </c>
      <c r="M388" s="11">
        <f>Sample[[#This Row],[C]]/Sample[[#This Row],[A]]</f>
        <v>1</v>
      </c>
      <c r="N388">
        <f>IF(Sample[[#This Row],[Ap]]=0,10,LOG(Sample[[#This Row],[Ap]]))</f>
        <v>7.9181246047624818E-2</v>
      </c>
      <c r="O388">
        <f>IF(Sample[[#This Row],[Ei]]=0,10,LOG(Sample[[#This Row],[Ei]]))</f>
        <v>0</v>
      </c>
      <c r="P388">
        <f>IF(Sample[[#This Row],[Ii]]=0,10,LOG(Sample[[#This Row],[Ii]]))</f>
        <v>-7.9181246047624804E-2</v>
      </c>
      <c r="Q388">
        <f>Kx-Sample[[#This Row],[Xp]]</f>
        <v>-7.9181246047624818E-2</v>
      </c>
      <c r="R388">
        <f>Ky-Sample[[#This Row],[Yp]]</f>
        <v>-1</v>
      </c>
      <c r="S388">
        <f>Kz-Sample[[#This Row],[Zp]]</f>
        <v>1.0791812460476249</v>
      </c>
      <c r="T388">
        <f>Sample[[#This Row],[Kpy]]*KSc-Sample[[#This Row],[KPz]]*KSb</f>
        <v>-7.9181246047624887E-2</v>
      </c>
      <c r="U388">
        <f>-1*(Sample[[#This Row],[KPx]]*KSc-Sample[[#This Row],[KPz]]*KSa)</f>
        <v>-7.9181246047624818E-2</v>
      </c>
      <c r="V388">
        <f>(Sample[[#This Row],[KPx]]*$R$2-Sample[[#This Row],[Kpy]]*KSa)</f>
        <v>-7.9181246047624818E-2</v>
      </c>
      <c r="W388">
        <f>Sample[[#This Row],[Kpy]]*KTc-Sample[[#This Row],[KPz]]*KTb</f>
        <v>2.0791812460476251</v>
      </c>
      <c r="X388">
        <f>-1*(Sample[[#This Row],[KPx]]*KTc-Sample[[#This Row],[KPz]]*KTa)</f>
        <v>2.0791812460476251</v>
      </c>
      <c r="Y388">
        <f>(Sample[[#This Row],[KPx]]*KTb-Sample[[#This Row],[Kpy]]*KTa)</f>
        <v>2.0791812460476247</v>
      </c>
      <c r="Z388">
        <f>-Sample[[#This Row],[Xp]]*a+Sample[[#This Row],[Yp]]*b+Sample[[#This Row],[Zp]]*c_</f>
        <v>-0.15836249209524961</v>
      </c>
      <c r="AA388" s="8">
        <f>-IF(Sample[[#This Row],[Column2]]&gt;0,1,-1)*SQRT(Sample[[#This Row],[KPx''i]]^2+Sample[[#This Row],[KPx''j]]^2+Sample[[#This Row],[KPx''k]]^2)/Ksmag/Scale</f>
        <v>9.6976825007224043E-2</v>
      </c>
      <c r="AB388" s="1">
        <f>SQRT(Sample[[#This Row],[Kpy''i]]^2+Sample[[#This Row],[KPy''j]]^2+Sample[[#This Row],[KPy''k]]^2)/KTmag/Scale</f>
        <v>1.4702031583961712</v>
      </c>
    </row>
    <row r="389" spans="1:28" hidden="1" x14ac:dyDescent="0.25">
      <c r="A389" s="5">
        <v>384</v>
      </c>
      <c r="B389" s="13" t="s">
        <v>43</v>
      </c>
      <c r="C389" s="5"/>
      <c r="D389" s="5"/>
      <c r="E389">
        <v>9</v>
      </c>
      <c r="F389">
        <v>10</v>
      </c>
      <c r="G389">
        <v>7</v>
      </c>
      <c r="H389" s="11">
        <f>Sample[[#This Row],[C]]/Sample[[#This Row],[D]]</f>
        <v>1.1111111111111112</v>
      </c>
      <c r="I389" s="11">
        <f>Sample[[#This Row],[A]]/Sample[[#This Row],[C]]</f>
        <v>0.7</v>
      </c>
      <c r="J389" s="11">
        <f>Sample[[#This Row],[D]]/Sample[[#This Row],[A]]</f>
        <v>1.2857142857142858</v>
      </c>
      <c r="K389" s="11">
        <f>Sample[[#This Row],[A]]/Sample[[#This Row],[D]]</f>
        <v>0.77777777777777779</v>
      </c>
      <c r="L389" s="11">
        <f>Sample[[#This Row],[D]]/Sample[[#This Row],[C]]</f>
        <v>0.9</v>
      </c>
      <c r="M389" s="11">
        <f>Sample[[#This Row],[C]]/Sample[[#This Row],[A]]</f>
        <v>1.4285714285714286</v>
      </c>
      <c r="N389">
        <f>IF(Sample[[#This Row],[Ap]]=0,10,LOG(Sample[[#This Row],[Ap]]))</f>
        <v>4.5757490560675143E-2</v>
      </c>
      <c r="O389">
        <f>IF(Sample[[#This Row],[Ei]]=0,10,LOG(Sample[[#This Row],[Ei]]))</f>
        <v>-0.15490195998574319</v>
      </c>
      <c r="P389">
        <f>IF(Sample[[#This Row],[Ii]]=0,10,LOG(Sample[[#This Row],[Ii]]))</f>
        <v>0.10914446942506807</v>
      </c>
      <c r="Q389">
        <f>Kx-Sample[[#This Row],[Xp]]</f>
        <v>-4.5757490560675143E-2</v>
      </c>
      <c r="R389">
        <f>Ky-Sample[[#This Row],[Yp]]</f>
        <v>-0.84509804001425681</v>
      </c>
      <c r="S389">
        <f>Kz-Sample[[#This Row],[Zp]]</f>
        <v>0.89085553057493194</v>
      </c>
      <c r="T389">
        <f>Sample[[#This Row],[Kpy]]*KSc-Sample[[#This Row],[KPz]]*KSb</f>
        <v>-4.5757490560675129E-2</v>
      </c>
      <c r="U389">
        <f>-1*(Sample[[#This Row],[KPx]]*KSc-Sample[[#This Row],[KPz]]*KSa)</f>
        <v>-4.5757490560675143E-2</v>
      </c>
      <c r="V389">
        <f>(Sample[[#This Row],[KPx]]*$R$2-Sample[[#This Row],[Kpy]]*KSa)</f>
        <v>-4.5757490560675143E-2</v>
      </c>
      <c r="W389">
        <f>Sample[[#This Row],[Kpy]]*KTc-Sample[[#This Row],[KPz]]*KTb</f>
        <v>1.7359535705891886</v>
      </c>
      <c r="X389">
        <f>-1*(Sample[[#This Row],[KPx]]*KTc-Sample[[#This Row],[KPz]]*KTa)</f>
        <v>1.7359535705891886</v>
      </c>
      <c r="Y389">
        <f>(Sample[[#This Row],[KPx]]*KTb-Sample[[#This Row],[Kpy]]*KTa)</f>
        <v>1.7359535705891889</v>
      </c>
      <c r="Z389">
        <f>-Sample[[#This Row],[Xp]]*a+Sample[[#This Row],[Yp]]*b+Sample[[#This Row],[Zp]]*c_</f>
        <v>-9.1514981121350231E-2</v>
      </c>
      <c r="AA389" s="8">
        <f>-IF(Sample[[#This Row],[Column2]]&gt;0,1,-1)*SQRT(Sample[[#This Row],[KPx''i]]^2+Sample[[#This Row],[KPx''j]]^2+Sample[[#This Row],[KPx''k]]^2)/Ksmag/Scale</f>
        <v>5.6041251891935914E-2</v>
      </c>
      <c r="AB389" s="1">
        <f>SQRT(Sample[[#This Row],[Kpy''i]]^2+Sample[[#This Row],[KPy''j]]^2+Sample[[#This Row],[KPy''k]]^2)/KTmag/Scale</f>
        <v>1.2275045415886154</v>
      </c>
    </row>
    <row r="390" spans="1:28" hidden="1" x14ac:dyDescent="0.25">
      <c r="A390" s="5">
        <v>385</v>
      </c>
      <c r="B390" s="13" t="s">
        <v>43</v>
      </c>
      <c r="C390" s="5"/>
      <c r="D390" s="5"/>
      <c r="E390">
        <v>7</v>
      </c>
      <c r="F390">
        <v>6</v>
      </c>
      <c r="G390">
        <v>1</v>
      </c>
      <c r="H390" s="11">
        <f>Sample[[#This Row],[C]]/Sample[[#This Row],[D]]</f>
        <v>0.8571428571428571</v>
      </c>
      <c r="I390" s="11">
        <f>Sample[[#This Row],[A]]/Sample[[#This Row],[C]]</f>
        <v>0.16666666666666666</v>
      </c>
      <c r="J390" s="11">
        <f>Sample[[#This Row],[D]]/Sample[[#This Row],[A]]</f>
        <v>7</v>
      </c>
      <c r="K390" s="11">
        <f>Sample[[#This Row],[A]]/Sample[[#This Row],[D]]</f>
        <v>0.14285714285714285</v>
      </c>
      <c r="L390" s="11">
        <f>Sample[[#This Row],[D]]/Sample[[#This Row],[C]]</f>
        <v>1.1666666666666667</v>
      </c>
      <c r="M390" s="11">
        <f>Sample[[#This Row],[C]]/Sample[[#This Row],[A]]</f>
        <v>6</v>
      </c>
      <c r="N390">
        <f>IF(Sample[[#This Row],[Ap]]=0,10,LOG(Sample[[#This Row],[Ap]]))</f>
        <v>-6.6946789630613221E-2</v>
      </c>
      <c r="O390">
        <f>IF(Sample[[#This Row],[Ei]]=0,10,LOG(Sample[[#This Row],[Ei]]))</f>
        <v>-0.77815125038364363</v>
      </c>
      <c r="P390">
        <f>IF(Sample[[#This Row],[Ii]]=0,10,LOG(Sample[[#This Row],[Ii]]))</f>
        <v>0.84509804001425681</v>
      </c>
      <c r="Q390">
        <f>Kx-Sample[[#This Row],[Xp]]</f>
        <v>6.6946789630613221E-2</v>
      </c>
      <c r="R390">
        <f>Ky-Sample[[#This Row],[Yp]]</f>
        <v>-0.22184874961635637</v>
      </c>
      <c r="S390">
        <f>Kz-Sample[[#This Row],[Zp]]</f>
        <v>0.15490195998574319</v>
      </c>
      <c r="T390">
        <f>Sample[[#This Row],[Kpy]]*KSc-Sample[[#This Row],[KPz]]*KSb</f>
        <v>6.6946789630613179E-2</v>
      </c>
      <c r="U390">
        <f>-1*(Sample[[#This Row],[KPx]]*KSc-Sample[[#This Row],[KPz]]*KSa)</f>
        <v>6.6946789630613221E-2</v>
      </c>
      <c r="V390">
        <f>(Sample[[#This Row],[KPx]]*$R$2-Sample[[#This Row],[Kpy]]*KSa)</f>
        <v>6.6946789630613221E-2</v>
      </c>
      <c r="W390">
        <f>Sample[[#This Row],[Kpy]]*KTc-Sample[[#This Row],[KPz]]*KTb</f>
        <v>0.37675070960209955</v>
      </c>
      <c r="X390">
        <f>-1*(Sample[[#This Row],[KPx]]*KTc-Sample[[#This Row],[KPz]]*KTa)</f>
        <v>0.37675070960209961</v>
      </c>
      <c r="Y390">
        <f>(Sample[[#This Row],[KPx]]*KTb-Sample[[#This Row],[Kpy]]*KTa)</f>
        <v>0.3767507096020995</v>
      </c>
      <c r="Z390">
        <f>-Sample[[#This Row],[Xp]]*a+Sample[[#This Row],[Yp]]*b+Sample[[#This Row],[Zp]]*c_</f>
        <v>0.13389357926122636</v>
      </c>
      <c r="AA390" s="8">
        <f>-IF(Sample[[#This Row],[Column2]]&gt;0,1,-1)*SQRT(Sample[[#This Row],[KPx''i]]^2+Sample[[#This Row],[KPx''j]]^2+Sample[[#This Row],[KPx''k]]^2)/Ksmag/Scale</f>
        <v>-8.1992737256225134E-2</v>
      </c>
      <c r="AB390" s="1">
        <f>SQRT(Sample[[#This Row],[Kpy''i]]^2+Sample[[#This Row],[KPy''j]]^2+Sample[[#This Row],[KPy''k]]^2)/KTmag/Scale</f>
        <v>0.26640298157648834</v>
      </c>
    </row>
    <row r="391" spans="1:28" hidden="1" x14ac:dyDescent="0.25">
      <c r="A391" s="5">
        <v>386</v>
      </c>
      <c r="B391" s="13" t="s">
        <v>43</v>
      </c>
      <c r="C391" s="5"/>
      <c r="D391" s="5"/>
      <c r="E391">
        <v>10</v>
      </c>
      <c r="F391">
        <v>5</v>
      </c>
      <c r="G391">
        <v>10</v>
      </c>
      <c r="H391" s="11">
        <f>Sample[[#This Row],[C]]/Sample[[#This Row],[D]]</f>
        <v>0.5</v>
      </c>
      <c r="I391" s="11">
        <f>Sample[[#This Row],[A]]/Sample[[#This Row],[C]]</f>
        <v>2</v>
      </c>
      <c r="J391" s="11">
        <f>Sample[[#This Row],[D]]/Sample[[#This Row],[A]]</f>
        <v>1</v>
      </c>
      <c r="K391" s="11">
        <f>Sample[[#This Row],[A]]/Sample[[#This Row],[D]]</f>
        <v>1</v>
      </c>
      <c r="L391" s="11">
        <f>Sample[[#This Row],[D]]/Sample[[#This Row],[C]]</f>
        <v>2</v>
      </c>
      <c r="M391" s="11">
        <f>Sample[[#This Row],[C]]/Sample[[#This Row],[A]]</f>
        <v>0.5</v>
      </c>
      <c r="N391">
        <f>IF(Sample[[#This Row],[Ap]]=0,10,LOG(Sample[[#This Row],[Ap]]))</f>
        <v>-0.3010299956639812</v>
      </c>
      <c r="O391">
        <f>IF(Sample[[#This Row],[Ei]]=0,10,LOG(Sample[[#This Row],[Ei]]))</f>
        <v>0.3010299956639812</v>
      </c>
      <c r="P391">
        <f>IF(Sample[[#This Row],[Ii]]=0,10,LOG(Sample[[#This Row],[Ii]]))</f>
        <v>0</v>
      </c>
      <c r="Q391">
        <f>Kx-Sample[[#This Row],[Xp]]</f>
        <v>0.3010299956639812</v>
      </c>
      <c r="R391">
        <f>Ky-Sample[[#This Row],[Yp]]</f>
        <v>-1.3010299956639813</v>
      </c>
      <c r="S391">
        <f>Kz-Sample[[#This Row],[Zp]]</f>
        <v>1</v>
      </c>
      <c r="T391">
        <f>Sample[[#This Row],[Kpy]]*KSc-Sample[[#This Row],[KPz]]*KSb</f>
        <v>0.30102999566398125</v>
      </c>
      <c r="U391">
        <f>-1*(Sample[[#This Row],[KPx]]*KSc-Sample[[#This Row],[KPz]]*KSa)</f>
        <v>0.3010299956639812</v>
      </c>
      <c r="V391">
        <f>(Sample[[#This Row],[KPx]]*$R$2-Sample[[#This Row],[Kpy]]*KSa)</f>
        <v>0.3010299956639812</v>
      </c>
      <c r="W391">
        <f>Sample[[#This Row],[Kpy]]*KTc-Sample[[#This Row],[KPz]]*KTb</f>
        <v>2.3010299956639813</v>
      </c>
      <c r="X391">
        <f>-1*(Sample[[#This Row],[KPx]]*KTc-Sample[[#This Row],[KPz]]*KTa)</f>
        <v>2.3010299956639813</v>
      </c>
      <c r="Y391">
        <f>(Sample[[#This Row],[KPx]]*KTb-Sample[[#This Row],[Kpy]]*KTa)</f>
        <v>2.3010299956639813</v>
      </c>
      <c r="Z391">
        <f>-Sample[[#This Row],[Xp]]*a+Sample[[#This Row],[Yp]]*b+Sample[[#This Row],[Zp]]*c_</f>
        <v>0.6020599913279624</v>
      </c>
      <c r="AA391" s="8">
        <f>-IF(Sample[[#This Row],[Column2]]&gt;0,1,-1)*SQRT(Sample[[#This Row],[KPx''i]]^2+Sample[[#This Row],[KPx''j]]^2+Sample[[#This Row],[KPx''k]]^2)/Ksmag/Scale</f>
        <v>-0.36868494332449331</v>
      </c>
      <c r="AB391" s="1">
        <f>SQRT(Sample[[#This Row],[Kpy''i]]^2+Sample[[#This Row],[KPy''j]]^2+Sample[[#This Row],[KPy''k]]^2)/KTmag/Scale</f>
        <v>1.6270739136476533</v>
      </c>
    </row>
    <row r="392" spans="1:28" hidden="1" x14ac:dyDescent="0.25">
      <c r="A392" s="5">
        <v>387</v>
      </c>
      <c r="B392" s="13" t="s">
        <v>43</v>
      </c>
      <c r="C392" s="5"/>
      <c r="D392" s="5"/>
      <c r="E392">
        <v>8</v>
      </c>
      <c r="F392">
        <v>3</v>
      </c>
      <c r="G392">
        <v>7</v>
      </c>
      <c r="H392" s="11">
        <f>Sample[[#This Row],[C]]/Sample[[#This Row],[D]]</f>
        <v>0.375</v>
      </c>
      <c r="I392" s="11">
        <f>Sample[[#This Row],[A]]/Sample[[#This Row],[C]]</f>
        <v>2.3333333333333335</v>
      </c>
      <c r="J392" s="11">
        <f>Sample[[#This Row],[D]]/Sample[[#This Row],[A]]</f>
        <v>1.1428571428571428</v>
      </c>
      <c r="K392" s="11">
        <f>Sample[[#This Row],[A]]/Sample[[#This Row],[D]]</f>
        <v>0.875</v>
      </c>
      <c r="L392" s="11">
        <f>Sample[[#This Row],[D]]/Sample[[#This Row],[C]]</f>
        <v>2.6666666666666665</v>
      </c>
      <c r="M392" s="11">
        <f>Sample[[#This Row],[C]]/Sample[[#This Row],[A]]</f>
        <v>0.42857142857142855</v>
      </c>
      <c r="N392">
        <f>IF(Sample[[#This Row],[Ap]]=0,10,LOG(Sample[[#This Row],[Ap]]))</f>
        <v>-0.42596873227228116</v>
      </c>
      <c r="O392">
        <f>IF(Sample[[#This Row],[Ei]]=0,10,LOG(Sample[[#This Row],[Ei]]))</f>
        <v>0.36797678529459443</v>
      </c>
      <c r="P392">
        <f>IF(Sample[[#This Row],[Ii]]=0,10,LOG(Sample[[#This Row],[Ii]]))</f>
        <v>5.7991946977686733E-2</v>
      </c>
      <c r="Q392">
        <f>Kx-Sample[[#This Row],[Xp]]</f>
        <v>0.42596873227228116</v>
      </c>
      <c r="R392">
        <f>Ky-Sample[[#This Row],[Yp]]</f>
        <v>-1.3679767852945943</v>
      </c>
      <c r="S392">
        <f>Kz-Sample[[#This Row],[Zp]]</f>
        <v>0.94200805302231327</v>
      </c>
      <c r="T392">
        <f>Sample[[#This Row],[Kpy]]*KSc-Sample[[#This Row],[KPz]]*KSb</f>
        <v>0.42596873227228105</v>
      </c>
      <c r="U392">
        <f>-1*(Sample[[#This Row],[KPx]]*KSc-Sample[[#This Row],[KPz]]*KSa)</f>
        <v>0.42596873227228116</v>
      </c>
      <c r="V392">
        <f>(Sample[[#This Row],[KPx]]*$R$2-Sample[[#This Row],[Kpy]]*KSa)</f>
        <v>0.42596873227228116</v>
      </c>
      <c r="W392">
        <f>Sample[[#This Row],[Kpy]]*KTc-Sample[[#This Row],[KPz]]*KTb</f>
        <v>2.3099848383169075</v>
      </c>
      <c r="X392">
        <f>-1*(Sample[[#This Row],[KPx]]*KTc-Sample[[#This Row],[KPz]]*KTa)</f>
        <v>2.3099848383169075</v>
      </c>
      <c r="Y392">
        <f>(Sample[[#This Row],[KPx]]*KTb-Sample[[#This Row],[Kpy]]*KTa)</f>
        <v>2.3099848383169075</v>
      </c>
      <c r="Z392">
        <f>-Sample[[#This Row],[Xp]]*a+Sample[[#This Row],[Yp]]*b+Sample[[#This Row],[Zp]]*c_</f>
        <v>0.85193746454456232</v>
      </c>
      <c r="AA392" s="8">
        <f>-IF(Sample[[#This Row],[Column2]]&gt;0,1,-1)*SQRT(Sample[[#This Row],[KPx''i]]^2+Sample[[#This Row],[KPx''j]]^2+Sample[[#This Row],[KPx''k]]^2)/Ksmag/Scale</f>
        <v>-0.52170302022365311</v>
      </c>
      <c r="AB392" s="1">
        <f>SQRT(Sample[[#This Row],[Kpy''i]]^2+Sample[[#This Row],[KPy''j]]^2+Sample[[#This Row],[KPy''k]]^2)/KTmag/Scale</f>
        <v>1.6334059436119961</v>
      </c>
    </row>
    <row r="393" spans="1:28" hidden="1" x14ac:dyDescent="0.25">
      <c r="A393" s="5">
        <v>388</v>
      </c>
      <c r="B393" s="13" t="s">
        <v>43</v>
      </c>
      <c r="C393" s="5"/>
      <c r="D393" s="5"/>
      <c r="E393">
        <v>8</v>
      </c>
      <c r="F393">
        <v>7</v>
      </c>
      <c r="G393">
        <v>10</v>
      </c>
      <c r="H393" s="11">
        <f>Sample[[#This Row],[C]]/Sample[[#This Row],[D]]</f>
        <v>0.875</v>
      </c>
      <c r="I393" s="11">
        <f>Sample[[#This Row],[A]]/Sample[[#This Row],[C]]</f>
        <v>1.4285714285714286</v>
      </c>
      <c r="J393" s="11">
        <f>Sample[[#This Row],[D]]/Sample[[#This Row],[A]]</f>
        <v>0.8</v>
      </c>
      <c r="K393" s="11">
        <f>Sample[[#This Row],[A]]/Sample[[#This Row],[D]]</f>
        <v>1.25</v>
      </c>
      <c r="L393" s="11">
        <f>Sample[[#This Row],[D]]/Sample[[#This Row],[C]]</f>
        <v>1.1428571428571428</v>
      </c>
      <c r="M393" s="11">
        <f>Sample[[#This Row],[C]]/Sample[[#This Row],[A]]</f>
        <v>0.7</v>
      </c>
      <c r="N393">
        <f>IF(Sample[[#This Row],[Ap]]=0,10,LOG(Sample[[#This Row],[Ap]]))</f>
        <v>-5.7991946977686754E-2</v>
      </c>
      <c r="O393">
        <f>IF(Sample[[#This Row],[Ei]]=0,10,LOG(Sample[[#This Row],[Ei]]))</f>
        <v>0.15490195998574319</v>
      </c>
      <c r="P393">
        <f>IF(Sample[[#This Row],[Ii]]=0,10,LOG(Sample[[#This Row],[Ii]]))</f>
        <v>-9.6910013008056392E-2</v>
      </c>
      <c r="Q393">
        <f>Kx-Sample[[#This Row],[Xp]]</f>
        <v>5.7991946977686754E-2</v>
      </c>
      <c r="R393">
        <f>Ky-Sample[[#This Row],[Yp]]</f>
        <v>-1.1549019599857431</v>
      </c>
      <c r="S393">
        <f>Kz-Sample[[#This Row],[Zp]]</f>
        <v>1.0969100130080565</v>
      </c>
      <c r="T393">
        <f>Sample[[#This Row],[Kpy]]*KSc-Sample[[#This Row],[KPz]]*KSb</f>
        <v>5.7991946977686615E-2</v>
      </c>
      <c r="U393">
        <f>-1*(Sample[[#This Row],[KPx]]*KSc-Sample[[#This Row],[KPz]]*KSa)</f>
        <v>5.7991946977686754E-2</v>
      </c>
      <c r="V393">
        <f>(Sample[[#This Row],[KPx]]*$R$2-Sample[[#This Row],[Kpy]]*KSa)</f>
        <v>5.7991946977686754E-2</v>
      </c>
      <c r="W393">
        <f>Sample[[#This Row],[Kpy]]*KTc-Sample[[#This Row],[KPz]]*KTb</f>
        <v>2.2518119729937993</v>
      </c>
      <c r="X393">
        <f>-1*(Sample[[#This Row],[KPx]]*KTc-Sample[[#This Row],[KPz]]*KTa)</f>
        <v>2.2518119729937998</v>
      </c>
      <c r="Y393">
        <f>(Sample[[#This Row],[KPx]]*KTb-Sample[[#This Row],[Kpy]]*KTa)</f>
        <v>2.2518119729937993</v>
      </c>
      <c r="Z393">
        <f>-Sample[[#This Row],[Xp]]*a+Sample[[#This Row],[Yp]]*b+Sample[[#This Row],[Zp]]*c_</f>
        <v>0.11598389395537359</v>
      </c>
      <c r="AA393" s="8">
        <f>-IF(Sample[[#This Row],[Column2]]&gt;0,1,-1)*SQRT(Sample[[#This Row],[KPx''i]]^2+Sample[[#This Row],[KPx''j]]^2+Sample[[#This Row],[KPx''k]]^2)/Ksmag/Scale</f>
        <v>-7.1025339642934754E-2</v>
      </c>
      <c r="AB393" s="1">
        <f>SQRT(Sample[[#This Row],[Kpy''i]]^2+Sample[[#This Row],[KPy''j]]^2+Sample[[#This Row],[KPy''k]]^2)/KTmag/Scale</f>
        <v>1.5922715160609744</v>
      </c>
    </row>
    <row r="394" spans="1:28" hidden="1" x14ac:dyDescent="0.25">
      <c r="A394" s="5">
        <v>389</v>
      </c>
      <c r="B394" s="13" t="s">
        <v>43</v>
      </c>
      <c r="C394" s="5"/>
      <c r="D394" s="5"/>
      <c r="E394">
        <v>8</v>
      </c>
      <c r="F394">
        <v>1</v>
      </c>
      <c r="G394">
        <v>1</v>
      </c>
      <c r="H394" s="11">
        <f>Sample[[#This Row],[C]]/Sample[[#This Row],[D]]</f>
        <v>0.125</v>
      </c>
      <c r="I394" s="11">
        <f>Sample[[#This Row],[A]]/Sample[[#This Row],[C]]</f>
        <v>1</v>
      </c>
      <c r="J394" s="11">
        <f>Sample[[#This Row],[D]]/Sample[[#This Row],[A]]</f>
        <v>8</v>
      </c>
      <c r="K394" s="11">
        <f>Sample[[#This Row],[A]]/Sample[[#This Row],[D]]</f>
        <v>0.125</v>
      </c>
      <c r="L394" s="11">
        <f>Sample[[#This Row],[D]]/Sample[[#This Row],[C]]</f>
        <v>8</v>
      </c>
      <c r="M394" s="11">
        <f>Sample[[#This Row],[C]]/Sample[[#This Row],[A]]</f>
        <v>1</v>
      </c>
      <c r="N394">
        <f>IF(Sample[[#This Row],[Ap]]=0,10,LOG(Sample[[#This Row],[Ap]]))</f>
        <v>-0.90308998699194354</v>
      </c>
      <c r="O394">
        <f>IF(Sample[[#This Row],[Ei]]=0,10,LOG(Sample[[#This Row],[Ei]]))</f>
        <v>0</v>
      </c>
      <c r="P394">
        <f>IF(Sample[[#This Row],[Ii]]=0,10,LOG(Sample[[#This Row],[Ii]]))</f>
        <v>0.90308998699194354</v>
      </c>
      <c r="Q394">
        <f>Kx-Sample[[#This Row],[Xp]]</f>
        <v>0.90308998699194354</v>
      </c>
      <c r="R394">
        <f>Ky-Sample[[#This Row],[Yp]]</f>
        <v>-1</v>
      </c>
      <c r="S394">
        <f>Kz-Sample[[#This Row],[Zp]]</f>
        <v>9.6910013008056461E-2</v>
      </c>
      <c r="T394">
        <f>Sample[[#This Row],[Kpy]]*KSc-Sample[[#This Row],[KPz]]*KSb</f>
        <v>0.90308998699194354</v>
      </c>
      <c r="U394">
        <f>-1*(Sample[[#This Row],[KPx]]*KSc-Sample[[#This Row],[KPz]]*KSa)</f>
        <v>0.90308998699194354</v>
      </c>
      <c r="V394">
        <f>(Sample[[#This Row],[KPx]]*$R$2-Sample[[#This Row],[Kpy]]*KSa)</f>
        <v>0.90308998699194354</v>
      </c>
      <c r="W394">
        <f>Sample[[#This Row],[Kpy]]*KTc-Sample[[#This Row],[KPz]]*KTb</f>
        <v>1.0969100130080565</v>
      </c>
      <c r="X394">
        <f>-1*(Sample[[#This Row],[KPx]]*KTc-Sample[[#This Row],[KPz]]*KTa)</f>
        <v>1.0969100130080565</v>
      </c>
      <c r="Y394">
        <f>(Sample[[#This Row],[KPx]]*KTb-Sample[[#This Row],[Kpy]]*KTa)</f>
        <v>1.0969100130080565</v>
      </c>
      <c r="Z394">
        <f>-Sample[[#This Row],[Xp]]*a+Sample[[#This Row],[Yp]]*b+Sample[[#This Row],[Zp]]*c_</f>
        <v>1.8061799739838871</v>
      </c>
      <c r="AA394" s="8">
        <f>-IF(Sample[[#This Row],[Column2]]&gt;0,1,-1)*SQRT(Sample[[#This Row],[KPx''i]]^2+Sample[[#This Row],[KPx''j]]^2+Sample[[#This Row],[KPx''k]]^2)/Ksmag/Scale</f>
        <v>-1.1060548299734796</v>
      </c>
      <c r="AB394" s="1">
        <f>SQRT(Sample[[#This Row],[Kpy''i]]^2+Sample[[#This Row],[KPy''j]]^2+Sample[[#This Row],[KPy''k]]^2)/KTmag/Scale</f>
        <v>0.7756325085494209</v>
      </c>
    </row>
    <row r="395" spans="1:28" hidden="1" x14ac:dyDescent="0.25">
      <c r="A395" s="5">
        <v>390</v>
      </c>
      <c r="B395" s="13" t="s">
        <v>43</v>
      </c>
      <c r="C395" s="5"/>
      <c r="D395" s="5"/>
      <c r="E395">
        <v>1</v>
      </c>
      <c r="F395">
        <v>5</v>
      </c>
      <c r="G395">
        <v>7</v>
      </c>
      <c r="H395" s="11">
        <f>Sample[[#This Row],[C]]/Sample[[#This Row],[D]]</f>
        <v>5</v>
      </c>
      <c r="I395" s="11">
        <f>Sample[[#This Row],[A]]/Sample[[#This Row],[C]]</f>
        <v>1.4</v>
      </c>
      <c r="J395" s="11">
        <f>Sample[[#This Row],[D]]/Sample[[#This Row],[A]]</f>
        <v>0.14285714285714285</v>
      </c>
      <c r="K395" s="11">
        <f>Sample[[#This Row],[A]]/Sample[[#This Row],[D]]</f>
        <v>7</v>
      </c>
      <c r="L395" s="11">
        <f>Sample[[#This Row],[D]]/Sample[[#This Row],[C]]</f>
        <v>0.2</v>
      </c>
      <c r="M395" s="11">
        <f>Sample[[#This Row],[C]]/Sample[[#This Row],[A]]</f>
        <v>0.7142857142857143</v>
      </c>
      <c r="N395">
        <f>IF(Sample[[#This Row],[Ap]]=0,10,LOG(Sample[[#This Row],[Ap]]))</f>
        <v>0.69897000433601886</v>
      </c>
      <c r="O395">
        <f>IF(Sample[[#This Row],[Ei]]=0,10,LOG(Sample[[#This Row],[Ei]]))</f>
        <v>0.14612803567823801</v>
      </c>
      <c r="P395">
        <f>IF(Sample[[#This Row],[Ii]]=0,10,LOG(Sample[[#This Row],[Ii]]))</f>
        <v>-0.84509804001425681</v>
      </c>
      <c r="Q395">
        <f>Kx-Sample[[#This Row],[Xp]]</f>
        <v>-0.69897000433601886</v>
      </c>
      <c r="R395">
        <f>Ky-Sample[[#This Row],[Yp]]</f>
        <v>-1.146128035678238</v>
      </c>
      <c r="S395">
        <f>Kz-Sample[[#This Row],[Zp]]</f>
        <v>1.8450980400142569</v>
      </c>
      <c r="T395">
        <f>Sample[[#This Row],[Kpy]]*KSc-Sample[[#This Row],[KPz]]*KSb</f>
        <v>-0.69897000433601897</v>
      </c>
      <c r="U395">
        <f>-1*(Sample[[#This Row],[KPx]]*KSc-Sample[[#This Row],[KPz]]*KSa)</f>
        <v>-0.69897000433601886</v>
      </c>
      <c r="V395">
        <f>(Sample[[#This Row],[KPx]]*$R$2-Sample[[#This Row],[Kpy]]*KSa)</f>
        <v>-0.69897000433601886</v>
      </c>
      <c r="W395">
        <f>Sample[[#This Row],[Kpy]]*KTc-Sample[[#This Row],[KPz]]*KTb</f>
        <v>2.9912260756924951</v>
      </c>
      <c r="X395">
        <f>-1*(Sample[[#This Row],[KPx]]*KTc-Sample[[#This Row],[KPz]]*KTa)</f>
        <v>2.9912260756924951</v>
      </c>
      <c r="Y395">
        <f>(Sample[[#This Row],[KPx]]*KTb-Sample[[#This Row],[Kpy]]*KTa)</f>
        <v>2.9912260756924947</v>
      </c>
      <c r="Z395">
        <f>-Sample[[#This Row],[Xp]]*a+Sample[[#This Row],[Yp]]*b+Sample[[#This Row],[Zp]]*c_</f>
        <v>-1.3979400086720375</v>
      </c>
      <c r="AA395" s="8">
        <f>-IF(Sample[[#This Row],[Column2]]&gt;0,1,-1)*SQRT(Sample[[#This Row],[KPx''i]]^2+Sample[[#This Row],[KPx''j]]^2+Sample[[#This Row],[KPx''k]]^2)/Ksmag/Scale</f>
        <v>0.85605992806709585</v>
      </c>
      <c r="AB395" s="1">
        <f>SQRT(Sample[[#This Row],[Kpy''i]]^2+Sample[[#This Row],[KPy''j]]^2+Sample[[#This Row],[KPy''k]]^2)/KTmag/Scale</f>
        <v>2.1151162421841887</v>
      </c>
    </row>
    <row r="396" spans="1:28" hidden="1" x14ac:dyDescent="0.25">
      <c r="A396" s="5">
        <v>391</v>
      </c>
      <c r="B396" s="13" t="s">
        <v>43</v>
      </c>
      <c r="C396" s="5"/>
      <c r="D396" s="5"/>
      <c r="E396">
        <v>1</v>
      </c>
      <c r="F396">
        <v>8</v>
      </c>
      <c r="G396">
        <v>10</v>
      </c>
      <c r="H396" s="11">
        <f>Sample[[#This Row],[C]]/Sample[[#This Row],[D]]</f>
        <v>8</v>
      </c>
      <c r="I396" s="11">
        <f>Sample[[#This Row],[A]]/Sample[[#This Row],[C]]</f>
        <v>1.25</v>
      </c>
      <c r="J396" s="11">
        <f>Sample[[#This Row],[D]]/Sample[[#This Row],[A]]</f>
        <v>0.1</v>
      </c>
      <c r="K396" s="11">
        <f>Sample[[#This Row],[A]]/Sample[[#This Row],[D]]</f>
        <v>10</v>
      </c>
      <c r="L396" s="11">
        <f>Sample[[#This Row],[D]]/Sample[[#This Row],[C]]</f>
        <v>0.125</v>
      </c>
      <c r="M396" s="11">
        <f>Sample[[#This Row],[C]]/Sample[[#This Row],[A]]</f>
        <v>0.8</v>
      </c>
      <c r="N396">
        <f>IF(Sample[[#This Row],[Ap]]=0,10,LOG(Sample[[#This Row],[Ap]]))</f>
        <v>0.90308998699194354</v>
      </c>
      <c r="O396">
        <f>IF(Sample[[#This Row],[Ei]]=0,10,LOG(Sample[[#This Row],[Ei]]))</f>
        <v>9.691001300805642E-2</v>
      </c>
      <c r="P396">
        <f>IF(Sample[[#This Row],[Ii]]=0,10,LOG(Sample[[#This Row],[Ii]]))</f>
        <v>-1</v>
      </c>
      <c r="Q396">
        <f>Kx-Sample[[#This Row],[Xp]]</f>
        <v>-0.90308998699194354</v>
      </c>
      <c r="R396">
        <f>Ky-Sample[[#This Row],[Yp]]</f>
        <v>-1.0969100130080565</v>
      </c>
      <c r="S396">
        <f>Kz-Sample[[#This Row],[Zp]]</f>
        <v>2</v>
      </c>
      <c r="T396">
        <f>Sample[[#This Row],[Kpy]]*KSc-Sample[[#This Row],[KPz]]*KSb</f>
        <v>-0.90308998699194354</v>
      </c>
      <c r="U396">
        <f>-1*(Sample[[#This Row],[KPx]]*KSc-Sample[[#This Row],[KPz]]*KSa)</f>
        <v>-0.90308998699194354</v>
      </c>
      <c r="V396">
        <f>(Sample[[#This Row],[KPx]]*$R$2-Sample[[#This Row],[Kpy]]*KSa)</f>
        <v>-0.90308998699194354</v>
      </c>
      <c r="W396">
        <f>Sample[[#This Row],[Kpy]]*KTc-Sample[[#This Row],[KPz]]*KTb</f>
        <v>3.0969100130080562</v>
      </c>
      <c r="X396">
        <f>-1*(Sample[[#This Row],[KPx]]*KTc-Sample[[#This Row],[KPz]]*KTa)</f>
        <v>3.0969100130080562</v>
      </c>
      <c r="Y396">
        <f>(Sample[[#This Row],[KPx]]*KTb-Sample[[#This Row],[Kpy]]*KTa)</f>
        <v>3.0969100130080562</v>
      </c>
      <c r="Z396">
        <f>-Sample[[#This Row],[Xp]]*a+Sample[[#This Row],[Yp]]*b+Sample[[#This Row],[Zp]]*c_</f>
        <v>-1.8061799739838871</v>
      </c>
      <c r="AA396" s="8">
        <f>-IF(Sample[[#This Row],[Column2]]&gt;0,1,-1)*SQRT(Sample[[#This Row],[KPx''i]]^2+Sample[[#This Row],[KPx''j]]^2+Sample[[#This Row],[KPx''k]]^2)/Ksmag/Scale</f>
        <v>1.1060548299734796</v>
      </c>
      <c r="AB396" s="1">
        <f>SQRT(Sample[[#This Row],[Kpy''i]]^2+Sample[[#This Row],[KPy''j]]^2+Sample[[#This Row],[KPy''k]]^2)/KTmag/Scale</f>
        <v>2.189846070922516</v>
      </c>
    </row>
    <row r="397" spans="1:28" hidden="1" x14ac:dyDescent="0.25">
      <c r="A397" s="5">
        <v>392</v>
      </c>
      <c r="B397" s="13" t="s">
        <v>43</v>
      </c>
      <c r="C397" s="5"/>
      <c r="D397" s="5"/>
      <c r="E397">
        <v>3</v>
      </c>
      <c r="F397">
        <v>9</v>
      </c>
      <c r="G397">
        <v>1</v>
      </c>
      <c r="H397" s="11">
        <f>Sample[[#This Row],[C]]/Sample[[#This Row],[D]]</f>
        <v>3</v>
      </c>
      <c r="I397" s="11">
        <f>Sample[[#This Row],[A]]/Sample[[#This Row],[C]]</f>
        <v>0.1111111111111111</v>
      </c>
      <c r="J397" s="11">
        <f>Sample[[#This Row],[D]]/Sample[[#This Row],[A]]</f>
        <v>3</v>
      </c>
      <c r="K397" s="11">
        <f>Sample[[#This Row],[A]]/Sample[[#This Row],[D]]</f>
        <v>0.33333333333333331</v>
      </c>
      <c r="L397" s="11">
        <f>Sample[[#This Row],[D]]/Sample[[#This Row],[C]]</f>
        <v>0.33333333333333331</v>
      </c>
      <c r="M397" s="11">
        <f>Sample[[#This Row],[C]]/Sample[[#This Row],[A]]</f>
        <v>9</v>
      </c>
      <c r="N397">
        <f>IF(Sample[[#This Row],[Ap]]=0,10,LOG(Sample[[#This Row],[Ap]]))</f>
        <v>0.47712125471966244</v>
      </c>
      <c r="O397">
        <f>IF(Sample[[#This Row],[Ei]]=0,10,LOG(Sample[[#This Row],[Ei]]))</f>
        <v>-0.95424250943932487</v>
      </c>
      <c r="P397">
        <f>IF(Sample[[#This Row],[Ii]]=0,10,LOG(Sample[[#This Row],[Ii]]))</f>
        <v>0.47712125471966244</v>
      </c>
      <c r="Q397">
        <f>Kx-Sample[[#This Row],[Xp]]</f>
        <v>-0.47712125471966244</v>
      </c>
      <c r="R397">
        <f>Ky-Sample[[#This Row],[Yp]]</f>
        <v>-4.5757490560675129E-2</v>
      </c>
      <c r="S397">
        <f>Kz-Sample[[#This Row],[Zp]]</f>
        <v>0.52287874528033762</v>
      </c>
      <c r="T397">
        <f>Sample[[#This Row],[Kpy]]*KSc-Sample[[#This Row],[KPz]]*KSb</f>
        <v>-0.47712125471966249</v>
      </c>
      <c r="U397">
        <f>-1*(Sample[[#This Row],[KPx]]*KSc-Sample[[#This Row],[KPz]]*KSa)</f>
        <v>-0.47712125471966244</v>
      </c>
      <c r="V397">
        <f>(Sample[[#This Row],[KPx]]*$R$2-Sample[[#This Row],[Kpy]]*KSa)</f>
        <v>-0.47712125471966244</v>
      </c>
      <c r="W397">
        <f>Sample[[#This Row],[Kpy]]*KTc-Sample[[#This Row],[KPz]]*KTb</f>
        <v>0.56863623584101275</v>
      </c>
      <c r="X397">
        <f>-1*(Sample[[#This Row],[KPx]]*KTc-Sample[[#This Row],[KPz]]*KTa)</f>
        <v>0.56863623584101286</v>
      </c>
      <c r="Y397">
        <f>(Sample[[#This Row],[KPx]]*KTb-Sample[[#This Row],[Kpy]]*KTa)</f>
        <v>0.56863623584101264</v>
      </c>
      <c r="Z397">
        <f>-Sample[[#This Row],[Xp]]*a+Sample[[#This Row],[Yp]]*b+Sample[[#This Row],[Zp]]*c_</f>
        <v>-0.95424250943932487</v>
      </c>
      <c r="AA397" s="8">
        <f>-IF(Sample[[#This Row],[Column2]]&gt;0,1,-1)*SQRT(Sample[[#This Row],[KPx''i]]^2+Sample[[#This Row],[KPx''j]]^2+Sample[[#This Row],[KPx''k]]^2)/Ksmag/Scale</f>
        <v>0.58435180974982659</v>
      </c>
      <c r="AB397" s="1">
        <f>SQRT(Sample[[#This Row],[Kpy''i]]^2+Sample[[#This Row],[KPy''j]]^2+Sample[[#This Row],[KPy''k]]^2)/KTmag/Scale</f>
        <v>0.4020865383915731</v>
      </c>
    </row>
    <row r="398" spans="1:28" hidden="1" x14ac:dyDescent="0.25">
      <c r="A398" s="5">
        <v>393</v>
      </c>
      <c r="B398" s="13" t="s">
        <v>43</v>
      </c>
      <c r="C398" s="5"/>
      <c r="D398" s="5"/>
      <c r="E398">
        <v>1</v>
      </c>
      <c r="F398">
        <v>3</v>
      </c>
      <c r="G398">
        <v>7</v>
      </c>
      <c r="H398" s="11">
        <f>Sample[[#This Row],[C]]/Sample[[#This Row],[D]]</f>
        <v>3</v>
      </c>
      <c r="I398" s="11">
        <f>Sample[[#This Row],[A]]/Sample[[#This Row],[C]]</f>
        <v>2.3333333333333335</v>
      </c>
      <c r="J398" s="11">
        <f>Sample[[#This Row],[D]]/Sample[[#This Row],[A]]</f>
        <v>0.14285714285714285</v>
      </c>
      <c r="K398" s="11">
        <f>Sample[[#This Row],[A]]/Sample[[#This Row],[D]]</f>
        <v>7</v>
      </c>
      <c r="L398" s="11">
        <f>Sample[[#This Row],[D]]/Sample[[#This Row],[C]]</f>
        <v>0.33333333333333331</v>
      </c>
      <c r="M398" s="11">
        <f>Sample[[#This Row],[C]]/Sample[[#This Row],[A]]</f>
        <v>0.42857142857142855</v>
      </c>
      <c r="N398">
        <f>IF(Sample[[#This Row],[Ap]]=0,10,LOG(Sample[[#This Row],[Ap]]))</f>
        <v>0.47712125471966244</v>
      </c>
      <c r="O398">
        <f>IF(Sample[[#This Row],[Ei]]=0,10,LOG(Sample[[#This Row],[Ei]]))</f>
        <v>0.36797678529459443</v>
      </c>
      <c r="P398">
        <f>IF(Sample[[#This Row],[Ii]]=0,10,LOG(Sample[[#This Row],[Ii]]))</f>
        <v>-0.84509804001425681</v>
      </c>
      <c r="Q398">
        <f>Kx-Sample[[#This Row],[Xp]]</f>
        <v>-0.47712125471966244</v>
      </c>
      <c r="R398">
        <f>Ky-Sample[[#This Row],[Yp]]</f>
        <v>-1.3679767852945943</v>
      </c>
      <c r="S398">
        <f>Kz-Sample[[#This Row],[Zp]]</f>
        <v>1.8450980400142569</v>
      </c>
      <c r="T398">
        <f>Sample[[#This Row],[Kpy]]*KSc-Sample[[#This Row],[KPz]]*KSb</f>
        <v>-0.4771212547196626</v>
      </c>
      <c r="U398">
        <f>-1*(Sample[[#This Row],[KPx]]*KSc-Sample[[#This Row],[KPz]]*KSa)</f>
        <v>-0.47712125471966244</v>
      </c>
      <c r="V398">
        <f>(Sample[[#This Row],[KPx]]*$R$2-Sample[[#This Row],[Kpy]]*KSa)</f>
        <v>-0.47712125471966244</v>
      </c>
      <c r="W398">
        <f>Sample[[#This Row],[Kpy]]*KTc-Sample[[#This Row],[KPz]]*KTb</f>
        <v>3.2130748253088512</v>
      </c>
      <c r="X398">
        <f>-1*(Sample[[#This Row],[KPx]]*KTc-Sample[[#This Row],[KPz]]*KTa)</f>
        <v>3.2130748253088512</v>
      </c>
      <c r="Y398">
        <f>(Sample[[#This Row],[KPx]]*KTb-Sample[[#This Row],[Kpy]]*KTa)</f>
        <v>3.2130748253088512</v>
      </c>
      <c r="Z398">
        <f>-Sample[[#This Row],[Xp]]*a+Sample[[#This Row],[Yp]]*b+Sample[[#This Row],[Zp]]*c_</f>
        <v>-0.95424250943932476</v>
      </c>
      <c r="AA398" s="8">
        <f>-IF(Sample[[#This Row],[Column2]]&gt;0,1,-1)*SQRT(Sample[[#This Row],[KPx''i]]^2+Sample[[#This Row],[KPx''j]]^2+Sample[[#This Row],[KPx''k]]^2)/Ksmag/Scale</f>
        <v>0.58435180974982659</v>
      </c>
      <c r="AB398" s="1">
        <f>SQRT(Sample[[#This Row],[Kpy''i]]^2+Sample[[#This Row],[KPy''j]]^2+Sample[[#This Row],[KPy''k]]^2)/KTmag/Scale</f>
        <v>2.2719869974356706</v>
      </c>
    </row>
    <row r="399" spans="1:28" hidden="1" x14ac:dyDescent="0.25">
      <c r="A399" s="5">
        <v>394</v>
      </c>
      <c r="B399" s="13" t="s">
        <v>43</v>
      </c>
      <c r="C399" s="5"/>
      <c r="D399" s="5"/>
      <c r="E399">
        <v>6</v>
      </c>
      <c r="F399">
        <v>6</v>
      </c>
      <c r="G399">
        <v>7</v>
      </c>
      <c r="H399" s="11">
        <f>Sample[[#This Row],[C]]/Sample[[#This Row],[D]]</f>
        <v>1</v>
      </c>
      <c r="I399" s="11">
        <f>Sample[[#This Row],[A]]/Sample[[#This Row],[C]]</f>
        <v>1.1666666666666667</v>
      </c>
      <c r="J399" s="11">
        <f>Sample[[#This Row],[D]]/Sample[[#This Row],[A]]</f>
        <v>0.8571428571428571</v>
      </c>
      <c r="K399" s="11">
        <f>Sample[[#This Row],[A]]/Sample[[#This Row],[D]]</f>
        <v>1.1666666666666667</v>
      </c>
      <c r="L399" s="11">
        <f>Sample[[#This Row],[D]]/Sample[[#This Row],[C]]</f>
        <v>1</v>
      </c>
      <c r="M399" s="11">
        <f>Sample[[#This Row],[C]]/Sample[[#This Row],[A]]</f>
        <v>0.8571428571428571</v>
      </c>
      <c r="N399">
        <f>IF(Sample[[#This Row],[Ap]]=0,10,LOG(Sample[[#This Row],[Ap]]))</f>
        <v>0</v>
      </c>
      <c r="O399">
        <f>IF(Sample[[#This Row],[Ei]]=0,10,LOG(Sample[[#This Row],[Ei]]))</f>
        <v>6.6946789630613221E-2</v>
      </c>
      <c r="P399">
        <f>IF(Sample[[#This Row],[Ii]]=0,10,LOG(Sample[[#This Row],[Ii]]))</f>
        <v>-6.6946789630613221E-2</v>
      </c>
      <c r="Q399">
        <f>Kx-Sample[[#This Row],[Xp]]</f>
        <v>0</v>
      </c>
      <c r="R399">
        <f>Ky-Sample[[#This Row],[Yp]]</f>
        <v>-1.0669467896306133</v>
      </c>
      <c r="S399">
        <f>Kz-Sample[[#This Row],[Zp]]</f>
        <v>1.0669467896306133</v>
      </c>
      <c r="T399">
        <f>Sample[[#This Row],[Kpy]]*KSc-Sample[[#This Row],[KPz]]*KSb</f>
        <v>0</v>
      </c>
      <c r="U399">
        <f>-1*(Sample[[#This Row],[KPx]]*KSc-Sample[[#This Row],[KPz]]*KSa)</f>
        <v>0</v>
      </c>
      <c r="V399">
        <f>(Sample[[#This Row],[KPx]]*$R$2-Sample[[#This Row],[Kpy]]*KSa)</f>
        <v>0</v>
      </c>
      <c r="W399">
        <f>Sample[[#This Row],[Kpy]]*KTc-Sample[[#This Row],[KPz]]*KTb</f>
        <v>2.1338935792612266</v>
      </c>
      <c r="X399">
        <f>-1*(Sample[[#This Row],[KPx]]*KTc-Sample[[#This Row],[KPz]]*KTa)</f>
        <v>2.1338935792612266</v>
      </c>
      <c r="Y399">
        <f>(Sample[[#This Row],[KPx]]*KTb-Sample[[#This Row],[Kpy]]*KTa)</f>
        <v>2.1338935792612266</v>
      </c>
      <c r="Z399">
        <f>-Sample[[#This Row],[Xp]]*a+Sample[[#This Row],[Yp]]*b+Sample[[#This Row],[Zp]]*c_</f>
        <v>0</v>
      </c>
      <c r="AA399" s="8">
        <f>-IF(Sample[[#This Row],[Column2]]&gt;0,1,-1)*SQRT(Sample[[#This Row],[KPx''i]]^2+Sample[[#This Row],[KPx''j]]^2+Sample[[#This Row],[KPx''k]]^2)/Ksmag/Scale</f>
        <v>0</v>
      </c>
      <c r="AB399" s="1">
        <f>SQRT(Sample[[#This Row],[Kpy''i]]^2+Sample[[#This Row],[KPy''j]]^2+Sample[[#This Row],[KPy''k]]^2)/KTmag/Scale</f>
        <v>1.508890620226047</v>
      </c>
    </row>
    <row r="400" spans="1:28" hidden="1" x14ac:dyDescent="0.25">
      <c r="A400" s="5">
        <v>395</v>
      </c>
      <c r="B400" s="13" t="s">
        <v>43</v>
      </c>
      <c r="C400" s="5"/>
      <c r="D400" s="5"/>
      <c r="E400">
        <v>8</v>
      </c>
      <c r="F400">
        <v>7</v>
      </c>
      <c r="G400">
        <v>8</v>
      </c>
      <c r="H400" s="11">
        <f>Sample[[#This Row],[C]]/Sample[[#This Row],[D]]</f>
        <v>0.875</v>
      </c>
      <c r="I400" s="11">
        <f>Sample[[#This Row],[A]]/Sample[[#This Row],[C]]</f>
        <v>1.1428571428571428</v>
      </c>
      <c r="J400" s="11">
        <f>Sample[[#This Row],[D]]/Sample[[#This Row],[A]]</f>
        <v>1</v>
      </c>
      <c r="K400" s="11">
        <f>Sample[[#This Row],[A]]/Sample[[#This Row],[D]]</f>
        <v>1</v>
      </c>
      <c r="L400" s="11">
        <f>Sample[[#This Row],[D]]/Sample[[#This Row],[C]]</f>
        <v>1.1428571428571428</v>
      </c>
      <c r="M400" s="11">
        <f>Sample[[#This Row],[C]]/Sample[[#This Row],[A]]</f>
        <v>0.875</v>
      </c>
      <c r="N400">
        <f>IF(Sample[[#This Row],[Ap]]=0,10,LOG(Sample[[#This Row],[Ap]]))</f>
        <v>-5.7991946977686754E-2</v>
      </c>
      <c r="O400">
        <f>IF(Sample[[#This Row],[Ei]]=0,10,LOG(Sample[[#This Row],[Ei]]))</f>
        <v>5.7991946977686733E-2</v>
      </c>
      <c r="P400">
        <f>IF(Sample[[#This Row],[Ii]]=0,10,LOG(Sample[[#This Row],[Ii]]))</f>
        <v>0</v>
      </c>
      <c r="Q400">
        <f>Kx-Sample[[#This Row],[Xp]]</f>
        <v>5.7991946977686754E-2</v>
      </c>
      <c r="R400">
        <f>Ky-Sample[[#This Row],[Yp]]</f>
        <v>-1.0579919469776868</v>
      </c>
      <c r="S400">
        <f>Kz-Sample[[#This Row],[Zp]]</f>
        <v>1</v>
      </c>
      <c r="T400">
        <f>Sample[[#This Row],[Kpy]]*KSc-Sample[[#This Row],[KPz]]*KSb</f>
        <v>5.7991946977686837E-2</v>
      </c>
      <c r="U400">
        <f>-1*(Sample[[#This Row],[KPx]]*KSc-Sample[[#This Row],[KPz]]*KSa)</f>
        <v>5.7991946977686754E-2</v>
      </c>
      <c r="V400">
        <f>(Sample[[#This Row],[KPx]]*$R$2-Sample[[#This Row],[Kpy]]*KSa)</f>
        <v>5.7991946977686754E-2</v>
      </c>
      <c r="W400">
        <f>Sample[[#This Row],[Kpy]]*KTc-Sample[[#This Row],[KPz]]*KTb</f>
        <v>2.0579919469776868</v>
      </c>
      <c r="X400">
        <f>-1*(Sample[[#This Row],[KPx]]*KTc-Sample[[#This Row],[KPz]]*KTa)</f>
        <v>2.0579919469776868</v>
      </c>
      <c r="Y400">
        <f>(Sample[[#This Row],[KPx]]*KTb-Sample[[#This Row],[Kpy]]*KTa)</f>
        <v>2.0579919469776868</v>
      </c>
      <c r="Z400">
        <f>-Sample[[#This Row],[Xp]]*a+Sample[[#This Row],[Yp]]*b+Sample[[#This Row],[Zp]]*c_</f>
        <v>0.11598389395537347</v>
      </c>
      <c r="AA400" s="8">
        <f>-IF(Sample[[#This Row],[Column2]]&gt;0,1,-1)*SQRT(Sample[[#This Row],[KPx''i]]^2+Sample[[#This Row],[KPx''j]]^2+Sample[[#This Row],[KPx''k]]^2)/Ksmag/Scale</f>
        <v>-7.1025339642934837E-2</v>
      </c>
      <c r="AB400" s="1">
        <f>SQRT(Sample[[#This Row],[Kpy''i]]^2+Sample[[#This Row],[KPy''j]]^2+Sample[[#This Row],[KPy''k]]^2)/KTmag/Scale</f>
        <v>1.4552200613352282</v>
      </c>
    </row>
    <row r="401" spans="1:28" hidden="1" x14ac:dyDescent="0.25">
      <c r="A401" s="5">
        <v>396</v>
      </c>
      <c r="B401" s="13" t="s">
        <v>43</v>
      </c>
      <c r="C401" s="5"/>
      <c r="D401" s="5"/>
      <c r="E401">
        <v>8</v>
      </c>
      <c r="F401">
        <v>9</v>
      </c>
      <c r="G401">
        <v>3</v>
      </c>
      <c r="H401" s="11">
        <f>Sample[[#This Row],[C]]/Sample[[#This Row],[D]]</f>
        <v>1.125</v>
      </c>
      <c r="I401" s="11">
        <f>Sample[[#This Row],[A]]/Sample[[#This Row],[C]]</f>
        <v>0.33333333333333331</v>
      </c>
      <c r="J401" s="11">
        <f>Sample[[#This Row],[D]]/Sample[[#This Row],[A]]</f>
        <v>2.6666666666666665</v>
      </c>
      <c r="K401" s="11">
        <f>Sample[[#This Row],[A]]/Sample[[#This Row],[D]]</f>
        <v>0.375</v>
      </c>
      <c r="L401" s="11">
        <f>Sample[[#This Row],[D]]/Sample[[#This Row],[C]]</f>
        <v>0.88888888888888884</v>
      </c>
      <c r="M401" s="11">
        <f>Sample[[#This Row],[C]]/Sample[[#This Row],[A]]</f>
        <v>3</v>
      </c>
      <c r="N401">
        <f>IF(Sample[[#This Row],[Ap]]=0,10,LOG(Sample[[#This Row],[Ap]]))</f>
        <v>5.1152522447381291E-2</v>
      </c>
      <c r="O401">
        <f>IF(Sample[[#This Row],[Ei]]=0,10,LOG(Sample[[#This Row],[Ei]]))</f>
        <v>-0.47712125471966244</v>
      </c>
      <c r="P401">
        <f>IF(Sample[[#This Row],[Ii]]=0,10,LOG(Sample[[#This Row],[Ii]]))</f>
        <v>0.4259687322722811</v>
      </c>
      <c r="Q401">
        <f>Kx-Sample[[#This Row],[Xp]]</f>
        <v>-5.1152522447381291E-2</v>
      </c>
      <c r="R401">
        <f>Ky-Sample[[#This Row],[Yp]]</f>
        <v>-0.52287874528033762</v>
      </c>
      <c r="S401">
        <f>Kz-Sample[[#This Row],[Zp]]</f>
        <v>0.57403126772771884</v>
      </c>
      <c r="T401">
        <f>Sample[[#This Row],[Kpy]]*KSc-Sample[[#This Row],[KPz]]*KSb</f>
        <v>-5.1152522447381221E-2</v>
      </c>
      <c r="U401">
        <f>-1*(Sample[[#This Row],[KPx]]*KSc-Sample[[#This Row],[KPz]]*KSa)</f>
        <v>-5.1152522447381291E-2</v>
      </c>
      <c r="V401">
        <f>(Sample[[#This Row],[KPx]]*$R$2-Sample[[#This Row],[Kpy]]*KSa)</f>
        <v>-5.1152522447381291E-2</v>
      </c>
      <c r="W401">
        <f>Sample[[#This Row],[Kpy]]*KTc-Sample[[#This Row],[KPz]]*KTb</f>
        <v>1.0969100130080565</v>
      </c>
      <c r="X401">
        <f>-1*(Sample[[#This Row],[KPx]]*KTc-Sample[[#This Row],[KPz]]*KTa)</f>
        <v>1.0969100130080565</v>
      </c>
      <c r="Y401">
        <f>(Sample[[#This Row],[KPx]]*KTb-Sample[[#This Row],[Kpy]]*KTa)</f>
        <v>1.0969100130080565</v>
      </c>
      <c r="Z401">
        <f>-Sample[[#This Row],[Xp]]*a+Sample[[#This Row],[Yp]]*b+Sample[[#This Row],[Zp]]*c_</f>
        <v>-0.10230504489476266</v>
      </c>
      <c r="AA401" s="8">
        <f>-IF(Sample[[#This Row],[Column2]]&gt;0,1,-1)*SQRT(Sample[[#This Row],[KPx''i]]^2+Sample[[#This Row],[KPx''j]]^2+Sample[[#This Row],[KPx''k]]^2)/Ksmag/Scale</f>
        <v>6.2648789526173337E-2</v>
      </c>
      <c r="AB401" s="1">
        <f>SQRT(Sample[[#This Row],[Kpy''i]]^2+Sample[[#This Row],[KPy''j]]^2+Sample[[#This Row],[KPy''k]]^2)/KTmag/Scale</f>
        <v>0.7756325085494209</v>
      </c>
    </row>
    <row r="402" spans="1:28" hidden="1" x14ac:dyDescent="0.25">
      <c r="A402" s="5">
        <v>397</v>
      </c>
      <c r="B402" s="13" t="s">
        <v>43</v>
      </c>
      <c r="C402" s="5"/>
      <c r="D402" s="5"/>
      <c r="E402">
        <v>2</v>
      </c>
      <c r="F402">
        <v>4</v>
      </c>
      <c r="G402">
        <v>1</v>
      </c>
      <c r="H402" s="11">
        <f>Sample[[#This Row],[C]]/Sample[[#This Row],[D]]</f>
        <v>2</v>
      </c>
      <c r="I402" s="11">
        <f>Sample[[#This Row],[A]]/Sample[[#This Row],[C]]</f>
        <v>0.25</v>
      </c>
      <c r="J402" s="11">
        <f>Sample[[#This Row],[D]]/Sample[[#This Row],[A]]</f>
        <v>2</v>
      </c>
      <c r="K402" s="11">
        <f>Sample[[#This Row],[A]]/Sample[[#This Row],[D]]</f>
        <v>0.5</v>
      </c>
      <c r="L402" s="11">
        <f>Sample[[#This Row],[D]]/Sample[[#This Row],[C]]</f>
        <v>0.5</v>
      </c>
      <c r="M402" s="11">
        <f>Sample[[#This Row],[C]]/Sample[[#This Row],[A]]</f>
        <v>4</v>
      </c>
      <c r="N402">
        <f>IF(Sample[[#This Row],[Ap]]=0,10,LOG(Sample[[#This Row],[Ap]]))</f>
        <v>0.3010299956639812</v>
      </c>
      <c r="O402">
        <f>IF(Sample[[#This Row],[Ei]]=0,10,LOG(Sample[[#This Row],[Ei]]))</f>
        <v>-0.6020599913279624</v>
      </c>
      <c r="P402">
        <f>IF(Sample[[#This Row],[Ii]]=0,10,LOG(Sample[[#This Row],[Ii]]))</f>
        <v>0.3010299956639812</v>
      </c>
      <c r="Q402">
        <f>Kx-Sample[[#This Row],[Xp]]</f>
        <v>-0.3010299956639812</v>
      </c>
      <c r="R402">
        <f>Ky-Sample[[#This Row],[Yp]]</f>
        <v>-0.3979400086720376</v>
      </c>
      <c r="S402">
        <f>Kz-Sample[[#This Row],[Zp]]</f>
        <v>0.69897000433601875</v>
      </c>
      <c r="T402">
        <f>Sample[[#This Row],[Kpy]]*KSc-Sample[[#This Row],[KPz]]*KSb</f>
        <v>-0.30102999566398114</v>
      </c>
      <c r="U402">
        <f>-1*(Sample[[#This Row],[KPx]]*KSc-Sample[[#This Row],[KPz]]*KSa)</f>
        <v>-0.3010299956639812</v>
      </c>
      <c r="V402">
        <f>(Sample[[#This Row],[KPx]]*$R$2-Sample[[#This Row],[Kpy]]*KSa)</f>
        <v>-0.3010299956639812</v>
      </c>
      <c r="W402">
        <f>Sample[[#This Row],[Kpy]]*KTc-Sample[[#This Row],[KPz]]*KTb</f>
        <v>1.0969100130080562</v>
      </c>
      <c r="X402">
        <f>-1*(Sample[[#This Row],[KPx]]*KTc-Sample[[#This Row],[KPz]]*KTa)</f>
        <v>1.0969100130080562</v>
      </c>
      <c r="Y402">
        <f>(Sample[[#This Row],[KPx]]*KTb-Sample[[#This Row],[Kpy]]*KTa)</f>
        <v>1.0969100130080565</v>
      </c>
      <c r="Z402">
        <f>-Sample[[#This Row],[Xp]]*a+Sample[[#This Row],[Yp]]*b+Sample[[#This Row],[Zp]]*c_</f>
        <v>-0.6020599913279624</v>
      </c>
      <c r="AA402" s="8">
        <f>-IF(Sample[[#This Row],[Column2]]&gt;0,1,-1)*SQRT(Sample[[#This Row],[KPx''i]]^2+Sample[[#This Row],[KPx''j]]^2+Sample[[#This Row],[KPx''k]]^2)/Ksmag/Scale</f>
        <v>0.36868494332449325</v>
      </c>
      <c r="AB402" s="1">
        <f>SQRT(Sample[[#This Row],[Kpy''i]]^2+Sample[[#This Row],[KPy''j]]^2+Sample[[#This Row],[KPy''k]]^2)/KTmag/Scale</f>
        <v>0.77563250854942078</v>
      </c>
    </row>
    <row r="403" spans="1:28" hidden="1" x14ac:dyDescent="0.25">
      <c r="A403" s="5">
        <v>398</v>
      </c>
      <c r="B403" s="13" t="s">
        <v>43</v>
      </c>
      <c r="C403" s="5"/>
      <c r="D403" s="5"/>
      <c r="E403">
        <v>7</v>
      </c>
      <c r="F403">
        <v>8</v>
      </c>
      <c r="G403">
        <v>9</v>
      </c>
      <c r="H403" s="11">
        <f>Sample[[#This Row],[C]]/Sample[[#This Row],[D]]</f>
        <v>1.1428571428571428</v>
      </c>
      <c r="I403" s="11">
        <f>Sample[[#This Row],[A]]/Sample[[#This Row],[C]]</f>
        <v>1.125</v>
      </c>
      <c r="J403" s="11">
        <f>Sample[[#This Row],[D]]/Sample[[#This Row],[A]]</f>
        <v>0.77777777777777779</v>
      </c>
      <c r="K403" s="11">
        <f>Sample[[#This Row],[A]]/Sample[[#This Row],[D]]</f>
        <v>1.2857142857142858</v>
      </c>
      <c r="L403" s="11">
        <f>Sample[[#This Row],[D]]/Sample[[#This Row],[C]]</f>
        <v>0.875</v>
      </c>
      <c r="M403" s="11">
        <f>Sample[[#This Row],[C]]/Sample[[#This Row],[A]]</f>
        <v>0.88888888888888884</v>
      </c>
      <c r="N403">
        <f>IF(Sample[[#This Row],[Ap]]=0,10,LOG(Sample[[#This Row],[Ap]]))</f>
        <v>5.7991946977686733E-2</v>
      </c>
      <c r="O403">
        <f>IF(Sample[[#This Row],[Ei]]=0,10,LOG(Sample[[#This Row],[Ei]]))</f>
        <v>5.1152522447381291E-2</v>
      </c>
      <c r="P403">
        <f>IF(Sample[[#This Row],[Ii]]=0,10,LOG(Sample[[#This Row],[Ii]]))</f>
        <v>-0.10914446942506803</v>
      </c>
      <c r="Q403">
        <f>Kx-Sample[[#This Row],[Xp]]</f>
        <v>-5.7991946977686733E-2</v>
      </c>
      <c r="R403">
        <f>Ky-Sample[[#This Row],[Yp]]</f>
        <v>-1.0511525224473812</v>
      </c>
      <c r="S403">
        <f>Kz-Sample[[#This Row],[Zp]]</f>
        <v>1.1091444694250681</v>
      </c>
      <c r="T403">
        <f>Sample[[#This Row],[Kpy]]*KSc-Sample[[#This Row],[KPz]]*KSb</f>
        <v>-5.7991946977686837E-2</v>
      </c>
      <c r="U403">
        <f>-1*(Sample[[#This Row],[KPx]]*KSc-Sample[[#This Row],[KPz]]*KSa)</f>
        <v>-5.7991946977686733E-2</v>
      </c>
      <c r="V403">
        <f>(Sample[[#This Row],[KPx]]*$R$2-Sample[[#This Row],[Kpy]]*KSa)</f>
        <v>-5.7991946977686733E-2</v>
      </c>
      <c r="W403">
        <f>Sample[[#This Row],[Kpy]]*KTc-Sample[[#This Row],[KPz]]*KTb</f>
        <v>2.1602969918724493</v>
      </c>
      <c r="X403">
        <f>-1*(Sample[[#This Row],[KPx]]*KTc-Sample[[#This Row],[KPz]]*KTa)</f>
        <v>2.1602969918724493</v>
      </c>
      <c r="Y403">
        <f>(Sample[[#This Row],[KPx]]*KTb-Sample[[#This Row],[Kpy]]*KTa)</f>
        <v>2.1602969918724493</v>
      </c>
      <c r="Z403">
        <f>-Sample[[#This Row],[Xp]]*a+Sample[[#This Row],[Yp]]*b+Sample[[#This Row],[Zp]]*c_</f>
        <v>-0.11598389395537348</v>
      </c>
      <c r="AA403" s="8">
        <f>-IF(Sample[[#This Row],[Column2]]&gt;0,1,-1)*SQRT(Sample[[#This Row],[KPx''i]]^2+Sample[[#This Row],[KPx''j]]^2+Sample[[#This Row],[KPx''k]]^2)/Ksmag/Scale</f>
        <v>7.1025339642934823E-2</v>
      </c>
      <c r="AB403" s="1">
        <f>SQRT(Sample[[#This Row],[Kpy''i]]^2+Sample[[#This Row],[KPy''j]]^2+Sample[[#This Row],[KPy''k]]^2)/KTmag/Scale</f>
        <v>1.527560652329909</v>
      </c>
    </row>
    <row r="404" spans="1:28" hidden="1" x14ac:dyDescent="0.25">
      <c r="A404" s="5">
        <v>399</v>
      </c>
      <c r="B404" s="13" t="s">
        <v>43</v>
      </c>
      <c r="C404" s="5"/>
      <c r="D404" s="5"/>
      <c r="E404">
        <v>4</v>
      </c>
      <c r="F404">
        <v>7</v>
      </c>
      <c r="G404">
        <v>7</v>
      </c>
      <c r="H404" s="11">
        <f>Sample[[#This Row],[C]]/Sample[[#This Row],[D]]</f>
        <v>1.75</v>
      </c>
      <c r="I404" s="11">
        <f>Sample[[#This Row],[A]]/Sample[[#This Row],[C]]</f>
        <v>1</v>
      </c>
      <c r="J404" s="11">
        <f>Sample[[#This Row],[D]]/Sample[[#This Row],[A]]</f>
        <v>0.5714285714285714</v>
      </c>
      <c r="K404" s="11">
        <f>Sample[[#This Row],[A]]/Sample[[#This Row],[D]]</f>
        <v>1.75</v>
      </c>
      <c r="L404" s="11">
        <f>Sample[[#This Row],[D]]/Sample[[#This Row],[C]]</f>
        <v>0.5714285714285714</v>
      </c>
      <c r="M404" s="11">
        <f>Sample[[#This Row],[C]]/Sample[[#This Row],[A]]</f>
        <v>1</v>
      </c>
      <c r="N404">
        <f>IF(Sample[[#This Row],[Ap]]=0,10,LOG(Sample[[#This Row],[Ap]]))</f>
        <v>0.24303804868629444</v>
      </c>
      <c r="O404">
        <f>IF(Sample[[#This Row],[Ei]]=0,10,LOG(Sample[[#This Row],[Ei]]))</f>
        <v>0</v>
      </c>
      <c r="P404">
        <f>IF(Sample[[#This Row],[Ii]]=0,10,LOG(Sample[[#This Row],[Ii]]))</f>
        <v>-0.24303804868629447</v>
      </c>
      <c r="Q404">
        <f>Kx-Sample[[#This Row],[Xp]]</f>
        <v>-0.24303804868629444</v>
      </c>
      <c r="R404">
        <f>Ky-Sample[[#This Row],[Yp]]</f>
        <v>-1</v>
      </c>
      <c r="S404">
        <f>Kz-Sample[[#This Row],[Zp]]</f>
        <v>1.2430380486862944</v>
      </c>
      <c r="T404">
        <f>Sample[[#This Row],[Kpy]]*KSc-Sample[[#This Row],[KPz]]*KSb</f>
        <v>-0.24303804868629442</v>
      </c>
      <c r="U404">
        <f>-1*(Sample[[#This Row],[KPx]]*KSc-Sample[[#This Row],[KPz]]*KSa)</f>
        <v>-0.24303804868629444</v>
      </c>
      <c r="V404">
        <f>(Sample[[#This Row],[KPx]]*$R$2-Sample[[#This Row],[Kpy]]*KSa)</f>
        <v>-0.24303804868629444</v>
      </c>
      <c r="W404">
        <f>Sample[[#This Row],[Kpy]]*KTc-Sample[[#This Row],[KPz]]*KTb</f>
        <v>2.2430380486862944</v>
      </c>
      <c r="X404">
        <f>-1*(Sample[[#This Row],[KPx]]*KTc-Sample[[#This Row],[KPz]]*KTa)</f>
        <v>2.2430380486862944</v>
      </c>
      <c r="Y404">
        <f>(Sample[[#This Row],[KPx]]*KTb-Sample[[#This Row],[Kpy]]*KTa)</f>
        <v>2.2430380486862944</v>
      </c>
      <c r="Z404">
        <f>-Sample[[#This Row],[Xp]]*a+Sample[[#This Row],[Yp]]*b+Sample[[#This Row],[Zp]]*c_</f>
        <v>-0.48607609737258894</v>
      </c>
      <c r="AA404" s="8">
        <f>-IF(Sample[[#This Row],[Column2]]&gt;0,1,-1)*SQRT(Sample[[#This Row],[KPx''i]]^2+Sample[[#This Row],[KPx''j]]^2+Sample[[#This Row],[KPx''k]]^2)/Ksmag/Scale</f>
        <v>0.29765960368155842</v>
      </c>
      <c r="AB404" s="1">
        <f>SQRT(Sample[[#This Row],[Kpy''i]]^2+Sample[[#This Row],[KPy''j]]^2+Sample[[#This Row],[KPy''k]]^2)/KTmag/Scale</f>
        <v>1.5860674146855203</v>
      </c>
    </row>
    <row r="405" spans="1:28" hidden="1" x14ac:dyDescent="0.25">
      <c r="A405" s="5">
        <v>400</v>
      </c>
      <c r="B405" s="13" t="s">
        <v>43</v>
      </c>
      <c r="C405" s="5"/>
      <c r="D405" s="5"/>
      <c r="E405">
        <v>4</v>
      </c>
      <c r="F405">
        <v>9</v>
      </c>
      <c r="G405">
        <v>4</v>
      </c>
      <c r="H405" s="11">
        <f>Sample[[#This Row],[C]]/Sample[[#This Row],[D]]</f>
        <v>2.25</v>
      </c>
      <c r="I405" s="11">
        <f>Sample[[#This Row],[A]]/Sample[[#This Row],[C]]</f>
        <v>0.44444444444444442</v>
      </c>
      <c r="J405" s="11">
        <f>Sample[[#This Row],[D]]/Sample[[#This Row],[A]]</f>
        <v>1</v>
      </c>
      <c r="K405" s="11">
        <f>Sample[[#This Row],[A]]/Sample[[#This Row],[D]]</f>
        <v>1</v>
      </c>
      <c r="L405" s="11">
        <f>Sample[[#This Row],[D]]/Sample[[#This Row],[C]]</f>
        <v>0.44444444444444442</v>
      </c>
      <c r="M405" s="11">
        <f>Sample[[#This Row],[C]]/Sample[[#This Row],[A]]</f>
        <v>2.25</v>
      </c>
      <c r="N405">
        <f>IF(Sample[[#This Row],[Ap]]=0,10,LOG(Sample[[#This Row],[Ap]]))</f>
        <v>0.35218251811136247</v>
      </c>
      <c r="O405">
        <f>IF(Sample[[#This Row],[Ei]]=0,10,LOG(Sample[[#This Row],[Ei]]))</f>
        <v>-0.35218251811136253</v>
      </c>
      <c r="P405">
        <f>IF(Sample[[#This Row],[Ii]]=0,10,LOG(Sample[[#This Row],[Ii]]))</f>
        <v>0</v>
      </c>
      <c r="Q405">
        <f>Kx-Sample[[#This Row],[Xp]]</f>
        <v>-0.35218251811136247</v>
      </c>
      <c r="R405">
        <f>Ky-Sample[[#This Row],[Yp]]</f>
        <v>-0.64781748188863753</v>
      </c>
      <c r="S405">
        <f>Kz-Sample[[#This Row],[Zp]]</f>
        <v>1</v>
      </c>
      <c r="T405">
        <f>Sample[[#This Row],[Kpy]]*KSc-Sample[[#This Row],[KPz]]*KSb</f>
        <v>-0.35218251811136247</v>
      </c>
      <c r="U405">
        <f>-1*(Sample[[#This Row],[KPx]]*KSc-Sample[[#This Row],[KPz]]*KSa)</f>
        <v>-0.35218251811136247</v>
      </c>
      <c r="V405">
        <f>(Sample[[#This Row],[KPx]]*$R$2-Sample[[#This Row],[Kpy]]*KSa)</f>
        <v>-0.35218251811136247</v>
      </c>
      <c r="W405">
        <f>Sample[[#This Row],[Kpy]]*KTc-Sample[[#This Row],[KPz]]*KTb</f>
        <v>1.6478174818886375</v>
      </c>
      <c r="X405">
        <f>-1*(Sample[[#This Row],[KPx]]*KTc-Sample[[#This Row],[KPz]]*KTa)</f>
        <v>1.6478174818886375</v>
      </c>
      <c r="Y405">
        <f>(Sample[[#This Row],[KPx]]*KTb-Sample[[#This Row],[Kpy]]*KTa)</f>
        <v>1.6478174818886375</v>
      </c>
      <c r="Z405">
        <f>-Sample[[#This Row],[Xp]]*a+Sample[[#This Row],[Yp]]*b+Sample[[#This Row],[Zp]]*c_</f>
        <v>-0.70436503622272506</v>
      </c>
      <c r="AA405" s="8">
        <f>-IF(Sample[[#This Row],[Column2]]&gt;0,1,-1)*SQRT(Sample[[#This Row],[KPx''i]]^2+Sample[[#This Row],[KPx''j]]^2+Sample[[#This Row],[KPx''k]]^2)/Ksmag/Scale</f>
        <v>0.43133373285066656</v>
      </c>
      <c r="AB405" s="1">
        <f>SQRT(Sample[[#This Row],[Kpy''i]]^2+Sample[[#This Row],[KPy''j]]^2+Sample[[#This Row],[KPy''k]]^2)/KTmag/Scale</f>
        <v>1.1651829156011966</v>
      </c>
    </row>
    <row r="406" spans="1:28" hidden="1" x14ac:dyDescent="0.25">
      <c r="A406" s="5">
        <v>401</v>
      </c>
      <c r="B406" s="13" t="s">
        <v>43</v>
      </c>
      <c r="C406" s="5"/>
      <c r="D406" s="5"/>
      <c r="E406">
        <v>1</v>
      </c>
      <c r="F406">
        <v>9</v>
      </c>
      <c r="G406">
        <v>6</v>
      </c>
      <c r="H406" s="11">
        <f>Sample[[#This Row],[C]]/Sample[[#This Row],[D]]</f>
        <v>9</v>
      </c>
      <c r="I406" s="11">
        <f>Sample[[#This Row],[A]]/Sample[[#This Row],[C]]</f>
        <v>0.66666666666666663</v>
      </c>
      <c r="J406" s="11">
        <f>Sample[[#This Row],[D]]/Sample[[#This Row],[A]]</f>
        <v>0.16666666666666666</v>
      </c>
      <c r="K406" s="11">
        <f>Sample[[#This Row],[A]]/Sample[[#This Row],[D]]</f>
        <v>6</v>
      </c>
      <c r="L406" s="11">
        <f>Sample[[#This Row],[D]]/Sample[[#This Row],[C]]</f>
        <v>0.1111111111111111</v>
      </c>
      <c r="M406" s="11">
        <f>Sample[[#This Row],[C]]/Sample[[#This Row],[A]]</f>
        <v>1.5</v>
      </c>
      <c r="N406">
        <f>IF(Sample[[#This Row],[Ap]]=0,10,LOG(Sample[[#This Row],[Ap]]))</f>
        <v>0.95424250943932487</v>
      </c>
      <c r="O406">
        <f>IF(Sample[[#This Row],[Ei]]=0,10,LOG(Sample[[#This Row],[Ei]]))</f>
        <v>-0.17609125905568127</v>
      </c>
      <c r="P406">
        <f>IF(Sample[[#This Row],[Ii]]=0,10,LOG(Sample[[#This Row],[Ii]]))</f>
        <v>-0.77815125038364363</v>
      </c>
      <c r="Q406">
        <f>Kx-Sample[[#This Row],[Xp]]</f>
        <v>-0.95424250943932487</v>
      </c>
      <c r="R406">
        <f>Ky-Sample[[#This Row],[Yp]]</f>
        <v>-0.82390874094431876</v>
      </c>
      <c r="S406">
        <f>Kz-Sample[[#This Row],[Zp]]</f>
        <v>1.7781512503836436</v>
      </c>
      <c r="T406">
        <f>Sample[[#This Row],[Kpy]]*KSc-Sample[[#This Row],[KPz]]*KSb</f>
        <v>-0.95424250943932487</v>
      </c>
      <c r="U406">
        <f>-1*(Sample[[#This Row],[KPx]]*KSc-Sample[[#This Row],[KPz]]*KSa)</f>
        <v>-0.95424250943932487</v>
      </c>
      <c r="V406">
        <f>(Sample[[#This Row],[KPx]]*$R$2-Sample[[#This Row],[Kpy]]*KSa)</f>
        <v>-0.95424250943932487</v>
      </c>
      <c r="W406">
        <f>Sample[[#This Row],[Kpy]]*KTc-Sample[[#This Row],[KPz]]*KTb</f>
        <v>2.6020599913279625</v>
      </c>
      <c r="X406">
        <f>-1*(Sample[[#This Row],[KPx]]*KTc-Sample[[#This Row],[KPz]]*KTa)</f>
        <v>2.6020599913279625</v>
      </c>
      <c r="Y406">
        <f>(Sample[[#This Row],[KPx]]*KTb-Sample[[#This Row],[Kpy]]*KTa)</f>
        <v>2.6020599913279625</v>
      </c>
      <c r="Z406">
        <f>-Sample[[#This Row],[Xp]]*a+Sample[[#This Row],[Yp]]*b+Sample[[#This Row],[Zp]]*c_</f>
        <v>-1.9084850188786497</v>
      </c>
      <c r="AA406" s="8">
        <f>-IF(Sample[[#This Row],[Column2]]&gt;0,1,-1)*SQRT(Sample[[#This Row],[KPx''i]]^2+Sample[[#This Row],[KPx''j]]^2+Sample[[#This Row],[KPx''k]]^2)/Ksmag/Scale</f>
        <v>1.1687036194996532</v>
      </c>
      <c r="AB406" s="1">
        <f>SQRT(Sample[[#This Row],[Kpy''i]]^2+Sample[[#This Row],[KPy''j]]^2+Sample[[#This Row],[KPy''k]]^2)/KTmag/Scale</f>
        <v>1.8399342649222115</v>
      </c>
    </row>
    <row r="407" spans="1:28" x14ac:dyDescent="0.25">
      <c r="A407" s="5">
        <v>402</v>
      </c>
      <c r="B407" s="13" t="s">
        <v>43</v>
      </c>
      <c r="C407" s="5"/>
      <c r="D407" s="5"/>
      <c r="E407">
        <v>9</v>
      </c>
      <c r="F407">
        <v>6</v>
      </c>
      <c r="G407">
        <v>8</v>
      </c>
      <c r="H407" s="11">
        <f>Sample[[#This Row],[C]]/Sample[[#This Row],[D]]</f>
        <v>0.66666666666666663</v>
      </c>
      <c r="I407" s="11">
        <f>Sample[[#This Row],[A]]/Sample[[#This Row],[C]]</f>
        <v>1.3333333333333333</v>
      </c>
      <c r="J407" s="11">
        <f>Sample[[#This Row],[D]]/Sample[[#This Row],[A]]</f>
        <v>1.125</v>
      </c>
      <c r="K407" s="11">
        <f>Sample[[#This Row],[A]]/Sample[[#This Row],[D]]</f>
        <v>0.88888888888888884</v>
      </c>
      <c r="L407" s="11">
        <f>Sample[[#This Row],[D]]/Sample[[#This Row],[C]]</f>
        <v>1.5</v>
      </c>
      <c r="M407" s="11">
        <f>Sample[[#This Row],[C]]/Sample[[#This Row],[A]]</f>
        <v>0.75</v>
      </c>
      <c r="N407">
        <f>IF(Sample[[#This Row],[Ap]]=0,10,LOG(Sample[[#This Row],[Ap]]))</f>
        <v>-0.17609125905568127</v>
      </c>
      <c r="O407">
        <f>IF(Sample[[#This Row],[Ei]]=0,10,LOG(Sample[[#This Row],[Ei]]))</f>
        <v>0.12493873660829993</v>
      </c>
      <c r="P407">
        <f>IF(Sample[[#This Row],[Ii]]=0,10,LOG(Sample[[#This Row],[Ii]]))</f>
        <v>5.1152522447381291E-2</v>
      </c>
      <c r="Q407">
        <f>Kx-Sample[[#This Row],[Xp]]</f>
        <v>0.17609125905568127</v>
      </c>
      <c r="R407">
        <f>Ky-Sample[[#This Row],[Yp]]</f>
        <v>-1.1249387366082999</v>
      </c>
      <c r="S407">
        <f>Kz-Sample[[#This Row],[Zp]]</f>
        <v>0.94884747755261867</v>
      </c>
      <c r="T407">
        <f>Sample[[#This Row],[Kpy]]*KSc-Sample[[#This Row],[KPz]]*KSb</f>
        <v>0.17609125905568124</v>
      </c>
      <c r="U407">
        <f>-1*(Sample[[#This Row],[KPx]]*KSc-Sample[[#This Row],[KPz]]*KSa)</f>
        <v>0.17609125905568127</v>
      </c>
      <c r="V407">
        <f>(Sample[[#This Row],[KPx]]*$R$2-Sample[[#This Row],[Kpy]]*KSa)</f>
        <v>0.17609125905568127</v>
      </c>
      <c r="W407">
        <f>Sample[[#This Row],[Kpy]]*KTc-Sample[[#This Row],[KPz]]*KTb</f>
        <v>2.0737862141609185</v>
      </c>
      <c r="X407">
        <f>-1*(Sample[[#This Row],[KPx]]*KTc-Sample[[#This Row],[KPz]]*KTa)</f>
        <v>2.0737862141609185</v>
      </c>
      <c r="Y407">
        <f>(Sample[[#This Row],[KPx]]*KTb-Sample[[#This Row],[Kpy]]*KTa)</f>
        <v>2.0737862141609185</v>
      </c>
      <c r="Z407">
        <f>-Sample[[#This Row],[Xp]]*a+Sample[[#This Row],[Yp]]*b+Sample[[#This Row],[Zp]]*c_</f>
        <v>0.35218251811136247</v>
      </c>
      <c r="AA407" s="8">
        <f>-IF(Sample[[#This Row],[Column2]]&gt;0,1,-1)*SQRT(Sample[[#This Row],[KPx''i]]^2+Sample[[#This Row],[KPx''j]]^2+Sample[[#This Row],[KPx''k]]^2)/Ksmag/Scale</f>
        <v>-0.21566686642533334</v>
      </c>
      <c r="AB407" s="1">
        <f>SQRT(Sample[[#This Row],[Kpy''i]]^2+Sample[[#This Row],[KPy''j]]^2+Sample[[#This Row],[KPy''k]]^2)/KTmag/Scale</f>
        <v>1.4663882947643636</v>
      </c>
    </row>
    <row r="408" spans="1:28" hidden="1" x14ac:dyDescent="0.25">
      <c r="A408" s="5">
        <v>403</v>
      </c>
      <c r="B408" s="13" t="s">
        <v>43</v>
      </c>
      <c r="C408" s="5"/>
      <c r="D408" s="5"/>
      <c r="E408">
        <v>8</v>
      </c>
      <c r="F408">
        <v>3</v>
      </c>
      <c r="G408">
        <v>8</v>
      </c>
      <c r="H408" s="11">
        <f>Sample[[#This Row],[C]]/Sample[[#This Row],[D]]</f>
        <v>0.375</v>
      </c>
      <c r="I408" s="11">
        <f>Sample[[#This Row],[A]]/Sample[[#This Row],[C]]</f>
        <v>2.6666666666666665</v>
      </c>
      <c r="J408" s="11">
        <f>Sample[[#This Row],[D]]/Sample[[#This Row],[A]]</f>
        <v>1</v>
      </c>
      <c r="K408" s="11">
        <f>Sample[[#This Row],[A]]/Sample[[#This Row],[D]]</f>
        <v>1</v>
      </c>
      <c r="L408" s="11">
        <f>Sample[[#This Row],[D]]/Sample[[#This Row],[C]]</f>
        <v>2.6666666666666665</v>
      </c>
      <c r="M408" s="11">
        <f>Sample[[#This Row],[C]]/Sample[[#This Row],[A]]</f>
        <v>0.375</v>
      </c>
      <c r="N408">
        <f>IF(Sample[[#This Row],[Ap]]=0,10,LOG(Sample[[#This Row],[Ap]]))</f>
        <v>-0.42596873227228116</v>
      </c>
      <c r="O408">
        <f>IF(Sample[[#This Row],[Ei]]=0,10,LOG(Sample[[#This Row],[Ei]]))</f>
        <v>0.4259687322722811</v>
      </c>
      <c r="P408">
        <f>IF(Sample[[#This Row],[Ii]]=0,10,LOG(Sample[[#This Row],[Ii]]))</f>
        <v>0</v>
      </c>
      <c r="Q408">
        <f>Kx-Sample[[#This Row],[Xp]]</f>
        <v>0.42596873227228116</v>
      </c>
      <c r="R408">
        <f>Ky-Sample[[#This Row],[Yp]]</f>
        <v>-1.4259687322722812</v>
      </c>
      <c r="S408">
        <f>Kz-Sample[[#This Row],[Zp]]</f>
        <v>1</v>
      </c>
      <c r="T408">
        <f>Sample[[#This Row],[Kpy]]*KSc-Sample[[#This Row],[KPz]]*KSb</f>
        <v>0.42596873227228116</v>
      </c>
      <c r="U408">
        <f>-1*(Sample[[#This Row],[KPx]]*KSc-Sample[[#This Row],[KPz]]*KSa)</f>
        <v>0.42596873227228116</v>
      </c>
      <c r="V408">
        <f>(Sample[[#This Row],[KPx]]*$R$2-Sample[[#This Row],[Kpy]]*KSa)</f>
        <v>0.42596873227228116</v>
      </c>
      <c r="W408">
        <f>Sample[[#This Row],[Kpy]]*KTc-Sample[[#This Row],[KPz]]*KTb</f>
        <v>2.4259687322722812</v>
      </c>
      <c r="X408">
        <f>-1*(Sample[[#This Row],[KPx]]*KTc-Sample[[#This Row],[KPz]]*KTa)</f>
        <v>2.4259687322722812</v>
      </c>
      <c r="Y408">
        <f>(Sample[[#This Row],[KPx]]*KTb-Sample[[#This Row],[Kpy]]*KTa)</f>
        <v>2.4259687322722812</v>
      </c>
      <c r="Z408">
        <f>-Sample[[#This Row],[Xp]]*a+Sample[[#This Row],[Yp]]*b+Sample[[#This Row],[Zp]]*c_</f>
        <v>0.85193746454456221</v>
      </c>
      <c r="AA408" s="8">
        <f>-IF(Sample[[#This Row],[Column2]]&gt;0,1,-1)*SQRT(Sample[[#This Row],[KPx''i]]^2+Sample[[#This Row],[KPx''j]]^2+Sample[[#This Row],[KPx''k]]^2)/Ksmag/Scale</f>
        <v>-0.52170302022365322</v>
      </c>
      <c r="AB408" s="1">
        <f>SQRT(Sample[[#This Row],[Kpy''i]]^2+Sample[[#This Row],[KPy''j]]^2+Sample[[#This Row],[KPy''k]]^2)/KTmag/Scale</f>
        <v>1.7154189415362624</v>
      </c>
    </row>
    <row r="409" spans="1:28" hidden="1" x14ac:dyDescent="0.25">
      <c r="A409" s="5">
        <v>404</v>
      </c>
      <c r="B409" s="13" t="s">
        <v>43</v>
      </c>
      <c r="C409" s="5"/>
      <c r="D409" s="5"/>
      <c r="E409">
        <v>6</v>
      </c>
      <c r="F409">
        <v>4</v>
      </c>
      <c r="G409">
        <v>4</v>
      </c>
      <c r="H409" s="11">
        <f>Sample[[#This Row],[C]]/Sample[[#This Row],[D]]</f>
        <v>0.66666666666666663</v>
      </c>
      <c r="I409" s="11">
        <f>Sample[[#This Row],[A]]/Sample[[#This Row],[C]]</f>
        <v>1</v>
      </c>
      <c r="J409" s="11">
        <f>Sample[[#This Row],[D]]/Sample[[#This Row],[A]]</f>
        <v>1.5</v>
      </c>
      <c r="K409" s="11">
        <f>Sample[[#This Row],[A]]/Sample[[#This Row],[D]]</f>
        <v>0.66666666666666663</v>
      </c>
      <c r="L409" s="11">
        <f>Sample[[#This Row],[D]]/Sample[[#This Row],[C]]</f>
        <v>1.5</v>
      </c>
      <c r="M409" s="11">
        <f>Sample[[#This Row],[C]]/Sample[[#This Row],[A]]</f>
        <v>1</v>
      </c>
      <c r="N409">
        <f>IF(Sample[[#This Row],[Ap]]=0,10,LOG(Sample[[#This Row],[Ap]]))</f>
        <v>-0.17609125905568127</v>
      </c>
      <c r="O409">
        <f>IF(Sample[[#This Row],[Ei]]=0,10,LOG(Sample[[#This Row],[Ei]]))</f>
        <v>0</v>
      </c>
      <c r="P409">
        <f>IF(Sample[[#This Row],[Ii]]=0,10,LOG(Sample[[#This Row],[Ii]]))</f>
        <v>0.17609125905568124</v>
      </c>
      <c r="Q409">
        <f>Kx-Sample[[#This Row],[Xp]]</f>
        <v>0.17609125905568127</v>
      </c>
      <c r="R409">
        <f>Ky-Sample[[#This Row],[Yp]]</f>
        <v>-1</v>
      </c>
      <c r="S409">
        <f>Kz-Sample[[#This Row],[Zp]]</f>
        <v>0.82390874094431876</v>
      </c>
      <c r="T409">
        <f>Sample[[#This Row],[Kpy]]*KSc-Sample[[#This Row],[KPz]]*KSb</f>
        <v>0.17609125905568124</v>
      </c>
      <c r="U409">
        <f>-1*(Sample[[#This Row],[KPx]]*KSc-Sample[[#This Row],[KPz]]*KSa)</f>
        <v>0.17609125905568127</v>
      </c>
      <c r="V409">
        <f>(Sample[[#This Row],[KPx]]*$R$2-Sample[[#This Row],[Kpy]]*KSa)</f>
        <v>0.17609125905568127</v>
      </c>
      <c r="W409">
        <f>Sample[[#This Row],[Kpy]]*KTc-Sample[[#This Row],[KPz]]*KTb</f>
        <v>1.8239087409443187</v>
      </c>
      <c r="X409">
        <f>-1*(Sample[[#This Row],[KPx]]*KTc-Sample[[#This Row],[KPz]]*KTa)</f>
        <v>1.8239087409443189</v>
      </c>
      <c r="Y409">
        <f>(Sample[[#This Row],[KPx]]*KTb-Sample[[#This Row],[Kpy]]*KTa)</f>
        <v>1.8239087409443187</v>
      </c>
      <c r="Z409">
        <f>-Sample[[#This Row],[Xp]]*a+Sample[[#This Row],[Yp]]*b+Sample[[#This Row],[Zp]]*c_</f>
        <v>0.35218251811136247</v>
      </c>
      <c r="AA409" s="8">
        <f>-IF(Sample[[#This Row],[Column2]]&gt;0,1,-1)*SQRT(Sample[[#This Row],[KPx''i]]^2+Sample[[#This Row],[KPx''j]]^2+Sample[[#This Row],[KPx''k]]^2)/Ksmag/Scale</f>
        <v>-0.21566686642533334</v>
      </c>
      <c r="AB409" s="1">
        <f>SQRT(Sample[[#This Row],[Kpy''i]]^2+Sample[[#This Row],[KPy''j]]^2+Sample[[#This Row],[KPy''k]]^2)/KTmag/Scale</f>
        <v>1.2896982389871459</v>
      </c>
    </row>
    <row r="410" spans="1:28" hidden="1" x14ac:dyDescent="0.25">
      <c r="A410" s="5">
        <v>405</v>
      </c>
      <c r="B410" s="13" t="s">
        <v>43</v>
      </c>
      <c r="C410" s="5"/>
      <c r="D410" s="5"/>
      <c r="E410">
        <v>6</v>
      </c>
      <c r="F410">
        <v>2</v>
      </c>
      <c r="G410">
        <v>8</v>
      </c>
      <c r="H410" s="11">
        <f>Sample[[#This Row],[C]]/Sample[[#This Row],[D]]</f>
        <v>0.33333333333333331</v>
      </c>
      <c r="I410" s="11">
        <f>Sample[[#This Row],[A]]/Sample[[#This Row],[C]]</f>
        <v>4</v>
      </c>
      <c r="J410" s="11">
        <f>Sample[[#This Row],[D]]/Sample[[#This Row],[A]]</f>
        <v>0.75</v>
      </c>
      <c r="K410" s="11">
        <f>Sample[[#This Row],[A]]/Sample[[#This Row],[D]]</f>
        <v>1.3333333333333333</v>
      </c>
      <c r="L410" s="11">
        <f>Sample[[#This Row],[D]]/Sample[[#This Row],[C]]</f>
        <v>3</v>
      </c>
      <c r="M410" s="11">
        <f>Sample[[#This Row],[C]]/Sample[[#This Row],[A]]</f>
        <v>0.25</v>
      </c>
      <c r="N410">
        <f>IF(Sample[[#This Row],[Ap]]=0,10,LOG(Sample[[#This Row],[Ap]]))</f>
        <v>-0.47712125471966244</v>
      </c>
      <c r="O410">
        <f>IF(Sample[[#This Row],[Ei]]=0,10,LOG(Sample[[#This Row],[Ei]]))</f>
        <v>0.6020599913279624</v>
      </c>
      <c r="P410">
        <f>IF(Sample[[#This Row],[Ii]]=0,10,LOG(Sample[[#This Row],[Ii]]))</f>
        <v>-0.12493873660829995</v>
      </c>
      <c r="Q410">
        <f>Kx-Sample[[#This Row],[Xp]]</f>
        <v>0.47712125471966244</v>
      </c>
      <c r="R410">
        <f>Ky-Sample[[#This Row],[Yp]]</f>
        <v>-1.6020599913279625</v>
      </c>
      <c r="S410">
        <f>Kz-Sample[[#This Row],[Zp]]</f>
        <v>1.1249387366082999</v>
      </c>
      <c r="T410">
        <f>Sample[[#This Row],[Kpy]]*KSc-Sample[[#This Row],[KPz]]*KSb</f>
        <v>0.4771212547196626</v>
      </c>
      <c r="U410">
        <f>-1*(Sample[[#This Row],[KPx]]*KSc-Sample[[#This Row],[KPz]]*KSa)</f>
        <v>0.47712125471966244</v>
      </c>
      <c r="V410">
        <f>(Sample[[#This Row],[KPx]]*$R$2-Sample[[#This Row],[Kpy]]*KSa)</f>
        <v>0.47712125471966244</v>
      </c>
      <c r="W410">
        <f>Sample[[#This Row],[Kpy]]*KTc-Sample[[#This Row],[KPz]]*KTb</f>
        <v>2.7269987279362624</v>
      </c>
      <c r="X410">
        <f>-1*(Sample[[#This Row],[KPx]]*KTc-Sample[[#This Row],[KPz]]*KTa)</f>
        <v>2.7269987279362624</v>
      </c>
      <c r="Y410">
        <f>(Sample[[#This Row],[KPx]]*KTb-Sample[[#This Row],[Kpy]]*KTa)</f>
        <v>2.7269987279362624</v>
      </c>
      <c r="Z410">
        <f>-Sample[[#This Row],[Xp]]*a+Sample[[#This Row],[Yp]]*b+Sample[[#This Row],[Zp]]*c_</f>
        <v>0.95424250943932487</v>
      </c>
      <c r="AA410" s="8">
        <f>-IF(Sample[[#This Row],[Column2]]&gt;0,1,-1)*SQRT(Sample[[#This Row],[KPx''i]]^2+Sample[[#This Row],[KPx''j]]^2+Sample[[#This Row],[KPx''k]]^2)/Ksmag/Scale</f>
        <v>-0.58435180974982659</v>
      </c>
      <c r="AB410" s="1">
        <f>SQRT(Sample[[#This Row],[Kpy''i]]^2+Sample[[#This Row],[KPy''j]]^2+Sample[[#This Row],[KPy''k]]^2)/KTmag/Scale</f>
        <v>1.9282792928108203</v>
      </c>
    </row>
    <row r="411" spans="1:28" hidden="1" x14ac:dyDescent="0.25">
      <c r="A411" s="5">
        <v>406</v>
      </c>
      <c r="B411" s="13" t="s">
        <v>43</v>
      </c>
      <c r="C411" s="5"/>
      <c r="D411" s="5"/>
      <c r="E411">
        <v>4</v>
      </c>
      <c r="F411">
        <v>1</v>
      </c>
      <c r="G411">
        <v>7</v>
      </c>
      <c r="H411" s="11">
        <f>Sample[[#This Row],[C]]/Sample[[#This Row],[D]]</f>
        <v>0.25</v>
      </c>
      <c r="I411" s="11">
        <f>Sample[[#This Row],[A]]/Sample[[#This Row],[C]]</f>
        <v>7</v>
      </c>
      <c r="J411" s="11">
        <f>Sample[[#This Row],[D]]/Sample[[#This Row],[A]]</f>
        <v>0.5714285714285714</v>
      </c>
      <c r="K411" s="11">
        <f>Sample[[#This Row],[A]]/Sample[[#This Row],[D]]</f>
        <v>1.75</v>
      </c>
      <c r="L411" s="11">
        <f>Sample[[#This Row],[D]]/Sample[[#This Row],[C]]</f>
        <v>4</v>
      </c>
      <c r="M411" s="11">
        <f>Sample[[#This Row],[C]]/Sample[[#This Row],[A]]</f>
        <v>0.14285714285714285</v>
      </c>
      <c r="N411">
        <f>IF(Sample[[#This Row],[Ap]]=0,10,LOG(Sample[[#This Row],[Ap]]))</f>
        <v>-0.6020599913279624</v>
      </c>
      <c r="O411">
        <f>IF(Sample[[#This Row],[Ei]]=0,10,LOG(Sample[[#This Row],[Ei]]))</f>
        <v>0.84509804001425681</v>
      </c>
      <c r="P411">
        <f>IF(Sample[[#This Row],[Ii]]=0,10,LOG(Sample[[#This Row],[Ii]]))</f>
        <v>-0.24303804868629447</v>
      </c>
      <c r="Q411">
        <f>Kx-Sample[[#This Row],[Xp]]</f>
        <v>0.6020599913279624</v>
      </c>
      <c r="R411">
        <f>Ky-Sample[[#This Row],[Yp]]</f>
        <v>-1.8450980400142569</v>
      </c>
      <c r="S411">
        <f>Kz-Sample[[#This Row],[Zp]]</f>
        <v>1.2430380486862944</v>
      </c>
      <c r="T411">
        <f>Sample[[#This Row],[Kpy]]*KSc-Sample[[#This Row],[KPz]]*KSb</f>
        <v>0.60205999132796251</v>
      </c>
      <c r="U411">
        <f>-1*(Sample[[#This Row],[KPx]]*KSc-Sample[[#This Row],[KPz]]*KSa)</f>
        <v>0.6020599913279624</v>
      </c>
      <c r="V411">
        <f>(Sample[[#This Row],[KPx]]*$R$2-Sample[[#This Row],[Kpy]]*KSa)</f>
        <v>0.6020599913279624</v>
      </c>
      <c r="W411">
        <f>Sample[[#This Row],[Kpy]]*KTc-Sample[[#This Row],[KPz]]*KTb</f>
        <v>3.0881360887005513</v>
      </c>
      <c r="X411">
        <f>-1*(Sample[[#This Row],[KPx]]*KTc-Sample[[#This Row],[KPz]]*KTa)</f>
        <v>3.0881360887005513</v>
      </c>
      <c r="Y411">
        <f>(Sample[[#This Row],[KPx]]*KTb-Sample[[#This Row],[Kpy]]*KTa)</f>
        <v>3.0881360887005513</v>
      </c>
      <c r="Z411">
        <f>-Sample[[#This Row],[Xp]]*a+Sample[[#This Row],[Yp]]*b+Sample[[#This Row],[Zp]]*c_</f>
        <v>1.2041199826559246</v>
      </c>
      <c r="AA411" s="8">
        <f>-IF(Sample[[#This Row],[Column2]]&gt;0,1,-1)*SQRT(Sample[[#This Row],[KPx''i]]^2+Sample[[#This Row],[KPx''j]]^2+Sample[[#This Row],[KPx''k]]^2)/Ksmag/Scale</f>
        <v>-0.73736988664898662</v>
      </c>
      <c r="AB411" s="1">
        <f>SQRT(Sample[[#This Row],[Kpy''i]]^2+Sample[[#This Row],[KPy''j]]^2+Sample[[#This Row],[KPy''k]]^2)/KTmag/Scale</f>
        <v>2.1836419695470615</v>
      </c>
    </row>
    <row r="412" spans="1:28" hidden="1" x14ac:dyDescent="0.25">
      <c r="A412" s="5">
        <v>407</v>
      </c>
      <c r="B412" s="13" t="s">
        <v>43</v>
      </c>
      <c r="C412" s="5"/>
      <c r="D412" s="5"/>
      <c r="E412">
        <v>7</v>
      </c>
      <c r="F412">
        <v>6</v>
      </c>
      <c r="G412">
        <v>1</v>
      </c>
      <c r="H412" s="11">
        <f>Sample[[#This Row],[C]]/Sample[[#This Row],[D]]</f>
        <v>0.8571428571428571</v>
      </c>
      <c r="I412" s="11">
        <f>Sample[[#This Row],[A]]/Sample[[#This Row],[C]]</f>
        <v>0.16666666666666666</v>
      </c>
      <c r="J412" s="11">
        <f>Sample[[#This Row],[D]]/Sample[[#This Row],[A]]</f>
        <v>7</v>
      </c>
      <c r="K412" s="11">
        <f>Sample[[#This Row],[A]]/Sample[[#This Row],[D]]</f>
        <v>0.14285714285714285</v>
      </c>
      <c r="L412" s="11">
        <f>Sample[[#This Row],[D]]/Sample[[#This Row],[C]]</f>
        <v>1.1666666666666667</v>
      </c>
      <c r="M412" s="11">
        <f>Sample[[#This Row],[C]]/Sample[[#This Row],[A]]</f>
        <v>6</v>
      </c>
      <c r="N412">
        <f>IF(Sample[[#This Row],[Ap]]=0,10,LOG(Sample[[#This Row],[Ap]]))</f>
        <v>-6.6946789630613221E-2</v>
      </c>
      <c r="O412">
        <f>IF(Sample[[#This Row],[Ei]]=0,10,LOG(Sample[[#This Row],[Ei]]))</f>
        <v>-0.77815125038364363</v>
      </c>
      <c r="P412">
        <f>IF(Sample[[#This Row],[Ii]]=0,10,LOG(Sample[[#This Row],[Ii]]))</f>
        <v>0.84509804001425681</v>
      </c>
      <c r="Q412">
        <f>Kx-Sample[[#This Row],[Xp]]</f>
        <v>6.6946789630613221E-2</v>
      </c>
      <c r="R412">
        <f>Ky-Sample[[#This Row],[Yp]]</f>
        <v>-0.22184874961635637</v>
      </c>
      <c r="S412">
        <f>Kz-Sample[[#This Row],[Zp]]</f>
        <v>0.15490195998574319</v>
      </c>
      <c r="T412">
        <f>Sample[[#This Row],[Kpy]]*KSc-Sample[[#This Row],[KPz]]*KSb</f>
        <v>6.6946789630613179E-2</v>
      </c>
      <c r="U412">
        <f>-1*(Sample[[#This Row],[KPx]]*KSc-Sample[[#This Row],[KPz]]*KSa)</f>
        <v>6.6946789630613221E-2</v>
      </c>
      <c r="V412">
        <f>(Sample[[#This Row],[KPx]]*$R$2-Sample[[#This Row],[Kpy]]*KSa)</f>
        <v>6.6946789630613221E-2</v>
      </c>
      <c r="W412">
        <f>Sample[[#This Row],[Kpy]]*KTc-Sample[[#This Row],[KPz]]*KTb</f>
        <v>0.37675070960209955</v>
      </c>
      <c r="X412">
        <f>-1*(Sample[[#This Row],[KPx]]*KTc-Sample[[#This Row],[KPz]]*KTa)</f>
        <v>0.37675070960209961</v>
      </c>
      <c r="Y412">
        <f>(Sample[[#This Row],[KPx]]*KTb-Sample[[#This Row],[Kpy]]*KTa)</f>
        <v>0.3767507096020995</v>
      </c>
      <c r="Z412">
        <f>-Sample[[#This Row],[Xp]]*a+Sample[[#This Row],[Yp]]*b+Sample[[#This Row],[Zp]]*c_</f>
        <v>0.13389357926122636</v>
      </c>
      <c r="AA412" s="8">
        <f>-IF(Sample[[#This Row],[Column2]]&gt;0,1,-1)*SQRT(Sample[[#This Row],[KPx''i]]^2+Sample[[#This Row],[KPx''j]]^2+Sample[[#This Row],[KPx''k]]^2)/Ksmag/Scale</f>
        <v>-8.1992737256225134E-2</v>
      </c>
      <c r="AB412" s="1">
        <f>SQRT(Sample[[#This Row],[Kpy''i]]^2+Sample[[#This Row],[KPy''j]]^2+Sample[[#This Row],[KPy''k]]^2)/KTmag/Scale</f>
        <v>0.26640298157648834</v>
      </c>
    </row>
    <row r="413" spans="1:28" hidden="1" x14ac:dyDescent="0.25">
      <c r="A413" s="5">
        <v>408</v>
      </c>
      <c r="B413" s="13" t="s">
        <v>43</v>
      </c>
      <c r="C413" s="5"/>
      <c r="D413" s="5"/>
      <c r="E413">
        <v>6</v>
      </c>
      <c r="F413">
        <v>5</v>
      </c>
      <c r="G413">
        <v>2</v>
      </c>
      <c r="H413" s="11">
        <f>Sample[[#This Row],[C]]/Sample[[#This Row],[D]]</f>
        <v>0.83333333333333337</v>
      </c>
      <c r="I413" s="11">
        <f>Sample[[#This Row],[A]]/Sample[[#This Row],[C]]</f>
        <v>0.4</v>
      </c>
      <c r="J413" s="11">
        <f>Sample[[#This Row],[D]]/Sample[[#This Row],[A]]</f>
        <v>3</v>
      </c>
      <c r="K413" s="11">
        <f>Sample[[#This Row],[A]]/Sample[[#This Row],[D]]</f>
        <v>0.33333333333333331</v>
      </c>
      <c r="L413" s="11">
        <f>Sample[[#This Row],[D]]/Sample[[#This Row],[C]]</f>
        <v>1.2</v>
      </c>
      <c r="M413" s="11">
        <f>Sample[[#This Row],[C]]/Sample[[#This Row],[A]]</f>
        <v>2.5</v>
      </c>
      <c r="N413">
        <f>IF(Sample[[#This Row],[Ap]]=0,10,LOG(Sample[[#This Row],[Ap]]))</f>
        <v>-7.9181246047624804E-2</v>
      </c>
      <c r="O413">
        <f>IF(Sample[[#This Row],[Ei]]=0,10,LOG(Sample[[#This Row],[Ei]]))</f>
        <v>-0.3979400086720376</v>
      </c>
      <c r="P413">
        <f>IF(Sample[[#This Row],[Ii]]=0,10,LOG(Sample[[#This Row],[Ii]]))</f>
        <v>0.47712125471966244</v>
      </c>
      <c r="Q413">
        <f>Kx-Sample[[#This Row],[Xp]]</f>
        <v>7.9181246047624804E-2</v>
      </c>
      <c r="R413">
        <f>Ky-Sample[[#This Row],[Yp]]</f>
        <v>-0.6020599913279624</v>
      </c>
      <c r="S413">
        <f>Kz-Sample[[#This Row],[Zp]]</f>
        <v>0.52287874528033762</v>
      </c>
      <c r="T413">
        <f>Sample[[#This Row],[Kpy]]*KSc-Sample[[#This Row],[KPz]]*KSb</f>
        <v>7.9181246047624776E-2</v>
      </c>
      <c r="U413">
        <f>-1*(Sample[[#This Row],[KPx]]*KSc-Sample[[#This Row],[KPz]]*KSa)</f>
        <v>7.9181246047624804E-2</v>
      </c>
      <c r="V413">
        <f>(Sample[[#This Row],[KPx]]*$R$2-Sample[[#This Row],[Kpy]]*KSa)</f>
        <v>7.9181246047624804E-2</v>
      </c>
      <c r="W413">
        <f>Sample[[#This Row],[Kpy]]*KTc-Sample[[#This Row],[KPz]]*KTb</f>
        <v>1.1249387366082999</v>
      </c>
      <c r="X413">
        <f>-1*(Sample[[#This Row],[KPx]]*KTc-Sample[[#This Row],[KPz]]*KTa)</f>
        <v>1.1249387366083001</v>
      </c>
      <c r="Y413">
        <f>(Sample[[#This Row],[KPx]]*KTb-Sample[[#This Row],[Kpy]]*KTa)</f>
        <v>1.1249387366082999</v>
      </c>
      <c r="Z413">
        <f>-Sample[[#This Row],[Xp]]*a+Sample[[#This Row],[Yp]]*b+Sample[[#This Row],[Zp]]*c_</f>
        <v>0.15836249209524966</v>
      </c>
      <c r="AA413" s="8">
        <f>-IF(Sample[[#This Row],[Column2]]&gt;0,1,-1)*SQRT(Sample[[#This Row],[KPx''i]]^2+Sample[[#This Row],[KPx''j]]^2+Sample[[#This Row],[KPx''k]]^2)/Ksmag/Scale</f>
        <v>-9.6976825007224002E-2</v>
      </c>
      <c r="AB413" s="1">
        <f>SQRT(Sample[[#This Row],[Kpy''i]]^2+Sample[[#This Row],[KPy''j]]^2+Sample[[#This Row],[KPy''k]]^2)/KTmag/Scale</f>
        <v>0.79545180907515645</v>
      </c>
    </row>
    <row r="414" spans="1:28" hidden="1" x14ac:dyDescent="0.25">
      <c r="A414" s="5">
        <v>409</v>
      </c>
      <c r="B414" s="13" t="s">
        <v>43</v>
      </c>
      <c r="C414" s="5"/>
      <c r="D414" s="5"/>
      <c r="E414">
        <v>4</v>
      </c>
      <c r="F414">
        <v>4</v>
      </c>
      <c r="G414">
        <v>8</v>
      </c>
      <c r="H414" s="11">
        <f>Sample[[#This Row],[C]]/Sample[[#This Row],[D]]</f>
        <v>1</v>
      </c>
      <c r="I414" s="11">
        <f>Sample[[#This Row],[A]]/Sample[[#This Row],[C]]</f>
        <v>2</v>
      </c>
      <c r="J414" s="11">
        <f>Sample[[#This Row],[D]]/Sample[[#This Row],[A]]</f>
        <v>0.5</v>
      </c>
      <c r="K414" s="11">
        <f>Sample[[#This Row],[A]]/Sample[[#This Row],[D]]</f>
        <v>2</v>
      </c>
      <c r="L414" s="11">
        <f>Sample[[#This Row],[D]]/Sample[[#This Row],[C]]</f>
        <v>1</v>
      </c>
      <c r="M414" s="11">
        <f>Sample[[#This Row],[C]]/Sample[[#This Row],[A]]</f>
        <v>0.5</v>
      </c>
      <c r="N414">
        <f>IF(Sample[[#This Row],[Ap]]=0,10,LOG(Sample[[#This Row],[Ap]]))</f>
        <v>0</v>
      </c>
      <c r="O414">
        <f>IF(Sample[[#This Row],[Ei]]=0,10,LOG(Sample[[#This Row],[Ei]]))</f>
        <v>0.3010299956639812</v>
      </c>
      <c r="P414">
        <f>IF(Sample[[#This Row],[Ii]]=0,10,LOG(Sample[[#This Row],[Ii]]))</f>
        <v>-0.3010299956639812</v>
      </c>
      <c r="Q414">
        <f>Kx-Sample[[#This Row],[Xp]]</f>
        <v>0</v>
      </c>
      <c r="R414">
        <f>Ky-Sample[[#This Row],[Yp]]</f>
        <v>-1.3010299956639813</v>
      </c>
      <c r="S414">
        <f>Kz-Sample[[#This Row],[Zp]]</f>
        <v>1.3010299956639813</v>
      </c>
      <c r="T414">
        <f>Sample[[#This Row],[Kpy]]*KSc-Sample[[#This Row],[KPz]]*KSb</f>
        <v>0</v>
      </c>
      <c r="U414">
        <f>-1*(Sample[[#This Row],[KPx]]*KSc-Sample[[#This Row],[KPz]]*KSa)</f>
        <v>0</v>
      </c>
      <c r="V414">
        <f>(Sample[[#This Row],[KPx]]*$R$2-Sample[[#This Row],[Kpy]]*KSa)</f>
        <v>0</v>
      </c>
      <c r="W414">
        <f>Sample[[#This Row],[Kpy]]*KTc-Sample[[#This Row],[KPz]]*KTb</f>
        <v>2.6020599913279625</v>
      </c>
      <c r="X414">
        <f>-1*(Sample[[#This Row],[KPx]]*KTc-Sample[[#This Row],[KPz]]*KTa)</f>
        <v>2.6020599913279625</v>
      </c>
      <c r="Y414">
        <f>(Sample[[#This Row],[KPx]]*KTb-Sample[[#This Row],[Kpy]]*KTa)</f>
        <v>2.6020599913279625</v>
      </c>
      <c r="Z414">
        <f>-Sample[[#This Row],[Xp]]*a+Sample[[#This Row],[Yp]]*b+Sample[[#This Row],[Zp]]*c_</f>
        <v>0</v>
      </c>
      <c r="AA414" s="8">
        <f>-IF(Sample[[#This Row],[Column2]]&gt;0,1,-1)*SQRT(Sample[[#This Row],[KPx''i]]^2+Sample[[#This Row],[KPx''j]]^2+Sample[[#This Row],[KPx''k]]^2)/Ksmag/Scale</f>
        <v>0</v>
      </c>
      <c r="AB414" s="1">
        <f>SQRT(Sample[[#This Row],[Kpy''i]]^2+Sample[[#This Row],[KPy''j]]^2+Sample[[#This Row],[KPy''k]]^2)/KTmag/Scale</f>
        <v>1.8399342649222115</v>
      </c>
    </row>
    <row r="415" spans="1:28" hidden="1" x14ac:dyDescent="0.25">
      <c r="A415" s="5">
        <v>410</v>
      </c>
      <c r="B415" s="13" t="s">
        <v>43</v>
      </c>
      <c r="C415" s="5"/>
      <c r="D415" s="5"/>
      <c r="E415">
        <v>2</v>
      </c>
      <c r="F415">
        <v>8</v>
      </c>
      <c r="G415">
        <v>4</v>
      </c>
      <c r="H415" s="11">
        <f>Sample[[#This Row],[C]]/Sample[[#This Row],[D]]</f>
        <v>4</v>
      </c>
      <c r="I415" s="11">
        <f>Sample[[#This Row],[A]]/Sample[[#This Row],[C]]</f>
        <v>0.5</v>
      </c>
      <c r="J415" s="11">
        <f>Sample[[#This Row],[D]]/Sample[[#This Row],[A]]</f>
        <v>0.5</v>
      </c>
      <c r="K415" s="11">
        <f>Sample[[#This Row],[A]]/Sample[[#This Row],[D]]</f>
        <v>2</v>
      </c>
      <c r="L415" s="11">
        <f>Sample[[#This Row],[D]]/Sample[[#This Row],[C]]</f>
        <v>0.25</v>
      </c>
      <c r="M415" s="11">
        <f>Sample[[#This Row],[C]]/Sample[[#This Row],[A]]</f>
        <v>2</v>
      </c>
      <c r="N415">
        <f>IF(Sample[[#This Row],[Ap]]=0,10,LOG(Sample[[#This Row],[Ap]]))</f>
        <v>0.6020599913279624</v>
      </c>
      <c r="O415">
        <f>IF(Sample[[#This Row],[Ei]]=0,10,LOG(Sample[[#This Row],[Ei]]))</f>
        <v>-0.3010299956639812</v>
      </c>
      <c r="P415">
        <f>IF(Sample[[#This Row],[Ii]]=0,10,LOG(Sample[[#This Row],[Ii]]))</f>
        <v>-0.3010299956639812</v>
      </c>
      <c r="Q415">
        <f>Kx-Sample[[#This Row],[Xp]]</f>
        <v>-0.6020599913279624</v>
      </c>
      <c r="R415">
        <f>Ky-Sample[[#This Row],[Yp]]</f>
        <v>-0.69897000433601875</v>
      </c>
      <c r="S415">
        <f>Kz-Sample[[#This Row],[Zp]]</f>
        <v>1.3010299956639813</v>
      </c>
      <c r="T415">
        <f>Sample[[#This Row],[Kpy]]*KSc-Sample[[#This Row],[KPz]]*KSb</f>
        <v>-0.60205999132796251</v>
      </c>
      <c r="U415">
        <f>-1*(Sample[[#This Row],[KPx]]*KSc-Sample[[#This Row],[KPz]]*KSa)</f>
        <v>-0.6020599913279624</v>
      </c>
      <c r="V415">
        <f>(Sample[[#This Row],[KPx]]*$R$2-Sample[[#This Row],[Kpy]]*KSa)</f>
        <v>-0.6020599913279624</v>
      </c>
      <c r="W415">
        <f>Sample[[#This Row],[Kpy]]*KTc-Sample[[#This Row],[KPz]]*KTb</f>
        <v>2</v>
      </c>
      <c r="X415">
        <f>-1*(Sample[[#This Row],[KPx]]*KTc-Sample[[#This Row],[KPz]]*KTa)</f>
        <v>2</v>
      </c>
      <c r="Y415">
        <f>(Sample[[#This Row],[KPx]]*KTb-Sample[[#This Row],[Kpy]]*KTa)</f>
        <v>2</v>
      </c>
      <c r="Z415">
        <f>-Sample[[#This Row],[Xp]]*a+Sample[[#This Row],[Yp]]*b+Sample[[#This Row],[Zp]]*c_</f>
        <v>-1.2041199826559248</v>
      </c>
      <c r="AA415" s="8">
        <f>-IF(Sample[[#This Row],[Column2]]&gt;0,1,-1)*SQRT(Sample[[#This Row],[KPx''i]]^2+Sample[[#This Row],[KPx''j]]^2+Sample[[#This Row],[KPx''k]]^2)/Ksmag/Scale</f>
        <v>0.73736988664898662</v>
      </c>
      <c r="AB415" s="1">
        <f>SQRT(Sample[[#This Row],[Kpy''i]]^2+Sample[[#This Row],[KPy''j]]^2+Sample[[#This Row],[KPy''k]]^2)/KTmag/Scale</f>
        <v>1.4142135623730951</v>
      </c>
    </row>
    <row r="416" spans="1:28" hidden="1" x14ac:dyDescent="0.25">
      <c r="A416" s="5">
        <v>411</v>
      </c>
      <c r="B416" s="13" t="s">
        <v>43</v>
      </c>
      <c r="C416" s="5"/>
      <c r="D416" s="5"/>
      <c r="E416">
        <v>9</v>
      </c>
      <c r="F416">
        <v>1</v>
      </c>
      <c r="G416">
        <v>3</v>
      </c>
      <c r="H416" s="11">
        <f>Sample[[#This Row],[C]]/Sample[[#This Row],[D]]</f>
        <v>0.1111111111111111</v>
      </c>
      <c r="I416" s="11">
        <f>Sample[[#This Row],[A]]/Sample[[#This Row],[C]]</f>
        <v>3</v>
      </c>
      <c r="J416" s="11">
        <f>Sample[[#This Row],[D]]/Sample[[#This Row],[A]]</f>
        <v>3</v>
      </c>
      <c r="K416" s="11">
        <f>Sample[[#This Row],[A]]/Sample[[#This Row],[D]]</f>
        <v>0.33333333333333331</v>
      </c>
      <c r="L416" s="11">
        <f>Sample[[#This Row],[D]]/Sample[[#This Row],[C]]</f>
        <v>9</v>
      </c>
      <c r="M416" s="11">
        <f>Sample[[#This Row],[C]]/Sample[[#This Row],[A]]</f>
        <v>0.33333333333333331</v>
      </c>
      <c r="N416">
        <f>IF(Sample[[#This Row],[Ap]]=0,10,LOG(Sample[[#This Row],[Ap]]))</f>
        <v>-0.95424250943932487</v>
      </c>
      <c r="O416">
        <f>IF(Sample[[#This Row],[Ei]]=0,10,LOG(Sample[[#This Row],[Ei]]))</f>
        <v>0.47712125471966244</v>
      </c>
      <c r="P416">
        <f>IF(Sample[[#This Row],[Ii]]=0,10,LOG(Sample[[#This Row],[Ii]]))</f>
        <v>0.47712125471966244</v>
      </c>
      <c r="Q416">
        <f>Kx-Sample[[#This Row],[Xp]]</f>
        <v>0.95424250943932487</v>
      </c>
      <c r="R416">
        <f>Ky-Sample[[#This Row],[Yp]]</f>
        <v>-1.4771212547196624</v>
      </c>
      <c r="S416">
        <f>Kz-Sample[[#This Row],[Zp]]</f>
        <v>0.52287874528033762</v>
      </c>
      <c r="T416">
        <f>Sample[[#This Row],[Kpy]]*KSc-Sample[[#This Row],[KPz]]*KSb</f>
        <v>0.95424250943932476</v>
      </c>
      <c r="U416">
        <f>-1*(Sample[[#This Row],[KPx]]*KSc-Sample[[#This Row],[KPz]]*KSa)</f>
        <v>0.95424250943932487</v>
      </c>
      <c r="V416">
        <f>(Sample[[#This Row],[KPx]]*$R$2-Sample[[#This Row],[Kpy]]*KSa)</f>
        <v>0.95424250943932487</v>
      </c>
      <c r="W416">
        <f>Sample[[#This Row],[Kpy]]*KTc-Sample[[#This Row],[KPz]]*KTb</f>
        <v>2</v>
      </c>
      <c r="X416">
        <f>-1*(Sample[[#This Row],[KPx]]*KTc-Sample[[#This Row],[KPz]]*KTa)</f>
        <v>2</v>
      </c>
      <c r="Y416">
        <f>(Sample[[#This Row],[KPx]]*KTb-Sample[[#This Row],[Kpy]]*KTa)</f>
        <v>2</v>
      </c>
      <c r="Z416">
        <f>-Sample[[#This Row],[Xp]]*a+Sample[[#This Row],[Yp]]*b+Sample[[#This Row],[Zp]]*c_</f>
        <v>1.9084850188786497</v>
      </c>
      <c r="AA416" s="8">
        <f>-IF(Sample[[#This Row],[Column2]]&gt;0,1,-1)*SQRT(Sample[[#This Row],[KPx''i]]^2+Sample[[#This Row],[KPx''j]]^2+Sample[[#This Row],[KPx''k]]^2)/Ksmag/Scale</f>
        <v>-1.1687036194996532</v>
      </c>
      <c r="AB416" s="1">
        <f>SQRT(Sample[[#This Row],[Kpy''i]]^2+Sample[[#This Row],[KPy''j]]^2+Sample[[#This Row],[KPy''k]]^2)/KTmag/Scale</f>
        <v>1.4142135623730951</v>
      </c>
    </row>
    <row r="417" spans="1:28" hidden="1" x14ac:dyDescent="0.25">
      <c r="A417" s="5">
        <v>412</v>
      </c>
      <c r="B417" s="13" t="s">
        <v>43</v>
      </c>
      <c r="C417" s="5"/>
      <c r="D417" s="5"/>
      <c r="E417">
        <v>7</v>
      </c>
      <c r="F417">
        <v>9</v>
      </c>
      <c r="G417">
        <v>6</v>
      </c>
      <c r="H417" s="11">
        <f>Sample[[#This Row],[C]]/Sample[[#This Row],[D]]</f>
        <v>1.2857142857142858</v>
      </c>
      <c r="I417" s="11">
        <f>Sample[[#This Row],[A]]/Sample[[#This Row],[C]]</f>
        <v>0.66666666666666663</v>
      </c>
      <c r="J417" s="11">
        <f>Sample[[#This Row],[D]]/Sample[[#This Row],[A]]</f>
        <v>1.1666666666666667</v>
      </c>
      <c r="K417" s="11">
        <f>Sample[[#This Row],[A]]/Sample[[#This Row],[D]]</f>
        <v>0.8571428571428571</v>
      </c>
      <c r="L417" s="11">
        <f>Sample[[#This Row],[D]]/Sample[[#This Row],[C]]</f>
        <v>0.77777777777777779</v>
      </c>
      <c r="M417" s="11">
        <f>Sample[[#This Row],[C]]/Sample[[#This Row],[A]]</f>
        <v>1.5</v>
      </c>
      <c r="N417">
        <f>IF(Sample[[#This Row],[Ap]]=0,10,LOG(Sample[[#This Row],[Ap]]))</f>
        <v>0.10914446942506807</v>
      </c>
      <c r="O417">
        <f>IF(Sample[[#This Row],[Ei]]=0,10,LOG(Sample[[#This Row],[Ei]]))</f>
        <v>-0.17609125905568127</v>
      </c>
      <c r="P417">
        <f>IF(Sample[[#This Row],[Ii]]=0,10,LOG(Sample[[#This Row],[Ii]]))</f>
        <v>6.6946789630613221E-2</v>
      </c>
      <c r="Q417">
        <f>Kx-Sample[[#This Row],[Xp]]</f>
        <v>-0.10914446942506807</v>
      </c>
      <c r="R417">
        <f>Ky-Sample[[#This Row],[Yp]]</f>
        <v>-0.82390874094431876</v>
      </c>
      <c r="S417">
        <f>Kz-Sample[[#This Row],[Zp]]</f>
        <v>0.93305321036938682</v>
      </c>
      <c r="T417">
        <f>Sample[[#This Row],[Kpy]]*KSc-Sample[[#This Row],[KPz]]*KSb</f>
        <v>-0.10914446942506806</v>
      </c>
      <c r="U417">
        <f>-1*(Sample[[#This Row],[KPx]]*KSc-Sample[[#This Row],[KPz]]*KSa)</f>
        <v>-0.10914446942506807</v>
      </c>
      <c r="V417">
        <f>(Sample[[#This Row],[KPx]]*$R$2-Sample[[#This Row],[Kpy]]*KSa)</f>
        <v>-0.10914446942506807</v>
      </c>
      <c r="W417">
        <f>Sample[[#This Row],[Kpy]]*KTc-Sample[[#This Row],[KPz]]*KTb</f>
        <v>1.7569619513137056</v>
      </c>
      <c r="X417">
        <f>-1*(Sample[[#This Row],[KPx]]*KTc-Sample[[#This Row],[KPz]]*KTa)</f>
        <v>1.7569619513137056</v>
      </c>
      <c r="Y417">
        <f>(Sample[[#This Row],[KPx]]*KTb-Sample[[#This Row],[Kpy]]*KTa)</f>
        <v>1.7569619513137056</v>
      </c>
      <c r="Z417">
        <f>-Sample[[#This Row],[Xp]]*a+Sample[[#This Row],[Yp]]*b+Sample[[#This Row],[Zp]]*c_</f>
        <v>-0.21828893885013609</v>
      </c>
      <c r="AA417" s="8">
        <f>-IF(Sample[[#This Row],[Column2]]&gt;0,1,-1)*SQRT(Sample[[#This Row],[KPx''i]]^2+Sample[[#This Row],[KPx''j]]^2+Sample[[#This Row],[KPx''k]]^2)/Ksmag/Scale</f>
        <v>0.1336741291691082</v>
      </c>
      <c r="AB417" s="1">
        <f>SQRT(Sample[[#This Row],[Kpy''i]]^2+Sample[[#This Row],[KPy''j]]^2+Sample[[#This Row],[KPy''k]]^2)/KTmag/Scale</f>
        <v>1.2423597100606703</v>
      </c>
    </row>
    <row r="418" spans="1:28" hidden="1" x14ac:dyDescent="0.25">
      <c r="A418" s="5">
        <v>413</v>
      </c>
      <c r="B418" s="13" t="s">
        <v>43</v>
      </c>
      <c r="C418" s="5"/>
      <c r="D418" s="5"/>
      <c r="E418">
        <v>5</v>
      </c>
      <c r="F418">
        <v>8</v>
      </c>
      <c r="G418">
        <v>10</v>
      </c>
      <c r="H418" s="11">
        <f>Sample[[#This Row],[C]]/Sample[[#This Row],[D]]</f>
        <v>1.6</v>
      </c>
      <c r="I418" s="11">
        <f>Sample[[#This Row],[A]]/Sample[[#This Row],[C]]</f>
        <v>1.25</v>
      </c>
      <c r="J418" s="11">
        <f>Sample[[#This Row],[D]]/Sample[[#This Row],[A]]</f>
        <v>0.5</v>
      </c>
      <c r="K418" s="11">
        <f>Sample[[#This Row],[A]]/Sample[[#This Row],[D]]</f>
        <v>2</v>
      </c>
      <c r="L418" s="11">
        <f>Sample[[#This Row],[D]]/Sample[[#This Row],[C]]</f>
        <v>0.625</v>
      </c>
      <c r="M418" s="11">
        <f>Sample[[#This Row],[C]]/Sample[[#This Row],[A]]</f>
        <v>0.8</v>
      </c>
      <c r="N418">
        <f>IF(Sample[[#This Row],[Ap]]=0,10,LOG(Sample[[#This Row],[Ap]]))</f>
        <v>0.20411998265592479</v>
      </c>
      <c r="O418">
        <f>IF(Sample[[#This Row],[Ei]]=0,10,LOG(Sample[[#This Row],[Ei]]))</f>
        <v>9.691001300805642E-2</v>
      </c>
      <c r="P418">
        <f>IF(Sample[[#This Row],[Ii]]=0,10,LOG(Sample[[#This Row],[Ii]]))</f>
        <v>-0.3010299956639812</v>
      </c>
      <c r="Q418">
        <f>Kx-Sample[[#This Row],[Xp]]</f>
        <v>-0.20411998265592479</v>
      </c>
      <c r="R418">
        <f>Ky-Sample[[#This Row],[Yp]]</f>
        <v>-1.0969100130080565</v>
      </c>
      <c r="S418">
        <f>Kz-Sample[[#This Row],[Zp]]</f>
        <v>1.3010299956639813</v>
      </c>
      <c r="T418">
        <f>Sample[[#This Row],[Kpy]]*KSc-Sample[[#This Row],[KPz]]*KSb</f>
        <v>-0.20411998265592479</v>
      </c>
      <c r="U418">
        <f>-1*(Sample[[#This Row],[KPx]]*KSc-Sample[[#This Row],[KPz]]*KSa)</f>
        <v>-0.20411998265592479</v>
      </c>
      <c r="V418">
        <f>(Sample[[#This Row],[KPx]]*$R$2-Sample[[#This Row],[Kpy]]*KSa)</f>
        <v>-0.20411998265592479</v>
      </c>
      <c r="W418">
        <f>Sample[[#This Row],[Kpy]]*KTc-Sample[[#This Row],[KPz]]*KTb</f>
        <v>2.3979400086720375</v>
      </c>
      <c r="X418">
        <f>-1*(Sample[[#This Row],[KPx]]*KTc-Sample[[#This Row],[KPz]]*KTa)</f>
        <v>2.3979400086720375</v>
      </c>
      <c r="Y418">
        <f>(Sample[[#This Row],[KPx]]*KTb-Sample[[#This Row],[Kpy]]*KTa)</f>
        <v>2.3979400086720375</v>
      </c>
      <c r="Z418">
        <f>-Sample[[#This Row],[Xp]]*a+Sample[[#This Row],[Yp]]*b+Sample[[#This Row],[Zp]]*c_</f>
        <v>-0.40823996531184958</v>
      </c>
      <c r="AA418" s="8">
        <f>-IF(Sample[[#This Row],[Column2]]&gt;0,1,-1)*SQRT(Sample[[#This Row],[KPx''i]]^2+Sample[[#This Row],[KPx''j]]^2+Sample[[#This Row],[KPx''k]]^2)/Ksmag/Scale</f>
        <v>0.24999490190638396</v>
      </c>
      <c r="AB418" s="1">
        <f>SQRT(Sample[[#This Row],[Kpy''i]]^2+Sample[[#This Row],[KPy''j]]^2+Sample[[#This Row],[KPy''k]]^2)/KTmag/Scale</f>
        <v>1.6955996410105265</v>
      </c>
    </row>
    <row r="419" spans="1:28" hidden="1" x14ac:dyDescent="0.25">
      <c r="A419" s="5">
        <v>414</v>
      </c>
      <c r="B419" s="13" t="s">
        <v>43</v>
      </c>
      <c r="C419" s="5"/>
      <c r="D419" s="5"/>
      <c r="E419">
        <v>8</v>
      </c>
      <c r="F419">
        <v>10</v>
      </c>
      <c r="G419">
        <v>8</v>
      </c>
      <c r="H419" s="11">
        <f>Sample[[#This Row],[C]]/Sample[[#This Row],[D]]</f>
        <v>1.25</v>
      </c>
      <c r="I419" s="11">
        <f>Sample[[#This Row],[A]]/Sample[[#This Row],[C]]</f>
        <v>0.8</v>
      </c>
      <c r="J419" s="11">
        <f>Sample[[#This Row],[D]]/Sample[[#This Row],[A]]</f>
        <v>1</v>
      </c>
      <c r="K419" s="11">
        <f>Sample[[#This Row],[A]]/Sample[[#This Row],[D]]</f>
        <v>1</v>
      </c>
      <c r="L419" s="11">
        <f>Sample[[#This Row],[D]]/Sample[[#This Row],[C]]</f>
        <v>0.8</v>
      </c>
      <c r="M419" s="11">
        <f>Sample[[#This Row],[C]]/Sample[[#This Row],[A]]</f>
        <v>1.25</v>
      </c>
      <c r="N419">
        <f>IF(Sample[[#This Row],[Ap]]=0,10,LOG(Sample[[#This Row],[Ap]]))</f>
        <v>9.691001300805642E-2</v>
      </c>
      <c r="O419">
        <f>IF(Sample[[#This Row],[Ei]]=0,10,LOG(Sample[[#This Row],[Ei]]))</f>
        <v>-9.6910013008056392E-2</v>
      </c>
      <c r="P419">
        <f>IF(Sample[[#This Row],[Ii]]=0,10,LOG(Sample[[#This Row],[Ii]]))</f>
        <v>0</v>
      </c>
      <c r="Q419">
        <f>Kx-Sample[[#This Row],[Xp]]</f>
        <v>-9.691001300805642E-2</v>
      </c>
      <c r="R419">
        <f>Ky-Sample[[#This Row],[Yp]]</f>
        <v>-0.90308998699194365</v>
      </c>
      <c r="S419">
        <f>Kz-Sample[[#This Row],[Zp]]</f>
        <v>1</v>
      </c>
      <c r="T419">
        <f>Sample[[#This Row],[Kpy]]*KSc-Sample[[#This Row],[KPz]]*KSb</f>
        <v>-9.691001300805635E-2</v>
      </c>
      <c r="U419">
        <f>-1*(Sample[[#This Row],[KPx]]*KSc-Sample[[#This Row],[KPz]]*KSa)</f>
        <v>-9.691001300805642E-2</v>
      </c>
      <c r="V419">
        <f>(Sample[[#This Row],[KPx]]*$R$2-Sample[[#This Row],[Kpy]]*KSa)</f>
        <v>-9.691001300805642E-2</v>
      </c>
      <c r="W419">
        <f>Sample[[#This Row],[Kpy]]*KTc-Sample[[#This Row],[KPz]]*KTb</f>
        <v>1.9030899869919438</v>
      </c>
      <c r="X419">
        <f>-1*(Sample[[#This Row],[KPx]]*KTc-Sample[[#This Row],[KPz]]*KTa)</f>
        <v>1.9030899869919435</v>
      </c>
      <c r="Y419">
        <f>(Sample[[#This Row],[KPx]]*KTb-Sample[[#This Row],[Kpy]]*KTa)</f>
        <v>1.9030899869919438</v>
      </c>
      <c r="Z419">
        <f>-Sample[[#This Row],[Xp]]*a+Sample[[#This Row],[Yp]]*b+Sample[[#This Row],[Zp]]*c_</f>
        <v>-0.19382002601611278</v>
      </c>
      <c r="AA419" s="8">
        <f>-IF(Sample[[#This Row],[Column2]]&gt;0,1,-1)*SQRT(Sample[[#This Row],[KPx''i]]^2+Sample[[#This Row],[KPx''j]]^2+Sample[[#This Row],[KPx''k]]^2)/Ksmag/Scale</f>
        <v>0.11869004141810925</v>
      </c>
      <c r="AB419" s="1">
        <f>SQRT(Sample[[#This Row],[Kpy''i]]^2+Sample[[#This Row],[KPy''j]]^2+Sample[[#This Row],[KPy''k]]^2)/KTmag/Scale</f>
        <v>1.3456878350102222</v>
      </c>
    </row>
    <row r="420" spans="1:28" hidden="1" x14ac:dyDescent="0.25">
      <c r="A420" s="5">
        <v>415</v>
      </c>
      <c r="B420" s="13" t="s">
        <v>43</v>
      </c>
      <c r="C420" s="5"/>
      <c r="D420" s="5"/>
      <c r="E420">
        <v>2</v>
      </c>
      <c r="F420">
        <v>8</v>
      </c>
      <c r="G420">
        <v>10</v>
      </c>
      <c r="H420" s="11">
        <f>Sample[[#This Row],[C]]/Sample[[#This Row],[D]]</f>
        <v>4</v>
      </c>
      <c r="I420" s="11">
        <f>Sample[[#This Row],[A]]/Sample[[#This Row],[C]]</f>
        <v>1.25</v>
      </c>
      <c r="J420" s="11">
        <f>Sample[[#This Row],[D]]/Sample[[#This Row],[A]]</f>
        <v>0.2</v>
      </c>
      <c r="K420" s="11">
        <f>Sample[[#This Row],[A]]/Sample[[#This Row],[D]]</f>
        <v>5</v>
      </c>
      <c r="L420" s="11">
        <f>Sample[[#This Row],[D]]/Sample[[#This Row],[C]]</f>
        <v>0.25</v>
      </c>
      <c r="M420" s="11">
        <f>Sample[[#This Row],[C]]/Sample[[#This Row],[A]]</f>
        <v>0.8</v>
      </c>
      <c r="N420">
        <f>IF(Sample[[#This Row],[Ap]]=0,10,LOG(Sample[[#This Row],[Ap]]))</f>
        <v>0.6020599913279624</v>
      </c>
      <c r="O420">
        <f>IF(Sample[[#This Row],[Ei]]=0,10,LOG(Sample[[#This Row],[Ei]]))</f>
        <v>9.691001300805642E-2</v>
      </c>
      <c r="P420">
        <f>IF(Sample[[#This Row],[Ii]]=0,10,LOG(Sample[[#This Row],[Ii]]))</f>
        <v>-0.69897000433601875</v>
      </c>
      <c r="Q420">
        <f>Kx-Sample[[#This Row],[Xp]]</f>
        <v>-0.6020599913279624</v>
      </c>
      <c r="R420">
        <f>Ky-Sample[[#This Row],[Yp]]</f>
        <v>-1.0969100130080565</v>
      </c>
      <c r="S420">
        <f>Kz-Sample[[#This Row],[Zp]]</f>
        <v>1.6989700043360187</v>
      </c>
      <c r="T420">
        <f>Sample[[#This Row],[Kpy]]*KSc-Sample[[#This Row],[KPz]]*KSb</f>
        <v>-0.60205999132796229</v>
      </c>
      <c r="U420">
        <f>-1*(Sample[[#This Row],[KPx]]*KSc-Sample[[#This Row],[KPz]]*KSa)</f>
        <v>-0.6020599913279624</v>
      </c>
      <c r="V420">
        <f>(Sample[[#This Row],[KPx]]*$R$2-Sample[[#This Row],[Kpy]]*KSa)</f>
        <v>-0.6020599913279624</v>
      </c>
      <c r="W420">
        <f>Sample[[#This Row],[Kpy]]*KTc-Sample[[#This Row],[KPz]]*KTb</f>
        <v>2.795880017344075</v>
      </c>
      <c r="X420">
        <f>-1*(Sample[[#This Row],[KPx]]*KTc-Sample[[#This Row],[KPz]]*KTa)</f>
        <v>2.795880017344075</v>
      </c>
      <c r="Y420">
        <f>(Sample[[#This Row],[KPx]]*KTb-Sample[[#This Row],[Kpy]]*KTa)</f>
        <v>2.7958800173440754</v>
      </c>
      <c r="Z420">
        <f>-Sample[[#This Row],[Xp]]*a+Sample[[#This Row],[Yp]]*b+Sample[[#This Row],[Zp]]*c_</f>
        <v>-1.2041199826559246</v>
      </c>
      <c r="AA420" s="8">
        <f>-IF(Sample[[#This Row],[Column2]]&gt;0,1,-1)*SQRT(Sample[[#This Row],[KPx''i]]^2+Sample[[#This Row],[KPx''j]]^2+Sample[[#This Row],[KPx''k]]^2)/Ksmag/Scale</f>
        <v>0.73736988664898651</v>
      </c>
      <c r="AB420" s="1">
        <f>SQRT(Sample[[#This Row],[Kpy''i]]^2+Sample[[#This Row],[KPy''j]]^2+Sample[[#This Row],[KPy''k]]^2)/KTmag/Scale</f>
        <v>1.9769857196479579</v>
      </c>
    </row>
    <row r="421" spans="1:28" hidden="1" x14ac:dyDescent="0.25">
      <c r="A421" s="5">
        <v>416</v>
      </c>
      <c r="B421" s="13" t="s">
        <v>43</v>
      </c>
      <c r="C421" s="5"/>
      <c r="D421" s="5"/>
      <c r="E421">
        <v>1</v>
      </c>
      <c r="F421">
        <v>3</v>
      </c>
      <c r="G421">
        <v>8</v>
      </c>
      <c r="H421" s="11">
        <f>Sample[[#This Row],[C]]/Sample[[#This Row],[D]]</f>
        <v>3</v>
      </c>
      <c r="I421" s="11">
        <f>Sample[[#This Row],[A]]/Sample[[#This Row],[C]]</f>
        <v>2.6666666666666665</v>
      </c>
      <c r="J421" s="11">
        <f>Sample[[#This Row],[D]]/Sample[[#This Row],[A]]</f>
        <v>0.125</v>
      </c>
      <c r="K421" s="11">
        <f>Sample[[#This Row],[A]]/Sample[[#This Row],[D]]</f>
        <v>8</v>
      </c>
      <c r="L421" s="11">
        <f>Sample[[#This Row],[D]]/Sample[[#This Row],[C]]</f>
        <v>0.33333333333333331</v>
      </c>
      <c r="M421" s="11">
        <f>Sample[[#This Row],[C]]/Sample[[#This Row],[A]]</f>
        <v>0.375</v>
      </c>
      <c r="N421">
        <f>IF(Sample[[#This Row],[Ap]]=0,10,LOG(Sample[[#This Row],[Ap]]))</f>
        <v>0.47712125471966244</v>
      </c>
      <c r="O421">
        <f>IF(Sample[[#This Row],[Ei]]=0,10,LOG(Sample[[#This Row],[Ei]]))</f>
        <v>0.4259687322722811</v>
      </c>
      <c r="P421">
        <f>IF(Sample[[#This Row],[Ii]]=0,10,LOG(Sample[[#This Row],[Ii]]))</f>
        <v>-0.90308998699194354</v>
      </c>
      <c r="Q421">
        <f>Kx-Sample[[#This Row],[Xp]]</f>
        <v>-0.47712125471966244</v>
      </c>
      <c r="R421">
        <f>Ky-Sample[[#This Row],[Yp]]</f>
        <v>-1.4259687322722812</v>
      </c>
      <c r="S421">
        <f>Kz-Sample[[#This Row],[Zp]]</f>
        <v>1.9030899869919435</v>
      </c>
      <c r="T421">
        <f>Sample[[#This Row],[Kpy]]*KSc-Sample[[#This Row],[KPz]]*KSb</f>
        <v>-0.47712125471966238</v>
      </c>
      <c r="U421">
        <f>-1*(Sample[[#This Row],[KPx]]*KSc-Sample[[#This Row],[KPz]]*KSa)</f>
        <v>-0.47712125471966244</v>
      </c>
      <c r="V421">
        <f>(Sample[[#This Row],[KPx]]*$R$2-Sample[[#This Row],[Kpy]]*KSa)</f>
        <v>-0.47712125471966244</v>
      </c>
      <c r="W421">
        <f>Sample[[#This Row],[Kpy]]*KTc-Sample[[#This Row],[KPz]]*KTb</f>
        <v>3.3290587192642249</v>
      </c>
      <c r="X421">
        <f>-1*(Sample[[#This Row],[KPx]]*KTc-Sample[[#This Row],[KPz]]*KTa)</f>
        <v>3.3290587192642245</v>
      </c>
      <c r="Y421">
        <f>(Sample[[#This Row],[KPx]]*KTb-Sample[[#This Row],[Kpy]]*KTa)</f>
        <v>3.3290587192642249</v>
      </c>
      <c r="Z421">
        <f>-Sample[[#This Row],[Xp]]*a+Sample[[#This Row],[Yp]]*b+Sample[[#This Row],[Zp]]*c_</f>
        <v>-0.95424250943932487</v>
      </c>
      <c r="AA421" s="8">
        <f>-IF(Sample[[#This Row],[Column2]]&gt;0,1,-1)*SQRT(Sample[[#This Row],[KPx''i]]^2+Sample[[#This Row],[KPx''j]]^2+Sample[[#This Row],[KPx''k]]^2)/Ksmag/Scale</f>
        <v>0.58435180974982659</v>
      </c>
      <c r="AB421" s="1">
        <f>SQRT(Sample[[#This Row],[Kpy''i]]^2+Sample[[#This Row],[KPy''j]]^2+Sample[[#This Row],[KPy''k]]^2)/KTmag/Scale</f>
        <v>2.3539999953599366</v>
      </c>
    </row>
    <row r="422" spans="1:28" hidden="1" x14ac:dyDescent="0.25">
      <c r="A422" s="5">
        <v>417</v>
      </c>
      <c r="B422" s="13" t="s">
        <v>43</v>
      </c>
      <c r="C422" s="5"/>
      <c r="D422" s="5"/>
      <c r="E422">
        <v>4</v>
      </c>
      <c r="F422">
        <v>10</v>
      </c>
      <c r="G422">
        <v>10</v>
      </c>
      <c r="H422" s="11">
        <f>Sample[[#This Row],[C]]/Sample[[#This Row],[D]]</f>
        <v>2.5</v>
      </c>
      <c r="I422" s="11">
        <f>Sample[[#This Row],[A]]/Sample[[#This Row],[C]]</f>
        <v>1</v>
      </c>
      <c r="J422" s="11">
        <f>Sample[[#This Row],[D]]/Sample[[#This Row],[A]]</f>
        <v>0.4</v>
      </c>
      <c r="K422" s="11">
        <f>Sample[[#This Row],[A]]/Sample[[#This Row],[D]]</f>
        <v>2.5</v>
      </c>
      <c r="L422" s="11">
        <f>Sample[[#This Row],[D]]/Sample[[#This Row],[C]]</f>
        <v>0.4</v>
      </c>
      <c r="M422" s="11">
        <f>Sample[[#This Row],[C]]/Sample[[#This Row],[A]]</f>
        <v>1</v>
      </c>
      <c r="N422">
        <f>IF(Sample[[#This Row],[Ap]]=0,10,LOG(Sample[[#This Row],[Ap]]))</f>
        <v>0.3979400086720376</v>
      </c>
      <c r="O422">
        <f>IF(Sample[[#This Row],[Ei]]=0,10,LOG(Sample[[#This Row],[Ei]]))</f>
        <v>0</v>
      </c>
      <c r="P422">
        <f>IF(Sample[[#This Row],[Ii]]=0,10,LOG(Sample[[#This Row],[Ii]]))</f>
        <v>-0.3979400086720376</v>
      </c>
      <c r="Q422">
        <f>Kx-Sample[[#This Row],[Xp]]</f>
        <v>-0.3979400086720376</v>
      </c>
      <c r="R422">
        <f>Ky-Sample[[#This Row],[Yp]]</f>
        <v>-1</v>
      </c>
      <c r="S422">
        <f>Kz-Sample[[#This Row],[Zp]]</f>
        <v>1.3979400086720375</v>
      </c>
      <c r="T422">
        <f>Sample[[#This Row],[Kpy]]*KSc-Sample[[#This Row],[KPz]]*KSb</f>
        <v>-0.39794000867203749</v>
      </c>
      <c r="U422">
        <f>-1*(Sample[[#This Row],[KPx]]*KSc-Sample[[#This Row],[KPz]]*KSa)</f>
        <v>-0.3979400086720376</v>
      </c>
      <c r="V422">
        <f>(Sample[[#This Row],[KPx]]*$R$2-Sample[[#This Row],[Kpy]]*KSa)</f>
        <v>-0.3979400086720376</v>
      </c>
      <c r="W422">
        <f>Sample[[#This Row],[Kpy]]*KTc-Sample[[#This Row],[KPz]]*KTb</f>
        <v>2.3979400086720375</v>
      </c>
      <c r="X422">
        <f>-1*(Sample[[#This Row],[KPx]]*KTc-Sample[[#This Row],[KPz]]*KTa)</f>
        <v>2.3979400086720375</v>
      </c>
      <c r="Y422">
        <f>(Sample[[#This Row],[KPx]]*KTb-Sample[[#This Row],[Kpy]]*KTa)</f>
        <v>2.3979400086720375</v>
      </c>
      <c r="Z422">
        <f>-Sample[[#This Row],[Xp]]*a+Sample[[#This Row],[Yp]]*b+Sample[[#This Row],[Zp]]*c_</f>
        <v>-0.79588001734407521</v>
      </c>
      <c r="AA422" s="8">
        <f>-IF(Sample[[#This Row],[Column2]]&gt;0,1,-1)*SQRT(Sample[[#This Row],[KPx''i]]^2+Sample[[#This Row],[KPx''j]]^2+Sample[[#This Row],[KPx''k]]^2)/Ksmag/Scale</f>
        <v>0.48737498474260249</v>
      </c>
      <c r="AB422" s="1">
        <f>SQRT(Sample[[#This Row],[Kpy''i]]^2+Sample[[#This Row],[KPy''j]]^2+Sample[[#This Row],[KPy''k]]^2)/KTmag/Scale</f>
        <v>1.6955996410105265</v>
      </c>
    </row>
    <row r="423" spans="1:28" hidden="1" x14ac:dyDescent="0.25">
      <c r="A423" s="5">
        <v>418</v>
      </c>
      <c r="B423" s="13" t="s">
        <v>43</v>
      </c>
      <c r="C423" s="5"/>
      <c r="D423" s="5"/>
      <c r="E423">
        <v>8</v>
      </c>
      <c r="F423">
        <v>4</v>
      </c>
      <c r="G423">
        <v>1</v>
      </c>
      <c r="H423" s="11">
        <f>Sample[[#This Row],[C]]/Sample[[#This Row],[D]]</f>
        <v>0.5</v>
      </c>
      <c r="I423" s="11">
        <f>Sample[[#This Row],[A]]/Sample[[#This Row],[C]]</f>
        <v>0.25</v>
      </c>
      <c r="J423" s="11">
        <f>Sample[[#This Row],[D]]/Sample[[#This Row],[A]]</f>
        <v>8</v>
      </c>
      <c r="K423" s="11">
        <f>Sample[[#This Row],[A]]/Sample[[#This Row],[D]]</f>
        <v>0.125</v>
      </c>
      <c r="L423" s="11">
        <f>Sample[[#This Row],[D]]/Sample[[#This Row],[C]]</f>
        <v>2</v>
      </c>
      <c r="M423" s="11">
        <f>Sample[[#This Row],[C]]/Sample[[#This Row],[A]]</f>
        <v>4</v>
      </c>
      <c r="N423">
        <f>IF(Sample[[#This Row],[Ap]]=0,10,LOG(Sample[[#This Row],[Ap]]))</f>
        <v>-0.3010299956639812</v>
      </c>
      <c r="O423">
        <f>IF(Sample[[#This Row],[Ei]]=0,10,LOG(Sample[[#This Row],[Ei]]))</f>
        <v>-0.6020599913279624</v>
      </c>
      <c r="P423">
        <f>IF(Sample[[#This Row],[Ii]]=0,10,LOG(Sample[[#This Row],[Ii]]))</f>
        <v>0.90308998699194354</v>
      </c>
      <c r="Q423">
        <f>Kx-Sample[[#This Row],[Xp]]</f>
        <v>0.3010299956639812</v>
      </c>
      <c r="R423">
        <f>Ky-Sample[[#This Row],[Yp]]</f>
        <v>-0.3979400086720376</v>
      </c>
      <c r="S423">
        <f>Kz-Sample[[#This Row],[Zp]]</f>
        <v>9.6910013008056461E-2</v>
      </c>
      <c r="T423">
        <f>Sample[[#This Row],[Kpy]]*KSc-Sample[[#This Row],[KPz]]*KSb</f>
        <v>0.30102999566398114</v>
      </c>
      <c r="U423">
        <f>-1*(Sample[[#This Row],[KPx]]*KSc-Sample[[#This Row],[KPz]]*KSa)</f>
        <v>0.3010299956639812</v>
      </c>
      <c r="V423">
        <f>(Sample[[#This Row],[KPx]]*$R$2-Sample[[#This Row],[Kpy]]*KSa)</f>
        <v>0.3010299956639812</v>
      </c>
      <c r="W423">
        <f>Sample[[#This Row],[Kpy]]*KTc-Sample[[#This Row],[KPz]]*KTb</f>
        <v>0.49485002168009407</v>
      </c>
      <c r="X423">
        <f>-1*(Sample[[#This Row],[KPx]]*KTc-Sample[[#This Row],[KPz]]*KTa)</f>
        <v>0.49485002168009412</v>
      </c>
      <c r="Y423">
        <f>(Sample[[#This Row],[KPx]]*KTb-Sample[[#This Row],[Kpy]]*KTa)</f>
        <v>0.49485002168009401</v>
      </c>
      <c r="Z423">
        <f>-Sample[[#This Row],[Xp]]*a+Sample[[#This Row],[Yp]]*b+Sample[[#This Row],[Zp]]*c_</f>
        <v>0.60205999132796229</v>
      </c>
      <c r="AA423" s="8">
        <f>-IF(Sample[[#This Row],[Column2]]&gt;0,1,-1)*SQRT(Sample[[#This Row],[KPx''i]]^2+Sample[[#This Row],[KPx''j]]^2+Sample[[#This Row],[KPx''k]]^2)/Ksmag/Scale</f>
        <v>-0.36868494332449325</v>
      </c>
      <c r="AB423" s="1">
        <f>SQRT(Sample[[#This Row],[Kpy''i]]^2+Sample[[#This Row],[KPy''j]]^2+Sample[[#This Row],[KPy''k]]^2)/KTmag/Scale</f>
        <v>0.34991180600030458</v>
      </c>
    </row>
    <row r="424" spans="1:28" hidden="1" x14ac:dyDescent="0.25">
      <c r="A424" s="5">
        <v>419</v>
      </c>
      <c r="B424" s="13" t="s">
        <v>43</v>
      </c>
      <c r="C424" s="5"/>
      <c r="D424" s="5"/>
      <c r="E424">
        <v>10</v>
      </c>
      <c r="F424">
        <v>9</v>
      </c>
      <c r="G424">
        <v>6</v>
      </c>
      <c r="H424" s="11">
        <f>Sample[[#This Row],[C]]/Sample[[#This Row],[D]]</f>
        <v>0.9</v>
      </c>
      <c r="I424" s="11">
        <f>Sample[[#This Row],[A]]/Sample[[#This Row],[C]]</f>
        <v>0.66666666666666663</v>
      </c>
      <c r="J424" s="11">
        <f>Sample[[#This Row],[D]]/Sample[[#This Row],[A]]</f>
        <v>1.6666666666666667</v>
      </c>
      <c r="K424" s="11">
        <f>Sample[[#This Row],[A]]/Sample[[#This Row],[D]]</f>
        <v>0.6</v>
      </c>
      <c r="L424" s="11">
        <f>Sample[[#This Row],[D]]/Sample[[#This Row],[C]]</f>
        <v>1.1111111111111112</v>
      </c>
      <c r="M424" s="11">
        <f>Sample[[#This Row],[C]]/Sample[[#This Row],[A]]</f>
        <v>1.5</v>
      </c>
      <c r="N424">
        <f>IF(Sample[[#This Row],[Ap]]=0,10,LOG(Sample[[#This Row],[Ap]]))</f>
        <v>-4.5757490560675115E-2</v>
      </c>
      <c r="O424">
        <f>IF(Sample[[#This Row],[Ei]]=0,10,LOG(Sample[[#This Row],[Ei]]))</f>
        <v>-0.17609125905568127</v>
      </c>
      <c r="P424">
        <f>IF(Sample[[#This Row],[Ii]]=0,10,LOG(Sample[[#This Row],[Ii]]))</f>
        <v>0.22184874961635639</v>
      </c>
      <c r="Q424">
        <f>Kx-Sample[[#This Row],[Xp]]</f>
        <v>4.5757490560675115E-2</v>
      </c>
      <c r="R424">
        <f>Ky-Sample[[#This Row],[Yp]]</f>
        <v>-0.82390874094431876</v>
      </c>
      <c r="S424">
        <f>Kz-Sample[[#This Row],[Zp]]</f>
        <v>0.77815125038364363</v>
      </c>
      <c r="T424">
        <f>Sample[[#This Row],[Kpy]]*KSc-Sample[[#This Row],[KPz]]*KSb</f>
        <v>4.5757490560675129E-2</v>
      </c>
      <c r="U424">
        <f>-1*(Sample[[#This Row],[KPx]]*KSc-Sample[[#This Row],[KPz]]*KSa)</f>
        <v>4.5757490560675115E-2</v>
      </c>
      <c r="V424">
        <f>(Sample[[#This Row],[KPx]]*$R$2-Sample[[#This Row],[Kpy]]*KSa)</f>
        <v>4.5757490560675115E-2</v>
      </c>
      <c r="W424">
        <f>Sample[[#This Row],[Kpy]]*KTc-Sample[[#This Row],[KPz]]*KTb</f>
        <v>1.6020599913279625</v>
      </c>
      <c r="X424">
        <f>-1*(Sample[[#This Row],[KPx]]*KTc-Sample[[#This Row],[KPz]]*KTa)</f>
        <v>1.6020599913279623</v>
      </c>
      <c r="Y424">
        <f>(Sample[[#This Row],[KPx]]*KTb-Sample[[#This Row],[Kpy]]*KTa)</f>
        <v>1.6020599913279625</v>
      </c>
      <c r="Z424">
        <f>-Sample[[#This Row],[Xp]]*a+Sample[[#This Row],[Yp]]*b+Sample[[#This Row],[Zp]]*c_</f>
        <v>9.1514981121350258E-2</v>
      </c>
      <c r="AA424" s="8">
        <f>-IF(Sample[[#This Row],[Column2]]&gt;0,1,-1)*SQRT(Sample[[#This Row],[KPx''i]]^2+Sample[[#This Row],[KPx''j]]^2+Sample[[#This Row],[KPx''k]]^2)/Ksmag/Scale</f>
        <v>-5.6041251891935893E-2</v>
      </c>
      <c r="AB424" s="1">
        <f>SQRT(Sample[[#This Row],[Kpy''i]]^2+Sample[[#This Row],[KPy''j]]^2+Sample[[#This Row],[KPy''k]]^2)/KTmag/Scale</f>
        <v>1.1328274837356638</v>
      </c>
    </row>
    <row r="425" spans="1:28" hidden="1" x14ac:dyDescent="0.25">
      <c r="A425" s="5">
        <v>420</v>
      </c>
      <c r="B425" s="13" t="s">
        <v>43</v>
      </c>
      <c r="C425" s="5"/>
      <c r="D425" s="5"/>
      <c r="E425">
        <v>7</v>
      </c>
      <c r="F425">
        <v>8</v>
      </c>
      <c r="G425">
        <v>3</v>
      </c>
      <c r="H425" s="11">
        <f>Sample[[#This Row],[C]]/Sample[[#This Row],[D]]</f>
        <v>1.1428571428571428</v>
      </c>
      <c r="I425" s="11">
        <f>Sample[[#This Row],[A]]/Sample[[#This Row],[C]]</f>
        <v>0.375</v>
      </c>
      <c r="J425" s="11">
        <f>Sample[[#This Row],[D]]/Sample[[#This Row],[A]]</f>
        <v>2.3333333333333335</v>
      </c>
      <c r="K425" s="11">
        <f>Sample[[#This Row],[A]]/Sample[[#This Row],[D]]</f>
        <v>0.42857142857142855</v>
      </c>
      <c r="L425" s="11">
        <f>Sample[[#This Row],[D]]/Sample[[#This Row],[C]]</f>
        <v>0.875</v>
      </c>
      <c r="M425" s="11">
        <f>Sample[[#This Row],[C]]/Sample[[#This Row],[A]]</f>
        <v>2.6666666666666665</v>
      </c>
      <c r="N425">
        <f>IF(Sample[[#This Row],[Ap]]=0,10,LOG(Sample[[#This Row],[Ap]]))</f>
        <v>5.7991946977686733E-2</v>
      </c>
      <c r="O425">
        <f>IF(Sample[[#This Row],[Ei]]=0,10,LOG(Sample[[#This Row],[Ei]]))</f>
        <v>-0.42596873227228116</v>
      </c>
      <c r="P425">
        <f>IF(Sample[[#This Row],[Ii]]=0,10,LOG(Sample[[#This Row],[Ii]]))</f>
        <v>0.36797678529459443</v>
      </c>
      <c r="Q425">
        <f>Kx-Sample[[#This Row],[Xp]]</f>
        <v>-5.7991946977686733E-2</v>
      </c>
      <c r="R425">
        <f>Ky-Sample[[#This Row],[Yp]]</f>
        <v>-0.57403126772771884</v>
      </c>
      <c r="S425">
        <f>Kz-Sample[[#This Row],[Zp]]</f>
        <v>0.63202321470540557</v>
      </c>
      <c r="T425">
        <f>Sample[[#This Row],[Kpy]]*KSc-Sample[[#This Row],[KPz]]*KSb</f>
        <v>-5.7991946977686726E-2</v>
      </c>
      <c r="U425">
        <f>-1*(Sample[[#This Row],[KPx]]*KSc-Sample[[#This Row],[KPz]]*KSa)</f>
        <v>-5.7991946977686733E-2</v>
      </c>
      <c r="V425">
        <f>(Sample[[#This Row],[KPx]]*$R$2-Sample[[#This Row],[Kpy]]*KSa)</f>
        <v>-5.7991946977686733E-2</v>
      </c>
      <c r="W425">
        <f>Sample[[#This Row],[Kpy]]*KTc-Sample[[#This Row],[KPz]]*KTb</f>
        <v>1.2060544824331245</v>
      </c>
      <c r="X425">
        <f>-1*(Sample[[#This Row],[KPx]]*KTc-Sample[[#This Row],[KPz]]*KTa)</f>
        <v>1.2060544824331243</v>
      </c>
      <c r="Y425">
        <f>(Sample[[#This Row],[KPx]]*KTb-Sample[[#This Row],[Kpy]]*KTa)</f>
        <v>1.2060544824331245</v>
      </c>
      <c r="Z425">
        <f>-Sample[[#This Row],[Xp]]*a+Sample[[#This Row],[Yp]]*b+Sample[[#This Row],[Zp]]*c_</f>
        <v>-0.11598389395537345</v>
      </c>
      <c r="AA425" s="8">
        <f>-IF(Sample[[#This Row],[Column2]]&gt;0,1,-1)*SQRT(Sample[[#This Row],[KPx''i]]^2+Sample[[#This Row],[KPx''j]]^2+Sample[[#This Row],[KPx''k]]^2)/Ksmag/Scale</f>
        <v>7.1025339642934768E-2</v>
      </c>
      <c r="AB425" s="1">
        <f>SQRT(Sample[[#This Row],[Kpy''i]]^2+Sample[[#This Row],[KPy''j]]^2+Sample[[#This Row],[KPy''k]]^2)/KTmag/Scale</f>
        <v>0.85280930300889413</v>
      </c>
    </row>
    <row r="426" spans="1:28" hidden="1" x14ac:dyDescent="0.25">
      <c r="A426" s="5">
        <v>421</v>
      </c>
      <c r="B426" s="13" t="s">
        <v>43</v>
      </c>
      <c r="C426" s="5"/>
      <c r="D426" s="5"/>
      <c r="E426">
        <v>1</v>
      </c>
      <c r="F426">
        <v>7</v>
      </c>
      <c r="G426">
        <v>9</v>
      </c>
      <c r="H426" s="11">
        <f>Sample[[#This Row],[C]]/Sample[[#This Row],[D]]</f>
        <v>7</v>
      </c>
      <c r="I426" s="11">
        <f>Sample[[#This Row],[A]]/Sample[[#This Row],[C]]</f>
        <v>1.2857142857142858</v>
      </c>
      <c r="J426" s="11">
        <f>Sample[[#This Row],[D]]/Sample[[#This Row],[A]]</f>
        <v>0.1111111111111111</v>
      </c>
      <c r="K426" s="11">
        <f>Sample[[#This Row],[A]]/Sample[[#This Row],[D]]</f>
        <v>9</v>
      </c>
      <c r="L426" s="11">
        <f>Sample[[#This Row],[D]]/Sample[[#This Row],[C]]</f>
        <v>0.14285714285714285</v>
      </c>
      <c r="M426" s="11">
        <f>Sample[[#This Row],[C]]/Sample[[#This Row],[A]]</f>
        <v>0.77777777777777779</v>
      </c>
      <c r="N426">
        <f>IF(Sample[[#This Row],[Ap]]=0,10,LOG(Sample[[#This Row],[Ap]]))</f>
        <v>0.84509804001425681</v>
      </c>
      <c r="O426">
        <f>IF(Sample[[#This Row],[Ei]]=0,10,LOG(Sample[[#This Row],[Ei]]))</f>
        <v>0.10914446942506807</v>
      </c>
      <c r="P426">
        <f>IF(Sample[[#This Row],[Ii]]=0,10,LOG(Sample[[#This Row],[Ii]]))</f>
        <v>-0.95424250943932487</v>
      </c>
      <c r="Q426">
        <f>Kx-Sample[[#This Row],[Xp]]</f>
        <v>-0.84509804001425681</v>
      </c>
      <c r="R426">
        <f>Ky-Sample[[#This Row],[Yp]]</f>
        <v>-1.1091444694250681</v>
      </c>
      <c r="S426">
        <f>Kz-Sample[[#This Row],[Zp]]</f>
        <v>1.9542425094393248</v>
      </c>
      <c r="T426">
        <f>Sample[[#This Row],[Kpy]]*KSc-Sample[[#This Row],[KPz]]*KSb</f>
        <v>-0.8450980400142567</v>
      </c>
      <c r="U426">
        <f>-1*(Sample[[#This Row],[KPx]]*KSc-Sample[[#This Row],[KPz]]*KSa)</f>
        <v>-0.84509804001425681</v>
      </c>
      <c r="V426">
        <f>(Sample[[#This Row],[KPx]]*$R$2-Sample[[#This Row],[Kpy]]*KSa)</f>
        <v>-0.84509804001425681</v>
      </c>
      <c r="W426">
        <f>Sample[[#This Row],[Kpy]]*KTc-Sample[[#This Row],[KPz]]*KTb</f>
        <v>3.0633869788643926</v>
      </c>
      <c r="X426">
        <f>-1*(Sample[[#This Row],[KPx]]*KTc-Sample[[#This Row],[KPz]]*KTa)</f>
        <v>3.0633869788643926</v>
      </c>
      <c r="Y426">
        <f>(Sample[[#This Row],[KPx]]*KTb-Sample[[#This Row],[Kpy]]*KTa)</f>
        <v>3.063386978864393</v>
      </c>
      <c r="Z426">
        <f>-Sample[[#This Row],[Xp]]*a+Sample[[#This Row],[Yp]]*b+Sample[[#This Row],[Zp]]*c_</f>
        <v>-1.6901960800285136</v>
      </c>
      <c r="AA426" s="8">
        <f>-IF(Sample[[#This Row],[Column2]]&gt;0,1,-1)*SQRT(Sample[[#This Row],[KPx''i]]^2+Sample[[#This Row],[KPx''j]]^2+Sample[[#This Row],[KPx''k]]^2)/Ksmag/Scale</f>
        <v>1.0350294903305448</v>
      </c>
      <c r="AB426" s="1">
        <f>SQRT(Sample[[#This Row],[Kpy''i]]^2+Sample[[#This Row],[KPy''j]]^2+Sample[[#This Row],[KPy''k]]^2)/KTmag/Scale</f>
        <v>2.1661417061535833</v>
      </c>
    </row>
    <row r="427" spans="1:28" hidden="1" x14ac:dyDescent="0.25">
      <c r="A427" s="5">
        <v>422</v>
      </c>
      <c r="B427" s="13" t="s">
        <v>43</v>
      </c>
      <c r="C427" s="5"/>
      <c r="D427" s="5"/>
      <c r="E427">
        <v>5</v>
      </c>
      <c r="F427">
        <v>4</v>
      </c>
      <c r="G427">
        <v>8</v>
      </c>
      <c r="H427" s="11">
        <f>Sample[[#This Row],[C]]/Sample[[#This Row],[D]]</f>
        <v>0.8</v>
      </c>
      <c r="I427" s="11">
        <f>Sample[[#This Row],[A]]/Sample[[#This Row],[C]]</f>
        <v>2</v>
      </c>
      <c r="J427" s="11">
        <f>Sample[[#This Row],[D]]/Sample[[#This Row],[A]]</f>
        <v>0.625</v>
      </c>
      <c r="K427" s="11">
        <f>Sample[[#This Row],[A]]/Sample[[#This Row],[D]]</f>
        <v>1.6</v>
      </c>
      <c r="L427" s="11">
        <f>Sample[[#This Row],[D]]/Sample[[#This Row],[C]]</f>
        <v>1.25</v>
      </c>
      <c r="M427" s="11">
        <f>Sample[[#This Row],[C]]/Sample[[#This Row],[A]]</f>
        <v>0.5</v>
      </c>
      <c r="N427">
        <f>IF(Sample[[#This Row],[Ap]]=0,10,LOG(Sample[[#This Row],[Ap]]))</f>
        <v>-9.6910013008056392E-2</v>
      </c>
      <c r="O427">
        <f>IF(Sample[[#This Row],[Ei]]=0,10,LOG(Sample[[#This Row],[Ei]]))</f>
        <v>0.3010299956639812</v>
      </c>
      <c r="P427">
        <f>IF(Sample[[#This Row],[Ii]]=0,10,LOG(Sample[[#This Row],[Ii]]))</f>
        <v>-0.20411998265592479</v>
      </c>
      <c r="Q427">
        <f>Kx-Sample[[#This Row],[Xp]]</f>
        <v>9.6910013008056392E-2</v>
      </c>
      <c r="R427">
        <f>Ky-Sample[[#This Row],[Yp]]</f>
        <v>-1.3010299956639813</v>
      </c>
      <c r="S427">
        <f>Kz-Sample[[#This Row],[Zp]]</f>
        <v>1.2041199826559248</v>
      </c>
      <c r="T427">
        <f>Sample[[#This Row],[Kpy]]*KSc-Sample[[#This Row],[KPz]]*KSb</f>
        <v>9.6910013008056461E-2</v>
      </c>
      <c r="U427">
        <f>-1*(Sample[[#This Row],[KPx]]*KSc-Sample[[#This Row],[KPz]]*KSa)</f>
        <v>9.6910013008056392E-2</v>
      </c>
      <c r="V427">
        <f>(Sample[[#This Row],[KPx]]*$R$2-Sample[[#This Row],[Kpy]]*KSa)</f>
        <v>9.6910013008056392E-2</v>
      </c>
      <c r="W427">
        <f>Sample[[#This Row],[Kpy]]*KTc-Sample[[#This Row],[KPz]]*KTb</f>
        <v>2.5051499783199063</v>
      </c>
      <c r="X427">
        <f>-1*(Sample[[#This Row],[KPx]]*KTc-Sample[[#This Row],[KPz]]*KTa)</f>
        <v>2.5051499783199058</v>
      </c>
      <c r="Y427">
        <f>(Sample[[#This Row],[KPx]]*KTb-Sample[[#This Row],[Kpy]]*KTa)</f>
        <v>2.5051499783199063</v>
      </c>
      <c r="Z427">
        <f>-Sample[[#This Row],[Xp]]*a+Sample[[#This Row],[Yp]]*b+Sample[[#This Row],[Zp]]*c_</f>
        <v>0.19382002601611281</v>
      </c>
      <c r="AA427" s="8">
        <f>-IF(Sample[[#This Row],[Column2]]&gt;0,1,-1)*SQRT(Sample[[#This Row],[KPx''i]]^2+Sample[[#This Row],[KPx''j]]^2+Sample[[#This Row],[KPx''k]]^2)/Ksmag/Scale</f>
        <v>-0.11869004141810927</v>
      </c>
      <c r="AB427" s="1">
        <f>SQRT(Sample[[#This Row],[Kpy''i]]^2+Sample[[#This Row],[KPy''j]]^2+Sample[[#This Row],[KPy''k]]^2)/KTmag/Scale</f>
        <v>1.7714085375593385</v>
      </c>
    </row>
    <row r="428" spans="1:28" hidden="1" x14ac:dyDescent="0.25">
      <c r="A428" s="5">
        <v>423</v>
      </c>
      <c r="B428" s="13" t="s">
        <v>43</v>
      </c>
      <c r="C428" s="5"/>
      <c r="D428" s="5"/>
      <c r="E428">
        <v>1</v>
      </c>
      <c r="F428">
        <v>8</v>
      </c>
      <c r="G428">
        <v>10</v>
      </c>
      <c r="H428" s="11">
        <f>Sample[[#This Row],[C]]/Sample[[#This Row],[D]]</f>
        <v>8</v>
      </c>
      <c r="I428" s="11">
        <f>Sample[[#This Row],[A]]/Sample[[#This Row],[C]]</f>
        <v>1.25</v>
      </c>
      <c r="J428" s="11">
        <f>Sample[[#This Row],[D]]/Sample[[#This Row],[A]]</f>
        <v>0.1</v>
      </c>
      <c r="K428" s="11">
        <f>Sample[[#This Row],[A]]/Sample[[#This Row],[D]]</f>
        <v>10</v>
      </c>
      <c r="L428" s="11">
        <f>Sample[[#This Row],[D]]/Sample[[#This Row],[C]]</f>
        <v>0.125</v>
      </c>
      <c r="M428" s="11">
        <f>Sample[[#This Row],[C]]/Sample[[#This Row],[A]]</f>
        <v>0.8</v>
      </c>
      <c r="N428">
        <f>IF(Sample[[#This Row],[Ap]]=0,10,LOG(Sample[[#This Row],[Ap]]))</f>
        <v>0.90308998699194354</v>
      </c>
      <c r="O428">
        <f>IF(Sample[[#This Row],[Ei]]=0,10,LOG(Sample[[#This Row],[Ei]]))</f>
        <v>9.691001300805642E-2</v>
      </c>
      <c r="P428">
        <f>IF(Sample[[#This Row],[Ii]]=0,10,LOG(Sample[[#This Row],[Ii]]))</f>
        <v>-1</v>
      </c>
      <c r="Q428">
        <f>Kx-Sample[[#This Row],[Xp]]</f>
        <v>-0.90308998699194354</v>
      </c>
      <c r="R428">
        <f>Ky-Sample[[#This Row],[Yp]]</f>
        <v>-1.0969100130080565</v>
      </c>
      <c r="S428">
        <f>Kz-Sample[[#This Row],[Zp]]</f>
        <v>2</v>
      </c>
      <c r="T428">
        <f>Sample[[#This Row],[Kpy]]*KSc-Sample[[#This Row],[KPz]]*KSb</f>
        <v>-0.90308998699194354</v>
      </c>
      <c r="U428">
        <f>-1*(Sample[[#This Row],[KPx]]*KSc-Sample[[#This Row],[KPz]]*KSa)</f>
        <v>-0.90308998699194354</v>
      </c>
      <c r="V428">
        <f>(Sample[[#This Row],[KPx]]*$R$2-Sample[[#This Row],[Kpy]]*KSa)</f>
        <v>-0.90308998699194354</v>
      </c>
      <c r="W428">
        <f>Sample[[#This Row],[Kpy]]*KTc-Sample[[#This Row],[KPz]]*KTb</f>
        <v>3.0969100130080562</v>
      </c>
      <c r="X428">
        <f>-1*(Sample[[#This Row],[KPx]]*KTc-Sample[[#This Row],[KPz]]*KTa)</f>
        <v>3.0969100130080562</v>
      </c>
      <c r="Y428">
        <f>(Sample[[#This Row],[KPx]]*KTb-Sample[[#This Row],[Kpy]]*KTa)</f>
        <v>3.0969100130080562</v>
      </c>
      <c r="Z428">
        <f>-Sample[[#This Row],[Xp]]*a+Sample[[#This Row],[Yp]]*b+Sample[[#This Row],[Zp]]*c_</f>
        <v>-1.8061799739838871</v>
      </c>
      <c r="AA428" s="8">
        <f>-IF(Sample[[#This Row],[Column2]]&gt;0,1,-1)*SQRT(Sample[[#This Row],[KPx''i]]^2+Sample[[#This Row],[KPx''j]]^2+Sample[[#This Row],[KPx''k]]^2)/Ksmag/Scale</f>
        <v>1.1060548299734796</v>
      </c>
      <c r="AB428" s="1">
        <f>SQRT(Sample[[#This Row],[Kpy''i]]^2+Sample[[#This Row],[KPy''j]]^2+Sample[[#This Row],[KPy''k]]^2)/KTmag/Scale</f>
        <v>2.189846070922516</v>
      </c>
    </row>
    <row r="429" spans="1:28" hidden="1" x14ac:dyDescent="0.25">
      <c r="A429" s="5">
        <v>424</v>
      </c>
      <c r="B429" s="13" t="s">
        <v>43</v>
      </c>
      <c r="C429" s="5"/>
      <c r="D429" s="5"/>
      <c r="E429">
        <v>9</v>
      </c>
      <c r="F429">
        <v>10</v>
      </c>
      <c r="G429">
        <v>10</v>
      </c>
      <c r="H429" s="11">
        <f>Sample[[#This Row],[C]]/Sample[[#This Row],[D]]</f>
        <v>1.1111111111111112</v>
      </c>
      <c r="I429" s="11">
        <f>Sample[[#This Row],[A]]/Sample[[#This Row],[C]]</f>
        <v>1</v>
      </c>
      <c r="J429" s="11">
        <f>Sample[[#This Row],[D]]/Sample[[#This Row],[A]]</f>
        <v>0.9</v>
      </c>
      <c r="K429" s="11">
        <f>Sample[[#This Row],[A]]/Sample[[#This Row],[D]]</f>
        <v>1.1111111111111112</v>
      </c>
      <c r="L429" s="11">
        <f>Sample[[#This Row],[D]]/Sample[[#This Row],[C]]</f>
        <v>0.9</v>
      </c>
      <c r="M429" s="11">
        <f>Sample[[#This Row],[C]]/Sample[[#This Row],[A]]</f>
        <v>1</v>
      </c>
      <c r="N429">
        <f>IF(Sample[[#This Row],[Ap]]=0,10,LOG(Sample[[#This Row],[Ap]]))</f>
        <v>4.5757490560675143E-2</v>
      </c>
      <c r="O429">
        <f>IF(Sample[[#This Row],[Ei]]=0,10,LOG(Sample[[#This Row],[Ei]]))</f>
        <v>0</v>
      </c>
      <c r="P429">
        <f>IF(Sample[[#This Row],[Ii]]=0,10,LOG(Sample[[#This Row],[Ii]]))</f>
        <v>-4.5757490560675115E-2</v>
      </c>
      <c r="Q429">
        <f>Kx-Sample[[#This Row],[Xp]]</f>
        <v>-4.5757490560675143E-2</v>
      </c>
      <c r="R429">
        <f>Ky-Sample[[#This Row],[Yp]]</f>
        <v>-1</v>
      </c>
      <c r="S429">
        <f>Kz-Sample[[#This Row],[Zp]]</f>
        <v>1.045757490560675</v>
      </c>
      <c r="T429">
        <f>Sample[[#This Row],[Kpy]]*KSc-Sample[[#This Row],[KPz]]*KSb</f>
        <v>-4.5757490560675018E-2</v>
      </c>
      <c r="U429">
        <f>-1*(Sample[[#This Row],[KPx]]*KSc-Sample[[#This Row],[KPz]]*KSa)</f>
        <v>-4.5757490560675143E-2</v>
      </c>
      <c r="V429">
        <f>(Sample[[#This Row],[KPx]]*$R$2-Sample[[#This Row],[Kpy]]*KSa)</f>
        <v>-4.5757490560675143E-2</v>
      </c>
      <c r="W429">
        <f>Sample[[#This Row],[Kpy]]*KTc-Sample[[#This Row],[KPz]]*KTb</f>
        <v>2.0457574905606748</v>
      </c>
      <c r="X429">
        <f>-1*(Sample[[#This Row],[KPx]]*KTc-Sample[[#This Row],[KPz]]*KTa)</f>
        <v>2.0457574905606748</v>
      </c>
      <c r="Y429">
        <f>(Sample[[#This Row],[KPx]]*KTb-Sample[[#This Row],[Kpy]]*KTa)</f>
        <v>2.0457574905606752</v>
      </c>
      <c r="Z429">
        <f>-Sample[[#This Row],[Xp]]*a+Sample[[#This Row],[Yp]]*b+Sample[[#This Row],[Zp]]*c_</f>
        <v>-9.1514981121350231E-2</v>
      </c>
      <c r="AA429" s="8">
        <f>-IF(Sample[[#This Row],[Column2]]&gt;0,1,-1)*SQRT(Sample[[#This Row],[KPx''i]]^2+Sample[[#This Row],[KPx''j]]^2+Sample[[#This Row],[KPx''k]]^2)/Ksmag/Scale</f>
        <v>5.6041251891935873E-2</v>
      </c>
      <c r="AB429" s="1">
        <f>SQRT(Sample[[#This Row],[Kpy''i]]^2+Sample[[#This Row],[KPy''j]]^2+Sample[[#This Row],[KPy''k]]^2)/KTmag/Scale</f>
        <v>1.4465689942386279</v>
      </c>
    </row>
    <row r="430" spans="1:28" hidden="1" x14ac:dyDescent="0.25">
      <c r="A430" s="5">
        <v>425</v>
      </c>
      <c r="B430" s="13" t="s">
        <v>43</v>
      </c>
      <c r="C430" s="5"/>
      <c r="D430" s="5"/>
      <c r="E430">
        <v>2</v>
      </c>
      <c r="F430">
        <v>5</v>
      </c>
      <c r="G430">
        <v>1</v>
      </c>
      <c r="H430" s="11">
        <f>Sample[[#This Row],[C]]/Sample[[#This Row],[D]]</f>
        <v>2.5</v>
      </c>
      <c r="I430" s="11">
        <f>Sample[[#This Row],[A]]/Sample[[#This Row],[C]]</f>
        <v>0.2</v>
      </c>
      <c r="J430" s="11">
        <f>Sample[[#This Row],[D]]/Sample[[#This Row],[A]]</f>
        <v>2</v>
      </c>
      <c r="K430" s="11">
        <f>Sample[[#This Row],[A]]/Sample[[#This Row],[D]]</f>
        <v>0.5</v>
      </c>
      <c r="L430" s="11">
        <f>Sample[[#This Row],[D]]/Sample[[#This Row],[C]]</f>
        <v>0.4</v>
      </c>
      <c r="M430" s="11">
        <f>Sample[[#This Row],[C]]/Sample[[#This Row],[A]]</f>
        <v>5</v>
      </c>
      <c r="N430">
        <f>IF(Sample[[#This Row],[Ap]]=0,10,LOG(Sample[[#This Row],[Ap]]))</f>
        <v>0.3979400086720376</v>
      </c>
      <c r="O430">
        <f>IF(Sample[[#This Row],[Ei]]=0,10,LOG(Sample[[#This Row],[Ei]]))</f>
        <v>-0.69897000433601875</v>
      </c>
      <c r="P430">
        <f>IF(Sample[[#This Row],[Ii]]=0,10,LOG(Sample[[#This Row],[Ii]]))</f>
        <v>0.3010299956639812</v>
      </c>
      <c r="Q430">
        <f>Kx-Sample[[#This Row],[Xp]]</f>
        <v>-0.3979400086720376</v>
      </c>
      <c r="R430">
        <f>Ky-Sample[[#This Row],[Yp]]</f>
        <v>-0.30102999566398125</v>
      </c>
      <c r="S430">
        <f>Kz-Sample[[#This Row],[Zp]]</f>
        <v>0.69897000433601875</v>
      </c>
      <c r="T430">
        <f>Sample[[#This Row],[Kpy]]*KSc-Sample[[#This Row],[KPz]]*KSb</f>
        <v>-0.39794000867203749</v>
      </c>
      <c r="U430">
        <f>-1*(Sample[[#This Row],[KPx]]*KSc-Sample[[#This Row],[KPz]]*KSa)</f>
        <v>-0.3979400086720376</v>
      </c>
      <c r="V430">
        <f>(Sample[[#This Row],[KPx]]*$R$2-Sample[[#This Row],[Kpy]]*KSa)</f>
        <v>-0.3979400086720376</v>
      </c>
      <c r="W430">
        <f>Sample[[#This Row],[Kpy]]*KTc-Sample[[#This Row],[KPz]]*KTb</f>
        <v>1</v>
      </c>
      <c r="X430">
        <f>-1*(Sample[[#This Row],[KPx]]*KTc-Sample[[#This Row],[KPz]]*KTa)</f>
        <v>0.99999999999999989</v>
      </c>
      <c r="Y430">
        <f>(Sample[[#This Row],[KPx]]*KTb-Sample[[#This Row],[Kpy]]*KTa)</f>
        <v>1</v>
      </c>
      <c r="Z430">
        <f>-Sample[[#This Row],[Xp]]*a+Sample[[#This Row],[Yp]]*b+Sample[[#This Row],[Zp]]*c_</f>
        <v>-0.7958800173440751</v>
      </c>
      <c r="AA430" s="8">
        <f>-IF(Sample[[#This Row],[Column2]]&gt;0,1,-1)*SQRT(Sample[[#This Row],[KPx''i]]^2+Sample[[#This Row],[KPx''j]]^2+Sample[[#This Row],[KPx''k]]^2)/Ksmag/Scale</f>
        <v>0.48737498474260249</v>
      </c>
      <c r="AB430" s="1">
        <f>SQRT(Sample[[#This Row],[Kpy''i]]^2+Sample[[#This Row],[KPy''j]]^2+Sample[[#This Row],[KPy''k]]^2)/KTmag/Scale</f>
        <v>0.70710678118654757</v>
      </c>
    </row>
    <row r="431" spans="1:28" hidden="1" x14ac:dyDescent="0.25">
      <c r="A431" s="5">
        <v>426</v>
      </c>
      <c r="B431" s="13" t="s">
        <v>43</v>
      </c>
      <c r="C431" s="5"/>
      <c r="D431" s="5"/>
      <c r="E431">
        <v>7</v>
      </c>
      <c r="F431">
        <v>1</v>
      </c>
      <c r="G431">
        <v>6</v>
      </c>
      <c r="H431" s="11">
        <f>Sample[[#This Row],[C]]/Sample[[#This Row],[D]]</f>
        <v>0.14285714285714285</v>
      </c>
      <c r="I431" s="11">
        <f>Sample[[#This Row],[A]]/Sample[[#This Row],[C]]</f>
        <v>6</v>
      </c>
      <c r="J431" s="11">
        <f>Sample[[#This Row],[D]]/Sample[[#This Row],[A]]</f>
        <v>1.1666666666666667</v>
      </c>
      <c r="K431" s="11">
        <f>Sample[[#This Row],[A]]/Sample[[#This Row],[D]]</f>
        <v>0.8571428571428571</v>
      </c>
      <c r="L431" s="11">
        <f>Sample[[#This Row],[D]]/Sample[[#This Row],[C]]</f>
        <v>7</v>
      </c>
      <c r="M431" s="11">
        <f>Sample[[#This Row],[C]]/Sample[[#This Row],[A]]</f>
        <v>0.16666666666666666</v>
      </c>
      <c r="N431">
        <f>IF(Sample[[#This Row],[Ap]]=0,10,LOG(Sample[[#This Row],[Ap]]))</f>
        <v>-0.84509804001425681</v>
      </c>
      <c r="O431">
        <f>IF(Sample[[#This Row],[Ei]]=0,10,LOG(Sample[[#This Row],[Ei]]))</f>
        <v>0.77815125038364363</v>
      </c>
      <c r="P431">
        <f>IF(Sample[[#This Row],[Ii]]=0,10,LOG(Sample[[#This Row],[Ii]]))</f>
        <v>6.6946789630613221E-2</v>
      </c>
      <c r="Q431">
        <f>Kx-Sample[[#This Row],[Xp]]</f>
        <v>0.84509804001425681</v>
      </c>
      <c r="R431">
        <f>Ky-Sample[[#This Row],[Yp]]</f>
        <v>-1.7781512503836436</v>
      </c>
      <c r="S431">
        <f>Kz-Sample[[#This Row],[Zp]]</f>
        <v>0.93305321036938682</v>
      </c>
      <c r="T431">
        <f>Sample[[#This Row],[Kpy]]*KSc-Sample[[#This Row],[KPz]]*KSb</f>
        <v>0.84509804001425681</v>
      </c>
      <c r="U431">
        <f>-1*(Sample[[#This Row],[KPx]]*KSc-Sample[[#This Row],[KPz]]*KSa)</f>
        <v>0.84509804001425681</v>
      </c>
      <c r="V431">
        <f>(Sample[[#This Row],[KPx]]*$R$2-Sample[[#This Row],[Kpy]]*KSa)</f>
        <v>0.84509804001425681</v>
      </c>
      <c r="W431">
        <f>Sample[[#This Row],[Kpy]]*KTc-Sample[[#This Row],[KPz]]*KTb</f>
        <v>2.7112044607530303</v>
      </c>
      <c r="X431">
        <f>-1*(Sample[[#This Row],[KPx]]*KTc-Sample[[#This Row],[KPz]]*KTa)</f>
        <v>2.7112044607530303</v>
      </c>
      <c r="Y431">
        <f>(Sample[[#This Row],[KPx]]*KTb-Sample[[#This Row],[Kpy]]*KTa)</f>
        <v>2.7112044607530303</v>
      </c>
      <c r="Z431">
        <f>-Sample[[#This Row],[Xp]]*a+Sample[[#This Row],[Yp]]*b+Sample[[#This Row],[Zp]]*c_</f>
        <v>1.6901960800285136</v>
      </c>
      <c r="AA431" s="8">
        <f>-IF(Sample[[#This Row],[Column2]]&gt;0,1,-1)*SQRT(Sample[[#This Row],[KPx''i]]^2+Sample[[#This Row],[KPx''j]]^2+Sample[[#This Row],[KPx''k]]^2)/Ksmag/Scale</f>
        <v>-1.0350294903305448</v>
      </c>
      <c r="AB431" s="1">
        <f>SQRT(Sample[[#This Row],[Kpy''i]]^2+Sample[[#This Row],[KPy''j]]^2+Sample[[#This Row],[KPy''k]]^2)/KTmag/Scale</f>
        <v>1.9171110593816849</v>
      </c>
    </row>
    <row r="432" spans="1:28" hidden="1" x14ac:dyDescent="0.25">
      <c r="A432" s="5">
        <v>427</v>
      </c>
      <c r="B432" s="13" t="s">
        <v>43</v>
      </c>
      <c r="C432" s="5"/>
      <c r="D432" s="5"/>
      <c r="E432">
        <v>6</v>
      </c>
      <c r="F432">
        <v>9</v>
      </c>
      <c r="G432">
        <v>7</v>
      </c>
      <c r="H432" s="11">
        <f>Sample[[#This Row],[C]]/Sample[[#This Row],[D]]</f>
        <v>1.5</v>
      </c>
      <c r="I432" s="11">
        <f>Sample[[#This Row],[A]]/Sample[[#This Row],[C]]</f>
        <v>0.77777777777777779</v>
      </c>
      <c r="J432" s="11">
        <f>Sample[[#This Row],[D]]/Sample[[#This Row],[A]]</f>
        <v>0.8571428571428571</v>
      </c>
      <c r="K432" s="11">
        <f>Sample[[#This Row],[A]]/Sample[[#This Row],[D]]</f>
        <v>1.1666666666666667</v>
      </c>
      <c r="L432" s="11">
        <f>Sample[[#This Row],[D]]/Sample[[#This Row],[C]]</f>
        <v>0.66666666666666663</v>
      </c>
      <c r="M432" s="11">
        <f>Sample[[#This Row],[C]]/Sample[[#This Row],[A]]</f>
        <v>1.2857142857142858</v>
      </c>
      <c r="N432">
        <f>IF(Sample[[#This Row],[Ap]]=0,10,LOG(Sample[[#This Row],[Ap]]))</f>
        <v>0.17609125905568124</v>
      </c>
      <c r="O432">
        <f>IF(Sample[[#This Row],[Ei]]=0,10,LOG(Sample[[#This Row],[Ei]]))</f>
        <v>-0.10914446942506803</v>
      </c>
      <c r="P432">
        <f>IF(Sample[[#This Row],[Ii]]=0,10,LOG(Sample[[#This Row],[Ii]]))</f>
        <v>-6.6946789630613221E-2</v>
      </c>
      <c r="Q432">
        <f>Kx-Sample[[#This Row],[Xp]]</f>
        <v>-0.17609125905568124</v>
      </c>
      <c r="R432">
        <f>Ky-Sample[[#This Row],[Yp]]</f>
        <v>-0.89085553057493194</v>
      </c>
      <c r="S432">
        <f>Kz-Sample[[#This Row],[Zp]]</f>
        <v>1.0669467896306133</v>
      </c>
      <c r="T432">
        <f>Sample[[#This Row],[Kpy]]*KSc-Sample[[#This Row],[KPz]]*KSb</f>
        <v>-0.17609125905568135</v>
      </c>
      <c r="U432">
        <f>-1*(Sample[[#This Row],[KPx]]*KSc-Sample[[#This Row],[KPz]]*KSa)</f>
        <v>-0.17609125905568124</v>
      </c>
      <c r="V432">
        <f>(Sample[[#This Row],[KPx]]*$R$2-Sample[[#This Row],[Kpy]]*KSa)</f>
        <v>-0.17609125905568124</v>
      </c>
      <c r="W432">
        <f>Sample[[#This Row],[Kpy]]*KTc-Sample[[#This Row],[KPz]]*KTb</f>
        <v>1.9578023202055452</v>
      </c>
      <c r="X432">
        <f>-1*(Sample[[#This Row],[KPx]]*KTc-Sample[[#This Row],[KPz]]*KTa)</f>
        <v>1.9578023202055452</v>
      </c>
      <c r="Y432">
        <f>(Sample[[#This Row],[KPx]]*KTb-Sample[[#This Row],[Kpy]]*KTa)</f>
        <v>1.9578023202055452</v>
      </c>
      <c r="Z432">
        <f>-Sample[[#This Row],[Xp]]*a+Sample[[#This Row],[Yp]]*b+Sample[[#This Row],[Zp]]*c_</f>
        <v>-0.35218251811136247</v>
      </c>
      <c r="AA432" s="8">
        <f>-IF(Sample[[#This Row],[Column2]]&gt;0,1,-1)*SQRT(Sample[[#This Row],[KPx''i]]^2+Sample[[#This Row],[KPx''j]]^2+Sample[[#This Row],[KPx''k]]^2)/Ksmag/Scale</f>
        <v>0.21566686642533334</v>
      </c>
      <c r="AB432" s="1">
        <f>SQRT(Sample[[#This Row],[Kpy''i]]^2+Sample[[#This Row],[KPy''j]]^2+Sample[[#This Row],[KPy''k]]^2)/KTmag/Scale</f>
        <v>1.3843752968400977</v>
      </c>
    </row>
    <row r="433" spans="1:28" hidden="1" x14ac:dyDescent="0.25">
      <c r="A433" s="5">
        <v>428</v>
      </c>
      <c r="B433" s="13" t="s">
        <v>43</v>
      </c>
      <c r="C433" s="5"/>
      <c r="D433" s="5"/>
      <c r="E433">
        <v>1</v>
      </c>
      <c r="F433">
        <v>2</v>
      </c>
      <c r="G433">
        <v>10</v>
      </c>
      <c r="H433" s="11">
        <f>Sample[[#This Row],[C]]/Sample[[#This Row],[D]]</f>
        <v>2</v>
      </c>
      <c r="I433" s="11">
        <f>Sample[[#This Row],[A]]/Sample[[#This Row],[C]]</f>
        <v>5</v>
      </c>
      <c r="J433" s="11">
        <f>Sample[[#This Row],[D]]/Sample[[#This Row],[A]]</f>
        <v>0.1</v>
      </c>
      <c r="K433" s="11">
        <f>Sample[[#This Row],[A]]/Sample[[#This Row],[D]]</f>
        <v>10</v>
      </c>
      <c r="L433" s="11">
        <f>Sample[[#This Row],[D]]/Sample[[#This Row],[C]]</f>
        <v>0.5</v>
      </c>
      <c r="M433" s="11">
        <f>Sample[[#This Row],[C]]/Sample[[#This Row],[A]]</f>
        <v>0.2</v>
      </c>
      <c r="N433">
        <f>IF(Sample[[#This Row],[Ap]]=0,10,LOG(Sample[[#This Row],[Ap]]))</f>
        <v>0.3010299956639812</v>
      </c>
      <c r="O433">
        <f>IF(Sample[[#This Row],[Ei]]=0,10,LOG(Sample[[#This Row],[Ei]]))</f>
        <v>0.69897000433601886</v>
      </c>
      <c r="P433">
        <f>IF(Sample[[#This Row],[Ii]]=0,10,LOG(Sample[[#This Row],[Ii]]))</f>
        <v>-1</v>
      </c>
      <c r="Q433">
        <f>Kx-Sample[[#This Row],[Xp]]</f>
        <v>-0.3010299956639812</v>
      </c>
      <c r="R433">
        <f>Ky-Sample[[#This Row],[Yp]]</f>
        <v>-1.6989700043360187</v>
      </c>
      <c r="S433">
        <f>Kz-Sample[[#This Row],[Zp]]</f>
        <v>2</v>
      </c>
      <c r="T433">
        <f>Sample[[#This Row],[Kpy]]*KSc-Sample[[#This Row],[KPz]]*KSb</f>
        <v>-0.30102999566398125</v>
      </c>
      <c r="U433">
        <f>-1*(Sample[[#This Row],[KPx]]*KSc-Sample[[#This Row],[KPz]]*KSa)</f>
        <v>-0.3010299956639812</v>
      </c>
      <c r="V433">
        <f>(Sample[[#This Row],[KPx]]*$R$2-Sample[[#This Row],[Kpy]]*KSa)</f>
        <v>-0.3010299956639812</v>
      </c>
      <c r="W433">
        <f>Sample[[#This Row],[Kpy]]*KTc-Sample[[#This Row],[KPz]]*KTb</f>
        <v>3.6989700043360187</v>
      </c>
      <c r="X433">
        <f>-1*(Sample[[#This Row],[KPx]]*KTc-Sample[[#This Row],[KPz]]*KTa)</f>
        <v>3.6989700043360187</v>
      </c>
      <c r="Y433">
        <f>(Sample[[#This Row],[KPx]]*KTb-Sample[[#This Row],[Kpy]]*KTa)</f>
        <v>3.6989700043360187</v>
      </c>
      <c r="Z433">
        <f>-Sample[[#This Row],[Xp]]*a+Sample[[#This Row],[Yp]]*b+Sample[[#This Row],[Zp]]*c_</f>
        <v>-0.60205999132796229</v>
      </c>
      <c r="AA433" s="8">
        <f>-IF(Sample[[#This Row],[Column2]]&gt;0,1,-1)*SQRT(Sample[[#This Row],[KPx''i]]^2+Sample[[#This Row],[KPx''j]]^2+Sample[[#This Row],[KPx''k]]^2)/Ksmag/Scale</f>
        <v>0.36868494332449331</v>
      </c>
      <c r="AB433" s="1">
        <f>SQRT(Sample[[#This Row],[Kpy''i]]^2+Sample[[#This Row],[KPy''j]]^2+Sample[[#This Row],[KPy''k]]^2)/KTmag/Scale</f>
        <v>2.6155667734716324</v>
      </c>
    </row>
    <row r="434" spans="1:28" hidden="1" x14ac:dyDescent="0.25">
      <c r="A434" s="5">
        <v>429</v>
      </c>
      <c r="B434" s="13" t="s">
        <v>43</v>
      </c>
      <c r="C434" s="5"/>
      <c r="D434" s="5"/>
      <c r="E434">
        <v>6</v>
      </c>
      <c r="F434">
        <v>5</v>
      </c>
      <c r="G434">
        <v>10</v>
      </c>
      <c r="H434" s="11">
        <f>Sample[[#This Row],[C]]/Sample[[#This Row],[D]]</f>
        <v>0.83333333333333337</v>
      </c>
      <c r="I434" s="11">
        <f>Sample[[#This Row],[A]]/Sample[[#This Row],[C]]</f>
        <v>2</v>
      </c>
      <c r="J434" s="11">
        <f>Sample[[#This Row],[D]]/Sample[[#This Row],[A]]</f>
        <v>0.6</v>
      </c>
      <c r="K434" s="11">
        <f>Sample[[#This Row],[A]]/Sample[[#This Row],[D]]</f>
        <v>1.6666666666666667</v>
      </c>
      <c r="L434" s="11">
        <f>Sample[[#This Row],[D]]/Sample[[#This Row],[C]]</f>
        <v>1.2</v>
      </c>
      <c r="M434" s="11">
        <f>Sample[[#This Row],[C]]/Sample[[#This Row],[A]]</f>
        <v>0.5</v>
      </c>
      <c r="N434">
        <f>IF(Sample[[#This Row],[Ap]]=0,10,LOG(Sample[[#This Row],[Ap]]))</f>
        <v>-7.9181246047624804E-2</v>
      </c>
      <c r="O434">
        <f>IF(Sample[[#This Row],[Ei]]=0,10,LOG(Sample[[#This Row],[Ei]]))</f>
        <v>0.3010299956639812</v>
      </c>
      <c r="P434">
        <f>IF(Sample[[#This Row],[Ii]]=0,10,LOG(Sample[[#This Row],[Ii]]))</f>
        <v>-0.22184874961635639</v>
      </c>
      <c r="Q434">
        <f>Kx-Sample[[#This Row],[Xp]]</f>
        <v>7.9181246047624804E-2</v>
      </c>
      <c r="R434">
        <f>Ky-Sample[[#This Row],[Yp]]</f>
        <v>-1.3010299956639813</v>
      </c>
      <c r="S434">
        <f>Kz-Sample[[#This Row],[Zp]]</f>
        <v>1.2218487496163564</v>
      </c>
      <c r="T434">
        <f>Sample[[#This Row],[Kpy]]*KSc-Sample[[#This Row],[KPz]]*KSb</f>
        <v>7.9181246047624887E-2</v>
      </c>
      <c r="U434">
        <f>-1*(Sample[[#This Row],[KPx]]*KSc-Sample[[#This Row],[KPz]]*KSa)</f>
        <v>7.9181246047624804E-2</v>
      </c>
      <c r="V434">
        <f>(Sample[[#This Row],[KPx]]*$R$2-Sample[[#This Row],[Kpy]]*KSa)</f>
        <v>7.9181246047624804E-2</v>
      </c>
      <c r="W434">
        <f>Sample[[#This Row],[Kpy]]*KTc-Sample[[#This Row],[KPz]]*KTb</f>
        <v>2.5228787452803374</v>
      </c>
      <c r="X434">
        <f>-1*(Sample[[#This Row],[KPx]]*KTc-Sample[[#This Row],[KPz]]*KTa)</f>
        <v>2.5228787452803374</v>
      </c>
      <c r="Y434">
        <f>(Sample[[#This Row],[KPx]]*KTb-Sample[[#This Row],[Kpy]]*KTa)</f>
        <v>2.5228787452803378</v>
      </c>
      <c r="Z434">
        <f>-Sample[[#This Row],[Xp]]*a+Sample[[#This Row],[Yp]]*b+Sample[[#This Row],[Zp]]*c_</f>
        <v>0.15836249209524961</v>
      </c>
      <c r="AA434" s="8">
        <f>-IF(Sample[[#This Row],[Column2]]&gt;0,1,-1)*SQRT(Sample[[#This Row],[KPx''i]]^2+Sample[[#This Row],[KPx''j]]^2+Sample[[#This Row],[KPx''k]]^2)/Ksmag/Scale</f>
        <v>-9.6976825007224043E-2</v>
      </c>
      <c r="AB434" s="1">
        <f>SQRT(Sample[[#This Row],[Kpy''i]]^2+Sample[[#This Row],[KPy''j]]^2+Sample[[#This Row],[KPy''k]]^2)/KTmag/Scale</f>
        <v>1.7839446688991354</v>
      </c>
    </row>
    <row r="435" spans="1:28" hidden="1" x14ac:dyDescent="0.25">
      <c r="A435" s="5">
        <v>430</v>
      </c>
      <c r="B435" s="13" t="s">
        <v>43</v>
      </c>
      <c r="C435" s="5"/>
      <c r="D435" s="5"/>
      <c r="E435">
        <v>5</v>
      </c>
      <c r="F435">
        <v>2</v>
      </c>
      <c r="G435">
        <v>10</v>
      </c>
      <c r="H435" s="11">
        <f>Sample[[#This Row],[C]]/Sample[[#This Row],[D]]</f>
        <v>0.4</v>
      </c>
      <c r="I435" s="11">
        <f>Sample[[#This Row],[A]]/Sample[[#This Row],[C]]</f>
        <v>5</v>
      </c>
      <c r="J435" s="11">
        <f>Sample[[#This Row],[D]]/Sample[[#This Row],[A]]</f>
        <v>0.5</v>
      </c>
      <c r="K435" s="11">
        <f>Sample[[#This Row],[A]]/Sample[[#This Row],[D]]</f>
        <v>2</v>
      </c>
      <c r="L435" s="11">
        <f>Sample[[#This Row],[D]]/Sample[[#This Row],[C]]</f>
        <v>2.5</v>
      </c>
      <c r="M435" s="11">
        <f>Sample[[#This Row],[C]]/Sample[[#This Row],[A]]</f>
        <v>0.2</v>
      </c>
      <c r="N435">
        <f>IF(Sample[[#This Row],[Ap]]=0,10,LOG(Sample[[#This Row],[Ap]]))</f>
        <v>-0.3979400086720376</v>
      </c>
      <c r="O435">
        <f>IF(Sample[[#This Row],[Ei]]=0,10,LOG(Sample[[#This Row],[Ei]]))</f>
        <v>0.69897000433601886</v>
      </c>
      <c r="P435">
        <f>IF(Sample[[#This Row],[Ii]]=0,10,LOG(Sample[[#This Row],[Ii]]))</f>
        <v>-0.3010299956639812</v>
      </c>
      <c r="Q435">
        <f>Kx-Sample[[#This Row],[Xp]]</f>
        <v>0.3979400086720376</v>
      </c>
      <c r="R435">
        <f>Ky-Sample[[#This Row],[Yp]]</f>
        <v>-1.6989700043360187</v>
      </c>
      <c r="S435">
        <f>Kz-Sample[[#This Row],[Zp]]</f>
        <v>1.3010299956639813</v>
      </c>
      <c r="T435">
        <f>Sample[[#This Row],[Kpy]]*KSc-Sample[[#This Row],[KPz]]*KSb</f>
        <v>0.39794000867203749</v>
      </c>
      <c r="U435">
        <f>-1*(Sample[[#This Row],[KPx]]*KSc-Sample[[#This Row],[KPz]]*KSa)</f>
        <v>0.3979400086720376</v>
      </c>
      <c r="V435">
        <f>(Sample[[#This Row],[KPx]]*$R$2-Sample[[#This Row],[Kpy]]*KSa)</f>
        <v>0.3979400086720376</v>
      </c>
      <c r="W435">
        <f>Sample[[#This Row],[Kpy]]*KTc-Sample[[#This Row],[KPz]]*KTb</f>
        <v>3</v>
      </c>
      <c r="X435">
        <f>-1*(Sample[[#This Row],[KPx]]*KTc-Sample[[#This Row],[KPz]]*KTa)</f>
        <v>3</v>
      </c>
      <c r="Y435">
        <f>(Sample[[#This Row],[KPx]]*KTb-Sample[[#This Row],[Kpy]]*KTa)</f>
        <v>3</v>
      </c>
      <c r="Z435">
        <f>-Sample[[#This Row],[Xp]]*a+Sample[[#This Row],[Yp]]*b+Sample[[#This Row],[Zp]]*c_</f>
        <v>0.79588001734407532</v>
      </c>
      <c r="AA435" s="8">
        <f>-IF(Sample[[#This Row],[Column2]]&gt;0,1,-1)*SQRT(Sample[[#This Row],[KPx''i]]^2+Sample[[#This Row],[KPx''j]]^2+Sample[[#This Row],[KPx''k]]^2)/Ksmag/Scale</f>
        <v>-0.48737498474260249</v>
      </c>
      <c r="AB435" s="1">
        <f>SQRT(Sample[[#This Row],[Kpy''i]]^2+Sample[[#This Row],[KPy''j]]^2+Sample[[#This Row],[KPy''k]]^2)/KTmag/Scale</f>
        <v>2.1213203435596428</v>
      </c>
    </row>
    <row r="436" spans="1:28" hidden="1" x14ac:dyDescent="0.25">
      <c r="A436" s="5">
        <v>431</v>
      </c>
      <c r="B436" s="13" t="s">
        <v>43</v>
      </c>
      <c r="C436" s="5"/>
      <c r="D436" s="5"/>
      <c r="E436">
        <v>8</v>
      </c>
      <c r="F436">
        <v>2</v>
      </c>
      <c r="G436">
        <v>9</v>
      </c>
      <c r="H436" s="11">
        <f>Sample[[#This Row],[C]]/Sample[[#This Row],[D]]</f>
        <v>0.25</v>
      </c>
      <c r="I436" s="11">
        <f>Sample[[#This Row],[A]]/Sample[[#This Row],[C]]</f>
        <v>4.5</v>
      </c>
      <c r="J436" s="11">
        <f>Sample[[#This Row],[D]]/Sample[[#This Row],[A]]</f>
        <v>0.88888888888888884</v>
      </c>
      <c r="K436" s="11">
        <f>Sample[[#This Row],[A]]/Sample[[#This Row],[D]]</f>
        <v>1.125</v>
      </c>
      <c r="L436" s="11">
        <f>Sample[[#This Row],[D]]/Sample[[#This Row],[C]]</f>
        <v>4</v>
      </c>
      <c r="M436" s="11">
        <f>Sample[[#This Row],[C]]/Sample[[#This Row],[A]]</f>
        <v>0.22222222222222221</v>
      </c>
      <c r="N436">
        <f>IF(Sample[[#This Row],[Ap]]=0,10,LOG(Sample[[#This Row],[Ap]]))</f>
        <v>-0.6020599913279624</v>
      </c>
      <c r="O436">
        <f>IF(Sample[[#This Row],[Ei]]=0,10,LOG(Sample[[#This Row],[Ei]]))</f>
        <v>0.65321251377534373</v>
      </c>
      <c r="P436">
        <f>IF(Sample[[#This Row],[Ii]]=0,10,LOG(Sample[[#This Row],[Ii]]))</f>
        <v>-5.1152522447381311E-2</v>
      </c>
      <c r="Q436">
        <f>Kx-Sample[[#This Row],[Xp]]</f>
        <v>0.6020599913279624</v>
      </c>
      <c r="R436">
        <f>Ky-Sample[[#This Row],[Yp]]</f>
        <v>-1.6532125137753437</v>
      </c>
      <c r="S436">
        <f>Kz-Sample[[#This Row],[Zp]]</f>
        <v>1.0511525224473812</v>
      </c>
      <c r="T436">
        <f>Sample[[#This Row],[Kpy]]*KSc-Sample[[#This Row],[KPz]]*KSb</f>
        <v>0.60205999132796251</v>
      </c>
      <c r="U436">
        <f>-1*(Sample[[#This Row],[KPx]]*KSc-Sample[[#This Row],[KPz]]*KSa)</f>
        <v>0.6020599913279624</v>
      </c>
      <c r="V436">
        <f>(Sample[[#This Row],[KPx]]*$R$2-Sample[[#This Row],[Kpy]]*KSa)</f>
        <v>0.6020599913279624</v>
      </c>
      <c r="W436">
        <f>Sample[[#This Row],[Kpy]]*KTc-Sample[[#This Row],[KPz]]*KTb</f>
        <v>2.7043650362227249</v>
      </c>
      <c r="X436">
        <f>-1*(Sample[[#This Row],[KPx]]*KTc-Sample[[#This Row],[KPz]]*KTa)</f>
        <v>2.7043650362227249</v>
      </c>
      <c r="Y436">
        <f>(Sample[[#This Row],[KPx]]*KTb-Sample[[#This Row],[Kpy]]*KTa)</f>
        <v>2.7043650362227249</v>
      </c>
      <c r="Z436">
        <f>-Sample[[#This Row],[Xp]]*a+Sample[[#This Row],[Yp]]*b+Sample[[#This Row],[Zp]]*c_</f>
        <v>1.2041199826559248</v>
      </c>
      <c r="AA436" s="8">
        <f>-IF(Sample[[#This Row],[Column2]]&gt;0,1,-1)*SQRT(Sample[[#This Row],[KPx''i]]^2+Sample[[#This Row],[KPx''j]]^2+Sample[[#This Row],[KPx''k]]^2)/Ksmag/Scale</f>
        <v>-0.73736988664898662</v>
      </c>
      <c r="AB436" s="1">
        <f>SQRT(Sample[[#This Row],[Kpy''i]]^2+Sample[[#This Row],[KPy''j]]^2+Sample[[#This Row],[KPy''k]]^2)/KTmag/Scale</f>
        <v>1.9122748559168923</v>
      </c>
    </row>
    <row r="437" spans="1:28" hidden="1" x14ac:dyDescent="0.25">
      <c r="A437" s="5">
        <v>432</v>
      </c>
      <c r="B437" s="13" t="s">
        <v>43</v>
      </c>
      <c r="C437" s="5"/>
      <c r="D437" s="5"/>
      <c r="E437">
        <v>3</v>
      </c>
      <c r="F437">
        <v>3</v>
      </c>
      <c r="G437">
        <v>3</v>
      </c>
      <c r="H437" s="11">
        <f>Sample[[#This Row],[C]]/Sample[[#This Row],[D]]</f>
        <v>1</v>
      </c>
      <c r="I437" s="11">
        <f>Sample[[#This Row],[A]]/Sample[[#This Row],[C]]</f>
        <v>1</v>
      </c>
      <c r="J437" s="11">
        <f>Sample[[#This Row],[D]]/Sample[[#This Row],[A]]</f>
        <v>1</v>
      </c>
      <c r="K437" s="11">
        <f>Sample[[#This Row],[A]]/Sample[[#This Row],[D]]</f>
        <v>1</v>
      </c>
      <c r="L437" s="11">
        <f>Sample[[#This Row],[D]]/Sample[[#This Row],[C]]</f>
        <v>1</v>
      </c>
      <c r="M437" s="11">
        <f>Sample[[#This Row],[C]]/Sample[[#This Row],[A]]</f>
        <v>1</v>
      </c>
      <c r="N437">
        <f>IF(Sample[[#This Row],[Ap]]=0,10,LOG(Sample[[#This Row],[Ap]]))</f>
        <v>0</v>
      </c>
      <c r="O437">
        <f>IF(Sample[[#This Row],[Ei]]=0,10,LOG(Sample[[#This Row],[Ei]]))</f>
        <v>0</v>
      </c>
      <c r="P437">
        <f>IF(Sample[[#This Row],[Ii]]=0,10,LOG(Sample[[#This Row],[Ii]]))</f>
        <v>0</v>
      </c>
      <c r="Q437">
        <f>Kx-Sample[[#This Row],[Xp]]</f>
        <v>0</v>
      </c>
      <c r="R437">
        <f>Ky-Sample[[#This Row],[Yp]]</f>
        <v>-1</v>
      </c>
      <c r="S437">
        <f>Kz-Sample[[#This Row],[Zp]]</f>
        <v>1</v>
      </c>
      <c r="T437">
        <f>Sample[[#This Row],[Kpy]]*KSc-Sample[[#This Row],[KPz]]*KSb</f>
        <v>0</v>
      </c>
      <c r="U437">
        <f>-1*(Sample[[#This Row],[KPx]]*KSc-Sample[[#This Row],[KPz]]*KSa)</f>
        <v>0</v>
      </c>
      <c r="V437">
        <f>(Sample[[#This Row],[KPx]]*$R$2-Sample[[#This Row],[Kpy]]*KSa)</f>
        <v>0</v>
      </c>
      <c r="W437">
        <f>Sample[[#This Row],[Kpy]]*KTc-Sample[[#This Row],[KPz]]*KTb</f>
        <v>2</v>
      </c>
      <c r="X437">
        <f>-1*(Sample[[#This Row],[KPx]]*KTc-Sample[[#This Row],[KPz]]*KTa)</f>
        <v>2</v>
      </c>
      <c r="Y437">
        <f>(Sample[[#This Row],[KPx]]*KTb-Sample[[#This Row],[Kpy]]*KTa)</f>
        <v>2</v>
      </c>
      <c r="Z437">
        <f>-Sample[[#This Row],[Xp]]*a+Sample[[#This Row],[Yp]]*b+Sample[[#This Row],[Zp]]*c_</f>
        <v>0</v>
      </c>
      <c r="AA437" s="8">
        <f>-IF(Sample[[#This Row],[Column2]]&gt;0,1,-1)*SQRT(Sample[[#This Row],[KPx''i]]^2+Sample[[#This Row],[KPx''j]]^2+Sample[[#This Row],[KPx''k]]^2)/Ksmag/Scale</f>
        <v>0</v>
      </c>
      <c r="AB437" s="1">
        <f>SQRT(Sample[[#This Row],[Kpy''i]]^2+Sample[[#This Row],[KPy''j]]^2+Sample[[#This Row],[KPy''k]]^2)/KTmag/Scale</f>
        <v>1.4142135623730951</v>
      </c>
    </row>
    <row r="438" spans="1:28" hidden="1" x14ac:dyDescent="0.25">
      <c r="A438" s="5">
        <v>433</v>
      </c>
      <c r="B438" s="13" t="s">
        <v>43</v>
      </c>
      <c r="C438" s="5"/>
      <c r="D438" s="5"/>
      <c r="E438">
        <v>1</v>
      </c>
      <c r="F438">
        <v>2</v>
      </c>
      <c r="G438">
        <v>4</v>
      </c>
      <c r="H438" s="11">
        <f>Sample[[#This Row],[C]]/Sample[[#This Row],[D]]</f>
        <v>2</v>
      </c>
      <c r="I438" s="11">
        <f>Sample[[#This Row],[A]]/Sample[[#This Row],[C]]</f>
        <v>2</v>
      </c>
      <c r="J438" s="11">
        <f>Sample[[#This Row],[D]]/Sample[[#This Row],[A]]</f>
        <v>0.25</v>
      </c>
      <c r="K438" s="11">
        <f>Sample[[#This Row],[A]]/Sample[[#This Row],[D]]</f>
        <v>4</v>
      </c>
      <c r="L438" s="11">
        <f>Sample[[#This Row],[D]]/Sample[[#This Row],[C]]</f>
        <v>0.5</v>
      </c>
      <c r="M438" s="11">
        <f>Sample[[#This Row],[C]]/Sample[[#This Row],[A]]</f>
        <v>0.5</v>
      </c>
      <c r="N438">
        <f>IF(Sample[[#This Row],[Ap]]=0,10,LOG(Sample[[#This Row],[Ap]]))</f>
        <v>0.3010299956639812</v>
      </c>
      <c r="O438">
        <f>IF(Sample[[#This Row],[Ei]]=0,10,LOG(Sample[[#This Row],[Ei]]))</f>
        <v>0.3010299956639812</v>
      </c>
      <c r="P438">
        <f>IF(Sample[[#This Row],[Ii]]=0,10,LOG(Sample[[#This Row],[Ii]]))</f>
        <v>-0.6020599913279624</v>
      </c>
      <c r="Q438">
        <f>Kx-Sample[[#This Row],[Xp]]</f>
        <v>-0.3010299956639812</v>
      </c>
      <c r="R438">
        <f>Ky-Sample[[#This Row],[Yp]]</f>
        <v>-1.3010299956639813</v>
      </c>
      <c r="S438">
        <f>Kz-Sample[[#This Row],[Zp]]</f>
        <v>1.6020599913279625</v>
      </c>
      <c r="T438">
        <f>Sample[[#This Row],[Kpy]]*KSc-Sample[[#This Row],[KPz]]*KSb</f>
        <v>-0.30102999566398125</v>
      </c>
      <c r="U438">
        <f>-1*(Sample[[#This Row],[KPx]]*KSc-Sample[[#This Row],[KPz]]*KSa)</f>
        <v>-0.3010299956639812</v>
      </c>
      <c r="V438">
        <f>(Sample[[#This Row],[KPx]]*$R$2-Sample[[#This Row],[Kpy]]*KSa)</f>
        <v>-0.3010299956639812</v>
      </c>
      <c r="W438">
        <f>Sample[[#This Row],[Kpy]]*KTc-Sample[[#This Row],[KPz]]*KTb</f>
        <v>2.9030899869919438</v>
      </c>
      <c r="X438">
        <f>-1*(Sample[[#This Row],[KPx]]*KTc-Sample[[#This Row],[KPz]]*KTa)</f>
        <v>2.9030899869919438</v>
      </c>
      <c r="Y438">
        <f>(Sample[[#This Row],[KPx]]*KTb-Sample[[#This Row],[Kpy]]*KTa)</f>
        <v>2.9030899869919438</v>
      </c>
      <c r="Z438">
        <f>-Sample[[#This Row],[Xp]]*a+Sample[[#This Row],[Yp]]*b+Sample[[#This Row],[Zp]]*c_</f>
        <v>-0.6020599913279624</v>
      </c>
      <c r="AA438" s="8">
        <f>-IF(Sample[[#This Row],[Column2]]&gt;0,1,-1)*SQRT(Sample[[#This Row],[KPx''i]]^2+Sample[[#This Row],[KPx''j]]^2+Sample[[#This Row],[KPx''k]]^2)/Ksmag/Scale</f>
        <v>0.36868494332449331</v>
      </c>
      <c r="AB438" s="1">
        <f>SQRT(Sample[[#This Row],[Kpy''i]]^2+Sample[[#This Row],[KPy''j]]^2+Sample[[#This Row],[KPy''k]]^2)/KTmag/Scale</f>
        <v>2.0527946161967696</v>
      </c>
    </row>
    <row r="439" spans="1:28" hidden="1" x14ac:dyDescent="0.25">
      <c r="A439" s="5">
        <v>434</v>
      </c>
      <c r="B439" s="13" t="s">
        <v>43</v>
      </c>
      <c r="C439" s="5"/>
      <c r="D439" s="5"/>
      <c r="E439">
        <v>9</v>
      </c>
      <c r="F439">
        <v>3</v>
      </c>
      <c r="G439">
        <v>3</v>
      </c>
      <c r="H439" s="11">
        <f>Sample[[#This Row],[C]]/Sample[[#This Row],[D]]</f>
        <v>0.33333333333333331</v>
      </c>
      <c r="I439" s="11">
        <f>Sample[[#This Row],[A]]/Sample[[#This Row],[C]]</f>
        <v>1</v>
      </c>
      <c r="J439" s="11">
        <f>Sample[[#This Row],[D]]/Sample[[#This Row],[A]]</f>
        <v>3</v>
      </c>
      <c r="K439" s="11">
        <f>Sample[[#This Row],[A]]/Sample[[#This Row],[D]]</f>
        <v>0.33333333333333331</v>
      </c>
      <c r="L439" s="11">
        <f>Sample[[#This Row],[D]]/Sample[[#This Row],[C]]</f>
        <v>3</v>
      </c>
      <c r="M439" s="11">
        <f>Sample[[#This Row],[C]]/Sample[[#This Row],[A]]</f>
        <v>1</v>
      </c>
      <c r="N439">
        <f>IF(Sample[[#This Row],[Ap]]=0,10,LOG(Sample[[#This Row],[Ap]]))</f>
        <v>-0.47712125471966244</v>
      </c>
      <c r="O439">
        <f>IF(Sample[[#This Row],[Ei]]=0,10,LOG(Sample[[#This Row],[Ei]]))</f>
        <v>0</v>
      </c>
      <c r="P439">
        <f>IF(Sample[[#This Row],[Ii]]=0,10,LOG(Sample[[#This Row],[Ii]]))</f>
        <v>0.47712125471966244</v>
      </c>
      <c r="Q439">
        <f>Kx-Sample[[#This Row],[Xp]]</f>
        <v>0.47712125471966244</v>
      </c>
      <c r="R439">
        <f>Ky-Sample[[#This Row],[Yp]]</f>
        <v>-1</v>
      </c>
      <c r="S439">
        <f>Kz-Sample[[#This Row],[Zp]]</f>
        <v>0.52287874528033762</v>
      </c>
      <c r="T439">
        <f>Sample[[#This Row],[Kpy]]*KSc-Sample[[#This Row],[KPz]]*KSb</f>
        <v>0.47712125471966238</v>
      </c>
      <c r="U439">
        <f>-1*(Sample[[#This Row],[KPx]]*KSc-Sample[[#This Row],[KPz]]*KSa)</f>
        <v>0.47712125471966244</v>
      </c>
      <c r="V439">
        <f>(Sample[[#This Row],[KPx]]*$R$2-Sample[[#This Row],[Kpy]]*KSa)</f>
        <v>0.47712125471966244</v>
      </c>
      <c r="W439">
        <f>Sample[[#This Row],[Kpy]]*KTc-Sample[[#This Row],[KPz]]*KTb</f>
        <v>1.5228787452803376</v>
      </c>
      <c r="X439">
        <f>-1*(Sample[[#This Row],[KPx]]*KTc-Sample[[#This Row],[KPz]]*KTa)</f>
        <v>1.5228787452803376</v>
      </c>
      <c r="Y439">
        <f>(Sample[[#This Row],[KPx]]*KTb-Sample[[#This Row],[Kpy]]*KTa)</f>
        <v>1.5228787452803376</v>
      </c>
      <c r="Z439">
        <f>-Sample[[#This Row],[Xp]]*a+Sample[[#This Row],[Yp]]*b+Sample[[#This Row],[Zp]]*c_</f>
        <v>0.95424250943932487</v>
      </c>
      <c r="AA439" s="8">
        <f>-IF(Sample[[#This Row],[Column2]]&gt;0,1,-1)*SQRT(Sample[[#This Row],[KPx''i]]^2+Sample[[#This Row],[KPx''j]]^2+Sample[[#This Row],[KPx''k]]^2)/Ksmag/Scale</f>
        <v>-0.58435180974982659</v>
      </c>
      <c r="AB439" s="1">
        <f>SQRT(Sample[[#This Row],[Kpy''i]]^2+Sample[[#This Row],[KPy''j]]^2+Sample[[#This Row],[KPy''k]]^2)/KTmag/Scale</f>
        <v>1.0768378877125877</v>
      </c>
    </row>
    <row r="440" spans="1:28" hidden="1" x14ac:dyDescent="0.25">
      <c r="A440" s="5">
        <v>435</v>
      </c>
      <c r="B440" s="13" t="s">
        <v>43</v>
      </c>
      <c r="C440" s="5"/>
      <c r="D440" s="5"/>
      <c r="E440">
        <v>7</v>
      </c>
      <c r="F440">
        <v>10</v>
      </c>
      <c r="G440">
        <v>3</v>
      </c>
      <c r="H440" s="11">
        <f>Sample[[#This Row],[C]]/Sample[[#This Row],[D]]</f>
        <v>1.4285714285714286</v>
      </c>
      <c r="I440" s="11">
        <f>Sample[[#This Row],[A]]/Sample[[#This Row],[C]]</f>
        <v>0.3</v>
      </c>
      <c r="J440" s="11">
        <f>Sample[[#This Row],[D]]/Sample[[#This Row],[A]]</f>
        <v>2.3333333333333335</v>
      </c>
      <c r="K440" s="11">
        <f>Sample[[#This Row],[A]]/Sample[[#This Row],[D]]</f>
        <v>0.42857142857142855</v>
      </c>
      <c r="L440" s="11">
        <f>Sample[[#This Row],[D]]/Sample[[#This Row],[C]]</f>
        <v>0.7</v>
      </c>
      <c r="M440" s="11">
        <f>Sample[[#This Row],[C]]/Sample[[#This Row],[A]]</f>
        <v>3.3333333333333335</v>
      </c>
      <c r="N440">
        <f>IF(Sample[[#This Row],[Ap]]=0,10,LOG(Sample[[#This Row],[Ap]]))</f>
        <v>0.15490195998574319</v>
      </c>
      <c r="O440">
        <f>IF(Sample[[#This Row],[Ei]]=0,10,LOG(Sample[[#This Row],[Ei]]))</f>
        <v>-0.52287874528033762</v>
      </c>
      <c r="P440">
        <f>IF(Sample[[#This Row],[Ii]]=0,10,LOG(Sample[[#This Row],[Ii]]))</f>
        <v>0.36797678529459443</v>
      </c>
      <c r="Q440">
        <f>Kx-Sample[[#This Row],[Xp]]</f>
        <v>-0.15490195998574319</v>
      </c>
      <c r="R440">
        <f>Ky-Sample[[#This Row],[Yp]]</f>
        <v>-0.47712125471966238</v>
      </c>
      <c r="S440">
        <f>Kz-Sample[[#This Row],[Zp]]</f>
        <v>0.63202321470540557</v>
      </c>
      <c r="T440">
        <f>Sample[[#This Row],[Kpy]]*KSc-Sample[[#This Row],[KPz]]*KSb</f>
        <v>-0.15490195998574319</v>
      </c>
      <c r="U440">
        <f>-1*(Sample[[#This Row],[KPx]]*KSc-Sample[[#This Row],[KPz]]*KSa)</f>
        <v>-0.15490195998574319</v>
      </c>
      <c r="V440">
        <f>(Sample[[#This Row],[KPx]]*$R$2-Sample[[#This Row],[Kpy]]*KSa)</f>
        <v>-0.15490195998574319</v>
      </c>
      <c r="W440">
        <f>Sample[[#This Row],[Kpy]]*KTc-Sample[[#This Row],[KPz]]*KTb</f>
        <v>1.1091444694250678</v>
      </c>
      <c r="X440">
        <f>-1*(Sample[[#This Row],[KPx]]*KTc-Sample[[#This Row],[KPz]]*KTa)</f>
        <v>1.1091444694250678</v>
      </c>
      <c r="Y440">
        <f>(Sample[[#This Row],[KPx]]*KTb-Sample[[#This Row],[Kpy]]*KTa)</f>
        <v>1.1091444694250678</v>
      </c>
      <c r="Z440">
        <f>-Sample[[#This Row],[Xp]]*a+Sample[[#This Row],[Yp]]*b+Sample[[#This Row],[Zp]]*c_</f>
        <v>-0.30980391997148637</v>
      </c>
      <c r="AA440" s="8">
        <f>-IF(Sample[[#This Row],[Column2]]&gt;0,1,-1)*SQRT(Sample[[#This Row],[KPx''i]]^2+Sample[[#This Row],[KPx''j]]^2+Sample[[#This Row],[KPx''k]]^2)/Ksmag/Scale</f>
        <v>0.1897153810610441</v>
      </c>
      <c r="AB440" s="1">
        <f>SQRT(Sample[[#This Row],[Kpy''i]]^2+Sample[[#This Row],[KPy''j]]^2+Sample[[#This Row],[KPy''k]]^2)/KTmag/Scale</f>
        <v>0.7842835756460208</v>
      </c>
    </row>
    <row r="441" spans="1:28" hidden="1" x14ac:dyDescent="0.25">
      <c r="A441" s="5">
        <v>436</v>
      </c>
      <c r="B441" s="13" t="s">
        <v>43</v>
      </c>
      <c r="C441" s="5"/>
      <c r="D441" s="5"/>
      <c r="E441">
        <v>4</v>
      </c>
      <c r="F441">
        <v>3</v>
      </c>
      <c r="G441">
        <v>7</v>
      </c>
      <c r="H441" s="11">
        <f>Sample[[#This Row],[C]]/Sample[[#This Row],[D]]</f>
        <v>0.75</v>
      </c>
      <c r="I441" s="11">
        <f>Sample[[#This Row],[A]]/Sample[[#This Row],[C]]</f>
        <v>2.3333333333333335</v>
      </c>
      <c r="J441" s="11">
        <f>Sample[[#This Row],[D]]/Sample[[#This Row],[A]]</f>
        <v>0.5714285714285714</v>
      </c>
      <c r="K441" s="11">
        <f>Sample[[#This Row],[A]]/Sample[[#This Row],[D]]</f>
        <v>1.75</v>
      </c>
      <c r="L441" s="11">
        <f>Sample[[#This Row],[D]]/Sample[[#This Row],[C]]</f>
        <v>1.3333333333333333</v>
      </c>
      <c r="M441" s="11">
        <f>Sample[[#This Row],[C]]/Sample[[#This Row],[A]]</f>
        <v>0.42857142857142855</v>
      </c>
      <c r="N441">
        <f>IF(Sample[[#This Row],[Ap]]=0,10,LOG(Sample[[#This Row],[Ap]]))</f>
        <v>-0.12493873660829995</v>
      </c>
      <c r="O441">
        <f>IF(Sample[[#This Row],[Ei]]=0,10,LOG(Sample[[#This Row],[Ei]]))</f>
        <v>0.36797678529459443</v>
      </c>
      <c r="P441">
        <f>IF(Sample[[#This Row],[Ii]]=0,10,LOG(Sample[[#This Row],[Ii]]))</f>
        <v>-0.24303804868629447</v>
      </c>
      <c r="Q441">
        <f>Kx-Sample[[#This Row],[Xp]]</f>
        <v>0.12493873660829995</v>
      </c>
      <c r="R441">
        <f>Ky-Sample[[#This Row],[Yp]]</f>
        <v>-1.3679767852945943</v>
      </c>
      <c r="S441">
        <f>Kz-Sample[[#This Row],[Zp]]</f>
        <v>1.2430380486862944</v>
      </c>
      <c r="T441">
        <f>Sample[[#This Row],[Kpy]]*KSc-Sample[[#This Row],[KPz]]*KSb</f>
        <v>0.12493873660829991</v>
      </c>
      <c r="U441">
        <f>-1*(Sample[[#This Row],[KPx]]*KSc-Sample[[#This Row],[KPz]]*KSa)</f>
        <v>0.12493873660829995</v>
      </c>
      <c r="V441">
        <f>(Sample[[#This Row],[KPx]]*$R$2-Sample[[#This Row],[Kpy]]*KSa)</f>
        <v>0.12493873660829995</v>
      </c>
      <c r="W441">
        <f>Sample[[#This Row],[Kpy]]*KTc-Sample[[#This Row],[KPz]]*KTb</f>
        <v>2.6110148339808887</v>
      </c>
      <c r="X441">
        <f>-1*(Sample[[#This Row],[KPx]]*KTc-Sample[[#This Row],[KPz]]*KTa)</f>
        <v>2.6110148339808887</v>
      </c>
      <c r="Y441">
        <f>(Sample[[#This Row],[KPx]]*KTb-Sample[[#This Row],[Kpy]]*KTa)</f>
        <v>2.6110148339808887</v>
      </c>
      <c r="Z441">
        <f>-Sample[[#This Row],[Xp]]*a+Sample[[#This Row],[Yp]]*b+Sample[[#This Row],[Zp]]*c_</f>
        <v>0.24987747321659992</v>
      </c>
      <c r="AA441" s="8">
        <f>-IF(Sample[[#This Row],[Column2]]&gt;0,1,-1)*SQRT(Sample[[#This Row],[KPx''i]]^2+Sample[[#This Row],[KPx''j]]^2+Sample[[#This Row],[KPx''k]]^2)/Ksmag/Scale</f>
        <v>-0.15301807689915992</v>
      </c>
      <c r="AB441" s="1">
        <f>SQRT(Sample[[#This Row],[Kpy''i]]^2+Sample[[#This Row],[KPy''j]]^2+Sample[[#This Row],[KPy''k]]^2)/KTmag/Scale</f>
        <v>1.846266294886554</v>
      </c>
    </row>
    <row r="442" spans="1:28" hidden="1" x14ac:dyDescent="0.25">
      <c r="A442" s="5">
        <v>437</v>
      </c>
      <c r="B442" s="13" t="s">
        <v>43</v>
      </c>
      <c r="C442" s="5"/>
      <c r="D442" s="5"/>
      <c r="E442">
        <v>4</v>
      </c>
      <c r="F442">
        <v>4</v>
      </c>
      <c r="G442">
        <v>8</v>
      </c>
      <c r="H442" s="11">
        <f>Sample[[#This Row],[C]]/Sample[[#This Row],[D]]</f>
        <v>1</v>
      </c>
      <c r="I442" s="11">
        <f>Sample[[#This Row],[A]]/Sample[[#This Row],[C]]</f>
        <v>2</v>
      </c>
      <c r="J442" s="11">
        <f>Sample[[#This Row],[D]]/Sample[[#This Row],[A]]</f>
        <v>0.5</v>
      </c>
      <c r="K442" s="11">
        <f>Sample[[#This Row],[A]]/Sample[[#This Row],[D]]</f>
        <v>2</v>
      </c>
      <c r="L442" s="11">
        <f>Sample[[#This Row],[D]]/Sample[[#This Row],[C]]</f>
        <v>1</v>
      </c>
      <c r="M442" s="11">
        <f>Sample[[#This Row],[C]]/Sample[[#This Row],[A]]</f>
        <v>0.5</v>
      </c>
      <c r="N442">
        <f>IF(Sample[[#This Row],[Ap]]=0,10,LOG(Sample[[#This Row],[Ap]]))</f>
        <v>0</v>
      </c>
      <c r="O442">
        <f>IF(Sample[[#This Row],[Ei]]=0,10,LOG(Sample[[#This Row],[Ei]]))</f>
        <v>0.3010299956639812</v>
      </c>
      <c r="P442">
        <f>IF(Sample[[#This Row],[Ii]]=0,10,LOG(Sample[[#This Row],[Ii]]))</f>
        <v>-0.3010299956639812</v>
      </c>
      <c r="Q442">
        <f>Kx-Sample[[#This Row],[Xp]]</f>
        <v>0</v>
      </c>
      <c r="R442">
        <f>Ky-Sample[[#This Row],[Yp]]</f>
        <v>-1.3010299956639813</v>
      </c>
      <c r="S442">
        <f>Kz-Sample[[#This Row],[Zp]]</f>
        <v>1.3010299956639813</v>
      </c>
      <c r="T442">
        <f>Sample[[#This Row],[Kpy]]*KSc-Sample[[#This Row],[KPz]]*KSb</f>
        <v>0</v>
      </c>
      <c r="U442">
        <f>-1*(Sample[[#This Row],[KPx]]*KSc-Sample[[#This Row],[KPz]]*KSa)</f>
        <v>0</v>
      </c>
      <c r="V442">
        <f>(Sample[[#This Row],[KPx]]*$R$2-Sample[[#This Row],[Kpy]]*KSa)</f>
        <v>0</v>
      </c>
      <c r="W442">
        <f>Sample[[#This Row],[Kpy]]*KTc-Sample[[#This Row],[KPz]]*KTb</f>
        <v>2.6020599913279625</v>
      </c>
      <c r="X442">
        <f>-1*(Sample[[#This Row],[KPx]]*KTc-Sample[[#This Row],[KPz]]*KTa)</f>
        <v>2.6020599913279625</v>
      </c>
      <c r="Y442">
        <f>(Sample[[#This Row],[KPx]]*KTb-Sample[[#This Row],[Kpy]]*KTa)</f>
        <v>2.6020599913279625</v>
      </c>
      <c r="Z442">
        <f>-Sample[[#This Row],[Xp]]*a+Sample[[#This Row],[Yp]]*b+Sample[[#This Row],[Zp]]*c_</f>
        <v>0</v>
      </c>
      <c r="AA442" s="8">
        <f>-IF(Sample[[#This Row],[Column2]]&gt;0,1,-1)*SQRT(Sample[[#This Row],[KPx''i]]^2+Sample[[#This Row],[KPx''j]]^2+Sample[[#This Row],[KPx''k]]^2)/Ksmag/Scale</f>
        <v>0</v>
      </c>
      <c r="AB442" s="1">
        <f>SQRT(Sample[[#This Row],[Kpy''i]]^2+Sample[[#This Row],[KPy''j]]^2+Sample[[#This Row],[KPy''k]]^2)/KTmag/Scale</f>
        <v>1.8399342649222115</v>
      </c>
    </row>
    <row r="443" spans="1:28" hidden="1" x14ac:dyDescent="0.25">
      <c r="A443" s="5">
        <v>438</v>
      </c>
      <c r="B443" s="13" t="s">
        <v>43</v>
      </c>
      <c r="C443" s="5"/>
      <c r="D443" s="5"/>
      <c r="E443">
        <v>5</v>
      </c>
      <c r="F443">
        <v>6</v>
      </c>
      <c r="G443">
        <v>5</v>
      </c>
      <c r="H443" s="11">
        <f>Sample[[#This Row],[C]]/Sample[[#This Row],[D]]</f>
        <v>1.2</v>
      </c>
      <c r="I443" s="11">
        <f>Sample[[#This Row],[A]]/Sample[[#This Row],[C]]</f>
        <v>0.83333333333333337</v>
      </c>
      <c r="J443" s="11">
        <f>Sample[[#This Row],[D]]/Sample[[#This Row],[A]]</f>
        <v>1</v>
      </c>
      <c r="K443" s="11">
        <f>Sample[[#This Row],[A]]/Sample[[#This Row],[D]]</f>
        <v>1</v>
      </c>
      <c r="L443" s="11">
        <f>Sample[[#This Row],[D]]/Sample[[#This Row],[C]]</f>
        <v>0.83333333333333337</v>
      </c>
      <c r="M443" s="11">
        <f>Sample[[#This Row],[C]]/Sample[[#This Row],[A]]</f>
        <v>1.2</v>
      </c>
      <c r="N443">
        <f>IF(Sample[[#This Row],[Ap]]=0,10,LOG(Sample[[#This Row],[Ap]]))</f>
        <v>7.9181246047624818E-2</v>
      </c>
      <c r="O443">
        <f>IF(Sample[[#This Row],[Ei]]=0,10,LOG(Sample[[#This Row],[Ei]]))</f>
        <v>-7.9181246047624804E-2</v>
      </c>
      <c r="P443">
        <f>IF(Sample[[#This Row],[Ii]]=0,10,LOG(Sample[[#This Row],[Ii]]))</f>
        <v>0</v>
      </c>
      <c r="Q443">
        <f>Kx-Sample[[#This Row],[Xp]]</f>
        <v>-7.9181246047624818E-2</v>
      </c>
      <c r="R443">
        <f>Ky-Sample[[#This Row],[Yp]]</f>
        <v>-0.92081875395237522</v>
      </c>
      <c r="S443">
        <f>Kz-Sample[[#This Row],[Zp]]</f>
        <v>1</v>
      </c>
      <c r="T443">
        <f>Sample[[#This Row],[Kpy]]*KSc-Sample[[#This Row],[KPz]]*KSb</f>
        <v>-7.9181246047624776E-2</v>
      </c>
      <c r="U443">
        <f>-1*(Sample[[#This Row],[KPx]]*KSc-Sample[[#This Row],[KPz]]*KSa)</f>
        <v>-7.9181246047624818E-2</v>
      </c>
      <c r="V443">
        <f>(Sample[[#This Row],[KPx]]*$R$2-Sample[[#This Row],[Kpy]]*KSa)</f>
        <v>-7.9181246047624818E-2</v>
      </c>
      <c r="W443">
        <f>Sample[[#This Row],[Kpy]]*KTc-Sample[[#This Row],[KPz]]*KTb</f>
        <v>1.9208187539523753</v>
      </c>
      <c r="X443">
        <f>-1*(Sample[[#This Row],[KPx]]*KTc-Sample[[#This Row],[KPz]]*KTa)</f>
        <v>1.9208187539523751</v>
      </c>
      <c r="Y443">
        <f>(Sample[[#This Row],[KPx]]*KTb-Sample[[#This Row],[Kpy]]*KTa)</f>
        <v>1.9208187539523753</v>
      </c>
      <c r="Z443">
        <f>-Sample[[#This Row],[Xp]]*a+Sample[[#This Row],[Yp]]*b+Sample[[#This Row],[Zp]]*c_</f>
        <v>-0.15836249209524961</v>
      </c>
      <c r="AA443" s="8">
        <f>-IF(Sample[[#This Row],[Column2]]&gt;0,1,-1)*SQRT(Sample[[#This Row],[KPx''i]]^2+Sample[[#This Row],[KPx''j]]^2+Sample[[#This Row],[KPx''k]]^2)/Ksmag/Scale</f>
        <v>9.6976825007224002E-2</v>
      </c>
      <c r="AB443" s="1">
        <f>SQRT(Sample[[#This Row],[Kpy''i]]^2+Sample[[#This Row],[KPy''j]]^2+Sample[[#This Row],[KPy''k]]^2)/KTmag/Scale</f>
        <v>1.3582239663500193</v>
      </c>
    </row>
    <row r="444" spans="1:28" hidden="1" x14ac:dyDescent="0.25">
      <c r="A444" s="5">
        <v>439</v>
      </c>
      <c r="B444" s="13" t="s">
        <v>43</v>
      </c>
      <c r="C444" s="5"/>
      <c r="D444" s="5"/>
      <c r="E444">
        <v>5</v>
      </c>
      <c r="F444">
        <v>5</v>
      </c>
      <c r="G444">
        <v>10</v>
      </c>
      <c r="H444" s="11">
        <f>Sample[[#This Row],[C]]/Sample[[#This Row],[D]]</f>
        <v>1</v>
      </c>
      <c r="I444" s="11">
        <f>Sample[[#This Row],[A]]/Sample[[#This Row],[C]]</f>
        <v>2</v>
      </c>
      <c r="J444" s="11">
        <f>Sample[[#This Row],[D]]/Sample[[#This Row],[A]]</f>
        <v>0.5</v>
      </c>
      <c r="K444" s="11">
        <f>Sample[[#This Row],[A]]/Sample[[#This Row],[D]]</f>
        <v>2</v>
      </c>
      <c r="L444" s="11">
        <f>Sample[[#This Row],[D]]/Sample[[#This Row],[C]]</f>
        <v>1</v>
      </c>
      <c r="M444" s="11">
        <f>Sample[[#This Row],[C]]/Sample[[#This Row],[A]]</f>
        <v>0.5</v>
      </c>
      <c r="N444">
        <f>IF(Sample[[#This Row],[Ap]]=0,10,LOG(Sample[[#This Row],[Ap]]))</f>
        <v>0</v>
      </c>
      <c r="O444">
        <f>IF(Sample[[#This Row],[Ei]]=0,10,LOG(Sample[[#This Row],[Ei]]))</f>
        <v>0.3010299956639812</v>
      </c>
      <c r="P444">
        <f>IF(Sample[[#This Row],[Ii]]=0,10,LOG(Sample[[#This Row],[Ii]]))</f>
        <v>-0.3010299956639812</v>
      </c>
      <c r="Q444">
        <f>Kx-Sample[[#This Row],[Xp]]</f>
        <v>0</v>
      </c>
      <c r="R444">
        <f>Ky-Sample[[#This Row],[Yp]]</f>
        <v>-1.3010299956639813</v>
      </c>
      <c r="S444">
        <f>Kz-Sample[[#This Row],[Zp]]</f>
        <v>1.3010299956639813</v>
      </c>
      <c r="T444">
        <f>Sample[[#This Row],[Kpy]]*KSc-Sample[[#This Row],[KPz]]*KSb</f>
        <v>0</v>
      </c>
      <c r="U444">
        <f>-1*(Sample[[#This Row],[KPx]]*KSc-Sample[[#This Row],[KPz]]*KSa)</f>
        <v>0</v>
      </c>
      <c r="V444">
        <f>(Sample[[#This Row],[KPx]]*$R$2-Sample[[#This Row],[Kpy]]*KSa)</f>
        <v>0</v>
      </c>
      <c r="W444">
        <f>Sample[[#This Row],[Kpy]]*KTc-Sample[[#This Row],[KPz]]*KTb</f>
        <v>2.6020599913279625</v>
      </c>
      <c r="X444">
        <f>-1*(Sample[[#This Row],[KPx]]*KTc-Sample[[#This Row],[KPz]]*KTa)</f>
        <v>2.6020599913279625</v>
      </c>
      <c r="Y444">
        <f>(Sample[[#This Row],[KPx]]*KTb-Sample[[#This Row],[Kpy]]*KTa)</f>
        <v>2.6020599913279625</v>
      </c>
      <c r="Z444">
        <f>-Sample[[#This Row],[Xp]]*a+Sample[[#This Row],[Yp]]*b+Sample[[#This Row],[Zp]]*c_</f>
        <v>0</v>
      </c>
      <c r="AA444" s="8">
        <f>-IF(Sample[[#This Row],[Column2]]&gt;0,1,-1)*SQRT(Sample[[#This Row],[KPx''i]]^2+Sample[[#This Row],[KPx''j]]^2+Sample[[#This Row],[KPx''k]]^2)/Ksmag/Scale</f>
        <v>0</v>
      </c>
      <c r="AB444" s="1">
        <f>SQRT(Sample[[#This Row],[Kpy''i]]^2+Sample[[#This Row],[KPy''j]]^2+Sample[[#This Row],[KPy''k]]^2)/KTmag/Scale</f>
        <v>1.8399342649222115</v>
      </c>
    </row>
    <row r="445" spans="1:28" hidden="1" x14ac:dyDescent="0.25">
      <c r="A445" s="5">
        <v>440</v>
      </c>
      <c r="B445" s="13" t="s">
        <v>43</v>
      </c>
      <c r="C445" s="5"/>
      <c r="D445" s="5"/>
      <c r="E445">
        <v>7</v>
      </c>
      <c r="F445">
        <v>2</v>
      </c>
      <c r="G445">
        <v>5</v>
      </c>
      <c r="H445" s="11">
        <f>Sample[[#This Row],[C]]/Sample[[#This Row],[D]]</f>
        <v>0.2857142857142857</v>
      </c>
      <c r="I445" s="11">
        <f>Sample[[#This Row],[A]]/Sample[[#This Row],[C]]</f>
        <v>2.5</v>
      </c>
      <c r="J445" s="11">
        <f>Sample[[#This Row],[D]]/Sample[[#This Row],[A]]</f>
        <v>1.4</v>
      </c>
      <c r="K445" s="11">
        <f>Sample[[#This Row],[A]]/Sample[[#This Row],[D]]</f>
        <v>0.7142857142857143</v>
      </c>
      <c r="L445" s="11">
        <f>Sample[[#This Row],[D]]/Sample[[#This Row],[C]]</f>
        <v>3.5</v>
      </c>
      <c r="M445" s="11">
        <f>Sample[[#This Row],[C]]/Sample[[#This Row],[A]]</f>
        <v>0.4</v>
      </c>
      <c r="N445">
        <f>IF(Sample[[#This Row],[Ap]]=0,10,LOG(Sample[[#This Row],[Ap]]))</f>
        <v>-0.54406804435027567</v>
      </c>
      <c r="O445">
        <f>IF(Sample[[#This Row],[Ei]]=0,10,LOG(Sample[[#This Row],[Ei]]))</f>
        <v>0.3979400086720376</v>
      </c>
      <c r="P445">
        <f>IF(Sample[[#This Row],[Ii]]=0,10,LOG(Sample[[#This Row],[Ii]]))</f>
        <v>0.14612803567823801</v>
      </c>
      <c r="Q445">
        <f>Kx-Sample[[#This Row],[Xp]]</f>
        <v>0.54406804435027567</v>
      </c>
      <c r="R445">
        <f>Ky-Sample[[#This Row],[Yp]]</f>
        <v>-1.3979400086720375</v>
      </c>
      <c r="S445">
        <f>Kz-Sample[[#This Row],[Zp]]</f>
        <v>0.85387196432176204</v>
      </c>
      <c r="T445">
        <f>Sample[[#This Row],[Kpy]]*KSc-Sample[[#This Row],[KPz]]*KSb</f>
        <v>0.54406804435027545</v>
      </c>
      <c r="U445">
        <f>-1*(Sample[[#This Row],[KPx]]*KSc-Sample[[#This Row],[KPz]]*KSa)</f>
        <v>0.54406804435027567</v>
      </c>
      <c r="V445">
        <f>(Sample[[#This Row],[KPx]]*$R$2-Sample[[#This Row],[Kpy]]*KSa)</f>
        <v>0.54406804435027567</v>
      </c>
      <c r="W445">
        <f>Sample[[#This Row],[Kpy]]*KTc-Sample[[#This Row],[KPz]]*KTb</f>
        <v>2.2518119729937993</v>
      </c>
      <c r="X445">
        <f>-1*(Sample[[#This Row],[KPx]]*KTc-Sample[[#This Row],[KPz]]*KTa)</f>
        <v>2.2518119729937998</v>
      </c>
      <c r="Y445">
        <f>(Sample[[#This Row],[KPx]]*KTb-Sample[[#This Row],[Kpy]]*KTa)</f>
        <v>2.2518119729937993</v>
      </c>
      <c r="Z445">
        <f>-Sample[[#This Row],[Xp]]*a+Sample[[#This Row],[Yp]]*b+Sample[[#This Row],[Zp]]*c_</f>
        <v>1.0881360887005513</v>
      </c>
      <c r="AA445" s="8">
        <f>-IF(Sample[[#This Row],[Column2]]&gt;0,1,-1)*SQRT(Sample[[#This Row],[KPx''i]]^2+Sample[[#This Row],[KPx''j]]^2+Sample[[#This Row],[KPx''k]]^2)/Ksmag/Scale</f>
        <v>-0.66634454700605161</v>
      </c>
      <c r="AB445" s="1">
        <f>SQRT(Sample[[#This Row],[Kpy''i]]^2+Sample[[#This Row],[KPy''j]]^2+Sample[[#This Row],[KPy''k]]^2)/KTmag/Scale</f>
        <v>1.5922715160609744</v>
      </c>
    </row>
    <row r="446" spans="1:28" hidden="1" x14ac:dyDescent="0.25">
      <c r="A446" s="5">
        <v>441</v>
      </c>
      <c r="B446" s="13" t="s">
        <v>43</v>
      </c>
      <c r="C446" s="5"/>
      <c r="D446" s="5"/>
      <c r="E446">
        <v>1</v>
      </c>
      <c r="F446">
        <v>4</v>
      </c>
      <c r="G446">
        <v>5</v>
      </c>
      <c r="H446" s="11">
        <f>Sample[[#This Row],[C]]/Sample[[#This Row],[D]]</f>
        <v>4</v>
      </c>
      <c r="I446" s="11">
        <f>Sample[[#This Row],[A]]/Sample[[#This Row],[C]]</f>
        <v>1.25</v>
      </c>
      <c r="J446" s="11">
        <f>Sample[[#This Row],[D]]/Sample[[#This Row],[A]]</f>
        <v>0.2</v>
      </c>
      <c r="K446" s="11">
        <f>Sample[[#This Row],[A]]/Sample[[#This Row],[D]]</f>
        <v>5</v>
      </c>
      <c r="L446" s="11">
        <f>Sample[[#This Row],[D]]/Sample[[#This Row],[C]]</f>
        <v>0.25</v>
      </c>
      <c r="M446" s="11">
        <f>Sample[[#This Row],[C]]/Sample[[#This Row],[A]]</f>
        <v>0.8</v>
      </c>
      <c r="N446">
        <f>IF(Sample[[#This Row],[Ap]]=0,10,LOG(Sample[[#This Row],[Ap]]))</f>
        <v>0.6020599913279624</v>
      </c>
      <c r="O446">
        <f>IF(Sample[[#This Row],[Ei]]=0,10,LOG(Sample[[#This Row],[Ei]]))</f>
        <v>9.691001300805642E-2</v>
      </c>
      <c r="P446">
        <f>IF(Sample[[#This Row],[Ii]]=0,10,LOG(Sample[[#This Row],[Ii]]))</f>
        <v>-0.69897000433601875</v>
      </c>
      <c r="Q446">
        <f>Kx-Sample[[#This Row],[Xp]]</f>
        <v>-0.6020599913279624</v>
      </c>
      <c r="R446">
        <f>Ky-Sample[[#This Row],[Yp]]</f>
        <v>-1.0969100130080565</v>
      </c>
      <c r="S446">
        <f>Kz-Sample[[#This Row],[Zp]]</f>
        <v>1.6989700043360187</v>
      </c>
      <c r="T446">
        <f>Sample[[#This Row],[Kpy]]*KSc-Sample[[#This Row],[KPz]]*KSb</f>
        <v>-0.60205999132796229</v>
      </c>
      <c r="U446">
        <f>-1*(Sample[[#This Row],[KPx]]*KSc-Sample[[#This Row],[KPz]]*KSa)</f>
        <v>-0.6020599913279624</v>
      </c>
      <c r="V446">
        <f>(Sample[[#This Row],[KPx]]*$R$2-Sample[[#This Row],[Kpy]]*KSa)</f>
        <v>-0.6020599913279624</v>
      </c>
      <c r="W446">
        <f>Sample[[#This Row],[Kpy]]*KTc-Sample[[#This Row],[KPz]]*KTb</f>
        <v>2.795880017344075</v>
      </c>
      <c r="X446">
        <f>-1*(Sample[[#This Row],[KPx]]*KTc-Sample[[#This Row],[KPz]]*KTa)</f>
        <v>2.795880017344075</v>
      </c>
      <c r="Y446">
        <f>(Sample[[#This Row],[KPx]]*KTb-Sample[[#This Row],[Kpy]]*KTa)</f>
        <v>2.7958800173440754</v>
      </c>
      <c r="Z446">
        <f>-Sample[[#This Row],[Xp]]*a+Sample[[#This Row],[Yp]]*b+Sample[[#This Row],[Zp]]*c_</f>
        <v>-1.2041199826559246</v>
      </c>
      <c r="AA446" s="8">
        <f>-IF(Sample[[#This Row],[Column2]]&gt;0,1,-1)*SQRT(Sample[[#This Row],[KPx''i]]^2+Sample[[#This Row],[KPx''j]]^2+Sample[[#This Row],[KPx''k]]^2)/Ksmag/Scale</f>
        <v>0.73736988664898651</v>
      </c>
      <c r="AB446" s="1">
        <f>SQRT(Sample[[#This Row],[Kpy''i]]^2+Sample[[#This Row],[KPy''j]]^2+Sample[[#This Row],[KPy''k]]^2)/KTmag/Scale</f>
        <v>1.9769857196479579</v>
      </c>
    </row>
    <row r="447" spans="1:28" hidden="1" x14ac:dyDescent="0.25">
      <c r="A447" s="5">
        <v>442</v>
      </c>
      <c r="B447" s="13" t="s">
        <v>43</v>
      </c>
      <c r="C447" s="5"/>
      <c r="D447" s="5"/>
      <c r="E447">
        <v>7</v>
      </c>
      <c r="F447">
        <v>5</v>
      </c>
      <c r="G447">
        <v>8</v>
      </c>
      <c r="H447" s="11">
        <f>Sample[[#This Row],[C]]/Sample[[#This Row],[D]]</f>
        <v>0.7142857142857143</v>
      </c>
      <c r="I447" s="11">
        <f>Sample[[#This Row],[A]]/Sample[[#This Row],[C]]</f>
        <v>1.6</v>
      </c>
      <c r="J447" s="11">
        <f>Sample[[#This Row],[D]]/Sample[[#This Row],[A]]</f>
        <v>0.875</v>
      </c>
      <c r="K447" s="11">
        <f>Sample[[#This Row],[A]]/Sample[[#This Row],[D]]</f>
        <v>1.1428571428571428</v>
      </c>
      <c r="L447" s="11">
        <f>Sample[[#This Row],[D]]/Sample[[#This Row],[C]]</f>
        <v>1.4</v>
      </c>
      <c r="M447" s="11">
        <f>Sample[[#This Row],[C]]/Sample[[#This Row],[A]]</f>
        <v>0.625</v>
      </c>
      <c r="N447">
        <f>IF(Sample[[#This Row],[Ap]]=0,10,LOG(Sample[[#This Row],[Ap]]))</f>
        <v>-0.14612803567823801</v>
      </c>
      <c r="O447">
        <f>IF(Sample[[#This Row],[Ei]]=0,10,LOG(Sample[[#This Row],[Ei]]))</f>
        <v>0.20411998265592479</v>
      </c>
      <c r="P447">
        <f>IF(Sample[[#This Row],[Ii]]=0,10,LOG(Sample[[#This Row],[Ii]]))</f>
        <v>-5.7991946977686754E-2</v>
      </c>
      <c r="Q447">
        <f>Kx-Sample[[#This Row],[Xp]]</f>
        <v>0.14612803567823801</v>
      </c>
      <c r="R447">
        <f>Ky-Sample[[#This Row],[Yp]]</f>
        <v>-1.2041199826559248</v>
      </c>
      <c r="S447">
        <f>Kz-Sample[[#This Row],[Zp]]</f>
        <v>1.0579919469776868</v>
      </c>
      <c r="T447">
        <f>Sample[[#This Row],[Kpy]]*KSc-Sample[[#This Row],[KPz]]*KSb</f>
        <v>0.14612803567823796</v>
      </c>
      <c r="U447">
        <f>-1*(Sample[[#This Row],[KPx]]*KSc-Sample[[#This Row],[KPz]]*KSa)</f>
        <v>0.14612803567823801</v>
      </c>
      <c r="V447">
        <f>(Sample[[#This Row],[KPx]]*$R$2-Sample[[#This Row],[Kpy]]*KSa)</f>
        <v>0.14612803567823801</v>
      </c>
      <c r="W447">
        <f>Sample[[#This Row],[Kpy]]*KTc-Sample[[#This Row],[KPz]]*KTb</f>
        <v>2.2621119296336119</v>
      </c>
      <c r="X447">
        <f>-1*(Sample[[#This Row],[KPx]]*KTc-Sample[[#This Row],[KPz]]*KTa)</f>
        <v>2.2621119296336119</v>
      </c>
      <c r="Y447">
        <f>(Sample[[#This Row],[KPx]]*KTb-Sample[[#This Row],[Kpy]]*KTa)</f>
        <v>2.2621119296336114</v>
      </c>
      <c r="Z447">
        <f>-Sample[[#This Row],[Xp]]*a+Sample[[#This Row],[Yp]]*b+Sample[[#This Row],[Zp]]*c_</f>
        <v>0.29225607135647608</v>
      </c>
      <c r="AA447" s="8">
        <f>-IF(Sample[[#This Row],[Column2]]&gt;0,1,-1)*SQRT(Sample[[#This Row],[KPx''i]]^2+Sample[[#This Row],[KPx''j]]^2+Sample[[#This Row],[KPx''k]]^2)/Ksmag/Scale</f>
        <v>-0.17896956226344909</v>
      </c>
      <c r="AB447" s="1">
        <f>SQRT(Sample[[#This Row],[Kpy''i]]^2+Sample[[#This Row],[KPy''j]]^2+Sample[[#This Row],[KPy''k]]^2)/KTmag/Scale</f>
        <v>1.5995546852469131</v>
      </c>
    </row>
    <row r="448" spans="1:28" hidden="1" x14ac:dyDescent="0.25">
      <c r="A448" s="5">
        <v>443</v>
      </c>
      <c r="B448" s="13" t="s">
        <v>43</v>
      </c>
      <c r="C448" s="5"/>
      <c r="D448" s="5"/>
      <c r="E448">
        <v>2</v>
      </c>
      <c r="F448">
        <v>9</v>
      </c>
      <c r="G448">
        <v>4</v>
      </c>
      <c r="H448" s="11">
        <f>Sample[[#This Row],[C]]/Sample[[#This Row],[D]]</f>
        <v>4.5</v>
      </c>
      <c r="I448" s="11">
        <f>Sample[[#This Row],[A]]/Sample[[#This Row],[C]]</f>
        <v>0.44444444444444442</v>
      </c>
      <c r="J448" s="11">
        <f>Sample[[#This Row],[D]]/Sample[[#This Row],[A]]</f>
        <v>0.5</v>
      </c>
      <c r="K448" s="11">
        <f>Sample[[#This Row],[A]]/Sample[[#This Row],[D]]</f>
        <v>2</v>
      </c>
      <c r="L448" s="11">
        <f>Sample[[#This Row],[D]]/Sample[[#This Row],[C]]</f>
        <v>0.22222222222222221</v>
      </c>
      <c r="M448" s="11">
        <f>Sample[[#This Row],[C]]/Sample[[#This Row],[A]]</f>
        <v>2.25</v>
      </c>
      <c r="N448">
        <f>IF(Sample[[#This Row],[Ap]]=0,10,LOG(Sample[[#This Row],[Ap]]))</f>
        <v>0.65321251377534373</v>
      </c>
      <c r="O448">
        <f>IF(Sample[[#This Row],[Ei]]=0,10,LOG(Sample[[#This Row],[Ei]]))</f>
        <v>-0.35218251811136253</v>
      </c>
      <c r="P448">
        <f>IF(Sample[[#This Row],[Ii]]=0,10,LOG(Sample[[#This Row],[Ii]]))</f>
        <v>-0.3010299956639812</v>
      </c>
      <c r="Q448">
        <f>Kx-Sample[[#This Row],[Xp]]</f>
        <v>-0.65321251377534373</v>
      </c>
      <c r="R448">
        <f>Ky-Sample[[#This Row],[Yp]]</f>
        <v>-0.64781748188863753</v>
      </c>
      <c r="S448">
        <f>Kz-Sample[[#This Row],[Zp]]</f>
        <v>1.3010299956639813</v>
      </c>
      <c r="T448">
        <f>Sample[[#This Row],[Kpy]]*KSc-Sample[[#This Row],[KPz]]*KSb</f>
        <v>-0.65321251377534373</v>
      </c>
      <c r="U448">
        <f>-1*(Sample[[#This Row],[KPx]]*KSc-Sample[[#This Row],[KPz]]*KSa)</f>
        <v>-0.65321251377534373</v>
      </c>
      <c r="V448">
        <f>(Sample[[#This Row],[KPx]]*$R$2-Sample[[#This Row],[Kpy]]*KSa)</f>
        <v>-0.65321251377534373</v>
      </c>
      <c r="W448">
        <f>Sample[[#This Row],[Kpy]]*KTc-Sample[[#This Row],[KPz]]*KTb</f>
        <v>1.9488474775526188</v>
      </c>
      <c r="X448">
        <f>-1*(Sample[[#This Row],[KPx]]*KTc-Sample[[#This Row],[KPz]]*KTa)</f>
        <v>1.9488474775526188</v>
      </c>
      <c r="Y448">
        <f>(Sample[[#This Row],[KPx]]*KTb-Sample[[#This Row],[Kpy]]*KTa)</f>
        <v>1.9488474775526188</v>
      </c>
      <c r="Z448">
        <f>-Sample[[#This Row],[Xp]]*a+Sample[[#This Row],[Yp]]*b+Sample[[#This Row],[Zp]]*c_</f>
        <v>-1.3064250275506875</v>
      </c>
      <c r="AA448" s="8">
        <f>-IF(Sample[[#This Row],[Column2]]&gt;0,1,-1)*SQRT(Sample[[#This Row],[KPx''i]]^2+Sample[[#This Row],[KPx''j]]^2+Sample[[#This Row],[KPx''k]]^2)/Ksmag/Scale</f>
        <v>0.80001867617515987</v>
      </c>
      <c r="AB448" s="1">
        <f>SQRT(Sample[[#This Row],[Kpy''i]]^2+Sample[[#This Row],[KPy''j]]^2+Sample[[#This Row],[KPy''k]]^2)/KTmag/Scale</f>
        <v>1.3780432668757547</v>
      </c>
    </row>
    <row r="449" spans="1:28" hidden="1" x14ac:dyDescent="0.25">
      <c r="A449" s="5">
        <v>444</v>
      </c>
      <c r="B449" s="13" t="s">
        <v>43</v>
      </c>
      <c r="C449" s="5"/>
      <c r="D449" s="5"/>
      <c r="E449">
        <v>10</v>
      </c>
      <c r="F449">
        <v>5</v>
      </c>
      <c r="G449">
        <v>5</v>
      </c>
      <c r="H449" s="11">
        <f>Sample[[#This Row],[C]]/Sample[[#This Row],[D]]</f>
        <v>0.5</v>
      </c>
      <c r="I449" s="11">
        <f>Sample[[#This Row],[A]]/Sample[[#This Row],[C]]</f>
        <v>1</v>
      </c>
      <c r="J449" s="11">
        <f>Sample[[#This Row],[D]]/Sample[[#This Row],[A]]</f>
        <v>2</v>
      </c>
      <c r="K449" s="11">
        <f>Sample[[#This Row],[A]]/Sample[[#This Row],[D]]</f>
        <v>0.5</v>
      </c>
      <c r="L449" s="11">
        <f>Sample[[#This Row],[D]]/Sample[[#This Row],[C]]</f>
        <v>2</v>
      </c>
      <c r="M449" s="11">
        <f>Sample[[#This Row],[C]]/Sample[[#This Row],[A]]</f>
        <v>1</v>
      </c>
      <c r="N449">
        <f>IF(Sample[[#This Row],[Ap]]=0,10,LOG(Sample[[#This Row],[Ap]]))</f>
        <v>-0.3010299956639812</v>
      </c>
      <c r="O449">
        <f>IF(Sample[[#This Row],[Ei]]=0,10,LOG(Sample[[#This Row],[Ei]]))</f>
        <v>0</v>
      </c>
      <c r="P449">
        <f>IF(Sample[[#This Row],[Ii]]=0,10,LOG(Sample[[#This Row],[Ii]]))</f>
        <v>0.3010299956639812</v>
      </c>
      <c r="Q449">
        <f>Kx-Sample[[#This Row],[Xp]]</f>
        <v>0.3010299956639812</v>
      </c>
      <c r="R449">
        <f>Ky-Sample[[#This Row],[Yp]]</f>
        <v>-1</v>
      </c>
      <c r="S449">
        <f>Kz-Sample[[#This Row],[Zp]]</f>
        <v>0.69897000433601875</v>
      </c>
      <c r="T449">
        <f>Sample[[#This Row],[Kpy]]*KSc-Sample[[#This Row],[KPz]]*KSb</f>
        <v>0.30102999566398125</v>
      </c>
      <c r="U449">
        <f>-1*(Sample[[#This Row],[KPx]]*KSc-Sample[[#This Row],[KPz]]*KSa)</f>
        <v>0.3010299956639812</v>
      </c>
      <c r="V449">
        <f>(Sample[[#This Row],[KPx]]*$R$2-Sample[[#This Row],[Kpy]]*KSa)</f>
        <v>0.3010299956639812</v>
      </c>
      <c r="W449">
        <f>Sample[[#This Row],[Kpy]]*KTc-Sample[[#This Row],[KPz]]*KTb</f>
        <v>1.6989700043360187</v>
      </c>
      <c r="X449">
        <f>-1*(Sample[[#This Row],[KPx]]*KTc-Sample[[#This Row],[KPz]]*KTa)</f>
        <v>1.6989700043360187</v>
      </c>
      <c r="Y449">
        <f>(Sample[[#This Row],[KPx]]*KTb-Sample[[#This Row],[Kpy]]*KTa)</f>
        <v>1.6989700043360187</v>
      </c>
      <c r="Z449">
        <f>-Sample[[#This Row],[Xp]]*a+Sample[[#This Row],[Yp]]*b+Sample[[#This Row],[Zp]]*c_</f>
        <v>0.6020599913279624</v>
      </c>
      <c r="AA449" s="8">
        <f>-IF(Sample[[#This Row],[Column2]]&gt;0,1,-1)*SQRT(Sample[[#This Row],[KPx''i]]^2+Sample[[#This Row],[KPx''j]]^2+Sample[[#This Row],[KPx''k]]^2)/Ksmag/Scale</f>
        <v>-0.36868494332449331</v>
      </c>
      <c r="AB449" s="1">
        <f>SQRT(Sample[[#This Row],[Kpy''i]]^2+Sample[[#This Row],[KPy''j]]^2+Sample[[#This Row],[KPy''k]]^2)/KTmag/Scale</f>
        <v>1.201353211098537</v>
      </c>
    </row>
    <row r="450" spans="1:28" hidden="1" x14ac:dyDescent="0.25">
      <c r="A450" s="5">
        <v>445</v>
      </c>
      <c r="B450" s="13" t="s">
        <v>43</v>
      </c>
      <c r="C450" s="5"/>
      <c r="D450" s="5"/>
      <c r="E450">
        <v>3</v>
      </c>
      <c r="F450">
        <v>5</v>
      </c>
      <c r="G450">
        <v>7</v>
      </c>
      <c r="H450" s="11">
        <f>Sample[[#This Row],[C]]/Sample[[#This Row],[D]]</f>
        <v>1.6666666666666667</v>
      </c>
      <c r="I450" s="11">
        <f>Sample[[#This Row],[A]]/Sample[[#This Row],[C]]</f>
        <v>1.4</v>
      </c>
      <c r="J450" s="11">
        <f>Sample[[#This Row],[D]]/Sample[[#This Row],[A]]</f>
        <v>0.42857142857142855</v>
      </c>
      <c r="K450" s="11">
        <f>Sample[[#This Row],[A]]/Sample[[#This Row],[D]]</f>
        <v>2.3333333333333335</v>
      </c>
      <c r="L450" s="11">
        <f>Sample[[#This Row],[D]]/Sample[[#This Row],[C]]</f>
        <v>0.6</v>
      </c>
      <c r="M450" s="11">
        <f>Sample[[#This Row],[C]]/Sample[[#This Row],[A]]</f>
        <v>0.7142857142857143</v>
      </c>
      <c r="N450">
        <f>IF(Sample[[#This Row],[Ap]]=0,10,LOG(Sample[[#This Row],[Ap]]))</f>
        <v>0.22184874961635639</v>
      </c>
      <c r="O450">
        <f>IF(Sample[[#This Row],[Ei]]=0,10,LOG(Sample[[#This Row],[Ei]]))</f>
        <v>0.14612803567823801</v>
      </c>
      <c r="P450">
        <f>IF(Sample[[#This Row],[Ii]]=0,10,LOG(Sample[[#This Row],[Ii]]))</f>
        <v>-0.36797678529459443</v>
      </c>
      <c r="Q450">
        <f>Kx-Sample[[#This Row],[Xp]]</f>
        <v>-0.22184874961635639</v>
      </c>
      <c r="R450">
        <f>Ky-Sample[[#This Row],[Yp]]</f>
        <v>-1.146128035678238</v>
      </c>
      <c r="S450">
        <f>Kz-Sample[[#This Row],[Zp]]</f>
        <v>1.3679767852945943</v>
      </c>
      <c r="T450">
        <f>Sample[[#This Row],[Kpy]]*KSc-Sample[[#This Row],[KPz]]*KSb</f>
        <v>-0.22184874961635637</v>
      </c>
      <c r="U450">
        <f>-1*(Sample[[#This Row],[KPx]]*KSc-Sample[[#This Row],[KPz]]*KSa)</f>
        <v>-0.22184874961635639</v>
      </c>
      <c r="V450">
        <f>(Sample[[#This Row],[KPx]]*$R$2-Sample[[#This Row],[Kpy]]*KSa)</f>
        <v>-0.22184874961635639</v>
      </c>
      <c r="W450">
        <f>Sample[[#This Row],[Kpy]]*KTc-Sample[[#This Row],[KPz]]*KTb</f>
        <v>2.5141048209728325</v>
      </c>
      <c r="X450">
        <f>-1*(Sample[[#This Row],[KPx]]*KTc-Sample[[#This Row],[KPz]]*KTa)</f>
        <v>2.5141048209728321</v>
      </c>
      <c r="Y450">
        <f>(Sample[[#This Row],[KPx]]*KTb-Sample[[#This Row],[Kpy]]*KTa)</f>
        <v>2.5141048209728325</v>
      </c>
      <c r="Z450">
        <f>-Sample[[#This Row],[Xp]]*a+Sample[[#This Row],[Yp]]*b+Sample[[#This Row],[Zp]]*c_</f>
        <v>-0.44369749923271284</v>
      </c>
      <c r="AA450" s="8">
        <f>-IF(Sample[[#This Row],[Column2]]&gt;0,1,-1)*SQRT(Sample[[#This Row],[KPx''i]]^2+Sample[[#This Row],[KPx''j]]^2+Sample[[#This Row],[KPx''k]]^2)/Ksmag/Scale</f>
        <v>0.27170811831726921</v>
      </c>
      <c r="AB450" s="1">
        <f>SQRT(Sample[[#This Row],[Kpy''i]]^2+Sample[[#This Row],[KPy''j]]^2+Sample[[#This Row],[KPy''k]]^2)/KTmag/Scale</f>
        <v>1.777740567523681</v>
      </c>
    </row>
    <row r="451" spans="1:28" hidden="1" x14ac:dyDescent="0.25">
      <c r="A451" s="5">
        <v>446</v>
      </c>
      <c r="B451" s="13" t="s">
        <v>43</v>
      </c>
      <c r="C451" s="5"/>
      <c r="D451" s="5"/>
      <c r="E451">
        <v>4</v>
      </c>
      <c r="F451">
        <v>3</v>
      </c>
      <c r="G451">
        <v>3</v>
      </c>
      <c r="H451" s="11">
        <f>Sample[[#This Row],[C]]/Sample[[#This Row],[D]]</f>
        <v>0.75</v>
      </c>
      <c r="I451" s="11">
        <f>Sample[[#This Row],[A]]/Sample[[#This Row],[C]]</f>
        <v>1</v>
      </c>
      <c r="J451" s="11">
        <f>Sample[[#This Row],[D]]/Sample[[#This Row],[A]]</f>
        <v>1.3333333333333333</v>
      </c>
      <c r="K451" s="11">
        <f>Sample[[#This Row],[A]]/Sample[[#This Row],[D]]</f>
        <v>0.75</v>
      </c>
      <c r="L451" s="11">
        <f>Sample[[#This Row],[D]]/Sample[[#This Row],[C]]</f>
        <v>1.3333333333333333</v>
      </c>
      <c r="M451" s="11">
        <f>Sample[[#This Row],[C]]/Sample[[#This Row],[A]]</f>
        <v>1</v>
      </c>
      <c r="N451">
        <f>IF(Sample[[#This Row],[Ap]]=0,10,LOG(Sample[[#This Row],[Ap]]))</f>
        <v>-0.12493873660829995</v>
      </c>
      <c r="O451">
        <f>IF(Sample[[#This Row],[Ei]]=0,10,LOG(Sample[[#This Row],[Ei]]))</f>
        <v>0</v>
      </c>
      <c r="P451">
        <f>IF(Sample[[#This Row],[Ii]]=0,10,LOG(Sample[[#This Row],[Ii]]))</f>
        <v>0.12493873660829993</v>
      </c>
      <c r="Q451">
        <f>Kx-Sample[[#This Row],[Xp]]</f>
        <v>0.12493873660829995</v>
      </c>
      <c r="R451">
        <f>Ky-Sample[[#This Row],[Yp]]</f>
        <v>-1</v>
      </c>
      <c r="S451">
        <f>Kz-Sample[[#This Row],[Zp]]</f>
        <v>0.87506126339170009</v>
      </c>
      <c r="T451">
        <f>Sample[[#This Row],[Kpy]]*KSc-Sample[[#This Row],[KPz]]*KSb</f>
        <v>0.12493873660829991</v>
      </c>
      <c r="U451">
        <f>-1*(Sample[[#This Row],[KPx]]*KSc-Sample[[#This Row],[KPz]]*KSa)</f>
        <v>0.12493873660829995</v>
      </c>
      <c r="V451">
        <f>(Sample[[#This Row],[KPx]]*$R$2-Sample[[#This Row],[Kpy]]*KSa)</f>
        <v>0.12493873660829995</v>
      </c>
      <c r="W451">
        <f>Sample[[#This Row],[Kpy]]*KTc-Sample[[#This Row],[KPz]]*KTb</f>
        <v>1.8750612633917001</v>
      </c>
      <c r="X451">
        <f>-1*(Sample[[#This Row],[KPx]]*KTc-Sample[[#This Row],[KPz]]*KTa)</f>
        <v>1.8750612633917001</v>
      </c>
      <c r="Y451">
        <f>(Sample[[#This Row],[KPx]]*KTb-Sample[[#This Row],[Kpy]]*KTa)</f>
        <v>1.8750612633917001</v>
      </c>
      <c r="Z451">
        <f>-Sample[[#This Row],[Xp]]*a+Sample[[#This Row],[Yp]]*b+Sample[[#This Row],[Zp]]*c_</f>
        <v>0.24987747321659987</v>
      </c>
      <c r="AA451" s="8">
        <f>-IF(Sample[[#This Row],[Column2]]&gt;0,1,-1)*SQRT(Sample[[#This Row],[KPx''i]]^2+Sample[[#This Row],[KPx''j]]^2+Sample[[#This Row],[KPx''k]]^2)/Ksmag/Scale</f>
        <v>-0.15301807689915992</v>
      </c>
      <c r="AB451" s="1">
        <f>SQRT(Sample[[#This Row],[Kpy''i]]^2+Sample[[#This Row],[KPy''j]]^2+Sample[[#This Row],[KPy''k]]^2)/KTmag/Scale</f>
        <v>1.3258685344844863</v>
      </c>
    </row>
    <row r="452" spans="1:28" hidden="1" x14ac:dyDescent="0.25">
      <c r="A452" s="5">
        <v>447</v>
      </c>
      <c r="B452" s="13" t="s">
        <v>43</v>
      </c>
      <c r="C452" s="5"/>
      <c r="D452" s="5"/>
      <c r="E452">
        <v>7</v>
      </c>
      <c r="F452">
        <v>1</v>
      </c>
      <c r="G452">
        <v>2</v>
      </c>
      <c r="H452" s="11">
        <f>Sample[[#This Row],[C]]/Sample[[#This Row],[D]]</f>
        <v>0.14285714285714285</v>
      </c>
      <c r="I452" s="11">
        <f>Sample[[#This Row],[A]]/Sample[[#This Row],[C]]</f>
        <v>2</v>
      </c>
      <c r="J452" s="11">
        <f>Sample[[#This Row],[D]]/Sample[[#This Row],[A]]</f>
        <v>3.5</v>
      </c>
      <c r="K452" s="11">
        <f>Sample[[#This Row],[A]]/Sample[[#This Row],[D]]</f>
        <v>0.2857142857142857</v>
      </c>
      <c r="L452" s="11">
        <f>Sample[[#This Row],[D]]/Sample[[#This Row],[C]]</f>
        <v>7</v>
      </c>
      <c r="M452" s="11">
        <f>Sample[[#This Row],[C]]/Sample[[#This Row],[A]]</f>
        <v>0.5</v>
      </c>
      <c r="N452">
        <f>IF(Sample[[#This Row],[Ap]]=0,10,LOG(Sample[[#This Row],[Ap]]))</f>
        <v>-0.84509804001425681</v>
      </c>
      <c r="O452">
        <f>IF(Sample[[#This Row],[Ei]]=0,10,LOG(Sample[[#This Row],[Ei]]))</f>
        <v>0.3010299956639812</v>
      </c>
      <c r="P452">
        <f>IF(Sample[[#This Row],[Ii]]=0,10,LOG(Sample[[#This Row],[Ii]]))</f>
        <v>0.54406804435027567</v>
      </c>
      <c r="Q452">
        <f>Kx-Sample[[#This Row],[Xp]]</f>
        <v>0.84509804001425681</v>
      </c>
      <c r="R452">
        <f>Ky-Sample[[#This Row],[Yp]]</f>
        <v>-1.3010299956639813</v>
      </c>
      <c r="S452">
        <f>Kz-Sample[[#This Row],[Zp]]</f>
        <v>0.45593195564972433</v>
      </c>
      <c r="T452">
        <f>Sample[[#This Row],[Kpy]]*KSc-Sample[[#This Row],[KPz]]*KSb</f>
        <v>0.84509804001425692</v>
      </c>
      <c r="U452">
        <f>-1*(Sample[[#This Row],[KPx]]*KSc-Sample[[#This Row],[KPz]]*KSa)</f>
        <v>0.84509804001425681</v>
      </c>
      <c r="V452">
        <f>(Sample[[#This Row],[KPx]]*$R$2-Sample[[#This Row],[Kpy]]*KSa)</f>
        <v>0.84509804001425681</v>
      </c>
      <c r="W452">
        <f>Sample[[#This Row],[Kpy]]*KTc-Sample[[#This Row],[KPz]]*KTb</f>
        <v>1.7569619513137056</v>
      </c>
      <c r="X452">
        <f>-1*(Sample[[#This Row],[KPx]]*KTc-Sample[[#This Row],[KPz]]*KTa)</f>
        <v>1.7569619513137056</v>
      </c>
      <c r="Y452">
        <f>(Sample[[#This Row],[KPx]]*KTb-Sample[[#This Row],[Kpy]]*KTa)</f>
        <v>1.7569619513137056</v>
      </c>
      <c r="Z452">
        <f>-Sample[[#This Row],[Xp]]*a+Sample[[#This Row],[Yp]]*b+Sample[[#This Row],[Zp]]*c_</f>
        <v>1.6901960800285138</v>
      </c>
      <c r="AA452" s="8">
        <f>-IF(Sample[[#This Row],[Column2]]&gt;0,1,-1)*SQRT(Sample[[#This Row],[KPx''i]]^2+Sample[[#This Row],[KPx''j]]^2+Sample[[#This Row],[KPx''k]]^2)/Ksmag/Scale</f>
        <v>-1.035029490330545</v>
      </c>
      <c r="AB452" s="1">
        <f>SQRT(Sample[[#This Row],[Kpy''i]]^2+Sample[[#This Row],[KPy''j]]^2+Sample[[#This Row],[KPy''k]]^2)/KTmag/Scale</f>
        <v>1.2423597100606703</v>
      </c>
    </row>
    <row r="453" spans="1:28" hidden="1" x14ac:dyDescent="0.25">
      <c r="A453" s="5">
        <v>448</v>
      </c>
      <c r="B453" s="13" t="s">
        <v>43</v>
      </c>
      <c r="C453" s="5"/>
      <c r="D453" s="5"/>
      <c r="E453">
        <v>6</v>
      </c>
      <c r="F453">
        <v>9</v>
      </c>
      <c r="G453">
        <v>2</v>
      </c>
      <c r="H453" s="11">
        <f>Sample[[#This Row],[C]]/Sample[[#This Row],[D]]</f>
        <v>1.5</v>
      </c>
      <c r="I453" s="11">
        <f>Sample[[#This Row],[A]]/Sample[[#This Row],[C]]</f>
        <v>0.22222222222222221</v>
      </c>
      <c r="J453" s="11">
        <f>Sample[[#This Row],[D]]/Sample[[#This Row],[A]]</f>
        <v>3</v>
      </c>
      <c r="K453" s="11">
        <f>Sample[[#This Row],[A]]/Sample[[#This Row],[D]]</f>
        <v>0.33333333333333331</v>
      </c>
      <c r="L453" s="11">
        <f>Sample[[#This Row],[D]]/Sample[[#This Row],[C]]</f>
        <v>0.66666666666666663</v>
      </c>
      <c r="M453" s="11">
        <f>Sample[[#This Row],[C]]/Sample[[#This Row],[A]]</f>
        <v>4.5</v>
      </c>
      <c r="N453">
        <f>IF(Sample[[#This Row],[Ap]]=0,10,LOG(Sample[[#This Row],[Ap]]))</f>
        <v>0.17609125905568124</v>
      </c>
      <c r="O453">
        <f>IF(Sample[[#This Row],[Ei]]=0,10,LOG(Sample[[#This Row],[Ei]]))</f>
        <v>-0.65321251377534373</v>
      </c>
      <c r="P453">
        <f>IF(Sample[[#This Row],[Ii]]=0,10,LOG(Sample[[#This Row],[Ii]]))</f>
        <v>0.47712125471966244</v>
      </c>
      <c r="Q453">
        <f>Kx-Sample[[#This Row],[Xp]]</f>
        <v>-0.17609125905568124</v>
      </c>
      <c r="R453">
        <f>Ky-Sample[[#This Row],[Yp]]</f>
        <v>-0.34678748622465627</v>
      </c>
      <c r="S453">
        <f>Kz-Sample[[#This Row],[Zp]]</f>
        <v>0.52287874528033762</v>
      </c>
      <c r="T453">
        <f>Sample[[#This Row],[Kpy]]*KSc-Sample[[#This Row],[KPz]]*KSb</f>
        <v>-0.17609125905568135</v>
      </c>
      <c r="U453">
        <f>-1*(Sample[[#This Row],[KPx]]*KSc-Sample[[#This Row],[KPz]]*KSa)</f>
        <v>-0.17609125905568124</v>
      </c>
      <c r="V453">
        <f>(Sample[[#This Row],[KPx]]*$R$2-Sample[[#This Row],[Kpy]]*KSa)</f>
        <v>-0.17609125905568124</v>
      </c>
      <c r="W453">
        <f>Sample[[#This Row],[Kpy]]*KTc-Sample[[#This Row],[KPz]]*KTb</f>
        <v>0.86966623150499389</v>
      </c>
      <c r="X453">
        <f>-1*(Sample[[#This Row],[KPx]]*KTc-Sample[[#This Row],[KPz]]*KTa)</f>
        <v>0.869666231504994</v>
      </c>
      <c r="Y453">
        <f>(Sample[[#This Row],[KPx]]*KTb-Sample[[#This Row],[Kpy]]*KTa)</f>
        <v>0.86966623150499378</v>
      </c>
      <c r="Z453">
        <f>-Sample[[#This Row],[Xp]]*a+Sample[[#This Row],[Yp]]*b+Sample[[#This Row],[Zp]]*c_</f>
        <v>-0.35218251811136259</v>
      </c>
      <c r="AA453" s="8">
        <f>-IF(Sample[[#This Row],[Column2]]&gt;0,1,-1)*SQRT(Sample[[#This Row],[KPx''i]]^2+Sample[[#This Row],[KPx''j]]^2+Sample[[#This Row],[KPx''k]]^2)/Ksmag/Scale</f>
        <v>0.21566686642533334</v>
      </c>
      <c r="AB453" s="1">
        <f>SQRT(Sample[[#This Row],[Kpy''i]]^2+Sample[[#This Row],[KPy''j]]^2+Sample[[#This Row],[KPy''k]]^2)/KTmag/Scale</f>
        <v>0.61494688966613109</v>
      </c>
    </row>
    <row r="454" spans="1:28" hidden="1" x14ac:dyDescent="0.25">
      <c r="A454" s="5">
        <v>449</v>
      </c>
      <c r="B454" s="13" t="s">
        <v>43</v>
      </c>
      <c r="C454" s="5"/>
      <c r="D454" s="5"/>
      <c r="E454">
        <v>8</v>
      </c>
      <c r="F454">
        <v>6</v>
      </c>
      <c r="G454">
        <v>5</v>
      </c>
      <c r="H454" s="11">
        <f>Sample[[#This Row],[C]]/Sample[[#This Row],[D]]</f>
        <v>0.75</v>
      </c>
      <c r="I454" s="11">
        <f>Sample[[#This Row],[A]]/Sample[[#This Row],[C]]</f>
        <v>0.83333333333333337</v>
      </c>
      <c r="J454" s="11">
        <f>Sample[[#This Row],[D]]/Sample[[#This Row],[A]]</f>
        <v>1.6</v>
      </c>
      <c r="K454" s="11">
        <f>Sample[[#This Row],[A]]/Sample[[#This Row],[D]]</f>
        <v>0.625</v>
      </c>
      <c r="L454" s="11">
        <f>Sample[[#This Row],[D]]/Sample[[#This Row],[C]]</f>
        <v>1.3333333333333333</v>
      </c>
      <c r="M454" s="11">
        <f>Sample[[#This Row],[C]]/Sample[[#This Row],[A]]</f>
        <v>1.2</v>
      </c>
      <c r="N454">
        <f>IF(Sample[[#This Row],[Ap]]=0,10,LOG(Sample[[#This Row],[Ap]]))</f>
        <v>-0.12493873660829995</v>
      </c>
      <c r="O454">
        <f>IF(Sample[[#This Row],[Ei]]=0,10,LOG(Sample[[#This Row],[Ei]]))</f>
        <v>-7.9181246047624804E-2</v>
      </c>
      <c r="P454">
        <f>IF(Sample[[#This Row],[Ii]]=0,10,LOG(Sample[[#This Row],[Ii]]))</f>
        <v>0.20411998265592479</v>
      </c>
      <c r="Q454">
        <f>Kx-Sample[[#This Row],[Xp]]</f>
        <v>0.12493873660829995</v>
      </c>
      <c r="R454">
        <f>Ky-Sample[[#This Row],[Yp]]</f>
        <v>-0.92081875395237522</v>
      </c>
      <c r="S454">
        <f>Kz-Sample[[#This Row],[Zp]]</f>
        <v>0.79588001734407521</v>
      </c>
      <c r="T454">
        <f>Sample[[#This Row],[Kpy]]*KSc-Sample[[#This Row],[KPz]]*KSb</f>
        <v>0.12493873660830002</v>
      </c>
      <c r="U454">
        <f>-1*(Sample[[#This Row],[KPx]]*KSc-Sample[[#This Row],[KPz]]*KSa)</f>
        <v>0.12493873660829995</v>
      </c>
      <c r="V454">
        <f>(Sample[[#This Row],[KPx]]*$R$2-Sample[[#This Row],[Kpy]]*KSa)</f>
        <v>0.12493873660829995</v>
      </c>
      <c r="W454">
        <f>Sample[[#This Row],[Kpy]]*KTc-Sample[[#This Row],[KPz]]*KTb</f>
        <v>1.7166987712964503</v>
      </c>
      <c r="X454">
        <f>-1*(Sample[[#This Row],[KPx]]*KTc-Sample[[#This Row],[KPz]]*KTa)</f>
        <v>1.7166987712964503</v>
      </c>
      <c r="Y454">
        <f>(Sample[[#This Row],[KPx]]*KTb-Sample[[#This Row],[Kpy]]*KTa)</f>
        <v>1.7166987712964505</v>
      </c>
      <c r="Z454">
        <f>-Sample[[#This Row],[Xp]]*a+Sample[[#This Row],[Yp]]*b+Sample[[#This Row],[Zp]]*c_</f>
        <v>0.24987747321659998</v>
      </c>
      <c r="AA454" s="8">
        <f>-IF(Sample[[#This Row],[Column2]]&gt;0,1,-1)*SQRT(Sample[[#This Row],[KPx''i]]^2+Sample[[#This Row],[KPx''j]]^2+Sample[[#This Row],[KPx''k]]^2)/Ksmag/Scale</f>
        <v>-0.15301807689915994</v>
      </c>
      <c r="AB454" s="1">
        <f>SQRT(Sample[[#This Row],[Kpy''i]]^2+Sample[[#This Row],[KPy''j]]^2+Sample[[#This Row],[KPy''k]]^2)/KTmag/Scale</f>
        <v>1.2138893424383341</v>
      </c>
    </row>
    <row r="455" spans="1:28" hidden="1" x14ac:dyDescent="0.25">
      <c r="A455" s="5">
        <v>450</v>
      </c>
      <c r="B455" s="13" t="s">
        <v>43</v>
      </c>
      <c r="C455" s="5"/>
      <c r="D455" s="5"/>
      <c r="E455">
        <v>3</v>
      </c>
      <c r="F455">
        <v>9</v>
      </c>
      <c r="G455">
        <v>3</v>
      </c>
      <c r="H455" s="11">
        <f>Sample[[#This Row],[C]]/Sample[[#This Row],[D]]</f>
        <v>3</v>
      </c>
      <c r="I455" s="11">
        <f>Sample[[#This Row],[A]]/Sample[[#This Row],[C]]</f>
        <v>0.33333333333333331</v>
      </c>
      <c r="J455" s="11">
        <f>Sample[[#This Row],[D]]/Sample[[#This Row],[A]]</f>
        <v>1</v>
      </c>
      <c r="K455" s="11">
        <f>Sample[[#This Row],[A]]/Sample[[#This Row],[D]]</f>
        <v>1</v>
      </c>
      <c r="L455" s="11">
        <f>Sample[[#This Row],[D]]/Sample[[#This Row],[C]]</f>
        <v>0.33333333333333331</v>
      </c>
      <c r="M455" s="11">
        <f>Sample[[#This Row],[C]]/Sample[[#This Row],[A]]</f>
        <v>3</v>
      </c>
      <c r="N455">
        <f>IF(Sample[[#This Row],[Ap]]=0,10,LOG(Sample[[#This Row],[Ap]]))</f>
        <v>0.47712125471966244</v>
      </c>
      <c r="O455">
        <f>IF(Sample[[#This Row],[Ei]]=0,10,LOG(Sample[[#This Row],[Ei]]))</f>
        <v>-0.47712125471966244</v>
      </c>
      <c r="P455">
        <f>IF(Sample[[#This Row],[Ii]]=0,10,LOG(Sample[[#This Row],[Ii]]))</f>
        <v>0</v>
      </c>
      <c r="Q455">
        <f>Kx-Sample[[#This Row],[Xp]]</f>
        <v>-0.47712125471966244</v>
      </c>
      <c r="R455">
        <f>Ky-Sample[[#This Row],[Yp]]</f>
        <v>-0.52287874528033762</v>
      </c>
      <c r="S455">
        <f>Kz-Sample[[#This Row],[Zp]]</f>
        <v>1</v>
      </c>
      <c r="T455">
        <f>Sample[[#This Row],[Kpy]]*KSc-Sample[[#This Row],[KPz]]*KSb</f>
        <v>-0.47712125471966238</v>
      </c>
      <c r="U455">
        <f>-1*(Sample[[#This Row],[KPx]]*KSc-Sample[[#This Row],[KPz]]*KSa)</f>
        <v>-0.47712125471966244</v>
      </c>
      <c r="V455">
        <f>(Sample[[#This Row],[KPx]]*$R$2-Sample[[#This Row],[Kpy]]*KSa)</f>
        <v>-0.47712125471966244</v>
      </c>
      <c r="W455">
        <f>Sample[[#This Row],[Kpy]]*KTc-Sample[[#This Row],[KPz]]*KTb</f>
        <v>1.5228787452803376</v>
      </c>
      <c r="X455">
        <f>-1*(Sample[[#This Row],[KPx]]*KTc-Sample[[#This Row],[KPz]]*KTa)</f>
        <v>1.5228787452803376</v>
      </c>
      <c r="Y455">
        <f>(Sample[[#This Row],[KPx]]*KTb-Sample[[#This Row],[Kpy]]*KTa)</f>
        <v>1.5228787452803376</v>
      </c>
      <c r="Z455">
        <f>-Sample[[#This Row],[Xp]]*a+Sample[[#This Row],[Yp]]*b+Sample[[#This Row],[Zp]]*c_</f>
        <v>-0.95424250943932487</v>
      </c>
      <c r="AA455" s="8">
        <f>-IF(Sample[[#This Row],[Column2]]&gt;0,1,-1)*SQRT(Sample[[#This Row],[KPx''i]]^2+Sample[[#This Row],[KPx''j]]^2+Sample[[#This Row],[KPx''k]]^2)/Ksmag/Scale</f>
        <v>0.58435180974982659</v>
      </c>
      <c r="AB455" s="1">
        <f>SQRT(Sample[[#This Row],[Kpy''i]]^2+Sample[[#This Row],[KPy''j]]^2+Sample[[#This Row],[KPy''k]]^2)/KTmag/Scale</f>
        <v>1.0768378877125877</v>
      </c>
    </row>
    <row r="456" spans="1:28" hidden="1" x14ac:dyDescent="0.25">
      <c r="A456" s="5">
        <v>451</v>
      </c>
      <c r="B456" s="13" t="s">
        <v>43</v>
      </c>
      <c r="C456" s="5"/>
      <c r="D456" s="5"/>
      <c r="E456">
        <v>10</v>
      </c>
      <c r="F456">
        <v>8</v>
      </c>
      <c r="G456">
        <v>7</v>
      </c>
      <c r="H456" s="11">
        <f>Sample[[#This Row],[C]]/Sample[[#This Row],[D]]</f>
        <v>0.8</v>
      </c>
      <c r="I456" s="11">
        <f>Sample[[#This Row],[A]]/Sample[[#This Row],[C]]</f>
        <v>0.875</v>
      </c>
      <c r="J456" s="11">
        <f>Sample[[#This Row],[D]]/Sample[[#This Row],[A]]</f>
        <v>1.4285714285714286</v>
      </c>
      <c r="K456" s="11">
        <f>Sample[[#This Row],[A]]/Sample[[#This Row],[D]]</f>
        <v>0.7</v>
      </c>
      <c r="L456" s="11">
        <f>Sample[[#This Row],[D]]/Sample[[#This Row],[C]]</f>
        <v>1.25</v>
      </c>
      <c r="M456" s="11">
        <f>Sample[[#This Row],[C]]/Sample[[#This Row],[A]]</f>
        <v>1.1428571428571428</v>
      </c>
      <c r="N456">
        <f>IF(Sample[[#This Row],[Ap]]=0,10,LOG(Sample[[#This Row],[Ap]]))</f>
        <v>-9.6910013008056392E-2</v>
      </c>
      <c r="O456">
        <f>IF(Sample[[#This Row],[Ei]]=0,10,LOG(Sample[[#This Row],[Ei]]))</f>
        <v>-5.7991946977686754E-2</v>
      </c>
      <c r="P456">
        <f>IF(Sample[[#This Row],[Ii]]=0,10,LOG(Sample[[#This Row],[Ii]]))</f>
        <v>0.15490195998574319</v>
      </c>
      <c r="Q456">
        <f>Kx-Sample[[#This Row],[Xp]]</f>
        <v>9.6910013008056392E-2</v>
      </c>
      <c r="R456">
        <f>Ky-Sample[[#This Row],[Yp]]</f>
        <v>-0.94200805302231327</v>
      </c>
      <c r="S456">
        <f>Kz-Sample[[#This Row],[Zp]]</f>
        <v>0.84509804001425681</v>
      </c>
      <c r="T456">
        <f>Sample[[#This Row],[Kpy]]*KSc-Sample[[#This Row],[KPz]]*KSb</f>
        <v>9.6910013008056461E-2</v>
      </c>
      <c r="U456">
        <f>-1*(Sample[[#This Row],[KPx]]*KSc-Sample[[#This Row],[KPz]]*KSa)</f>
        <v>9.6910013008056392E-2</v>
      </c>
      <c r="V456">
        <f>(Sample[[#This Row],[KPx]]*$R$2-Sample[[#This Row],[Kpy]]*KSa)</f>
        <v>9.6910013008056392E-2</v>
      </c>
      <c r="W456">
        <f>Sample[[#This Row],[Kpy]]*KTc-Sample[[#This Row],[KPz]]*KTb</f>
        <v>1.7871060930365701</v>
      </c>
      <c r="X456">
        <f>-1*(Sample[[#This Row],[KPx]]*KTc-Sample[[#This Row],[KPz]]*KTa)</f>
        <v>1.7871060930365701</v>
      </c>
      <c r="Y456">
        <f>(Sample[[#This Row],[KPx]]*KTb-Sample[[#This Row],[Kpy]]*KTa)</f>
        <v>1.7871060930365701</v>
      </c>
      <c r="Z456">
        <f>-Sample[[#This Row],[Xp]]*a+Sample[[#This Row],[Yp]]*b+Sample[[#This Row],[Zp]]*c_</f>
        <v>0.19382002601611287</v>
      </c>
      <c r="AA456" s="8">
        <f>-IF(Sample[[#This Row],[Column2]]&gt;0,1,-1)*SQRT(Sample[[#This Row],[KPx''i]]^2+Sample[[#This Row],[KPx''j]]^2+Sample[[#This Row],[KPx''k]]^2)/Ksmag/Scale</f>
        <v>-0.11869004141810927</v>
      </c>
      <c r="AB456" s="1">
        <f>SQRT(Sample[[#This Row],[Kpy''i]]^2+Sample[[#This Row],[KPy''j]]^2+Sample[[#This Row],[KPy''k]]^2)/KTmag/Scale</f>
        <v>1.2636748370859558</v>
      </c>
    </row>
    <row r="457" spans="1:28" hidden="1" x14ac:dyDescent="0.25">
      <c r="A457" s="5">
        <v>452</v>
      </c>
      <c r="B457" s="13" t="s">
        <v>43</v>
      </c>
      <c r="C457" s="5"/>
      <c r="D457" s="5"/>
      <c r="E457">
        <v>4</v>
      </c>
      <c r="F457">
        <v>10</v>
      </c>
      <c r="G457">
        <v>1</v>
      </c>
      <c r="H457" s="11">
        <f>Sample[[#This Row],[C]]/Sample[[#This Row],[D]]</f>
        <v>2.5</v>
      </c>
      <c r="I457" s="11">
        <f>Sample[[#This Row],[A]]/Sample[[#This Row],[C]]</f>
        <v>0.1</v>
      </c>
      <c r="J457" s="11">
        <f>Sample[[#This Row],[D]]/Sample[[#This Row],[A]]</f>
        <v>4</v>
      </c>
      <c r="K457" s="11">
        <f>Sample[[#This Row],[A]]/Sample[[#This Row],[D]]</f>
        <v>0.25</v>
      </c>
      <c r="L457" s="11">
        <f>Sample[[#This Row],[D]]/Sample[[#This Row],[C]]</f>
        <v>0.4</v>
      </c>
      <c r="M457" s="11">
        <f>Sample[[#This Row],[C]]/Sample[[#This Row],[A]]</f>
        <v>10</v>
      </c>
      <c r="N457">
        <f>IF(Sample[[#This Row],[Ap]]=0,10,LOG(Sample[[#This Row],[Ap]]))</f>
        <v>0.3979400086720376</v>
      </c>
      <c r="O457">
        <f>IF(Sample[[#This Row],[Ei]]=0,10,LOG(Sample[[#This Row],[Ei]]))</f>
        <v>-1</v>
      </c>
      <c r="P457">
        <f>IF(Sample[[#This Row],[Ii]]=0,10,LOG(Sample[[#This Row],[Ii]]))</f>
        <v>0.6020599913279624</v>
      </c>
      <c r="Q457">
        <f>Kx-Sample[[#This Row],[Xp]]</f>
        <v>-0.3979400086720376</v>
      </c>
      <c r="R457">
        <f>Ky-Sample[[#This Row],[Yp]]</f>
        <v>0</v>
      </c>
      <c r="S457">
        <f>Kz-Sample[[#This Row],[Zp]]</f>
        <v>0.3979400086720376</v>
      </c>
      <c r="T457">
        <f>Sample[[#This Row],[Kpy]]*KSc-Sample[[#This Row],[KPz]]*KSb</f>
        <v>-0.3979400086720376</v>
      </c>
      <c r="U457">
        <f>-1*(Sample[[#This Row],[KPx]]*KSc-Sample[[#This Row],[KPz]]*KSa)</f>
        <v>-0.3979400086720376</v>
      </c>
      <c r="V457">
        <f>(Sample[[#This Row],[KPx]]*$R$2-Sample[[#This Row],[Kpy]]*KSa)</f>
        <v>-0.3979400086720376</v>
      </c>
      <c r="W457">
        <f>Sample[[#This Row],[Kpy]]*KTc-Sample[[#This Row],[KPz]]*KTb</f>
        <v>0.3979400086720376</v>
      </c>
      <c r="X457">
        <f>-1*(Sample[[#This Row],[KPx]]*KTc-Sample[[#This Row],[KPz]]*KTa)</f>
        <v>0.3979400086720376</v>
      </c>
      <c r="Y457">
        <f>(Sample[[#This Row],[KPx]]*KTb-Sample[[#This Row],[Kpy]]*KTa)</f>
        <v>0.3979400086720376</v>
      </c>
      <c r="Z457">
        <f>-Sample[[#This Row],[Xp]]*a+Sample[[#This Row],[Yp]]*b+Sample[[#This Row],[Zp]]*c_</f>
        <v>-0.79588001734407521</v>
      </c>
      <c r="AA457" s="8">
        <f>-IF(Sample[[#This Row],[Column2]]&gt;0,1,-1)*SQRT(Sample[[#This Row],[KPx''i]]^2+Sample[[#This Row],[KPx''j]]^2+Sample[[#This Row],[KPx''k]]^2)/Ksmag/Scale</f>
        <v>0.48737498474260249</v>
      </c>
      <c r="AB457" s="1">
        <f>SQRT(Sample[[#This Row],[Kpy''i]]^2+Sample[[#This Row],[KPy''j]]^2+Sample[[#This Row],[KPy''k]]^2)/KTmag/Scale</f>
        <v>0.28138607863743137</v>
      </c>
    </row>
    <row r="458" spans="1:28" hidden="1" x14ac:dyDescent="0.25">
      <c r="A458" s="5">
        <v>453</v>
      </c>
      <c r="B458" s="13" t="s">
        <v>43</v>
      </c>
      <c r="C458" s="5"/>
      <c r="D458" s="5"/>
      <c r="E458">
        <v>7</v>
      </c>
      <c r="F458">
        <v>2</v>
      </c>
      <c r="G458">
        <v>1</v>
      </c>
      <c r="H458" s="11">
        <f>Sample[[#This Row],[C]]/Sample[[#This Row],[D]]</f>
        <v>0.2857142857142857</v>
      </c>
      <c r="I458" s="11">
        <f>Sample[[#This Row],[A]]/Sample[[#This Row],[C]]</f>
        <v>0.5</v>
      </c>
      <c r="J458" s="11">
        <f>Sample[[#This Row],[D]]/Sample[[#This Row],[A]]</f>
        <v>7</v>
      </c>
      <c r="K458" s="11">
        <f>Sample[[#This Row],[A]]/Sample[[#This Row],[D]]</f>
        <v>0.14285714285714285</v>
      </c>
      <c r="L458" s="11">
        <f>Sample[[#This Row],[D]]/Sample[[#This Row],[C]]</f>
        <v>3.5</v>
      </c>
      <c r="M458" s="11">
        <f>Sample[[#This Row],[C]]/Sample[[#This Row],[A]]</f>
        <v>2</v>
      </c>
      <c r="N458">
        <f>IF(Sample[[#This Row],[Ap]]=0,10,LOG(Sample[[#This Row],[Ap]]))</f>
        <v>-0.54406804435027567</v>
      </c>
      <c r="O458">
        <f>IF(Sample[[#This Row],[Ei]]=0,10,LOG(Sample[[#This Row],[Ei]]))</f>
        <v>-0.3010299956639812</v>
      </c>
      <c r="P458">
        <f>IF(Sample[[#This Row],[Ii]]=0,10,LOG(Sample[[#This Row],[Ii]]))</f>
        <v>0.84509804001425681</v>
      </c>
      <c r="Q458">
        <f>Kx-Sample[[#This Row],[Xp]]</f>
        <v>0.54406804435027567</v>
      </c>
      <c r="R458">
        <f>Ky-Sample[[#This Row],[Yp]]</f>
        <v>-0.69897000433601875</v>
      </c>
      <c r="S458">
        <f>Kz-Sample[[#This Row],[Zp]]</f>
        <v>0.15490195998574319</v>
      </c>
      <c r="T458">
        <f>Sample[[#This Row],[Kpy]]*KSc-Sample[[#This Row],[KPz]]*KSb</f>
        <v>0.54406804435027556</v>
      </c>
      <c r="U458">
        <f>-1*(Sample[[#This Row],[KPx]]*KSc-Sample[[#This Row],[KPz]]*KSa)</f>
        <v>0.54406804435027567</v>
      </c>
      <c r="V458">
        <f>(Sample[[#This Row],[KPx]]*$R$2-Sample[[#This Row],[Kpy]]*KSa)</f>
        <v>0.54406804435027567</v>
      </c>
      <c r="W458">
        <f>Sample[[#This Row],[Kpy]]*KTc-Sample[[#This Row],[KPz]]*KTb</f>
        <v>0.85387196432176193</v>
      </c>
      <c r="X458">
        <f>-1*(Sample[[#This Row],[KPx]]*KTc-Sample[[#This Row],[KPz]]*KTa)</f>
        <v>0.85387196432176204</v>
      </c>
      <c r="Y458">
        <f>(Sample[[#This Row],[KPx]]*KTb-Sample[[#This Row],[Kpy]]*KTa)</f>
        <v>0.85387196432176182</v>
      </c>
      <c r="Z458">
        <f>-Sample[[#This Row],[Xp]]*a+Sample[[#This Row],[Yp]]*b+Sample[[#This Row],[Zp]]*c_</f>
        <v>1.0881360887005513</v>
      </c>
      <c r="AA458" s="8">
        <f>-IF(Sample[[#This Row],[Column2]]&gt;0,1,-1)*SQRT(Sample[[#This Row],[KPx''i]]^2+Sample[[#This Row],[KPx''j]]^2+Sample[[#This Row],[KPx''k]]^2)/Ksmag/Scale</f>
        <v>-0.66634454700605172</v>
      </c>
      <c r="AB458" s="1">
        <f>SQRT(Sample[[#This Row],[Kpy''i]]^2+Sample[[#This Row],[KPy''j]]^2+Sample[[#This Row],[KPy''k]]^2)/KTmag/Scale</f>
        <v>0.60377865623699567</v>
      </c>
    </row>
    <row r="459" spans="1:28" hidden="1" x14ac:dyDescent="0.25">
      <c r="A459" s="5">
        <v>454</v>
      </c>
      <c r="B459" s="13" t="s">
        <v>43</v>
      </c>
      <c r="C459" s="5"/>
      <c r="D459" s="5"/>
      <c r="E459">
        <v>9</v>
      </c>
      <c r="F459">
        <v>8</v>
      </c>
      <c r="G459">
        <v>8</v>
      </c>
      <c r="H459" s="11">
        <f>Sample[[#This Row],[C]]/Sample[[#This Row],[D]]</f>
        <v>0.88888888888888884</v>
      </c>
      <c r="I459" s="11">
        <f>Sample[[#This Row],[A]]/Sample[[#This Row],[C]]</f>
        <v>1</v>
      </c>
      <c r="J459" s="11">
        <f>Sample[[#This Row],[D]]/Sample[[#This Row],[A]]</f>
        <v>1.125</v>
      </c>
      <c r="K459" s="11">
        <f>Sample[[#This Row],[A]]/Sample[[#This Row],[D]]</f>
        <v>0.88888888888888884</v>
      </c>
      <c r="L459" s="11">
        <f>Sample[[#This Row],[D]]/Sample[[#This Row],[C]]</f>
        <v>1.125</v>
      </c>
      <c r="M459" s="11">
        <f>Sample[[#This Row],[C]]/Sample[[#This Row],[A]]</f>
        <v>1</v>
      </c>
      <c r="N459">
        <f>IF(Sample[[#This Row],[Ap]]=0,10,LOG(Sample[[#This Row],[Ap]]))</f>
        <v>-5.1152522447381311E-2</v>
      </c>
      <c r="O459">
        <f>IF(Sample[[#This Row],[Ei]]=0,10,LOG(Sample[[#This Row],[Ei]]))</f>
        <v>0</v>
      </c>
      <c r="P459">
        <f>IF(Sample[[#This Row],[Ii]]=0,10,LOG(Sample[[#This Row],[Ii]]))</f>
        <v>5.1152522447381291E-2</v>
      </c>
      <c r="Q459">
        <f>Kx-Sample[[#This Row],[Xp]]</f>
        <v>5.1152522447381311E-2</v>
      </c>
      <c r="R459">
        <f>Ky-Sample[[#This Row],[Yp]]</f>
        <v>-1</v>
      </c>
      <c r="S459">
        <f>Kz-Sample[[#This Row],[Zp]]</f>
        <v>0.94884747755261867</v>
      </c>
      <c r="T459">
        <f>Sample[[#This Row],[Kpy]]*KSc-Sample[[#This Row],[KPz]]*KSb</f>
        <v>5.1152522447381332E-2</v>
      </c>
      <c r="U459">
        <f>-1*(Sample[[#This Row],[KPx]]*KSc-Sample[[#This Row],[KPz]]*KSa)</f>
        <v>5.1152522447381311E-2</v>
      </c>
      <c r="V459">
        <f>(Sample[[#This Row],[KPx]]*$R$2-Sample[[#This Row],[Kpy]]*KSa)</f>
        <v>5.1152522447381311E-2</v>
      </c>
      <c r="W459">
        <f>Sample[[#This Row],[Kpy]]*KTc-Sample[[#This Row],[KPz]]*KTb</f>
        <v>1.9488474775526186</v>
      </c>
      <c r="X459">
        <f>-1*(Sample[[#This Row],[KPx]]*KTc-Sample[[#This Row],[KPz]]*KTa)</f>
        <v>1.9488474775526186</v>
      </c>
      <c r="Y459">
        <f>(Sample[[#This Row],[KPx]]*KTb-Sample[[#This Row],[Kpy]]*KTa)</f>
        <v>1.9488474775526188</v>
      </c>
      <c r="Z459">
        <f>-Sample[[#This Row],[Xp]]*a+Sample[[#This Row],[Yp]]*b+Sample[[#This Row],[Zp]]*c_</f>
        <v>0.10230504489476258</v>
      </c>
      <c r="AA459" s="8">
        <f>-IF(Sample[[#This Row],[Column2]]&gt;0,1,-1)*SQRT(Sample[[#This Row],[KPx''i]]^2+Sample[[#This Row],[KPx''j]]^2+Sample[[#This Row],[KPx''k]]^2)/Ksmag/Scale</f>
        <v>-6.2648789526173393E-2</v>
      </c>
      <c r="AB459" s="1">
        <f>SQRT(Sample[[#This Row],[Kpy''i]]^2+Sample[[#This Row],[KPy''j]]^2+Sample[[#This Row],[KPy''k]]^2)/KTmag/Scale</f>
        <v>1.3780432668757547</v>
      </c>
    </row>
    <row r="460" spans="1:28" hidden="1" x14ac:dyDescent="0.25">
      <c r="A460" s="5">
        <v>455</v>
      </c>
      <c r="B460" s="13" t="s">
        <v>43</v>
      </c>
      <c r="C460" s="5"/>
      <c r="D460" s="5"/>
      <c r="E460">
        <v>2</v>
      </c>
      <c r="F460">
        <v>10</v>
      </c>
      <c r="G460">
        <v>4</v>
      </c>
      <c r="H460" s="11">
        <f>Sample[[#This Row],[C]]/Sample[[#This Row],[D]]</f>
        <v>5</v>
      </c>
      <c r="I460" s="11">
        <f>Sample[[#This Row],[A]]/Sample[[#This Row],[C]]</f>
        <v>0.4</v>
      </c>
      <c r="J460" s="11">
        <f>Sample[[#This Row],[D]]/Sample[[#This Row],[A]]</f>
        <v>0.5</v>
      </c>
      <c r="K460" s="11">
        <f>Sample[[#This Row],[A]]/Sample[[#This Row],[D]]</f>
        <v>2</v>
      </c>
      <c r="L460" s="11">
        <f>Sample[[#This Row],[D]]/Sample[[#This Row],[C]]</f>
        <v>0.2</v>
      </c>
      <c r="M460" s="11">
        <f>Sample[[#This Row],[C]]/Sample[[#This Row],[A]]</f>
        <v>2.5</v>
      </c>
      <c r="N460">
        <f>IF(Sample[[#This Row],[Ap]]=0,10,LOG(Sample[[#This Row],[Ap]]))</f>
        <v>0.69897000433601886</v>
      </c>
      <c r="O460">
        <f>IF(Sample[[#This Row],[Ei]]=0,10,LOG(Sample[[#This Row],[Ei]]))</f>
        <v>-0.3979400086720376</v>
      </c>
      <c r="P460">
        <f>IF(Sample[[#This Row],[Ii]]=0,10,LOG(Sample[[#This Row],[Ii]]))</f>
        <v>-0.3010299956639812</v>
      </c>
      <c r="Q460">
        <f>Kx-Sample[[#This Row],[Xp]]</f>
        <v>-0.69897000433601886</v>
      </c>
      <c r="R460">
        <f>Ky-Sample[[#This Row],[Yp]]</f>
        <v>-0.6020599913279624</v>
      </c>
      <c r="S460">
        <f>Kz-Sample[[#This Row],[Zp]]</f>
        <v>1.3010299956639813</v>
      </c>
      <c r="T460">
        <f>Sample[[#This Row],[Kpy]]*KSc-Sample[[#This Row],[KPz]]*KSb</f>
        <v>-0.69897000433601886</v>
      </c>
      <c r="U460">
        <f>-1*(Sample[[#This Row],[KPx]]*KSc-Sample[[#This Row],[KPz]]*KSa)</f>
        <v>-0.69897000433601886</v>
      </c>
      <c r="V460">
        <f>(Sample[[#This Row],[KPx]]*$R$2-Sample[[#This Row],[Kpy]]*KSa)</f>
        <v>-0.69897000433601886</v>
      </c>
      <c r="W460">
        <f>Sample[[#This Row],[Kpy]]*KTc-Sample[[#This Row],[KPz]]*KTb</f>
        <v>1.9030899869919438</v>
      </c>
      <c r="X460">
        <f>-1*(Sample[[#This Row],[KPx]]*KTc-Sample[[#This Row],[KPz]]*KTa)</f>
        <v>1.9030899869919438</v>
      </c>
      <c r="Y460">
        <f>(Sample[[#This Row],[KPx]]*KTb-Sample[[#This Row],[Kpy]]*KTa)</f>
        <v>1.9030899869919438</v>
      </c>
      <c r="Z460">
        <f>-Sample[[#This Row],[Xp]]*a+Sample[[#This Row],[Yp]]*b+Sample[[#This Row],[Zp]]*c_</f>
        <v>-1.3979400086720375</v>
      </c>
      <c r="AA460" s="8">
        <f>-IF(Sample[[#This Row],[Column2]]&gt;0,1,-1)*SQRT(Sample[[#This Row],[KPx''i]]^2+Sample[[#This Row],[KPx''j]]^2+Sample[[#This Row],[KPx''k]]^2)/Ksmag/Scale</f>
        <v>0.85605992806709585</v>
      </c>
      <c r="AB460" s="1">
        <f>SQRT(Sample[[#This Row],[Kpy''i]]^2+Sample[[#This Row],[KPy''j]]^2+Sample[[#This Row],[KPy''k]]^2)/KTmag/Scale</f>
        <v>1.3456878350102222</v>
      </c>
    </row>
    <row r="461" spans="1:28" hidden="1" x14ac:dyDescent="0.25">
      <c r="A461" s="5">
        <v>456</v>
      </c>
      <c r="B461" s="13" t="s">
        <v>43</v>
      </c>
      <c r="C461" s="5"/>
      <c r="D461" s="5"/>
      <c r="E461">
        <v>8</v>
      </c>
      <c r="F461">
        <v>1</v>
      </c>
      <c r="G461">
        <v>4</v>
      </c>
      <c r="H461" s="11">
        <f>Sample[[#This Row],[C]]/Sample[[#This Row],[D]]</f>
        <v>0.125</v>
      </c>
      <c r="I461" s="11">
        <f>Sample[[#This Row],[A]]/Sample[[#This Row],[C]]</f>
        <v>4</v>
      </c>
      <c r="J461" s="11">
        <f>Sample[[#This Row],[D]]/Sample[[#This Row],[A]]</f>
        <v>2</v>
      </c>
      <c r="K461" s="11">
        <f>Sample[[#This Row],[A]]/Sample[[#This Row],[D]]</f>
        <v>0.5</v>
      </c>
      <c r="L461" s="11">
        <f>Sample[[#This Row],[D]]/Sample[[#This Row],[C]]</f>
        <v>8</v>
      </c>
      <c r="M461" s="11">
        <f>Sample[[#This Row],[C]]/Sample[[#This Row],[A]]</f>
        <v>0.25</v>
      </c>
      <c r="N461">
        <f>IF(Sample[[#This Row],[Ap]]=0,10,LOG(Sample[[#This Row],[Ap]]))</f>
        <v>-0.90308998699194354</v>
      </c>
      <c r="O461">
        <f>IF(Sample[[#This Row],[Ei]]=0,10,LOG(Sample[[#This Row],[Ei]]))</f>
        <v>0.6020599913279624</v>
      </c>
      <c r="P461">
        <f>IF(Sample[[#This Row],[Ii]]=0,10,LOG(Sample[[#This Row],[Ii]]))</f>
        <v>0.3010299956639812</v>
      </c>
      <c r="Q461">
        <f>Kx-Sample[[#This Row],[Xp]]</f>
        <v>0.90308998699194354</v>
      </c>
      <c r="R461">
        <f>Ky-Sample[[#This Row],[Yp]]</f>
        <v>-1.6020599913279625</v>
      </c>
      <c r="S461">
        <f>Kz-Sample[[#This Row],[Zp]]</f>
        <v>0.69897000433601875</v>
      </c>
      <c r="T461">
        <f>Sample[[#This Row],[Kpy]]*KSc-Sample[[#This Row],[KPz]]*KSb</f>
        <v>0.90308998699194376</v>
      </c>
      <c r="U461">
        <f>-1*(Sample[[#This Row],[KPx]]*KSc-Sample[[#This Row],[KPz]]*KSa)</f>
        <v>0.90308998699194354</v>
      </c>
      <c r="V461">
        <f>(Sample[[#This Row],[KPx]]*$R$2-Sample[[#This Row],[Kpy]]*KSa)</f>
        <v>0.90308998699194354</v>
      </c>
      <c r="W461">
        <f>Sample[[#This Row],[Kpy]]*KTc-Sample[[#This Row],[KPz]]*KTb</f>
        <v>2.3010299956639813</v>
      </c>
      <c r="X461">
        <f>-1*(Sample[[#This Row],[KPx]]*KTc-Sample[[#This Row],[KPz]]*KTa)</f>
        <v>2.3010299956639813</v>
      </c>
      <c r="Y461">
        <f>(Sample[[#This Row],[KPx]]*KTb-Sample[[#This Row],[Kpy]]*KTa)</f>
        <v>2.3010299956639813</v>
      </c>
      <c r="Z461">
        <f>-Sample[[#This Row],[Xp]]*a+Sample[[#This Row],[Yp]]*b+Sample[[#This Row],[Zp]]*c_</f>
        <v>1.8061799739838871</v>
      </c>
      <c r="AA461" s="8">
        <f>-IF(Sample[[#This Row],[Column2]]&gt;0,1,-1)*SQRT(Sample[[#This Row],[KPx''i]]^2+Sample[[#This Row],[KPx''j]]^2+Sample[[#This Row],[KPx''k]]^2)/Ksmag/Scale</f>
        <v>-1.1060548299734798</v>
      </c>
      <c r="AB461" s="1">
        <f>SQRT(Sample[[#This Row],[Kpy''i]]^2+Sample[[#This Row],[KPy''j]]^2+Sample[[#This Row],[KPy''k]]^2)/KTmag/Scale</f>
        <v>1.6270739136476533</v>
      </c>
    </row>
    <row r="462" spans="1:28" hidden="1" x14ac:dyDescent="0.25">
      <c r="A462" s="5">
        <v>457</v>
      </c>
      <c r="B462" s="13" t="s">
        <v>43</v>
      </c>
      <c r="C462" s="5"/>
      <c r="D462" s="5"/>
      <c r="E462">
        <v>4</v>
      </c>
      <c r="F462">
        <v>8</v>
      </c>
      <c r="G462">
        <v>2</v>
      </c>
      <c r="H462" s="11">
        <f>Sample[[#This Row],[C]]/Sample[[#This Row],[D]]</f>
        <v>2</v>
      </c>
      <c r="I462" s="11">
        <f>Sample[[#This Row],[A]]/Sample[[#This Row],[C]]</f>
        <v>0.25</v>
      </c>
      <c r="J462" s="11">
        <f>Sample[[#This Row],[D]]/Sample[[#This Row],[A]]</f>
        <v>2</v>
      </c>
      <c r="K462" s="11">
        <f>Sample[[#This Row],[A]]/Sample[[#This Row],[D]]</f>
        <v>0.5</v>
      </c>
      <c r="L462" s="11">
        <f>Sample[[#This Row],[D]]/Sample[[#This Row],[C]]</f>
        <v>0.5</v>
      </c>
      <c r="M462" s="11">
        <f>Sample[[#This Row],[C]]/Sample[[#This Row],[A]]</f>
        <v>4</v>
      </c>
      <c r="N462">
        <f>IF(Sample[[#This Row],[Ap]]=0,10,LOG(Sample[[#This Row],[Ap]]))</f>
        <v>0.3010299956639812</v>
      </c>
      <c r="O462">
        <f>IF(Sample[[#This Row],[Ei]]=0,10,LOG(Sample[[#This Row],[Ei]]))</f>
        <v>-0.6020599913279624</v>
      </c>
      <c r="P462">
        <f>IF(Sample[[#This Row],[Ii]]=0,10,LOG(Sample[[#This Row],[Ii]]))</f>
        <v>0.3010299956639812</v>
      </c>
      <c r="Q462">
        <f>Kx-Sample[[#This Row],[Xp]]</f>
        <v>-0.3010299956639812</v>
      </c>
      <c r="R462">
        <f>Ky-Sample[[#This Row],[Yp]]</f>
        <v>-0.3979400086720376</v>
      </c>
      <c r="S462">
        <f>Kz-Sample[[#This Row],[Zp]]</f>
        <v>0.69897000433601875</v>
      </c>
      <c r="T462">
        <f>Sample[[#This Row],[Kpy]]*KSc-Sample[[#This Row],[KPz]]*KSb</f>
        <v>-0.30102999566398114</v>
      </c>
      <c r="U462">
        <f>-1*(Sample[[#This Row],[KPx]]*KSc-Sample[[#This Row],[KPz]]*KSa)</f>
        <v>-0.3010299956639812</v>
      </c>
      <c r="V462">
        <f>(Sample[[#This Row],[KPx]]*$R$2-Sample[[#This Row],[Kpy]]*KSa)</f>
        <v>-0.3010299956639812</v>
      </c>
      <c r="W462">
        <f>Sample[[#This Row],[Kpy]]*KTc-Sample[[#This Row],[KPz]]*KTb</f>
        <v>1.0969100130080562</v>
      </c>
      <c r="X462">
        <f>-1*(Sample[[#This Row],[KPx]]*KTc-Sample[[#This Row],[KPz]]*KTa)</f>
        <v>1.0969100130080562</v>
      </c>
      <c r="Y462">
        <f>(Sample[[#This Row],[KPx]]*KTb-Sample[[#This Row],[Kpy]]*KTa)</f>
        <v>1.0969100130080565</v>
      </c>
      <c r="Z462">
        <f>-Sample[[#This Row],[Xp]]*a+Sample[[#This Row],[Yp]]*b+Sample[[#This Row],[Zp]]*c_</f>
        <v>-0.6020599913279624</v>
      </c>
      <c r="AA462" s="8">
        <f>-IF(Sample[[#This Row],[Column2]]&gt;0,1,-1)*SQRT(Sample[[#This Row],[KPx''i]]^2+Sample[[#This Row],[KPx''j]]^2+Sample[[#This Row],[KPx''k]]^2)/Ksmag/Scale</f>
        <v>0.36868494332449325</v>
      </c>
      <c r="AB462" s="1">
        <f>SQRT(Sample[[#This Row],[Kpy''i]]^2+Sample[[#This Row],[KPy''j]]^2+Sample[[#This Row],[KPy''k]]^2)/KTmag/Scale</f>
        <v>0.77563250854942078</v>
      </c>
    </row>
    <row r="463" spans="1:28" hidden="1" x14ac:dyDescent="0.25">
      <c r="A463" s="5">
        <v>458</v>
      </c>
      <c r="B463" s="13" t="s">
        <v>43</v>
      </c>
      <c r="C463" s="5"/>
      <c r="D463" s="5"/>
      <c r="E463">
        <v>10</v>
      </c>
      <c r="F463">
        <v>8</v>
      </c>
      <c r="G463">
        <v>9</v>
      </c>
      <c r="H463" s="11">
        <f>Sample[[#This Row],[C]]/Sample[[#This Row],[D]]</f>
        <v>0.8</v>
      </c>
      <c r="I463" s="11">
        <f>Sample[[#This Row],[A]]/Sample[[#This Row],[C]]</f>
        <v>1.125</v>
      </c>
      <c r="J463" s="11">
        <f>Sample[[#This Row],[D]]/Sample[[#This Row],[A]]</f>
        <v>1.1111111111111112</v>
      </c>
      <c r="K463" s="11">
        <f>Sample[[#This Row],[A]]/Sample[[#This Row],[D]]</f>
        <v>0.9</v>
      </c>
      <c r="L463" s="11">
        <f>Sample[[#This Row],[D]]/Sample[[#This Row],[C]]</f>
        <v>1.25</v>
      </c>
      <c r="M463" s="11">
        <f>Sample[[#This Row],[C]]/Sample[[#This Row],[A]]</f>
        <v>0.88888888888888884</v>
      </c>
      <c r="N463">
        <f>IF(Sample[[#This Row],[Ap]]=0,10,LOG(Sample[[#This Row],[Ap]]))</f>
        <v>-9.6910013008056392E-2</v>
      </c>
      <c r="O463">
        <f>IF(Sample[[#This Row],[Ei]]=0,10,LOG(Sample[[#This Row],[Ei]]))</f>
        <v>5.1152522447381291E-2</v>
      </c>
      <c r="P463">
        <f>IF(Sample[[#This Row],[Ii]]=0,10,LOG(Sample[[#This Row],[Ii]]))</f>
        <v>4.5757490560675143E-2</v>
      </c>
      <c r="Q463">
        <f>Kx-Sample[[#This Row],[Xp]]</f>
        <v>9.6910013008056392E-2</v>
      </c>
      <c r="R463">
        <f>Ky-Sample[[#This Row],[Yp]]</f>
        <v>-1.0511525224473812</v>
      </c>
      <c r="S463">
        <f>Kz-Sample[[#This Row],[Zp]]</f>
        <v>0.95424250943932487</v>
      </c>
      <c r="T463">
        <f>Sample[[#This Row],[Kpy]]*KSc-Sample[[#This Row],[KPz]]*KSb</f>
        <v>9.691001300805635E-2</v>
      </c>
      <c r="U463">
        <f>-1*(Sample[[#This Row],[KPx]]*KSc-Sample[[#This Row],[KPz]]*KSa)</f>
        <v>9.6910013008056392E-2</v>
      </c>
      <c r="V463">
        <f>(Sample[[#This Row],[KPx]]*$R$2-Sample[[#This Row],[Kpy]]*KSa)</f>
        <v>9.6910013008056392E-2</v>
      </c>
      <c r="W463">
        <f>Sample[[#This Row],[Kpy]]*KTc-Sample[[#This Row],[KPz]]*KTb</f>
        <v>2.0053950318867062</v>
      </c>
      <c r="X463">
        <f>-1*(Sample[[#This Row],[KPx]]*KTc-Sample[[#This Row],[KPz]]*KTa)</f>
        <v>2.0053950318867062</v>
      </c>
      <c r="Y463">
        <f>(Sample[[#This Row],[KPx]]*KTb-Sample[[#This Row],[Kpy]]*KTa)</f>
        <v>2.0053950318867062</v>
      </c>
      <c r="Z463">
        <f>-Sample[[#This Row],[Xp]]*a+Sample[[#This Row],[Yp]]*b+Sample[[#This Row],[Zp]]*c_</f>
        <v>0.19382002601611287</v>
      </c>
      <c r="AA463" s="8">
        <f>-IF(Sample[[#This Row],[Column2]]&gt;0,1,-1)*SQRT(Sample[[#This Row],[KPx''i]]^2+Sample[[#This Row],[KPx''j]]^2+Sample[[#This Row],[KPx''k]]^2)/Ksmag/Scale</f>
        <v>-0.11869004141810924</v>
      </c>
      <c r="AB463" s="1">
        <f>SQRT(Sample[[#This Row],[Kpy''i]]^2+Sample[[#This Row],[KPy''j]]^2+Sample[[#This Row],[KPy''k]]^2)/KTmag/Scale</f>
        <v>1.418028426004903</v>
      </c>
    </row>
    <row r="464" spans="1:28" hidden="1" x14ac:dyDescent="0.25">
      <c r="A464" s="5">
        <v>459</v>
      </c>
      <c r="B464" s="13" t="s">
        <v>43</v>
      </c>
      <c r="C464" s="5"/>
      <c r="D464" s="5"/>
      <c r="E464">
        <v>5</v>
      </c>
      <c r="F464">
        <v>10</v>
      </c>
      <c r="G464">
        <v>3</v>
      </c>
      <c r="H464" s="11">
        <f>Sample[[#This Row],[C]]/Sample[[#This Row],[D]]</f>
        <v>2</v>
      </c>
      <c r="I464" s="11">
        <f>Sample[[#This Row],[A]]/Sample[[#This Row],[C]]</f>
        <v>0.3</v>
      </c>
      <c r="J464" s="11">
        <f>Sample[[#This Row],[D]]/Sample[[#This Row],[A]]</f>
        <v>1.6666666666666667</v>
      </c>
      <c r="K464" s="11">
        <f>Sample[[#This Row],[A]]/Sample[[#This Row],[D]]</f>
        <v>0.6</v>
      </c>
      <c r="L464" s="11">
        <f>Sample[[#This Row],[D]]/Sample[[#This Row],[C]]</f>
        <v>0.5</v>
      </c>
      <c r="M464" s="11">
        <f>Sample[[#This Row],[C]]/Sample[[#This Row],[A]]</f>
        <v>3.3333333333333335</v>
      </c>
      <c r="N464">
        <f>IF(Sample[[#This Row],[Ap]]=0,10,LOG(Sample[[#This Row],[Ap]]))</f>
        <v>0.3010299956639812</v>
      </c>
      <c r="O464">
        <f>IF(Sample[[#This Row],[Ei]]=0,10,LOG(Sample[[#This Row],[Ei]]))</f>
        <v>-0.52287874528033762</v>
      </c>
      <c r="P464">
        <f>IF(Sample[[#This Row],[Ii]]=0,10,LOG(Sample[[#This Row],[Ii]]))</f>
        <v>0.22184874961635639</v>
      </c>
      <c r="Q464">
        <f>Kx-Sample[[#This Row],[Xp]]</f>
        <v>-0.3010299956639812</v>
      </c>
      <c r="R464">
        <f>Ky-Sample[[#This Row],[Yp]]</f>
        <v>-0.47712125471966238</v>
      </c>
      <c r="S464">
        <f>Kz-Sample[[#This Row],[Zp]]</f>
        <v>0.77815125038364363</v>
      </c>
      <c r="T464">
        <f>Sample[[#This Row],[Kpy]]*KSc-Sample[[#This Row],[KPz]]*KSb</f>
        <v>-0.30102999566398125</v>
      </c>
      <c r="U464">
        <f>-1*(Sample[[#This Row],[KPx]]*KSc-Sample[[#This Row],[KPz]]*KSa)</f>
        <v>-0.3010299956639812</v>
      </c>
      <c r="V464">
        <f>(Sample[[#This Row],[KPx]]*$R$2-Sample[[#This Row],[Kpy]]*KSa)</f>
        <v>-0.3010299956639812</v>
      </c>
      <c r="W464">
        <f>Sample[[#This Row],[Kpy]]*KTc-Sample[[#This Row],[KPz]]*KTb</f>
        <v>1.255272505103306</v>
      </c>
      <c r="X464">
        <f>-1*(Sample[[#This Row],[KPx]]*KTc-Sample[[#This Row],[KPz]]*KTa)</f>
        <v>1.255272505103306</v>
      </c>
      <c r="Y464">
        <f>(Sample[[#This Row],[KPx]]*KTb-Sample[[#This Row],[Kpy]]*KTa)</f>
        <v>1.255272505103306</v>
      </c>
      <c r="Z464">
        <f>-Sample[[#This Row],[Xp]]*a+Sample[[#This Row],[Yp]]*b+Sample[[#This Row],[Zp]]*c_</f>
        <v>-0.60205999132796251</v>
      </c>
      <c r="AA464" s="8">
        <f>-IF(Sample[[#This Row],[Column2]]&gt;0,1,-1)*SQRT(Sample[[#This Row],[KPx''i]]^2+Sample[[#This Row],[KPx''j]]^2+Sample[[#This Row],[KPx''k]]^2)/Ksmag/Scale</f>
        <v>0.36868494332449331</v>
      </c>
      <c r="AB464" s="1">
        <f>SQRT(Sample[[#This Row],[Kpy''i]]^2+Sample[[#This Row],[KPy''j]]^2+Sample[[#This Row],[KPy''k]]^2)/KTmag/Scale</f>
        <v>0.88761170059557293</v>
      </c>
    </row>
    <row r="465" spans="1:28" hidden="1" x14ac:dyDescent="0.25">
      <c r="A465" s="5">
        <v>460</v>
      </c>
      <c r="B465" s="13" t="s">
        <v>43</v>
      </c>
      <c r="C465" s="5"/>
      <c r="D465" s="5"/>
      <c r="E465">
        <v>10</v>
      </c>
      <c r="F465">
        <v>9</v>
      </c>
      <c r="G465">
        <v>7</v>
      </c>
      <c r="H465" s="11">
        <f>Sample[[#This Row],[C]]/Sample[[#This Row],[D]]</f>
        <v>0.9</v>
      </c>
      <c r="I465" s="11">
        <f>Sample[[#This Row],[A]]/Sample[[#This Row],[C]]</f>
        <v>0.77777777777777779</v>
      </c>
      <c r="J465" s="11">
        <f>Sample[[#This Row],[D]]/Sample[[#This Row],[A]]</f>
        <v>1.4285714285714286</v>
      </c>
      <c r="K465" s="11">
        <f>Sample[[#This Row],[A]]/Sample[[#This Row],[D]]</f>
        <v>0.7</v>
      </c>
      <c r="L465" s="11">
        <f>Sample[[#This Row],[D]]/Sample[[#This Row],[C]]</f>
        <v>1.1111111111111112</v>
      </c>
      <c r="M465" s="11">
        <f>Sample[[#This Row],[C]]/Sample[[#This Row],[A]]</f>
        <v>1.2857142857142858</v>
      </c>
      <c r="N465">
        <f>IF(Sample[[#This Row],[Ap]]=0,10,LOG(Sample[[#This Row],[Ap]]))</f>
        <v>-4.5757490560675115E-2</v>
      </c>
      <c r="O465">
        <f>IF(Sample[[#This Row],[Ei]]=0,10,LOG(Sample[[#This Row],[Ei]]))</f>
        <v>-0.10914446942506803</v>
      </c>
      <c r="P465">
        <f>IF(Sample[[#This Row],[Ii]]=0,10,LOG(Sample[[#This Row],[Ii]]))</f>
        <v>0.15490195998574319</v>
      </c>
      <c r="Q465">
        <f>Kx-Sample[[#This Row],[Xp]]</f>
        <v>4.5757490560675115E-2</v>
      </c>
      <c r="R465">
        <f>Ky-Sample[[#This Row],[Yp]]</f>
        <v>-0.89085553057493194</v>
      </c>
      <c r="S465">
        <f>Kz-Sample[[#This Row],[Zp]]</f>
        <v>0.84509804001425681</v>
      </c>
      <c r="T465">
        <f>Sample[[#This Row],[Kpy]]*KSc-Sample[[#This Row],[KPz]]*KSb</f>
        <v>4.5757490560675129E-2</v>
      </c>
      <c r="U465">
        <f>-1*(Sample[[#This Row],[KPx]]*KSc-Sample[[#This Row],[KPz]]*KSa)</f>
        <v>4.5757490560675115E-2</v>
      </c>
      <c r="V465">
        <f>(Sample[[#This Row],[KPx]]*$R$2-Sample[[#This Row],[Kpy]]*KSa)</f>
        <v>4.5757490560675115E-2</v>
      </c>
      <c r="W465">
        <f>Sample[[#This Row],[Kpy]]*KTc-Sample[[#This Row],[KPz]]*KTb</f>
        <v>1.7359535705891886</v>
      </c>
      <c r="X465">
        <f>-1*(Sample[[#This Row],[KPx]]*KTc-Sample[[#This Row],[KPz]]*KTa)</f>
        <v>1.7359535705891886</v>
      </c>
      <c r="Y465">
        <f>(Sample[[#This Row],[KPx]]*KTb-Sample[[#This Row],[Kpy]]*KTa)</f>
        <v>1.7359535705891889</v>
      </c>
      <c r="Z465">
        <f>-Sample[[#This Row],[Xp]]*a+Sample[[#This Row],[Yp]]*b+Sample[[#This Row],[Zp]]*c_</f>
        <v>9.1514981121350314E-2</v>
      </c>
      <c r="AA465" s="8">
        <f>-IF(Sample[[#This Row],[Column2]]&gt;0,1,-1)*SQRT(Sample[[#This Row],[KPx''i]]^2+Sample[[#This Row],[KPx''j]]^2+Sample[[#This Row],[KPx''k]]^2)/Ksmag/Scale</f>
        <v>-5.6041251891935893E-2</v>
      </c>
      <c r="AB465" s="1">
        <f>SQRT(Sample[[#This Row],[Kpy''i]]^2+Sample[[#This Row],[KPy''j]]^2+Sample[[#This Row],[KPy''k]]^2)/KTmag/Scale</f>
        <v>1.2275045415886154</v>
      </c>
    </row>
    <row r="466" spans="1:28" hidden="1" x14ac:dyDescent="0.25">
      <c r="A466" s="5">
        <v>461</v>
      </c>
      <c r="B466" s="13" t="s">
        <v>43</v>
      </c>
      <c r="C466" s="5"/>
      <c r="D466" s="5"/>
      <c r="E466">
        <v>1</v>
      </c>
      <c r="F466">
        <v>10</v>
      </c>
      <c r="G466">
        <v>2</v>
      </c>
      <c r="H466" s="11">
        <f>Sample[[#This Row],[C]]/Sample[[#This Row],[D]]</f>
        <v>10</v>
      </c>
      <c r="I466" s="11">
        <f>Sample[[#This Row],[A]]/Sample[[#This Row],[C]]</f>
        <v>0.2</v>
      </c>
      <c r="J466" s="11">
        <f>Sample[[#This Row],[D]]/Sample[[#This Row],[A]]</f>
        <v>0.5</v>
      </c>
      <c r="K466" s="11">
        <f>Sample[[#This Row],[A]]/Sample[[#This Row],[D]]</f>
        <v>2</v>
      </c>
      <c r="L466" s="11">
        <f>Sample[[#This Row],[D]]/Sample[[#This Row],[C]]</f>
        <v>0.1</v>
      </c>
      <c r="M466" s="11">
        <f>Sample[[#This Row],[C]]/Sample[[#This Row],[A]]</f>
        <v>5</v>
      </c>
      <c r="N466">
        <f>IF(Sample[[#This Row],[Ap]]=0,10,LOG(Sample[[#This Row],[Ap]]))</f>
        <v>1</v>
      </c>
      <c r="O466">
        <f>IF(Sample[[#This Row],[Ei]]=0,10,LOG(Sample[[#This Row],[Ei]]))</f>
        <v>-0.69897000433601875</v>
      </c>
      <c r="P466">
        <f>IF(Sample[[#This Row],[Ii]]=0,10,LOG(Sample[[#This Row],[Ii]]))</f>
        <v>-0.3010299956639812</v>
      </c>
      <c r="Q466">
        <f>Kx-Sample[[#This Row],[Xp]]</f>
        <v>-1</v>
      </c>
      <c r="R466">
        <f>Ky-Sample[[#This Row],[Yp]]</f>
        <v>-0.30102999566398125</v>
      </c>
      <c r="S466">
        <f>Kz-Sample[[#This Row],[Zp]]</f>
        <v>1.3010299956639813</v>
      </c>
      <c r="T466">
        <f>Sample[[#This Row],[Kpy]]*KSc-Sample[[#This Row],[KPz]]*KSb</f>
        <v>-1</v>
      </c>
      <c r="U466">
        <f>-1*(Sample[[#This Row],[KPx]]*KSc-Sample[[#This Row],[KPz]]*KSa)</f>
        <v>-1</v>
      </c>
      <c r="V466">
        <f>(Sample[[#This Row],[KPx]]*$R$2-Sample[[#This Row],[Kpy]]*KSa)</f>
        <v>-1</v>
      </c>
      <c r="W466">
        <f>Sample[[#This Row],[Kpy]]*KTc-Sample[[#This Row],[KPz]]*KTb</f>
        <v>1.6020599913279625</v>
      </c>
      <c r="X466">
        <f>-1*(Sample[[#This Row],[KPx]]*KTc-Sample[[#This Row],[KPz]]*KTa)</f>
        <v>1.6020599913279625</v>
      </c>
      <c r="Y466">
        <f>(Sample[[#This Row],[KPx]]*KTb-Sample[[#This Row],[Kpy]]*KTa)</f>
        <v>1.6020599913279625</v>
      </c>
      <c r="Z466">
        <f>-Sample[[#This Row],[Xp]]*a+Sample[[#This Row],[Yp]]*b+Sample[[#This Row],[Zp]]*c_</f>
        <v>-2</v>
      </c>
      <c r="AA466" s="8">
        <f>-IF(Sample[[#This Row],[Column2]]&gt;0,1,-1)*SQRT(Sample[[#This Row],[KPx''i]]^2+Sample[[#This Row],[KPx''j]]^2+Sample[[#This Row],[KPx''k]]^2)/Ksmag/Scale</f>
        <v>1.2247448713915889</v>
      </c>
      <c r="AB466" s="1">
        <f>SQRT(Sample[[#This Row],[Kpy''i]]^2+Sample[[#This Row],[KPy''j]]^2+Sample[[#This Row],[KPy''k]]^2)/KTmag/Scale</f>
        <v>1.1328274837356638</v>
      </c>
    </row>
    <row r="467" spans="1:28" hidden="1" x14ac:dyDescent="0.25">
      <c r="A467" s="5">
        <v>462</v>
      </c>
      <c r="B467" s="13" t="s">
        <v>43</v>
      </c>
      <c r="C467" s="5"/>
      <c r="D467" s="5"/>
      <c r="E467">
        <v>7</v>
      </c>
      <c r="F467">
        <v>10</v>
      </c>
      <c r="G467">
        <v>7</v>
      </c>
      <c r="H467" s="11">
        <f>Sample[[#This Row],[C]]/Sample[[#This Row],[D]]</f>
        <v>1.4285714285714286</v>
      </c>
      <c r="I467" s="11">
        <f>Sample[[#This Row],[A]]/Sample[[#This Row],[C]]</f>
        <v>0.7</v>
      </c>
      <c r="J467" s="11">
        <f>Sample[[#This Row],[D]]/Sample[[#This Row],[A]]</f>
        <v>1</v>
      </c>
      <c r="K467" s="11">
        <f>Sample[[#This Row],[A]]/Sample[[#This Row],[D]]</f>
        <v>1</v>
      </c>
      <c r="L467" s="11">
        <f>Sample[[#This Row],[D]]/Sample[[#This Row],[C]]</f>
        <v>0.7</v>
      </c>
      <c r="M467" s="11">
        <f>Sample[[#This Row],[C]]/Sample[[#This Row],[A]]</f>
        <v>1.4285714285714286</v>
      </c>
      <c r="N467">
        <f>IF(Sample[[#This Row],[Ap]]=0,10,LOG(Sample[[#This Row],[Ap]]))</f>
        <v>0.15490195998574319</v>
      </c>
      <c r="O467">
        <f>IF(Sample[[#This Row],[Ei]]=0,10,LOG(Sample[[#This Row],[Ei]]))</f>
        <v>-0.15490195998574319</v>
      </c>
      <c r="P467">
        <f>IF(Sample[[#This Row],[Ii]]=0,10,LOG(Sample[[#This Row],[Ii]]))</f>
        <v>0</v>
      </c>
      <c r="Q467">
        <f>Kx-Sample[[#This Row],[Xp]]</f>
        <v>-0.15490195998574319</v>
      </c>
      <c r="R467">
        <f>Ky-Sample[[#This Row],[Yp]]</f>
        <v>-0.84509804001425681</v>
      </c>
      <c r="S467">
        <f>Kz-Sample[[#This Row],[Zp]]</f>
        <v>1</v>
      </c>
      <c r="T467">
        <f>Sample[[#This Row],[Kpy]]*KSc-Sample[[#This Row],[KPz]]*KSb</f>
        <v>-0.15490195998574319</v>
      </c>
      <c r="U467">
        <f>-1*(Sample[[#This Row],[KPx]]*KSc-Sample[[#This Row],[KPz]]*KSa)</f>
        <v>-0.15490195998574319</v>
      </c>
      <c r="V467">
        <f>(Sample[[#This Row],[KPx]]*$R$2-Sample[[#This Row],[Kpy]]*KSa)</f>
        <v>-0.15490195998574319</v>
      </c>
      <c r="W467">
        <f>Sample[[#This Row],[Kpy]]*KTc-Sample[[#This Row],[KPz]]*KTb</f>
        <v>1.8450980400142569</v>
      </c>
      <c r="X467">
        <f>-1*(Sample[[#This Row],[KPx]]*KTc-Sample[[#This Row],[KPz]]*KTa)</f>
        <v>1.8450980400142569</v>
      </c>
      <c r="Y467">
        <f>(Sample[[#This Row],[KPx]]*KTb-Sample[[#This Row],[Kpy]]*KTa)</f>
        <v>1.8450980400142569</v>
      </c>
      <c r="Z467">
        <f>-Sample[[#This Row],[Xp]]*a+Sample[[#This Row],[Yp]]*b+Sample[[#This Row],[Zp]]*c_</f>
        <v>-0.30980391997148637</v>
      </c>
      <c r="AA467" s="8">
        <f>-IF(Sample[[#This Row],[Column2]]&gt;0,1,-1)*SQRT(Sample[[#This Row],[KPx''i]]^2+Sample[[#This Row],[KPx''j]]^2+Sample[[#This Row],[KPx''k]]^2)/Ksmag/Scale</f>
        <v>0.1897153810610441</v>
      </c>
      <c r="AB467" s="1">
        <f>SQRT(Sample[[#This Row],[Kpy''i]]^2+Sample[[#This Row],[KPy''j]]^2+Sample[[#This Row],[KPy''k]]^2)/KTmag/Scale</f>
        <v>1.3046813360480889</v>
      </c>
    </row>
    <row r="468" spans="1:28" hidden="1" x14ac:dyDescent="0.25">
      <c r="A468" s="5">
        <v>463</v>
      </c>
      <c r="B468" s="13" t="s">
        <v>43</v>
      </c>
      <c r="C468" s="5"/>
      <c r="D468" s="5"/>
      <c r="E468">
        <v>10</v>
      </c>
      <c r="F468">
        <v>9</v>
      </c>
      <c r="G468">
        <v>10</v>
      </c>
      <c r="H468" s="11">
        <f>Sample[[#This Row],[C]]/Sample[[#This Row],[D]]</f>
        <v>0.9</v>
      </c>
      <c r="I468" s="11">
        <f>Sample[[#This Row],[A]]/Sample[[#This Row],[C]]</f>
        <v>1.1111111111111112</v>
      </c>
      <c r="J468" s="11">
        <f>Sample[[#This Row],[D]]/Sample[[#This Row],[A]]</f>
        <v>1</v>
      </c>
      <c r="K468" s="11">
        <f>Sample[[#This Row],[A]]/Sample[[#This Row],[D]]</f>
        <v>1</v>
      </c>
      <c r="L468" s="11">
        <f>Sample[[#This Row],[D]]/Sample[[#This Row],[C]]</f>
        <v>1.1111111111111112</v>
      </c>
      <c r="M468" s="11">
        <f>Sample[[#This Row],[C]]/Sample[[#This Row],[A]]</f>
        <v>0.9</v>
      </c>
      <c r="N468">
        <f>IF(Sample[[#This Row],[Ap]]=0,10,LOG(Sample[[#This Row],[Ap]]))</f>
        <v>-4.5757490560675115E-2</v>
      </c>
      <c r="O468">
        <f>IF(Sample[[#This Row],[Ei]]=0,10,LOG(Sample[[#This Row],[Ei]]))</f>
        <v>4.5757490560675143E-2</v>
      </c>
      <c r="P468">
        <f>IF(Sample[[#This Row],[Ii]]=0,10,LOG(Sample[[#This Row],[Ii]]))</f>
        <v>0</v>
      </c>
      <c r="Q468">
        <f>Kx-Sample[[#This Row],[Xp]]</f>
        <v>4.5757490560675115E-2</v>
      </c>
      <c r="R468">
        <f>Ky-Sample[[#This Row],[Yp]]</f>
        <v>-1.0457574905606752</v>
      </c>
      <c r="S468">
        <f>Kz-Sample[[#This Row],[Zp]]</f>
        <v>1</v>
      </c>
      <c r="T468">
        <f>Sample[[#This Row],[Kpy]]*KSc-Sample[[#This Row],[KPz]]*KSb</f>
        <v>4.575749056067524E-2</v>
      </c>
      <c r="U468">
        <f>-1*(Sample[[#This Row],[KPx]]*KSc-Sample[[#This Row],[KPz]]*KSa)</f>
        <v>4.5757490560675115E-2</v>
      </c>
      <c r="V468">
        <f>(Sample[[#This Row],[KPx]]*$R$2-Sample[[#This Row],[Kpy]]*KSa)</f>
        <v>4.5757490560675115E-2</v>
      </c>
      <c r="W468">
        <f>Sample[[#This Row],[Kpy]]*KTc-Sample[[#This Row],[KPz]]*KTb</f>
        <v>2.0457574905606752</v>
      </c>
      <c r="X468">
        <f>-1*(Sample[[#This Row],[KPx]]*KTc-Sample[[#This Row],[KPz]]*KTa)</f>
        <v>2.0457574905606752</v>
      </c>
      <c r="Y468">
        <f>(Sample[[#This Row],[KPx]]*KTb-Sample[[#This Row],[Kpy]]*KTa)</f>
        <v>2.0457574905606752</v>
      </c>
      <c r="Z468">
        <f>-Sample[[#This Row],[Xp]]*a+Sample[[#This Row],[Yp]]*b+Sample[[#This Row],[Zp]]*c_</f>
        <v>9.1514981121350286E-2</v>
      </c>
      <c r="AA468" s="8">
        <f>-IF(Sample[[#This Row],[Column2]]&gt;0,1,-1)*SQRT(Sample[[#This Row],[KPx''i]]^2+Sample[[#This Row],[KPx''j]]^2+Sample[[#This Row],[KPx''k]]^2)/Ksmag/Scale</f>
        <v>-5.6041251891935942E-2</v>
      </c>
      <c r="AB468" s="1">
        <f>SQRT(Sample[[#This Row],[Kpy''i]]^2+Sample[[#This Row],[KPy''j]]^2+Sample[[#This Row],[KPy''k]]^2)/KTmag/Scale</f>
        <v>1.4465689942386279</v>
      </c>
    </row>
    <row r="469" spans="1:28" hidden="1" x14ac:dyDescent="0.25">
      <c r="A469" s="5">
        <v>464</v>
      </c>
      <c r="B469" s="13" t="s">
        <v>43</v>
      </c>
      <c r="C469" s="5"/>
      <c r="D469" s="5"/>
      <c r="E469">
        <v>6</v>
      </c>
      <c r="F469">
        <v>6</v>
      </c>
      <c r="G469">
        <v>7</v>
      </c>
      <c r="H469" s="11">
        <f>Sample[[#This Row],[C]]/Sample[[#This Row],[D]]</f>
        <v>1</v>
      </c>
      <c r="I469" s="11">
        <f>Sample[[#This Row],[A]]/Sample[[#This Row],[C]]</f>
        <v>1.1666666666666667</v>
      </c>
      <c r="J469" s="11">
        <f>Sample[[#This Row],[D]]/Sample[[#This Row],[A]]</f>
        <v>0.8571428571428571</v>
      </c>
      <c r="K469" s="11">
        <f>Sample[[#This Row],[A]]/Sample[[#This Row],[D]]</f>
        <v>1.1666666666666667</v>
      </c>
      <c r="L469" s="11">
        <f>Sample[[#This Row],[D]]/Sample[[#This Row],[C]]</f>
        <v>1</v>
      </c>
      <c r="M469" s="11">
        <f>Sample[[#This Row],[C]]/Sample[[#This Row],[A]]</f>
        <v>0.8571428571428571</v>
      </c>
      <c r="N469">
        <f>IF(Sample[[#This Row],[Ap]]=0,10,LOG(Sample[[#This Row],[Ap]]))</f>
        <v>0</v>
      </c>
      <c r="O469">
        <f>IF(Sample[[#This Row],[Ei]]=0,10,LOG(Sample[[#This Row],[Ei]]))</f>
        <v>6.6946789630613221E-2</v>
      </c>
      <c r="P469">
        <f>IF(Sample[[#This Row],[Ii]]=0,10,LOG(Sample[[#This Row],[Ii]]))</f>
        <v>-6.6946789630613221E-2</v>
      </c>
      <c r="Q469">
        <f>Kx-Sample[[#This Row],[Xp]]</f>
        <v>0</v>
      </c>
      <c r="R469">
        <f>Ky-Sample[[#This Row],[Yp]]</f>
        <v>-1.0669467896306133</v>
      </c>
      <c r="S469">
        <f>Kz-Sample[[#This Row],[Zp]]</f>
        <v>1.0669467896306133</v>
      </c>
      <c r="T469">
        <f>Sample[[#This Row],[Kpy]]*KSc-Sample[[#This Row],[KPz]]*KSb</f>
        <v>0</v>
      </c>
      <c r="U469">
        <f>-1*(Sample[[#This Row],[KPx]]*KSc-Sample[[#This Row],[KPz]]*KSa)</f>
        <v>0</v>
      </c>
      <c r="V469">
        <f>(Sample[[#This Row],[KPx]]*$R$2-Sample[[#This Row],[Kpy]]*KSa)</f>
        <v>0</v>
      </c>
      <c r="W469">
        <f>Sample[[#This Row],[Kpy]]*KTc-Sample[[#This Row],[KPz]]*KTb</f>
        <v>2.1338935792612266</v>
      </c>
      <c r="X469">
        <f>-1*(Sample[[#This Row],[KPx]]*KTc-Sample[[#This Row],[KPz]]*KTa)</f>
        <v>2.1338935792612266</v>
      </c>
      <c r="Y469">
        <f>(Sample[[#This Row],[KPx]]*KTb-Sample[[#This Row],[Kpy]]*KTa)</f>
        <v>2.1338935792612266</v>
      </c>
      <c r="Z469">
        <f>-Sample[[#This Row],[Xp]]*a+Sample[[#This Row],[Yp]]*b+Sample[[#This Row],[Zp]]*c_</f>
        <v>0</v>
      </c>
      <c r="AA469" s="8">
        <f>-IF(Sample[[#This Row],[Column2]]&gt;0,1,-1)*SQRT(Sample[[#This Row],[KPx''i]]^2+Sample[[#This Row],[KPx''j]]^2+Sample[[#This Row],[KPx''k]]^2)/Ksmag/Scale</f>
        <v>0</v>
      </c>
      <c r="AB469" s="1">
        <f>SQRT(Sample[[#This Row],[Kpy''i]]^2+Sample[[#This Row],[KPy''j]]^2+Sample[[#This Row],[KPy''k]]^2)/KTmag/Scale</f>
        <v>1.508890620226047</v>
      </c>
    </row>
    <row r="470" spans="1:28" hidden="1" x14ac:dyDescent="0.25">
      <c r="A470" s="5">
        <v>465</v>
      </c>
      <c r="B470" s="13" t="s">
        <v>43</v>
      </c>
      <c r="C470" s="5"/>
      <c r="D470" s="5"/>
      <c r="E470">
        <v>3</v>
      </c>
      <c r="F470">
        <v>1</v>
      </c>
      <c r="G470">
        <v>5</v>
      </c>
      <c r="H470" s="11">
        <f>Sample[[#This Row],[C]]/Sample[[#This Row],[D]]</f>
        <v>0.33333333333333331</v>
      </c>
      <c r="I470" s="11">
        <f>Sample[[#This Row],[A]]/Sample[[#This Row],[C]]</f>
        <v>5</v>
      </c>
      <c r="J470" s="11">
        <f>Sample[[#This Row],[D]]/Sample[[#This Row],[A]]</f>
        <v>0.6</v>
      </c>
      <c r="K470" s="11">
        <f>Sample[[#This Row],[A]]/Sample[[#This Row],[D]]</f>
        <v>1.6666666666666667</v>
      </c>
      <c r="L470" s="11">
        <f>Sample[[#This Row],[D]]/Sample[[#This Row],[C]]</f>
        <v>3</v>
      </c>
      <c r="M470" s="11">
        <f>Sample[[#This Row],[C]]/Sample[[#This Row],[A]]</f>
        <v>0.2</v>
      </c>
      <c r="N470">
        <f>IF(Sample[[#This Row],[Ap]]=0,10,LOG(Sample[[#This Row],[Ap]]))</f>
        <v>-0.47712125471966244</v>
      </c>
      <c r="O470">
        <f>IF(Sample[[#This Row],[Ei]]=0,10,LOG(Sample[[#This Row],[Ei]]))</f>
        <v>0.69897000433601886</v>
      </c>
      <c r="P470">
        <f>IF(Sample[[#This Row],[Ii]]=0,10,LOG(Sample[[#This Row],[Ii]]))</f>
        <v>-0.22184874961635639</v>
      </c>
      <c r="Q470">
        <f>Kx-Sample[[#This Row],[Xp]]</f>
        <v>0.47712125471966244</v>
      </c>
      <c r="R470">
        <f>Ky-Sample[[#This Row],[Yp]]</f>
        <v>-1.6989700043360187</v>
      </c>
      <c r="S470">
        <f>Kz-Sample[[#This Row],[Zp]]</f>
        <v>1.2218487496163564</v>
      </c>
      <c r="T470">
        <f>Sample[[#This Row],[Kpy]]*KSc-Sample[[#This Row],[KPz]]*KSb</f>
        <v>0.47712125471966238</v>
      </c>
      <c r="U470">
        <f>-1*(Sample[[#This Row],[KPx]]*KSc-Sample[[#This Row],[KPz]]*KSa)</f>
        <v>0.47712125471966244</v>
      </c>
      <c r="V470">
        <f>(Sample[[#This Row],[KPx]]*$R$2-Sample[[#This Row],[Kpy]]*KSa)</f>
        <v>0.47712125471966244</v>
      </c>
      <c r="W470">
        <f>Sample[[#This Row],[Kpy]]*KTc-Sample[[#This Row],[KPz]]*KTb</f>
        <v>2.9208187539523749</v>
      </c>
      <c r="X470">
        <f>-1*(Sample[[#This Row],[KPx]]*KTc-Sample[[#This Row],[KPz]]*KTa)</f>
        <v>2.9208187539523753</v>
      </c>
      <c r="Y470">
        <f>(Sample[[#This Row],[KPx]]*KTb-Sample[[#This Row],[Kpy]]*KTa)</f>
        <v>2.9208187539523749</v>
      </c>
      <c r="Z470">
        <f>-Sample[[#This Row],[Xp]]*a+Sample[[#This Row],[Yp]]*b+Sample[[#This Row],[Zp]]*c_</f>
        <v>0.95424250943932498</v>
      </c>
      <c r="AA470" s="8">
        <f>-IF(Sample[[#This Row],[Column2]]&gt;0,1,-1)*SQRT(Sample[[#This Row],[KPx''i]]^2+Sample[[#This Row],[KPx''j]]^2+Sample[[#This Row],[KPx''k]]^2)/Ksmag/Scale</f>
        <v>-0.58435180974982659</v>
      </c>
      <c r="AB470" s="1">
        <f>SQRT(Sample[[#This Row],[Kpy''i]]^2+Sample[[#This Row],[KPy''j]]^2+Sample[[#This Row],[KPy''k]]^2)/KTmag/Scale</f>
        <v>2.0653307475365668</v>
      </c>
    </row>
    <row r="471" spans="1:28" hidden="1" x14ac:dyDescent="0.25">
      <c r="A471" s="5">
        <v>466</v>
      </c>
      <c r="B471" s="13" t="s">
        <v>43</v>
      </c>
      <c r="C471" s="5"/>
      <c r="D471" s="5"/>
      <c r="E471">
        <v>5</v>
      </c>
      <c r="F471">
        <v>6</v>
      </c>
      <c r="G471">
        <v>7</v>
      </c>
      <c r="H471" s="11">
        <f>Sample[[#This Row],[C]]/Sample[[#This Row],[D]]</f>
        <v>1.2</v>
      </c>
      <c r="I471" s="11">
        <f>Sample[[#This Row],[A]]/Sample[[#This Row],[C]]</f>
        <v>1.1666666666666667</v>
      </c>
      <c r="J471" s="11">
        <f>Sample[[#This Row],[D]]/Sample[[#This Row],[A]]</f>
        <v>0.7142857142857143</v>
      </c>
      <c r="K471" s="11">
        <f>Sample[[#This Row],[A]]/Sample[[#This Row],[D]]</f>
        <v>1.4</v>
      </c>
      <c r="L471" s="11">
        <f>Sample[[#This Row],[D]]/Sample[[#This Row],[C]]</f>
        <v>0.83333333333333337</v>
      </c>
      <c r="M471" s="11">
        <f>Sample[[#This Row],[C]]/Sample[[#This Row],[A]]</f>
        <v>0.8571428571428571</v>
      </c>
      <c r="N471">
        <f>IF(Sample[[#This Row],[Ap]]=0,10,LOG(Sample[[#This Row],[Ap]]))</f>
        <v>7.9181246047624818E-2</v>
      </c>
      <c r="O471">
        <f>IF(Sample[[#This Row],[Ei]]=0,10,LOG(Sample[[#This Row],[Ei]]))</f>
        <v>6.6946789630613221E-2</v>
      </c>
      <c r="P471">
        <f>IF(Sample[[#This Row],[Ii]]=0,10,LOG(Sample[[#This Row],[Ii]]))</f>
        <v>-0.14612803567823801</v>
      </c>
      <c r="Q471">
        <f>Kx-Sample[[#This Row],[Xp]]</f>
        <v>-7.9181246047624818E-2</v>
      </c>
      <c r="R471">
        <f>Ky-Sample[[#This Row],[Yp]]</f>
        <v>-1.0669467896306133</v>
      </c>
      <c r="S471">
        <f>Kz-Sample[[#This Row],[Zp]]</f>
        <v>1.146128035678238</v>
      </c>
      <c r="T471">
        <f>Sample[[#This Row],[Kpy]]*KSc-Sample[[#This Row],[KPz]]*KSb</f>
        <v>-7.9181246047624665E-2</v>
      </c>
      <c r="U471">
        <f>-1*(Sample[[#This Row],[KPx]]*KSc-Sample[[#This Row],[KPz]]*KSa)</f>
        <v>-7.9181246047624818E-2</v>
      </c>
      <c r="V471">
        <f>(Sample[[#This Row],[KPx]]*$R$2-Sample[[#This Row],[Kpy]]*KSa)</f>
        <v>-7.9181246047624818E-2</v>
      </c>
      <c r="W471">
        <f>Sample[[#This Row],[Kpy]]*KTc-Sample[[#This Row],[KPz]]*KTb</f>
        <v>2.2130748253088512</v>
      </c>
      <c r="X471">
        <f>-1*(Sample[[#This Row],[KPx]]*KTc-Sample[[#This Row],[KPz]]*KTa)</f>
        <v>2.2130748253088512</v>
      </c>
      <c r="Y471">
        <f>(Sample[[#This Row],[KPx]]*KTb-Sample[[#This Row],[Kpy]]*KTa)</f>
        <v>2.2130748253088512</v>
      </c>
      <c r="Z471">
        <f>-Sample[[#This Row],[Xp]]*a+Sample[[#This Row],[Yp]]*b+Sample[[#This Row],[Zp]]*c_</f>
        <v>-0.15836249209524958</v>
      </c>
      <c r="AA471" s="8">
        <f>-IF(Sample[[#This Row],[Column2]]&gt;0,1,-1)*SQRT(Sample[[#This Row],[KPx''i]]^2+Sample[[#This Row],[KPx''j]]^2+Sample[[#This Row],[KPx''k]]^2)/Ksmag/Scale</f>
        <v>9.697682500722396E-2</v>
      </c>
      <c r="AB471" s="1">
        <f>SQRT(Sample[[#This Row],[Kpy''i]]^2+Sample[[#This Row],[KPy''j]]^2+Sample[[#This Row],[KPy''k]]^2)/KTmag/Scale</f>
        <v>1.5648802162491229</v>
      </c>
    </row>
    <row r="472" spans="1:28" hidden="1" x14ac:dyDescent="0.25">
      <c r="A472" s="5">
        <v>467</v>
      </c>
      <c r="B472" s="13" t="s">
        <v>43</v>
      </c>
      <c r="C472" s="5"/>
      <c r="D472" s="5"/>
      <c r="E472">
        <v>7</v>
      </c>
      <c r="F472">
        <v>9</v>
      </c>
      <c r="G472">
        <v>9</v>
      </c>
      <c r="H472" s="11">
        <f>Sample[[#This Row],[C]]/Sample[[#This Row],[D]]</f>
        <v>1.2857142857142858</v>
      </c>
      <c r="I472" s="11">
        <f>Sample[[#This Row],[A]]/Sample[[#This Row],[C]]</f>
        <v>1</v>
      </c>
      <c r="J472" s="11">
        <f>Sample[[#This Row],[D]]/Sample[[#This Row],[A]]</f>
        <v>0.77777777777777779</v>
      </c>
      <c r="K472" s="11">
        <f>Sample[[#This Row],[A]]/Sample[[#This Row],[D]]</f>
        <v>1.2857142857142858</v>
      </c>
      <c r="L472" s="11">
        <f>Sample[[#This Row],[D]]/Sample[[#This Row],[C]]</f>
        <v>0.77777777777777779</v>
      </c>
      <c r="M472" s="11">
        <f>Sample[[#This Row],[C]]/Sample[[#This Row],[A]]</f>
        <v>1</v>
      </c>
      <c r="N472">
        <f>IF(Sample[[#This Row],[Ap]]=0,10,LOG(Sample[[#This Row],[Ap]]))</f>
        <v>0.10914446942506807</v>
      </c>
      <c r="O472">
        <f>IF(Sample[[#This Row],[Ei]]=0,10,LOG(Sample[[#This Row],[Ei]]))</f>
        <v>0</v>
      </c>
      <c r="P472">
        <f>IF(Sample[[#This Row],[Ii]]=0,10,LOG(Sample[[#This Row],[Ii]]))</f>
        <v>-0.10914446942506803</v>
      </c>
      <c r="Q472">
        <f>Kx-Sample[[#This Row],[Xp]]</f>
        <v>-0.10914446942506807</v>
      </c>
      <c r="R472">
        <f>Ky-Sample[[#This Row],[Yp]]</f>
        <v>-1</v>
      </c>
      <c r="S472">
        <f>Kz-Sample[[#This Row],[Zp]]</f>
        <v>1.1091444694250681</v>
      </c>
      <c r="T472">
        <f>Sample[[#This Row],[Kpy]]*KSc-Sample[[#This Row],[KPz]]*KSb</f>
        <v>-0.10914446942506806</v>
      </c>
      <c r="U472">
        <f>-1*(Sample[[#This Row],[KPx]]*KSc-Sample[[#This Row],[KPz]]*KSa)</f>
        <v>-0.10914446942506807</v>
      </c>
      <c r="V472">
        <f>(Sample[[#This Row],[KPx]]*$R$2-Sample[[#This Row],[Kpy]]*KSa)</f>
        <v>-0.10914446942506807</v>
      </c>
      <c r="W472">
        <f>Sample[[#This Row],[Kpy]]*KTc-Sample[[#This Row],[KPz]]*KTb</f>
        <v>2.1091444694250683</v>
      </c>
      <c r="X472">
        <f>-1*(Sample[[#This Row],[KPx]]*KTc-Sample[[#This Row],[KPz]]*KTa)</f>
        <v>2.1091444694250678</v>
      </c>
      <c r="Y472">
        <f>(Sample[[#This Row],[KPx]]*KTb-Sample[[#This Row],[Kpy]]*KTa)</f>
        <v>2.1091444694250683</v>
      </c>
      <c r="Z472">
        <f>-Sample[[#This Row],[Xp]]*a+Sample[[#This Row],[Yp]]*b+Sample[[#This Row],[Zp]]*c_</f>
        <v>-0.21828893885013606</v>
      </c>
      <c r="AA472" s="8">
        <f>-IF(Sample[[#This Row],[Column2]]&gt;0,1,-1)*SQRT(Sample[[#This Row],[KPx''i]]^2+Sample[[#This Row],[KPx''j]]^2+Sample[[#This Row],[KPx''k]]^2)/Ksmag/Scale</f>
        <v>0.1336741291691082</v>
      </c>
      <c r="AB472" s="1">
        <f>SQRT(Sample[[#This Row],[Kpy''i]]^2+Sample[[#This Row],[KPy''j]]^2+Sample[[#This Row],[KPy''k]]^2)/KTmag/Scale</f>
        <v>1.4913903568325686</v>
      </c>
    </row>
    <row r="473" spans="1:28" hidden="1" x14ac:dyDescent="0.25">
      <c r="A473" s="5">
        <v>468</v>
      </c>
      <c r="B473" s="13" t="s">
        <v>43</v>
      </c>
      <c r="C473" s="5"/>
      <c r="D473" s="5"/>
      <c r="E473">
        <v>10</v>
      </c>
      <c r="F473">
        <v>6</v>
      </c>
      <c r="G473">
        <v>4</v>
      </c>
      <c r="H473" s="11">
        <f>Sample[[#This Row],[C]]/Sample[[#This Row],[D]]</f>
        <v>0.6</v>
      </c>
      <c r="I473" s="11">
        <f>Sample[[#This Row],[A]]/Sample[[#This Row],[C]]</f>
        <v>0.66666666666666663</v>
      </c>
      <c r="J473" s="11">
        <f>Sample[[#This Row],[D]]/Sample[[#This Row],[A]]</f>
        <v>2.5</v>
      </c>
      <c r="K473" s="11">
        <f>Sample[[#This Row],[A]]/Sample[[#This Row],[D]]</f>
        <v>0.4</v>
      </c>
      <c r="L473" s="11">
        <f>Sample[[#This Row],[D]]/Sample[[#This Row],[C]]</f>
        <v>1.6666666666666667</v>
      </c>
      <c r="M473" s="11">
        <f>Sample[[#This Row],[C]]/Sample[[#This Row],[A]]</f>
        <v>1.5</v>
      </c>
      <c r="N473">
        <f>IF(Sample[[#This Row],[Ap]]=0,10,LOG(Sample[[#This Row],[Ap]]))</f>
        <v>-0.22184874961635639</v>
      </c>
      <c r="O473">
        <f>IF(Sample[[#This Row],[Ei]]=0,10,LOG(Sample[[#This Row],[Ei]]))</f>
        <v>-0.17609125905568127</v>
      </c>
      <c r="P473">
        <f>IF(Sample[[#This Row],[Ii]]=0,10,LOG(Sample[[#This Row],[Ii]]))</f>
        <v>0.3979400086720376</v>
      </c>
      <c r="Q473">
        <f>Kx-Sample[[#This Row],[Xp]]</f>
        <v>0.22184874961635639</v>
      </c>
      <c r="R473">
        <f>Ky-Sample[[#This Row],[Yp]]</f>
        <v>-0.82390874094431876</v>
      </c>
      <c r="S473">
        <f>Kz-Sample[[#This Row],[Zp]]</f>
        <v>0.6020599913279624</v>
      </c>
      <c r="T473">
        <f>Sample[[#This Row],[Kpy]]*KSc-Sample[[#This Row],[KPz]]*KSb</f>
        <v>0.22184874961635637</v>
      </c>
      <c r="U473">
        <f>-1*(Sample[[#This Row],[KPx]]*KSc-Sample[[#This Row],[KPz]]*KSa)</f>
        <v>0.22184874961635639</v>
      </c>
      <c r="V473">
        <f>(Sample[[#This Row],[KPx]]*$R$2-Sample[[#This Row],[Kpy]]*KSa)</f>
        <v>0.22184874961635639</v>
      </c>
      <c r="W473">
        <f>Sample[[#This Row],[Kpy]]*KTc-Sample[[#This Row],[KPz]]*KTb</f>
        <v>1.4259687322722812</v>
      </c>
      <c r="X473">
        <f>-1*(Sample[[#This Row],[KPx]]*KTc-Sample[[#This Row],[KPz]]*KTa)</f>
        <v>1.4259687322722812</v>
      </c>
      <c r="Y473">
        <f>(Sample[[#This Row],[KPx]]*KTb-Sample[[#This Row],[Kpy]]*KTa)</f>
        <v>1.4259687322722812</v>
      </c>
      <c r="Z473">
        <f>-Sample[[#This Row],[Xp]]*a+Sample[[#This Row],[Yp]]*b+Sample[[#This Row],[Zp]]*c_</f>
        <v>0.44369749923271268</v>
      </c>
      <c r="AA473" s="8">
        <f>-IF(Sample[[#This Row],[Column2]]&gt;0,1,-1)*SQRT(Sample[[#This Row],[KPx''i]]^2+Sample[[#This Row],[KPx''j]]^2+Sample[[#This Row],[KPx''k]]^2)/Ksmag/Scale</f>
        <v>-0.27170811831726921</v>
      </c>
      <c r="AB473" s="1">
        <f>SQRT(Sample[[#This Row],[Kpy''i]]^2+Sample[[#This Row],[KPy''j]]^2+Sample[[#This Row],[KPy''k]]^2)/KTmag/Scale</f>
        <v>1.0083121603497145</v>
      </c>
    </row>
    <row r="474" spans="1:28" hidden="1" x14ac:dyDescent="0.25">
      <c r="A474" s="5">
        <v>469</v>
      </c>
      <c r="B474" s="13" t="s">
        <v>43</v>
      </c>
      <c r="C474" s="5"/>
      <c r="D474" s="5"/>
      <c r="E474">
        <v>9</v>
      </c>
      <c r="F474">
        <v>4</v>
      </c>
      <c r="G474">
        <v>9</v>
      </c>
      <c r="H474" s="11">
        <f>Sample[[#This Row],[C]]/Sample[[#This Row],[D]]</f>
        <v>0.44444444444444442</v>
      </c>
      <c r="I474" s="11">
        <f>Sample[[#This Row],[A]]/Sample[[#This Row],[C]]</f>
        <v>2.25</v>
      </c>
      <c r="J474" s="11">
        <f>Sample[[#This Row],[D]]/Sample[[#This Row],[A]]</f>
        <v>1</v>
      </c>
      <c r="K474" s="11">
        <f>Sample[[#This Row],[A]]/Sample[[#This Row],[D]]</f>
        <v>1</v>
      </c>
      <c r="L474" s="11">
        <f>Sample[[#This Row],[D]]/Sample[[#This Row],[C]]</f>
        <v>2.25</v>
      </c>
      <c r="M474" s="11">
        <f>Sample[[#This Row],[C]]/Sample[[#This Row],[A]]</f>
        <v>0.44444444444444442</v>
      </c>
      <c r="N474">
        <f>IF(Sample[[#This Row],[Ap]]=0,10,LOG(Sample[[#This Row],[Ap]]))</f>
        <v>-0.35218251811136253</v>
      </c>
      <c r="O474">
        <f>IF(Sample[[#This Row],[Ei]]=0,10,LOG(Sample[[#This Row],[Ei]]))</f>
        <v>0.35218251811136247</v>
      </c>
      <c r="P474">
        <f>IF(Sample[[#This Row],[Ii]]=0,10,LOG(Sample[[#This Row],[Ii]]))</f>
        <v>0</v>
      </c>
      <c r="Q474">
        <f>Kx-Sample[[#This Row],[Xp]]</f>
        <v>0.35218251811136253</v>
      </c>
      <c r="R474">
        <f>Ky-Sample[[#This Row],[Yp]]</f>
        <v>-1.3521825181113625</v>
      </c>
      <c r="S474">
        <f>Kz-Sample[[#This Row],[Zp]]</f>
        <v>1</v>
      </c>
      <c r="T474">
        <f>Sample[[#This Row],[Kpy]]*KSc-Sample[[#This Row],[KPz]]*KSb</f>
        <v>0.35218251811136247</v>
      </c>
      <c r="U474">
        <f>-1*(Sample[[#This Row],[KPx]]*KSc-Sample[[#This Row],[KPz]]*KSa)</f>
        <v>0.35218251811136253</v>
      </c>
      <c r="V474">
        <f>(Sample[[#This Row],[KPx]]*$R$2-Sample[[#This Row],[Kpy]]*KSa)</f>
        <v>0.35218251811136253</v>
      </c>
      <c r="W474">
        <f>Sample[[#This Row],[Kpy]]*KTc-Sample[[#This Row],[KPz]]*KTb</f>
        <v>2.3521825181113627</v>
      </c>
      <c r="X474">
        <f>-1*(Sample[[#This Row],[KPx]]*KTc-Sample[[#This Row],[KPz]]*KTa)</f>
        <v>2.3521825181113627</v>
      </c>
      <c r="Y474">
        <f>(Sample[[#This Row],[KPx]]*KTb-Sample[[#This Row],[Kpy]]*KTa)</f>
        <v>2.3521825181113623</v>
      </c>
      <c r="Z474">
        <f>-Sample[[#This Row],[Xp]]*a+Sample[[#This Row],[Yp]]*b+Sample[[#This Row],[Zp]]*c_</f>
        <v>0.70436503622272495</v>
      </c>
      <c r="AA474" s="8">
        <f>-IF(Sample[[#This Row],[Column2]]&gt;0,1,-1)*SQRT(Sample[[#This Row],[KPx''i]]^2+Sample[[#This Row],[KPx''j]]^2+Sample[[#This Row],[KPx''k]]^2)/Ksmag/Scale</f>
        <v>-0.43133373285066667</v>
      </c>
      <c r="AB474" s="1">
        <f>SQRT(Sample[[#This Row],[Kpy''i]]^2+Sample[[#This Row],[KPy''j]]^2+Sample[[#This Row],[KPy''k]]^2)/KTmag/Scale</f>
        <v>1.6632442091449937</v>
      </c>
    </row>
    <row r="475" spans="1:28" hidden="1" x14ac:dyDescent="0.25">
      <c r="A475" s="5">
        <v>470</v>
      </c>
      <c r="B475" s="13" t="s">
        <v>43</v>
      </c>
      <c r="C475" s="5"/>
      <c r="D475" s="5"/>
      <c r="E475">
        <v>4</v>
      </c>
      <c r="F475">
        <v>5</v>
      </c>
      <c r="G475">
        <v>1</v>
      </c>
      <c r="H475" s="11">
        <f>Sample[[#This Row],[C]]/Sample[[#This Row],[D]]</f>
        <v>1.25</v>
      </c>
      <c r="I475" s="11">
        <f>Sample[[#This Row],[A]]/Sample[[#This Row],[C]]</f>
        <v>0.2</v>
      </c>
      <c r="J475" s="11">
        <f>Sample[[#This Row],[D]]/Sample[[#This Row],[A]]</f>
        <v>4</v>
      </c>
      <c r="K475" s="11">
        <f>Sample[[#This Row],[A]]/Sample[[#This Row],[D]]</f>
        <v>0.25</v>
      </c>
      <c r="L475" s="11">
        <f>Sample[[#This Row],[D]]/Sample[[#This Row],[C]]</f>
        <v>0.8</v>
      </c>
      <c r="M475" s="11">
        <f>Sample[[#This Row],[C]]/Sample[[#This Row],[A]]</f>
        <v>5</v>
      </c>
      <c r="N475">
        <f>IF(Sample[[#This Row],[Ap]]=0,10,LOG(Sample[[#This Row],[Ap]]))</f>
        <v>9.691001300805642E-2</v>
      </c>
      <c r="O475">
        <f>IF(Sample[[#This Row],[Ei]]=0,10,LOG(Sample[[#This Row],[Ei]]))</f>
        <v>-0.69897000433601875</v>
      </c>
      <c r="P475">
        <f>IF(Sample[[#This Row],[Ii]]=0,10,LOG(Sample[[#This Row],[Ii]]))</f>
        <v>0.6020599913279624</v>
      </c>
      <c r="Q475">
        <f>Kx-Sample[[#This Row],[Xp]]</f>
        <v>-9.691001300805642E-2</v>
      </c>
      <c r="R475">
        <f>Ky-Sample[[#This Row],[Yp]]</f>
        <v>-0.30102999566398125</v>
      </c>
      <c r="S475">
        <f>Kz-Sample[[#This Row],[Zp]]</f>
        <v>0.3979400086720376</v>
      </c>
      <c r="T475">
        <f>Sample[[#This Row],[Kpy]]*KSc-Sample[[#This Row],[KPz]]*KSb</f>
        <v>-9.691001300805635E-2</v>
      </c>
      <c r="U475">
        <f>-1*(Sample[[#This Row],[KPx]]*KSc-Sample[[#This Row],[KPz]]*KSa)</f>
        <v>-9.691001300805642E-2</v>
      </c>
      <c r="V475">
        <f>(Sample[[#This Row],[KPx]]*$R$2-Sample[[#This Row],[Kpy]]*KSa)</f>
        <v>-9.691001300805642E-2</v>
      </c>
      <c r="W475">
        <f>Sample[[#This Row],[Kpy]]*KTc-Sample[[#This Row],[KPz]]*KTb</f>
        <v>0.69897000433601886</v>
      </c>
      <c r="X475">
        <f>-1*(Sample[[#This Row],[KPx]]*KTc-Sample[[#This Row],[KPz]]*KTa)</f>
        <v>0.69897000433601875</v>
      </c>
      <c r="Y475">
        <f>(Sample[[#This Row],[KPx]]*KTb-Sample[[#This Row],[Kpy]]*KTa)</f>
        <v>0.69897000433601897</v>
      </c>
      <c r="Z475">
        <f>-Sample[[#This Row],[Xp]]*a+Sample[[#This Row],[Yp]]*b+Sample[[#This Row],[Zp]]*c_</f>
        <v>-0.1938200260161127</v>
      </c>
      <c r="AA475" s="8">
        <f>-IF(Sample[[#This Row],[Column2]]&gt;0,1,-1)*SQRT(Sample[[#This Row],[KPx''i]]^2+Sample[[#This Row],[KPx''j]]^2+Sample[[#This Row],[KPx''k]]^2)/Ksmag/Scale</f>
        <v>0.11869004141810925</v>
      </c>
      <c r="AB475" s="1">
        <f>SQRT(Sample[[#This Row],[Kpy''i]]^2+Sample[[#This Row],[KPy''j]]^2+Sample[[#This Row],[KPy''k]]^2)/KTmag/Scale</f>
        <v>0.49424642991198958</v>
      </c>
    </row>
    <row r="476" spans="1:28" hidden="1" x14ac:dyDescent="0.25">
      <c r="A476" s="5">
        <v>471</v>
      </c>
      <c r="B476" s="13" t="s">
        <v>43</v>
      </c>
      <c r="C476" s="5"/>
      <c r="D476" s="5"/>
      <c r="E476">
        <v>7</v>
      </c>
      <c r="F476">
        <v>7</v>
      </c>
      <c r="G476">
        <v>2</v>
      </c>
      <c r="H476" s="11">
        <f>Sample[[#This Row],[C]]/Sample[[#This Row],[D]]</f>
        <v>1</v>
      </c>
      <c r="I476" s="11">
        <f>Sample[[#This Row],[A]]/Sample[[#This Row],[C]]</f>
        <v>0.2857142857142857</v>
      </c>
      <c r="J476" s="11">
        <f>Sample[[#This Row],[D]]/Sample[[#This Row],[A]]</f>
        <v>3.5</v>
      </c>
      <c r="K476" s="11">
        <f>Sample[[#This Row],[A]]/Sample[[#This Row],[D]]</f>
        <v>0.2857142857142857</v>
      </c>
      <c r="L476" s="11">
        <f>Sample[[#This Row],[D]]/Sample[[#This Row],[C]]</f>
        <v>1</v>
      </c>
      <c r="M476" s="11">
        <f>Sample[[#This Row],[C]]/Sample[[#This Row],[A]]</f>
        <v>3.5</v>
      </c>
      <c r="N476">
        <f>IF(Sample[[#This Row],[Ap]]=0,10,LOG(Sample[[#This Row],[Ap]]))</f>
        <v>0</v>
      </c>
      <c r="O476">
        <f>IF(Sample[[#This Row],[Ei]]=0,10,LOG(Sample[[#This Row],[Ei]]))</f>
        <v>-0.54406804435027567</v>
      </c>
      <c r="P476">
        <f>IF(Sample[[#This Row],[Ii]]=0,10,LOG(Sample[[#This Row],[Ii]]))</f>
        <v>0.54406804435027567</v>
      </c>
      <c r="Q476">
        <f>Kx-Sample[[#This Row],[Xp]]</f>
        <v>0</v>
      </c>
      <c r="R476">
        <f>Ky-Sample[[#This Row],[Yp]]</f>
        <v>-0.45593195564972433</v>
      </c>
      <c r="S476">
        <f>Kz-Sample[[#This Row],[Zp]]</f>
        <v>0.45593195564972433</v>
      </c>
      <c r="T476">
        <f>Sample[[#This Row],[Kpy]]*KSc-Sample[[#This Row],[KPz]]*KSb</f>
        <v>0</v>
      </c>
      <c r="U476">
        <f>-1*(Sample[[#This Row],[KPx]]*KSc-Sample[[#This Row],[KPz]]*KSa)</f>
        <v>0</v>
      </c>
      <c r="V476">
        <f>(Sample[[#This Row],[KPx]]*$R$2-Sample[[#This Row],[Kpy]]*KSa)</f>
        <v>0</v>
      </c>
      <c r="W476">
        <f>Sample[[#This Row],[Kpy]]*KTc-Sample[[#This Row],[KPz]]*KTb</f>
        <v>0.91186391129944866</v>
      </c>
      <c r="X476">
        <f>-1*(Sample[[#This Row],[KPx]]*KTc-Sample[[#This Row],[KPz]]*KTa)</f>
        <v>0.91186391129944866</v>
      </c>
      <c r="Y476">
        <f>(Sample[[#This Row],[KPx]]*KTb-Sample[[#This Row],[Kpy]]*KTa)</f>
        <v>0.91186391129944866</v>
      </c>
      <c r="Z476">
        <f>-Sample[[#This Row],[Xp]]*a+Sample[[#This Row],[Yp]]*b+Sample[[#This Row],[Zp]]*c_</f>
        <v>0</v>
      </c>
      <c r="AA476" s="8">
        <f>-IF(Sample[[#This Row],[Column2]]&gt;0,1,-1)*SQRT(Sample[[#This Row],[KPx''i]]^2+Sample[[#This Row],[KPx''j]]^2+Sample[[#This Row],[KPx''k]]^2)/Ksmag/Scale</f>
        <v>0</v>
      </c>
      <c r="AB476" s="1">
        <f>SQRT(Sample[[#This Row],[Kpy''i]]^2+Sample[[#This Row],[KPy''j]]^2+Sample[[#This Row],[KPy''k]]^2)/KTmag/Scale</f>
        <v>0.64478515519912871</v>
      </c>
    </row>
    <row r="477" spans="1:28" hidden="1" x14ac:dyDescent="0.25">
      <c r="A477" s="5">
        <v>472</v>
      </c>
      <c r="B477" s="13" t="s">
        <v>43</v>
      </c>
      <c r="C477" s="5"/>
      <c r="D477" s="5"/>
      <c r="E477">
        <v>8</v>
      </c>
      <c r="F477">
        <v>9</v>
      </c>
      <c r="G477">
        <v>10</v>
      </c>
      <c r="H477" s="11">
        <f>Sample[[#This Row],[C]]/Sample[[#This Row],[D]]</f>
        <v>1.125</v>
      </c>
      <c r="I477" s="11">
        <f>Sample[[#This Row],[A]]/Sample[[#This Row],[C]]</f>
        <v>1.1111111111111112</v>
      </c>
      <c r="J477" s="11">
        <f>Sample[[#This Row],[D]]/Sample[[#This Row],[A]]</f>
        <v>0.8</v>
      </c>
      <c r="K477" s="11">
        <f>Sample[[#This Row],[A]]/Sample[[#This Row],[D]]</f>
        <v>1.25</v>
      </c>
      <c r="L477" s="11">
        <f>Sample[[#This Row],[D]]/Sample[[#This Row],[C]]</f>
        <v>0.88888888888888884</v>
      </c>
      <c r="M477" s="11">
        <f>Sample[[#This Row],[C]]/Sample[[#This Row],[A]]</f>
        <v>0.9</v>
      </c>
      <c r="N477">
        <f>IF(Sample[[#This Row],[Ap]]=0,10,LOG(Sample[[#This Row],[Ap]]))</f>
        <v>5.1152522447381291E-2</v>
      </c>
      <c r="O477">
        <f>IF(Sample[[#This Row],[Ei]]=0,10,LOG(Sample[[#This Row],[Ei]]))</f>
        <v>4.5757490560675143E-2</v>
      </c>
      <c r="P477">
        <f>IF(Sample[[#This Row],[Ii]]=0,10,LOG(Sample[[#This Row],[Ii]]))</f>
        <v>-9.6910013008056392E-2</v>
      </c>
      <c r="Q477">
        <f>Kx-Sample[[#This Row],[Xp]]</f>
        <v>-5.1152522447381291E-2</v>
      </c>
      <c r="R477">
        <f>Ky-Sample[[#This Row],[Yp]]</f>
        <v>-1.0457574905606752</v>
      </c>
      <c r="S477">
        <f>Kz-Sample[[#This Row],[Zp]]</f>
        <v>1.0969100130080565</v>
      </c>
      <c r="T477">
        <f>Sample[[#This Row],[Kpy]]*KSc-Sample[[#This Row],[KPz]]*KSb</f>
        <v>-5.1152522447381221E-2</v>
      </c>
      <c r="U477">
        <f>-1*(Sample[[#This Row],[KPx]]*KSc-Sample[[#This Row],[KPz]]*KSa)</f>
        <v>-5.1152522447381291E-2</v>
      </c>
      <c r="V477">
        <f>(Sample[[#This Row],[KPx]]*$R$2-Sample[[#This Row],[Kpy]]*KSa)</f>
        <v>-5.1152522447381291E-2</v>
      </c>
      <c r="W477">
        <f>Sample[[#This Row],[Kpy]]*KTc-Sample[[#This Row],[KPz]]*KTb</f>
        <v>2.1426675035687319</v>
      </c>
      <c r="X477">
        <f>-1*(Sample[[#This Row],[KPx]]*KTc-Sample[[#This Row],[KPz]]*KTa)</f>
        <v>2.1426675035687315</v>
      </c>
      <c r="Y477">
        <f>(Sample[[#This Row],[KPx]]*KTb-Sample[[#This Row],[Kpy]]*KTa)</f>
        <v>2.1426675035687319</v>
      </c>
      <c r="Z477">
        <f>-Sample[[#This Row],[Xp]]*a+Sample[[#This Row],[Yp]]*b+Sample[[#This Row],[Zp]]*c_</f>
        <v>-0.1023050448947625</v>
      </c>
      <c r="AA477" s="8">
        <f>-IF(Sample[[#This Row],[Column2]]&gt;0,1,-1)*SQRT(Sample[[#This Row],[KPx''i]]^2+Sample[[#This Row],[KPx''j]]^2+Sample[[#This Row],[KPx''k]]^2)/Ksmag/Scale</f>
        <v>6.2648789526173337E-2</v>
      </c>
      <c r="AB477" s="1">
        <f>SQRT(Sample[[#This Row],[Kpy''i]]^2+Sample[[#This Row],[KPy''j]]^2+Sample[[#This Row],[KPy''k]]^2)/KTmag/Scale</f>
        <v>1.5150947216015012</v>
      </c>
    </row>
    <row r="478" spans="1:28" hidden="1" x14ac:dyDescent="0.25">
      <c r="A478" s="5">
        <v>473</v>
      </c>
      <c r="B478" s="13" t="s">
        <v>43</v>
      </c>
      <c r="C478" s="5"/>
      <c r="D478" s="5"/>
      <c r="E478">
        <v>3</v>
      </c>
      <c r="F478">
        <v>8</v>
      </c>
      <c r="G478">
        <v>9</v>
      </c>
      <c r="H478" s="11">
        <f>Sample[[#This Row],[C]]/Sample[[#This Row],[D]]</f>
        <v>2.6666666666666665</v>
      </c>
      <c r="I478" s="11">
        <f>Sample[[#This Row],[A]]/Sample[[#This Row],[C]]</f>
        <v>1.125</v>
      </c>
      <c r="J478" s="11">
        <f>Sample[[#This Row],[D]]/Sample[[#This Row],[A]]</f>
        <v>0.33333333333333331</v>
      </c>
      <c r="K478" s="11">
        <f>Sample[[#This Row],[A]]/Sample[[#This Row],[D]]</f>
        <v>3</v>
      </c>
      <c r="L478" s="11">
        <f>Sample[[#This Row],[D]]/Sample[[#This Row],[C]]</f>
        <v>0.375</v>
      </c>
      <c r="M478" s="11">
        <f>Sample[[#This Row],[C]]/Sample[[#This Row],[A]]</f>
        <v>0.88888888888888884</v>
      </c>
      <c r="N478">
        <f>IF(Sample[[#This Row],[Ap]]=0,10,LOG(Sample[[#This Row],[Ap]]))</f>
        <v>0.4259687322722811</v>
      </c>
      <c r="O478">
        <f>IF(Sample[[#This Row],[Ei]]=0,10,LOG(Sample[[#This Row],[Ei]]))</f>
        <v>5.1152522447381291E-2</v>
      </c>
      <c r="P478">
        <f>IF(Sample[[#This Row],[Ii]]=0,10,LOG(Sample[[#This Row],[Ii]]))</f>
        <v>-0.47712125471966244</v>
      </c>
      <c r="Q478">
        <f>Kx-Sample[[#This Row],[Xp]]</f>
        <v>-0.4259687322722811</v>
      </c>
      <c r="R478">
        <f>Ky-Sample[[#This Row],[Yp]]</f>
        <v>-1.0511525224473812</v>
      </c>
      <c r="S478">
        <f>Kz-Sample[[#This Row],[Zp]]</f>
        <v>1.4771212547196624</v>
      </c>
      <c r="T478">
        <f>Sample[[#This Row],[Kpy]]*KSc-Sample[[#This Row],[KPz]]*KSb</f>
        <v>-0.42596873227228116</v>
      </c>
      <c r="U478">
        <f>-1*(Sample[[#This Row],[KPx]]*KSc-Sample[[#This Row],[KPz]]*KSa)</f>
        <v>-0.4259687322722811</v>
      </c>
      <c r="V478">
        <f>(Sample[[#This Row],[KPx]]*$R$2-Sample[[#This Row],[Kpy]]*KSa)</f>
        <v>-0.4259687322722811</v>
      </c>
      <c r="W478">
        <f>Sample[[#This Row],[Kpy]]*KTc-Sample[[#This Row],[KPz]]*KTb</f>
        <v>2.5282737771670436</v>
      </c>
      <c r="X478">
        <f>-1*(Sample[[#This Row],[KPx]]*KTc-Sample[[#This Row],[KPz]]*KTa)</f>
        <v>2.5282737771670436</v>
      </c>
      <c r="Y478">
        <f>(Sample[[#This Row],[KPx]]*KTb-Sample[[#This Row],[Kpy]]*KTa)</f>
        <v>2.5282737771670436</v>
      </c>
      <c r="Z478">
        <f>-Sample[[#This Row],[Xp]]*a+Sample[[#This Row],[Yp]]*b+Sample[[#This Row],[Zp]]*c_</f>
        <v>-0.85193746454456232</v>
      </c>
      <c r="AA478" s="8">
        <f>-IF(Sample[[#This Row],[Column2]]&gt;0,1,-1)*SQRT(Sample[[#This Row],[KPx''i]]^2+Sample[[#This Row],[KPx''j]]^2+Sample[[#This Row],[KPx''k]]^2)/Ksmag/Scale</f>
        <v>0.52170302022365311</v>
      </c>
      <c r="AB478" s="1">
        <f>SQRT(Sample[[#This Row],[Kpy''i]]^2+Sample[[#This Row],[KPy''j]]^2+Sample[[#This Row],[KPy''k]]^2)/KTmag/Scale</f>
        <v>1.7877595325309428</v>
      </c>
    </row>
    <row r="479" spans="1:28" hidden="1" x14ac:dyDescent="0.25">
      <c r="A479" s="5">
        <v>474</v>
      </c>
      <c r="B479" s="13" t="s">
        <v>43</v>
      </c>
      <c r="C479" s="5"/>
      <c r="D479" s="5"/>
      <c r="E479">
        <v>2</v>
      </c>
      <c r="F479">
        <v>2</v>
      </c>
      <c r="G479">
        <v>2</v>
      </c>
      <c r="H479" s="11">
        <f>Sample[[#This Row],[C]]/Sample[[#This Row],[D]]</f>
        <v>1</v>
      </c>
      <c r="I479" s="11">
        <f>Sample[[#This Row],[A]]/Sample[[#This Row],[C]]</f>
        <v>1</v>
      </c>
      <c r="J479" s="11">
        <f>Sample[[#This Row],[D]]/Sample[[#This Row],[A]]</f>
        <v>1</v>
      </c>
      <c r="K479" s="11">
        <f>Sample[[#This Row],[A]]/Sample[[#This Row],[D]]</f>
        <v>1</v>
      </c>
      <c r="L479" s="11">
        <f>Sample[[#This Row],[D]]/Sample[[#This Row],[C]]</f>
        <v>1</v>
      </c>
      <c r="M479" s="11">
        <f>Sample[[#This Row],[C]]/Sample[[#This Row],[A]]</f>
        <v>1</v>
      </c>
      <c r="N479">
        <f>IF(Sample[[#This Row],[Ap]]=0,10,LOG(Sample[[#This Row],[Ap]]))</f>
        <v>0</v>
      </c>
      <c r="O479">
        <f>IF(Sample[[#This Row],[Ei]]=0,10,LOG(Sample[[#This Row],[Ei]]))</f>
        <v>0</v>
      </c>
      <c r="P479">
        <f>IF(Sample[[#This Row],[Ii]]=0,10,LOG(Sample[[#This Row],[Ii]]))</f>
        <v>0</v>
      </c>
      <c r="Q479">
        <f>Kx-Sample[[#This Row],[Xp]]</f>
        <v>0</v>
      </c>
      <c r="R479">
        <f>Ky-Sample[[#This Row],[Yp]]</f>
        <v>-1</v>
      </c>
      <c r="S479">
        <f>Kz-Sample[[#This Row],[Zp]]</f>
        <v>1</v>
      </c>
      <c r="T479">
        <f>Sample[[#This Row],[Kpy]]*KSc-Sample[[#This Row],[KPz]]*KSb</f>
        <v>0</v>
      </c>
      <c r="U479">
        <f>-1*(Sample[[#This Row],[KPx]]*KSc-Sample[[#This Row],[KPz]]*KSa)</f>
        <v>0</v>
      </c>
      <c r="V479">
        <f>(Sample[[#This Row],[KPx]]*$R$2-Sample[[#This Row],[Kpy]]*KSa)</f>
        <v>0</v>
      </c>
      <c r="W479">
        <f>Sample[[#This Row],[Kpy]]*KTc-Sample[[#This Row],[KPz]]*KTb</f>
        <v>2</v>
      </c>
      <c r="X479">
        <f>-1*(Sample[[#This Row],[KPx]]*KTc-Sample[[#This Row],[KPz]]*KTa)</f>
        <v>2</v>
      </c>
      <c r="Y479">
        <f>(Sample[[#This Row],[KPx]]*KTb-Sample[[#This Row],[Kpy]]*KTa)</f>
        <v>2</v>
      </c>
      <c r="Z479">
        <f>-Sample[[#This Row],[Xp]]*a+Sample[[#This Row],[Yp]]*b+Sample[[#This Row],[Zp]]*c_</f>
        <v>0</v>
      </c>
      <c r="AA479" s="8">
        <f>-IF(Sample[[#This Row],[Column2]]&gt;0,1,-1)*SQRT(Sample[[#This Row],[KPx''i]]^2+Sample[[#This Row],[KPx''j]]^2+Sample[[#This Row],[KPx''k]]^2)/Ksmag/Scale</f>
        <v>0</v>
      </c>
      <c r="AB479" s="1">
        <f>SQRT(Sample[[#This Row],[Kpy''i]]^2+Sample[[#This Row],[KPy''j]]^2+Sample[[#This Row],[KPy''k]]^2)/KTmag/Scale</f>
        <v>1.4142135623730951</v>
      </c>
    </row>
    <row r="480" spans="1:28" hidden="1" x14ac:dyDescent="0.25">
      <c r="A480" s="5">
        <v>475</v>
      </c>
      <c r="B480" s="13" t="s">
        <v>43</v>
      </c>
      <c r="C480" s="5"/>
      <c r="D480" s="5"/>
      <c r="E480">
        <v>10</v>
      </c>
      <c r="F480">
        <v>6</v>
      </c>
      <c r="G480">
        <v>6</v>
      </c>
      <c r="H480" s="11">
        <f>Sample[[#This Row],[C]]/Sample[[#This Row],[D]]</f>
        <v>0.6</v>
      </c>
      <c r="I480" s="11">
        <f>Sample[[#This Row],[A]]/Sample[[#This Row],[C]]</f>
        <v>1</v>
      </c>
      <c r="J480" s="11">
        <f>Sample[[#This Row],[D]]/Sample[[#This Row],[A]]</f>
        <v>1.6666666666666667</v>
      </c>
      <c r="K480" s="11">
        <f>Sample[[#This Row],[A]]/Sample[[#This Row],[D]]</f>
        <v>0.6</v>
      </c>
      <c r="L480" s="11">
        <f>Sample[[#This Row],[D]]/Sample[[#This Row],[C]]</f>
        <v>1.6666666666666667</v>
      </c>
      <c r="M480" s="11">
        <f>Sample[[#This Row],[C]]/Sample[[#This Row],[A]]</f>
        <v>1</v>
      </c>
      <c r="N480">
        <f>IF(Sample[[#This Row],[Ap]]=0,10,LOG(Sample[[#This Row],[Ap]]))</f>
        <v>-0.22184874961635639</v>
      </c>
      <c r="O480">
        <f>IF(Sample[[#This Row],[Ei]]=0,10,LOG(Sample[[#This Row],[Ei]]))</f>
        <v>0</v>
      </c>
      <c r="P480">
        <f>IF(Sample[[#This Row],[Ii]]=0,10,LOG(Sample[[#This Row],[Ii]]))</f>
        <v>0.22184874961635639</v>
      </c>
      <c r="Q480">
        <f>Kx-Sample[[#This Row],[Xp]]</f>
        <v>0.22184874961635639</v>
      </c>
      <c r="R480">
        <f>Ky-Sample[[#This Row],[Yp]]</f>
        <v>-1</v>
      </c>
      <c r="S480">
        <f>Kz-Sample[[#This Row],[Zp]]</f>
        <v>0.77815125038364363</v>
      </c>
      <c r="T480">
        <f>Sample[[#This Row],[Kpy]]*KSc-Sample[[#This Row],[KPz]]*KSb</f>
        <v>0.22184874961635637</v>
      </c>
      <c r="U480">
        <f>-1*(Sample[[#This Row],[KPx]]*KSc-Sample[[#This Row],[KPz]]*KSa)</f>
        <v>0.22184874961635639</v>
      </c>
      <c r="V480">
        <f>(Sample[[#This Row],[KPx]]*$R$2-Sample[[#This Row],[Kpy]]*KSa)</f>
        <v>0.22184874961635639</v>
      </c>
      <c r="W480">
        <f>Sample[[#This Row],[Kpy]]*KTc-Sample[[#This Row],[KPz]]*KTb</f>
        <v>1.7781512503836436</v>
      </c>
      <c r="X480">
        <f>-1*(Sample[[#This Row],[KPx]]*KTc-Sample[[#This Row],[KPz]]*KTa)</f>
        <v>1.7781512503836436</v>
      </c>
      <c r="Y480">
        <f>(Sample[[#This Row],[KPx]]*KTb-Sample[[#This Row],[Kpy]]*KTa)</f>
        <v>1.7781512503836436</v>
      </c>
      <c r="Z480">
        <f>-Sample[[#This Row],[Xp]]*a+Sample[[#This Row],[Yp]]*b+Sample[[#This Row],[Zp]]*c_</f>
        <v>0.44369749923271279</v>
      </c>
      <c r="AA480" s="8">
        <f>-IF(Sample[[#This Row],[Column2]]&gt;0,1,-1)*SQRT(Sample[[#This Row],[KPx''i]]^2+Sample[[#This Row],[KPx''j]]^2+Sample[[#This Row],[KPx''k]]^2)/Ksmag/Scale</f>
        <v>-0.27170811831726921</v>
      </c>
      <c r="AB480" s="1">
        <f>SQRT(Sample[[#This Row],[Kpy''i]]^2+Sample[[#This Row],[KPy''j]]^2+Sample[[#This Row],[KPy''k]]^2)/KTmag/Scale</f>
        <v>1.2573428071216133</v>
      </c>
    </row>
    <row r="481" spans="1:28" hidden="1" x14ac:dyDescent="0.25">
      <c r="A481" s="5">
        <v>476</v>
      </c>
      <c r="B481" s="13" t="s">
        <v>43</v>
      </c>
      <c r="C481" s="5"/>
      <c r="D481" s="5"/>
      <c r="E481">
        <v>1</v>
      </c>
      <c r="F481">
        <v>10</v>
      </c>
      <c r="G481">
        <v>5</v>
      </c>
      <c r="H481" s="11">
        <f>Sample[[#This Row],[C]]/Sample[[#This Row],[D]]</f>
        <v>10</v>
      </c>
      <c r="I481" s="11">
        <f>Sample[[#This Row],[A]]/Sample[[#This Row],[C]]</f>
        <v>0.5</v>
      </c>
      <c r="J481" s="11">
        <f>Sample[[#This Row],[D]]/Sample[[#This Row],[A]]</f>
        <v>0.2</v>
      </c>
      <c r="K481" s="11">
        <f>Sample[[#This Row],[A]]/Sample[[#This Row],[D]]</f>
        <v>5</v>
      </c>
      <c r="L481" s="11">
        <f>Sample[[#This Row],[D]]/Sample[[#This Row],[C]]</f>
        <v>0.1</v>
      </c>
      <c r="M481" s="11">
        <f>Sample[[#This Row],[C]]/Sample[[#This Row],[A]]</f>
        <v>2</v>
      </c>
      <c r="N481">
        <f>IF(Sample[[#This Row],[Ap]]=0,10,LOG(Sample[[#This Row],[Ap]]))</f>
        <v>1</v>
      </c>
      <c r="O481">
        <f>IF(Sample[[#This Row],[Ei]]=0,10,LOG(Sample[[#This Row],[Ei]]))</f>
        <v>-0.3010299956639812</v>
      </c>
      <c r="P481">
        <f>IF(Sample[[#This Row],[Ii]]=0,10,LOG(Sample[[#This Row],[Ii]]))</f>
        <v>-0.69897000433601875</v>
      </c>
      <c r="Q481">
        <f>Kx-Sample[[#This Row],[Xp]]</f>
        <v>-1</v>
      </c>
      <c r="R481">
        <f>Ky-Sample[[#This Row],[Yp]]</f>
        <v>-0.69897000433601875</v>
      </c>
      <c r="S481">
        <f>Kz-Sample[[#This Row],[Zp]]</f>
        <v>1.6989700043360187</v>
      </c>
      <c r="T481">
        <f>Sample[[#This Row],[Kpy]]*KSc-Sample[[#This Row],[KPz]]*KSb</f>
        <v>-1</v>
      </c>
      <c r="U481">
        <f>-1*(Sample[[#This Row],[KPx]]*KSc-Sample[[#This Row],[KPz]]*KSa)</f>
        <v>-1</v>
      </c>
      <c r="V481">
        <f>(Sample[[#This Row],[KPx]]*$R$2-Sample[[#This Row],[Kpy]]*KSa)</f>
        <v>-1</v>
      </c>
      <c r="W481">
        <f>Sample[[#This Row],[Kpy]]*KTc-Sample[[#This Row],[KPz]]*KTb</f>
        <v>2.3979400086720375</v>
      </c>
      <c r="X481">
        <f>-1*(Sample[[#This Row],[KPx]]*KTc-Sample[[#This Row],[KPz]]*KTa)</f>
        <v>2.3979400086720375</v>
      </c>
      <c r="Y481">
        <f>(Sample[[#This Row],[KPx]]*KTb-Sample[[#This Row],[Kpy]]*KTa)</f>
        <v>2.3979400086720375</v>
      </c>
      <c r="Z481">
        <f>-Sample[[#This Row],[Xp]]*a+Sample[[#This Row],[Yp]]*b+Sample[[#This Row],[Zp]]*c_</f>
        <v>-2</v>
      </c>
      <c r="AA481" s="8">
        <f>-IF(Sample[[#This Row],[Column2]]&gt;0,1,-1)*SQRT(Sample[[#This Row],[KPx''i]]^2+Sample[[#This Row],[KPx''j]]^2+Sample[[#This Row],[KPx''k]]^2)/Ksmag/Scale</f>
        <v>1.2247448713915889</v>
      </c>
      <c r="AB481" s="1">
        <f>SQRT(Sample[[#This Row],[Kpy''i]]^2+Sample[[#This Row],[KPy''j]]^2+Sample[[#This Row],[KPy''k]]^2)/KTmag/Scale</f>
        <v>1.6955996410105265</v>
      </c>
    </row>
    <row r="482" spans="1:28" hidden="1" x14ac:dyDescent="0.25">
      <c r="A482" s="5">
        <v>477</v>
      </c>
      <c r="B482" s="13" t="s">
        <v>43</v>
      </c>
      <c r="C482" s="5"/>
      <c r="D482" s="5"/>
      <c r="E482">
        <v>8</v>
      </c>
      <c r="F482">
        <v>3</v>
      </c>
      <c r="G482">
        <v>6</v>
      </c>
      <c r="H482" s="11">
        <f>Sample[[#This Row],[C]]/Sample[[#This Row],[D]]</f>
        <v>0.375</v>
      </c>
      <c r="I482" s="11">
        <f>Sample[[#This Row],[A]]/Sample[[#This Row],[C]]</f>
        <v>2</v>
      </c>
      <c r="J482" s="11">
        <f>Sample[[#This Row],[D]]/Sample[[#This Row],[A]]</f>
        <v>1.3333333333333333</v>
      </c>
      <c r="K482" s="11">
        <f>Sample[[#This Row],[A]]/Sample[[#This Row],[D]]</f>
        <v>0.75</v>
      </c>
      <c r="L482" s="11">
        <f>Sample[[#This Row],[D]]/Sample[[#This Row],[C]]</f>
        <v>2.6666666666666665</v>
      </c>
      <c r="M482" s="11">
        <f>Sample[[#This Row],[C]]/Sample[[#This Row],[A]]</f>
        <v>0.5</v>
      </c>
      <c r="N482">
        <f>IF(Sample[[#This Row],[Ap]]=0,10,LOG(Sample[[#This Row],[Ap]]))</f>
        <v>-0.42596873227228116</v>
      </c>
      <c r="O482">
        <f>IF(Sample[[#This Row],[Ei]]=0,10,LOG(Sample[[#This Row],[Ei]]))</f>
        <v>0.3010299956639812</v>
      </c>
      <c r="P482">
        <f>IF(Sample[[#This Row],[Ii]]=0,10,LOG(Sample[[#This Row],[Ii]]))</f>
        <v>0.12493873660829993</v>
      </c>
      <c r="Q482">
        <f>Kx-Sample[[#This Row],[Xp]]</f>
        <v>0.42596873227228116</v>
      </c>
      <c r="R482">
        <f>Ky-Sample[[#This Row],[Yp]]</f>
        <v>-1.3010299956639813</v>
      </c>
      <c r="S482">
        <f>Kz-Sample[[#This Row],[Zp]]</f>
        <v>0.87506126339170009</v>
      </c>
      <c r="T482">
        <f>Sample[[#This Row],[Kpy]]*KSc-Sample[[#This Row],[KPz]]*KSb</f>
        <v>0.42596873227228116</v>
      </c>
      <c r="U482">
        <f>-1*(Sample[[#This Row],[KPx]]*KSc-Sample[[#This Row],[KPz]]*KSa)</f>
        <v>0.42596873227228116</v>
      </c>
      <c r="V482">
        <f>(Sample[[#This Row],[KPx]]*$R$2-Sample[[#This Row],[Kpy]]*KSa)</f>
        <v>0.42596873227228116</v>
      </c>
      <c r="W482">
        <f>Sample[[#This Row],[Kpy]]*KTc-Sample[[#This Row],[KPz]]*KTb</f>
        <v>2.1760912590556813</v>
      </c>
      <c r="X482">
        <f>-1*(Sample[[#This Row],[KPx]]*KTc-Sample[[#This Row],[KPz]]*KTa)</f>
        <v>2.1760912590556813</v>
      </c>
      <c r="Y482">
        <f>(Sample[[#This Row],[KPx]]*KTb-Sample[[#This Row],[Kpy]]*KTa)</f>
        <v>2.1760912590556813</v>
      </c>
      <c r="Z482">
        <f>-Sample[[#This Row],[Xp]]*a+Sample[[#This Row],[Yp]]*b+Sample[[#This Row],[Zp]]*c_</f>
        <v>0.85193746454456232</v>
      </c>
      <c r="AA482" s="8">
        <f>-IF(Sample[[#This Row],[Column2]]&gt;0,1,-1)*SQRT(Sample[[#This Row],[KPx''i]]^2+Sample[[#This Row],[KPx''j]]^2+Sample[[#This Row],[KPx''k]]^2)/Ksmag/Scale</f>
        <v>-0.52170302022365322</v>
      </c>
      <c r="AB482" s="1">
        <f>SQRT(Sample[[#This Row],[Kpy''i]]^2+Sample[[#This Row],[KPy''j]]^2+Sample[[#This Row],[KPy''k]]^2)/KTmag/Scale</f>
        <v>1.5387288857590447</v>
      </c>
    </row>
    <row r="483" spans="1:28" hidden="1" x14ac:dyDescent="0.25">
      <c r="A483" s="5">
        <v>478</v>
      </c>
      <c r="B483" s="13" t="s">
        <v>43</v>
      </c>
      <c r="C483" s="5"/>
      <c r="D483" s="5"/>
      <c r="E483">
        <v>3</v>
      </c>
      <c r="F483">
        <v>4</v>
      </c>
      <c r="G483">
        <v>6</v>
      </c>
      <c r="H483" s="11">
        <f>Sample[[#This Row],[C]]/Sample[[#This Row],[D]]</f>
        <v>1.3333333333333333</v>
      </c>
      <c r="I483" s="11">
        <f>Sample[[#This Row],[A]]/Sample[[#This Row],[C]]</f>
        <v>1.5</v>
      </c>
      <c r="J483" s="11">
        <f>Sample[[#This Row],[D]]/Sample[[#This Row],[A]]</f>
        <v>0.5</v>
      </c>
      <c r="K483" s="11">
        <f>Sample[[#This Row],[A]]/Sample[[#This Row],[D]]</f>
        <v>2</v>
      </c>
      <c r="L483" s="11">
        <f>Sample[[#This Row],[D]]/Sample[[#This Row],[C]]</f>
        <v>0.75</v>
      </c>
      <c r="M483" s="11">
        <f>Sample[[#This Row],[C]]/Sample[[#This Row],[A]]</f>
        <v>0.66666666666666663</v>
      </c>
      <c r="N483">
        <f>IF(Sample[[#This Row],[Ap]]=0,10,LOG(Sample[[#This Row],[Ap]]))</f>
        <v>0.12493873660829993</v>
      </c>
      <c r="O483">
        <f>IF(Sample[[#This Row],[Ei]]=0,10,LOG(Sample[[#This Row],[Ei]]))</f>
        <v>0.17609125905568124</v>
      </c>
      <c r="P483">
        <f>IF(Sample[[#This Row],[Ii]]=0,10,LOG(Sample[[#This Row],[Ii]]))</f>
        <v>-0.3010299956639812</v>
      </c>
      <c r="Q483">
        <f>Kx-Sample[[#This Row],[Xp]]</f>
        <v>-0.12493873660829993</v>
      </c>
      <c r="R483">
        <f>Ky-Sample[[#This Row],[Yp]]</f>
        <v>-1.1760912590556813</v>
      </c>
      <c r="S483">
        <f>Kz-Sample[[#This Row],[Zp]]</f>
        <v>1.3010299956639813</v>
      </c>
      <c r="T483">
        <f>Sample[[#This Row],[Kpy]]*KSc-Sample[[#This Row],[KPz]]*KSb</f>
        <v>-0.12493873660829991</v>
      </c>
      <c r="U483">
        <f>-1*(Sample[[#This Row],[KPx]]*KSc-Sample[[#This Row],[KPz]]*KSa)</f>
        <v>-0.12493873660829993</v>
      </c>
      <c r="V483">
        <f>(Sample[[#This Row],[KPx]]*$R$2-Sample[[#This Row],[Kpy]]*KSa)</f>
        <v>-0.12493873660829993</v>
      </c>
      <c r="W483">
        <f>Sample[[#This Row],[Kpy]]*KTc-Sample[[#This Row],[KPz]]*KTb</f>
        <v>2.4771212547196626</v>
      </c>
      <c r="X483">
        <f>-1*(Sample[[#This Row],[KPx]]*KTc-Sample[[#This Row],[KPz]]*KTa)</f>
        <v>2.4771212547196626</v>
      </c>
      <c r="Y483">
        <f>(Sample[[#This Row],[KPx]]*KTb-Sample[[#This Row],[Kpy]]*KTa)</f>
        <v>2.4771212547196626</v>
      </c>
      <c r="Z483">
        <f>-Sample[[#This Row],[Xp]]*a+Sample[[#This Row],[Yp]]*b+Sample[[#This Row],[Zp]]*c_</f>
        <v>-0.24987747321659992</v>
      </c>
      <c r="AA483" s="8">
        <f>-IF(Sample[[#This Row],[Column2]]&gt;0,1,-1)*SQRT(Sample[[#This Row],[KPx''i]]^2+Sample[[#This Row],[KPx''j]]^2+Sample[[#This Row],[KPx''k]]^2)/Ksmag/Scale</f>
        <v>0.15301807689915992</v>
      </c>
      <c r="AB483" s="1">
        <f>SQRT(Sample[[#This Row],[Kpy''i]]^2+Sample[[#This Row],[KPy''j]]^2+Sample[[#This Row],[KPy''k]]^2)/KTmag/Scale</f>
        <v>1.7515892370336026</v>
      </c>
    </row>
    <row r="484" spans="1:28" hidden="1" x14ac:dyDescent="0.25">
      <c r="A484" s="5">
        <v>479</v>
      </c>
      <c r="B484" s="13" t="s">
        <v>43</v>
      </c>
      <c r="C484" s="5"/>
      <c r="D484" s="5"/>
      <c r="E484">
        <v>5</v>
      </c>
      <c r="F484">
        <v>5</v>
      </c>
      <c r="G484">
        <v>3</v>
      </c>
      <c r="H484" s="11">
        <f>Sample[[#This Row],[C]]/Sample[[#This Row],[D]]</f>
        <v>1</v>
      </c>
      <c r="I484" s="11">
        <f>Sample[[#This Row],[A]]/Sample[[#This Row],[C]]</f>
        <v>0.6</v>
      </c>
      <c r="J484" s="11">
        <f>Sample[[#This Row],[D]]/Sample[[#This Row],[A]]</f>
        <v>1.6666666666666667</v>
      </c>
      <c r="K484" s="11">
        <f>Sample[[#This Row],[A]]/Sample[[#This Row],[D]]</f>
        <v>0.6</v>
      </c>
      <c r="L484" s="11">
        <f>Sample[[#This Row],[D]]/Sample[[#This Row],[C]]</f>
        <v>1</v>
      </c>
      <c r="M484" s="11">
        <f>Sample[[#This Row],[C]]/Sample[[#This Row],[A]]</f>
        <v>1.6666666666666667</v>
      </c>
      <c r="N484">
        <f>IF(Sample[[#This Row],[Ap]]=0,10,LOG(Sample[[#This Row],[Ap]]))</f>
        <v>0</v>
      </c>
      <c r="O484">
        <f>IF(Sample[[#This Row],[Ei]]=0,10,LOG(Sample[[#This Row],[Ei]]))</f>
        <v>-0.22184874961635639</v>
      </c>
      <c r="P484">
        <f>IF(Sample[[#This Row],[Ii]]=0,10,LOG(Sample[[#This Row],[Ii]]))</f>
        <v>0.22184874961635639</v>
      </c>
      <c r="Q484">
        <f>Kx-Sample[[#This Row],[Xp]]</f>
        <v>0</v>
      </c>
      <c r="R484">
        <f>Ky-Sample[[#This Row],[Yp]]</f>
        <v>-0.77815125038364363</v>
      </c>
      <c r="S484">
        <f>Kz-Sample[[#This Row],[Zp]]</f>
        <v>0.77815125038364363</v>
      </c>
      <c r="T484">
        <f>Sample[[#This Row],[Kpy]]*KSc-Sample[[#This Row],[KPz]]*KSb</f>
        <v>0</v>
      </c>
      <c r="U484">
        <f>-1*(Sample[[#This Row],[KPx]]*KSc-Sample[[#This Row],[KPz]]*KSa)</f>
        <v>0</v>
      </c>
      <c r="V484">
        <f>(Sample[[#This Row],[KPx]]*$R$2-Sample[[#This Row],[Kpy]]*KSa)</f>
        <v>0</v>
      </c>
      <c r="W484">
        <f>Sample[[#This Row],[Kpy]]*KTc-Sample[[#This Row],[KPz]]*KTb</f>
        <v>1.5563025007672873</v>
      </c>
      <c r="X484">
        <f>-1*(Sample[[#This Row],[KPx]]*KTc-Sample[[#This Row],[KPz]]*KTa)</f>
        <v>1.5563025007672873</v>
      </c>
      <c r="Y484">
        <f>(Sample[[#This Row],[KPx]]*KTb-Sample[[#This Row],[Kpy]]*KTa)</f>
        <v>1.5563025007672873</v>
      </c>
      <c r="Z484">
        <f>-Sample[[#This Row],[Xp]]*a+Sample[[#This Row],[Yp]]*b+Sample[[#This Row],[Zp]]*c_</f>
        <v>0</v>
      </c>
      <c r="AA484" s="8">
        <f>-IF(Sample[[#This Row],[Column2]]&gt;0,1,-1)*SQRT(Sample[[#This Row],[KPx''i]]^2+Sample[[#This Row],[KPx''j]]^2+Sample[[#This Row],[KPx''k]]^2)/Ksmag/Scale</f>
        <v>0</v>
      </c>
      <c r="AB484" s="1">
        <f>SQRT(Sample[[#This Row],[Kpy''i]]^2+Sample[[#This Row],[KPy''j]]^2+Sample[[#This Row],[KPy''k]]^2)/KTmag/Scale</f>
        <v>1.100472051870131</v>
      </c>
    </row>
    <row r="485" spans="1:28" hidden="1" x14ac:dyDescent="0.25">
      <c r="A485" s="5">
        <v>480</v>
      </c>
      <c r="B485" s="13" t="s">
        <v>43</v>
      </c>
      <c r="C485" s="5"/>
      <c r="D485" s="5"/>
      <c r="E485">
        <v>6</v>
      </c>
      <c r="F485">
        <v>7</v>
      </c>
      <c r="G485">
        <v>7</v>
      </c>
      <c r="H485" s="11">
        <f>Sample[[#This Row],[C]]/Sample[[#This Row],[D]]</f>
        <v>1.1666666666666667</v>
      </c>
      <c r="I485" s="11">
        <f>Sample[[#This Row],[A]]/Sample[[#This Row],[C]]</f>
        <v>1</v>
      </c>
      <c r="J485" s="11">
        <f>Sample[[#This Row],[D]]/Sample[[#This Row],[A]]</f>
        <v>0.8571428571428571</v>
      </c>
      <c r="K485" s="11">
        <f>Sample[[#This Row],[A]]/Sample[[#This Row],[D]]</f>
        <v>1.1666666666666667</v>
      </c>
      <c r="L485" s="11">
        <f>Sample[[#This Row],[D]]/Sample[[#This Row],[C]]</f>
        <v>0.8571428571428571</v>
      </c>
      <c r="M485" s="11">
        <f>Sample[[#This Row],[C]]/Sample[[#This Row],[A]]</f>
        <v>1</v>
      </c>
      <c r="N485">
        <f>IF(Sample[[#This Row],[Ap]]=0,10,LOG(Sample[[#This Row],[Ap]]))</f>
        <v>6.6946789630613221E-2</v>
      </c>
      <c r="O485">
        <f>IF(Sample[[#This Row],[Ei]]=0,10,LOG(Sample[[#This Row],[Ei]]))</f>
        <v>0</v>
      </c>
      <c r="P485">
        <f>IF(Sample[[#This Row],[Ii]]=0,10,LOG(Sample[[#This Row],[Ii]]))</f>
        <v>-6.6946789630613221E-2</v>
      </c>
      <c r="Q485">
        <f>Kx-Sample[[#This Row],[Xp]]</f>
        <v>-6.6946789630613221E-2</v>
      </c>
      <c r="R485">
        <f>Ky-Sample[[#This Row],[Yp]]</f>
        <v>-1</v>
      </c>
      <c r="S485">
        <f>Kz-Sample[[#This Row],[Zp]]</f>
        <v>1.0669467896306133</v>
      </c>
      <c r="T485">
        <f>Sample[[#This Row],[Kpy]]*KSc-Sample[[#This Row],[KPz]]*KSb</f>
        <v>-6.694678963061329E-2</v>
      </c>
      <c r="U485">
        <f>-1*(Sample[[#This Row],[KPx]]*KSc-Sample[[#This Row],[KPz]]*KSa)</f>
        <v>-6.6946789630613221E-2</v>
      </c>
      <c r="V485">
        <f>(Sample[[#This Row],[KPx]]*$R$2-Sample[[#This Row],[Kpy]]*KSa)</f>
        <v>-6.6946789630613221E-2</v>
      </c>
      <c r="W485">
        <f>Sample[[#This Row],[Kpy]]*KTc-Sample[[#This Row],[KPz]]*KTb</f>
        <v>2.0669467896306131</v>
      </c>
      <c r="X485">
        <f>-1*(Sample[[#This Row],[KPx]]*KTc-Sample[[#This Row],[KPz]]*KTa)</f>
        <v>2.0669467896306135</v>
      </c>
      <c r="Y485">
        <f>(Sample[[#This Row],[KPx]]*KTb-Sample[[#This Row],[Kpy]]*KTa)</f>
        <v>2.0669467896306131</v>
      </c>
      <c r="Z485">
        <f>-Sample[[#This Row],[Xp]]*a+Sample[[#This Row],[Yp]]*b+Sample[[#This Row],[Zp]]*c_</f>
        <v>-0.13389357926122644</v>
      </c>
      <c r="AA485" s="8">
        <f>-IF(Sample[[#This Row],[Column2]]&gt;0,1,-1)*SQRT(Sample[[#This Row],[KPx''i]]^2+Sample[[#This Row],[KPx''j]]^2+Sample[[#This Row],[KPx''k]]^2)/Ksmag/Scale</f>
        <v>8.1992737256225176E-2</v>
      </c>
      <c r="AB485" s="1">
        <f>SQRT(Sample[[#This Row],[Kpy''i]]^2+Sample[[#This Row],[KPy''j]]^2+Sample[[#This Row],[KPy''k]]^2)/KTmag/Scale</f>
        <v>1.461552091299571</v>
      </c>
    </row>
    <row r="486" spans="1:28" hidden="1" x14ac:dyDescent="0.25">
      <c r="A486" s="5">
        <v>481</v>
      </c>
      <c r="B486" s="13" t="s">
        <v>43</v>
      </c>
      <c r="C486" s="5"/>
      <c r="D486" s="5"/>
      <c r="E486">
        <v>4</v>
      </c>
      <c r="F486">
        <v>3</v>
      </c>
      <c r="G486">
        <v>8</v>
      </c>
      <c r="H486" s="11">
        <f>Sample[[#This Row],[C]]/Sample[[#This Row],[D]]</f>
        <v>0.75</v>
      </c>
      <c r="I486" s="11">
        <f>Sample[[#This Row],[A]]/Sample[[#This Row],[C]]</f>
        <v>2.6666666666666665</v>
      </c>
      <c r="J486" s="11">
        <f>Sample[[#This Row],[D]]/Sample[[#This Row],[A]]</f>
        <v>0.5</v>
      </c>
      <c r="K486" s="11">
        <f>Sample[[#This Row],[A]]/Sample[[#This Row],[D]]</f>
        <v>2</v>
      </c>
      <c r="L486" s="11">
        <f>Sample[[#This Row],[D]]/Sample[[#This Row],[C]]</f>
        <v>1.3333333333333333</v>
      </c>
      <c r="M486" s="11">
        <f>Sample[[#This Row],[C]]/Sample[[#This Row],[A]]</f>
        <v>0.375</v>
      </c>
      <c r="N486">
        <f>IF(Sample[[#This Row],[Ap]]=0,10,LOG(Sample[[#This Row],[Ap]]))</f>
        <v>-0.12493873660829995</v>
      </c>
      <c r="O486">
        <f>IF(Sample[[#This Row],[Ei]]=0,10,LOG(Sample[[#This Row],[Ei]]))</f>
        <v>0.4259687322722811</v>
      </c>
      <c r="P486">
        <f>IF(Sample[[#This Row],[Ii]]=0,10,LOG(Sample[[#This Row],[Ii]]))</f>
        <v>-0.3010299956639812</v>
      </c>
      <c r="Q486">
        <f>Kx-Sample[[#This Row],[Xp]]</f>
        <v>0.12493873660829995</v>
      </c>
      <c r="R486">
        <f>Ky-Sample[[#This Row],[Yp]]</f>
        <v>-1.4259687322722812</v>
      </c>
      <c r="S486">
        <f>Kz-Sample[[#This Row],[Zp]]</f>
        <v>1.3010299956639813</v>
      </c>
      <c r="T486">
        <f>Sample[[#This Row],[Kpy]]*KSc-Sample[[#This Row],[KPz]]*KSb</f>
        <v>0.12493873660829991</v>
      </c>
      <c r="U486">
        <f>-1*(Sample[[#This Row],[KPx]]*KSc-Sample[[#This Row],[KPz]]*KSa)</f>
        <v>0.12493873660829995</v>
      </c>
      <c r="V486">
        <f>(Sample[[#This Row],[KPx]]*$R$2-Sample[[#This Row],[Kpy]]*KSa)</f>
        <v>0.12493873660829995</v>
      </c>
      <c r="W486">
        <f>Sample[[#This Row],[Kpy]]*KTc-Sample[[#This Row],[KPz]]*KTb</f>
        <v>2.7269987279362624</v>
      </c>
      <c r="X486">
        <f>-1*(Sample[[#This Row],[KPx]]*KTc-Sample[[#This Row],[KPz]]*KTa)</f>
        <v>2.7269987279362624</v>
      </c>
      <c r="Y486">
        <f>(Sample[[#This Row],[KPx]]*KTb-Sample[[#This Row],[Kpy]]*KTa)</f>
        <v>2.7269987279362624</v>
      </c>
      <c r="Z486">
        <f>-Sample[[#This Row],[Xp]]*a+Sample[[#This Row],[Yp]]*b+Sample[[#This Row],[Zp]]*c_</f>
        <v>0.24987747321659981</v>
      </c>
      <c r="AA486" s="8">
        <f>-IF(Sample[[#This Row],[Column2]]&gt;0,1,-1)*SQRT(Sample[[#This Row],[KPx''i]]^2+Sample[[#This Row],[KPx''j]]^2+Sample[[#This Row],[KPx''k]]^2)/Ksmag/Scale</f>
        <v>-0.15301807689915992</v>
      </c>
      <c r="AB486" s="1">
        <f>SQRT(Sample[[#This Row],[Kpy''i]]^2+Sample[[#This Row],[KPy''j]]^2+Sample[[#This Row],[KPy''k]]^2)/KTmag/Scale</f>
        <v>1.9282792928108203</v>
      </c>
    </row>
    <row r="487" spans="1:28" hidden="1" x14ac:dyDescent="0.25">
      <c r="A487" s="5">
        <v>482</v>
      </c>
      <c r="B487" s="13" t="s">
        <v>43</v>
      </c>
      <c r="C487" s="5"/>
      <c r="D487" s="5"/>
      <c r="E487">
        <v>4</v>
      </c>
      <c r="F487">
        <v>1</v>
      </c>
      <c r="G487">
        <v>9</v>
      </c>
      <c r="H487" s="11">
        <f>Sample[[#This Row],[C]]/Sample[[#This Row],[D]]</f>
        <v>0.25</v>
      </c>
      <c r="I487" s="11">
        <f>Sample[[#This Row],[A]]/Sample[[#This Row],[C]]</f>
        <v>9</v>
      </c>
      <c r="J487" s="11">
        <f>Sample[[#This Row],[D]]/Sample[[#This Row],[A]]</f>
        <v>0.44444444444444442</v>
      </c>
      <c r="K487" s="11">
        <f>Sample[[#This Row],[A]]/Sample[[#This Row],[D]]</f>
        <v>2.25</v>
      </c>
      <c r="L487" s="11">
        <f>Sample[[#This Row],[D]]/Sample[[#This Row],[C]]</f>
        <v>4</v>
      </c>
      <c r="M487" s="11">
        <f>Sample[[#This Row],[C]]/Sample[[#This Row],[A]]</f>
        <v>0.1111111111111111</v>
      </c>
      <c r="N487">
        <f>IF(Sample[[#This Row],[Ap]]=0,10,LOG(Sample[[#This Row],[Ap]]))</f>
        <v>-0.6020599913279624</v>
      </c>
      <c r="O487">
        <f>IF(Sample[[#This Row],[Ei]]=0,10,LOG(Sample[[#This Row],[Ei]]))</f>
        <v>0.95424250943932487</v>
      </c>
      <c r="P487">
        <f>IF(Sample[[#This Row],[Ii]]=0,10,LOG(Sample[[#This Row],[Ii]]))</f>
        <v>-0.35218251811136253</v>
      </c>
      <c r="Q487">
        <f>Kx-Sample[[#This Row],[Xp]]</f>
        <v>0.6020599913279624</v>
      </c>
      <c r="R487">
        <f>Ky-Sample[[#This Row],[Yp]]</f>
        <v>-1.9542425094393248</v>
      </c>
      <c r="S487">
        <f>Kz-Sample[[#This Row],[Zp]]</f>
        <v>1.3521825181113625</v>
      </c>
      <c r="T487">
        <f>Sample[[#This Row],[Kpy]]*KSc-Sample[[#This Row],[KPz]]*KSb</f>
        <v>0.60205999132796229</v>
      </c>
      <c r="U487">
        <f>-1*(Sample[[#This Row],[KPx]]*KSc-Sample[[#This Row],[KPz]]*KSa)</f>
        <v>0.6020599913279624</v>
      </c>
      <c r="V487">
        <f>(Sample[[#This Row],[KPx]]*$R$2-Sample[[#This Row],[Kpy]]*KSa)</f>
        <v>0.6020599913279624</v>
      </c>
      <c r="W487">
        <f>Sample[[#This Row],[Kpy]]*KTc-Sample[[#This Row],[KPz]]*KTb</f>
        <v>3.306425027550687</v>
      </c>
      <c r="X487">
        <f>-1*(Sample[[#This Row],[KPx]]*KTc-Sample[[#This Row],[KPz]]*KTa)</f>
        <v>3.3064250275506875</v>
      </c>
      <c r="Y487">
        <f>(Sample[[#This Row],[KPx]]*KTb-Sample[[#This Row],[Kpy]]*KTa)</f>
        <v>3.306425027550687</v>
      </c>
      <c r="Z487">
        <f>-Sample[[#This Row],[Xp]]*a+Sample[[#This Row],[Yp]]*b+Sample[[#This Row],[Zp]]*c_</f>
        <v>1.2041199826559246</v>
      </c>
      <c r="AA487" s="8">
        <f>-IF(Sample[[#This Row],[Column2]]&gt;0,1,-1)*SQRT(Sample[[#This Row],[KPx''i]]^2+Sample[[#This Row],[KPx''j]]^2+Sample[[#This Row],[KPx''k]]^2)/Ksmag/Scale</f>
        <v>-0.73736988664898651</v>
      </c>
      <c r="AB487" s="1">
        <f>SQRT(Sample[[#This Row],[Kpy''i]]^2+Sample[[#This Row],[KPy''j]]^2+Sample[[#This Row],[KPy''k]]^2)/KTmag/Scale</f>
        <v>2.3379955584660084</v>
      </c>
    </row>
    <row r="488" spans="1:28" hidden="1" x14ac:dyDescent="0.25">
      <c r="A488" s="5">
        <v>483</v>
      </c>
      <c r="B488" s="13" t="s">
        <v>43</v>
      </c>
      <c r="C488" s="5"/>
      <c r="D488" s="5"/>
      <c r="E488">
        <v>5</v>
      </c>
      <c r="F488">
        <v>6</v>
      </c>
      <c r="G488">
        <v>9</v>
      </c>
      <c r="H488" s="11">
        <f>Sample[[#This Row],[C]]/Sample[[#This Row],[D]]</f>
        <v>1.2</v>
      </c>
      <c r="I488" s="11">
        <f>Sample[[#This Row],[A]]/Sample[[#This Row],[C]]</f>
        <v>1.5</v>
      </c>
      <c r="J488" s="11">
        <f>Sample[[#This Row],[D]]/Sample[[#This Row],[A]]</f>
        <v>0.55555555555555558</v>
      </c>
      <c r="K488" s="11">
        <f>Sample[[#This Row],[A]]/Sample[[#This Row],[D]]</f>
        <v>1.8</v>
      </c>
      <c r="L488" s="11">
        <f>Sample[[#This Row],[D]]/Sample[[#This Row],[C]]</f>
        <v>0.83333333333333337</v>
      </c>
      <c r="M488" s="11">
        <f>Sample[[#This Row],[C]]/Sample[[#This Row],[A]]</f>
        <v>0.66666666666666663</v>
      </c>
      <c r="N488">
        <f>IF(Sample[[#This Row],[Ap]]=0,10,LOG(Sample[[#This Row],[Ap]]))</f>
        <v>7.9181246047624818E-2</v>
      </c>
      <c r="O488">
        <f>IF(Sample[[#This Row],[Ei]]=0,10,LOG(Sample[[#This Row],[Ei]]))</f>
        <v>0.17609125905568124</v>
      </c>
      <c r="P488">
        <f>IF(Sample[[#This Row],[Ii]]=0,10,LOG(Sample[[#This Row],[Ii]]))</f>
        <v>-0.25527250510330607</v>
      </c>
      <c r="Q488">
        <f>Kx-Sample[[#This Row],[Xp]]</f>
        <v>-7.9181246047624818E-2</v>
      </c>
      <c r="R488">
        <f>Ky-Sample[[#This Row],[Yp]]</f>
        <v>-1.1760912590556813</v>
      </c>
      <c r="S488">
        <f>Kz-Sample[[#This Row],[Zp]]</f>
        <v>1.255272505103306</v>
      </c>
      <c r="T488">
        <f>Sample[[#This Row],[Kpy]]*KSc-Sample[[#This Row],[KPz]]*KSb</f>
        <v>-7.9181246047624665E-2</v>
      </c>
      <c r="U488">
        <f>-1*(Sample[[#This Row],[KPx]]*KSc-Sample[[#This Row],[KPz]]*KSa)</f>
        <v>-7.9181246047624818E-2</v>
      </c>
      <c r="V488">
        <f>(Sample[[#This Row],[KPx]]*$R$2-Sample[[#This Row],[Kpy]]*KSa)</f>
        <v>-7.9181246047624818E-2</v>
      </c>
      <c r="W488">
        <f>Sample[[#This Row],[Kpy]]*KTc-Sample[[#This Row],[KPz]]*KTb</f>
        <v>2.4313637641589874</v>
      </c>
      <c r="X488">
        <f>-1*(Sample[[#This Row],[KPx]]*KTc-Sample[[#This Row],[KPz]]*KTa)</f>
        <v>2.4313637641589874</v>
      </c>
      <c r="Y488">
        <f>(Sample[[#This Row],[KPx]]*KTb-Sample[[#This Row],[Kpy]]*KTa)</f>
        <v>2.4313637641589874</v>
      </c>
      <c r="Z488">
        <f>-Sample[[#This Row],[Xp]]*a+Sample[[#This Row],[Yp]]*b+Sample[[#This Row],[Zp]]*c_</f>
        <v>-0.15836249209524966</v>
      </c>
      <c r="AA488" s="8">
        <f>-IF(Sample[[#This Row],[Column2]]&gt;0,1,-1)*SQRT(Sample[[#This Row],[KPx''i]]^2+Sample[[#This Row],[KPx''j]]^2+Sample[[#This Row],[KPx''k]]^2)/Ksmag/Scale</f>
        <v>9.697682500722396E-2</v>
      </c>
      <c r="AB488" s="1">
        <f>SQRT(Sample[[#This Row],[Kpy''i]]^2+Sample[[#This Row],[KPy''j]]^2+Sample[[#This Row],[KPy''k]]^2)/KTmag/Scale</f>
        <v>1.7192338051680698</v>
      </c>
    </row>
    <row r="489" spans="1:28" hidden="1" x14ac:dyDescent="0.25">
      <c r="A489" s="5">
        <v>484</v>
      </c>
      <c r="B489" s="13" t="s">
        <v>43</v>
      </c>
      <c r="C489" s="5"/>
      <c r="D489" s="5"/>
      <c r="E489">
        <v>5</v>
      </c>
      <c r="F489">
        <v>1</v>
      </c>
      <c r="G489">
        <v>2</v>
      </c>
      <c r="H489" s="11">
        <f>Sample[[#This Row],[C]]/Sample[[#This Row],[D]]</f>
        <v>0.2</v>
      </c>
      <c r="I489" s="11">
        <f>Sample[[#This Row],[A]]/Sample[[#This Row],[C]]</f>
        <v>2</v>
      </c>
      <c r="J489" s="11">
        <f>Sample[[#This Row],[D]]/Sample[[#This Row],[A]]</f>
        <v>2.5</v>
      </c>
      <c r="K489" s="11">
        <f>Sample[[#This Row],[A]]/Sample[[#This Row],[D]]</f>
        <v>0.4</v>
      </c>
      <c r="L489" s="11">
        <f>Sample[[#This Row],[D]]/Sample[[#This Row],[C]]</f>
        <v>5</v>
      </c>
      <c r="M489" s="11">
        <f>Sample[[#This Row],[C]]/Sample[[#This Row],[A]]</f>
        <v>0.5</v>
      </c>
      <c r="N489">
        <f>IF(Sample[[#This Row],[Ap]]=0,10,LOG(Sample[[#This Row],[Ap]]))</f>
        <v>-0.69897000433601875</v>
      </c>
      <c r="O489">
        <f>IF(Sample[[#This Row],[Ei]]=0,10,LOG(Sample[[#This Row],[Ei]]))</f>
        <v>0.3010299956639812</v>
      </c>
      <c r="P489">
        <f>IF(Sample[[#This Row],[Ii]]=0,10,LOG(Sample[[#This Row],[Ii]]))</f>
        <v>0.3979400086720376</v>
      </c>
      <c r="Q489">
        <f>Kx-Sample[[#This Row],[Xp]]</f>
        <v>0.69897000433601875</v>
      </c>
      <c r="R489">
        <f>Ky-Sample[[#This Row],[Yp]]</f>
        <v>-1.3010299956639813</v>
      </c>
      <c r="S489">
        <f>Kz-Sample[[#This Row],[Zp]]</f>
        <v>0.6020599913279624</v>
      </c>
      <c r="T489">
        <f>Sample[[#This Row],[Kpy]]*KSc-Sample[[#This Row],[KPz]]*KSb</f>
        <v>0.69897000433601886</v>
      </c>
      <c r="U489">
        <f>-1*(Sample[[#This Row],[KPx]]*KSc-Sample[[#This Row],[KPz]]*KSa)</f>
        <v>0.69897000433601875</v>
      </c>
      <c r="V489">
        <f>(Sample[[#This Row],[KPx]]*$R$2-Sample[[#This Row],[Kpy]]*KSa)</f>
        <v>0.69897000433601875</v>
      </c>
      <c r="W489">
        <f>Sample[[#This Row],[Kpy]]*KTc-Sample[[#This Row],[KPz]]*KTb</f>
        <v>1.9030899869919438</v>
      </c>
      <c r="X489">
        <f>-1*(Sample[[#This Row],[KPx]]*KTc-Sample[[#This Row],[KPz]]*KTa)</f>
        <v>1.9030899869919435</v>
      </c>
      <c r="Y489">
        <f>(Sample[[#This Row],[KPx]]*KTb-Sample[[#This Row],[Kpy]]*KTa)</f>
        <v>1.9030899869919438</v>
      </c>
      <c r="Z489">
        <f>-Sample[[#This Row],[Xp]]*a+Sample[[#This Row],[Yp]]*b+Sample[[#This Row],[Zp]]*c_</f>
        <v>1.3979400086720375</v>
      </c>
      <c r="AA489" s="8">
        <f>-IF(Sample[[#This Row],[Column2]]&gt;0,1,-1)*SQRT(Sample[[#This Row],[KPx''i]]^2+Sample[[#This Row],[KPx''j]]^2+Sample[[#This Row],[KPx''k]]^2)/Ksmag/Scale</f>
        <v>-0.85605992806709574</v>
      </c>
      <c r="AB489" s="1">
        <f>SQRT(Sample[[#This Row],[Kpy''i]]^2+Sample[[#This Row],[KPy''j]]^2+Sample[[#This Row],[KPy''k]]^2)/KTmag/Scale</f>
        <v>1.3456878350102222</v>
      </c>
    </row>
    <row r="490" spans="1:28" hidden="1" x14ac:dyDescent="0.25">
      <c r="A490" s="5">
        <v>485</v>
      </c>
      <c r="B490" s="13" t="s">
        <v>43</v>
      </c>
      <c r="C490" s="5"/>
      <c r="D490" s="5"/>
      <c r="E490">
        <v>3</v>
      </c>
      <c r="F490">
        <v>5</v>
      </c>
      <c r="G490">
        <v>10</v>
      </c>
      <c r="H490" s="11">
        <f>Sample[[#This Row],[C]]/Sample[[#This Row],[D]]</f>
        <v>1.6666666666666667</v>
      </c>
      <c r="I490" s="11">
        <f>Sample[[#This Row],[A]]/Sample[[#This Row],[C]]</f>
        <v>2</v>
      </c>
      <c r="J490" s="11">
        <f>Sample[[#This Row],[D]]/Sample[[#This Row],[A]]</f>
        <v>0.3</v>
      </c>
      <c r="K490" s="11">
        <f>Sample[[#This Row],[A]]/Sample[[#This Row],[D]]</f>
        <v>3.3333333333333335</v>
      </c>
      <c r="L490" s="11">
        <f>Sample[[#This Row],[D]]/Sample[[#This Row],[C]]</f>
        <v>0.6</v>
      </c>
      <c r="M490" s="11">
        <f>Sample[[#This Row],[C]]/Sample[[#This Row],[A]]</f>
        <v>0.5</v>
      </c>
      <c r="N490">
        <f>IF(Sample[[#This Row],[Ap]]=0,10,LOG(Sample[[#This Row],[Ap]]))</f>
        <v>0.22184874961635639</v>
      </c>
      <c r="O490">
        <f>IF(Sample[[#This Row],[Ei]]=0,10,LOG(Sample[[#This Row],[Ei]]))</f>
        <v>0.3010299956639812</v>
      </c>
      <c r="P490">
        <f>IF(Sample[[#This Row],[Ii]]=0,10,LOG(Sample[[#This Row],[Ii]]))</f>
        <v>-0.52287874528033762</v>
      </c>
      <c r="Q490">
        <f>Kx-Sample[[#This Row],[Xp]]</f>
        <v>-0.22184874961635639</v>
      </c>
      <c r="R490">
        <f>Ky-Sample[[#This Row],[Yp]]</f>
        <v>-1.3010299956639813</v>
      </c>
      <c r="S490">
        <f>Kz-Sample[[#This Row],[Zp]]</f>
        <v>1.5228787452803376</v>
      </c>
      <c r="T490">
        <f>Sample[[#This Row],[Kpy]]*KSc-Sample[[#This Row],[KPz]]*KSb</f>
        <v>-0.22184874961635637</v>
      </c>
      <c r="U490">
        <f>-1*(Sample[[#This Row],[KPx]]*KSc-Sample[[#This Row],[KPz]]*KSa)</f>
        <v>-0.22184874961635639</v>
      </c>
      <c r="V490">
        <f>(Sample[[#This Row],[KPx]]*$R$2-Sample[[#This Row],[Kpy]]*KSa)</f>
        <v>-0.22184874961635639</v>
      </c>
      <c r="W490">
        <f>Sample[[#This Row],[Kpy]]*KTc-Sample[[#This Row],[KPz]]*KTb</f>
        <v>2.8239087409443187</v>
      </c>
      <c r="X490">
        <f>-1*(Sample[[#This Row],[KPx]]*KTc-Sample[[#This Row],[KPz]]*KTa)</f>
        <v>2.8239087409443187</v>
      </c>
      <c r="Y490">
        <f>(Sample[[#This Row],[KPx]]*KTb-Sample[[#This Row],[Kpy]]*KTa)</f>
        <v>2.8239087409443191</v>
      </c>
      <c r="Z490">
        <f>-Sample[[#This Row],[Xp]]*a+Sample[[#This Row],[Yp]]*b+Sample[[#This Row],[Zp]]*c_</f>
        <v>-0.44369749923271284</v>
      </c>
      <c r="AA490" s="8">
        <f>-IF(Sample[[#This Row],[Column2]]&gt;0,1,-1)*SQRT(Sample[[#This Row],[KPx''i]]^2+Sample[[#This Row],[KPx''j]]^2+Sample[[#This Row],[KPx''k]]^2)/Ksmag/Scale</f>
        <v>0.27170811831726921</v>
      </c>
      <c r="AB490" s="1">
        <f>SQRT(Sample[[#This Row],[Kpy''i]]^2+Sample[[#This Row],[KPy''j]]^2+Sample[[#This Row],[KPy''k]]^2)/KTmag/Scale</f>
        <v>1.9968050201736938</v>
      </c>
    </row>
    <row r="491" spans="1:28" hidden="1" x14ac:dyDescent="0.25">
      <c r="A491" s="5">
        <v>486</v>
      </c>
      <c r="B491" s="13" t="s">
        <v>43</v>
      </c>
      <c r="C491" s="5"/>
      <c r="D491" s="5"/>
      <c r="E491">
        <v>8</v>
      </c>
      <c r="F491">
        <v>10</v>
      </c>
      <c r="G491">
        <v>9</v>
      </c>
      <c r="H491" s="11">
        <f>Sample[[#This Row],[C]]/Sample[[#This Row],[D]]</f>
        <v>1.25</v>
      </c>
      <c r="I491" s="11">
        <f>Sample[[#This Row],[A]]/Sample[[#This Row],[C]]</f>
        <v>0.9</v>
      </c>
      <c r="J491" s="11">
        <f>Sample[[#This Row],[D]]/Sample[[#This Row],[A]]</f>
        <v>0.88888888888888884</v>
      </c>
      <c r="K491" s="11">
        <f>Sample[[#This Row],[A]]/Sample[[#This Row],[D]]</f>
        <v>1.125</v>
      </c>
      <c r="L491" s="11">
        <f>Sample[[#This Row],[D]]/Sample[[#This Row],[C]]</f>
        <v>0.8</v>
      </c>
      <c r="M491" s="11">
        <f>Sample[[#This Row],[C]]/Sample[[#This Row],[A]]</f>
        <v>1.1111111111111112</v>
      </c>
      <c r="N491">
        <f>IF(Sample[[#This Row],[Ap]]=0,10,LOG(Sample[[#This Row],[Ap]]))</f>
        <v>9.691001300805642E-2</v>
      </c>
      <c r="O491">
        <f>IF(Sample[[#This Row],[Ei]]=0,10,LOG(Sample[[#This Row],[Ei]]))</f>
        <v>-4.5757490560675115E-2</v>
      </c>
      <c r="P491">
        <f>IF(Sample[[#This Row],[Ii]]=0,10,LOG(Sample[[#This Row],[Ii]]))</f>
        <v>-5.1152522447381311E-2</v>
      </c>
      <c r="Q491">
        <f>Kx-Sample[[#This Row],[Xp]]</f>
        <v>-9.691001300805642E-2</v>
      </c>
      <c r="R491">
        <f>Ky-Sample[[#This Row],[Yp]]</f>
        <v>-0.95424250943932487</v>
      </c>
      <c r="S491">
        <f>Kz-Sample[[#This Row],[Zp]]</f>
        <v>1.0511525224473812</v>
      </c>
      <c r="T491">
        <f>Sample[[#This Row],[Kpy]]*KSc-Sample[[#This Row],[KPz]]*KSb</f>
        <v>-9.691001300805635E-2</v>
      </c>
      <c r="U491">
        <f>-1*(Sample[[#This Row],[KPx]]*KSc-Sample[[#This Row],[KPz]]*KSa)</f>
        <v>-9.691001300805642E-2</v>
      </c>
      <c r="V491">
        <f>(Sample[[#This Row],[KPx]]*$R$2-Sample[[#This Row],[Kpy]]*KSa)</f>
        <v>-9.691001300805642E-2</v>
      </c>
      <c r="W491">
        <f>Sample[[#This Row],[Kpy]]*KTc-Sample[[#This Row],[KPz]]*KTb</f>
        <v>2.0053950318867062</v>
      </c>
      <c r="X491">
        <f>-1*(Sample[[#This Row],[KPx]]*KTc-Sample[[#This Row],[KPz]]*KTa)</f>
        <v>2.0053950318867062</v>
      </c>
      <c r="Y491">
        <f>(Sample[[#This Row],[KPx]]*KTb-Sample[[#This Row],[Kpy]]*KTa)</f>
        <v>2.0053950318867062</v>
      </c>
      <c r="Z491">
        <f>-Sample[[#This Row],[Xp]]*a+Sample[[#This Row],[Yp]]*b+Sample[[#This Row],[Zp]]*c_</f>
        <v>-0.19382002601611287</v>
      </c>
      <c r="AA491" s="8">
        <f>-IF(Sample[[#This Row],[Column2]]&gt;0,1,-1)*SQRT(Sample[[#This Row],[KPx''i]]^2+Sample[[#This Row],[KPx''j]]^2+Sample[[#This Row],[KPx''k]]^2)/Ksmag/Scale</f>
        <v>0.11869004141810925</v>
      </c>
      <c r="AB491" s="1">
        <f>SQRT(Sample[[#This Row],[Kpy''i]]^2+Sample[[#This Row],[KPy''j]]^2+Sample[[#This Row],[KPy''k]]^2)/KTmag/Scale</f>
        <v>1.418028426004903</v>
      </c>
    </row>
    <row r="492" spans="1:28" hidden="1" x14ac:dyDescent="0.25">
      <c r="A492" s="5">
        <v>487</v>
      </c>
      <c r="B492" s="13" t="s">
        <v>43</v>
      </c>
      <c r="C492" s="5"/>
      <c r="D492" s="5"/>
      <c r="E492">
        <v>10</v>
      </c>
      <c r="F492">
        <v>9</v>
      </c>
      <c r="G492">
        <v>5</v>
      </c>
      <c r="H492" s="11">
        <f>Sample[[#This Row],[C]]/Sample[[#This Row],[D]]</f>
        <v>0.9</v>
      </c>
      <c r="I492" s="11">
        <f>Sample[[#This Row],[A]]/Sample[[#This Row],[C]]</f>
        <v>0.55555555555555558</v>
      </c>
      <c r="J492" s="11">
        <f>Sample[[#This Row],[D]]/Sample[[#This Row],[A]]</f>
        <v>2</v>
      </c>
      <c r="K492" s="11">
        <f>Sample[[#This Row],[A]]/Sample[[#This Row],[D]]</f>
        <v>0.5</v>
      </c>
      <c r="L492" s="11">
        <f>Sample[[#This Row],[D]]/Sample[[#This Row],[C]]</f>
        <v>1.1111111111111112</v>
      </c>
      <c r="M492" s="11">
        <f>Sample[[#This Row],[C]]/Sample[[#This Row],[A]]</f>
        <v>1.8</v>
      </c>
      <c r="N492">
        <f>IF(Sample[[#This Row],[Ap]]=0,10,LOG(Sample[[#This Row],[Ap]]))</f>
        <v>-4.5757490560675115E-2</v>
      </c>
      <c r="O492">
        <f>IF(Sample[[#This Row],[Ei]]=0,10,LOG(Sample[[#This Row],[Ei]]))</f>
        <v>-0.25527250510330607</v>
      </c>
      <c r="P492">
        <f>IF(Sample[[#This Row],[Ii]]=0,10,LOG(Sample[[#This Row],[Ii]]))</f>
        <v>0.3010299956639812</v>
      </c>
      <c r="Q492">
        <f>Kx-Sample[[#This Row],[Xp]]</f>
        <v>4.5757490560675115E-2</v>
      </c>
      <c r="R492">
        <f>Ky-Sample[[#This Row],[Yp]]</f>
        <v>-0.74472749489669399</v>
      </c>
      <c r="S492">
        <f>Kz-Sample[[#This Row],[Zp]]</f>
        <v>0.69897000433601875</v>
      </c>
      <c r="T492">
        <f>Sample[[#This Row],[Kpy]]*KSc-Sample[[#This Row],[KPz]]*KSb</f>
        <v>4.575749056067524E-2</v>
      </c>
      <c r="U492">
        <f>-1*(Sample[[#This Row],[KPx]]*KSc-Sample[[#This Row],[KPz]]*KSa)</f>
        <v>4.5757490560675115E-2</v>
      </c>
      <c r="V492">
        <f>(Sample[[#This Row],[KPx]]*$R$2-Sample[[#This Row],[Kpy]]*KSa)</f>
        <v>4.5757490560675115E-2</v>
      </c>
      <c r="W492">
        <f>Sample[[#This Row],[Kpy]]*KTc-Sample[[#This Row],[KPz]]*KTb</f>
        <v>1.4436974992327127</v>
      </c>
      <c r="X492">
        <f>-1*(Sample[[#This Row],[KPx]]*KTc-Sample[[#This Row],[KPz]]*KTa)</f>
        <v>1.4436974992327125</v>
      </c>
      <c r="Y492">
        <f>(Sample[[#This Row],[KPx]]*KTb-Sample[[#This Row],[Kpy]]*KTa)</f>
        <v>1.443697499232713</v>
      </c>
      <c r="Z492">
        <f>-Sample[[#This Row],[Xp]]*a+Sample[[#This Row],[Yp]]*b+Sample[[#This Row],[Zp]]*c_</f>
        <v>9.1514981121350258E-2</v>
      </c>
      <c r="AA492" s="8">
        <f>-IF(Sample[[#This Row],[Column2]]&gt;0,1,-1)*SQRT(Sample[[#This Row],[KPx''i]]^2+Sample[[#This Row],[KPx''j]]^2+Sample[[#This Row],[KPx''k]]^2)/Ksmag/Scale</f>
        <v>-5.6041251891935942E-2</v>
      </c>
      <c r="AB492" s="1">
        <f>SQRT(Sample[[#This Row],[Kpy''i]]^2+Sample[[#This Row],[KPy''j]]^2+Sample[[#This Row],[KPy''k]]^2)/KTmag/Scale</f>
        <v>1.0208482916895116</v>
      </c>
    </row>
    <row r="493" spans="1:28" hidden="1" x14ac:dyDescent="0.25">
      <c r="A493" s="5">
        <v>488</v>
      </c>
      <c r="B493" s="13" t="s">
        <v>43</v>
      </c>
      <c r="C493" s="5"/>
      <c r="D493" s="5"/>
      <c r="E493">
        <v>3</v>
      </c>
      <c r="F493">
        <v>9</v>
      </c>
      <c r="G493">
        <v>10</v>
      </c>
      <c r="H493" s="11">
        <f>Sample[[#This Row],[C]]/Sample[[#This Row],[D]]</f>
        <v>3</v>
      </c>
      <c r="I493" s="11">
        <f>Sample[[#This Row],[A]]/Sample[[#This Row],[C]]</f>
        <v>1.1111111111111112</v>
      </c>
      <c r="J493" s="11">
        <f>Sample[[#This Row],[D]]/Sample[[#This Row],[A]]</f>
        <v>0.3</v>
      </c>
      <c r="K493" s="11">
        <f>Sample[[#This Row],[A]]/Sample[[#This Row],[D]]</f>
        <v>3.3333333333333335</v>
      </c>
      <c r="L493" s="11">
        <f>Sample[[#This Row],[D]]/Sample[[#This Row],[C]]</f>
        <v>0.33333333333333331</v>
      </c>
      <c r="M493" s="11">
        <f>Sample[[#This Row],[C]]/Sample[[#This Row],[A]]</f>
        <v>0.9</v>
      </c>
      <c r="N493">
        <f>IF(Sample[[#This Row],[Ap]]=0,10,LOG(Sample[[#This Row],[Ap]]))</f>
        <v>0.47712125471966244</v>
      </c>
      <c r="O493">
        <f>IF(Sample[[#This Row],[Ei]]=0,10,LOG(Sample[[#This Row],[Ei]]))</f>
        <v>4.5757490560675143E-2</v>
      </c>
      <c r="P493">
        <f>IF(Sample[[#This Row],[Ii]]=0,10,LOG(Sample[[#This Row],[Ii]]))</f>
        <v>-0.52287874528033762</v>
      </c>
      <c r="Q493">
        <f>Kx-Sample[[#This Row],[Xp]]</f>
        <v>-0.47712125471966244</v>
      </c>
      <c r="R493">
        <f>Ky-Sample[[#This Row],[Yp]]</f>
        <v>-1.0457574905606752</v>
      </c>
      <c r="S493">
        <f>Kz-Sample[[#This Row],[Zp]]</f>
        <v>1.5228787452803376</v>
      </c>
      <c r="T493">
        <f>Sample[[#This Row],[Kpy]]*KSc-Sample[[#This Row],[KPz]]*KSb</f>
        <v>-0.47712125471966238</v>
      </c>
      <c r="U493">
        <f>-1*(Sample[[#This Row],[KPx]]*KSc-Sample[[#This Row],[KPz]]*KSa)</f>
        <v>-0.47712125471966244</v>
      </c>
      <c r="V493">
        <f>(Sample[[#This Row],[KPx]]*$R$2-Sample[[#This Row],[Kpy]]*KSa)</f>
        <v>-0.47712125471966244</v>
      </c>
      <c r="W493">
        <f>Sample[[#This Row],[Kpy]]*KTc-Sample[[#This Row],[KPz]]*KTb</f>
        <v>2.5686362358410131</v>
      </c>
      <c r="X493">
        <f>-1*(Sample[[#This Row],[KPx]]*KTc-Sample[[#This Row],[KPz]]*KTa)</f>
        <v>2.5686362358410126</v>
      </c>
      <c r="Y493">
        <f>(Sample[[#This Row],[KPx]]*KTb-Sample[[#This Row],[Kpy]]*KTa)</f>
        <v>2.5686362358410131</v>
      </c>
      <c r="Z493">
        <f>-Sample[[#This Row],[Xp]]*a+Sample[[#This Row],[Yp]]*b+Sample[[#This Row],[Zp]]*c_</f>
        <v>-0.95424250943932498</v>
      </c>
      <c r="AA493" s="8">
        <f>-IF(Sample[[#This Row],[Column2]]&gt;0,1,-1)*SQRT(Sample[[#This Row],[KPx''i]]^2+Sample[[#This Row],[KPx''j]]^2+Sample[[#This Row],[KPx''k]]^2)/Ksmag/Scale</f>
        <v>0.58435180974982659</v>
      </c>
      <c r="AB493" s="1">
        <f>SQRT(Sample[[#This Row],[Kpy''i]]^2+Sample[[#This Row],[KPy''j]]^2+Sample[[#This Row],[KPy''k]]^2)/KTmag/Scale</f>
        <v>1.8163001007646682</v>
      </c>
    </row>
    <row r="494" spans="1:28" hidden="1" x14ac:dyDescent="0.25">
      <c r="A494" s="5">
        <v>489</v>
      </c>
      <c r="B494" s="13" t="s">
        <v>43</v>
      </c>
      <c r="C494" s="5"/>
      <c r="D494" s="5"/>
      <c r="E494">
        <v>10</v>
      </c>
      <c r="F494">
        <v>6</v>
      </c>
      <c r="G494">
        <v>1</v>
      </c>
      <c r="H494" s="11">
        <f>Sample[[#This Row],[C]]/Sample[[#This Row],[D]]</f>
        <v>0.6</v>
      </c>
      <c r="I494" s="11">
        <f>Sample[[#This Row],[A]]/Sample[[#This Row],[C]]</f>
        <v>0.16666666666666666</v>
      </c>
      <c r="J494" s="11">
        <f>Sample[[#This Row],[D]]/Sample[[#This Row],[A]]</f>
        <v>10</v>
      </c>
      <c r="K494" s="11">
        <f>Sample[[#This Row],[A]]/Sample[[#This Row],[D]]</f>
        <v>0.1</v>
      </c>
      <c r="L494" s="11">
        <f>Sample[[#This Row],[D]]/Sample[[#This Row],[C]]</f>
        <v>1.6666666666666667</v>
      </c>
      <c r="M494" s="11">
        <f>Sample[[#This Row],[C]]/Sample[[#This Row],[A]]</f>
        <v>6</v>
      </c>
      <c r="N494">
        <f>IF(Sample[[#This Row],[Ap]]=0,10,LOG(Sample[[#This Row],[Ap]]))</f>
        <v>-0.22184874961635639</v>
      </c>
      <c r="O494">
        <f>IF(Sample[[#This Row],[Ei]]=0,10,LOG(Sample[[#This Row],[Ei]]))</f>
        <v>-0.77815125038364363</v>
      </c>
      <c r="P494">
        <f>IF(Sample[[#This Row],[Ii]]=0,10,LOG(Sample[[#This Row],[Ii]]))</f>
        <v>1</v>
      </c>
      <c r="Q494">
        <f>Kx-Sample[[#This Row],[Xp]]</f>
        <v>0.22184874961635639</v>
      </c>
      <c r="R494">
        <f>Ky-Sample[[#This Row],[Yp]]</f>
        <v>-0.22184874961635637</v>
      </c>
      <c r="S494">
        <f>Kz-Sample[[#This Row],[Zp]]</f>
        <v>0</v>
      </c>
      <c r="T494">
        <f>Sample[[#This Row],[Kpy]]*KSc-Sample[[#This Row],[KPz]]*KSb</f>
        <v>0.22184874961635637</v>
      </c>
      <c r="U494">
        <f>-1*(Sample[[#This Row],[KPx]]*KSc-Sample[[#This Row],[KPz]]*KSa)</f>
        <v>0.22184874961635639</v>
      </c>
      <c r="V494">
        <f>(Sample[[#This Row],[KPx]]*$R$2-Sample[[#This Row],[Kpy]]*KSa)</f>
        <v>0.22184874961635639</v>
      </c>
      <c r="W494">
        <f>Sample[[#This Row],[Kpy]]*KTc-Sample[[#This Row],[KPz]]*KTb</f>
        <v>0.22184874961635637</v>
      </c>
      <c r="X494">
        <f>-1*(Sample[[#This Row],[KPx]]*KTc-Sample[[#This Row],[KPz]]*KTa)</f>
        <v>0.22184874961635639</v>
      </c>
      <c r="Y494">
        <f>(Sample[[#This Row],[KPx]]*KTb-Sample[[#This Row],[Kpy]]*KTa)</f>
        <v>0.22184874961635634</v>
      </c>
      <c r="Z494">
        <f>-Sample[[#This Row],[Xp]]*a+Sample[[#This Row],[Yp]]*b+Sample[[#This Row],[Zp]]*c_</f>
        <v>0.44369749923271273</v>
      </c>
      <c r="AA494" s="8">
        <f>-IF(Sample[[#This Row],[Column2]]&gt;0,1,-1)*SQRT(Sample[[#This Row],[KPx''i]]^2+Sample[[#This Row],[KPx''j]]^2+Sample[[#This Row],[KPx''k]]^2)/Ksmag/Scale</f>
        <v>-0.27170811831726921</v>
      </c>
      <c r="AB494" s="1">
        <f>SQRT(Sample[[#This Row],[Kpy''i]]^2+Sample[[#This Row],[KPy''j]]^2+Sample[[#This Row],[KPy''k]]^2)/KTmag/Scale</f>
        <v>0.15687075525148209</v>
      </c>
    </row>
    <row r="495" spans="1:28" hidden="1" x14ac:dyDescent="0.25">
      <c r="A495" s="5">
        <v>490</v>
      </c>
      <c r="B495" s="13" t="s">
        <v>43</v>
      </c>
      <c r="C495" s="5"/>
      <c r="D495" s="5"/>
      <c r="E495">
        <v>6</v>
      </c>
      <c r="F495">
        <v>9</v>
      </c>
      <c r="G495">
        <v>10</v>
      </c>
      <c r="H495" s="11">
        <f>Sample[[#This Row],[C]]/Sample[[#This Row],[D]]</f>
        <v>1.5</v>
      </c>
      <c r="I495" s="11">
        <f>Sample[[#This Row],[A]]/Sample[[#This Row],[C]]</f>
        <v>1.1111111111111112</v>
      </c>
      <c r="J495" s="11">
        <f>Sample[[#This Row],[D]]/Sample[[#This Row],[A]]</f>
        <v>0.6</v>
      </c>
      <c r="K495" s="11">
        <f>Sample[[#This Row],[A]]/Sample[[#This Row],[D]]</f>
        <v>1.6666666666666667</v>
      </c>
      <c r="L495" s="11">
        <f>Sample[[#This Row],[D]]/Sample[[#This Row],[C]]</f>
        <v>0.66666666666666663</v>
      </c>
      <c r="M495" s="11">
        <f>Sample[[#This Row],[C]]/Sample[[#This Row],[A]]</f>
        <v>0.9</v>
      </c>
      <c r="N495">
        <f>IF(Sample[[#This Row],[Ap]]=0,10,LOG(Sample[[#This Row],[Ap]]))</f>
        <v>0.17609125905568124</v>
      </c>
      <c r="O495">
        <f>IF(Sample[[#This Row],[Ei]]=0,10,LOG(Sample[[#This Row],[Ei]]))</f>
        <v>4.5757490560675143E-2</v>
      </c>
      <c r="P495">
        <f>IF(Sample[[#This Row],[Ii]]=0,10,LOG(Sample[[#This Row],[Ii]]))</f>
        <v>-0.22184874961635639</v>
      </c>
      <c r="Q495">
        <f>Kx-Sample[[#This Row],[Xp]]</f>
        <v>-0.17609125905568124</v>
      </c>
      <c r="R495">
        <f>Ky-Sample[[#This Row],[Yp]]</f>
        <v>-1.0457574905606752</v>
      </c>
      <c r="S495">
        <f>Kz-Sample[[#This Row],[Zp]]</f>
        <v>1.2218487496163564</v>
      </c>
      <c r="T495">
        <f>Sample[[#This Row],[Kpy]]*KSc-Sample[[#This Row],[KPz]]*KSb</f>
        <v>-0.17609125905568113</v>
      </c>
      <c r="U495">
        <f>-1*(Sample[[#This Row],[KPx]]*KSc-Sample[[#This Row],[KPz]]*KSa)</f>
        <v>-0.17609125905568124</v>
      </c>
      <c r="V495">
        <f>(Sample[[#This Row],[KPx]]*$R$2-Sample[[#This Row],[Kpy]]*KSa)</f>
        <v>-0.17609125905568124</v>
      </c>
      <c r="W495">
        <f>Sample[[#This Row],[Kpy]]*KTc-Sample[[#This Row],[KPz]]*KTb</f>
        <v>2.2676062401770318</v>
      </c>
      <c r="X495">
        <f>-1*(Sample[[#This Row],[KPx]]*KTc-Sample[[#This Row],[KPz]]*KTa)</f>
        <v>2.2676062401770314</v>
      </c>
      <c r="Y495">
        <f>(Sample[[#This Row],[KPx]]*KTb-Sample[[#This Row],[Kpy]]*KTa)</f>
        <v>2.2676062401770318</v>
      </c>
      <c r="Z495">
        <f>-Sample[[#This Row],[Xp]]*a+Sample[[#This Row],[Yp]]*b+Sample[[#This Row],[Zp]]*c_</f>
        <v>-0.35218251811136247</v>
      </c>
      <c r="AA495" s="8">
        <f>-IF(Sample[[#This Row],[Column2]]&gt;0,1,-1)*SQRT(Sample[[#This Row],[KPx''i]]^2+Sample[[#This Row],[KPx''j]]^2+Sample[[#This Row],[KPx''k]]^2)/Ksmag/Scale</f>
        <v>0.21566686642533325</v>
      </c>
      <c r="AB495" s="1">
        <f>SQRT(Sample[[#This Row],[Kpy''i]]^2+Sample[[#This Row],[KPy''j]]^2+Sample[[#This Row],[KPy''k]]^2)/KTmag/Scale</f>
        <v>1.60343974949011</v>
      </c>
    </row>
    <row r="496" spans="1:28" hidden="1" x14ac:dyDescent="0.25">
      <c r="A496" s="5">
        <v>491</v>
      </c>
      <c r="B496" s="13" t="s">
        <v>43</v>
      </c>
      <c r="C496" s="5"/>
      <c r="D496" s="5"/>
      <c r="E496">
        <v>4</v>
      </c>
      <c r="F496">
        <v>4</v>
      </c>
      <c r="G496">
        <v>8</v>
      </c>
      <c r="H496" s="11">
        <f>Sample[[#This Row],[C]]/Sample[[#This Row],[D]]</f>
        <v>1</v>
      </c>
      <c r="I496" s="11">
        <f>Sample[[#This Row],[A]]/Sample[[#This Row],[C]]</f>
        <v>2</v>
      </c>
      <c r="J496" s="11">
        <f>Sample[[#This Row],[D]]/Sample[[#This Row],[A]]</f>
        <v>0.5</v>
      </c>
      <c r="K496" s="11">
        <f>Sample[[#This Row],[A]]/Sample[[#This Row],[D]]</f>
        <v>2</v>
      </c>
      <c r="L496" s="11">
        <f>Sample[[#This Row],[D]]/Sample[[#This Row],[C]]</f>
        <v>1</v>
      </c>
      <c r="M496" s="11">
        <f>Sample[[#This Row],[C]]/Sample[[#This Row],[A]]</f>
        <v>0.5</v>
      </c>
      <c r="N496">
        <f>IF(Sample[[#This Row],[Ap]]=0,10,LOG(Sample[[#This Row],[Ap]]))</f>
        <v>0</v>
      </c>
      <c r="O496">
        <f>IF(Sample[[#This Row],[Ei]]=0,10,LOG(Sample[[#This Row],[Ei]]))</f>
        <v>0.3010299956639812</v>
      </c>
      <c r="P496">
        <f>IF(Sample[[#This Row],[Ii]]=0,10,LOG(Sample[[#This Row],[Ii]]))</f>
        <v>-0.3010299956639812</v>
      </c>
      <c r="Q496">
        <f>Kx-Sample[[#This Row],[Xp]]</f>
        <v>0</v>
      </c>
      <c r="R496">
        <f>Ky-Sample[[#This Row],[Yp]]</f>
        <v>-1.3010299956639813</v>
      </c>
      <c r="S496">
        <f>Kz-Sample[[#This Row],[Zp]]</f>
        <v>1.3010299956639813</v>
      </c>
      <c r="T496">
        <f>Sample[[#This Row],[Kpy]]*KSc-Sample[[#This Row],[KPz]]*KSb</f>
        <v>0</v>
      </c>
      <c r="U496">
        <f>-1*(Sample[[#This Row],[KPx]]*KSc-Sample[[#This Row],[KPz]]*KSa)</f>
        <v>0</v>
      </c>
      <c r="V496">
        <f>(Sample[[#This Row],[KPx]]*$R$2-Sample[[#This Row],[Kpy]]*KSa)</f>
        <v>0</v>
      </c>
      <c r="W496">
        <f>Sample[[#This Row],[Kpy]]*KTc-Sample[[#This Row],[KPz]]*KTb</f>
        <v>2.6020599913279625</v>
      </c>
      <c r="X496">
        <f>-1*(Sample[[#This Row],[KPx]]*KTc-Sample[[#This Row],[KPz]]*KTa)</f>
        <v>2.6020599913279625</v>
      </c>
      <c r="Y496">
        <f>(Sample[[#This Row],[KPx]]*KTb-Sample[[#This Row],[Kpy]]*KTa)</f>
        <v>2.6020599913279625</v>
      </c>
      <c r="Z496">
        <f>-Sample[[#This Row],[Xp]]*a+Sample[[#This Row],[Yp]]*b+Sample[[#This Row],[Zp]]*c_</f>
        <v>0</v>
      </c>
      <c r="AA496" s="8">
        <f>-IF(Sample[[#This Row],[Column2]]&gt;0,1,-1)*SQRT(Sample[[#This Row],[KPx''i]]^2+Sample[[#This Row],[KPx''j]]^2+Sample[[#This Row],[KPx''k]]^2)/Ksmag/Scale</f>
        <v>0</v>
      </c>
      <c r="AB496" s="1">
        <f>SQRT(Sample[[#This Row],[Kpy''i]]^2+Sample[[#This Row],[KPy''j]]^2+Sample[[#This Row],[KPy''k]]^2)/KTmag/Scale</f>
        <v>1.8399342649222115</v>
      </c>
    </row>
    <row r="497" spans="1:28" hidden="1" x14ac:dyDescent="0.25">
      <c r="A497" s="5">
        <v>492</v>
      </c>
      <c r="B497" s="13" t="s">
        <v>43</v>
      </c>
      <c r="C497" s="5"/>
      <c r="D497" s="5"/>
      <c r="E497">
        <v>8</v>
      </c>
      <c r="F497">
        <v>7</v>
      </c>
      <c r="G497">
        <v>8</v>
      </c>
      <c r="H497" s="11">
        <f>Sample[[#This Row],[C]]/Sample[[#This Row],[D]]</f>
        <v>0.875</v>
      </c>
      <c r="I497" s="11">
        <f>Sample[[#This Row],[A]]/Sample[[#This Row],[C]]</f>
        <v>1.1428571428571428</v>
      </c>
      <c r="J497" s="11">
        <f>Sample[[#This Row],[D]]/Sample[[#This Row],[A]]</f>
        <v>1</v>
      </c>
      <c r="K497" s="11">
        <f>Sample[[#This Row],[A]]/Sample[[#This Row],[D]]</f>
        <v>1</v>
      </c>
      <c r="L497" s="11">
        <f>Sample[[#This Row],[D]]/Sample[[#This Row],[C]]</f>
        <v>1.1428571428571428</v>
      </c>
      <c r="M497" s="11">
        <f>Sample[[#This Row],[C]]/Sample[[#This Row],[A]]</f>
        <v>0.875</v>
      </c>
      <c r="N497">
        <f>IF(Sample[[#This Row],[Ap]]=0,10,LOG(Sample[[#This Row],[Ap]]))</f>
        <v>-5.7991946977686754E-2</v>
      </c>
      <c r="O497">
        <f>IF(Sample[[#This Row],[Ei]]=0,10,LOG(Sample[[#This Row],[Ei]]))</f>
        <v>5.7991946977686733E-2</v>
      </c>
      <c r="P497">
        <f>IF(Sample[[#This Row],[Ii]]=0,10,LOG(Sample[[#This Row],[Ii]]))</f>
        <v>0</v>
      </c>
      <c r="Q497">
        <f>Kx-Sample[[#This Row],[Xp]]</f>
        <v>5.7991946977686754E-2</v>
      </c>
      <c r="R497">
        <f>Ky-Sample[[#This Row],[Yp]]</f>
        <v>-1.0579919469776868</v>
      </c>
      <c r="S497">
        <f>Kz-Sample[[#This Row],[Zp]]</f>
        <v>1</v>
      </c>
      <c r="T497">
        <f>Sample[[#This Row],[Kpy]]*KSc-Sample[[#This Row],[KPz]]*KSb</f>
        <v>5.7991946977686837E-2</v>
      </c>
      <c r="U497">
        <f>-1*(Sample[[#This Row],[KPx]]*KSc-Sample[[#This Row],[KPz]]*KSa)</f>
        <v>5.7991946977686754E-2</v>
      </c>
      <c r="V497">
        <f>(Sample[[#This Row],[KPx]]*$R$2-Sample[[#This Row],[Kpy]]*KSa)</f>
        <v>5.7991946977686754E-2</v>
      </c>
      <c r="W497">
        <f>Sample[[#This Row],[Kpy]]*KTc-Sample[[#This Row],[KPz]]*KTb</f>
        <v>2.0579919469776868</v>
      </c>
      <c r="X497">
        <f>-1*(Sample[[#This Row],[KPx]]*KTc-Sample[[#This Row],[KPz]]*KTa)</f>
        <v>2.0579919469776868</v>
      </c>
      <c r="Y497">
        <f>(Sample[[#This Row],[KPx]]*KTb-Sample[[#This Row],[Kpy]]*KTa)</f>
        <v>2.0579919469776868</v>
      </c>
      <c r="Z497">
        <f>-Sample[[#This Row],[Xp]]*a+Sample[[#This Row],[Yp]]*b+Sample[[#This Row],[Zp]]*c_</f>
        <v>0.11598389395537347</v>
      </c>
      <c r="AA497" s="8">
        <f>-IF(Sample[[#This Row],[Column2]]&gt;0,1,-1)*SQRT(Sample[[#This Row],[KPx''i]]^2+Sample[[#This Row],[KPx''j]]^2+Sample[[#This Row],[KPx''k]]^2)/Ksmag/Scale</f>
        <v>-7.1025339642934837E-2</v>
      </c>
      <c r="AB497" s="1">
        <f>SQRT(Sample[[#This Row],[Kpy''i]]^2+Sample[[#This Row],[KPy''j]]^2+Sample[[#This Row],[KPy''k]]^2)/KTmag/Scale</f>
        <v>1.4552200613352282</v>
      </c>
    </row>
    <row r="498" spans="1:28" hidden="1" x14ac:dyDescent="0.25">
      <c r="A498" s="5">
        <v>493</v>
      </c>
      <c r="B498" s="13" t="s">
        <v>43</v>
      </c>
      <c r="C498" s="5"/>
      <c r="D498" s="5"/>
      <c r="E498">
        <v>1</v>
      </c>
      <c r="F498">
        <v>10</v>
      </c>
      <c r="G498">
        <v>3</v>
      </c>
      <c r="H498" s="11">
        <f>Sample[[#This Row],[C]]/Sample[[#This Row],[D]]</f>
        <v>10</v>
      </c>
      <c r="I498" s="11">
        <f>Sample[[#This Row],[A]]/Sample[[#This Row],[C]]</f>
        <v>0.3</v>
      </c>
      <c r="J498" s="11">
        <f>Sample[[#This Row],[D]]/Sample[[#This Row],[A]]</f>
        <v>0.33333333333333331</v>
      </c>
      <c r="K498" s="11">
        <f>Sample[[#This Row],[A]]/Sample[[#This Row],[D]]</f>
        <v>3</v>
      </c>
      <c r="L498" s="11">
        <f>Sample[[#This Row],[D]]/Sample[[#This Row],[C]]</f>
        <v>0.1</v>
      </c>
      <c r="M498" s="11">
        <f>Sample[[#This Row],[C]]/Sample[[#This Row],[A]]</f>
        <v>3.3333333333333335</v>
      </c>
      <c r="N498">
        <f>IF(Sample[[#This Row],[Ap]]=0,10,LOG(Sample[[#This Row],[Ap]]))</f>
        <v>1</v>
      </c>
      <c r="O498">
        <f>IF(Sample[[#This Row],[Ei]]=0,10,LOG(Sample[[#This Row],[Ei]]))</f>
        <v>-0.52287874528033762</v>
      </c>
      <c r="P498">
        <f>IF(Sample[[#This Row],[Ii]]=0,10,LOG(Sample[[#This Row],[Ii]]))</f>
        <v>-0.47712125471966244</v>
      </c>
      <c r="Q498">
        <f>Kx-Sample[[#This Row],[Xp]]</f>
        <v>-1</v>
      </c>
      <c r="R498">
        <f>Ky-Sample[[#This Row],[Yp]]</f>
        <v>-0.47712125471966238</v>
      </c>
      <c r="S498">
        <f>Kz-Sample[[#This Row],[Zp]]</f>
        <v>1.4771212547196624</v>
      </c>
      <c r="T498">
        <f>Sample[[#This Row],[Kpy]]*KSc-Sample[[#This Row],[KPz]]*KSb</f>
        <v>-1</v>
      </c>
      <c r="U498">
        <f>-1*(Sample[[#This Row],[KPx]]*KSc-Sample[[#This Row],[KPz]]*KSa)</f>
        <v>-1</v>
      </c>
      <c r="V498">
        <f>(Sample[[#This Row],[KPx]]*$R$2-Sample[[#This Row],[Kpy]]*KSa)</f>
        <v>-1</v>
      </c>
      <c r="W498">
        <f>Sample[[#This Row],[Kpy]]*KTc-Sample[[#This Row],[KPz]]*KTb</f>
        <v>1.9542425094393248</v>
      </c>
      <c r="X498">
        <f>-1*(Sample[[#This Row],[KPx]]*KTc-Sample[[#This Row],[KPz]]*KTa)</f>
        <v>1.9542425094393248</v>
      </c>
      <c r="Y498">
        <f>(Sample[[#This Row],[KPx]]*KTb-Sample[[#This Row],[Kpy]]*KTa)</f>
        <v>1.9542425094393248</v>
      </c>
      <c r="Z498">
        <f>-Sample[[#This Row],[Xp]]*a+Sample[[#This Row],[Yp]]*b+Sample[[#This Row],[Zp]]*c_</f>
        <v>-2</v>
      </c>
      <c r="AA498" s="8">
        <f>-IF(Sample[[#This Row],[Column2]]&gt;0,1,-1)*SQRT(Sample[[#This Row],[KPx''i]]^2+Sample[[#This Row],[KPx''j]]^2+Sample[[#This Row],[KPx''k]]^2)/Ksmag/Scale</f>
        <v>1.2247448713915889</v>
      </c>
      <c r="AB498" s="1">
        <f>SQRT(Sample[[#This Row],[Kpy''i]]^2+Sample[[#This Row],[KPy''j]]^2+Sample[[#This Row],[KPy''k]]^2)/KTmag/Scale</f>
        <v>1.3818581305075621</v>
      </c>
    </row>
    <row r="499" spans="1:28" hidden="1" x14ac:dyDescent="0.25">
      <c r="A499" s="5">
        <v>494</v>
      </c>
      <c r="B499" s="13" t="s">
        <v>43</v>
      </c>
      <c r="C499" s="5"/>
      <c r="D499" s="5"/>
      <c r="E499">
        <v>10</v>
      </c>
      <c r="F499">
        <v>9</v>
      </c>
      <c r="G499">
        <v>5</v>
      </c>
      <c r="H499" s="11">
        <f>Sample[[#This Row],[C]]/Sample[[#This Row],[D]]</f>
        <v>0.9</v>
      </c>
      <c r="I499" s="11">
        <f>Sample[[#This Row],[A]]/Sample[[#This Row],[C]]</f>
        <v>0.55555555555555558</v>
      </c>
      <c r="J499" s="11">
        <f>Sample[[#This Row],[D]]/Sample[[#This Row],[A]]</f>
        <v>2</v>
      </c>
      <c r="K499" s="11">
        <f>Sample[[#This Row],[A]]/Sample[[#This Row],[D]]</f>
        <v>0.5</v>
      </c>
      <c r="L499" s="11">
        <f>Sample[[#This Row],[D]]/Sample[[#This Row],[C]]</f>
        <v>1.1111111111111112</v>
      </c>
      <c r="M499" s="11">
        <f>Sample[[#This Row],[C]]/Sample[[#This Row],[A]]</f>
        <v>1.8</v>
      </c>
      <c r="N499">
        <f>IF(Sample[[#This Row],[Ap]]=0,10,LOG(Sample[[#This Row],[Ap]]))</f>
        <v>-4.5757490560675115E-2</v>
      </c>
      <c r="O499">
        <f>IF(Sample[[#This Row],[Ei]]=0,10,LOG(Sample[[#This Row],[Ei]]))</f>
        <v>-0.25527250510330607</v>
      </c>
      <c r="P499">
        <f>IF(Sample[[#This Row],[Ii]]=0,10,LOG(Sample[[#This Row],[Ii]]))</f>
        <v>0.3010299956639812</v>
      </c>
      <c r="Q499">
        <f>Kx-Sample[[#This Row],[Xp]]</f>
        <v>4.5757490560675115E-2</v>
      </c>
      <c r="R499">
        <f>Ky-Sample[[#This Row],[Yp]]</f>
        <v>-0.74472749489669399</v>
      </c>
      <c r="S499">
        <f>Kz-Sample[[#This Row],[Zp]]</f>
        <v>0.69897000433601875</v>
      </c>
      <c r="T499">
        <f>Sample[[#This Row],[Kpy]]*KSc-Sample[[#This Row],[KPz]]*KSb</f>
        <v>4.575749056067524E-2</v>
      </c>
      <c r="U499">
        <f>-1*(Sample[[#This Row],[KPx]]*KSc-Sample[[#This Row],[KPz]]*KSa)</f>
        <v>4.5757490560675115E-2</v>
      </c>
      <c r="V499">
        <f>(Sample[[#This Row],[KPx]]*$R$2-Sample[[#This Row],[Kpy]]*KSa)</f>
        <v>4.5757490560675115E-2</v>
      </c>
      <c r="W499">
        <f>Sample[[#This Row],[Kpy]]*KTc-Sample[[#This Row],[KPz]]*KTb</f>
        <v>1.4436974992327127</v>
      </c>
      <c r="X499">
        <f>-1*(Sample[[#This Row],[KPx]]*KTc-Sample[[#This Row],[KPz]]*KTa)</f>
        <v>1.4436974992327125</v>
      </c>
      <c r="Y499">
        <f>(Sample[[#This Row],[KPx]]*KTb-Sample[[#This Row],[Kpy]]*KTa)</f>
        <v>1.443697499232713</v>
      </c>
      <c r="Z499">
        <f>-Sample[[#This Row],[Xp]]*a+Sample[[#This Row],[Yp]]*b+Sample[[#This Row],[Zp]]*c_</f>
        <v>9.1514981121350258E-2</v>
      </c>
      <c r="AA499" s="8">
        <f>-IF(Sample[[#This Row],[Column2]]&gt;0,1,-1)*SQRT(Sample[[#This Row],[KPx''i]]^2+Sample[[#This Row],[KPx''j]]^2+Sample[[#This Row],[KPx''k]]^2)/Ksmag/Scale</f>
        <v>-5.6041251891935942E-2</v>
      </c>
      <c r="AB499" s="1">
        <f>SQRT(Sample[[#This Row],[Kpy''i]]^2+Sample[[#This Row],[KPy''j]]^2+Sample[[#This Row],[KPy''k]]^2)/KTmag/Scale</f>
        <v>1.0208482916895116</v>
      </c>
    </row>
    <row r="500" spans="1:28" hidden="1" x14ac:dyDescent="0.25">
      <c r="A500" s="5">
        <v>495</v>
      </c>
      <c r="B500" s="13" t="s">
        <v>43</v>
      </c>
      <c r="C500" s="5"/>
      <c r="D500" s="5"/>
      <c r="E500">
        <v>4</v>
      </c>
      <c r="F500">
        <v>10</v>
      </c>
      <c r="G500">
        <v>8</v>
      </c>
      <c r="H500" s="11">
        <f>Sample[[#This Row],[C]]/Sample[[#This Row],[D]]</f>
        <v>2.5</v>
      </c>
      <c r="I500" s="11">
        <f>Sample[[#This Row],[A]]/Sample[[#This Row],[C]]</f>
        <v>0.8</v>
      </c>
      <c r="J500" s="11">
        <f>Sample[[#This Row],[D]]/Sample[[#This Row],[A]]</f>
        <v>0.5</v>
      </c>
      <c r="K500" s="11">
        <f>Sample[[#This Row],[A]]/Sample[[#This Row],[D]]</f>
        <v>2</v>
      </c>
      <c r="L500" s="11">
        <f>Sample[[#This Row],[D]]/Sample[[#This Row],[C]]</f>
        <v>0.4</v>
      </c>
      <c r="M500" s="11">
        <f>Sample[[#This Row],[C]]/Sample[[#This Row],[A]]</f>
        <v>1.25</v>
      </c>
      <c r="N500">
        <f>IF(Sample[[#This Row],[Ap]]=0,10,LOG(Sample[[#This Row],[Ap]]))</f>
        <v>0.3979400086720376</v>
      </c>
      <c r="O500">
        <f>IF(Sample[[#This Row],[Ei]]=0,10,LOG(Sample[[#This Row],[Ei]]))</f>
        <v>-9.6910013008056392E-2</v>
      </c>
      <c r="P500">
        <f>IF(Sample[[#This Row],[Ii]]=0,10,LOG(Sample[[#This Row],[Ii]]))</f>
        <v>-0.3010299956639812</v>
      </c>
      <c r="Q500">
        <f>Kx-Sample[[#This Row],[Xp]]</f>
        <v>-0.3979400086720376</v>
      </c>
      <c r="R500">
        <f>Ky-Sample[[#This Row],[Yp]]</f>
        <v>-0.90308998699194365</v>
      </c>
      <c r="S500">
        <f>Kz-Sample[[#This Row],[Zp]]</f>
        <v>1.3010299956639813</v>
      </c>
      <c r="T500">
        <f>Sample[[#This Row],[Kpy]]*KSc-Sample[[#This Row],[KPz]]*KSb</f>
        <v>-0.3979400086720376</v>
      </c>
      <c r="U500">
        <f>-1*(Sample[[#This Row],[KPx]]*KSc-Sample[[#This Row],[KPz]]*KSa)</f>
        <v>-0.3979400086720376</v>
      </c>
      <c r="V500">
        <f>(Sample[[#This Row],[KPx]]*$R$2-Sample[[#This Row],[Kpy]]*KSa)</f>
        <v>-0.3979400086720376</v>
      </c>
      <c r="W500">
        <f>Sample[[#This Row],[Kpy]]*KTc-Sample[[#This Row],[KPz]]*KTb</f>
        <v>2.204119982655925</v>
      </c>
      <c r="X500">
        <f>-1*(Sample[[#This Row],[KPx]]*KTc-Sample[[#This Row],[KPz]]*KTa)</f>
        <v>2.204119982655925</v>
      </c>
      <c r="Y500">
        <f>(Sample[[#This Row],[KPx]]*KTb-Sample[[#This Row],[Kpy]]*KTa)</f>
        <v>2.204119982655925</v>
      </c>
      <c r="Z500">
        <f>-Sample[[#This Row],[Xp]]*a+Sample[[#This Row],[Yp]]*b+Sample[[#This Row],[Zp]]*c_</f>
        <v>-0.79588001734407521</v>
      </c>
      <c r="AA500" s="8">
        <f>-IF(Sample[[#This Row],[Column2]]&gt;0,1,-1)*SQRT(Sample[[#This Row],[KPx''i]]^2+Sample[[#This Row],[KPx''j]]^2+Sample[[#This Row],[KPx''k]]^2)/Ksmag/Scale</f>
        <v>0.48737498474260249</v>
      </c>
      <c r="AB500" s="1">
        <f>SQRT(Sample[[#This Row],[Kpy''i]]^2+Sample[[#This Row],[KPy''j]]^2+Sample[[#This Row],[KPy''k]]^2)/KTmag/Scale</f>
        <v>1.5585481862847803</v>
      </c>
    </row>
    <row r="501" spans="1:28" hidden="1" x14ac:dyDescent="0.25">
      <c r="A501" s="5">
        <v>496</v>
      </c>
      <c r="B501" s="13" t="s">
        <v>43</v>
      </c>
      <c r="C501" s="5"/>
      <c r="D501" s="5"/>
      <c r="E501">
        <v>3</v>
      </c>
      <c r="F501">
        <v>8</v>
      </c>
      <c r="G501">
        <v>7</v>
      </c>
      <c r="H501" s="11">
        <f>Sample[[#This Row],[C]]/Sample[[#This Row],[D]]</f>
        <v>2.6666666666666665</v>
      </c>
      <c r="I501" s="11">
        <f>Sample[[#This Row],[A]]/Sample[[#This Row],[C]]</f>
        <v>0.875</v>
      </c>
      <c r="J501" s="11">
        <f>Sample[[#This Row],[D]]/Sample[[#This Row],[A]]</f>
        <v>0.42857142857142855</v>
      </c>
      <c r="K501" s="11">
        <f>Sample[[#This Row],[A]]/Sample[[#This Row],[D]]</f>
        <v>2.3333333333333335</v>
      </c>
      <c r="L501" s="11">
        <f>Sample[[#This Row],[D]]/Sample[[#This Row],[C]]</f>
        <v>0.375</v>
      </c>
      <c r="M501" s="11">
        <f>Sample[[#This Row],[C]]/Sample[[#This Row],[A]]</f>
        <v>1.1428571428571428</v>
      </c>
      <c r="N501">
        <f>IF(Sample[[#This Row],[Ap]]=0,10,LOG(Sample[[#This Row],[Ap]]))</f>
        <v>0.4259687322722811</v>
      </c>
      <c r="O501">
        <f>IF(Sample[[#This Row],[Ei]]=0,10,LOG(Sample[[#This Row],[Ei]]))</f>
        <v>-5.7991946977686754E-2</v>
      </c>
      <c r="P501">
        <f>IF(Sample[[#This Row],[Ii]]=0,10,LOG(Sample[[#This Row],[Ii]]))</f>
        <v>-0.36797678529459443</v>
      </c>
      <c r="Q501">
        <f>Kx-Sample[[#This Row],[Xp]]</f>
        <v>-0.4259687322722811</v>
      </c>
      <c r="R501">
        <f>Ky-Sample[[#This Row],[Yp]]</f>
        <v>-0.94200805302231327</v>
      </c>
      <c r="S501">
        <f>Kz-Sample[[#This Row],[Zp]]</f>
        <v>1.3679767852945943</v>
      </c>
      <c r="T501">
        <f>Sample[[#This Row],[Kpy]]*KSc-Sample[[#This Row],[KPz]]*KSb</f>
        <v>-0.42596873227228105</v>
      </c>
      <c r="U501">
        <f>-1*(Sample[[#This Row],[KPx]]*KSc-Sample[[#This Row],[KPz]]*KSa)</f>
        <v>-0.4259687322722811</v>
      </c>
      <c r="V501">
        <f>(Sample[[#This Row],[KPx]]*$R$2-Sample[[#This Row],[Kpy]]*KSa)</f>
        <v>-0.4259687322722811</v>
      </c>
      <c r="W501">
        <f>Sample[[#This Row],[Kpy]]*KTc-Sample[[#This Row],[KPz]]*KTb</f>
        <v>2.3099848383169075</v>
      </c>
      <c r="X501">
        <f>-1*(Sample[[#This Row],[KPx]]*KTc-Sample[[#This Row],[KPz]]*KTa)</f>
        <v>2.3099848383169075</v>
      </c>
      <c r="Y501">
        <f>(Sample[[#This Row],[KPx]]*KTb-Sample[[#This Row],[Kpy]]*KTa)</f>
        <v>2.3099848383169075</v>
      </c>
      <c r="Z501">
        <f>-Sample[[#This Row],[Xp]]*a+Sample[[#This Row],[Yp]]*b+Sample[[#This Row],[Zp]]*c_</f>
        <v>-0.85193746454456232</v>
      </c>
      <c r="AA501" s="8">
        <f>-IF(Sample[[#This Row],[Column2]]&gt;0,1,-1)*SQRT(Sample[[#This Row],[KPx''i]]^2+Sample[[#This Row],[KPx''j]]^2+Sample[[#This Row],[KPx''k]]^2)/Ksmag/Scale</f>
        <v>0.521703020223653</v>
      </c>
      <c r="AB501" s="1">
        <f>SQRT(Sample[[#This Row],[Kpy''i]]^2+Sample[[#This Row],[KPy''j]]^2+Sample[[#This Row],[KPy''k]]^2)/KTmag/Scale</f>
        <v>1.6334059436119961</v>
      </c>
    </row>
    <row r="502" spans="1:28" hidden="1" x14ac:dyDescent="0.25">
      <c r="A502" s="5">
        <v>497</v>
      </c>
      <c r="B502" s="13" t="s">
        <v>43</v>
      </c>
      <c r="C502" s="5"/>
      <c r="D502" s="5"/>
      <c r="E502">
        <v>2</v>
      </c>
      <c r="F502">
        <v>2</v>
      </c>
      <c r="G502">
        <v>7</v>
      </c>
      <c r="H502" s="11">
        <f>Sample[[#This Row],[C]]/Sample[[#This Row],[D]]</f>
        <v>1</v>
      </c>
      <c r="I502" s="11">
        <f>Sample[[#This Row],[A]]/Sample[[#This Row],[C]]</f>
        <v>3.5</v>
      </c>
      <c r="J502" s="11">
        <f>Sample[[#This Row],[D]]/Sample[[#This Row],[A]]</f>
        <v>0.2857142857142857</v>
      </c>
      <c r="K502" s="11">
        <f>Sample[[#This Row],[A]]/Sample[[#This Row],[D]]</f>
        <v>3.5</v>
      </c>
      <c r="L502" s="11">
        <f>Sample[[#This Row],[D]]/Sample[[#This Row],[C]]</f>
        <v>1</v>
      </c>
      <c r="M502" s="11">
        <f>Sample[[#This Row],[C]]/Sample[[#This Row],[A]]</f>
        <v>0.2857142857142857</v>
      </c>
      <c r="N502">
        <f>IF(Sample[[#This Row],[Ap]]=0,10,LOG(Sample[[#This Row],[Ap]]))</f>
        <v>0</v>
      </c>
      <c r="O502">
        <f>IF(Sample[[#This Row],[Ei]]=0,10,LOG(Sample[[#This Row],[Ei]]))</f>
        <v>0.54406804435027567</v>
      </c>
      <c r="P502">
        <f>IF(Sample[[#This Row],[Ii]]=0,10,LOG(Sample[[#This Row],[Ii]]))</f>
        <v>-0.54406804435027567</v>
      </c>
      <c r="Q502">
        <f>Kx-Sample[[#This Row],[Xp]]</f>
        <v>0</v>
      </c>
      <c r="R502">
        <f>Ky-Sample[[#This Row],[Yp]]</f>
        <v>-1.5440680443502757</v>
      </c>
      <c r="S502">
        <f>Kz-Sample[[#This Row],[Zp]]</f>
        <v>1.5440680443502757</v>
      </c>
      <c r="T502">
        <f>Sample[[#This Row],[Kpy]]*KSc-Sample[[#This Row],[KPz]]*KSb</f>
        <v>0</v>
      </c>
      <c r="U502">
        <f>-1*(Sample[[#This Row],[KPx]]*KSc-Sample[[#This Row],[KPz]]*KSa)</f>
        <v>0</v>
      </c>
      <c r="V502">
        <f>(Sample[[#This Row],[KPx]]*$R$2-Sample[[#This Row],[Kpy]]*KSa)</f>
        <v>0</v>
      </c>
      <c r="W502">
        <f>Sample[[#This Row],[Kpy]]*KTc-Sample[[#This Row],[KPz]]*KTb</f>
        <v>3.0881360887005513</v>
      </c>
      <c r="X502">
        <f>-1*(Sample[[#This Row],[KPx]]*KTc-Sample[[#This Row],[KPz]]*KTa)</f>
        <v>3.0881360887005513</v>
      </c>
      <c r="Y502">
        <f>(Sample[[#This Row],[KPx]]*KTb-Sample[[#This Row],[Kpy]]*KTa)</f>
        <v>3.0881360887005513</v>
      </c>
      <c r="Z502">
        <f>-Sample[[#This Row],[Xp]]*a+Sample[[#This Row],[Yp]]*b+Sample[[#This Row],[Zp]]*c_</f>
        <v>0</v>
      </c>
      <c r="AA502" s="8">
        <f>-IF(Sample[[#This Row],[Column2]]&gt;0,1,-1)*SQRT(Sample[[#This Row],[KPx''i]]^2+Sample[[#This Row],[KPx''j]]^2+Sample[[#This Row],[KPx''k]]^2)/Ksmag/Scale</f>
        <v>0</v>
      </c>
      <c r="AB502" s="1">
        <f>SQRT(Sample[[#This Row],[Kpy''i]]^2+Sample[[#This Row],[KPy''j]]^2+Sample[[#This Row],[KPy''k]]^2)/KTmag/Scale</f>
        <v>2.1836419695470615</v>
      </c>
    </row>
    <row r="503" spans="1:28" hidden="1" x14ac:dyDescent="0.25">
      <c r="A503" s="5">
        <v>498</v>
      </c>
      <c r="B503" s="13" t="s">
        <v>43</v>
      </c>
      <c r="C503" s="5"/>
      <c r="D503" s="5"/>
      <c r="E503">
        <v>5</v>
      </c>
      <c r="F503">
        <v>9</v>
      </c>
      <c r="G503">
        <v>10</v>
      </c>
      <c r="H503" s="11">
        <f>Sample[[#This Row],[C]]/Sample[[#This Row],[D]]</f>
        <v>1.8</v>
      </c>
      <c r="I503" s="11">
        <f>Sample[[#This Row],[A]]/Sample[[#This Row],[C]]</f>
        <v>1.1111111111111112</v>
      </c>
      <c r="J503" s="11">
        <f>Sample[[#This Row],[D]]/Sample[[#This Row],[A]]</f>
        <v>0.5</v>
      </c>
      <c r="K503" s="11">
        <f>Sample[[#This Row],[A]]/Sample[[#This Row],[D]]</f>
        <v>2</v>
      </c>
      <c r="L503" s="11">
        <f>Sample[[#This Row],[D]]/Sample[[#This Row],[C]]</f>
        <v>0.55555555555555558</v>
      </c>
      <c r="M503" s="11">
        <f>Sample[[#This Row],[C]]/Sample[[#This Row],[A]]</f>
        <v>0.9</v>
      </c>
      <c r="N503">
        <f>IF(Sample[[#This Row],[Ap]]=0,10,LOG(Sample[[#This Row],[Ap]]))</f>
        <v>0.25527250510330607</v>
      </c>
      <c r="O503">
        <f>IF(Sample[[#This Row],[Ei]]=0,10,LOG(Sample[[#This Row],[Ei]]))</f>
        <v>4.5757490560675143E-2</v>
      </c>
      <c r="P503">
        <f>IF(Sample[[#This Row],[Ii]]=0,10,LOG(Sample[[#This Row],[Ii]]))</f>
        <v>-0.3010299956639812</v>
      </c>
      <c r="Q503">
        <f>Kx-Sample[[#This Row],[Xp]]</f>
        <v>-0.25527250510330607</v>
      </c>
      <c r="R503">
        <f>Ky-Sample[[#This Row],[Yp]]</f>
        <v>-1.0457574905606752</v>
      </c>
      <c r="S503">
        <f>Kz-Sample[[#This Row],[Zp]]</f>
        <v>1.3010299956639813</v>
      </c>
      <c r="T503">
        <f>Sample[[#This Row],[Kpy]]*KSc-Sample[[#This Row],[KPz]]*KSb</f>
        <v>-0.25527250510330601</v>
      </c>
      <c r="U503">
        <f>-1*(Sample[[#This Row],[KPx]]*KSc-Sample[[#This Row],[KPz]]*KSa)</f>
        <v>-0.25527250510330607</v>
      </c>
      <c r="V503">
        <f>(Sample[[#This Row],[KPx]]*$R$2-Sample[[#This Row],[Kpy]]*KSa)</f>
        <v>-0.25527250510330607</v>
      </c>
      <c r="W503">
        <f>Sample[[#This Row],[Kpy]]*KTc-Sample[[#This Row],[KPz]]*KTb</f>
        <v>2.3467874862246565</v>
      </c>
      <c r="X503">
        <f>-1*(Sample[[#This Row],[KPx]]*KTc-Sample[[#This Row],[KPz]]*KTa)</f>
        <v>2.3467874862246565</v>
      </c>
      <c r="Y503">
        <f>(Sample[[#This Row],[KPx]]*KTb-Sample[[#This Row],[Kpy]]*KTa)</f>
        <v>2.3467874862246565</v>
      </c>
      <c r="Z503">
        <f>-Sample[[#This Row],[Xp]]*a+Sample[[#This Row],[Yp]]*b+Sample[[#This Row],[Zp]]*c_</f>
        <v>-0.51054501020661214</v>
      </c>
      <c r="AA503" s="8">
        <f>-IF(Sample[[#This Row],[Column2]]&gt;0,1,-1)*SQRT(Sample[[#This Row],[KPx''i]]^2+Sample[[#This Row],[KPx''j]]^2+Sample[[#This Row],[KPx''k]]^2)/Ksmag/Scale</f>
        <v>0.31264369143255732</v>
      </c>
      <c r="AB503" s="1">
        <f>SQRT(Sample[[#This Row],[Kpy''i]]^2+Sample[[#This Row],[KPy''j]]^2+Sample[[#This Row],[KPy''k]]^2)/KTmag/Scale</f>
        <v>1.6594293455131863</v>
      </c>
    </row>
    <row r="504" spans="1:28" hidden="1" x14ac:dyDescent="0.25">
      <c r="A504" s="5">
        <v>499</v>
      </c>
      <c r="B504" s="13" t="s">
        <v>43</v>
      </c>
      <c r="C504" s="5"/>
      <c r="D504" s="5"/>
      <c r="E504">
        <v>3</v>
      </c>
      <c r="F504">
        <v>4</v>
      </c>
      <c r="G504">
        <v>1</v>
      </c>
      <c r="H504" s="11">
        <f>Sample[[#This Row],[C]]/Sample[[#This Row],[D]]</f>
        <v>1.3333333333333333</v>
      </c>
      <c r="I504" s="11">
        <f>Sample[[#This Row],[A]]/Sample[[#This Row],[C]]</f>
        <v>0.25</v>
      </c>
      <c r="J504" s="11">
        <f>Sample[[#This Row],[D]]/Sample[[#This Row],[A]]</f>
        <v>3</v>
      </c>
      <c r="K504" s="11">
        <f>Sample[[#This Row],[A]]/Sample[[#This Row],[D]]</f>
        <v>0.33333333333333331</v>
      </c>
      <c r="L504" s="11">
        <f>Sample[[#This Row],[D]]/Sample[[#This Row],[C]]</f>
        <v>0.75</v>
      </c>
      <c r="M504" s="11">
        <f>Sample[[#This Row],[C]]/Sample[[#This Row],[A]]</f>
        <v>4</v>
      </c>
      <c r="N504">
        <f>IF(Sample[[#This Row],[Ap]]=0,10,LOG(Sample[[#This Row],[Ap]]))</f>
        <v>0.12493873660829993</v>
      </c>
      <c r="O504">
        <f>IF(Sample[[#This Row],[Ei]]=0,10,LOG(Sample[[#This Row],[Ei]]))</f>
        <v>-0.6020599913279624</v>
      </c>
      <c r="P504">
        <f>IF(Sample[[#This Row],[Ii]]=0,10,LOG(Sample[[#This Row],[Ii]]))</f>
        <v>0.47712125471966244</v>
      </c>
      <c r="Q504">
        <f>Kx-Sample[[#This Row],[Xp]]</f>
        <v>-0.12493873660829993</v>
      </c>
      <c r="R504">
        <f>Ky-Sample[[#This Row],[Yp]]</f>
        <v>-0.3979400086720376</v>
      </c>
      <c r="S504">
        <f>Kz-Sample[[#This Row],[Zp]]</f>
        <v>0.52287874528033762</v>
      </c>
      <c r="T504">
        <f>Sample[[#This Row],[Kpy]]*KSc-Sample[[#This Row],[KPz]]*KSb</f>
        <v>-0.12493873660830002</v>
      </c>
      <c r="U504">
        <f>-1*(Sample[[#This Row],[KPx]]*KSc-Sample[[#This Row],[KPz]]*KSa)</f>
        <v>-0.12493873660829993</v>
      </c>
      <c r="V504">
        <f>(Sample[[#This Row],[KPx]]*$R$2-Sample[[#This Row],[Kpy]]*KSa)</f>
        <v>-0.12493873660829993</v>
      </c>
      <c r="W504">
        <f>Sample[[#This Row],[Kpy]]*KTc-Sample[[#This Row],[KPz]]*KTb</f>
        <v>0.92081875395237522</v>
      </c>
      <c r="X504">
        <f>-1*(Sample[[#This Row],[KPx]]*KTc-Sample[[#This Row],[KPz]]*KTa)</f>
        <v>0.92081875395237534</v>
      </c>
      <c r="Y504">
        <f>(Sample[[#This Row],[KPx]]*KTb-Sample[[#This Row],[Kpy]]*KTa)</f>
        <v>0.92081875395237511</v>
      </c>
      <c r="Z504">
        <f>-Sample[[#This Row],[Xp]]*a+Sample[[#This Row],[Yp]]*b+Sample[[#This Row],[Zp]]*c_</f>
        <v>-0.24987747321659992</v>
      </c>
      <c r="AA504" s="8">
        <f>-IF(Sample[[#This Row],[Column2]]&gt;0,1,-1)*SQRT(Sample[[#This Row],[KPx''i]]^2+Sample[[#This Row],[KPx''j]]^2+Sample[[#This Row],[KPx''k]]^2)/Ksmag/Scale</f>
        <v>0.15301807689915994</v>
      </c>
      <c r="AB504" s="1">
        <f>SQRT(Sample[[#This Row],[Kpy''i]]^2+Sample[[#This Row],[KPy''j]]^2+Sample[[#This Row],[KPy''k]]^2)/KTmag/Scale</f>
        <v>0.6511171851634715</v>
      </c>
    </row>
    <row r="505" spans="1:28" hidden="1" x14ac:dyDescent="0.25">
      <c r="A505" s="5">
        <v>500</v>
      </c>
      <c r="B505" s="13" t="s">
        <v>43</v>
      </c>
      <c r="C505" s="5"/>
      <c r="D505" s="5"/>
      <c r="E505">
        <v>7</v>
      </c>
      <c r="F505">
        <v>4</v>
      </c>
      <c r="G505">
        <v>5</v>
      </c>
      <c r="H505" s="11">
        <f>Sample[[#This Row],[C]]/Sample[[#This Row],[D]]</f>
        <v>0.5714285714285714</v>
      </c>
      <c r="I505" s="11">
        <f>Sample[[#This Row],[A]]/Sample[[#This Row],[C]]</f>
        <v>1.25</v>
      </c>
      <c r="J505" s="11">
        <f>Sample[[#This Row],[D]]/Sample[[#This Row],[A]]</f>
        <v>1.4</v>
      </c>
      <c r="K505" s="11">
        <f>Sample[[#This Row],[A]]/Sample[[#This Row],[D]]</f>
        <v>0.7142857142857143</v>
      </c>
      <c r="L505" s="11">
        <f>Sample[[#This Row],[D]]/Sample[[#This Row],[C]]</f>
        <v>1.75</v>
      </c>
      <c r="M505" s="11">
        <f>Sample[[#This Row],[C]]/Sample[[#This Row],[A]]</f>
        <v>0.8</v>
      </c>
      <c r="N505">
        <f>IF(Sample[[#This Row],[Ap]]=0,10,LOG(Sample[[#This Row],[Ap]]))</f>
        <v>-0.24303804868629447</v>
      </c>
      <c r="O505">
        <f>IF(Sample[[#This Row],[Ei]]=0,10,LOG(Sample[[#This Row],[Ei]]))</f>
        <v>9.691001300805642E-2</v>
      </c>
      <c r="P505">
        <f>IF(Sample[[#This Row],[Ii]]=0,10,LOG(Sample[[#This Row],[Ii]]))</f>
        <v>0.14612803567823801</v>
      </c>
      <c r="Q505">
        <f>Kx-Sample[[#This Row],[Xp]]</f>
        <v>0.24303804868629447</v>
      </c>
      <c r="R505">
        <f>Ky-Sample[[#This Row],[Yp]]</f>
        <v>-1.0969100130080565</v>
      </c>
      <c r="S505">
        <f>Kz-Sample[[#This Row],[Zp]]</f>
        <v>0.85387196432176204</v>
      </c>
      <c r="T505">
        <f>Sample[[#This Row],[Kpy]]*KSc-Sample[[#This Row],[KPz]]*KSb</f>
        <v>0.24303804868629442</v>
      </c>
      <c r="U505">
        <f>-1*(Sample[[#This Row],[KPx]]*KSc-Sample[[#This Row],[KPz]]*KSa)</f>
        <v>0.24303804868629447</v>
      </c>
      <c r="V505">
        <f>(Sample[[#This Row],[KPx]]*$R$2-Sample[[#This Row],[Kpy]]*KSa)</f>
        <v>0.24303804868629447</v>
      </c>
      <c r="W505">
        <f>Sample[[#This Row],[Kpy]]*KTc-Sample[[#This Row],[KPz]]*KTb</f>
        <v>1.9507819773298185</v>
      </c>
      <c r="X505">
        <f>-1*(Sample[[#This Row],[KPx]]*KTc-Sample[[#This Row],[KPz]]*KTa)</f>
        <v>1.9507819773298185</v>
      </c>
      <c r="Y505">
        <f>(Sample[[#This Row],[KPx]]*KTb-Sample[[#This Row],[Kpy]]*KTa)</f>
        <v>1.9507819773298185</v>
      </c>
      <c r="Z505">
        <f>-Sample[[#This Row],[Xp]]*a+Sample[[#This Row],[Yp]]*b+Sample[[#This Row],[Zp]]*c_</f>
        <v>0.48607609737258883</v>
      </c>
      <c r="AA505" s="8">
        <f>-IF(Sample[[#This Row],[Column2]]&gt;0,1,-1)*SQRT(Sample[[#This Row],[KPx''i]]^2+Sample[[#This Row],[KPx''j]]^2+Sample[[#This Row],[KPx''k]]^2)/Ksmag/Scale</f>
        <v>-0.29765960368155842</v>
      </c>
      <c r="AB505" s="1">
        <f>SQRT(Sample[[#This Row],[Kpy''i]]^2+Sample[[#This Row],[KPy''j]]^2+Sample[[#This Row],[KPy''k]]^2)/KTmag/Scale</f>
        <v>1.3794111647864167</v>
      </c>
    </row>
    <row r="506" spans="1:28" hidden="1" x14ac:dyDescent="0.25">
      <c r="A506" s="5">
        <v>501</v>
      </c>
      <c r="B506" s="13" t="s">
        <v>43</v>
      </c>
      <c r="C506" s="5"/>
      <c r="D506" s="5"/>
      <c r="E506">
        <v>10</v>
      </c>
      <c r="F506">
        <v>4</v>
      </c>
      <c r="G506">
        <v>7</v>
      </c>
      <c r="H506" s="11">
        <f>Sample[[#This Row],[C]]/Sample[[#This Row],[D]]</f>
        <v>0.4</v>
      </c>
      <c r="I506" s="11">
        <f>Sample[[#This Row],[A]]/Sample[[#This Row],[C]]</f>
        <v>1.75</v>
      </c>
      <c r="J506" s="11">
        <f>Sample[[#This Row],[D]]/Sample[[#This Row],[A]]</f>
        <v>1.4285714285714286</v>
      </c>
      <c r="K506" s="11">
        <f>Sample[[#This Row],[A]]/Sample[[#This Row],[D]]</f>
        <v>0.7</v>
      </c>
      <c r="L506" s="11">
        <f>Sample[[#This Row],[D]]/Sample[[#This Row],[C]]</f>
        <v>2.5</v>
      </c>
      <c r="M506" s="11">
        <f>Sample[[#This Row],[C]]/Sample[[#This Row],[A]]</f>
        <v>0.5714285714285714</v>
      </c>
      <c r="N506">
        <f>IF(Sample[[#This Row],[Ap]]=0,10,LOG(Sample[[#This Row],[Ap]]))</f>
        <v>-0.3979400086720376</v>
      </c>
      <c r="O506">
        <f>IF(Sample[[#This Row],[Ei]]=0,10,LOG(Sample[[#This Row],[Ei]]))</f>
        <v>0.24303804868629444</v>
      </c>
      <c r="P506">
        <f>IF(Sample[[#This Row],[Ii]]=0,10,LOG(Sample[[#This Row],[Ii]]))</f>
        <v>0.15490195998574319</v>
      </c>
      <c r="Q506">
        <f>Kx-Sample[[#This Row],[Xp]]</f>
        <v>0.3979400086720376</v>
      </c>
      <c r="R506">
        <f>Ky-Sample[[#This Row],[Yp]]</f>
        <v>-1.2430380486862944</v>
      </c>
      <c r="S506">
        <f>Kz-Sample[[#This Row],[Zp]]</f>
        <v>0.84509804001425681</v>
      </c>
      <c r="T506">
        <f>Sample[[#This Row],[Kpy]]*KSc-Sample[[#This Row],[KPz]]*KSb</f>
        <v>0.3979400086720376</v>
      </c>
      <c r="U506">
        <f>-1*(Sample[[#This Row],[KPx]]*KSc-Sample[[#This Row],[KPz]]*KSa)</f>
        <v>0.3979400086720376</v>
      </c>
      <c r="V506">
        <f>(Sample[[#This Row],[KPx]]*$R$2-Sample[[#This Row],[Kpy]]*KSa)</f>
        <v>0.3979400086720376</v>
      </c>
      <c r="W506">
        <f>Sample[[#This Row],[Kpy]]*KTc-Sample[[#This Row],[KPz]]*KTb</f>
        <v>2.0881360887005513</v>
      </c>
      <c r="X506">
        <f>-1*(Sample[[#This Row],[KPx]]*KTc-Sample[[#This Row],[KPz]]*KTa)</f>
        <v>2.0881360887005513</v>
      </c>
      <c r="Y506">
        <f>(Sample[[#This Row],[KPx]]*KTb-Sample[[#This Row],[Kpy]]*KTa)</f>
        <v>2.0881360887005513</v>
      </c>
      <c r="Z506">
        <f>-Sample[[#This Row],[Xp]]*a+Sample[[#This Row],[Yp]]*b+Sample[[#This Row],[Zp]]*c_</f>
        <v>0.79588001734407521</v>
      </c>
      <c r="AA506" s="8">
        <f>-IF(Sample[[#This Row],[Column2]]&gt;0,1,-1)*SQRT(Sample[[#This Row],[KPx''i]]^2+Sample[[#This Row],[KPx''j]]^2+Sample[[#This Row],[KPx''k]]^2)/Ksmag/Scale</f>
        <v>-0.48737498474260249</v>
      </c>
      <c r="AB506" s="1">
        <f>SQRT(Sample[[#This Row],[Kpy''i]]^2+Sample[[#This Row],[KPy''j]]^2+Sample[[#This Row],[KPy''k]]^2)/KTmag/Scale</f>
        <v>1.476535188360514</v>
      </c>
    </row>
    <row r="507" spans="1:28" hidden="1" x14ac:dyDescent="0.25">
      <c r="A507" s="5">
        <v>502</v>
      </c>
      <c r="B507" s="13" t="s">
        <v>43</v>
      </c>
      <c r="C507" s="5"/>
      <c r="D507" s="5"/>
      <c r="E507">
        <v>6</v>
      </c>
      <c r="F507">
        <v>7</v>
      </c>
      <c r="G507">
        <v>3</v>
      </c>
      <c r="H507" s="11">
        <f>Sample[[#This Row],[C]]/Sample[[#This Row],[D]]</f>
        <v>1.1666666666666667</v>
      </c>
      <c r="I507" s="11">
        <f>Sample[[#This Row],[A]]/Sample[[#This Row],[C]]</f>
        <v>0.42857142857142855</v>
      </c>
      <c r="J507" s="11">
        <f>Sample[[#This Row],[D]]/Sample[[#This Row],[A]]</f>
        <v>2</v>
      </c>
      <c r="K507" s="11">
        <f>Sample[[#This Row],[A]]/Sample[[#This Row],[D]]</f>
        <v>0.5</v>
      </c>
      <c r="L507" s="11">
        <f>Sample[[#This Row],[D]]/Sample[[#This Row],[C]]</f>
        <v>0.8571428571428571</v>
      </c>
      <c r="M507" s="11">
        <f>Sample[[#This Row],[C]]/Sample[[#This Row],[A]]</f>
        <v>2.3333333333333335</v>
      </c>
      <c r="N507">
        <f>IF(Sample[[#This Row],[Ap]]=0,10,LOG(Sample[[#This Row],[Ap]]))</f>
        <v>6.6946789630613221E-2</v>
      </c>
      <c r="O507">
        <f>IF(Sample[[#This Row],[Ei]]=0,10,LOG(Sample[[#This Row],[Ei]]))</f>
        <v>-0.36797678529459443</v>
      </c>
      <c r="P507">
        <f>IF(Sample[[#This Row],[Ii]]=0,10,LOG(Sample[[#This Row],[Ii]]))</f>
        <v>0.3010299956639812</v>
      </c>
      <c r="Q507">
        <f>Kx-Sample[[#This Row],[Xp]]</f>
        <v>-6.6946789630613221E-2</v>
      </c>
      <c r="R507">
        <f>Ky-Sample[[#This Row],[Yp]]</f>
        <v>-0.63202321470540557</v>
      </c>
      <c r="S507">
        <f>Kz-Sample[[#This Row],[Zp]]</f>
        <v>0.69897000433601875</v>
      </c>
      <c r="T507">
        <f>Sample[[#This Row],[Kpy]]*KSc-Sample[[#This Row],[KPz]]*KSb</f>
        <v>-6.6946789630613179E-2</v>
      </c>
      <c r="U507">
        <f>-1*(Sample[[#This Row],[KPx]]*KSc-Sample[[#This Row],[KPz]]*KSa)</f>
        <v>-6.6946789630613221E-2</v>
      </c>
      <c r="V507">
        <f>(Sample[[#This Row],[KPx]]*$R$2-Sample[[#This Row],[Kpy]]*KSa)</f>
        <v>-6.6946789630613221E-2</v>
      </c>
      <c r="W507">
        <f>Sample[[#This Row],[Kpy]]*KTc-Sample[[#This Row],[KPz]]*KTb</f>
        <v>1.3309932190414244</v>
      </c>
      <c r="X507">
        <f>-1*(Sample[[#This Row],[KPx]]*KTc-Sample[[#This Row],[KPz]]*KTa)</f>
        <v>1.3309932190414242</v>
      </c>
      <c r="Y507">
        <f>(Sample[[#This Row],[KPx]]*KTb-Sample[[#This Row],[Kpy]]*KTa)</f>
        <v>1.3309932190414244</v>
      </c>
      <c r="Z507">
        <f>-Sample[[#This Row],[Xp]]*a+Sample[[#This Row],[Yp]]*b+Sample[[#This Row],[Zp]]*c_</f>
        <v>-0.13389357926122647</v>
      </c>
      <c r="AA507" s="8">
        <f>-IF(Sample[[#This Row],[Column2]]&gt;0,1,-1)*SQRT(Sample[[#This Row],[KPx''i]]^2+Sample[[#This Row],[KPx''j]]^2+Sample[[#This Row],[KPx''k]]^2)/Ksmag/Scale</f>
        <v>8.1992737256225134E-2</v>
      </c>
      <c r="AB507" s="1">
        <f>SQRT(Sample[[#This Row],[Kpy''i]]^2+Sample[[#This Row],[KPy''j]]^2+Sample[[#This Row],[KPy''k]]^2)/KTmag/Scale</f>
        <v>0.941154330897503</v>
      </c>
    </row>
    <row r="508" spans="1:28" hidden="1" x14ac:dyDescent="0.25">
      <c r="A508" s="5">
        <v>503</v>
      </c>
      <c r="B508" s="13" t="s">
        <v>43</v>
      </c>
      <c r="C508" s="5"/>
      <c r="D508" s="5"/>
      <c r="E508">
        <v>8</v>
      </c>
      <c r="F508">
        <v>4</v>
      </c>
      <c r="G508">
        <v>9</v>
      </c>
      <c r="H508" s="11">
        <f>Sample[[#This Row],[C]]/Sample[[#This Row],[D]]</f>
        <v>0.5</v>
      </c>
      <c r="I508" s="11">
        <f>Sample[[#This Row],[A]]/Sample[[#This Row],[C]]</f>
        <v>2.25</v>
      </c>
      <c r="J508" s="11">
        <f>Sample[[#This Row],[D]]/Sample[[#This Row],[A]]</f>
        <v>0.88888888888888884</v>
      </c>
      <c r="K508" s="11">
        <f>Sample[[#This Row],[A]]/Sample[[#This Row],[D]]</f>
        <v>1.125</v>
      </c>
      <c r="L508" s="11">
        <f>Sample[[#This Row],[D]]/Sample[[#This Row],[C]]</f>
        <v>2</v>
      </c>
      <c r="M508" s="11">
        <f>Sample[[#This Row],[C]]/Sample[[#This Row],[A]]</f>
        <v>0.44444444444444442</v>
      </c>
      <c r="N508">
        <f>IF(Sample[[#This Row],[Ap]]=0,10,LOG(Sample[[#This Row],[Ap]]))</f>
        <v>-0.3010299956639812</v>
      </c>
      <c r="O508">
        <f>IF(Sample[[#This Row],[Ei]]=0,10,LOG(Sample[[#This Row],[Ei]]))</f>
        <v>0.35218251811136247</v>
      </c>
      <c r="P508">
        <f>IF(Sample[[#This Row],[Ii]]=0,10,LOG(Sample[[#This Row],[Ii]]))</f>
        <v>-5.1152522447381311E-2</v>
      </c>
      <c r="Q508">
        <f>Kx-Sample[[#This Row],[Xp]]</f>
        <v>0.3010299956639812</v>
      </c>
      <c r="R508">
        <f>Ky-Sample[[#This Row],[Yp]]</f>
        <v>-1.3521825181113625</v>
      </c>
      <c r="S508">
        <f>Kz-Sample[[#This Row],[Zp]]</f>
        <v>1.0511525224473812</v>
      </c>
      <c r="T508">
        <f>Sample[[#This Row],[Kpy]]*KSc-Sample[[#This Row],[KPz]]*KSb</f>
        <v>0.30102999566398125</v>
      </c>
      <c r="U508">
        <f>-1*(Sample[[#This Row],[KPx]]*KSc-Sample[[#This Row],[KPz]]*KSa)</f>
        <v>0.3010299956639812</v>
      </c>
      <c r="V508">
        <f>(Sample[[#This Row],[KPx]]*$R$2-Sample[[#This Row],[Kpy]]*KSa)</f>
        <v>0.3010299956639812</v>
      </c>
      <c r="W508">
        <f>Sample[[#This Row],[Kpy]]*KTc-Sample[[#This Row],[KPz]]*KTb</f>
        <v>2.4033350405587437</v>
      </c>
      <c r="X508">
        <f>-1*(Sample[[#This Row],[KPx]]*KTc-Sample[[#This Row],[KPz]]*KTa)</f>
        <v>2.4033350405587437</v>
      </c>
      <c r="Y508">
        <f>(Sample[[#This Row],[KPx]]*KTb-Sample[[#This Row],[Kpy]]*KTa)</f>
        <v>2.4033350405587437</v>
      </c>
      <c r="Z508">
        <f>-Sample[[#This Row],[Xp]]*a+Sample[[#This Row],[Yp]]*b+Sample[[#This Row],[Zp]]*c_</f>
        <v>0.60205999132796229</v>
      </c>
      <c r="AA508" s="8">
        <f>-IF(Sample[[#This Row],[Column2]]&gt;0,1,-1)*SQRT(Sample[[#This Row],[KPx''i]]^2+Sample[[#This Row],[KPx''j]]^2+Sample[[#This Row],[KPx''k]]^2)/Ksmag/Scale</f>
        <v>-0.36868494332449331</v>
      </c>
      <c r="AB508" s="1">
        <f>SQRT(Sample[[#This Row],[Kpy''i]]^2+Sample[[#This Row],[KPy''j]]^2+Sample[[#This Row],[KPy''k]]^2)/KTmag/Scale</f>
        <v>1.6994145046423339</v>
      </c>
    </row>
    <row r="509" spans="1:28" hidden="1" x14ac:dyDescent="0.25">
      <c r="A509" s="5">
        <v>504</v>
      </c>
      <c r="B509" s="13" t="s">
        <v>43</v>
      </c>
      <c r="C509" s="5"/>
      <c r="D509" s="5"/>
      <c r="E509">
        <v>2</v>
      </c>
      <c r="F509">
        <v>8</v>
      </c>
      <c r="G509">
        <v>9</v>
      </c>
      <c r="H509" s="11">
        <f>Sample[[#This Row],[C]]/Sample[[#This Row],[D]]</f>
        <v>4</v>
      </c>
      <c r="I509" s="11">
        <f>Sample[[#This Row],[A]]/Sample[[#This Row],[C]]</f>
        <v>1.125</v>
      </c>
      <c r="J509" s="11">
        <f>Sample[[#This Row],[D]]/Sample[[#This Row],[A]]</f>
        <v>0.22222222222222221</v>
      </c>
      <c r="K509" s="11">
        <f>Sample[[#This Row],[A]]/Sample[[#This Row],[D]]</f>
        <v>4.5</v>
      </c>
      <c r="L509" s="11">
        <f>Sample[[#This Row],[D]]/Sample[[#This Row],[C]]</f>
        <v>0.25</v>
      </c>
      <c r="M509" s="11">
        <f>Sample[[#This Row],[C]]/Sample[[#This Row],[A]]</f>
        <v>0.88888888888888884</v>
      </c>
      <c r="N509">
        <f>IF(Sample[[#This Row],[Ap]]=0,10,LOG(Sample[[#This Row],[Ap]]))</f>
        <v>0.6020599913279624</v>
      </c>
      <c r="O509">
        <f>IF(Sample[[#This Row],[Ei]]=0,10,LOG(Sample[[#This Row],[Ei]]))</f>
        <v>5.1152522447381291E-2</v>
      </c>
      <c r="P509">
        <f>IF(Sample[[#This Row],[Ii]]=0,10,LOG(Sample[[#This Row],[Ii]]))</f>
        <v>-0.65321251377534373</v>
      </c>
      <c r="Q509">
        <f>Kx-Sample[[#This Row],[Xp]]</f>
        <v>-0.6020599913279624</v>
      </c>
      <c r="R509">
        <f>Ky-Sample[[#This Row],[Yp]]</f>
        <v>-1.0511525224473812</v>
      </c>
      <c r="S509">
        <f>Kz-Sample[[#This Row],[Zp]]</f>
        <v>1.6532125137753437</v>
      </c>
      <c r="T509">
        <f>Sample[[#This Row],[Kpy]]*KSc-Sample[[#This Row],[KPz]]*KSb</f>
        <v>-0.60205999132796251</v>
      </c>
      <c r="U509">
        <f>-1*(Sample[[#This Row],[KPx]]*KSc-Sample[[#This Row],[KPz]]*KSa)</f>
        <v>-0.6020599913279624</v>
      </c>
      <c r="V509">
        <f>(Sample[[#This Row],[KPx]]*$R$2-Sample[[#This Row],[Kpy]]*KSa)</f>
        <v>-0.6020599913279624</v>
      </c>
      <c r="W509">
        <f>Sample[[#This Row],[Kpy]]*KTc-Sample[[#This Row],[KPz]]*KTb</f>
        <v>2.7043650362227249</v>
      </c>
      <c r="X509">
        <f>-1*(Sample[[#This Row],[KPx]]*KTc-Sample[[#This Row],[KPz]]*KTa)</f>
        <v>2.7043650362227249</v>
      </c>
      <c r="Y509">
        <f>(Sample[[#This Row],[KPx]]*KTb-Sample[[#This Row],[Kpy]]*KTa)</f>
        <v>2.7043650362227249</v>
      </c>
      <c r="Z509">
        <f>-Sample[[#This Row],[Xp]]*a+Sample[[#This Row],[Yp]]*b+Sample[[#This Row],[Zp]]*c_</f>
        <v>-1.2041199826559248</v>
      </c>
      <c r="AA509" s="8">
        <f>-IF(Sample[[#This Row],[Column2]]&gt;0,1,-1)*SQRT(Sample[[#This Row],[KPx''i]]^2+Sample[[#This Row],[KPx''j]]^2+Sample[[#This Row],[KPx''k]]^2)/Ksmag/Scale</f>
        <v>0.73736988664898662</v>
      </c>
      <c r="AB509" s="1">
        <f>SQRT(Sample[[#This Row],[Kpy''i]]^2+Sample[[#This Row],[KPy''j]]^2+Sample[[#This Row],[KPy''k]]^2)/KTmag/Scale</f>
        <v>1.9122748559168923</v>
      </c>
    </row>
    <row r="510" spans="1:28" hidden="1" x14ac:dyDescent="0.25">
      <c r="A510" s="5">
        <v>505</v>
      </c>
      <c r="B510" s="13" t="s">
        <v>43</v>
      </c>
      <c r="C510" s="5"/>
      <c r="D510" s="5"/>
      <c r="E510">
        <v>2</v>
      </c>
      <c r="F510">
        <v>6</v>
      </c>
      <c r="G510">
        <v>8</v>
      </c>
      <c r="H510" s="11">
        <f>Sample[[#This Row],[C]]/Sample[[#This Row],[D]]</f>
        <v>3</v>
      </c>
      <c r="I510" s="11">
        <f>Sample[[#This Row],[A]]/Sample[[#This Row],[C]]</f>
        <v>1.3333333333333333</v>
      </c>
      <c r="J510" s="11">
        <f>Sample[[#This Row],[D]]/Sample[[#This Row],[A]]</f>
        <v>0.25</v>
      </c>
      <c r="K510" s="11">
        <f>Sample[[#This Row],[A]]/Sample[[#This Row],[D]]</f>
        <v>4</v>
      </c>
      <c r="L510" s="11">
        <f>Sample[[#This Row],[D]]/Sample[[#This Row],[C]]</f>
        <v>0.33333333333333331</v>
      </c>
      <c r="M510" s="11">
        <f>Sample[[#This Row],[C]]/Sample[[#This Row],[A]]</f>
        <v>0.75</v>
      </c>
      <c r="N510">
        <f>IF(Sample[[#This Row],[Ap]]=0,10,LOG(Sample[[#This Row],[Ap]]))</f>
        <v>0.47712125471966244</v>
      </c>
      <c r="O510">
        <f>IF(Sample[[#This Row],[Ei]]=0,10,LOG(Sample[[#This Row],[Ei]]))</f>
        <v>0.12493873660829993</v>
      </c>
      <c r="P510">
        <f>IF(Sample[[#This Row],[Ii]]=0,10,LOG(Sample[[#This Row],[Ii]]))</f>
        <v>-0.6020599913279624</v>
      </c>
      <c r="Q510">
        <f>Kx-Sample[[#This Row],[Xp]]</f>
        <v>-0.47712125471966244</v>
      </c>
      <c r="R510">
        <f>Ky-Sample[[#This Row],[Yp]]</f>
        <v>-1.1249387366082999</v>
      </c>
      <c r="S510">
        <f>Kz-Sample[[#This Row],[Zp]]</f>
        <v>1.6020599913279625</v>
      </c>
      <c r="T510">
        <f>Sample[[#This Row],[Kpy]]*KSc-Sample[[#This Row],[KPz]]*KSb</f>
        <v>-0.4771212547196626</v>
      </c>
      <c r="U510">
        <f>-1*(Sample[[#This Row],[KPx]]*KSc-Sample[[#This Row],[KPz]]*KSa)</f>
        <v>-0.47712125471966244</v>
      </c>
      <c r="V510">
        <f>(Sample[[#This Row],[KPx]]*$R$2-Sample[[#This Row],[Kpy]]*KSa)</f>
        <v>-0.47712125471966244</v>
      </c>
      <c r="W510">
        <f>Sample[[#This Row],[Kpy]]*KTc-Sample[[#This Row],[KPz]]*KTb</f>
        <v>2.7269987279362624</v>
      </c>
      <c r="X510">
        <f>-1*(Sample[[#This Row],[KPx]]*KTc-Sample[[#This Row],[KPz]]*KTa)</f>
        <v>2.7269987279362624</v>
      </c>
      <c r="Y510">
        <f>(Sample[[#This Row],[KPx]]*KTb-Sample[[#This Row],[Kpy]]*KTa)</f>
        <v>2.7269987279362624</v>
      </c>
      <c r="Z510">
        <f>-Sample[[#This Row],[Xp]]*a+Sample[[#This Row],[Yp]]*b+Sample[[#This Row],[Zp]]*c_</f>
        <v>-0.95424250943932498</v>
      </c>
      <c r="AA510" s="8">
        <f>-IF(Sample[[#This Row],[Column2]]&gt;0,1,-1)*SQRT(Sample[[#This Row],[KPx''i]]^2+Sample[[#This Row],[KPx''j]]^2+Sample[[#This Row],[KPx''k]]^2)/Ksmag/Scale</f>
        <v>0.58435180974982659</v>
      </c>
      <c r="AB510" s="1">
        <f>SQRT(Sample[[#This Row],[Kpy''i]]^2+Sample[[#This Row],[KPy''j]]^2+Sample[[#This Row],[KPy''k]]^2)/KTmag/Scale</f>
        <v>1.9282792928108203</v>
      </c>
    </row>
    <row r="511" spans="1:28" hidden="1" x14ac:dyDescent="0.25">
      <c r="A511" s="5">
        <v>506</v>
      </c>
      <c r="B511" s="13" t="s">
        <v>43</v>
      </c>
      <c r="C511" s="5"/>
      <c r="D511" s="5"/>
      <c r="E511">
        <v>5</v>
      </c>
      <c r="F511">
        <v>2</v>
      </c>
      <c r="G511">
        <v>3</v>
      </c>
      <c r="H511" s="11">
        <f>Sample[[#This Row],[C]]/Sample[[#This Row],[D]]</f>
        <v>0.4</v>
      </c>
      <c r="I511" s="11">
        <f>Sample[[#This Row],[A]]/Sample[[#This Row],[C]]</f>
        <v>1.5</v>
      </c>
      <c r="J511" s="11">
        <f>Sample[[#This Row],[D]]/Sample[[#This Row],[A]]</f>
        <v>1.6666666666666667</v>
      </c>
      <c r="K511" s="11">
        <f>Sample[[#This Row],[A]]/Sample[[#This Row],[D]]</f>
        <v>0.6</v>
      </c>
      <c r="L511" s="11">
        <f>Sample[[#This Row],[D]]/Sample[[#This Row],[C]]</f>
        <v>2.5</v>
      </c>
      <c r="M511" s="11">
        <f>Sample[[#This Row],[C]]/Sample[[#This Row],[A]]</f>
        <v>0.66666666666666663</v>
      </c>
      <c r="N511">
        <f>IF(Sample[[#This Row],[Ap]]=0,10,LOG(Sample[[#This Row],[Ap]]))</f>
        <v>-0.3979400086720376</v>
      </c>
      <c r="O511">
        <f>IF(Sample[[#This Row],[Ei]]=0,10,LOG(Sample[[#This Row],[Ei]]))</f>
        <v>0.17609125905568124</v>
      </c>
      <c r="P511">
        <f>IF(Sample[[#This Row],[Ii]]=0,10,LOG(Sample[[#This Row],[Ii]]))</f>
        <v>0.22184874961635639</v>
      </c>
      <c r="Q511">
        <f>Kx-Sample[[#This Row],[Xp]]</f>
        <v>0.3979400086720376</v>
      </c>
      <c r="R511">
        <f>Ky-Sample[[#This Row],[Yp]]</f>
        <v>-1.1760912590556813</v>
      </c>
      <c r="S511">
        <f>Kz-Sample[[#This Row],[Zp]]</f>
        <v>0.77815125038364363</v>
      </c>
      <c r="T511">
        <f>Sample[[#This Row],[Kpy]]*KSc-Sample[[#This Row],[KPz]]*KSb</f>
        <v>0.39794000867203771</v>
      </c>
      <c r="U511">
        <f>-1*(Sample[[#This Row],[KPx]]*KSc-Sample[[#This Row],[KPz]]*KSa)</f>
        <v>0.3979400086720376</v>
      </c>
      <c r="V511">
        <f>(Sample[[#This Row],[KPx]]*$R$2-Sample[[#This Row],[Kpy]]*KSa)</f>
        <v>0.3979400086720376</v>
      </c>
      <c r="W511">
        <f>Sample[[#This Row],[Kpy]]*KTc-Sample[[#This Row],[KPz]]*KTb</f>
        <v>1.954242509439325</v>
      </c>
      <c r="X511">
        <f>-1*(Sample[[#This Row],[KPx]]*KTc-Sample[[#This Row],[KPz]]*KTa)</f>
        <v>1.9542425094393248</v>
      </c>
      <c r="Y511">
        <f>(Sample[[#This Row],[KPx]]*KTb-Sample[[#This Row],[Kpy]]*KTa)</f>
        <v>1.9542425094393252</v>
      </c>
      <c r="Z511">
        <f>-Sample[[#This Row],[Xp]]*a+Sample[[#This Row],[Yp]]*b+Sample[[#This Row],[Zp]]*c_</f>
        <v>0.79588001734407521</v>
      </c>
      <c r="AA511" s="8">
        <f>-IF(Sample[[#This Row],[Column2]]&gt;0,1,-1)*SQRT(Sample[[#This Row],[KPx''i]]^2+Sample[[#This Row],[KPx''j]]^2+Sample[[#This Row],[KPx''k]]^2)/Ksmag/Scale</f>
        <v>-0.48737498474260249</v>
      </c>
      <c r="AB511" s="1">
        <f>SQRT(Sample[[#This Row],[Kpy''i]]^2+Sample[[#This Row],[KPy''j]]^2+Sample[[#This Row],[KPy''k]]^2)/KTmag/Scale</f>
        <v>1.3818581305075626</v>
      </c>
    </row>
    <row r="512" spans="1:28" hidden="1" x14ac:dyDescent="0.25">
      <c r="A512" s="5">
        <v>507</v>
      </c>
      <c r="B512" s="13" t="s">
        <v>43</v>
      </c>
      <c r="C512" s="5"/>
      <c r="D512" s="5"/>
      <c r="E512">
        <v>10</v>
      </c>
      <c r="F512">
        <v>9</v>
      </c>
      <c r="G512">
        <v>10</v>
      </c>
      <c r="H512" s="11">
        <f>Sample[[#This Row],[C]]/Sample[[#This Row],[D]]</f>
        <v>0.9</v>
      </c>
      <c r="I512" s="11">
        <f>Sample[[#This Row],[A]]/Sample[[#This Row],[C]]</f>
        <v>1.1111111111111112</v>
      </c>
      <c r="J512" s="11">
        <f>Sample[[#This Row],[D]]/Sample[[#This Row],[A]]</f>
        <v>1</v>
      </c>
      <c r="K512" s="11">
        <f>Sample[[#This Row],[A]]/Sample[[#This Row],[D]]</f>
        <v>1</v>
      </c>
      <c r="L512" s="11">
        <f>Sample[[#This Row],[D]]/Sample[[#This Row],[C]]</f>
        <v>1.1111111111111112</v>
      </c>
      <c r="M512" s="11">
        <f>Sample[[#This Row],[C]]/Sample[[#This Row],[A]]</f>
        <v>0.9</v>
      </c>
      <c r="N512">
        <f>IF(Sample[[#This Row],[Ap]]=0,10,LOG(Sample[[#This Row],[Ap]]))</f>
        <v>-4.5757490560675115E-2</v>
      </c>
      <c r="O512">
        <f>IF(Sample[[#This Row],[Ei]]=0,10,LOG(Sample[[#This Row],[Ei]]))</f>
        <v>4.5757490560675143E-2</v>
      </c>
      <c r="P512">
        <f>IF(Sample[[#This Row],[Ii]]=0,10,LOG(Sample[[#This Row],[Ii]]))</f>
        <v>0</v>
      </c>
      <c r="Q512">
        <f>Kx-Sample[[#This Row],[Xp]]</f>
        <v>4.5757490560675115E-2</v>
      </c>
      <c r="R512">
        <f>Ky-Sample[[#This Row],[Yp]]</f>
        <v>-1.0457574905606752</v>
      </c>
      <c r="S512">
        <f>Kz-Sample[[#This Row],[Zp]]</f>
        <v>1</v>
      </c>
      <c r="T512">
        <f>Sample[[#This Row],[Kpy]]*KSc-Sample[[#This Row],[KPz]]*KSb</f>
        <v>4.575749056067524E-2</v>
      </c>
      <c r="U512">
        <f>-1*(Sample[[#This Row],[KPx]]*KSc-Sample[[#This Row],[KPz]]*KSa)</f>
        <v>4.5757490560675115E-2</v>
      </c>
      <c r="V512">
        <f>(Sample[[#This Row],[KPx]]*$R$2-Sample[[#This Row],[Kpy]]*KSa)</f>
        <v>4.5757490560675115E-2</v>
      </c>
      <c r="W512">
        <f>Sample[[#This Row],[Kpy]]*KTc-Sample[[#This Row],[KPz]]*KTb</f>
        <v>2.0457574905606752</v>
      </c>
      <c r="X512">
        <f>-1*(Sample[[#This Row],[KPx]]*KTc-Sample[[#This Row],[KPz]]*KTa)</f>
        <v>2.0457574905606752</v>
      </c>
      <c r="Y512">
        <f>(Sample[[#This Row],[KPx]]*KTb-Sample[[#This Row],[Kpy]]*KTa)</f>
        <v>2.0457574905606752</v>
      </c>
      <c r="Z512">
        <f>-Sample[[#This Row],[Xp]]*a+Sample[[#This Row],[Yp]]*b+Sample[[#This Row],[Zp]]*c_</f>
        <v>9.1514981121350286E-2</v>
      </c>
      <c r="AA512" s="8">
        <f>-IF(Sample[[#This Row],[Column2]]&gt;0,1,-1)*SQRT(Sample[[#This Row],[KPx''i]]^2+Sample[[#This Row],[KPx''j]]^2+Sample[[#This Row],[KPx''k]]^2)/Ksmag/Scale</f>
        <v>-5.6041251891935942E-2</v>
      </c>
      <c r="AB512" s="1">
        <f>SQRT(Sample[[#This Row],[Kpy''i]]^2+Sample[[#This Row],[KPy''j]]^2+Sample[[#This Row],[KPy''k]]^2)/KTmag/Scale</f>
        <v>1.4465689942386279</v>
      </c>
    </row>
    <row r="513" spans="1:28" hidden="1" x14ac:dyDescent="0.25">
      <c r="A513" s="5">
        <v>508</v>
      </c>
      <c r="B513" s="13" t="s">
        <v>43</v>
      </c>
      <c r="C513" s="5"/>
      <c r="D513" s="5"/>
      <c r="E513">
        <v>9</v>
      </c>
      <c r="F513">
        <v>4</v>
      </c>
      <c r="G513">
        <v>3</v>
      </c>
      <c r="H513" s="11">
        <f>Sample[[#This Row],[C]]/Sample[[#This Row],[D]]</f>
        <v>0.44444444444444442</v>
      </c>
      <c r="I513" s="11">
        <f>Sample[[#This Row],[A]]/Sample[[#This Row],[C]]</f>
        <v>0.75</v>
      </c>
      <c r="J513" s="11">
        <f>Sample[[#This Row],[D]]/Sample[[#This Row],[A]]</f>
        <v>3</v>
      </c>
      <c r="K513" s="11">
        <f>Sample[[#This Row],[A]]/Sample[[#This Row],[D]]</f>
        <v>0.33333333333333331</v>
      </c>
      <c r="L513" s="11">
        <f>Sample[[#This Row],[D]]/Sample[[#This Row],[C]]</f>
        <v>2.25</v>
      </c>
      <c r="M513" s="11">
        <f>Sample[[#This Row],[C]]/Sample[[#This Row],[A]]</f>
        <v>1.3333333333333333</v>
      </c>
      <c r="N513">
        <f>IF(Sample[[#This Row],[Ap]]=0,10,LOG(Sample[[#This Row],[Ap]]))</f>
        <v>-0.35218251811136253</v>
      </c>
      <c r="O513">
        <f>IF(Sample[[#This Row],[Ei]]=0,10,LOG(Sample[[#This Row],[Ei]]))</f>
        <v>-0.12493873660829995</v>
      </c>
      <c r="P513">
        <f>IF(Sample[[#This Row],[Ii]]=0,10,LOG(Sample[[#This Row],[Ii]]))</f>
        <v>0.47712125471966244</v>
      </c>
      <c r="Q513">
        <f>Kx-Sample[[#This Row],[Xp]]</f>
        <v>0.35218251811136253</v>
      </c>
      <c r="R513">
        <f>Ky-Sample[[#This Row],[Yp]]</f>
        <v>-0.87506126339170009</v>
      </c>
      <c r="S513">
        <f>Kz-Sample[[#This Row],[Zp]]</f>
        <v>0.52287874528033762</v>
      </c>
      <c r="T513">
        <f>Sample[[#This Row],[Kpy]]*KSc-Sample[[#This Row],[KPz]]*KSb</f>
        <v>0.35218251811136247</v>
      </c>
      <c r="U513">
        <f>-1*(Sample[[#This Row],[KPx]]*KSc-Sample[[#This Row],[KPz]]*KSa)</f>
        <v>0.35218251811136253</v>
      </c>
      <c r="V513">
        <f>(Sample[[#This Row],[KPx]]*$R$2-Sample[[#This Row],[Kpy]]*KSa)</f>
        <v>0.35218251811136253</v>
      </c>
      <c r="W513">
        <f>Sample[[#This Row],[Kpy]]*KTc-Sample[[#This Row],[KPz]]*KTb</f>
        <v>1.3979400086720377</v>
      </c>
      <c r="X513">
        <f>-1*(Sample[[#This Row],[KPx]]*KTc-Sample[[#This Row],[KPz]]*KTa)</f>
        <v>1.3979400086720377</v>
      </c>
      <c r="Y513">
        <f>(Sample[[#This Row],[KPx]]*KTb-Sample[[#This Row],[Kpy]]*KTa)</f>
        <v>1.3979400086720377</v>
      </c>
      <c r="Z513">
        <f>-Sample[[#This Row],[Xp]]*a+Sample[[#This Row],[Yp]]*b+Sample[[#This Row],[Zp]]*c_</f>
        <v>0.70436503622272495</v>
      </c>
      <c r="AA513" s="8">
        <f>-IF(Sample[[#This Row],[Column2]]&gt;0,1,-1)*SQRT(Sample[[#This Row],[KPx''i]]^2+Sample[[#This Row],[KPx''j]]^2+Sample[[#This Row],[KPx''k]]^2)/Ksmag/Scale</f>
        <v>-0.43133373285066667</v>
      </c>
      <c r="AB513" s="1">
        <f>SQRT(Sample[[#This Row],[Kpy''i]]^2+Sample[[#This Row],[KPy''j]]^2+Sample[[#This Row],[KPy''k]]^2)/KTmag/Scale</f>
        <v>0.98849285982397916</v>
      </c>
    </row>
    <row r="514" spans="1:28" hidden="1" x14ac:dyDescent="0.25">
      <c r="A514" s="5">
        <v>509</v>
      </c>
      <c r="B514" s="13" t="s">
        <v>43</v>
      </c>
      <c r="C514" s="5"/>
      <c r="D514" s="5"/>
      <c r="E514">
        <v>1</v>
      </c>
      <c r="F514">
        <v>1</v>
      </c>
      <c r="G514">
        <v>6</v>
      </c>
      <c r="H514" s="11">
        <f>Sample[[#This Row],[C]]/Sample[[#This Row],[D]]</f>
        <v>1</v>
      </c>
      <c r="I514" s="11">
        <f>Sample[[#This Row],[A]]/Sample[[#This Row],[C]]</f>
        <v>6</v>
      </c>
      <c r="J514" s="11">
        <f>Sample[[#This Row],[D]]/Sample[[#This Row],[A]]</f>
        <v>0.16666666666666666</v>
      </c>
      <c r="K514" s="11">
        <f>Sample[[#This Row],[A]]/Sample[[#This Row],[D]]</f>
        <v>6</v>
      </c>
      <c r="L514" s="11">
        <f>Sample[[#This Row],[D]]/Sample[[#This Row],[C]]</f>
        <v>1</v>
      </c>
      <c r="M514" s="11">
        <f>Sample[[#This Row],[C]]/Sample[[#This Row],[A]]</f>
        <v>0.16666666666666666</v>
      </c>
      <c r="N514">
        <f>IF(Sample[[#This Row],[Ap]]=0,10,LOG(Sample[[#This Row],[Ap]]))</f>
        <v>0</v>
      </c>
      <c r="O514">
        <f>IF(Sample[[#This Row],[Ei]]=0,10,LOG(Sample[[#This Row],[Ei]]))</f>
        <v>0.77815125038364363</v>
      </c>
      <c r="P514">
        <f>IF(Sample[[#This Row],[Ii]]=0,10,LOG(Sample[[#This Row],[Ii]]))</f>
        <v>-0.77815125038364363</v>
      </c>
      <c r="Q514">
        <f>Kx-Sample[[#This Row],[Xp]]</f>
        <v>0</v>
      </c>
      <c r="R514">
        <f>Ky-Sample[[#This Row],[Yp]]</f>
        <v>-1.7781512503836436</v>
      </c>
      <c r="S514">
        <f>Kz-Sample[[#This Row],[Zp]]</f>
        <v>1.7781512503836436</v>
      </c>
      <c r="T514">
        <f>Sample[[#This Row],[Kpy]]*KSc-Sample[[#This Row],[KPz]]*KSb</f>
        <v>0</v>
      </c>
      <c r="U514">
        <f>-1*(Sample[[#This Row],[KPx]]*KSc-Sample[[#This Row],[KPz]]*KSa)</f>
        <v>0</v>
      </c>
      <c r="V514">
        <f>(Sample[[#This Row],[KPx]]*$R$2-Sample[[#This Row],[Kpy]]*KSa)</f>
        <v>0</v>
      </c>
      <c r="W514">
        <f>Sample[[#This Row],[Kpy]]*KTc-Sample[[#This Row],[KPz]]*KTb</f>
        <v>3.5563025007672873</v>
      </c>
      <c r="X514">
        <f>-1*(Sample[[#This Row],[KPx]]*KTc-Sample[[#This Row],[KPz]]*KTa)</f>
        <v>3.5563025007672873</v>
      </c>
      <c r="Y514">
        <f>(Sample[[#This Row],[KPx]]*KTb-Sample[[#This Row],[Kpy]]*KTa)</f>
        <v>3.5563025007672873</v>
      </c>
      <c r="Z514">
        <f>-Sample[[#This Row],[Xp]]*a+Sample[[#This Row],[Yp]]*b+Sample[[#This Row],[Zp]]*c_</f>
        <v>0</v>
      </c>
      <c r="AA514" s="8">
        <f>-IF(Sample[[#This Row],[Column2]]&gt;0,1,-1)*SQRT(Sample[[#This Row],[KPx''i]]^2+Sample[[#This Row],[KPx''j]]^2+Sample[[#This Row],[KPx''k]]^2)/Ksmag/Scale</f>
        <v>0</v>
      </c>
      <c r="AB514" s="1">
        <f>SQRT(Sample[[#This Row],[Kpy''i]]^2+Sample[[#This Row],[KPy''j]]^2+Sample[[#This Row],[KPy''k]]^2)/KTmag/Scale</f>
        <v>2.5146856142432266</v>
      </c>
    </row>
    <row r="515" spans="1:28" hidden="1" x14ac:dyDescent="0.25">
      <c r="A515" s="5">
        <v>510</v>
      </c>
      <c r="B515" s="13" t="s">
        <v>43</v>
      </c>
      <c r="C515" s="5"/>
      <c r="D515" s="5"/>
      <c r="E515">
        <v>6</v>
      </c>
      <c r="F515">
        <v>4</v>
      </c>
      <c r="G515">
        <v>5</v>
      </c>
      <c r="H515" s="11">
        <f>Sample[[#This Row],[C]]/Sample[[#This Row],[D]]</f>
        <v>0.66666666666666663</v>
      </c>
      <c r="I515" s="11">
        <f>Sample[[#This Row],[A]]/Sample[[#This Row],[C]]</f>
        <v>1.25</v>
      </c>
      <c r="J515" s="11">
        <f>Sample[[#This Row],[D]]/Sample[[#This Row],[A]]</f>
        <v>1.2</v>
      </c>
      <c r="K515" s="11">
        <f>Sample[[#This Row],[A]]/Sample[[#This Row],[D]]</f>
        <v>0.83333333333333337</v>
      </c>
      <c r="L515" s="11">
        <f>Sample[[#This Row],[D]]/Sample[[#This Row],[C]]</f>
        <v>1.5</v>
      </c>
      <c r="M515" s="11">
        <f>Sample[[#This Row],[C]]/Sample[[#This Row],[A]]</f>
        <v>0.8</v>
      </c>
      <c r="N515">
        <f>IF(Sample[[#This Row],[Ap]]=0,10,LOG(Sample[[#This Row],[Ap]]))</f>
        <v>-0.17609125905568127</v>
      </c>
      <c r="O515">
        <f>IF(Sample[[#This Row],[Ei]]=0,10,LOG(Sample[[#This Row],[Ei]]))</f>
        <v>9.691001300805642E-2</v>
      </c>
      <c r="P515">
        <f>IF(Sample[[#This Row],[Ii]]=0,10,LOG(Sample[[#This Row],[Ii]]))</f>
        <v>7.9181246047624818E-2</v>
      </c>
      <c r="Q515">
        <f>Kx-Sample[[#This Row],[Xp]]</f>
        <v>0.17609125905568127</v>
      </c>
      <c r="R515">
        <f>Ky-Sample[[#This Row],[Yp]]</f>
        <v>-1.0969100130080565</v>
      </c>
      <c r="S515">
        <f>Kz-Sample[[#This Row],[Zp]]</f>
        <v>0.92081875395237522</v>
      </c>
      <c r="T515">
        <f>Sample[[#This Row],[Kpy]]*KSc-Sample[[#This Row],[KPz]]*KSb</f>
        <v>0.17609125905568124</v>
      </c>
      <c r="U515">
        <f>-1*(Sample[[#This Row],[KPx]]*KSc-Sample[[#This Row],[KPz]]*KSa)</f>
        <v>0.17609125905568127</v>
      </c>
      <c r="V515">
        <f>(Sample[[#This Row],[KPx]]*$R$2-Sample[[#This Row],[Kpy]]*KSa)</f>
        <v>0.17609125905568127</v>
      </c>
      <c r="W515">
        <f>Sample[[#This Row],[Kpy]]*KTc-Sample[[#This Row],[KPz]]*KTb</f>
        <v>2.0177287669604316</v>
      </c>
      <c r="X515">
        <f>-1*(Sample[[#This Row],[KPx]]*KTc-Sample[[#This Row],[KPz]]*KTa)</f>
        <v>2.0177287669604316</v>
      </c>
      <c r="Y515">
        <f>(Sample[[#This Row],[KPx]]*KTb-Sample[[#This Row],[Kpy]]*KTa)</f>
        <v>2.0177287669604316</v>
      </c>
      <c r="Z515">
        <f>-Sample[[#This Row],[Xp]]*a+Sample[[#This Row],[Yp]]*b+Sample[[#This Row],[Zp]]*c_</f>
        <v>0.35218251811136247</v>
      </c>
      <c r="AA515" s="8">
        <f>-IF(Sample[[#This Row],[Column2]]&gt;0,1,-1)*SQRT(Sample[[#This Row],[KPx''i]]^2+Sample[[#This Row],[KPx''j]]^2+Sample[[#This Row],[KPx''k]]^2)/Ksmag/Scale</f>
        <v>-0.21566686642533334</v>
      </c>
      <c r="AB515" s="1">
        <f>SQRT(Sample[[#This Row],[Kpy''i]]^2+Sample[[#This Row],[KPy''j]]^2+Sample[[#This Row],[KPy''k]]^2)/KTmag/Scale</f>
        <v>1.4267496937128925</v>
      </c>
    </row>
    <row r="516" spans="1:28" hidden="1" x14ac:dyDescent="0.25">
      <c r="A516" s="5">
        <v>511</v>
      </c>
      <c r="B516" s="13" t="s">
        <v>43</v>
      </c>
      <c r="C516" s="5"/>
      <c r="D516" s="5"/>
      <c r="E516">
        <v>6</v>
      </c>
      <c r="F516">
        <v>3</v>
      </c>
      <c r="G516">
        <v>5</v>
      </c>
      <c r="H516" s="11">
        <f>Sample[[#This Row],[C]]/Sample[[#This Row],[D]]</f>
        <v>0.5</v>
      </c>
      <c r="I516" s="11">
        <f>Sample[[#This Row],[A]]/Sample[[#This Row],[C]]</f>
        <v>1.6666666666666667</v>
      </c>
      <c r="J516" s="11">
        <f>Sample[[#This Row],[D]]/Sample[[#This Row],[A]]</f>
        <v>1.2</v>
      </c>
      <c r="K516" s="11">
        <f>Sample[[#This Row],[A]]/Sample[[#This Row],[D]]</f>
        <v>0.83333333333333337</v>
      </c>
      <c r="L516" s="11">
        <f>Sample[[#This Row],[D]]/Sample[[#This Row],[C]]</f>
        <v>2</v>
      </c>
      <c r="M516" s="11">
        <f>Sample[[#This Row],[C]]/Sample[[#This Row],[A]]</f>
        <v>0.6</v>
      </c>
      <c r="N516">
        <f>IF(Sample[[#This Row],[Ap]]=0,10,LOG(Sample[[#This Row],[Ap]]))</f>
        <v>-0.3010299956639812</v>
      </c>
      <c r="O516">
        <f>IF(Sample[[#This Row],[Ei]]=0,10,LOG(Sample[[#This Row],[Ei]]))</f>
        <v>0.22184874961635639</v>
      </c>
      <c r="P516">
        <f>IF(Sample[[#This Row],[Ii]]=0,10,LOG(Sample[[#This Row],[Ii]]))</f>
        <v>7.9181246047624818E-2</v>
      </c>
      <c r="Q516">
        <f>Kx-Sample[[#This Row],[Xp]]</f>
        <v>0.3010299956639812</v>
      </c>
      <c r="R516">
        <f>Ky-Sample[[#This Row],[Yp]]</f>
        <v>-1.2218487496163564</v>
      </c>
      <c r="S516">
        <f>Kz-Sample[[#This Row],[Zp]]</f>
        <v>0.92081875395237522</v>
      </c>
      <c r="T516">
        <f>Sample[[#This Row],[Kpy]]*KSc-Sample[[#This Row],[KPz]]*KSb</f>
        <v>0.30102999566398114</v>
      </c>
      <c r="U516">
        <f>-1*(Sample[[#This Row],[KPx]]*KSc-Sample[[#This Row],[KPz]]*KSa)</f>
        <v>0.3010299956639812</v>
      </c>
      <c r="V516">
        <f>(Sample[[#This Row],[KPx]]*$R$2-Sample[[#This Row],[Kpy]]*KSa)</f>
        <v>0.3010299956639812</v>
      </c>
      <c r="W516">
        <f>Sample[[#This Row],[Kpy]]*KTc-Sample[[#This Row],[KPz]]*KTb</f>
        <v>2.1426675035687315</v>
      </c>
      <c r="X516">
        <f>-1*(Sample[[#This Row],[KPx]]*KTc-Sample[[#This Row],[KPz]]*KTa)</f>
        <v>2.1426675035687315</v>
      </c>
      <c r="Y516">
        <f>(Sample[[#This Row],[KPx]]*KTb-Sample[[#This Row],[Kpy]]*KTa)</f>
        <v>2.1426675035687315</v>
      </c>
      <c r="Z516">
        <f>-Sample[[#This Row],[Xp]]*a+Sample[[#This Row],[Yp]]*b+Sample[[#This Row],[Zp]]*c_</f>
        <v>0.6020599913279624</v>
      </c>
      <c r="AA516" s="8">
        <f>-IF(Sample[[#This Row],[Column2]]&gt;0,1,-1)*SQRT(Sample[[#This Row],[KPx''i]]^2+Sample[[#This Row],[KPx''j]]^2+Sample[[#This Row],[KPx''k]]^2)/Ksmag/Scale</f>
        <v>-0.36868494332449325</v>
      </c>
      <c r="AB516" s="1">
        <f>SQRT(Sample[[#This Row],[Kpy''i]]^2+Sample[[#This Row],[KPy''j]]^2+Sample[[#This Row],[KPy''k]]^2)/KTmag/Scale</f>
        <v>1.5150947216015012</v>
      </c>
    </row>
    <row r="517" spans="1:28" hidden="1" x14ac:dyDescent="0.25">
      <c r="A517" s="5">
        <v>512</v>
      </c>
      <c r="B517" s="13" t="s">
        <v>43</v>
      </c>
      <c r="C517" s="5"/>
      <c r="D517" s="5"/>
      <c r="E517">
        <v>3</v>
      </c>
      <c r="F517">
        <v>10</v>
      </c>
      <c r="G517">
        <v>8</v>
      </c>
      <c r="H517" s="11">
        <f>Sample[[#This Row],[C]]/Sample[[#This Row],[D]]</f>
        <v>3.3333333333333335</v>
      </c>
      <c r="I517" s="11">
        <f>Sample[[#This Row],[A]]/Sample[[#This Row],[C]]</f>
        <v>0.8</v>
      </c>
      <c r="J517" s="11">
        <f>Sample[[#This Row],[D]]/Sample[[#This Row],[A]]</f>
        <v>0.375</v>
      </c>
      <c r="K517" s="11">
        <f>Sample[[#This Row],[A]]/Sample[[#This Row],[D]]</f>
        <v>2.6666666666666665</v>
      </c>
      <c r="L517" s="11">
        <f>Sample[[#This Row],[D]]/Sample[[#This Row],[C]]</f>
        <v>0.3</v>
      </c>
      <c r="M517" s="11">
        <f>Sample[[#This Row],[C]]/Sample[[#This Row],[A]]</f>
        <v>1.25</v>
      </c>
      <c r="N517">
        <f>IF(Sample[[#This Row],[Ap]]=0,10,LOG(Sample[[#This Row],[Ap]]))</f>
        <v>0.52287874528033762</v>
      </c>
      <c r="O517">
        <f>IF(Sample[[#This Row],[Ei]]=0,10,LOG(Sample[[#This Row],[Ei]]))</f>
        <v>-9.6910013008056392E-2</v>
      </c>
      <c r="P517">
        <f>IF(Sample[[#This Row],[Ii]]=0,10,LOG(Sample[[#This Row],[Ii]]))</f>
        <v>-0.42596873227228116</v>
      </c>
      <c r="Q517">
        <f>Kx-Sample[[#This Row],[Xp]]</f>
        <v>-0.52287874528033762</v>
      </c>
      <c r="R517">
        <f>Ky-Sample[[#This Row],[Yp]]</f>
        <v>-0.90308998699194365</v>
      </c>
      <c r="S517">
        <f>Kz-Sample[[#This Row],[Zp]]</f>
        <v>1.4259687322722812</v>
      </c>
      <c r="T517">
        <f>Sample[[#This Row],[Kpy]]*KSc-Sample[[#This Row],[KPz]]*KSb</f>
        <v>-0.52287874528033751</v>
      </c>
      <c r="U517">
        <f>-1*(Sample[[#This Row],[KPx]]*KSc-Sample[[#This Row],[KPz]]*KSa)</f>
        <v>-0.52287874528033762</v>
      </c>
      <c r="V517">
        <f>(Sample[[#This Row],[KPx]]*$R$2-Sample[[#This Row],[Kpy]]*KSa)</f>
        <v>-0.52287874528033762</v>
      </c>
      <c r="W517">
        <f>Sample[[#This Row],[Kpy]]*KTc-Sample[[#This Row],[KPz]]*KTb</f>
        <v>2.3290587192642249</v>
      </c>
      <c r="X517">
        <f>-1*(Sample[[#This Row],[KPx]]*KTc-Sample[[#This Row],[KPz]]*KTa)</f>
        <v>2.3290587192642249</v>
      </c>
      <c r="Y517">
        <f>(Sample[[#This Row],[KPx]]*KTb-Sample[[#This Row],[Kpy]]*KTa)</f>
        <v>2.3290587192642249</v>
      </c>
      <c r="Z517">
        <f>-Sample[[#This Row],[Xp]]*a+Sample[[#This Row],[Yp]]*b+Sample[[#This Row],[Zp]]*c_</f>
        <v>-1.045757490560675</v>
      </c>
      <c r="AA517" s="8">
        <f>-IF(Sample[[#This Row],[Column2]]&gt;0,1,-1)*SQRT(Sample[[#This Row],[KPx''i]]^2+Sample[[#This Row],[KPx''j]]^2+Sample[[#This Row],[KPx''k]]^2)/Ksmag/Scale</f>
        <v>0.64039306164176246</v>
      </c>
      <c r="AB517" s="1">
        <f>SQRT(Sample[[#This Row],[Kpy''i]]^2+Sample[[#This Row],[KPy''j]]^2+Sample[[#This Row],[KPy''k]]^2)/KTmag/Scale</f>
        <v>1.6468932141733892</v>
      </c>
    </row>
    <row r="518" spans="1:28" hidden="1" x14ac:dyDescent="0.25">
      <c r="A518" s="5">
        <v>513</v>
      </c>
      <c r="B518" s="13" t="s">
        <v>43</v>
      </c>
      <c r="C518" s="5"/>
      <c r="D518" s="5"/>
      <c r="E518">
        <v>4</v>
      </c>
      <c r="F518">
        <v>8</v>
      </c>
      <c r="G518">
        <v>10</v>
      </c>
      <c r="H518" s="11">
        <f>Sample[[#This Row],[C]]/Sample[[#This Row],[D]]</f>
        <v>2</v>
      </c>
      <c r="I518" s="11">
        <f>Sample[[#This Row],[A]]/Sample[[#This Row],[C]]</f>
        <v>1.25</v>
      </c>
      <c r="J518" s="11">
        <f>Sample[[#This Row],[D]]/Sample[[#This Row],[A]]</f>
        <v>0.4</v>
      </c>
      <c r="K518" s="11">
        <f>Sample[[#This Row],[A]]/Sample[[#This Row],[D]]</f>
        <v>2.5</v>
      </c>
      <c r="L518" s="11">
        <f>Sample[[#This Row],[D]]/Sample[[#This Row],[C]]</f>
        <v>0.5</v>
      </c>
      <c r="M518" s="11">
        <f>Sample[[#This Row],[C]]/Sample[[#This Row],[A]]</f>
        <v>0.8</v>
      </c>
      <c r="N518">
        <f>IF(Sample[[#This Row],[Ap]]=0,10,LOG(Sample[[#This Row],[Ap]]))</f>
        <v>0.3010299956639812</v>
      </c>
      <c r="O518">
        <f>IF(Sample[[#This Row],[Ei]]=0,10,LOG(Sample[[#This Row],[Ei]]))</f>
        <v>9.691001300805642E-2</v>
      </c>
      <c r="P518">
        <f>IF(Sample[[#This Row],[Ii]]=0,10,LOG(Sample[[#This Row],[Ii]]))</f>
        <v>-0.3979400086720376</v>
      </c>
      <c r="Q518">
        <f>Kx-Sample[[#This Row],[Xp]]</f>
        <v>-0.3010299956639812</v>
      </c>
      <c r="R518">
        <f>Ky-Sample[[#This Row],[Yp]]</f>
        <v>-1.0969100130080565</v>
      </c>
      <c r="S518">
        <f>Kz-Sample[[#This Row],[Zp]]</f>
        <v>1.3979400086720375</v>
      </c>
      <c r="T518">
        <f>Sample[[#This Row],[Kpy]]*KSc-Sample[[#This Row],[KPz]]*KSb</f>
        <v>-0.30102999566398103</v>
      </c>
      <c r="U518">
        <f>-1*(Sample[[#This Row],[KPx]]*KSc-Sample[[#This Row],[KPz]]*KSa)</f>
        <v>-0.3010299956639812</v>
      </c>
      <c r="V518">
        <f>(Sample[[#This Row],[KPx]]*$R$2-Sample[[#This Row],[Kpy]]*KSa)</f>
        <v>-0.3010299956639812</v>
      </c>
      <c r="W518">
        <f>Sample[[#This Row],[Kpy]]*KTc-Sample[[#This Row],[KPz]]*KTb</f>
        <v>2.4948500216800937</v>
      </c>
      <c r="X518">
        <f>-1*(Sample[[#This Row],[KPx]]*KTc-Sample[[#This Row],[KPz]]*KTa)</f>
        <v>2.4948500216800937</v>
      </c>
      <c r="Y518">
        <f>(Sample[[#This Row],[KPx]]*KTb-Sample[[#This Row],[Kpy]]*KTa)</f>
        <v>2.4948500216800942</v>
      </c>
      <c r="Z518">
        <f>-Sample[[#This Row],[Xp]]*a+Sample[[#This Row],[Yp]]*b+Sample[[#This Row],[Zp]]*c_</f>
        <v>-0.6020599913279624</v>
      </c>
      <c r="AA518" s="8">
        <f>-IF(Sample[[#This Row],[Column2]]&gt;0,1,-1)*SQRT(Sample[[#This Row],[KPx''i]]^2+Sample[[#This Row],[KPx''j]]^2+Sample[[#This Row],[KPx''k]]^2)/Ksmag/Scale</f>
        <v>0.36868494332449314</v>
      </c>
      <c r="AB518" s="1">
        <f>SQRT(Sample[[#This Row],[Kpy''i]]^2+Sample[[#This Row],[KPy''j]]^2+Sample[[#This Row],[KPy''k]]^2)/KTmag/Scale</f>
        <v>1.7641253683733995</v>
      </c>
    </row>
    <row r="519" spans="1:28" hidden="1" x14ac:dyDescent="0.25">
      <c r="A519" s="5">
        <v>514</v>
      </c>
      <c r="B519" s="13" t="s">
        <v>43</v>
      </c>
      <c r="C519" s="5"/>
      <c r="D519" s="5"/>
      <c r="E519">
        <v>3</v>
      </c>
      <c r="F519">
        <v>9</v>
      </c>
      <c r="G519">
        <v>2</v>
      </c>
      <c r="H519" s="11">
        <f>Sample[[#This Row],[C]]/Sample[[#This Row],[D]]</f>
        <v>3</v>
      </c>
      <c r="I519" s="11">
        <f>Sample[[#This Row],[A]]/Sample[[#This Row],[C]]</f>
        <v>0.22222222222222221</v>
      </c>
      <c r="J519" s="11">
        <f>Sample[[#This Row],[D]]/Sample[[#This Row],[A]]</f>
        <v>1.5</v>
      </c>
      <c r="K519" s="11">
        <f>Sample[[#This Row],[A]]/Sample[[#This Row],[D]]</f>
        <v>0.66666666666666663</v>
      </c>
      <c r="L519" s="11">
        <f>Sample[[#This Row],[D]]/Sample[[#This Row],[C]]</f>
        <v>0.33333333333333331</v>
      </c>
      <c r="M519" s="11">
        <f>Sample[[#This Row],[C]]/Sample[[#This Row],[A]]</f>
        <v>4.5</v>
      </c>
      <c r="N519">
        <f>IF(Sample[[#This Row],[Ap]]=0,10,LOG(Sample[[#This Row],[Ap]]))</f>
        <v>0.47712125471966244</v>
      </c>
      <c r="O519">
        <f>IF(Sample[[#This Row],[Ei]]=0,10,LOG(Sample[[#This Row],[Ei]]))</f>
        <v>-0.65321251377534373</v>
      </c>
      <c r="P519">
        <f>IF(Sample[[#This Row],[Ii]]=0,10,LOG(Sample[[#This Row],[Ii]]))</f>
        <v>0.17609125905568124</v>
      </c>
      <c r="Q519">
        <f>Kx-Sample[[#This Row],[Xp]]</f>
        <v>-0.47712125471966244</v>
      </c>
      <c r="R519">
        <f>Ky-Sample[[#This Row],[Yp]]</f>
        <v>-0.34678748622465627</v>
      </c>
      <c r="S519">
        <f>Kz-Sample[[#This Row],[Zp]]</f>
        <v>0.82390874094431876</v>
      </c>
      <c r="T519">
        <f>Sample[[#This Row],[Kpy]]*KSc-Sample[[#This Row],[KPz]]*KSb</f>
        <v>-0.47712125471966249</v>
      </c>
      <c r="U519">
        <f>-1*(Sample[[#This Row],[KPx]]*KSc-Sample[[#This Row],[KPz]]*KSa)</f>
        <v>-0.47712125471966244</v>
      </c>
      <c r="V519">
        <f>(Sample[[#This Row],[KPx]]*$R$2-Sample[[#This Row],[Kpy]]*KSa)</f>
        <v>-0.47712125471966244</v>
      </c>
      <c r="W519">
        <f>Sample[[#This Row],[Kpy]]*KTc-Sample[[#This Row],[KPz]]*KTb</f>
        <v>1.1706962271689751</v>
      </c>
      <c r="X519">
        <f>-1*(Sample[[#This Row],[KPx]]*KTc-Sample[[#This Row],[KPz]]*KTa)</f>
        <v>1.1706962271689751</v>
      </c>
      <c r="Y519">
        <f>(Sample[[#This Row],[KPx]]*KTb-Sample[[#This Row],[Kpy]]*KTa)</f>
        <v>1.1706962271689749</v>
      </c>
      <c r="Z519">
        <f>-Sample[[#This Row],[Xp]]*a+Sample[[#This Row],[Yp]]*b+Sample[[#This Row],[Zp]]*c_</f>
        <v>-0.95424250943932498</v>
      </c>
      <c r="AA519" s="8">
        <f>-IF(Sample[[#This Row],[Column2]]&gt;0,1,-1)*SQRT(Sample[[#This Row],[KPx''i]]^2+Sample[[#This Row],[KPx''j]]^2+Sample[[#This Row],[KPx''k]]^2)/Ksmag/Scale</f>
        <v>0.58435180974982659</v>
      </c>
      <c r="AB519" s="1">
        <f>SQRT(Sample[[#This Row],[Kpy''i]]^2+Sample[[#This Row],[KPy''j]]^2+Sample[[#This Row],[KPy''k]]^2)/KTmag/Scale</f>
        <v>0.82780724094068936</v>
      </c>
    </row>
    <row r="520" spans="1:28" hidden="1" x14ac:dyDescent="0.25">
      <c r="A520" s="5">
        <v>515</v>
      </c>
      <c r="B520" s="13" t="s">
        <v>43</v>
      </c>
      <c r="C520" s="5"/>
      <c r="D520" s="5"/>
      <c r="E520">
        <v>9</v>
      </c>
      <c r="F520">
        <v>1</v>
      </c>
      <c r="G520">
        <v>5</v>
      </c>
      <c r="H520" s="11">
        <f>Sample[[#This Row],[C]]/Sample[[#This Row],[D]]</f>
        <v>0.1111111111111111</v>
      </c>
      <c r="I520" s="11">
        <f>Sample[[#This Row],[A]]/Sample[[#This Row],[C]]</f>
        <v>5</v>
      </c>
      <c r="J520" s="11">
        <f>Sample[[#This Row],[D]]/Sample[[#This Row],[A]]</f>
        <v>1.8</v>
      </c>
      <c r="K520" s="11">
        <f>Sample[[#This Row],[A]]/Sample[[#This Row],[D]]</f>
        <v>0.55555555555555558</v>
      </c>
      <c r="L520" s="11">
        <f>Sample[[#This Row],[D]]/Sample[[#This Row],[C]]</f>
        <v>9</v>
      </c>
      <c r="M520" s="11">
        <f>Sample[[#This Row],[C]]/Sample[[#This Row],[A]]</f>
        <v>0.2</v>
      </c>
      <c r="N520">
        <f>IF(Sample[[#This Row],[Ap]]=0,10,LOG(Sample[[#This Row],[Ap]]))</f>
        <v>-0.95424250943932487</v>
      </c>
      <c r="O520">
        <f>IF(Sample[[#This Row],[Ei]]=0,10,LOG(Sample[[#This Row],[Ei]]))</f>
        <v>0.69897000433601886</v>
      </c>
      <c r="P520">
        <f>IF(Sample[[#This Row],[Ii]]=0,10,LOG(Sample[[#This Row],[Ii]]))</f>
        <v>0.25527250510330607</v>
      </c>
      <c r="Q520">
        <f>Kx-Sample[[#This Row],[Xp]]</f>
        <v>0.95424250943932487</v>
      </c>
      <c r="R520">
        <f>Ky-Sample[[#This Row],[Yp]]</f>
        <v>-1.6989700043360187</v>
      </c>
      <c r="S520">
        <f>Kz-Sample[[#This Row],[Zp]]</f>
        <v>0.74472749489669399</v>
      </c>
      <c r="T520">
        <f>Sample[[#This Row],[Kpy]]*KSc-Sample[[#This Row],[KPz]]*KSb</f>
        <v>0.95424250943932476</v>
      </c>
      <c r="U520">
        <f>-1*(Sample[[#This Row],[KPx]]*KSc-Sample[[#This Row],[KPz]]*KSa)</f>
        <v>0.95424250943932487</v>
      </c>
      <c r="V520">
        <f>(Sample[[#This Row],[KPx]]*$R$2-Sample[[#This Row],[Kpy]]*KSa)</f>
        <v>0.95424250943932487</v>
      </c>
      <c r="W520">
        <f>Sample[[#This Row],[Kpy]]*KTc-Sample[[#This Row],[KPz]]*KTb</f>
        <v>2.4436974992327127</v>
      </c>
      <c r="X520">
        <f>-1*(Sample[[#This Row],[KPx]]*KTc-Sample[[#This Row],[KPz]]*KTa)</f>
        <v>2.4436974992327127</v>
      </c>
      <c r="Y520">
        <f>(Sample[[#This Row],[KPx]]*KTb-Sample[[#This Row],[Kpy]]*KTa)</f>
        <v>2.4436974992327127</v>
      </c>
      <c r="Z520">
        <f>-Sample[[#This Row],[Xp]]*a+Sample[[#This Row],[Yp]]*b+Sample[[#This Row],[Zp]]*c_</f>
        <v>1.90848501887865</v>
      </c>
      <c r="AA520" s="8">
        <f>-IF(Sample[[#This Row],[Column2]]&gt;0,1,-1)*SQRT(Sample[[#This Row],[KPx''i]]^2+Sample[[#This Row],[KPx''j]]^2+Sample[[#This Row],[KPx''k]]^2)/Ksmag/Scale</f>
        <v>-1.1687036194996532</v>
      </c>
      <c r="AB520" s="1">
        <f>SQRT(Sample[[#This Row],[Kpy''i]]^2+Sample[[#This Row],[KPy''j]]^2+Sample[[#This Row],[KPy''k]]^2)/KTmag/Scale</f>
        <v>1.7279550728760593</v>
      </c>
    </row>
    <row r="521" spans="1:28" hidden="1" x14ac:dyDescent="0.25">
      <c r="A521" s="5">
        <v>516</v>
      </c>
      <c r="B521" s="13" t="s">
        <v>43</v>
      </c>
      <c r="C521" s="5"/>
      <c r="D521" s="5"/>
      <c r="E521">
        <v>3</v>
      </c>
      <c r="F521">
        <v>7</v>
      </c>
      <c r="G521">
        <v>4</v>
      </c>
      <c r="H521" s="11">
        <f>Sample[[#This Row],[C]]/Sample[[#This Row],[D]]</f>
        <v>2.3333333333333335</v>
      </c>
      <c r="I521" s="11">
        <f>Sample[[#This Row],[A]]/Sample[[#This Row],[C]]</f>
        <v>0.5714285714285714</v>
      </c>
      <c r="J521" s="11">
        <f>Sample[[#This Row],[D]]/Sample[[#This Row],[A]]</f>
        <v>0.75</v>
      </c>
      <c r="K521" s="11">
        <f>Sample[[#This Row],[A]]/Sample[[#This Row],[D]]</f>
        <v>1.3333333333333333</v>
      </c>
      <c r="L521" s="11">
        <f>Sample[[#This Row],[D]]/Sample[[#This Row],[C]]</f>
        <v>0.42857142857142855</v>
      </c>
      <c r="M521" s="11">
        <f>Sample[[#This Row],[C]]/Sample[[#This Row],[A]]</f>
        <v>1.75</v>
      </c>
      <c r="N521">
        <f>IF(Sample[[#This Row],[Ap]]=0,10,LOG(Sample[[#This Row],[Ap]]))</f>
        <v>0.36797678529459443</v>
      </c>
      <c r="O521">
        <f>IF(Sample[[#This Row],[Ei]]=0,10,LOG(Sample[[#This Row],[Ei]]))</f>
        <v>-0.24303804868629447</v>
      </c>
      <c r="P521">
        <f>IF(Sample[[#This Row],[Ii]]=0,10,LOG(Sample[[#This Row],[Ii]]))</f>
        <v>-0.12493873660829995</v>
      </c>
      <c r="Q521">
        <f>Kx-Sample[[#This Row],[Xp]]</f>
        <v>-0.36797678529459443</v>
      </c>
      <c r="R521">
        <f>Ky-Sample[[#This Row],[Yp]]</f>
        <v>-0.75696195131370558</v>
      </c>
      <c r="S521">
        <f>Kz-Sample[[#This Row],[Zp]]</f>
        <v>1.1249387366082999</v>
      </c>
      <c r="T521">
        <f>Sample[[#This Row],[Kpy]]*KSc-Sample[[#This Row],[KPz]]*KSb</f>
        <v>-0.36797678529459432</v>
      </c>
      <c r="U521">
        <f>-1*(Sample[[#This Row],[KPx]]*KSc-Sample[[#This Row],[KPz]]*KSa)</f>
        <v>-0.36797678529459443</v>
      </c>
      <c r="V521">
        <f>(Sample[[#This Row],[KPx]]*$R$2-Sample[[#This Row],[Kpy]]*KSa)</f>
        <v>-0.36797678529459443</v>
      </c>
      <c r="W521">
        <f>Sample[[#This Row],[Kpy]]*KTc-Sample[[#This Row],[KPz]]*KTb</f>
        <v>1.8819006879220055</v>
      </c>
      <c r="X521">
        <f>-1*(Sample[[#This Row],[KPx]]*KTc-Sample[[#This Row],[KPz]]*KTa)</f>
        <v>1.8819006879220055</v>
      </c>
      <c r="Y521">
        <f>(Sample[[#This Row],[KPx]]*KTb-Sample[[#This Row],[Kpy]]*KTa)</f>
        <v>1.8819006879220055</v>
      </c>
      <c r="Z521">
        <f>-Sample[[#This Row],[Xp]]*a+Sample[[#This Row],[Yp]]*b+Sample[[#This Row],[Zp]]*c_</f>
        <v>-0.73595357058918887</v>
      </c>
      <c r="AA521" s="8">
        <f>-IF(Sample[[#This Row],[Column2]]&gt;0,1,-1)*SQRT(Sample[[#This Row],[KPx''i]]^2+Sample[[#This Row],[KPx''j]]^2+Sample[[#This Row],[KPx''k]]^2)/Ksmag/Scale</f>
        <v>0.45067768058071828</v>
      </c>
      <c r="AB521" s="1">
        <f>SQRT(Sample[[#This Row],[Kpy''i]]^2+Sample[[#This Row],[KPy''j]]^2+Sample[[#This Row],[KPy''k]]^2)/KTmag/Scale</f>
        <v>1.3307047379492789</v>
      </c>
    </row>
    <row r="522" spans="1:28" hidden="1" x14ac:dyDescent="0.25">
      <c r="A522" s="5">
        <v>517</v>
      </c>
      <c r="B522" s="13" t="s">
        <v>43</v>
      </c>
      <c r="C522" s="5"/>
      <c r="D522" s="5"/>
      <c r="E522">
        <v>3</v>
      </c>
      <c r="F522">
        <v>10</v>
      </c>
      <c r="G522">
        <v>8</v>
      </c>
      <c r="H522" s="11">
        <f>Sample[[#This Row],[C]]/Sample[[#This Row],[D]]</f>
        <v>3.3333333333333335</v>
      </c>
      <c r="I522" s="11">
        <f>Sample[[#This Row],[A]]/Sample[[#This Row],[C]]</f>
        <v>0.8</v>
      </c>
      <c r="J522" s="11">
        <f>Sample[[#This Row],[D]]/Sample[[#This Row],[A]]</f>
        <v>0.375</v>
      </c>
      <c r="K522" s="11">
        <f>Sample[[#This Row],[A]]/Sample[[#This Row],[D]]</f>
        <v>2.6666666666666665</v>
      </c>
      <c r="L522" s="11">
        <f>Sample[[#This Row],[D]]/Sample[[#This Row],[C]]</f>
        <v>0.3</v>
      </c>
      <c r="M522" s="11">
        <f>Sample[[#This Row],[C]]/Sample[[#This Row],[A]]</f>
        <v>1.25</v>
      </c>
      <c r="N522">
        <f>IF(Sample[[#This Row],[Ap]]=0,10,LOG(Sample[[#This Row],[Ap]]))</f>
        <v>0.52287874528033762</v>
      </c>
      <c r="O522">
        <f>IF(Sample[[#This Row],[Ei]]=0,10,LOG(Sample[[#This Row],[Ei]]))</f>
        <v>-9.6910013008056392E-2</v>
      </c>
      <c r="P522">
        <f>IF(Sample[[#This Row],[Ii]]=0,10,LOG(Sample[[#This Row],[Ii]]))</f>
        <v>-0.42596873227228116</v>
      </c>
      <c r="Q522">
        <f>Kx-Sample[[#This Row],[Xp]]</f>
        <v>-0.52287874528033762</v>
      </c>
      <c r="R522">
        <f>Ky-Sample[[#This Row],[Yp]]</f>
        <v>-0.90308998699194365</v>
      </c>
      <c r="S522">
        <f>Kz-Sample[[#This Row],[Zp]]</f>
        <v>1.4259687322722812</v>
      </c>
      <c r="T522">
        <f>Sample[[#This Row],[Kpy]]*KSc-Sample[[#This Row],[KPz]]*KSb</f>
        <v>-0.52287874528033751</v>
      </c>
      <c r="U522">
        <f>-1*(Sample[[#This Row],[KPx]]*KSc-Sample[[#This Row],[KPz]]*KSa)</f>
        <v>-0.52287874528033762</v>
      </c>
      <c r="V522">
        <f>(Sample[[#This Row],[KPx]]*$R$2-Sample[[#This Row],[Kpy]]*KSa)</f>
        <v>-0.52287874528033762</v>
      </c>
      <c r="W522">
        <f>Sample[[#This Row],[Kpy]]*KTc-Sample[[#This Row],[KPz]]*KTb</f>
        <v>2.3290587192642249</v>
      </c>
      <c r="X522">
        <f>-1*(Sample[[#This Row],[KPx]]*KTc-Sample[[#This Row],[KPz]]*KTa)</f>
        <v>2.3290587192642249</v>
      </c>
      <c r="Y522">
        <f>(Sample[[#This Row],[KPx]]*KTb-Sample[[#This Row],[Kpy]]*KTa)</f>
        <v>2.3290587192642249</v>
      </c>
      <c r="Z522">
        <f>-Sample[[#This Row],[Xp]]*a+Sample[[#This Row],[Yp]]*b+Sample[[#This Row],[Zp]]*c_</f>
        <v>-1.045757490560675</v>
      </c>
      <c r="AA522" s="8">
        <f>-IF(Sample[[#This Row],[Column2]]&gt;0,1,-1)*SQRT(Sample[[#This Row],[KPx''i]]^2+Sample[[#This Row],[KPx''j]]^2+Sample[[#This Row],[KPx''k]]^2)/Ksmag/Scale</f>
        <v>0.64039306164176246</v>
      </c>
      <c r="AB522" s="1">
        <f>SQRT(Sample[[#This Row],[Kpy''i]]^2+Sample[[#This Row],[KPy''j]]^2+Sample[[#This Row],[KPy''k]]^2)/KTmag/Scale</f>
        <v>1.6468932141733892</v>
      </c>
    </row>
    <row r="523" spans="1:28" hidden="1" x14ac:dyDescent="0.25">
      <c r="A523" s="5">
        <v>518</v>
      </c>
      <c r="B523" s="13" t="s">
        <v>43</v>
      </c>
      <c r="C523" s="5"/>
      <c r="D523" s="5"/>
      <c r="E523">
        <v>9</v>
      </c>
      <c r="F523">
        <v>7</v>
      </c>
      <c r="G523">
        <v>10</v>
      </c>
      <c r="H523" s="11">
        <f>Sample[[#This Row],[C]]/Sample[[#This Row],[D]]</f>
        <v>0.77777777777777779</v>
      </c>
      <c r="I523" s="11">
        <f>Sample[[#This Row],[A]]/Sample[[#This Row],[C]]</f>
        <v>1.4285714285714286</v>
      </c>
      <c r="J523" s="11">
        <f>Sample[[#This Row],[D]]/Sample[[#This Row],[A]]</f>
        <v>0.9</v>
      </c>
      <c r="K523" s="11">
        <f>Sample[[#This Row],[A]]/Sample[[#This Row],[D]]</f>
        <v>1.1111111111111112</v>
      </c>
      <c r="L523" s="11">
        <f>Sample[[#This Row],[D]]/Sample[[#This Row],[C]]</f>
        <v>1.2857142857142858</v>
      </c>
      <c r="M523" s="11">
        <f>Sample[[#This Row],[C]]/Sample[[#This Row],[A]]</f>
        <v>0.7</v>
      </c>
      <c r="N523">
        <f>IF(Sample[[#This Row],[Ap]]=0,10,LOG(Sample[[#This Row],[Ap]]))</f>
        <v>-0.10914446942506803</v>
      </c>
      <c r="O523">
        <f>IF(Sample[[#This Row],[Ei]]=0,10,LOG(Sample[[#This Row],[Ei]]))</f>
        <v>0.15490195998574319</v>
      </c>
      <c r="P523">
        <f>IF(Sample[[#This Row],[Ii]]=0,10,LOG(Sample[[#This Row],[Ii]]))</f>
        <v>-4.5757490560675115E-2</v>
      </c>
      <c r="Q523">
        <f>Kx-Sample[[#This Row],[Xp]]</f>
        <v>0.10914446942506803</v>
      </c>
      <c r="R523">
        <f>Ky-Sample[[#This Row],[Yp]]</f>
        <v>-1.1549019599857431</v>
      </c>
      <c r="S523">
        <f>Kz-Sample[[#This Row],[Zp]]</f>
        <v>1.045757490560675</v>
      </c>
      <c r="T523">
        <f>Sample[[#This Row],[Kpy]]*KSc-Sample[[#This Row],[KPz]]*KSb</f>
        <v>0.10914446942506806</v>
      </c>
      <c r="U523">
        <f>-1*(Sample[[#This Row],[KPx]]*KSc-Sample[[#This Row],[KPz]]*KSa)</f>
        <v>0.10914446942506803</v>
      </c>
      <c r="V523">
        <f>(Sample[[#This Row],[KPx]]*$R$2-Sample[[#This Row],[Kpy]]*KSa)</f>
        <v>0.10914446942506803</v>
      </c>
      <c r="W523">
        <f>Sample[[#This Row],[Kpy]]*KTc-Sample[[#This Row],[KPz]]*KTb</f>
        <v>2.2006594505464179</v>
      </c>
      <c r="X523">
        <f>-1*(Sample[[#This Row],[KPx]]*KTc-Sample[[#This Row],[KPz]]*KTa)</f>
        <v>2.2006594505464179</v>
      </c>
      <c r="Y523">
        <f>(Sample[[#This Row],[KPx]]*KTb-Sample[[#This Row],[Kpy]]*KTa)</f>
        <v>2.2006594505464183</v>
      </c>
      <c r="Z523">
        <f>-Sample[[#This Row],[Xp]]*a+Sample[[#This Row],[Yp]]*b+Sample[[#This Row],[Zp]]*c_</f>
        <v>0.21828893885013614</v>
      </c>
      <c r="AA523" s="8">
        <f>-IF(Sample[[#This Row],[Column2]]&gt;0,1,-1)*SQRT(Sample[[#This Row],[KPx''i]]^2+Sample[[#This Row],[KPx''j]]^2+Sample[[#This Row],[KPx''k]]^2)/Ksmag/Scale</f>
        <v>-0.13367412916910817</v>
      </c>
      <c r="AB523" s="1">
        <f>SQRT(Sample[[#This Row],[Kpy''i]]^2+Sample[[#This Row],[KPy''j]]^2+Sample[[#This Row],[KPy''k]]^2)/KTmag/Scale</f>
        <v>1.556101220563634</v>
      </c>
    </row>
    <row r="524" spans="1:28" hidden="1" x14ac:dyDescent="0.25">
      <c r="A524" s="5">
        <v>519</v>
      </c>
      <c r="B524" s="13" t="s">
        <v>43</v>
      </c>
      <c r="C524" s="5"/>
      <c r="D524" s="5"/>
      <c r="E524">
        <v>8</v>
      </c>
      <c r="F524">
        <v>6</v>
      </c>
      <c r="G524">
        <v>7</v>
      </c>
      <c r="H524" s="11">
        <f>Sample[[#This Row],[C]]/Sample[[#This Row],[D]]</f>
        <v>0.75</v>
      </c>
      <c r="I524" s="11">
        <f>Sample[[#This Row],[A]]/Sample[[#This Row],[C]]</f>
        <v>1.1666666666666667</v>
      </c>
      <c r="J524" s="11">
        <f>Sample[[#This Row],[D]]/Sample[[#This Row],[A]]</f>
        <v>1.1428571428571428</v>
      </c>
      <c r="K524" s="11">
        <f>Sample[[#This Row],[A]]/Sample[[#This Row],[D]]</f>
        <v>0.875</v>
      </c>
      <c r="L524" s="11">
        <f>Sample[[#This Row],[D]]/Sample[[#This Row],[C]]</f>
        <v>1.3333333333333333</v>
      </c>
      <c r="M524" s="11">
        <f>Sample[[#This Row],[C]]/Sample[[#This Row],[A]]</f>
        <v>0.8571428571428571</v>
      </c>
      <c r="N524">
        <f>IF(Sample[[#This Row],[Ap]]=0,10,LOG(Sample[[#This Row],[Ap]]))</f>
        <v>-0.12493873660829995</v>
      </c>
      <c r="O524">
        <f>IF(Sample[[#This Row],[Ei]]=0,10,LOG(Sample[[#This Row],[Ei]]))</f>
        <v>6.6946789630613221E-2</v>
      </c>
      <c r="P524">
        <f>IF(Sample[[#This Row],[Ii]]=0,10,LOG(Sample[[#This Row],[Ii]]))</f>
        <v>5.7991946977686733E-2</v>
      </c>
      <c r="Q524">
        <f>Kx-Sample[[#This Row],[Xp]]</f>
        <v>0.12493873660829995</v>
      </c>
      <c r="R524">
        <f>Ky-Sample[[#This Row],[Yp]]</f>
        <v>-1.0669467896306133</v>
      </c>
      <c r="S524">
        <f>Kz-Sample[[#This Row],[Zp]]</f>
        <v>0.94200805302231327</v>
      </c>
      <c r="T524">
        <f>Sample[[#This Row],[Kpy]]*KSc-Sample[[#This Row],[KPz]]*KSb</f>
        <v>0.12493873660830002</v>
      </c>
      <c r="U524">
        <f>-1*(Sample[[#This Row],[KPx]]*KSc-Sample[[#This Row],[KPz]]*KSa)</f>
        <v>0.12493873660829995</v>
      </c>
      <c r="V524">
        <f>(Sample[[#This Row],[KPx]]*$R$2-Sample[[#This Row],[Kpy]]*KSa)</f>
        <v>0.12493873660829995</v>
      </c>
      <c r="W524">
        <f>Sample[[#This Row],[Kpy]]*KTc-Sample[[#This Row],[KPz]]*KTb</f>
        <v>2.0089548426529267</v>
      </c>
      <c r="X524">
        <f>-1*(Sample[[#This Row],[KPx]]*KTc-Sample[[#This Row],[KPz]]*KTa)</f>
        <v>2.0089548426529267</v>
      </c>
      <c r="Y524">
        <f>(Sample[[#This Row],[KPx]]*KTb-Sample[[#This Row],[Kpy]]*KTa)</f>
        <v>2.0089548426529267</v>
      </c>
      <c r="Z524">
        <f>-Sample[[#This Row],[Xp]]*a+Sample[[#This Row],[Yp]]*b+Sample[[#This Row],[Zp]]*c_</f>
        <v>0.24987747321659992</v>
      </c>
      <c r="AA524" s="8">
        <f>-IF(Sample[[#This Row],[Column2]]&gt;0,1,-1)*SQRT(Sample[[#This Row],[KPx''i]]^2+Sample[[#This Row],[KPx''j]]^2+Sample[[#This Row],[KPx''k]]^2)/Ksmag/Scale</f>
        <v>-0.15301807689915994</v>
      </c>
      <c r="AB524" s="1">
        <f>SQRT(Sample[[#This Row],[Kpy''i]]^2+Sample[[#This Row],[KPy''j]]^2+Sample[[#This Row],[KPy''k]]^2)/KTmag/Scale</f>
        <v>1.4205455923374382</v>
      </c>
    </row>
    <row r="525" spans="1:28" hidden="1" x14ac:dyDescent="0.25">
      <c r="A525" s="5">
        <v>520</v>
      </c>
      <c r="B525" s="13" t="s">
        <v>43</v>
      </c>
      <c r="C525" s="5"/>
      <c r="D525" s="5"/>
      <c r="E525">
        <v>5</v>
      </c>
      <c r="F525">
        <v>8</v>
      </c>
      <c r="G525">
        <v>3</v>
      </c>
      <c r="H525" s="11">
        <f>Sample[[#This Row],[C]]/Sample[[#This Row],[D]]</f>
        <v>1.6</v>
      </c>
      <c r="I525" s="11">
        <f>Sample[[#This Row],[A]]/Sample[[#This Row],[C]]</f>
        <v>0.375</v>
      </c>
      <c r="J525" s="11">
        <f>Sample[[#This Row],[D]]/Sample[[#This Row],[A]]</f>
        <v>1.6666666666666667</v>
      </c>
      <c r="K525" s="11">
        <f>Sample[[#This Row],[A]]/Sample[[#This Row],[D]]</f>
        <v>0.6</v>
      </c>
      <c r="L525" s="11">
        <f>Sample[[#This Row],[D]]/Sample[[#This Row],[C]]</f>
        <v>0.625</v>
      </c>
      <c r="M525" s="11">
        <f>Sample[[#This Row],[C]]/Sample[[#This Row],[A]]</f>
        <v>2.6666666666666665</v>
      </c>
      <c r="N525">
        <f>IF(Sample[[#This Row],[Ap]]=0,10,LOG(Sample[[#This Row],[Ap]]))</f>
        <v>0.20411998265592479</v>
      </c>
      <c r="O525">
        <f>IF(Sample[[#This Row],[Ei]]=0,10,LOG(Sample[[#This Row],[Ei]]))</f>
        <v>-0.42596873227228116</v>
      </c>
      <c r="P525">
        <f>IF(Sample[[#This Row],[Ii]]=0,10,LOG(Sample[[#This Row],[Ii]]))</f>
        <v>0.22184874961635639</v>
      </c>
      <c r="Q525">
        <f>Kx-Sample[[#This Row],[Xp]]</f>
        <v>-0.20411998265592479</v>
      </c>
      <c r="R525">
        <f>Ky-Sample[[#This Row],[Yp]]</f>
        <v>-0.57403126772771884</v>
      </c>
      <c r="S525">
        <f>Kz-Sample[[#This Row],[Zp]]</f>
        <v>0.77815125038364363</v>
      </c>
      <c r="T525">
        <f>Sample[[#This Row],[Kpy]]*KSc-Sample[[#This Row],[KPz]]*KSb</f>
        <v>-0.20411998265592479</v>
      </c>
      <c r="U525">
        <f>-1*(Sample[[#This Row],[KPx]]*KSc-Sample[[#This Row],[KPz]]*KSa)</f>
        <v>-0.20411998265592479</v>
      </c>
      <c r="V525">
        <f>(Sample[[#This Row],[KPx]]*$R$2-Sample[[#This Row],[Kpy]]*KSa)</f>
        <v>-0.20411998265592479</v>
      </c>
      <c r="W525">
        <f>Sample[[#This Row],[Kpy]]*KTc-Sample[[#This Row],[KPz]]*KTb</f>
        <v>1.3521825181113625</v>
      </c>
      <c r="X525">
        <f>-1*(Sample[[#This Row],[KPx]]*KTc-Sample[[#This Row],[KPz]]*KTa)</f>
        <v>1.3521825181113625</v>
      </c>
      <c r="Y525">
        <f>(Sample[[#This Row],[KPx]]*KTb-Sample[[#This Row],[Kpy]]*KTa)</f>
        <v>1.3521825181113625</v>
      </c>
      <c r="Z525">
        <f>-Sample[[#This Row],[Xp]]*a+Sample[[#This Row],[Yp]]*b+Sample[[#This Row],[Zp]]*c_</f>
        <v>-0.40823996531184953</v>
      </c>
      <c r="AA525" s="8">
        <f>-IF(Sample[[#This Row],[Column2]]&gt;0,1,-1)*SQRT(Sample[[#This Row],[KPx''i]]^2+Sample[[#This Row],[KPx''j]]^2+Sample[[#This Row],[KPx''k]]^2)/Ksmag/Scale</f>
        <v>0.24999490190638396</v>
      </c>
      <c r="AB525" s="1">
        <f>SQRT(Sample[[#This Row],[Kpy''i]]^2+Sample[[#This Row],[KPy''j]]^2+Sample[[#This Row],[KPy''k]]^2)/KTmag/Scale</f>
        <v>0.95613742795844614</v>
      </c>
    </row>
    <row r="526" spans="1:28" hidden="1" x14ac:dyDescent="0.25">
      <c r="A526" s="5">
        <v>521</v>
      </c>
      <c r="B526" s="13" t="s">
        <v>43</v>
      </c>
      <c r="C526" s="5"/>
      <c r="D526" s="5"/>
      <c r="E526">
        <v>9</v>
      </c>
      <c r="F526">
        <v>10</v>
      </c>
      <c r="G526">
        <v>4</v>
      </c>
      <c r="H526" s="11">
        <f>Sample[[#This Row],[C]]/Sample[[#This Row],[D]]</f>
        <v>1.1111111111111112</v>
      </c>
      <c r="I526" s="11">
        <f>Sample[[#This Row],[A]]/Sample[[#This Row],[C]]</f>
        <v>0.4</v>
      </c>
      <c r="J526" s="11">
        <f>Sample[[#This Row],[D]]/Sample[[#This Row],[A]]</f>
        <v>2.25</v>
      </c>
      <c r="K526" s="11">
        <f>Sample[[#This Row],[A]]/Sample[[#This Row],[D]]</f>
        <v>0.44444444444444442</v>
      </c>
      <c r="L526" s="11">
        <f>Sample[[#This Row],[D]]/Sample[[#This Row],[C]]</f>
        <v>0.9</v>
      </c>
      <c r="M526" s="11">
        <f>Sample[[#This Row],[C]]/Sample[[#This Row],[A]]</f>
        <v>2.5</v>
      </c>
      <c r="N526">
        <f>IF(Sample[[#This Row],[Ap]]=0,10,LOG(Sample[[#This Row],[Ap]]))</f>
        <v>4.5757490560675143E-2</v>
      </c>
      <c r="O526">
        <f>IF(Sample[[#This Row],[Ei]]=0,10,LOG(Sample[[#This Row],[Ei]]))</f>
        <v>-0.3979400086720376</v>
      </c>
      <c r="P526">
        <f>IF(Sample[[#This Row],[Ii]]=0,10,LOG(Sample[[#This Row],[Ii]]))</f>
        <v>0.35218251811136247</v>
      </c>
      <c r="Q526">
        <f>Kx-Sample[[#This Row],[Xp]]</f>
        <v>-4.5757490560675143E-2</v>
      </c>
      <c r="R526">
        <f>Ky-Sample[[#This Row],[Yp]]</f>
        <v>-0.6020599913279624</v>
      </c>
      <c r="S526">
        <f>Kz-Sample[[#This Row],[Zp]]</f>
        <v>0.64781748188863753</v>
      </c>
      <c r="T526">
        <f>Sample[[#This Row],[Kpy]]*KSc-Sample[[#This Row],[KPz]]*KSb</f>
        <v>-4.5757490560675129E-2</v>
      </c>
      <c r="U526">
        <f>-1*(Sample[[#This Row],[KPx]]*KSc-Sample[[#This Row],[KPz]]*KSa)</f>
        <v>-4.5757490560675143E-2</v>
      </c>
      <c r="V526">
        <f>(Sample[[#This Row],[KPx]]*$R$2-Sample[[#This Row],[Kpy]]*KSa)</f>
        <v>-4.5757490560675143E-2</v>
      </c>
      <c r="W526">
        <f>Sample[[#This Row],[Kpy]]*KTc-Sample[[#This Row],[KPz]]*KTb</f>
        <v>1.2498774732165998</v>
      </c>
      <c r="X526">
        <f>-1*(Sample[[#This Row],[KPx]]*KTc-Sample[[#This Row],[KPz]]*KTa)</f>
        <v>1.2498774732165998</v>
      </c>
      <c r="Y526">
        <f>(Sample[[#This Row],[KPx]]*KTb-Sample[[#This Row],[Kpy]]*KTa)</f>
        <v>1.2498774732166</v>
      </c>
      <c r="Z526">
        <f>-Sample[[#This Row],[Xp]]*a+Sample[[#This Row],[Yp]]*b+Sample[[#This Row],[Zp]]*c_</f>
        <v>-9.1514981121350258E-2</v>
      </c>
      <c r="AA526" s="8">
        <f>-IF(Sample[[#This Row],[Column2]]&gt;0,1,-1)*SQRT(Sample[[#This Row],[KPx''i]]^2+Sample[[#This Row],[KPx''j]]^2+Sample[[#This Row],[KPx''k]]^2)/Ksmag/Scale</f>
        <v>5.6041251891935914E-2</v>
      </c>
      <c r="AB526" s="1">
        <f>SQRT(Sample[[#This Row],[Kpy''i]]^2+Sample[[#This Row],[KPy''j]]^2+Sample[[#This Row],[KPy''k]]^2)/KTmag/Scale</f>
        <v>0.88379683696376532</v>
      </c>
    </row>
    <row r="527" spans="1:28" hidden="1" x14ac:dyDescent="0.25">
      <c r="A527" s="5">
        <v>522</v>
      </c>
      <c r="B527" s="13" t="s">
        <v>43</v>
      </c>
      <c r="C527" s="5"/>
      <c r="D527" s="5"/>
      <c r="E527">
        <v>4</v>
      </c>
      <c r="F527">
        <v>6</v>
      </c>
      <c r="G527">
        <v>6</v>
      </c>
      <c r="H527" s="11">
        <f>Sample[[#This Row],[C]]/Sample[[#This Row],[D]]</f>
        <v>1.5</v>
      </c>
      <c r="I527" s="11">
        <f>Sample[[#This Row],[A]]/Sample[[#This Row],[C]]</f>
        <v>1</v>
      </c>
      <c r="J527" s="11">
        <f>Sample[[#This Row],[D]]/Sample[[#This Row],[A]]</f>
        <v>0.66666666666666663</v>
      </c>
      <c r="K527" s="11">
        <f>Sample[[#This Row],[A]]/Sample[[#This Row],[D]]</f>
        <v>1.5</v>
      </c>
      <c r="L527" s="11">
        <f>Sample[[#This Row],[D]]/Sample[[#This Row],[C]]</f>
        <v>0.66666666666666663</v>
      </c>
      <c r="M527" s="11">
        <f>Sample[[#This Row],[C]]/Sample[[#This Row],[A]]</f>
        <v>1</v>
      </c>
      <c r="N527">
        <f>IF(Sample[[#This Row],[Ap]]=0,10,LOG(Sample[[#This Row],[Ap]]))</f>
        <v>0.17609125905568124</v>
      </c>
      <c r="O527">
        <f>IF(Sample[[#This Row],[Ei]]=0,10,LOG(Sample[[#This Row],[Ei]]))</f>
        <v>0</v>
      </c>
      <c r="P527">
        <f>IF(Sample[[#This Row],[Ii]]=0,10,LOG(Sample[[#This Row],[Ii]]))</f>
        <v>-0.17609125905568127</v>
      </c>
      <c r="Q527">
        <f>Kx-Sample[[#This Row],[Xp]]</f>
        <v>-0.17609125905568124</v>
      </c>
      <c r="R527">
        <f>Ky-Sample[[#This Row],[Yp]]</f>
        <v>-1</v>
      </c>
      <c r="S527">
        <f>Kz-Sample[[#This Row],[Zp]]</f>
        <v>1.1760912590556813</v>
      </c>
      <c r="T527">
        <f>Sample[[#This Row],[Kpy]]*KSc-Sample[[#This Row],[KPz]]*KSb</f>
        <v>-0.17609125905568135</v>
      </c>
      <c r="U527">
        <f>-1*(Sample[[#This Row],[KPx]]*KSc-Sample[[#This Row],[KPz]]*KSa)</f>
        <v>-0.17609125905568124</v>
      </c>
      <c r="V527">
        <f>(Sample[[#This Row],[KPx]]*$R$2-Sample[[#This Row],[Kpy]]*KSa)</f>
        <v>-0.17609125905568124</v>
      </c>
      <c r="W527">
        <f>Sample[[#This Row],[Kpy]]*KTc-Sample[[#This Row],[KPz]]*KTb</f>
        <v>2.1760912590556813</v>
      </c>
      <c r="X527">
        <f>-1*(Sample[[#This Row],[KPx]]*KTc-Sample[[#This Row],[KPz]]*KTa)</f>
        <v>2.1760912590556813</v>
      </c>
      <c r="Y527">
        <f>(Sample[[#This Row],[KPx]]*KTb-Sample[[#This Row],[Kpy]]*KTa)</f>
        <v>2.1760912590556813</v>
      </c>
      <c r="Z527">
        <f>-Sample[[#This Row],[Xp]]*a+Sample[[#This Row],[Yp]]*b+Sample[[#This Row],[Zp]]*c_</f>
        <v>-0.35218251811136253</v>
      </c>
      <c r="AA527" s="8">
        <f>-IF(Sample[[#This Row],[Column2]]&gt;0,1,-1)*SQRT(Sample[[#This Row],[KPx''i]]^2+Sample[[#This Row],[KPx''j]]^2+Sample[[#This Row],[KPx''k]]^2)/Ksmag/Scale</f>
        <v>0.21566686642533334</v>
      </c>
      <c r="AB527" s="1">
        <f>SQRT(Sample[[#This Row],[Kpy''i]]^2+Sample[[#This Row],[KPy''j]]^2+Sample[[#This Row],[KPy''k]]^2)/KTmag/Scale</f>
        <v>1.5387288857590447</v>
      </c>
    </row>
    <row r="528" spans="1:28" hidden="1" x14ac:dyDescent="0.25">
      <c r="A528" s="5">
        <v>523</v>
      </c>
      <c r="B528" s="13" t="s">
        <v>43</v>
      </c>
      <c r="C528" s="5"/>
      <c r="D528" s="5"/>
      <c r="E528">
        <v>8</v>
      </c>
      <c r="F528">
        <v>6</v>
      </c>
      <c r="G528">
        <v>10</v>
      </c>
      <c r="H528" s="11">
        <f>Sample[[#This Row],[C]]/Sample[[#This Row],[D]]</f>
        <v>0.75</v>
      </c>
      <c r="I528" s="11">
        <f>Sample[[#This Row],[A]]/Sample[[#This Row],[C]]</f>
        <v>1.6666666666666667</v>
      </c>
      <c r="J528" s="11">
        <f>Sample[[#This Row],[D]]/Sample[[#This Row],[A]]</f>
        <v>0.8</v>
      </c>
      <c r="K528" s="11">
        <f>Sample[[#This Row],[A]]/Sample[[#This Row],[D]]</f>
        <v>1.25</v>
      </c>
      <c r="L528" s="11">
        <f>Sample[[#This Row],[D]]/Sample[[#This Row],[C]]</f>
        <v>1.3333333333333333</v>
      </c>
      <c r="M528" s="11">
        <f>Sample[[#This Row],[C]]/Sample[[#This Row],[A]]</f>
        <v>0.6</v>
      </c>
      <c r="N528">
        <f>IF(Sample[[#This Row],[Ap]]=0,10,LOG(Sample[[#This Row],[Ap]]))</f>
        <v>-0.12493873660829995</v>
      </c>
      <c r="O528">
        <f>IF(Sample[[#This Row],[Ei]]=0,10,LOG(Sample[[#This Row],[Ei]]))</f>
        <v>0.22184874961635639</v>
      </c>
      <c r="P528">
        <f>IF(Sample[[#This Row],[Ii]]=0,10,LOG(Sample[[#This Row],[Ii]]))</f>
        <v>-9.6910013008056392E-2</v>
      </c>
      <c r="Q528">
        <f>Kx-Sample[[#This Row],[Xp]]</f>
        <v>0.12493873660829995</v>
      </c>
      <c r="R528">
        <f>Ky-Sample[[#This Row],[Yp]]</f>
        <v>-1.2218487496163564</v>
      </c>
      <c r="S528">
        <f>Kz-Sample[[#This Row],[Zp]]</f>
        <v>1.0969100130080565</v>
      </c>
      <c r="T528">
        <f>Sample[[#This Row],[Kpy]]*KSc-Sample[[#This Row],[KPz]]*KSb</f>
        <v>0.12493873660829991</v>
      </c>
      <c r="U528">
        <f>-1*(Sample[[#This Row],[KPx]]*KSc-Sample[[#This Row],[KPz]]*KSa)</f>
        <v>0.12493873660829995</v>
      </c>
      <c r="V528">
        <f>(Sample[[#This Row],[KPx]]*$R$2-Sample[[#This Row],[Kpy]]*KSa)</f>
        <v>0.12493873660829995</v>
      </c>
      <c r="W528">
        <f>Sample[[#This Row],[Kpy]]*KTc-Sample[[#This Row],[KPz]]*KTb</f>
        <v>2.3187587626244128</v>
      </c>
      <c r="X528">
        <f>-1*(Sample[[#This Row],[KPx]]*KTc-Sample[[#This Row],[KPz]]*KTa)</f>
        <v>2.3187587626244128</v>
      </c>
      <c r="Y528">
        <f>(Sample[[#This Row],[KPx]]*KTb-Sample[[#This Row],[Kpy]]*KTa)</f>
        <v>2.3187587626244128</v>
      </c>
      <c r="Z528">
        <f>-Sample[[#This Row],[Xp]]*a+Sample[[#This Row],[Yp]]*b+Sample[[#This Row],[Zp]]*c_</f>
        <v>0.2498774732166</v>
      </c>
      <c r="AA528" s="8">
        <f>-IF(Sample[[#This Row],[Column2]]&gt;0,1,-1)*SQRT(Sample[[#This Row],[KPx''i]]^2+Sample[[#This Row],[KPx''j]]^2+Sample[[#This Row],[KPx''k]]^2)/Ksmag/Scale</f>
        <v>-0.15301807689915992</v>
      </c>
      <c r="AB528" s="1">
        <f>SQRT(Sample[[#This Row],[Kpy''i]]^2+Sample[[#This Row],[KPy''j]]^2+Sample[[#This Row],[KPy''k]]^2)/KTmag/Scale</f>
        <v>1.6396100449874504</v>
      </c>
    </row>
    <row r="529" spans="1:28" hidden="1" x14ac:dyDescent="0.25">
      <c r="A529" s="5">
        <v>524</v>
      </c>
      <c r="B529" s="13" t="s">
        <v>43</v>
      </c>
      <c r="C529" s="5"/>
      <c r="D529" s="5"/>
      <c r="E529">
        <v>2</v>
      </c>
      <c r="F529">
        <v>8</v>
      </c>
      <c r="G529">
        <v>8</v>
      </c>
      <c r="H529" s="11">
        <f>Sample[[#This Row],[C]]/Sample[[#This Row],[D]]</f>
        <v>4</v>
      </c>
      <c r="I529" s="11">
        <f>Sample[[#This Row],[A]]/Sample[[#This Row],[C]]</f>
        <v>1</v>
      </c>
      <c r="J529" s="11">
        <f>Sample[[#This Row],[D]]/Sample[[#This Row],[A]]</f>
        <v>0.25</v>
      </c>
      <c r="K529" s="11">
        <f>Sample[[#This Row],[A]]/Sample[[#This Row],[D]]</f>
        <v>4</v>
      </c>
      <c r="L529" s="11">
        <f>Sample[[#This Row],[D]]/Sample[[#This Row],[C]]</f>
        <v>0.25</v>
      </c>
      <c r="M529" s="11">
        <f>Sample[[#This Row],[C]]/Sample[[#This Row],[A]]</f>
        <v>1</v>
      </c>
      <c r="N529">
        <f>IF(Sample[[#This Row],[Ap]]=0,10,LOG(Sample[[#This Row],[Ap]]))</f>
        <v>0.6020599913279624</v>
      </c>
      <c r="O529">
        <f>IF(Sample[[#This Row],[Ei]]=0,10,LOG(Sample[[#This Row],[Ei]]))</f>
        <v>0</v>
      </c>
      <c r="P529">
        <f>IF(Sample[[#This Row],[Ii]]=0,10,LOG(Sample[[#This Row],[Ii]]))</f>
        <v>-0.6020599913279624</v>
      </c>
      <c r="Q529">
        <f>Kx-Sample[[#This Row],[Xp]]</f>
        <v>-0.6020599913279624</v>
      </c>
      <c r="R529">
        <f>Ky-Sample[[#This Row],[Yp]]</f>
        <v>-1</v>
      </c>
      <c r="S529">
        <f>Kz-Sample[[#This Row],[Zp]]</f>
        <v>1.6020599913279625</v>
      </c>
      <c r="T529">
        <f>Sample[[#This Row],[Kpy]]*KSc-Sample[[#This Row],[KPz]]*KSb</f>
        <v>-0.60205999132796251</v>
      </c>
      <c r="U529">
        <f>-1*(Sample[[#This Row],[KPx]]*KSc-Sample[[#This Row],[KPz]]*KSa)</f>
        <v>-0.6020599913279624</v>
      </c>
      <c r="V529">
        <f>(Sample[[#This Row],[KPx]]*$R$2-Sample[[#This Row],[Kpy]]*KSa)</f>
        <v>-0.6020599913279624</v>
      </c>
      <c r="W529">
        <f>Sample[[#This Row],[Kpy]]*KTc-Sample[[#This Row],[KPz]]*KTb</f>
        <v>2.6020599913279625</v>
      </c>
      <c r="X529">
        <f>-1*(Sample[[#This Row],[KPx]]*KTc-Sample[[#This Row],[KPz]]*KTa)</f>
        <v>2.6020599913279625</v>
      </c>
      <c r="Y529">
        <f>(Sample[[#This Row],[KPx]]*KTb-Sample[[#This Row],[Kpy]]*KTa)</f>
        <v>2.6020599913279625</v>
      </c>
      <c r="Z529">
        <f>-Sample[[#This Row],[Xp]]*a+Sample[[#This Row],[Yp]]*b+Sample[[#This Row],[Zp]]*c_</f>
        <v>-1.2041199826559248</v>
      </c>
      <c r="AA529" s="8">
        <f>-IF(Sample[[#This Row],[Column2]]&gt;0,1,-1)*SQRT(Sample[[#This Row],[KPx''i]]^2+Sample[[#This Row],[KPx''j]]^2+Sample[[#This Row],[KPx''k]]^2)/Ksmag/Scale</f>
        <v>0.73736988664898662</v>
      </c>
      <c r="AB529" s="1">
        <f>SQRT(Sample[[#This Row],[Kpy''i]]^2+Sample[[#This Row],[KPy''j]]^2+Sample[[#This Row],[KPy''k]]^2)/KTmag/Scale</f>
        <v>1.8399342649222115</v>
      </c>
    </row>
    <row r="530" spans="1:28" hidden="1" x14ac:dyDescent="0.25">
      <c r="A530" s="5">
        <v>525</v>
      </c>
      <c r="B530" s="13" t="s">
        <v>43</v>
      </c>
      <c r="C530" s="5"/>
      <c r="D530" s="5"/>
      <c r="E530">
        <v>4</v>
      </c>
      <c r="F530">
        <v>2</v>
      </c>
      <c r="G530">
        <v>7</v>
      </c>
      <c r="H530" s="11">
        <f>Sample[[#This Row],[C]]/Sample[[#This Row],[D]]</f>
        <v>0.5</v>
      </c>
      <c r="I530" s="11">
        <f>Sample[[#This Row],[A]]/Sample[[#This Row],[C]]</f>
        <v>3.5</v>
      </c>
      <c r="J530" s="11">
        <f>Sample[[#This Row],[D]]/Sample[[#This Row],[A]]</f>
        <v>0.5714285714285714</v>
      </c>
      <c r="K530" s="11">
        <f>Sample[[#This Row],[A]]/Sample[[#This Row],[D]]</f>
        <v>1.75</v>
      </c>
      <c r="L530" s="11">
        <f>Sample[[#This Row],[D]]/Sample[[#This Row],[C]]</f>
        <v>2</v>
      </c>
      <c r="M530" s="11">
        <f>Sample[[#This Row],[C]]/Sample[[#This Row],[A]]</f>
        <v>0.2857142857142857</v>
      </c>
      <c r="N530">
        <f>IF(Sample[[#This Row],[Ap]]=0,10,LOG(Sample[[#This Row],[Ap]]))</f>
        <v>-0.3010299956639812</v>
      </c>
      <c r="O530">
        <f>IF(Sample[[#This Row],[Ei]]=0,10,LOG(Sample[[#This Row],[Ei]]))</f>
        <v>0.54406804435027567</v>
      </c>
      <c r="P530">
        <f>IF(Sample[[#This Row],[Ii]]=0,10,LOG(Sample[[#This Row],[Ii]]))</f>
        <v>-0.24303804868629447</v>
      </c>
      <c r="Q530">
        <f>Kx-Sample[[#This Row],[Xp]]</f>
        <v>0.3010299956639812</v>
      </c>
      <c r="R530">
        <f>Ky-Sample[[#This Row],[Yp]]</f>
        <v>-1.5440680443502757</v>
      </c>
      <c r="S530">
        <f>Kz-Sample[[#This Row],[Zp]]</f>
        <v>1.2430380486862944</v>
      </c>
      <c r="T530">
        <f>Sample[[#This Row],[Kpy]]*KSc-Sample[[#This Row],[KPz]]*KSb</f>
        <v>0.30102999566398125</v>
      </c>
      <c r="U530">
        <f>-1*(Sample[[#This Row],[KPx]]*KSc-Sample[[#This Row],[KPz]]*KSa)</f>
        <v>0.3010299956639812</v>
      </c>
      <c r="V530">
        <f>(Sample[[#This Row],[KPx]]*$R$2-Sample[[#This Row],[Kpy]]*KSa)</f>
        <v>0.3010299956639812</v>
      </c>
      <c r="W530">
        <f>Sample[[#This Row],[Kpy]]*KTc-Sample[[#This Row],[KPz]]*KTb</f>
        <v>2.7871060930365701</v>
      </c>
      <c r="X530">
        <f>-1*(Sample[[#This Row],[KPx]]*KTc-Sample[[#This Row],[KPz]]*KTa)</f>
        <v>2.7871060930365701</v>
      </c>
      <c r="Y530">
        <f>(Sample[[#This Row],[KPx]]*KTb-Sample[[#This Row],[Kpy]]*KTa)</f>
        <v>2.7871060930365701</v>
      </c>
      <c r="Z530">
        <f>-Sample[[#This Row],[Xp]]*a+Sample[[#This Row],[Yp]]*b+Sample[[#This Row],[Zp]]*c_</f>
        <v>0.6020599913279624</v>
      </c>
      <c r="AA530" s="8">
        <f>-IF(Sample[[#This Row],[Column2]]&gt;0,1,-1)*SQRT(Sample[[#This Row],[KPx''i]]^2+Sample[[#This Row],[KPx''j]]^2+Sample[[#This Row],[KPx''k]]^2)/Ksmag/Scale</f>
        <v>-0.36868494332449331</v>
      </c>
      <c r="AB530" s="1">
        <f>SQRT(Sample[[#This Row],[Kpy''i]]^2+Sample[[#This Row],[KPy''j]]^2+Sample[[#This Row],[KPy''k]]^2)/KTmag/Scale</f>
        <v>1.9707816182725035</v>
      </c>
    </row>
    <row r="531" spans="1:28" hidden="1" x14ac:dyDescent="0.25">
      <c r="A531" s="5">
        <v>526</v>
      </c>
      <c r="B531" s="13" t="s">
        <v>43</v>
      </c>
      <c r="C531" s="5"/>
      <c r="D531" s="5"/>
      <c r="E531">
        <v>4</v>
      </c>
      <c r="F531">
        <v>8</v>
      </c>
      <c r="G531">
        <v>1</v>
      </c>
      <c r="H531" s="11">
        <f>Sample[[#This Row],[C]]/Sample[[#This Row],[D]]</f>
        <v>2</v>
      </c>
      <c r="I531" s="11">
        <f>Sample[[#This Row],[A]]/Sample[[#This Row],[C]]</f>
        <v>0.125</v>
      </c>
      <c r="J531" s="11">
        <f>Sample[[#This Row],[D]]/Sample[[#This Row],[A]]</f>
        <v>4</v>
      </c>
      <c r="K531" s="11">
        <f>Sample[[#This Row],[A]]/Sample[[#This Row],[D]]</f>
        <v>0.25</v>
      </c>
      <c r="L531" s="11">
        <f>Sample[[#This Row],[D]]/Sample[[#This Row],[C]]</f>
        <v>0.5</v>
      </c>
      <c r="M531" s="11">
        <f>Sample[[#This Row],[C]]/Sample[[#This Row],[A]]</f>
        <v>8</v>
      </c>
      <c r="N531">
        <f>IF(Sample[[#This Row],[Ap]]=0,10,LOG(Sample[[#This Row],[Ap]]))</f>
        <v>0.3010299956639812</v>
      </c>
      <c r="O531">
        <f>IF(Sample[[#This Row],[Ei]]=0,10,LOG(Sample[[#This Row],[Ei]]))</f>
        <v>-0.90308998699194354</v>
      </c>
      <c r="P531">
        <f>IF(Sample[[#This Row],[Ii]]=0,10,LOG(Sample[[#This Row],[Ii]]))</f>
        <v>0.6020599913279624</v>
      </c>
      <c r="Q531">
        <f>Kx-Sample[[#This Row],[Xp]]</f>
        <v>-0.3010299956639812</v>
      </c>
      <c r="R531">
        <f>Ky-Sample[[#This Row],[Yp]]</f>
        <v>-9.6910013008056461E-2</v>
      </c>
      <c r="S531">
        <f>Kz-Sample[[#This Row],[Zp]]</f>
        <v>0.3979400086720376</v>
      </c>
      <c r="T531">
        <f>Sample[[#This Row],[Kpy]]*KSc-Sample[[#This Row],[KPz]]*KSb</f>
        <v>-0.30102999566398114</v>
      </c>
      <c r="U531">
        <f>-1*(Sample[[#This Row],[KPx]]*KSc-Sample[[#This Row],[KPz]]*KSa)</f>
        <v>-0.3010299956639812</v>
      </c>
      <c r="V531">
        <f>(Sample[[#This Row],[KPx]]*$R$2-Sample[[#This Row],[Kpy]]*KSa)</f>
        <v>-0.3010299956639812</v>
      </c>
      <c r="W531">
        <f>Sample[[#This Row],[Kpy]]*KTc-Sample[[#This Row],[KPz]]*KTb</f>
        <v>0.49485002168009407</v>
      </c>
      <c r="X531">
        <f>-1*(Sample[[#This Row],[KPx]]*KTc-Sample[[#This Row],[KPz]]*KTa)</f>
        <v>0.49485002168009401</v>
      </c>
      <c r="Y531">
        <f>(Sample[[#This Row],[KPx]]*KTb-Sample[[#This Row],[Kpy]]*KTa)</f>
        <v>0.49485002168009412</v>
      </c>
      <c r="Z531">
        <f>-Sample[[#This Row],[Xp]]*a+Sample[[#This Row],[Yp]]*b+Sample[[#This Row],[Zp]]*c_</f>
        <v>-0.60205999132796229</v>
      </c>
      <c r="AA531" s="8">
        <f>-IF(Sample[[#This Row],[Column2]]&gt;0,1,-1)*SQRT(Sample[[#This Row],[KPx''i]]^2+Sample[[#This Row],[KPx''j]]^2+Sample[[#This Row],[KPx''k]]^2)/Ksmag/Scale</f>
        <v>0.36868494332449325</v>
      </c>
      <c r="AB531" s="1">
        <f>SQRT(Sample[[#This Row],[Kpy''i]]^2+Sample[[#This Row],[KPy''j]]^2+Sample[[#This Row],[KPy''k]]^2)/KTmag/Scale</f>
        <v>0.34991180600030458</v>
      </c>
    </row>
    <row r="532" spans="1:28" x14ac:dyDescent="0.25">
      <c r="A532" s="5">
        <v>527</v>
      </c>
      <c r="B532" s="13" t="s">
        <v>43</v>
      </c>
      <c r="C532" s="5"/>
      <c r="D532" s="5"/>
      <c r="E532">
        <v>9</v>
      </c>
      <c r="F532">
        <v>6</v>
      </c>
      <c r="G532">
        <v>10</v>
      </c>
      <c r="H532" s="11">
        <f>Sample[[#This Row],[C]]/Sample[[#This Row],[D]]</f>
        <v>0.66666666666666663</v>
      </c>
      <c r="I532" s="11">
        <f>Sample[[#This Row],[A]]/Sample[[#This Row],[C]]</f>
        <v>1.6666666666666667</v>
      </c>
      <c r="J532" s="11">
        <f>Sample[[#This Row],[D]]/Sample[[#This Row],[A]]</f>
        <v>0.9</v>
      </c>
      <c r="K532" s="11">
        <f>Sample[[#This Row],[A]]/Sample[[#This Row],[D]]</f>
        <v>1.1111111111111112</v>
      </c>
      <c r="L532" s="11">
        <f>Sample[[#This Row],[D]]/Sample[[#This Row],[C]]</f>
        <v>1.5</v>
      </c>
      <c r="M532" s="11">
        <f>Sample[[#This Row],[C]]/Sample[[#This Row],[A]]</f>
        <v>0.6</v>
      </c>
      <c r="N532">
        <f>IF(Sample[[#This Row],[Ap]]=0,10,LOG(Sample[[#This Row],[Ap]]))</f>
        <v>-0.17609125905568127</v>
      </c>
      <c r="O532">
        <f>IF(Sample[[#This Row],[Ei]]=0,10,LOG(Sample[[#This Row],[Ei]]))</f>
        <v>0.22184874961635639</v>
      </c>
      <c r="P532">
        <f>IF(Sample[[#This Row],[Ii]]=0,10,LOG(Sample[[#This Row],[Ii]]))</f>
        <v>-4.5757490560675115E-2</v>
      </c>
      <c r="Q532">
        <f>Kx-Sample[[#This Row],[Xp]]</f>
        <v>0.17609125905568127</v>
      </c>
      <c r="R532">
        <f>Ky-Sample[[#This Row],[Yp]]</f>
        <v>-1.2218487496163564</v>
      </c>
      <c r="S532">
        <f>Kz-Sample[[#This Row],[Zp]]</f>
        <v>1.045757490560675</v>
      </c>
      <c r="T532">
        <f>Sample[[#This Row],[Kpy]]*KSc-Sample[[#This Row],[KPz]]*KSb</f>
        <v>0.17609125905568135</v>
      </c>
      <c r="U532">
        <f>-1*(Sample[[#This Row],[KPx]]*KSc-Sample[[#This Row],[KPz]]*KSa)</f>
        <v>0.17609125905568127</v>
      </c>
      <c r="V532">
        <f>(Sample[[#This Row],[KPx]]*$R$2-Sample[[#This Row],[Kpy]]*KSa)</f>
        <v>0.17609125905568127</v>
      </c>
      <c r="W532">
        <f>Sample[[#This Row],[Kpy]]*KTc-Sample[[#This Row],[KPz]]*KTb</f>
        <v>2.2676062401770314</v>
      </c>
      <c r="X532">
        <f>-1*(Sample[[#This Row],[KPx]]*KTc-Sample[[#This Row],[KPz]]*KTa)</f>
        <v>2.2676062401770314</v>
      </c>
      <c r="Y532">
        <f>(Sample[[#This Row],[KPx]]*KTb-Sample[[#This Row],[Kpy]]*KTa)</f>
        <v>2.2676062401770314</v>
      </c>
      <c r="Z532">
        <f>-Sample[[#This Row],[Xp]]*a+Sample[[#This Row],[Yp]]*b+Sample[[#This Row],[Zp]]*c_</f>
        <v>0.35218251811136259</v>
      </c>
      <c r="AA532" s="8">
        <f>-IF(Sample[[#This Row],[Column2]]&gt;0,1,-1)*SQRT(Sample[[#This Row],[KPx''i]]^2+Sample[[#This Row],[KPx''j]]^2+Sample[[#This Row],[KPx''k]]^2)/Ksmag/Scale</f>
        <v>-0.21566686642533336</v>
      </c>
      <c r="AB532" s="1">
        <f>SQRT(Sample[[#This Row],[Kpy''i]]^2+Sample[[#This Row],[KPy''j]]^2+Sample[[#This Row],[KPy''k]]^2)/KTmag/Scale</f>
        <v>1.60343974949011</v>
      </c>
    </row>
    <row r="533" spans="1:28" hidden="1" x14ac:dyDescent="0.25">
      <c r="A533" s="5">
        <v>528</v>
      </c>
      <c r="B533" s="13" t="s">
        <v>43</v>
      </c>
      <c r="C533" s="5"/>
      <c r="D533" s="5"/>
      <c r="E533">
        <v>8</v>
      </c>
      <c r="F533">
        <v>7</v>
      </c>
      <c r="G533">
        <v>1</v>
      </c>
      <c r="H533" s="11">
        <f>Sample[[#This Row],[C]]/Sample[[#This Row],[D]]</f>
        <v>0.875</v>
      </c>
      <c r="I533" s="11">
        <f>Sample[[#This Row],[A]]/Sample[[#This Row],[C]]</f>
        <v>0.14285714285714285</v>
      </c>
      <c r="J533" s="11">
        <f>Sample[[#This Row],[D]]/Sample[[#This Row],[A]]</f>
        <v>8</v>
      </c>
      <c r="K533" s="11">
        <f>Sample[[#This Row],[A]]/Sample[[#This Row],[D]]</f>
        <v>0.125</v>
      </c>
      <c r="L533" s="11">
        <f>Sample[[#This Row],[D]]/Sample[[#This Row],[C]]</f>
        <v>1.1428571428571428</v>
      </c>
      <c r="M533" s="11">
        <f>Sample[[#This Row],[C]]/Sample[[#This Row],[A]]</f>
        <v>7</v>
      </c>
      <c r="N533">
        <f>IF(Sample[[#This Row],[Ap]]=0,10,LOG(Sample[[#This Row],[Ap]]))</f>
        <v>-5.7991946977686754E-2</v>
      </c>
      <c r="O533">
        <f>IF(Sample[[#This Row],[Ei]]=0,10,LOG(Sample[[#This Row],[Ei]]))</f>
        <v>-0.84509804001425681</v>
      </c>
      <c r="P533">
        <f>IF(Sample[[#This Row],[Ii]]=0,10,LOG(Sample[[#This Row],[Ii]]))</f>
        <v>0.90308998699194354</v>
      </c>
      <c r="Q533">
        <f>Kx-Sample[[#This Row],[Xp]]</f>
        <v>5.7991946977686754E-2</v>
      </c>
      <c r="R533">
        <f>Ky-Sample[[#This Row],[Yp]]</f>
        <v>-0.15490195998574319</v>
      </c>
      <c r="S533">
        <f>Kz-Sample[[#This Row],[Zp]]</f>
        <v>9.6910013008056461E-2</v>
      </c>
      <c r="T533">
        <f>Sample[[#This Row],[Kpy]]*KSc-Sample[[#This Row],[KPz]]*KSb</f>
        <v>5.7991946977686726E-2</v>
      </c>
      <c r="U533">
        <f>-1*(Sample[[#This Row],[KPx]]*KSc-Sample[[#This Row],[KPz]]*KSa)</f>
        <v>5.7991946977686754E-2</v>
      </c>
      <c r="V533">
        <f>(Sample[[#This Row],[KPx]]*$R$2-Sample[[#This Row],[Kpy]]*KSa)</f>
        <v>5.7991946977686754E-2</v>
      </c>
      <c r="W533">
        <f>Sample[[#This Row],[Kpy]]*KTc-Sample[[#This Row],[KPz]]*KTb</f>
        <v>0.25181197299379965</v>
      </c>
      <c r="X533">
        <f>-1*(Sample[[#This Row],[KPx]]*KTc-Sample[[#This Row],[KPz]]*KTa)</f>
        <v>0.25181197299379965</v>
      </c>
      <c r="Y533">
        <f>(Sample[[#This Row],[KPx]]*KTb-Sample[[#This Row],[Kpy]]*KTa)</f>
        <v>0.25181197299379965</v>
      </c>
      <c r="Z533">
        <f>-Sample[[#This Row],[Xp]]*a+Sample[[#This Row],[Yp]]*b+Sample[[#This Row],[Zp]]*c_</f>
        <v>0.11598389395537345</v>
      </c>
      <c r="AA533" s="8">
        <f>-IF(Sample[[#This Row],[Column2]]&gt;0,1,-1)*SQRT(Sample[[#This Row],[KPx''i]]^2+Sample[[#This Row],[KPx''j]]^2+Sample[[#This Row],[KPx''k]]^2)/Ksmag/Scale</f>
        <v>-7.1025339642934796E-2</v>
      </c>
      <c r="AB533" s="1">
        <f>SQRT(Sample[[#This Row],[Kpy''i]]^2+Sample[[#This Row],[KPy''j]]^2+Sample[[#This Row],[KPy''k]]^2)/KTmag/Scale</f>
        <v>0.17805795368787952</v>
      </c>
    </row>
    <row r="534" spans="1:28" hidden="1" x14ac:dyDescent="0.25">
      <c r="A534" s="5">
        <v>529</v>
      </c>
      <c r="B534" s="13" t="s">
        <v>43</v>
      </c>
      <c r="C534" s="5"/>
      <c r="D534" s="5"/>
      <c r="E534">
        <v>5</v>
      </c>
      <c r="F534">
        <v>1</v>
      </c>
      <c r="G534">
        <v>10</v>
      </c>
      <c r="H534" s="11">
        <f>Sample[[#This Row],[C]]/Sample[[#This Row],[D]]</f>
        <v>0.2</v>
      </c>
      <c r="I534" s="11">
        <f>Sample[[#This Row],[A]]/Sample[[#This Row],[C]]</f>
        <v>10</v>
      </c>
      <c r="J534" s="11">
        <f>Sample[[#This Row],[D]]/Sample[[#This Row],[A]]</f>
        <v>0.5</v>
      </c>
      <c r="K534" s="11">
        <f>Sample[[#This Row],[A]]/Sample[[#This Row],[D]]</f>
        <v>2</v>
      </c>
      <c r="L534" s="11">
        <f>Sample[[#This Row],[D]]/Sample[[#This Row],[C]]</f>
        <v>5</v>
      </c>
      <c r="M534" s="11">
        <f>Sample[[#This Row],[C]]/Sample[[#This Row],[A]]</f>
        <v>0.1</v>
      </c>
      <c r="N534">
        <f>IF(Sample[[#This Row],[Ap]]=0,10,LOG(Sample[[#This Row],[Ap]]))</f>
        <v>-0.69897000433601875</v>
      </c>
      <c r="O534">
        <f>IF(Sample[[#This Row],[Ei]]=0,10,LOG(Sample[[#This Row],[Ei]]))</f>
        <v>1</v>
      </c>
      <c r="P534">
        <f>IF(Sample[[#This Row],[Ii]]=0,10,LOG(Sample[[#This Row],[Ii]]))</f>
        <v>-0.3010299956639812</v>
      </c>
      <c r="Q534">
        <f>Kx-Sample[[#This Row],[Xp]]</f>
        <v>0.69897000433601875</v>
      </c>
      <c r="R534">
        <f>Ky-Sample[[#This Row],[Yp]]</f>
        <v>-2</v>
      </c>
      <c r="S534">
        <f>Kz-Sample[[#This Row],[Zp]]</f>
        <v>1.3010299956639813</v>
      </c>
      <c r="T534">
        <f>Sample[[#This Row],[Kpy]]*KSc-Sample[[#This Row],[KPz]]*KSb</f>
        <v>0.69897000433601875</v>
      </c>
      <c r="U534">
        <f>-1*(Sample[[#This Row],[KPx]]*KSc-Sample[[#This Row],[KPz]]*KSa)</f>
        <v>0.69897000433601875</v>
      </c>
      <c r="V534">
        <f>(Sample[[#This Row],[KPx]]*$R$2-Sample[[#This Row],[Kpy]]*KSa)</f>
        <v>0.69897000433601875</v>
      </c>
      <c r="W534">
        <f>Sample[[#This Row],[Kpy]]*KTc-Sample[[#This Row],[KPz]]*KTb</f>
        <v>3.3010299956639813</v>
      </c>
      <c r="X534">
        <f>-1*(Sample[[#This Row],[KPx]]*KTc-Sample[[#This Row],[KPz]]*KTa)</f>
        <v>3.3010299956639813</v>
      </c>
      <c r="Y534">
        <f>(Sample[[#This Row],[KPx]]*KTb-Sample[[#This Row],[Kpy]]*KTa)</f>
        <v>3.3010299956639813</v>
      </c>
      <c r="Z534">
        <f>-Sample[[#This Row],[Xp]]*a+Sample[[#This Row],[Yp]]*b+Sample[[#This Row],[Zp]]*c_</f>
        <v>1.3979400086720375</v>
      </c>
      <c r="AA534" s="8">
        <f>-IF(Sample[[#This Row],[Column2]]&gt;0,1,-1)*SQRT(Sample[[#This Row],[KPx''i]]^2+Sample[[#This Row],[KPx''j]]^2+Sample[[#This Row],[KPx''k]]^2)/Ksmag/Scale</f>
        <v>-0.85605992806709574</v>
      </c>
      <c r="AB534" s="1">
        <f>SQRT(Sample[[#This Row],[Kpy''i]]^2+Sample[[#This Row],[KPy''j]]^2+Sample[[#This Row],[KPy''k]]^2)/KTmag/Scale</f>
        <v>2.3341806948342012</v>
      </c>
    </row>
    <row r="535" spans="1:28" hidden="1" x14ac:dyDescent="0.25">
      <c r="A535" s="5">
        <v>530</v>
      </c>
      <c r="B535" s="13" t="s">
        <v>43</v>
      </c>
      <c r="C535" s="5"/>
      <c r="D535" s="5"/>
      <c r="E535">
        <v>4</v>
      </c>
      <c r="F535">
        <v>5</v>
      </c>
      <c r="G535">
        <v>8</v>
      </c>
      <c r="H535" s="11">
        <f>Sample[[#This Row],[C]]/Sample[[#This Row],[D]]</f>
        <v>1.25</v>
      </c>
      <c r="I535" s="11">
        <f>Sample[[#This Row],[A]]/Sample[[#This Row],[C]]</f>
        <v>1.6</v>
      </c>
      <c r="J535" s="11">
        <f>Sample[[#This Row],[D]]/Sample[[#This Row],[A]]</f>
        <v>0.5</v>
      </c>
      <c r="K535" s="11">
        <f>Sample[[#This Row],[A]]/Sample[[#This Row],[D]]</f>
        <v>2</v>
      </c>
      <c r="L535" s="11">
        <f>Sample[[#This Row],[D]]/Sample[[#This Row],[C]]</f>
        <v>0.8</v>
      </c>
      <c r="M535" s="11">
        <f>Sample[[#This Row],[C]]/Sample[[#This Row],[A]]</f>
        <v>0.625</v>
      </c>
      <c r="N535">
        <f>IF(Sample[[#This Row],[Ap]]=0,10,LOG(Sample[[#This Row],[Ap]]))</f>
        <v>9.691001300805642E-2</v>
      </c>
      <c r="O535">
        <f>IF(Sample[[#This Row],[Ei]]=0,10,LOG(Sample[[#This Row],[Ei]]))</f>
        <v>0.20411998265592479</v>
      </c>
      <c r="P535">
        <f>IF(Sample[[#This Row],[Ii]]=0,10,LOG(Sample[[#This Row],[Ii]]))</f>
        <v>-0.3010299956639812</v>
      </c>
      <c r="Q535">
        <f>Kx-Sample[[#This Row],[Xp]]</f>
        <v>-9.691001300805642E-2</v>
      </c>
      <c r="R535">
        <f>Ky-Sample[[#This Row],[Yp]]</f>
        <v>-1.2041199826559248</v>
      </c>
      <c r="S535">
        <f>Kz-Sample[[#This Row],[Zp]]</f>
        <v>1.3010299956639813</v>
      </c>
      <c r="T535">
        <f>Sample[[#This Row],[Kpy]]*KSc-Sample[[#This Row],[KPz]]*KSb</f>
        <v>-9.6910013008056461E-2</v>
      </c>
      <c r="U535">
        <f>-1*(Sample[[#This Row],[KPx]]*KSc-Sample[[#This Row],[KPz]]*KSa)</f>
        <v>-9.691001300805642E-2</v>
      </c>
      <c r="V535">
        <f>(Sample[[#This Row],[KPx]]*$R$2-Sample[[#This Row],[Kpy]]*KSa)</f>
        <v>-9.691001300805642E-2</v>
      </c>
      <c r="W535">
        <f>Sample[[#This Row],[Kpy]]*KTc-Sample[[#This Row],[KPz]]*KTb</f>
        <v>2.5051499783199063</v>
      </c>
      <c r="X535">
        <f>-1*(Sample[[#This Row],[KPx]]*KTc-Sample[[#This Row],[KPz]]*KTa)</f>
        <v>2.5051499783199063</v>
      </c>
      <c r="Y535">
        <f>(Sample[[#This Row],[KPx]]*KTb-Sample[[#This Row],[Kpy]]*KTa)</f>
        <v>2.5051499783199058</v>
      </c>
      <c r="Z535">
        <f>-Sample[[#This Row],[Xp]]*a+Sample[[#This Row],[Yp]]*b+Sample[[#This Row],[Zp]]*c_</f>
        <v>-0.19382002601611281</v>
      </c>
      <c r="AA535" s="8">
        <f>-IF(Sample[[#This Row],[Column2]]&gt;0,1,-1)*SQRT(Sample[[#This Row],[KPx''i]]^2+Sample[[#This Row],[KPx''j]]^2+Sample[[#This Row],[KPx''k]]^2)/Ksmag/Scale</f>
        <v>0.11869004141810929</v>
      </c>
      <c r="AB535" s="1">
        <f>SQRT(Sample[[#This Row],[Kpy''i]]^2+Sample[[#This Row],[KPy''j]]^2+Sample[[#This Row],[KPy''k]]^2)/KTmag/Scale</f>
        <v>1.7714085375593385</v>
      </c>
    </row>
    <row r="536" spans="1:28" hidden="1" x14ac:dyDescent="0.25">
      <c r="A536" s="5">
        <v>531</v>
      </c>
      <c r="B536" s="13" t="s">
        <v>43</v>
      </c>
      <c r="C536" s="5"/>
      <c r="D536" s="5"/>
      <c r="E536">
        <v>10</v>
      </c>
      <c r="F536">
        <v>8</v>
      </c>
      <c r="G536">
        <v>10</v>
      </c>
      <c r="H536" s="11">
        <f>Sample[[#This Row],[C]]/Sample[[#This Row],[D]]</f>
        <v>0.8</v>
      </c>
      <c r="I536" s="11">
        <f>Sample[[#This Row],[A]]/Sample[[#This Row],[C]]</f>
        <v>1.25</v>
      </c>
      <c r="J536" s="11">
        <f>Sample[[#This Row],[D]]/Sample[[#This Row],[A]]</f>
        <v>1</v>
      </c>
      <c r="K536" s="11">
        <f>Sample[[#This Row],[A]]/Sample[[#This Row],[D]]</f>
        <v>1</v>
      </c>
      <c r="L536" s="11">
        <f>Sample[[#This Row],[D]]/Sample[[#This Row],[C]]</f>
        <v>1.25</v>
      </c>
      <c r="M536" s="11">
        <f>Sample[[#This Row],[C]]/Sample[[#This Row],[A]]</f>
        <v>0.8</v>
      </c>
      <c r="N536">
        <f>IF(Sample[[#This Row],[Ap]]=0,10,LOG(Sample[[#This Row],[Ap]]))</f>
        <v>-9.6910013008056392E-2</v>
      </c>
      <c r="O536">
        <f>IF(Sample[[#This Row],[Ei]]=0,10,LOG(Sample[[#This Row],[Ei]]))</f>
        <v>9.691001300805642E-2</v>
      </c>
      <c r="P536">
        <f>IF(Sample[[#This Row],[Ii]]=0,10,LOG(Sample[[#This Row],[Ii]]))</f>
        <v>0</v>
      </c>
      <c r="Q536">
        <f>Kx-Sample[[#This Row],[Xp]]</f>
        <v>9.6910013008056392E-2</v>
      </c>
      <c r="R536">
        <f>Ky-Sample[[#This Row],[Yp]]</f>
        <v>-1.0969100130080565</v>
      </c>
      <c r="S536">
        <f>Kz-Sample[[#This Row],[Zp]]</f>
        <v>1</v>
      </c>
      <c r="T536">
        <f>Sample[[#This Row],[Kpy]]*KSc-Sample[[#This Row],[KPz]]*KSb</f>
        <v>9.6910013008056461E-2</v>
      </c>
      <c r="U536">
        <f>-1*(Sample[[#This Row],[KPx]]*KSc-Sample[[#This Row],[KPz]]*KSa)</f>
        <v>9.6910013008056392E-2</v>
      </c>
      <c r="V536">
        <f>(Sample[[#This Row],[KPx]]*$R$2-Sample[[#This Row],[Kpy]]*KSa)</f>
        <v>9.6910013008056392E-2</v>
      </c>
      <c r="W536">
        <f>Sample[[#This Row],[Kpy]]*KTc-Sample[[#This Row],[KPz]]*KTb</f>
        <v>2.0969100130080562</v>
      </c>
      <c r="X536">
        <f>-1*(Sample[[#This Row],[KPx]]*KTc-Sample[[#This Row],[KPz]]*KTa)</f>
        <v>2.0969100130080562</v>
      </c>
      <c r="Y536">
        <f>(Sample[[#This Row],[KPx]]*KTb-Sample[[#This Row],[Kpy]]*KTa)</f>
        <v>2.0969100130080567</v>
      </c>
      <c r="Z536">
        <f>-Sample[[#This Row],[Xp]]*a+Sample[[#This Row],[Yp]]*b+Sample[[#This Row],[Zp]]*c_</f>
        <v>0.19382002601611284</v>
      </c>
      <c r="AA536" s="8">
        <f>-IF(Sample[[#This Row],[Column2]]&gt;0,1,-1)*SQRT(Sample[[#This Row],[KPx''i]]^2+Sample[[#This Row],[KPx''j]]^2+Sample[[#This Row],[KPx''k]]^2)/Ksmag/Scale</f>
        <v>-0.11869004141810927</v>
      </c>
      <c r="AB536" s="1">
        <f>SQRT(Sample[[#This Row],[Kpy''i]]^2+Sample[[#This Row],[KPy''j]]^2+Sample[[#This Row],[KPy''k]]^2)/KTmag/Scale</f>
        <v>1.4827392897359684</v>
      </c>
    </row>
    <row r="537" spans="1:28" hidden="1" x14ac:dyDescent="0.25">
      <c r="A537" s="5">
        <v>532</v>
      </c>
      <c r="B537" s="13" t="s">
        <v>43</v>
      </c>
      <c r="C537" s="5"/>
      <c r="D537" s="5"/>
      <c r="E537">
        <v>5</v>
      </c>
      <c r="F537">
        <v>10</v>
      </c>
      <c r="G537">
        <v>9</v>
      </c>
      <c r="H537" s="11">
        <f>Sample[[#This Row],[C]]/Sample[[#This Row],[D]]</f>
        <v>2</v>
      </c>
      <c r="I537" s="11">
        <f>Sample[[#This Row],[A]]/Sample[[#This Row],[C]]</f>
        <v>0.9</v>
      </c>
      <c r="J537" s="11">
        <f>Sample[[#This Row],[D]]/Sample[[#This Row],[A]]</f>
        <v>0.55555555555555558</v>
      </c>
      <c r="K537" s="11">
        <f>Sample[[#This Row],[A]]/Sample[[#This Row],[D]]</f>
        <v>1.8</v>
      </c>
      <c r="L537" s="11">
        <f>Sample[[#This Row],[D]]/Sample[[#This Row],[C]]</f>
        <v>0.5</v>
      </c>
      <c r="M537" s="11">
        <f>Sample[[#This Row],[C]]/Sample[[#This Row],[A]]</f>
        <v>1.1111111111111112</v>
      </c>
      <c r="N537">
        <f>IF(Sample[[#This Row],[Ap]]=0,10,LOG(Sample[[#This Row],[Ap]]))</f>
        <v>0.3010299956639812</v>
      </c>
      <c r="O537">
        <f>IF(Sample[[#This Row],[Ei]]=0,10,LOG(Sample[[#This Row],[Ei]]))</f>
        <v>-4.5757490560675115E-2</v>
      </c>
      <c r="P537">
        <f>IF(Sample[[#This Row],[Ii]]=0,10,LOG(Sample[[#This Row],[Ii]]))</f>
        <v>-0.25527250510330607</v>
      </c>
      <c r="Q537">
        <f>Kx-Sample[[#This Row],[Xp]]</f>
        <v>-0.3010299956639812</v>
      </c>
      <c r="R537">
        <f>Ky-Sample[[#This Row],[Yp]]</f>
        <v>-0.95424250943932487</v>
      </c>
      <c r="S537">
        <f>Kz-Sample[[#This Row],[Zp]]</f>
        <v>1.255272505103306</v>
      </c>
      <c r="T537">
        <f>Sample[[#This Row],[Kpy]]*KSc-Sample[[#This Row],[KPz]]*KSb</f>
        <v>-0.30102999566398114</v>
      </c>
      <c r="U537">
        <f>-1*(Sample[[#This Row],[KPx]]*KSc-Sample[[#This Row],[KPz]]*KSa)</f>
        <v>-0.3010299956639812</v>
      </c>
      <c r="V537">
        <f>(Sample[[#This Row],[KPx]]*$R$2-Sample[[#This Row],[Kpy]]*KSa)</f>
        <v>-0.3010299956639812</v>
      </c>
      <c r="W537">
        <f>Sample[[#This Row],[Kpy]]*KTc-Sample[[#This Row],[KPz]]*KTb</f>
        <v>2.2095150145426308</v>
      </c>
      <c r="X537">
        <f>-1*(Sample[[#This Row],[KPx]]*KTc-Sample[[#This Row],[KPz]]*KTa)</f>
        <v>2.2095150145426308</v>
      </c>
      <c r="Y537">
        <f>(Sample[[#This Row],[KPx]]*KTb-Sample[[#This Row],[Kpy]]*KTa)</f>
        <v>2.2095150145426308</v>
      </c>
      <c r="Z537">
        <f>-Sample[[#This Row],[Xp]]*a+Sample[[#This Row],[Yp]]*b+Sample[[#This Row],[Zp]]*c_</f>
        <v>-0.6020599913279624</v>
      </c>
      <c r="AA537" s="8">
        <f>-IF(Sample[[#This Row],[Column2]]&gt;0,1,-1)*SQRT(Sample[[#This Row],[KPx''i]]^2+Sample[[#This Row],[KPx''j]]^2+Sample[[#This Row],[KPx''k]]^2)/Ksmag/Scale</f>
        <v>0.36868494332449325</v>
      </c>
      <c r="AB537" s="1">
        <f>SQRT(Sample[[#This Row],[Kpy''i]]^2+Sample[[#This Row],[KPy''j]]^2+Sample[[#This Row],[KPy''k]]^2)/KTmag/Scale</f>
        <v>1.5623630499165875</v>
      </c>
    </row>
    <row r="538" spans="1:28" hidden="1" x14ac:dyDescent="0.25">
      <c r="A538" s="5">
        <v>533</v>
      </c>
      <c r="B538" s="13" t="s">
        <v>43</v>
      </c>
      <c r="C538" s="5"/>
      <c r="D538" s="5"/>
      <c r="E538">
        <v>3</v>
      </c>
      <c r="F538">
        <v>1</v>
      </c>
      <c r="G538">
        <v>7</v>
      </c>
      <c r="H538" s="11">
        <f>Sample[[#This Row],[C]]/Sample[[#This Row],[D]]</f>
        <v>0.33333333333333331</v>
      </c>
      <c r="I538" s="11">
        <f>Sample[[#This Row],[A]]/Sample[[#This Row],[C]]</f>
        <v>7</v>
      </c>
      <c r="J538" s="11">
        <f>Sample[[#This Row],[D]]/Sample[[#This Row],[A]]</f>
        <v>0.42857142857142855</v>
      </c>
      <c r="K538" s="11">
        <f>Sample[[#This Row],[A]]/Sample[[#This Row],[D]]</f>
        <v>2.3333333333333335</v>
      </c>
      <c r="L538" s="11">
        <f>Sample[[#This Row],[D]]/Sample[[#This Row],[C]]</f>
        <v>3</v>
      </c>
      <c r="M538" s="11">
        <f>Sample[[#This Row],[C]]/Sample[[#This Row],[A]]</f>
        <v>0.14285714285714285</v>
      </c>
      <c r="N538">
        <f>IF(Sample[[#This Row],[Ap]]=0,10,LOG(Sample[[#This Row],[Ap]]))</f>
        <v>-0.47712125471966244</v>
      </c>
      <c r="O538">
        <f>IF(Sample[[#This Row],[Ei]]=0,10,LOG(Sample[[#This Row],[Ei]]))</f>
        <v>0.84509804001425681</v>
      </c>
      <c r="P538">
        <f>IF(Sample[[#This Row],[Ii]]=0,10,LOG(Sample[[#This Row],[Ii]]))</f>
        <v>-0.36797678529459443</v>
      </c>
      <c r="Q538">
        <f>Kx-Sample[[#This Row],[Xp]]</f>
        <v>0.47712125471966244</v>
      </c>
      <c r="R538">
        <f>Ky-Sample[[#This Row],[Yp]]</f>
        <v>-1.8450980400142569</v>
      </c>
      <c r="S538">
        <f>Kz-Sample[[#This Row],[Zp]]</f>
        <v>1.3679767852945943</v>
      </c>
      <c r="T538">
        <f>Sample[[#This Row],[Kpy]]*KSc-Sample[[#This Row],[KPz]]*KSb</f>
        <v>0.4771212547196626</v>
      </c>
      <c r="U538">
        <f>-1*(Sample[[#This Row],[KPx]]*KSc-Sample[[#This Row],[KPz]]*KSa)</f>
        <v>0.47712125471966244</v>
      </c>
      <c r="V538">
        <f>(Sample[[#This Row],[KPx]]*$R$2-Sample[[#This Row],[Kpy]]*KSa)</f>
        <v>0.47712125471966244</v>
      </c>
      <c r="W538">
        <f>Sample[[#This Row],[Kpy]]*KTc-Sample[[#This Row],[KPz]]*KTb</f>
        <v>3.2130748253088512</v>
      </c>
      <c r="X538">
        <f>-1*(Sample[[#This Row],[KPx]]*KTc-Sample[[#This Row],[KPz]]*KTa)</f>
        <v>3.2130748253088512</v>
      </c>
      <c r="Y538">
        <f>(Sample[[#This Row],[KPx]]*KTb-Sample[[#This Row],[Kpy]]*KTa)</f>
        <v>3.2130748253088512</v>
      </c>
      <c r="Z538">
        <f>-Sample[[#This Row],[Xp]]*a+Sample[[#This Row],[Yp]]*b+Sample[[#This Row],[Zp]]*c_</f>
        <v>0.95424250943932476</v>
      </c>
      <c r="AA538" s="8">
        <f>-IF(Sample[[#This Row],[Column2]]&gt;0,1,-1)*SQRT(Sample[[#This Row],[KPx''i]]^2+Sample[[#This Row],[KPx''j]]^2+Sample[[#This Row],[KPx''k]]^2)/Ksmag/Scale</f>
        <v>-0.58435180974982659</v>
      </c>
      <c r="AB538" s="1">
        <f>SQRT(Sample[[#This Row],[Kpy''i]]^2+Sample[[#This Row],[KPy''j]]^2+Sample[[#This Row],[KPy''k]]^2)/KTmag/Scale</f>
        <v>2.2719869974356706</v>
      </c>
    </row>
    <row r="539" spans="1:28" hidden="1" x14ac:dyDescent="0.25">
      <c r="A539" s="5">
        <v>534</v>
      </c>
      <c r="B539" s="13" t="s">
        <v>43</v>
      </c>
      <c r="C539" s="5"/>
      <c r="D539" s="5"/>
      <c r="E539">
        <v>2</v>
      </c>
      <c r="F539">
        <v>4</v>
      </c>
      <c r="G539">
        <v>3</v>
      </c>
      <c r="H539" s="11">
        <f>Sample[[#This Row],[C]]/Sample[[#This Row],[D]]</f>
        <v>2</v>
      </c>
      <c r="I539" s="11">
        <f>Sample[[#This Row],[A]]/Sample[[#This Row],[C]]</f>
        <v>0.75</v>
      </c>
      <c r="J539" s="11">
        <f>Sample[[#This Row],[D]]/Sample[[#This Row],[A]]</f>
        <v>0.66666666666666663</v>
      </c>
      <c r="K539" s="11">
        <f>Sample[[#This Row],[A]]/Sample[[#This Row],[D]]</f>
        <v>1.5</v>
      </c>
      <c r="L539" s="11">
        <f>Sample[[#This Row],[D]]/Sample[[#This Row],[C]]</f>
        <v>0.5</v>
      </c>
      <c r="M539" s="11">
        <f>Sample[[#This Row],[C]]/Sample[[#This Row],[A]]</f>
        <v>1.3333333333333333</v>
      </c>
      <c r="N539">
        <f>IF(Sample[[#This Row],[Ap]]=0,10,LOG(Sample[[#This Row],[Ap]]))</f>
        <v>0.3010299956639812</v>
      </c>
      <c r="O539">
        <f>IF(Sample[[#This Row],[Ei]]=0,10,LOG(Sample[[#This Row],[Ei]]))</f>
        <v>-0.12493873660829995</v>
      </c>
      <c r="P539">
        <f>IF(Sample[[#This Row],[Ii]]=0,10,LOG(Sample[[#This Row],[Ii]]))</f>
        <v>-0.17609125905568127</v>
      </c>
      <c r="Q539">
        <f>Kx-Sample[[#This Row],[Xp]]</f>
        <v>-0.3010299956639812</v>
      </c>
      <c r="R539">
        <f>Ky-Sample[[#This Row],[Yp]]</f>
        <v>-0.87506126339170009</v>
      </c>
      <c r="S539">
        <f>Kz-Sample[[#This Row],[Zp]]</f>
        <v>1.1760912590556813</v>
      </c>
      <c r="T539">
        <f>Sample[[#This Row],[Kpy]]*KSc-Sample[[#This Row],[KPz]]*KSb</f>
        <v>-0.30102999566398125</v>
      </c>
      <c r="U539">
        <f>-1*(Sample[[#This Row],[KPx]]*KSc-Sample[[#This Row],[KPz]]*KSa)</f>
        <v>-0.3010299956639812</v>
      </c>
      <c r="V539">
        <f>(Sample[[#This Row],[KPx]]*$R$2-Sample[[#This Row],[Kpy]]*KSa)</f>
        <v>-0.3010299956639812</v>
      </c>
      <c r="W539">
        <f>Sample[[#This Row],[Kpy]]*KTc-Sample[[#This Row],[KPz]]*KTb</f>
        <v>2.0511525224473814</v>
      </c>
      <c r="X539">
        <f>-1*(Sample[[#This Row],[KPx]]*KTc-Sample[[#This Row],[KPz]]*KTa)</f>
        <v>2.0511525224473814</v>
      </c>
      <c r="Y539">
        <f>(Sample[[#This Row],[KPx]]*KTb-Sample[[#This Row],[Kpy]]*KTa)</f>
        <v>2.0511525224473814</v>
      </c>
      <c r="Z539">
        <f>-Sample[[#This Row],[Xp]]*a+Sample[[#This Row],[Yp]]*b+Sample[[#This Row],[Zp]]*c_</f>
        <v>-0.6020599913279624</v>
      </c>
      <c r="AA539" s="8">
        <f>-IF(Sample[[#This Row],[Column2]]&gt;0,1,-1)*SQRT(Sample[[#This Row],[KPx''i]]^2+Sample[[#This Row],[KPx''j]]^2+Sample[[#This Row],[KPx''k]]^2)/Ksmag/Scale</f>
        <v>0.36868494332449331</v>
      </c>
      <c r="AB539" s="1">
        <f>SQRT(Sample[[#This Row],[Kpy''i]]^2+Sample[[#This Row],[KPy''j]]^2+Sample[[#This Row],[KPy''k]]^2)/KTmag/Scale</f>
        <v>1.4503838578704358</v>
      </c>
    </row>
    <row r="540" spans="1:28" hidden="1" x14ac:dyDescent="0.25">
      <c r="A540" s="5">
        <v>535</v>
      </c>
      <c r="B540" s="13" t="s">
        <v>43</v>
      </c>
      <c r="C540" s="5"/>
      <c r="D540" s="5"/>
      <c r="E540">
        <v>10</v>
      </c>
      <c r="F540">
        <v>5</v>
      </c>
      <c r="G540">
        <v>6</v>
      </c>
      <c r="H540" s="11">
        <f>Sample[[#This Row],[C]]/Sample[[#This Row],[D]]</f>
        <v>0.5</v>
      </c>
      <c r="I540" s="11">
        <f>Sample[[#This Row],[A]]/Sample[[#This Row],[C]]</f>
        <v>1.2</v>
      </c>
      <c r="J540" s="11">
        <f>Sample[[#This Row],[D]]/Sample[[#This Row],[A]]</f>
        <v>1.6666666666666667</v>
      </c>
      <c r="K540" s="11">
        <f>Sample[[#This Row],[A]]/Sample[[#This Row],[D]]</f>
        <v>0.6</v>
      </c>
      <c r="L540" s="11">
        <f>Sample[[#This Row],[D]]/Sample[[#This Row],[C]]</f>
        <v>2</v>
      </c>
      <c r="M540" s="11">
        <f>Sample[[#This Row],[C]]/Sample[[#This Row],[A]]</f>
        <v>0.83333333333333337</v>
      </c>
      <c r="N540">
        <f>IF(Sample[[#This Row],[Ap]]=0,10,LOG(Sample[[#This Row],[Ap]]))</f>
        <v>-0.3010299956639812</v>
      </c>
      <c r="O540">
        <f>IF(Sample[[#This Row],[Ei]]=0,10,LOG(Sample[[#This Row],[Ei]]))</f>
        <v>7.9181246047624818E-2</v>
      </c>
      <c r="P540">
        <f>IF(Sample[[#This Row],[Ii]]=0,10,LOG(Sample[[#This Row],[Ii]]))</f>
        <v>0.22184874961635639</v>
      </c>
      <c r="Q540">
        <f>Kx-Sample[[#This Row],[Xp]]</f>
        <v>0.3010299956639812</v>
      </c>
      <c r="R540">
        <f>Ky-Sample[[#This Row],[Yp]]</f>
        <v>-1.0791812460476249</v>
      </c>
      <c r="S540">
        <f>Kz-Sample[[#This Row],[Zp]]</f>
        <v>0.77815125038364363</v>
      </c>
      <c r="T540">
        <f>Sample[[#This Row],[Kpy]]*KSc-Sample[[#This Row],[KPz]]*KSb</f>
        <v>0.30102999566398125</v>
      </c>
      <c r="U540">
        <f>-1*(Sample[[#This Row],[KPx]]*KSc-Sample[[#This Row],[KPz]]*KSa)</f>
        <v>0.3010299956639812</v>
      </c>
      <c r="V540">
        <f>(Sample[[#This Row],[KPx]]*$R$2-Sample[[#This Row],[Kpy]]*KSa)</f>
        <v>0.3010299956639812</v>
      </c>
      <c r="W540">
        <f>Sample[[#This Row],[Kpy]]*KTc-Sample[[#This Row],[KPz]]*KTb</f>
        <v>1.8573324964312685</v>
      </c>
      <c r="X540">
        <f>-1*(Sample[[#This Row],[KPx]]*KTc-Sample[[#This Row],[KPz]]*KTa)</f>
        <v>1.8573324964312685</v>
      </c>
      <c r="Y540">
        <f>(Sample[[#This Row],[KPx]]*KTb-Sample[[#This Row],[Kpy]]*KTa)</f>
        <v>1.8573324964312685</v>
      </c>
      <c r="Z540">
        <f>-Sample[[#This Row],[Xp]]*a+Sample[[#This Row],[Yp]]*b+Sample[[#This Row],[Zp]]*c_</f>
        <v>0.6020599913279624</v>
      </c>
      <c r="AA540" s="8">
        <f>-IF(Sample[[#This Row],[Column2]]&gt;0,1,-1)*SQRT(Sample[[#This Row],[KPx''i]]^2+Sample[[#This Row],[KPx''j]]^2+Sample[[#This Row],[KPx''k]]^2)/Ksmag/Scale</f>
        <v>-0.36868494332449331</v>
      </c>
      <c r="AB540" s="1">
        <f>SQRT(Sample[[#This Row],[Kpy''i]]^2+Sample[[#This Row],[KPy''j]]^2+Sample[[#This Row],[KPy''k]]^2)/KTmag/Scale</f>
        <v>1.3133324031446891</v>
      </c>
    </row>
    <row r="541" spans="1:28" hidden="1" x14ac:dyDescent="0.25">
      <c r="A541" s="5">
        <v>536</v>
      </c>
      <c r="B541" s="13" t="s">
        <v>43</v>
      </c>
      <c r="C541" s="5"/>
      <c r="D541" s="5"/>
      <c r="E541">
        <v>6</v>
      </c>
      <c r="F541">
        <v>7</v>
      </c>
      <c r="G541">
        <v>1</v>
      </c>
      <c r="H541" s="11">
        <f>Sample[[#This Row],[C]]/Sample[[#This Row],[D]]</f>
        <v>1.1666666666666667</v>
      </c>
      <c r="I541" s="11">
        <f>Sample[[#This Row],[A]]/Sample[[#This Row],[C]]</f>
        <v>0.14285714285714285</v>
      </c>
      <c r="J541" s="11">
        <f>Sample[[#This Row],[D]]/Sample[[#This Row],[A]]</f>
        <v>6</v>
      </c>
      <c r="K541" s="11">
        <f>Sample[[#This Row],[A]]/Sample[[#This Row],[D]]</f>
        <v>0.16666666666666666</v>
      </c>
      <c r="L541" s="11">
        <f>Sample[[#This Row],[D]]/Sample[[#This Row],[C]]</f>
        <v>0.8571428571428571</v>
      </c>
      <c r="M541" s="11">
        <f>Sample[[#This Row],[C]]/Sample[[#This Row],[A]]</f>
        <v>7</v>
      </c>
      <c r="N541">
        <f>IF(Sample[[#This Row],[Ap]]=0,10,LOG(Sample[[#This Row],[Ap]]))</f>
        <v>6.6946789630613221E-2</v>
      </c>
      <c r="O541">
        <f>IF(Sample[[#This Row],[Ei]]=0,10,LOG(Sample[[#This Row],[Ei]]))</f>
        <v>-0.84509804001425681</v>
      </c>
      <c r="P541">
        <f>IF(Sample[[#This Row],[Ii]]=0,10,LOG(Sample[[#This Row],[Ii]]))</f>
        <v>0.77815125038364363</v>
      </c>
      <c r="Q541">
        <f>Kx-Sample[[#This Row],[Xp]]</f>
        <v>-6.6946789630613221E-2</v>
      </c>
      <c r="R541">
        <f>Ky-Sample[[#This Row],[Yp]]</f>
        <v>-0.15490195998574319</v>
      </c>
      <c r="S541">
        <f>Kz-Sample[[#This Row],[Zp]]</f>
        <v>0.22184874961635637</v>
      </c>
      <c r="T541">
        <f>Sample[[#This Row],[Kpy]]*KSc-Sample[[#This Row],[KPz]]*KSb</f>
        <v>-6.6946789630613179E-2</v>
      </c>
      <c r="U541">
        <f>-1*(Sample[[#This Row],[KPx]]*KSc-Sample[[#This Row],[KPz]]*KSa)</f>
        <v>-6.6946789630613221E-2</v>
      </c>
      <c r="V541">
        <f>(Sample[[#This Row],[KPx]]*$R$2-Sample[[#This Row],[Kpy]]*KSa)</f>
        <v>-6.6946789630613221E-2</v>
      </c>
      <c r="W541">
        <f>Sample[[#This Row],[Kpy]]*KTc-Sample[[#This Row],[KPz]]*KTb</f>
        <v>0.37675070960209955</v>
      </c>
      <c r="X541">
        <f>-1*(Sample[[#This Row],[KPx]]*KTc-Sample[[#This Row],[KPz]]*KTa)</f>
        <v>0.3767507096020995</v>
      </c>
      <c r="Y541">
        <f>(Sample[[#This Row],[KPx]]*KTb-Sample[[#This Row],[Kpy]]*KTa)</f>
        <v>0.37675070960209961</v>
      </c>
      <c r="Z541">
        <f>-Sample[[#This Row],[Xp]]*a+Sample[[#This Row],[Yp]]*b+Sample[[#This Row],[Zp]]*c_</f>
        <v>-0.13389357926122636</v>
      </c>
      <c r="AA541" s="8">
        <f>-IF(Sample[[#This Row],[Column2]]&gt;0,1,-1)*SQRT(Sample[[#This Row],[KPx''i]]^2+Sample[[#This Row],[KPx''j]]^2+Sample[[#This Row],[KPx''k]]^2)/Ksmag/Scale</f>
        <v>8.1992737256225134E-2</v>
      </c>
      <c r="AB541" s="1">
        <f>SQRT(Sample[[#This Row],[Kpy''i]]^2+Sample[[#This Row],[KPy''j]]^2+Sample[[#This Row],[KPy''k]]^2)/KTmag/Scale</f>
        <v>0.26640298157648834</v>
      </c>
    </row>
    <row r="542" spans="1:28" hidden="1" x14ac:dyDescent="0.25">
      <c r="A542" s="5">
        <v>537</v>
      </c>
      <c r="B542" s="13" t="s">
        <v>43</v>
      </c>
      <c r="C542" s="5"/>
      <c r="D542" s="5"/>
      <c r="E542">
        <v>10</v>
      </c>
      <c r="F542">
        <v>10</v>
      </c>
      <c r="G542">
        <v>4</v>
      </c>
      <c r="H542" s="11">
        <f>Sample[[#This Row],[C]]/Sample[[#This Row],[D]]</f>
        <v>1</v>
      </c>
      <c r="I542" s="11">
        <f>Sample[[#This Row],[A]]/Sample[[#This Row],[C]]</f>
        <v>0.4</v>
      </c>
      <c r="J542" s="11">
        <f>Sample[[#This Row],[D]]/Sample[[#This Row],[A]]</f>
        <v>2.5</v>
      </c>
      <c r="K542" s="11">
        <f>Sample[[#This Row],[A]]/Sample[[#This Row],[D]]</f>
        <v>0.4</v>
      </c>
      <c r="L542" s="11">
        <f>Sample[[#This Row],[D]]/Sample[[#This Row],[C]]</f>
        <v>1</v>
      </c>
      <c r="M542" s="11">
        <f>Sample[[#This Row],[C]]/Sample[[#This Row],[A]]</f>
        <v>2.5</v>
      </c>
      <c r="N542">
        <f>IF(Sample[[#This Row],[Ap]]=0,10,LOG(Sample[[#This Row],[Ap]]))</f>
        <v>0</v>
      </c>
      <c r="O542">
        <f>IF(Sample[[#This Row],[Ei]]=0,10,LOG(Sample[[#This Row],[Ei]]))</f>
        <v>-0.3979400086720376</v>
      </c>
      <c r="P542">
        <f>IF(Sample[[#This Row],[Ii]]=0,10,LOG(Sample[[#This Row],[Ii]]))</f>
        <v>0.3979400086720376</v>
      </c>
      <c r="Q542">
        <f>Kx-Sample[[#This Row],[Xp]]</f>
        <v>0</v>
      </c>
      <c r="R542">
        <f>Ky-Sample[[#This Row],[Yp]]</f>
        <v>-0.6020599913279624</v>
      </c>
      <c r="S542">
        <f>Kz-Sample[[#This Row],[Zp]]</f>
        <v>0.6020599913279624</v>
      </c>
      <c r="T542">
        <f>Sample[[#This Row],[Kpy]]*KSc-Sample[[#This Row],[KPz]]*KSb</f>
        <v>0</v>
      </c>
      <c r="U542">
        <f>-1*(Sample[[#This Row],[KPx]]*KSc-Sample[[#This Row],[KPz]]*KSa)</f>
        <v>0</v>
      </c>
      <c r="V542">
        <f>(Sample[[#This Row],[KPx]]*$R$2-Sample[[#This Row],[Kpy]]*KSa)</f>
        <v>0</v>
      </c>
      <c r="W542">
        <f>Sample[[#This Row],[Kpy]]*KTc-Sample[[#This Row],[KPz]]*KTb</f>
        <v>1.2041199826559248</v>
      </c>
      <c r="X542">
        <f>-1*(Sample[[#This Row],[KPx]]*KTc-Sample[[#This Row],[KPz]]*KTa)</f>
        <v>1.2041199826559248</v>
      </c>
      <c r="Y542">
        <f>(Sample[[#This Row],[KPx]]*KTb-Sample[[#This Row],[Kpy]]*KTa)</f>
        <v>1.2041199826559248</v>
      </c>
      <c r="Z542">
        <f>-Sample[[#This Row],[Xp]]*a+Sample[[#This Row],[Yp]]*b+Sample[[#This Row],[Zp]]*c_</f>
        <v>0</v>
      </c>
      <c r="AA542" s="8">
        <f>-IF(Sample[[#This Row],[Column2]]&gt;0,1,-1)*SQRT(Sample[[#This Row],[KPx''i]]^2+Sample[[#This Row],[KPx''j]]^2+Sample[[#This Row],[KPx''k]]^2)/Ksmag/Scale</f>
        <v>0</v>
      </c>
      <c r="AB542" s="1">
        <f>SQRT(Sample[[#This Row],[Kpy''i]]^2+Sample[[#This Row],[KPy''j]]^2+Sample[[#This Row],[KPy''k]]^2)/KTmag/Scale</f>
        <v>0.85144140509823252</v>
      </c>
    </row>
    <row r="543" spans="1:28" hidden="1" x14ac:dyDescent="0.25">
      <c r="A543" s="5">
        <v>538</v>
      </c>
      <c r="B543" s="13" t="s">
        <v>43</v>
      </c>
      <c r="C543" s="5"/>
      <c r="D543" s="5"/>
      <c r="E543">
        <v>10</v>
      </c>
      <c r="F543">
        <v>3</v>
      </c>
      <c r="G543">
        <v>4</v>
      </c>
      <c r="H543" s="11">
        <f>Sample[[#This Row],[C]]/Sample[[#This Row],[D]]</f>
        <v>0.3</v>
      </c>
      <c r="I543" s="11">
        <f>Sample[[#This Row],[A]]/Sample[[#This Row],[C]]</f>
        <v>1.3333333333333333</v>
      </c>
      <c r="J543" s="11">
        <f>Sample[[#This Row],[D]]/Sample[[#This Row],[A]]</f>
        <v>2.5</v>
      </c>
      <c r="K543" s="11">
        <f>Sample[[#This Row],[A]]/Sample[[#This Row],[D]]</f>
        <v>0.4</v>
      </c>
      <c r="L543" s="11">
        <f>Sample[[#This Row],[D]]/Sample[[#This Row],[C]]</f>
        <v>3.3333333333333335</v>
      </c>
      <c r="M543" s="11">
        <f>Sample[[#This Row],[C]]/Sample[[#This Row],[A]]</f>
        <v>0.75</v>
      </c>
      <c r="N543">
        <f>IF(Sample[[#This Row],[Ap]]=0,10,LOG(Sample[[#This Row],[Ap]]))</f>
        <v>-0.52287874528033762</v>
      </c>
      <c r="O543">
        <f>IF(Sample[[#This Row],[Ei]]=0,10,LOG(Sample[[#This Row],[Ei]]))</f>
        <v>0.12493873660829993</v>
      </c>
      <c r="P543">
        <f>IF(Sample[[#This Row],[Ii]]=0,10,LOG(Sample[[#This Row],[Ii]]))</f>
        <v>0.3979400086720376</v>
      </c>
      <c r="Q543">
        <f>Kx-Sample[[#This Row],[Xp]]</f>
        <v>0.52287874528033762</v>
      </c>
      <c r="R543">
        <f>Ky-Sample[[#This Row],[Yp]]</f>
        <v>-1.1249387366082999</v>
      </c>
      <c r="S543">
        <f>Kz-Sample[[#This Row],[Zp]]</f>
        <v>0.6020599913279624</v>
      </c>
      <c r="T543">
        <f>Sample[[#This Row],[Kpy]]*KSc-Sample[[#This Row],[KPz]]*KSb</f>
        <v>0.52287874528033751</v>
      </c>
      <c r="U543">
        <f>-1*(Sample[[#This Row],[KPx]]*KSc-Sample[[#This Row],[KPz]]*KSa)</f>
        <v>0.52287874528033762</v>
      </c>
      <c r="V543">
        <f>(Sample[[#This Row],[KPx]]*$R$2-Sample[[#This Row],[Kpy]]*KSa)</f>
        <v>0.52287874528033762</v>
      </c>
      <c r="W543">
        <f>Sample[[#This Row],[Kpy]]*KTc-Sample[[#This Row],[KPz]]*KTb</f>
        <v>1.7269987279362624</v>
      </c>
      <c r="X543">
        <f>-1*(Sample[[#This Row],[KPx]]*KTc-Sample[[#This Row],[KPz]]*KTa)</f>
        <v>1.7269987279362624</v>
      </c>
      <c r="Y543">
        <f>(Sample[[#This Row],[KPx]]*KTb-Sample[[#This Row],[Kpy]]*KTa)</f>
        <v>1.7269987279362622</v>
      </c>
      <c r="Z543">
        <f>-Sample[[#This Row],[Xp]]*a+Sample[[#This Row],[Yp]]*b+Sample[[#This Row],[Zp]]*c_</f>
        <v>1.045757490560675</v>
      </c>
      <c r="AA543" s="8">
        <f>-IF(Sample[[#This Row],[Column2]]&gt;0,1,-1)*SQRT(Sample[[#This Row],[KPx''i]]^2+Sample[[#This Row],[KPx''j]]^2+Sample[[#This Row],[KPx''k]]^2)/Ksmag/Scale</f>
        <v>-0.64039306164176246</v>
      </c>
      <c r="AB543" s="1">
        <f>SQRT(Sample[[#This Row],[Kpy''i]]^2+Sample[[#This Row],[KPy''j]]^2+Sample[[#This Row],[KPy''k]]^2)/KTmag/Scale</f>
        <v>1.2211725116242726</v>
      </c>
    </row>
    <row r="544" spans="1:28" hidden="1" x14ac:dyDescent="0.25">
      <c r="A544" s="5">
        <v>539</v>
      </c>
      <c r="B544" s="13" t="s">
        <v>43</v>
      </c>
      <c r="C544" s="5"/>
      <c r="D544" s="5"/>
      <c r="E544">
        <v>10</v>
      </c>
      <c r="F544">
        <v>4</v>
      </c>
      <c r="G544">
        <v>2</v>
      </c>
      <c r="H544" s="11">
        <f>Sample[[#This Row],[C]]/Sample[[#This Row],[D]]</f>
        <v>0.4</v>
      </c>
      <c r="I544" s="11">
        <f>Sample[[#This Row],[A]]/Sample[[#This Row],[C]]</f>
        <v>0.5</v>
      </c>
      <c r="J544" s="11">
        <f>Sample[[#This Row],[D]]/Sample[[#This Row],[A]]</f>
        <v>5</v>
      </c>
      <c r="K544" s="11">
        <f>Sample[[#This Row],[A]]/Sample[[#This Row],[D]]</f>
        <v>0.2</v>
      </c>
      <c r="L544" s="11">
        <f>Sample[[#This Row],[D]]/Sample[[#This Row],[C]]</f>
        <v>2.5</v>
      </c>
      <c r="M544" s="11">
        <f>Sample[[#This Row],[C]]/Sample[[#This Row],[A]]</f>
        <v>2</v>
      </c>
      <c r="N544">
        <f>IF(Sample[[#This Row],[Ap]]=0,10,LOG(Sample[[#This Row],[Ap]]))</f>
        <v>-0.3979400086720376</v>
      </c>
      <c r="O544">
        <f>IF(Sample[[#This Row],[Ei]]=0,10,LOG(Sample[[#This Row],[Ei]]))</f>
        <v>-0.3010299956639812</v>
      </c>
      <c r="P544">
        <f>IF(Sample[[#This Row],[Ii]]=0,10,LOG(Sample[[#This Row],[Ii]]))</f>
        <v>0.69897000433601886</v>
      </c>
      <c r="Q544">
        <f>Kx-Sample[[#This Row],[Xp]]</f>
        <v>0.3979400086720376</v>
      </c>
      <c r="R544">
        <f>Ky-Sample[[#This Row],[Yp]]</f>
        <v>-0.69897000433601875</v>
      </c>
      <c r="S544">
        <f>Kz-Sample[[#This Row],[Zp]]</f>
        <v>0.30102999566398114</v>
      </c>
      <c r="T544">
        <f>Sample[[#This Row],[Kpy]]*KSc-Sample[[#This Row],[KPz]]*KSb</f>
        <v>0.3979400086720376</v>
      </c>
      <c r="U544">
        <f>-1*(Sample[[#This Row],[KPx]]*KSc-Sample[[#This Row],[KPz]]*KSa)</f>
        <v>0.3979400086720376</v>
      </c>
      <c r="V544">
        <f>(Sample[[#This Row],[KPx]]*$R$2-Sample[[#This Row],[Kpy]]*KSa)</f>
        <v>0.3979400086720376</v>
      </c>
      <c r="W544">
        <f>Sample[[#This Row],[Kpy]]*KTc-Sample[[#This Row],[KPz]]*KTb</f>
        <v>0.99999999999999989</v>
      </c>
      <c r="X544">
        <f>-1*(Sample[[#This Row],[KPx]]*KTc-Sample[[#This Row],[KPz]]*KTa)</f>
        <v>0.99999999999999989</v>
      </c>
      <c r="Y544">
        <f>(Sample[[#This Row],[KPx]]*KTb-Sample[[#This Row],[Kpy]]*KTa)</f>
        <v>0.99999999999999989</v>
      </c>
      <c r="Z544">
        <f>-Sample[[#This Row],[Xp]]*a+Sample[[#This Row],[Yp]]*b+Sample[[#This Row],[Zp]]*c_</f>
        <v>0.79588001734407532</v>
      </c>
      <c r="AA544" s="8">
        <f>-IF(Sample[[#This Row],[Column2]]&gt;0,1,-1)*SQRT(Sample[[#This Row],[KPx''i]]^2+Sample[[#This Row],[KPx''j]]^2+Sample[[#This Row],[KPx''k]]^2)/Ksmag/Scale</f>
        <v>-0.48737498474260249</v>
      </c>
      <c r="AB544" s="1">
        <f>SQRT(Sample[[#This Row],[Kpy''i]]^2+Sample[[#This Row],[KPy''j]]^2+Sample[[#This Row],[KPy''k]]^2)/KTmag/Scale</f>
        <v>0.70710678118654746</v>
      </c>
    </row>
    <row r="545" spans="1:28" hidden="1" x14ac:dyDescent="0.25">
      <c r="A545" s="5">
        <v>540</v>
      </c>
      <c r="B545" s="13" t="s">
        <v>43</v>
      </c>
      <c r="C545" s="5"/>
      <c r="D545" s="5"/>
      <c r="E545">
        <v>2</v>
      </c>
      <c r="F545">
        <v>9</v>
      </c>
      <c r="G545">
        <v>7</v>
      </c>
      <c r="H545" s="11">
        <f>Sample[[#This Row],[C]]/Sample[[#This Row],[D]]</f>
        <v>4.5</v>
      </c>
      <c r="I545" s="11">
        <f>Sample[[#This Row],[A]]/Sample[[#This Row],[C]]</f>
        <v>0.77777777777777779</v>
      </c>
      <c r="J545" s="11">
        <f>Sample[[#This Row],[D]]/Sample[[#This Row],[A]]</f>
        <v>0.2857142857142857</v>
      </c>
      <c r="K545" s="11">
        <f>Sample[[#This Row],[A]]/Sample[[#This Row],[D]]</f>
        <v>3.5</v>
      </c>
      <c r="L545" s="11">
        <f>Sample[[#This Row],[D]]/Sample[[#This Row],[C]]</f>
        <v>0.22222222222222221</v>
      </c>
      <c r="M545" s="11">
        <f>Sample[[#This Row],[C]]/Sample[[#This Row],[A]]</f>
        <v>1.2857142857142858</v>
      </c>
      <c r="N545">
        <f>IF(Sample[[#This Row],[Ap]]=0,10,LOG(Sample[[#This Row],[Ap]]))</f>
        <v>0.65321251377534373</v>
      </c>
      <c r="O545">
        <f>IF(Sample[[#This Row],[Ei]]=0,10,LOG(Sample[[#This Row],[Ei]]))</f>
        <v>-0.10914446942506803</v>
      </c>
      <c r="P545">
        <f>IF(Sample[[#This Row],[Ii]]=0,10,LOG(Sample[[#This Row],[Ii]]))</f>
        <v>-0.54406804435027567</v>
      </c>
      <c r="Q545">
        <f>Kx-Sample[[#This Row],[Xp]]</f>
        <v>-0.65321251377534373</v>
      </c>
      <c r="R545">
        <f>Ky-Sample[[#This Row],[Yp]]</f>
        <v>-0.89085553057493194</v>
      </c>
      <c r="S545">
        <f>Kz-Sample[[#This Row],[Zp]]</f>
        <v>1.5440680443502757</v>
      </c>
      <c r="T545">
        <f>Sample[[#This Row],[Kpy]]*KSc-Sample[[#This Row],[KPz]]*KSb</f>
        <v>-0.65321251377534373</v>
      </c>
      <c r="U545">
        <f>-1*(Sample[[#This Row],[KPx]]*KSc-Sample[[#This Row],[KPz]]*KSa)</f>
        <v>-0.65321251377534373</v>
      </c>
      <c r="V545">
        <f>(Sample[[#This Row],[KPx]]*$R$2-Sample[[#This Row],[Kpy]]*KSa)</f>
        <v>-0.65321251377534373</v>
      </c>
      <c r="W545">
        <f>Sample[[#This Row],[Kpy]]*KTc-Sample[[#This Row],[KPz]]*KTb</f>
        <v>2.4349235749252074</v>
      </c>
      <c r="X545">
        <f>-1*(Sample[[#This Row],[KPx]]*KTc-Sample[[#This Row],[KPz]]*KTa)</f>
        <v>2.4349235749252074</v>
      </c>
      <c r="Y545">
        <f>(Sample[[#This Row],[KPx]]*KTb-Sample[[#This Row],[Kpy]]*KTa)</f>
        <v>2.4349235749252074</v>
      </c>
      <c r="Z545">
        <f>-Sample[[#This Row],[Xp]]*a+Sample[[#This Row],[Yp]]*b+Sample[[#This Row],[Zp]]*c_</f>
        <v>-1.3064250275506875</v>
      </c>
      <c r="AA545" s="8">
        <f>-IF(Sample[[#This Row],[Column2]]&gt;0,1,-1)*SQRT(Sample[[#This Row],[KPx''i]]^2+Sample[[#This Row],[KPx''j]]^2+Sample[[#This Row],[KPx''k]]^2)/Ksmag/Scale</f>
        <v>0.80001867617515987</v>
      </c>
      <c r="AB545" s="1">
        <f>SQRT(Sample[[#This Row],[Kpy''i]]^2+Sample[[#This Row],[KPy''j]]^2+Sample[[#This Row],[KPy''k]]^2)/KTmag/Scale</f>
        <v>1.721750971500605</v>
      </c>
    </row>
    <row r="546" spans="1:28" hidden="1" x14ac:dyDescent="0.25">
      <c r="A546" s="5">
        <v>541</v>
      </c>
      <c r="B546" s="13" t="s">
        <v>43</v>
      </c>
      <c r="C546" s="5"/>
      <c r="D546" s="5"/>
      <c r="E546">
        <v>4</v>
      </c>
      <c r="F546">
        <v>8</v>
      </c>
      <c r="G546">
        <v>8</v>
      </c>
      <c r="H546" s="11">
        <f>Sample[[#This Row],[C]]/Sample[[#This Row],[D]]</f>
        <v>2</v>
      </c>
      <c r="I546" s="11">
        <f>Sample[[#This Row],[A]]/Sample[[#This Row],[C]]</f>
        <v>1</v>
      </c>
      <c r="J546" s="11">
        <f>Sample[[#This Row],[D]]/Sample[[#This Row],[A]]</f>
        <v>0.5</v>
      </c>
      <c r="K546" s="11">
        <f>Sample[[#This Row],[A]]/Sample[[#This Row],[D]]</f>
        <v>2</v>
      </c>
      <c r="L546" s="11">
        <f>Sample[[#This Row],[D]]/Sample[[#This Row],[C]]</f>
        <v>0.5</v>
      </c>
      <c r="M546" s="11">
        <f>Sample[[#This Row],[C]]/Sample[[#This Row],[A]]</f>
        <v>1</v>
      </c>
      <c r="N546">
        <f>IF(Sample[[#This Row],[Ap]]=0,10,LOG(Sample[[#This Row],[Ap]]))</f>
        <v>0.3010299956639812</v>
      </c>
      <c r="O546">
        <f>IF(Sample[[#This Row],[Ei]]=0,10,LOG(Sample[[#This Row],[Ei]]))</f>
        <v>0</v>
      </c>
      <c r="P546">
        <f>IF(Sample[[#This Row],[Ii]]=0,10,LOG(Sample[[#This Row],[Ii]]))</f>
        <v>-0.3010299956639812</v>
      </c>
      <c r="Q546">
        <f>Kx-Sample[[#This Row],[Xp]]</f>
        <v>-0.3010299956639812</v>
      </c>
      <c r="R546">
        <f>Ky-Sample[[#This Row],[Yp]]</f>
        <v>-1</v>
      </c>
      <c r="S546">
        <f>Kz-Sample[[#This Row],[Zp]]</f>
        <v>1.3010299956639813</v>
      </c>
      <c r="T546">
        <f>Sample[[#This Row],[Kpy]]*KSc-Sample[[#This Row],[KPz]]*KSb</f>
        <v>-0.30102999566398125</v>
      </c>
      <c r="U546">
        <f>-1*(Sample[[#This Row],[KPx]]*KSc-Sample[[#This Row],[KPz]]*KSa)</f>
        <v>-0.3010299956639812</v>
      </c>
      <c r="V546">
        <f>(Sample[[#This Row],[KPx]]*$R$2-Sample[[#This Row],[Kpy]]*KSa)</f>
        <v>-0.3010299956639812</v>
      </c>
      <c r="W546">
        <f>Sample[[#This Row],[Kpy]]*KTc-Sample[[#This Row],[KPz]]*KTb</f>
        <v>2.3010299956639813</v>
      </c>
      <c r="X546">
        <f>-1*(Sample[[#This Row],[KPx]]*KTc-Sample[[#This Row],[KPz]]*KTa)</f>
        <v>2.3010299956639813</v>
      </c>
      <c r="Y546">
        <f>(Sample[[#This Row],[KPx]]*KTb-Sample[[#This Row],[Kpy]]*KTa)</f>
        <v>2.3010299956639813</v>
      </c>
      <c r="Z546">
        <f>-Sample[[#This Row],[Xp]]*a+Sample[[#This Row],[Yp]]*b+Sample[[#This Row],[Zp]]*c_</f>
        <v>-0.6020599913279624</v>
      </c>
      <c r="AA546" s="8">
        <f>-IF(Sample[[#This Row],[Column2]]&gt;0,1,-1)*SQRT(Sample[[#This Row],[KPx''i]]^2+Sample[[#This Row],[KPx''j]]^2+Sample[[#This Row],[KPx''k]]^2)/Ksmag/Scale</f>
        <v>0.36868494332449331</v>
      </c>
      <c r="AB546" s="1">
        <f>SQRT(Sample[[#This Row],[Kpy''i]]^2+Sample[[#This Row],[KPy''j]]^2+Sample[[#This Row],[KPy''k]]^2)/KTmag/Scale</f>
        <v>1.6270739136476533</v>
      </c>
    </row>
    <row r="547" spans="1:28" hidden="1" x14ac:dyDescent="0.25">
      <c r="A547" s="5">
        <v>542</v>
      </c>
      <c r="B547" s="13" t="s">
        <v>43</v>
      </c>
      <c r="C547" s="5"/>
      <c r="D547" s="5"/>
      <c r="E547">
        <v>7</v>
      </c>
      <c r="F547">
        <v>6</v>
      </c>
      <c r="G547">
        <v>6</v>
      </c>
      <c r="H547" s="11">
        <f>Sample[[#This Row],[C]]/Sample[[#This Row],[D]]</f>
        <v>0.8571428571428571</v>
      </c>
      <c r="I547" s="11">
        <f>Sample[[#This Row],[A]]/Sample[[#This Row],[C]]</f>
        <v>1</v>
      </c>
      <c r="J547" s="11">
        <f>Sample[[#This Row],[D]]/Sample[[#This Row],[A]]</f>
        <v>1.1666666666666667</v>
      </c>
      <c r="K547" s="11">
        <f>Sample[[#This Row],[A]]/Sample[[#This Row],[D]]</f>
        <v>0.8571428571428571</v>
      </c>
      <c r="L547" s="11">
        <f>Sample[[#This Row],[D]]/Sample[[#This Row],[C]]</f>
        <v>1.1666666666666667</v>
      </c>
      <c r="M547" s="11">
        <f>Sample[[#This Row],[C]]/Sample[[#This Row],[A]]</f>
        <v>1</v>
      </c>
      <c r="N547">
        <f>IF(Sample[[#This Row],[Ap]]=0,10,LOG(Sample[[#This Row],[Ap]]))</f>
        <v>-6.6946789630613221E-2</v>
      </c>
      <c r="O547">
        <f>IF(Sample[[#This Row],[Ei]]=0,10,LOG(Sample[[#This Row],[Ei]]))</f>
        <v>0</v>
      </c>
      <c r="P547">
        <f>IF(Sample[[#This Row],[Ii]]=0,10,LOG(Sample[[#This Row],[Ii]]))</f>
        <v>6.6946789630613221E-2</v>
      </c>
      <c r="Q547">
        <f>Kx-Sample[[#This Row],[Xp]]</f>
        <v>6.6946789630613221E-2</v>
      </c>
      <c r="R547">
        <f>Ky-Sample[[#This Row],[Yp]]</f>
        <v>-1</v>
      </c>
      <c r="S547">
        <f>Kz-Sample[[#This Row],[Zp]]</f>
        <v>0.93305321036938682</v>
      </c>
      <c r="T547">
        <f>Sample[[#This Row],[Kpy]]*KSc-Sample[[#This Row],[KPz]]*KSb</f>
        <v>6.6946789630613179E-2</v>
      </c>
      <c r="U547">
        <f>-1*(Sample[[#This Row],[KPx]]*KSc-Sample[[#This Row],[KPz]]*KSa)</f>
        <v>6.6946789630613221E-2</v>
      </c>
      <c r="V547">
        <f>(Sample[[#This Row],[KPx]]*$R$2-Sample[[#This Row],[Kpy]]*KSa)</f>
        <v>6.6946789630613221E-2</v>
      </c>
      <c r="W547">
        <f>Sample[[#This Row],[Kpy]]*KTc-Sample[[#This Row],[KPz]]*KTb</f>
        <v>1.9330532103693869</v>
      </c>
      <c r="X547">
        <f>-1*(Sample[[#This Row],[KPx]]*KTc-Sample[[#This Row],[KPz]]*KTa)</f>
        <v>1.9330532103693869</v>
      </c>
      <c r="Y547">
        <f>(Sample[[#This Row],[KPx]]*KTb-Sample[[#This Row],[Kpy]]*KTa)</f>
        <v>1.9330532103693867</v>
      </c>
      <c r="Z547">
        <f>-Sample[[#This Row],[Xp]]*a+Sample[[#This Row],[Yp]]*b+Sample[[#This Row],[Zp]]*c_</f>
        <v>0.13389357926122644</v>
      </c>
      <c r="AA547" s="8">
        <f>-IF(Sample[[#This Row],[Column2]]&gt;0,1,-1)*SQRT(Sample[[#This Row],[KPx''i]]^2+Sample[[#This Row],[KPx''j]]^2+Sample[[#This Row],[KPx''k]]^2)/Ksmag/Scale</f>
        <v>-8.1992737256225134E-2</v>
      </c>
      <c r="AB547" s="1">
        <f>SQRT(Sample[[#This Row],[Kpy''i]]^2+Sample[[#This Row],[KPy''j]]^2+Sample[[#This Row],[KPy''k]]^2)/KTmag/Scale</f>
        <v>1.3668750334466193</v>
      </c>
    </row>
    <row r="548" spans="1:28" hidden="1" x14ac:dyDescent="0.25">
      <c r="A548" s="5">
        <v>543</v>
      </c>
      <c r="B548" s="13" t="s">
        <v>43</v>
      </c>
      <c r="C548" s="5"/>
      <c r="D548" s="5"/>
      <c r="E548">
        <v>5</v>
      </c>
      <c r="F548">
        <v>2</v>
      </c>
      <c r="G548">
        <v>6</v>
      </c>
      <c r="H548" s="11">
        <f>Sample[[#This Row],[C]]/Sample[[#This Row],[D]]</f>
        <v>0.4</v>
      </c>
      <c r="I548" s="11">
        <f>Sample[[#This Row],[A]]/Sample[[#This Row],[C]]</f>
        <v>3</v>
      </c>
      <c r="J548" s="11">
        <f>Sample[[#This Row],[D]]/Sample[[#This Row],[A]]</f>
        <v>0.83333333333333337</v>
      </c>
      <c r="K548" s="11">
        <f>Sample[[#This Row],[A]]/Sample[[#This Row],[D]]</f>
        <v>1.2</v>
      </c>
      <c r="L548" s="11">
        <f>Sample[[#This Row],[D]]/Sample[[#This Row],[C]]</f>
        <v>2.5</v>
      </c>
      <c r="M548" s="11">
        <f>Sample[[#This Row],[C]]/Sample[[#This Row],[A]]</f>
        <v>0.33333333333333331</v>
      </c>
      <c r="N548">
        <f>IF(Sample[[#This Row],[Ap]]=0,10,LOG(Sample[[#This Row],[Ap]]))</f>
        <v>-0.3979400086720376</v>
      </c>
      <c r="O548">
        <f>IF(Sample[[#This Row],[Ei]]=0,10,LOG(Sample[[#This Row],[Ei]]))</f>
        <v>0.47712125471966244</v>
      </c>
      <c r="P548">
        <f>IF(Sample[[#This Row],[Ii]]=0,10,LOG(Sample[[#This Row],[Ii]]))</f>
        <v>-7.9181246047624804E-2</v>
      </c>
      <c r="Q548">
        <f>Kx-Sample[[#This Row],[Xp]]</f>
        <v>0.3979400086720376</v>
      </c>
      <c r="R548">
        <f>Ky-Sample[[#This Row],[Yp]]</f>
        <v>-1.4771212547196624</v>
      </c>
      <c r="S548">
        <f>Kz-Sample[[#This Row],[Zp]]</f>
        <v>1.0791812460476249</v>
      </c>
      <c r="T548">
        <f>Sample[[#This Row],[Kpy]]*KSc-Sample[[#This Row],[KPz]]*KSb</f>
        <v>0.39794000867203749</v>
      </c>
      <c r="U548">
        <f>-1*(Sample[[#This Row],[KPx]]*KSc-Sample[[#This Row],[KPz]]*KSa)</f>
        <v>0.3979400086720376</v>
      </c>
      <c r="V548">
        <f>(Sample[[#This Row],[KPx]]*$R$2-Sample[[#This Row],[Kpy]]*KSa)</f>
        <v>0.3979400086720376</v>
      </c>
      <c r="W548">
        <f>Sample[[#This Row],[Kpy]]*KTc-Sample[[#This Row],[KPz]]*KTb</f>
        <v>2.5563025007672873</v>
      </c>
      <c r="X548">
        <f>-1*(Sample[[#This Row],[KPx]]*KTc-Sample[[#This Row],[KPz]]*KTa)</f>
        <v>2.5563025007672873</v>
      </c>
      <c r="Y548">
        <f>(Sample[[#This Row],[KPx]]*KTb-Sample[[#This Row],[Kpy]]*KTa)</f>
        <v>2.5563025007672873</v>
      </c>
      <c r="Z548">
        <f>-Sample[[#This Row],[Xp]]*a+Sample[[#This Row],[Yp]]*b+Sample[[#This Row],[Zp]]*c_</f>
        <v>0.79588001734407521</v>
      </c>
      <c r="AA548" s="8">
        <f>-IF(Sample[[#This Row],[Column2]]&gt;0,1,-1)*SQRT(Sample[[#This Row],[KPx''i]]^2+Sample[[#This Row],[KPx''j]]^2+Sample[[#This Row],[KPx''k]]^2)/Ksmag/Scale</f>
        <v>-0.48737498474260249</v>
      </c>
      <c r="AB548" s="1">
        <f>SQRT(Sample[[#This Row],[Kpy''i]]^2+Sample[[#This Row],[KPy''j]]^2+Sample[[#This Row],[KPy''k]]^2)/KTmag/Scale</f>
        <v>1.8075788330566787</v>
      </c>
    </row>
    <row r="549" spans="1:28" hidden="1" x14ac:dyDescent="0.25">
      <c r="A549" s="5">
        <v>544</v>
      </c>
      <c r="B549" s="13" t="s">
        <v>43</v>
      </c>
      <c r="C549" s="5"/>
      <c r="D549" s="5"/>
      <c r="E549">
        <v>1</v>
      </c>
      <c r="F549">
        <v>9</v>
      </c>
      <c r="G549">
        <v>6</v>
      </c>
      <c r="H549" s="11">
        <f>Sample[[#This Row],[C]]/Sample[[#This Row],[D]]</f>
        <v>9</v>
      </c>
      <c r="I549" s="11">
        <f>Sample[[#This Row],[A]]/Sample[[#This Row],[C]]</f>
        <v>0.66666666666666663</v>
      </c>
      <c r="J549" s="11">
        <f>Sample[[#This Row],[D]]/Sample[[#This Row],[A]]</f>
        <v>0.16666666666666666</v>
      </c>
      <c r="K549" s="11">
        <f>Sample[[#This Row],[A]]/Sample[[#This Row],[D]]</f>
        <v>6</v>
      </c>
      <c r="L549" s="11">
        <f>Sample[[#This Row],[D]]/Sample[[#This Row],[C]]</f>
        <v>0.1111111111111111</v>
      </c>
      <c r="M549" s="11">
        <f>Sample[[#This Row],[C]]/Sample[[#This Row],[A]]</f>
        <v>1.5</v>
      </c>
      <c r="N549">
        <f>IF(Sample[[#This Row],[Ap]]=0,10,LOG(Sample[[#This Row],[Ap]]))</f>
        <v>0.95424250943932487</v>
      </c>
      <c r="O549">
        <f>IF(Sample[[#This Row],[Ei]]=0,10,LOG(Sample[[#This Row],[Ei]]))</f>
        <v>-0.17609125905568127</v>
      </c>
      <c r="P549">
        <f>IF(Sample[[#This Row],[Ii]]=0,10,LOG(Sample[[#This Row],[Ii]]))</f>
        <v>-0.77815125038364363</v>
      </c>
      <c r="Q549">
        <f>Kx-Sample[[#This Row],[Xp]]</f>
        <v>-0.95424250943932487</v>
      </c>
      <c r="R549">
        <f>Ky-Sample[[#This Row],[Yp]]</f>
        <v>-0.82390874094431876</v>
      </c>
      <c r="S549">
        <f>Kz-Sample[[#This Row],[Zp]]</f>
        <v>1.7781512503836436</v>
      </c>
      <c r="T549">
        <f>Sample[[#This Row],[Kpy]]*KSc-Sample[[#This Row],[KPz]]*KSb</f>
        <v>-0.95424250943932487</v>
      </c>
      <c r="U549">
        <f>-1*(Sample[[#This Row],[KPx]]*KSc-Sample[[#This Row],[KPz]]*KSa)</f>
        <v>-0.95424250943932487</v>
      </c>
      <c r="V549">
        <f>(Sample[[#This Row],[KPx]]*$R$2-Sample[[#This Row],[Kpy]]*KSa)</f>
        <v>-0.95424250943932487</v>
      </c>
      <c r="W549">
        <f>Sample[[#This Row],[Kpy]]*KTc-Sample[[#This Row],[KPz]]*KTb</f>
        <v>2.6020599913279625</v>
      </c>
      <c r="X549">
        <f>-1*(Sample[[#This Row],[KPx]]*KTc-Sample[[#This Row],[KPz]]*KTa)</f>
        <v>2.6020599913279625</v>
      </c>
      <c r="Y549">
        <f>(Sample[[#This Row],[KPx]]*KTb-Sample[[#This Row],[Kpy]]*KTa)</f>
        <v>2.6020599913279625</v>
      </c>
      <c r="Z549">
        <f>-Sample[[#This Row],[Xp]]*a+Sample[[#This Row],[Yp]]*b+Sample[[#This Row],[Zp]]*c_</f>
        <v>-1.9084850188786497</v>
      </c>
      <c r="AA549" s="8">
        <f>-IF(Sample[[#This Row],[Column2]]&gt;0,1,-1)*SQRT(Sample[[#This Row],[KPx''i]]^2+Sample[[#This Row],[KPx''j]]^2+Sample[[#This Row],[KPx''k]]^2)/Ksmag/Scale</f>
        <v>1.1687036194996532</v>
      </c>
      <c r="AB549" s="1">
        <f>SQRT(Sample[[#This Row],[Kpy''i]]^2+Sample[[#This Row],[KPy''j]]^2+Sample[[#This Row],[KPy''k]]^2)/KTmag/Scale</f>
        <v>1.8399342649222115</v>
      </c>
    </row>
    <row r="550" spans="1:28" hidden="1" x14ac:dyDescent="0.25">
      <c r="A550" s="5">
        <v>545</v>
      </c>
      <c r="B550" s="13" t="s">
        <v>43</v>
      </c>
      <c r="C550" s="5"/>
      <c r="D550" s="5"/>
      <c r="E550">
        <v>4</v>
      </c>
      <c r="F550">
        <v>5</v>
      </c>
      <c r="G550">
        <v>10</v>
      </c>
      <c r="H550" s="11">
        <f>Sample[[#This Row],[C]]/Sample[[#This Row],[D]]</f>
        <v>1.25</v>
      </c>
      <c r="I550" s="11">
        <f>Sample[[#This Row],[A]]/Sample[[#This Row],[C]]</f>
        <v>2</v>
      </c>
      <c r="J550" s="11">
        <f>Sample[[#This Row],[D]]/Sample[[#This Row],[A]]</f>
        <v>0.4</v>
      </c>
      <c r="K550" s="11">
        <f>Sample[[#This Row],[A]]/Sample[[#This Row],[D]]</f>
        <v>2.5</v>
      </c>
      <c r="L550" s="11">
        <f>Sample[[#This Row],[D]]/Sample[[#This Row],[C]]</f>
        <v>0.8</v>
      </c>
      <c r="M550" s="11">
        <f>Sample[[#This Row],[C]]/Sample[[#This Row],[A]]</f>
        <v>0.5</v>
      </c>
      <c r="N550">
        <f>IF(Sample[[#This Row],[Ap]]=0,10,LOG(Sample[[#This Row],[Ap]]))</f>
        <v>9.691001300805642E-2</v>
      </c>
      <c r="O550">
        <f>IF(Sample[[#This Row],[Ei]]=0,10,LOG(Sample[[#This Row],[Ei]]))</f>
        <v>0.3010299956639812</v>
      </c>
      <c r="P550">
        <f>IF(Sample[[#This Row],[Ii]]=0,10,LOG(Sample[[#This Row],[Ii]]))</f>
        <v>-0.3979400086720376</v>
      </c>
      <c r="Q550">
        <f>Kx-Sample[[#This Row],[Xp]]</f>
        <v>-9.691001300805642E-2</v>
      </c>
      <c r="R550">
        <f>Ky-Sample[[#This Row],[Yp]]</f>
        <v>-1.3010299956639813</v>
      </c>
      <c r="S550">
        <f>Kz-Sample[[#This Row],[Zp]]</f>
        <v>1.3979400086720375</v>
      </c>
      <c r="T550">
        <f>Sample[[#This Row],[Kpy]]*KSc-Sample[[#This Row],[KPz]]*KSb</f>
        <v>-9.6910013008056239E-2</v>
      </c>
      <c r="U550">
        <f>-1*(Sample[[#This Row],[KPx]]*KSc-Sample[[#This Row],[KPz]]*KSa)</f>
        <v>-9.691001300805642E-2</v>
      </c>
      <c r="V550">
        <f>(Sample[[#This Row],[KPx]]*$R$2-Sample[[#This Row],[Kpy]]*KSa)</f>
        <v>-9.691001300805642E-2</v>
      </c>
      <c r="W550">
        <f>Sample[[#This Row],[Kpy]]*KTc-Sample[[#This Row],[KPz]]*KTb</f>
        <v>2.6989700043360187</v>
      </c>
      <c r="X550">
        <f>-1*(Sample[[#This Row],[KPx]]*KTc-Sample[[#This Row],[KPz]]*KTa)</f>
        <v>2.6989700043360187</v>
      </c>
      <c r="Y550">
        <f>(Sample[[#This Row],[KPx]]*KTb-Sample[[#This Row],[Kpy]]*KTa)</f>
        <v>2.6989700043360187</v>
      </c>
      <c r="Z550">
        <f>-Sample[[#This Row],[Xp]]*a+Sample[[#This Row],[Yp]]*b+Sample[[#This Row],[Zp]]*c_</f>
        <v>-0.19382002601611281</v>
      </c>
      <c r="AA550" s="8">
        <f>-IF(Sample[[#This Row],[Column2]]&gt;0,1,-1)*SQRT(Sample[[#This Row],[KPx''i]]^2+Sample[[#This Row],[KPx''j]]^2+Sample[[#This Row],[KPx''k]]^2)/Ksmag/Scale</f>
        <v>0.11869004141810921</v>
      </c>
      <c r="AB550" s="1">
        <f>SQRT(Sample[[#This Row],[Kpy''i]]^2+Sample[[#This Row],[KPy''j]]^2+Sample[[#This Row],[KPy''k]]^2)/KTmag/Scale</f>
        <v>1.9084599922850845</v>
      </c>
    </row>
    <row r="551" spans="1:28" hidden="1" x14ac:dyDescent="0.25">
      <c r="A551" s="5">
        <v>546</v>
      </c>
      <c r="B551" s="13" t="s">
        <v>43</v>
      </c>
      <c r="C551" s="5"/>
      <c r="D551" s="5"/>
      <c r="E551">
        <v>10</v>
      </c>
      <c r="F551">
        <v>2</v>
      </c>
      <c r="G551">
        <v>8</v>
      </c>
      <c r="H551" s="11">
        <f>Sample[[#This Row],[C]]/Sample[[#This Row],[D]]</f>
        <v>0.2</v>
      </c>
      <c r="I551" s="11">
        <f>Sample[[#This Row],[A]]/Sample[[#This Row],[C]]</f>
        <v>4</v>
      </c>
      <c r="J551" s="11">
        <f>Sample[[#This Row],[D]]/Sample[[#This Row],[A]]</f>
        <v>1.25</v>
      </c>
      <c r="K551" s="11">
        <f>Sample[[#This Row],[A]]/Sample[[#This Row],[D]]</f>
        <v>0.8</v>
      </c>
      <c r="L551" s="11">
        <f>Sample[[#This Row],[D]]/Sample[[#This Row],[C]]</f>
        <v>5</v>
      </c>
      <c r="M551" s="11">
        <f>Sample[[#This Row],[C]]/Sample[[#This Row],[A]]</f>
        <v>0.25</v>
      </c>
      <c r="N551">
        <f>IF(Sample[[#This Row],[Ap]]=0,10,LOG(Sample[[#This Row],[Ap]]))</f>
        <v>-0.69897000433601875</v>
      </c>
      <c r="O551">
        <f>IF(Sample[[#This Row],[Ei]]=0,10,LOG(Sample[[#This Row],[Ei]]))</f>
        <v>0.6020599913279624</v>
      </c>
      <c r="P551">
        <f>IF(Sample[[#This Row],[Ii]]=0,10,LOG(Sample[[#This Row],[Ii]]))</f>
        <v>9.691001300805642E-2</v>
      </c>
      <c r="Q551">
        <f>Kx-Sample[[#This Row],[Xp]]</f>
        <v>0.69897000433601875</v>
      </c>
      <c r="R551">
        <f>Ky-Sample[[#This Row],[Yp]]</f>
        <v>-1.6020599913279625</v>
      </c>
      <c r="S551">
        <f>Kz-Sample[[#This Row],[Zp]]</f>
        <v>0.90308998699194354</v>
      </c>
      <c r="T551">
        <f>Sample[[#This Row],[Kpy]]*KSc-Sample[[#This Row],[KPz]]*KSb</f>
        <v>0.69897000433601897</v>
      </c>
      <c r="U551">
        <f>-1*(Sample[[#This Row],[KPx]]*KSc-Sample[[#This Row],[KPz]]*KSa)</f>
        <v>0.69897000433601875</v>
      </c>
      <c r="V551">
        <f>(Sample[[#This Row],[KPx]]*$R$2-Sample[[#This Row],[Kpy]]*KSa)</f>
        <v>0.69897000433601875</v>
      </c>
      <c r="W551">
        <f>Sample[[#This Row],[Kpy]]*KTc-Sample[[#This Row],[KPz]]*KTb</f>
        <v>2.5051499783199063</v>
      </c>
      <c r="X551">
        <f>-1*(Sample[[#This Row],[KPx]]*KTc-Sample[[#This Row],[KPz]]*KTa)</f>
        <v>2.5051499783199058</v>
      </c>
      <c r="Y551">
        <f>(Sample[[#This Row],[KPx]]*KTb-Sample[[#This Row],[Kpy]]*KTa)</f>
        <v>2.5051499783199063</v>
      </c>
      <c r="Z551">
        <f>-Sample[[#This Row],[Xp]]*a+Sample[[#This Row],[Yp]]*b+Sample[[#This Row],[Zp]]*c_</f>
        <v>1.3979400086720377</v>
      </c>
      <c r="AA551" s="8">
        <f>-IF(Sample[[#This Row],[Column2]]&gt;0,1,-1)*SQRT(Sample[[#This Row],[KPx''i]]^2+Sample[[#This Row],[KPx''j]]^2+Sample[[#This Row],[KPx''k]]^2)/Ksmag/Scale</f>
        <v>-0.85605992806709574</v>
      </c>
      <c r="AB551" s="1">
        <f>SQRT(Sample[[#This Row],[Kpy''i]]^2+Sample[[#This Row],[KPy''j]]^2+Sample[[#This Row],[KPy''k]]^2)/KTmag/Scale</f>
        <v>1.7714085375593385</v>
      </c>
    </row>
    <row r="552" spans="1:28" hidden="1" x14ac:dyDescent="0.25">
      <c r="A552" s="5">
        <v>547</v>
      </c>
      <c r="B552" s="13" t="s">
        <v>43</v>
      </c>
      <c r="C552" s="5"/>
      <c r="D552" s="5"/>
      <c r="E552">
        <v>1</v>
      </c>
      <c r="F552">
        <v>9</v>
      </c>
      <c r="G552">
        <v>7</v>
      </c>
      <c r="H552" s="11">
        <f>Sample[[#This Row],[C]]/Sample[[#This Row],[D]]</f>
        <v>9</v>
      </c>
      <c r="I552" s="11">
        <f>Sample[[#This Row],[A]]/Sample[[#This Row],[C]]</f>
        <v>0.77777777777777779</v>
      </c>
      <c r="J552" s="11">
        <f>Sample[[#This Row],[D]]/Sample[[#This Row],[A]]</f>
        <v>0.14285714285714285</v>
      </c>
      <c r="K552" s="11">
        <f>Sample[[#This Row],[A]]/Sample[[#This Row],[D]]</f>
        <v>7</v>
      </c>
      <c r="L552" s="11">
        <f>Sample[[#This Row],[D]]/Sample[[#This Row],[C]]</f>
        <v>0.1111111111111111</v>
      </c>
      <c r="M552" s="11">
        <f>Sample[[#This Row],[C]]/Sample[[#This Row],[A]]</f>
        <v>1.2857142857142858</v>
      </c>
      <c r="N552">
        <f>IF(Sample[[#This Row],[Ap]]=0,10,LOG(Sample[[#This Row],[Ap]]))</f>
        <v>0.95424250943932487</v>
      </c>
      <c r="O552">
        <f>IF(Sample[[#This Row],[Ei]]=0,10,LOG(Sample[[#This Row],[Ei]]))</f>
        <v>-0.10914446942506803</v>
      </c>
      <c r="P552">
        <f>IF(Sample[[#This Row],[Ii]]=0,10,LOG(Sample[[#This Row],[Ii]]))</f>
        <v>-0.84509804001425681</v>
      </c>
      <c r="Q552">
        <f>Kx-Sample[[#This Row],[Xp]]</f>
        <v>-0.95424250943932487</v>
      </c>
      <c r="R552">
        <f>Ky-Sample[[#This Row],[Yp]]</f>
        <v>-0.89085553057493194</v>
      </c>
      <c r="S552">
        <f>Kz-Sample[[#This Row],[Zp]]</f>
        <v>1.8450980400142569</v>
      </c>
      <c r="T552">
        <f>Sample[[#This Row],[Kpy]]*KSc-Sample[[#This Row],[KPz]]*KSb</f>
        <v>-0.95424250943932498</v>
      </c>
      <c r="U552">
        <f>-1*(Sample[[#This Row],[KPx]]*KSc-Sample[[#This Row],[KPz]]*KSa)</f>
        <v>-0.95424250943932487</v>
      </c>
      <c r="V552">
        <f>(Sample[[#This Row],[KPx]]*$R$2-Sample[[#This Row],[Kpy]]*KSa)</f>
        <v>-0.95424250943932487</v>
      </c>
      <c r="W552">
        <f>Sample[[#This Row],[Kpy]]*KTc-Sample[[#This Row],[KPz]]*KTb</f>
        <v>2.7359535705891886</v>
      </c>
      <c r="X552">
        <f>-1*(Sample[[#This Row],[KPx]]*KTc-Sample[[#This Row],[KPz]]*KTa)</f>
        <v>2.7359535705891891</v>
      </c>
      <c r="Y552">
        <f>(Sample[[#This Row],[KPx]]*KTb-Sample[[#This Row],[Kpy]]*KTa)</f>
        <v>2.7359535705891886</v>
      </c>
      <c r="Z552">
        <f>-Sample[[#This Row],[Xp]]*a+Sample[[#This Row],[Yp]]*b+Sample[[#This Row],[Zp]]*c_</f>
        <v>-1.9084850188786497</v>
      </c>
      <c r="AA552" s="8">
        <f>-IF(Sample[[#This Row],[Column2]]&gt;0,1,-1)*SQRT(Sample[[#This Row],[KPx''i]]^2+Sample[[#This Row],[KPx''j]]^2+Sample[[#This Row],[KPx''k]]^2)/Ksmag/Scale</f>
        <v>1.1687036194996532</v>
      </c>
      <c r="AB552" s="1">
        <f>SQRT(Sample[[#This Row],[Kpy''i]]^2+Sample[[#This Row],[KPy''j]]^2+Sample[[#This Row],[KPy''k]]^2)/KTmag/Scale</f>
        <v>1.9346113227751629</v>
      </c>
    </row>
    <row r="553" spans="1:28" hidden="1" x14ac:dyDescent="0.25">
      <c r="A553" s="5">
        <v>548</v>
      </c>
      <c r="B553" s="13" t="s">
        <v>43</v>
      </c>
      <c r="C553" s="5"/>
      <c r="D553" s="5"/>
      <c r="E553">
        <v>5</v>
      </c>
      <c r="F553">
        <v>3</v>
      </c>
      <c r="G553">
        <v>1</v>
      </c>
      <c r="H553" s="11">
        <f>Sample[[#This Row],[C]]/Sample[[#This Row],[D]]</f>
        <v>0.6</v>
      </c>
      <c r="I553" s="11">
        <f>Sample[[#This Row],[A]]/Sample[[#This Row],[C]]</f>
        <v>0.33333333333333331</v>
      </c>
      <c r="J553" s="11">
        <f>Sample[[#This Row],[D]]/Sample[[#This Row],[A]]</f>
        <v>5</v>
      </c>
      <c r="K553" s="11">
        <f>Sample[[#This Row],[A]]/Sample[[#This Row],[D]]</f>
        <v>0.2</v>
      </c>
      <c r="L553" s="11">
        <f>Sample[[#This Row],[D]]/Sample[[#This Row],[C]]</f>
        <v>1.6666666666666667</v>
      </c>
      <c r="M553" s="11">
        <f>Sample[[#This Row],[C]]/Sample[[#This Row],[A]]</f>
        <v>3</v>
      </c>
      <c r="N553">
        <f>IF(Sample[[#This Row],[Ap]]=0,10,LOG(Sample[[#This Row],[Ap]]))</f>
        <v>-0.22184874961635639</v>
      </c>
      <c r="O553">
        <f>IF(Sample[[#This Row],[Ei]]=0,10,LOG(Sample[[#This Row],[Ei]]))</f>
        <v>-0.47712125471966244</v>
      </c>
      <c r="P553">
        <f>IF(Sample[[#This Row],[Ii]]=0,10,LOG(Sample[[#This Row],[Ii]]))</f>
        <v>0.69897000433601886</v>
      </c>
      <c r="Q553">
        <f>Kx-Sample[[#This Row],[Xp]]</f>
        <v>0.22184874961635639</v>
      </c>
      <c r="R553">
        <f>Ky-Sample[[#This Row],[Yp]]</f>
        <v>-0.52287874528033762</v>
      </c>
      <c r="S553">
        <f>Kz-Sample[[#This Row],[Zp]]</f>
        <v>0.30102999566398114</v>
      </c>
      <c r="T553">
        <f>Sample[[#This Row],[Kpy]]*KSc-Sample[[#This Row],[KPz]]*KSb</f>
        <v>0.22184874961635648</v>
      </c>
      <c r="U553">
        <f>-1*(Sample[[#This Row],[KPx]]*KSc-Sample[[#This Row],[KPz]]*KSa)</f>
        <v>0.22184874961635639</v>
      </c>
      <c r="V553">
        <f>(Sample[[#This Row],[KPx]]*$R$2-Sample[[#This Row],[Kpy]]*KSa)</f>
        <v>0.22184874961635639</v>
      </c>
      <c r="W553">
        <f>Sample[[#This Row],[Kpy]]*KTc-Sample[[#This Row],[KPz]]*KTb</f>
        <v>0.82390874094431876</v>
      </c>
      <c r="X553">
        <f>-1*(Sample[[#This Row],[KPx]]*KTc-Sample[[#This Row],[KPz]]*KTa)</f>
        <v>0.82390874094431865</v>
      </c>
      <c r="Y553">
        <f>(Sample[[#This Row],[KPx]]*KTb-Sample[[#This Row],[Kpy]]*KTa)</f>
        <v>0.82390874094431887</v>
      </c>
      <c r="Z553">
        <f>-Sample[[#This Row],[Xp]]*a+Sample[[#This Row],[Yp]]*b+Sample[[#This Row],[Zp]]*c_</f>
        <v>0.44369749923271284</v>
      </c>
      <c r="AA553" s="8">
        <f>-IF(Sample[[#This Row],[Column2]]&gt;0,1,-1)*SQRT(Sample[[#This Row],[KPx''i]]^2+Sample[[#This Row],[KPx''j]]^2+Sample[[#This Row],[KPx''k]]^2)/Ksmag/Scale</f>
        <v>-0.27170811831726921</v>
      </c>
      <c r="AB553" s="1">
        <f>SQRT(Sample[[#This Row],[Kpy''i]]^2+Sample[[#This Row],[KPy''j]]^2+Sample[[#This Row],[KPy''k]]^2)/KTmag/Scale</f>
        <v>0.58259145780059829</v>
      </c>
    </row>
    <row r="554" spans="1:28" hidden="1" x14ac:dyDescent="0.25">
      <c r="A554" s="5">
        <v>549</v>
      </c>
      <c r="B554" s="13" t="s">
        <v>43</v>
      </c>
      <c r="C554" s="5"/>
      <c r="D554" s="5"/>
      <c r="E554">
        <v>5</v>
      </c>
      <c r="F554">
        <v>4</v>
      </c>
      <c r="G554">
        <v>6</v>
      </c>
      <c r="H554" s="11">
        <f>Sample[[#This Row],[C]]/Sample[[#This Row],[D]]</f>
        <v>0.8</v>
      </c>
      <c r="I554" s="11">
        <f>Sample[[#This Row],[A]]/Sample[[#This Row],[C]]</f>
        <v>1.5</v>
      </c>
      <c r="J554" s="11">
        <f>Sample[[#This Row],[D]]/Sample[[#This Row],[A]]</f>
        <v>0.83333333333333337</v>
      </c>
      <c r="K554" s="11">
        <f>Sample[[#This Row],[A]]/Sample[[#This Row],[D]]</f>
        <v>1.2</v>
      </c>
      <c r="L554" s="11">
        <f>Sample[[#This Row],[D]]/Sample[[#This Row],[C]]</f>
        <v>1.25</v>
      </c>
      <c r="M554" s="11">
        <f>Sample[[#This Row],[C]]/Sample[[#This Row],[A]]</f>
        <v>0.66666666666666663</v>
      </c>
      <c r="N554">
        <f>IF(Sample[[#This Row],[Ap]]=0,10,LOG(Sample[[#This Row],[Ap]]))</f>
        <v>-9.6910013008056392E-2</v>
      </c>
      <c r="O554">
        <f>IF(Sample[[#This Row],[Ei]]=0,10,LOG(Sample[[#This Row],[Ei]]))</f>
        <v>0.17609125905568124</v>
      </c>
      <c r="P554">
        <f>IF(Sample[[#This Row],[Ii]]=0,10,LOG(Sample[[#This Row],[Ii]]))</f>
        <v>-7.9181246047624804E-2</v>
      </c>
      <c r="Q554">
        <f>Kx-Sample[[#This Row],[Xp]]</f>
        <v>9.6910013008056392E-2</v>
      </c>
      <c r="R554">
        <f>Ky-Sample[[#This Row],[Yp]]</f>
        <v>-1.1760912590556813</v>
      </c>
      <c r="S554">
        <f>Kz-Sample[[#This Row],[Zp]]</f>
        <v>1.0791812460476249</v>
      </c>
      <c r="T554">
        <f>Sample[[#This Row],[Kpy]]*KSc-Sample[[#This Row],[KPz]]*KSb</f>
        <v>9.6910013008056461E-2</v>
      </c>
      <c r="U554">
        <f>-1*(Sample[[#This Row],[KPx]]*KSc-Sample[[#This Row],[KPz]]*KSa)</f>
        <v>9.6910013008056392E-2</v>
      </c>
      <c r="V554">
        <f>(Sample[[#This Row],[KPx]]*$R$2-Sample[[#This Row],[Kpy]]*KSa)</f>
        <v>9.6910013008056392E-2</v>
      </c>
      <c r="W554">
        <f>Sample[[#This Row],[Kpy]]*KTc-Sample[[#This Row],[KPz]]*KTb</f>
        <v>2.2552725051033065</v>
      </c>
      <c r="X554">
        <f>-1*(Sample[[#This Row],[KPx]]*KTc-Sample[[#This Row],[KPz]]*KTa)</f>
        <v>2.255272505103306</v>
      </c>
      <c r="Y554">
        <f>(Sample[[#This Row],[KPx]]*KTb-Sample[[#This Row],[Kpy]]*KTa)</f>
        <v>2.2552725051033065</v>
      </c>
      <c r="Z554">
        <f>-Sample[[#This Row],[Xp]]*a+Sample[[#This Row],[Yp]]*b+Sample[[#This Row],[Zp]]*c_</f>
        <v>0.19382002601611287</v>
      </c>
      <c r="AA554" s="8">
        <f>-IF(Sample[[#This Row],[Column2]]&gt;0,1,-1)*SQRT(Sample[[#This Row],[KPx''i]]^2+Sample[[#This Row],[KPx''j]]^2+Sample[[#This Row],[KPx''k]]^2)/Ksmag/Scale</f>
        <v>-0.11869004141810927</v>
      </c>
      <c r="AB554" s="1">
        <f>SQRT(Sample[[#This Row],[Kpy''i]]^2+Sample[[#This Row],[KPy''j]]^2+Sample[[#This Row],[KPy''k]]^2)/KTmag/Scale</f>
        <v>1.5947184817821207</v>
      </c>
    </row>
    <row r="555" spans="1:28" hidden="1" x14ac:dyDescent="0.25">
      <c r="A555" s="5">
        <v>550</v>
      </c>
      <c r="B555" s="13" t="s">
        <v>43</v>
      </c>
      <c r="C555" s="5"/>
      <c r="D555" s="5"/>
      <c r="E555">
        <v>8</v>
      </c>
      <c r="F555">
        <v>3</v>
      </c>
      <c r="G555">
        <v>7</v>
      </c>
      <c r="H555" s="11">
        <f>Sample[[#This Row],[C]]/Sample[[#This Row],[D]]</f>
        <v>0.375</v>
      </c>
      <c r="I555" s="11">
        <f>Sample[[#This Row],[A]]/Sample[[#This Row],[C]]</f>
        <v>2.3333333333333335</v>
      </c>
      <c r="J555" s="11">
        <f>Sample[[#This Row],[D]]/Sample[[#This Row],[A]]</f>
        <v>1.1428571428571428</v>
      </c>
      <c r="K555" s="11">
        <f>Sample[[#This Row],[A]]/Sample[[#This Row],[D]]</f>
        <v>0.875</v>
      </c>
      <c r="L555" s="11">
        <f>Sample[[#This Row],[D]]/Sample[[#This Row],[C]]</f>
        <v>2.6666666666666665</v>
      </c>
      <c r="M555" s="11">
        <f>Sample[[#This Row],[C]]/Sample[[#This Row],[A]]</f>
        <v>0.42857142857142855</v>
      </c>
      <c r="N555">
        <f>IF(Sample[[#This Row],[Ap]]=0,10,LOG(Sample[[#This Row],[Ap]]))</f>
        <v>-0.42596873227228116</v>
      </c>
      <c r="O555">
        <f>IF(Sample[[#This Row],[Ei]]=0,10,LOG(Sample[[#This Row],[Ei]]))</f>
        <v>0.36797678529459443</v>
      </c>
      <c r="P555">
        <f>IF(Sample[[#This Row],[Ii]]=0,10,LOG(Sample[[#This Row],[Ii]]))</f>
        <v>5.7991946977686733E-2</v>
      </c>
      <c r="Q555">
        <f>Kx-Sample[[#This Row],[Xp]]</f>
        <v>0.42596873227228116</v>
      </c>
      <c r="R555">
        <f>Ky-Sample[[#This Row],[Yp]]</f>
        <v>-1.3679767852945943</v>
      </c>
      <c r="S555">
        <f>Kz-Sample[[#This Row],[Zp]]</f>
        <v>0.94200805302231327</v>
      </c>
      <c r="T555">
        <f>Sample[[#This Row],[Kpy]]*KSc-Sample[[#This Row],[KPz]]*KSb</f>
        <v>0.42596873227228105</v>
      </c>
      <c r="U555">
        <f>-1*(Sample[[#This Row],[KPx]]*KSc-Sample[[#This Row],[KPz]]*KSa)</f>
        <v>0.42596873227228116</v>
      </c>
      <c r="V555">
        <f>(Sample[[#This Row],[KPx]]*$R$2-Sample[[#This Row],[Kpy]]*KSa)</f>
        <v>0.42596873227228116</v>
      </c>
      <c r="W555">
        <f>Sample[[#This Row],[Kpy]]*KTc-Sample[[#This Row],[KPz]]*KTb</f>
        <v>2.3099848383169075</v>
      </c>
      <c r="X555">
        <f>-1*(Sample[[#This Row],[KPx]]*KTc-Sample[[#This Row],[KPz]]*KTa)</f>
        <v>2.3099848383169075</v>
      </c>
      <c r="Y555">
        <f>(Sample[[#This Row],[KPx]]*KTb-Sample[[#This Row],[Kpy]]*KTa)</f>
        <v>2.3099848383169075</v>
      </c>
      <c r="Z555">
        <f>-Sample[[#This Row],[Xp]]*a+Sample[[#This Row],[Yp]]*b+Sample[[#This Row],[Zp]]*c_</f>
        <v>0.85193746454456232</v>
      </c>
      <c r="AA555" s="8">
        <f>-IF(Sample[[#This Row],[Column2]]&gt;0,1,-1)*SQRT(Sample[[#This Row],[KPx''i]]^2+Sample[[#This Row],[KPx''j]]^2+Sample[[#This Row],[KPx''k]]^2)/Ksmag/Scale</f>
        <v>-0.52170302022365311</v>
      </c>
      <c r="AB555" s="1">
        <f>SQRT(Sample[[#This Row],[Kpy''i]]^2+Sample[[#This Row],[KPy''j]]^2+Sample[[#This Row],[KPy''k]]^2)/KTmag/Scale</f>
        <v>1.6334059436119961</v>
      </c>
    </row>
    <row r="556" spans="1:28" hidden="1" x14ac:dyDescent="0.25">
      <c r="A556" s="5">
        <v>551</v>
      </c>
      <c r="B556" s="13" t="s">
        <v>43</v>
      </c>
      <c r="C556" s="5"/>
      <c r="D556" s="5"/>
      <c r="E556">
        <v>1</v>
      </c>
      <c r="F556">
        <v>9</v>
      </c>
      <c r="G556">
        <v>10</v>
      </c>
      <c r="H556" s="11">
        <f>Sample[[#This Row],[C]]/Sample[[#This Row],[D]]</f>
        <v>9</v>
      </c>
      <c r="I556" s="11">
        <f>Sample[[#This Row],[A]]/Sample[[#This Row],[C]]</f>
        <v>1.1111111111111112</v>
      </c>
      <c r="J556" s="11">
        <f>Sample[[#This Row],[D]]/Sample[[#This Row],[A]]</f>
        <v>0.1</v>
      </c>
      <c r="K556" s="11">
        <f>Sample[[#This Row],[A]]/Sample[[#This Row],[D]]</f>
        <v>10</v>
      </c>
      <c r="L556" s="11">
        <f>Sample[[#This Row],[D]]/Sample[[#This Row],[C]]</f>
        <v>0.1111111111111111</v>
      </c>
      <c r="M556" s="11">
        <f>Sample[[#This Row],[C]]/Sample[[#This Row],[A]]</f>
        <v>0.9</v>
      </c>
      <c r="N556">
        <f>IF(Sample[[#This Row],[Ap]]=0,10,LOG(Sample[[#This Row],[Ap]]))</f>
        <v>0.95424250943932487</v>
      </c>
      <c r="O556">
        <f>IF(Sample[[#This Row],[Ei]]=0,10,LOG(Sample[[#This Row],[Ei]]))</f>
        <v>4.5757490560675143E-2</v>
      </c>
      <c r="P556">
        <f>IF(Sample[[#This Row],[Ii]]=0,10,LOG(Sample[[#This Row],[Ii]]))</f>
        <v>-1</v>
      </c>
      <c r="Q556">
        <f>Kx-Sample[[#This Row],[Xp]]</f>
        <v>-0.95424250943932487</v>
      </c>
      <c r="R556">
        <f>Ky-Sample[[#This Row],[Yp]]</f>
        <v>-1.0457574905606752</v>
      </c>
      <c r="S556">
        <f>Kz-Sample[[#This Row],[Zp]]</f>
        <v>2</v>
      </c>
      <c r="T556">
        <f>Sample[[#This Row],[Kpy]]*KSc-Sample[[#This Row],[KPz]]*KSb</f>
        <v>-0.95424250943932476</v>
      </c>
      <c r="U556">
        <f>-1*(Sample[[#This Row],[KPx]]*KSc-Sample[[#This Row],[KPz]]*KSa)</f>
        <v>-0.95424250943932487</v>
      </c>
      <c r="V556">
        <f>(Sample[[#This Row],[KPx]]*$R$2-Sample[[#This Row],[Kpy]]*KSa)</f>
        <v>-0.95424250943932487</v>
      </c>
      <c r="W556">
        <f>Sample[[#This Row],[Kpy]]*KTc-Sample[[#This Row],[KPz]]*KTb</f>
        <v>3.0457574905606752</v>
      </c>
      <c r="X556">
        <f>-1*(Sample[[#This Row],[KPx]]*KTc-Sample[[#This Row],[KPz]]*KTa)</f>
        <v>3.0457574905606752</v>
      </c>
      <c r="Y556">
        <f>(Sample[[#This Row],[KPx]]*KTb-Sample[[#This Row],[Kpy]]*KTa)</f>
        <v>3.0457574905606752</v>
      </c>
      <c r="Z556">
        <f>-Sample[[#This Row],[Xp]]*a+Sample[[#This Row],[Yp]]*b+Sample[[#This Row],[Zp]]*c_</f>
        <v>-1.9084850188786497</v>
      </c>
      <c r="AA556" s="8">
        <f>-IF(Sample[[#This Row],[Column2]]&gt;0,1,-1)*SQRT(Sample[[#This Row],[KPx''i]]^2+Sample[[#This Row],[KPx''j]]^2+Sample[[#This Row],[KPx''k]]^2)/Ksmag/Scale</f>
        <v>1.1687036194996532</v>
      </c>
      <c r="AB556" s="1">
        <f>SQRT(Sample[[#This Row],[Kpy''i]]^2+Sample[[#This Row],[KPy''j]]^2+Sample[[#This Row],[KPy''k]]^2)/KTmag/Scale</f>
        <v>2.1536757754251754</v>
      </c>
    </row>
    <row r="557" spans="1:28" hidden="1" x14ac:dyDescent="0.25">
      <c r="A557" s="5">
        <v>552</v>
      </c>
      <c r="B557" s="13" t="s">
        <v>43</v>
      </c>
      <c r="C557" s="5"/>
      <c r="D557" s="5"/>
      <c r="E557">
        <v>5</v>
      </c>
      <c r="F557">
        <v>5</v>
      </c>
      <c r="G557">
        <v>9</v>
      </c>
      <c r="H557" s="11">
        <f>Sample[[#This Row],[C]]/Sample[[#This Row],[D]]</f>
        <v>1</v>
      </c>
      <c r="I557" s="11">
        <f>Sample[[#This Row],[A]]/Sample[[#This Row],[C]]</f>
        <v>1.8</v>
      </c>
      <c r="J557" s="11">
        <f>Sample[[#This Row],[D]]/Sample[[#This Row],[A]]</f>
        <v>0.55555555555555558</v>
      </c>
      <c r="K557" s="11">
        <f>Sample[[#This Row],[A]]/Sample[[#This Row],[D]]</f>
        <v>1.8</v>
      </c>
      <c r="L557" s="11">
        <f>Sample[[#This Row],[D]]/Sample[[#This Row],[C]]</f>
        <v>1</v>
      </c>
      <c r="M557" s="11">
        <f>Sample[[#This Row],[C]]/Sample[[#This Row],[A]]</f>
        <v>0.55555555555555558</v>
      </c>
      <c r="N557">
        <f>IF(Sample[[#This Row],[Ap]]=0,10,LOG(Sample[[#This Row],[Ap]]))</f>
        <v>0</v>
      </c>
      <c r="O557">
        <f>IF(Sample[[#This Row],[Ei]]=0,10,LOG(Sample[[#This Row],[Ei]]))</f>
        <v>0.25527250510330607</v>
      </c>
      <c r="P557">
        <f>IF(Sample[[#This Row],[Ii]]=0,10,LOG(Sample[[#This Row],[Ii]]))</f>
        <v>-0.25527250510330607</v>
      </c>
      <c r="Q557">
        <f>Kx-Sample[[#This Row],[Xp]]</f>
        <v>0</v>
      </c>
      <c r="R557">
        <f>Ky-Sample[[#This Row],[Yp]]</f>
        <v>-1.255272505103306</v>
      </c>
      <c r="S557">
        <f>Kz-Sample[[#This Row],[Zp]]</f>
        <v>1.255272505103306</v>
      </c>
      <c r="T557">
        <f>Sample[[#This Row],[Kpy]]*KSc-Sample[[#This Row],[KPz]]*KSb</f>
        <v>0</v>
      </c>
      <c r="U557">
        <f>-1*(Sample[[#This Row],[KPx]]*KSc-Sample[[#This Row],[KPz]]*KSa)</f>
        <v>0</v>
      </c>
      <c r="V557">
        <f>(Sample[[#This Row],[KPx]]*$R$2-Sample[[#This Row],[Kpy]]*KSa)</f>
        <v>0</v>
      </c>
      <c r="W557">
        <f>Sample[[#This Row],[Kpy]]*KTc-Sample[[#This Row],[KPz]]*KTb</f>
        <v>2.510545010206612</v>
      </c>
      <c r="X557">
        <f>-1*(Sample[[#This Row],[KPx]]*KTc-Sample[[#This Row],[KPz]]*KTa)</f>
        <v>2.510545010206612</v>
      </c>
      <c r="Y557">
        <f>(Sample[[#This Row],[KPx]]*KTb-Sample[[#This Row],[Kpy]]*KTa)</f>
        <v>2.510545010206612</v>
      </c>
      <c r="Z557">
        <f>-Sample[[#This Row],[Xp]]*a+Sample[[#This Row],[Yp]]*b+Sample[[#This Row],[Zp]]*c_</f>
        <v>0</v>
      </c>
      <c r="AA557" s="8">
        <f>-IF(Sample[[#This Row],[Column2]]&gt;0,1,-1)*SQRT(Sample[[#This Row],[KPx''i]]^2+Sample[[#This Row],[KPx''j]]^2+Sample[[#This Row],[KPx''k]]^2)/Ksmag/Scale</f>
        <v>0</v>
      </c>
      <c r="AB557" s="1">
        <f>SQRT(Sample[[#This Row],[Kpy''i]]^2+Sample[[#This Row],[KPy''j]]^2+Sample[[#This Row],[KPy''k]]^2)/KTmag/Scale</f>
        <v>1.7752234011911459</v>
      </c>
    </row>
    <row r="558" spans="1:28" hidden="1" x14ac:dyDescent="0.25">
      <c r="A558" s="5">
        <v>553</v>
      </c>
      <c r="B558" s="13" t="s">
        <v>43</v>
      </c>
      <c r="C558" s="5"/>
      <c r="D558" s="5"/>
      <c r="E558">
        <v>3</v>
      </c>
      <c r="F558">
        <v>6</v>
      </c>
      <c r="G558">
        <v>9</v>
      </c>
      <c r="H558" s="11">
        <f>Sample[[#This Row],[C]]/Sample[[#This Row],[D]]</f>
        <v>2</v>
      </c>
      <c r="I558" s="11">
        <f>Sample[[#This Row],[A]]/Sample[[#This Row],[C]]</f>
        <v>1.5</v>
      </c>
      <c r="J558" s="11">
        <f>Sample[[#This Row],[D]]/Sample[[#This Row],[A]]</f>
        <v>0.33333333333333331</v>
      </c>
      <c r="K558" s="11">
        <f>Sample[[#This Row],[A]]/Sample[[#This Row],[D]]</f>
        <v>3</v>
      </c>
      <c r="L558" s="11">
        <f>Sample[[#This Row],[D]]/Sample[[#This Row],[C]]</f>
        <v>0.5</v>
      </c>
      <c r="M558" s="11">
        <f>Sample[[#This Row],[C]]/Sample[[#This Row],[A]]</f>
        <v>0.66666666666666663</v>
      </c>
      <c r="N558">
        <f>IF(Sample[[#This Row],[Ap]]=0,10,LOG(Sample[[#This Row],[Ap]]))</f>
        <v>0.3010299956639812</v>
      </c>
      <c r="O558">
        <f>IF(Sample[[#This Row],[Ei]]=0,10,LOG(Sample[[#This Row],[Ei]]))</f>
        <v>0.17609125905568124</v>
      </c>
      <c r="P558">
        <f>IF(Sample[[#This Row],[Ii]]=0,10,LOG(Sample[[#This Row],[Ii]]))</f>
        <v>-0.47712125471966244</v>
      </c>
      <c r="Q558">
        <f>Kx-Sample[[#This Row],[Xp]]</f>
        <v>-0.3010299956639812</v>
      </c>
      <c r="R558">
        <f>Ky-Sample[[#This Row],[Yp]]</f>
        <v>-1.1760912590556813</v>
      </c>
      <c r="S558">
        <f>Kz-Sample[[#This Row],[Zp]]</f>
        <v>1.4771212547196624</v>
      </c>
      <c r="T558">
        <f>Sample[[#This Row],[Kpy]]*KSc-Sample[[#This Row],[KPz]]*KSb</f>
        <v>-0.30102999566398103</v>
      </c>
      <c r="U558">
        <f>-1*(Sample[[#This Row],[KPx]]*KSc-Sample[[#This Row],[KPz]]*KSa)</f>
        <v>-0.3010299956639812</v>
      </c>
      <c r="V558">
        <f>(Sample[[#This Row],[KPx]]*$R$2-Sample[[#This Row],[Kpy]]*KSa)</f>
        <v>-0.3010299956639812</v>
      </c>
      <c r="W558">
        <f>Sample[[#This Row],[Kpy]]*KTc-Sample[[#This Row],[KPz]]*KTb</f>
        <v>2.653212513775344</v>
      </c>
      <c r="X558">
        <f>-1*(Sample[[#This Row],[KPx]]*KTc-Sample[[#This Row],[KPz]]*KTa)</f>
        <v>2.6532125137753435</v>
      </c>
      <c r="Y558">
        <f>(Sample[[#This Row],[KPx]]*KTb-Sample[[#This Row],[Kpy]]*KTa)</f>
        <v>2.653212513775344</v>
      </c>
      <c r="Z558">
        <f>-Sample[[#This Row],[Xp]]*a+Sample[[#This Row],[Yp]]*b+Sample[[#This Row],[Zp]]*c_</f>
        <v>-0.6020599913279624</v>
      </c>
      <c r="AA558" s="8">
        <f>-IF(Sample[[#This Row],[Column2]]&gt;0,1,-1)*SQRT(Sample[[#This Row],[KPx''i]]^2+Sample[[#This Row],[KPx''j]]^2+Sample[[#This Row],[KPx''k]]^2)/Ksmag/Scale</f>
        <v>0.36868494332449314</v>
      </c>
      <c r="AB558" s="1">
        <f>SQRT(Sample[[#This Row],[Kpy''i]]^2+Sample[[#This Row],[KPy''j]]^2+Sample[[#This Row],[KPy''k]]^2)/KTmag/Scale</f>
        <v>1.8761045604195521</v>
      </c>
    </row>
    <row r="559" spans="1:28" hidden="1" x14ac:dyDescent="0.25">
      <c r="A559" s="5">
        <v>554</v>
      </c>
      <c r="B559" s="13" t="s">
        <v>43</v>
      </c>
      <c r="C559" s="5"/>
      <c r="D559" s="5"/>
      <c r="E559">
        <v>10</v>
      </c>
      <c r="F559">
        <v>1</v>
      </c>
      <c r="G559">
        <v>5</v>
      </c>
      <c r="H559" s="11">
        <f>Sample[[#This Row],[C]]/Sample[[#This Row],[D]]</f>
        <v>0.1</v>
      </c>
      <c r="I559" s="11">
        <f>Sample[[#This Row],[A]]/Sample[[#This Row],[C]]</f>
        <v>5</v>
      </c>
      <c r="J559" s="11">
        <f>Sample[[#This Row],[D]]/Sample[[#This Row],[A]]</f>
        <v>2</v>
      </c>
      <c r="K559" s="11">
        <f>Sample[[#This Row],[A]]/Sample[[#This Row],[D]]</f>
        <v>0.5</v>
      </c>
      <c r="L559" s="11">
        <f>Sample[[#This Row],[D]]/Sample[[#This Row],[C]]</f>
        <v>10</v>
      </c>
      <c r="M559" s="11">
        <f>Sample[[#This Row],[C]]/Sample[[#This Row],[A]]</f>
        <v>0.2</v>
      </c>
      <c r="N559">
        <f>IF(Sample[[#This Row],[Ap]]=0,10,LOG(Sample[[#This Row],[Ap]]))</f>
        <v>-1</v>
      </c>
      <c r="O559">
        <f>IF(Sample[[#This Row],[Ei]]=0,10,LOG(Sample[[#This Row],[Ei]]))</f>
        <v>0.69897000433601886</v>
      </c>
      <c r="P559">
        <f>IF(Sample[[#This Row],[Ii]]=0,10,LOG(Sample[[#This Row],[Ii]]))</f>
        <v>0.3010299956639812</v>
      </c>
      <c r="Q559">
        <f>Kx-Sample[[#This Row],[Xp]]</f>
        <v>1</v>
      </c>
      <c r="R559">
        <f>Ky-Sample[[#This Row],[Yp]]</f>
        <v>-1.6989700043360187</v>
      </c>
      <c r="S559">
        <f>Kz-Sample[[#This Row],[Zp]]</f>
        <v>0.69897000433601875</v>
      </c>
      <c r="T559">
        <f>Sample[[#This Row],[Kpy]]*KSc-Sample[[#This Row],[KPz]]*KSb</f>
        <v>1</v>
      </c>
      <c r="U559">
        <f>-1*(Sample[[#This Row],[KPx]]*KSc-Sample[[#This Row],[KPz]]*KSa)</f>
        <v>1</v>
      </c>
      <c r="V559">
        <f>(Sample[[#This Row],[KPx]]*$R$2-Sample[[#This Row],[Kpy]]*KSa)</f>
        <v>1</v>
      </c>
      <c r="W559">
        <f>Sample[[#This Row],[Kpy]]*KTc-Sample[[#This Row],[KPz]]*KTb</f>
        <v>2.3979400086720375</v>
      </c>
      <c r="X559">
        <f>-1*(Sample[[#This Row],[KPx]]*KTc-Sample[[#This Row],[KPz]]*KTa)</f>
        <v>2.3979400086720375</v>
      </c>
      <c r="Y559">
        <f>(Sample[[#This Row],[KPx]]*KTb-Sample[[#This Row],[Kpy]]*KTa)</f>
        <v>2.3979400086720375</v>
      </c>
      <c r="Z559">
        <f>-Sample[[#This Row],[Xp]]*a+Sample[[#This Row],[Yp]]*b+Sample[[#This Row],[Zp]]*c_</f>
        <v>2</v>
      </c>
      <c r="AA559" s="8">
        <f>-IF(Sample[[#This Row],[Column2]]&gt;0,1,-1)*SQRT(Sample[[#This Row],[KPx''i]]^2+Sample[[#This Row],[KPx''j]]^2+Sample[[#This Row],[KPx''k]]^2)/Ksmag/Scale</f>
        <v>-1.2247448713915889</v>
      </c>
      <c r="AB559" s="1">
        <f>SQRT(Sample[[#This Row],[Kpy''i]]^2+Sample[[#This Row],[KPy''j]]^2+Sample[[#This Row],[KPy''k]]^2)/KTmag/Scale</f>
        <v>1.6955996410105265</v>
      </c>
    </row>
    <row r="560" spans="1:28" hidden="1" x14ac:dyDescent="0.25">
      <c r="A560" s="5">
        <v>555</v>
      </c>
      <c r="B560" s="13" t="s">
        <v>43</v>
      </c>
      <c r="C560" s="5"/>
      <c r="D560" s="5"/>
      <c r="E560">
        <v>4</v>
      </c>
      <c r="F560">
        <v>5</v>
      </c>
      <c r="G560">
        <v>4</v>
      </c>
      <c r="H560" s="11">
        <f>Sample[[#This Row],[C]]/Sample[[#This Row],[D]]</f>
        <v>1.25</v>
      </c>
      <c r="I560" s="11">
        <f>Sample[[#This Row],[A]]/Sample[[#This Row],[C]]</f>
        <v>0.8</v>
      </c>
      <c r="J560" s="11">
        <f>Sample[[#This Row],[D]]/Sample[[#This Row],[A]]</f>
        <v>1</v>
      </c>
      <c r="K560" s="11">
        <f>Sample[[#This Row],[A]]/Sample[[#This Row],[D]]</f>
        <v>1</v>
      </c>
      <c r="L560" s="11">
        <f>Sample[[#This Row],[D]]/Sample[[#This Row],[C]]</f>
        <v>0.8</v>
      </c>
      <c r="M560" s="11">
        <f>Sample[[#This Row],[C]]/Sample[[#This Row],[A]]</f>
        <v>1.25</v>
      </c>
      <c r="N560">
        <f>IF(Sample[[#This Row],[Ap]]=0,10,LOG(Sample[[#This Row],[Ap]]))</f>
        <v>9.691001300805642E-2</v>
      </c>
      <c r="O560">
        <f>IF(Sample[[#This Row],[Ei]]=0,10,LOG(Sample[[#This Row],[Ei]]))</f>
        <v>-9.6910013008056392E-2</v>
      </c>
      <c r="P560">
        <f>IF(Sample[[#This Row],[Ii]]=0,10,LOG(Sample[[#This Row],[Ii]]))</f>
        <v>0</v>
      </c>
      <c r="Q560">
        <f>Kx-Sample[[#This Row],[Xp]]</f>
        <v>-9.691001300805642E-2</v>
      </c>
      <c r="R560">
        <f>Ky-Sample[[#This Row],[Yp]]</f>
        <v>-0.90308998699194365</v>
      </c>
      <c r="S560">
        <f>Kz-Sample[[#This Row],[Zp]]</f>
        <v>1</v>
      </c>
      <c r="T560">
        <f>Sample[[#This Row],[Kpy]]*KSc-Sample[[#This Row],[KPz]]*KSb</f>
        <v>-9.691001300805635E-2</v>
      </c>
      <c r="U560">
        <f>-1*(Sample[[#This Row],[KPx]]*KSc-Sample[[#This Row],[KPz]]*KSa)</f>
        <v>-9.691001300805642E-2</v>
      </c>
      <c r="V560">
        <f>(Sample[[#This Row],[KPx]]*$R$2-Sample[[#This Row],[Kpy]]*KSa)</f>
        <v>-9.691001300805642E-2</v>
      </c>
      <c r="W560">
        <f>Sample[[#This Row],[Kpy]]*KTc-Sample[[#This Row],[KPz]]*KTb</f>
        <v>1.9030899869919438</v>
      </c>
      <c r="X560">
        <f>-1*(Sample[[#This Row],[KPx]]*KTc-Sample[[#This Row],[KPz]]*KTa)</f>
        <v>1.9030899869919435</v>
      </c>
      <c r="Y560">
        <f>(Sample[[#This Row],[KPx]]*KTb-Sample[[#This Row],[Kpy]]*KTa)</f>
        <v>1.9030899869919438</v>
      </c>
      <c r="Z560">
        <f>-Sample[[#This Row],[Xp]]*a+Sample[[#This Row],[Yp]]*b+Sample[[#This Row],[Zp]]*c_</f>
        <v>-0.19382002601611278</v>
      </c>
      <c r="AA560" s="8">
        <f>-IF(Sample[[#This Row],[Column2]]&gt;0,1,-1)*SQRT(Sample[[#This Row],[KPx''i]]^2+Sample[[#This Row],[KPx''j]]^2+Sample[[#This Row],[KPx''k]]^2)/Ksmag/Scale</f>
        <v>0.11869004141810925</v>
      </c>
      <c r="AB560" s="1">
        <f>SQRT(Sample[[#This Row],[Kpy''i]]^2+Sample[[#This Row],[KPy''j]]^2+Sample[[#This Row],[KPy''k]]^2)/KTmag/Scale</f>
        <v>1.3456878350102222</v>
      </c>
    </row>
    <row r="561" spans="1:28" hidden="1" x14ac:dyDescent="0.25">
      <c r="A561" s="5">
        <v>556</v>
      </c>
      <c r="B561" s="13" t="s">
        <v>43</v>
      </c>
      <c r="C561" s="5"/>
      <c r="D561" s="5"/>
      <c r="E561">
        <v>7</v>
      </c>
      <c r="F561">
        <v>9</v>
      </c>
      <c r="G561">
        <v>10</v>
      </c>
      <c r="H561" s="11">
        <f>Sample[[#This Row],[C]]/Sample[[#This Row],[D]]</f>
        <v>1.2857142857142858</v>
      </c>
      <c r="I561" s="11">
        <f>Sample[[#This Row],[A]]/Sample[[#This Row],[C]]</f>
        <v>1.1111111111111112</v>
      </c>
      <c r="J561" s="11">
        <f>Sample[[#This Row],[D]]/Sample[[#This Row],[A]]</f>
        <v>0.7</v>
      </c>
      <c r="K561" s="11">
        <f>Sample[[#This Row],[A]]/Sample[[#This Row],[D]]</f>
        <v>1.4285714285714286</v>
      </c>
      <c r="L561" s="11">
        <f>Sample[[#This Row],[D]]/Sample[[#This Row],[C]]</f>
        <v>0.77777777777777779</v>
      </c>
      <c r="M561" s="11">
        <f>Sample[[#This Row],[C]]/Sample[[#This Row],[A]]</f>
        <v>0.9</v>
      </c>
      <c r="N561">
        <f>IF(Sample[[#This Row],[Ap]]=0,10,LOG(Sample[[#This Row],[Ap]]))</f>
        <v>0.10914446942506807</v>
      </c>
      <c r="O561">
        <f>IF(Sample[[#This Row],[Ei]]=0,10,LOG(Sample[[#This Row],[Ei]]))</f>
        <v>4.5757490560675143E-2</v>
      </c>
      <c r="P561">
        <f>IF(Sample[[#This Row],[Ii]]=0,10,LOG(Sample[[#This Row],[Ii]]))</f>
        <v>-0.15490195998574319</v>
      </c>
      <c r="Q561">
        <f>Kx-Sample[[#This Row],[Xp]]</f>
        <v>-0.10914446942506807</v>
      </c>
      <c r="R561">
        <f>Ky-Sample[[#This Row],[Yp]]</f>
        <v>-1.0457574905606752</v>
      </c>
      <c r="S561">
        <f>Kz-Sample[[#This Row],[Zp]]</f>
        <v>1.1549019599857431</v>
      </c>
      <c r="T561">
        <f>Sample[[#This Row],[Kpy]]*KSc-Sample[[#This Row],[KPz]]*KSb</f>
        <v>-0.10914446942506784</v>
      </c>
      <c r="U561">
        <f>-1*(Sample[[#This Row],[KPx]]*KSc-Sample[[#This Row],[KPz]]*KSa)</f>
        <v>-0.10914446942506807</v>
      </c>
      <c r="V561">
        <f>(Sample[[#This Row],[KPx]]*$R$2-Sample[[#This Row],[Kpy]]*KSa)</f>
        <v>-0.10914446942506807</v>
      </c>
      <c r="W561">
        <f>Sample[[#This Row],[Kpy]]*KTc-Sample[[#This Row],[KPz]]*KTb</f>
        <v>2.2006594505464183</v>
      </c>
      <c r="X561">
        <f>-1*(Sample[[#This Row],[KPx]]*KTc-Sample[[#This Row],[KPz]]*KTa)</f>
        <v>2.2006594505464179</v>
      </c>
      <c r="Y561">
        <f>(Sample[[#This Row],[KPx]]*KTb-Sample[[#This Row],[Kpy]]*KTa)</f>
        <v>2.2006594505464188</v>
      </c>
      <c r="Z561">
        <f>-Sample[[#This Row],[Xp]]*a+Sample[[#This Row],[Yp]]*b+Sample[[#This Row],[Zp]]*c_</f>
        <v>-0.21828893885013609</v>
      </c>
      <c r="AA561" s="8">
        <f>-IF(Sample[[#This Row],[Column2]]&gt;0,1,-1)*SQRT(Sample[[#This Row],[KPx''i]]^2+Sample[[#This Row],[KPx''j]]^2+Sample[[#This Row],[KPx''k]]^2)/Ksmag/Scale</f>
        <v>0.13367412916910812</v>
      </c>
      <c r="AB561" s="1">
        <f>SQRT(Sample[[#This Row],[Kpy''i]]^2+Sample[[#This Row],[KPy''j]]^2+Sample[[#This Row],[KPy''k]]^2)/KTmag/Scale</f>
        <v>1.5561012205636342</v>
      </c>
    </row>
    <row r="562" spans="1:28" hidden="1" x14ac:dyDescent="0.25">
      <c r="A562" s="5">
        <v>557</v>
      </c>
      <c r="B562" s="13" t="s">
        <v>43</v>
      </c>
      <c r="C562" s="5"/>
      <c r="D562" s="5"/>
      <c r="E562">
        <v>2</v>
      </c>
      <c r="F562">
        <v>1</v>
      </c>
      <c r="G562">
        <v>5</v>
      </c>
      <c r="H562" s="11">
        <f>Sample[[#This Row],[C]]/Sample[[#This Row],[D]]</f>
        <v>0.5</v>
      </c>
      <c r="I562" s="11">
        <f>Sample[[#This Row],[A]]/Sample[[#This Row],[C]]</f>
        <v>5</v>
      </c>
      <c r="J562" s="11">
        <f>Sample[[#This Row],[D]]/Sample[[#This Row],[A]]</f>
        <v>0.4</v>
      </c>
      <c r="K562" s="11">
        <f>Sample[[#This Row],[A]]/Sample[[#This Row],[D]]</f>
        <v>2.5</v>
      </c>
      <c r="L562" s="11">
        <f>Sample[[#This Row],[D]]/Sample[[#This Row],[C]]</f>
        <v>2</v>
      </c>
      <c r="M562" s="11">
        <f>Sample[[#This Row],[C]]/Sample[[#This Row],[A]]</f>
        <v>0.2</v>
      </c>
      <c r="N562">
        <f>IF(Sample[[#This Row],[Ap]]=0,10,LOG(Sample[[#This Row],[Ap]]))</f>
        <v>-0.3010299956639812</v>
      </c>
      <c r="O562">
        <f>IF(Sample[[#This Row],[Ei]]=0,10,LOG(Sample[[#This Row],[Ei]]))</f>
        <v>0.69897000433601886</v>
      </c>
      <c r="P562">
        <f>IF(Sample[[#This Row],[Ii]]=0,10,LOG(Sample[[#This Row],[Ii]]))</f>
        <v>-0.3979400086720376</v>
      </c>
      <c r="Q562">
        <f>Kx-Sample[[#This Row],[Xp]]</f>
        <v>0.3010299956639812</v>
      </c>
      <c r="R562">
        <f>Ky-Sample[[#This Row],[Yp]]</f>
        <v>-1.6989700043360187</v>
      </c>
      <c r="S562">
        <f>Kz-Sample[[#This Row],[Zp]]</f>
        <v>1.3979400086720375</v>
      </c>
      <c r="T562">
        <f>Sample[[#This Row],[Kpy]]*KSc-Sample[[#This Row],[KPz]]*KSb</f>
        <v>0.30102999566398125</v>
      </c>
      <c r="U562">
        <f>-1*(Sample[[#This Row],[KPx]]*KSc-Sample[[#This Row],[KPz]]*KSa)</f>
        <v>0.3010299956639812</v>
      </c>
      <c r="V562">
        <f>(Sample[[#This Row],[KPx]]*$R$2-Sample[[#This Row],[Kpy]]*KSa)</f>
        <v>0.3010299956639812</v>
      </c>
      <c r="W562">
        <f>Sample[[#This Row],[Kpy]]*KTc-Sample[[#This Row],[KPz]]*KTb</f>
        <v>3.0969100130080562</v>
      </c>
      <c r="X562">
        <f>-1*(Sample[[#This Row],[KPx]]*KTc-Sample[[#This Row],[KPz]]*KTa)</f>
        <v>3.0969100130080562</v>
      </c>
      <c r="Y562">
        <f>(Sample[[#This Row],[KPx]]*KTb-Sample[[#This Row],[Kpy]]*KTa)</f>
        <v>3.0969100130080562</v>
      </c>
      <c r="Z562">
        <f>-Sample[[#This Row],[Xp]]*a+Sample[[#This Row],[Yp]]*b+Sample[[#This Row],[Zp]]*c_</f>
        <v>0.60205999132796251</v>
      </c>
      <c r="AA562" s="8">
        <f>-IF(Sample[[#This Row],[Column2]]&gt;0,1,-1)*SQRT(Sample[[#This Row],[KPx''i]]^2+Sample[[#This Row],[KPx''j]]^2+Sample[[#This Row],[KPx''k]]^2)/Ksmag/Scale</f>
        <v>-0.36868494332449331</v>
      </c>
      <c r="AB562" s="1">
        <f>SQRT(Sample[[#This Row],[Kpy''i]]^2+Sample[[#This Row],[KPy''j]]^2+Sample[[#This Row],[KPy''k]]^2)/KTmag/Scale</f>
        <v>2.189846070922516</v>
      </c>
    </row>
    <row r="563" spans="1:28" hidden="1" x14ac:dyDescent="0.25">
      <c r="A563" s="5">
        <v>558</v>
      </c>
      <c r="B563" s="13" t="s">
        <v>43</v>
      </c>
      <c r="C563" s="5"/>
      <c r="D563" s="5"/>
      <c r="E563">
        <v>4</v>
      </c>
      <c r="F563">
        <v>6</v>
      </c>
      <c r="G563">
        <v>8</v>
      </c>
      <c r="H563" s="11">
        <f>Sample[[#This Row],[C]]/Sample[[#This Row],[D]]</f>
        <v>1.5</v>
      </c>
      <c r="I563" s="11">
        <f>Sample[[#This Row],[A]]/Sample[[#This Row],[C]]</f>
        <v>1.3333333333333333</v>
      </c>
      <c r="J563" s="11">
        <f>Sample[[#This Row],[D]]/Sample[[#This Row],[A]]</f>
        <v>0.5</v>
      </c>
      <c r="K563" s="11">
        <f>Sample[[#This Row],[A]]/Sample[[#This Row],[D]]</f>
        <v>2</v>
      </c>
      <c r="L563" s="11">
        <f>Sample[[#This Row],[D]]/Sample[[#This Row],[C]]</f>
        <v>0.66666666666666663</v>
      </c>
      <c r="M563" s="11">
        <f>Sample[[#This Row],[C]]/Sample[[#This Row],[A]]</f>
        <v>0.75</v>
      </c>
      <c r="N563">
        <f>IF(Sample[[#This Row],[Ap]]=0,10,LOG(Sample[[#This Row],[Ap]]))</f>
        <v>0.17609125905568124</v>
      </c>
      <c r="O563">
        <f>IF(Sample[[#This Row],[Ei]]=0,10,LOG(Sample[[#This Row],[Ei]]))</f>
        <v>0.12493873660829993</v>
      </c>
      <c r="P563">
        <f>IF(Sample[[#This Row],[Ii]]=0,10,LOG(Sample[[#This Row],[Ii]]))</f>
        <v>-0.3010299956639812</v>
      </c>
      <c r="Q563">
        <f>Kx-Sample[[#This Row],[Xp]]</f>
        <v>-0.17609125905568124</v>
      </c>
      <c r="R563">
        <f>Ky-Sample[[#This Row],[Yp]]</f>
        <v>-1.1249387366082999</v>
      </c>
      <c r="S563">
        <f>Kz-Sample[[#This Row],[Zp]]</f>
        <v>1.3010299956639813</v>
      </c>
      <c r="T563">
        <f>Sample[[#This Row],[Kpy]]*KSc-Sample[[#This Row],[KPz]]*KSb</f>
        <v>-0.17609125905568135</v>
      </c>
      <c r="U563">
        <f>-1*(Sample[[#This Row],[KPx]]*KSc-Sample[[#This Row],[KPz]]*KSa)</f>
        <v>-0.17609125905568124</v>
      </c>
      <c r="V563">
        <f>(Sample[[#This Row],[KPx]]*$R$2-Sample[[#This Row],[Kpy]]*KSa)</f>
        <v>-0.17609125905568124</v>
      </c>
      <c r="W563">
        <f>Sample[[#This Row],[Kpy]]*KTc-Sample[[#This Row],[KPz]]*KTb</f>
        <v>2.4259687322722812</v>
      </c>
      <c r="X563">
        <f>-1*(Sample[[#This Row],[KPx]]*KTc-Sample[[#This Row],[KPz]]*KTa)</f>
        <v>2.4259687322722812</v>
      </c>
      <c r="Y563">
        <f>(Sample[[#This Row],[KPx]]*KTb-Sample[[#This Row],[Kpy]]*KTa)</f>
        <v>2.4259687322722812</v>
      </c>
      <c r="Z563">
        <f>-Sample[[#This Row],[Xp]]*a+Sample[[#This Row],[Yp]]*b+Sample[[#This Row],[Zp]]*c_</f>
        <v>-0.35218251811136253</v>
      </c>
      <c r="AA563" s="8">
        <f>-IF(Sample[[#This Row],[Column2]]&gt;0,1,-1)*SQRT(Sample[[#This Row],[KPx''i]]^2+Sample[[#This Row],[KPx''j]]^2+Sample[[#This Row],[KPx''k]]^2)/Ksmag/Scale</f>
        <v>0.21566686642533334</v>
      </c>
      <c r="AB563" s="1">
        <f>SQRT(Sample[[#This Row],[Kpy''i]]^2+Sample[[#This Row],[KPy''j]]^2+Sample[[#This Row],[KPy''k]]^2)/KTmag/Scale</f>
        <v>1.7154189415362624</v>
      </c>
    </row>
    <row r="564" spans="1:28" hidden="1" x14ac:dyDescent="0.25">
      <c r="A564" s="5">
        <v>559</v>
      </c>
      <c r="B564" s="13" t="s">
        <v>43</v>
      </c>
      <c r="C564" s="5"/>
      <c r="D564" s="5"/>
      <c r="E564">
        <v>10</v>
      </c>
      <c r="F564">
        <v>7</v>
      </c>
      <c r="G564">
        <v>3</v>
      </c>
      <c r="H564" s="11">
        <f>Sample[[#This Row],[C]]/Sample[[#This Row],[D]]</f>
        <v>0.7</v>
      </c>
      <c r="I564" s="11">
        <f>Sample[[#This Row],[A]]/Sample[[#This Row],[C]]</f>
        <v>0.42857142857142855</v>
      </c>
      <c r="J564" s="11">
        <f>Sample[[#This Row],[D]]/Sample[[#This Row],[A]]</f>
        <v>3.3333333333333335</v>
      </c>
      <c r="K564" s="11">
        <f>Sample[[#This Row],[A]]/Sample[[#This Row],[D]]</f>
        <v>0.3</v>
      </c>
      <c r="L564" s="11">
        <f>Sample[[#This Row],[D]]/Sample[[#This Row],[C]]</f>
        <v>1.4285714285714286</v>
      </c>
      <c r="M564" s="11">
        <f>Sample[[#This Row],[C]]/Sample[[#This Row],[A]]</f>
        <v>2.3333333333333335</v>
      </c>
      <c r="N564">
        <f>IF(Sample[[#This Row],[Ap]]=0,10,LOG(Sample[[#This Row],[Ap]]))</f>
        <v>-0.15490195998574319</v>
      </c>
      <c r="O564">
        <f>IF(Sample[[#This Row],[Ei]]=0,10,LOG(Sample[[#This Row],[Ei]]))</f>
        <v>-0.36797678529459443</v>
      </c>
      <c r="P564">
        <f>IF(Sample[[#This Row],[Ii]]=0,10,LOG(Sample[[#This Row],[Ii]]))</f>
        <v>0.52287874528033762</v>
      </c>
      <c r="Q564">
        <f>Kx-Sample[[#This Row],[Xp]]</f>
        <v>0.15490195998574319</v>
      </c>
      <c r="R564">
        <f>Ky-Sample[[#This Row],[Yp]]</f>
        <v>-0.63202321470540557</v>
      </c>
      <c r="S564">
        <f>Kz-Sample[[#This Row],[Zp]]</f>
        <v>0.47712125471966238</v>
      </c>
      <c r="T564">
        <f>Sample[[#This Row],[Kpy]]*KSc-Sample[[#This Row],[KPz]]*KSb</f>
        <v>0.15490195998574319</v>
      </c>
      <c r="U564">
        <f>-1*(Sample[[#This Row],[KPx]]*KSc-Sample[[#This Row],[KPz]]*KSa)</f>
        <v>0.15490195998574319</v>
      </c>
      <c r="V564">
        <f>(Sample[[#This Row],[KPx]]*$R$2-Sample[[#This Row],[Kpy]]*KSa)</f>
        <v>0.15490195998574319</v>
      </c>
      <c r="W564">
        <f>Sample[[#This Row],[Kpy]]*KTc-Sample[[#This Row],[KPz]]*KTb</f>
        <v>1.1091444694250678</v>
      </c>
      <c r="X564">
        <f>-1*(Sample[[#This Row],[KPx]]*KTc-Sample[[#This Row],[KPz]]*KTa)</f>
        <v>1.1091444694250678</v>
      </c>
      <c r="Y564">
        <f>(Sample[[#This Row],[KPx]]*KTb-Sample[[#This Row],[Kpy]]*KTa)</f>
        <v>1.1091444694250678</v>
      </c>
      <c r="Z564">
        <f>-Sample[[#This Row],[Xp]]*a+Sample[[#This Row],[Yp]]*b+Sample[[#This Row],[Zp]]*c_</f>
        <v>0.30980391997148637</v>
      </c>
      <c r="AA564" s="8">
        <f>-IF(Sample[[#This Row],[Column2]]&gt;0,1,-1)*SQRT(Sample[[#This Row],[KPx''i]]^2+Sample[[#This Row],[KPx''j]]^2+Sample[[#This Row],[KPx''k]]^2)/Ksmag/Scale</f>
        <v>-0.1897153810610441</v>
      </c>
      <c r="AB564" s="1">
        <f>SQRT(Sample[[#This Row],[Kpy''i]]^2+Sample[[#This Row],[KPy''j]]^2+Sample[[#This Row],[KPy''k]]^2)/KTmag/Scale</f>
        <v>0.7842835756460208</v>
      </c>
    </row>
    <row r="565" spans="1:28" hidden="1" x14ac:dyDescent="0.25">
      <c r="A565" s="5">
        <v>560</v>
      </c>
      <c r="B565" s="13" t="s">
        <v>43</v>
      </c>
      <c r="C565" s="5"/>
      <c r="D565" s="5"/>
      <c r="E565">
        <v>2</v>
      </c>
      <c r="F565">
        <v>4</v>
      </c>
      <c r="G565">
        <v>5</v>
      </c>
      <c r="H565" s="11">
        <f>Sample[[#This Row],[C]]/Sample[[#This Row],[D]]</f>
        <v>2</v>
      </c>
      <c r="I565" s="11">
        <f>Sample[[#This Row],[A]]/Sample[[#This Row],[C]]</f>
        <v>1.25</v>
      </c>
      <c r="J565" s="11">
        <f>Sample[[#This Row],[D]]/Sample[[#This Row],[A]]</f>
        <v>0.4</v>
      </c>
      <c r="K565" s="11">
        <f>Sample[[#This Row],[A]]/Sample[[#This Row],[D]]</f>
        <v>2.5</v>
      </c>
      <c r="L565" s="11">
        <f>Sample[[#This Row],[D]]/Sample[[#This Row],[C]]</f>
        <v>0.5</v>
      </c>
      <c r="M565" s="11">
        <f>Sample[[#This Row],[C]]/Sample[[#This Row],[A]]</f>
        <v>0.8</v>
      </c>
      <c r="N565">
        <f>IF(Sample[[#This Row],[Ap]]=0,10,LOG(Sample[[#This Row],[Ap]]))</f>
        <v>0.3010299956639812</v>
      </c>
      <c r="O565">
        <f>IF(Sample[[#This Row],[Ei]]=0,10,LOG(Sample[[#This Row],[Ei]]))</f>
        <v>9.691001300805642E-2</v>
      </c>
      <c r="P565">
        <f>IF(Sample[[#This Row],[Ii]]=0,10,LOG(Sample[[#This Row],[Ii]]))</f>
        <v>-0.3979400086720376</v>
      </c>
      <c r="Q565">
        <f>Kx-Sample[[#This Row],[Xp]]</f>
        <v>-0.3010299956639812</v>
      </c>
      <c r="R565">
        <f>Ky-Sample[[#This Row],[Yp]]</f>
        <v>-1.0969100130080565</v>
      </c>
      <c r="S565">
        <f>Kz-Sample[[#This Row],[Zp]]</f>
        <v>1.3979400086720375</v>
      </c>
      <c r="T565">
        <f>Sample[[#This Row],[Kpy]]*KSc-Sample[[#This Row],[KPz]]*KSb</f>
        <v>-0.30102999566398103</v>
      </c>
      <c r="U565">
        <f>-1*(Sample[[#This Row],[KPx]]*KSc-Sample[[#This Row],[KPz]]*KSa)</f>
        <v>-0.3010299956639812</v>
      </c>
      <c r="V565">
        <f>(Sample[[#This Row],[KPx]]*$R$2-Sample[[#This Row],[Kpy]]*KSa)</f>
        <v>-0.3010299956639812</v>
      </c>
      <c r="W565">
        <f>Sample[[#This Row],[Kpy]]*KTc-Sample[[#This Row],[KPz]]*KTb</f>
        <v>2.4948500216800937</v>
      </c>
      <c r="X565">
        <f>-1*(Sample[[#This Row],[KPx]]*KTc-Sample[[#This Row],[KPz]]*KTa)</f>
        <v>2.4948500216800937</v>
      </c>
      <c r="Y565">
        <f>(Sample[[#This Row],[KPx]]*KTb-Sample[[#This Row],[Kpy]]*KTa)</f>
        <v>2.4948500216800942</v>
      </c>
      <c r="Z565">
        <f>-Sample[[#This Row],[Xp]]*a+Sample[[#This Row],[Yp]]*b+Sample[[#This Row],[Zp]]*c_</f>
        <v>-0.6020599913279624</v>
      </c>
      <c r="AA565" s="8">
        <f>-IF(Sample[[#This Row],[Column2]]&gt;0,1,-1)*SQRT(Sample[[#This Row],[KPx''i]]^2+Sample[[#This Row],[KPx''j]]^2+Sample[[#This Row],[KPx''k]]^2)/Ksmag/Scale</f>
        <v>0.36868494332449314</v>
      </c>
      <c r="AB565" s="1">
        <f>SQRT(Sample[[#This Row],[Kpy''i]]^2+Sample[[#This Row],[KPy''j]]^2+Sample[[#This Row],[KPy''k]]^2)/KTmag/Scale</f>
        <v>1.7641253683733995</v>
      </c>
    </row>
    <row r="566" spans="1:28" hidden="1" x14ac:dyDescent="0.25">
      <c r="A566" s="5">
        <v>561</v>
      </c>
      <c r="B566" s="13" t="s">
        <v>43</v>
      </c>
      <c r="C566" s="5"/>
      <c r="D566" s="5"/>
      <c r="E566">
        <v>4</v>
      </c>
      <c r="F566">
        <v>5</v>
      </c>
      <c r="G566">
        <v>3</v>
      </c>
      <c r="H566" s="11">
        <f>Sample[[#This Row],[C]]/Sample[[#This Row],[D]]</f>
        <v>1.25</v>
      </c>
      <c r="I566" s="11">
        <f>Sample[[#This Row],[A]]/Sample[[#This Row],[C]]</f>
        <v>0.6</v>
      </c>
      <c r="J566" s="11">
        <f>Sample[[#This Row],[D]]/Sample[[#This Row],[A]]</f>
        <v>1.3333333333333333</v>
      </c>
      <c r="K566" s="11">
        <f>Sample[[#This Row],[A]]/Sample[[#This Row],[D]]</f>
        <v>0.75</v>
      </c>
      <c r="L566" s="11">
        <f>Sample[[#This Row],[D]]/Sample[[#This Row],[C]]</f>
        <v>0.8</v>
      </c>
      <c r="M566" s="11">
        <f>Sample[[#This Row],[C]]/Sample[[#This Row],[A]]</f>
        <v>1.6666666666666667</v>
      </c>
      <c r="N566">
        <f>IF(Sample[[#This Row],[Ap]]=0,10,LOG(Sample[[#This Row],[Ap]]))</f>
        <v>9.691001300805642E-2</v>
      </c>
      <c r="O566">
        <f>IF(Sample[[#This Row],[Ei]]=0,10,LOG(Sample[[#This Row],[Ei]]))</f>
        <v>-0.22184874961635639</v>
      </c>
      <c r="P566">
        <f>IF(Sample[[#This Row],[Ii]]=0,10,LOG(Sample[[#This Row],[Ii]]))</f>
        <v>0.12493873660829993</v>
      </c>
      <c r="Q566">
        <f>Kx-Sample[[#This Row],[Xp]]</f>
        <v>-9.691001300805642E-2</v>
      </c>
      <c r="R566">
        <f>Ky-Sample[[#This Row],[Yp]]</f>
        <v>-0.77815125038364363</v>
      </c>
      <c r="S566">
        <f>Kz-Sample[[#This Row],[Zp]]</f>
        <v>0.87506126339170009</v>
      </c>
      <c r="T566">
        <f>Sample[[#This Row],[Kpy]]*KSc-Sample[[#This Row],[KPz]]*KSb</f>
        <v>-9.6910013008056461E-2</v>
      </c>
      <c r="U566">
        <f>-1*(Sample[[#This Row],[KPx]]*KSc-Sample[[#This Row],[KPz]]*KSa)</f>
        <v>-9.691001300805642E-2</v>
      </c>
      <c r="V566">
        <f>(Sample[[#This Row],[KPx]]*$R$2-Sample[[#This Row],[Kpy]]*KSa)</f>
        <v>-9.691001300805642E-2</v>
      </c>
      <c r="W566">
        <f>Sample[[#This Row],[Kpy]]*KTc-Sample[[#This Row],[KPz]]*KTb</f>
        <v>1.6532125137753437</v>
      </c>
      <c r="X566">
        <f>-1*(Sample[[#This Row],[KPx]]*KTc-Sample[[#This Row],[KPz]]*KTa)</f>
        <v>1.6532125137753437</v>
      </c>
      <c r="Y566">
        <f>(Sample[[#This Row],[KPx]]*KTb-Sample[[#This Row],[Kpy]]*KTa)</f>
        <v>1.6532125137753437</v>
      </c>
      <c r="Z566">
        <f>-Sample[[#This Row],[Xp]]*a+Sample[[#This Row],[Yp]]*b+Sample[[#This Row],[Zp]]*c_</f>
        <v>-0.19382002601611292</v>
      </c>
      <c r="AA566" s="8">
        <f>-IF(Sample[[#This Row],[Column2]]&gt;0,1,-1)*SQRT(Sample[[#This Row],[KPx''i]]^2+Sample[[#This Row],[KPx''j]]^2+Sample[[#This Row],[KPx''k]]^2)/Ksmag/Scale</f>
        <v>0.11869004141810929</v>
      </c>
      <c r="AB566" s="1">
        <f>SQRT(Sample[[#This Row],[Kpy''i]]^2+Sample[[#This Row],[KPy''j]]^2+Sample[[#This Row],[KPy''k]]^2)/KTmag/Scale</f>
        <v>1.1689977792330042</v>
      </c>
    </row>
    <row r="567" spans="1:28" hidden="1" x14ac:dyDescent="0.25">
      <c r="A567" s="5">
        <v>562</v>
      </c>
      <c r="B567" s="13" t="s">
        <v>43</v>
      </c>
      <c r="C567" s="5"/>
      <c r="D567" s="5"/>
      <c r="E567">
        <v>3</v>
      </c>
      <c r="F567">
        <v>2</v>
      </c>
      <c r="G567">
        <v>2</v>
      </c>
      <c r="H567" s="11">
        <f>Sample[[#This Row],[C]]/Sample[[#This Row],[D]]</f>
        <v>0.66666666666666663</v>
      </c>
      <c r="I567" s="11">
        <f>Sample[[#This Row],[A]]/Sample[[#This Row],[C]]</f>
        <v>1</v>
      </c>
      <c r="J567" s="11">
        <f>Sample[[#This Row],[D]]/Sample[[#This Row],[A]]</f>
        <v>1.5</v>
      </c>
      <c r="K567" s="11">
        <f>Sample[[#This Row],[A]]/Sample[[#This Row],[D]]</f>
        <v>0.66666666666666663</v>
      </c>
      <c r="L567" s="11">
        <f>Sample[[#This Row],[D]]/Sample[[#This Row],[C]]</f>
        <v>1.5</v>
      </c>
      <c r="M567" s="11">
        <f>Sample[[#This Row],[C]]/Sample[[#This Row],[A]]</f>
        <v>1</v>
      </c>
      <c r="N567">
        <f>IF(Sample[[#This Row],[Ap]]=0,10,LOG(Sample[[#This Row],[Ap]]))</f>
        <v>-0.17609125905568127</v>
      </c>
      <c r="O567">
        <f>IF(Sample[[#This Row],[Ei]]=0,10,LOG(Sample[[#This Row],[Ei]]))</f>
        <v>0</v>
      </c>
      <c r="P567">
        <f>IF(Sample[[#This Row],[Ii]]=0,10,LOG(Sample[[#This Row],[Ii]]))</f>
        <v>0.17609125905568124</v>
      </c>
      <c r="Q567">
        <f>Kx-Sample[[#This Row],[Xp]]</f>
        <v>0.17609125905568127</v>
      </c>
      <c r="R567">
        <f>Ky-Sample[[#This Row],[Yp]]</f>
        <v>-1</v>
      </c>
      <c r="S567">
        <f>Kz-Sample[[#This Row],[Zp]]</f>
        <v>0.82390874094431876</v>
      </c>
      <c r="T567">
        <f>Sample[[#This Row],[Kpy]]*KSc-Sample[[#This Row],[KPz]]*KSb</f>
        <v>0.17609125905568124</v>
      </c>
      <c r="U567">
        <f>-1*(Sample[[#This Row],[KPx]]*KSc-Sample[[#This Row],[KPz]]*KSa)</f>
        <v>0.17609125905568127</v>
      </c>
      <c r="V567">
        <f>(Sample[[#This Row],[KPx]]*$R$2-Sample[[#This Row],[Kpy]]*KSa)</f>
        <v>0.17609125905568127</v>
      </c>
      <c r="W567">
        <f>Sample[[#This Row],[Kpy]]*KTc-Sample[[#This Row],[KPz]]*KTb</f>
        <v>1.8239087409443187</v>
      </c>
      <c r="X567">
        <f>-1*(Sample[[#This Row],[KPx]]*KTc-Sample[[#This Row],[KPz]]*KTa)</f>
        <v>1.8239087409443189</v>
      </c>
      <c r="Y567">
        <f>(Sample[[#This Row],[KPx]]*KTb-Sample[[#This Row],[Kpy]]*KTa)</f>
        <v>1.8239087409443187</v>
      </c>
      <c r="Z567">
        <f>-Sample[[#This Row],[Xp]]*a+Sample[[#This Row],[Yp]]*b+Sample[[#This Row],[Zp]]*c_</f>
        <v>0.35218251811136247</v>
      </c>
      <c r="AA567" s="8">
        <f>-IF(Sample[[#This Row],[Column2]]&gt;0,1,-1)*SQRT(Sample[[#This Row],[KPx''i]]^2+Sample[[#This Row],[KPx''j]]^2+Sample[[#This Row],[KPx''k]]^2)/Ksmag/Scale</f>
        <v>-0.21566686642533334</v>
      </c>
      <c r="AB567" s="1">
        <f>SQRT(Sample[[#This Row],[Kpy''i]]^2+Sample[[#This Row],[KPy''j]]^2+Sample[[#This Row],[KPy''k]]^2)/KTmag/Scale</f>
        <v>1.2896982389871459</v>
      </c>
    </row>
    <row r="568" spans="1:28" hidden="1" x14ac:dyDescent="0.25">
      <c r="A568" s="5">
        <v>563</v>
      </c>
      <c r="B568" s="13" t="s">
        <v>43</v>
      </c>
      <c r="C568" s="5"/>
      <c r="D568" s="5"/>
      <c r="E568">
        <v>5</v>
      </c>
      <c r="F568">
        <v>9</v>
      </c>
      <c r="G568">
        <v>5</v>
      </c>
      <c r="H568" s="11">
        <f>Sample[[#This Row],[C]]/Sample[[#This Row],[D]]</f>
        <v>1.8</v>
      </c>
      <c r="I568" s="11">
        <f>Sample[[#This Row],[A]]/Sample[[#This Row],[C]]</f>
        <v>0.55555555555555558</v>
      </c>
      <c r="J568" s="11">
        <f>Sample[[#This Row],[D]]/Sample[[#This Row],[A]]</f>
        <v>1</v>
      </c>
      <c r="K568" s="11">
        <f>Sample[[#This Row],[A]]/Sample[[#This Row],[D]]</f>
        <v>1</v>
      </c>
      <c r="L568" s="11">
        <f>Sample[[#This Row],[D]]/Sample[[#This Row],[C]]</f>
        <v>0.55555555555555558</v>
      </c>
      <c r="M568" s="11">
        <f>Sample[[#This Row],[C]]/Sample[[#This Row],[A]]</f>
        <v>1.8</v>
      </c>
      <c r="N568">
        <f>IF(Sample[[#This Row],[Ap]]=0,10,LOG(Sample[[#This Row],[Ap]]))</f>
        <v>0.25527250510330607</v>
      </c>
      <c r="O568">
        <f>IF(Sample[[#This Row],[Ei]]=0,10,LOG(Sample[[#This Row],[Ei]]))</f>
        <v>-0.25527250510330607</v>
      </c>
      <c r="P568">
        <f>IF(Sample[[#This Row],[Ii]]=0,10,LOG(Sample[[#This Row],[Ii]]))</f>
        <v>0</v>
      </c>
      <c r="Q568">
        <f>Kx-Sample[[#This Row],[Xp]]</f>
        <v>-0.25527250510330607</v>
      </c>
      <c r="R568">
        <f>Ky-Sample[[#This Row],[Yp]]</f>
        <v>-0.74472749489669399</v>
      </c>
      <c r="S568">
        <f>Kz-Sample[[#This Row],[Zp]]</f>
        <v>1</v>
      </c>
      <c r="T568">
        <f>Sample[[#This Row],[Kpy]]*KSc-Sample[[#This Row],[KPz]]*KSb</f>
        <v>-0.25527250510330601</v>
      </c>
      <c r="U568">
        <f>-1*(Sample[[#This Row],[KPx]]*KSc-Sample[[#This Row],[KPz]]*KSa)</f>
        <v>-0.25527250510330607</v>
      </c>
      <c r="V568">
        <f>(Sample[[#This Row],[KPx]]*$R$2-Sample[[#This Row],[Kpy]]*KSa)</f>
        <v>-0.25527250510330607</v>
      </c>
      <c r="W568">
        <f>Sample[[#This Row],[Kpy]]*KTc-Sample[[#This Row],[KPz]]*KTb</f>
        <v>1.744727494896694</v>
      </c>
      <c r="X568">
        <f>-1*(Sample[[#This Row],[KPx]]*KTc-Sample[[#This Row],[KPz]]*KTa)</f>
        <v>1.744727494896694</v>
      </c>
      <c r="Y568">
        <f>(Sample[[#This Row],[KPx]]*KTb-Sample[[#This Row],[Kpy]]*KTa)</f>
        <v>1.744727494896694</v>
      </c>
      <c r="Z568">
        <f>-Sample[[#This Row],[Xp]]*a+Sample[[#This Row],[Yp]]*b+Sample[[#This Row],[Zp]]*c_</f>
        <v>-0.51054501020661214</v>
      </c>
      <c r="AA568" s="8">
        <f>-IF(Sample[[#This Row],[Column2]]&gt;0,1,-1)*SQRT(Sample[[#This Row],[KPx''i]]^2+Sample[[#This Row],[KPx''j]]^2+Sample[[#This Row],[KPx''k]]^2)/Ksmag/Scale</f>
        <v>0.31264369143255732</v>
      </c>
      <c r="AB568" s="1">
        <f>SQRT(Sample[[#This Row],[Kpy''i]]^2+Sample[[#This Row],[KPy''j]]^2+Sample[[#This Row],[KPy''k]]^2)/KTmag/Scale</f>
        <v>1.2337086429640698</v>
      </c>
    </row>
    <row r="569" spans="1:28" hidden="1" x14ac:dyDescent="0.25">
      <c r="A569" s="5">
        <v>564</v>
      </c>
      <c r="B569" s="13" t="s">
        <v>43</v>
      </c>
      <c r="C569" s="5"/>
      <c r="D569" s="5"/>
      <c r="E569">
        <v>6</v>
      </c>
      <c r="F569">
        <v>3</v>
      </c>
      <c r="G569">
        <v>3</v>
      </c>
      <c r="H569" s="11">
        <f>Sample[[#This Row],[C]]/Sample[[#This Row],[D]]</f>
        <v>0.5</v>
      </c>
      <c r="I569" s="11">
        <f>Sample[[#This Row],[A]]/Sample[[#This Row],[C]]</f>
        <v>1</v>
      </c>
      <c r="J569" s="11">
        <f>Sample[[#This Row],[D]]/Sample[[#This Row],[A]]</f>
        <v>2</v>
      </c>
      <c r="K569" s="11">
        <f>Sample[[#This Row],[A]]/Sample[[#This Row],[D]]</f>
        <v>0.5</v>
      </c>
      <c r="L569" s="11">
        <f>Sample[[#This Row],[D]]/Sample[[#This Row],[C]]</f>
        <v>2</v>
      </c>
      <c r="M569" s="11">
        <f>Sample[[#This Row],[C]]/Sample[[#This Row],[A]]</f>
        <v>1</v>
      </c>
      <c r="N569">
        <f>IF(Sample[[#This Row],[Ap]]=0,10,LOG(Sample[[#This Row],[Ap]]))</f>
        <v>-0.3010299956639812</v>
      </c>
      <c r="O569">
        <f>IF(Sample[[#This Row],[Ei]]=0,10,LOG(Sample[[#This Row],[Ei]]))</f>
        <v>0</v>
      </c>
      <c r="P569">
        <f>IF(Sample[[#This Row],[Ii]]=0,10,LOG(Sample[[#This Row],[Ii]]))</f>
        <v>0.3010299956639812</v>
      </c>
      <c r="Q569">
        <f>Kx-Sample[[#This Row],[Xp]]</f>
        <v>0.3010299956639812</v>
      </c>
      <c r="R569">
        <f>Ky-Sample[[#This Row],[Yp]]</f>
        <v>-1</v>
      </c>
      <c r="S569">
        <f>Kz-Sample[[#This Row],[Zp]]</f>
        <v>0.69897000433601875</v>
      </c>
      <c r="T569">
        <f>Sample[[#This Row],[Kpy]]*KSc-Sample[[#This Row],[KPz]]*KSb</f>
        <v>0.30102999566398125</v>
      </c>
      <c r="U569">
        <f>-1*(Sample[[#This Row],[KPx]]*KSc-Sample[[#This Row],[KPz]]*KSa)</f>
        <v>0.3010299956639812</v>
      </c>
      <c r="V569">
        <f>(Sample[[#This Row],[KPx]]*$R$2-Sample[[#This Row],[Kpy]]*KSa)</f>
        <v>0.3010299956639812</v>
      </c>
      <c r="W569">
        <f>Sample[[#This Row],[Kpy]]*KTc-Sample[[#This Row],[KPz]]*KTb</f>
        <v>1.6989700043360187</v>
      </c>
      <c r="X569">
        <f>-1*(Sample[[#This Row],[KPx]]*KTc-Sample[[#This Row],[KPz]]*KTa)</f>
        <v>1.6989700043360187</v>
      </c>
      <c r="Y569">
        <f>(Sample[[#This Row],[KPx]]*KTb-Sample[[#This Row],[Kpy]]*KTa)</f>
        <v>1.6989700043360187</v>
      </c>
      <c r="Z569">
        <f>-Sample[[#This Row],[Xp]]*a+Sample[[#This Row],[Yp]]*b+Sample[[#This Row],[Zp]]*c_</f>
        <v>0.6020599913279624</v>
      </c>
      <c r="AA569" s="8">
        <f>-IF(Sample[[#This Row],[Column2]]&gt;0,1,-1)*SQRT(Sample[[#This Row],[KPx''i]]^2+Sample[[#This Row],[KPx''j]]^2+Sample[[#This Row],[KPx''k]]^2)/Ksmag/Scale</f>
        <v>-0.36868494332449331</v>
      </c>
      <c r="AB569" s="1">
        <f>SQRT(Sample[[#This Row],[Kpy''i]]^2+Sample[[#This Row],[KPy''j]]^2+Sample[[#This Row],[KPy''k]]^2)/KTmag/Scale</f>
        <v>1.201353211098537</v>
      </c>
    </row>
    <row r="570" spans="1:28" hidden="1" x14ac:dyDescent="0.25">
      <c r="A570" s="5">
        <v>565</v>
      </c>
      <c r="B570" s="13" t="s">
        <v>43</v>
      </c>
      <c r="C570" s="5"/>
      <c r="D570" s="5"/>
      <c r="E570">
        <v>8</v>
      </c>
      <c r="F570">
        <v>3</v>
      </c>
      <c r="G570">
        <v>1</v>
      </c>
      <c r="H570" s="11">
        <f>Sample[[#This Row],[C]]/Sample[[#This Row],[D]]</f>
        <v>0.375</v>
      </c>
      <c r="I570" s="11">
        <f>Sample[[#This Row],[A]]/Sample[[#This Row],[C]]</f>
        <v>0.33333333333333331</v>
      </c>
      <c r="J570" s="11">
        <f>Sample[[#This Row],[D]]/Sample[[#This Row],[A]]</f>
        <v>8</v>
      </c>
      <c r="K570" s="11">
        <f>Sample[[#This Row],[A]]/Sample[[#This Row],[D]]</f>
        <v>0.125</v>
      </c>
      <c r="L570" s="11">
        <f>Sample[[#This Row],[D]]/Sample[[#This Row],[C]]</f>
        <v>2.6666666666666665</v>
      </c>
      <c r="M570" s="11">
        <f>Sample[[#This Row],[C]]/Sample[[#This Row],[A]]</f>
        <v>3</v>
      </c>
      <c r="N570">
        <f>IF(Sample[[#This Row],[Ap]]=0,10,LOG(Sample[[#This Row],[Ap]]))</f>
        <v>-0.42596873227228116</v>
      </c>
      <c r="O570">
        <f>IF(Sample[[#This Row],[Ei]]=0,10,LOG(Sample[[#This Row],[Ei]]))</f>
        <v>-0.47712125471966244</v>
      </c>
      <c r="P570">
        <f>IF(Sample[[#This Row],[Ii]]=0,10,LOG(Sample[[#This Row],[Ii]]))</f>
        <v>0.90308998699194354</v>
      </c>
      <c r="Q570">
        <f>Kx-Sample[[#This Row],[Xp]]</f>
        <v>0.42596873227228116</v>
      </c>
      <c r="R570">
        <f>Ky-Sample[[#This Row],[Yp]]</f>
        <v>-0.52287874528033762</v>
      </c>
      <c r="S570">
        <f>Kz-Sample[[#This Row],[Zp]]</f>
        <v>9.6910013008056461E-2</v>
      </c>
      <c r="T570">
        <f>Sample[[#This Row],[Kpy]]*KSc-Sample[[#This Row],[KPz]]*KSb</f>
        <v>0.42596873227228116</v>
      </c>
      <c r="U570">
        <f>-1*(Sample[[#This Row],[KPx]]*KSc-Sample[[#This Row],[KPz]]*KSa)</f>
        <v>0.42596873227228116</v>
      </c>
      <c r="V570">
        <f>(Sample[[#This Row],[KPx]]*$R$2-Sample[[#This Row],[Kpy]]*KSa)</f>
        <v>0.42596873227228116</v>
      </c>
      <c r="W570">
        <f>Sample[[#This Row],[Kpy]]*KTc-Sample[[#This Row],[KPz]]*KTb</f>
        <v>0.61978875828839408</v>
      </c>
      <c r="X570">
        <f>-1*(Sample[[#This Row],[KPx]]*KTc-Sample[[#This Row],[KPz]]*KTa)</f>
        <v>0.61978875828839408</v>
      </c>
      <c r="Y570">
        <f>(Sample[[#This Row],[KPx]]*KTb-Sample[[#This Row],[Kpy]]*KTa)</f>
        <v>0.61978875828839408</v>
      </c>
      <c r="Z570">
        <f>-Sample[[#This Row],[Xp]]*a+Sample[[#This Row],[Yp]]*b+Sample[[#This Row],[Zp]]*c_</f>
        <v>0.85193746454456221</v>
      </c>
      <c r="AA570" s="8">
        <f>-IF(Sample[[#This Row],[Column2]]&gt;0,1,-1)*SQRT(Sample[[#This Row],[KPx''i]]^2+Sample[[#This Row],[KPx''j]]^2+Sample[[#This Row],[KPx''k]]^2)/Ksmag/Scale</f>
        <v>-0.52170302022365322</v>
      </c>
      <c r="AB570" s="1">
        <f>SQRT(Sample[[#This Row],[Kpy''i]]^2+Sample[[#This Row],[KPy''j]]^2+Sample[[#This Row],[KPy''k]]^2)/KTmag/Scale</f>
        <v>0.43825683388891357</v>
      </c>
    </row>
    <row r="571" spans="1:28" hidden="1" x14ac:dyDescent="0.25">
      <c r="A571" s="5">
        <v>566</v>
      </c>
      <c r="B571" s="13" t="s">
        <v>43</v>
      </c>
      <c r="C571" s="5"/>
      <c r="D571" s="5"/>
      <c r="E571">
        <v>3</v>
      </c>
      <c r="F571">
        <v>9</v>
      </c>
      <c r="G571">
        <v>6</v>
      </c>
      <c r="H571" s="11">
        <f>Sample[[#This Row],[C]]/Sample[[#This Row],[D]]</f>
        <v>3</v>
      </c>
      <c r="I571" s="11">
        <f>Sample[[#This Row],[A]]/Sample[[#This Row],[C]]</f>
        <v>0.66666666666666663</v>
      </c>
      <c r="J571" s="11">
        <f>Sample[[#This Row],[D]]/Sample[[#This Row],[A]]</f>
        <v>0.5</v>
      </c>
      <c r="K571" s="11">
        <f>Sample[[#This Row],[A]]/Sample[[#This Row],[D]]</f>
        <v>2</v>
      </c>
      <c r="L571" s="11">
        <f>Sample[[#This Row],[D]]/Sample[[#This Row],[C]]</f>
        <v>0.33333333333333331</v>
      </c>
      <c r="M571" s="11">
        <f>Sample[[#This Row],[C]]/Sample[[#This Row],[A]]</f>
        <v>1.5</v>
      </c>
      <c r="N571">
        <f>IF(Sample[[#This Row],[Ap]]=0,10,LOG(Sample[[#This Row],[Ap]]))</f>
        <v>0.47712125471966244</v>
      </c>
      <c r="O571">
        <f>IF(Sample[[#This Row],[Ei]]=0,10,LOG(Sample[[#This Row],[Ei]]))</f>
        <v>-0.17609125905568127</v>
      </c>
      <c r="P571">
        <f>IF(Sample[[#This Row],[Ii]]=0,10,LOG(Sample[[#This Row],[Ii]]))</f>
        <v>-0.3010299956639812</v>
      </c>
      <c r="Q571">
        <f>Kx-Sample[[#This Row],[Xp]]</f>
        <v>-0.47712125471966244</v>
      </c>
      <c r="R571">
        <f>Ky-Sample[[#This Row],[Yp]]</f>
        <v>-0.82390874094431876</v>
      </c>
      <c r="S571">
        <f>Kz-Sample[[#This Row],[Zp]]</f>
        <v>1.3010299956639813</v>
      </c>
      <c r="T571">
        <f>Sample[[#This Row],[Kpy]]*KSc-Sample[[#This Row],[KPz]]*KSb</f>
        <v>-0.47712125471966249</v>
      </c>
      <c r="U571">
        <f>-1*(Sample[[#This Row],[KPx]]*KSc-Sample[[#This Row],[KPz]]*KSa)</f>
        <v>-0.47712125471966244</v>
      </c>
      <c r="V571">
        <f>(Sample[[#This Row],[KPx]]*$R$2-Sample[[#This Row],[Kpy]]*KSa)</f>
        <v>-0.47712125471966244</v>
      </c>
      <c r="W571">
        <f>Sample[[#This Row],[Kpy]]*KTc-Sample[[#This Row],[KPz]]*KTb</f>
        <v>2.1249387366082999</v>
      </c>
      <c r="X571">
        <f>-1*(Sample[[#This Row],[KPx]]*KTc-Sample[[#This Row],[KPz]]*KTa)</f>
        <v>2.1249387366082999</v>
      </c>
      <c r="Y571">
        <f>(Sample[[#This Row],[KPx]]*KTb-Sample[[#This Row],[Kpy]]*KTa)</f>
        <v>2.1249387366082999</v>
      </c>
      <c r="Z571">
        <f>-Sample[[#This Row],[Xp]]*a+Sample[[#This Row],[Yp]]*b+Sample[[#This Row],[Zp]]*c_</f>
        <v>-0.95424250943932498</v>
      </c>
      <c r="AA571" s="8">
        <f>-IF(Sample[[#This Row],[Column2]]&gt;0,1,-1)*SQRT(Sample[[#This Row],[KPx''i]]^2+Sample[[#This Row],[KPx''j]]^2+Sample[[#This Row],[KPx''k]]^2)/Ksmag/Scale</f>
        <v>0.58435180974982659</v>
      </c>
      <c r="AB571" s="1">
        <f>SQRT(Sample[[#This Row],[Kpy''i]]^2+Sample[[#This Row],[KPy''j]]^2+Sample[[#This Row],[KPy''k]]^2)/KTmag/Scale</f>
        <v>1.502558590261704</v>
      </c>
    </row>
    <row r="572" spans="1:28" hidden="1" x14ac:dyDescent="0.25">
      <c r="A572" s="5">
        <v>567</v>
      </c>
      <c r="B572" s="13" t="s">
        <v>43</v>
      </c>
      <c r="C572" s="5"/>
      <c r="D572" s="5"/>
      <c r="E572">
        <v>10</v>
      </c>
      <c r="F572">
        <v>1</v>
      </c>
      <c r="G572">
        <v>10</v>
      </c>
      <c r="H572" s="11">
        <f>Sample[[#This Row],[C]]/Sample[[#This Row],[D]]</f>
        <v>0.1</v>
      </c>
      <c r="I572" s="11">
        <f>Sample[[#This Row],[A]]/Sample[[#This Row],[C]]</f>
        <v>10</v>
      </c>
      <c r="J572" s="11">
        <f>Sample[[#This Row],[D]]/Sample[[#This Row],[A]]</f>
        <v>1</v>
      </c>
      <c r="K572" s="11">
        <f>Sample[[#This Row],[A]]/Sample[[#This Row],[D]]</f>
        <v>1</v>
      </c>
      <c r="L572" s="11">
        <f>Sample[[#This Row],[D]]/Sample[[#This Row],[C]]</f>
        <v>10</v>
      </c>
      <c r="M572" s="11">
        <f>Sample[[#This Row],[C]]/Sample[[#This Row],[A]]</f>
        <v>0.1</v>
      </c>
      <c r="N572">
        <f>IF(Sample[[#This Row],[Ap]]=0,10,LOG(Sample[[#This Row],[Ap]]))</f>
        <v>-1</v>
      </c>
      <c r="O572">
        <f>IF(Sample[[#This Row],[Ei]]=0,10,LOG(Sample[[#This Row],[Ei]]))</f>
        <v>1</v>
      </c>
      <c r="P572">
        <f>IF(Sample[[#This Row],[Ii]]=0,10,LOG(Sample[[#This Row],[Ii]]))</f>
        <v>0</v>
      </c>
      <c r="Q572">
        <f>Kx-Sample[[#This Row],[Xp]]</f>
        <v>1</v>
      </c>
      <c r="R572">
        <f>Ky-Sample[[#This Row],[Yp]]</f>
        <v>-2</v>
      </c>
      <c r="S572">
        <f>Kz-Sample[[#This Row],[Zp]]</f>
        <v>1</v>
      </c>
      <c r="T572">
        <f>Sample[[#This Row],[Kpy]]*KSc-Sample[[#This Row],[KPz]]*KSb</f>
        <v>1</v>
      </c>
      <c r="U572">
        <f>-1*(Sample[[#This Row],[KPx]]*KSc-Sample[[#This Row],[KPz]]*KSa)</f>
        <v>1</v>
      </c>
      <c r="V572">
        <f>(Sample[[#This Row],[KPx]]*$R$2-Sample[[#This Row],[Kpy]]*KSa)</f>
        <v>1</v>
      </c>
      <c r="W572">
        <f>Sample[[#This Row],[Kpy]]*KTc-Sample[[#This Row],[KPz]]*KTb</f>
        <v>3</v>
      </c>
      <c r="X572">
        <f>-1*(Sample[[#This Row],[KPx]]*KTc-Sample[[#This Row],[KPz]]*KTa)</f>
        <v>3</v>
      </c>
      <c r="Y572">
        <f>(Sample[[#This Row],[KPx]]*KTb-Sample[[#This Row],[Kpy]]*KTa)</f>
        <v>3</v>
      </c>
      <c r="Z572">
        <f>-Sample[[#This Row],[Xp]]*a+Sample[[#This Row],[Yp]]*b+Sample[[#This Row],[Zp]]*c_</f>
        <v>2</v>
      </c>
      <c r="AA572" s="8">
        <f>-IF(Sample[[#This Row],[Column2]]&gt;0,1,-1)*SQRT(Sample[[#This Row],[KPx''i]]^2+Sample[[#This Row],[KPx''j]]^2+Sample[[#This Row],[KPx''k]]^2)/Ksmag/Scale</f>
        <v>-1.2247448713915889</v>
      </c>
      <c r="AB572" s="1">
        <f>SQRT(Sample[[#This Row],[Kpy''i]]^2+Sample[[#This Row],[KPy''j]]^2+Sample[[#This Row],[KPy''k]]^2)/KTmag/Scale</f>
        <v>2.1213203435596428</v>
      </c>
    </row>
    <row r="573" spans="1:28" hidden="1" x14ac:dyDescent="0.25">
      <c r="A573" s="5">
        <v>568</v>
      </c>
      <c r="B573" s="13" t="s">
        <v>43</v>
      </c>
      <c r="C573" s="5"/>
      <c r="D573" s="5"/>
      <c r="E573">
        <v>4</v>
      </c>
      <c r="F573">
        <v>7</v>
      </c>
      <c r="G573">
        <v>2</v>
      </c>
      <c r="H573" s="11">
        <f>Sample[[#This Row],[C]]/Sample[[#This Row],[D]]</f>
        <v>1.75</v>
      </c>
      <c r="I573" s="11">
        <f>Sample[[#This Row],[A]]/Sample[[#This Row],[C]]</f>
        <v>0.2857142857142857</v>
      </c>
      <c r="J573" s="11">
        <f>Sample[[#This Row],[D]]/Sample[[#This Row],[A]]</f>
        <v>2</v>
      </c>
      <c r="K573" s="11">
        <f>Sample[[#This Row],[A]]/Sample[[#This Row],[D]]</f>
        <v>0.5</v>
      </c>
      <c r="L573" s="11">
        <f>Sample[[#This Row],[D]]/Sample[[#This Row],[C]]</f>
        <v>0.5714285714285714</v>
      </c>
      <c r="M573" s="11">
        <f>Sample[[#This Row],[C]]/Sample[[#This Row],[A]]</f>
        <v>3.5</v>
      </c>
      <c r="N573">
        <f>IF(Sample[[#This Row],[Ap]]=0,10,LOG(Sample[[#This Row],[Ap]]))</f>
        <v>0.24303804868629444</v>
      </c>
      <c r="O573">
        <f>IF(Sample[[#This Row],[Ei]]=0,10,LOG(Sample[[#This Row],[Ei]]))</f>
        <v>-0.54406804435027567</v>
      </c>
      <c r="P573">
        <f>IF(Sample[[#This Row],[Ii]]=0,10,LOG(Sample[[#This Row],[Ii]]))</f>
        <v>0.3010299956639812</v>
      </c>
      <c r="Q573">
        <f>Kx-Sample[[#This Row],[Xp]]</f>
        <v>-0.24303804868629444</v>
      </c>
      <c r="R573">
        <f>Ky-Sample[[#This Row],[Yp]]</f>
        <v>-0.45593195564972433</v>
      </c>
      <c r="S573">
        <f>Kz-Sample[[#This Row],[Zp]]</f>
        <v>0.69897000433601875</v>
      </c>
      <c r="T573">
        <f>Sample[[#This Row],[Kpy]]*KSc-Sample[[#This Row],[KPz]]*KSb</f>
        <v>-0.24303804868629442</v>
      </c>
      <c r="U573">
        <f>-1*(Sample[[#This Row],[KPx]]*KSc-Sample[[#This Row],[KPz]]*KSa)</f>
        <v>-0.24303804868629444</v>
      </c>
      <c r="V573">
        <f>(Sample[[#This Row],[KPx]]*$R$2-Sample[[#This Row],[Kpy]]*KSa)</f>
        <v>-0.24303804868629444</v>
      </c>
      <c r="W573">
        <f>Sample[[#This Row],[Kpy]]*KTc-Sample[[#This Row],[KPz]]*KTb</f>
        <v>1.1549019599857431</v>
      </c>
      <c r="X573">
        <f>-1*(Sample[[#This Row],[KPx]]*KTc-Sample[[#This Row],[KPz]]*KTa)</f>
        <v>1.1549019599857431</v>
      </c>
      <c r="Y573">
        <f>(Sample[[#This Row],[KPx]]*KTb-Sample[[#This Row],[Kpy]]*KTa)</f>
        <v>1.1549019599857431</v>
      </c>
      <c r="Z573">
        <f>-Sample[[#This Row],[Xp]]*a+Sample[[#This Row],[Yp]]*b+Sample[[#This Row],[Zp]]*c_</f>
        <v>-0.48607609737258894</v>
      </c>
      <c r="AA573" s="8">
        <f>-IF(Sample[[#This Row],[Column2]]&gt;0,1,-1)*SQRT(Sample[[#This Row],[KPx''i]]^2+Sample[[#This Row],[KPx''j]]^2+Sample[[#This Row],[KPx''k]]^2)/Ksmag/Scale</f>
        <v>0.29765960368155842</v>
      </c>
      <c r="AB573" s="1">
        <f>SQRT(Sample[[#This Row],[Kpy''i]]^2+Sample[[#This Row],[KPy''j]]^2+Sample[[#This Row],[KPy''k]]^2)/KTmag/Scale</f>
        <v>0.81663900751155383</v>
      </c>
    </row>
    <row r="574" spans="1:28" hidden="1" x14ac:dyDescent="0.25">
      <c r="A574" s="5">
        <v>569</v>
      </c>
      <c r="B574" s="13" t="s">
        <v>43</v>
      </c>
      <c r="C574" s="5"/>
      <c r="D574" s="5"/>
      <c r="E574">
        <v>8</v>
      </c>
      <c r="F574">
        <v>8</v>
      </c>
      <c r="G574">
        <v>1</v>
      </c>
      <c r="H574" s="11">
        <f>Sample[[#This Row],[C]]/Sample[[#This Row],[D]]</f>
        <v>1</v>
      </c>
      <c r="I574" s="11">
        <f>Sample[[#This Row],[A]]/Sample[[#This Row],[C]]</f>
        <v>0.125</v>
      </c>
      <c r="J574" s="11">
        <f>Sample[[#This Row],[D]]/Sample[[#This Row],[A]]</f>
        <v>8</v>
      </c>
      <c r="K574" s="11">
        <f>Sample[[#This Row],[A]]/Sample[[#This Row],[D]]</f>
        <v>0.125</v>
      </c>
      <c r="L574" s="11">
        <f>Sample[[#This Row],[D]]/Sample[[#This Row],[C]]</f>
        <v>1</v>
      </c>
      <c r="M574" s="11">
        <f>Sample[[#This Row],[C]]/Sample[[#This Row],[A]]</f>
        <v>8</v>
      </c>
      <c r="N574">
        <f>IF(Sample[[#This Row],[Ap]]=0,10,LOG(Sample[[#This Row],[Ap]]))</f>
        <v>0</v>
      </c>
      <c r="O574">
        <f>IF(Sample[[#This Row],[Ei]]=0,10,LOG(Sample[[#This Row],[Ei]]))</f>
        <v>-0.90308998699194354</v>
      </c>
      <c r="P574">
        <f>IF(Sample[[#This Row],[Ii]]=0,10,LOG(Sample[[#This Row],[Ii]]))</f>
        <v>0.90308998699194354</v>
      </c>
      <c r="Q574">
        <f>Kx-Sample[[#This Row],[Xp]]</f>
        <v>0</v>
      </c>
      <c r="R574">
        <f>Ky-Sample[[#This Row],[Yp]]</f>
        <v>-9.6910013008056461E-2</v>
      </c>
      <c r="S574">
        <f>Kz-Sample[[#This Row],[Zp]]</f>
        <v>9.6910013008056461E-2</v>
      </c>
      <c r="T574">
        <f>Sample[[#This Row],[Kpy]]*KSc-Sample[[#This Row],[KPz]]*KSb</f>
        <v>0</v>
      </c>
      <c r="U574">
        <f>-1*(Sample[[#This Row],[KPx]]*KSc-Sample[[#This Row],[KPz]]*KSa)</f>
        <v>0</v>
      </c>
      <c r="V574">
        <f>(Sample[[#This Row],[KPx]]*$R$2-Sample[[#This Row],[Kpy]]*KSa)</f>
        <v>0</v>
      </c>
      <c r="W574">
        <f>Sample[[#This Row],[Kpy]]*KTc-Sample[[#This Row],[KPz]]*KTb</f>
        <v>0.19382002601611292</v>
      </c>
      <c r="X574">
        <f>-1*(Sample[[#This Row],[KPx]]*KTc-Sample[[#This Row],[KPz]]*KTa)</f>
        <v>0.19382002601611292</v>
      </c>
      <c r="Y574">
        <f>(Sample[[#This Row],[KPx]]*KTb-Sample[[#This Row],[Kpy]]*KTa)</f>
        <v>0.19382002601611292</v>
      </c>
      <c r="Z574">
        <f>-Sample[[#This Row],[Xp]]*a+Sample[[#This Row],[Yp]]*b+Sample[[#This Row],[Zp]]*c_</f>
        <v>0</v>
      </c>
      <c r="AA574" s="8">
        <f>-IF(Sample[[#This Row],[Column2]]&gt;0,1,-1)*SQRT(Sample[[#This Row],[KPx''i]]^2+Sample[[#This Row],[KPx''j]]^2+Sample[[#This Row],[KPx''k]]^2)/Ksmag/Scale</f>
        <v>0</v>
      </c>
      <c r="AB574" s="1">
        <f>SQRT(Sample[[#This Row],[Kpy''i]]^2+Sample[[#This Row],[KPy''j]]^2+Sample[[#This Row],[KPy''k]]^2)/KTmag/Scale</f>
        <v>0.13705145472574654</v>
      </c>
    </row>
    <row r="575" spans="1:28" hidden="1" x14ac:dyDescent="0.25">
      <c r="A575" s="5">
        <v>570</v>
      </c>
      <c r="B575" s="13" t="s">
        <v>43</v>
      </c>
      <c r="C575" s="5"/>
      <c r="D575" s="5"/>
      <c r="E575">
        <v>1</v>
      </c>
      <c r="F575">
        <v>7</v>
      </c>
      <c r="G575">
        <v>10</v>
      </c>
      <c r="H575" s="11">
        <f>Sample[[#This Row],[C]]/Sample[[#This Row],[D]]</f>
        <v>7</v>
      </c>
      <c r="I575" s="11">
        <f>Sample[[#This Row],[A]]/Sample[[#This Row],[C]]</f>
        <v>1.4285714285714286</v>
      </c>
      <c r="J575" s="11">
        <f>Sample[[#This Row],[D]]/Sample[[#This Row],[A]]</f>
        <v>0.1</v>
      </c>
      <c r="K575" s="11">
        <f>Sample[[#This Row],[A]]/Sample[[#This Row],[D]]</f>
        <v>10</v>
      </c>
      <c r="L575" s="11">
        <f>Sample[[#This Row],[D]]/Sample[[#This Row],[C]]</f>
        <v>0.14285714285714285</v>
      </c>
      <c r="M575" s="11">
        <f>Sample[[#This Row],[C]]/Sample[[#This Row],[A]]</f>
        <v>0.7</v>
      </c>
      <c r="N575">
        <f>IF(Sample[[#This Row],[Ap]]=0,10,LOG(Sample[[#This Row],[Ap]]))</f>
        <v>0.84509804001425681</v>
      </c>
      <c r="O575">
        <f>IF(Sample[[#This Row],[Ei]]=0,10,LOG(Sample[[#This Row],[Ei]]))</f>
        <v>0.15490195998574319</v>
      </c>
      <c r="P575">
        <f>IF(Sample[[#This Row],[Ii]]=0,10,LOG(Sample[[#This Row],[Ii]]))</f>
        <v>-1</v>
      </c>
      <c r="Q575">
        <f>Kx-Sample[[#This Row],[Xp]]</f>
        <v>-0.84509804001425681</v>
      </c>
      <c r="R575">
        <f>Ky-Sample[[#This Row],[Yp]]</f>
        <v>-1.1549019599857431</v>
      </c>
      <c r="S575">
        <f>Kz-Sample[[#This Row],[Zp]]</f>
        <v>2</v>
      </c>
      <c r="T575">
        <f>Sample[[#This Row],[Kpy]]*KSc-Sample[[#This Row],[KPz]]*KSb</f>
        <v>-0.84509804001425692</v>
      </c>
      <c r="U575">
        <f>-1*(Sample[[#This Row],[KPx]]*KSc-Sample[[#This Row],[KPz]]*KSa)</f>
        <v>-0.84509804001425681</v>
      </c>
      <c r="V575">
        <f>(Sample[[#This Row],[KPx]]*$R$2-Sample[[#This Row],[Kpy]]*KSa)</f>
        <v>-0.84509804001425681</v>
      </c>
      <c r="W575">
        <f>Sample[[#This Row],[Kpy]]*KTc-Sample[[#This Row],[KPz]]*KTb</f>
        <v>3.1549019599857431</v>
      </c>
      <c r="X575">
        <f>-1*(Sample[[#This Row],[KPx]]*KTc-Sample[[#This Row],[KPz]]*KTa)</f>
        <v>3.1549019599857431</v>
      </c>
      <c r="Y575">
        <f>(Sample[[#This Row],[KPx]]*KTb-Sample[[#This Row],[Kpy]]*KTa)</f>
        <v>3.1549019599857431</v>
      </c>
      <c r="Z575">
        <f>-Sample[[#This Row],[Xp]]*a+Sample[[#This Row],[Yp]]*b+Sample[[#This Row],[Zp]]*c_</f>
        <v>-1.6901960800285136</v>
      </c>
      <c r="AA575" s="8">
        <f>-IF(Sample[[#This Row],[Column2]]&gt;0,1,-1)*SQRT(Sample[[#This Row],[KPx''i]]^2+Sample[[#This Row],[KPx''j]]^2+Sample[[#This Row],[KPx''k]]^2)/Ksmag/Scale</f>
        <v>1.035029490330545</v>
      </c>
      <c r="AB575" s="1">
        <f>SQRT(Sample[[#This Row],[Kpy''i]]^2+Sample[[#This Row],[KPy''j]]^2+Sample[[#This Row],[KPy''k]]^2)/KTmag/Scale</f>
        <v>2.2308525698846489</v>
      </c>
    </row>
    <row r="576" spans="1:28" hidden="1" x14ac:dyDescent="0.25">
      <c r="A576" s="5">
        <v>571</v>
      </c>
      <c r="B576" s="13" t="s">
        <v>43</v>
      </c>
      <c r="C576" s="5"/>
      <c r="D576" s="5"/>
      <c r="E576">
        <v>7</v>
      </c>
      <c r="F576">
        <v>8</v>
      </c>
      <c r="G576">
        <v>8</v>
      </c>
      <c r="H576" s="11">
        <f>Sample[[#This Row],[C]]/Sample[[#This Row],[D]]</f>
        <v>1.1428571428571428</v>
      </c>
      <c r="I576" s="11">
        <f>Sample[[#This Row],[A]]/Sample[[#This Row],[C]]</f>
        <v>1</v>
      </c>
      <c r="J576" s="11">
        <f>Sample[[#This Row],[D]]/Sample[[#This Row],[A]]</f>
        <v>0.875</v>
      </c>
      <c r="K576" s="11">
        <f>Sample[[#This Row],[A]]/Sample[[#This Row],[D]]</f>
        <v>1.1428571428571428</v>
      </c>
      <c r="L576" s="11">
        <f>Sample[[#This Row],[D]]/Sample[[#This Row],[C]]</f>
        <v>0.875</v>
      </c>
      <c r="M576" s="11">
        <f>Sample[[#This Row],[C]]/Sample[[#This Row],[A]]</f>
        <v>1</v>
      </c>
      <c r="N576">
        <f>IF(Sample[[#This Row],[Ap]]=0,10,LOG(Sample[[#This Row],[Ap]]))</f>
        <v>5.7991946977686733E-2</v>
      </c>
      <c r="O576">
        <f>IF(Sample[[#This Row],[Ei]]=0,10,LOG(Sample[[#This Row],[Ei]]))</f>
        <v>0</v>
      </c>
      <c r="P576">
        <f>IF(Sample[[#This Row],[Ii]]=0,10,LOG(Sample[[#This Row],[Ii]]))</f>
        <v>-5.7991946977686754E-2</v>
      </c>
      <c r="Q576">
        <f>Kx-Sample[[#This Row],[Xp]]</f>
        <v>-5.7991946977686733E-2</v>
      </c>
      <c r="R576">
        <f>Ky-Sample[[#This Row],[Yp]]</f>
        <v>-1</v>
      </c>
      <c r="S576">
        <f>Kz-Sample[[#This Row],[Zp]]</f>
        <v>1.0579919469776868</v>
      </c>
      <c r="T576">
        <f>Sample[[#This Row],[Kpy]]*KSc-Sample[[#This Row],[KPz]]*KSb</f>
        <v>-5.7991946977686837E-2</v>
      </c>
      <c r="U576">
        <f>-1*(Sample[[#This Row],[KPx]]*KSc-Sample[[#This Row],[KPz]]*KSa)</f>
        <v>-5.7991946977686733E-2</v>
      </c>
      <c r="V576">
        <f>(Sample[[#This Row],[KPx]]*$R$2-Sample[[#This Row],[Kpy]]*KSa)</f>
        <v>-5.7991946977686733E-2</v>
      </c>
      <c r="W576">
        <f>Sample[[#This Row],[Kpy]]*KTc-Sample[[#This Row],[KPz]]*KTb</f>
        <v>2.0579919469776868</v>
      </c>
      <c r="X576">
        <f>-1*(Sample[[#This Row],[KPx]]*KTc-Sample[[#This Row],[KPz]]*KTa)</f>
        <v>2.0579919469776868</v>
      </c>
      <c r="Y576">
        <f>(Sample[[#This Row],[KPx]]*KTb-Sample[[#This Row],[Kpy]]*KTa)</f>
        <v>2.0579919469776868</v>
      </c>
      <c r="Z576">
        <f>-Sample[[#This Row],[Xp]]*a+Sample[[#This Row],[Yp]]*b+Sample[[#This Row],[Zp]]*c_</f>
        <v>-0.11598389395537351</v>
      </c>
      <c r="AA576" s="8">
        <f>-IF(Sample[[#This Row],[Column2]]&gt;0,1,-1)*SQRT(Sample[[#This Row],[KPx''i]]^2+Sample[[#This Row],[KPx''j]]^2+Sample[[#This Row],[KPx''k]]^2)/Ksmag/Scale</f>
        <v>7.1025339642934823E-2</v>
      </c>
      <c r="AB576" s="1">
        <f>SQRT(Sample[[#This Row],[Kpy''i]]^2+Sample[[#This Row],[KPy''j]]^2+Sample[[#This Row],[KPy''k]]^2)/KTmag/Scale</f>
        <v>1.4552200613352282</v>
      </c>
    </row>
    <row r="577" spans="1:28" hidden="1" x14ac:dyDescent="0.25">
      <c r="A577" s="5">
        <v>572</v>
      </c>
      <c r="B577" s="13" t="s">
        <v>43</v>
      </c>
      <c r="C577" s="5"/>
      <c r="D577" s="5"/>
      <c r="E577">
        <v>6</v>
      </c>
      <c r="F577">
        <v>9</v>
      </c>
      <c r="G577">
        <v>5</v>
      </c>
      <c r="H577" s="11">
        <f>Sample[[#This Row],[C]]/Sample[[#This Row],[D]]</f>
        <v>1.5</v>
      </c>
      <c r="I577" s="11">
        <f>Sample[[#This Row],[A]]/Sample[[#This Row],[C]]</f>
        <v>0.55555555555555558</v>
      </c>
      <c r="J577" s="11">
        <f>Sample[[#This Row],[D]]/Sample[[#This Row],[A]]</f>
        <v>1.2</v>
      </c>
      <c r="K577" s="11">
        <f>Sample[[#This Row],[A]]/Sample[[#This Row],[D]]</f>
        <v>0.83333333333333337</v>
      </c>
      <c r="L577" s="11">
        <f>Sample[[#This Row],[D]]/Sample[[#This Row],[C]]</f>
        <v>0.66666666666666663</v>
      </c>
      <c r="M577" s="11">
        <f>Sample[[#This Row],[C]]/Sample[[#This Row],[A]]</f>
        <v>1.8</v>
      </c>
      <c r="N577">
        <f>IF(Sample[[#This Row],[Ap]]=0,10,LOG(Sample[[#This Row],[Ap]]))</f>
        <v>0.17609125905568124</v>
      </c>
      <c r="O577">
        <f>IF(Sample[[#This Row],[Ei]]=0,10,LOG(Sample[[#This Row],[Ei]]))</f>
        <v>-0.25527250510330607</v>
      </c>
      <c r="P577">
        <f>IF(Sample[[#This Row],[Ii]]=0,10,LOG(Sample[[#This Row],[Ii]]))</f>
        <v>7.9181246047624818E-2</v>
      </c>
      <c r="Q577">
        <f>Kx-Sample[[#This Row],[Xp]]</f>
        <v>-0.17609125905568124</v>
      </c>
      <c r="R577">
        <f>Ky-Sample[[#This Row],[Yp]]</f>
        <v>-0.74472749489669399</v>
      </c>
      <c r="S577">
        <f>Kz-Sample[[#This Row],[Zp]]</f>
        <v>0.92081875395237522</v>
      </c>
      <c r="T577">
        <f>Sample[[#This Row],[Kpy]]*KSc-Sample[[#This Row],[KPz]]*KSb</f>
        <v>-0.17609125905568124</v>
      </c>
      <c r="U577">
        <f>-1*(Sample[[#This Row],[KPx]]*KSc-Sample[[#This Row],[KPz]]*KSa)</f>
        <v>-0.17609125905568124</v>
      </c>
      <c r="V577">
        <f>(Sample[[#This Row],[KPx]]*$R$2-Sample[[#This Row],[Kpy]]*KSa)</f>
        <v>-0.17609125905568124</v>
      </c>
      <c r="W577">
        <f>Sample[[#This Row],[Kpy]]*KTc-Sample[[#This Row],[KPz]]*KTb</f>
        <v>1.6655462488490693</v>
      </c>
      <c r="X577">
        <f>-1*(Sample[[#This Row],[KPx]]*KTc-Sample[[#This Row],[KPz]]*KTa)</f>
        <v>1.6655462488490693</v>
      </c>
      <c r="Y577">
        <f>(Sample[[#This Row],[KPx]]*KTb-Sample[[#This Row],[Kpy]]*KTa)</f>
        <v>1.6655462488490693</v>
      </c>
      <c r="Z577">
        <f>-Sample[[#This Row],[Xp]]*a+Sample[[#This Row],[Yp]]*b+Sample[[#This Row],[Zp]]*c_</f>
        <v>-0.35218251811136247</v>
      </c>
      <c r="AA577" s="8">
        <f>-IF(Sample[[#This Row],[Column2]]&gt;0,1,-1)*SQRT(Sample[[#This Row],[KPx''i]]^2+Sample[[#This Row],[KPx''j]]^2+Sample[[#This Row],[KPx''k]]^2)/Ksmag/Scale</f>
        <v>0.21566686642533328</v>
      </c>
      <c r="AB577" s="1">
        <f>SQRT(Sample[[#This Row],[Kpy''i]]^2+Sample[[#This Row],[KPy''j]]^2+Sample[[#This Row],[KPy''k]]^2)/KTmag/Scale</f>
        <v>1.1777190469409939</v>
      </c>
    </row>
    <row r="578" spans="1:28" hidden="1" x14ac:dyDescent="0.25">
      <c r="A578" s="5">
        <v>573</v>
      </c>
      <c r="B578" s="13" t="s">
        <v>43</v>
      </c>
      <c r="C578" s="5"/>
      <c r="D578" s="5"/>
      <c r="E578">
        <v>8</v>
      </c>
      <c r="F578">
        <v>4</v>
      </c>
      <c r="G578">
        <v>1</v>
      </c>
      <c r="H578" s="11">
        <f>Sample[[#This Row],[C]]/Sample[[#This Row],[D]]</f>
        <v>0.5</v>
      </c>
      <c r="I578" s="11">
        <f>Sample[[#This Row],[A]]/Sample[[#This Row],[C]]</f>
        <v>0.25</v>
      </c>
      <c r="J578" s="11">
        <f>Sample[[#This Row],[D]]/Sample[[#This Row],[A]]</f>
        <v>8</v>
      </c>
      <c r="K578" s="11">
        <f>Sample[[#This Row],[A]]/Sample[[#This Row],[D]]</f>
        <v>0.125</v>
      </c>
      <c r="L578" s="11">
        <f>Sample[[#This Row],[D]]/Sample[[#This Row],[C]]</f>
        <v>2</v>
      </c>
      <c r="M578" s="11">
        <f>Sample[[#This Row],[C]]/Sample[[#This Row],[A]]</f>
        <v>4</v>
      </c>
      <c r="N578">
        <f>IF(Sample[[#This Row],[Ap]]=0,10,LOG(Sample[[#This Row],[Ap]]))</f>
        <v>-0.3010299956639812</v>
      </c>
      <c r="O578">
        <f>IF(Sample[[#This Row],[Ei]]=0,10,LOG(Sample[[#This Row],[Ei]]))</f>
        <v>-0.6020599913279624</v>
      </c>
      <c r="P578">
        <f>IF(Sample[[#This Row],[Ii]]=0,10,LOG(Sample[[#This Row],[Ii]]))</f>
        <v>0.90308998699194354</v>
      </c>
      <c r="Q578">
        <f>Kx-Sample[[#This Row],[Xp]]</f>
        <v>0.3010299956639812</v>
      </c>
      <c r="R578">
        <f>Ky-Sample[[#This Row],[Yp]]</f>
        <v>-0.3979400086720376</v>
      </c>
      <c r="S578">
        <f>Kz-Sample[[#This Row],[Zp]]</f>
        <v>9.6910013008056461E-2</v>
      </c>
      <c r="T578">
        <f>Sample[[#This Row],[Kpy]]*KSc-Sample[[#This Row],[KPz]]*KSb</f>
        <v>0.30102999566398114</v>
      </c>
      <c r="U578">
        <f>-1*(Sample[[#This Row],[KPx]]*KSc-Sample[[#This Row],[KPz]]*KSa)</f>
        <v>0.3010299956639812</v>
      </c>
      <c r="V578">
        <f>(Sample[[#This Row],[KPx]]*$R$2-Sample[[#This Row],[Kpy]]*KSa)</f>
        <v>0.3010299956639812</v>
      </c>
      <c r="W578">
        <f>Sample[[#This Row],[Kpy]]*KTc-Sample[[#This Row],[KPz]]*KTb</f>
        <v>0.49485002168009407</v>
      </c>
      <c r="X578">
        <f>-1*(Sample[[#This Row],[KPx]]*KTc-Sample[[#This Row],[KPz]]*KTa)</f>
        <v>0.49485002168009412</v>
      </c>
      <c r="Y578">
        <f>(Sample[[#This Row],[KPx]]*KTb-Sample[[#This Row],[Kpy]]*KTa)</f>
        <v>0.49485002168009401</v>
      </c>
      <c r="Z578">
        <f>-Sample[[#This Row],[Xp]]*a+Sample[[#This Row],[Yp]]*b+Sample[[#This Row],[Zp]]*c_</f>
        <v>0.60205999132796229</v>
      </c>
      <c r="AA578" s="8">
        <f>-IF(Sample[[#This Row],[Column2]]&gt;0,1,-1)*SQRT(Sample[[#This Row],[KPx''i]]^2+Sample[[#This Row],[KPx''j]]^2+Sample[[#This Row],[KPx''k]]^2)/Ksmag/Scale</f>
        <v>-0.36868494332449325</v>
      </c>
      <c r="AB578" s="1">
        <f>SQRT(Sample[[#This Row],[Kpy''i]]^2+Sample[[#This Row],[KPy''j]]^2+Sample[[#This Row],[KPy''k]]^2)/KTmag/Scale</f>
        <v>0.34991180600030458</v>
      </c>
    </row>
    <row r="579" spans="1:28" hidden="1" x14ac:dyDescent="0.25">
      <c r="A579" s="5">
        <v>574</v>
      </c>
      <c r="B579" s="13" t="s">
        <v>43</v>
      </c>
      <c r="C579" s="5"/>
      <c r="D579" s="5"/>
      <c r="E579">
        <v>10</v>
      </c>
      <c r="F579">
        <v>9</v>
      </c>
      <c r="G579">
        <v>3</v>
      </c>
      <c r="H579" s="11">
        <f>Sample[[#This Row],[C]]/Sample[[#This Row],[D]]</f>
        <v>0.9</v>
      </c>
      <c r="I579" s="11">
        <f>Sample[[#This Row],[A]]/Sample[[#This Row],[C]]</f>
        <v>0.33333333333333331</v>
      </c>
      <c r="J579" s="11">
        <f>Sample[[#This Row],[D]]/Sample[[#This Row],[A]]</f>
        <v>3.3333333333333335</v>
      </c>
      <c r="K579" s="11">
        <f>Sample[[#This Row],[A]]/Sample[[#This Row],[D]]</f>
        <v>0.3</v>
      </c>
      <c r="L579" s="11">
        <f>Sample[[#This Row],[D]]/Sample[[#This Row],[C]]</f>
        <v>1.1111111111111112</v>
      </c>
      <c r="M579" s="11">
        <f>Sample[[#This Row],[C]]/Sample[[#This Row],[A]]</f>
        <v>3</v>
      </c>
      <c r="N579">
        <f>IF(Sample[[#This Row],[Ap]]=0,10,LOG(Sample[[#This Row],[Ap]]))</f>
        <v>-4.5757490560675115E-2</v>
      </c>
      <c r="O579">
        <f>IF(Sample[[#This Row],[Ei]]=0,10,LOG(Sample[[#This Row],[Ei]]))</f>
        <v>-0.47712125471966244</v>
      </c>
      <c r="P579">
        <f>IF(Sample[[#This Row],[Ii]]=0,10,LOG(Sample[[#This Row],[Ii]]))</f>
        <v>0.52287874528033762</v>
      </c>
      <c r="Q579">
        <f>Kx-Sample[[#This Row],[Xp]]</f>
        <v>4.5757490560675115E-2</v>
      </c>
      <c r="R579">
        <f>Ky-Sample[[#This Row],[Yp]]</f>
        <v>-0.52287874528033762</v>
      </c>
      <c r="S579">
        <f>Kz-Sample[[#This Row],[Zp]]</f>
        <v>0.47712125471966238</v>
      </c>
      <c r="T579">
        <f>Sample[[#This Row],[Kpy]]*KSc-Sample[[#This Row],[KPz]]*KSb</f>
        <v>4.575749056067524E-2</v>
      </c>
      <c r="U579">
        <f>-1*(Sample[[#This Row],[KPx]]*KSc-Sample[[#This Row],[KPz]]*KSa)</f>
        <v>4.5757490560675115E-2</v>
      </c>
      <c r="V579">
        <f>(Sample[[#This Row],[KPx]]*$R$2-Sample[[#This Row],[Kpy]]*KSa)</f>
        <v>4.5757490560675115E-2</v>
      </c>
      <c r="W579">
        <f>Sample[[#This Row],[Kpy]]*KTc-Sample[[#This Row],[KPz]]*KTb</f>
        <v>1</v>
      </c>
      <c r="X579">
        <f>-1*(Sample[[#This Row],[KPx]]*KTc-Sample[[#This Row],[KPz]]*KTa)</f>
        <v>0.99999999999999989</v>
      </c>
      <c r="Y579">
        <f>(Sample[[#This Row],[KPx]]*KTb-Sample[[#This Row],[Kpy]]*KTa)</f>
        <v>1.0000000000000002</v>
      </c>
      <c r="Z579">
        <f>-Sample[[#This Row],[Xp]]*a+Sample[[#This Row],[Yp]]*b+Sample[[#This Row],[Zp]]*c_</f>
        <v>9.1514981121350369E-2</v>
      </c>
      <c r="AA579" s="8">
        <f>-IF(Sample[[#This Row],[Column2]]&gt;0,1,-1)*SQRT(Sample[[#This Row],[KPx''i]]^2+Sample[[#This Row],[KPx''j]]^2+Sample[[#This Row],[KPx''k]]^2)/Ksmag/Scale</f>
        <v>-5.6041251891935942E-2</v>
      </c>
      <c r="AB579" s="1">
        <f>SQRT(Sample[[#This Row],[Kpy''i]]^2+Sample[[#This Row],[KPy''j]]^2+Sample[[#This Row],[KPy''k]]^2)/KTmag/Scale</f>
        <v>0.70710678118654757</v>
      </c>
    </row>
    <row r="580" spans="1:28" hidden="1" x14ac:dyDescent="0.25">
      <c r="A580" s="5">
        <v>575</v>
      </c>
      <c r="B580" s="13" t="s">
        <v>43</v>
      </c>
      <c r="C580" s="5"/>
      <c r="D580" s="5"/>
      <c r="E580">
        <v>9</v>
      </c>
      <c r="F580">
        <v>7</v>
      </c>
      <c r="G580">
        <v>6</v>
      </c>
      <c r="H580" s="11">
        <f>Sample[[#This Row],[C]]/Sample[[#This Row],[D]]</f>
        <v>0.77777777777777779</v>
      </c>
      <c r="I580" s="11">
        <f>Sample[[#This Row],[A]]/Sample[[#This Row],[C]]</f>
        <v>0.8571428571428571</v>
      </c>
      <c r="J580" s="11">
        <f>Sample[[#This Row],[D]]/Sample[[#This Row],[A]]</f>
        <v>1.5</v>
      </c>
      <c r="K580" s="11">
        <f>Sample[[#This Row],[A]]/Sample[[#This Row],[D]]</f>
        <v>0.66666666666666663</v>
      </c>
      <c r="L580" s="11">
        <f>Sample[[#This Row],[D]]/Sample[[#This Row],[C]]</f>
        <v>1.2857142857142858</v>
      </c>
      <c r="M580" s="11">
        <f>Sample[[#This Row],[C]]/Sample[[#This Row],[A]]</f>
        <v>1.1666666666666667</v>
      </c>
      <c r="N580">
        <f>IF(Sample[[#This Row],[Ap]]=0,10,LOG(Sample[[#This Row],[Ap]]))</f>
        <v>-0.10914446942506803</v>
      </c>
      <c r="O580">
        <f>IF(Sample[[#This Row],[Ei]]=0,10,LOG(Sample[[#This Row],[Ei]]))</f>
        <v>-6.6946789630613221E-2</v>
      </c>
      <c r="P580">
        <f>IF(Sample[[#This Row],[Ii]]=0,10,LOG(Sample[[#This Row],[Ii]]))</f>
        <v>0.17609125905568124</v>
      </c>
      <c r="Q580">
        <f>Kx-Sample[[#This Row],[Xp]]</f>
        <v>0.10914446942506803</v>
      </c>
      <c r="R580">
        <f>Ky-Sample[[#This Row],[Yp]]</f>
        <v>-0.93305321036938682</v>
      </c>
      <c r="S580">
        <f>Kz-Sample[[#This Row],[Zp]]</f>
        <v>0.82390874094431876</v>
      </c>
      <c r="T580">
        <f>Sample[[#This Row],[Kpy]]*KSc-Sample[[#This Row],[KPz]]*KSb</f>
        <v>0.10914446942506806</v>
      </c>
      <c r="U580">
        <f>-1*(Sample[[#This Row],[KPx]]*KSc-Sample[[#This Row],[KPz]]*KSa)</f>
        <v>0.10914446942506803</v>
      </c>
      <c r="V580">
        <f>(Sample[[#This Row],[KPx]]*$R$2-Sample[[#This Row],[Kpy]]*KSa)</f>
        <v>0.10914446942506803</v>
      </c>
      <c r="W580">
        <f>Sample[[#This Row],[Kpy]]*KTc-Sample[[#This Row],[KPz]]*KTb</f>
        <v>1.7569619513137056</v>
      </c>
      <c r="X580">
        <f>-1*(Sample[[#This Row],[KPx]]*KTc-Sample[[#This Row],[KPz]]*KTa)</f>
        <v>1.7569619513137056</v>
      </c>
      <c r="Y580">
        <f>(Sample[[#This Row],[KPx]]*KTb-Sample[[#This Row],[Kpy]]*KTa)</f>
        <v>1.7569619513137056</v>
      </c>
      <c r="Z580">
        <f>-Sample[[#This Row],[Xp]]*a+Sample[[#This Row],[Yp]]*b+Sample[[#This Row],[Zp]]*c_</f>
        <v>0.21828893885013603</v>
      </c>
      <c r="AA580" s="8">
        <f>-IF(Sample[[#This Row],[Column2]]&gt;0,1,-1)*SQRT(Sample[[#This Row],[KPx''i]]^2+Sample[[#This Row],[KPx''j]]^2+Sample[[#This Row],[KPx''k]]^2)/Ksmag/Scale</f>
        <v>-0.13367412916910817</v>
      </c>
      <c r="AB580" s="1">
        <f>SQRT(Sample[[#This Row],[Kpy''i]]^2+Sample[[#This Row],[KPy''j]]^2+Sample[[#This Row],[KPy''k]]^2)/KTmag/Scale</f>
        <v>1.2423597100606703</v>
      </c>
    </row>
    <row r="581" spans="1:28" hidden="1" x14ac:dyDescent="0.25">
      <c r="A581" s="5">
        <v>576</v>
      </c>
      <c r="B581" s="13" t="s">
        <v>43</v>
      </c>
      <c r="C581" s="5"/>
      <c r="D581" s="5"/>
      <c r="E581">
        <v>8</v>
      </c>
      <c r="F581">
        <v>2</v>
      </c>
      <c r="G581">
        <v>6</v>
      </c>
      <c r="H581" s="11">
        <f>Sample[[#This Row],[C]]/Sample[[#This Row],[D]]</f>
        <v>0.25</v>
      </c>
      <c r="I581" s="11">
        <f>Sample[[#This Row],[A]]/Sample[[#This Row],[C]]</f>
        <v>3</v>
      </c>
      <c r="J581" s="11">
        <f>Sample[[#This Row],[D]]/Sample[[#This Row],[A]]</f>
        <v>1.3333333333333333</v>
      </c>
      <c r="K581" s="11">
        <f>Sample[[#This Row],[A]]/Sample[[#This Row],[D]]</f>
        <v>0.75</v>
      </c>
      <c r="L581" s="11">
        <f>Sample[[#This Row],[D]]/Sample[[#This Row],[C]]</f>
        <v>4</v>
      </c>
      <c r="M581" s="11">
        <f>Sample[[#This Row],[C]]/Sample[[#This Row],[A]]</f>
        <v>0.33333333333333331</v>
      </c>
      <c r="N581">
        <f>IF(Sample[[#This Row],[Ap]]=0,10,LOG(Sample[[#This Row],[Ap]]))</f>
        <v>-0.6020599913279624</v>
      </c>
      <c r="O581">
        <f>IF(Sample[[#This Row],[Ei]]=0,10,LOG(Sample[[#This Row],[Ei]]))</f>
        <v>0.47712125471966244</v>
      </c>
      <c r="P581">
        <f>IF(Sample[[#This Row],[Ii]]=0,10,LOG(Sample[[#This Row],[Ii]]))</f>
        <v>0.12493873660829993</v>
      </c>
      <c r="Q581">
        <f>Kx-Sample[[#This Row],[Xp]]</f>
        <v>0.6020599913279624</v>
      </c>
      <c r="R581">
        <f>Ky-Sample[[#This Row],[Yp]]</f>
        <v>-1.4771212547196624</v>
      </c>
      <c r="S581">
        <f>Kz-Sample[[#This Row],[Zp]]</f>
        <v>0.87506126339170009</v>
      </c>
      <c r="T581">
        <f>Sample[[#This Row],[Kpy]]*KSc-Sample[[#This Row],[KPz]]*KSb</f>
        <v>0.60205999132796229</v>
      </c>
      <c r="U581">
        <f>-1*(Sample[[#This Row],[KPx]]*KSc-Sample[[#This Row],[KPz]]*KSa)</f>
        <v>0.6020599913279624</v>
      </c>
      <c r="V581">
        <f>(Sample[[#This Row],[KPx]]*$R$2-Sample[[#This Row],[Kpy]]*KSa)</f>
        <v>0.6020599913279624</v>
      </c>
      <c r="W581">
        <f>Sample[[#This Row],[Kpy]]*KTc-Sample[[#This Row],[KPz]]*KTb</f>
        <v>2.3521825181113627</v>
      </c>
      <c r="X581">
        <f>-1*(Sample[[#This Row],[KPx]]*KTc-Sample[[#This Row],[KPz]]*KTa)</f>
        <v>2.3521825181113627</v>
      </c>
      <c r="Y581">
        <f>(Sample[[#This Row],[KPx]]*KTb-Sample[[#This Row],[Kpy]]*KTa)</f>
        <v>2.3521825181113623</v>
      </c>
      <c r="Z581">
        <f>-Sample[[#This Row],[Xp]]*a+Sample[[#This Row],[Yp]]*b+Sample[[#This Row],[Zp]]*c_</f>
        <v>1.2041199826559248</v>
      </c>
      <c r="AA581" s="8">
        <f>-IF(Sample[[#This Row],[Column2]]&gt;0,1,-1)*SQRT(Sample[[#This Row],[KPx''i]]^2+Sample[[#This Row],[KPx''j]]^2+Sample[[#This Row],[KPx''k]]^2)/Ksmag/Scale</f>
        <v>-0.73736988664898651</v>
      </c>
      <c r="AB581" s="1">
        <f>SQRT(Sample[[#This Row],[Kpy''i]]^2+Sample[[#This Row],[KPy''j]]^2+Sample[[#This Row],[KPy''k]]^2)/KTmag/Scale</f>
        <v>1.6632442091449937</v>
      </c>
    </row>
    <row r="582" spans="1:28" hidden="1" x14ac:dyDescent="0.25">
      <c r="A582" s="5">
        <v>577</v>
      </c>
      <c r="B582" s="13" t="s">
        <v>43</v>
      </c>
      <c r="C582" s="5"/>
      <c r="D582" s="5"/>
      <c r="E582">
        <v>2</v>
      </c>
      <c r="F582">
        <v>10</v>
      </c>
      <c r="G582">
        <v>3</v>
      </c>
      <c r="H582" s="11">
        <f>Sample[[#This Row],[C]]/Sample[[#This Row],[D]]</f>
        <v>5</v>
      </c>
      <c r="I582" s="11">
        <f>Sample[[#This Row],[A]]/Sample[[#This Row],[C]]</f>
        <v>0.3</v>
      </c>
      <c r="J582" s="11">
        <f>Sample[[#This Row],[D]]/Sample[[#This Row],[A]]</f>
        <v>0.66666666666666663</v>
      </c>
      <c r="K582" s="11">
        <f>Sample[[#This Row],[A]]/Sample[[#This Row],[D]]</f>
        <v>1.5</v>
      </c>
      <c r="L582" s="11">
        <f>Sample[[#This Row],[D]]/Sample[[#This Row],[C]]</f>
        <v>0.2</v>
      </c>
      <c r="M582" s="11">
        <f>Sample[[#This Row],[C]]/Sample[[#This Row],[A]]</f>
        <v>3.3333333333333335</v>
      </c>
      <c r="N582">
        <f>IF(Sample[[#This Row],[Ap]]=0,10,LOG(Sample[[#This Row],[Ap]]))</f>
        <v>0.69897000433601886</v>
      </c>
      <c r="O582">
        <f>IF(Sample[[#This Row],[Ei]]=0,10,LOG(Sample[[#This Row],[Ei]]))</f>
        <v>-0.52287874528033762</v>
      </c>
      <c r="P582">
        <f>IF(Sample[[#This Row],[Ii]]=0,10,LOG(Sample[[#This Row],[Ii]]))</f>
        <v>-0.17609125905568127</v>
      </c>
      <c r="Q582">
        <f>Kx-Sample[[#This Row],[Xp]]</f>
        <v>-0.69897000433601886</v>
      </c>
      <c r="R582">
        <f>Ky-Sample[[#This Row],[Yp]]</f>
        <v>-0.47712125471966238</v>
      </c>
      <c r="S582">
        <f>Kz-Sample[[#This Row],[Zp]]</f>
        <v>1.1760912590556813</v>
      </c>
      <c r="T582">
        <f>Sample[[#This Row],[Kpy]]*KSc-Sample[[#This Row],[KPz]]*KSb</f>
        <v>-0.69897000433601897</v>
      </c>
      <c r="U582">
        <f>-1*(Sample[[#This Row],[KPx]]*KSc-Sample[[#This Row],[KPz]]*KSa)</f>
        <v>-0.69897000433601886</v>
      </c>
      <c r="V582">
        <f>(Sample[[#This Row],[KPx]]*$R$2-Sample[[#This Row],[Kpy]]*KSa)</f>
        <v>-0.69897000433601886</v>
      </c>
      <c r="W582">
        <f>Sample[[#This Row],[Kpy]]*KTc-Sample[[#This Row],[KPz]]*KTb</f>
        <v>1.6532125137753437</v>
      </c>
      <c r="X582">
        <f>-1*(Sample[[#This Row],[KPx]]*KTc-Sample[[#This Row],[KPz]]*KTa)</f>
        <v>1.653212513775344</v>
      </c>
      <c r="Y582">
        <f>(Sample[[#This Row],[KPx]]*KTb-Sample[[#This Row],[Kpy]]*KTa)</f>
        <v>1.6532125137753435</v>
      </c>
      <c r="Z582">
        <f>-Sample[[#This Row],[Xp]]*a+Sample[[#This Row],[Yp]]*b+Sample[[#This Row],[Zp]]*c_</f>
        <v>-1.3979400086720377</v>
      </c>
      <c r="AA582" s="8">
        <f>-IF(Sample[[#This Row],[Column2]]&gt;0,1,-1)*SQRT(Sample[[#This Row],[KPx''i]]^2+Sample[[#This Row],[KPx''j]]^2+Sample[[#This Row],[KPx''k]]^2)/Ksmag/Scale</f>
        <v>0.85605992806709585</v>
      </c>
      <c r="AB582" s="1">
        <f>SQRT(Sample[[#This Row],[Kpy''i]]^2+Sample[[#This Row],[KPy''j]]^2+Sample[[#This Row],[KPy''k]]^2)/KTmag/Scale</f>
        <v>1.1689977792330042</v>
      </c>
    </row>
    <row r="583" spans="1:28" hidden="1" x14ac:dyDescent="0.25">
      <c r="A583" s="5">
        <v>578</v>
      </c>
      <c r="B583" s="13" t="s">
        <v>43</v>
      </c>
      <c r="C583" s="5"/>
      <c r="D583" s="5"/>
      <c r="E583">
        <v>3</v>
      </c>
      <c r="F583">
        <v>9</v>
      </c>
      <c r="G583">
        <v>3</v>
      </c>
      <c r="H583" s="11">
        <f>Sample[[#This Row],[C]]/Sample[[#This Row],[D]]</f>
        <v>3</v>
      </c>
      <c r="I583" s="11">
        <f>Sample[[#This Row],[A]]/Sample[[#This Row],[C]]</f>
        <v>0.33333333333333331</v>
      </c>
      <c r="J583" s="11">
        <f>Sample[[#This Row],[D]]/Sample[[#This Row],[A]]</f>
        <v>1</v>
      </c>
      <c r="K583" s="11">
        <f>Sample[[#This Row],[A]]/Sample[[#This Row],[D]]</f>
        <v>1</v>
      </c>
      <c r="L583" s="11">
        <f>Sample[[#This Row],[D]]/Sample[[#This Row],[C]]</f>
        <v>0.33333333333333331</v>
      </c>
      <c r="M583" s="11">
        <f>Sample[[#This Row],[C]]/Sample[[#This Row],[A]]</f>
        <v>3</v>
      </c>
      <c r="N583">
        <f>IF(Sample[[#This Row],[Ap]]=0,10,LOG(Sample[[#This Row],[Ap]]))</f>
        <v>0.47712125471966244</v>
      </c>
      <c r="O583">
        <f>IF(Sample[[#This Row],[Ei]]=0,10,LOG(Sample[[#This Row],[Ei]]))</f>
        <v>-0.47712125471966244</v>
      </c>
      <c r="P583">
        <f>IF(Sample[[#This Row],[Ii]]=0,10,LOG(Sample[[#This Row],[Ii]]))</f>
        <v>0</v>
      </c>
      <c r="Q583">
        <f>Kx-Sample[[#This Row],[Xp]]</f>
        <v>-0.47712125471966244</v>
      </c>
      <c r="R583">
        <f>Ky-Sample[[#This Row],[Yp]]</f>
        <v>-0.52287874528033762</v>
      </c>
      <c r="S583">
        <f>Kz-Sample[[#This Row],[Zp]]</f>
        <v>1</v>
      </c>
      <c r="T583">
        <f>Sample[[#This Row],[Kpy]]*KSc-Sample[[#This Row],[KPz]]*KSb</f>
        <v>-0.47712125471966238</v>
      </c>
      <c r="U583">
        <f>-1*(Sample[[#This Row],[KPx]]*KSc-Sample[[#This Row],[KPz]]*KSa)</f>
        <v>-0.47712125471966244</v>
      </c>
      <c r="V583">
        <f>(Sample[[#This Row],[KPx]]*$R$2-Sample[[#This Row],[Kpy]]*KSa)</f>
        <v>-0.47712125471966244</v>
      </c>
      <c r="W583">
        <f>Sample[[#This Row],[Kpy]]*KTc-Sample[[#This Row],[KPz]]*KTb</f>
        <v>1.5228787452803376</v>
      </c>
      <c r="X583">
        <f>-1*(Sample[[#This Row],[KPx]]*KTc-Sample[[#This Row],[KPz]]*KTa)</f>
        <v>1.5228787452803376</v>
      </c>
      <c r="Y583">
        <f>(Sample[[#This Row],[KPx]]*KTb-Sample[[#This Row],[Kpy]]*KTa)</f>
        <v>1.5228787452803376</v>
      </c>
      <c r="Z583">
        <f>-Sample[[#This Row],[Xp]]*a+Sample[[#This Row],[Yp]]*b+Sample[[#This Row],[Zp]]*c_</f>
        <v>-0.95424250943932487</v>
      </c>
      <c r="AA583" s="8">
        <f>-IF(Sample[[#This Row],[Column2]]&gt;0,1,-1)*SQRT(Sample[[#This Row],[KPx''i]]^2+Sample[[#This Row],[KPx''j]]^2+Sample[[#This Row],[KPx''k]]^2)/Ksmag/Scale</f>
        <v>0.58435180974982659</v>
      </c>
      <c r="AB583" s="1">
        <f>SQRT(Sample[[#This Row],[Kpy''i]]^2+Sample[[#This Row],[KPy''j]]^2+Sample[[#This Row],[KPy''k]]^2)/KTmag/Scale</f>
        <v>1.0768378877125877</v>
      </c>
    </row>
    <row r="584" spans="1:28" hidden="1" x14ac:dyDescent="0.25">
      <c r="A584" s="5">
        <v>579</v>
      </c>
      <c r="B584" s="13" t="s">
        <v>43</v>
      </c>
      <c r="C584" s="5"/>
      <c r="D584" s="5"/>
      <c r="E584">
        <v>1</v>
      </c>
      <c r="F584">
        <v>10</v>
      </c>
      <c r="G584">
        <v>4</v>
      </c>
      <c r="H584" s="11">
        <f>Sample[[#This Row],[C]]/Sample[[#This Row],[D]]</f>
        <v>10</v>
      </c>
      <c r="I584" s="11">
        <f>Sample[[#This Row],[A]]/Sample[[#This Row],[C]]</f>
        <v>0.4</v>
      </c>
      <c r="J584" s="11">
        <f>Sample[[#This Row],[D]]/Sample[[#This Row],[A]]</f>
        <v>0.25</v>
      </c>
      <c r="K584" s="11">
        <f>Sample[[#This Row],[A]]/Sample[[#This Row],[D]]</f>
        <v>4</v>
      </c>
      <c r="L584" s="11">
        <f>Sample[[#This Row],[D]]/Sample[[#This Row],[C]]</f>
        <v>0.1</v>
      </c>
      <c r="M584" s="11">
        <f>Sample[[#This Row],[C]]/Sample[[#This Row],[A]]</f>
        <v>2.5</v>
      </c>
      <c r="N584">
        <f>IF(Sample[[#This Row],[Ap]]=0,10,LOG(Sample[[#This Row],[Ap]]))</f>
        <v>1</v>
      </c>
      <c r="O584">
        <f>IF(Sample[[#This Row],[Ei]]=0,10,LOG(Sample[[#This Row],[Ei]]))</f>
        <v>-0.3979400086720376</v>
      </c>
      <c r="P584">
        <f>IF(Sample[[#This Row],[Ii]]=0,10,LOG(Sample[[#This Row],[Ii]]))</f>
        <v>-0.6020599913279624</v>
      </c>
      <c r="Q584">
        <f>Kx-Sample[[#This Row],[Xp]]</f>
        <v>-1</v>
      </c>
      <c r="R584">
        <f>Ky-Sample[[#This Row],[Yp]]</f>
        <v>-0.6020599913279624</v>
      </c>
      <c r="S584">
        <f>Kz-Sample[[#This Row],[Zp]]</f>
        <v>1.6020599913279625</v>
      </c>
      <c r="T584">
        <f>Sample[[#This Row],[Kpy]]*KSc-Sample[[#This Row],[KPz]]*KSb</f>
        <v>-1</v>
      </c>
      <c r="U584">
        <f>-1*(Sample[[#This Row],[KPx]]*KSc-Sample[[#This Row],[KPz]]*KSa)</f>
        <v>-1</v>
      </c>
      <c r="V584">
        <f>(Sample[[#This Row],[KPx]]*$R$2-Sample[[#This Row],[Kpy]]*KSa)</f>
        <v>-1</v>
      </c>
      <c r="W584">
        <f>Sample[[#This Row],[Kpy]]*KTc-Sample[[#This Row],[KPz]]*KTb</f>
        <v>2.204119982655925</v>
      </c>
      <c r="X584">
        <f>-1*(Sample[[#This Row],[KPx]]*KTc-Sample[[#This Row],[KPz]]*KTa)</f>
        <v>2.204119982655925</v>
      </c>
      <c r="Y584">
        <f>(Sample[[#This Row],[KPx]]*KTb-Sample[[#This Row],[Kpy]]*KTa)</f>
        <v>2.204119982655925</v>
      </c>
      <c r="Z584">
        <f>-Sample[[#This Row],[Xp]]*a+Sample[[#This Row],[Yp]]*b+Sample[[#This Row],[Zp]]*c_</f>
        <v>-2</v>
      </c>
      <c r="AA584" s="8">
        <f>-IF(Sample[[#This Row],[Column2]]&gt;0,1,-1)*SQRT(Sample[[#This Row],[KPx''i]]^2+Sample[[#This Row],[KPx''j]]^2+Sample[[#This Row],[KPx''k]]^2)/Ksmag/Scale</f>
        <v>1.2247448713915889</v>
      </c>
      <c r="AB584" s="1">
        <f>SQRT(Sample[[#This Row],[Kpy''i]]^2+Sample[[#This Row],[KPy''j]]^2+Sample[[#This Row],[KPy''k]]^2)/KTmag/Scale</f>
        <v>1.5585481862847803</v>
      </c>
    </row>
    <row r="585" spans="1:28" hidden="1" x14ac:dyDescent="0.25">
      <c r="A585" s="5">
        <v>580</v>
      </c>
      <c r="B585" s="13" t="s">
        <v>43</v>
      </c>
      <c r="C585" s="5"/>
      <c r="D585" s="5"/>
      <c r="E585">
        <v>5</v>
      </c>
      <c r="F585">
        <v>1</v>
      </c>
      <c r="G585">
        <v>4</v>
      </c>
      <c r="H585" s="11">
        <f>Sample[[#This Row],[C]]/Sample[[#This Row],[D]]</f>
        <v>0.2</v>
      </c>
      <c r="I585" s="11">
        <f>Sample[[#This Row],[A]]/Sample[[#This Row],[C]]</f>
        <v>4</v>
      </c>
      <c r="J585" s="11">
        <f>Sample[[#This Row],[D]]/Sample[[#This Row],[A]]</f>
        <v>1.25</v>
      </c>
      <c r="K585" s="11">
        <f>Sample[[#This Row],[A]]/Sample[[#This Row],[D]]</f>
        <v>0.8</v>
      </c>
      <c r="L585" s="11">
        <f>Sample[[#This Row],[D]]/Sample[[#This Row],[C]]</f>
        <v>5</v>
      </c>
      <c r="M585" s="11">
        <f>Sample[[#This Row],[C]]/Sample[[#This Row],[A]]</f>
        <v>0.25</v>
      </c>
      <c r="N585">
        <f>IF(Sample[[#This Row],[Ap]]=0,10,LOG(Sample[[#This Row],[Ap]]))</f>
        <v>-0.69897000433601875</v>
      </c>
      <c r="O585">
        <f>IF(Sample[[#This Row],[Ei]]=0,10,LOG(Sample[[#This Row],[Ei]]))</f>
        <v>0.6020599913279624</v>
      </c>
      <c r="P585">
        <f>IF(Sample[[#This Row],[Ii]]=0,10,LOG(Sample[[#This Row],[Ii]]))</f>
        <v>9.691001300805642E-2</v>
      </c>
      <c r="Q585">
        <f>Kx-Sample[[#This Row],[Xp]]</f>
        <v>0.69897000433601875</v>
      </c>
      <c r="R585">
        <f>Ky-Sample[[#This Row],[Yp]]</f>
        <v>-1.6020599913279625</v>
      </c>
      <c r="S585">
        <f>Kz-Sample[[#This Row],[Zp]]</f>
        <v>0.90308998699194354</v>
      </c>
      <c r="T585">
        <f>Sample[[#This Row],[Kpy]]*KSc-Sample[[#This Row],[KPz]]*KSb</f>
        <v>0.69897000433601897</v>
      </c>
      <c r="U585">
        <f>-1*(Sample[[#This Row],[KPx]]*KSc-Sample[[#This Row],[KPz]]*KSa)</f>
        <v>0.69897000433601875</v>
      </c>
      <c r="V585">
        <f>(Sample[[#This Row],[KPx]]*$R$2-Sample[[#This Row],[Kpy]]*KSa)</f>
        <v>0.69897000433601875</v>
      </c>
      <c r="W585">
        <f>Sample[[#This Row],[Kpy]]*KTc-Sample[[#This Row],[KPz]]*KTb</f>
        <v>2.5051499783199063</v>
      </c>
      <c r="X585">
        <f>-1*(Sample[[#This Row],[KPx]]*KTc-Sample[[#This Row],[KPz]]*KTa)</f>
        <v>2.5051499783199058</v>
      </c>
      <c r="Y585">
        <f>(Sample[[#This Row],[KPx]]*KTb-Sample[[#This Row],[Kpy]]*KTa)</f>
        <v>2.5051499783199063</v>
      </c>
      <c r="Z585">
        <f>-Sample[[#This Row],[Xp]]*a+Sample[[#This Row],[Yp]]*b+Sample[[#This Row],[Zp]]*c_</f>
        <v>1.3979400086720377</v>
      </c>
      <c r="AA585" s="8">
        <f>-IF(Sample[[#This Row],[Column2]]&gt;0,1,-1)*SQRT(Sample[[#This Row],[KPx''i]]^2+Sample[[#This Row],[KPx''j]]^2+Sample[[#This Row],[KPx''k]]^2)/Ksmag/Scale</f>
        <v>-0.85605992806709574</v>
      </c>
      <c r="AB585" s="1">
        <f>SQRT(Sample[[#This Row],[Kpy''i]]^2+Sample[[#This Row],[KPy''j]]^2+Sample[[#This Row],[KPy''k]]^2)/KTmag/Scale</f>
        <v>1.7714085375593385</v>
      </c>
    </row>
    <row r="586" spans="1:28" hidden="1" x14ac:dyDescent="0.25">
      <c r="A586" s="5">
        <v>581</v>
      </c>
      <c r="B586" s="13" t="s">
        <v>43</v>
      </c>
      <c r="C586" s="5"/>
      <c r="D586" s="5"/>
      <c r="E586">
        <v>6</v>
      </c>
      <c r="F586">
        <v>6</v>
      </c>
      <c r="G586">
        <v>3</v>
      </c>
      <c r="H586" s="11">
        <f>Sample[[#This Row],[C]]/Sample[[#This Row],[D]]</f>
        <v>1</v>
      </c>
      <c r="I586" s="11">
        <f>Sample[[#This Row],[A]]/Sample[[#This Row],[C]]</f>
        <v>0.5</v>
      </c>
      <c r="J586" s="11">
        <f>Sample[[#This Row],[D]]/Sample[[#This Row],[A]]</f>
        <v>2</v>
      </c>
      <c r="K586" s="11">
        <f>Sample[[#This Row],[A]]/Sample[[#This Row],[D]]</f>
        <v>0.5</v>
      </c>
      <c r="L586" s="11">
        <f>Sample[[#This Row],[D]]/Sample[[#This Row],[C]]</f>
        <v>1</v>
      </c>
      <c r="M586" s="11">
        <f>Sample[[#This Row],[C]]/Sample[[#This Row],[A]]</f>
        <v>2</v>
      </c>
      <c r="N586">
        <f>IF(Sample[[#This Row],[Ap]]=0,10,LOG(Sample[[#This Row],[Ap]]))</f>
        <v>0</v>
      </c>
      <c r="O586">
        <f>IF(Sample[[#This Row],[Ei]]=0,10,LOG(Sample[[#This Row],[Ei]]))</f>
        <v>-0.3010299956639812</v>
      </c>
      <c r="P586">
        <f>IF(Sample[[#This Row],[Ii]]=0,10,LOG(Sample[[#This Row],[Ii]]))</f>
        <v>0.3010299956639812</v>
      </c>
      <c r="Q586">
        <f>Kx-Sample[[#This Row],[Xp]]</f>
        <v>0</v>
      </c>
      <c r="R586">
        <f>Ky-Sample[[#This Row],[Yp]]</f>
        <v>-0.69897000433601875</v>
      </c>
      <c r="S586">
        <f>Kz-Sample[[#This Row],[Zp]]</f>
        <v>0.69897000433601875</v>
      </c>
      <c r="T586">
        <f>Sample[[#This Row],[Kpy]]*KSc-Sample[[#This Row],[KPz]]*KSb</f>
        <v>0</v>
      </c>
      <c r="U586">
        <f>-1*(Sample[[#This Row],[KPx]]*KSc-Sample[[#This Row],[KPz]]*KSa)</f>
        <v>0</v>
      </c>
      <c r="V586">
        <f>(Sample[[#This Row],[KPx]]*$R$2-Sample[[#This Row],[Kpy]]*KSa)</f>
        <v>0</v>
      </c>
      <c r="W586">
        <f>Sample[[#This Row],[Kpy]]*KTc-Sample[[#This Row],[KPz]]*KTb</f>
        <v>1.3979400086720375</v>
      </c>
      <c r="X586">
        <f>-1*(Sample[[#This Row],[KPx]]*KTc-Sample[[#This Row],[KPz]]*KTa)</f>
        <v>1.3979400086720375</v>
      </c>
      <c r="Y586">
        <f>(Sample[[#This Row],[KPx]]*KTb-Sample[[#This Row],[Kpy]]*KTa)</f>
        <v>1.3979400086720375</v>
      </c>
      <c r="Z586">
        <f>-Sample[[#This Row],[Xp]]*a+Sample[[#This Row],[Yp]]*b+Sample[[#This Row],[Zp]]*c_</f>
        <v>0</v>
      </c>
      <c r="AA586" s="8">
        <f>-IF(Sample[[#This Row],[Column2]]&gt;0,1,-1)*SQRT(Sample[[#This Row],[KPx''i]]^2+Sample[[#This Row],[KPx''j]]^2+Sample[[#This Row],[KPx''k]]^2)/Ksmag/Scale</f>
        <v>0</v>
      </c>
      <c r="AB586" s="1">
        <f>SQRT(Sample[[#This Row],[Kpy''i]]^2+Sample[[#This Row],[KPy''j]]^2+Sample[[#This Row],[KPy''k]]^2)/KTmag/Scale</f>
        <v>0.98849285982397894</v>
      </c>
    </row>
    <row r="587" spans="1:28" hidden="1" x14ac:dyDescent="0.25">
      <c r="A587" s="5">
        <v>582</v>
      </c>
      <c r="B587" s="13" t="s">
        <v>43</v>
      </c>
      <c r="C587" s="5"/>
      <c r="D587" s="5"/>
      <c r="E587">
        <v>7</v>
      </c>
      <c r="F587">
        <v>6</v>
      </c>
      <c r="G587">
        <v>4</v>
      </c>
      <c r="H587" s="11">
        <f>Sample[[#This Row],[C]]/Sample[[#This Row],[D]]</f>
        <v>0.8571428571428571</v>
      </c>
      <c r="I587" s="11">
        <f>Sample[[#This Row],[A]]/Sample[[#This Row],[C]]</f>
        <v>0.66666666666666663</v>
      </c>
      <c r="J587" s="11">
        <f>Sample[[#This Row],[D]]/Sample[[#This Row],[A]]</f>
        <v>1.75</v>
      </c>
      <c r="K587" s="11">
        <f>Sample[[#This Row],[A]]/Sample[[#This Row],[D]]</f>
        <v>0.5714285714285714</v>
      </c>
      <c r="L587" s="11">
        <f>Sample[[#This Row],[D]]/Sample[[#This Row],[C]]</f>
        <v>1.1666666666666667</v>
      </c>
      <c r="M587" s="11">
        <f>Sample[[#This Row],[C]]/Sample[[#This Row],[A]]</f>
        <v>1.5</v>
      </c>
      <c r="N587">
        <f>IF(Sample[[#This Row],[Ap]]=0,10,LOG(Sample[[#This Row],[Ap]]))</f>
        <v>-6.6946789630613221E-2</v>
      </c>
      <c r="O587">
        <f>IF(Sample[[#This Row],[Ei]]=0,10,LOG(Sample[[#This Row],[Ei]]))</f>
        <v>-0.17609125905568127</v>
      </c>
      <c r="P587">
        <f>IF(Sample[[#This Row],[Ii]]=0,10,LOG(Sample[[#This Row],[Ii]]))</f>
        <v>0.24303804868629444</v>
      </c>
      <c r="Q587">
        <f>Kx-Sample[[#This Row],[Xp]]</f>
        <v>6.6946789630613221E-2</v>
      </c>
      <c r="R587">
        <f>Ky-Sample[[#This Row],[Yp]]</f>
        <v>-0.82390874094431876</v>
      </c>
      <c r="S587">
        <f>Kz-Sample[[#This Row],[Zp]]</f>
        <v>0.75696195131370558</v>
      </c>
      <c r="T587">
        <f>Sample[[#This Row],[Kpy]]*KSc-Sample[[#This Row],[KPz]]*KSb</f>
        <v>6.6946789630613179E-2</v>
      </c>
      <c r="U587">
        <f>-1*(Sample[[#This Row],[KPx]]*KSc-Sample[[#This Row],[KPz]]*KSa)</f>
        <v>6.6946789630613221E-2</v>
      </c>
      <c r="V587">
        <f>(Sample[[#This Row],[KPx]]*$R$2-Sample[[#This Row],[Kpy]]*KSa)</f>
        <v>6.6946789630613221E-2</v>
      </c>
      <c r="W587">
        <f>Sample[[#This Row],[Kpy]]*KTc-Sample[[#This Row],[KPz]]*KTb</f>
        <v>1.5808706922580242</v>
      </c>
      <c r="X587">
        <f>-1*(Sample[[#This Row],[KPx]]*KTc-Sample[[#This Row],[KPz]]*KTa)</f>
        <v>1.5808706922580245</v>
      </c>
      <c r="Y587">
        <f>(Sample[[#This Row],[KPx]]*KTb-Sample[[#This Row],[Kpy]]*KTa)</f>
        <v>1.5808706922580242</v>
      </c>
      <c r="Z587">
        <f>-Sample[[#This Row],[Xp]]*a+Sample[[#This Row],[Yp]]*b+Sample[[#This Row],[Zp]]*c_</f>
        <v>0.13389357926122636</v>
      </c>
      <c r="AA587" s="8">
        <f>-IF(Sample[[#This Row],[Column2]]&gt;0,1,-1)*SQRT(Sample[[#This Row],[KPx''i]]^2+Sample[[#This Row],[KPx''j]]^2+Sample[[#This Row],[KPx''k]]^2)/Ksmag/Scale</f>
        <v>-8.1992737256225134E-2</v>
      </c>
      <c r="AB587" s="1">
        <f>SQRT(Sample[[#This Row],[Kpy''i]]^2+Sample[[#This Row],[KPy''j]]^2+Sample[[#This Row],[KPy''k]]^2)/KTmag/Scale</f>
        <v>1.1178443866747207</v>
      </c>
    </row>
    <row r="588" spans="1:28" hidden="1" x14ac:dyDescent="0.25">
      <c r="A588" s="5">
        <v>583</v>
      </c>
      <c r="B588" s="13" t="s">
        <v>43</v>
      </c>
      <c r="C588" s="5"/>
      <c r="D588" s="5"/>
      <c r="E588">
        <v>9</v>
      </c>
      <c r="F588">
        <v>7</v>
      </c>
      <c r="G588">
        <v>6</v>
      </c>
      <c r="H588" s="11">
        <f>Sample[[#This Row],[C]]/Sample[[#This Row],[D]]</f>
        <v>0.77777777777777779</v>
      </c>
      <c r="I588" s="11">
        <f>Sample[[#This Row],[A]]/Sample[[#This Row],[C]]</f>
        <v>0.8571428571428571</v>
      </c>
      <c r="J588" s="11">
        <f>Sample[[#This Row],[D]]/Sample[[#This Row],[A]]</f>
        <v>1.5</v>
      </c>
      <c r="K588" s="11">
        <f>Sample[[#This Row],[A]]/Sample[[#This Row],[D]]</f>
        <v>0.66666666666666663</v>
      </c>
      <c r="L588" s="11">
        <f>Sample[[#This Row],[D]]/Sample[[#This Row],[C]]</f>
        <v>1.2857142857142858</v>
      </c>
      <c r="M588" s="11">
        <f>Sample[[#This Row],[C]]/Sample[[#This Row],[A]]</f>
        <v>1.1666666666666667</v>
      </c>
      <c r="N588">
        <f>IF(Sample[[#This Row],[Ap]]=0,10,LOG(Sample[[#This Row],[Ap]]))</f>
        <v>-0.10914446942506803</v>
      </c>
      <c r="O588">
        <f>IF(Sample[[#This Row],[Ei]]=0,10,LOG(Sample[[#This Row],[Ei]]))</f>
        <v>-6.6946789630613221E-2</v>
      </c>
      <c r="P588">
        <f>IF(Sample[[#This Row],[Ii]]=0,10,LOG(Sample[[#This Row],[Ii]]))</f>
        <v>0.17609125905568124</v>
      </c>
      <c r="Q588">
        <f>Kx-Sample[[#This Row],[Xp]]</f>
        <v>0.10914446942506803</v>
      </c>
      <c r="R588">
        <f>Ky-Sample[[#This Row],[Yp]]</f>
        <v>-0.93305321036938682</v>
      </c>
      <c r="S588">
        <f>Kz-Sample[[#This Row],[Zp]]</f>
        <v>0.82390874094431876</v>
      </c>
      <c r="T588">
        <f>Sample[[#This Row],[Kpy]]*KSc-Sample[[#This Row],[KPz]]*KSb</f>
        <v>0.10914446942506806</v>
      </c>
      <c r="U588">
        <f>-1*(Sample[[#This Row],[KPx]]*KSc-Sample[[#This Row],[KPz]]*KSa)</f>
        <v>0.10914446942506803</v>
      </c>
      <c r="V588">
        <f>(Sample[[#This Row],[KPx]]*$R$2-Sample[[#This Row],[Kpy]]*KSa)</f>
        <v>0.10914446942506803</v>
      </c>
      <c r="W588">
        <f>Sample[[#This Row],[Kpy]]*KTc-Sample[[#This Row],[KPz]]*KTb</f>
        <v>1.7569619513137056</v>
      </c>
      <c r="X588">
        <f>-1*(Sample[[#This Row],[KPx]]*KTc-Sample[[#This Row],[KPz]]*KTa)</f>
        <v>1.7569619513137056</v>
      </c>
      <c r="Y588">
        <f>(Sample[[#This Row],[KPx]]*KTb-Sample[[#This Row],[Kpy]]*KTa)</f>
        <v>1.7569619513137056</v>
      </c>
      <c r="Z588">
        <f>-Sample[[#This Row],[Xp]]*a+Sample[[#This Row],[Yp]]*b+Sample[[#This Row],[Zp]]*c_</f>
        <v>0.21828893885013603</v>
      </c>
      <c r="AA588" s="8">
        <f>-IF(Sample[[#This Row],[Column2]]&gt;0,1,-1)*SQRT(Sample[[#This Row],[KPx''i]]^2+Sample[[#This Row],[KPx''j]]^2+Sample[[#This Row],[KPx''k]]^2)/Ksmag/Scale</f>
        <v>-0.13367412916910817</v>
      </c>
      <c r="AB588" s="1">
        <f>SQRT(Sample[[#This Row],[Kpy''i]]^2+Sample[[#This Row],[KPy''j]]^2+Sample[[#This Row],[KPy''k]]^2)/KTmag/Scale</f>
        <v>1.2423597100606703</v>
      </c>
    </row>
    <row r="589" spans="1:28" hidden="1" x14ac:dyDescent="0.25">
      <c r="A589" s="5">
        <v>584</v>
      </c>
      <c r="B589" s="13" t="s">
        <v>43</v>
      </c>
      <c r="C589" s="5"/>
      <c r="D589" s="5"/>
      <c r="E589">
        <v>3</v>
      </c>
      <c r="F589">
        <v>6</v>
      </c>
      <c r="G589">
        <v>6</v>
      </c>
      <c r="H589" s="11">
        <f>Sample[[#This Row],[C]]/Sample[[#This Row],[D]]</f>
        <v>2</v>
      </c>
      <c r="I589" s="11">
        <f>Sample[[#This Row],[A]]/Sample[[#This Row],[C]]</f>
        <v>1</v>
      </c>
      <c r="J589" s="11">
        <f>Sample[[#This Row],[D]]/Sample[[#This Row],[A]]</f>
        <v>0.5</v>
      </c>
      <c r="K589" s="11">
        <f>Sample[[#This Row],[A]]/Sample[[#This Row],[D]]</f>
        <v>2</v>
      </c>
      <c r="L589" s="11">
        <f>Sample[[#This Row],[D]]/Sample[[#This Row],[C]]</f>
        <v>0.5</v>
      </c>
      <c r="M589" s="11">
        <f>Sample[[#This Row],[C]]/Sample[[#This Row],[A]]</f>
        <v>1</v>
      </c>
      <c r="N589">
        <f>IF(Sample[[#This Row],[Ap]]=0,10,LOG(Sample[[#This Row],[Ap]]))</f>
        <v>0.3010299956639812</v>
      </c>
      <c r="O589">
        <f>IF(Sample[[#This Row],[Ei]]=0,10,LOG(Sample[[#This Row],[Ei]]))</f>
        <v>0</v>
      </c>
      <c r="P589">
        <f>IF(Sample[[#This Row],[Ii]]=0,10,LOG(Sample[[#This Row],[Ii]]))</f>
        <v>-0.3010299956639812</v>
      </c>
      <c r="Q589">
        <f>Kx-Sample[[#This Row],[Xp]]</f>
        <v>-0.3010299956639812</v>
      </c>
      <c r="R589">
        <f>Ky-Sample[[#This Row],[Yp]]</f>
        <v>-1</v>
      </c>
      <c r="S589">
        <f>Kz-Sample[[#This Row],[Zp]]</f>
        <v>1.3010299956639813</v>
      </c>
      <c r="T589">
        <f>Sample[[#This Row],[Kpy]]*KSc-Sample[[#This Row],[KPz]]*KSb</f>
        <v>-0.30102999566398125</v>
      </c>
      <c r="U589">
        <f>-1*(Sample[[#This Row],[KPx]]*KSc-Sample[[#This Row],[KPz]]*KSa)</f>
        <v>-0.3010299956639812</v>
      </c>
      <c r="V589">
        <f>(Sample[[#This Row],[KPx]]*$R$2-Sample[[#This Row],[Kpy]]*KSa)</f>
        <v>-0.3010299956639812</v>
      </c>
      <c r="W589">
        <f>Sample[[#This Row],[Kpy]]*KTc-Sample[[#This Row],[KPz]]*KTb</f>
        <v>2.3010299956639813</v>
      </c>
      <c r="X589">
        <f>-1*(Sample[[#This Row],[KPx]]*KTc-Sample[[#This Row],[KPz]]*KTa)</f>
        <v>2.3010299956639813</v>
      </c>
      <c r="Y589">
        <f>(Sample[[#This Row],[KPx]]*KTb-Sample[[#This Row],[Kpy]]*KTa)</f>
        <v>2.3010299956639813</v>
      </c>
      <c r="Z589">
        <f>-Sample[[#This Row],[Xp]]*a+Sample[[#This Row],[Yp]]*b+Sample[[#This Row],[Zp]]*c_</f>
        <v>-0.6020599913279624</v>
      </c>
      <c r="AA589" s="8">
        <f>-IF(Sample[[#This Row],[Column2]]&gt;0,1,-1)*SQRT(Sample[[#This Row],[KPx''i]]^2+Sample[[#This Row],[KPx''j]]^2+Sample[[#This Row],[KPx''k]]^2)/Ksmag/Scale</f>
        <v>0.36868494332449331</v>
      </c>
      <c r="AB589" s="1">
        <f>SQRT(Sample[[#This Row],[Kpy''i]]^2+Sample[[#This Row],[KPy''j]]^2+Sample[[#This Row],[KPy''k]]^2)/KTmag/Scale</f>
        <v>1.6270739136476533</v>
      </c>
    </row>
    <row r="590" spans="1:28" hidden="1" x14ac:dyDescent="0.25">
      <c r="A590" s="5">
        <v>585</v>
      </c>
      <c r="B590" s="13" t="s">
        <v>43</v>
      </c>
      <c r="C590" s="5"/>
      <c r="D590" s="5"/>
      <c r="E590">
        <v>5</v>
      </c>
      <c r="F590">
        <v>5</v>
      </c>
      <c r="G590">
        <v>10</v>
      </c>
      <c r="H590" s="11">
        <f>Sample[[#This Row],[C]]/Sample[[#This Row],[D]]</f>
        <v>1</v>
      </c>
      <c r="I590" s="11">
        <f>Sample[[#This Row],[A]]/Sample[[#This Row],[C]]</f>
        <v>2</v>
      </c>
      <c r="J590" s="11">
        <f>Sample[[#This Row],[D]]/Sample[[#This Row],[A]]</f>
        <v>0.5</v>
      </c>
      <c r="K590" s="11">
        <f>Sample[[#This Row],[A]]/Sample[[#This Row],[D]]</f>
        <v>2</v>
      </c>
      <c r="L590" s="11">
        <f>Sample[[#This Row],[D]]/Sample[[#This Row],[C]]</f>
        <v>1</v>
      </c>
      <c r="M590" s="11">
        <f>Sample[[#This Row],[C]]/Sample[[#This Row],[A]]</f>
        <v>0.5</v>
      </c>
      <c r="N590">
        <f>IF(Sample[[#This Row],[Ap]]=0,10,LOG(Sample[[#This Row],[Ap]]))</f>
        <v>0</v>
      </c>
      <c r="O590">
        <f>IF(Sample[[#This Row],[Ei]]=0,10,LOG(Sample[[#This Row],[Ei]]))</f>
        <v>0.3010299956639812</v>
      </c>
      <c r="P590">
        <f>IF(Sample[[#This Row],[Ii]]=0,10,LOG(Sample[[#This Row],[Ii]]))</f>
        <v>-0.3010299956639812</v>
      </c>
      <c r="Q590">
        <f>Kx-Sample[[#This Row],[Xp]]</f>
        <v>0</v>
      </c>
      <c r="R590">
        <f>Ky-Sample[[#This Row],[Yp]]</f>
        <v>-1.3010299956639813</v>
      </c>
      <c r="S590">
        <f>Kz-Sample[[#This Row],[Zp]]</f>
        <v>1.3010299956639813</v>
      </c>
      <c r="T590">
        <f>Sample[[#This Row],[Kpy]]*KSc-Sample[[#This Row],[KPz]]*KSb</f>
        <v>0</v>
      </c>
      <c r="U590">
        <f>-1*(Sample[[#This Row],[KPx]]*KSc-Sample[[#This Row],[KPz]]*KSa)</f>
        <v>0</v>
      </c>
      <c r="V590">
        <f>(Sample[[#This Row],[KPx]]*$R$2-Sample[[#This Row],[Kpy]]*KSa)</f>
        <v>0</v>
      </c>
      <c r="W590">
        <f>Sample[[#This Row],[Kpy]]*KTc-Sample[[#This Row],[KPz]]*KTb</f>
        <v>2.6020599913279625</v>
      </c>
      <c r="X590">
        <f>-1*(Sample[[#This Row],[KPx]]*KTc-Sample[[#This Row],[KPz]]*KTa)</f>
        <v>2.6020599913279625</v>
      </c>
      <c r="Y590">
        <f>(Sample[[#This Row],[KPx]]*KTb-Sample[[#This Row],[Kpy]]*KTa)</f>
        <v>2.6020599913279625</v>
      </c>
      <c r="Z590">
        <f>-Sample[[#This Row],[Xp]]*a+Sample[[#This Row],[Yp]]*b+Sample[[#This Row],[Zp]]*c_</f>
        <v>0</v>
      </c>
      <c r="AA590" s="8">
        <f>-IF(Sample[[#This Row],[Column2]]&gt;0,1,-1)*SQRT(Sample[[#This Row],[KPx''i]]^2+Sample[[#This Row],[KPx''j]]^2+Sample[[#This Row],[KPx''k]]^2)/Ksmag/Scale</f>
        <v>0</v>
      </c>
      <c r="AB590" s="1">
        <f>SQRT(Sample[[#This Row],[Kpy''i]]^2+Sample[[#This Row],[KPy''j]]^2+Sample[[#This Row],[KPy''k]]^2)/KTmag/Scale</f>
        <v>1.8399342649222115</v>
      </c>
    </row>
    <row r="591" spans="1:28" hidden="1" x14ac:dyDescent="0.25">
      <c r="A591" s="5">
        <v>586</v>
      </c>
      <c r="B591" s="13" t="s">
        <v>43</v>
      </c>
      <c r="C591" s="5"/>
      <c r="D591" s="5"/>
      <c r="E591">
        <v>5</v>
      </c>
      <c r="F591">
        <v>3</v>
      </c>
      <c r="G591">
        <v>6</v>
      </c>
      <c r="H591" s="11">
        <f>Sample[[#This Row],[C]]/Sample[[#This Row],[D]]</f>
        <v>0.6</v>
      </c>
      <c r="I591" s="11">
        <f>Sample[[#This Row],[A]]/Sample[[#This Row],[C]]</f>
        <v>2</v>
      </c>
      <c r="J591" s="11">
        <f>Sample[[#This Row],[D]]/Sample[[#This Row],[A]]</f>
        <v>0.83333333333333337</v>
      </c>
      <c r="K591" s="11">
        <f>Sample[[#This Row],[A]]/Sample[[#This Row],[D]]</f>
        <v>1.2</v>
      </c>
      <c r="L591" s="11">
        <f>Sample[[#This Row],[D]]/Sample[[#This Row],[C]]</f>
        <v>1.6666666666666667</v>
      </c>
      <c r="M591" s="11">
        <f>Sample[[#This Row],[C]]/Sample[[#This Row],[A]]</f>
        <v>0.5</v>
      </c>
      <c r="N591">
        <f>IF(Sample[[#This Row],[Ap]]=0,10,LOG(Sample[[#This Row],[Ap]]))</f>
        <v>-0.22184874961635639</v>
      </c>
      <c r="O591">
        <f>IF(Sample[[#This Row],[Ei]]=0,10,LOG(Sample[[#This Row],[Ei]]))</f>
        <v>0.3010299956639812</v>
      </c>
      <c r="P591">
        <f>IF(Sample[[#This Row],[Ii]]=0,10,LOG(Sample[[#This Row],[Ii]]))</f>
        <v>-7.9181246047624804E-2</v>
      </c>
      <c r="Q591">
        <f>Kx-Sample[[#This Row],[Xp]]</f>
        <v>0.22184874961635639</v>
      </c>
      <c r="R591">
        <f>Ky-Sample[[#This Row],[Yp]]</f>
        <v>-1.3010299956639813</v>
      </c>
      <c r="S591">
        <f>Kz-Sample[[#This Row],[Zp]]</f>
        <v>1.0791812460476249</v>
      </c>
      <c r="T591">
        <f>Sample[[#This Row],[Kpy]]*KSc-Sample[[#This Row],[KPz]]*KSb</f>
        <v>0.22184874961635637</v>
      </c>
      <c r="U591">
        <f>-1*(Sample[[#This Row],[KPx]]*KSc-Sample[[#This Row],[KPz]]*KSa)</f>
        <v>0.22184874961635639</v>
      </c>
      <c r="V591">
        <f>(Sample[[#This Row],[KPx]]*$R$2-Sample[[#This Row],[Kpy]]*KSa)</f>
        <v>0.22184874961635639</v>
      </c>
      <c r="W591">
        <f>Sample[[#This Row],[Kpy]]*KTc-Sample[[#This Row],[KPz]]*KTb</f>
        <v>2.3802112417116064</v>
      </c>
      <c r="X591">
        <f>-1*(Sample[[#This Row],[KPx]]*KTc-Sample[[#This Row],[KPz]]*KTa)</f>
        <v>2.3802112417116064</v>
      </c>
      <c r="Y591">
        <f>(Sample[[#This Row],[KPx]]*KTb-Sample[[#This Row],[Kpy]]*KTa)</f>
        <v>2.3802112417116059</v>
      </c>
      <c r="Z591">
        <f>-Sample[[#This Row],[Xp]]*a+Sample[[#This Row],[Yp]]*b+Sample[[#This Row],[Zp]]*c_</f>
        <v>0.44369749923271279</v>
      </c>
      <c r="AA591" s="8">
        <f>-IF(Sample[[#This Row],[Column2]]&gt;0,1,-1)*SQRT(Sample[[#This Row],[KPx''i]]^2+Sample[[#This Row],[KPx''j]]^2+Sample[[#This Row],[KPx''k]]^2)/Ksmag/Scale</f>
        <v>-0.27170811831726921</v>
      </c>
      <c r="AB591" s="1">
        <f>SQRT(Sample[[#This Row],[Kpy''i]]^2+Sample[[#This Row],[KPy''j]]^2+Sample[[#This Row],[KPy''k]]^2)/KTmag/Scale</f>
        <v>1.6830635096707296</v>
      </c>
    </row>
    <row r="592" spans="1:28" hidden="1" x14ac:dyDescent="0.25">
      <c r="A592" s="5">
        <v>587</v>
      </c>
      <c r="B592" s="13" t="s">
        <v>43</v>
      </c>
      <c r="C592" s="5"/>
      <c r="D592" s="5"/>
      <c r="E592">
        <v>10</v>
      </c>
      <c r="F592">
        <v>2</v>
      </c>
      <c r="G592">
        <v>7</v>
      </c>
      <c r="H592" s="11">
        <f>Sample[[#This Row],[C]]/Sample[[#This Row],[D]]</f>
        <v>0.2</v>
      </c>
      <c r="I592" s="11">
        <f>Sample[[#This Row],[A]]/Sample[[#This Row],[C]]</f>
        <v>3.5</v>
      </c>
      <c r="J592" s="11">
        <f>Sample[[#This Row],[D]]/Sample[[#This Row],[A]]</f>
        <v>1.4285714285714286</v>
      </c>
      <c r="K592" s="11">
        <f>Sample[[#This Row],[A]]/Sample[[#This Row],[D]]</f>
        <v>0.7</v>
      </c>
      <c r="L592" s="11">
        <f>Sample[[#This Row],[D]]/Sample[[#This Row],[C]]</f>
        <v>5</v>
      </c>
      <c r="M592" s="11">
        <f>Sample[[#This Row],[C]]/Sample[[#This Row],[A]]</f>
        <v>0.2857142857142857</v>
      </c>
      <c r="N592">
        <f>IF(Sample[[#This Row],[Ap]]=0,10,LOG(Sample[[#This Row],[Ap]]))</f>
        <v>-0.69897000433601875</v>
      </c>
      <c r="O592">
        <f>IF(Sample[[#This Row],[Ei]]=0,10,LOG(Sample[[#This Row],[Ei]]))</f>
        <v>0.54406804435027567</v>
      </c>
      <c r="P592">
        <f>IF(Sample[[#This Row],[Ii]]=0,10,LOG(Sample[[#This Row],[Ii]]))</f>
        <v>0.15490195998574319</v>
      </c>
      <c r="Q592">
        <f>Kx-Sample[[#This Row],[Xp]]</f>
        <v>0.69897000433601875</v>
      </c>
      <c r="R592">
        <f>Ky-Sample[[#This Row],[Yp]]</f>
        <v>-1.5440680443502757</v>
      </c>
      <c r="S592">
        <f>Kz-Sample[[#This Row],[Zp]]</f>
        <v>0.84509804001425681</v>
      </c>
      <c r="T592">
        <f>Sample[[#This Row],[Kpy]]*KSc-Sample[[#This Row],[KPz]]*KSb</f>
        <v>0.69897000433601886</v>
      </c>
      <c r="U592">
        <f>-1*(Sample[[#This Row],[KPx]]*KSc-Sample[[#This Row],[KPz]]*KSa)</f>
        <v>0.69897000433601875</v>
      </c>
      <c r="V592">
        <f>(Sample[[#This Row],[KPx]]*$R$2-Sample[[#This Row],[Kpy]]*KSa)</f>
        <v>0.69897000433601875</v>
      </c>
      <c r="W592">
        <f>Sample[[#This Row],[Kpy]]*KTc-Sample[[#This Row],[KPz]]*KTb</f>
        <v>2.3891660843645326</v>
      </c>
      <c r="X592">
        <f>-1*(Sample[[#This Row],[KPx]]*KTc-Sample[[#This Row],[KPz]]*KTa)</f>
        <v>2.3891660843645326</v>
      </c>
      <c r="Y592">
        <f>(Sample[[#This Row],[KPx]]*KTb-Sample[[#This Row],[Kpy]]*KTa)</f>
        <v>2.3891660843645326</v>
      </c>
      <c r="Z592">
        <f>-Sample[[#This Row],[Xp]]*a+Sample[[#This Row],[Yp]]*b+Sample[[#This Row],[Zp]]*c_</f>
        <v>1.3979400086720377</v>
      </c>
      <c r="AA592" s="8">
        <f>-IF(Sample[[#This Row],[Column2]]&gt;0,1,-1)*SQRT(Sample[[#This Row],[KPx''i]]^2+Sample[[#This Row],[KPx''j]]^2+Sample[[#This Row],[KPx''k]]^2)/Ksmag/Scale</f>
        <v>-0.85605992806709574</v>
      </c>
      <c r="AB592" s="1">
        <f>SQRT(Sample[[#This Row],[Kpy''i]]^2+Sample[[#This Row],[KPy''j]]^2+Sample[[#This Row],[KPy''k]]^2)/KTmag/Scale</f>
        <v>1.6893955396350722</v>
      </c>
    </row>
    <row r="593" spans="1:28" hidden="1" x14ac:dyDescent="0.25">
      <c r="A593" s="5">
        <v>588</v>
      </c>
      <c r="B593" s="13" t="s">
        <v>43</v>
      </c>
      <c r="C593" s="5"/>
      <c r="D593" s="5"/>
      <c r="E593">
        <v>7</v>
      </c>
      <c r="F593">
        <v>6</v>
      </c>
      <c r="G593">
        <v>7</v>
      </c>
      <c r="H593" s="11">
        <f>Sample[[#This Row],[C]]/Sample[[#This Row],[D]]</f>
        <v>0.8571428571428571</v>
      </c>
      <c r="I593" s="11">
        <f>Sample[[#This Row],[A]]/Sample[[#This Row],[C]]</f>
        <v>1.1666666666666667</v>
      </c>
      <c r="J593" s="11">
        <f>Sample[[#This Row],[D]]/Sample[[#This Row],[A]]</f>
        <v>1</v>
      </c>
      <c r="K593" s="11">
        <f>Sample[[#This Row],[A]]/Sample[[#This Row],[D]]</f>
        <v>1</v>
      </c>
      <c r="L593" s="11">
        <f>Sample[[#This Row],[D]]/Sample[[#This Row],[C]]</f>
        <v>1.1666666666666667</v>
      </c>
      <c r="M593" s="11">
        <f>Sample[[#This Row],[C]]/Sample[[#This Row],[A]]</f>
        <v>0.8571428571428571</v>
      </c>
      <c r="N593">
        <f>IF(Sample[[#This Row],[Ap]]=0,10,LOG(Sample[[#This Row],[Ap]]))</f>
        <v>-6.6946789630613221E-2</v>
      </c>
      <c r="O593">
        <f>IF(Sample[[#This Row],[Ei]]=0,10,LOG(Sample[[#This Row],[Ei]]))</f>
        <v>6.6946789630613221E-2</v>
      </c>
      <c r="P593">
        <f>IF(Sample[[#This Row],[Ii]]=0,10,LOG(Sample[[#This Row],[Ii]]))</f>
        <v>0</v>
      </c>
      <c r="Q593">
        <f>Kx-Sample[[#This Row],[Xp]]</f>
        <v>6.6946789630613221E-2</v>
      </c>
      <c r="R593">
        <f>Ky-Sample[[#This Row],[Yp]]</f>
        <v>-1.0669467896306133</v>
      </c>
      <c r="S593">
        <f>Kz-Sample[[#This Row],[Zp]]</f>
        <v>1</v>
      </c>
      <c r="T593">
        <f>Sample[[#This Row],[Kpy]]*KSc-Sample[[#This Row],[KPz]]*KSb</f>
        <v>6.694678963061329E-2</v>
      </c>
      <c r="U593">
        <f>-1*(Sample[[#This Row],[KPx]]*KSc-Sample[[#This Row],[KPz]]*KSa)</f>
        <v>6.6946789630613221E-2</v>
      </c>
      <c r="V593">
        <f>(Sample[[#This Row],[KPx]]*$R$2-Sample[[#This Row],[Kpy]]*KSa)</f>
        <v>6.6946789630613221E-2</v>
      </c>
      <c r="W593">
        <f>Sample[[#This Row],[Kpy]]*KTc-Sample[[#This Row],[KPz]]*KTb</f>
        <v>2.0669467896306131</v>
      </c>
      <c r="X593">
        <f>-1*(Sample[[#This Row],[KPx]]*KTc-Sample[[#This Row],[KPz]]*KTa)</f>
        <v>2.0669467896306131</v>
      </c>
      <c r="Y593">
        <f>(Sample[[#This Row],[KPx]]*KTb-Sample[[#This Row],[Kpy]]*KTa)</f>
        <v>2.0669467896306135</v>
      </c>
      <c r="Z593">
        <f>-Sample[[#This Row],[Xp]]*a+Sample[[#This Row],[Yp]]*b+Sample[[#This Row],[Zp]]*c_</f>
        <v>0.13389357926122644</v>
      </c>
      <c r="AA593" s="8">
        <f>-IF(Sample[[#This Row],[Column2]]&gt;0,1,-1)*SQRT(Sample[[#This Row],[KPx''i]]^2+Sample[[#This Row],[KPx''j]]^2+Sample[[#This Row],[KPx''k]]^2)/Ksmag/Scale</f>
        <v>-8.1992737256225176E-2</v>
      </c>
      <c r="AB593" s="1">
        <f>SQRT(Sample[[#This Row],[Kpy''i]]^2+Sample[[#This Row],[KPy''j]]^2+Sample[[#This Row],[KPy''k]]^2)/KTmag/Scale</f>
        <v>1.461552091299571</v>
      </c>
    </row>
    <row r="594" spans="1:28" hidden="1" x14ac:dyDescent="0.25">
      <c r="A594" s="5">
        <v>589</v>
      </c>
      <c r="B594" s="13" t="s">
        <v>43</v>
      </c>
      <c r="C594" s="5"/>
      <c r="D594" s="5"/>
      <c r="E594">
        <v>3</v>
      </c>
      <c r="F594">
        <v>3</v>
      </c>
      <c r="G594">
        <v>10</v>
      </c>
      <c r="H594" s="11">
        <f>Sample[[#This Row],[C]]/Sample[[#This Row],[D]]</f>
        <v>1</v>
      </c>
      <c r="I594" s="11">
        <f>Sample[[#This Row],[A]]/Sample[[#This Row],[C]]</f>
        <v>3.3333333333333335</v>
      </c>
      <c r="J594" s="11">
        <f>Sample[[#This Row],[D]]/Sample[[#This Row],[A]]</f>
        <v>0.3</v>
      </c>
      <c r="K594" s="11">
        <f>Sample[[#This Row],[A]]/Sample[[#This Row],[D]]</f>
        <v>3.3333333333333335</v>
      </c>
      <c r="L594" s="11">
        <f>Sample[[#This Row],[D]]/Sample[[#This Row],[C]]</f>
        <v>1</v>
      </c>
      <c r="M594" s="11">
        <f>Sample[[#This Row],[C]]/Sample[[#This Row],[A]]</f>
        <v>0.3</v>
      </c>
      <c r="N594">
        <f>IF(Sample[[#This Row],[Ap]]=0,10,LOG(Sample[[#This Row],[Ap]]))</f>
        <v>0</v>
      </c>
      <c r="O594">
        <f>IF(Sample[[#This Row],[Ei]]=0,10,LOG(Sample[[#This Row],[Ei]]))</f>
        <v>0.52287874528033762</v>
      </c>
      <c r="P594">
        <f>IF(Sample[[#This Row],[Ii]]=0,10,LOG(Sample[[#This Row],[Ii]]))</f>
        <v>-0.52287874528033762</v>
      </c>
      <c r="Q594">
        <f>Kx-Sample[[#This Row],[Xp]]</f>
        <v>0</v>
      </c>
      <c r="R594">
        <f>Ky-Sample[[#This Row],[Yp]]</f>
        <v>-1.5228787452803376</v>
      </c>
      <c r="S594">
        <f>Kz-Sample[[#This Row],[Zp]]</f>
        <v>1.5228787452803376</v>
      </c>
      <c r="T594">
        <f>Sample[[#This Row],[Kpy]]*KSc-Sample[[#This Row],[KPz]]*KSb</f>
        <v>0</v>
      </c>
      <c r="U594">
        <f>-1*(Sample[[#This Row],[KPx]]*KSc-Sample[[#This Row],[KPz]]*KSa)</f>
        <v>0</v>
      </c>
      <c r="V594">
        <f>(Sample[[#This Row],[KPx]]*$R$2-Sample[[#This Row],[Kpy]]*KSa)</f>
        <v>0</v>
      </c>
      <c r="W594">
        <f>Sample[[#This Row],[Kpy]]*KTc-Sample[[#This Row],[KPz]]*KTb</f>
        <v>3.0457574905606752</v>
      </c>
      <c r="X594">
        <f>-1*(Sample[[#This Row],[KPx]]*KTc-Sample[[#This Row],[KPz]]*KTa)</f>
        <v>3.0457574905606752</v>
      </c>
      <c r="Y594">
        <f>(Sample[[#This Row],[KPx]]*KTb-Sample[[#This Row],[Kpy]]*KTa)</f>
        <v>3.0457574905606752</v>
      </c>
      <c r="Z594">
        <f>-Sample[[#This Row],[Xp]]*a+Sample[[#This Row],[Yp]]*b+Sample[[#This Row],[Zp]]*c_</f>
        <v>0</v>
      </c>
      <c r="AA594" s="8">
        <f>-IF(Sample[[#This Row],[Column2]]&gt;0,1,-1)*SQRT(Sample[[#This Row],[KPx''i]]^2+Sample[[#This Row],[KPx''j]]^2+Sample[[#This Row],[KPx''k]]^2)/Ksmag/Scale</f>
        <v>0</v>
      </c>
      <c r="AB594" s="1">
        <f>SQRT(Sample[[#This Row],[Kpy''i]]^2+Sample[[#This Row],[KPy''j]]^2+Sample[[#This Row],[KPy''k]]^2)/KTmag/Scale</f>
        <v>2.1536757754251754</v>
      </c>
    </row>
    <row r="595" spans="1:28" hidden="1" x14ac:dyDescent="0.25">
      <c r="A595" s="5">
        <v>590</v>
      </c>
      <c r="B595" s="13" t="s">
        <v>43</v>
      </c>
      <c r="C595" s="5"/>
      <c r="D595" s="5"/>
      <c r="E595">
        <v>6</v>
      </c>
      <c r="F595">
        <v>3</v>
      </c>
      <c r="G595">
        <v>2</v>
      </c>
      <c r="H595" s="11">
        <f>Sample[[#This Row],[C]]/Sample[[#This Row],[D]]</f>
        <v>0.5</v>
      </c>
      <c r="I595" s="11">
        <f>Sample[[#This Row],[A]]/Sample[[#This Row],[C]]</f>
        <v>0.66666666666666663</v>
      </c>
      <c r="J595" s="11">
        <f>Sample[[#This Row],[D]]/Sample[[#This Row],[A]]</f>
        <v>3</v>
      </c>
      <c r="K595" s="11">
        <f>Sample[[#This Row],[A]]/Sample[[#This Row],[D]]</f>
        <v>0.33333333333333331</v>
      </c>
      <c r="L595" s="11">
        <f>Sample[[#This Row],[D]]/Sample[[#This Row],[C]]</f>
        <v>2</v>
      </c>
      <c r="M595" s="11">
        <f>Sample[[#This Row],[C]]/Sample[[#This Row],[A]]</f>
        <v>1.5</v>
      </c>
      <c r="N595">
        <f>IF(Sample[[#This Row],[Ap]]=0,10,LOG(Sample[[#This Row],[Ap]]))</f>
        <v>-0.3010299956639812</v>
      </c>
      <c r="O595">
        <f>IF(Sample[[#This Row],[Ei]]=0,10,LOG(Sample[[#This Row],[Ei]]))</f>
        <v>-0.17609125905568127</v>
      </c>
      <c r="P595">
        <f>IF(Sample[[#This Row],[Ii]]=0,10,LOG(Sample[[#This Row],[Ii]]))</f>
        <v>0.47712125471966244</v>
      </c>
      <c r="Q595">
        <f>Kx-Sample[[#This Row],[Xp]]</f>
        <v>0.3010299956639812</v>
      </c>
      <c r="R595">
        <f>Ky-Sample[[#This Row],[Yp]]</f>
        <v>-0.82390874094431876</v>
      </c>
      <c r="S595">
        <f>Kz-Sample[[#This Row],[Zp]]</f>
        <v>0.52287874528033762</v>
      </c>
      <c r="T595">
        <f>Sample[[#This Row],[Kpy]]*KSc-Sample[[#This Row],[KPz]]*KSb</f>
        <v>0.30102999566398114</v>
      </c>
      <c r="U595">
        <f>-1*(Sample[[#This Row],[KPx]]*KSc-Sample[[#This Row],[KPz]]*KSa)</f>
        <v>0.3010299956639812</v>
      </c>
      <c r="V595">
        <f>(Sample[[#This Row],[KPx]]*$R$2-Sample[[#This Row],[Kpy]]*KSa)</f>
        <v>0.3010299956639812</v>
      </c>
      <c r="W595">
        <f>Sample[[#This Row],[Kpy]]*KTc-Sample[[#This Row],[KPz]]*KTb</f>
        <v>1.3467874862246565</v>
      </c>
      <c r="X595">
        <f>-1*(Sample[[#This Row],[KPx]]*KTc-Sample[[#This Row],[KPz]]*KTa)</f>
        <v>1.3467874862246565</v>
      </c>
      <c r="Y595">
        <f>(Sample[[#This Row],[KPx]]*KTb-Sample[[#This Row],[Kpy]]*KTa)</f>
        <v>1.3467874862246563</v>
      </c>
      <c r="Z595">
        <f>-Sample[[#This Row],[Xp]]*a+Sample[[#This Row],[Yp]]*b+Sample[[#This Row],[Zp]]*c_</f>
        <v>0.60205999132796229</v>
      </c>
      <c r="AA595" s="8">
        <f>-IF(Sample[[#This Row],[Column2]]&gt;0,1,-1)*SQRT(Sample[[#This Row],[KPx''i]]^2+Sample[[#This Row],[KPx''j]]^2+Sample[[#This Row],[KPx''k]]^2)/Ksmag/Scale</f>
        <v>-0.36868494332449325</v>
      </c>
      <c r="AB595" s="1">
        <f>SQRT(Sample[[#This Row],[Kpy''i]]^2+Sample[[#This Row],[KPy''j]]^2+Sample[[#This Row],[KPy''k]]^2)/KTmag/Scale</f>
        <v>0.95232256432663853</v>
      </c>
    </row>
    <row r="596" spans="1:28" x14ac:dyDescent="0.25">
      <c r="A596" s="5">
        <v>591</v>
      </c>
      <c r="B596" s="13" t="s">
        <v>43</v>
      </c>
      <c r="C596" s="5"/>
      <c r="D596" s="5"/>
      <c r="E596">
        <v>9</v>
      </c>
      <c r="F596">
        <v>6</v>
      </c>
      <c r="G596">
        <v>3</v>
      </c>
      <c r="H596" s="11">
        <f>Sample[[#This Row],[C]]/Sample[[#This Row],[D]]</f>
        <v>0.66666666666666663</v>
      </c>
      <c r="I596" s="11">
        <f>Sample[[#This Row],[A]]/Sample[[#This Row],[C]]</f>
        <v>0.5</v>
      </c>
      <c r="J596" s="11">
        <f>Sample[[#This Row],[D]]/Sample[[#This Row],[A]]</f>
        <v>3</v>
      </c>
      <c r="K596" s="11">
        <f>Sample[[#This Row],[A]]/Sample[[#This Row],[D]]</f>
        <v>0.33333333333333331</v>
      </c>
      <c r="L596" s="11">
        <f>Sample[[#This Row],[D]]/Sample[[#This Row],[C]]</f>
        <v>1.5</v>
      </c>
      <c r="M596" s="11">
        <f>Sample[[#This Row],[C]]/Sample[[#This Row],[A]]</f>
        <v>2</v>
      </c>
      <c r="N596">
        <f>IF(Sample[[#This Row],[Ap]]=0,10,LOG(Sample[[#This Row],[Ap]]))</f>
        <v>-0.17609125905568127</v>
      </c>
      <c r="O596">
        <f>IF(Sample[[#This Row],[Ei]]=0,10,LOG(Sample[[#This Row],[Ei]]))</f>
        <v>-0.3010299956639812</v>
      </c>
      <c r="P596">
        <f>IF(Sample[[#This Row],[Ii]]=0,10,LOG(Sample[[#This Row],[Ii]]))</f>
        <v>0.47712125471966244</v>
      </c>
      <c r="Q596">
        <f>Kx-Sample[[#This Row],[Xp]]</f>
        <v>0.17609125905568127</v>
      </c>
      <c r="R596">
        <f>Ky-Sample[[#This Row],[Yp]]</f>
        <v>-0.69897000433601875</v>
      </c>
      <c r="S596">
        <f>Kz-Sample[[#This Row],[Zp]]</f>
        <v>0.52287874528033762</v>
      </c>
      <c r="T596">
        <f>Sample[[#This Row],[Kpy]]*KSc-Sample[[#This Row],[KPz]]*KSb</f>
        <v>0.17609125905568113</v>
      </c>
      <c r="U596">
        <f>-1*(Sample[[#This Row],[KPx]]*KSc-Sample[[#This Row],[KPz]]*KSa)</f>
        <v>0.17609125905568127</v>
      </c>
      <c r="V596">
        <f>(Sample[[#This Row],[KPx]]*$R$2-Sample[[#This Row],[Kpy]]*KSa)</f>
        <v>0.17609125905568127</v>
      </c>
      <c r="W596">
        <f>Sample[[#This Row],[Kpy]]*KTc-Sample[[#This Row],[KPz]]*KTb</f>
        <v>1.2218487496163564</v>
      </c>
      <c r="X596">
        <f>-1*(Sample[[#This Row],[KPx]]*KTc-Sample[[#This Row],[KPz]]*KTa)</f>
        <v>1.2218487496163566</v>
      </c>
      <c r="Y596">
        <f>(Sample[[#This Row],[KPx]]*KTb-Sample[[#This Row],[Kpy]]*KTa)</f>
        <v>1.2218487496163561</v>
      </c>
      <c r="Z596">
        <f>-Sample[[#This Row],[Xp]]*a+Sample[[#This Row],[Yp]]*b+Sample[[#This Row],[Zp]]*c_</f>
        <v>0.35218251811136247</v>
      </c>
      <c r="AA596" s="8">
        <f>-IF(Sample[[#This Row],[Column2]]&gt;0,1,-1)*SQRT(Sample[[#This Row],[KPx''i]]^2+Sample[[#This Row],[KPx''j]]^2+Sample[[#This Row],[KPx''k]]^2)/Ksmag/Scale</f>
        <v>-0.21566686642533325</v>
      </c>
      <c r="AB596" s="1">
        <f>SQRT(Sample[[#This Row],[Kpy''i]]^2+Sample[[#This Row],[KPy''j]]^2+Sample[[#This Row],[KPy''k]]^2)/KTmag/Scale</f>
        <v>0.86397753643802966</v>
      </c>
    </row>
    <row r="597" spans="1:28" hidden="1" x14ac:dyDescent="0.25">
      <c r="A597" s="5">
        <v>592</v>
      </c>
      <c r="B597" s="13" t="s">
        <v>43</v>
      </c>
      <c r="C597" s="5"/>
      <c r="D597" s="5"/>
      <c r="E597">
        <v>3</v>
      </c>
      <c r="F597">
        <v>2</v>
      </c>
      <c r="G597">
        <v>1</v>
      </c>
      <c r="H597" s="11">
        <f>Sample[[#This Row],[C]]/Sample[[#This Row],[D]]</f>
        <v>0.66666666666666663</v>
      </c>
      <c r="I597" s="11">
        <f>Sample[[#This Row],[A]]/Sample[[#This Row],[C]]</f>
        <v>0.5</v>
      </c>
      <c r="J597" s="11">
        <f>Sample[[#This Row],[D]]/Sample[[#This Row],[A]]</f>
        <v>3</v>
      </c>
      <c r="K597" s="11">
        <f>Sample[[#This Row],[A]]/Sample[[#This Row],[D]]</f>
        <v>0.33333333333333331</v>
      </c>
      <c r="L597" s="11">
        <f>Sample[[#This Row],[D]]/Sample[[#This Row],[C]]</f>
        <v>1.5</v>
      </c>
      <c r="M597" s="11">
        <f>Sample[[#This Row],[C]]/Sample[[#This Row],[A]]</f>
        <v>2</v>
      </c>
      <c r="N597">
        <f>IF(Sample[[#This Row],[Ap]]=0,10,LOG(Sample[[#This Row],[Ap]]))</f>
        <v>-0.17609125905568127</v>
      </c>
      <c r="O597">
        <f>IF(Sample[[#This Row],[Ei]]=0,10,LOG(Sample[[#This Row],[Ei]]))</f>
        <v>-0.3010299956639812</v>
      </c>
      <c r="P597">
        <f>IF(Sample[[#This Row],[Ii]]=0,10,LOG(Sample[[#This Row],[Ii]]))</f>
        <v>0.47712125471966244</v>
      </c>
      <c r="Q597">
        <f>Kx-Sample[[#This Row],[Xp]]</f>
        <v>0.17609125905568127</v>
      </c>
      <c r="R597">
        <f>Ky-Sample[[#This Row],[Yp]]</f>
        <v>-0.69897000433601875</v>
      </c>
      <c r="S597">
        <f>Kz-Sample[[#This Row],[Zp]]</f>
        <v>0.52287874528033762</v>
      </c>
      <c r="T597">
        <f>Sample[[#This Row],[Kpy]]*KSc-Sample[[#This Row],[KPz]]*KSb</f>
        <v>0.17609125905568113</v>
      </c>
      <c r="U597">
        <f>-1*(Sample[[#This Row],[KPx]]*KSc-Sample[[#This Row],[KPz]]*KSa)</f>
        <v>0.17609125905568127</v>
      </c>
      <c r="V597">
        <f>(Sample[[#This Row],[KPx]]*$R$2-Sample[[#This Row],[Kpy]]*KSa)</f>
        <v>0.17609125905568127</v>
      </c>
      <c r="W597">
        <f>Sample[[#This Row],[Kpy]]*KTc-Sample[[#This Row],[KPz]]*KTb</f>
        <v>1.2218487496163564</v>
      </c>
      <c r="X597">
        <f>-1*(Sample[[#This Row],[KPx]]*KTc-Sample[[#This Row],[KPz]]*KTa)</f>
        <v>1.2218487496163566</v>
      </c>
      <c r="Y597">
        <f>(Sample[[#This Row],[KPx]]*KTb-Sample[[#This Row],[Kpy]]*KTa)</f>
        <v>1.2218487496163561</v>
      </c>
      <c r="Z597">
        <f>-Sample[[#This Row],[Xp]]*a+Sample[[#This Row],[Yp]]*b+Sample[[#This Row],[Zp]]*c_</f>
        <v>0.35218251811136247</v>
      </c>
      <c r="AA597" s="8">
        <f>-IF(Sample[[#This Row],[Column2]]&gt;0,1,-1)*SQRT(Sample[[#This Row],[KPx''i]]^2+Sample[[#This Row],[KPx''j]]^2+Sample[[#This Row],[KPx''k]]^2)/Ksmag/Scale</f>
        <v>-0.21566686642533325</v>
      </c>
      <c r="AB597" s="1">
        <f>SQRT(Sample[[#This Row],[Kpy''i]]^2+Sample[[#This Row],[KPy''j]]^2+Sample[[#This Row],[KPy''k]]^2)/KTmag/Scale</f>
        <v>0.86397753643802966</v>
      </c>
    </row>
    <row r="598" spans="1:28" hidden="1" x14ac:dyDescent="0.25">
      <c r="A598" s="5">
        <v>593</v>
      </c>
      <c r="B598" s="13" t="s">
        <v>43</v>
      </c>
      <c r="C598" s="5"/>
      <c r="D598" s="5"/>
      <c r="E598">
        <v>1</v>
      </c>
      <c r="F598">
        <v>2</v>
      </c>
      <c r="G598">
        <v>5</v>
      </c>
      <c r="H598" s="11">
        <f>Sample[[#This Row],[C]]/Sample[[#This Row],[D]]</f>
        <v>2</v>
      </c>
      <c r="I598" s="11">
        <f>Sample[[#This Row],[A]]/Sample[[#This Row],[C]]</f>
        <v>2.5</v>
      </c>
      <c r="J598" s="11">
        <f>Sample[[#This Row],[D]]/Sample[[#This Row],[A]]</f>
        <v>0.2</v>
      </c>
      <c r="K598" s="11">
        <f>Sample[[#This Row],[A]]/Sample[[#This Row],[D]]</f>
        <v>5</v>
      </c>
      <c r="L598" s="11">
        <f>Sample[[#This Row],[D]]/Sample[[#This Row],[C]]</f>
        <v>0.5</v>
      </c>
      <c r="M598" s="11">
        <f>Sample[[#This Row],[C]]/Sample[[#This Row],[A]]</f>
        <v>0.4</v>
      </c>
      <c r="N598">
        <f>IF(Sample[[#This Row],[Ap]]=0,10,LOG(Sample[[#This Row],[Ap]]))</f>
        <v>0.3010299956639812</v>
      </c>
      <c r="O598">
        <f>IF(Sample[[#This Row],[Ei]]=0,10,LOG(Sample[[#This Row],[Ei]]))</f>
        <v>0.3979400086720376</v>
      </c>
      <c r="P598">
        <f>IF(Sample[[#This Row],[Ii]]=0,10,LOG(Sample[[#This Row],[Ii]]))</f>
        <v>-0.69897000433601875</v>
      </c>
      <c r="Q598">
        <f>Kx-Sample[[#This Row],[Xp]]</f>
        <v>-0.3010299956639812</v>
      </c>
      <c r="R598">
        <f>Ky-Sample[[#This Row],[Yp]]</f>
        <v>-1.3979400086720375</v>
      </c>
      <c r="S598">
        <f>Kz-Sample[[#This Row],[Zp]]</f>
        <v>1.6989700043360187</v>
      </c>
      <c r="T598">
        <f>Sample[[#This Row],[Kpy]]*KSc-Sample[[#This Row],[KPz]]*KSb</f>
        <v>-0.30102999566398125</v>
      </c>
      <c r="U598">
        <f>-1*(Sample[[#This Row],[KPx]]*KSc-Sample[[#This Row],[KPz]]*KSa)</f>
        <v>-0.3010299956639812</v>
      </c>
      <c r="V598">
        <f>(Sample[[#This Row],[KPx]]*$R$2-Sample[[#This Row],[Kpy]]*KSa)</f>
        <v>-0.3010299956639812</v>
      </c>
      <c r="W598">
        <f>Sample[[#This Row],[Kpy]]*KTc-Sample[[#This Row],[KPz]]*KTb</f>
        <v>3.0969100130080562</v>
      </c>
      <c r="X598">
        <f>-1*(Sample[[#This Row],[KPx]]*KTc-Sample[[#This Row],[KPz]]*KTa)</f>
        <v>3.0969100130080562</v>
      </c>
      <c r="Y598">
        <f>(Sample[[#This Row],[KPx]]*KTb-Sample[[#This Row],[Kpy]]*KTa)</f>
        <v>3.0969100130080562</v>
      </c>
      <c r="Z598">
        <f>-Sample[[#This Row],[Xp]]*a+Sample[[#This Row],[Yp]]*b+Sample[[#This Row],[Zp]]*c_</f>
        <v>-0.60205999132796229</v>
      </c>
      <c r="AA598" s="8">
        <f>-IF(Sample[[#This Row],[Column2]]&gt;0,1,-1)*SQRT(Sample[[#This Row],[KPx''i]]^2+Sample[[#This Row],[KPx''j]]^2+Sample[[#This Row],[KPx''k]]^2)/Ksmag/Scale</f>
        <v>0.36868494332449331</v>
      </c>
      <c r="AB598" s="1">
        <f>SQRT(Sample[[#This Row],[Kpy''i]]^2+Sample[[#This Row],[KPy''j]]^2+Sample[[#This Row],[KPy''k]]^2)/KTmag/Scale</f>
        <v>2.189846070922516</v>
      </c>
    </row>
    <row r="599" spans="1:28" hidden="1" x14ac:dyDescent="0.25">
      <c r="A599" s="5">
        <v>594</v>
      </c>
      <c r="B599" s="13" t="s">
        <v>43</v>
      </c>
      <c r="C599" s="5"/>
      <c r="D599" s="5"/>
      <c r="E599">
        <v>1</v>
      </c>
      <c r="F599">
        <v>4</v>
      </c>
      <c r="G599">
        <v>10</v>
      </c>
      <c r="H599" s="11">
        <f>Sample[[#This Row],[C]]/Sample[[#This Row],[D]]</f>
        <v>4</v>
      </c>
      <c r="I599" s="11">
        <f>Sample[[#This Row],[A]]/Sample[[#This Row],[C]]</f>
        <v>2.5</v>
      </c>
      <c r="J599" s="11">
        <f>Sample[[#This Row],[D]]/Sample[[#This Row],[A]]</f>
        <v>0.1</v>
      </c>
      <c r="K599" s="11">
        <f>Sample[[#This Row],[A]]/Sample[[#This Row],[D]]</f>
        <v>10</v>
      </c>
      <c r="L599" s="11">
        <f>Sample[[#This Row],[D]]/Sample[[#This Row],[C]]</f>
        <v>0.25</v>
      </c>
      <c r="M599" s="11">
        <f>Sample[[#This Row],[C]]/Sample[[#This Row],[A]]</f>
        <v>0.4</v>
      </c>
      <c r="N599">
        <f>IF(Sample[[#This Row],[Ap]]=0,10,LOG(Sample[[#This Row],[Ap]]))</f>
        <v>0.6020599913279624</v>
      </c>
      <c r="O599">
        <f>IF(Sample[[#This Row],[Ei]]=0,10,LOG(Sample[[#This Row],[Ei]]))</f>
        <v>0.3979400086720376</v>
      </c>
      <c r="P599">
        <f>IF(Sample[[#This Row],[Ii]]=0,10,LOG(Sample[[#This Row],[Ii]]))</f>
        <v>-1</v>
      </c>
      <c r="Q599">
        <f>Kx-Sample[[#This Row],[Xp]]</f>
        <v>-0.6020599913279624</v>
      </c>
      <c r="R599">
        <f>Ky-Sample[[#This Row],[Yp]]</f>
        <v>-1.3979400086720375</v>
      </c>
      <c r="S599">
        <f>Kz-Sample[[#This Row],[Zp]]</f>
        <v>2</v>
      </c>
      <c r="T599">
        <f>Sample[[#This Row],[Kpy]]*KSc-Sample[[#This Row],[KPz]]*KSb</f>
        <v>-0.60205999132796251</v>
      </c>
      <c r="U599">
        <f>-1*(Sample[[#This Row],[KPx]]*KSc-Sample[[#This Row],[KPz]]*KSa)</f>
        <v>-0.6020599913279624</v>
      </c>
      <c r="V599">
        <f>(Sample[[#This Row],[KPx]]*$R$2-Sample[[#This Row],[Kpy]]*KSa)</f>
        <v>-0.6020599913279624</v>
      </c>
      <c r="W599">
        <f>Sample[[#This Row],[Kpy]]*KTc-Sample[[#This Row],[KPz]]*KTb</f>
        <v>3.3979400086720375</v>
      </c>
      <c r="X599">
        <f>-1*(Sample[[#This Row],[KPx]]*KTc-Sample[[#This Row],[KPz]]*KTa)</f>
        <v>3.3979400086720375</v>
      </c>
      <c r="Y599">
        <f>(Sample[[#This Row],[KPx]]*KTb-Sample[[#This Row],[Kpy]]*KTa)</f>
        <v>3.3979400086720375</v>
      </c>
      <c r="Z599">
        <f>-Sample[[#This Row],[Xp]]*a+Sample[[#This Row],[Yp]]*b+Sample[[#This Row],[Zp]]*c_</f>
        <v>-1.2041199826559248</v>
      </c>
      <c r="AA599" s="8">
        <f>-IF(Sample[[#This Row],[Column2]]&gt;0,1,-1)*SQRT(Sample[[#This Row],[KPx''i]]^2+Sample[[#This Row],[KPx''j]]^2+Sample[[#This Row],[KPx''k]]^2)/Ksmag/Scale</f>
        <v>0.73736988664898662</v>
      </c>
      <c r="AB599" s="1">
        <f>SQRT(Sample[[#This Row],[Kpy''i]]^2+Sample[[#This Row],[KPy''j]]^2+Sample[[#This Row],[KPy''k]]^2)/KTmag/Scale</f>
        <v>2.402706422197074</v>
      </c>
    </row>
    <row r="600" spans="1:28" hidden="1" x14ac:dyDescent="0.25">
      <c r="A600" s="5">
        <v>595</v>
      </c>
      <c r="B600" s="13" t="s">
        <v>43</v>
      </c>
      <c r="C600" s="5"/>
      <c r="D600" s="5"/>
      <c r="E600">
        <v>9</v>
      </c>
      <c r="F600">
        <v>10</v>
      </c>
      <c r="G600">
        <v>8</v>
      </c>
      <c r="H600" s="11">
        <f>Sample[[#This Row],[C]]/Sample[[#This Row],[D]]</f>
        <v>1.1111111111111112</v>
      </c>
      <c r="I600" s="11">
        <f>Sample[[#This Row],[A]]/Sample[[#This Row],[C]]</f>
        <v>0.8</v>
      </c>
      <c r="J600" s="11">
        <f>Sample[[#This Row],[D]]/Sample[[#This Row],[A]]</f>
        <v>1.125</v>
      </c>
      <c r="K600" s="11">
        <f>Sample[[#This Row],[A]]/Sample[[#This Row],[D]]</f>
        <v>0.88888888888888884</v>
      </c>
      <c r="L600" s="11">
        <f>Sample[[#This Row],[D]]/Sample[[#This Row],[C]]</f>
        <v>0.9</v>
      </c>
      <c r="M600" s="11">
        <f>Sample[[#This Row],[C]]/Sample[[#This Row],[A]]</f>
        <v>1.25</v>
      </c>
      <c r="N600">
        <f>IF(Sample[[#This Row],[Ap]]=0,10,LOG(Sample[[#This Row],[Ap]]))</f>
        <v>4.5757490560675143E-2</v>
      </c>
      <c r="O600">
        <f>IF(Sample[[#This Row],[Ei]]=0,10,LOG(Sample[[#This Row],[Ei]]))</f>
        <v>-9.6910013008056392E-2</v>
      </c>
      <c r="P600">
        <f>IF(Sample[[#This Row],[Ii]]=0,10,LOG(Sample[[#This Row],[Ii]]))</f>
        <v>5.1152522447381291E-2</v>
      </c>
      <c r="Q600">
        <f>Kx-Sample[[#This Row],[Xp]]</f>
        <v>-4.5757490560675143E-2</v>
      </c>
      <c r="R600">
        <f>Ky-Sample[[#This Row],[Yp]]</f>
        <v>-0.90308998699194365</v>
      </c>
      <c r="S600">
        <f>Kz-Sample[[#This Row],[Zp]]</f>
        <v>0.94884747755261867</v>
      </c>
      <c r="T600">
        <f>Sample[[#This Row],[Kpy]]*KSc-Sample[[#This Row],[KPz]]*KSb</f>
        <v>-4.5757490560675018E-2</v>
      </c>
      <c r="U600">
        <f>-1*(Sample[[#This Row],[KPx]]*KSc-Sample[[#This Row],[KPz]]*KSa)</f>
        <v>-4.5757490560675143E-2</v>
      </c>
      <c r="V600">
        <f>(Sample[[#This Row],[KPx]]*$R$2-Sample[[#This Row],[Kpy]]*KSa)</f>
        <v>-4.5757490560675143E-2</v>
      </c>
      <c r="W600">
        <f>Sample[[#This Row],[Kpy]]*KTc-Sample[[#This Row],[KPz]]*KTb</f>
        <v>1.8519374645445623</v>
      </c>
      <c r="X600">
        <f>-1*(Sample[[#This Row],[KPx]]*KTc-Sample[[#This Row],[KPz]]*KTa)</f>
        <v>1.8519374645445621</v>
      </c>
      <c r="Y600">
        <f>(Sample[[#This Row],[KPx]]*KTb-Sample[[#This Row],[Kpy]]*KTa)</f>
        <v>1.8519374645445625</v>
      </c>
      <c r="Z600">
        <f>-Sample[[#This Row],[Xp]]*a+Sample[[#This Row],[Yp]]*b+Sample[[#This Row],[Zp]]*c_</f>
        <v>-9.1514981121350203E-2</v>
      </c>
      <c r="AA600" s="8">
        <f>-IF(Sample[[#This Row],[Column2]]&gt;0,1,-1)*SQRT(Sample[[#This Row],[KPx''i]]^2+Sample[[#This Row],[KPx''j]]^2+Sample[[#This Row],[KPx''k]]^2)/Ksmag/Scale</f>
        <v>5.6041251891935873E-2</v>
      </c>
      <c r="AB600" s="1">
        <f>SQRT(Sample[[#This Row],[Kpy''i]]^2+Sample[[#This Row],[KPy''j]]^2+Sample[[#This Row],[KPy''k]]^2)/KTmag/Scale</f>
        <v>1.3095175395128815</v>
      </c>
    </row>
    <row r="601" spans="1:28" hidden="1" x14ac:dyDescent="0.25">
      <c r="A601" s="5">
        <v>596</v>
      </c>
      <c r="B601" s="13" t="s">
        <v>43</v>
      </c>
      <c r="C601" s="5"/>
      <c r="D601" s="5"/>
      <c r="E601">
        <v>2</v>
      </c>
      <c r="F601">
        <v>4</v>
      </c>
      <c r="G601">
        <v>9</v>
      </c>
      <c r="H601" s="11">
        <f>Sample[[#This Row],[C]]/Sample[[#This Row],[D]]</f>
        <v>2</v>
      </c>
      <c r="I601" s="11">
        <f>Sample[[#This Row],[A]]/Sample[[#This Row],[C]]</f>
        <v>2.25</v>
      </c>
      <c r="J601" s="11">
        <f>Sample[[#This Row],[D]]/Sample[[#This Row],[A]]</f>
        <v>0.22222222222222221</v>
      </c>
      <c r="K601" s="11">
        <f>Sample[[#This Row],[A]]/Sample[[#This Row],[D]]</f>
        <v>4.5</v>
      </c>
      <c r="L601" s="11">
        <f>Sample[[#This Row],[D]]/Sample[[#This Row],[C]]</f>
        <v>0.5</v>
      </c>
      <c r="M601" s="11">
        <f>Sample[[#This Row],[C]]/Sample[[#This Row],[A]]</f>
        <v>0.44444444444444442</v>
      </c>
      <c r="N601">
        <f>IF(Sample[[#This Row],[Ap]]=0,10,LOG(Sample[[#This Row],[Ap]]))</f>
        <v>0.3010299956639812</v>
      </c>
      <c r="O601">
        <f>IF(Sample[[#This Row],[Ei]]=0,10,LOG(Sample[[#This Row],[Ei]]))</f>
        <v>0.35218251811136247</v>
      </c>
      <c r="P601">
        <f>IF(Sample[[#This Row],[Ii]]=0,10,LOG(Sample[[#This Row],[Ii]]))</f>
        <v>-0.65321251377534373</v>
      </c>
      <c r="Q601">
        <f>Kx-Sample[[#This Row],[Xp]]</f>
        <v>-0.3010299956639812</v>
      </c>
      <c r="R601">
        <f>Ky-Sample[[#This Row],[Yp]]</f>
        <v>-1.3521825181113625</v>
      </c>
      <c r="S601">
        <f>Kz-Sample[[#This Row],[Zp]]</f>
        <v>1.6532125137753437</v>
      </c>
      <c r="T601">
        <f>Sample[[#This Row],[Kpy]]*KSc-Sample[[#This Row],[KPz]]*KSb</f>
        <v>-0.30102999566398125</v>
      </c>
      <c r="U601">
        <f>-1*(Sample[[#This Row],[KPx]]*KSc-Sample[[#This Row],[KPz]]*KSa)</f>
        <v>-0.3010299956639812</v>
      </c>
      <c r="V601">
        <f>(Sample[[#This Row],[KPx]]*$R$2-Sample[[#This Row],[Kpy]]*KSa)</f>
        <v>-0.3010299956639812</v>
      </c>
      <c r="W601">
        <f>Sample[[#This Row],[Kpy]]*KTc-Sample[[#This Row],[KPz]]*KTb</f>
        <v>3.0053950318867062</v>
      </c>
      <c r="X601">
        <f>-1*(Sample[[#This Row],[KPx]]*KTc-Sample[[#This Row],[KPz]]*KTa)</f>
        <v>3.0053950318867062</v>
      </c>
      <c r="Y601">
        <f>(Sample[[#This Row],[KPx]]*KTb-Sample[[#This Row],[Kpy]]*KTa)</f>
        <v>3.0053950318867062</v>
      </c>
      <c r="Z601">
        <f>-Sample[[#This Row],[Xp]]*a+Sample[[#This Row],[Yp]]*b+Sample[[#This Row],[Zp]]*c_</f>
        <v>-0.60205999132796251</v>
      </c>
      <c r="AA601" s="8">
        <f>-IF(Sample[[#This Row],[Column2]]&gt;0,1,-1)*SQRT(Sample[[#This Row],[KPx''i]]^2+Sample[[#This Row],[KPx''j]]^2+Sample[[#This Row],[KPx''k]]^2)/Ksmag/Scale</f>
        <v>0.36868494332449331</v>
      </c>
      <c r="AB601" s="1">
        <f>SQRT(Sample[[#This Row],[Kpy''i]]^2+Sample[[#This Row],[KPy''j]]^2+Sample[[#This Row],[KPy''k]]^2)/KTmag/Scale</f>
        <v>2.1251352071914504</v>
      </c>
    </row>
    <row r="602" spans="1:28" hidden="1" x14ac:dyDescent="0.25">
      <c r="A602" s="5">
        <v>597</v>
      </c>
      <c r="B602" s="13" t="s">
        <v>43</v>
      </c>
      <c r="C602" s="5"/>
      <c r="D602" s="5"/>
      <c r="E602">
        <v>8</v>
      </c>
      <c r="F602">
        <v>2</v>
      </c>
      <c r="G602">
        <v>9</v>
      </c>
      <c r="H602" s="11">
        <f>Sample[[#This Row],[C]]/Sample[[#This Row],[D]]</f>
        <v>0.25</v>
      </c>
      <c r="I602" s="11">
        <f>Sample[[#This Row],[A]]/Sample[[#This Row],[C]]</f>
        <v>4.5</v>
      </c>
      <c r="J602" s="11">
        <f>Sample[[#This Row],[D]]/Sample[[#This Row],[A]]</f>
        <v>0.88888888888888884</v>
      </c>
      <c r="K602" s="11">
        <f>Sample[[#This Row],[A]]/Sample[[#This Row],[D]]</f>
        <v>1.125</v>
      </c>
      <c r="L602" s="11">
        <f>Sample[[#This Row],[D]]/Sample[[#This Row],[C]]</f>
        <v>4</v>
      </c>
      <c r="M602" s="11">
        <f>Sample[[#This Row],[C]]/Sample[[#This Row],[A]]</f>
        <v>0.22222222222222221</v>
      </c>
      <c r="N602">
        <f>IF(Sample[[#This Row],[Ap]]=0,10,LOG(Sample[[#This Row],[Ap]]))</f>
        <v>-0.6020599913279624</v>
      </c>
      <c r="O602">
        <f>IF(Sample[[#This Row],[Ei]]=0,10,LOG(Sample[[#This Row],[Ei]]))</f>
        <v>0.65321251377534373</v>
      </c>
      <c r="P602">
        <f>IF(Sample[[#This Row],[Ii]]=0,10,LOG(Sample[[#This Row],[Ii]]))</f>
        <v>-5.1152522447381311E-2</v>
      </c>
      <c r="Q602">
        <f>Kx-Sample[[#This Row],[Xp]]</f>
        <v>0.6020599913279624</v>
      </c>
      <c r="R602">
        <f>Ky-Sample[[#This Row],[Yp]]</f>
        <v>-1.6532125137753437</v>
      </c>
      <c r="S602">
        <f>Kz-Sample[[#This Row],[Zp]]</f>
        <v>1.0511525224473812</v>
      </c>
      <c r="T602">
        <f>Sample[[#This Row],[Kpy]]*KSc-Sample[[#This Row],[KPz]]*KSb</f>
        <v>0.60205999132796251</v>
      </c>
      <c r="U602">
        <f>-1*(Sample[[#This Row],[KPx]]*KSc-Sample[[#This Row],[KPz]]*KSa)</f>
        <v>0.6020599913279624</v>
      </c>
      <c r="V602">
        <f>(Sample[[#This Row],[KPx]]*$R$2-Sample[[#This Row],[Kpy]]*KSa)</f>
        <v>0.6020599913279624</v>
      </c>
      <c r="W602">
        <f>Sample[[#This Row],[Kpy]]*KTc-Sample[[#This Row],[KPz]]*KTb</f>
        <v>2.7043650362227249</v>
      </c>
      <c r="X602">
        <f>-1*(Sample[[#This Row],[KPx]]*KTc-Sample[[#This Row],[KPz]]*KTa)</f>
        <v>2.7043650362227249</v>
      </c>
      <c r="Y602">
        <f>(Sample[[#This Row],[KPx]]*KTb-Sample[[#This Row],[Kpy]]*KTa)</f>
        <v>2.7043650362227249</v>
      </c>
      <c r="Z602">
        <f>-Sample[[#This Row],[Xp]]*a+Sample[[#This Row],[Yp]]*b+Sample[[#This Row],[Zp]]*c_</f>
        <v>1.2041199826559248</v>
      </c>
      <c r="AA602" s="8">
        <f>-IF(Sample[[#This Row],[Column2]]&gt;0,1,-1)*SQRT(Sample[[#This Row],[KPx''i]]^2+Sample[[#This Row],[KPx''j]]^2+Sample[[#This Row],[KPx''k]]^2)/Ksmag/Scale</f>
        <v>-0.73736988664898662</v>
      </c>
      <c r="AB602" s="1">
        <f>SQRT(Sample[[#This Row],[Kpy''i]]^2+Sample[[#This Row],[KPy''j]]^2+Sample[[#This Row],[KPy''k]]^2)/KTmag/Scale</f>
        <v>1.9122748559168923</v>
      </c>
    </row>
    <row r="603" spans="1:28" hidden="1" x14ac:dyDescent="0.25">
      <c r="A603" s="5">
        <v>598</v>
      </c>
      <c r="B603" s="13" t="s">
        <v>43</v>
      </c>
      <c r="C603" s="5"/>
      <c r="D603" s="5"/>
      <c r="E603">
        <v>4</v>
      </c>
      <c r="F603">
        <v>5</v>
      </c>
      <c r="G603">
        <v>8</v>
      </c>
      <c r="H603" s="11">
        <f>Sample[[#This Row],[C]]/Sample[[#This Row],[D]]</f>
        <v>1.25</v>
      </c>
      <c r="I603" s="11">
        <f>Sample[[#This Row],[A]]/Sample[[#This Row],[C]]</f>
        <v>1.6</v>
      </c>
      <c r="J603" s="11">
        <f>Sample[[#This Row],[D]]/Sample[[#This Row],[A]]</f>
        <v>0.5</v>
      </c>
      <c r="K603" s="11">
        <f>Sample[[#This Row],[A]]/Sample[[#This Row],[D]]</f>
        <v>2</v>
      </c>
      <c r="L603" s="11">
        <f>Sample[[#This Row],[D]]/Sample[[#This Row],[C]]</f>
        <v>0.8</v>
      </c>
      <c r="M603" s="11">
        <f>Sample[[#This Row],[C]]/Sample[[#This Row],[A]]</f>
        <v>0.625</v>
      </c>
      <c r="N603">
        <f>IF(Sample[[#This Row],[Ap]]=0,10,LOG(Sample[[#This Row],[Ap]]))</f>
        <v>9.691001300805642E-2</v>
      </c>
      <c r="O603">
        <f>IF(Sample[[#This Row],[Ei]]=0,10,LOG(Sample[[#This Row],[Ei]]))</f>
        <v>0.20411998265592479</v>
      </c>
      <c r="P603">
        <f>IF(Sample[[#This Row],[Ii]]=0,10,LOG(Sample[[#This Row],[Ii]]))</f>
        <v>-0.3010299956639812</v>
      </c>
      <c r="Q603">
        <f>Kx-Sample[[#This Row],[Xp]]</f>
        <v>-9.691001300805642E-2</v>
      </c>
      <c r="R603">
        <f>Ky-Sample[[#This Row],[Yp]]</f>
        <v>-1.2041199826559248</v>
      </c>
      <c r="S603">
        <f>Kz-Sample[[#This Row],[Zp]]</f>
        <v>1.3010299956639813</v>
      </c>
      <c r="T603">
        <f>Sample[[#This Row],[Kpy]]*KSc-Sample[[#This Row],[KPz]]*KSb</f>
        <v>-9.6910013008056461E-2</v>
      </c>
      <c r="U603">
        <f>-1*(Sample[[#This Row],[KPx]]*KSc-Sample[[#This Row],[KPz]]*KSa)</f>
        <v>-9.691001300805642E-2</v>
      </c>
      <c r="V603">
        <f>(Sample[[#This Row],[KPx]]*$R$2-Sample[[#This Row],[Kpy]]*KSa)</f>
        <v>-9.691001300805642E-2</v>
      </c>
      <c r="W603">
        <f>Sample[[#This Row],[Kpy]]*KTc-Sample[[#This Row],[KPz]]*KTb</f>
        <v>2.5051499783199063</v>
      </c>
      <c r="X603">
        <f>-1*(Sample[[#This Row],[KPx]]*KTc-Sample[[#This Row],[KPz]]*KTa)</f>
        <v>2.5051499783199063</v>
      </c>
      <c r="Y603">
        <f>(Sample[[#This Row],[KPx]]*KTb-Sample[[#This Row],[Kpy]]*KTa)</f>
        <v>2.5051499783199058</v>
      </c>
      <c r="Z603">
        <f>-Sample[[#This Row],[Xp]]*a+Sample[[#This Row],[Yp]]*b+Sample[[#This Row],[Zp]]*c_</f>
        <v>-0.19382002601611281</v>
      </c>
      <c r="AA603" s="8">
        <f>-IF(Sample[[#This Row],[Column2]]&gt;0,1,-1)*SQRT(Sample[[#This Row],[KPx''i]]^2+Sample[[#This Row],[KPx''j]]^2+Sample[[#This Row],[KPx''k]]^2)/Ksmag/Scale</f>
        <v>0.11869004141810929</v>
      </c>
      <c r="AB603" s="1">
        <f>SQRT(Sample[[#This Row],[Kpy''i]]^2+Sample[[#This Row],[KPy''j]]^2+Sample[[#This Row],[KPy''k]]^2)/KTmag/Scale</f>
        <v>1.7714085375593385</v>
      </c>
    </row>
    <row r="604" spans="1:28" hidden="1" x14ac:dyDescent="0.25">
      <c r="A604" s="5">
        <v>599</v>
      </c>
      <c r="B604" s="13" t="s">
        <v>43</v>
      </c>
      <c r="C604" s="5"/>
      <c r="D604" s="5"/>
      <c r="E604">
        <v>7</v>
      </c>
      <c r="F604">
        <v>10</v>
      </c>
      <c r="G604">
        <v>5</v>
      </c>
      <c r="H604" s="11">
        <f>Sample[[#This Row],[C]]/Sample[[#This Row],[D]]</f>
        <v>1.4285714285714286</v>
      </c>
      <c r="I604" s="11">
        <f>Sample[[#This Row],[A]]/Sample[[#This Row],[C]]</f>
        <v>0.5</v>
      </c>
      <c r="J604" s="11">
        <f>Sample[[#This Row],[D]]/Sample[[#This Row],[A]]</f>
        <v>1.4</v>
      </c>
      <c r="K604" s="11">
        <f>Sample[[#This Row],[A]]/Sample[[#This Row],[D]]</f>
        <v>0.7142857142857143</v>
      </c>
      <c r="L604" s="11">
        <f>Sample[[#This Row],[D]]/Sample[[#This Row],[C]]</f>
        <v>0.7</v>
      </c>
      <c r="M604" s="11">
        <f>Sample[[#This Row],[C]]/Sample[[#This Row],[A]]</f>
        <v>2</v>
      </c>
      <c r="N604">
        <f>IF(Sample[[#This Row],[Ap]]=0,10,LOG(Sample[[#This Row],[Ap]]))</f>
        <v>0.15490195998574319</v>
      </c>
      <c r="O604">
        <f>IF(Sample[[#This Row],[Ei]]=0,10,LOG(Sample[[#This Row],[Ei]]))</f>
        <v>-0.3010299956639812</v>
      </c>
      <c r="P604">
        <f>IF(Sample[[#This Row],[Ii]]=0,10,LOG(Sample[[#This Row],[Ii]]))</f>
        <v>0.14612803567823801</v>
      </c>
      <c r="Q604">
        <f>Kx-Sample[[#This Row],[Xp]]</f>
        <v>-0.15490195998574319</v>
      </c>
      <c r="R604">
        <f>Ky-Sample[[#This Row],[Yp]]</f>
        <v>-0.69897000433601875</v>
      </c>
      <c r="S604">
        <f>Kz-Sample[[#This Row],[Zp]]</f>
        <v>0.85387196432176204</v>
      </c>
      <c r="T604">
        <f>Sample[[#This Row],[Kpy]]*KSc-Sample[[#This Row],[KPz]]*KSb</f>
        <v>-0.1549019599857433</v>
      </c>
      <c r="U604">
        <f>-1*(Sample[[#This Row],[KPx]]*KSc-Sample[[#This Row],[KPz]]*KSa)</f>
        <v>-0.15490195998574319</v>
      </c>
      <c r="V604">
        <f>(Sample[[#This Row],[KPx]]*$R$2-Sample[[#This Row],[Kpy]]*KSa)</f>
        <v>-0.15490195998574319</v>
      </c>
      <c r="W604">
        <f>Sample[[#This Row],[Kpy]]*KTc-Sample[[#This Row],[KPz]]*KTb</f>
        <v>1.5528419686577808</v>
      </c>
      <c r="X604">
        <f>-1*(Sample[[#This Row],[KPx]]*KTc-Sample[[#This Row],[KPz]]*KTa)</f>
        <v>1.552841968657781</v>
      </c>
      <c r="Y604">
        <f>(Sample[[#This Row],[KPx]]*KTb-Sample[[#This Row],[Kpy]]*KTa)</f>
        <v>1.5528419686577806</v>
      </c>
      <c r="Z604">
        <f>-Sample[[#This Row],[Xp]]*a+Sample[[#This Row],[Yp]]*b+Sample[[#This Row],[Zp]]*c_</f>
        <v>-0.30980391997148637</v>
      </c>
      <c r="AA604" s="8">
        <f>-IF(Sample[[#This Row],[Column2]]&gt;0,1,-1)*SQRT(Sample[[#This Row],[KPx''i]]^2+Sample[[#This Row],[KPx''j]]^2+Sample[[#This Row],[KPx''k]]^2)/Ksmag/Scale</f>
        <v>0.18971538106104413</v>
      </c>
      <c r="AB604" s="1">
        <f>SQRT(Sample[[#This Row],[Kpy''i]]^2+Sample[[#This Row],[KPy''j]]^2+Sample[[#This Row],[KPy''k]]^2)/KTmag/Scale</f>
        <v>1.0980250861489851</v>
      </c>
    </row>
    <row r="605" spans="1:28" hidden="1" x14ac:dyDescent="0.25">
      <c r="A605" s="5">
        <v>600</v>
      </c>
      <c r="B605" s="13" t="s">
        <v>43</v>
      </c>
      <c r="C605" s="5"/>
      <c r="D605" s="5"/>
      <c r="E605">
        <v>7</v>
      </c>
      <c r="F605">
        <v>4</v>
      </c>
      <c r="G605">
        <v>10</v>
      </c>
      <c r="H605" s="11">
        <f>Sample[[#This Row],[C]]/Sample[[#This Row],[D]]</f>
        <v>0.5714285714285714</v>
      </c>
      <c r="I605" s="11">
        <f>Sample[[#This Row],[A]]/Sample[[#This Row],[C]]</f>
        <v>2.5</v>
      </c>
      <c r="J605" s="11">
        <f>Sample[[#This Row],[D]]/Sample[[#This Row],[A]]</f>
        <v>0.7</v>
      </c>
      <c r="K605" s="11">
        <f>Sample[[#This Row],[A]]/Sample[[#This Row],[D]]</f>
        <v>1.4285714285714286</v>
      </c>
      <c r="L605" s="11">
        <f>Sample[[#This Row],[D]]/Sample[[#This Row],[C]]</f>
        <v>1.75</v>
      </c>
      <c r="M605" s="11">
        <f>Sample[[#This Row],[C]]/Sample[[#This Row],[A]]</f>
        <v>0.4</v>
      </c>
      <c r="N605">
        <f>IF(Sample[[#This Row],[Ap]]=0,10,LOG(Sample[[#This Row],[Ap]]))</f>
        <v>-0.24303804868629447</v>
      </c>
      <c r="O605">
        <f>IF(Sample[[#This Row],[Ei]]=0,10,LOG(Sample[[#This Row],[Ei]]))</f>
        <v>0.3979400086720376</v>
      </c>
      <c r="P605">
        <f>IF(Sample[[#This Row],[Ii]]=0,10,LOG(Sample[[#This Row],[Ii]]))</f>
        <v>-0.15490195998574319</v>
      </c>
      <c r="Q605">
        <f>Kx-Sample[[#This Row],[Xp]]</f>
        <v>0.24303804868629447</v>
      </c>
      <c r="R605">
        <f>Ky-Sample[[#This Row],[Yp]]</f>
        <v>-1.3979400086720375</v>
      </c>
      <c r="S605">
        <f>Kz-Sample[[#This Row],[Zp]]</f>
        <v>1.1549019599857431</v>
      </c>
      <c r="T605">
        <f>Sample[[#This Row],[Kpy]]*KSc-Sample[[#This Row],[KPz]]*KSb</f>
        <v>0.24303804868629442</v>
      </c>
      <c r="U605">
        <f>-1*(Sample[[#This Row],[KPx]]*KSc-Sample[[#This Row],[KPz]]*KSa)</f>
        <v>0.24303804868629447</v>
      </c>
      <c r="V605">
        <f>(Sample[[#This Row],[KPx]]*$R$2-Sample[[#This Row],[Kpy]]*KSa)</f>
        <v>0.24303804868629447</v>
      </c>
      <c r="W605">
        <f>Sample[[#This Row],[Kpy]]*KTc-Sample[[#This Row],[KPz]]*KTb</f>
        <v>2.5528419686577806</v>
      </c>
      <c r="X605">
        <f>-1*(Sample[[#This Row],[KPx]]*KTc-Sample[[#This Row],[KPz]]*KTa)</f>
        <v>2.5528419686577806</v>
      </c>
      <c r="Y605">
        <f>(Sample[[#This Row],[KPx]]*KTb-Sample[[#This Row],[Kpy]]*KTa)</f>
        <v>2.5528419686577806</v>
      </c>
      <c r="Z605">
        <f>-Sample[[#This Row],[Xp]]*a+Sample[[#This Row],[Yp]]*b+Sample[[#This Row],[Zp]]*c_</f>
        <v>0.48607609737258883</v>
      </c>
      <c r="AA605" s="8">
        <f>-IF(Sample[[#This Row],[Column2]]&gt;0,1,-1)*SQRT(Sample[[#This Row],[KPx''i]]^2+Sample[[#This Row],[KPx''j]]^2+Sample[[#This Row],[KPx''k]]^2)/Ksmag/Scale</f>
        <v>-0.29765960368155842</v>
      </c>
      <c r="AB605" s="1">
        <f>SQRT(Sample[[#This Row],[Kpy''i]]^2+Sample[[#This Row],[KPy''j]]^2+Sample[[#This Row],[KPy''k]]^2)/KTmag/Scale</f>
        <v>1.8051318673355328</v>
      </c>
    </row>
    <row r="606" spans="1:28" hidden="1" x14ac:dyDescent="0.25">
      <c r="A606" s="5">
        <v>601</v>
      </c>
      <c r="B606" s="13" t="s">
        <v>43</v>
      </c>
      <c r="C606" s="5"/>
      <c r="D606" s="5"/>
      <c r="E606">
        <v>2</v>
      </c>
      <c r="F606">
        <v>1</v>
      </c>
      <c r="G606">
        <v>4</v>
      </c>
      <c r="H606" s="11">
        <f>Sample[[#This Row],[C]]/Sample[[#This Row],[D]]</f>
        <v>0.5</v>
      </c>
      <c r="I606" s="11">
        <f>Sample[[#This Row],[A]]/Sample[[#This Row],[C]]</f>
        <v>4</v>
      </c>
      <c r="J606" s="11">
        <f>Sample[[#This Row],[D]]/Sample[[#This Row],[A]]</f>
        <v>0.5</v>
      </c>
      <c r="K606" s="11">
        <f>Sample[[#This Row],[A]]/Sample[[#This Row],[D]]</f>
        <v>2</v>
      </c>
      <c r="L606" s="11">
        <f>Sample[[#This Row],[D]]/Sample[[#This Row],[C]]</f>
        <v>2</v>
      </c>
      <c r="M606" s="11">
        <f>Sample[[#This Row],[C]]/Sample[[#This Row],[A]]</f>
        <v>0.25</v>
      </c>
      <c r="N606">
        <f>IF(Sample[[#This Row],[Ap]]=0,10,LOG(Sample[[#This Row],[Ap]]))</f>
        <v>-0.3010299956639812</v>
      </c>
      <c r="O606">
        <f>IF(Sample[[#This Row],[Ei]]=0,10,LOG(Sample[[#This Row],[Ei]]))</f>
        <v>0.6020599913279624</v>
      </c>
      <c r="P606">
        <f>IF(Sample[[#This Row],[Ii]]=0,10,LOG(Sample[[#This Row],[Ii]]))</f>
        <v>-0.3010299956639812</v>
      </c>
      <c r="Q606">
        <f>Kx-Sample[[#This Row],[Xp]]</f>
        <v>0.3010299956639812</v>
      </c>
      <c r="R606">
        <f>Ky-Sample[[#This Row],[Yp]]</f>
        <v>-1.6020599913279625</v>
      </c>
      <c r="S606">
        <f>Kz-Sample[[#This Row],[Zp]]</f>
        <v>1.3010299956639813</v>
      </c>
      <c r="T606">
        <f>Sample[[#This Row],[Kpy]]*KSc-Sample[[#This Row],[KPz]]*KSb</f>
        <v>0.30102999566398125</v>
      </c>
      <c r="U606">
        <f>-1*(Sample[[#This Row],[KPx]]*KSc-Sample[[#This Row],[KPz]]*KSa)</f>
        <v>0.3010299956639812</v>
      </c>
      <c r="V606">
        <f>(Sample[[#This Row],[KPx]]*$R$2-Sample[[#This Row],[Kpy]]*KSa)</f>
        <v>0.3010299956639812</v>
      </c>
      <c r="W606">
        <f>Sample[[#This Row],[Kpy]]*KTc-Sample[[#This Row],[KPz]]*KTb</f>
        <v>2.9030899869919438</v>
      </c>
      <c r="X606">
        <f>-1*(Sample[[#This Row],[KPx]]*KTc-Sample[[#This Row],[KPz]]*KTa)</f>
        <v>2.9030899869919438</v>
      </c>
      <c r="Y606">
        <f>(Sample[[#This Row],[KPx]]*KTb-Sample[[#This Row],[Kpy]]*KTa)</f>
        <v>2.9030899869919438</v>
      </c>
      <c r="Z606">
        <f>-Sample[[#This Row],[Xp]]*a+Sample[[#This Row],[Yp]]*b+Sample[[#This Row],[Zp]]*c_</f>
        <v>0.6020599913279624</v>
      </c>
      <c r="AA606" s="8">
        <f>-IF(Sample[[#This Row],[Column2]]&gt;0,1,-1)*SQRT(Sample[[#This Row],[KPx''i]]^2+Sample[[#This Row],[KPx''j]]^2+Sample[[#This Row],[KPx''k]]^2)/Ksmag/Scale</f>
        <v>-0.36868494332449331</v>
      </c>
      <c r="AB606" s="1">
        <f>SQRT(Sample[[#This Row],[Kpy''i]]^2+Sample[[#This Row],[KPy''j]]^2+Sample[[#This Row],[KPy''k]]^2)/KTmag/Scale</f>
        <v>2.0527946161967696</v>
      </c>
    </row>
    <row r="607" spans="1:28" hidden="1" x14ac:dyDescent="0.25">
      <c r="A607" s="5">
        <v>602</v>
      </c>
      <c r="B607" s="13" t="s">
        <v>43</v>
      </c>
      <c r="C607" s="5"/>
      <c r="D607" s="5"/>
      <c r="E607">
        <v>3</v>
      </c>
      <c r="F607">
        <v>10</v>
      </c>
      <c r="G607">
        <v>3</v>
      </c>
      <c r="H607" s="11">
        <f>Sample[[#This Row],[C]]/Sample[[#This Row],[D]]</f>
        <v>3.3333333333333335</v>
      </c>
      <c r="I607" s="11">
        <f>Sample[[#This Row],[A]]/Sample[[#This Row],[C]]</f>
        <v>0.3</v>
      </c>
      <c r="J607" s="11">
        <f>Sample[[#This Row],[D]]/Sample[[#This Row],[A]]</f>
        <v>1</v>
      </c>
      <c r="K607" s="11">
        <f>Sample[[#This Row],[A]]/Sample[[#This Row],[D]]</f>
        <v>1</v>
      </c>
      <c r="L607" s="11">
        <f>Sample[[#This Row],[D]]/Sample[[#This Row],[C]]</f>
        <v>0.3</v>
      </c>
      <c r="M607" s="11">
        <f>Sample[[#This Row],[C]]/Sample[[#This Row],[A]]</f>
        <v>3.3333333333333335</v>
      </c>
      <c r="N607">
        <f>IF(Sample[[#This Row],[Ap]]=0,10,LOG(Sample[[#This Row],[Ap]]))</f>
        <v>0.52287874528033762</v>
      </c>
      <c r="O607">
        <f>IF(Sample[[#This Row],[Ei]]=0,10,LOG(Sample[[#This Row],[Ei]]))</f>
        <v>-0.52287874528033762</v>
      </c>
      <c r="P607">
        <f>IF(Sample[[#This Row],[Ii]]=0,10,LOG(Sample[[#This Row],[Ii]]))</f>
        <v>0</v>
      </c>
      <c r="Q607">
        <f>Kx-Sample[[#This Row],[Xp]]</f>
        <v>-0.52287874528033762</v>
      </c>
      <c r="R607">
        <f>Ky-Sample[[#This Row],[Yp]]</f>
        <v>-0.47712125471966238</v>
      </c>
      <c r="S607">
        <f>Kz-Sample[[#This Row],[Zp]]</f>
        <v>1</v>
      </c>
      <c r="T607">
        <f>Sample[[#This Row],[Kpy]]*KSc-Sample[[#This Row],[KPz]]*KSb</f>
        <v>-0.52287874528033762</v>
      </c>
      <c r="U607">
        <f>-1*(Sample[[#This Row],[KPx]]*KSc-Sample[[#This Row],[KPz]]*KSa)</f>
        <v>-0.52287874528033762</v>
      </c>
      <c r="V607">
        <f>(Sample[[#This Row],[KPx]]*$R$2-Sample[[#This Row],[Kpy]]*KSa)</f>
        <v>-0.52287874528033762</v>
      </c>
      <c r="W607">
        <f>Sample[[#This Row],[Kpy]]*KTc-Sample[[#This Row],[KPz]]*KTb</f>
        <v>1.4771212547196624</v>
      </c>
      <c r="X607">
        <f>-1*(Sample[[#This Row],[KPx]]*KTc-Sample[[#This Row],[KPz]]*KTa)</f>
        <v>1.4771212547196624</v>
      </c>
      <c r="Y607">
        <f>(Sample[[#This Row],[KPx]]*KTb-Sample[[#This Row],[Kpy]]*KTa)</f>
        <v>1.4771212547196624</v>
      </c>
      <c r="Z607">
        <f>-Sample[[#This Row],[Xp]]*a+Sample[[#This Row],[Yp]]*b+Sample[[#This Row],[Zp]]*c_</f>
        <v>-1.0457574905606752</v>
      </c>
      <c r="AA607" s="8">
        <f>-IF(Sample[[#This Row],[Column2]]&gt;0,1,-1)*SQRT(Sample[[#This Row],[KPx''i]]^2+Sample[[#This Row],[KPx''j]]^2+Sample[[#This Row],[KPx''k]]^2)/Ksmag/Scale</f>
        <v>0.64039306164176246</v>
      </c>
      <c r="AB607" s="1">
        <f>SQRT(Sample[[#This Row],[Kpy''i]]^2+Sample[[#This Row],[KPy''j]]^2+Sample[[#This Row],[KPy''k]]^2)/KTmag/Scale</f>
        <v>1.0444824558470549</v>
      </c>
    </row>
    <row r="608" spans="1:28" hidden="1" x14ac:dyDescent="0.25">
      <c r="A608" s="5">
        <v>603</v>
      </c>
      <c r="B608" s="13" t="s">
        <v>43</v>
      </c>
      <c r="C608" s="5"/>
      <c r="D608" s="5"/>
      <c r="E608">
        <v>10</v>
      </c>
      <c r="F608">
        <v>6</v>
      </c>
      <c r="G608">
        <v>6</v>
      </c>
      <c r="H608" s="11">
        <f>Sample[[#This Row],[C]]/Sample[[#This Row],[D]]</f>
        <v>0.6</v>
      </c>
      <c r="I608" s="11">
        <f>Sample[[#This Row],[A]]/Sample[[#This Row],[C]]</f>
        <v>1</v>
      </c>
      <c r="J608" s="11">
        <f>Sample[[#This Row],[D]]/Sample[[#This Row],[A]]</f>
        <v>1.6666666666666667</v>
      </c>
      <c r="K608" s="11">
        <f>Sample[[#This Row],[A]]/Sample[[#This Row],[D]]</f>
        <v>0.6</v>
      </c>
      <c r="L608" s="11">
        <f>Sample[[#This Row],[D]]/Sample[[#This Row],[C]]</f>
        <v>1.6666666666666667</v>
      </c>
      <c r="M608" s="11">
        <f>Sample[[#This Row],[C]]/Sample[[#This Row],[A]]</f>
        <v>1</v>
      </c>
      <c r="N608">
        <f>IF(Sample[[#This Row],[Ap]]=0,10,LOG(Sample[[#This Row],[Ap]]))</f>
        <v>-0.22184874961635639</v>
      </c>
      <c r="O608">
        <f>IF(Sample[[#This Row],[Ei]]=0,10,LOG(Sample[[#This Row],[Ei]]))</f>
        <v>0</v>
      </c>
      <c r="P608">
        <f>IF(Sample[[#This Row],[Ii]]=0,10,LOG(Sample[[#This Row],[Ii]]))</f>
        <v>0.22184874961635639</v>
      </c>
      <c r="Q608">
        <f>Kx-Sample[[#This Row],[Xp]]</f>
        <v>0.22184874961635639</v>
      </c>
      <c r="R608">
        <f>Ky-Sample[[#This Row],[Yp]]</f>
        <v>-1</v>
      </c>
      <c r="S608">
        <f>Kz-Sample[[#This Row],[Zp]]</f>
        <v>0.77815125038364363</v>
      </c>
      <c r="T608">
        <f>Sample[[#This Row],[Kpy]]*KSc-Sample[[#This Row],[KPz]]*KSb</f>
        <v>0.22184874961635637</v>
      </c>
      <c r="U608">
        <f>-1*(Sample[[#This Row],[KPx]]*KSc-Sample[[#This Row],[KPz]]*KSa)</f>
        <v>0.22184874961635639</v>
      </c>
      <c r="V608">
        <f>(Sample[[#This Row],[KPx]]*$R$2-Sample[[#This Row],[Kpy]]*KSa)</f>
        <v>0.22184874961635639</v>
      </c>
      <c r="W608">
        <f>Sample[[#This Row],[Kpy]]*KTc-Sample[[#This Row],[KPz]]*KTb</f>
        <v>1.7781512503836436</v>
      </c>
      <c r="X608">
        <f>-1*(Sample[[#This Row],[KPx]]*KTc-Sample[[#This Row],[KPz]]*KTa)</f>
        <v>1.7781512503836436</v>
      </c>
      <c r="Y608">
        <f>(Sample[[#This Row],[KPx]]*KTb-Sample[[#This Row],[Kpy]]*KTa)</f>
        <v>1.7781512503836436</v>
      </c>
      <c r="Z608">
        <f>-Sample[[#This Row],[Xp]]*a+Sample[[#This Row],[Yp]]*b+Sample[[#This Row],[Zp]]*c_</f>
        <v>0.44369749923271279</v>
      </c>
      <c r="AA608" s="8">
        <f>-IF(Sample[[#This Row],[Column2]]&gt;0,1,-1)*SQRT(Sample[[#This Row],[KPx''i]]^2+Sample[[#This Row],[KPx''j]]^2+Sample[[#This Row],[KPx''k]]^2)/Ksmag/Scale</f>
        <v>-0.27170811831726921</v>
      </c>
      <c r="AB608" s="1">
        <f>SQRT(Sample[[#This Row],[Kpy''i]]^2+Sample[[#This Row],[KPy''j]]^2+Sample[[#This Row],[KPy''k]]^2)/KTmag/Scale</f>
        <v>1.2573428071216133</v>
      </c>
    </row>
    <row r="609" spans="1:28" hidden="1" x14ac:dyDescent="0.25">
      <c r="A609" s="5">
        <v>604</v>
      </c>
      <c r="B609" s="13" t="s">
        <v>43</v>
      </c>
      <c r="C609" s="5"/>
      <c r="D609" s="5"/>
      <c r="E609">
        <v>7</v>
      </c>
      <c r="F609">
        <v>3</v>
      </c>
      <c r="G609">
        <v>5</v>
      </c>
      <c r="H609" s="11">
        <f>Sample[[#This Row],[C]]/Sample[[#This Row],[D]]</f>
        <v>0.42857142857142855</v>
      </c>
      <c r="I609" s="11">
        <f>Sample[[#This Row],[A]]/Sample[[#This Row],[C]]</f>
        <v>1.6666666666666667</v>
      </c>
      <c r="J609" s="11">
        <f>Sample[[#This Row],[D]]/Sample[[#This Row],[A]]</f>
        <v>1.4</v>
      </c>
      <c r="K609" s="11">
        <f>Sample[[#This Row],[A]]/Sample[[#This Row],[D]]</f>
        <v>0.7142857142857143</v>
      </c>
      <c r="L609" s="11">
        <f>Sample[[#This Row],[D]]/Sample[[#This Row],[C]]</f>
        <v>2.3333333333333335</v>
      </c>
      <c r="M609" s="11">
        <f>Sample[[#This Row],[C]]/Sample[[#This Row],[A]]</f>
        <v>0.6</v>
      </c>
      <c r="N609">
        <f>IF(Sample[[#This Row],[Ap]]=0,10,LOG(Sample[[#This Row],[Ap]]))</f>
        <v>-0.36797678529459443</v>
      </c>
      <c r="O609">
        <f>IF(Sample[[#This Row],[Ei]]=0,10,LOG(Sample[[#This Row],[Ei]]))</f>
        <v>0.22184874961635639</v>
      </c>
      <c r="P609">
        <f>IF(Sample[[#This Row],[Ii]]=0,10,LOG(Sample[[#This Row],[Ii]]))</f>
        <v>0.14612803567823801</v>
      </c>
      <c r="Q609">
        <f>Kx-Sample[[#This Row],[Xp]]</f>
        <v>0.36797678529459443</v>
      </c>
      <c r="R609">
        <f>Ky-Sample[[#This Row],[Yp]]</f>
        <v>-1.2218487496163564</v>
      </c>
      <c r="S609">
        <f>Kz-Sample[[#This Row],[Zp]]</f>
        <v>0.85387196432176204</v>
      </c>
      <c r="T609">
        <f>Sample[[#This Row],[Kpy]]*KSc-Sample[[#This Row],[KPz]]*KSb</f>
        <v>0.36797678529459432</v>
      </c>
      <c r="U609">
        <f>-1*(Sample[[#This Row],[KPx]]*KSc-Sample[[#This Row],[KPz]]*KSa)</f>
        <v>0.36797678529459443</v>
      </c>
      <c r="V609">
        <f>(Sample[[#This Row],[KPx]]*$R$2-Sample[[#This Row],[Kpy]]*KSa)</f>
        <v>0.36797678529459443</v>
      </c>
      <c r="W609">
        <f>Sample[[#This Row],[Kpy]]*KTc-Sample[[#This Row],[KPz]]*KTb</f>
        <v>2.0757207139381184</v>
      </c>
      <c r="X609">
        <f>-1*(Sample[[#This Row],[KPx]]*KTc-Sample[[#This Row],[KPz]]*KTa)</f>
        <v>2.0757207139381184</v>
      </c>
      <c r="Y609">
        <f>(Sample[[#This Row],[KPx]]*KTb-Sample[[#This Row],[Kpy]]*KTa)</f>
        <v>2.0757207139381184</v>
      </c>
      <c r="Z609">
        <f>-Sample[[#This Row],[Xp]]*a+Sample[[#This Row],[Yp]]*b+Sample[[#This Row],[Zp]]*c_</f>
        <v>0.73595357058918887</v>
      </c>
      <c r="AA609" s="8">
        <f>-IF(Sample[[#This Row],[Column2]]&gt;0,1,-1)*SQRT(Sample[[#This Row],[KPx''i]]^2+Sample[[#This Row],[KPx''j]]^2+Sample[[#This Row],[KPx''k]]^2)/Ksmag/Scale</f>
        <v>-0.45067768058071828</v>
      </c>
      <c r="AB609" s="1">
        <f>SQRT(Sample[[#This Row],[Kpy''i]]^2+Sample[[#This Row],[KPy''j]]^2+Sample[[#This Row],[KPy''k]]^2)/KTmag/Scale</f>
        <v>1.4677561926750253</v>
      </c>
    </row>
    <row r="610" spans="1:28" hidden="1" x14ac:dyDescent="0.25">
      <c r="A610" s="5">
        <v>605</v>
      </c>
      <c r="B610" s="13" t="s">
        <v>43</v>
      </c>
      <c r="C610" s="5"/>
      <c r="D610" s="5"/>
      <c r="E610">
        <v>10</v>
      </c>
      <c r="F610">
        <v>8</v>
      </c>
      <c r="G610">
        <v>2</v>
      </c>
      <c r="H610" s="11">
        <f>Sample[[#This Row],[C]]/Sample[[#This Row],[D]]</f>
        <v>0.8</v>
      </c>
      <c r="I610" s="11">
        <f>Sample[[#This Row],[A]]/Sample[[#This Row],[C]]</f>
        <v>0.25</v>
      </c>
      <c r="J610" s="11">
        <f>Sample[[#This Row],[D]]/Sample[[#This Row],[A]]</f>
        <v>5</v>
      </c>
      <c r="K610" s="11">
        <f>Sample[[#This Row],[A]]/Sample[[#This Row],[D]]</f>
        <v>0.2</v>
      </c>
      <c r="L610" s="11">
        <f>Sample[[#This Row],[D]]/Sample[[#This Row],[C]]</f>
        <v>1.25</v>
      </c>
      <c r="M610" s="11">
        <f>Sample[[#This Row],[C]]/Sample[[#This Row],[A]]</f>
        <v>4</v>
      </c>
      <c r="N610">
        <f>IF(Sample[[#This Row],[Ap]]=0,10,LOG(Sample[[#This Row],[Ap]]))</f>
        <v>-9.6910013008056392E-2</v>
      </c>
      <c r="O610">
        <f>IF(Sample[[#This Row],[Ei]]=0,10,LOG(Sample[[#This Row],[Ei]]))</f>
        <v>-0.6020599913279624</v>
      </c>
      <c r="P610">
        <f>IF(Sample[[#This Row],[Ii]]=0,10,LOG(Sample[[#This Row],[Ii]]))</f>
        <v>0.69897000433601886</v>
      </c>
      <c r="Q610">
        <f>Kx-Sample[[#This Row],[Xp]]</f>
        <v>9.6910013008056392E-2</v>
      </c>
      <c r="R610">
        <f>Ky-Sample[[#This Row],[Yp]]</f>
        <v>-0.3979400086720376</v>
      </c>
      <c r="S610">
        <f>Kz-Sample[[#This Row],[Zp]]</f>
        <v>0.30102999566398114</v>
      </c>
      <c r="T610">
        <f>Sample[[#This Row],[Kpy]]*KSc-Sample[[#This Row],[KPz]]*KSb</f>
        <v>9.6910013008056461E-2</v>
      </c>
      <c r="U610">
        <f>-1*(Sample[[#This Row],[KPx]]*KSc-Sample[[#This Row],[KPz]]*KSa)</f>
        <v>9.6910013008056392E-2</v>
      </c>
      <c r="V610">
        <f>(Sample[[#This Row],[KPx]]*$R$2-Sample[[#This Row],[Kpy]]*KSa)</f>
        <v>9.6910013008056392E-2</v>
      </c>
      <c r="W610">
        <f>Sample[[#This Row],[Kpy]]*KTc-Sample[[#This Row],[KPz]]*KTb</f>
        <v>0.69897000433601875</v>
      </c>
      <c r="X610">
        <f>-1*(Sample[[#This Row],[KPx]]*KTc-Sample[[#This Row],[KPz]]*KTa)</f>
        <v>0.69897000433601864</v>
      </c>
      <c r="Y610">
        <f>(Sample[[#This Row],[KPx]]*KTb-Sample[[#This Row],[Kpy]]*KTa)</f>
        <v>0.69897000433601886</v>
      </c>
      <c r="Z610">
        <f>-Sample[[#This Row],[Xp]]*a+Sample[[#This Row],[Yp]]*b+Sample[[#This Row],[Zp]]*c_</f>
        <v>0.19382002601611292</v>
      </c>
      <c r="AA610" s="8">
        <f>-IF(Sample[[#This Row],[Column2]]&gt;0,1,-1)*SQRT(Sample[[#This Row],[KPx''i]]^2+Sample[[#This Row],[KPx''j]]^2+Sample[[#This Row],[KPx''k]]^2)/Ksmag/Scale</f>
        <v>-0.11869004141810927</v>
      </c>
      <c r="AB610" s="1">
        <f>SQRT(Sample[[#This Row],[Kpy''i]]^2+Sample[[#This Row],[KPy''j]]^2+Sample[[#This Row],[KPy''k]]^2)/KTmag/Scale</f>
        <v>0.49424642991198947</v>
      </c>
    </row>
    <row r="611" spans="1:28" hidden="1" x14ac:dyDescent="0.25">
      <c r="A611" s="5">
        <v>606</v>
      </c>
      <c r="B611" s="13" t="s">
        <v>43</v>
      </c>
      <c r="C611" s="5"/>
      <c r="D611" s="5"/>
      <c r="E611">
        <v>7</v>
      </c>
      <c r="F611">
        <v>7</v>
      </c>
      <c r="G611">
        <v>4</v>
      </c>
      <c r="H611" s="11">
        <f>Sample[[#This Row],[C]]/Sample[[#This Row],[D]]</f>
        <v>1</v>
      </c>
      <c r="I611" s="11">
        <f>Sample[[#This Row],[A]]/Sample[[#This Row],[C]]</f>
        <v>0.5714285714285714</v>
      </c>
      <c r="J611" s="11">
        <f>Sample[[#This Row],[D]]/Sample[[#This Row],[A]]</f>
        <v>1.75</v>
      </c>
      <c r="K611" s="11">
        <f>Sample[[#This Row],[A]]/Sample[[#This Row],[D]]</f>
        <v>0.5714285714285714</v>
      </c>
      <c r="L611" s="11">
        <f>Sample[[#This Row],[D]]/Sample[[#This Row],[C]]</f>
        <v>1</v>
      </c>
      <c r="M611" s="11">
        <f>Sample[[#This Row],[C]]/Sample[[#This Row],[A]]</f>
        <v>1.75</v>
      </c>
      <c r="N611">
        <f>IF(Sample[[#This Row],[Ap]]=0,10,LOG(Sample[[#This Row],[Ap]]))</f>
        <v>0</v>
      </c>
      <c r="O611">
        <f>IF(Sample[[#This Row],[Ei]]=0,10,LOG(Sample[[#This Row],[Ei]]))</f>
        <v>-0.24303804868629447</v>
      </c>
      <c r="P611">
        <f>IF(Sample[[#This Row],[Ii]]=0,10,LOG(Sample[[#This Row],[Ii]]))</f>
        <v>0.24303804868629444</v>
      </c>
      <c r="Q611">
        <f>Kx-Sample[[#This Row],[Xp]]</f>
        <v>0</v>
      </c>
      <c r="R611">
        <f>Ky-Sample[[#This Row],[Yp]]</f>
        <v>-0.75696195131370558</v>
      </c>
      <c r="S611">
        <f>Kz-Sample[[#This Row],[Zp]]</f>
        <v>0.75696195131370558</v>
      </c>
      <c r="T611">
        <f>Sample[[#This Row],[Kpy]]*KSc-Sample[[#This Row],[KPz]]*KSb</f>
        <v>0</v>
      </c>
      <c r="U611">
        <f>-1*(Sample[[#This Row],[KPx]]*KSc-Sample[[#This Row],[KPz]]*KSa)</f>
        <v>0</v>
      </c>
      <c r="V611">
        <f>(Sample[[#This Row],[KPx]]*$R$2-Sample[[#This Row],[Kpy]]*KSa)</f>
        <v>0</v>
      </c>
      <c r="W611">
        <f>Sample[[#This Row],[Kpy]]*KTc-Sample[[#This Row],[KPz]]*KTb</f>
        <v>1.5139239026274112</v>
      </c>
      <c r="X611">
        <f>-1*(Sample[[#This Row],[KPx]]*KTc-Sample[[#This Row],[KPz]]*KTa)</f>
        <v>1.5139239026274112</v>
      </c>
      <c r="Y611">
        <f>(Sample[[#This Row],[KPx]]*KTb-Sample[[#This Row],[Kpy]]*KTa)</f>
        <v>1.5139239026274112</v>
      </c>
      <c r="Z611">
        <f>-Sample[[#This Row],[Xp]]*a+Sample[[#This Row],[Yp]]*b+Sample[[#This Row],[Zp]]*c_</f>
        <v>0</v>
      </c>
      <c r="AA611" s="8">
        <f>-IF(Sample[[#This Row],[Column2]]&gt;0,1,-1)*SQRT(Sample[[#This Row],[KPx''i]]^2+Sample[[#This Row],[KPx''j]]^2+Sample[[#This Row],[KPx''k]]^2)/Ksmag/Scale</f>
        <v>0</v>
      </c>
      <c r="AB611" s="1">
        <f>SQRT(Sample[[#This Row],[Kpy''i]]^2+Sample[[#This Row],[KPy''j]]^2+Sample[[#This Row],[KPy''k]]^2)/KTmag/Scale</f>
        <v>1.0705058577482449</v>
      </c>
    </row>
    <row r="612" spans="1:28" hidden="1" x14ac:dyDescent="0.25">
      <c r="A612" s="5">
        <v>607</v>
      </c>
      <c r="B612" s="13" t="s">
        <v>43</v>
      </c>
      <c r="C612" s="5"/>
      <c r="D612" s="5"/>
      <c r="E612">
        <v>7</v>
      </c>
      <c r="F612">
        <v>1</v>
      </c>
      <c r="G612">
        <v>9</v>
      </c>
      <c r="H612" s="11">
        <f>Sample[[#This Row],[C]]/Sample[[#This Row],[D]]</f>
        <v>0.14285714285714285</v>
      </c>
      <c r="I612" s="11">
        <f>Sample[[#This Row],[A]]/Sample[[#This Row],[C]]</f>
        <v>9</v>
      </c>
      <c r="J612" s="11">
        <f>Sample[[#This Row],[D]]/Sample[[#This Row],[A]]</f>
        <v>0.77777777777777779</v>
      </c>
      <c r="K612" s="11">
        <f>Sample[[#This Row],[A]]/Sample[[#This Row],[D]]</f>
        <v>1.2857142857142858</v>
      </c>
      <c r="L612" s="11">
        <f>Sample[[#This Row],[D]]/Sample[[#This Row],[C]]</f>
        <v>7</v>
      </c>
      <c r="M612" s="11">
        <f>Sample[[#This Row],[C]]/Sample[[#This Row],[A]]</f>
        <v>0.1111111111111111</v>
      </c>
      <c r="N612">
        <f>IF(Sample[[#This Row],[Ap]]=0,10,LOG(Sample[[#This Row],[Ap]]))</f>
        <v>-0.84509804001425681</v>
      </c>
      <c r="O612">
        <f>IF(Sample[[#This Row],[Ei]]=0,10,LOG(Sample[[#This Row],[Ei]]))</f>
        <v>0.95424250943932487</v>
      </c>
      <c r="P612">
        <f>IF(Sample[[#This Row],[Ii]]=0,10,LOG(Sample[[#This Row],[Ii]]))</f>
        <v>-0.10914446942506803</v>
      </c>
      <c r="Q612">
        <f>Kx-Sample[[#This Row],[Xp]]</f>
        <v>0.84509804001425681</v>
      </c>
      <c r="R612">
        <f>Ky-Sample[[#This Row],[Yp]]</f>
        <v>-1.9542425094393248</v>
      </c>
      <c r="S612">
        <f>Kz-Sample[[#This Row],[Zp]]</f>
        <v>1.1091444694250681</v>
      </c>
      <c r="T612">
        <f>Sample[[#This Row],[Kpy]]*KSc-Sample[[#This Row],[KPz]]*KSb</f>
        <v>0.8450980400142567</v>
      </c>
      <c r="U612">
        <f>-1*(Sample[[#This Row],[KPx]]*KSc-Sample[[#This Row],[KPz]]*KSa)</f>
        <v>0.84509804001425681</v>
      </c>
      <c r="V612">
        <f>(Sample[[#This Row],[KPx]]*$R$2-Sample[[#This Row],[Kpy]]*KSa)</f>
        <v>0.84509804001425681</v>
      </c>
      <c r="W612">
        <f>Sample[[#This Row],[Kpy]]*KTc-Sample[[#This Row],[KPz]]*KTb</f>
        <v>3.0633869788643926</v>
      </c>
      <c r="X612">
        <f>-1*(Sample[[#This Row],[KPx]]*KTc-Sample[[#This Row],[KPz]]*KTa)</f>
        <v>3.063386978864393</v>
      </c>
      <c r="Y612">
        <f>(Sample[[#This Row],[KPx]]*KTb-Sample[[#This Row],[Kpy]]*KTa)</f>
        <v>3.0633869788643926</v>
      </c>
      <c r="Z612">
        <f>-Sample[[#This Row],[Xp]]*a+Sample[[#This Row],[Yp]]*b+Sample[[#This Row],[Zp]]*c_</f>
        <v>1.6901960800285136</v>
      </c>
      <c r="AA612" s="8">
        <f>-IF(Sample[[#This Row],[Column2]]&gt;0,1,-1)*SQRT(Sample[[#This Row],[KPx''i]]^2+Sample[[#This Row],[KPx''j]]^2+Sample[[#This Row],[KPx''k]]^2)/Ksmag/Scale</f>
        <v>-1.0350294903305448</v>
      </c>
      <c r="AB612" s="1">
        <f>SQRT(Sample[[#This Row],[Kpy''i]]^2+Sample[[#This Row],[KPy''j]]^2+Sample[[#This Row],[KPy''k]]^2)/KTmag/Scale</f>
        <v>2.1661417061535833</v>
      </c>
    </row>
    <row r="613" spans="1:28" hidden="1" x14ac:dyDescent="0.25">
      <c r="A613" s="5">
        <v>608</v>
      </c>
      <c r="B613" s="13" t="s">
        <v>43</v>
      </c>
      <c r="C613" s="5"/>
      <c r="D613" s="5"/>
      <c r="E613">
        <v>9</v>
      </c>
      <c r="F613">
        <v>2</v>
      </c>
      <c r="G613">
        <v>3</v>
      </c>
      <c r="H613" s="11">
        <f>Sample[[#This Row],[C]]/Sample[[#This Row],[D]]</f>
        <v>0.22222222222222221</v>
      </c>
      <c r="I613" s="11">
        <f>Sample[[#This Row],[A]]/Sample[[#This Row],[C]]</f>
        <v>1.5</v>
      </c>
      <c r="J613" s="11">
        <f>Sample[[#This Row],[D]]/Sample[[#This Row],[A]]</f>
        <v>3</v>
      </c>
      <c r="K613" s="11">
        <f>Sample[[#This Row],[A]]/Sample[[#This Row],[D]]</f>
        <v>0.33333333333333331</v>
      </c>
      <c r="L613" s="11">
        <f>Sample[[#This Row],[D]]/Sample[[#This Row],[C]]</f>
        <v>4.5</v>
      </c>
      <c r="M613" s="11">
        <f>Sample[[#This Row],[C]]/Sample[[#This Row],[A]]</f>
        <v>0.66666666666666663</v>
      </c>
      <c r="N613">
        <f>IF(Sample[[#This Row],[Ap]]=0,10,LOG(Sample[[#This Row],[Ap]]))</f>
        <v>-0.65321251377534373</v>
      </c>
      <c r="O613">
        <f>IF(Sample[[#This Row],[Ei]]=0,10,LOG(Sample[[#This Row],[Ei]]))</f>
        <v>0.17609125905568124</v>
      </c>
      <c r="P613">
        <f>IF(Sample[[#This Row],[Ii]]=0,10,LOG(Sample[[#This Row],[Ii]]))</f>
        <v>0.47712125471966244</v>
      </c>
      <c r="Q613">
        <f>Kx-Sample[[#This Row],[Xp]]</f>
        <v>0.65321251377534373</v>
      </c>
      <c r="R613">
        <f>Ky-Sample[[#This Row],[Yp]]</f>
        <v>-1.1760912590556813</v>
      </c>
      <c r="S613">
        <f>Kz-Sample[[#This Row],[Zp]]</f>
        <v>0.52287874528033762</v>
      </c>
      <c r="T613">
        <f>Sample[[#This Row],[Kpy]]*KSc-Sample[[#This Row],[KPz]]*KSb</f>
        <v>0.65321251377534373</v>
      </c>
      <c r="U613">
        <f>-1*(Sample[[#This Row],[KPx]]*KSc-Sample[[#This Row],[KPz]]*KSa)</f>
        <v>0.65321251377534373</v>
      </c>
      <c r="V613">
        <f>(Sample[[#This Row],[KPx]]*$R$2-Sample[[#This Row],[Kpy]]*KSa)</f>
        <v>0.65321251377534373</v>
      </c>
      <c r="W613">
        <f>Sample[[#This Row],[Kpy]]*KTc-Sample[[#This Row],[KPz]]*KTb</f>
        <v>1.698970004336019</v>
      </c>
      <c r="X613">
        <f>-1*(Sample[[#This Row],[KPx]]*KTc-Sample[[#This Row],[KPz]]*KTa)</f>
        <v>1.698970004336019</v>
      </c>
      <c r="Y613">
        <f>(Sample[[#This Row],[KPx]]*KTb-Sample[[#This Row],[Kpy]]*KTa)</f>
        <v>1.698970004336019</v>
      </c>
      <c r="Z613">
        <f>-Sample[[#This Row],[Xp]]*a+Sample[[#This Row],[Yp]]*b+Sample[[#This Row],[Zp]]*c_</f>
        <v>1.3064250275506875</v>
      </c>
      <c r="AA613" s="8">
        <f>-IF(Sample[[#This Row],[Column2]]&gt;0,1,-1)*SQRT(Sample[[#This Row],[KPx''i]]^2+Sample[[#This Row],[KPx''j]]^2+Sample[[#This Row],[KPx''k]]^2)/Ksmag/Scale</f>
        <v>-0.80001867617515987</v>
      </c>
      <c r="AB613" s="1">
        <f>SQRT(Sample[[#This Row],[Kpy''i]]^2+Sample[[#This Row],[KPy''j]]^2+Sample[[#This Row],[KPy''k]]^2)/KTmag/Scale</f>
        <v>1.2013532110985372</v>
      </c>
    </row>
    <row r="614" spans="1:28" hidden="1" x14ac:dyDescent="0.25">
      <c r="A614" s="5">
        <v>609</v>
      </c>
      <c r="B614" s="13" t="s">
        <v>43</v>
      </c>
      <c r="C614" s="5"/>
      <c r="D614" s="5"/>
      <c r="E614">
        <v>2</v>
      </c>
      <c r="F614">
        <v>8</v>
      </c>
      <c r="G614">
        <v>7</v>
      </c>
      <c r="H614" s="11">
        <f>Sample[[#This Row],[C]]/Sample[[#This Row],[D]]</f>
        <v>4</v>
      </c>
      <c r="I614" s="11">
        <f>Sample[[#This Row],[A]]/Sample[[#This Row],[C]]</f>
        <v>0.875</v>
      </c>
      <c r="J614" s="11">
        <f>Sample[[#This Row],[D]]/Sample[[#This Row],[A]]</f>
        <v>0.2857142857142857</v>
      </c>
      <c r="K614" s="11">
        <f>Sample[[#This Row],[A]]/Sample[[#This Row],[D]]</f>
        <v>3.5</v>
      </c>
      <c r="L614" s="11">
        <f>Sample[[#This Row],[D]]/Sample[[#This Row],[C]]</f>
        <v>0.25</v>
      </c>
      <c r="M614" s="11">
        <f>Sample[[#This Row],[C]]/Sample[[#This Row],[A]]</f>
        <v>1.1428571428571428</v>
      </c>
      <c r="N614">
        <f>IF(Sample[[#This Row],[Ap]]=0,10,LOG(Sample[[#This Row],[Ap]]))</f>
        <v>0.6020599913279624</v>
      </c>
      <c r="O614">
        <f>IF(Sample[[#This Row],[Ei]]=0,10,LOG(Sample[[#This Row],[Ei]]))</f>
        <v>-5.7991946977686754E-2</v>
      </c>
      <c r="P614">
        <f>IF(Sample[[#This Row],[Ii]]=0,10,LOG(Sample[[#This Row],[Ii]]))</f>
        <v>-0.54406804435027567</v>
      </c>
      <c r="Q614">
        <f>Kx-Sample[[#This Row],[Xp]]</f>
        <v>-0.6020599913279624</v>
      </c>
      <c r="R614">
        <f>Ky-Sample[[#This Row],[Yp]]</f>
        <v>-0.94200805302231327</v>
      </c>
      <c r="S614">
        <f>Kz-Sample[[#This Row],[Zp]]</f>
        <v>1.5440680443502757</v>
      </c>
      <c r="T614">
        <f>Sample[[#This Row],[Kpy]]*KSc-Sample[[#This Row],[KPz]]*KSb</f>
        <v>-0.6020599913279624</v>
      </c>
      <c r="U614">
        <f>-1*(Sample[[#This Row],[KPx]]*KSc-Sample[[#This Row],[KPz]]*KSa)</f>
        <v>-0.6020599913279624</v>
      </c>
      <c r="V614">
        <f>(Sample[[#This Row],[KPx]]*$R$2-Sample[[#This Row],[Kpy]]*KSa)</f>
        <v>-0.6020599913279624</v>
      </c>
      <c r="W614">
        <f>Sample[[#This Row],[Kpy]]*KTc-Sample[[#This Row],[KPz]]*KTb</f>
        <v>2.4860760973725888</v>
      </c>
      <c r="X614">
        <f>-1*(Sample[[#This Row],[KPx]]*KTc-Sample[[#This Row],[KPz]]*KTa)</f>
        <v>2.4860760973725888</v>
      </c>
      <c r="Y614">
        <f>(Sample[[#This Row],[KPx]]*KTb-Sample[[#This Row],[Kpy]]*KTa)</f>
        <v>2.4860760973725888</v>
      </c>
      <c r="Z614">
        <f>-Sample[[#This Row],[Xp]]*a+Sample[[#This Row],[Yp]]*b+Sample[[#This Row],[Zp]]*c_</f>
        <v>-1.2041199826559248</v>
      </c>
      <c r="AA614" s="8">
        <f>-IF(Sample[[#This Row],[Column2]]&gt;0,1,-1)*SQRT(Sample[[#This Row],[KPx''i]]^2+Sample[[#This Row],[KPx''j]]^2+Sample[[#This Row],[KPx''k]]^2)/Ksmag/Scale</f>
        <v>0.73736988664898651</v>
      </c>
      <c r="AB614" s="1">
        <f>SQRT(Sample[[#This Row],[Kpy''i]]^2+Sample[[#This Row],[KPy''j]]^2+Sample[[#This Row],[KPy''k]]^2)/KTmag/Scale</f>
        <v>1.7579212669979456</v>
      </c>
    </row>
    <row r="615" spans="1:28" hidden="1" x14ac:dyDescent="0.25">
      <c r="A615" s="5">
        <v>610</v>
      </c>
      <c r="B615" s="13" t="s">
        <v>43</v>
      </c>
      <c r="C615" s="5"/>
      <c r="D615" s="5"/>
      <c r="E615">
        <v>4</v>
      </c>
      <c r="F615">
        <v>2</v>
      </c>
      <c r="G615">
        <v>4</v>
      </c>
      <c r="H615" s="11">
        <f>Sample[[#This Row],[C]]/Sample[[#This Row],[D]]</f>
        <v>0.5</v>
      </c>
      <c r="I615" s="11">
        <f>Sample[[#This Row],[A]]/Sample[[#This Row],[C]]</f>
        <v>2</v>
      </c>
      <c r="J615" s="11">
        <f>Sample[[#This Row],[D]]/Sample[[#This Row],[A]]</f>
        <v>1</v>
      </c>
      <c r="K615" s="11">
        <f>Sample[[#This Row],[A]]/Sample[[#This Row],[D]]</f>
        <v>1</v>
      </c>
      <c r="L615" s="11">
        <f>Sample[[#This Row],[D]]/Sample[[#This Row],[C]]</f>
        <v>2</v>
      </c>
      <c r="M615" s="11">
        <f>Sample[[#This Row],[C]]/Sample[[#This Row],[A]]</f>
        <v>0.5</v>
      </c>
      <c r="N615">
        <f>IF(Sample[[#This Row],[Ap]]=0,10,LOG(Sample[[#This Row],[Ap]]))</f>
        <v>-0.3010299956639812</v>
      </c>
      <c r="O615">
        <f>IF(Sample[[#This Row],[Ei]]=0,10,LOG(Sample[[#This Row],[Ei]]))</f>
        <v>0.3010299956639812</v>
      </c>
      <c r="P615">
        <f>IF(Sample[[#This Row],[Ii]]=0,10,LOG(Sample[[#This Row],[Ii]]))</f>
        <v>0</v>
      </c>
      <c r="Q615">
        <f>Kx-Sample[[#This Row],[Xp]]</f>
        <v>0.3010299956639812</v>
      </c>
      <c r="R615">
        <f>Ky-Sample[[#This Row],[Yp]]</f>
        <v>-1.3010299956639813</v>
      </c>
      <c r="S615">
        <f>Kz-Sample[[#This Row],[Zp]]</f>
        <v>1</v>
      </c>
      <c r="T615">
        <f>Sample[[#This Row],[Kpy]]*KSc-Sample[[#This Row],[KPz]]*KSb</f>
        <v>0.30102999566398125</v>
      </c>
      <c r="U615">
        <f>-1*(Sample[[#This Row],[KPx]]*KSc-Sample[[#This Row],[KPz]]*KSa)</f>
        <v>0.3010299956639812</v>
      </c>
      <c r="V615">
        <f>(Sample[[#This Row],[KPx]]*$R$2-Sample[[#This Row],[Kpy]]*KSa)</f>
        <v>0.3010299956639812</v>
      </c>
      <c r="W615">
        <f>Sample[[#This Row],[Kpy]]*KTc-Sample[[#This Row],[KPz]]*KTb</f>
        <v>2.3010299956639813</v>
      </c>
      <c r="X615">
        <f>-1*(Sample[[#This Row],[KPx]]*KTc-Sample[[#This Row],[KPz]]*KTa)</f>
        <v>2.3010299956639813</v>
      </c>
      <c r="Y615">
        <f>(Sample[[#This Row],[KPx]]*KTb-Sample[[#This Row],[Kpy]]*KTa)</f>
        <v>2.3010299956639813</v>
      </c>
      <c r="Z615">
        <f>-Sample[[#This Row],[Xp]]*a+Sample[[#This Row],[Yp]]*b+Sample[[#This Row],[Zp]]*c_</f>
        <v>0.6020599913279624</v>
      </c>
      <c r="AA615" s="8">
        <f>-IF(Sample[[#This Row],[Column2]]&gt;0,1,-1)*SQRT(Sample[[#This Row],[KPx''i]]^2+Sample[[#This Row],[KPx''j]]^2+Sample[[#This Row],[KPx''k]]^2)/Ksmag/Scale</f>
        <v>-0.36868494332449331</v>
      </c>
      <c r="AB615" s="1">
        <f>SQRT(Sample[[#This Row],[Kpy''i]]^2+Sample[[#This Row],[KPy''j]]^2+Sample[[#This Row],[KPy''k]]^2)/KTmag/Scale</f>
        <v>1.6270739136476533</v>
      </c>
    </row>
    <row r="616" spans="1:28" hidden="1" x14ac:dyDescent="0.25">
      <c r="A616" s="5">
        <v>611</v>
      </c>
      <c r="B616" s="13" t="s">
        <v>43</v>
      </c>
      <c r="C616" s="5"/>
      <c r="D616" s="5"/>
      <c r="E616">
        <v>3</v>
      </c>
      <c r="F616">
        <v>6</v>
      </c>
      <c r="G616">
        <v>1</v>
      </c>
      <c r="H616" s="11">
        <f>Sample[[#This Row],[C]]/Sample[[#This Row],[D]]</f>
        <v>2</v>
      </c>
      <c r="I616" s="11">
        <f>Sample[[#This Row],[A]]/Sample[[#This Row],[C]]</f>
        <v>0.16666666666666666</v>
      </c>
      <c r="J616" s="11">
        <f>Sample[[#This Row],[D]]/Sample[[#This Row],[A]]</f>
        <v>3</v>
      </c>
      <c r="K616" s="11">
        <f>Sample[[#This Row],[A]]/Sample[[#This Row],[D]]</f>
        <v>0.33333333333333331</v>
      </c>
      <c r="L616" s="11">
        <f>Sample[[#This Row],[D]]/Sample[[#This Row],[C]]</f>
        <v>0.5</v>
      </c>
      <c r="M616" s="11">
        <f>Sample[[#This Row],[C]]/Sample[[#This Row],[A]]</f>
        <v>6</v>
      </c>
      <c r="N616">
        <f>IF(Sample[[#This Row],[Ap]]=0,10,LOG(Sample[[#This Row],[Ap]]))</f>
        <v>0.3010299956639812</v>
      </c>
      <c r="O616">
        <f>IF(Sample[[#This Row],[Ei]]=0,10,LOG(Sample[[#This Row],[Ei]]))</f>
        <v>-0.77815125038364363</v>
      </c>
      <c r="P616">
        <f>IF(Sample[[#This Row],[Ii]]=0,10,LOG(Sample[[#This Row],[Ii]]))</f>
        <v>0.47712125471966244</v>
      </c>
      <c r="Q616">
        <f>Kx-Sample[[#This Row],[Xp]]</f>
        <v>-0.3010299956639812</v>
      </c>
      <c r="R616">
        <f>Ky-Sample[[#This Row],[Yp]]</f>
        <v>-0.22184874961635637</v>
      </c>
      <c r="S616">
        <f>Kz-Sample[[#This Row],[Zp]]</f>
        <v>0.52287874528033762</v>
      </c>
      <c r="T616">
        <f>Sample[[#This Row],[Kpy]]*KSc-Sample[[#This Row],[KPz]]*KSb</f>
        <v>-0.30102999566398125</v>
      </c>
      <c r="U616">
        <f>-1*(Sample[[#This Row],[KPx]]*KSc-Sample[[#This Row],[KPz]]*KSa)</f>
        <v>-0.3010299956639812</v>
      </c>
      <c r="V616">
        <f>(Sample[[#This Row],[KPx]]*$R$2-Sample[[#This Row],[Kpy]]*KSa)</f>
        <v>-0.3010299956639812</v>
      </c>
      <c r="W616">
        <f>Sample[[#This Row],[Kpy]]*KTc-Sample[[#This Row],[KPz]]*KTb</f>
        <v>0.74472749489669399</v>
      </c>
      <c r="X616">
        <f>-1*(Sample[[#This Row],[KPx]]*KTc-Sample[[#This Row],[KPz]]*KTa)</f>
        <v>0.74472749489669399</v>
      </c>
      <c r="Y616">
        <f>(Sample[[#This Row],[KPx]]*KTb-Sample[[#This Row],[Kpy]]*KTa)</f>
        <v>0.74472749489669399</v>
      </c>
      <c r="Z616">
        <f>-Sample[[#This Row],[Xp]]*a+Sample[[#This Row],[Yp]]*b+Sample[[#This Row],[Zp]]*c_</f>
        <v>-0.6020599913279624</v>
      </c>
      <c r="AA616" s="8">
        <f>-IF(Sample[[#This Row],[Column2]]&gt;0,1,-1)*SQRT(Sample[[#This Row],[KPx''i]]^2+Sample[[#This Row],[KPx''j]]^2+Sample[[#This Row],[KPx''k]]^2)/Ksmag/Scale</f>
        <v>0.36868494332449331</v>
      </c>
      <c r="AB616" s="1">
        <f>SQRT(Sample[[#This Row],[Kpy''i]]^2+Sample[[#This Row],[KPy''j]]^2+Sample[[#This Row],[KPy''k]]^2)/KTmag/Scale</f>
        <v>0.52660186177752233</v>
      </c>
    </row>
    <row r="617" spans="1:28" hidden="1" x14ac:dyDescent="0.25">
      <c r="A617" s="5">
        <v>612</v>
      </c>
      <c r="B617" s="13" t="s">
        <v>43</v>
      </c>
      <c r="C617" s="5"/>
      <c r="D617" s="5"/>
      <c r="E617">
        <v>10</v>
      </c>
      <c r="F617">
        <v>3</v>
      </c>
      <c r="G617">
        <v>7</v>
      </c>
      <c r="H617" s="11">
        <f>Sample[[#This Row],[C]]/Sample[[#This Row],[D]]</f>
        <v>0.3</v>
      </c>
      <c r="I617" s="11">
        <f>Sample[[#This Row],[A]]/Sample[[#This Row],[C]]</f>
        <v>2.3333333333333335</v>
      </c>
      <c r="J617" s="11">
        <f>Sample[[#This Row],[D]]/Sample[[#This Row],[A]]</f>
        <v>1.4285714285714286</v>
      </c>
      <c r="K617" s="11">
        <f>Sample[[#This Row],[A]]/Sample[[#This Row],[D]]</f>
        <v>0.7</v>
      </c>
      <c r="L617" s="11">
        <f>Sample[[#This Row],[D]]/Sample[[#This Row],[C]]</f>
        <v>3.3333333333333335</v>
      </c>
      <c r="M617" s="11">
        <f>Sample[[#This Row],[C]]/Sample[[#This Row],[A]]</f>
        <v>0.42857142857142855</v>
      </c>
      <c r="N617">
        <f>IF(Sample[[#This Row],[Ap]]=0,10,LOG(Sample[[#This Row],[Ap]]))</f>
        <v>-0.52287874528033762</v>
      </c>
      <c r="O617">
        <f>IF(Sample[[#This Row],[Ei]]=0,10,LOG(Sample[[#This Row],[Ei]]))</f>
        <v>0.36797678529459443</v>
      </c>
      <c r="P617">
        <f>IF(Sample[[#This Row],[Ii]]=0,10,LOG(Sample[[#This Row],[Ii]]))</f>
        <v>0.15490195998574319</v>
      </c>
      <c r="Q617">
        <f>Kx-Sample[[#This Row],[Xp]]</f>
        <v>0.52287874528033762</v>
      </c>
      <c r="R617">
        <f>Ky-Sample[[#This Row],[Yp]]</f>
        <v>-1.3679767852945943</v>
      </c>
      <c r="S617">
        <f>Kz-Sample[[#This Row],[Zp]]</f>
        <v>0.84509804001425681</v>
      </c>
      <c r="T617">
        <f>Sample[[#This Row],[Kpy]]*KSc-Sample[[#This Row],[KPz]]*KSb</f>
        <v>0.52287874528033751</v>
      </c>
      <c r="U617">
        <f>-1*(Sample[[#This Row],[KPx]]*KSc-Sample[[#This Row],[KPz]]*KSa)</f>
        <v>0.52287874528033762</v>
      </c>
      <c r="V617">
        <f>(Sample[[#This Row],[KPx]]*$R$2-Sample[[#This Row],[Kpy]]*KSa)</f>
        <v>0.52287874528033762</v>
      </c>
      <c r="W617">
        <f>Sample[[#This Row],[Kpy]]*KTc-Sample[[#This Row],[KPz]]*KTb</f>
        <v>2.2130748253088512</v>
      </c>
      <c r="X617">
        <f>-1*(Sample[[#This Row],[KPx]]*KTc-Sample[[#This Row],[KPz]]*KTa)</f>
        <v>2.2130748253088512</v>
      </c>
      <c r="Y617">
        <f>(Sample[[#This Row],[KPx]]*KTb-Sample[[#This Row],[Kpy]]*KTa)</f>
        <v>2.2130748253088512</v>
      </c>
      <c r="Z617">
        <f>-Sample[[#This Row],[Xp]]*a+Sample[[#This Row],[Yp]]*b+Sample[[#This Row],[Zp]]*c_</f>
        <v>1.0457574905606752</v>
      </c>
      <c r="AA617" s="8">
        <f>-IF(Sample[[#This Row],[Column2]]&gt;0,1,-1)*SQRT(Sample[[#This Row],[KPx''i]]^2+Sample[[#This Row],[KPx''j]]^2+Sample[[#This Row],[KPx''k]]^2)/Ksmag/Scale</f>
        <v>-0.64039306164176246</v>
      </c>
      <c r="AB617" s="1">
        <f>SQRT(Sample[[#This Row],[Kpy''i]]^2+Sample[[#This Row],[KPy''j]]^2+Sample[[#This Row],[KPy''k]]^2)/KTmag/Scale</f>
        <v>1.5648802162491229</v>
      </c>
    </row>
    <row r="618" spans="1:28" hidden="1" x14ac:dyDescent="0.25">
      <c r="A618" s="5">
        <v>613</v>
      </c>
      <c r="B618" s="13" t="s">
        <v>43</v>
      </c>
      <c r="C618" s="5"/>
      <c r="D618" s="5"/>
      <c r="E618">
        <v>2</v>
      </c>
      <c r="F618">
        <v>8</v>
      </c>
      <c r="G618">
        <v>10</v>
      </c>
      <c r="H618" s="11">
        <f>Sample[[#This Row],[C]]/Sample[[#This Row],[D]]</f>
        <v>4</v>
      </c>
      <c r="I618" s="11">
        <f>Sample[[#This Row],[A]]/Sample[[#This Row],[C]]</f>
        <v>1.25</v>
      </c>
      <c r="J618" s="11">
        <f>Sample[[#This Row],[D]]/Sample[[#This Row],[A]]</f>
        <v>0.2</v>
      </c>
      <c r="K618" s="11">
        <f>Sample[[#This Row],[A]]/Sample[[#This Row],[D]]</f>
        <v>5</v>
      </c>
      <c r="L618" s="11">
        <f>Sample[[#This Row],[D]]/Sample[[#This Row],[C]]</f>
        <v>0.25</v>
      </c>
      <c r="M618" s="11">
        <f>Sample[[#This Row],[C]]/Sample[[#This Row],[A]]</f>
        <v>0.8</v>
      </c>
      <c r="N618">
        <f>IF(Sample[[#This Row],[Ap]]=0,10,LOG(Sample[[#This Row],[Ap]]))</f>
        <v>0.6020599913279624</v>
      </c>
      <c r="O618">
        <f>IF(Sample[[#This Row],[Ei]]=0,10,LOG(Sample[[#This Row],[Ei]]))</f>
        <v>9.691001300805642E-2</v>
      </c>
      <c r="P618">
        <f>IF(Sample[[#This Row],[Ii]]=0,10,LOG(Sample[[#This Row],[Ii]]))</f>
        <v>-0.69897000433601875</v>
      </c>
      <c r="Q618">
        <f>Kx-Sample[[#This Row],[Xp]]</f>
        <v>-0.6020599913279624</v>
      </c>
      <c r="R618">
        <f>Ky-Sample[[#This Row],[Yp]]</f>
        <v>-1.0969100130080565</v>
      </c>
      <c r="S618">
        <f>Kz-Sample[[#This Row],[Zp]]</f>
        <v>1.6989700043360187</v>
      </c>
      <c r="T618">
        <f>Sample[[#This Row],[Kpy]]*KSc-Sample[[#This Row],[KPz]]*KSb</f>
        <v>-0.60205999132796229</v>
      </c>
      <c r="U618">
        <f>-1*(Sample[[#This Row],[KPx]]*KSc-Sample[[#This Row],[KPz]]*KSa)</f>
        <v>-0.6020599913279624</v>
      </c>
      <c r="V618">
        <f>(Sample[[#This Row],[KPx]]*$R$2-Sample[[#This Row],[Kpy]]*KSa)</f>
        <v>-0.6020599913279624</v>
      </c>
      <c r="W618">
        <f>Sample[[#This Row],[Kpy]]*KTc-Sample[[#This Row],[KPz]]*KTb</f>
        <v>2.795880017344075</v>
      </c>
      <c r="X618">
        <f>-1*(Sample[[#This Row],[KPx]]*KTc-Sample[[#This Row],[KPz]]*KTa)</f>
        <v>2.795880017344075</v>
      </c>
      <c r="Y618">
        <f>(Sample[[#This Row],[KPx]]*KTb-Sample[[#This Row],[Kpy]]*KTa)</f>
        <v>2.7958800173440754</v>
      </c>
      <c r="Z618">
        <f>-Sample[[#This Row],[Xp]]*a+Sample[[#This Row],[Yp]]*b+Sample[[#This Row],[Zp]]*c_</f>
        <v>-1.2041199826559246</v>
      </c>
      <c r="AA618" s="8">
        <f>-IF(Sample[[#This Row],[Column2]]&gt;0,1,-1)*SQRT(Sample[[#This Row],[KPx''i]]^2+Sample[[#This Row],[KPx''j]]^2+Sample[[#This Row],[KPx''k]]^2)/Ksmag/Scale</f>
        <v>0.73736988664898651</v>
      </c>
      <c r="AB618" s="1">
        <f>SQRT(Sample[[#This Row],[Kpy''i]]^2+Sample[[#This Row],[KPy''j]]^2+Sample[[#This Row],[KPy''k]]^2)/KTmag/Scale</f>
        <v>1.9769857196479579</v>
      </c>
    </row>
    <row r="619" spans="1:28" hidden="1" x14ac:dyDescent="0.25">
      <c r="A619" s="5">
        <v>614</v>
      </c>
      <c r="B619" s="13" t="s">
        <v>43</v>
      </c>
      <c r="C619" s="5"/>
      <c r="D619" s="5"/>
      <c r="E619">
        <v>8</v>
      </c>
      <c r="F619">
        <v>7</v>
      </c>
      <c r="G619">
        <v>10</v>
      </c>
      <c r="H619" s="11">
        <f>Sample[[#This Row],[C]]/Sample[[#This Row],[D]]</f>
        <v>0.875</v>
      </c>
      <c r="I619" s="11">
        <f>Sample[[#This Row],[A]]/Sample[[#This Row],[C]]</f>
        <v>1.4285714285714286</v>
      </c>
      <c r="J619" s="11">
        <f>Sample[[#This Row],[D]]/Sample[[#This Row],[A]]</f>
        <v>0.8</v>
      </c>
      <c r="K619" s="11">
        <f>Sample[[#This Row],[A]]/Sample[[#This Row],[D]]</f>
        <v>1.25</v>
      </c>
      <c r="L619" s="11">
        <f>Sample[[#This Row],[D]]/Sample[[#This Row],[C]]</f>
        <v>1.1428571428571428</v>
      </c>
      <c r="M619" s="11">
        <f>Sample[[#This Row],[C]]/Sample[[#This Row],[A]]</f>
        <v>0.7</v>
      </c>
      <c r="N619">
        <f>IF(Sample[[#This Row],[Ap]]=0,10,LOG(Sample[[#This Row],[Ap]]))</f>
        <v>-5.7991946977686754E-2</v>
      </c>
      <c r="O619">
        <f>IF(Sample[[#This Row],[Ei]]=0,10,LOG(Sample[[#This Row],[Ei]]))</f>
        <v>0.15490195998574319</v>
      </c>
      <c r="P619">
        <f>IF(Sample[[#This Row],[Ii]]=0,10,LOG(Sample[[#This Row],[Ii]]))</f>
        <v>-9.6910013008056392E-2</v>
      </c>
      <c r="Q619">
        <f>Kx-Sample[[#This Row],[Xp]]</f>
        <v>5.7991946977686754E-2</v>
      </c>
      <c r="R619">
        <f>Ky-Sample[[#This Row],[Yp]]</f>
        <v>-1.1549019599857431</v>
      </c>
      <c r="S619">
        <f>Kz-Sample[[#This Row],[Zp]]</f>
        <v>1.0969100130080565</v>
      </c>
      <c r="T619">
        <f>Sample[[#This Row],[Kpy]]*KSc-Sample[[#This Row],[KPz]]*KSb</f>
        <v>5.7991946977686615E-2</v>
      </c>
      <c r="U619">
        <f>-1*(Sample[[#This Row],[KPx]]*KSc-Sample[[#This Row],[KPz]]*KSa)</f>
        <v>5.7991946977686754E-2</v>
      </c>
      <c r="V619">
        <f>(Sample[[#This Row],[KPx]]*$R$2-Sample[[#This Row],[Kpy]]*KSa)</f>
        <v>5.7991946977686754E-2</v>
      </c>
      <c r="W619">
        <f>Sample[[#This Row],[Kpy]]*KTc-Sample[[#This Row],[KPz]]*KTb</f>
        <v>2.2518119729937993</v>
      </c>
      <c r="X619">
        <f>-1*(Sample[[#This Row],[KPx]]*KTc-Sample[[#This Row],[KPz]]*KTa)</f>
        <v>2.2518119729937998</v>
      </c>
      <c r="Y619">
        <f>(Sample[[#This Row],[KPx]]*KTb-Sample[[#This Row],[Kpy]]*KTa)</f>
        <v>2.2518119729937993</v>
      </c>
      <c r="Z619">
        <f>-Sample[[#This Row],[Xp]]*a+Sample[[#This Row],[Yp]]*b+Sample[[#This Row],[Zp]]*c_</f>
        <v>0.11598389395537359</v>
      </c>
      <c r="AA619" s="8">
        <f>-IF(Sample[[#This Row],[Column2]]&gt;0,1,-1)*SQRT(Sample[[#This Row],[KPx''i]]^2+Sample[[#This Row],[KPx''j]]^2+Sample[[#This Row],[KPx''k]]^2)/Ksmag/Scale</f>
        <v>-7.1025339642934754E-2</v>
      </c>
      <c r="AB619" s="1">
        <f>SQRT(Sample[[#This Row],[Kpy''i]]^2+Sample[[#This Row],[KPy''j]]^2+Sample[[#This Row],[KPy''k]]^2)/KTmag/Scale</f>
        <v>1.5922715160609744</v>
      </c>
    </row>
    <row r="620" spans="1:28" hidden="1" x14ac:dyDescent="0.25">
      <c r="A620" s="5">
        <v>615</v>
      </c>
      <c r="B620" s="13" t="s">
        <v>43</v>
      </c>
      <c r="C620" s="5"/>
      <c r="D620" s="5"/>
      <c r="E620">
        <v>6</v>
      </c>
      <c r="F620">
        <v>4</v>
      </c>
      <c r="G620">
        <v>3</v>
      </c>
      <c r="H620" s="11">
        <f>Sample[[#This Row],[C]]/Sample[[#This Row],[D]]</f>
        <v>0.66666666666666663</v>
      </c>
      <c r="I620" s="11">
        <f>Sample[[#This Row],[A]]/Sample[[#This Row],[C]]</f>
        <v>0.75</v>
      </c>
      <c r="J620" s="11">
        <f>Sample[[#This Row],[D]]/Sample[[#This Row],[A]]</f>
        <v>2</v>
      </c>
      <c r="K620" s="11">
        <f>Sample[[#This Row],[A]]/Sample[[#This Row],[D]]</f>
        <v>0.5</v>
      </c>
      <c r="L620" s="11">
        <f>Sample[[#This Row],[D]]/Sample[[#This Row],[C]]</f>
        <v>1.5</v>
      </c>
      <c r="M620" s="11">
        <f>Sample[[#This Row],[C]]/Sample[[#This Row],[A]]</f>
        <v>1.3333333333333333</v>
      </c>
      <c r="N620">
        <f>IF(Sample[[#This Row],[Ap]]=0,10,LOG(Sample[[#This Row],[Ap]]))</f>
        <v>-0.17609125905568127</v>
      </c>
      <c r="O620">
        <f>IF(Sample[[#This Row],[Ei]]=0,10,LOG(Sample[[#This Row],[Ei]]))</f>
        <v>-0.12493873660829995</v>
      </c>
      <c r="P620">
        <f>IF(Sample[[#This Row],[Ii]]=0,10,LOG(Sample[[#This Row],[Ii]]))</f>
        <v>0.3010299956639812</v>
      </c>
      <c r="Q620">
        <f>Kx-Sample[[#This Row],[Xp]]</f>
        <v>0.17609125905568127</v>
      </c>
      <c r="R620">
        <f>Ky-Sample[[#This Row],[Yp]]</f>
        <v>-0.87506126339170009</v>
      </c>
      <c r="S620">
        <f>Kz-Sample[[#This Row],[Zp]]</f>
        <v>0.69897000433601875</v>
      </c>
      <c r="T620">
        <f>Sample[[#This Row],[Kpy]]*KSc-Sample[[#This Row],[KPz]]*KSb</f>
        <v>0.17609125905568135</v>
      </c>
      <c r="U620">
        <f>-1*(Sample[[#This Row],[KPx]]*KSc-Sample[[#This Row],[KPz]]*KSa)</f>
        <v>0.17609125905568127</v>
      </c>
      <c r="V620">
        <f>(Sample[[#This Row],[KPx]]*$R$2-Sample[[#This Row],[Kpy]]*KSa)</f>
        <v>0.17609125905568127</v>
      </c>
      <c r="W620">
        <f>Sample[[#This Row],[Kpy]]*KTc-Sample[[#This Row],[KPz]]*KTb</f>
        <v>1.5740312677277188</v>
      </c>
      <c r="X620">
        <f>-1*(Sample[[#This Row],[KPx]]*KTc-Sample[[#This Row],[KPz]]*KTa)</f>
        <v>1.5740312677277188</v>
      </c>
      <c r="Y620">
        <f>(Sample[[#This Row],[KPx]]*KTb-Sample[[#This Row],[Kpy]]*KTa)</f>
        <v>1.5740312677277188</v>
      </c>
      <c r="Z620">
        <f>-Sample[[#This Row],[Xp]]*a+Sample[[#This Row],[Yp]]*b+Sample[[#This Row],[Zp]]*c_</f>
        <v>0.35218251811136247</v>
      </c>
      <c r="AA620" s="8">
        <f>-IF(Sample[[#This Row],[Column2]]&gt;0,1,-1)*SQRT(Sample[[#This Row],[KPx''i]]^2+Sample[[#This Row],[KPx''j]]^2+Sample[[#This Row],[KPx''k]]^2)/Ksmag/Scale</f>
        <v>-0.21566686642533336</v>
      </c>
      <c r="AB620" s="1">
        <f>SQRT(Sample[[#This Row],[Kpy''i]]^2+Sample[[#This Row],[KPy''j]]^2+Sample[[#This Row],[KPy''k]]^2)/KTmag/Scale</f>
        <v>1.1130081832099283</v>
      </c>
    </row>
    <row r="621" spans="1:28" hidden="1" x14ac:dyDescent="0.25">
      <c r="A621" s="5">
        <v>616</v>
      </c>
      <c r="B621" s="13" t="s">
        <v>43</v>
      </c>
      <c r="C621" s="5"/>
      <c r="D621" s="5"/>
      <c r="E621">
        <v>8</v>
      </c>
      <c r="F621">
        <v>10</v>
      </c>
      <c r="G621">
        <v>8</v>
      </c>
      <c r="H621" s="11">
        <f>Sample[[#This Row],[C]]/Sample[[#This Row],[D]]</f>
        <v>1.25</v>
      </c>
      <c r="I621" s="11">
        <f>Sample[[#This Row],[A]]/Sample[[#This Row],[C]]</f>
        <v>0.8</v>
      </c>
      <c r="J621" s="11">
        <f>Sample[[#This Row],[D]]/Sample[[#This Row],[A]]</f>
        <v>1</v>
      </c>
      <c r="K621" s="11">
        <f>Sample[[#This Row],[A]]/Sample[[#This Row],[D]]</f>
        <v>1</v>
      </c>
      <c r="L621" s="11">
        <f>Sample[[#This Row],[D]]/Sample[[#This Row],[C]]</f>
        <v>0.8</v>
      </c>
      <c r="M621" s="11">
        <f>Sample[[#This Row],[C]]/Sample[[#This Row],[A]]</f>
        <v>1.25</v>
      </c>
      <c r="N621">
        <f>IF(Sample[[#This Row],[Ap]]=0,10,LOG(Sample[[#This Row],[Ap]]))</f>
        <v>9.691001300805642E-2</v>
      </c>
      <c r="O621">
        <f>IF(Sample[[#This Row],[Ei]]=0,10,LOG(Sample[[#This Row],[Ei]]))</f>
        <v>-9.6910013008056392E-2</v>
      </c>
      <c r="P621">
        <f>IF(Sample[[#This Row],[Ii]]=0,10,LOG(Sample[[#This Row],[Ii]]))</f>
        <v>0</v>
      </c>
      <c r="Q621">
        <f>Kx-Sample[[#This Row],[Xp]]</f>
        <v>-9.691001300805642E-2</v>
      </c>
      <c r="R621">
        <f>Ky-Sample[[#This Row],[Yp]]</f>
        <v>-0.90308998699194365</v>
      </c>
      <c r="S621">
        <f>Kz-Sample[[#This Row],[Zp]]</f>
        <v>1</v>
      </c>
      <c r="T621">
        <f>Sample[[#This Row],[Kpy]]*KSc-Sample[[#This Row],[KPz]]*KSb</f>
        <v>-9.691001300805635E-2</v>
      </c>
      <c r="U621">
        <f>-1*(Sample[[#This Row],[KPx]]*KSc-Sample[[#This Row],[KPz]]*KSa)</f>
        <v>-9.691001300805642E-2</v>
      </c>
      <c r="V621">
        <f>(Sample[[#This Row],[KPx]]*$R$2-Sample[[#This Row],[Kpy]]*KSa)</f>
        <v>-9.691001300805642E-2</v>
      </c>
      <c r="W621">
        <f>Sample[[#This Row],[Kpy]]*KTc-Sample[[#This Row],[KPz]]*KTb</f>
        <v>1.9030899869919438</v>
      </c>
      <c r="X621">
        <f>-1*(Sample[[#This Row],[KPx]]*KTc-Sample[[#This Row],[KPz]]*KTa)</f>
        <v>1.9030899869919435</v>
      </c>
      <c r="Y621">
        <f>(Sample[[#This Row],[KPx]]*KTb-Sample[[#This Row],[Kpy]]*KTa)</f>
        <v>1.9030899869919438</v>
      </c>
      <c r="Z621">
        <f>-Sample[[#This Row],[Xp]]*a+Sample[[#This Row],[Yp]]*b+Sample[[#This Row],[Zp]]*c_</f>
        <v>-0.19382002601611278</v>
      </c>
      <c r="AA621" s="8">
        <f>-IF(Sample[[#This Row],[Column2]]&gt;0,1,-1)*SQRT(Sample[[#This Row],[KPx''i]]^2+Sample[[#This Row],[KPx''j]]^2+Sample[[#This Row],[KPx''k]]^2)/Ksmag/Scale</f>
        <v>0.11869004141810925</v>
      </c>
      <c r="AB621" s="1">
        <f>SQRT(Sample[[#This Row],[Kpy''i]]^2+Sample[[#This Row],[KPy''j]]^2+Sample[[#This Row],[KPy''k]]^2)/KTmag/Scale</f>
        <v>1.3456878350102222</v>
      </c>
    </row>
    <row r="622" spans="1:28" hidden="1" x14ac:dyDescent="0.25">
      <c r="A622" s="5">
        <v>617</v>
      </c>
      <c r="B622" s="13" t="s">
        <v>43</v>
      </c>
      <c r="C622" s="5"/>
      <c r="D622" s="5"/>
      <c r="E622">
        <v>9</v>
      </c>
      <c r="F622">
        <v>8</v>
      </c>
      <c r="G622">
        <v>3</v>
      </c>
      <c r="H622" s="11">
        <f>Sample[[#This Row],[C]]/Sample[[#This Row],[D]]</f>
        <v>0.88888888888888884</v>
      </c>
      <c r="I622" s="11">
        <f>Sample[[#This Row],[A]]/Sample[[#This Row],[C]]</f>
        <v>0.375</v>
      </c>
      <c r="J622" s="11">
        <f>Sample[[#This Row],[D]]/Sample[[#This Row],[A]]</f>
        <v>3</v>
      </c>
      <c r="K622" s="11">
        <f>Sample[[#This Row],[A]]/Sample[[#This Row],[D]]</f>
        <v>0.33333333333333331</v>
      </c>
      <c r="L622" s="11">
        <f>Sample[[#This Row],[D]]/Sample[[#This Row],[C]]</f>
        <v>1.125</v>
      </c>
      <c r="M622" s="11">
        <f>Sample[[#This Row],[C]]/Sample[[#This Row],[A]]</f>
        <v>2.6666666666666665</v>
      </c>
      <c r="N622">
        <f>IF(Sample[[#This Row],[Ap]]=0,10,LOG(Sample[[#This Row],[Ap]]))</f>
        <v>-5.1152522447381311E-2</v>
      </c>
      <c r="O622">
        <f>IF(Sample[[#This Row],[Ei]]=0,10,LOG(Sample[[#This Row],[Ei]]))</f>
        <v>-0.42596873227228116</v>
      </c>
      <c r="P622">
        <f>IF(Sample[[#This Row],[Ii]]=0,10,LOG(Sample[[#This Row],[Ii]]))</f>
        <v>0.47712125471966244</v>
      </c>
      <c r="Q622">
        <f>Kx-Sample[[#This Row],[Xp]]</f>
        <v>5.1152522447381311E-2</v>
      </c>
      <c r="R622">
        <f>Ky-Sample[[#This Row],[Yp]]</f>
        <v>-0.57403126772771884</v>
      </c>
      <c r="S622">
        <f>Kz-Sample[[#This Row],[Zp]]</f>
        <v>0.52287874528033762</v>
      </c>
      <c r="T622">
        <f>Sample[[#This Row],[Kpy]]*KSc-Sample[[#This Row],[KPz]]*KSb</f>
        <v>5.1152522447381221E-2</v>
      </c>
      <c r="U622">
        <f>-1*(Sample[[#This Row],[KPx]]*KSc-Sample[[#This Row],[KPz]]*KSa)</f>
        <v>5.1152522447381311E-2</v>
      </c>
      <c r="V622">
        <f>(Sample[[#This Row],[KPx]]*$R$2-Sample[[#This Row],[Kpy]]*KSa)</f>
        <v>5.1152522447381311E-2</v>
      </c>
      <c r="W622">
        <f>Sample[[#This Row],[Kpy]]*KTc-Sample[[#This Row],[KPz]]*KTb</f>
        <v>1.0969100130080565</v>
      </c>
      <c r="X622">
        <f>-1*(Sample[[#This Row],[KPx]]*KTc-Sample[[#This Row],[KPz]]*KTa)</f>
        <v>1.0969100130080565</v>
      </c>
      <c r="Y622">
        <f>(Sample[[#This Row],[KPx]]*KTb-Sample[[#This Row],[Kpy]]*KTa)</f>
        <v>1.0969100130080565</v>
      </c>
      <c r="Z622">
        <f>-Sample[[#This Row],[Xp]]*a+Sample[[#This Row],[Yp]]*b+Sample[[#This Row],[Zp]]*c_</f>
        <v>0.10230504489476255</v>
      </c>
      <c r="AA622" s="8">
        <f>-IF(Sample[[#This Row],[Column2]]&gt;0,1,-1)*SQRT(Sample[[#This Row],[KPx''i]]^2+Sample[[#This Row],[KPx''j]]^2+Sample[[#This Row],[KPx''k]]^2)/Ksmag/Scale</f>
        <v>-6.2648789526173365E-2</v>
      </c>
      <c r="AB622" s="1">
        <f>SQRT(Sample[[#This Row],[Kpy''i]]^2+Sample[[#This Row],[KPy''j]]^2+Sample[[#This Row],[KPy''k]]^2)/KTmag/Scale</f>
        <v>0.7756325085494209</v>
      </c>
    </row>
    <row r="623" spans="1:28" hidden="1" x14ac:dyDescent="0.25">
      <c r="A623" s="5">
        <v>618</v>
      </c>
      <c r="B623" s="13" t="s">
        <v>43</v>
      </c>
      <c r="C623" s="5"/>
      <c r="D623" s="5"/>
      <c r="E623">
        <v>6</v>
      </c>
      <c r="F623">
        <v>9</v>
      </c>
      <c r="G623">
        <v>3</v>
      </c>
      <c r="H623" s="11">
        <f>Sample[[#This Row],[C]]/Sample[[#This Row],[D]]</f>
        <v>1.5</v>
      </c>
      <c r="I623" s="11">
        <f>Sample[[#This Row],[A]]/Sample[[#This Row],[C]]</f>
        <v>0.33333333333333331</v>
      </c>
      <c r="J623" s="11">
        <f>Sample[[#This Row],[D]]/Sample[[#This Row],[A]]</f>
        <v>2</v>
      </c>
      <c r="K623" s="11">
        <f>Sample[[#This Row],[A]]/Sample[[#This Row],[D]]</f>
        <v>0.5</v>
      </c>
      <c r="L623" s="11">
        <f>Sample[[#This Row],[D]]/Sample[[#This Row],[C]]</f>
        <v>0.66666666666666663</v>
      </c>
      <c r="M623" s="11">
        <f>Sample[[#This Row],[C]]/Sample[[#This Row],[A]]</f>
        <v>3</v>
      </c>
      <c r="N623">
        <f>IF(Sample[[#This Row],[Ap]]=0,10,LOG(Sample[[#This Row],[Ap]]))</f>
        <v>0.17609125905568124</v>
      </c>
      <c r="O623">
        <f>IF(Sample[[#This Row],[Ei]]=0,10,LOG(Sample[[#This Row],[Ei]]))</f>
        <v>-0.47712125471966244</v>
      </c>
      <c r="P623">
        <f>IF(Sample[[#This Row],[Ii]]=0,10,LOG(Sample[[#This Row],[Ii]]))</f>
        <v>0.3010299956639812</v>
      </c>
      <c r="Q623">
        <f>Kx-Sample[[#This Row],[Xp]]</f>
        <v>-0.17609125905568124</v>
      </c>
      <c r="R623">
        <f>Ky-Sample[[#This Row],[Yp]]</f>
        <v>-0.52287874528033762</v>
      </c>
      <c r="S623">
        <f>Kz-Sample[[#This Row],[Zp]]</f>
        <v>0.69897000433601875</v>
      </c>
      <c r="T623">
        <f>Sample[[#This Row],[Kpy]]*KSc-Sample[[#This Row],[KPz]]*KSb</f>
        <v>-0.17609125905568113</v>
      </c>
      <c r="U623">
        <f>-1*(Sample[[#This Row],[KPx]]*KSc-Sample[[#This Row],[KPz]]*KSa)</f>
        <v>-0.17609125905568124</v>
      </c>
      <c r="V623">
        <f>(Sample[[#This Row],[KPx]]*$R$2-Sample[[#This Row],[Kpy]]*KSa)</f>
        <v>-0.17609125905568124</v>
      </c>
      <c r="W623">
        <f>Sample[[#This Row],[Kpy]]*KTc-Sample[[#This Row],[KPz]]*KTb</f>
        <v>1.2218487496163564</v>
      </c>
      <c r="X623">
        <f>-1*(Sample[[#This Row],[KPx]]*KTc-Sample[[#This Row],[KPz]]*KTa)</f>
        <v>1.2218487496163561</v>
      </c>
      <c r="Y623">
        <f>(Sample[[#This Row],[KPx]]*KTb-Sample[[#This Row],[Kpy]]*KTa)</f>
        <v>1.2218487496163566</v>
      </c>
      <c r="Z623">
        <f>-Sample[[#This Row],[Xp]]*a+Sample[[#This Row],[Yp]]*b+Sample[[#This Row],[Zp]]*c_</f>
        <v>-0.35218251811136247</v>
      </c>
      <c r="AA623" s="8">
        <f>-IF(Sample[[#This Row],[Column2]]&gt;0,1,-1)*SQRT(Sample[[#This Row],[KPx''i]]^2+Sample[[#This Row],[KPx''j]]^2+Sample[[#This Row],[KPx''k]]^2)/Ksmag/Scale</f>
        <v>0.21566686642533325</v>
      </c>
      <c r="AB623" s="1">
        <f>SQRT(Sample[[#This Row],[Kpy''i]]^2+Sample[[#This Row],[KPy''j]]^2+Sample[[#This Row],[KPy''k]]^2)/KTmag/Scale</f>
        <v>0.86397753643802966</v>
      </c>
    </row>
    <row r="624" spans="1:28" hidden="1" x14ac:dyDescent="0.25">
      <c r="A624" s="5">
        <v>619</v>
      </c>
      <c r="B624" s="13" t="s">
        <v>43</v>
      </c>
      <c r="C624" s="5"/>
      <c r="D624" s="5"/>
      <c r="E624">
        <v>1</v>
      </c>
      <c r="F624">
        <v>9</v>
      </c>
      <c r="G624">
        <v>4</v>
      </c>
      <c r="H624" s="11">
        <f>Sample[[#This Row],[C]]/Sample[[#This Row],[D]]</f>
        <v>9</v>
      </c>
      <c r="I624" s="11">
        <f>Sample[[#This Row],[A]]/Sample[[#This Row],[C]]</f>
        <v>0.44444444444444442</v>
      </c>
      <c r="J624" s="11">
        <f>Sample[[#This Row],[D]]/Sample[[#This Row],[A]]</f>
        <v>0.25</v>
      </c>
      <c r="K624" s="11">
        <f>Sample[[#This Row],[A]]/Sample[[#This Row],[D]]</f>
        <v>4</v>
      </c>
      <c r="L624" s="11">
        <f>Sample[[#This Row],[D]]/Sample[[#This Row],[C]]</f>
        <v>0.1111111111111111</v>
      </c>
      <c r="M624" s="11">
        <f>Sample[[#This Row],[C]]/Sample[[#This Row],[A]]</f>
        <v>2.25</v>
      </c>
      <c r="N624">
        <f>IF(Sample[[#This Row],[Ap]]=0,10,LOG(Sample[[#This Row],[Ap]]))</f>
        <v>0.95424250943932487</v>
      </c>
      <c r="O624">
        <f>IF(Sample[[#This Row],[Ei]]=0,10,LOG(Sample[[#This Row],[Ei]]))</f>
        <v>-0.35218251811136253</v>
      </c>
      <c r="P624">
        <f>IF(Sample[[#This Row],[Ii]]=0,10,LOG(Sample[[#This Row],[Ii]]))</f>
        <v>-0.6020599913279624</v>
      </c>
      <c r="Q624">
        <f>Kx-Sample[[#This Row],[Xp]]</f>
        <v>-0.95424250943932487</v>
      </c>
      <c r="R624">
        <f>Ky-Sample[[#This Row],[Yp]]</f>
        <v>-0.64781748188863753</v>
      </c>
      <c r="S624">
        <f>Kz-Sample[[#This Row],[Zp]]</f>
        <v>1.6020599913279625</v>
      </c>
      <c r="T624">
        <f>Sample[[#This Row],[Kpy]]*KSc-Sample[[#This Row],[KPz]]*KSb</f>
        <v>-0.95424250943932498</v>
      </c>
      <c r="U624">
        <f>-1*(Sample[[#This Row],[KPx]]*KSc-Sample[[#This Row],[KPz]]*KSa)</f>
        <v>-0.95424250943932487</v>
      </c>
      <c r="V624">
        <f>(Sample[[#This Row],[KPx]]*$R$2-Sample[[#This Row],[Kpy]]*KSa)</f>
        <v>-0.95424250943932487</v>
      </c>
      <c r="W624">
        <f>Sample[[#This Row],[Kpy]]*KTc-Sample[[#This Row],[KPz]]*KTb</f>
        <v>2.2498774732165998</v>
      </c>
      <c r="X624">
        <f>-1*(Sample[[#This Row],[KPx]]*KTc-Sample[[#This Row],[KPz]]*KTa)</f>
        <v>2.2498774732166003</v>
      </c>
      <c r="Y624">
        <f>(Sample[[#This Row],[KPx]]*KTb-Sample[[#This Row],[Kpy]]*KTa)</f>
        <v>2.2498774732165998</v>
      </c>
      <c r="Z624">
        <f>-Sample[[#This Row],[Xp]]*a+Sample[[#This Row],[Yp]]*b+Sample[[#This Row],[Zp]]*c_</f>
        <v>-1.90848501887865</v>
      </c>
      <c r="AA624" s="8">
        <f>-IF(Sample[[#This Row],[Column2]]&gt;0,1,-1)*SQRT(Sample[[#This Row],[KPx''i]]^2+Sample[[#This Row],[KPx''j]]^2+Sample[[#This Row],[KPx''k]]^2)/Ksmag/Scale</f>
        <v>1.1687036194996532</v>
      </c>
      <c r="AB624" s="1">
        <f>SQRT(Sample[[#This Row],[Kpy''i]]^2+Sample[[#This Row],[KPy''j]]^2+Sample[[#This Row],[KPy''k]]^2)/KTmag/Scale</f>
        <v>1.5909036181503129</v>
      </c>
    </row>
    <row r="625" spans="1:28" hidden="1" x14ac:dyDescent="0.25">
      <c r="A625" s="5">
        <v>620</v>
      </c>
      <c r="B625" s="13" t="s">
        <v>43</v>
      </c>
      <c r="C625" s="5"/>
      <c r="D625" s="5"/>
      <c r="E625">
        <v>1</v>
      </c>
      <c r="F625">
        <v>5</v>
      </c>
      <c r="G625">
        <v>6</v>
      </c>
      <c r="H625" s="11">
        <f>Sample[[#This Row],[C]]/Sample[[#This Row],[D]]</f>
        <v>5</v>
      </c>
      <c r="I625" s="11">
        <f>Sample[[#This Row],[A]]/Sample[[#This Row],[C]]</f>
        <v>1.2</v>
      </c>
      <c r="J625" s="11">
        <f>Sample[[#This Row],[D]]/Sample[[#This Row],[A]]</f>
        <v>0.16666666666666666</v>
      </c>
      <c r="K625" s="11">
        <f>Sample[[#This Row],[A]]/Sample[[#This Row],[D]]</f>
        <v>6</v>
      </c>
      <c r="L625" s="11">
        <f>Sample[[#This Row],[D]]/Sample[[#This Row],[C]]</f>
        <v>0.2</v>
      </c>
      <c r="M625" s="11">
        <f>Sample[[#This Row],[C]]/Sample[[#This Row],[A]]</f>
        <v>0.83333333333333337</v>
      </c>
      <c r="N625">
        <f>IF(Sample[[#This Row],[Ap]]=0,10,LOG(Sample[[#This Row],[Ap]]))</f>
        <v>0.69897000433601886</v>
      </c>
      <c r="O625">
        <f>IF(Sample[[#This Row],[Ei]]=0,10,LOG(Sample[[#This Row],[Ei]]))</f>
        <v>7.9181246047624818E-2</v>
      </c>
      <c r="P625">
        <f>IF(Sample[[#This Row],[Ii]]=0,10,LOG(Sample[[#This Row],[Ii]]))</f>
        <v>-0.77815125038364363</v>
      </c>
      <c r="Q625">
        <f>Kx-Sample[[#This Row],[Xp]]</f>
        <v>-0.69897000433601886</v>
      </c>
      <c r="R625">
        <f>Ky-Sample[[#This Row],[Yp]]</f>
        <v>-1.0791812460476249</v>
      </c>
      <c r="S625">
        <f>Kz-Sample[[#This Row],[Zp]]</f>
        <v>1.7781512503836436</v>
      </c>
      <c r="T625">
        <f>Sample[[#This Row],[Kpy]]*KSc-Sample[[#This Row],[KPz]]*KSb</f>
        <v>-0.69897000433601875</v>
      </c>
      <c r="U625">
        <f>-1*(Sample[[#This Row],[KPx]]*KSc-Sample[[#This Row],[KPz]]*KSa)</f>
        <v>-0.69897000433601886</v>
      </c>
      <c r="V625">
        <f>(Sample[[#This Row],[KPx]]*$R$2-Sample[[#This Row],[Kpy]]*KSa)</f>
        <v>-0.69897000433601886</v>
      </c>
      <c r="W625">
        <f>Sample[[#This Row],[Kpy]]*KTc-Sample[[#This Row],[KPz]]*KTb</f>
        <v>2.8573324964312685</v>
      </c>
      <c r="X625">
        <f>-1*(Sample[[#This Row],[KPx]]*KTc-Sample[[#This Row],[KPz]]*KTa)</f>
        <v>2.8573324964312685</v>
      </c>
      <c r="Y625">
        <f>(Sample[[#This Row],[KPx]]*KTb-Sample[[#This Row],[Kpy]]*KTa)</f>
        <v>2.8573324964312685</v>
      </c>
      <c r="Z625">
        <f>-Sample[[#This Row],[Xp]]*a+Sample[[#This Row],[Yp]]*b+Sample[[#This Row],[Zp]]*c_</f>
        <v>-1.3979400086720377</v>
      </c>
      <c r="AA625" s="8">
        <f>-IF(Sample[[#This Row],[Column2]]&gt;0,1,-1)*SQRT(Sample[[#This Row],[KPx''i]]^2+Sample[[#This Row],[KPx''j]]^2+Sample[[#This Row],[KPx''k]]^2)/Ksmag/Scale</f>
        <v>0.85605992806709574</v>
      </c>
      <c r="AB625" s="1">
        <f>SQRT(Sample[[#This Row],[Kpy''i]]^2+Sample[[#This Row],[KPy''j]]^2+Sample[[#This Row],[KPy''k]]^2)/KTmag/Scale</f>
        <v>2.0204391843312366</v>
      </c>
    </row>
    <row r="626" spans="1:28" x14ac:dyDescent="0.25">
      <c r="A626" s="5">
        <v>621</v>
      </c>
      <c r="B626" s="13" t="s">
        <v>43</v>
      </c>
      <c r="C626" s="5"/>
      <c r="D626" s="5"/>
      <c r="E626">
        <v>9</v>
      </c>
      <c r="F626">
        <v>6</v>
      </c>
      <c r="G626">
        <v>3</v>
      </c>
      <c r="H626" s="11">
        <f>Sample[[#This Row],[C]]/Sample[[#This Row],[D]]</f>
        <v>0.66666666666666663</v>
      </c>
      <c r="I626" s="11">
        <f>Sample[[#This Row],[A]]/Sample[[#This Row],[C]]</f>
        <v>0.5</v>
      </c>
      <c r="J626" s="11">
        <f>Sample[[#This Row],[D]]/Sample[[#This Row],[A]]</f>
        <v>3</v>
      </c>
      <c r="K626" s="11">
        <f>Sample[[#This Row],[A]]/Sample[[#This Row],[D]]</f>
        <v>0.33333333333333331</v>
      </c>
      <c r="L626" s="11">
        <f>Sample[[#This Row],[D]]/Sample[[#This Row],[C]]</f>
        <v>1.5</v>
      </c>
      <c r="M626" s="11">
        <f>Sample[[#This Row],[C]]/Sample[[#This Row],[A]]</f>
        <v>2</v>
      </c>
      <c r="N626">
        <f>IF(Sample[[#This Row],[Ap]]=0,10,LOG(Sample[[#This Row],[Ap]]))</f>
        <v>-0.17609125905568127</v>
      </c>
      <c r="O626">
        <f>IF(Sample[[#This Row],[Ei]]=0,10,LOG(Sample[[#This Row],[Ei]]))</f>
        <v>-0.3010299956639812</v>
      </c>
      <c r="P626">
        <f>IF(Sample[[#This Row],[Ii]]=0,10,LOG(Sample[[#This Row],[Ii]]))</f>
        <v>0.47712125471966244</v>
      </c>
      <c r="Q626">
        <f>Kx-Sample[[#This Row],[Xp]]</f>
        <v>0.17609125905568127</v>
      </c>
      <c r="R626">
        <f>Ky-Sample[[#This Row],[Yp]]</f>
        <v>-0.69897000433601875</v>
      </c>
      <c r="S626">
        <f>Kz-Sample[[#This Row],[Zp]]</f>
        <v>0.52287874528033762</v>
      </c>
      <c r="T626">
        <f>Sample[[#This Row],[Kpy]]*KSc-Sample[[#This Row],[KPz]]*KSb</f>
        <v>0.17609125905568113</v>
      </c>
      <c r="U626">
        <f>-1*(Sample[[#This Row],[KPx]]*KSc-Sample[[#This Row],[KPz]]*KSa)</f>
        <v>0.17609125905568127</v>
      </c>
      <c r="V626">
        <f>(Sample[[#This Row],[KPx]]*$R$2-Sample[[#This Row],[Kpy]]*KSa)</f>
        <v>0.17609125905568127</v>
      </c>
      <c r="W626">
        <f>Sample[[#This Row],[Kpy]]*KTc-Sample[[#This Row],[KPz]]*KTb</f>
        <v>1.2218487496163564</v>
      </c>
      <c r="X626">
        <f>-1*(Sample[[#This Row],[KPx]]*KTc-Sample[[#This Row],[KPz]]*KTa)</f>
        <v>1.2218487496163566</v>
      </c>
      <c r="Y626">
        <f>(Sample[[#This Row],[KPx]]*KTb-Sample[[#This Row],[Kpy]]*KTa)</f>
        <v>1.2218487496163561</v>
      </c>
      <c r="Z626">
        <f>-Sample[[#This Row],[Xp]]*a+Sample[[#This Row],[Yp]]*b+Sample[[#This Row],[Zp]]*c_</f>
        <v>0.35218251811136247</v>
      </c>
      <c r="AA626" s="8">
        <f>-IF(Sample[[#This Row],[Column2]]&gt;0,1,-1)*SQRT(Sample[[#This Row],[KPx''i]]^2+Sample[[#This Row],[KPx''j]]^2+Sample[[#This Row],[KPx''k]]^2)/Ksmag/Scale</f>
        <v>-0.21566686642533325</v>
      </c>
      <c r="AB626" s="1">
        <f>SQRT(Sample[[#This Row],[Kpy''i]]^2+Sample[[#This Row],[KPy''j]]^2+Sample[[#This Row],[KPy''k]]^2)/KTmag/Scale</f>
        <v>0.86397753643802966</v>
      </c>
    </row>
    <row r="627" spans="1:28" hidden="1" x14ac:dyDescent="0.25">
      <c r="A627" s="5">
        <v>622</v>
      </c>
      <c r="B627" s="13" t="s">
        <v>43</v>
      </c>
      <c r="C627" s="5"/>
      <c r="D627" s="5"/>
      <c r="E627">
        <v>3</v>
      </c>
      <c r="F627">
        <v>4</v>
      </c>
      <c r="G627">
        <v>6</v>
      </c>
      <c r="H627" s="11">
        <f>Sample[[#This Row],[C]]/Sample[[#This Row],[D]]</f>
        <v>1.3333333333333333</v>
      </c>
      <c r="I627" s="11">
        <f>Sample[[#This Row],[A]]/Sample[[#This Row],[C]]</f>
        <v>1.5</v>
      </c>
      <c r="J627" s="11">
        <f>Sample[[#This Row],[D]]/Sample[[#This Row],[A]]</f>
        <v>0.5</v>
      </c>
      <c r="K627" s="11">
        <f>Sample[[#This Row],[A]]/Sample[[#This Row],[D]]</f>
        <v>2</v>
      </c>
      <c r="L627" s="11">
        <f>Sample[[#This Row],[D]]/Sample[[#This Row],[C]]</f>
        <v>0.75</v>
      </c>
      <c r="M627" s="11">
        <f>Sample[[#This Row],[C]]/Sample[[#This Row],[A]]</f>
        <v>0.66666666666666663</v>
      </c>
      <c r="N627">
        <f>IF(Sample[[#This Row],[Ap]]=0,10,LOG(Sample[[#This Row],[Ap]]))</f>
        <v>0.12493873660829993</v>
      </c>
      <c r="O627">
        <f>IF(Sample[[#This Row],[Ei]]=0,10,LOG(Sample[[#This Row],[Ei]]))</f>
        <v>0.17609125905568124</v>
      </c>
      <c r="P627">
        <f>IF(Sample[[#This Row],[Ii]]=0,10,LOG(Sample[[#This Row],[Ii]]))</f>
        <v>-0.3010299956639812</v>
      </c>
      <c r="Q627">
        <f>Kx-Sample[[#This Row],[Xp]]</f>
        <v>-0.12493873660829993</v>
      </c>
      <c r="R627">
        <f>Ky-Sample[[#This Row],[Yp]]</f>
        <v>-1.1760912590556813</v>
      </c>
      <c r="S627">
        <f>Kz-Sample[[#This Row],[Zp]]</f>
        <v>1.3010299956639813</v>
      </c>
      <c r="T627">
        <f>Sample[[#This Row],[Kpy]]*KSc-Sample[[#This Row],[KPz]]*KSb</f>
        <v>-0.12493873660829991</v>
      </c>
      <c r="U627">
        <f>-1*(Sample[[#This Row],[KPx]]*KSc-Sample[[#This Row],[KPz]]*KSa)</f>
        <v>-0.12493873660829993</v>
      </c>
      <c r="V627">
        <f>(Sample[[#This Row],[KPx]]*$R$2-Sample[[#This Row],[Kpy]]*KSa)</f>
        <v>-0.12493873660829993</v>
      </c>
      <c r="W627">
        <f>Sample[[#This Row],[Kpy]]*KTc-Sample[[#This Row],[KPz]]*KTb</f>
        <v>2.4771212547196626</v>
      </c>
      <c r="X627">
        <f>-1*(Sample[[#This Row],[KPx]]*KTc-Sample[[#This Row],[KPz]]*KTa)</f>
        <v>2.4771212547196626</v>
      </c>
      <c r="Y627">
        <f>(Sample[[#This Row],[KPx]]*KTb-Sample[[#This Row],[Kpy]]*KTa)</f>
        <v>2.4771212547196626</v>
      </c>
      <c r="Z627">
        <f>-Sample[[#This Row],[Xp]]*a+Sample[[#This Row],[Yp]]*b+Sample[[#This Row],[Zp]]*c_</f>
        <v>-0.24987747321659992</v>
      </c>
      <c r="AA627" s="8">
        <f>-IF(Sample[[#This Row],[Column2]]&gt;0,1,-1)*SQRT(Sample[[#This Row],[KPx''i]]^2+Sample[[#This Row],[KPx''j]]^2+Sample[[#This Row],[KPx''k]]^2)/Ksmag/Scale</f>
        <v>0.15301807689915992</v>
      </c>
      <c r="AB627" s="1">
        <f>SQRT(Sample[[#This Row],[Kpy''i]]^2+Sample[[#This Row],[KPy''j]]^2+Sample[[#This Row],[KPy''k]]^2)/KTmag/Scale</f>
        <v>1.7515892370336026</v>
      </c>
    </row>
    <row r="628" spans="1:28" hidden="1" x14ac:dyDescent="0.25">
      <c r="A628" s="5">
        <v>623</v>
      </c>
      <c r="B628" s="13" t="s">
        <v>43</v>
      </c>
      <c r="C628" s="5"/>
      <c r="D628" s="5"/>
      <c r="E628">
        <v>4</v>
      </c>
      <c r="F628">
        <v>5</v>
      </c>
      <c r="G628">
        <v>7</v>
      </c>
      <c r="H628" s="11">
        <f>Sample[[#This Row],[C]]/Sample[[#This Row],[D]]</f>
        <v>1.25</v>
      </c>
      <c r="I628" s="11">
        <f>Sample[[#This Row],[A]]/Sample[[#This Row],[C]]</f>
        <v>1.4</v>
      </c>
      <c r="J628" s="11">
        <f>Sample[[#This Row],[D]]/Sample[[#This Row],[A]]</f>
        <v>0.5714285714285714</v>
      </c>
      <c r="K628" s="11">
        <f>Sample[[#This Row],[A]]/Sample[[#This Row],[D]]</f>
        <v>1.75</v>
      </c>
      <c r="L628" s="11">
        <f>Sample[[#This Row],[D]]/Sample[[#This Row],[C]]</f>
        <v>0.8</v>
      </c>
      <c r="M628" s="11">
        <f>Sample[[#This Row],[C]]/Sample[[#This Row],[A]]</f>
        <v>0.7142857142857143</v>
      </c>
      <c r="N628">
        <f>IF(Sample[[#This Row],[Ap]]=0,10,LOG(Sample[[#This Row],[Ap]]))</f>
        <v>9.691001300805642E-2</v>
      </c>
      <c r="O628">
        <f>IF(Sample[[#This Row],[Ei]]=0,10,LOG(Sample[[#This Row],[Ei]]))</f>
        <v>0.14612803567823801</v>
      </c>
      <c r="P628">
        <f>IF(Sample[[#This Row],[Ii]]=0,10,LOG(Sample[[#This Row],[Ii]]))</f>
        <v>-0.24303804868629447</v>
      </c>
      <c r="Q628">
        <f>Kx-Sample[[#This Row],[Xp]]</f>
        <v>-9.691001300805642E-2</v>
      </c>
      <c r="R628">
        <f>Ky-Sample[[#This Row],[Yp]]</f>
        <v>-1.146128035678238</v>
      </c>
      <c r="S628">
        <f>Kz-Sample[[#This Row],[Zp]]</f>
        <v>1.2430380486862944</v>
      </c>
      <c r="T628">
        <f>Sample[[#This Row],[Kpy]]*KSc-Sample[[#This Row],[KPz]]*KSb</f>
        <v>-9.6910013008056461E-2</v>
      </c>
      <c r="U628">
        <f>-1*(Sample[[#This Row],[KPx]]*KSc-Sample[[#This Row],[KPz]]*KSa)</f>
        <v>-9.691001300805642E-2</v>
      </c>
      <c r="V628">
        <f>(Sample[[#This Row],[KPx]]*$R$2-Sample[[#This Row],[Kpy]]*KSa)</f>
        <v>-9.691001300805642E-2</v>
      </c>
      <c r="W628">
        <f>Sample[[#This Row],[Kpy]]*KTc-Sample[[#This Row],[KPz]]*KTb</f>
        <v>2.3891660843645326</v>
      </c>
      <c r="X628">
        <f>-1*(Sample[[#This Row],[KPx]]*KTc-Sample[[#This Row],[KPz]]*KTa)</f>
        <v>2.3891660843645326</v>
      </c>
      <c r="Y628">
        <f>(Sample[[#This Row],[KPx]]*KTb-Sample[[#This Row],[Kpy]]*KTa)</f>
        <v>2.3891660843645321</v>
      </c>
      <c r="Z628">
        <f>-Sample[[#This Row],[Xp]]*a+Sample[[#This Row],[Yp]]*b+Sample[[#This Row],[Zp]]*c_</f>
        <v>-0.19382002601611292</v>
      </c>
      <c r="AA628" s="8">
        <f>-IF(Sample[[#This Row],[Column2]]&gt;0,1,-1)*SQRT(Sample[[#This Row],[KPx''i]]^2+Sample[[#This Row],[KPx''j]]^2+Sample[[#This Row],[KPx''k]]^2)/Ksmag/Scale</f>
        <v>0.11869004141810929</v>
      </c>
      <c r="AB628" s="1">
        <f>SQRT(Sample[[#This Row],[Kpy''i]]^2+Sample[[#This Row],[KPy''j]]^2+Sample[[#This Row],[KPy''k]]^2)/KTmag/Scale</f>
        <v>1.6893955396350722</v>
      </c>
    </row>
    <row r="629" spans="1:28" hidden="1" x14ac:dyDescent="0.25">
      <c r="A629" s="5">
        <v>624</v>
      </c>
      <c r="B629" s="13" t="s">
        <v>43</v>
      </c>
      <c r="C629" s="5"/>
      <c r="D629" s="5"/>
      <c r="E629">
        <v>6</v>
      </c>
      <c r="F629">
        <v>3</v>
      </c>
      <c r="G629">
        <v>3</v>
      </c>
      <c r="H629" s="11">
        <f>Sample[[#This Row],[C]]/Sample[[#This Row],[D]]</f>
        <v>0.5</v>
      </c>
      <c r="I629" s="11">
        <f>Sample[[#This Row],[A]]/Sample[[#This Row],[C]]</f>
        <v>1</v>
      </c>
      <c r="J629" s="11">
        <f>Sample[[#This Row],[D]]/Sample[[#This Row],[A]]</f>
        <v>2</v>
      </c>
      <c r="K629" s="11">
        <f>Sample[[#This Row],[A]]/Sample[[#This Row],[D]]</f>
        <v>0.5</v>
      </c>
      <c r="L629" s="11">
        <f>Sample[[#This Row],[D]]/Sample[[#This Row],[C]]</f>
        <v>2</v>
      </c>
      <c r="M629" s="11">
        <f>Sample[[#This Row],[C]]/Sample[[#This Row],[A]]</f>
        <v>1</v>
      </c>
      <c r="N629">
        <f>IF(Sample[[#This Row],[Ap]]=0,10,LOG(Sample[[#This Row],[Ap]]))</f>
        <v>-0.3010299956639812</v>
      </c>
      <c r="O629">
        <f>IF(Sample[[#This Row],[Ei]]=0,10,LOG(Sample[[#This Row],[Ei]]))</f>
        <v>0</v>
      </c>
      <c r="P629">
        <f>IF(Sample[[#This Row],[Ii]]=0,10,LOG(Sample[[#This Row],[Ii]]))</f>
        <v>0.3010299956639812</v>
      </c>
      <c r="Q629">
        <f>Kx-Sample[[#This Row],[Xp]]</f>
        <v>0.3010299956639812</v>
      </c>
      <c r="R629">
        <f>Ky-Sample[[#This Row],[Yp]]</f>
        <v>-1</v>
      </c>
      <c r="S629">
        <f>Kz-Sample[[#This Row],[Zp]]</f>
        <v>0.69897000433601875</v>
      </c>
      <c r="T629">
        <f>Sample[[#This Row],[Kpy]]*KSc-Sample[[#This Row],[KPz]]*KSb</f>
        <v>0.30102999566398125</v>
      </c>
      <c r="U629">
        <f>-1*(Sample[[#This Row],[KPx]]*KSc-Sample[[#This Row],[KPz]]*KSa)</f>
        <v>0.3010299956639812</v>
      </c>
      <c r="V629">
        <f>(Sample[[#This Row],[KPx]]*$R$2-Sample[[#This Row],[Kpy]]*KSa)</f>
        <v>0.3010299956639812</v>
      </c>
      <c r="W629">
        <f>Sample[[#This Row],[Kpy]]*KTc-Sample[[#This Row],[KPz]]*KTb</f>
        <v>1.6989700043360187</v>
      </c>
      <c r="X629">
        <f>-1*(Sample[[#This Row],[KPx]]*KTc-Sample[[#This Row],[KPz]]*KTa)</f>
        <v>1.6989700043360187</v>
      </c>
      <c r="Y629">
        <f>(Sample[[#This Row],[KPx]]*KTb-Sample[[#This Row],[Kpy]]*KTa)</f>
        <v>1.6989700043360187</v>
      </c>
      <c r="Z629">
        <f>-Sample[[#This Row],[Xp]]*a+Sample[[#This Row],[Yp]]*b+Sample[[#This Row],[Zp]]*c_</f>
        <v>0.6020599913279624</v>
      </c>
      <c r="AA629" s="8">
        <f>-IF(Sample[[#This Row],[Column2]]&gt;0,1,-1)*SQRT(Sample[[#This Row],[KPx''i]]^2+Sample[[#This Row],[KPx''j]]^2+Sample[[#This Row],[KPx''k]]^2)/Ksmag/Scale</f>
        <v>-0.36868494332449331</v>
      </c>
      <c r="AB629" s="1">
        <f>SQRT(Sample[[#This Row],[Kpy''i]]^2+Sample[[#This Row],[KPy''j]]^2+Sample[[#This Row],[KPy''k]]^2)/KTmag/Scale</f>
        <v>1.201353211098537</v>
      </c>
    </row>
    <row r="630" spans="1:28" hidden="1" x14ac:dyDescent="0.25">
      <c r="A630" s="5">
        <v>625</v>
      </c>
      <c r="B630" s="13" t="s">
        <v>43</v>
      </c>
      <c r="C630" s="5"/>
      <c r="D630" s="5"/>
      <c r="E630">
        <v>2</v>
      </c>
      <c r="F630">
        <v>7</v>
      </c>
      <c r="G630">
        <v>6</v>
      </c>
      <c r="H630" s="11">
        <f>Sample[[#This Row],[C]]/Sample[[#This Row],[D]]</f>
        <v>3.5</v>
      </c>
      <c r="I630" s="11">
        <f>Sample[[#This Row],[A]]/Sample[[#This Row],[C]]</f>
        <v>0.8571428571428571</v>
      </c>
      <c r="J630" s="11">
        <f>Sample[[#This Row],[D]]/Sample[[#This Row],[A]]</f>
        <v>0.33333333333333331</v>
      </c>
      <c r="K630" s="11">
        <f>Sample[[#This Row],[A]]/Sample[[#This Row],[D]]</f>
        <v>3</v>
      </c>
      <c r="L630" s="11">
        <f>Sample[[#This Row],[D]]/Sample[[#This Row],[C]]</f>
        <v>0.2857142857142857</v>
      </c>
      <c r="M630" s="11">
        <f>Sample[[#This Row],[C]]/Sample[[#This Row],[A]]</f>
        <v>1.1666666666666667</v>
      </c>
      <c r="N630">
        <f>IF(Sample[[#This Row],[Ap]]=0,10,LOG(Sample[[#This Row],[Ap]]))</f>
        <v>0.54406804435027567</v>
      </c>
      <c r="O630">
        <f>IF(Sample[[#This Row],[Ei]]=0,10,LOG(Sample[[#This Row],[Ei]]))</f>
        <v>-6.6946789630613221E-2</v>
      </c>
      <c r="P630">
        <f>IF(Sample[[#This Row],[Ii]]=0,10,LOG(Sample[[#This Row],[Ii]]))</f>
        <v>-0.47712125471966244</v>
      </c>
      <c r="Q630">
        <f>Kx-Sample[[#This Row],[Xp]]</f>
        <v>-0.54406804435027567</v>
      </c>
      <c r="R630">
        <f>Ky-Sample[[#This Row],[Yp]]</f>
        <v>-0.93305321036938682</v>
      </c>
      <c r="S630">
        <f>Kz-Sample[[#This Row],[Zp]]</f>
        <v>1.4771212547196624</v>
      </c>
      <c r="T630">
        <f>Sample[[#This Row],[Kpy]]*KSc-Sample[[#This Row],[KPz]]*KSb</f>
        <v>-0.54406804435027556</v>
      </c>
      <c r="U630">
        <f>-1*(Sample[[#This Row],[KPx]]*KSc-Sample[[#This Row],[KPz]]*KSa)</f>
        <v>-0.54406804435027567</v>
      </c>
      <c r="V630">
        <f>(Sample[[#This Row],[KPx]]*$R$2-Sample[[#This Row],[Kpy]]*KSa)</f>
        <v>-0.54406804435027567</v>
      </c>
      <c r="W630">
        <f>Sample[[#This Row],[Kpy]]*KTc-Sample[[#This Row],[KPz]]*KTb</f>
        <v>2.4101744650890491</v>
      </c>
      <c r="X630">
        <f>-1*(Sample[[#This Row],[KPx]]*KTc-Sample[[#This Row],[KPz]]*KTa)</f>
        <v>2.4101744650890491</v>
      </c>
      <c r="Y630">
        <f>(Sample[[#This Row],[KPx]]*KTb-Sample[[#This Row],[Kpy]]*KTa)</f>
        <v>2.4101744650890495</v>
      </c>
      <c r="Z630">
        <f>-Sample[[#This Row],[Xp]]*a+Sample[[#This Row],[Yp]]*b+Sample[[#This Row],[Zp]]*c_</f>
        <v>-1.0881360887005513</v>
      </c>
      <c r="AA630" s="8">
        <f>-IF(Sample[[#This Row],[Column2]]&gt;0,1,-1)*SQRT(Sample[[#This Row],[KPx''i]]^2+Sample[[#This Row],[KPx''j]]^2+Sample[[#This Row],[KPx''k]]^2)/Ksmag/Scale</f>
        <v>0.66634454700605172</v>
      </c>
      <c r="AB630" s="1">
        <f>SQRT(Sample[[#This Row],[Kpy''i]]^2+Sample[[#This Row],[KPy''j]]^2+Sample[[#This Row],[KPy''k]]^2)/KTmag/Scale</f>
        <v>1.7042507081071265</v>
      </c>
    </row>
    <row r="631" spans="1:28" hidden="1" x14ac:dyDescent="0.25">
      <c r="A631" s="5">
        <v>626</v>
      </c>
      <c r="B631" s="13" t="s">
        <v>43</v>
      </c>
      <c r="C631" s="5"/>
      <c r="D631" s="5"/>
      <c r="E631">
        <v>5</v>
      </c>
      <c r="F631">
        <v>6</v>
      </c>
      <c r="G631">
        <v>7</v>
      </c>
      <c r="H631" s="11">
        <f>Sample[[#This Row],[C]]/Sample[[#This Row],[D]]</f>
        <v>1.2</v>
      </c>
      <c r="I631" s="11">
        <f>Sample[[#This Row],[A]]/Sample[[#This Row],[C]]</f>
        <v>1.1666666666666667</v>
      </c>
      <c r="J631" s="11">
        <f>Sample[[#This Row],[D]]/Sample[[#This Row],[A]]</f>
        <v>0.7142857142857143</v>
      </c>
      <c r="K631" s="11">
        <f>Sample[[#This Row],[A]]/Sample[[#This Row],[D]]</f>
        <v>1.4</v>
      </c>
      <c r="L631" s="11">
        <f>Sample[[#This Row],[D]]/Sample[[#This Row],[C]]</f>
        <v>0.83333333333333337</v>
      </c>
      <c r="M631" s="11">
        <f>Sample[[#This Row],[C]]/Sample[[#This Row],[A]]</f>
        <v>0.8571428571428571</v>
      </c>
      <c r="N631">
        <f>IF(Sample[[#This Row],[Ap]]=0,10,LOG(Sample[[#This Row],[Ap]]))</f>
        <v>7.9181246047624818E-2</v>
      </c>
      <c r="O631">
        <f>IF(Sample[[#This Row],[Ei]]=0,10,LOG(Sample[[#This Row],[Ei]]))</f>
        <v>6.6946789630613221E-2</v>
      </c>
      <c r="P631">
        <f>IF(Sample[[#This Row],[Ii]]=0,10,LOG(Sample[[#This Row],[Ii]]))</f>
        <v>-0.14612803567823801</v>
      </c>
      <c r="Q631">
        <f>Kx-Sample[[#This Row],[Xp]]</f>
        <v>-7.9181246047624818E-2</v>
      </c>
      <c r="R631">
        <f>Ky-Sample[[#This Row],[Yp]]</f>
        <v>-1.0669467896306133</v>
      </c>
      <c r="S631">
        <f>Kz-Sample[[#This Row],[Zp]]</f>
        <v>1.146128035678238</v>
      </c>
      <c r="T631">
        <f>Sample[[#This Row],[Kpy]]*KSc-Sample[[#This Row],[KPz]]*KSb</f>
        <v>-7.9181246047624665E-2</v>
      </c>
      <c r="U631">
        <f>-1*(Sample[[#This Row],[KPx]]*KSc-Sample[[#This Row],[KPz]]*KSa)</f>
        <v>-7.9181246047624818E-2</v>
      </c>
      <c r="V631">
        <f>(Sample[[#This Row],[KPx]]*$R$2-Sample[[#This Row],[Kpy]]*KSa)</f>
        <v>-7.9181246047624818E-2</v>
      </c>
      <c r="W631">
        <f>Sample[[#This Row],[Kpy]]*KTc-Sample[[#This Row],[KPz]]*KTb</f>
        <v>2.2130748253088512</v>
      </c>
      <c r="X631">
        <f>-1*(Sample[[#This Row],[KPx]]*KTc-Sample[[#This Row],[KPz]]*KTa)</f>
        <v>2.2130748253088512</v>
      </c>
      <c r="Y631">
        <f>(Sample[[#This Row],[KPx]]*KTb-Sample[[#This Row],[Kpy]]*KTa)</f>
        <v>2.2130748253088512</v>
      </c>
      <c r="Z631">
        <f>-Sample[[#This Row],[Xp]]*a+Sample[[#This Row],[Yp]]*b+Sample[[#This Row],[Zp]]*c_</f>
        <v>-0.15836249209524958</v>
      </c>
      <c r="AA631" s="8">
        <f>-IF(Sample[[#This Row],[Column2]]&gt;0,1,-1)*SQRT(Sample[[#This Row],[KPx''i]]^2+Sample[[#This Row],[KPx''j]]^2+Sample[[#This Row],[KPx''k]]^2)/Ksmag/Scale</f>
        <v>9.697682500722396E-2</v>
      </c>
      <c r="AB631" s="1">
        <f>SQRT(Sample[[#This Row],[Kpy''i]]^2+Sample[[#This Row],[KPy''j]]^2+Sample[[#This Row],[KPy''k]]^2)/KTmag/Scale</f>
        <v>1.5648802162491229</v>
      </c>
    </row>
    <row r="632" spans="1:28" hidden="1" x14ac:dyDescent="0.25">
      <c r="A632" s="5">
        <v>627</v>
      </c>
      <c r="B632" s="13" t="s">
        <v>43</v>
      </c>
      <c r="C632" s="5"/>
      <c r="D632" s="5"/>
      <c r="E632">
        <v>8</v>
      </c>
      <c r="F632">
        <v>3</v>
      </c>
      <c r="G632">
        <v>2</v>
      </c>
      <c r="H632" s="11">
        <f>Sample[[#This Row],[C]]/Sample[[#This Row],[D]]</f>
        <v>0.375</v>
      </c>
      <c r="I632" s="11">
        <f>Sample[[#This Row],[A]]/Sample[[#This Row],[C]]</f>
        <v>0.66666666666666663</v>
      </c>
      <c r="J632" s="11">
        <f>Sample[[#This Row],[D]]/Sample[[#This Row],[A]]</f>
        <v>4</v>
      </c>
      <c r="K632" s="11">
        <f>Sample[[#This Row],[A]]/Sample[[#This Row],[D]]</f>
        <v>0.25</v>
      </c>
      <c r="L632" s="11">
        <f>Sample[[#This Row],[D]]/Sample[[#This Row],[C]]</f>
        <v>2.6666666666666665</v>
      </c>
      <c r="M632" s="11">
        <f>Sample[[#This Row],[C]]/Sample[[#This Row],[A]]</f>
        <v>1.5</v>
      </c>
      <c r="N632">
        <f>IF(Sample[[#This Row],[Ap]]=0,10,LOG(Sample[[#This Row],[Ap]]))</f>
        <v>-0.42596873227228116</v>
      </c>
      <c r="O632">
        <f>IF(Sample[[#This Row],[Ei]]=0,10,LOG(Sample[[#This Row],[Ei]]))</f>
        <v>-0.17609125905568127</v>
      </c>
      <c r="P632">
        <f>IF(Sample[[#This Row],[Ii]]=0,10,LOG(Sample[[#This Row],[Ii]]))</f>
        <v>0.6020599913279624</v>
      </c>
      <c r="Q632">
        <f>Kx-Sample[[#This Row],[Xp]]</f>
        <v>0.42596873227228116</v>
      </c>
      <c r="R632">
        <f>Ky-Sample[[#This Row],[Yp]]</f>
        <v>-0.82390874094431876</v>
      </c>
      <c r="S632">
        <f>Kz-Sample[[#This Row],[Zp]]</f>
        <v>0.3979400086720376</v>
      </c>
      <c r="T632">
        <f>Sample[[#This Row],[Kpy]]*KSc-Sample[[#This Row],[KPz]]*KSb</f>
        <v>0.42596873227228116</v>
      </c>
      <c r="U632">
        <f>-1*(Sample[[#This Row],[KPx]]*KSc-Sample[[#This Row],[KPz]]*KSa)</f>
        <v>0.42596873227228116</v>
      </c>
      <c r="V632">
        <f>(Sample[[#This Row],[KPx]]*$R$2-Sample[[#This Row],[Kpy]]*KSa)</f>
        <v>0.42596873227228116</v>
      </c>
      <c r="W632">
        <f>Sample[[#This Row],[Kpy]]*KTc-Sample[[#This Row],[KPz]]*KTb</f>
        <v>1.2218487496163564</v>
      </c>
      <c r="X632">
        <f>-1*(Sample[[#This Row],[KPx]]*KTc-Sample[[#This Row],[KPz]]*KTa)</f>
        <v>1.2218487496163564</v>
      </c>
      <c r="Y632">
        <f>(Sample[[#This Row],[KPx]]*KTb-Sample[[#This Row],[Kpy]]*KTa)</f>
        <v>1.2218487496163564</v>
      </c>
      <c r="Z632">
        <f>-Sample[[#This Row],[Xp]]*a+Sample[[#This Row],[Yp]]*b+Sample[[#This Row],[Zp]]*c_</f>
        <v>0.85193746454456232</v>
      </c>
      <c r="AA632" s="8">
        <f>-IF(Sample[[#This Row],[Column2]]&gt;0,1,-1)*SQRT(Sample[[#This Row],[KPx''i]]^2+Sample[[#This Row],[KPx''j]]^2+Sample[[#This Row],[KPx''k]]^2)/Ksmag/Scale</f>
        <v>-0.52170302022365322</v>
      </c>
      <c r="AB632" s="1">
        <f>SQRT(Sample[[#This Row],[Kpy''i]]^2+Sample[[#This Row],[KPy''j]]^2+Sample[[#This Row],[KPy''k]]^2)/KTmag/Scale</f>
        <v>0.86397753643802966</v>
      </c>
    </row>
    <row r="633" spans="1:28" hidden="1" x14ac:dyDescent="0.25">
      <c r="A633" s="5">
        <v>628</v>
      </c>
      <c r="B633" s="13" t="s">
        <v>43</v>
      </c>
      <c r="C633" s="5"/>
      <c r="D633" s="5"/>
      <c r="E633">
        <v>6</v>
      </c>
      <c r="F633">
        <v>4</v>
      </c>
      <c r="G633">
        <v>6</v>
      </c>
      <c r="H633" s="11">
        <f>Sample[[#This Row],[C]]/Sample[[#This Row],[D]]</f>
        <v>0.66666666666666663</v>
      </c>
      <c r="I633" s="11">
        <f>Sample[[#This Row],[A]]/Sample[[#This Row],[C]]</f>
        <v>1.5</v>
      </c>
      <c r="J633" s="11">
        <f>Sample[[#This Row],[D]]/Sample[[#This Row],[A]]</f>
        <v>1</v>
      </c>
      <c r="K633" s="11">
        <f>Sample[[#This Row],[A]]/Sample[[#This Row],[D]]</f>
        <v>1</v>
      </c>
      <c r="L633" s="11">
        <f>Sample[[#This Row],[D]]/Sample[[#This Row],[C]]</f>
        <v>1.5</v>
      </c>
      <c r="M633" s="11">
        <f>Sample[[#This Row],[C]]/Sample[[#This Row],[A]]</f>
        <v>0.66666666666666663</v>
      </c>
      <c r="N633">
        <f>IF(Sample[[#This Row],[Ap]]=0,10,LOG(Sample[[#This Row],[Ap]]))</f>
        <v>-0.17609125905568127</v>
      </c>
      <c r="O633">
        <f>IF(Sample[[#This Row],[Ei]]=0,10,LOG(Sample[[#This Row],[Ei]]))</f>
        <v>0.17609125905568124</v>
      </c>
      <c r="P633">
        <f>IF(Sample[[#This Row],[Ii]]=0,10,LOG(Sample[[#This Row],[Ii]]))</f>
        <v>0</v>
      </c>
      <c r="Q633">
        <f>Kx-Sample[[#This Row],[Xp]]</f>
        <v>0.17609125905568127</v>
      </c>
      <c r="R633">
        <f>Ky-Sample[[#This Row],[Yp]]</f>
        <v>-1.1760912590556813</v>
      </c>
      <c r="S633">
        <f>Kz-Sample[[#This Row],[Zp]]</f>
        <v>1</v>
      </c>
      <c r="T633">
        <f>Sample[[#This Row],[Kpy]]*KSc-Sample[[#This Row],[KPz]]*KSb</f>
        <v>0.17609125905568135</v>
      </c>
      <c r="U633">
        <f>-1*(Sample[[#This Row],[KPx]]*KSc-Sample[[#This Row],[KPz]]*KSa)</f>
        <v>0.17609125905568127</v>
      </c>
      <c r="V633">
        <f>(Sample[[#This Row],[KPx]]*$R$2-Sample[[#This Row],[Kpy]]*KSa)</f>
        <v>0.17609125905568127</v>
      </c>
      <c r="W633">
        <f>Sample[[#This Row],[Kpy]]*KTc-Sample[[#This Row],[KPz]]*KTb</f>
        <v>2.1760912590556813</v>
      </c>
      <c r="X633">
        <f>-1*(Sample[[#This Row],[KPx]]*KTc-Sample[[#This Row],[KPz]]*KTa)</f>
        <v>2.1760912590556813</v>
      </c>
      <c r="Y633">
        <f>(Sample[[#This Row],[KPx]]*KTb-Sample[[#This Row],[Kpy]]*KTa)</f>
        <v>2.1760912590556813</v>
      </c>
      <c r="Z633">
        <f>-Sample[[#This Row],[Xp]]*a+Sample[[#This Row],[Yp]]*b+Sample[[#This Row],[Zp]]*c_</f>
        <v>0.35218251811136247</v>
      </c>
      <c r="AA633" s="8">
        <f>-IF(Sample[[#This Row],[Column2]]&gt;0,1,-1)*SQRT(Sample[[#This Row],[KPx''i]]^2+Sample[[#This Row],[KPx''j]]^2+Sample[[#This Row],[KPx''k]]^2)/Ksmag/Scale</f>
        <v>-0.21566686642533336</v>
      </c>
      <c r="AB633" s="1">
        <f>SQRT(Sample[[#This Row],[Kpy''i]]^2+Sample[[#This Row],[KPy''j]]^2+Sample[[#This Row],[KPy''k]]^2)/KTmag/Scale</f>
        <v>1.5387288857590447</v>
      </c>
    </row>
    <row r="634" spans="1:28" hidden="1" x14ac:dyDescent="0.25">
      <c r="A634" s="5">
        <v>629</v>
      </c>
      <c r="B634" s="13" t="s">
        <v>43</v>
      </c>
      <c r="C634" s="5"/>
      <c r="D634" s="5"/>
      <c r="E634">
        <v>2</v>
      </c>
      <c r="F634">
        <v>1</v>
      </c>
      <c r="G634">
        <v>6</v>
      </c>
      <c r="H634" s="11">
        <f>Sample[[#This Row],[C]]/Sample[[#This Row],[D]]</f>
        <v>0.5</v>
      </c>
      <c r="I634" s="11">
        <f>Sample[[#This Row],[A]]/Sample[[#This Row],[C]]</f>
        <v>6</v>
      </c>
      <c r="J634" s="11">
        <f>Sample[[#This Row],[D]]/Sample[[#This Row],[A]]</f>
        <v>0.33333333333333331</v>
      </c>
      <c r="K634" s="11">
        <f>Sample[[#This Row],[A]]/Sample[[#This Row],[D]]</f>
        <v>3</v>
      </c>
      <c r="L634" s="11">
        <f>Sample[[#This Row],[D]]/Sample[[#This Row],[C]]</f>
        <v>2</v>
      </c>
      <c r="M634" s="11">
        <f>Sample[[#This Row],[C]]/Sample[[#This Row],[A]]</f>
        <v>0.16666666666666666</v>
      </c>
      <c r="N634">
        <f>IF(Sample[[#This Row],[Ap]]=0,10,LOG(Sample[[#This Row],[Ap]]))</f>
        <v>-0.3010299956639812</v>
      </c>
      <c r="O634">
        <f>IF(Sample[[#This Row],[Ei]]=0,10,LOG(Sample[[#This Row],[Ei]]))</f>
        <v>0.77815125038364363</v>
      </c>
      <c r="P634">
        <f>IF(Sample[[#This Row],[Ii]]=0,10,LOG(Sample[[#This Row],[Ii]]))</f>
        <v>-0.47712125471966244</v>
      </c>
      <c r="Q634">
        <f>Kx-Sample[[#This Row],[Xp]]</f>
        <v>0.3010299956639812</v>
      </c>
      <c r="R634">
        <f>Ky-Sample[[#This Row],[Yp]]</f>
        <v>-1.7781512503836436</v>
      </c>
      <c r="S634">
        <f>Kz-Sample[[#This Row],[Zp]]</f>
        <v>1.4771212547196624</v>
      </c>
      <c r="T634">
        <f>Sample[[#This Row],[Kpy]]*KSc-Sample[[#This Row],[KPz]]*KSb</f>
        <v>0.30102999566398125</v>
      </c>
      <c r="U634">
        <f>-1*(Sample[[#This Row],[KPx]]*KSc-Sample[[#This Row],[KPz]]*KSa)</f>
        <v>0.3010299956639812</v>
      </c>
      <c r="V634">
        <f>(Sample[[#This Row],[KPx]]*$R$2-Sample[[#This Row],[Kpy]]*KSa)</f>
        <v>0.3010299956639812</v>
      </c>
      <c r="W634">
        <f>Sample[[#This Row],[Kpy]]*KTc-Sample[[#This Row],[KPz]]*KTb</f>
        <v>3.255272505103306</v>
      </c>
      <c r="X634">
        <f>-1*(Sample[[#This Row],[KPx]]*KTc-Sample[[#This Row],[KPz]]*KTa)</f>
        <v>3.255272505103306</v>
      </c>
      <c r="Y634">
        <f>(Sample[[#This Row],[KPx]]*KTb-Sample[[#This Row],[Kpy]]*KTa)</f>
        <v>3.255272505103306</v>
      </c>
      <c r="Z634">
        <f>-Sample[[#This Row],[Xp]]*a+Sample[[#This Row],[Yp]]*b+Sample[[#This Row],[Zp]]*c_</f>
        <v>0.6020599913279624</v>
      </c>
      <c r="AA634" s="8">
        <f>-IF(Sample[[#This Row],[Column2]]&gt;0,1,-1)*SQRT(Sample[[#This Row],[KPx''i]]^2+Sample[[#This Row],[KPx''j]]^2+Sample[[#This Row],[KPx''k]]^2)/Ksmag/Scale</f>
        <v>-0.36868494332449331</v>
      </c>
      <c r="AB634" s="1">
        <f>SQRT(Sample[[#This Row],[Kpy''i]]^2+Sample[[#This Row],[KPy''j]]^2+Sample[[#This Row],[KPy''k]]^2)/KTmag/Scale</f>
        <v>2.3018252629686682</v>
      </c>
    </row>
    <row r="635" spans="1:28" hidden="1" x14ac:dyDescent="0.25">
      <c r="A635" s="5">
        <v>630</v>
      </c>
      <c r="B635" s="13" t="s">
        <v>43</v>
      </c>
      <c r="C635" s="5"/>
      <c r="D635" s="5"/>
      <c r="E635">
        <v>6</v>
      </c>
      <c r="F635">
        <v>1</v>
      </c>
      <c r="G635">
        <v>8</v>
      </c>
      <c r="H635" s="11">
        <f>Sample[[#This Row],[C]]/Sample[[#This Row],[D]]</f>
        <v>0.16666666666666666</v>
      </c>
      <c r="I635" s="11">
        <f>Sample[[#This Row],[A]]/Sample[[#This Row],[C]]</f>
        <v>8</v>
      </c>
      <c r="J635" s="11">
        <f>Sample[[#This Row],[D]]/Sample[[#This Row],[A]]</f>
        <v>0.75</v>
      </c>
      <c r="K635" s="11">
        <f>Sample[[#This Row],[A]]/Sample[[#This Row],[D]]</f>
        <v>1.3333333333333333</v>
      </c>
      <c r="L635" s="11">
        <f>Sample[[#This Row],[D]]/Sample[[#This Row],[C]]</f>
        <v>6</v>
      </c>
      <c r="M635" s="11">
        <f>Sample[[#This Row],[C]]/Sample[[#This Row],[A]]</f>
        <v>0.125</v>
      </c>
      <c r="N635">
        <f>IF(Sample[[#This Row],[Ap]]=0,10,LOG(Sample[[#This Row],[Ap]]))</f>
        <v>-0.77815125038364363</v>
      </c>
      <c r="O635">
        <f>IF(Sample[[#This Row],[Ei]]=0,10,LOG(Sample[[#This Row],[Ei]]))</f>
        <v>0.90308998699194354</v>
      </c>
      <c r="P635">
        <f>IF(Sample[[#This Row],[Ii]]=0,10,LOG(Sample[[#This Row],[Ii]]))</f>
        <v>-0.12493873660829995</v>
      </c>
      <c r="Q635">
        <f>Kx-Sample[[#This Row],[Xp]]</f>
        <v>0.77815125038364363</v>
      </c>
      <c r="R635">
        <f>Ky-Sample[[#This Row],[Yp]]</f>
        <v>-1.9030899869919435</v>
      </c>
      <c r="S635">
        <f>Kz-Sample[[#This Row],[Zp]]</f>
        <v>1.1249387366082999</v>
      </c>
      <c r="T635">
        <f>Sample[[#This Row],[Kpy]]*KSc-Sample[[#This Row],[KPz]]*KSb</f>
        <v>0.77815125038364363</v>
      </c>
      <c r="U635">
        <f>-1*(Sample[[#This Row],[KPx]]*KSc-Sample[[#This Row],[KPz]]*KSa)</f>
        <v>0.77815125038364363</v>
      </c>
      <c r="V635">
        <f>(Sample[[#This Row],[KPx]]*$R$2-Sample[[#This Row],[Kpy]]*KSa)</f>
        <v>0.77815125038364363</v>
      </c>
      <c r="W635">
        <f>Sample[[#This Row],[Kpy]]*KTc-Sample[[#This Row],[KPz]]*KTb</f>
        <v>3.0280287236002437</v>
      </c>
      <c r="X635">
        <f>-1*(Sample[[#This Row],[KPx]]*KTc-Sample[[#This Row],[KPz]]*KTa)</f>
        <v>3.0280287236002437</v>
      </c>
      <c r="Y635">
        <f>(Sample[[#This Row],[KPx]]*KTb-Sample[[#This Row],[Kpy]]*KTa)</f>
        <v>3.0280287236002437</v>
      </c>
      <c r="Z635">
        <f>-Sample[[#This Row],[Xp]]*a+Sample[[#This Row],[Yp]]*b+Sample[[#This Row],[Zp]]*c_</f>
        <v>1.5563025007672873</v>
      </c>
      <c r="AA635" s="8">
        <f>-IF(Sample[[#This Row],[Column2]]&gt;0,1,-1)*SQRT(Sample[[#This Row],[KPx''i]]^2+Sample[[#This Row],[KPx''j]]^2+Sample[[#This Row],[KPx''k]]^2)/Ksmag/Scale</f>
        <v>-0.95303675307431968</v>
      </c>
      <c r="AB635" s="1">
        <f>SQRT(Sample[[#This Row],[Kpy''i]]^2+Sample[[#This Row],[KPy''j]]^2+Sample[[#This Row],[KPy''k]]^2)/KTmag/Scale</f>
        <v>2.1411396440853787</v>
      </c>
    </row>
    <row r="636" spans="1:28" hidden="1" x14ac:dyDescent="0.25">
      <c r="A636" s="5">
        <v>631</v>
      </c>
      <c r="B636" s="13" t="s">
        <v>43</v>
      </c>
      <c r="C636" s="5"/>
      <c r="D636" s="5"/>
      <c r="E636">
        <v>2</v>
      </c>
      <c r="F636">
        <v>2</v>
      </c>
      <c r="G636">
        <v>9</v>
      </c>
      <c r="H636" s="11">
        <f>Sample[[#This Row],[C]]/Sample[[#This Row],[D]]</f>
        <v>1</v>
      </c>
      <c r="I636" s="11">
        <f>Sample[[#This Row],[A]]/Sample[[#This Row],[C]]</f>
        <v>4.5</v>
      </c>
      <c r="J636" s="11">
        <f>Sample[[#This Row],[D]]/Sample[[#This Row],[A]]</f>
        <v>0.22222222222222221</v>
      </c>
      <c r="K636" s="11">
        <f>Sample[[#This Row],[A]]/Sample[[#This Row],[D]]</f>
        <v>4.5</v>
      </c>
      <c r="L636" s="11">
        <f>Sample[[#This Row],[D]]/Sample[[#This Row],[C]]</f>
        <v>1</v>
      </c>
      <c r="M636" s="11">
        <f>Sample[[#This Row],[C]]/Sample[[#This Row],[A]]</f>
        <v>0.22222222222222221</v>
      </c>
      <c r="N636">
        <f>IF(Sample[[#This Row],[Ap]]=0,10,LOG(Sample[[#This Row],[Ap]]))</f>
        <v>0</v>
      </c>
      <c r="O636">
        <f>IF(Sample[[#This Row],[Ei]]=0,10,LOG(Sample[[#This Row],[Ei]]))</f>
        <v>0.65321251377534373</v>
      </c>
      <c r="P636">
        <f>IF(Sample[[#This Row],[Ii]]=0,10,LOG(Sample[[#This Row],[Ii]]))</f>
        <v>-0.65321251377534373</v>
      </c>
      <c r="Q636">
        <f>Kx-Sample[[#This Row],[Xp]]</f>
        <v>0</v>
      </c>
      <c r="R636">
        <f>Ky-Sample[[#This Row],[Yp]]</f>
        <v>-1.6532125137753437</v>
      </c>
      <c r="S636">
        <f>Kz-Sample[[#This Row],[Zp]]</f>
        <v>1.6532125137753437</v>
      </c>
      <c r="T636">
        <f>Sample[[#This Row],[Kpy]]*KSc-Sample[[#This Row],[KPz]]*KSb</f>
        <v>0</v>
      </c>
      <c r="U636">
        <f>-1*(Sample[[#This Row],[KPx]]*KSc-Sample[[#This Row],[KPz]]*KSa)</f>
        <v>0</v>
      </c>
      <c r="V636">
        <f>(Sample[[#This Row],[KPx]]*$R$2-Sample[[#This Row],[Kpy]]*KSa)</f>
        <v>0</v>
      </c>
      <c r="W636">
        <f>Sample[[#This Row],[Kpy]]*KTc-Sample[[#This Row],[KPz]]*KTb</f>
        <v>3.3064250275506875</v>
      </c>
      <c r="X636">
        <f>-1*(Sample[[#This Row],[KPx]]*KTc-Sample[[#This Row],[KPz]]*KTa)</f>
        <v>3.3064250275506875</v>
      </c>
      <c r="Y636">
        <f>(Sample[[#This Row],[KPx]]*KTb-Sample[[#This Row],[Kpy]]*KTa)</f>
        <v>3.3064250275506875</v>
      </c>
      <c r="Z636">
        <f>-Sample[[#This Row],[Xp]]*a+Sample[[#This Row],[Yp]]*b+Sample[[#This Row],[Zp]]*c_</f>
        <v>0</v>
      </c>
      <c r="AA636" s="8">
        <f>-IF(Sample[[#This Row],[Column2]]&gt;0,1,-1)*SQRT(Sample[[#This Row],[KPx''i]]^2+Sample[[#This Row],[KPx''j]]^2+Sample[[#This Row],[KPx''k]]^2)/Ksmag/Scale</f>
        <v>0</v>
      </c>
      <c r="AB636" s="1">
        <f>SQRT(Sample[[#This Row],[Kpy''i]]^2+Sample[[#This Row],[KPy''j]]^2+Sample[[#This Row],[KPy''k]]^2)/KTmag/Scale</f>
        <v>2.3379955584660084</v>
      </c>
    </row>
    <row r="637" spans="1:28" hidden="1" x14ac:dyDescent="0.25">
      <c r="A637" s="5">
        <v>632</v>
      </c>
      <c r="B637" s="13" t="s">
        <v>43</v>
      </c>
      <c r="C637" s="5"/>
      <c r="D637" s="5"/>
      <c r="E637">
        <v>8</v>
      </c>
      <c r="F637">
        <v>9</v>
      </c>
      <c r="G637">
        <v>5</v>
      </c>
      <c r="H637" s="11">
        <f>Sample[[#This Row],[C]]/Sample[[#This Row],[D]]</f>
        <v>1.125</v>
      </c>
      <c r="I637" s="11">
        <f>Sample[[#This Row],[A]]/Sample[[#This Row],[C]]</f>
        <v>0.55555555555555558</v>
      </c>
      <c r="J637" s="11">
        <f>Sample[[#This Row],[D]]/Sample[[#This Row],[A]]</f>
        <v>1.6</v>
      </c>
      <c r="K637" s="11">
        <f>Sample[[#This Row],[A]]/Sample[[#This Row],[D]]</f>
        <v>0.625</v>
      </c>
      <c r="L637" s="11">
        <f>Sample[[#This Row],[D]]/Sample[[#This Row],[C]]</f>
        <v>0.88888888888888884</v>
      </c>
      <c r="M637" s="11">
        <f>Sample[[#This Row],[C]]/Sample[[#This Row],[A]]</f>
        <v>1.8</v>
      </c>
      <c r="N637">
        <f>IF(Sample[[#This Row],[Ap]]=0,10,LOG(Sample[[#This Row],[Ap]]))</f>
        <v>5.1152522447381291E-2</v>
      </c>
      <c r="O637">
        <f>IF(Sample[[#This Row],[Ei]]=0,10,LOG(Sample[[#This Row],[Ei]]))</f>
        <v>-0.25527250510330607</v>
      </c>
      <c r="P637">
        <f>IF(Sample[[#This Row],[Ii]]=0,10,LOG(Sample[[#This Row],[Ii]]))</f>
        <v>0.20411998265592479</v>
      </c>
      <c r="Q637">
        <f>Kx-Sample[[#This Row],[Xp]]</f>
        <v>-5.1152522447381291E-2</v>
      </c>
      <c r="R637">
        <f>Ky-Sample[[#This Row],[Yp]]</f>
        <v>-0.74472749489669399</v>
      </c>
      <c r="S637">
        <f>Kz-Sample[[#This Row],[Zp]]</f>
        <v>0.79588001734407521</v>
      </c>
      <c r="T637">
        <f>Sample[[#This Row],[Kpy]]*KSc-Sample[[#This Row],[KPz]]*KSb</f>
        <v>-5.1152522447381221E-2</v>
      </c>
      <c r="U637">
        <f>-1*(Sample[[#This Row],[KPx]]*KSc-Sample[[#This Row],[KPz]]*KSa)</f>
        <v>-5.1152522447381291E-2</v>
      </c>
      <c r="V637">
        <f>(Sample[[#This Row],[KPx]]*$R$2-Sample[[#This Row],[Kpy]]*KSa)</f>
        <v>-5.1152522447381291E-2</v>
      </c>
      <c r="W637">
        <f>Sample[[#This Row],[Kpy]]*KTc-Sample[[#This Row],[KPz]]*KTb</f>
        <v>1.5406075122407692</v>
      </c>
      <c r="X637">
        <f>-1*(Sample[[#This Row],[KPx]]*KTc-Sample[[#This Row],[KPz]]*KTa)</f>
        <v>1.5406075122407692</v>
      </c>
      <c r="Y637">
        <f>(Sample[[#This Row],[KPx]]*KTb-Sample[[#This Row],[Kpy]]*KTa)</f>
        <v>1.5406075122407692</v>
      </c>
      <c r="Z637">
        <f>-Sample[[#This Row],[Xp]]*a+Sample[[#This Row],[Yp]]*b+Sample[[#This Row],[Zp]]*c_</f>
        <v>-0.10230504489476255</v>
      </c>
      <c r="AA637" s="8">
        <f>-IF(Sample[[#This Row],[Column2]]&gt;0,1,-1)*SQRT(Sample[[#This Row],[KPx''i]]^2+Sample[[#This Row],[KPx''j]]^2+Sample[[#This Row],[KPx''k]]^2)/Ksmag/Scale</f>
        <v>6.2648789526173337E-2</v>
      </c>
      <c r="AB637" s="1">
        <f>SQRT(Sample[[#This Row],[Kpy''i]]^2+Sample[[#This Row],[KPy''j]]^2+Sample[[#This Row],[KPy''k]]^2)/KTmag/Scale</f>
        <v>1.0893740190523848</v>
      </c>
    </row>
    <row r="638" spans="1:28" hidden="1" x14ac:dyDescent="0.25">
      <c r="A638" s="5">
        <v>633</v>
      </c>
      <c r="B638" s="13" t="s">
        <v>43</v>
      </c>
      <c r="C638" s="5"/>
      <c r="D638" s="5"/>
      <c r="E638">
        <v>1</v>
      </c>
      <c r="F638">
        <v>10</v>
      </c>
      <c r="G638">
        <v>4</v>
      </c>
      <c r="H638" s="11">
        <f>Sample[[#This Row],[C]]/Sample[[#This Row],[D]]</f>
        <v>10</v>
      </c>
      <c r="I638" s="11">
        <f>Sample[[#This Row],[A]]/Sample[[#This Row],[C]]</f>
        <v>0.4</v>
      </c>
      <c r="J638" s="11">
        <f>Sample[[#This Row],[D]]/Sample[[#This Row],[A]]</f>
        <v>0.25</v>
      </c>
      <c r="K638" s="11">
        <f>Sample[[#This Row],[A]]/Sample[[#This Row],[D]]</f>
        <v>4</v>
      </c>
      <c r="L638" s="11">
        <f>Sample[[#This Row],[D]]/Sample[[#This Row],[C]]</f>
        <v>0.1</v>
      </c>
      <c r="M638" s="11">
        <f>Sample[[#This Row],[C]]/Sample[[#This Row],[A]]</f>
        <v>2.5</v>
      </c>
      <c r="N638">
        <f>IF(Sample[[#This Row],[Ap]]=0,10,LOG(Sample[[#This Row],[Ap]]))</f>
        <v>1</v>
      </c>
      <c r="O638">
        <f>IF(Sample[[#This Row],[Ei]]=0,10,LOG(Sample[[#This Row],[Ei]]))</f>
        <v>-0.3979400086720376</v>
      </c>
      <c r="P638">
        <f>IF(Sample[[#This Row],[Ii]]=0,10,LOG(Sample[[#This Row],[Ii]]))</f>
        <v>-0.6020599913279624</v>
      </c>
      <c r="Q638">
        <f>Kx-Sample[[#This Row],[Xp]]</f>
        <v>-1</v>
      </c>
      <c r="R638">
        <f>Ky-Sample[[#This Row],[Yp]]</f>
        <v>-0.6020599913279624</v>
      </c>
      <c r="S638">
        <f>Kz-Sample[[#This Row],[Zp]]</f>
        <v>1.6020599913279625</v>
      </c>
      <c r="T638">
        <f>Sample[[#This Row],[Kpy]]*KSc-Sample[[#This Row],[KPz]]*KSb</f>
        <v>-1</v>
      </c>
      <c r="U638">
        <f>-1*(Sample[[#This Row],[KPx]]*KSc-Sample[[#This Row],[KPz]]*KSa)</f>
        <v>-1</v>
      </c>
      <c r="V638">
        <f>(Sample[[#This Row],[KPx]]*$R$2-Sample[[#This Row],[Kpy]]*KSa)</f>
        <v>-1</v>
      </c>
      <c r="W638">
        <f>Sample[[#This Row],[Kpy]]*KTc-Sample[[#This Row],[KPz]]*KTb</f>
        <v>2.204119982655925</v>
      </c>
      <c r="X638">
        <f>-1*(Sample[[#This Row],[KPx]]*KTc-Sample[[#This Row],[KPz]]*KTa)</f>
        <v>2.204119982655925</v>
      </c>
      <c r="Y638">
        <f>(Sample[[#This Row],[KPx]]*KTb-Sample[[#This Row],[Kpy]]*KTa)</f>
        <v>2.204119982655925</v>
      </c>
      <c r="Z638">
        <f>-Sample[[#This Row],[Xp]]*a+Sample[[#This Row],[Yp]]*b+Sample[[#This Row],[Zp]]*c_</f>
        <v>-2</v>
      </c>
      <c r="AA638" s="8">
        <f>-IF(Sample[[#This Row],[Column2]]&gt;0,1,-1)*SQRT(Sample[[#This Row],[KPx''i]]^2+Sample[[#This Row],[KPx''j]]^2+Sample[[#This Row],[KPx''k]]^2)/Ksmag/Scale</f>
        <v>1.2247448713915889</v>
      </c>
      <c r="AB638" s="1">
        <f>SQRT(Sample[[#This Row],[Kpy''i]]^2+Sample[[#This Row],[KPy''j]]^2+Sample[[#This Row],[KPy''k]]^2)/KTmag/Scale</f>
        <v>1.5585481862847803</v>
      </c>
    </row>
    <row r="639" spans="1:28" hidden="1" x14ac:dyDescent="0.25">
      <c r="A639" s="5">
        <v>634</v>
      </c>
      <c r="B639" s="13" t="s">
        <v>43</v>
      </c>
      <c r="C639" s="5"/>
      <c r="D639" s="5"/>
      <c r="E639">
        <v>9</v>
      </c>
      <c r="F639">
        <v>4</v>
      </c>
      <c r="G639">
        <v>10</v>
      </c>
      <c r="H639" s="11">
        <f>Sample[[#This Row],[C]]/Sample[[#This Row],[D]]</f>
        <v>0.44444444444444442</v>
      </c>
      <c r="I639" s="11">
        <f>Sample[[#This Row],[A]]/Sample[[#This Row],[C]]</f>
        <v>2.5</v>
      </c>
      <c r="J639" s="11">
        <f>Sample[[#This Row],[D]]/Sample[[#This Row],[A]]</f>
        <v>0.9</v>
      </c>
      <c r="K639" s="11">
        <f>Sample[[#This Row],[A]]/Sample[[#This Row],[D]]</f>
        <v>1.1111111111111112</v>
      </c>
      <c r="L639" s="11">
        <f>Sample[[#This Row],[D]]/Sample[[#This Row],[C]]</f>
        <v>2.25</v>
      </c>
      <c r="M639" s="11">
        <f>Sample[[#This Row],[C]]/Sample[[#This Row],[A]]</f>
        <v>0.4</v>
      </c>
      <c r="N639">
        <f>IF(Sample[[#This Row],[Ap]]=0,10,LOG(Sample[[#This Row],[Ap]]))</f>
        <v>-0.35218251811136253</v>
      </c>
      <c r="O639">
        <f>IF(Sample[[#This Row],[Ei]]=0,10,LOG(Sample[[#This Row],[Ei]]))</f>
        <v>0.3979400086720376</v>
      </c>
      <c r="P639">
        <f>IF(Sample[[#This Row],[Ii]]=0,10,LOG(Sample[[#This Row],[Ii]]))</f>
        <v>-4.5757490560675115E-2</v>
      </c>
      <c r="Q639">
        <f>Kx-Sample[[#This Row],[Xp]]</f>
        <v>0.35218251811136253</v>
      </c>
      <c r="R639">
        <f>Ky-Sample[[#This Row],[Yp]]</f>
        <v>-1.3979400086720375</v>
      </c>
      <c r="S639">
        <f>Kz-Sample[[#This Row],[Zp]]</f>
        <v>1.045757490560675</v>
      </c>
      <c r="T639">
        <f>Sample[[#This Row],[Kpy]]*KSc-Sample[[#This Row],[KPz]]*KSb</f>
        <v>0.35218251811136247</v>
      </c>
      <c r="U639">
        <f>-1*(Sample[[#This Row],[KPx]]*KSc-Sample[[#This Row],[KPz]]*KSa)</f>
        <v>0.35218251811136253</v>
      </c>
      <c r="V639">
        <f>(Sample[[#This Row],[KPx]]*$R$2-Sample[[#This Row],[Kpy]]*KSa)</f>
        <v>0.35218251811136253</v>
      </c>
      <c r="W639">
        <f>Sample[[#This Row],[Kpy]]*KTc-Sample[[#This Row],[KPz]]*KTb</f>
        <v>2.4436974992327123</v>
      </c>
      <c r="X639">
        <f>-1*(Sample[[#This Row],[KPx]]*KTc-Sample[[#This Row],[KPz]]*KTa)</f>
        <v>2.4436974992327127</v>
      </c>
      <c r="Y639">
        <f>(Sample[[#This Row],[KPx]]*KTb-Sample[[#This Row],[Kpy]]*KTa)</f>
        <v>2.4436974992327123</v>
      </c>
      <c r="Z639">
        <f>-Sample[[#This Row],[Xp]]*a+Sample[[#This Row],[Yp]]*b+Sample[[#This Row],[Zp]]*c_</f>
        <v>0.70436503622272495</v>
      </c>
      <c r="AA639" s="8">
        <f>-IF(Sample[[#This Row],[Column2]]&gt;0,1,-1)*SQRT(Sample[[#This Row],[KPx''i]]^2+Sample[[#This Row],[KPx''j]]^2+Sample[[#This Row],[KPx''k]]^2)/Ksmag/Scale</f>
        <v>-0.43133373285066667</v>
      </c>
      <c r="AB639" s="1">
        <f>SQRT(Sample[[#This Row],[Kpy''i]]^2+Sample[[#This Row],[KPy''j]]^2+Sample[[#This Row],[KPy''k]]^2)/KTmag/Scale</f>
        <v>1.7279550728760593</v>
      </c>
    </row>
    <row r="640" spans="1:28" hidden="1" x14ac:dyDescent="0.25">
      <c r="A640" s="5">
        <v>635</v>
      </c>
      <c r="B640" s="13" t="s">
        <v>43</v>
      </c>
      <c r="C640" s="5"/>
      <c r="D640" s="5"/>
      <c r="E640">
        <v>1</v>
      </c>
      <c r="F640">
        <v>8</v>
      </c>
      <c r="G640">
        <v>3</v>
      </c>
      <c r="H640" s="11">
        <f>Sample[[#This Row],[C]]/Sample[[#This Row],[D]]</f>
        <v>8</v>
      </c>
      <c r="I640" s="11">
        <f>Sample[[#This Row],[A]]/Sample[[#This Row],[C]]</f>
        <v>0.375</v>
      </c>
      <c r="J640" s="11">
        <f>Sample[[#This Row],[D]]/Sample[[#This Row],[A]]</f>
        <v>0.33333333333333331</v>
      </c>
      <c r="K640" s="11">
        <f>Sample[[#This Row],[A]]/Sample[[#This Row],[D]]</f>
        <v>3</v>
      </c>
      <c r="L640" s="11">
        <f>Sample[[#This Row],[D]]/Sample[[#This Row],[C]]</f>
        <v>0.125</v>
      </c>
      <c r="M640" s="11">
        <f>Sample[[#This Row],[C]]/Sample[[#This Row],[A]]</f>
        <v>2.6666666666666665</v>
      </c>
      <c r="N640">
        <f>IF(Sample[[#This Row],[Ap]]=0,10,LOG(Sample[[#This Row],[Ap]]))</f>
        <v>0.90308998699194354</v>
      </c>
      <c r="O640">
        <f>IF(Sample[[#This Row],[Ei]]=0,10,LOG(Sample[[#This Row],[Ei]]))</f>
        <v>-0.42596873227228116</v>
      </c>
      <c r="P640">
        <f>IF(Sample[[#This Row],[Ii]]=0,10,LOG(Sample[[#This Row],[Ii]]))</f>
        <v>-0.47712125471966244</v>
      </c>
      <c r="Q640">
        <f>Kx-Sample[[#This Row],[Xp]]</f>
        <v>-0.90308998699194354</v>
      </c>
      <c r="R640">
        <f>Ky-Sample[[#This Row],[Yp]]</f>
        <v>-0.57403126772771884</v>
      </c>
      <c r="S640">
        <f>Kz-Sample[[#This Row],[Zp]]</f>
        <v>1.4771212547196624</v>
      </c>
      <c r="T640">
        <f>Sample[[#This Row],[Kpy]]*KSc-Sample[[#This Row],[KPz]]*KSb</f>
        <v>-0.90308998699194354</v>
      </c>
      <c r="U640">
        <f>-1*(Sample[[#This Row],[KPx]]*KSc-Sample[[#This Row],[KPz]]*KSa)</f>
        <v>-0.90308998699194354</v>
      </c>
      <c r="V640">
        <f>(Sample[[#This Row],[KPx]]*$R$2-Sample[[#This Row],[Kpy]]*KSa)</f>
        <v>-0.90308998699194354</v>
      </c>
      <c r="W640">
        <f>Sample[[#This Row],[Kpy]]*KTc-Sample[[#This Row],[KPz]]*KTb</f>
        <v>2.0511525224473814</v>
      </c>
      <c r="X640">
        <f>-1*(Sample[[#This Row],[KPx]]*KTc-Sample[[#This Row],[KPz]]*KTa)</f>
        <v>2.0511525224473814</v>
      </c>
      <c r="Y640">
        <f>(Sample[[#This Row],[KPx]]*KTb-Sample[[#This Row],[Kpy]]*KTa)</f>
        <v>2.0511525224473814</v>
      </c>
      <c r="Z640">
        <f>-Sample[[#This Row],[Xp]]*a+Sample[[#This Row],[Yp]]*b+Sample[[#This Row],[Zp]]*c_</f>
        <v>-1.8061799739838871</v>
      </c>
      <c r="AA640" s="8">
        <f>-IF(Sample[[#This Row],[Column2]]&gt;0,1,-1)*SQRT(Sample[[#This Row],[KPx''i]]^2+Sample[[#This Row],[KPx''j]]^2+Sample[[#This Row],[KPx''k]]^2)/Ksmag/Scale</f>
        <v>1.1060548299734796</v>
      </c>
      <c r="AB640" s="1">
        <f>SQRT(Sample[[#This Row],[Kpy''i]]^2+Sample[[#This Row],[KPy''j]]^2+Sample[[#This Row],[KPy''k]]^2)/KTmag/Scale</f>
        <v>1.4503838578704358</v>
      </c>
    </row>
    <row r="641" spans="1:28" hidden="1" x14ac:dyDescent="0.25">
      <c r="A641" s="5">
        <v>636</v>
      </c>
      <c r="B641" s="13" t="s">
        <v>43</v>
      </c>
      <c r="C641" s="5"/>
      <c r="D641" s="5"/>
      <c r="E641">
        <v>3</v>
      </c>
      <c r="F641">
        <v>10</v>
      </c>
      <c r="G641">
        <v>9</v>
      </c>
      <c r="H641" s="11">
        <f>Sample[[#This Row],[C]]/Sample[[#This Row],[D]]</f>
        <v>3.3333333333333335</v>
      </c>
      <c r="I641" s="11">
        <f>Sample[[#This Row],[A]]/Sample[[#This Row],[C]]</f>
        <v>0.9</v>
      </c>
      <c r="J641" s="11">
        <f>Sample[[#This Row],[D]]/Sample[[#This Row],[A]]</f>
        <v>0.33333333333333331</v>
      </c>
      <c r="K641" s="11">
        <f>Sample[[#This Row],[A]]/Sample[[#This Row],[D]]</f>
        <v>3</v>
      </c>
      <c r="L641" s="11">
        <f>Sample[[#This Row],[D]]/Sample[[#This Row],[C]]</f>
        <v>0.3</v>
      </c>
      <c r="M641" s="11">
        <f>Sample[[#This Row],[C]]/Sample[[#This Row],[A]]</f>
        <v>1.1111111111111112</v>
      </c>
      <c r="N641">
        <f>IF(Sample[[#This Row],[Ap]]=0,10,LOG(Sample[[#This Row],[Ap]]))</f>
        <v>0.52287874528033762</v>
      </c>
      <c r="O641">
        <f>IF(Sample[[#This Row],[Ei]]=0,10,LOG(Sample[[#This Row],[Ei]]))</f>
        <v>-4.5757490560675115E-2</v>
      </c>
      <c r="P641">
        <f>IF(Sample[[#This Row],[Ii]]=0,10,LOG(Sample[[#This Row],[Ii]]))</f>
        <v>-0.47712125471966244</v>
      </c>
      <c r="Q641">
        <f>Kx-Sample[[#This Row],[Xp]]</f>
        <v>-0.52287874528033762</v>
      </c>
      <c r="R641">
        <f>Ky-Sample[[#This Row],[Yp]]</f>
        <v>-0.95424250943932487</v>
      </c>
      <c r="S641">
        <f>Kz-Sample[[#This Row],[Zp]]</f>
        <v>1.4771212547196624</v>
      </c>
      <c r="T641">
        <f>Sample[[#This Row],[Kpy]]*KSc-Sample[[#This Row],[KPz]]*KSb</f>
        <v>-0.52287874528033751</v>
      </c>
      <c r="U641">
        <f>-1*(Sample[[#This Row],[KPx]]*KSc-Sample[[#This Row],[KPz]]*KSa)</f>
        <v>-0.52287874528033762</v>
      </c>
      <c r="V641">
        <f>(Sample[[#This Row],[KPx]]*$R$2-Sample[[#This Row],[Kpy]]*KSa)</f>
        <v>-0.52287874528033762</v>
      </c>
      <c r="W641">
        <f>Sample[[#This Row],[Kpy]]*KTc-Sample[[#This Row],[KPz]]*KTb</f>
        <v>2.4313637641589874</v>
      </c>
      <c r="X641">
        <f>-1*(Sample[[#This Row],[KPx]]*KTc-Sample[[#This Row],[KPz]]*KTa)</f>
        <v>2.4313637641589869</v>
      </c>
      <c r="Y641">
        <f>(Sample[[#This Row],[KPx]]*KTb-Sample[[#This Row],[Kpy]]*KTa)</f>
        <v>2.4313637641589874</v>
      </c>
      <c r="Z641">
        <f>-Sample[[#This Row],[Xp]]*a+Sample[[#This Row],[Yp]]*b+Sample[[#This Row],[Zp]]*c_</f>
        <v>-1.045757490560675</v>
      </c>
      <c r="AA641" s="8">
        <f>-IF(Sample[[#This Row],[Column2]]&gt;0,1,-1)*SQRT(Sample[[#This Row],[KPx''i]]^2+Sample[[#This Row],[KPx''j]]^2+Sample[[#This Row],[KPx''k]]^2)/Ksmag/Scale</f>
        <v>0.64039306164176246</v>
      </c>
      <c r="AB641" s="1">
        <f>SQRT(Sample[[#This Row],[Kpy''i]]^2+Sample[[#This Row],[KPy''j]]^2+Sample[[#This Row],[KPy''k]]^2)/KTmag/Scale</f>
        <v>1.7192338051680698</v>
      </c>
    </row>
    <row r="642" spans="1:28" hidden="1" x14ac:dyDescent="0.25">
      <c r="A642" s="5">
        <v>637</v>
      </c>
      <c r="B642" s="13" t="s">
        <v>43</v>
      </c>
      <c r="C642" s="5"/>
      <c r="D642" s="5"/>
      <c r="E642">
        <v>10</v>
      </c>
      <c r="F642">
        <v>4</v>
      </c>
      <c r="G642">
        <v>10</v>
      </c>
      <c r="H642" s="11">
        <f>Sample[[#This Row],[C]]/Sample[[#This Row],[D]]</f>
        <v>0.4</v>
      </c>
      <c r="I642" s="11">
        <f>Sample[[#This Row],[A]]/Sample[[#This Row],[C]]</f>
        <v>2.5</v>
      </c>
      <c r="J642" s="11">
        <f>Sample[[#This Row],[D]]/Sample[[#This Row],[A]]</f>
        <v>1</v>
      </c>
      <c r="K642" s="11">
        <f>Sample[[#This Row],[A]]/Sample[[#This Row],[D]]</f>
        <v>1</v>
      </c>
      <c r="L642" s="11">
        <f>Sample[[#This Row],[D]]/Sample[[#This Row],[C]]</f>
        <v>2.5</v>
      </c>
      <c r="M642" s="11">
        <f>Sample[[#This Row],[C]]/Sample[[#This Row],[A]]</f>
        <v>0.4</v>
      </c>
      <c r="N642">
        <f>IF(Sample[[#This Row],[Ap]]=0,10,LOG(Sample[[#This Row],[Ap]]))</f>
        <v>-0.3979400086720376</v>
      </c>
      <c r="O642">
        <f>IF(Sample[[#This Row],[Ei]]=0,10,LOG(Sample[[#This Row],[Ei]]))</f>
        <v>0.3979400086720376</v>
      </c>
      <c r="P642">
        <f>IF(Sample[[#This Row],[Ii]]=0,10,LOG(Sample[[#This Row],[Ii]]))</f>
        <v>0</v>
      </c>
      <c r="Q642">
        <f>Kx-Sample[[#This Row],[Xp]]</f>
        <v>0.3979400086720376</v>
      </c>
      <c r="R642">
        <f>Ky-Sample[[#This Row],[Yp]]</f>
        <v>-1.3979400086720375</v>
      </c>
      <c r="S642">
        <f>Kz-Sample[[#This Row],[Zp]]</f>
        <v>1</v>
      </c>
      <c r="T642">
        <f>Sample[[#This Row],[Kpy]]*KSc-Sample[[#This Row],[KPz]]*KSb</f>
        <v>0.39794000867203749</v>
      </c>
      <c r="U642">
        <f>-1*(Sample[[#This Row],[KPx]]*KSc-Sample[[#This Row],[KPz]]*KSa)</f>
        <v>0.3979400086720376</v>
      </c>
      <c r="V642">
        <f>(Sample[[#This Row],[KPx]]*$R$2-Sample[[#This Row],[Kpy]]*KSa)</f>
        <v>0.3979400086720376</v>
      </c>
      <c r="W642">
        <f>Sample[[#This Row],[Kpy]]*KTc-Sample[[#This Row],[KPz]]*KTb</f>
        <v>2.3979400086720375</v>
      </c>
      <c r="X642">
        <f>-1*(Sample[[#This Row],[KPx]]*KTc-Sample[[#This Row],[KPz]]*KTa)</f>
        <v>2.3979400086720375</v>
      </c>
      <c r="Y642">
        <f>(Sample[[#This Row],[KPx]]*KTb-Sample[[#This Row],[Kpy]]*KTa)</f>
        <v>2.3979400086720375</v>
      </c>
      <c r="Z642">
        <f>-Sample[[#This Row],[Xp]]*a+Sample[[#This Row],[Yp]]*b+Sample[[#This Row],[Zp]]*c_</f>
        <v>0.79588001734407521</v>
      </c>
      <c r="AA642" s="8">
        <f>-IF(Sample[[#This Row],[Column2]]&gt;0,1,-1)*SQRT(Sample[[#This Row],[KPx''i]]^2+Sample[[#This Row],[KPx''j]]^2+Sample[[#This Row],[KPx''k]]^2)/Ksmag/Scale</f>
        <v>-0.48737498474260249</v>
      </c>
      <c r="AB642" s="1">
        <f>SQRT(Sample[[#This Row],[Kpy''i]]^2+Sample[[#This Row],[KPy''j]]^2+Sample[[#This Row],[KPy''k]]^2)/KTmag/Scale</f>
        <v>1.6955996410105265</v>
      </c>
    </row>
    <row r="643" spans="1:28" hidden="1" x14ac:dyDescent="0.25">
      <c r="A643" s="5">
        <v>638</v>
      </c>
      <c r="B643" s="13" t="s">
        <v>43</v>
      </c>
      <c r="C643" s="5"/>
      <c r="D643" s="5"/>
      <c r="E643">
        <v>2</v>
      </c>
      <c r="F643">
        <v>4</v>
      </c>
      <c r="G643">
        <v>9</v>
      </c>
      <c r="H643" s="11">
        <f>Sample[[#This Row],[C]]/Sample[[#This Row],[D]]</f>
        <v>2</v>
      </c>
      <c r="I643" s="11">
        <f>Sample[[#This Row],[A]]/Sample[[#This Row],[C]]</f>
        <v>2.25</v>
      </c>
      <c r="J643" s="11">
        <f>Sample[[#This Row],[D]]/Sample[[#This Row],[A]]</f>
        <v>0.22222222222222221</v>
      </c>
      <c r="K643" s="11">
        <f>Sample[[#This Row],[A]]/Sample[[#This Row],[D]]</f>
        <v>4.5</v>
      </c>
      <c r="L643" s="11">
        <f>Sample[[#This Row],[D]]/Sample[[#This Row],[C]]</f>
        <v>0.5</v>
      </c>
      <c r="M643" s="11">
        <f>Sample[[#This Row],[C]]/Sample[[#This Row],[A]]</f>
        <v>0.44444444444444442</v>
      </c>
      <c r="N643">
        <f>IF(Sample[[#This Row],[Ap]]=0,10,LOG(Sample[[#This Row],[Ap]]))</f>
        <v>0.3010299956639812</v>
      </c>
      <c r="O643">
        <f>IF(Sample[[#This Row],[Ei]]=0,10,LOG(Sample[[#This Row],[Ei]]))</f>
        <v>0.35218251811136247</v>
      </c>
      <c r="P643">
        <f>IF(Sample[[#This Row],[Ii]]=0,10,LOG(Sample[[#This Row],[Ii]]))</f>
        <v>-0.65321251377534373</v>
      </c>
      <c r="Q643">
        <f>Kx-Sample[[#This Row],[Xp]]</f>
        <v>-0.3010299956639812</v>
      </c>
      <c r="R643">
        <f>Ky-Sample[[#This Row],[Yp]]</f>
        <v>-1.3521825181113625</v>
      </c>
      <c r="S643">
        <f>Kz-Sample[[#This Row],[Zp]]</f>
        <v>1.6532125137753437</v>
      </c>
      <c r="T643">
        <f>Sample[[#This Row],[Kpy]]*KSc-Sample[[#This Row],[KPz]]*KSb</f>
        <v>-0.30102999566398125</v>
      </c>
      <c r="U643">
        <f>-1*(Sample[[#This Row],[KPx]]*KSc-Sample[[#This Row],[KPz]]*KSa)</f>
        <v>-0.3010299956639812</v>
      </c>
      <c r="V643">
        <f>(Sample[[#This Row],[KPx]]*$R$2-Sample[[#This Row],[Kpy]]*KSa)</f>
        <v>-0.3010299956639812</v>
      </c>
      <c r="W643">
        <f>Sample[[#This Row],[Kpy]]*KTc-Sample[[#This Row],[KPz]]*KTb</f>
        <v>3.0053950318867062</v>
      </c>
      <c r="X643">
        <f>-1*(Sample[[#This Row],[KPx]]*KTc-Sample[[#This Row],[KPz]]*KTa)</f>
        <v>3.0053950318867062</v>
      </c>
      <c r="Y643">
        <f>(Sample[[#This Row],[KPx]]*KTb-Sample[[#This Row],[Kpy]]*KTa)</f>
        <v>3.0053950318867062</v>
      </c>
      <c r="Z643">
        <f>-Sample[[#This Row],[Xp]]*a+Sample[[#This Row],[Yp]]*b+Sample[[#This Row],[Zp]]*c_</f>
        <v>-0.60205999132796251</v>
      </c>
      <c r="AA643" s="8">
        <f>-IF(Sample[[#This Row],[Column2]]&gt;0,1,-1)*SQRT(Sample[[#This Row],[KPx''i]]^2+Sample[[#This Row],[KPx''j]]^2+Sample[[#This Row],[KPx''k]]^2)/Ksmag/Scale</f>
        <v>0.36868494332449331</v>
      </c>
      <c r="AB643" s="1">
        <f>SQRT(Sample[[#This Row],[Kpy''i]]^2+Sample[[#This Row],[KPy''j]]^2+Sample[[#This Row],[KPy''k]]^2)/KTmag/Scale</f>
        <v>2.1251352071914504</v>
      </c>
    </row>
    <row r="644" spans="1:28" hidden="1" x14ac:dyDescent="0.25">
      <c r="A644" s="5">
        <v>639</v>
      </c>
      <c r="B644" s="13" t="s">
        <v>43</v>
      </c>
      <c r="C644" s="5"/>
      <c r="D644" s="5"/>
      <c r="E644">
        <v>7</v>
      </c>
      <c r="F644">
        <v>9</v>
      </c>
      <c r="G644">
        <v>3</v>
      </c>
      <c r="H644" s="11">
        <f>Sample[[#This Row],[C]]/Sample[[#This Row],[D]]</f>
        <v>1.2857142857142858</v>
      </c>
      <c r="I644" s="11">
        <f>Sample[[#This Row],[A]]/Sample[[#This Row],[C]]</f>
        <v>0.33333333333333331</v>
      </c>
      <c r="J644" s="11">
        <f>Sample[[#This Row],[D]]/Sample[[#This Row],[A]]</f>
        <v>2.3333333333333335</v>
      </c>
      <c r="K644" s="11">
        <f>Sample[[#This Row],[A]]/Sample[[#This Row],[D]]</f>
        <v>0.42857142857142855</v>
      </c>
      <c r="L644" s="11">
        <f>Sample[[#This Row],[D]]/Sample[[#This Row],[C]]</f>
        <v>0.77777777777777779</v>
      </c>
      <c r="M644" s="11">
        <f>Sample[[#This Row],[C]]/Sample[[#This Row],[A]]</f>
        <v>3</v>
      </c>
      <c r="N644">
        <f>IF(Sample[[#This Row],[Ap]]=0,10,LOG(Sample[[#This Row],[Ap]]))</f>
        <v>0.10914446942506807</v>
      </c>
      <c r="O644">
        <f>IF(Sample[[#This Row],[Ei]]=0,10,LOG(Sample[[#This Row],[Ei]]))</f>
        <v>-0.47712125471966244</v>
      </c>
      <c r="P644">
        <f>IF(Sample[[#This Row],[Ii]]=0,10,LOG(Sample[[#This Row],[Ii]]))</f>
        <v>0.36797678529459443</v>
      </c>
      <c r="Q644">
        <f>Kx-Sample[[#This Row],[Xp]]</f>
        <v>-0.10914446942506807</v>
      </c>
      <c r="R644">
        <f>Ky-Sample[[#This Row],[Yp]]</f>
        <v>-0.52287874528033762</v>
      </c>
      <c r="S644">
        <f>Kz-Sample[[#This Row],[Zp]]</f>
        <v>0.63202321470540557</v>
      </c>
      <c r="T644">
        <f>Sample[[#This Row],[Kpy]]*KSc-Sample[[#This Row],[KPz]]*KSb</f>
        <v>-0.10914446942506795</v>
      </c>
      <c r="U644">
        <f>-1*(Sample[[#This Row],[KPx]]*KSc-Sample[[#This Row],[KPz]]*KSa)</f>
        <v>-0.10914446942506807</v>
      </c>
      <c r="V644">
        <f>(Sample[[#This Row],[KPx]]*$R$2-Sample[[#This Row],[Kpy]]*KSa)</f>
        <v>-0.10914446942506807</v>
      </c>
      <c r="W644">
        <f>Sample[[#This Row],[Kpy]]*KTc-Sample[[#This Row],[KPz]]*KTb</f>
        <v>1.1549019599857431</v>
      </c>
      <c r="X644">
        <f>-1*(Sample[[#This Row],[KPx]]*KTc-Sample[[#This Row],[KPz]]*KTa)</f>
        <v>1.1549019599857431</v>
      </c>
      <c r="Y644">
        <f>(Sample[[#This Row],[KPx]]*KTb-Sample[[#This Row],[Kpy]]*KTa)</f>
        <v>1.1549019599857433</v>
      </c>
      <c r="Z644">
        <f>-Sample[[#This Row],[Xp]]*a+Sample[[#This Row],[Yp]]*b+Sample[[#This Row],[Zp]]*c_</f>
        <v>-0.21828893885013601</v>
      </c>
      <c r="AA644" s="8">
        <f>-IF(Sample[[#This Row],[Column2]]&gt;0,1,-1)*SQRT(Sample[[#This Row],[KPx''i]]^2+Sample[[#This Row],[KPx''j]]^2+Sample[[#This Row],[KPx''k]]^2)/Ksmag/Scale</f>
        <v>0.13367412916910815</v>
      </c>
      <c r="AB644" s="1">
        <f>SQRT(Sample[[#This Row],[Kpy''i]]^2+Sample[[#This Row],[KPy''j]]^2+Sample[[#This Row],[KPy''k]]^2)/KTmag/Scale</f>
        <v>0.81663900751155383</v>
      </c>
    </row>
    <row r="645" spans="1:28" hidden="1" x14ac:dyDescent="0.25">
      <c r="A645" s="5">
        <v>640</v>
      </c>
      <c r="B645" s="13" t="s">
        <v>43</v>
      </c>
      <c r="C645" s="5"/>
      <c r="D645" s="5"/>
      <c r="E645">
        <v>3</v>
      </c>
      <c r="F645">
        <v>7</v>
      </c>
      <c r="G645">
        <v>10</v>
      </c>
      <c r="H645" s="11">
        <f>Sample[[#This Row],[C]]/Sample[[#This Row],[D]]</f>
        <v>2.3333333333333335</v>
      </c>
      <c r="I645" s="11">
        <f>Sample[[#This Row],[A]]/Sample[[#This Row],[C]]</f>
        <v>1.4285714285714286</v>
      </c>
      <c r="J645" s="11">
        <f>Sample[[#This Row],[D]]/Sample[[#This Row],[A]]</f>
        <v>0.3</v>
      </c>
      <c r="K645" s="11">
        <f>Sample[[#This Row],[A]]/Sample[[#This Row],[D]]</f>
        <v>3.3333333333333335</v>
      </c>
      <c r="L645" s="11">
        <f>Sample[[#This Row],[D]]/Sample[[#This Row],[C]]</f>
        <v>0.42857142857142855</v>
      </c>
      <c r="M645" s="11">
        <f>Sample[[#This Row],[C]]/Sample[[#This Row],[A]]</f>
        <v>0.7</v>
      </c>
      <c r="N645">
        <f>IF(Sample[[#This Row],[Ap]]=0,10,LOG(Sample[[#This Row],[Ap]]))</f>
        <v>0.36797678529459443</v>
      </c>
      <c r="O645">
        <f>IF(Sample[[#This Row],[Ei]]=0,10,LOG(Sample[[#This Row],[Ei]]))</f>
        <v>0.15490195998574319</v>
      </c>
      <c r="P645">
        <f>IF(Sample[[#This Row],[Ii]]=0,10,LOG(Sample[[#This Row],[Ii]]))</f>
        <v>-0.52287874528033762</v>
      </c>
      <c r="Q645">
        <f>Kx-Sample[[#This Row],[Xp]]</f>
        <v>-0.36797678529459443</v>
      </c>
      <c r="R645">
        <f>Ky-Sample[[#This Row],[Yp]]</f>
        <v>-1.1549019599857431</v>
      </c>
      <c r="S645">
        <f>Kz-Sample[[#This Row],[Zp]]</f>
        <v>1.5228787452803376</v>
      </c>
      <c r="T645">
        <f>Sample[[#This Row],[Kpy]]*KSc-Sample[[#This Row],[KPz]]*KSb</f>
        <v>-0.36797678529459454</v>
      </c>
      <c r="U645">
        <f>-1*(Sample[[#This Row],[KPx]]*KSc-Sample[[#This Row],[KPz]]*KSa)</f>
        <v>-0.36797678529459443</v>
      </c>
      <c r="V645">
        <f>(Sample[[#This Row],[KPx]]*$R$2-Sample[[#This Row],[Kpy]]*KSa)</f>
        <v>-0.36797678529459443</v>
      </c>
      <c r="W645">
        <f>Sample[[#This Row],[Kpy]]*KTc-Sample[[#This Row],[KPz]]*KTb</f>
        <v>2.6777807052660805</v>
      </c>
      <c r="X645">
        <f>-1*(Sample[[#This Row],[KPx]]*KTc-Sample[[#This Row],[KPz]]*KTa)</f>
        <v>2.6777807052660809</v>
      </c>
      <c r="Y645">
        <f>(Sample[[#This Row],[KPx]]*KTb-Sample[[#This Row],[Kpy]]*KTa)</f>
        <v>2.6777807052660805</v>
      </c>
      <c r="Z645">
        <f>-Sample[[#This Row],[Xp]]*a+Sample[[#This Row],[Yp]]*b+Sample[[#This Row],[Zp]]*c_</f>
        <v>-0.73595357058918887</v>
      </c>
      <c r="AA645" s="8">
        <f>-IF(Sample[[#This Row],[Column2]]&gt;0,1,-1)*SQRT(Sample[[#This Row],[KPx''i]]^2+Sample[[#This Row],[KPx''j]]^2+Sample[[#This Row],[KPx''k]]^2)/Ksmag/Scale</f>
        <v>0.45067768058071844</v>
      </c>
      <c r="AB645" s="1">
        <f>SQRT(Sample[[#This Row],[Kpy''i]]^2+Sample[[#This Row],[KPy''j]]^2+Sample[[#This Row],[KPy''k]]^2)/KTmag/Scale</f>
        <v>1.8934768952241416</v>
      </c>
    </row>
    <row r="646" spans="1:28" hidden="1" x14ac:dyDescent="0.25">
      <c r="A646" s="5">
        <v>641</v>
      </c>
      <c r="B646" s="13" t="s">
        <v>43</v>
      </c>
      <c r="C646" s="5"/>
      <c r="D646" s="5"/>
      <c r="E646">
        <v>5</v>
      </c>
      <c r="F646">
        <v>7</v>
      </c>
      <c r="G646">
        <v>10</v>
      </c>
      <c r="H646" s="11">
        <f>Sample[[#This Row],[C]]/Sample[[#This Row],[D]]</f>
        <v>1.4</v>
      </c>
      <c r="I646" s="11">
        <f>Sample[[#This Row],[A]]/Sample[[#This Row],[C]]</f>
        <v>1.4285714285714286</v>
      </c>
      <c r="J646" s="11">
        <f>Sample[[#This Row],[D]]/Sample[[#This Row],[A]]</f>
        <v>0.5</v>
      </c>
      <c r="K646" s="11">
        <f>Sample[[#This Row],[A]]/Sample[[#This Row],[D]]</f>
        <v>2</v>
      </c>
      <c r="L646" s="11">
        <f>Sample[[#This Row],[D]]/Sample[[#This Row],[C]]</f>
        <v>0.7142857142857143</v>
      </c>
      <c r="M646" s="11">
        <f>Sample[[#This Row],[C]]/Sample[[#This Row],[A]]</f>
        <v>0.7</v>
      </c>
      <c r="N646">
        <f>IF(Sample[[#This Row],[Ap]]=0,10,LOG(Sample[[#This Row],[Ap]]))</f>
        <v>0.14612803567823801</v>
      </c>
      <c r="O646">
        <f>IF(Sample[[#This Row],[Ei]]=0,10,LOG(Sample[[#This Row],[Ei]]))</f>
        <v>0.15490195998574319</v>
      </c>
      <c r="P646">
        <f>IF(Sample[[#This Row],[Ii]]=0,10,LOG(Sample[[#This Row],[Ii]]))</f>
        <v>-0.3010299956639812</v>
      </c>
      <c r="Q646">
        <f>Kx-Sample[[#This Row],[Xp]]</f>
        <v>-0.14612803567823801</v>
      </c>
      <c r="R646">
        <f>Ky-Sample[[#This Row],[Yp]]</f>
        <v>-1.1549019599857431</v>
      </c>
      <c r="S646">
        <f>Kz-Sample[[#This Row],[Zp]]</f>
        <v>1.3010299956639813</v>
      </c>
      <c r="T646">
        <f>Sample[[#This Row],[Kpy]]*KSc-Sample[[#This Row],[KPz]]*KSb</f>
        <v>-0.14612803567823818</v>
      </c>
      <c r="U646">
        <f>-1*(Sample[[#This Row],[KPx]]*KSc-Sample[[#This Row],[KPz]]*KSa)</f>
        <v>-0.14612803567823801</v>
      </c>
      <c r="V646">
        <f>(Sample[[#This Row],[KPx]]*$R$2-Sample[[#This Row],[Kpy]]*KSa)</f>
        <v>-0.14612803567823801</v>
      </c>
      <c r="W646">
        <f>Sample[[#This Row],[Kpy]]*KTc-Sample[[#This Row],[KPz]]*KTb</f>
        <v>2.4559319556497243</v>
      </c>
      <c r="X646">
        <f>-1*(Sample[[#This Row],[KPx]]*KTc-Sample[[#This Row],[KPz]]*KTa)</f>
        <v>2.4559319556497243</v>
      </c>
      <c r="Y646">
        <f>(Sample[[#This Row],[KPx]]*KTb-Sample[[#This Row],[Kpy]]*KTa)</f>
        <v>2.4559319556497243</v>
      </c>
      <c r="Z646">
        <f>-Sample[[#This Row],[Xp]]*a+Sample[[#This Row],[Yp]]*b+Sample[[#This Row],[Zp]]*c_</f>
        <v>-0.29225607135647602</v>
      </c>
      <c r="AA646" s="8">
        <f>-IF(Sample[[#This Row],[Column2]]&gt;0,1,-1)*SQRT(Sample[[#This Row],[KPx''i]]^2+Sample[[#This Row],[KPx''j]]^2+Sample[[#This Row],[KPx''k]]^2)/Ksmag/Scale</f>
        <v>0.17896956226344918</v>
      </c>
      <c r="AB646" s="1">
        <f>SQRT(Sample[[#This Row],[Kpy''i]]^2+Sample[[#This Row],[KPy''j]]^2+Sample[[#This Row],[KPy''k]]^2)/KTmag/Scale</f>
        <v>1.7366061399726598</v>
      </c>
    </row>
    <row r="647" spans="1:28" hidden="1" x14ac:dyDescent="0.25">
      <c r="A647" s="5">
        <v>642</v>
      </c>
      <c r="B647" s="13" t="s">
        <v>43</v>
      </c>
      <c r="C647" s="5"/>
      <c r="D647" s="5"/>
      <c r="E647">
        <v>6</v>
      </c>
      <c r="F647">
        <v>3</v>
      </c>
      <c r="G647">
        <v>10</v>
      </c>
      <c r="H647" s="11">
        <f>Sample[[#This Row],[C]]/Sample[[#This Row],[D]]</f>
        <v>0.5</v>
      </c>
      <c r="I647" s="11">
        <f>Sample[[#This Row],[A]]/Sample[[#This Row],[C]]</f>
        <v>3.3333333333333335</v>
      </c>
      <c r="J647" s="11">
        <f>Sample[[#This Row],[D]]/Sample[[#This Row],[A]]</f>
        <v>0.6</v>
      </c>
      <c r="K647" s="11">
        <f>Sample[[#This Row],[A]]/Sample[[#This Row],[D]]</f>
        <v>1.6666666666666667</v>
      </c>
      <c r="L647" s="11">
        <f>Sample[[#This Row],[D]]/Sample[[#This Row],[C]]</f>
        <v>2</v>
      </c>
      <c r="M647" s="11">
        <f>Sample[[#This Row],[C]]/Sample[[#This Row],[A]]</f>
        <v>0.3</v>
      </c>
      <c r="N647">
        <f>IF(Sample[[#This Row],[Ap]]=0,10,LOG(Sample[[#This Row],[Ap]]))</f>
        <v>-0.3010299956639812</v>
      </c>
      <c r="O647">
        <f>IF(Sample[[#This Row],[Ei]]=0,10,LOG(Sample[[#This Row],[Ei]]))</f>
        <v>0.52287874528033762</v>
      </c>
      <c r="P647">
        <f>IF(Sample[[#This Row],[Ii]]=0,10,LOG(Sample[[#This Row],[Ii]]))</f>
        <v>-0.22184874961635639</v>
      </c>
      <c r="Q647">
        <f>Kx-Sample[[#This Row],[Xp]]</f>
        <v>0.3010299956639812</v>
      </c>
      <c r="R647">
        <f>Ky-Sample[[#This Row],[Yp]]</f>
        <v>-1.5228787452803376</v>
      </c>
      <c r="S647">
        <f>Kz-Sample[[#This Row],[Zp]]</f>
        <v>1.2218487496163564</v>
      </c>
      <c r="T647">
        <f>Sample[[#This Row],[Kpy]]*KSc-Sample[[#This Row],[KPz]]*KSb</f>
        <v>0.30102999566398125</v>
      </c>
      <c r="U647">
        <f>-1*(Sample[[#This Row],[KPx]]*KSc-Sample[[#This Row],[KPz]]*KSa)</f>
        <v>0.3010299956639812</v>
      </c>
      <c r="V647">
        <f>(Sample[[#This Row],[KPx]]*$R$2-Sample[[#This Row],[Kpy]]*KSa)</f>
        <v>0.3010299956639812</v>
      </c>
      <c r="W647">
        <f>Sample[[#This Row],[Kpy]]*KTc-Sample[[#This Row],[KPz]]*KTb</f>
        <v>2.744727494896694</v>
      </c>
      <c r="X647">
        <f>-1*(Sample[[#This Row],[KPx]]*KTc-Sample[[#This Row],[KPz]]*KTa)</f>
        <v>2.744727494896694</v>
      </c>
      <c r="Y647">
        <f>(Sample[[#This Row],[KPx]]*KTb-Sample[[#This Row],[Kpy]]*KTa)</f>
        <v>2.744727494896694</v>
      </c>
      <c r="Z647">
        <f>-Sample[[#This Row],[Xp]]*a+Sample[[#This Row],[Yp]]*b+Sample[[#This Row],[Zp]]*c_</f>
        <v>0.60205999132796251</v>
      </c>
      <c r="AA647" s="8">
        <f>-IF(Sample[[#This Row],[Column2]]&gt;0,1,-1)*SQRT(Sample[[#This Row],[KPx''i]]^2+Sample[[#This Row],[KPx''j]]^2+Sample[[#This Row],[KPx''k]]^2)/Ksmag/Scale</f>
        <v>-0.36868494332449331</v>
      </c>
      <c r="AB647" s="1">
        <f>SQRT(Sample[[#This Row],[Kpy''i]]^2+Sample[[#This Row],[KPy''j]]^2+Sample[[#This Row],[KPy''k]]^2)/KTmag/Scale</f>
        <v>1.9408154241506177</v>
      </c>
    </row>
    <row r="648" spans="1:28" hidden="1" x14ac:dyDescent="0.25">
      <c r="A648" s="5">
        <v>643</v>
      </c>
      <c r="B648" s="13" t="s">
        <v>43</v>
      </c>
      <c r="C648" s="5"/>
      <c r="D648" s="5"/>
      <c r="E648">
        <v>5</v>
      </c>
      <c r="F648">
        <v>10</v>
      </c>
      <c r="G648">
        <v>5</v>
      </c>
      <c r="H648" s="11">
        <f>Sample[[#This Row],[C]]/Sample[[#This Row],[D]]</f>
        <v>2</v>
      </c>
      <c r="I648" s="11">
        <f>Sample[[#This Row],[A]]/Sample[[#This Row],[C]]</f>
        <v>0.5</v>
      </c>
      <c r="J648" s="11">
        <f>Sample[[#This Row],[D]]/Sample[[#This Row],[A]]</f>
        <v>1</v>
      </c>
      <c r="K648" s="11">
        <f>Sample[[#This Row],[A]]/Sample[[#This Row],[D]]</f>
        <v>1</v>
      </c>
      <c r="L648" s="11">
        <f>Sample[[#This Row],[D]]/Sample[[#This Row],[C]]</f>
        <v>0.5</v>
      </c>
      <c r="M648" s="11">
        <f>Sample[[#This Row],[C]]/Sample[[#This Row],[A]]</f>
        <v>2</v>
      </c>
      <c r="N648">
        <f>IF(Sample[[#This Row],[Ap]]=0,10,LOG(Sample[[#This Row],[Ap]]))</f>
        <v>0.3010299956639812</v>
      </c>
      <c r="O648">
        <f>IF(Sample[[#This Row],[Ei]]=0,10,LOG(Sample[[#This Row],[Ei]]))</f>
        <v>-0.3010299956639812</v>
      </c>
      <c r="P648">
        <f>IF(Sample[[#This Row],[Ii]]=0,10,LOG(Sample[[#This Row],[Ii]]))</f>
        <v>0</v>
      </c>
      <c r="Q648">
        <f>Kx-Sample[[#This Row],[Xp]]</f>
        <v>-0.3010299956639812</v>
      </c>
      <c r="R648">
        <f>Ky-Sample[[#This Row],[Yp]]</f>
        <v>-0.69897000433601875</v>
      </c>
      <c r="S648">
        <f>Kz-Sample[[#This Row],[Zp]]</f>
        <v>1</v>
      </c>
      <c r="T648">
        <f>Sample[[#This Row],[Kpy]]*KSc-Sample[[#This Row],[KPz]]*KSb</f>
        <v>-0.30102999566398125</v>
      </c>
      <c r="U648">
        <f>-1*(Sample[[#This Row],[KPx]]*KSc-Sample[[#This Row],[KPz]]*KSa)</f>
        <v>-0.3010299956639812</v>
      </c>
      <c r="V648">
        <f>(Sample[[#This Row],[KPx]]*$R$2-Sample[[#This Row],[Kpy]]*KSa)</f>
        <v>-0.3010299956639812</v>
      </c>
      <c r="W648">
        <f>Sample[[#This Row],[Kpy]]*KTc-Sample[[#This Row],[KPz]]*KTb</f>
        <v>1.6989700043360187</v>
      </c>
      <c r="X648">
        <f>-1*(Sample[[#This Row],[KPx]]*KTc-Sample[[#This Row],[KPz]]*KTa)</f>
        <v>1.6989700043360187</v>
      </c>
      <c r="Y648">
        <f>(Sample[[#This Row],[KPx]]*KTb-Sample[[#This Row],[Kpy]]*KTa)</f>
        <v>1.6989700043360187</v>
      </c>
      <c r="Z648">
        <f>-Sample[[#This Row],[Xp]]*a+Sample[[#This Row],[Yp]]*b+Sample[[#This Row],[Zp]]*c_</f>
        <v>-0.6020599913279624</v>
      </c>
      <c r="AA648" s="8">
        <f>-IF(Sample[[#This Row],[Column2]]&gt;0,1,-1)*SQRT(Sample[[#This Row],[KPx''i]]^2+Sample[[#This Row],[KPx''j]]^2+Sample[[#This Row],[KPx''k]]^2)/Ksmag/Scale</f>
        <v>0.36868494332449331</v>
      </c>
      <c r="AB648" s="1">
        <f>SQRT(Sample[[#This Row],[Kpy''i]]^2+Sample[[#This Row],[KPy''j]]^2+Sample[[#This Row],[KPy''k]]^2)/KTmag/Scale</f>
        <v>1.201353211098537</v>
      </c>
    </row>
    <row r="649" spans="1:28" hidden="1" x14ac:dyDescent="0.25">
      <c r="A649" s="5">
        <v>644</v>
      </c>
      <c r="B649" s="13" t="s">
        <v>43</v>
      </c>
      <c r="C649" s="5"/>
      <c r="D649" s="5"/>
      <c r="E649">
        <v>9</v>
      </c>
      <c r="F649">
        <v>3</v>
      </c>
      <c r="G649">
        <v>1</v>
      </c>
      <c r="H649" s="11">
        <f>Sample[[#This Row],[C]]/Sample[[#This Row],[D]]</f>
        <v>0.33333333333333331</v>
      </c>
      <c r="I649" s="11">
        <f>Sample[[#This Row],[A]]/Sample[[#This Row],[C]]</f>
        <v>0.33333333333333331</v>
      </c>
      <c r="J649" s="11">
        <f>Sample[[#This Row],[D]]/Sample[[#This Row],[A]]</f>
        <v>9</v>
      </c>
      <c r="K649" s="11">
        <f>Sample[[#This Row],[A]]/Sample[[#This Row],[D]]</f>
        <v>0.1111111111111111</v>
      </c>
      <c r="L649" s="11">
        <f>Sample[[#This Row],[D]]/Sample[[#This Row],[C]]</f>
        <v>3</v>
      </c>
      <c r="M649" s="11">
        <f>Sample[[#This Row],[C]]/Sample[[#This Row],[A]]</f>
        <v>3</v>
      </c>
      <c r="N649">
        <f>IF(Sample[[#This Row],[Ap]]=0,10,LOG(Sample[[#This Row],[Ap]]))</f>
        <v>-0.47712125471966244</v>
      </c>
      <c r="O649">
        <f>IF(Sample[[#This Row],[Ei]]=0,10,LOG(Sample[[#This Row],[Ei]]))</f>
        <v>-0.47712125471966244</v>
      </c>
      <c r="P649">
        <f>IF(Sample[[#This Row],[Ii]]=0,10,LOG(Sample[[#This Row],[Ii]]))</f>
        <v>0.95424250943932487</v>
      </c>
      <c r="Q649">
        <f>Kx-Sample[[#This Row],[Xp]]</f>
        <v>0.47712125471966244</v>
      </c>
      <c r="R649">
        <f>Ky-Sample[[#This Row],[Yp]]</f>
        <v>-0.52287874528033762</v>
      </c>
      <c r="S649">
        <f>Kz-Sample[[#This Row],[Zp]]</f>
        <v>4.5757490560675129E-2</v>
      </c>
      <c r="T649">
        <f>Sample[[#This Row],[Kpy]]*KSc-Sample[[#This Row],[KPz]]*KSb</f>
        <v>0.47712125471966249</v>
      </c>
      <c r="U649">
        <f>-1*(Sample[[#This Row],[KPx]]*KSc-Sample[[#This Row],[KPz]]*KSa)</f>
        <v>0.47712125471966244</v>
      </c>
      <c r="V649">
        <f>(Sample[[#This Row],[KPx]]*$R$2-Sample[[#This Row],[Kpy]]*KSa)</f>
        <v>0.47712125471966244</v>
      </c>
      <c r="W649">
        <f>Sample[[#This Row],[Kpy]]*KTc-Sample[[#This Row],[KPz]]*KTb</f>
        <v>0.56863623584101275</v>
      </c>
      <c r="X649">
        <f>-1*(Sample[[#This Row],[KPx]]*KTc-Sample[[#This Row],[KPz]]*KTa)</f>
        <v>0.56863623584101264</v>
      </c>
      <c r="Y649">
        <f>(Sample[[#This Row],[KPx]]*KTb-Sample[[#This Row],[Kpy]]*KTa)</f>
        <v>0.56863623584101286</v>
      </c>
      <c r="Z649">
        <f>-Sample[[#This Row],[Xp]]*a+Sample[[#This Row],[Yp]]*b+Sample[[#This Row],[Zp]]*c_</f>
        <v>0.95424250943932487</v>
      </c>
      <c r="AA649" s="8">
        <f>-IF(Sample[[#This Row],[Column2]]&gt;0,1,-1)*SQRT(Sample[[#This Row],[KPx''i]]^2+Sample[[#This Row],[KPx''j]]^2+Sample[[#This Row],[KPx''k]]^2)/Ksmag/Scale</f>
        <v>-0.58435180974982659</v>
      </c>
      <c r="AB649" s="1">
        <f>SQRT(Sample[[#This Row],[Kpy''i]]^2+Sample[[#This Row],[KPy''j]]^2+Sample[[#This Row],[KPy''k]]^2)/KTmag/Scale</f>
        <v>0.4020865383915731</v>
      </c>
    </row>
    <row r="650" spans="1:28" hidden="1" x14ac:dyDescent="0.25">
      <c r="A650" s="5">
        <v>645</v>
      </c>
      <c r="B650" s="13" t="s">
        <v>43</v>
      </c>
      <c r="C650" s="5"/>
      <c r="D650" s="5"/>
      <c r="E650">
        <v>9</v>
      </c>
      <c r="F650">
        <v>1</v>
      </c>
      <c r="G650">
        <v>7</v>
      </c>
      <c r="H650" s="11">
        <f>Sample[[#This Row],[C]]/Sample[[#This Row],[D]]</f>
        <v>0.1111111111111111</v>
      </c>
      <c r="I650" s="11">
        <f>Sample[[#This Row],[A]]/Sample[[#This Row],[C]]</f>
        <v>7</v>
      </c>
      <c r="J650" s="11">
        <f>Sample[[#This Row],[D]]/Sample[[#This Row],[A]]</f>
        <v>1.2857142857142858</v>
      </c>
      <c r="K650" s="11">
        <f>Sample[[#This Row],[A]]/Sample[[#This Row],[D]]</f>
        <v>0.77777777777777779</v>
      </c>
      <c r="L650" s="11">
        <f>Sample[[#This Row],[D]]/Sample[[#This Row],[C]]</f>
        <v>9</v>
      </c>
      <c r="M650" s="11">
        <f>Sample[[#This Row],[C]]/Sample[[#This Row],[A]]</f>
        <v>0.14285714285714285</v>
      </c>
      <c r="N650">
        <f>IF(Sample[[#This Row],[Ap]]=0,10,LOG(Sample[[#This Row],[Ap]]))</f>
        <v>-0.95424250943932487</v>
      </c>
      <c r="O650">
        <f>IF(Sample[[#This Row],[Ei]]=0,10,LOG(Sample[[#This Row],[Ei]]))</f>
        <v>0.84509804001425681</v>
      </c>
      <c r="P650">
        <f>IF(Sample[[#This Row],[Ii]]=0,10,LOG(Sample[[#This Row],[Ii]]))</f>
        <v>0.10914446942506807</v>
      </c>
      <c r="Q650">
        <f>Kx-Sample[[#This Row],[Xp]]</f>
        <v>0.95424250943932487</v>
      </c>
      <c r="R650">
        <f>Ky-Sample[[#This Row],[Yp]]</f>
        <v>-1.8450980400142569</v>
      </c>
      <c r="S650">
        <f>Kz-Sample[[#This Row],[Zp]]</f>
        <v>0.89085553057493194</v>
      </c>
      <c r="T650">
        <f>Sample[[#This Row],[Kpy]]*KSc-Sample[[#This Row],[KPz]]*KSb</f>
        <v>0.95424250943932498</v>
      </c>
      <c r="U650">
        <f>-1*(Sample[[#This Row],[KPx]]*KSc-Sample[[#This Row],[KPz]]*KSa)</f>
        <v>0.95424250943932487</v>
      </c>
      <c r="V650">
        <f>(Sample[[#This Row],[KPx]]*$R$2-Sample[[#This Row],[Kpy]]*KSa)</f>
        <v>0.95424250943932487</v>
      </c>
      <c r="W650">
        <f>Sample[[#This Row],[Kpy]]*KTc-Sample[[#This Row],[KPz]]*KTb</f>
        <v>2.7359535705891886</v>
      </c>
      <c r="X650">
        <f>-1*(Sample[[#This Row],[KPx]]*KTc-Sample[[#This Row],[KPz]]*KTa)</f>
        <v>2.7359535705891886</v>
      </c>
      <c r="Y650">
        <f>(Sample[[#This Row],[KPx]]*KTb-Sample[[#This Row],[Kpy]]*KTa)</f>
        <v>2.7359535705891891</v>
      </c>
      <c r="Z650">
        <f>-Sample[[#This Row],[Xp]]*a+Sample[[#This Row],[Yp]]*b+Sample[[#This Row],[Zp]]*c_</f>
        <v>1.9084850188786497</v>
      </c>
      <c r="AA650" s="8">
        <f>-IF(Sample[[#This Row],[Column2]]&gt;0,1,-1)*SQRT(Sample[[#This Row],[KPx''i]]^2+Sample[[#This Row],[KPx''j]]^2+Sample[[#This Row],[KPx''k]]^2)/Ksmag/Scale</f>
        <v>-1.1687036194996532</v>
      </c>
      <c r="AB650" s="1">
        <f>SQRT(Sample[[#This Row],[Kpy''i]]^2+Sample[[#This Row],[KPy''j]]^2+Sample[[#This Row],[KPy''k]]^2)/KTmag/Scale</f>
        <v>1.9346113227751629</v>
      </c>
    </row>
    <row r="651" spans="1:28" hidden="1" x14ac:dyDescent="0.25">
      <c r="A651" s="5">
        <v>646</v>
      </c>
      <c r="B651" s="13" t="s">
        <v>43</v>
      </c>
      <c r="C651" s="5"/>
      <c r="D651" s="5"/>
      <c r="E651">
        <v>2</v>
      </c>
      <c r="F651">
        <v>5</v>
      </c>
      <c r="G651">
        <v>1</v>
      </c>
      <c r="H651" s="11">
        <f>Sample[[#This Row],[C]]/Sample[[#This Row],[D]]</f>
        <v>2.5</v>
      </c>
      <c r="I651" s="11">
        <f>Sample[[#This Row],[A]]/Sample[[#This Row],[C]]</f>
        <v>0.2</v>
      </c>
      <c r="J651" s="11">
        <f>Sample[[#This Row],[D]]/Sample[[#This Row],[A]]</f>
        <v>2</v>
      </c>
      <c r="K651" s="11">
        <f>Sample[[#This Row],[A]]/Sample[[#This Row],[D]]</f>
        <v>0.5</v>
      </c>
      <c r="L651" s="11">
        <f>Sample[[#This Row],[D]]/Sample[[#This Row],[C]]</f>
        <v>0.4</v>
      </c>
      <c r="M651" s="11">
        <f>Sample[[#This Row],[C]]/Sample[[#This Row],[A]]</f>
        <v>5</v>
      </c>
      <c r="N651">
        <f>IF(Sample[[#This Row],[Ap]]=0,10,LOG(Sample[[#This Row],[Ap]]))</f>
        <v>0.3979400086720376</v>
      </c>
      <c r="O651">
        <f>IF(Sample[[#This Row],[Ei]]=0,10,LOG(Sample[[#This Row],[Ei]]))</f>
        <v>-0.69897000433601875</v>
      </c>
      <c r="P651">
        <f>IF(Sample[[#This Row],[Ii]]=0,10,LOG(Sample[[#This Row],[Ii]]))</f>
        <v>0.3010299956639812</v>
      </c>
      <c r="Q651">
        <f>Kx-Sample[[#This Row],[Xp]]</f>
        <v>-0.3979400086720376</v>
      </c>
      <c r="R651">
        <f>Ky-Sample[[#This Row],[Yp]]</f>
        <v>-0.30102999566398125</v>
      </c>
      <c r="S651">
        <f>Kz-Sample[[#This Row],[Zp]]</f>
        <v>0.69897000433601875</v>
      </c>
      <c r="T651">
        <f>Sample[[#This Row],[Kpy]]*KSc-Sample[[#This Row],[KPz]]*KSb</f>
        <v>-0.39794000867203749</v>
      </c>
      <c r="U651">
        <f>-1*(Sample[[#This Row],[KPx]]*KSc-Sample[[#This Row],[KPz]]*KSa)</f>
        <v>-0.3979400086720376</v>
      </c>
      <c r="V651">
        <f>(Sample[[#This Row],[KPx]]*$R$2-Sample[[#This Row],[Kpy]]*KSa)</f>
        <v>-0.3979400086720376</v>
      </c>
      <c r="W651">
        <f>Sample[[#This Row],[Kpy]]*KTc-Sample[[#This Row],[KPz]]*KTb</f>
        <v>1</v>
      </c>
      <c r="X651">
        <f>-1*(Sample[[#This Row],[KPx]]*KTc-Sample[[#This Row],[KPz]]*KTa)</f>
        <v>0.99999999999999989</v>
      </c>
      <c r="Y651">
        <f>(Sample[[#This Row],[KPx]]*KTb-Sample[[#This Row],[Kpy]]*KTa)</f>
        <v>1</v>
      </c>
      <c r="Z651">
        <f>-Sample[[#This Row],[Xp]]*a+Sample[[#This Row],[Yp]]*b+Sample[[#This Row],[Zp]]*c_</f>
        <v>-0.7958800173440751</v>
      </c>
      <c r="AA651" s="8">
        <f>-IF(Sample[[#This Row],[Column2]]&gt;0,1,-1)*SQRT(Sample[[#This Row],[KPx''i]]^2+Sample[[#This Row],[KPx''j]]^2+Sample[[#This Row],[KPx''k]]^2)/Ksmag/Scale</f>
        <v>0.48737498474260249</v>
      </c>
      <c r="AB651" s="1">
        <f>SQRT(Sample[[#This Row],[Kpy''i]]^2+Sample[[#This Row],[KPy''j]]^2+Sample[[#This Row],[KPy''k]]^2)/KTmag/Scale</f>
        <v>0.70710678118654757</v>
      </c>
    </row>
    <row r="652" spans="1:28" hidden="1" x14ac:dyDescent="0.25">
      <c r="A652" s="5">
        <v>647</v>
      </c>
      <c r="B652" s="13" t="s">
        <v>43</v>
      </c>
      <c r="C652" s="5"/>
      <c r="D652" s="5"/>
      <c r="E652">
        <v>6</v>
      </c>
      <c r="F652">
        <v>5</v>
      </c>
      <c r="G652">
        <v>6</v>
      </c>
      <c r="H652" s="11">
        <f>Sample[[#This Row],[C]]/Sample[[#This Row],[D]]</f>
        <v>0.83333333333333337</v>
      </c>
      <c r="I652" s="11">
        <f>Sample[[#This Row],[A]]/Sample[[#This Row],[C]]</f>
        <v>1.2</v>
      </c>
      <c r="J652" s="11">
        <f>Sample[[#This Row],[D]]/Sample[[#This Row],[A]]</f>
        <v>1</v>
      </c>
      <c r="K652" s="11">
        <f>Sample[[#This Row],[A]]/Sample[[#This Row],[D]]</f>
        <v>1</v>
      </c>
      <c r="L652" s="11">
        <f>Sample[[#This Row],[D]]/Sample[[#This Row],[C]]</f>
        <v>1.2</v>
      </c>
      <c r="M652" s="11">
        <f>Sample[[#This Row],[C]]/Sample[[#This Row],[A]]</f>
        <v>0.83333333333333337</v>
      </c>
      <c r="N652">
        <f>IF(Sample[[#This Row],[Ap]]=0,10,LOG(Sample[[#This Row],[Ap]]))</f>
        <v>-7.9181246047624804E-2</v>
      </c>
      <c r="O652">
        <f>IF(Sample[[#This Row],[Ei]]=0,10,LOG(Sample[[#This Row],[Ei]]))</f>
        <v>7.9181246047624818E-2</v>
      </c>
      <c r="P652">
        <f>IF(Sample[[#This Row],[Ii]]=0,10,LOG(Sample[[#This Row],[Ii]]))</f>
        <v>0</v>
      </c>
      <c r="Q652">
        <f>Kx-Sample[[#This Row],[Xp]]</f>
        <v>7.9181246047624804E-2</v>
      </c>
      <c r="R652">
        <f>Ky-Sample[[#This Row],[Yp]]</f>
        <v>-1.0791812460476249</v>
      </c>
      <c r="S652">
        <f>Kz-Sample[[#This Row],[Zp]]</f>
        <v>1</v>
      </c>
      <c r="T652">
        <f>Sample[[#This Row],[Kpy]]*KSc-Sample[[#This Row],[KPz]]*KSb</f>
        <v>7.9181246047624887E-2</v>
      </c>
      <c r="U652">
        <f>-1*(Sample[[#This Row],[KPx]]*KSc-Sample[[#This Row],[KPz]]*KSa)</f>
        <v>7.9181246047624804E-2</v>
      </c>
      <c r="V652">
        <f>(Sample[[#This Row],[KPx]]*$R$2-Sample[[#This Row],[Kpy]]*KSa)</f>
        <v>7.9181246047624804E-2</v>
      </c>
      <c r="W652">
        <f>Sample[[#This Row],[Kpy]]*KTc-Sample[[#This Row],[KPz]]*KTb</f>
        <v>2.0791812460476251</v>
      </c>
      <c r="X652">
        <f>-1*(Sample[[#This Row],[KPx]]*KTc-Sample[[#This Row],[KPz]]*KTa)</f>
        <v>2.0791812460476247</v>
      </c>
      <c r="Y652">
        <f>(Sample[[#This Row],[KPx]]*KTb-Sample[[#This Row],[Kpy]]*KTa)</f>
        <v>2.0791812460476251</v>
      </c>
      <c r="Z652">
        <f>-Sample[[#This Row],[Xp]]*a+Sample[[#This Row],[Yp]]*b+Sample[[#This Row],[Zp]]*c_</f>
        <v>0.15836249209524964</v>
      </c>
      <c r="AA652" s="8">
        <f>-IF(Sample[[#This Row],[Column2]]&gt;0,1,-1)*SQRT(Sample[[#This Row],[KPx''i]]^2+Sample[[#This Row],[KPx''j]]^2+Sample[[#This Row],[KPx''k]]^2)/Ksmag/Scale</f>
        <v>-9.6976825007224043E-2</v>
      </c>
      <c r="AB652" s="1">
        <f>SQRT(Sample[[#This Row],[Kpy''i]]^2+Sample[[#This Row],[KPy''j]]^2+Sample[[#This Row],[KPy''k]]^2)/KTmag/Scale</f>
        <v>1.4702031583961712</v>
      </c>
    </row>
    <row r="653" spans="1:28" hidden="1" x14ac:dyDescent="0.25">
      <c r="A653" s="5">
        <v>648</v>
      </c>
      <c r="B653" s="13" t="s">
        <v>43</v>
      </c>
      <c r="C653" s="5"/>
      <c r="D653" s="5"/>
      <c r="E653">
        <v>6</v>
      </c>
      <c r="F653">
        <v>4</v>
      </c>
      <c r="G653">
        <v>7</v>
      </c>
      <c r="H653" s="11">
        <f>Sample[[#This Row],[C]]/Sample[[#This Row],[D]]</f>
        <v>0.66666666666666663</v>
      </c>
      <c r="I653" s="11">
        <f>Sample[[#This Row],[A]]/Sample[[#This Row],[C]]</f>
        <v>1.75</v>
      </c>
      <c r="J653" s="11">
        <f>Sample[[#This Row],[D]]/Sample[[#This Row],[A]]</f>
        <v>0.8571428571428571</v>
      </c>
      <c r="K653" s="11">
        <f>Sample[[#This Row],[A]]/Sample[[#This Row],[D]]</f>
        <v>1.1666666666666667</v>
      </c>
      <c r="L653" s="11">
        <f>Sample[[#This Row],[D]]/Sample[[#This Row],[C]]</f>
        <v>1.5</v>
      </c>
      <c r="M653" s="11">
        <f>Sample[[#This Row],[C]]/Sample[[#This Row],[A]]</f>
        <v>0.5714285714285714</v>
      </c>
      <c r="N653">
        <f>IF(Sample[[#This Row],[Ap]]=0,10,LOG(Sample[[#This Row],[Ap]]))</f>
        <v>-0.17609125905568127</v>
      </c>
      <c r="O653">
        <f>IF(Sample[[#This Row],[Ei]]=0,10,LOG(Sample[[#This Row],[Ei]]))</f>
        <v>0.24303804868629444</v>
      </c>
      <c r="P653">
        <f>IF(Sample[[#This Row],[Ii]]=0,10,LOG(Sample[[#This Row],[Ii]]))</f>
        <v>-6.6946789630613221E-2</v>
      </c>
      <c r="Q653">
        <f>Kx-Sample[[#This Row],[Xp]]</f>
        <v>0.17609125905568127</v>
      </c>
      <c r="R653">
        <f>Ky-Sample[[#This Row],[Yp]]</f>
        <v>-1.2430380486862944</v>
      </c>
      <c r="S653">
        <f>Kz-Sample[[#This Row],[Zp]]</f>
        <v>1.0669467896306133</v>
      </c>
      <c r="T653">
        <f>Sample[[#This Row],[Kpy]]*KSc-Sample[[#This Row],[KPz]]*KSb</f>
        <v>0.17609125905568113</v>
      </c>
      <c r="U653">
        <f>-1*(Sample[[#This Row],[KPx]]*KSc-Sample[[#This Row],[KPz]]*KSa)</f>
        <v>0.17609125905568127</v>
      </c>
      <c r="V653">
        <f>(Sample[[#This Row],[KPx]]*$R$2-Sample[[#This Row],[Kpy]]*KSa)</f>
        <v>0.17609125905568127</v>
      </c>
      <c r="W653">
        <f>Sample[[#This Row],[Kpy]]*KTc-Sample[[#This Row],[KPz]]*KTb</f>
        <v>2.3099848383169075</v>
      </c>
      <c r="X653">
        <f>-1*(Sample[[#This Row],[KPx]]*KTc-Sample[[#This Row],[KPz]]*KTa)</f>
        <v>2.3099848383169079</v>
      </c>
      <c r="Y653">
        <f>(Sample[[#This Row],[KPx]]*KTb-Sample[[#This Row],[Kpy]]*KTa)</f>
        <v>2.3099848383169075</v>
      </c>
      <c r="Z653">
        <f>-Sample[[#This Row],[Xp]]*a+Sample[[#This Row],[Yp]]*b+Sample[[#This Row],[Zp]]*c_</f>
        <v>0.35218251811136247</v>
      </c>
      <c r="AA653" s="8">
        <f>-IF(Sample[[#This Row],[Column2]]&gt;0,1,-1)*SQRT(Sample[[#This Row],[KPx''i]]^2+Sample[[#This Row],[KPx''j]]^2+Sample[[#This Row],[KPx''k]]^2)/Ksmag/Scale</f>
        <v>-0.21566686642533325</v>
      </c>
      <c r="AB653" s="1">
        <f>SQRT(Sample[[#This Row],[Kpy''i]]^2+Sample[[#This Row],[KPy''j]]^2+Sample[[#This Row],[KPy''k]]^2)/KTmag/Scale</f>
        <v>1.6334059436119961</v>
      </c>
    </row>
    <row r="654" spans="1:28" hidden="1" x14ac:dyDescent="0.25">
      <c r="A654" s="5">
        <v>649</v>
      </c>
      <c r="B654" s="13" t="s">
        <v>43</v>
      </c>
      <c r="C654" s="5"/>
      <c r="D654" s="5"/>
      <c r="E654">
        <v>5</v>
      </c>
      <c r="F654">
        <v>10</v>
      </c>
      <c r="G654">
        <v>6</v>
      </c>
      <c r="H654" s="11">
        <f>Sample[[#This Row],[C]]/Sample[[#This Row],[D]]</f>
        <v>2</v>
      </c>
      <c r="I654" s="11">
        <f>Sample[[#This Row],[A]]/Sample[[#This Row],[C]]</f>
        <v>0.6</v>
      </c>
      <c r="J654" s="11">
        <f>Sample[[#This Row],[D]]/Sample[[#This Row],[A]]</f>
        <v>0.83333333333333337</v>
      </c>
      <c r="K654" s="11">
        <f>Sample[[#This Row],[A]]/Sample[[#This Row],[D]]</f>
        <v>1.2</v>
      </c>
      <c r="L654" s="11">
        <f>Sample[[#This Row],[D]]/Sample[[#This Row],[C]]</f>
        <v>0.5</v>
      </c>
      <c r="M654" s="11">
        <f>Sample[[#This Row],[C]]/Sample[[#This Row],[A]]</f>
        <v>1.6666666666666667</v>
      </c>
      <c r="N654">
        <f>IF(Sample[[#This Row],[Ap]]=0,10,LOG(Sample[[#This Row],[Ap]]))</f>
        <v>0.3010299956639812</v>
      </c>
      <c r="O654">
        <f>IF(Sample[[#This Row],[Ei]]=0,10,LOG(Sample[[#This Row],[Ei]]))</f>
        <v>-0.22184874961635639</v>
      </c>
      <c r="P654">
        <f>IF(Sample[[#This Row],[Ii]]=0,10,LOG(Sample[[#This Row],[Ii]]))</f>
        <v>-7.9181246047624804E-2</v>
      </c>
      <c r="Q654">
        <f>Kx-Sample[[#This Row],[Xp]]</f>
        <v>-0.3010299956639812</v>
      </c>
      <c r="R654">
        <f>Ky-Sample[[#This Row],[Yp]]</f>
        <v>-0.77815125038364363</v>
      </c>
      <c r="S654">
        <f>Kz-Sample[[#This Row],[Zp]]</f>
        <v>1.0791812460476249</v>
      </c>
      <c r="T654">
        <f>Sample[[#This Row],[Kpy]]*KSc-Sample[[#This Row],[KPz]]*KSb</f>
        <v>-0.30102999566398125</v>
      </c>
      <c r="U654">
        <f>-1*(Sample[[#This Row],[KPx]]*KSc-Sample[[#This Row],[KPz]]*KSa)</f>
        <v>-0.3010299956639812</v>
      </c>
      <c r="V654">
        <f>(Sample[[#This Row],[KPx]]*$R$2-Sample[[#This Row],[Kpy]]*KSa)</f>
        <v>-0.3010299956639812</v>
      </c>
      <c r="W654">
        <f>Sample[[#This Row],[Kpy]]*KTc-Sample[[#This Row],[KPz]]*KTb</f>
        <v>1.8573324964312685</v>
      </c>
      <c r="X654">
        <f>-1*(Sample[[#This Row],[KPx]]*KTc-Sample[[#This Row],[KPz]]*KTa)</f>
        <v>1.8573324964312685</v>
      </c>
      <c r="Y654">
        <f>(Sample[[#This Row],[KPx]]*KTb-Sample[[#This Row],[Kpy]]*KTa)</f>
        <v>1.8573324964312685</v>
      </c>
      <c r="Z654">
        <f>-Sample[[#This Row],[Xp]]*a+Sample[[#This Row],[Yp]]*b+Sample[[#This Row],[Zp]]*c_</f>
        <v>-0.6020599913279624</v>
      </c>
      <c r="AA654" s="8">
        <f>-IF(Sample[[#This Row],[Column2]]&gt;0,1,-1)*SQRT(Sample[[#This Row],[KPx''i]]^2+Sample[[#This Row],[KPx''j]]^2+Sample[[#This Row],[KPx''k]]^2)/Ksmag/Scale</f>
        <v>0.36868494332449331</v>
      </c>
      <c r="AB654" s="1">
        <f>SQRT(Sample[[#This Row],[Kpy''i]]^2+Sample[[#This Row],[KPy''j]]^2+Sample[[#This Row],[KPy''k]]^2)/KTmag/Scale</f>
        <v>1.3133324031446891</v>
      </c>
    </row>
    <row r="655" spans="1:28" hidden="1" x14ac:dyDescent="0.25">
      <c r="A655" s="5">
        <v>650</v>
      </c>
      <c r="B655" s="13" t="s">
        <v>43</v>
      </c>
      <c r="C655" s="5"/>
      <c r="D655" s="5"/>
      <c r="E655">
        <v>8</v>
      </c>
      <c r="F655">
        <v>1</v>
      </c>
      <c r="G655">
        <v>7</v>
      </c>
      <c r="H655" s="11">
        <f>Sample[[#This Row],[C]]/Sample[[#This Row],[D]]</f>
        <v>0.125</v>
      </c>
      <c r="I655" s="11">
        <f>Sample[[#This Row],[A]]/Sample[[#This Row],[C]]</f>
        <v>7</v>
      </c>
      <c r="J655" s="11">
        <f>Sample[[#This Row],[D]]/Sample[[#This Row],[A]]</f>
        <v>1.1428571428571428</v>
      </c>
      <c r="K655" s="11">
        <f>Sample[[#This Row],[A]]/Sample[[#This Row],[D]]</f>
        <v>0.875</v>
      </c>
      <c r="L655" s="11">
        <f>Sample[[#This Row],[D]]/Sample[[#This Row],[C]]</f>
        <v>8</v>
      </c>
      <c r="M655" s="11">
        <f>Sample[[#This Row],[C]]/Sample[[#This Row],[A]]</f>
        <v>0.14285714285714285</v>
      </c>
      <c r="N655">
        <f>IF(Sample[[#This Row],[Ap]]=0,10,LOG(Sample[[#This Row],[Ap]]))</f>
        <v>-0.90308998699194354</v>
      </c>
      <c r="O655">
        <f>IF(Sample[[#This Row],[Ei]]=0,10,LOG(Sample[[#This Row],[Ei]]))</f>
        <v>0.84509804001425681</v>
      </c>
      <c r="P655">
        <f>IF(Sample[[#This Row],[Ii]]=0,10,LOG(Sample[[#This Row],[Ii]]))</f>
        <v>5.7991946977686733E-2</v>
      </c>
      <c r="Q655">
        <f>Kx-Sample[[#This Row],[Xp]]</f>
        <v>0.90308998699194354</v>
      </c>
      <c r="R655">
        <f>Ky-Sample[[#This Row],[Yp]]</f>
        <v>-1.8450980400142569</v>
      </c>
      <c r="S655">
        <f>Kz-Sample[[#This Row],[Zp]]</f>
        <v>0.94200805302231327</v>
      </c>
      <c r="T655">
        <f>Sample[[#This Row],[Kpy]]*KSc-Sample[[#This Row],[KPz]]*KSb</f>
        <v>0.90308998699194365</v>
      </c>
      <c r="U655">
        <f>-1*(Sample[[#This Row],[KPx]]*KSc-Sample[[#This Row],[KPz]]*KSa)</f>
        <v>0.90308998699194354</v>
      </c>
      <c r="V655">
        <f>(Sample[[#This Row],[KPx]]*$R$2-Sample[[#This Row],[Kpy]]*KSa)</f>
        <v>0.90308998699194354</v>
      </c>
      <c r="W655">
        <f>Sample[[#This Row],[Kpy]]*KTc-Sample[[#This Row],[KPz]]*KTb</f>
        <v>2.7871060930365701</v>
      </c>
      <c r="X655">
        <f>-1*(Sample[[#This Row],[KPx]]*KTc-Sample[[#This Row],[KPz]]*KTa)</f>
        <v>2.7871060930365701</v>
      </c>
      <c r="Y655">
        <f>(Sample[[#This Row],[KPx]]*KTb-Sample[[#This Row],[Kpy]]*KTa)</f>
        <v>2.7871060930365701</v>
      </c>
      <c r="Z655">
        <f>-Sample[[#This Row],[Xp]]*a+Sample[[#This Row],[Yp]]*b+Sample[[#This Row],[Zp]]*c_</f>
        <v>1.8061799739838871</v>
      </c>
      <c r="AA655" s="8">
        <f>-IF(Sample[[#This Row],[Column2]]&gt;0,1,-1)*SQRT(Sample[[#This Row],[KPx''i]]^2+Sample[[#This Row],[KPx''j]]^2+Sample[[#This Row],[KPx''k]]^2)/Ksmag/Scale</f>
        <v>-1.1060548299734796</v>
      </c>
      <c r="AB655" s="1">
        <f>SQRT(Sample[[#This Row],[Kpy''i]]^2+Sample[[#This Row],[KPy''j]]^2+Sample[[#This Row],[KPy''k]]^2)/KTmag/Scale</f>
        <v>1.9707816182725035</v>
      </c>
    </row>
    <row r="656" spans="1:28" hidden="1" x14ac:dyDescent="0.25">
      <c r="A656" s="5">
        <v>651</v>
      </c>
      <c r="B656" s="13" t="s">
        <v>43</v>
      </c>
      <c r="C656" s="5"/>
      <c r="D656" s="5"/>
      <c r="E656">
        <v>2</v>
      </c>
      <c r="F656">
        <v>6</v>
      </c>
      <c r="G656">
        <v>7</v>
      </c>
      <c r="H656" s="11">
        <f>Sample[[#This Row],[C]]/Sample[[#This Row],[D]]</f>
        <v>3</v>
      </c>
      <c r="I656" s="11">
        <f>Sample[[#This Row],[A]]/Sample[[#This Row],[C]]</f>
        <v>1.1666666666666667</v>
      </c>
      <c r="J656" s="11">
        <f>Sample[[#This Row],[D]]/Sample[[#This Row],[A]]</f>
        <v>0.2857142857142857</v>
      </c>
      <c r="K656" s="11">
        <f>Sample[[#This Row],[A]]/Sample[[#This Row],[D]]</f>
        <v>3.5</v>
      </c>
      <c r="L656" s="11">
        <f>Sample[[#This Row],[D]]/Sample[[#This Row],[C]]</f>
        <v>0.33333333333333331</v>
      </c>
      <c r="M656" s="11">
        <f>Sample[[#This Row],[C]]/Sample[[#This Row],[A]]</f>
        <v>0.8571428571428571</v>
      </c>
      <c r="N656">
        <f>IF(Sample[[#This Row],[Ap]]=0,10,LOG(Sample[[#This Row],[Ap]]))</f>
        <v>0.47712125471966244</v>
      </c>
      <c r="O656">
        <f>IF(Sample[[#This Row],[Ei]]=0,10,LOG(Sample[[#This Row],[Ei]]))</f>
        <v>6.6946789630613221E-2</v>
      </c>
      <c r="P656">
        <f>IF(Sample[[#This Row],[Ii]]=0,10,LOG(Sample[[#This Row],[Ii]]))</f>
        <v>-0.54406804435027567</v>
      </c>
      <c r="Q656">
        <f>Kx-Sample[[#This Row],[Xp]]</f>
        <v>-0.47712125471966244</v>
      </c>
      <c r="R656">
        <f>Ky-Sample[[#This Row],[Yp]]</f>
        <v>-1.0669467896306133</v>
      </c>
      <c r="S656">
        <f>Kz-Sample[[#This Row],[Zp]]</f>
        <v>1.5440680443502757</v>
      </c>
      <c r="T656">
        <f>Sample[[#This Row],[Kpy]]*KSc-Sample[[#This Row],[KPz]]*KSb</f>
        <v>-0.47712125471966238</v>
      </c>
      <c r="U656">
        <f>-1*(Sample[[#This Row],[KPx]]*KSc-Sample[[#This Row],[KPz]]*KSa)</f>
        <v>-0.47712125471966244</v>
      </c>
      <c r="V656">
        <f>(Sample[[#This Row],[KPx]]*$R$2-Sample[[#This Row],[Kpy]]*KSa)</f>
        <v>-0.47712125471966244</v>
      </c>
      <c r="W656">
        <f>Sample[[#This Row],[Kpy]]*KTc-Sample[[#This Row],[KPz]]*KTb</f>
        <v>2.6110148339808887</v>
      </c>
      <c r="X656">
        <f>-1*(Sample[[#This Row],[KPx]]*KTc-Sample[[#This Row],[KPz]]*KTa)</f>
        <v>2.6110148339808887</v>
      </c>
      <c r="Y656">
        <f>(Sample[[#This Row],[KPx]]*KTb-Sample[[#This Row],[Kpy]]*KTa)</f>
        <v>2.6110148339808892</v>
      </c>
      <c r="Z656">
        <f>-Sample[[#This Row],[Xp]]*a+Sample[[#This Row],[Yp]]*b+Sample[[#This Row],[Zp]]*c_</f>
        <v>-0.95424250943932487</v>
      </c>
      <c r="AA656" s="8">
        <f>-IF(Sample[[#This Row],[Column2]]&gt;0,1,-1)*SQRT(Sample[[#This Row],[KPx''i]]^2+Sample[[#This Row],[KPx''j]]^2+Sample[[#This Row],[KPx''k]]^2)/Ksmag/Scale</f>
        <v>0.58435180974982659</v>
      </c>
      <c r="AB656" s="1">
        <f>SQRT(Sample[[#This Row],[Kpy''i]]^2+Sample[[#This Row],[KPy''j]]^2+Sample[[#This Row],[KPy''k]]^2)/KTmag/Scale</f>
        <v>1.8462662948865545</v>
      </c>
    </row>
    <row r="657" spans="1:28" hidden="1" x14ac:dyDescent="0.25">
      <c r="A657" s="5">
        <v>652</v>
      </c>
      <c r="B657" s="13" t="s">
        <v>43</v>
      </c>
      <c r="C657" s="5"/>
      <c r="D657" s="5"/>
      <c r="E657">
        <v>7</v>
      </c>
      <c r="F657">
        <v>4</v>
      </c>
      <c r="G657">
        <v>7</v>
      </c>
      <c r="H657" s="11">
        <f>Sample[[#This Row],[C]]/Sample[[#This Row],[D]]</f>
        <v>0.5714285714285714</v>
      </c>
      <c r="I657" s="11">
        <f>Sample[[#This Row],[A]]/Sample[[#This Row],[C]]</f>
        <v>1.75</v>
      </c>
      <c r="J657" s="11">
        <f>Sample[[#This Row],[D]]/Sample[[#This Row],[A]]</f>
        <v>1</v>
      </c>
      <c r="K657" s="11">
        <f>Sample[[#This Row],[A]]/Sample[[#This Row],[D]]</f>
        <v>1</v>
      </c>
      <c r="L657" s="11">
        <f>Sample[[#This Row],[D]]/Sample[[#This Row],[C]]</f>
        <v>1.75</v>
      </c>
      <c r="M657" s="11">
        <f>Sample[[#This Row],[C]]/Sample[[#This Row],[A]]</f>
        <v>0.5714285714285714</v>
      </c>
      <c r="N657">
        <f>IF(Sample[[#This Row],[Ap]]=0,10,LOG(Sample[[#This Row],[Ap]]))</f>
        <v>-0.24303804868629447</v>
      </c>
      <c r="O657">
        <f>IF(Sample[[#This Row],[Ei]]=0,10,LOG(Sample[[#This Row],[Ei]]))</f>
        <v>0.24303804868629444</v>
      </c>
      <c r="P657">
        <f>IF(Sample[[#This Row],[Ii]]=0,10,LOG(Sample[[#This Row],[Ii]]))</f>
        <v>0</v>
      </c>
      <c r="Q657">
        <f>Kx-Sample[[#This Row],[Xp]]</f>
        <v>0.24303804868629447</v>
      </c>
      <c r="R657">
        <f>Ky-Sample[[#This Row],[Yp]]</f>
        <v>-1.2430380486862944</v>
      </c>
      <c r="S657">
        <f>Kz-Sample[[#This Row],[Zp]]</f>
        <v>1</v>
      </c>
      <c r="T657">
        <f>Sample[[#This Row],[Kpy]]*KSc-Sample[[#This Row],[KPz]]*KSb</f>
        <v>0.24303804868629442</v>
      </c>
      <c r="U657">
        <f>-1*(Sample[[#This Row],[KPx]]*KSc-Sample[[#This Row],[KPz]]*KSa)</f>
        <v>0.24303804868629447</v>
      </c>
      <c r="V657">
        <f>(Sample[[#This Row],[KPx]]*$R$2-Sample[[#This Row],[Kpy]]*KSa)</f>
        <v>0.24303804868629447</v>
      </c>
      <c r="W657">
        <f>Sample[[#This Row],[Kpy]]*KTc-Sample[[#This Row],[KPz]]*KTb</f>
        <v>2.2430380486862944</v>
      </c>
      <c r="X657">
        <f>-1*(Sample[[#This Row],[KPx]]*KTc-Sample[[#This Row],[KPz]]*KTa)</f>
        <v>2.2430380486862944</v>
      </c>
      <c r="Y657">
        <f>(Sample[[#This Row],[KPx]]*KTb-Sample[[#This Row],[Kpy]]*KTa)</f>
        <v>2.2430380486862944</v>
      </c>
      <c r="Z657">
        <f>-Sample[[#This Row],[Xp]]*a+Sample[[#This Row],[Yp]]*b+Sample[[#This Row],[Zp]]*c_</f>
        <v>0.48607609737258889</v>
      </c>
      <c r="AA657" s="8">
        <f>-IF(Sample[[#This Row],[Column2]]&gt;0,1,-1)*SQRT(Sample[[#This Row],[KPx''i]]^2+Sample[[#This Row],[KPx''j]]^2+Sample[[#This Row],[KPx''k]]^2)/Ksmag/Scale</f>
        <v>-0.29765960368155842</v>
      </c>
      <c r="AB657" s="1">
        <f>SQRT(Sample[[#This Row],[Kpy''i]]^2+Sample[[#This Row],[KPy''j]]^2+Sample[[#This Row],[KPy''k]]^2)/KTmag/Scale</f>
        <v>1.5860674146855203</v>
      </c>
    </row>
    <row r="658" spans="1:28" hidden="1" x14ac:dyDescent="0.25">
      <c r="A658" s="5">
        <v>653</v>
      </c>
      <c r="B658" s="13" t="s">
        <v>43</v>
      </c>
      <c r="C658" s="5"/>
      <c r="D658" s="5"/>
      <c r="E658">
        <v>9</v>
      </c>
      <c r="F658">
        <v>8</v>
      </c>
      <c r="G658">
        <v>7</v>
      </c>
      <c r="H658" s="11">
        <f>Sample[[#This Row],[C]]/Sample[[#This Row],[D]]</f>
        <v>0.88888888888888884</v>
      </c>
      <c r="I658" s="11">
        <f>Sample[[#This Row],[A]]/Sample[[#This Row],[C]]</f>
        <v>0.875</v>
      </c>
      <c r="J658" s="11">
        <f>Sample[[#This Row],[D]]/Sample[[#This Row],[A]]</f>
        <v>1.2857142857142858</v>
      </c>
      <c r="K658" s="11">
        <f>Sample[[#This Row],[A]]/Sample[[#This Row],[D]]</f>
        <v>0.77777777777777779</v>
      </c>
      <c r="L658" s="11">
        <f>Sample[[#This Row],[D]]/Sample[[#This Row],[C]]</f>
        <v>1.125</v>
      </c>
      <c r="M658" s="11">
        <f>Sample[[#This Row],[C]]/Sample[[#This Row],[A]]</f>
        <v>1.1428571428571428</v>
      </c>
      <c r="N658">
        <f>IF(Sample[[#This Row],[Ap]]=0,10,LOG(Sample[[#This Row],[Ap]]))</f>
        <v>-5.1152522447381311E-2</v>
      </c>
      <c r="O658">
        <f>IF(Sample[[#This Row],[Ei]]=0,10,LOG(Sample[[#This Row],[Ei]]))</f>
        <v>-5.7991946977686754E-2</v>
      </c>
      <c r="P658">
        <f>IF(Sample[[#This Row],[Ii]]=0,10,LOG(Sample[[#This Row],[Ii]]))</f>
        <v>0.10914446942506807</v>
      </c>
      <c r="Q658">
        <f>Kx-Sample[[#This Row],[Xp]]</f>
        <v>5.1152522447381311E-2</v>
      </c>
      <c r="R658">
        <f>Ky-Sample[[#This Row],[Yp]]</f>
        <v>-0.94200805302231327</v>
      </c>
      <c r="S658">
        <f>Kz-Sample[[#This Row],[Zp]]</f>
        <v>0.89085553057493194</v>
      </c>
      <c r="T658">
        <f>Sample[[#This Row],[Kpy]]*KSc-Sample[[#This Row],[KPz]]*KSb</f>
        <v>5.1152522447381332E-2</v>
      </c>
      <c r="U658">
        <f>-1*(Sample[[#This Row],[KPx]]*KSc-Sample[[#This Row],[KPz]]*KSa)</f>
        <v>5.1152522447381311E-2</v>
      </c>
      <c r="V658">
        <f>(Sample[[#This Row],[KPx]]*$R$2-Sample[[#This Row],[Kpy]]*KSa)</f>
        <v>5.1152522447381311E-2</v>
      </c>
      <c r="W658">
        <f>Sample[[#This Row],[Kpy]]*KTc-Sample[[#This Row],[KPz]]*KTb</f>
        <v>1.8328635835972453</v>
      </c>
      <c r="X658">
        <f>-1*(Sample[[#This Row],[KPx]]*KTc-Sample[[#This Row],[KPz]]*KTa)</f>
        <v>1.8328635835972451</v>
      </c>
      <c r="Y658">
        <f>(Sample[[#This Row],[KPx]]*KTb-Sample[[#This Row],[Kpy]]*KTa)</f>
        <v>1.8328635835972453</v>
      </c>
      <c r="Z658">
        <f>-Sample[[#This Row],[Xp]]*a+Sample[[#This Row],[Yp]]*b+Sample[[#This Row],[Zp]]*c_</f>
        <v>0.10230504489476264</v>
      </c>
      <c r="AA658" s="8">
        <f>-IF(Sample[[#This Row],[Column2]]&gt;0,1,-1)*SQRT(Sample[[#This Row],[KPx''i]]^2+Sample[[#This Row],[KPx''j]]^2+Sample[[#This Row],[KPx''k]]^2)/Ksmag/Scale</f>
        <v>-6.2648789526173393E-2</v>
      </c>
      <c r="AB658" s="1">
        <f>SQRT(Sample[[#This Row],[Kpy''i]]^2+Sample[[#This Row],[KPy''j]]^2+Sample[[#This Row],[KPy''k]]^2)/KTmag/Scale</f>
        <v>1.2960302689514889</v>
      </c>
    </row>
    <row r="659" spans="1:28" hidden="1" x14ac:dyDescent="0.25">
      <c r="A659" s="5">
        <v>654</v>
      </c>
      <c r="B659" s="13" t="s">
        <v>43</v>
      </c>
      <c r="C659" s="5"/>
      <c r="D659" s="5"/>
      <c r="E659">
        <v>7</v>
      </c>
      <c r="F659">
        <v>10</v>
      </c>
      <c r="G659">
        <v>6</v>
      </c>
      <c r="H659" s="11">
        <f>Sample[[#This Row],[C]]/Sample[[#This Row],[D]]</f>
        <v>1.4285714285714286</v>
      </c>
      <c r="I659" s="11">
        <f>Sample[[#This Row],[A]]/Sample[[#This Row],[C]]</f>
        <v>0.6</v>
      </c>
      <c r="J659" s="11">
        <f>Sample[[#This Row],[D]]/Sample[[#This Row],[A]]</f>
        <v>1.1666666666666667</v>
      </c>
      <c r="K659" s="11">
        <f>Sample[[#This Row],[A]]/Sample[[#This Row],[D]]</f>
        <v>0.8571428571428571</v>
      </c>
      <c r="L659" s="11">
        <f>Sample[[#This Row],[D]]/Sample[[#This Row],[C]]</f>
        <v>0.7</v>
      </c>
      <c r="M659" s="11">
        <f>Sample[[#This Row],[C]]/Sample[[#This Row],[A]]</f>
        <v>1.6666666666666667</v>
      </c>
      <c r="N659">
        <f>IF(Sample[[#This Row],[Ap]]=0,10,LOG(Sample[[#This Row],[Ap]]))</f>
        <v>0.15490195998574319</v>
      </c>
      <c r="O659">
        <f>IF(Sample[[#This Row],[Ei]]=0,10,LOG(Sample[[#This Row],[Ei]]))</f>
        <v>-0.22184874961635639</v>
      </c>
      <c r="P659">
        <f>IF(Sample[[#This Row],[Ii]]=0,10,LOG(Sample[[#This Row],[Ii]]))</f>
        <v>6.6946789630613221E-2</v>
      </c>
      <c r="Q659">
        <f>Kx-Sample[[#This Row],[Xp]]</f>
        <v>-0.15490195998574319</v>
      </c>
      <c r="R659">
        <f>Ky-Sample[[#This Row],[Yp]]</f>
        <v>-0.77815125038364363</v>
      </c>
      <c r="S659">
        <f>Kz-Sample[[#This Row],[Zp]]</f>
        <v>0.93305321036938682</v>
      </c>
      <c r="T659">
        <f>Sample[[#This Row],[Kpy]]*KSc-Sample[[#This Row],[KPz]]*KSb</f>
        <v>-0.15490195998574319</v>
      </c>
      <c r="U659">
        <f>-1*(Sample[[#This Row],[KPx]]*KSc-Sample[[#This Row],[KPz]]*KSa)</f>
        <v>-0.15490195998574319</v>
      </c>
      <c r="V659">
        <f>(Sample[[#This Row],[KPx]]*$R$2-Sample[[#This Row],[Kpy]]*KSa)</f>
        <v>-0.15490195998574319</v>
      </c>
      <c r="W659">
        <f>Sample[[#This Row],[Kpy]]*KTc-Sample[[#This Row],[KPz]]*KTb</f>
        <v>1.7112044607530303</v>
      </c>
      <c r="X659">
        <f>-1*(Sample[[#This Row],[KPx]]*KTc-Sample[[#This Row],[KPz]]*KTa)</f>
        <v>1.7112044607530303</v>
      </c>
      <c r="Y659">
        <f>(Sample[[#This Row],[KPx]]*KTb-Sample[[#This Row],[Kpy]]*KTa)</f>
        <v>1.7112044607530303</v>
      </c>
      <c r="Z659">
        <f>-Sample[[#This Row],[Xp]]*a+Sample[[#This Row],[Yp]]*b+Sample[[#This Row],[Zp]]*c_</f>
        <v>-0.30980391997148637</v>
      </c>
      <c r="AA659" s="8">
        <f>-IF(Sample[[#This Row],[Column2]]&gt;0,1,-1)*SQRT(Sample[[#This Row],[KPx''i]]^2+Sample[[#This Row],[KPx''j]]^2+Sample[[#This Row],[KPx''k]]^2)/Ksmag/Scale</f>
        <v>0.1897153810610441</v>
      </c>
      <c r="AB659" s="1">
        <f>SQRT(Sample[[#This Row],[Kpy''i]]^2+Sample[[#This Row],[KPy''j]]^2+Sample[[#This Row],[KPy''k]]^2)/KTmag/Scale</f>
        <v>1.2100042781951372</v>
      </c>
    </row>
    <row r="660" spans="1:28" hidden="1" x14ac:dyDescent="0.25">
      <c r="A660" s="5">
        <v>655</v>
      </c>
      <c r="B660" s="13" t="s">
        <v>43</v>
      </c>
      <c r="C660" s="5"/>
      <c r="D660" s="5"/>
      <c r="E660">
        <v>7</v>
      </c>
      <c r="F660">
        <v>7</v>
      </c>
      <c r="G660">
        <v>7</v>
      </c>
      <c r="H660" s="11">
        <f>Sample[[#This Row],[C]]/Sample[[#This Row],[D]]</f>
        <v>1</v>
      </c>
      <c r="I660" s="11">
        <f>Sample[[#This Row],[A]]/Sample[[#This Row],[C]]</f>
        <v>1</v>
      </c>
      <c r="J660" s="11">
        <f>Sample[[#This Row],[D]]/Sample[[#This Row],[A]]</f>
        <v>1</v>
      </c>
      <c r="K660" s="11">
        <f>Sample[[#This Row],[A]]/Sample[[#This Row],[D]]</f>
        <v>1</v>
      </c>
      <c r="L660" s="11">
        <f>Sample[[#This Row],[D]]/Sample[[#This Row],[C]]</f>
        <v>1</v>
      </c>
      <c r="M660" s="11">
        <f>Sample[[#This Row],[C]]/Sample[[#This Row],[A]]</f>
        <v>1</v>
      </c>
      <c r="N660">
        <f>IF(Sample[[#This Row],[Ap]]=0,10,LOG(Sample[[#This Row],[Ap]]))</f>
        <v>0</v>
      </c>
      <c r="O660">
        <f>IF(Sample[[#This Row],[Ei]]=0,10,LOG(Sample[[#This Row],[Ei]]))</f>
        <v>0</v>
      </c>
      <c r="P660">
        <f>IF(Sample[[#This Row],[Ii]]=0,10,LOG(Sample[[#This Row],[Ii]]))</f>
        <v>0</v>
      </c>
      <c r="Q660">
        <f>Kx-Sample[[#This Row],[Xp]]</f>
        <v>0</v>
      </c>
      <c r="R660">
        <f>Ky-Sample[[#This Row],[Yp]]</f>
        <v>-1</v>
      </c>
      <c r="S660">
        <f>Kz-Sample[[#This Row],[Zp]]</f>
        <v>1</v>
      </c>
      <c r="T660">
        <f>Sample[[#This Row],[Kpy]]*KSc-Sample[[#This Row],[KPz]]*KSb</f>
        <v>0</v>
      </c>
      <c r="U660">
        <f>-1*(Sample[[#This Row],[KPx]]*KSc-Sample[[#This Row],[KPz]]*KSa)</f>
        <v>0</v>
      </c>
      <c r="V660">
        <f>(Sample[[#This Row],[KPx]]*$R$2-Sample[[#This Row],[Kpy]]*KSa)</f>
        <v>0</v>
      </c>
      <c r="W660">
        <f>Sample[[#This Row],[Kpy]]*KTc-Sample[[#This Row],[KPz]]*KTb</f>
        <v>2</v>
      </c>
      <c r="X660">
        <f>-1*(Sample[[#This Row],[KPx]]*KTc-Sample[[#This Row],[KPz]]*KTa)</f>
        <v>2</v>
      </c>
      <c r="Y660">
        <f>(Sample[[#This Row],[KPx]]*KTb-Sample[[#This Row],[Kpy]]*KTa)</f>
        <v>2</v>
      </c>
      <c r="Z660">
        <f>-Sample[[#This Row],[Xp]]*a+Sample[[#This Row],[Yp]]*b+Sample[[#This Row],[Zp]]*c_</f>
        <v>0</v>
      </c>
      <c r="AA660" s="8">
        <f>-IF(Sample[[#This Row],[Column2]]&gt;0,1,-1)*SQRT(Sample[[#This Row],[KPx''i]]^2+Sample[[#This Row],[KPx''j]]^2+Sample[[#This Row],[KPx''k]]^2)/Ksmag/Scale</f>
        <v>0</v>
      </c>
      <c r="AB660" s="1">
        <f>SQRT(Sample[[#This Row],[Kpy''i]]^2+Sample[[#This Row],[KPy''j]]^2+Sample[[#This Row],[KPy''k]]^2)/KTmag/Scale</f>
        <v>1.4142135623730951</v>
      </c>
    </row>
    <row r="661" spans="1:28" hidden="1" x14ac:dyDescent="0.25">
      <c r="A661" s="5">
        <v>656</v>
      </c>
      <c r="B661" s="13" t="s">
        <v>43</v>
      </c>
      <c r="C661" s="5"/>
      <c r="D661" s="5"/>
      <c r="E661">
        <v>10</v>
      </c>
      <c r="F661">
        <v>9</v>
      </c>
      <c r="G661">
        <v>5</v>
      </c>
      <c r="H661" s="11">
        <f>Sample[[#This Row],[C]]/Sample[[#This Row],[D]]</f>
        <v>0.9</v>
      </c>
      <c r="I661" s="11">
        <f>Sample[[#This Row],[A]]/Sample[[#This Row],[C]]</f>
        <v>0.55555555555555558</v>
      </c>
      <c r="J661" s="11">
        <f>Sample[[#This Row],[D]]/Sample[[#This Row],[A]]</f>
        <v>2</v>
      </c>
      <c r="K661" s="11">
        <f>Sample[[#This Row],[A]]/Sample[[#This Row],[D]]</f>
        <v>0.5</v>
      </c>
      <c r="L661" s="11">
        <f>Sample[[#This Row],[D]]/Sample[[#This Row],[C]]</f>
        <v>1.1111111111111112</v>
      </c>
      <c r="M661" s="11">
        <f>Sample[[#This Row],[C]]/Sample[[#This Row],[A]]</f>
        <v>1.8</v>
      </c>
      <c r="N661">
        <f>IF(Sample[[#This Row],[Ap]]=0,10,LOG(Sample[[#This Row],[Ap]]))</f>
        <v>-4.5757490560675115E-2</v>
      </c>
      <c r="O661">
        <f>IF(Sample[[#This Row],[Ei]]=0,10,LOG(Sample[[#This Row],[Ei]]))</f>
        <v>-0.25527250510330607</v>
      </c>
      <c r="P661">
        <f>IF(Sample[[#This Row],[Ii]]=0,10,LOG(Sample[[#This Row],[Ii]]))</f>
        <v>0.3010299956639812</v>
      </c>
      <c r="Q661">
        <f>Kx-Sample[[#This Row],[Xp]]</f>
        <v>4.5757490560675115E-2</v>
      </c>
      <c r="R661">
        <f>Ky-Sample[[#This Row],[Yp]]</f>
        <v>-0.74472749489669399</v>
      </c>
      <c r="S661">
        <f>Kz-Sample[[#This Row],[Zp]]</f>
        <v>0.69897000433601875</v>
      </c>
      <c r="T661">
        <f>Sample[[#This Row],[Kpy]]*KSc-Sample[[#This Row],[KPz]]*KSb</f>
        <v>4.575749056067524E-2</v>
      </c>
      <c r="U661">
        <f>-1*(Sample[[#This Row],[KPx]]*KSc-Sample[[#This Row],[KPz]]*KSa)</f>
        <v>4.5757490560675115E-2</v>
      </c>
      <c r="V661">
        <f>(Sample[[#This Row],[KPx]]*$R$2-Sample[[#This Row],[Kpy]]*KSa)</f>
        <v>4.5757490560675115E-2</v>
      </c>
      <c r="W661">
        <f>Sample[[#This Row],[Kpy]]*KTc-Sample[[#This Row],[KPz]]*KTb</f>
        <v>1.4436974992327127</v>
      </c>
      <c r="X661">
        <f>-1*(Sample[[#This Row],[KPx]]*KTc-Sample[[#This Row],[KPz]]*KTa)</f>
        <v>1.4436974992327125</v>
      </c>
      <c r="Y661">
        <f>(Sample[[#This Row],[KPx]]*KTb-Sample[[#This Row],[Kpy]]*KTa)</f>
        <v>1.443697499232713</v>
      </c>
      <c r="Z661">
        <f>-Sample[[#This Row],[Xp]]*a+Sample[[#This Row],[Yp]]*b+Sample[[#This Row],[Zp]]*c_</f>
        <v>9.1514981121350258E-2</v>
      </c>
      <c r="AA661" s="8">
        <f>-IF(Sample[[#This Row],[Column2]]&gt;0,1,-1)*SQRT(Sample[[#This Row],[KPx''i]]^2+Sample[[#This Row],[KPx''j]]^2+Sample[[#This Row],[KPx''k]]^2)/Ksmag/Scale</f>
        <v>-5.6041251891935942E-2</v>
      </c>
      <c r="AB661" s="1">
        <f>SQRT(Sample[[#This Row],[Kpy''i]]^2+Sample[[#This Row],[KPy''j]]^2+Sample[[#This Row],[KPy''k]]^2)/KTmag/Scale</f>
        <v>1.0208482916895116</v>
      </c>
    </row>
    <row r="662" spans="1:28" hidden="1" x14ac:dyDescent="0.25">
      <c r="A662" s="5">
        <v>657</v>
      </c>
      <c r="B662" s="13" t="s">
        <v>43</v>
      </c>
      <c r="C662" s="5"/>
      <c r="D662" s="5"/>
      <c r="E662">
        <v>2</v>
      </c>
      <c r="F662">
        <v>9</v>
      </c>
      <c r="G662">
        <v>8</v>
      </c>
      <c r="H662" s="11">
        <f>Sample[[#This Row],[C]]/Sample[[#This Row],[D]]</f>
        <v>4.5</v>
      </c>
      <c r="I662" s="11">
        <f>Sample[[#This Row],[A]]/Sample[[#This Row],[C]]</f>
        <v>0.88888888888888884</v>
      </c>
      <c r="J662" s="11">
        <f>Sample[[#This Row],[D]]/Sample[[#This Row],[A]]</f>
        <v>0.25</v>
      </c>
      <c r="K662" s="11">
        <f>Sample[[#This Row],[A]]/Sample[[#This Row],[D]]</f>
        <v>4</v>
      </c>
      <c r="L662" s="11">
        <f>Sample[[#This Row],[D]]/Sample[[#This Row],[C]]</f>
        <v>0.22222222222222221</v>
      </c>
      <c r="M662" s="11">
        <f>Sample[[#This Row],[C]]/Sample[[#This Row],[A]]</f>
        <v>1.125</v>
      </c>
      <c r="N662">
        <f>IF(Sample[[#This Row],[Ap]]=0,10,LOG(Sample[[#This Row],[Ap]]))</f>
        <v>0.65321251377534373</v>
      </c>
      <c r="O662">
        <f>IF(Sample[[#This Row],[Ei]]=0,10,LOG(Sample[[#This Row],[Ei]]))</f>
        <v>-5.1152522447381311E-2</v>
      </c>
      <c r="P662">
        <f>IF(Sample[[#This Row],[Ii]]=0,10,LOG(Sample[[#This Row],[Ii]]))</f>
        <v>-0.6020599913279624</v>
      </c>
      <c r="Q662">
        <f>Kx-Sample[[#This Row],[Xp]]</f>
        <v>-0.65321251377534373</v>
      </c>
      <c r="R662">
        <f>Ky-Sample[[#This Row],[Yp]]</f>
        <v>-0.94884747755261867</v>
      </c>
      <c r="S662">
        <f>Kz-Sample[[#This Row],[Zp]]</f>
        <v>1.6020599913279625</v>
      </c>
      <c r="T662">
        <f>Sample[[#This Row],[Kpy]]*KSc-Sample[[#This Row],[KPz]]*KSb</f>
        <v>-0.65321251377534384</v>
      </c>
      <c r="U662">
        <f>-1*(Sample[[#This Row],[KPx]]*KSc-Sample[[#This Row],[KPz]]*KSa)</f>
        <v>-0.65321251377534373</v>
      </c>
      <c r="V662">
        <f>(Sample[[#This Row],[KPx]]*$R$2-Sample[[#This Row],[Kpy]]*KSa)</f>
        <v>-0.65321251377534373</v>
      </c>
      <c r="W662">
        <f>Sample[[#This Row],[Kpy]]*KTc-Sample[[#This Row],[KPz]]*KTb</f>
        <v>2.5509074688805811</v>
      </c>
      <c r="X662">
        <f>-1*(Sample[[#This Row],[KPx]]*KTc-Sample[[#This Row],[KPz]]*KTa)</f>
        <v>2.5509074688805811</v>
      </c>
      <c r="Y662">
        <f>(Sample[[#This Row],[KPx]]*KTb-Sample[[#This Row],[Kpy]]*KTa)</f>
        <v>2.5509074688805811</v>
      </c>
      <c r="Z662">
        <f>-Sample[[#This Row],[Xp]]*a+Sample[[#This Row],[Yp]]*b+Sample[[#This Row],[Zp]]*c_</f>
        <v>-1.3064250275506875</v>
      </c>
      <c r="AA662" s="8">
        <f>-IF(Sample[[#This Row],[Column2]]&gt;0,1,-1)*SQRT(Sample[[#This Row],[KPx''i]]^2+Sample[[#This Row],[KPx''j]]^2+Sample[[#This Row],[KPx''k]]^2)/Ksmag/Scale</f>
        <v>0.80001867617515987</v>
      </c>
      <c r="AB662" s="1">
        <f>SQRT(Sample[[#This Row],[Kpy''i]]^2+Sample[[#This Row],[KPy''j]]^2+Sample[[#This Row],[KPy''k]]^2)/KTmag/Scale</f>
        <v>1.8037639694248708</v>
      </c>
    </row>
    <row r="663" spans="1:28" hidden="1" x14ac:dyDescent="0.25">
      <c r="A663" s="5">
        <v>658</v>
      </c>
      <c r="B663" s="13" t="s">
        <v>43</v>
      </c>
      <c r="C663" s="5"/>
      <c r="D663" s="5"/>
      <c r="E663">
        <v>10</v>
      </c>
      <c r="F663">
        <v>3</v>
      </c>
      <c r="G663">
        <v>3</v>
      </c>
      <c r="H663" s="11">
        <f>Sample[[#This Row],[C]]/Sample[[#This Row],[D]]</f>
        <v>0.3</v>
      </c>
      <c r="I663" s="11">
        <f>Sample[[#This Row],[A]]/Sample[[#This Row],[C]]</f>
        <v>1</v>
      </c>
      <c r="J663" s="11">
        <f>Sample[[#This Row],[D]]/Sample[[#This Row],[A]]</f>
        <v>3.3333333333333335</v>
      </c>
      <c r="K663" s="11">
        <f>Sample[[#This Row],[A]]/Sample[[#This Row],[D]]</f>
        <v>0.3</v>
      </c>
      <c r="L663" s="11">
        <f>Sample[[#This Row],[D]]/Sample[[#This Row],[C]]</f>
        <v>3.3333333333333335</v>
      </c>
      <c r="M663" s="11">
        <f>Sample[[#This Row],[C]]/Sample[[#This Row],[A]]</f>
        <v>1</v>
      </c>
      <c r="N663">
        <f>IF(Sample[[#This Row],[Ap]]=0,10,LOG(Sample[[#This Row],[Ap]]))</f>
        <v>-0.52287874528033762</v>
      </c>
      <c r="O663">
        <f>IF(Sample[[#This Row],[Ei]]=0,10,LOG(Sample[[#This Row],[Ei]]))</f>
        <v>0</v>
      </c>
      <c r="P663">
        <f>IF(Sample[[#This Row],[Ii]]=0,10,LOG(Sample[[#This Row],[Ii]]))</f>
        <v>0.52287874528033762</v>
      </c>
      <c r="Q663">
        <f>Kx-Sample[[#This Row],[Xp]]</f>
        <v>0.52287874528033762</v>
      </c>
      <c r="R663">
        <f>Ky-Sample[[#This Row],[Yp]]</f>
        <v>-1</v>
      </c>
      <c r="S663">
        <f>Kz-Sample[[#This Row],[Zp]]</f>
        <v>0.47712125471966238</v>
      </c>
      <c r="T663">
        <f>Sample[[#This Row],[Kpy]]*KSc-Sample[[#This Row],[KPz]]*KSb</f>
        <v>0.52287874528033762</v>
      </c>
      <c r="U663">
        <f>-1*(Sample[[#This Row],[KPx]]*KSc-Sample[[#This Row],[KPz]]*KSa)</f>
        <v>0.52287874528033762</v>
      </c>
      <c r="V663">
        <f>(Sample[[#This Row],[KPx]]*$R$2-Sample[[#This Row],[Kpy]]*KSa)</f>
        <v>0.52287874528033762</v>
      </c>
      <c r="W663">
        <f>Sample[[#This Row],[Kpy]]*KTc-Sample[[#This Row],[KPz]]*KTb</f>
        <v>1.4771212547196624</v>
      </c>
      <c r="X663">
        <f>-1*(Sample[[#This Row],[KPx]]*KTc-Sample[[#This Row],[KPz]]*KTa)</f>
        <v>1.4771212547196624</v>
      </c>
      <c r="Y663">
        <f>(Sample[[#This Row],[KPx]]*KTb-Sample[[#This Row],[Kpy]]*KTa)</f>
        <v>1.4771212547196624</v>
      </c>
      <c r="Z663">
        <f>-Sample[[#This Row],[Xp]]*a+Sample[[#This Row],[Yp]]*b+Sample[[#This Row],[Zp]]*c_</f>
        <v>1.0457574905606752</v>
      </c>
      <c r="AA663" s="8">
        <f>-IF(Sample[[#This Row],[Column2]]&gt;0,1,-1)*SQRT(Sample[[#This Row],[KPx''i]]^2+Sample[[#This Row],[KPx''j]]^2+Sample[[#This Row],[KPx''k]]^2)/Ksmag/Scale</f>
        <v>-0.64039306164176246</v>
      </c>
      <c r="AB663" s="1">
        <f>SQRT(Sample[[#This Row],[Kpy''i]]^2+Sample[[#This Row],[KPy''j]]^2+Sample[[#This Row],[KPy''k]]^2)/KTmag/Scale</f>
        <v>1.0444824558470549</v>
      </c>
    </row>
    <row r="664" spans="1:28" hidden="1" x14ac:dyDescent="0.25">
      <c r="A664" s="5">
        <v>659</v>
      </c>
      <c r="B664" s="13" t="s">
        <v>43</v>
      </c>
      <c r="C664" s="5"/>
      <c r="D664" s="5"/>
      <c r="E664">
        <v>3</v>
      </c>
      <c r="F664">
        <v>2</v>
      </c>
      <c r="G664">
        <v>5</v>
      </c>
      <c r="H664" s="11">
        <f>Sample[[#This Row],[C]]/Sample[[#This Row],[D]]</f>
        <v>0.66666666666666663</v>
      </c>
      <c r="I664" s="11">
        <f>Sample[[#This Row],[A]]/Sample[[#This Row],[C]]</f>
        <v>2.5</v>
      </c>
      <c r="J664" s="11">
        <f>Sample[[#This Row],[D]]/Sample[[#This Row],[A]]</f>
        <v>0.6</v>
      </c>
      <c r="K664" s="11">
        <f>Sample[[#This Row],[A]]/Sample[[#This Row],[D]]</f>
        <v>1.6666666666666667</v>
      </c>
      <c r="L664" s="11">
        <f>Sample[[#This Row],[D]]/Sample[[#This Row],[C]]</f>
        <v>1.5</v>
      </c>
      <c r="M664" s="11">
        <f>Sample[[#This Row],[C]]/Sample[[#This Row],[A]]</f>
        <v>0.4</v>
      </c>
      <c r="N664">
        <f>IF(Sample[[#This Row],[Ap]]=0,10,LOG(Sample[[#This Row],[Ap]]))</f>
        <v>-0.17609125905568127</v>
      </c>
      <c r="O664">
        <f>IF(Sample[[#This Row],[Ei]]=0,10,LOG(Sample[[#This Row],[Ei]]))</f>
        <v>0.3979400086720376</v>
      </c>
      <c r="P664">
        <f>IF(Sample[[#This Row],[Ii]]=0,10,LOG(Sample[[#This Row],[Ii]]))</f>
        <v>-0.22184874961635639</v>
      </c>
      <c r="Q664">
        <f>Kx-Sample[[#This Row],[Xp]]</f>
        <v>0.17609125905568127</v>
      </c>
      <c r="R664">
        <f>Ky-Sample[[#This Row],[Yp]]</f>
        <v>-1.3979400086720375</v>
      </c>
      <c r="S664">
        <f>Kz-Sample[[#This Row],[Zp]]</f>
        <v>1.2218487496163564</v>
      </c>
      <c r="T664">
        <f>Sample[[#This Row],[Kpy]]*KSc-Sample[[#This Row],[KPz]]*KSb</f>
        <v>0.17609125905568113</v>
      </c>
      <c r="U664">
        <f>-1*(Sample[[#This Row],[KPx]]*KSc-Sample[[#This Row],[KPz]]*KSa)</f>
        <v>0.17609125905568127</v>
      </c>
      <c r="V664">
        <f>(Sample[[#This Row],[KPx]]*$R$2-Sample[[#This Row],[Kpy]]*KSa)</f>
        <v>0.17609125905568127</v>
      </c>
      <c r="W664">
        <f>Sample[[#This Row],[Kpy]]*KTc-Sample[[#This Row],[KPz]]*KTb</f>
        <v>2.6197887582883936</v>
      </c>
      <c r="X664">
        <f>-1*(Sample[[#This Row],[KPx]]*KTc-Sample[[#This Row],[KPz]]*KTa)</f>
        <v>2.6197887582883941</v>
      </c>
      <c r="Y664">
        <f>(Sample[[#This Row],[KPx]]*KTb-Sample[[#This Row],[Kpy]]*KTa)</f>
        <v>2.6197887582883936</v>
      </c>
      <c r="Z664">
        <f>-Sample[[#This Row],[Xp]]*a+Sample[[#This Row],[Yp]]*b+Sample[[#This Row],[Zp]]*c_</f>
        <v>0.35218251811136242</v>
      </c>
      <c r="AA664" s="8">
        <f>-IF(Sample[[#This Row],[Column2]]&gt;0,1,-1)*SQRT(Sample[[#This Row],[KPx''i]]^2+Sample[[#This Row],[KPx''j]]^2+Sample[[#This Row],[KPx''k]]^2)/Ksmag/Scale</f>
        <v>-0.21566686642533325</v>
      </c>
      <c r="AB664" s="1">
        <f>SQRT(Sample[[#This Row],[Kpy''i]]^2+Sample[[#This Row],[KPy''j]]^2+Sample[[#This Row],[KPy''k]]^2)/KTmag/Scale</f>
        <v>1.8524703962620084</v>
      </c>
    </row>
    <row r="665" spans="1:28" hidden="1" x14ac:dyDescent="0.25">
      <c r="A665" s="5">
        <v>660</v>
      </c>
      <c r="B665" s="13" t="s">
        <v>43</v>
      </c>
      <c r="C665" s="5"/>
      <c r="D665" s="5"/>
      <c r="E665">
        <v>1</v>
      </c>
      <c r="F665">
        <v>4</v>
      </c>
      <c r="G665">
        <v>5</v>
      </c>
      <c r="H665" s="11">
        <f>Sample[[#This Row],[C]]/Sample[[#This Row],[D]]</f>
        <v>4</v>
      </c>
      <c r="I665" s="11">
        <f>Sample[[#This Row],[A]]/Sample[[#This Row],[C]]</f>
        <v>1.25</v>
      </c>
      <c r="J665" s="11">
        <f>Sample[[#This Row],[D]]/Sample[[#This Row],[A]]</f>
        <v>0.2</v>
      </c>
      <c r="K665" s="11">
        <f>Sample[[#This Row],[A]]/Sample[[#This Row],[D]]</f>
        <v>5</v>
      </c>
      <c r="L665" s="11">
        <f>Sample[[#This Row],[D]]/Sample[[#This Row],[C]]</f>
        <v>0.25</v>
      </c>
      <c r="M665" s="11">
        <f>Sample[[#This Row],[C]]/Sample[[#This Row],[A]]</f>
        <v>0.8</v>
      </c>
      <c r="N665">
        <f>IF(Sample[[#This Row],[Ap]]=0,10,LOG(Sample[[#This Row],[Ap]]))</f>
        <v>0.6020599913279624</v>
      </c>
      <c r="O665">
        <f>IF(Sample[[#This Row],[Ei]]=0,10,LOG(Sample[[#This Row],[Ei]]))</f>
        <v>9.691001300805642E-2</v>
      </c>
      <c r="P665">
        <f>IF(Sample[[#This Row],[Ii]]=0,10,LOG(Sample[[#This Row],[Ii]]))</f>
        <v>-0.69897000433601875</v>
      </c>
      <c r="Q665">
        <f>Kx-Sample[[#This Row],[Xp]]</f>
        <v>-0.6020599913279624</v>
      </c>
      <c r="R665">
        <f>Ky-Sample[[#This Row],[Yp]]</f>
        <v>-1.0969100130080565</v>
      </c>
      <c r="S665">
        <f>Kz-Sample[[#This Row],[Zp]]</f>
        <v>1.6989700043360187</v>
      </c>
      <c r="T665">
        <f>Sample[[#This Row],[Kpy]]*KSc-Sample[[#This Row],[KPz]]*KSb</f>
        <v>-0.60205999132796229</v>
      </c>
      <c r="U665">
        <f>-1*(Sample[[#This Row],[KPx]]*KSc-Sample[[#This Row],[KPz]]*KSa)</f>
        <v>-0.6020599913279624</v>
      </c>
      <c r="V665">
        <f>(Sample[[#This Row],[KPx]]*$R$2-Sample[[#This Row],[Kpy]]*KSa)</f>
        <v>-0.6020599913279624</v>
      </c>
      <c r="W665">
        <f>Sample[[#This Row],[Kpy]]*KTc-Sample[[#This Row],[KPz]]*KTb</f>
        <v>2.795880017344075</v>
      </c>
      <c r="X665">
        <f>-1*(Sample[[#This Row],[KPx]]*KTc-Sample[[#This Row],[KPz]]*KTa)</f>
        <v>2.795880017344075</v>
      </c>
      <c r="Y665">
        <f>(Sample[[#This Row],[KPx]]*KTb-Sample[[#This Row],[Kpy]]*KTa)</f>
        <v>2.7958800173440754</v>
      </c>
      <c r="Z665">
        <f>-Sample[[#This Row],[Xp]]*a+Sample[[#This Row],[Yp]]*b+Sample[[#This Row],[Zp]]*c_</f>
        <v>-1.2041199826559246</v>
      </c>
      <c r="AA665" s="8">
        <f>-IF(Sample[[#This Row],[Column2]]&gt;0,1,-1)*SQRT(Sample[[#This Row],[KPx''i]]^2+Sample[[#This Row],[KPx''j]]^2+Sample[[#This Row],[KPx''k]]^2)/Ksmag/Scale</f>
        <v>0.73736988664898651</v>
      </c>
      <c r="AB665" s="1">
        <f>SQRT(Sample[[#This Row],[Kpy''i]]^2+Sample[[#This Row],[KPy''j]]^2+Sample[[#This Row],[KPy''k]]^2)/KTmag/Scale</f>
        <v>1.9769857196479579</v>
      </c>
    </row>
    <row r="666" spans="1:28" hidden="1" x14ac:dyDescent="0.25">
      <c r="A666" s="5">
        <v>661</v>
      </c>
      <c r="B666" s="13" t="s">
        <v>43</v>
      </c>
      <c r="C666" s="5"/>
      <c r="D666" s="5"/>
      <c r="E666">
        <v>7</v>
      </c>
      <c r="F666">
        <v>7</v>
      </c>
      <c r="G666">
        <v>9</v>
      </c>
      <c r="H666" s="11">
        <f>Sample[[#This Row],[C]]/Sample[[#This Row],[D]]</f>
        <v>1</v>
      </c>
      <c r="I666" s="11">
        <f>Sample[[#This Row],[A]]/Sample[[#This Row],[C]]</f>
        <v>1.2857142857142858</v>
      </c>
      <c r="J666" s="11">
        <f>Sample[[#This Row],[D]]/Sample[[#This Row],[A]]</f>
        <v>0.77777777777777779</v>
      </c>
      <c r="K666" s="11">
        <f>Sample[[#This Row],[A]]/Sample[[#This Row],[D]]</f>
        <v>1.2857142857142858</v>
      </c>
      <c r="L666" s="11">
        <f>Sample[[#This Row],[D]]/Sample[[#This Row],[C]]</f>
        <v>1</v>
      </c>
      <c r="M666" s="11">
        <f>Sample[[#This Row],[C]]/Sample[[#This Row],[A]]</f>
        <v>0.77777777777777779</v>
      </c>
      <c r="N666">
        <f>IF(Sample[[#This Row],[Ap]]=0,10,LOG(Sample[[#This Row],[Ap]]))</f>
        <v>0</v>
      </c>
      <c r="O666">
        <f>IF(Sample[[#This Row],[Ei]]=0,10,LOG(Sample[[#This Row],[Ei]]))</f>
        <v>0.10914446942506807</v>
      </c>
      <c r="P666">
        <f>IF(Sample[[#This Row],[Ii]]=0,10,LOG(Sample[[#This Row],[Ii]]))</f>
        <v>-0.10914446942506803</v>
      </c>
      <c r="Q666">
        <f>Kx-Sample[[#This Row],[Xp]]</f>
        <v>0</v>
      </c>
      <c r="R666">
        <f>Ky-Sample[[#This Row],[Yp]]</f>
        <v>-1.1091444694250681</v>
      </c>
      <c r="S666">
        <f>Kz-Sample[[#This Row],[Zp]]</f>
        <v>1.1091444694250681</v>
      </c>
      <c r="T666">
        <f>Sample[[#This Row],[Kpy]]*KSc-Sample[[#This Row],[KPz]]*KSb</f>
        <v>0</v>
      </c>
      <c r="U666">
        <f>-1*(Sample[[#This Row],[KPx]]*KSc-Sample[[#This Row],[KPz]]*KSa)</f>
        <v>0</v>
      </c>
      <c r="V666">
        <f>(Sample[[#This Row],[KPx]]*$R$2-Sample[[#This Row],[Kpy]]*KSa)</f>
        <v>0</v>
      </c>
      <c r="W666">
        <f>Sample[[#This Row],[Kpy]]*KTc-Sample[[#This Row],[KPz]]*KTb</f>
        <v>2.2182889388501361</v>
      </c>
      <c r="X666">
        <f>-1*(Sample[[#This Row],[KPx]]*KTc-Sample[[#This Row],[KPz]]*KTa)</f>
        <v>2.2182889388501361</v>
      </c>
      <c r="Y666">
        <f>(Sample[[#This Row],[KPx]]*KTb-Sample[[#This Row],[Kpy]]*KTa)</f>
        <v>2.2182889388501361</v>
      </c>
      <c r="Z666">
        <f>-Sample[[#This Row],[Xp]]*a+Sample[[#This Row],[Yp]]*b+Sample[[#This Row],[Zp]]*c_</f>
        <v>0</v>
      </c>
      <c r="AA666" s="8">
        <f>-IF(Sample[[#This Row],[Column2]]&gt;0,1,-1)*SQRT(Sample[[#This Row],[KPx''i]]^2+Sample[[#This Row],[KPx''j]]^2+Sample[[#This Row],[KPx''k]]^2)/Ksmag/Scale</f>
        <v>0</v>
      </c>
      <c r="AB666" s="1">
        <f>SQRT(Sample[[#This Row],[Kpy''i]]^2+Sample[[#This Row],[KPy''j]]^2+Sample[[#This Row],[KPy''k]]^2)/KTmag/Scale</f>
        <v>1.5685671512920423</v>
      </c>
    </row>
    <row r="667" spans="1:28" hidden="1" x14ac:dyDescent="0.25">
      <c r="A667" s="5">
        <v>662</v>
      </c>
      <c r="B667" s="13" t="s">
        <v>43</v>
      </c>
      <c r="C667" s="5"/>
      <c r="D667" s="5"/>
      <c r="E667">
        <v>8</v>
      </c>
      <c r="F667">
        <v>9</v>
      </c>
      <c r="G667">
        <v>10</v>
      </c>
      <c r="H667" s="11">
        <f>Sample[[#This Row],[C]]/Sample[[#This Row],[D]]</f>
        <v>1.125</v>
      </c>
      <c r="I667" s="11">
        <f>Sample[[#This Row],[A]]/Sample[[#This Row],[C]]</f>
        <v>1.1111111111111112</v>
      </c>
      <c r="J667" s="11">
        <f>Sample[[#This Row],[D]]/Sample[[#This Row],[A]]</f>
        <v>0.8</v>
      </c>
      <c r="K667" s="11">
        <f>Sample[[#This Row],[A]]/Sample[[#This Row],[D]]</f>
        <v>1.25</v>
      </c>
      <c r="L667" s="11">
        <f>Sample[[#This Row],[D]]/Sample[[#This Row],[C]]</f>
        <v>0.88888888888888884</v>
      </c>
      <c r="M667" s="11">
        <f>Sample[[#This Row],[C]]/Sample[[#This Row],[A]]</f>
        <v>0.9</v>
      </c>
      <c r="N667">
        <f>IF(Sample[[#This Row],[Ap]]=0,10,LOG(Sample[[#This Row],[Ap]]))</f>
        <v>5.1152522447381291E-2</v>
      </c>
      <c r="O667">
        <f>IF(Sample[[#This Row],[Ei]]=0,10,LOG(Sample[[#This Row],[Ei]]))</f>
        <v>4.5757490560675143E-2</v>
      </c>
      <c r="P667">
        <f>IF(Sample[[#This Row],[Ii]]=0,10,LOG(Sample[[#This Row],[Ii]]))</f>
        <v>-9.6910013008056392E-2</v>
      </c>
      <c r="Q667">
        <f>Kx-Sample[[#This Row],[Xp]]</f>
        <v>-5.1152522447381291E-2</v>
      </c>
      <c r="R667">
        <f>Ky-Sample[[#This Row],[Yp]]</f>
        <v>-1.0457574905606752</v>
      </c>
      <c r="S667">
        <f>Kz-Sample[[#This Row],[Zp]]</f>
        <v>1.0969100130080565</v>
      </c>
      <c r="T667">
        <f>Sample[[#This Row],[Kpy]]*KSc-Sample[[#This Row],[KPz]]*KSb</f>
        <v>-5.1152522447381221E-2</v>
      </c>
      <c r="U667">
        <f>-1*(Sample[[#This Row],[KPx]]*KSc-Sample[[#This Row],[KPz]]*KSa)</f>
        <v>-5.1152522447381291E-2</v>
      </c>
      <c r="V667">
        <f>(Sample[[#This Row],[KPx]]*$R$2-Sample[[#This Row],[Kpy]]*KSa)</f>
        <v>-5.1152522447381291E-2</v>
      </c>
      <c r="W667">
        <f>Sample[[#This Row],[Kpy]]*KTc-Sample[[#This Row],[KPz]]*KTb</f>
        <v>2.1426675035687319</v>
      </c>
      <c r="X667">
        <f>-1*(Sample[[#This Row],[KPx]]*KTc-Sample[[#This Row],[KPz]]*KTa)</f>
        <v>2.1426675035687315</v>
      </c>
      <c r="Y667">
        <f>(Sample[[#This Row],[KPx]]*KTb-Sample[[#This Row],[Kpy]]*KTa)</f>
        <v>2.1426675035687319</v>
      </c>
      <c r="Z667">
        <f>-Sample[[#This Row],[Xp]]*a+Sample[[#This Row],[Yp]]*b+Sample[[#This Row],[Zp]]*c_</f>
        <v>-0.1023050448947625</v>
      </c>
      <c r="AA667" s="8">
        <f>-IF(Sample[[#This Row],[Column2]]&gt;0,1,-1)*SQRT(Sample[[#This Row],[KPx''i]]^2+Sample[[#This Row],[KPx''j]]^2+Sample[[#This Row],[KPx''k]]^2)/Ksmag/Scale</f>
        <v>6.2648789526173337E-2</v>
      </c>
      <c r="AB667" s="1">
        <f>SQRT(Sample[[#This Row],[Kpy''i]]^2+Sample[[#This Row],[KPy''j]]^2+Sample[[#This Row],[KPy''k]]^2)/KTmag/Scale</f>
        <v>1.5150947216015012</v>
      </c>
    </row>
    <row r="668" spans="1:28" hidden="1" x14ac:dyDescent="0.25">
      <c r="A668" s="5">
        <v>663</v>
      </c>
      <c r="B668" s="13" t="s">
        <v>43</v>
      </c>
      <c r="C668" s="5"/>
      <c r="D668" s="5"/>
      <c r="E668">
        <v>2</v>
      </c>
      <c r="F668">
        <v>1</v>
      </c>
      <c r="G668">
        <v>7</v>
      </c>
      <c r="H668" s="11">
        <f>Sample[[#This Row],[C]]/Sample[[#This Row],[D]]</f>
        <v>0.5</v>
      </c>
      <c r="I668" s="11">
        <f>Sample[[#This Row],[A]]/Sample[[#This Row],[C]]</f>
        <v>7</v>
      </c>
      <c r="J668" s="11">
        <f>Sample[[#This Row],[D]]/Sample[[#This Row],[A]]</f>
        <v>0.2857142857142857</v>
      </c>
      <c r="K668" s="11">
        <f>Sample[[#This Row],[A]]/Sample[[#This Row],[D]]</f>
        <v>3.5</v>
      </c>
      <c r="L668" s="11">
        <f>Sample[[#This Row],[D]]/Sample[[#This Row],[C]]</f>
        <v>2</v>
      </c>
      <c r="M668" s="11">
        <f>Sample[[#This Row],[C]]/Sample[[#This Row],[A]]</f>
        <v>0.14285714285714285</v>
      </c>
      <c r="N668">
        <f>IF(Sample[[#This Row],[Ap]]=0,10,LOG(Sample[[#This Row],[Ap]]))</f>
        <v>-0.3010299956639812</v>
      </c>
      <c r="O668">
        <f>IF(Sample[[#This Row],[Ei]]=0,10,LOG(Sample[[#This Row],[Ei]]))</f>
        <v>0.84509804001425681</v>
      </c>
      <c r="P668">
        <f>IF(Sample[[#This Row],[Ii]]=0,10,LOG(Sample[[#This Row],[Ii]]))</f>
        <v>-0.54406804435027567</v>
      </c>
      <c r="Q668">
        <f>Kx-Sample[[#This Row],[Xp]]</f>
        <v>0.3010299956639812</v>
      </c>
      <c r="R668">
        <f>Ky-Sample[[#This Row],[Yp]]</f>
        <v>-1.8450980400142569</v>
      </c>
      <c r="S668">
        <f>Kz-Sample[[#This Row],[Zp]]</f>
        <v>1.5440680443502757</v>
      </c>
      <c r="T668">
        <f>Sample[[#This Row],[Kpy]]*KSc-Sample[[#This Row],[KPz]]*KSb</f>
        <v>0.30102999566398125</v>
      </c>
      <c r="U668">
        <f>-1*(Sample[[#This Row],[KPx]]*KSc-Sample[[#This Row],[KPz]]*KSa)</f>
        <v>0.3010299956639812</v>
      </c>
      <c r="V668">
        <f>(Sample[[#This Row],[KPx]]*$R$2-Sample[[#This Row],[Kpy]]*KSa)</f>
        <v>0.3010299956639812</v>
      </c>
      <c r="W668">
        <f>Sample[[#This Row],[Kpy]]*KTc-Sample[[#This Row],[KPz]]*KTb</f>
        <v>3.3891660843645326</v>
      </c>
      <c r="X668">
        <f>-1*(Sample[[#This Row],[KPx]]*KTc-Sample[[#This Row],[KPz]]*KTa)</f>
        <v>3.3891660843645326</v>
      </c>
      <c r="Y668">
        <f>(Sample[[#This Row],[KPx]]*KTb-Sample[[#This Row],[Kpy]]*KTa)</f>
        <v>3.3891660843645326</v>
      </c>
      <c r="Z668">
        <f>-Sample[[#This Row],[Xp]]*a+Sample[[#This Row],[Yp]]*b+Sample[[#This Row],[Zp]]*c_</f>
        <v>0.60205999132796229</v>
      </c>
      <c r="AA668" s="8">
        <f>-IF(Sample[[#This Row],[Column2]]&gt;0,1,-1)*SQRT(Sample[[#This Row],[KPx''i]]^2+Sample[[#This Row],[KPx''j]]^2+Sample[[#This Row],[KPx''k]]^2)/Ksmag/Scale</f>
        <v>-0.36868494332449331</v>
      </c>
      <c r="AB668" s="1">
        <f>SQRT(Sample[[#This Row],[Kpy''i]]^2+Sample[[#This Row],[KPy''j]]^2+Sample[[#This Row],[KPy''k]]^2)/KTmag/Scale</f>
        <v>2.3965023208216198</v>
      </c>
    </row>
    <row r="669" spans="1:28" hidden="1" x14ac:dyDescent="0.25">
      <c r="A669" s="5">
        <v>664</v>
      </c>
      <c r="B669" s="13" t="s">
        <v>43</v>
      </c>
      <c r="C669" s="5"/>
      <c r="D669" s="5"/>
      <c r="E669">
        <v>8</v>
      </c>
      <c r="F669">
        <v>8</v>
      </c>
      <c r="G669">
        <v>3</v>
      </c>
      <c r="H669" s="11">
        <f>Sample[[#This Row],[C]]/Sample[[#This Row],[D]]</f>
        <v>1</v>
      </c>
      <c r="I669" s="11">
        <f>Sample[[#This Row],[A]]/Sample[[#This Row],[C]]</f>
        <v>0.375</v>
      </c>
      <c r="J669" s="11">
        <f>Sample[[#This Row],[D]]/Sample[[#This Row],[A]]</f>
        <v>2.6666666666666665</v>
      </c>
      <c r="K669" s="11">
        <f>Sample[[#This Row],[A]]/Sample[[#This Row],[D]]</f>
        <v>0.375</v>
      </c>
      <c r="L669" s="11">
        <f>Sample[[#This Row],[D]]/Sample[[#This Row],[C]]</f>
        <v>1</v>
      </c>
      <c r="M669" s="11">
        <f>Sample[[#This Row],[C]]/Sample[[#This Row],[A]]</f>
        <v>2.6666666666666665</v>
      </c>
      <c r="N669">
        <f>IF(Sample[[#This Row],[Ap]]=0,10,LOG(Sample[[#This Row],[Ap]]))</f>
        <v>0</v>
      </c>
      <c r="O669">
        <f>IF(Sample[[#This Row],[Ei]]=0,10,LOG(Sample[[#This Row],[Ei]]))</f>
        <v>-0.42596873227228116</v>
      </c>
      <c r="P669">
        <f>IF(Sample[[#This Row],[Ii]]=0,10,LOG(Sample[[#This Row],[Ii]]))</f>
        <v>0.4259687322722811</v>
      </c>
      <c r="Q669">
        <f>Kx-Sample[[#This Row],[Xp]]</f>
        <v>0</v>
      </c>
      <c r="R669">
        <f>Ky-Sample[[#This Row],[Yp]]</f>
        <v>-0.57403126772771884</v>
      </c>
      <c r="S669">
        <f>Kz-Sample[[#This Row],[Zp]]</f>
        <v>0.57403126772771884</v>
      </c>
      <c r="T669">
        <f>Sample[[#This Row],[Kpy]]*KSc-Sample[[#This Row],[KPz]]*KSb</f>
        <v>0</v>
      </c>
      <c r="U669">
        <f>-1*(Sample[[#This Row],[KPx]]*KSc-Sample[[#This Row],[KPz]]*KSa)</f>
        <v>0</v>
      </c>
      <c r="V669">
        <f>(Sample[[#This Row],[KPx]]*$R$2-Sample[[#This Row],[Kpy]]*KSa)</f>
        <v>0</v>
      </c>
      <c r="W669">
        <f>Sample[[#This Row],[Kpy]]*KTc-Sample[[#This Row],[KPz]]*KTb</f>
        <v>1.1480625354554377</v>
      </c>
      <c r="X669">
        <f>-1*(Sample[[#This Row],[KPx]]*KTc-Sample[[#This Row],[KPz]]*KTa)</f>
        <v>1.1480625354554377</v>
      </c>
      <c r="Y669">
        <f>(Sample[[#This Row],[KPx]]*KTb-Sample[[#This Row],[Kpy]]*KTa)</f>
        <v>1.1480625354554377</v>
      </c>
      <c r="Z669">
        <f>-Sample[[#This Row],[Xp]]*a+Sample[[#This Row],[Yp]]*b+Sample[[#This Row],[Zp]]*c_</f>
        <v>0</v>
      </c>
      <c r="AA669" s="8">
        <f>-IF(Sample[[#This Row],[Column2]]&gt;0,1,-1)*SQRT(Sample[[#This Row],[KPx''i]]^2+Sample[[#This Row],[KPx''j]]^2+Sample[[#This Row],[KPx''k]]^2)/Ksmag/Scale</f>
        <v>0</v>
      </c>
      <c r="AB669" s="1">
        <f>SQRT(Sample[[#This Row],[Kpy''i]]^2+Sample[[#This Row],[KPy''j]]^2+Sample[[#This Row],[KPy''k]]^2)/KTmag/Scale</f>
        <v>0.81180280404676119</v>
      </c>
    </row>
    <row r="670" spans="1:28" hidden="1" x14ac:dyDescent="0.25">
      <c r="A670" s="5">
        <v>665</v>
      </c>
      <c r="B670" s="13" t="s">
        <v>43</v>
      </c>
      <c r="C670" s="5"/>
      <c r="D670" s="5"/>
      <c r="E670">
        <v>1</v>
      </c>
      <c r="F670">
        <v>7</v>
      </c>
      <c r="G670">
        <v>9</v>
      </c>
      <c r="H670" s="11">
        <f>Sample[[#This Row],[C]]/Sample[[#This Row],[D]]</f>
        <v>7</v>
      </c>
      <c r="I670" s="11">
        <f>Sample[[#This Row],[A]]/Sample[[#This Row],[C]]</f>
        <v>1.2857142857142858</v>
      </c>
      <c r="J670" s="11">
        <f>Sample[[#This Row],[D]]/Sample[[#This Row],[A]]</f>
        <v>0.1111111111111111</v>
      </c>
      <c r="K670" s="11">
        <f>Sample[[#This Row],[A]]/Sample[[#This Row],[D]]</f>
        <v>9</v>
      </c>
      <c r="L670" s="11">
        <f>Sample[[#This Row],[D]]/Sample[[#This Row],[C]]</f>
        <v>0.14285714285714285</v>
      </c>
      <c r="M670" s="11">
        <f>Sample[[#This Row],[C]]/Sample[[#This Row],[A]]</f>
        <v>0.77777777777777779</v>
      </c>
      <c r="N670">
        <f>IF(Sample[[#This Row],[Ap]]=0,10,LOG(Sample[[#This Row],[Ap]]))</f>
        <v>0.84509804001425681</v>
      </c>
      <c r="O670">
        <f>IF(Sample[[#This Row],[Ei]]=0,10,LOG(Sample[[#This Row],[Ei]]))</f>
        <v>0.10914446942506807</v>
      </c>
      <c r="P670">
        <f>IF(Sample[[#This Row],[Ii]]=0,10,LOG(Sample[[#This Row],[Ii]]))</f>
        <v>-0.95424250943932487</v>
      </c>
      <c r="Q670">
        <f>Kx-Sample[[#This Row],[Xp]]</f>
        <v>-0.84509804001425681</v>
      </c>
      <c r="R670">
        <f>Ky-Sample[[#This Row],[Yp]]</f>
        <v>-1.1091444694250681</v>
      </c>
      <c r="S670">
        <f>Kz-Sample[[#This Row],[Zp]]</f>
        <v>1.9542425094393248</v>
      </c>
      <c r="T670">
        <f>Sample[[#This Row],[Kpy]]*KSc-Sample[[#This Row],[KPz]]*KSb</f>
        <v>-0.8450980400142567</v>
      </c>
      <c r="U670">
        <f>-1*(Sample[[#This Row],[KPx]]*KSc-Sample[[#This Row],[KPz]]*KSa)</f>
        <v>-0.84509804001425681</v>
      </c>
      <c r="V670">
        <f>(Sample[[#This Row],[KPx]]*$R$2-Sample[[#This Row],[Kpy]]*KSa)</f>
        <v>-0.84509804001425681</v>
      </c>
      <c r="W670">
        <f>Sample[[#This Row],[Kpy]]*KTc-Sample[[#This Row],[KPz]]*KTb</f>
        <v>3.0633869788643926</v>
      </c>
      <c r="X670">
        <f>-1*(Sample[[#This Row],[KPx]]*KTc-Sample[[#This Row],[KPz]]*KTa)</f>
        <v>3.0633869788643926</v>
      </c>
      <c r="Y670">
        <f>(Sample[[#This Row],[KPx]]*KTb-Sample[[#This Row],[Kpy]]*KTa)</f>
        <v>3.063386978864393</v>
      </c>
      <c r="Z670">
        <f>-Sample[[#This Row],[Xp]]*a+Sample[[#This Row],[Yp]]*b+Sample[[#This Row],[Zp]]*c_</f>
        <v>-1.6901960800285136</v>
      </c>
      <c r="AA670" s="8">
        <f>-IF(Sample[[#This Row],[Column2]]&gt;0,1,-1)*SQRT(Sample[[#This Row],[KPx''i]]^2+Sample[[#This Row],[KPx''j]]^2+Sample[[#This Row],[KPx''k]]^2)/Ksmag/Scale</f>
        <v>1.0350294903305448</v>
      </c>
      <c r="AB670" s="1">
        <f>SQRT(Sample[[#This Row],[Kpy''i]]^2+Sample[[#This Row],[KPy''j]]^2+Sample[[#This Row],[KPy''k]]^2)/KTmag/Scale</f>
        <v>2.1661417061535833</v>
      </c>
    </row>
    <row r="671" spans="1:28" hidden="1" x14ac:dyDescent="0.25">
      <c r="A671" s="5">
        <v>666</v>
      </c>
      <c r="B671" s="13" t="s">
        <v>43</v>
      </c>
      <c r="C671" s="5"/>
      <c r="D671" s="5"/>
      <c r="E671">
        <v>9</v>
      </c>
      <c r="F671">
        <v>4</v>
      </c>
      <c r="G671">
        <v>8</v>
      </c>
      <c r="H671" s="11">
        <f>Sample[[#This Row],[C]]/Sample[[#This Row],[D]]</f>
        <v>0.44444444444444442</v>
      </c>
      <c r="I671" s="11">
        <f>Sample[[#This Row],[A]]/Sample[[#This Row],[C]]</f>
        <v>2</v>
      </c>
      <c r="J671" s="11">
        <f>Sample[[#This Row],[D]]/Sample[[#This Row],[A]]</f>
        <v>1.125</v>
      </c>
      <c r="K671" s="11">
        <f>Sample[[#This Row],[A]]/Sample[[#This Row],[D]]</f>
        <v>0.88888888888888884</v>
      </c>
      <c r="L671" s="11">
        <f>Sample[[#This Row],[D]]/Sample[[#This Row],[C]]</f>
        <v>2.25</v>
      </c>
      <c r="M671" s="11">
        <f>Sample[[#This Row],[C]]/Sample[[#This Row],[A]]</f>
        <v>0.5</v>
      </c>
      <c r="N671">
        <f>IF(Sample[[#This Row],[Ap]]=0,10,LOG(Sample[[#This Row],[Ap]]))</f>
        <v>-0.35218251811136253</v>
      </c>
      <c r="O671">
        <f>IF(Sample[[#This Row],[Ei]]=0,10,LOG(Sample[[#This Row],[Ei]]))</f>
        <v>0.3010299956639812</v>
      </c>
      <c r="P671">
        <f>IF(Sample[[#This Row],[Ii]]=0,10,LOG(Sample[[#This Row],[Ii]]))</f>
        <v>5.1152522447381291E-2</v>
      </c>
      <c r="Q671">
        <f>Kx-Sample[[#This Row],[Xp]]</f>
        <v>0.35218251811136253</v>
      </c>
      <c r="R671">
        <f>Ky-Sample[[#This Row],[Yp]]</f>
        <v>-1.3010299956639813</v>
      </c>
      <c r="S671">
        <f>Kz-Sample[[#This Row],[Zp]]</f>
        <v>0.94884747755261867</v>
      </c>
      <c r="T671">
        <f>Sample[[#This Row],[Kpy]]*KSc-Sample[[#This Row],[KPz]]*KSb</f>
        <v>0.35218251811136259</v>
      </c>
      <c r="U671">
        <f>-1*(Sample[[#This Row],[KPx]]*KSc-Sample[[#This Row],[KPz]]*KSa)</f>
        <v>0.35218251811136253</v>
      </c>
      <c r="V671">
        <f>(Sample[[#This Row],[KPx]]*$R$2-Sample[[#This Row],[Kpy]]*KSa)</f>
        <v>0.35218251811136253</v>
      </c>
      <c r="W671">
        <f>Sample[[#This Row],[Kpy]]*KTc-Sample[[#This Row],[KPz]]*KTb</f>
        <v>2.2498774732165998</v>
      </c>
      <c r="X671">
        <f>-1*(Sample[[#This Row],[KPx]]*KTc-Sample[[#This Row],[KPz]]*KTa)</f>
        <v>2.2498774732165998</v>
      </c>
      <c r="Y671">
        <f>(Sample[[#This Row],[KPx]]*KTb-Sample[[#This Row],[Kpy]]*KTa)</f>
        <v>2.2498774732165998</v>
      </c>
      <c r="Z671">
        <f>-Sample[[#This Row],[Xp]]*a+Sample[[#This Row],[Yp]]*b+Sample[[#This Row],[Zp]]*c_</f>
        <v>0.70436503622272495</v>
      </c>
      <c r="AA671" s="8">
        <f>-IF(Sample[[#This Row],[Column2]]&gt;0,1,-1)*SQRT(Sample[[#This Row],[KPx''i]]^2+Sample[[#This Row],[KPx''j]]^2+Sample[[#This Row],[KPx''k]]^2)/Ksmag/Scale</f>
        <v>-0.43133373285066667</v>
      </c>
      <c r="AB671" s="1">
        <f>SQRT(Sample[[#This Row],[Kpy''i]]^2+Sample[[#This Row],[KPy''j]]^2+Sample[[#This Row],[KPy''k]]^2)/KTmag/Scale</f>
        <v>1.5909036181503129</v>
      </c>
    </row>
    <row r="672" spans="1:28" hidden="1" x14ac:dyDescent="0.25">
      <c r="A672" s="5">
        <v>667</v>
      </c>
      <c r="B672" s="13" t="s">
        <v>43</v>
      </c>
      <c r="C672" s="5"/>
      <c r="D672" s="5"/>
      <c r="E672">
        <v>6</v>
      </c>
      <c r="F672">
        <v>10</v>
      </c>
      <c r="G672">
        <v>7</v>
      </c>
      <c r="H672" s="11">
        <f>Sample[[#This Row],[C]]/Sample[[#This Row],[D]]</f>
        <v>1.6666666666666667</v>
      </c>
      <c r="I672" s="11">
        <f>Sample[[#This Row],[A]]/Sample[[#This Row],[C]]</f>
        <v>0.7</v>
      </c>
      <c r="J672" s="11">
        <f>Sample[[#This Row],[D]]/Sample[[#This Row],[A]]</f>
        <v>0.8571428571428571</v>
      </c>
      <c r="K672" s="11">
        <f>Sample[[#This Row],[A]]/Sample[[#This Row],[D]]</f>
        <v>1.1666666666666667</v>
      </c>
      <c r="L672" s="11">
        <f>Sample[[#This Row],[D]]/Sample[[#This Row],[C]]</f>
        <v>0.6</v>
      </c>
      <c r="M672" s="11">
        <f>Sample[[#This Row],[C]]/Sample[[#This Row],[A]]</f>
        <v>1.4285714285714286</v>
      </c>
      <c r="N672">
        <f>IF(Sample[[#This Row],[Ap]]=0,10,LOG(Sample[[#This Row],[Ap]]))</f>
        <v>0.22184874961635639</v>
      </c>
      <c r="O672">
        <f>IF(Sample[[#This Row],[Ei]]=0,10,LOG(Sample[[#This Row],[Ei]]))</f>
        <v>-0.15490195998574319</v>
      </c>
      <c r="P672">
        <f>IF(Sample[[#This Row],[Ii]]=0,10,LOG(Sample[[#This Row],[Ii]]))</f>
        <v>-6.6946789630613221E-2</v>
      </c>
      <c r="Q672">
        <f>Kx-Sample[[#This Row],[Xp]]</f>
        <v>-0.22184874961635639</v>
      </c>
      <c r="R672">
        <f>Ky-Sample[[#This Row],[Yp]]</f>
        <v>-0.84509804001425681</v>
      </c>
      <c r="S672">
        <f>Kz-Sample[[#This Row],[Zp]]</f>
        <v>1.0669467896306133</v>
      </c>
      <c r="T672">
        <f>Sample[[#This Row],[Kpy]]*KSc-Sample[[#This Row],[KPz]]*KSb</f>
        <v>-0.22184874961635648</v>
      </c>
      <c r="U672">
        <f>-1*(Sample[[#This Row],[KPx]]*KSc-Sample[[#This Row],[KPz]]*KSa)</f>
        <v>-0.22184874961635639</v>
      </c>
      <c r="V672">
        <f>(Sample[[#This Row],[KPx]]*$R$2-Sample[[#This Row],[Kpy]]*KSa)</f>
        <v>-0.22184874961635639</v>
      </c>
      <c r="W672">
        <f>Sample[[#This Row],[Kpy]]*KTc-Sample[[#This Row],[KPz]]*KTb</f>
        <v>1.91204482964487</v>
      </c>
      <c r="X672">
        <f>-1*(Sample[[#This Row],[KPx]]*KTc-Sample[[#This Row],[KPz]]*KTa)</f>
        <v>1.9120448296448702</v>
      </c>
      <c r="Y672">
        <f>(Sample[[#This Row],[KPx]]*KTb-Sample[[#This Row],[Kpy]]*KTa)</f>
        <v>1.91204482964487</v>
      </c>
      <c r="Z672">
        <f>-Sample[[#This Row],[Xp]]*a+Sample[[#This Row],[Yp]]*b+Sample[[#This Row],[Zp]]*c_</f>
        <v>-0.44369749923271284</v>
      </c>
      <c r="AA672" s="8">
        <f>-IF(Sample[[#This Row],[Column2]]&gt;0,1,-1)*SQRT(Sample[[#This Row],[KPx''i]]^2+Sample[[#This Row],[KPx''j]]^2+Sample[[#This Row],[KPx''k]]^2)/Ksmag/Scale</f>
        <v>0.27170811831726921</v>
      </c>
      <c r="AB672" s="1">
        <f>SQRT(Sample[[#This Row],[Kpy''i]]^2+Sample[[#This Row],[KPy''j]]^2+Sample[[#This Row],[KPy''k]]^2)/KTmag/Scale</f>
        <v>1.3520198649745649</v>
      </c>
    </row>
    <row r="673" spans="1:28" hidden="1" x14ac:dyDescent="0.25">
      <c r="A673" s="5">
        <v>668</v>
      </c>
      <c r="B673" s="13" t="s">
        <v>43</v>
      </c>
      <c r="C673" s="5"/>
      <c r="D673" s="5"/>
      <c r="E673">
        <v>9</v>
      </c>
      <c r="F673">
        <v>9</v>
      </c>
      <c r="G673">
        <v>9</v>
      </c>
      <c r="H673" s="11">
        <f>Sample[[#This Row],[C]]/Sample[[#This Row],[D]]</f>
        <v>1</v>
      </c>
      <c r="I673" s="11">
        <f>Sample[[#This Row],[A]]/Sample[[#This Row],[C]]</f>
        <v>1</v>
      </c>
      <c r="J673" s="11">
        <f>Sample[[#This Row],[D]]/Sample[[#This Row],[A]]</f>
        <v>1</v>
      </c>
      <c r="K673" s="11">
        <f>Sample[[#This Row],[A]]/Sample[[#This Row],[D]]</f>
        <v>1</v>
      </c>
      <c r="L673" s="11">
        <f>Sample[[#This Row],[D]]/Sample[[#This Row],[C]]</f>
        <v>1</v>
      </c>
      <c r="M673" s="11">
        <f>Sample[[#This Row],[C]]/Sample[[#This Row],[A]]</f>
        <v>1</v>
      </c>
      <c r="N673">
        <f>IF(Sample[[#This Row],[Ap]]=0,10,LOG(Sample[[#This Row],[Ap]]))</f>
        <v>0</v>
      </c>
      <c r="O673">
        <f>IF(Sample[[#This Row],[Ei]]=0,10,LOG(Sample[[#This Row],[Ei]]))</f>
        <v>0</v>
      </c>
      <c r="P673">
        <f>IF(Sample[[#This Row],[Ii]]=0,10,LOG(Sample[[#This Row],[Ii]]))</f>
        <v>0</v>
      </c>
      <c r="Q673">
        <f>Kx-Sample[[#This Row],[Xp]]</f>
        <v>0</v>
      </c>
      <c r="R673">
        <f>Ky-Sample[[#This Row],[Yp]]</f>
        <v>-1</v>
      </c>
      <c r="S673">
        <f>Kz-Sample[[#This Row],[Zp]]</f>
        <v>1</v>
      </c>
      <c r="T673">
        <f>Sample[[#This Row],[Kpy]]*KSc-Sample[[#This Row],[KPz]]*KSb</f>
        <v>0</v>
      </c>
      <c r="U673">
        <f>-1*(Sample[[#This Row],[KPx]]*KSc-Sample[[#This Row],[KPz]]*KSa)</f>
        <v>0</v>
      </c>
      <c r="V673">
        <f>(Sample[[#This Row],[KPx]]*$R$2-Sample[[#This Row],[Kpy]]*KSa)</f>
        <v>0</v>
      </c>
      <c r="W673">
        <f>Sample[[#This Row],[Kpy]]*KTc-Sample[[#This Row],[KPz]]*KTb</f>
        <v>2</v>
      </c>
      <c r="X673">
        <f>-1*(Sample[[#This Row],[KPx]]*KTc-Sample[[#This Row],[KPz]]*KTa)</f>
        <v>2</v>
      </c>
      <c r="Y673">
        <f>(Sample[[#This Row],[KPx]]*KTb-Sample[[#This Row],[Kpy]]*KTa)</f>
        <v>2</v>
      </c>
      <c r="Z673">
        <f>-Sample[[#This Row],[Xp]]*a+Sample[[#This Row],[Yp]]*b+Sample[[#This Row],[Zp]]*c_</f>
        <v>0</v>
      </c>
      <c r="AA673" s="8">
        <f>-IF(Sample[[#This Row],[Column2]]&gt;0,1,-1)*SQRT(Sample[[#This Row],[KPx''i]]^2+Sample[[#This Row],[KPx''j]]^2+Sample[[#This Row],[KPx''k]]^2)/Ksmag/Scale</f>
        <v>0</v>
      </c>
      <c r="AB673" s="1">
        <f>SQRT(Sample[[#This Row],[Kpy''i]]^2+Sample[[#This Row],[KPy''j]]^2+Sample[[#This Row],[KPy''k]]^2)/KTmag/Scale</f>
        <v>1.4142135623730951</v>
      </c>
    </row>
    <row r="674" spans="1:28" hidden="1" x14ac:dyDescent="0.25">
      <c r="A674" s="5">
        <v>669</v>
      </c>
      <c r="B674" s="13" t="s">
        <v>43</v>
      </c>
      <c r="C674" s="5"/>
      <c r="D674" s="5"/>
      <c r="E674">
        <v>2</v>
      </c>
      <c r="F674">
        <v>1</v>
      </c>
      <c r="G674">
        <v>10</v>
      </c>
      <c r="H674" s="11">
        <f>Sample[[#This Row],[C]]/Sample[[#This Row],[D]]</f>
        <v>0.5</v>
      </c>
      <c r="I674" s="11">
        <f>Sample[[#This Row],[A]]/Sample[[#This Row],[C]]</f>
        <v>10</v>
      </c>
      <c r="J674" s="11">
        <f>Sample[[#This Row],[D]]/Sample[[#This Row],[A]]</f>
        <v>0.2</v>
      </c>
      <c r="K674" s="11">
        <f>Sample[[#This Row],[A]]/Sample[[#This Row],[D]]</f>
        <v>5</v>
      </c>
      <c r="L674" s="11">
        <f>Sample[[#This Row],[D]]/Sample[[#This Row],[C]]</f>
        <v>2</v>
      </c>
      <c r="M674" s="11">
        <f>Sample[[#This Row],[C]]/Sample[[#This Row],[A]]</f>
        <v>0.1</v>
      </c>
      <c r="N674">
        <f>IF(Sample[[#This Row],[Ap]]=0,10,LOG(Sample[[#This Row],[Ap]]))</f>
        <v>-0.3010299956639812</v>
      </c>
      <c r="O674">
        <f>IF(Sample[[#This Row],[Ei]]=0,10,LOG(Sample[[#This Row],[Ei]]))</f>
        <v>1</v>
      </c>
      <c r="P674">
        <f>IF(Sample[[#This Row],[Ii]]=0,10,LOG(Sample[[#This Row],[Ii]]))</f>
        <v>-0.69897000433601875</v>
      </c>
      <c r="Q674">
        <f>Kx-Sample[[#This Row],[Xp]]</f>
        <v>0.3010299956639812</v>
      </c>
      <c r="R674">
        <f>Ky-Sample[[#This Row],[Yp]]</f>
        <v>-2</v>
      </c>
      <c r="S674">
        <f>Kz-Sample[[#This Row],[Zp]]</f>
        <v>1.6989700043360187</v>
      </c>
      <c r="T674">
        <f>Sample[[#This Row],[Kpy]]*KSc-Sample[[#This Row],[KPz]]*KSb</f>
        <v>0.30102999566398125</v>
      </c>
      <c r="U674">
        <f>-1*(Sample[[#This Row],[KPx]]*KSc-Sample[[#This Row],[KPz]]*KSa)</f>
        <v>0.3010299956639812</v>
      </c>
      <c r="V674">
        <f>(Sample[[#This Row],[KPx]]*$R$2-Sample[[#This Row],[Kpy]]*KSa)</f>
        <v>0.3010299956639812</v>
      </c>
      <c r="W674">
        <f>Sample[[#This Row],[Kpy]]*KTc-Sample[[#This Row],[KPz]]*KTb</f>
        <v>3.6989700043360187</v>
      </c>
      <c r="X674">
        <f>-1*(Sample[[#This Row],[KPx]]*KTc-Sample[[#This Row],[KPz]]*KTa)</f>
        <v>3.6989700043360187</v>
      </c>
      <c r="Y674">
        <f>(Sample[[#This Row],[KPx]]*KTb-Sample[[#This Row],[Kpy]]*KTa)</f>
        <v>3.6989700043360187</v>
      </c>
      <c r="Z674">
        <f>-Sample[[#This Row],[Xp]]*a+Sample[[#This Row],[Yp]]*b+Sample[[#This Row],[Zp]]*c_</f>
        <v>0.60205999132796251</v>
      </c>
      <c r="AA674" s="8">
        <f>-IF(Sample[[#This Row],[Column2]]&gt;0,1,-1)*SQRT(Sample[[#This Row],[KPx''i]]^2+Sample[[#This Row],[KPx''j]]^2+Sample[[#This Row],[KPx''k]]^2)/Ksmag/Scale</f>
        <v>-0.36868494332449331</v>
      </c>
      <c r="AB674" s="1">
        <f>SQRT(Sample[[#This Row],[Kpy''i]]^2+Sample[[#This Row],[KPy''j]]^2+Sample[[#This Row],[KPy''k]]^2)/KTmag/Scale</f>
        <v>2.6155667734716324</v>
      </c>
    </row>
    <row r="675" spans="1:28" hidden="1" x14ac:dyDescent="0.25">
      <c r="A675" s="5">
        <v>670</v>
      </c>
      <c r="B675" s="13" t="s">
        <v>43</v>
      </c>
      <c r="C675" s="5"/>
      <c r="D675" s="5"/>
      <c r="E675">
        <v>7</v>
      </c>
      <c r="F675">
        <v>8</v>
      </c>
      <c r="G675">
        <v>10</v>
      </c>
      <c r="H675" s="11">
        <f>Sample[[#This Row],[C]]/Sample[[#This Row],[D]]</f>
        <v>1.1428571428571428</v>
      </c>
      <c r="I675" s="11">
        <f>Sample[[#This Row],[A]]/Sample[[#This Row],[C]]</f>
        <v>1.25</v>
      </c>
      <c r="J675" s="11">
        <f>Sample[[#This Row],[D]]/Sample[[#This Row],[A]]</f>
        <v>0.7</v>
      </c>
      <c r="K675" s="11">
        <f>Sample[[#This Row],[A]]/Sample[[#This Row],[D]]</f>
        <v>1.4285714285714286</v>
      </c>
      <c r="L675" s="11">
        <f>Sample[[#This Row],[D]]/Sample[[#This Row],[C]]</f>
        <v>0.875</v>
      </c>
      <c r="M675" s="11">
        <f>Sample[[#This Row],[C]]/Sample[[#This Row],[A]]</f>
        <v>0.8</v>
      </c>
      <c r="N675">
        <f>IF(Sample[[#This Row],[Ap]]=0,10,LOG(Sample[[#This Row],[Ap]]))</f>
        <v>5.7991946977686733E-2</v>
      </c>
      <c r="O675">
        <f>IF(Sample[[#This Row],[Ei]]=0,10,LOG(Sample[[#This Row],[Ei]]))</f>
        <v>9.691001300805642E-2</v>
      </c>
      <c r="P675">
        <f>IF(Sample[[#This Row],[Ii]]=0,10,LOG(Sample[[#This Row],[Ii]]))</f>
        <v>-0.15490195998574319</v>
      </c>
      <c r="Q675">
        <f>Kx-Sample[[#This Row],[Xp]]</f>
        <v>-5.7991946977686733E-2</v>
      </c>
      <c r="R675">
        <f>Ky-Sample[[#This Row],[Yp]]</f>
        <v>-1.0969100130080565</v>
      </c>
      <c r="S675">
        <f>Kz-Sample[[#This Row],[Zp]]</f>
        <v>1.1549019599857431</v>
      </c>
      <c r="T675">
        <f>Sample[[#This Row],[Kpy]]*KSc-Sample[[#This Row],[KPz]]*KSb</f>
        <v>-5.7991946977686615E-2</v>
      </c>
      <c r="U675">
        <f>-1*(Sample[[#This Row],[KPx]]*KSc-Sample[[#This Row],[KPz]]*KSa)</f>
        <v>-5.7991946977686733E-2</v>
      </c>
      <c r="V675">
        <f>(Sample[[#This Row],[KPx]]*$R$2-Sample[[#This Row],[Kpy]]*KSa)</f>
        <v>-5.7991946977686733E-2</v>
      </c>
      <c r="W675">
        <f>Sample[[#This Row],[Kpy]]*KTc-Sample[[#This Row],[KPz]]*KTb</f>
        <v>2.2518119729937993</v>
      </c>
      <c r="X675">
        <f>-1*(Sample[[#This Row],[KPx]]*KTc-Sample[[#This Row],[KPz]]*KTa)</f>
        <v>2.2518119729937993</v>
      </c>
      <c r="Y675">
        <f>(Sample[[#This Row],[KPx]]*KTb-Sample[[#This Row],[Kpy]]*KTa)</f>
        <v>2.2518119729937998</v>
      </c>
      <c r="Z675">
        <f>-Sample[[#This Row],[Xp]]*a+Sample[[#This Row],[Yp]]*b+Sample[[#This Row],[Zp]]*c_</f>
        <v>-0.11598389395537353</v>
      </c>
      <c r="AA675" s="8">
        <f>-IF(Sample[[#This Row],[Column2]]&gt;0,1,-1)*SQRT(Sample[[#This Row],[KPx''i]]^2+Sample[[#This Row],[KPx''j]]^2+Sample[[#This Row],[KPx''k]]^2)/Ksmag/Scale</f>
        <v>7.102533964293474E-2</v>
      </c>
      <c r="AB675" s="1">
        <f>SQRT(Sample[[#This Row],[Kpy''i]]^2+Sample[[#This Row],[KPy''j]]^2+Sample[[#This Row],[KPy''k]]^2)/KTmag/Scale</f>
        <v>1.5922715160609744</v>
      </c>
    </row>
    <row r="676" spans="1:28" hidden="1" x14ac:dyDescent="0.25">
      <c r="A676" s="5">
        <v>671</v>
      </c>
      <c r="B676" s="13" t="s">
        <v>43</v>
      </c>
      <c r="C676" s="5"/>
      <c r="D676" s="5"/>
      <c r="E676">
        <v>1</v>
      </c>
      <c r="F676">
        <v>3</v>
      </c>
      <c r="G676">
        <v>9</v>
      </c>
      <c r="H676" s="11">
        <f>Sample[[#This Row],[C]]/Sample[[#This Row],[D]]</f>
        <v>3</v>
      </c>
      <c r="I676" s="11">
        <f>Sample[[#This Row],[A]]/Sample[[#This Row],[C]]</f>
        <v>3</v>
      </c>
      <c r="J676" s="11">
        <f>Sample[[#This Row],[D]]/Sample[[#This Row],[A]]</f>
        <v>0.1111111111111111</v>
      </c>
      <c r="K676" s="11">
        <f>Sample[[#This Row],[A]]/Sample[[#This Row],[D]]</f>
        <v>9</v>
      </c>
      <c r="L676" s="11">
        <f>Sample[[#This Row],[D]]/Sample[[#This Row],[C]]</f>
        <v>0.33333333333333331</v>
      </c>
      <c r="M676" s="11">
        <f>Sample[[#This Row],[C]]/Sample[[#This Row],[A]]</f>
        <v>0.33333333333333331</v>
      </c>
      <c r="N676">
        <f>IF(Sample[[#This Row],[Ap]]=0,10,LOG(Sample[[#This Row],[Ap]]))</f>
        <v>0.47712125471966244</v>
      </c>
      <c r="O676">
        <f>IF(Sample[[#This Row],[Ei]]=0,10,LOG(Sample[[#This Row],[Ei]]))</f>
        <v>0.47712125471966244</v>
      </c>
      <c r="P676">
        <f>IF(Sample[[#This Row],[Ii]]=0,10,LOG(Sample[[#This Row],[Ii]]))</f>
        <v>-0.95424250943932487</v>
      </c>
      <c r="Q676">
        <f>Kx-Sample[[#This Row],[Xp]]</f>
        <v>-0.47712125471966244</v>
      </c>
      <c r="R676">
        <f>Ky-Sample[[#This Row],[Yp]]</f>
        <v>-1.4771212547196624</v>
      </c>
      <c r="S676">
        <f>Kz-Sample[[#This Row],[Zp]]</f>
        <v>1.9542425094393248</v>
      </c>
      <c r="T676">
        <f>Sample[[#This Row],[Kpy]]*KSc-Sample[[#This Row],[KPz]]*KSb</f>
        <v>-0.47712125471966238</v>
      </c>
      <c r="U676">
        <f>-1*(Sample[[#This Row],[KPx]]*KSc-Sample[[#This Row],[KPz]]*KSa)</f>
        <v>-0.47712125471966244</v>
      </c>
      <c r="V676">
        <f>(Sample[[#This Row],[KPx]]*$R$2-Sample[[#This Row],[Kpy]]*KSa)</f>
        <v>-0.47712125471966244</v>
      </c>
      <c r="W676">
        <f>Sample[[#This Row],[Kpy]]*KTc-Sample[[#This Row],[KPz]]*KTb</f>
        <v>3.4313637641589869</v>
      </c>
      <c r="X676">
        <f>-1*(Sample[[#This Row],[KPx]]*KTc-Sample[[#This Row],[KPz]]*KTa)</f>
        <v>3.4313637641589869</v>
      </c>
      <c r="Y676">
        <f>(Sample[[#This Row],[KPx]]*KTb-Sample[[#This Row],[Kpy]]*KTa)</f>
        <v>3.4313637641589874</v>
      </c>
      <c r="Z676">
        <f>-Sample[[#This Row],[Xp]]*a+Sample[[#This Row],[Yp]]*b+Sample[[#This Row],[Zp]]*c_</f>
        <v>-0.95424250943932487</v>
      </c>
      <c r="AA676" s="8">
        <f>-IF(Sample[[#This Row],[Column2]]&gt;0,1,-1)*SQRT(Sample[[#This Row],[KPx''i]]^2+Sample[[#This Row],[KPx''j]]^2+Sample[[#This Row],[KPx''k]]^2)/Ksmag/Scale</f>
        <v>0.58435180974982659</v>
      </c>
      <c r="AB676" s="1">
        <f>SQRT(Sample[[#This Row],[Kpy''i]]^2+Sample[[#This Row],[KPy''j]]^2+Sample[[#This Row],[KPy''k]]^2)/KTmag/Scale</f>
        <v>2.426340586354617</v>
      </c>
    </row>
    <row r="677" spans="1:28" hidden="1" x14ac:dyDescent="0.25">
      <c r="A677" s="5">
        <v>672</v>
      </c>
      <c r="B677" s="13" t="s">
        <v>43</v>
      </c>
      <c r="C677" s="5"/>
      <c r="D677" s="5"/>
      <c r="E677">
        <v>9</v>
      </c>
      <c r="F677">
        <v>10</v>
      </c>
      <c r="G677">
        <v>4</v>
      </c>
      <c r="H677" s="11">
        <f>Sample[[#This Row],[C]]/Sample[[#This Row],[D]]</f>
        <v>1.1111111111111112</v>
      </c>
      <c r="I677" s="11">
        <f>Sample[[#This Row],[A]]/Sample[[#This Row],[C]]</f>
        <v>0.4</v>
      </c>
      <c r="J677" s="11">
        <f>Sample[[#This Row],[D]]/Sample[[#This Row],[A]]</f>
        <v>2.25</v>
      </c>
      <c r="K677" s="11">
        <f>Sample[[#This Row],[A]]/Sample[[#This Row],[D]]</f>
        <v>0.44444444444444442</v>
      </c>
      <c r="L677" s="11">
        <f>Sample[[#This Row],[D]]/Sample[[#This Row],[C]]</f>
        <v>0.9</v>
      </c>
      <c r="M677" s="11">
        <f>Sample[[#This Row],[C]]/Sample[[#This Row],[A]]</f>
        <v>2.5</v>
      </c>
      <c r="N677">
        <f>IF(Sample[[#This Row],[Ap]]=0,10,LOG(Sample[[#This Row],[Ap]]))</f>
        <v>4.5757490560675143E-2</v>
      </c>
      <c r="O677">
        <f>IF(Sample[[#This Row],[Ei]]=0,10,LOG(Sample[[#This Row],[Ei]]))</f>
        <v>-0.3979400086720376</v>
      </c>
      <c r="P677">
        <f>IF(Sample[[#This Row],[Ii]]=0,10,LOG(Sample[[#This Row],[Ii]]))</f>
        <v>0.35218251811136247</v>
      </c>
      <c r="Q677">
        <f>Kx-Sample[[#This Row],[Xp]]</f>
        <v>-4.5757490560675143E-2</v>
      </c>
      <c r="R677">
        <f>Ky-Sample[[#This Row],[Yp]]</f>
        <v>-0.6020599913279624</v>
      </c>
      <c r="S677">
        <f>Kz-Sample[[#This Row],[Zp]]</f>
        <v>0.64781748188863753</v>
      </c>
      <c r="T677">
        <f>Sample[[#This Row],[Kpy]]*KSc-Sample[[#This Row],[KPz]]*KSb</f>
        <v>-4.5757490560675129E-2</v>
      </c>
      <c r="U677">
        <f>-1*(Sample[[#This Row],[KPx]]*KSc-Sample[[#This Row],[KPz]]*KSa)</f>
        <v>-4.5757490560675143E-2</v>
      </c>
      <c r="V677">
        <f>(Sample[[#This Row],[KPx]]*$R$2-Sample[[#This Row],[Kpy]]*KSa)</f>
        <v>-4.5757490560675143E-2</v>
      </c>
      <c r="W677">
        <f>Sample[[#This Row],[Kpy]]*KTc-Sample[[#This Row],[KPz]]*KTb</f>
        <v>1.2498774732165998</v>
      </c>
      <c r="X677">
        <f>-1*(Sample[[#This Row],[KPx]]*KTc-Sample[[#This Row],[KPz]]*KTa)</f>
        <v>1.2498774732165998</v>
      </c>
      <c r="Y677">
        <f>(Sample[[#This Row],[KPx]]*KTb-Sample[[#This Row],[Kpy]]*KTa)</f>
        <v>1.2498774732166</v>
      </c>
      <c r="Z677">
        <f>-Sample[[#This Row],[Xp]]*a+Sample[[#This Row],[Yp]]*b+Sample[[#This Row],[Zp]]*c_</f>
        <v>-9.1514981121350258E-2</v>
      </c>
      <c r="AA677" s="8">
        <f>-IF(Sample[[#This Row],[Column2]]&gt;0,1,-1)*SQRT(Sample[[#This Row],[KPx''i]]^2+Sample[[#This Row],[KPx''j]]^2+Sample[[#This Row],[KPx''k]]^2)/Ksmag/Scale</f>
        <v>5.6041251891935914E-2</v>
      </c>
      <c r="AB677" s="1">
        <f>SQRT(Sample[[#This Row],[Kpy''i]]^2+Sample[[#This Row],[KPy''j]]^2+Sample[[#This Row],[KPy''k]]^2)/KTmag/Scale</f>
        <v>0.88379683696376532</v>
      </c>
    </row>
    <row r="678" spans="1:28" hidden="1" x14ac:dyDescent="0.25">
      <c r="A678" s="5">
        <v>673</v>
      </c>
      <c r="B678" s="13" t="s">
        <v>43</v>
      </c>
      <c r="C678" s="5"/>
      <c r="D678" s="5"/>
      <c r="E678">
        <v>5</v>
      </c>
      <c r="F678">
        <v>10</v>
      </c>
      <c r="G678">
        <v>10</v>
      </c>
      <c r="H678" s="11">
        <f>Sample[[#This Row],[C]]/Sample[[#This Row],[D]]</f>
        <v>2</v>
      </c>
      <c r="I678" s="11">
        <f>Sample[[#This Row],[A]]/Sample[[#This Row],[C]]</f>
        <v>1</v>
      </c>
      <c r="J678" s="11">
        <f>Sample[[#This Row],[D]]/Sample[[#This Row],[A]]</f>
        <v>0.5</v>
      </c>
      <c r="K678" s="11">
        <f>Sample[[#This Row],[A]]/Sample[[#This Row],[D]]</f>
        <v>2</v>
      </c>
      <c r="L678" s="11">
        <f>Sample[[#This Row],[D]]/Sample[[#This Row],[C]]</f>
        <v>0.5</v>
      </c>
      <c r="M678" s="11">
        <f>Sample[[#This Row],[C]]/Sample[[#This Row],[A]]</f>
        <v>1</v>
      </c>
      <c r="N678">
        <f>IF(Sample[[#This Row],[Ap]]=0,10,LOG(Sample[[#This Row],[Ap]]))</f>
        <v>0.3010299956639812</v>
      </c>
      <c r="O678">
        <f>IF(Sample[[#This Row],[Ei]]=0,10,LOG(Sample[[#This Row],[Ei]]))</f>
        <v>0</v>
      </c>
      <c r="P678">
        <f>IF(Sample[[#This Row],[Ii]]=0,10,LOG(Sample[[#This Row],[Ii]]))</f>
        <v>-0.3010299956639812</v>
      </c>
      <c r="Q678">
        <f>Kx-Sample[[#This Row],[Xp]]</f>
        <v>-0.3010299956639812</v>
      </c>
      <c r="R678">
        <f>Ky-Sample[[#This Row],[Yp]]</f>
        <v>-1</v>
      </c>
      <c r="S678">
        <f>Kz-Sample[[#This Row],[Zp]]</f>
        <v>1.3010299956639813</v>
      </c>
      <c r="T678">
        <f>Sample[[#This Row],[Kpy]]*KSc-Sample[[#This Row],[KPz]]*KSb</f>
        <v>-0.30102999566398125</v>
      </c>
      <c r="U678">
        <f>-1*(Sample[[#This Row],[KPx]]*KSc-Sample[[#This Row],[KPz]]*KSa)</f>
        <v>-0.3010299956639812</v>
      </c>
      <c r="V678">
        <f>(Sample[[#This Row],[KPx]]*$R$2-Sample[[#This Row],[Kpy]]*KSa)</f>
        <v>-0.3010299956639812</v>
      </c>
      <c r="W678">
        <f>Sample[[#This Row],[Kpy]]*KTc-Sample[[#This Row],[KPz]]*KTb</f>
        <v>2.3010299956639813</v>
      </c>
      <c r="X678">
        <f>-1*(Sample[[#This Row],[KPx]]*KTc-Sample[[#This Row],[KPz]]*KTa)</f>
        <v>2.3010299956639813</v>
      </c>
      <c r="Y678">
        <f>(Sample[[#This Row],[KPx]]*KTb-Sample[[#This Row],[Kpy]]*KTa)</f>
        <v>2.3010299956639813</v>
      </c>
      <c r="Z678">
        <f>-Sample[[#This Row],[Xp]]*a+Sample[[#This Row],[Yp]]*b+Sample[[#This Row],[Zp]]*c_</f>
        <v>-0.6020599913279624</v>
      </c>
      <c r="AA678" s="8">
        <f>-IF(Sample[[#This Row],[Column2]]&gt;0,1,-1)*SQRT(Sample[[#This Row],[KPx''i]]^2+Sample[[#This Row],[KPx''j]]^2+Sample[[#This Row],[KPx''k]]^2)/Ksmag/Scale</f>
        <v>0.36868494332449331</v>
      </c>
      <c r="AB678" s="1">
        <f>SQRT(Sample[[#This Row],[Kpy''i]]^2+Sample[[#This Row],[KPy''j]]^2+Sample[[#This Row],[KPy''k]]^2)/KTmag/Scale</f>
        <v>1.6270739136476533</v>
      </c>
    </row>
    <row r="679" spans="1:28" hidden="1" x14ac:dyDescent="0.25">
      <c r="A679" s="5">
        <v>674</v>
      </c>
      <c r="B679" s="13" t="s">
        <v>43</v>
      </c>
      <c r="C679" s="5"/>
      <c r="D679" s="5"/>
      <c r="E679">
        <v>4</v>
      </c>
      <c r="F679">
        <v>8</v>
      </c>
      <c r="G679">
        <v>9</v>
      </c>
      <c r="H679" s="11">
        <f>Sample[[#This Row],[C]]/Sample[[#This Row],[D]]</f>
        <v>2</v>
      </c>
      <c r="I679" s="11">
        <f>Sample[[#This Row],[A]]/Sample[[#This Row],[C]]</f>
        <v>1.125</v>
      </c>
      <c r="J679" s="11">
        <f>Sample[[#This Row],[D]]/Sample[[#This Row],[A]]</f>
        <v>0.44444444444444442</v>
      </c>
      <c r="K679" s="11">
        <f>Sample[[#This Row],[A]]/Sample[[#This Row],[D]]</f>
        <v>2.25</v>
      </c>
      <c r="L679" s="11">
        <f>Sample[[#This Row],[D]]/Sample[[#This Row],[C]]</f>
        <v>0.5</v>
      </c>
      <c r="M679" s="11">
        <f>Sample[[#This Row],[C]]/Sample[[#This Row],[A]]</f>
        <v>0.88888888888888884</v>
      </c>
      <c r="N679">
        <f>IF(Sample[[#This Row],[Ap]]=0,10,LOG(Sample[[#This Row],[Ap]]))</f>
        <v>0.3010299956639812</v>
      </c>
      <c r="O679">
        <f>IF(Sample[[#This Row],[Ei]]=0,10,LOG(Sample[[#This Row],[Ei]]))</f>
        <v>5.1152522447381291E-2</v>
      </c>
      <c r="P679">
        <f>IF(Sample[[#This Row],[Ii]]=0,10,LOG(Sample[[#This Row],[Ii]]))</f>
        <v>-0.35218251811136253</v>
      </c>
      <c r="Q679">
        <f>Kx-Sample[[#This Row],[Xp]]</f>
        <v>-0.3010299956639812</v>
      </c>
      <c r="R679">
        <f>Ky-Sample[[#This Row],[Yp]]</f>
        <v>-1.0511525224473812</v>
      </c>
      <c r="S679">
        <f>Kz-Sample[[#This Row],[Zp]]</f>
        <v>1.3521825181113625</v>
      </c>
      <c r="T679">
        <f>Sample[[#This Row],[Kpy]]*KSc-Sample[[#This Row],[KPz]]*KSb</f>
        <v>-0.30102999566398125</v>
      </c>
      <c r="U679">
        <f>-1*(Sample[[#This Row],[KPx]]*KSc-Sample[[#This Row],[KPz]]*KSa)</f>
        <v>-0.3010299956639812</v>
      </c>
      <c r="V679">
        <f>(Sample[[#This Row],[KPx]]*$R$2-Sample[[#This Row],[Kpy]]*KSa)</f>
        <v>-0.3010299956639812</v>
      </c>
      <c r="W679">
        <f>Sample[[#This Row],[Kpy]]*KTc-Sample[[#This Row],[KPz]]*KTb</f>
        <v>2.4033350405587437</v>
      </c>
      <c r="X679">
        <f>-1*(Sample[[#This Row],[KPx]]*KTc-Sample[[#This Row],[KPz]]*KTa)</f>
        <v>2.4033350405587437</v>
      </c>
      <c r="Y679">
        <f>(Sample[[#This Row],[KPx]]*KTb-Sample[[#This Row],[Kpy]]*KTa)</f>
        <v>2.4033350405587437</v>
      </c>
      <c r="Z679">
        <f>-Sample[[#This Row],[Xp]]*a+Sample[[#This Row],[Yp]]*b+Sample[[#This Row],[Zp]]*c_</f>
        <v>-0.60205999132796251</v>
      </c>
      <c r="AA679" s="8">
        <f>-IF(Sample[[#This Row],[Column2]]&gt;0,1,-1)*SQRT(Sample[[#This Row],[KPx''i]]^2+Sample[[#This Row],[KPx''j]]^2+Sample[[#This Row],[KPx''k]]^2)/Ksmag/Scale</f>
        <v>0.36868494332449331</v>
      </c>
      <c r="AB679" s="1">
        <f>SQRT(Sample[[#This Row],[Kpy''i]]^2+Sample[[#This Row],[KPy''j]]^2+Sample[[#This Row],[KPy''k]]^2)/KTmag/Scale</f>
        <v>1.6994145046423339</v>
      </c>
    </row>
    <row r="680" spans="1:28" hidden="1" x14ac:dyDescent="0.25">
      <c r="A680" s="5">
        <v>675</v>
      </c>
      <c r="B680" s="13" t="s">
        <v>43</v>
      </c>
      <c r="C680" s="5"/>
      <c r="D680" s="5"/>
      <c r="E680">
        <v>1</v>
      </c>
      <c r="F680">
        <v>8</v>
      </c>
      <c r="G680">
        <v>2</v>
      </c>
      <c r="H680" s="11">
        <f>Sample[[#This Row],[C]]/Sample[[#This Row],[D]]</f>
        <v>8</v>
      </c>
      <c r="I680" s="11">
        <f>Sample[[#This Row],[A]]/Sample[[#This Row],[C]]</f>
        <v>0.25</v>
      </c>
      <c r="J680" s="11">
        <f>Sample[[#This Row],[D]]/Sample[[#This Row],[A]]</f>
        <v>0.5</v>
      </c>
      <c r="K680" s="11">
        <f>Sample[[#This Row],[A]]/Sample[[#This Row],[D]]</f>
        <v>2</v>
      </c>
      <c r="L680" s="11">
        <f>Sample[[#This Row],[D]]/Sample[[#This Row],[C]]</f>
        <v>0.125</v>
      </c>
      <c r="M680" s="11">
        <f>Sample[[#This Row],[C]]/Sample[[#This Row],[A]]</f>
        <v>4</v>
      </c>
      <c r="N680">
        <f>IF(Sample[[#This Row],[Ap]]=0,10,LOG(Sample[[#This Row],[Ap]]))</f>
        <v>0.90308998699194354</v>
      </c>
      <c r="O680">
        <f>IF(Sample[[#This Row],[Ei]]=0,10,LOG(Sample[[#This Row],[Ei]]))</f>
        <v>-0.6020599913279624</v>
      </c>
      <c r="P680">
        <f>IF(Sample[[#This Row],[Ii]]=0,10,LOG(Sample[[#This Row],[Ii]]))</f>
        <v>-0.3010299956639812</v>
      </c>
      <c r="Q680">
        <f>Kx-Sample[[#This Row],[Xp]]</f>
        <v>-0.90308998699194354</v>
      </c>
      <c r="R680">
        <f>Ky-Sample[[#This Row],[Yp]]</f>
        <v>-0.3979400086720376</v>
      </c>
      <c r="S680">
        <f>Kz-Sample[[#This Row],[Zp]]</f>
        <v>1.3010299956639813</v>
      </c>
      <c r="T680">
        <f>Sample[[#This Row],[Kpy]]*KSc-Sample[[#This Row],[KPz]]*KSb</f>
        <v>-0.90308998699194365</v>
      </c>
      <c r="U680">
        <f>-1*(Sample[[#This Row],[KPx]]*KSc-Sample[[#This Row],[KPz]]*KSa)</f>
        <v>-0.90308998699194354</v>
      </c>
      <c r="V680">
        <f>(Sample[[#This Row],[KPx]]*$R$2-Sample[[#This Row],[Kpy]]*KSa)</f>
        <v>-0.90308998699194354</v>
      </c>
      <c r="W680">
        <f>Sample[[#This Row],[Kpy]]*KTc-Sample[[#This Row],[KPz]]*KTb</f>
        <v>1.6989700043360187</v>
      </c>
      <c r="X680">
        <f>-1*(Sample[[#This Row],[KPx]]*KTc-Sample[[#This Row],[KPz]]*KTa)</f>
        <v>1.698970004336019</v>
      </c>
      <c r="Y680">
        <f>(Sample[[#This Row],[KPx]]*KTb-Sample[[#This Row],[Kpy]]*KTa)</f>
        <v>1.6989700043360187</v>
      </c>
      <c r="Z680">
        <f>-Sample[[#This Row],[Xp]]*a+Sample[[#This Row],[Yp]]*b+Sample[[#This Row],[Zp]]*c_</f>
        <v>-1.8061799739838871</v>
      </c>
      <c r="AA680" s="8">
        <f>-IF(Sample[[#This Row],[Column2]]&gt;0,1,-1)*SQRT(Sample[[#This Row],[KPx''i]]^2+Sample[[#This Row],[KPx''j]]^2+Sample[[#This Row],[KPx''k]]^2)/Ksmag/Scale</f>
        <v>1.1060548299734796</v>
      </c>
      <c r="AB680" s="1">
        <f>SQRT(Sample[[#This Row],[Kpy''i]]^2+Sample[[#This Row],[KPy''j]]^2+Sample[[#This Row],[KPy''k]]^2)/KTmag/Scale</f>
        <v>1.2013532110985372</v>
      </c>
    </row>
    <row r="681" spans="1:28" hidden="1" x14ac:dyDescent="0.25">
      <c r="A681" s="5">
        <v>676</v>
      </c>
      <c r="B681" s="13" t="s">
        <v>43</v>
      </c>
      <c r="C681" s="5"/>
      <c r="D681" s="5"/>
      <c r="E681">
        <v>9</v>
      </c>
      <c r="F681">
        <v>3</v>
      </c>
      <c r="G681">
        <v>6</v>
      </c>
      <c r="H681" s="11">
        <f>Sample[[#This Row],[C]]/Sample[[#This Row],[D]]</f>
        <v>0.33333333333333331</v>
      </c>
      <c r="I681" s="11">
        <f>Sample[[#This Row],[A]]/Sample[[#This Row],[C]]</f>
        <v>2</v>
      </c>
      <c r="J681" s="11">
        <f>Sample[[#This Row],[D]]/Sample[[#This Row],[A]]</f>
        <v>1.5</v>
      </c>
      <c r="K681" s="11">
        <f>Sample[[#This Row],[A]]/Sample[[#This Row],[D]]</f>
        <v>0.66666666666666663</v>
      </c>
      <c r="L681" s="11">
        <f>Sample[[#This Row],[D]]/Sample[[#This Row],[C]]</f>
        <v>3</v>
      </c>
      <c r="M681" s="11">
        <f>Sample[[#This Row],[C]]/Sample[[#This Row],[A]]</f>
        <v>0.5</v>
      </c>
      <c r="N681">
        <f>IF(Sample[[#This Row],[Ap]]=0,10,LOG(Sample[[#This Row],[Ap]]))</f>
        <v>-0.47712125471966244</v>
      </c>
      <c r="O681">
        <f>IF(Sample[[#This Row],[Ei]]=0,10,LOG(Sample[[#This Row],[Ei]]))</f>
        <v>0.3010299956639812</v>
      </c>
      <c r="P681">
        <f>IF(Sample[[#This Row],[Ii]]=0,10,LOG(Sample[[#This Row],[Ii]]))</f>
        <v>0.17609125905568124</v>
      </c>
      <c r="Q681">
        <f>Kx-Sample[[#This Row],[Xp]]</f>
        <v>0.47712125471966244</v>
      </c>
      <c r="R681">
        <f>Ky-Sample[[#This Row],[Yp]]</f>
        <v>-1.3010299956639813</v>
      </c>
      <c r="S681">
        <f>Kz-Sample[[#This Row],[Zp]]</f>
        <v>0.82390874094431876</v>
      </c>
      <c r="T681">
        <f>Sample[[#This Row],[Kpy]]*KSc-Sample[[#This Row],[KPz]]*KSb</f>
        <v>0.47712125471966249</v>
      </c>
      <c r="U681">
        <f>-1*(Sample[[#This Row],[KPx]]*KSc-Sample[[#This Row],[KPz]]*KSa)</f>
        <v>0.47712125471966244</v>
      </c>
      <c r="V681">
        <f>(Sample[[#This Row],[KPx]]*$R$2-Sample[[#This Row],[Kpy]]*KSa)</f>
        <v>0.47712125471966244</v>
      </c>
      <c r="W681">
        <f>Sample[[#This Row],[Kpy]]*KTc-Sample[[#This Row],[KPz]]*KTb</f>
        <v>2.1249387366082999</v>
      </c>
      <c r="X681">
        <f>-1*(Sample[[#This Row],[KPx]]*KTc-Sample[[#This Row],[KPz]]*KTa)</f>
        <v>2.1249387366082999</v>
      </c>
      <c r="Y681">
        <f>(Sample[[#This Row],[KPx]]*KTb-Sample[[#This Row],[Kpy]]*KTa)</f>
        <v>2.1249387366082999</v>
      </c>
      <c r="Z681">
        <f>-Sample[[#This Row],[Xp]]*a+Sample[[#This Row],[Yp]]*b+Sample[[#This Row],[Zp]]*c_</f>
        <v>0.95424250943932487</v>
      </c>
      <c r="AA681" s="8">
        <f>-IF(Sample[[#This Row],[Column2]]&gt;0,1,-1)*SQRT(Sample[[#This Row],[KPx''i]]^2+Sample[[#This Row],[KPx''j]]^2+Sample[[#This Row],[KPx''k]]^2)/Ksmag/Scale</f>
        <v>-0.58435180974982659</v>
      </c>
      <c r="AB681" s="1">
        <f>SQRT(Sample[[#This Row],[Kpy''i]]^2+Sample[[#This Row],[KPy''j]]^2+Sample[[#This Row],[KPy''k]]^2)/KTmag/Scale</f>
        <v>1.502558590261704</v>
      </c>
    </row>
    <row r="682" spans="1:28" hidden="1" x14ac:dyDescent="0.25">
      <c r="A682" s="5">
        <v>677</v>
      </c>
      <c r="B682" s="13" t="s">
        <v>43</v>
      </c>
      <c r="C682" s="5"/>
      <c r="D682" s="5"/>
      <c r="E682">
        <v>10</v>
      </c>
      <c r="F682">
        <v>7</v>
      </c>
      <c r="G682">
        <v>6</v>
      </c>
      <c r="H682" s="11">
        <f>Sample[[#This Row],[C]]/Sample[[#This Row],[D]]</f>
        <v>0.7</v>
      </c>
      <c r="I682" s="11">
        <f>Sample[[#This Row],[A]]/Sample[[#This Row],[C]]</f>
        <v>0.8571428571428571</v>
      </c>
      <c r="J682" s="11">
        <f>Sample[[#This Row],[D]]/Sample[[#This Row],[A]]</f>
        <v>1.6666666666666667</v>
      </c>
      <c r="K682" s="11">
        <f>Sample[[#This Row],[A]]/Sample[[#This Row],[D]]</f>
        <v>0.6</v>
      </c>
      <c r="L682" s="11">
        <f>Sample[[#This Row],[D]]/Sample[[#This Row],[C]]</f>
        <v>1.4285714285714286</v>
      </c>
      <c r="M682" s="11">
        <f>Sample[[#This Row],[C]]/Sample[[#This Row],[A]]</f>
        <v>1.1666666666666667</v>
      </c>
      <c r="N682">
        <f>IF(Sample[[#This Row],[Ap]]=0,10,LOG(Sample[[#This Row],[Ap]]))</f>
        <v>-0.15490195998574319</v>
      </c>
      <c r="O682">
        <f>IF(Sample[[#This Row],[Ei]]=0,10,LOG(Sample[[#This Row],[Ei]]))</f>
        <v>-6.6946789630613221E-2</v>
      </c>
      <c r="P682">
        <f>IF(Sample[[#This Row],[Ii]]=0,10,LOG(Sample[[#This Row],[Ii]]))</f>
        <v>0.22184874961635639</v>
      </c>
      <c r="Q682">
        <f>Kx-Sample[[#This Row],[Xp]]</f>
        <v>0.15490195998574319</v>
      </c>
      <c r="R682">
        <f>Ky-Sample[[#This Row],[Yp]]</f>
        <v>-0.93305321036938682</v>
      </c>
      <c r="S682">
        <f>Kz-Sample[[#This Row],[Zp]]</f>
        <v>0.77815125038364363</v>
      </c>
      <c r="T682">
        <f>Sample[[#This Row],[Kpy]]*KSc-Sample[[#This Row],[KPz]]*KSb</f>
        <v>0.15490195998574319</v>
      </c>
      <c r="U682">
        <f>-1*(Sample[[#This Row],[KPx]]*KSc-Sample[[#This Row],[KPz]]*KSa)</f>
        <v>0.15490195998574319</v>
      </c>
      <c r="V682">
        <f>(Sample[[#This Row],[KPx]]*$R$2-Sample[[#This Row],[Kpy]]*KSa)</f>
        <v>0.15490195998574319</v>
      </c>
      <c r="W682">
        <f>Sample[[#This Row],[Kpy]]*KTc-Sample[[#This Row],[KPz]]*KTb</f>
        <v>1.7112044607530303</v>
      </c>
      <c r="X682">
        <f>-1*(Sample[[#This Row],[KPx]]*KTc-Sample[[#This Row],[KPz]]*KTa)</f>
        <v>1.7112044607530303</v>
      </c>
      <c r="Y682">
        <f>(Sample[[#This Row],[KPx]]*KTb-Sample[[#This Row],[Kpy]]*KTa)</f>
        <v>1.7112044607530303</v>
      </c>
      <c r="Z682">
        <f>-Sample[[#This Row],[Xp]]*a+Sample[[#This Row],[Yp]]*b+Sample[[#This Row],[Zp]]*c_</f>
        <v>0.30980391997148637</v>
      </c>
      <c r="AA682" s="8">
        <f>-IF(Sample[[#This Row],[Column2]]&gt;0,1,-1)*SQRT(Sample[[#This Row],[KPx''i]]^2+Sample[[#This Row],[KPx''j]]^2+Sample[[#This Row],[KPx''k]]^2)/Ksmag/Scale</f>
        <v>-0.1897153810610441</v>
      </c>
      <c r="AB682" s="1">
        <f>SQRT(Sample[[#This Row],[Kpy''i]]^2+Sample[[#This Row],[KPy''j]]^2+Sample[[#This Row],[KPy''k]]^2)/KTmag/Scale</f>
        <v>1.2100042781951372</v>
      </c>
    </row>
    <row r="683" spans="1:28" hidden="1" x14ac:dyDescent="0.25">
      <c r="A683" s="5">
        <v>678</v>
      </c>
      <c r="B683" s="13" t="s">
        <v>43</v>
      </c>
      <c r="C683" s="5"/>
      <c r="D683" s="5"/>
      <c r="E683">
        <v>9</v>
      </c>
      <c r="F683">
        <v>1</v>
      </c>
      <c r="G683">
        <v>6</v>
      </c>
      <c r="H683" s="11">
        <f>Sample[[#This Row],[C]]/Sample[[#This Row],[D]]</f>
        <v>0.1111111111111111</v>
      </c>
      <c r="I683" s="11">
        <f>Sample[[#This Row],[A]]/Sample[[#This Row],[C]]</f>
        <v>6</v>
      </c>
      <c r="J683" s="11">
        <f>Sample[[#This Row],[D]]/Sample[[#This Row],[A]]</f>
        <v>1.5</v>
      </c>
      <c r="K683" s="11">
        <f>Sample[[#This Row],[A]]/Sample[[#This Row],[D]]</f>
        <v>0.66666666666666663</v>
      </c>
      <c r="L683" s="11">
        <f>Sample[[#This Row],[D]]/Sample[[#This Row],[C]]</f>
        <v>9</v>
      </c>
      <c r="M683" s="11">
        <f>Sample[[#This Row],[C]]/Sample[[#This Row],[A]]</f>
        <v>0.16666666666666666</v>
      </c>
      <c r="N683">
        <f>IF(Sample[[#This Row],[Ap]]=0,10,LOG(Sample[[#This Row],[Ap]]))</f>
        <v>-0.95424250943932487</v>
      </c>
      <c r="O683">
        <f>IF(Sample[[#This Row],[Ei]]=0,10,LOG(Sample[[#This Row],[Ei]]))</f>
        <v>0.77815125038364363</v>
      </c>
      <c r="P683">
        <f>IF(Sample[[#This Row],[Ii]]=0,10,LOG(Sample[[#This Row],[Ii]]))</f>
        <v>0.17609125905568124</v>
      </c>
      <c r="Q683">
        <f>Kx-Sample[[#This Row],[Xp]]</f>
        <v>0.95424250943932487</v>
      </c>
      <c r="R683">
        <f>Ky-Sample[[#This Row],[Yp]]</f>
        <v>-1.7781512503836436</v>
      </c>
      <c r="S683">
        <f>Kz-Sample[[#This Row],[Zp]]</f>
        <v>0.82390874094431876</v>
      </c>
      <c r="T683">
        <f>Sample[[#This Row],[Kpy]]*KSc-Sample[[#This Row],[KPz]]*KSb</f>
        <v>0.95424250943932487</v>
      </c>
      <c r="U683">
        <f>-1*(Sample[[#This Row],[KPx]]*KSc-Sample[[#This Row],[KPz]]*KSa)</f>
        <v>0.95424250943932487</v>
      </c>
      <c r="V683">
        <f>(Sample[[#This Row],[KPx]]*$R$2-Sample[[#This Row],[Kpy]]*KSa)</f>
        <v>0.95424250943932487</v>
      </c>
      <c r="W683">
        <f>Sample[[#This Row],[Kpy]]*KTc-Sample[[#This Row],[KPz]]*KTb</f>
        <v>2.6020599913279625</v>
      </c>
      <c r="X683">
        <f>-1*(Sample[[#This Row],[KPx]]*KTc-Sample[[#This Row],[KPz]]*KTa)</f>
        <v>2.6020599913279625</v>
      </c>
      <c r="Y683">
        <f>(Sample[[#This Row],[KPx]]*KTb-Sample[[#This Row],[Kpy]]*KTa)</f>
        <v>2.6020599913279625</v>
      </c>
      <c r="Z683">
        <f>-Sample[[#This Row],[Xp]]*a+Sample[[#This Row],[Yp]]*b+Sample[[#This Row],[Zp]]*c_</f>
        <v>1.9084850188786497</v>
      </c>
      <c r="AA683" s="8">
        <f>-IF(Sample[[#This Row],[Column2]]&gt;0,1,-1)*SQRT(Sample[[#This Row],[KPx''i]]^2+Sample[[#This Row],[KPx''j]]^2+Sample[[#This Row],[KPx''k]]^2)/Ksmag/Scale</f>
        <v>-1.1687036194996532</v>
      </c>
      <c r="AB683" s="1">
        <f>SQRT(Sample[[#This Row],[Kpy''i]]^2+Sample[[#This Row],[KPy''j]]^2+Sample[[#This Row],[KPy''k]]^2)/KTmag/Scale</f>
        <v>1.8399342649222115</v>
      </c>
    </row>
    <row r="684" spans="1:28" hidden="1" x14ac:dyDescent="0.25">
      <c r="A684" s="5">
        <v>679</v>
      </c>
      <c r="B684" s="13" t="s">
        <v>43</v>
      </c>
      <c r="C684" s="5"/>
      <c r="D684" s="5"/>
      <c r="E684">
        <v>7</v>
      </c>
      <c r="F684">
        <v>6</v>
      </c>
      <c r="G684">
        <v>10</v>
      </c>
      <c r="H684" s="11">
        <f>Sample[[#This Row],[C]]/Sample[[#This Row],[D]]</f>
        <v>0.8571428571428571</v>
      </c>
      <c r="I684" s="11">
        <f>Sample[[#This Row],[A]]/Sample[[#This Row],[C]]</f>
        <v>1.6666666666666667</v>
      </c>
      <c r="J684" s="11">
        <f>Sample[[#This Row],[D]]/Sample[[#This Row],[A]]</f>
        <v>0.7</v>
      </c>
      <c r="K684" s="11">
        <f>Sample[[#This Row],[A]]/Sample[[#This Row],[D]]</f>
        <v>1.4285714285714286</v>
      </c>
      <c r="L684" s="11">
        <f>Sample[[#This Row],[D]]/Sample[[#This Row],[C]]</f>
        <v>1.1666666666666667</v>
      </c>
      <c r="M684" s="11">
        <f>Sample[[#This Row],[C]]/Sample[[#This Row],[A]]</f>
        <v>0.6</v>
      </c>
      <c r="N684">
        <f>IF(Sample[[#This Row],[Ap]]=0,10,LOG(Sample[[#This Row],[Ap]]))</f>
        <v>-6.6946789630613221E-2</v>
      </c>
      <c r="O684">
        <f>IF(Sample[[#This Row],[Ei]]=0,10,LOG(Sample[[#This Row],[Ei]]))</f>
        <v>0.22184874961635639</v>
      </c>
      <c r="P684">
        <f>IF(Sample[[#This Row],[Ii]]=0,10,LOG(Sample[[#This Row],[Ii]]))</f>
        <v>-0.15490195998574319</v>
      </c>
      <c r="Q684">
        <f>Kx-Sample[[#This Row],[Xp]]</f>
        <v>6.6946789630613221E-2</v>
      </c>
      <c r="R684">
        <f>Ky-Sample[[#This Row],[Yp]]</f>
        <v>-1.2218487496163564</v>
      </c>
      <c r="S684">
        <f>Kz-Sample[[#This Row],[Zp]]</f>
        <v>1.1549019599857431</v>
      </c>
      <c r="T684">
        <f>Sample[[#This Row],[Kpy]]*KSc-Sample[[#This Row],[KPz]]*KSb</f>
        <v>6.694678963061329E-2</v>
      </c>
      <c r="U684">
        <f>-1*(Sample[[#This Row],[KPx]]*KSc-Sample[[#This Row],[KPz]]*KSa)</f>
        <v>6.6946789630613221E-2</v>
      </c>
      <c r="V684">
        <f>(Sample[[#This Row],[KPx]]*$R$2-Sample[[#This Row],[Kpy]]*KSa)</f>
        <v>6.6946789630613221E-2</v>
      </c>
      <c r="W684">
        <f>Sample[[#This Row],[Kpy]]*KTc-Sample[[#This Row],[KPz]]*KTb</f>
        <v>2.3767507096020992</v>
      </c>
      <c r="X684">
        <f>-1*(Sample[[#This Row],[KPx]]*KTc-Sample[[#This Row],[KPz]]*KTa)</f>
        <v>2.3767507096020992</v>
      </c>
      <c r="Y684">
        <f>(Sample[[#This Row],[KPx]]*KTb-Sample[[#This Row],[Kpy]]*KTa)</f>
        <v>2.3767507096020997</v>
      </c>
      <c r="Z684">
        <f>-Sample[[#This Row],[Xp]]*a+Sample[[#This Row],[Yp]]*b+Sample[[#This Row],[Zp]]*c_</f>
        <v>0.13389357926122641</v>
      </c>
      <c r="AA684" s="8">
        <f>-IF(Sample[[#This Row],[Column2]]&gt;0,1,-1)*SQRT(Sample[[#This Row],[KPx''i]]^2+Sample[[#This Row],[KPx''j]]^2+Sample[[#This Row],[KPx''k]]^2)/Ksmag/Scale</f>
        <v>-8.1992737256225176E-2</v>
      </c>
      <c r="AB684" s="1">
        <f>SQRT(Sample[[#This Row],[Kpy''i]]^2+Sample[[#This Row],[KPy''j]]^2+Sample[[#This Row],[KPy''k]]^2)/KTmag/Scale</f>
        <v>1.6806165439495833</v>
      </c>
    </row>
    <row r="685" spans="1:28" hidden="1" x14ac:dyDescent="0.25">
      <c r="A685" s="5">
        <v>680</v>
      </c>
      <c r="B685" s="13" t="s">
        <v>43</v>
      </c>
      <c r="C685" s="5"/>
      <c r="D685" s="5"/>
      <c r="E685">
        <v>10</v>
      </c>
      <c r="F685">
        <v>2</v>
      </c>
      <c r="G685">
        <v>1</v>
      </c>
      <c r="H685" s="11">
        <f>Sample[[#This Row],[C]]/Sample[[#This Row],[D]]</f>
        <v>0.2</v>
      </c>
      <c r="I685" s="11">
        <f>Sample[[#This Row],[A]]/Sample[[#This Row],[C]]</f>
        <v>0.5</v>
      </c>
      <c r="J685" s="11">
        <f>Sample[[#This Row],[D]]/Sample[[#This Row],[A]]</f>
        <v>10</v>
      </c>
      <c r="K685" s="11">
        <f>Sample[[#This Row],[A]]/Sample[[#This Row],[D]]</f>
        <v>0.1</v>
      </c>
      <c r="L685" s="11">
        <f>Sample[[#This Row],[D]]/Sample[[#This Row],[C]]</f>
        <v>5</v>
      </c>
      <c r="M685" s="11">
        <f>Sample[[#This Row],[C]]/Sample[[#This Row],[A]]</f>
        <v>2</v>
      </c>
      <c r="N685">
        <f>IF(Sample[[#This Row],[Ap]]=0,10,LOG(Sample[[#This Row],[Ap]]))</f>
        <v>-0.69897000433601875</v>
      </c>
      <c r="O685">
        <f>IF(Sample[[#This Row],[Ei]]=0,10,LOG(Sample[[#This Row],[Ei]]))</f>
        <v>-0.3010299956639812</v>
      </c>
      <c r="P685">
        <f>IF(Sample[[#This Row],[Ii]]=0,10,LOG(Sample[[#This Row],[Ii]]))</f>
        <v>1</v>
      </c>
      <c r="Q685">
        <f>Kx-Sample[[#This Row],[Xp]]</f>
        <v>0.69897000433601875</v>
      </c>
      <c r="R685">
        <f>Ky-Sample[[#This Row],[Yp]]</f>
        <v>-0.69897000433601875</v>
      </c>
      <c r="S685">
        <f>Kz-Sample[[#This Row],[Zp]]</f>
        <v>0</v>
      </c>
      <c r="T685">
        <f>Sample[[#This Row],[Kpy]]*KSc-Sample[[#This Row],[KPz]]*KSb</f>
        <v>0.69897000433601875</v>
      </c>
      <c r="U685">
        <f>-1*(Sample[[#This Row],[KPx]]*KSc-Sample[[#This Row],[KPz]]*KSa)</f>
        <v>0.69897000433601875</v>
      </c>
      <c r="V685">
        <f>(Sample[[#This Row],[KPx]]*$R$2-Sample[[#This Row],[Kpy]]*KSa)</f>
        <v>0.69897000433601875</v>
      </c>
      <c r="W685">
        <f>Sample[[#This Row],[Kpy]]*KTc-Sample[[#This Row],[KPz]]*KTb</f>
        <v>0.69897000433601875</v>
      </c>
      <c r="X685">
        <f>-1*(Sample[[#This Row],[KPx]]*KTc-Sample[[#This Row],[KPz]]*KTa)</f>
        <v>0.69897000433601875</v>
      </c>
      <c r="Y685">
        <f>(Sample[[#This Row],[KPx]]*KTb-Sample[[#This Row],[Kpy]]*KTa)</f>
        <v>0.69897000433601875</v>
      </c>
      <c r="Z685">
        <f>-Sample[[#This Row],[Xp]]*a+Sample[[#This Row],[Yp]]*b+Sample[[#This Row],[Zp]]*c_</f>
        <v>1.3979400086720375</v>
      </c>
      <c r="AA685" s="8">
        <f>-IF(Sample[[#This Row],[Column2]]&gt;0,1,-1)*SQRT(Sample[[#This Row],[KPx''i]]^2+Sample[[#This Row],[KPx''j]]^2+Sample[[#This Row],[KPx''k]]^2)/Ksmag/Scale</f>
        <v>-0.85605992806709574</v>
      </c>
      <c r="AB685" s="1">
        <f>SQRT(Sample[[#This Row],[Kpy''i]]^2+Sample[[#This Row],[KPy''j]]^2+Sample[[#This Row],[KPy''k]]^2)/KTmag/Scale</f>
        <v>0.49424642991198947</v>
      </c>
    </row>
    <row r="686" spans="1:28" hidden="1" x14ac:dyDescent="0.25">
      <c r="A686" s="5">
        <v>681</v>
      </c>
      <c r="B686" s="13" t="s">
        <v>43</v>
      </c>
      <c r="C686" s="5"/>
      <c r="D686" s="5"/>
      <c r="E686">
        <v>10</v>
      </c>
      <c r="F686">
        <v>7</v>
      </c>
      <c r="G686">
        <v>3</v>
      </c>
      <c r="H686" s="11">
        <f>Sample[[#This Row],[C]]/Sample[[#This Row],[D]]</f>
        <v>0.7</v>
      </c>
      <c r="I686" s="11">
        <f>Sample[[#This Row],[A]]/Sample[[#This Row],[C]]</f>
        <v>0.42857142857142855</v>
      </c>
      <c r="J686" s="11">
        <f>Sample[[#This Row],[D]]/Sample[[#This Row],[A]]</f>
        <v>3.3333333333333335</v>
      </c>
      <c r="K686" s="11">
        <f>Sample[[#This Row],[A]]/Sample[[#This Row],[D]]</f>
        <v>0.3</v>
      </c>
      <c r="L686" s="11">
        <f>Sample[[#This Row],[D]]/Sample[[#This Row],[C]]</f>
        <v>1.4285714285714286</v>
      </c>
      <c r="M686" s="11">
        <f>Sample[[#This Row],[C]]/Sample[[#This Row],[A]]</f>
        <v>2.3333333333333335</v>
      </c>
      <c r="N686">
        <f>IF(Sample[[#This Row],[Ap]]=0,10,LOG(Sample[[#This Row],[Ap]]))</f>
        <v>-0.15490195998574319</v>
      </c>
      <c r="O686">
        <f>IF(Sample[[#This Row],[Ei]]=0,10,LOG(Sample[[#This Row],[Ei]]))</f>
        <v>-0.36797678529459443</v>
      </c>
      <c r="P686">
        <f>IF(Sample[[#This Row],[Ii]]=0,10,LOG(Sample[[#This Row],[Ii]]))</f>
        <v>0.52287874528033762</v>
      </c>
      <c r="Q686">
        <f>Kx-Sample[[#This Row],[Xp]]</f>
        <v>0.15490195998574319</v>
      </c>
      <c r="R686">
        <f>Ky-Sample[[#This Row],[Yp]]</f>
        <v>-0.63202321470540557</v>
      </c>
      <c r="S686">
        <f>Kz-Sample[[#This Row],[Zp]]</f>
        <v>0.47712125471966238</v>
      </c>
      <c r="T686">
        <f>Sample[[#This Row],[Kpy]]*KSc-Sample[[#This Row],[KPz]]*KSb</f>
        <v>0.15490195998574319</v>
      </c>
      <c r="U686">
        <f>-1*(Sample[[#This Row],[KPx]]*KSc-Sample[[#This Row],[KPz]]*KSa)</f>
        <v>0.15490195998574319</v>
      </c>
      <c r="V686">
        <f>(Sample[[#This Row],[KPx]]*$R$2-Sample[[#This Row],[Kpy]]*KSa)</f>
        <v>0.15490195998574319</v>
      </c>
      <c r="W686">
        <f>Sample[[#This Row],[Kpy]]*KTc-Sample[[#This Row],[KPz]]*KTb</f>
        <v>1.1091444694250678</v>
      </c>
      <c r="X686">
        <f>-1*(Sample[[#This Row],[KPx]]*KTc-Sample[[#This Row],[KPz]]*KTa)</f>
        <v>1.1091444694250678</v>
      </c>
      <c r="Y686">
        <f>(Sample[[#This Row],[KPx]]*KTb-Sample[[#This Row],[Kpy]]*KTa)</f>
        <v>1.1091444694250678</v>
      </c>
      <c r="Z686">
        <f>-Sample[[#This Row],[Xp]]*a+Sample[[#This Row],[Yp]]*b+Sample[[#This Row],[Zp]]*c_</f>
        <v>0.30980391997148637</v>
      </c>
      <c r="AA686" s="8">
        <f>-IF(Sample[[#This Row],[Column2]]&gt;0,1,-1)*SQRT(Sample[[#This Row],[KPx''i]]^2+Sample[[#This Row],[KPx''j]]^2+Sample[[#This Row],[KPx''k]]^2)/Ksmag/Scale</f>
        <v>-0.1897153810610441</v>
      </c>
      <c r="AB686" s="1">
        <f>SQRT(Sample[[#This Row],[Kpy''i]]^2+Sample[[#This Row],[KPy''j]]^2+Sample[[#This Row],[KPy''k]]^2)/KTmag/Scale</f>
        <v>0.7842835756460208</v>
      </c>
    </row>
    <row r="687" spans="1:28" hidden="1" x14ac:dyDescent="0.25">
      <c r="A687" s="5">
        <v>682</v>
      </c>
      <c r="B687" s="13" t="s">
        <v>43</v>
      </c>
      <c r="C687" s="5"/>
      <c r="D687" s="5"/>
      <c r="E687">
        <v>9</v>
      </c>
      <c r="F687">
        <v>7</v>
      </c>
      <c r="G687">
        <v>6</v>
      </c>
      <c r="H687" s="11">
        <f>Sample[[#This Row],[C]]/Sample[[#This Row],[D]]</f>
        <v>0.77777777777777779</v>
      </c>
      <c r="I687" s="11">
        <f>Sample[[#This Row],[A]]/Sample[[#This Row],[C]]</f>
        <v>0.8571428571428571</v>
      </c>
      <c r="J687" s="11">
        <f>Sample[[#This Row],[D]]/Sample[[#This Row],[A]]</f>
        <v>1.5</v>
      </c>
      <c r="K687" s="11">
        <f>Sample[[#This Row],[A]]/Sample[[#This Row],[D]]</f>
        <v>0.66666666666666663</v>
      </c>
      <c r="L687" s="11">
        <f>Sample[[#This Row],[D]]/Sample[[#This Row],[C]]</f>
        <v>1.2857142857142858</v>
      </c>
      <c r="M687" s="11">
        <f>Sample[[#This Row],[C]]/Sample[[#This Row],[A]]</f>
        <v>1.1666666666666667</v>
      </c>
      <c r="N687">
        <f>IF(Sample[[#This Row],[Ap]]=0,10,LOG(Sample[[#This Row],[Ap]]))</f>
        <v>-0.10914446942506803</v>
      </c>
      <c r="O687">
        <f>IF(Sample[[#This Row],[Ei]]=0,10,LOG(Sample[[#This Row],[Ei]]))</f>
        <v>-6.6946789630613221E-2</v>
      </c>
      <c r="P687">
        <f>IF(Sample[[#This Row],[Ii]]=0,10,LOG(Sample[[#This Row],[Ii]]))</f>
        <v>0.17609125905568124</v>
      </c>
      <c r="Q687">
        <f>Kx-Sample[[#This Row],[Xp]]</f>
        <v>0.10914446942506803</v>
      </c>
      <c r="R687">
        <f>Ky-Sample[[#This Row],[Yp]]</f>
        <v>-0.93305321036938682</v>
      </c>
      <c r="S687">
        <f>Kz-Sample[[#This Row],[Zp]]</f>
        <v>0.82390874094431876</v>
      </c>
      <c r="T687">
        <f>Sample[[#This Row],[Kpy]]*KSc-Sample[[#This Row],[KPz]]*KSb</f>
        <v>0.10914446942506806</v>
      </c>
      <c r="U687">
        <f>-1*(Sample[[#This Row],[KPx]]*KSc-Sample[[#This Row],[KPz]]*KSa)</f>
        <v>0.10914446942506803</v>
      </c>
      <c r="V687">
        <f>(Sample[[#This Row],[KPx]]*$R$2-Sample[[#This Row],[Kpy]]*KSa)</f>
        <v>0.10914446942506803</v>
      </c>
      <c r="W687">
        <f>Sample[[#This Row],[Kpy]]*KTc-Sample[[#This Row],[KPz]]*KTb</f>
        <v>1.7569619513137056</v>
      </c>
      <c r="X687">
        <f>-1*(Sample[[#This Row],[KPx]]*KTc-Sample[[#This Row],[KPz]]*KTa)</f>
        <v>1.7569619513137056</v>
      </c>
      <c r="Y687">
        <f>(Sample[[#This Row],[KPx]]*KTb-Sample[[#This Row],[Kpy]]*KTa)</f>
        <v>1.7569619513137056</v>
      </c>
      <c r="Z687">
        <f>-Sample[[#This Row],[Xp]]*a+Sample[[#This Row],[Yp]]*b+Sample[[#This Row],[Zp]]*c_</f>
        <v>0.21828893885013603</v>
      </c>
      <c r="AA687" s="8">
        <f>-IF(Sample[[#This Row],[Column2]]&gt;0,1,-1)*SQRT(Sample[[#This Row],[KPx''i]]^2+Sample[[#This Row],[KPx''j]]^2+Sample[[#This Row],[KPx''k]]^2)/Ksmag/Scale</f>
        <v>-0.13367412916910817</v>
      </c>
      <c r="AB687" s="1">
        <f>SQRT(Sample[[#This Row],[Kpy''i]]^2+Sample[[#This Row],[KPy''j]]^2+Sample[[#This Row],[KPy''k]]^2)/KTmag/Scale</f>
        <v>1.2423597100606703</v>
      </c>
    </row>
    <row r="688" spans="1:28" hidden="1" x14ac:dyDescent="0.25">
      <c r="A688" s="5">
        <v>683</v>
      </c>
      <c r="B688" s="13" t="s">
        <v>43</v>
      </c>
      <c r="C688" s="5"/>
      <c r="D688" s="5"/>
      <c r="E688">
        <v>9</v>
      </c>
      <c r="F688">
        <v>8</v>
      </c>
      <c r="G688">
        <v>4</v>
      </c>
      <c r="H688" s="11">
        <f>Sample[[#This Row],[C]]/Sample[[#This Row],[D]]</f>
        <v>0.88888888888888884</v>
      </c>
      <c r="I688" s="11">
        <f>Sample[[#This Row],[A]]/Sample[[#This Row],[C]]</f>
        <v>0.5</v>
      </c>
      <c r="J688" s="11">
        <f>Sample[[#This Row],[D]]/Sample[[#This Row],[A]]</f>
        <v>2.25</v>
      </c>
      <c r="K688" s="11">
        <f>Sample[[#This Row],[A]]/Sample[[#This Row],[D]]</f>
        <v>0.44444444444444442</v>
      </c>
      <c r="L688" s="11">
        <f>Sample[[#This Row],[D]]/Sample[[#This Row],[C]]</f>
        <v>1.125</v>
      </c>
      <c r="M688" s="11">
        <f>Sample[[#This Row],[C]]/Sample[[#This Row],[A]]</f>
        <v>2</v>
      </c>
      <c r="N688">
        <f>IF(Sample[[#This Row],[Ap]]=0,10,LOG(Sample[[#This Row],[Ap]]))</f>
        <v>-5.1152522447381311E-2</v>
      </c>
      <c r="O688">
        <f>IF(Sample[[#This Row],[Ei]]=0,10,LOG(Sample[[#This Row],[Ei]]))</f>
        <v>-0.3010299956639812</v>
      </c>
      <c r="P688">
        <f>IF(Sample[[#This Row],[Ii]]=0,10,LOG(Sample[[#This Row],[Ii]]))</f>
        <v>0.35218251811136247</v>
      </c>
      <c r="Q688">
        <f>Kx-Sample[[#This Row],[Xp]]</f>
        <v>5.1152522447381311E-2</v>
      </c>
      <c r="R688">
        <f>Ky-Sample[[#This Row],[Yp]]</f>
        <v>-0.69897000433601875</v>
      </c>
      <c r="S688">
        <f>Kz-Sample[[#This Row],[Zp]]</f>
        <v>0.64781748188863753</v>
      </c>
      <c r="T688">
        <f>Sample[[#This Row],[Kpy]]*KSc-Sample[[#This Row],[KPz]]*KSb</f>
        <v>5.1152522447381221E-2</v>
      </c>
      <c r="U688">
        <f>-1*(Sample[[#This Row],[KPx]]*KSc-Sample[[#This Row],[KPz]]*KSa)</f>
        <v>5.1152522447381311E-2</v>
      </c>
      <c r="V688">
        <f>(Sample[[#This Row],[KPx]]*$R$2-Sample[[#This Row],[Kpy]]*KSa)</f>
        <v>5.1152522447381311E-2</v>
      </c>
      <c r="W688">
        <f>Sample[[#This Row],[Kpy]]*KTc-Sample[[#This Row],[KPz]]*KTb</f>
        <v>1.3467874862246563</v>
      </c>
      <c r="X688">
        <f>-1*(Sample[[#This Row],[KPx]]*KTc-Sample[[#This Row],[KPz]]*KTa)</f>
        <v>1.3467874862246563</v>
      </c>
      <c r="Y688">
        <f>(Sample[[#This Row],[KPx]]*KTb-Sample[[#This Row],[Kpy]]*KTa)</f>
        <v>1.3467874862246563</v>
      </c>
      <c r="Z688">
        <f>-Sample[[#This Row],[Xp]]*a+Sample[[#This Row],[Yp]]*b+Sample[[#This Row],[Zp]]*c_</f>
        <v>0.10230504489476255</v>
      </c>
      <c r="AA688" s="8">
        <f>-IF(Sample[[#This Row],[Column2]]&gt;0,1,-1)*SQRT(Sample[[#This Row],[KPx''i]]^2+Sample[[#This Row],[KPx''j]]^2+Sample[[#This Row],[KPx''k]]^2)/Ksmag/Scale</f>
        <v>-6.2648789526173365E-2</v>
      </c>
      <c r="AB688" s="1">
        <f>SQRT(Sample[[#This Row],[Kpy''i]]^2+Sample[[#This Row],[KPy''j]]^2+Sample[[#This Row],[KPy''k]]^2)/KTmag/Scale</f>
        <v>0.95232256432663853</v>
      </c>
    </row>
    <row r="689" spans="1:28" hidden="1" x14ac:dyDescent="0.25">
      <c r="A689" s="5">
        <v>684</v>
      </c>
      <c r="B689" s="13" t="s">
        <v>43</v>
      </c>
      <c r="C689" s="5"/>
      <c r="D689" s="5"/>
      <c r="E689">
        <v>5</v>
      </c>
      <c r="F689">
        <v>2</v>
      </c>
      <c r="G689">
        <v>10</v>
      </c>
      <c r="H689" s="11">
        <f>Sample[[#This Row],[C]]/Sample[[#This Row],[D]]</f>
        <v>0.4</v>
      </c>
      <c r="I689" s="11">
        <f>Sample[[#This Row],[A]]/Sample[[#This Row],[C]]</f>
        <v>5</v>
      </c>
      <c r="J689" s="11">
        <f>Sample[[#This Row],[D]]/Sample[[#This Row],[A]]</f>
        <v>0.5</v>
      </c>
      <c r="K689" s="11">
        <f>Sample[[#This Row],[A]]/Sample[[#This Row],[D]]</f>
        <v>2</v>
      </c>
      <c r="L689" s="11">
        <f>Sample[[#This Row],[D]]/Sample[[#This Row],[C]]</f>
        <v>2.5</v>
      </c>
      <c r="M689" s="11">
        <f>Sample[[#This Row],[C]]/Sample[[#This Row],[A]]</f>
        <v>0.2</v>
      </c>
      <c r="N689">
        <f>IF(Sample[[#This Row],[Ap]]=0,10,LOG(Sample[[#This Row],[Ap]]))</f>
        <v>-0.3979400086720376</v>
      </c>
      <c r="O689">
        <f>IF(Sample[[#This Row],[Ei]]=0,10,LOG(Sample[[#This Row],[Ei]]))</f>
        <v>0.69897000433601886</v>
      </c>
      <c r="P689">
        <f>IF(Sample[[#This Row],[Ii]]=0,10,LOG(Sample[[#This Row],[Ii]]))</f>
        <v>-0.3010299956639812</v>
      </c>
      <c r="Q689">
        <f>Kx-Sample[[#This Row],[Xp]]</f>
        <v>0.3979400086720376</v>
      </c>
      <c r="R689">
        <f>Ky-Sample[[#This Row],[Yp]]</f>
        <v>-1.6989700043360187</v>
      </c>
      <c r="S689">
        <f>Kz-Sample[[#This Row],[Zp]]</f>
        <v>1.3010299956639813</v>
      </c>
      <c r="T689">
        <f>Sample[[#This Row],[Kpy]]*KSc-Sample[[#This Row],[KPz]]*KSb</f>
        <v>0.39794000867203749</v>
      </c>
      <c r="U689">
        <f>-1*(Sample[[#This Row],[KPx]]*KSc-Sample[[#This Row],[KPz]]*KSa)</f>
        <v>0.3979400086720376</v>
      </c>
      <c r="V689">
        <f>(Sample[[#This Row],[KPx]]*$R$2-Sample[[#This Row],[Kpy]]*KSa)</f>
        <v>0.3979400086720376</v>
      </c>
      <c r="W689">
        <f>Sample[[#This Row],[Kpy]]*KTc-Sample[[#This Row],[KPz]]*KTb</f>
        <v>3</v>
      </c>
      <c r="X689">
        <f>-1*(Sample[[#This Row],[KPx]]*KTc-Sample[[#This Row],[KPz]]*KTa)</f>
        <v>3</v>
      </c>
      <c r="Y689">
        <f>(Sample[[#This Row],[KPx]]*KTb-Sample[[#This Row],[Kpy]]*KTa)</f>
        <v>3</v>
      </c>
      <c r="Z689">
        <f>-Sample[[#This Row],[Xp]]*a+Sample[[#This Row],[Yp]]*b+Sample[[#This Row],[Zp]]*c_</f>
        <v>0.79588001734407532</v>
      </c>
      <c r="AA689" s="8">
        <f>-IF(Sample[[#This Row],[Column2]]&gt;0,1,-1)*SQRT(Sample[[#This Row],[KPx''i]]^2+Sample[[#This Row],[KPx''j]]^2+Sample[[#This Row],[KPx''k]]^2)/Ksmag/Scale</f>
        <v>-0.48737498474260249</v>
      </c>
      <c r="AB689" s="1">
        <f>SQRT(Sample[[#This Row],[Kpy''i]]^2+Sample[[#This Row],[KPy''j]]^2+Sample[[#This Row],[KPy''k]]^2)/KTmag/Scale</f>
        <v>2.1213203435596428</v>
      </c>
    </row>
    <row r="690" spans="1:28" hidden="1" x14ac:dyDescent="0.25">
      <c r="A690" s="5">
        <v>685</v>
      </c>
      <c r="B690" s="13" t="s">
        <v>43</v>
      </c>
      <c r="C690" s="5"/>
      <c r="D690" s="5"/>
      <c r="E690">
        <v>7</v>
      </c>
      <c r="F690">
        <v>3</v>
      </c>
      <c r="G690">
        <v>7</v>
      </c>
      <c r="H690" s="11">
        <f>Sample[[#This Row],[C]]/Sample[[#This Row],[D]]</f>
        <v>0.42857142857142855</v>
      </c>
      <c r="I690" s="11">
        <f>Sample[[#This Row],[A]]/Sample[[#This Row],[C]]</f>
        <v>2.3333333333333335</v>
      </c>
      <c r="J690" s="11">
        <f>Sample[[#This Row],[D]]/Sample[[#This Row],[A]]</f>
        <v>1</v>
      </c>
      <c r="K690" s="11">
        <f>Sample[[#This Row],[A]]/Sample[[#This Row],[D]]</f>
        <v>1</v>
      </c>
      <c r="L690" s="11">
        <f>Sample[[#This Row],[D]]/Sample[[#This Row],[C]]</f>
        <v>2.3333333333333335</v>
      </c>
      <c r="M690" s="11">
        <f>Sample[[#This Row],[C]]/Sample[[#This Row],[A]]</f>
        <v>0.42857142857142855</v>
      </c>
      <c r="N690">
        <f>IF(Sample[[#This Row],[Ap]]=0,10,LOG(Sample[[#This Row],[Ap]]))</f>
        <v>-0.36797678529459443</v>
      </c>
      <c r="O690">
        <f>IF(Sample[[#This Row],[Ei]]=0,10,LOG(Sample[[#This Row],[Ei]]))</f>
        <v>0.36797678529459443</v>
      </c>
      <c r="P690">
        <f>IF(Sample[[#This Row],[Ii]]=0,10,LOG(Sample[[#This Row],[Ii]]))</f>
        <v>0</v>
      </c>
      <c r="Q690">
        <f>Kx-Sample[[#This Row],[Xp]]</f>
        <v>0.36797678529459443</v>
      </c>
      <c r="R690">
        <f>Ky-Sample[[#This Row],[Yp]]</f>
        <v>-1.3679767852945943</v>
      </c>
      <c r="S690">
        <f>Kz-Sample[[#This Row],[Zp]]</f>
        <v>1</v>
      </c>
      <c r="T690">
        <f>Sample[[#This Row],[Kpy]]*KSc-Sample[[#This Row],[KPz]]*KSb</f>
        <v>0.36797678529459432</v>
      </c>
      <c r="U690">
        <f>-1*(Sample[[#This Row],[KPx]]*KSc-Sample[[#This Row],[KPz]]*KSa)</f>
        <v>0.36797678529459443</v>
      </c>
      <c r="V690">
        <f>(Sample[[#This Row],[KPx]]*$R$2-Sample[[#This Row],[Kpy]]*KSa)</f>
        <v>0.36797678529459443</v>
      </c>
      <c r="W690">
        <f>Sample[[#This Row],[Kpy]]*KTc-Sample[[#This Row],[KPz]]*KTb</f>
        <v>2.3679767852945943</v>
      </c>
      <c r="X690">
        <f>-1*(Sample[[#This Row],[KPx]]*KTc-Sample[[#This Row],[KPz]]*KTa)</f>
        <v>2.3679767852945943</v>
      </c>
      <c r="Y690">
        <f>(Sample[[#This Row],[KPx]]*KTb-Sample[[#This Row],[Kpy]]*KTa)</f>
        <v>2.3679767852945943</v>
      </c>
      <c r="Z690">
        <f>-Sample[[#This Row],[Xp]]*a+Sample[[#This Row],[Yp]]*b+Sample[[#This Row],[Zp]]*c_</f>
        <v>0.73595357058918887</v>
      </c>
      <c r="AA690" s="8">
        <f>-IF(Sample[[#This Row],[Column2]]&gt;0,1,-1)*SQRT(Sample[[#This Row],[KPx''i]]^2+Sample[[#This Row],[KPx''j]]^2+Sample[[#This Row],[KPx''k]]^2)/Ksmag/Scale</f>
        <v>-0.45067768058071828</v>
      </c>
      <c r="AB690" s="1">
        <f>SQRT(Sample[[#This Row],[Kpy''i]]^2+Sample[[#This Row],[KPy''j]]^2+Sample[[#This Row],[KPy''k]]^2)/KTmag/Scale</f>
        <v>1.6744124425741289</v>
      </c>
    </row>
    <row r="691" spans="1:28" hidden="1" x14ac:dyDescent="0.25">
      <c r="A691" s="5">
        <v>686</v>
      </c>
      <c r="B691" s="13" t="s">
        <v>43</v>
      </c>
      <c r="C691" s="5"/>
      <c r="D691" s="5"/>
      <c r="E691">
        <v>6</v>
      </c>
      <c r="F691">
        <v>1</v>
      </c>
      <c r="G691">
        <v>10</v>
      </c>
      <c r="H691" s="11">
        <f>Sample[[#This Row],[C]]/Sample[[#This Row],[D]]</f>
        <v>0.16666666666666666</v>
      </c>
      <c r="I691" s="11">
        <f>Sample[[#This Row],[A]]/Sample[[#This Row],[C]]</f>
        <v>10</v>
      </c>
      <c r="J691" s="11">
        <f>Sample[[#This Row],[D]]/Sample[[#This Row],[A]]</f>
        <v>0.6</v>
      </c>
      <c r="K691" s="11">
        <f>Sample[[#This Row],[A]]/Sample[[#This Row],[D]]</f>
        <v>1.6666666666666667</v>
      </c>
      <c r="L691" s="11">
        <f>Sample[[#This Row],[D]]/Sample[[#This Row],[C]]</f>
        <v>6</v>
      </c>
      <c r="M691" s="11">
        <f>Sample[[#This Row],[C]]/Sample[[#This Row],[A]]</f>
        <v>0.1</v>
      </c>
      <c r="N691">
        <f>IF(Sample[[#This Row],[Ap]]=0,10,LOG(Sample[[#This Row],[Ap]]))</f>
        <v>-0.77815125038364363</v>
      </c>
      <c r="O691">
        <f>IF(Sample[[#This Row],[Ei]]=0,10,LOG(Sample[[#This Row],[Ei]]))</f>
        <v>1</v>
      </c>
      <c r="P691">
        <f>IF(Sample[[#This Row],[Ii]]=0,10,LOG(Sample[[#This Row],[Ii]]))</f>
        <v>-0.22184874961635639</v>
      </c>
      <c r="Q691">
        <f>Kx-Sample[[#This Row],[Xp]]</f>
        <v>0.77815125038364363</v>
      </c>
      <c r="R691">
        <f>Ky-Sample[[#This Row],[Yp]]</f>
        <v>-2</v>
      </c>
      <c r="S691">
        <f>Kz-Sample[[#This Row],[Zp]]</f>
        <v>1.2218487496163564</v>
      </c>
      <c r="T691">
        <f>Sample[[#This Row],[Kpy]]*KSc-Sample[[#This Row],[KPz]]*KSb</f>
        <v>0.77815125038364363</v>
      </c>
      <c r="U691">
        <f>-1*(Sample[[#This Row],[KPx]]*KSc-Sample[[#This Row],[KPz]]*KSa)</f>
        <v>0.77815125038364363</v>
      </c>
      <c r="V691">
        <f>(Sample[[#This Row],[KPx]]*$R$2-Sample[[#This Row],[Kpy]]*KSa)</f>
        <v>0.77815125038364363</v>
      </c>
      <c r="W691">
        <f>Sample[[#This Row],[Kpy]]*KTc-Sample[[#This Row],[KPz]]*KTb</f>
        <v>3.2218487496163561</v>
      </c>
      <c r="X691">
        <f>-1*(Sample[[#This Row],[KPx]]*KTc-Sample[[#This Row],[KPz]]*KTa)</f>
        <v>3.2218487496163561</v>
      </c>
      <c r="Y691">
        <f>(Sample[[#This Row],[KPx]]*KTb-Sample[[#This Row],[Kpy]]*KTa)</f>
        <v>3.2218487496163561</v>
      </c>
      <c r="Z691">
        <f>-Sample[[#This Row],[Xp]]*a+Sample[[#This Row],[Yp]]*b+Sample[[#This Row],[Zp]]*c_</f>
        <v>1.5563025007672873</v>
      </c>
      <c r="AA691" s="8">
        <f>-IF(Sample[[#This Row],[Column2]]&gt;0,1,-1)*SQRT(Sample[[#This Row],[KPx''i]]^2+Sample[[#This Row],[KPx''j]]^2+Sample[[#This Row],[KPx''k]]^2)/Ksmag/Scale</f>
        <v>-0.95303675307431968</v>
      </c>
      <c r="AB691" s="1">
        <f>SQRT(Sample[[#This Row],[Kpy''i]]^2+Sample[[#This Row],[KPy''j]]^2+Sample[[#This Row],[KPy''k]]^2)/KTmag/Scale</f>
        <v>2.2781910988111247</v>
      </c>
    </row>
    <row r="692" spans="1:28" hidden="1" x14ac:dyDescent="0.25">
      <c r="A692" s="5">
        <v>687</v>
      </c>
      <c r="B692" s="13" t="s">
        <v>43</v>
      </c>
      <c r="C692" s="5"/>
      <c r="D692" s="5"/>
      <c r="E692">
        <v>1</v>
      </c>
      <c r="F692">
        <v>3</v>
      </c>
      <c r="G692">
        <v>1</v>
      </c>
      <c r="H692" s="11">
        <f>Sample[[#This Row],[C]]/Sample[[#This Row],[D]]</f>
        <v>3</v>
      </c>
      <c r="I692" s="11">
        <f>Sample[[#This Row],[A]]/Sample[[#This Row],[C]]</f>
        <v>0.33333333333333331</v>
      </c>
      <c r="J692" s="11">
        <f>Sample[[#This Row],[D]]/Sample[[#This Row],[A]]</f>
        <v>1</v>
      </c>
      <c r="K692" s="11">
        <f>Sample[[#This Row],[A]]/Sample[[#This Row],[D]]</f>
        <v>1</v>
      </c>
      <c r="L692" s="11">
        <f>Sample[[#This Row],[D]]/Sample[[#This Row],[C]]</f>
        <v>0.33333333333333331</v>
      </c>
      <c r="M692" s="11">
        <f>Sample[[#This Row],[C]]/Sample[[#This Row],[A]]</f>
        <v>3</v>
      </c>
      <c r="N692">
        <f>IF(Sample[[#This Row],[Ap]]=0,10,LOG(Sample[[#This Row],[Ap]]))</f>
        <v>0.47712125471966244</v>
      </c>
      <c r="O692">
        <f>IF(Sample[[#This Row],[Ei]]=0,10,LOG(Sample[[#This Row],[Ei]]))</f>
        <v>-0.47712125471966244</v>
      </c>
      <c r="P692">
        <f>IF(Sample[[#This Row],[Ii]]=0,10,LOG(Sample[[#This Row],[Ii]]))</f>
        <v>0</v>
      </c>
      <c r="Q692">
        <f>Kx-Sample[[#This Row],[Xp]]</f>
        <v>-0.47712125471966244</v>
      </c>
      <c r="R692">
        <f>Ky-Sample[[#This Row],[Yp]]</f>
        <v>-0.52287874528033762</v>
      </c>
      <c r="S692">
        <f>Kz-Sample[[#This Row],[Zp]]</f>
        <v>1</v>
      </c>
      <c r="T692">
        <f>Sample[[#This Row],[Kpy]]*KSc-Sample[[#This Row],[KPz]]*KSb</f>
        <v>-0.47712125471966238</v>
      </c>
      <c r="U692">
        <f>-1*(Sample[[#This Row],[KPx]]*KSc-Sample[[#This Row],[KPz]]*KSa)</f>
        <v>-0.47712125471966244</v>
      </c>
      <c r="V692">
        <f>(Sample[[#This Row],[KPx]]*$R$2-Sample[[#This Row],[Kpy]]*KSa)</f>
        <v>-0.47712125471966244</v>
      </c>
      <c r="W692">
        <f>Sample[[#This Row],[Kpy]]*KTc-Sample[[#This Row],[KPz]]*KTb</f>
        <v>1.5228787452803376</v>
      </c>
      <c r="X692">
        <f>-1*(Sample[[#This Row],[KPx]]*KTc-Sample[[#This Row],[KPz]]*KTa)</f>
        <v>1.5228787452803376</v>
      </c>
      <c r="Y692">
        <f>(Sample[[#This Row],[KPx]]*KTb-Sample[[#This Row],[Kpy]]*KTa)</f>
        <v>1.5228787452803376</v>
      </c>
      <c r="Z692">
        <f>-Sample[[#This Row],[Xp]]*a+Sample[[#This Row],[Yp]]*b+Sample[[#This Row],[Zp]]*c_</f>
        <v>-0.95424250943932487</v>
      </c>
      <c r="AA692" s="8">
        <f>-IF(Sample[[#This Row],[Column2]]&gt;0,1,-1)*SQRT(Sample[[#This Row],[KPx''i]]^2+Sample[[#This Row],[KPx''j]]^2+Sample[[#This Row],[KPx''k]]^2)/Ksmag/Scale</f>
        <v>0.58435180974982659</v>
      </c>
      <c r="AB692" s="1">
        <f>SQRT(Sample[[#This Row],[Kpy''i]]^2+Sample[[#This Row],[KPy''j]]^2+Sample[[#This Row],[KPy''k]]^2)/KTmag/Scale</f>
        <v>1.0768378877125877</v>
      </c>
    </row>
    <row r="693" spans="1:28" hidden="1" x14ac:dyDescent="0.25">
      <c r="A693" s="5">
        <v>688</v>
      </c>
      <c r="B693" s="13" t="s">
        <v>43</v>
      </c>
      <c r="C693" s="5"/>
      <c r="D693" s="5"/>
      <c r="E693">
        <v>2</v>
      </c>
      <c r="F693">
        <v>6</v>
      </c>
      <c r="G693">
        <v>3</v>
      </c>
      <c r="H693" s="11">
        <f>Sample[[#This Row],[C]]/Sample[[#This Row],[D]]</f>
        <v>3</v>
      </c>
      <c r="I693" s="11">
        <f>Sample[[#This Row],[A]]/Sample[[#This Row],[C]]</f>
        <v>0.5</v>
      </c>
      <c r="J693" s="11">
        <f>Sample[[#This Row],[D]]/Sample[[#This Row],[A]]</f>
        <v>0.66666666666666663</v>
      </c>
      <c r="K693" s="11">
        <f>Sample[[#This Row],[A]]/Sample[[#This Row],[D]]</f>
        <v>1.5</v>
      </c>
      <c r="L693" s="11">
        <f>Sample[[#This Row],[D]]/Sample[[#This Row],[C]]</f>
        <v>0.33333333333333331</v>
      </c>
      <c r="M693" s="11">
        <f>Sample[[#This Row],[C]]/Sample[[#This Row],[A]]</f>
        <v>2</v>
      </c>
      <c r="N693">
        <f>IF(Sample[[#This Row],[Ap]]=0,10,LOG(Sample[[#This Row],[Ap]]))</f>
        <v>0.47712125471966244</v>
      </c>
      <c r="O693">
        <f>IF(Sample[[#This Row],[Ei]]=0,10,LOG(Sample[[#This Row],[Ei]]))</f>
        <v>-0.3010299956639812</v>
      </c>
      <c r="P693">
        <f>IF(Sample[[#This Row],[Ii]]=0,10,LOG(Sample[[#This Row],[Ii]]))</f>
        <v>-0.17609125905568127</v>
      </c>
      <c r="Q693">
        <f>Kx-Sample[[#This Row],[Xp]]</f>
        <v>-0.47712125471966244</v>
      </c>
      <c r="R693">
        <f>Ky-Sample[[#This Row],[Yp]]</f>
        <v>-0.69897000433601875</v>
      </c>
      <c r="S693">
        <f>Kz-Sample[[#This Row],[Zp]]</f>
        <v>1.1760912590556813</v>
      </c>
      <c r="T693">
        <f>Sample[[#This Row],[Kpy]]*KSc-Sample[[#This Row],[KPz]]*KSb</f>
        <v>-0.4771212547196626</v>
      </c>
      <c r="U693">
        <f>-1*(Sample[[#This Row],[KPx]]*KSc-Sample[[#This Row],[KPz]]*KSa)</f>
        <v>-0.47712125471966244</v>
      </c>
      <c r="V693">
        <f>(Sample[[#This Row],[KPx]]*$R$2-Sample[[#This Row],[Kpy]]*KSa)</f>
        <v>-0.47712125471966244</v>
      </c>
      <c r="W693">
        <f>Sample[[#This Row],[Kpy]]*KTc-Sample[[#This Row],[KPz]]*KTb</f>
        <v>1.8750612633917001</v>
      </c>
      <c r="X693">
        <f>-1*(Sample[[#This Row],[KPx]]*KTc-Sample[[#This Row],[KPz]]*KTa)</f>
        <v>1.8750612633917003</v>
      </c>
      <c r="Y693">
        <f>(Sample[[#This Row],[KPx]]*KTb-Sample[[#This Row],[Kpy]]*KTa)</f>
        <v>1.8750612633916999</v>
      </c>
      <c r="Z693">
        <f>-Sample[[#This Row],[Xp]]*a+Sample[[#This Row],[Yp]]*b+Sample[[#This Row],[Zp]]*c_</f>
        <v>-0.95424250943932498</v>
      </c>
      <c r="AA693" s="8">
        <f>-IF(Sample[[#This Row],[Column2]]&gt;0,1,-1)*SQRT(Sample[[#This Row],[KPx''i]]^2+Sample[[#This Row],[KPx''j]]^2+Sample[[#This Row],[KPx''k]]^2)/Ksmag/Scale</f>
        <v>0.58435180974982659</v>
      </c>
      <c r="AB693" s="1">
        <f>SQRT(Sample[[#This Row],[Kpy''i]]^2+Sample[[#This Row],[KPy''j]]^2+Sample[[#This Row],[KPy''k]]^2)/KTmag/Scale</f>
        <v>1.3258685344844863</v>
      </c>
    </row>
    <row r="694" spans="1:28" hidden="1" x14ac:dyDescent="0.25">
      <c r="A694" s="5">
        <v>689</v>
      </c>
      <c r="B694" s="13" t="s">
        <v>43</v>
      </c>
      <c r="C694" s="5"/>
      <c r="D694" s="5"/>
      <c r="E694">
        <v>9</v>
      </c>
      <c r="F694">
        <v>7</v>
      </c>
      <c r="G694">
        <v>9</v>
      </c>
      <c r="H694" s="11">
        <f>Sample[[#This Row],[C]]/Sample[[#This Row],[D]]</f>
        <v>0.77777777777777779</v>
      </c>
      <c r="I694" s="11">
        <f>Sample[[#This Row],[A]]/Sample[[#This Row],[C]]</f>
        <v>1.2857142857142858</v>
      </c>
      <c r="J694" s="11">
        <f>Sample[[#This Row],[D]]/Sample[[#This Row],[A]]</f>
        <v>1</v>
      </c>
      <c r="K694" s="11">
        <f>Sample[[#This Row],[A]]/Sample[[#This Row],[D]]</f>
        <v>1</v>
      </c>
      <c r="L694" s="11">
        <f>Sample[[#This Row],[D]]/Sample[[#This Row],[C]]</f>
        <v>1.2857142857142858</v>
      </c>
      <c r="M694" s="11">
        <f>Sample[[#This Row],[C]]/Sample[[#This Row],[A]]</f>
        <v>0.77777777777777779</v>
      </c>
      <c r="N694">
        <f>IF(Sample[[#This Row],[Ap]]=0,10,LOG(Sample[[#This Row],[Ap]]))</f>
        <v>-0.10914446942506803</v>
      </c>
      <c r="O694">
        <f>IF(Sample[[#This Row],[Ei]]=0,10,LOG(Sample[[#This Row],[Ei]]))</f>
        <v>0.10914446942506807</v>
      </c>
      <c r="P694">
        <f>IF(Sample[[#This Row],[Ii]]=0,10,LOG(Sample[[#This Row],[Ii]]))</f>
        <v>0</v>
      </c>
      <c r="Q694">
        <f>Kx-Sample[[#This Row],[Xp]]</f>
        <v>0.10914446942506803</v>
      </c>
      <c r="R694">
        <f>Ky-Sample[[#This Row],[Yp]]</f>
        <v>-1.1091444694250681</v>
      </c>
      <c r="S694">
        <f>Kz-Sample[[#This Row],[Zp]]</f>
        <v>1</v>
      </c>
      <c r="T694">
        <f>Sample[[#This Row],[Kpy]]*KSc-Sample[[#This Row],[KPz]]*KSb</f>
        <v>0.10914446942506806</v>
      </c>
      <c r="U694">
        <f>-1*(Sample[[#This Row],[KPx]]*KSc-Sample[[#This Row],[KPz]]*KSa)</f>
        <v>0.10914446942506803</v>
      </c>
      <c r="V694">
        <f>(Sample[[#This Row],[KPx]]*$R$2-Sample[[#This Row],[Kpy]]*KSa)</f>
        <v>0.10914446942506803</v>
      </c>
      <c r="W694">
        <f>Sample[[#This Row],[Kpy]]*KTc-Sample[[#This Row],[KPz]]*KTb</f>
        <v>2.1091444694250683</v>
      </c>
      <c r="X694">
        <f>-1*(Sample[[#This Row],[KPx]]*KTc-Sample[[#This Row],[KPz]]*KTa)</f>
        <v>2.1091444694250678</v>
      </c>
      <c r="Y694">
        <f>(Sample[[#This Row],[KPx]]*KTb-Sample[[#This Row],[Kpy]]*KTa)</f>
        <v>2.1091444694250683</v>
      </c>
      <c r="Z694">
        <f>-Sample[[#This Row],[Xp]]*a+Sample[[#This Row],[Yp]]*b+Sample[[#This Row],[Zp]]*c_</f>
        <v>0.21828893885013614</v>
      </c>
      <c r="AA694" s="8">
        <f>-IF(Sample[[#This Row],[Column2]]&gt;0,1,-1)*SQRT(Sample[[#This Row],[KPx''i]]^2+Sample[[#This Row],[KPx''j]]^2+Sample[[#This Row],[KPx''k]]^2)/Ksmag/Scale</f>
        <v>-0.13367412916910817</v>
      </c>
      <c r="AB694" s="1">
        <f>SQRT(Sample[[#This Row],[Kpy''i]]^2+Sample[[#This Row],[KPy''j]]^2+Sample[[#This Row],[KPy''k]]^2)/KTmag/Scale</f>
        <v>1.4913903568325686</v>
      </c>
    </row>
    <row r="695" spans="1:28" hidden="1" x14ac:dyDescent="0.25">
      <c r="A695" s="5">
        <v>690</v>
      </c>
      <c r="B695" s="13" t="s">
        <v>43</v>
      </c>
      <c r="C695" s="5"/>
      <c r="D695" s="5"/>
      <c r="E695">
        <v>10</v>
      </c>
      <c r="F695">
        <v>9</v>
      </c>
      <c r="G695">
        <v>2</v>
      </c>
      <c r="H695" s="11">
        <f>Sample[[#This Row],[C]]/Sample[[#This Row],[D]]</f>
        <v>0.9</v>
      </c>
      <c r="I695" s="11">
        <f>Sample[[#This Row],[A]]/Sample[[#This Row],[C]]</f>
        <v>0.22222222222222221</v>
      </c>
      <c r="J695" s="11">
        <f>Sample[[#This Row],[D]]/Sample[[#This Row],[A]]</f>
        <v>5</v>
      </c>
      <c r="K695" s="11">
        <f>Sample[[#This Row],[A]]/Sample[[#This Row],[D]]</f>
        <v>0.2</v>
      </c>
      <c r="L695" s="11">
        <f>Sample[[#This Row],[D]]/Sample[[#This Row],[C]]</f>
        <v>1.1111111111111112</v>
      </c>
      <c r="M695" s="11">
        <f>Sample[[#This Row],[C]]/Sample[[#This Row],[A]]</f>
        <v>4.5</v>
      </c>
      <c r="N695">
        <f>IF(Sample[[#This Row],[Ap]]=0,10,LOG(Sample[[#This Row],[Ap]]))</f>
        <v>-4.5757490560675115E-2</v>
      </c>
      <c r="O695">
        <f>IF(Sample[[#This Row],[Ei]]=0,10,LOG(Sample[[#This Row],[Ei]]))</f>
        <v>-0.65321251377534373</v>
      </c>
      <c r="P695">
        <f>IF(Sample[[#This Row],[Ii]]=0,10,LOG(Sample[[#This Row],[Ii]]))</f>
        <v>0.69897000433601886</v>
      </c>
      <c r="Q695">
        <f>Kx-Sample[[#This Row],[Xp]]</f>
        <v>4.5757490560675115E-2</v>
      </c>
      <c r="R695">
        <f>Ky-Sample[[#This Row],[Yp]]</f>
        <v>-0.34678748622465627</v>
      </c>
      <c r="S695">
        <f>Kz-Sample[[#This Row],[Zp]]</f>
        <v>0.30102999566398114</v>
      </c>
      <c r="T695">
        <f>Sample[[#This Row],[Kpy]]*KSc-Sample[[#This Row],[KPz]]*KSb</f>
        <v>4.5757490560675129E-2</v>
      </c>
      <c r="U695">
        <f>-1*(Sample[[#This Row],[KPx]]*KSc-Sample[[#This Row],[KPz]]*KSa)</f>
        <v>4.5757490560675115E-2</v>
      </c>
      <c r="V695">
        <f>(Sample[[#This Row],[KPx]]*$R$2-Sample[[#This Row],[Kpy]]*KSa)</f>
        <v>4.5757490560675115E-2</v>
      </c>
      <c r="W695">
        <f>Sample[[#This Row],[Kpy]]*KTc-Sample[[#This Row],[KPz]]*KTb</f>
        <v>0.64781748188863741</v>
      </c>
      <c r="X695">
        <f>-1*(Sample[[#This Row],[KPx]]*KTc-Sample[[#This Row],[KPz]]*KTa)</f>
        <v>0.64781748188863741</v>
      </c>
      <c r="Y695">
        <f>(Sample[[#This Row],[KPx]]*KTb-Sample[[#This Row],[Kpy]]*KTa)</f>
        <v>0.64781748188863741</v>
      </c>
      <c r="Z695">
        <f>-Sample[[#This Row],[Xp]]*a+Sample[[#This Row],[Yp]]*b+Sample[[#This Row],[Zp]]*c_</f>
        <v>9.1514981121350258E-2</v>
      </c>
      <c r="AA695" s="8">
        <f>-IF(Sample[[#This Row],[Column2]]&gt;0,1,-1)*SQRT(Sample[[#This Row],[KPx''i]]^2+Sample[[#This Row],[KPx''j]]^2+Sample[[#This Row],[KPx''k]]^2)/Ksmag/Scale</f>
        <v>-5.6041251891935893E-2</v>
      </c>
      <c r="AB695" s="1">
        <f>SQRT(Sample[[#This Row],[Kpy''i]]^2+Sample[[#This Row],[KPy''j]]^2+Sample[[#This Row],[KPy''k]]^2)/KTmag/Scale</f>
        <v>0.45807613441464901</v>
      </c>
    </row>
    <row r="696" spans="1:28" hidden="1" x14ac:dyDescent="0.25">
      <c r="A696" s="5">
        <v>691</v>
      </c>
      <c r="B696" s="13" t="s">
        <v>43</v>
      </c>
      <c r="C696" s="5"/>
      <c r="D696" s="5"/>
      <c r="E696">
        <v>10</v>
      </c>
      <c r="F696">
        <v>2</v>
      </c>
      <c r="G696">
        <v>1</v>
      </c>
      <c r="H696" s="11">
        <f>Sample[[#This Row],[C]]/Sample[[#This Row],[D]]</f>
        <v>0.2</v>
      </c>
      <c r="I696" s="11">
        <f>Sample[[#This Row],[A]]/Sample[[#This Row],[C]]</f>
        <v>0.5</v>
      </c>
      <c r="J696" s="11">
        <f>Sample[[#This Row],[D]]/Sample[[#This Row],[A]]</f>
        <v>10</v>
      </c>
      <c r="K696" s="11">
        <f>Sample[[#This Row],[A]]/Sample[[#This Row],[D]]</f>
        <v>0.1</v>
      </c>
      <c r="L696" s="11">
        <f>Sample[[#This Row],[D]]/Sample[[#This Row],[C]]</f>
        <v>5</v>
      </c>
      <c r="M696" s="11">
        <f>Sample[[#This Row],[C]]/Sample[[#This Row],[A]]</f>
        <v>2</v>
      </c>
      <c r="N696">
        <f>IF(Sample[[#This Row],[Ap]]=0,10,LOG(Sample[[#This Row],[Ap]]))</f>
        <v>-0.69897000433601875</v>
      </c>
      <c r="O696">
        <f>IF(Sample[[#This Row],[Ei]]=0,10,LOG(Sample[[#This Row],[Ei]]))</f>
        <v>-0.3010299956639812</v>
      </c>
      <c r="P696">
        <f>IF(Sample[[#This Row],[Ii]]=0,10,LOG(Sample[[#This Row],[Ii]]))</f>
        <v>1</v>
      </c>
      <c r="Q696">
        <f>Kx-Sample[[#This Row],[Xp]]</f>
        <v>0.69897000433601875</v>
      </c>
      <c r="R696">
        <f>Ky-Sample[[#This Row],[Yp]]</f>
        <v>-0.69897000433601875</v>
      </c>
      <c r="S696">
        <f>Kz-Sample[[#This Row],[Zp]]</f>
        <v>0</v>
      </c>
      <c r="T696">
        <f>Sample[[#This Row],[Kpy]]*KSc-Sample[[#This Row],[KPz]]*KSb</f>
        <v>0.69897000433601875</v>
      </c>
      <c r="U696">
        <f>-1*(Sample[[#This Row],[KPx]]*KSc-Sample[[#This Row],[KPz]]*KSa)</f>
        <v>0.69897000433601875</v>
      </c>
      <c r="V696">
        <f>(Sample[[#This Row],[KPx]]*$R$2-Sample[[#This Row],[Kpy]]*KSa)</f>
        <v>0.69897000433601875</v>
      </c>
      <c r="W696">
        <f>Sample[[#This Row],[Kpy]]*KTc-Sample[[#This Row],[KPz]]*KTb</f>
        <v>0.69897000433601875</v>
      </c>
      <c r="X696">
        <f>-1*(Sample[[#This Row],[KPx]]*KTc-Sample[[#This Row],[KPz]]*KTa)</f>
        <v>0.69897000433601875</v>
      </c>
      <c r="Y696">
        <f>(Sample[[#This Row],[KPx]]*KTb-Sample[[#This Row],[Kpy]]*KTa)</f>
        <v>0.69897000433601875</v>
      </c>
      <c r="Z696">
        <f>-Sample[[#This Row],[Xp]]*a+Sample[[#This Row],[Yp]]*b+Sample[[#This Row],[Zp]]*c_</f>
        <v>1.3979400086720375</v>
      </c>
      <c r="AA696" s="8">
        <f>-IF(Sample[[#This Row],[Column2]]&gt;0,1,-1)*SQRT(Sample[[#This Row],[KPx''i]]^2+Sample[[#This Row],[KPx''j]]^2+Sample[[#This Row],[KPx''k]]^2)/Ksmag/Scale</f>
        <v>-0.85605992806709574</v>
      </c>
      <c r="AB696" s="1">
        <f>SQRT(Sample[[#This Row],[Kpy''i]]^2+Sample[[#This Row],[KPy''j]]^2+Sample[[#This Row],[KPy''k]]^2)/KTmag/Scale</f>
        <v>0.49424642991198947</v>
      </c>
    </row>
    <row r="697" spans="1:28" x14ac:dyDescent="0.25">
      <c r="A697" s="5">
        <v>692</v>
      </c>
      <c r="B697" s="13" t="s">
        <v>43</v>
      </c>
      <c r="C697" s="5"/>
      <c r="D697" s="5"/>
      <c r="E697">
        <v>9</v>
      </c>
      <c r="F697">
        <v>6</v>
      </c>
      <c r="G697">
        <v>10</v>
      </c>
      <c r="H697" s="11">
        <f>Sample[[#This Row],[C]]/Sample[[#This Row],[D]]</f>
        <v>0.66666666666666663</v>
      </c>
      <c r="I697" s="11">
        <f>Sample[[#This Row],[A]]/Sample[[#This Row],[C]]</f>
        <v>1.6666666666666667</v>
      </c>
      <c r="J697" s="11">
        <f>Sample[[#This Row],[D]]/Sample[[#This Row],[A]]</f>
        <v>0.9</v>
      </c>
      <c r="K697" s="11">
        <f>Sample[[#This Row],[A]]/Sample[[#This Row],[D]]</f>
        <v>1.1111111111111112</v>
      </c>
      <c r="L697" s="11">
        <f>Sample[[#This Row],[D]]/Sample[[#This Row],[C]]</f>
        <v>1.5</v>
      </c>
      <c r="M697" s="11">
        <f>Sample[[#This Row],[C]]/Sample[[#This Row],[A]]</f>
        <v>0.6</v>
      </c>
      <c r="N697">
        <f>IF(Sample[[#This Row],[Ap]]=0,10,LOG(Sample[[#This Row],[Ap]]))</f>
        <v>-0.17609125905568127</v>
      </c>
      <c r="O697">
        <f>IF(Sample[[#This Row],[Ei]]=0,10,LOG(Sample[[#This Row],[Ei]]))</f>
        <v>0.22184874961635639</v>
      </c>
      <c r="P697">
        <f>IF(Sample[[#This Row],[Ii]]=0,10,LOG(Sample[[#This Row],[Ii]]))</f>
        <v>-4.5757490560675115E-2</v>
      </c>
      <c r="Q697">
        <f>Kx-Sample[[#This Row],[Xp]]</f>
        <v>0.17609125905568127</v>
      </c>
      <c r="R697">
        <f>Ky-Sample[[#This Row],[Yp]]</f>
        <v>-1.2218487496163564</v>
      </c>
      <c r="S697">
        <f>Kz-Sample[[#This Row],[Zp]]</f>
        <v>1.045757490560675</v>
      </c>
      <c r="T697">
        <f>Sample[[#This Row],[Kpy]]*KSc-Sample[[#This Row],[KPz]]*KSb</f>
        <v>0.17609125905568135</v>
      </c>
      <c r="U697">
        <f>-1*(Sample[[#This Row],[KPx]]*KSc-Sample[[#This Row],[KPz]]*KSa)</f>
        <v>0.17609125905568127</v>
      </c>
      <c r="V697">
        <f>(Sample[[#This Row],[KPx]]*$R$2-Sample[[#This Row],[Kpy]]*KSa)</f>
        <v>0.17609125905568127</v>
      </c>
      <c r="W697">
        <f>Sample[[#This Row],[Kpy]]*KTc-Sample[[#This Row],[KPz]]*KTb</f>
        <v>2.2676062401770314</v>
      </c>
      <c r="X697">
        <f>-1*(Sample[[#This Row],[KPx]]*KTc-Sample[[#This Row],[KPz]]*KTa)</f>
        <v>2.2676062401770314</v>
      </c>
      <c r="Y697">
        <f>(Sample[[#This Row],[KPx]]*KTb-Sample[[#This Row],[Kpy]]*KTa)</f>
        <v>2.2676062401770314</v>
      </c>
      <c r="Z697">
        <f>-Sample[[#This Row],[Xp]]*a+Sample[[#This Row],[Yp]]*b+Sample[[#This Row],[Zp]]*c_</f>
        <v>0.35218251811136259</v>
      </c>
      <c r="AA697" s="8">
        <f>-IF(Sample[[#This Row],[Column2]]&gt;0,1,-1)*SQRT(Sample[[#This Row],[KPx''i]]^2+Sample[[#This Row],[KPx''j]]^2+Sample[[#This Row],[KPx''k]]^2)/Ksmag/Scale</f>
        <v>-0.21566686642533336</v>
      </c>
      <c r="AB697" s="1">
        <f>SQRT(Sample[[#This Row],[Kpy''i]]^2+Sample[[#This Row],[KPy''j]]^2+Sample[[#This Row],[KPy''k]]^2)/KTmag/Scale</f>
        <v>1.60343974949011</v>
      </c>
    </row>
    <row r="698" spans="1:28" hidden="1" x14ac:dyDescent="0.25">
      <c r="A698" s="5">
        <v>693</v>
      </c>
      <c r="B698" s="13" t="s">
        <v>43</v>
      </c>
      <c r="C698" s="5"/>
      <c r="D698" s="5"/>
      <c r="E698">
        <v>2</v>
      </c>
      <c r="F698">
        <v>1</v>
      </c>
      <c r="G698">
        <v>2</v>
      </c>
      <c r="H698" s="11">
        <f>Sample[[#This Row],[C]]/Sample[[#This Row],[D]]</f>
        <v>0.5</v>
      </c>
      <c r="I698" s="11">
        <f>Sample[[#This Row],[A]]/Sample[[#This Row],[C]]</f>
        <v>2</v>
      </c>
      <c r="J698" s="11">
        <f>Sample[[#This Row],[D]]/Sample[[#This Row],[A]]</f>
        <v>1</v>
      </c>
      <c r="K698" s="11">
        <f>Sample[[#This Row],[A]]/Sample[[#This Row],[D]]</f>
        <v>1</v>
      </c>
      <c r="L698" s="11">
        <f>Sample[[#This Row],[D]]/Sample[[#This Row],[C]]</f>
        <v>2</v>
      </c>
      <c r="M698" s="11">
        <f>Sample[[#This Row],[C]]/Sample[[#This Row],[A]]</f>
        <v>0.5</v>
      </c>
      <c r="N698">
        <f>IF(Sample[[#This Row],[Ap]]=0,10,LOG(Sample[[#This Row],[Ap]]))</f>
        <v>-0.3010299956639812</v>
      </c>
      <c r="O698">
        <f>IF(Sample[[#This Row],[Ei]]=0,10,LOG(Sample[[#This Row],[Ei]]))</f>
        <v>0.3010299956639812</v>
      </c>
      <c r="P698">
        <f>IF(Sample[[#This Row],[Ii]]=0,10,LOG(Sample[[#This Row],[Ii]]))</f>
        <v>0</v>
      </c>
      <c r="Q698">
        <f>Kx-Sample[[#This Row],[Xp]]</f>
        <v>0.3010299956639812</v>
      </c>
      <c r="R698">
        <f>Ky-Sample[[#This Row],[Yp]]</f>
        <v>-1.3010299956639813</v>
      </c>
      <c r="S698">
        <f>Kz-Sample[[#This Row],[Zp]]</f>
        <v>1</v>
      </c>
      <c r="T698">
        <f>Sample[[#This Row],[Kpy]]*KSc-Sample[[#This Row],[KPz]]*KSb</f>
        <v>0.30102999566398125</v>
      </c>
      <c r="U698">
        <f>-1*(Sample[[#This Row],[KPx]]*KSc-Sample[[#This Row],[KPz]]*KSa)</f>
        <v>0.3010299956639812</v>
      </c>
      <c r="V698">
        <f>(Sample[[#This Row],[KPx]]*$R$2-Sample[[#This Row],[Kpy]]*KSa)</f>
        <v>0.3010299956639812</v>
      </c>
      <c r="W698">
        <f>Sample[[#This Row],[Kpy]]*KTc-Sample[[#This Row],[KPz]]*KTb</f>
        <v>2.3010299956639813</v>
      </c>
      <c r="X698">
        <f>-1*(Sample[[#This Row],[KPx]]*KTc-Sample[[#This Row],[KPz]]*KTa)</f>
        <v>2.3010299956639813</v>
      </c>
      <c r="Y698">
        <f>(Sample[[#This Row],[KPx]]*KTb-Sample[[#This Row],[Kpy]]*KTa)</f>
        <v>2.3010299956639813</v>
      </c>
      <c r="Z698">
        <f>-Sample[[#This Row],[Xp]]*a+Sample[[#This Row],[Yp]]*b+Sample[[#This Row],[Zp]]*c_</f>
        <v>0.6020599913279624</v>
      </c>
      <c r="AA698" s="8">
        <f>-IF(Sample[[#This Row],[Column2]]&gt;0,1,-1)*SQRT(Sample[[#This Row],[KPx''i]]^2+Sample[[#This Row],[KPx''j]]^2+Sample[[#This Row],[KPx''k]]^2)/Ksmag/Scale</f>
        <v>-0.36868494332449331</v>
      </c>
      <c r="AB698" s="1">
        <f>SQRT(Sample[[#This Row],[Kpy''i]]^2+Sample[[#This Row],[KPy''j]]^2+Sample[[#This Row],[KPy''k]]^2)/KTmag/Scale</f>
        <v>1.6270739136476533</v>
      </c>
    </row>
    <row r="699" spans="1:28" hidden="1" x14ac:dyDescent="0.25">
      <c r="A699" s="5">
        <v>694</v>
      </c>
      <c r="B699" s="13" t="s">
        <v>43</v>
      </c>
      <c r="C699" s="5"/>
      <c r="D699" s="5"/>
      <c r="E699">
        <v>4</v>
      </c>
      <c r="F699">
        <v>1</v>
      </c>
      <c r="G699">
        <v>3</v>
      </c>
      <c r="H699" s="11">
        <f>Sample[[#This Row],[C]]/Sample[[#This Row],[D]]</f>
        <v>0.25</v>
      </c>
      <c r="I699" s="11">
        <f>Sample[[#This Row],[A]]/Sample[[#This Row],[C]]</f>
        <v>3</v>
      </c>
      <c r="J699" s="11">
        <f>Sample[[#This Row],[D]]/Sample[[#This Row],[A]]</f>
        <v>1.3333333333333333</v>
      </c>
      <c r="K699" s="11">
        <f>Sample[[#This Row],[A]]/Sample[[#This Row],[D]]</f>
        <v>0.75</v>
      </c>
      <c r="L699" s="11">
        <f>Sample[[#This Row],[D]]/Sample[[#This Row],[C]]</f>
        <v>4</v>
      </c>
      <c r="M699" s="11">
        <f>Sample[[#This Row],[C]]/Sample[[#This Row],[A]]</f>
        <v>0.33333333333333331</v>
      </c>
      <c r="N699">
        <f>IF(Sample[[#This Row],[Ap]]=0,10,LOG(Sample[[#This Row],[Ap]]))</f>
        <v>-0.6020599913279624</v>
      </c>
      <c r="O699">
        <f>IF(Sample[[#This Row],[Ei]]=0,10,LOG(Sample[[#This Row],[Ei]]))</f>
        <v>0.47712125471966244</v>
      </c>
      <c r="P699">
        <f>IF(Sample[[#This Row],[Ii]]=0,10,LOG(Sample[[#This Row],[Ii]]))</f>
        <v>0.12493873660829993</v>
      </c>
      <c r="Q699">
        <f>Kx-Sample[[#This Row],[Xp]]</f>
        <v>0.6020599913279624</v>
      </c>
      <c r="R699">
        <f>Ky-Sample[[#This Row],[Yp]]</f>
        <v>-1.4771212547196624</v>
      </c>
      <c r="S699">
        <f>Kz-Sample[[#This Row],[Zp]]</f>
        <v>0.87506126339170009</v>
      </c>
      <c r="T699">
        <f>Sample[[#This Row],[Kpy]]*KSc-Sample[[#This Row],[KPz]]*KSb</f>
        <v>0.60205999132796229</v>
      </c>
      <c r="U699">
        <f>-1*(Sample[[#This Row],[KPx]]*KSc-Sample[[#This Row],[KPz]]*KSa)</f>
        <v>0.6020599913279624</v>
      </c>
      <c r="V699">
        <f>(Sample[[#This Row],[KPx]]*$R$2-Sample[[#This Row],[Kpy]]*KSa)</f>
        <v>0.6020599913279624</v>
      </c>
      <c r="W699">
        <f>Sample[[#This Row],[Kpy]]*KTc-Sample[[#This Row],[KPz]]*KTb</f>
        <v>2.3521825181113627</v>
      </c>
      <c r="X699">
        <f>-1*(Sample[[#This Row],[KPx]]*KTc-Sample[[#This Row],[KPz]]*KTa)</f>
        <v>2.3521825181113627</v>
      </c>
      <c r="Y699">
        <f>(Sample[[#This Row],[KPx]]*KTb-Sample[[#This Row],[Kpy]]*KTa)</f>
        <v>2.3521825181113623</v>
      </c>
      <c r="Z699">
        <f>-Sample[[#This Row],[Xp]]*a+Sample[[#This Row],[Yp]]*b+Sample[[#This Row],[Zp]]*c_</f>
        <v>1.2041199826559248</v>
      </c>
      <c r="AA699" s="8">
        <f>-IF(Sample[[#This Row],[Column2]]&gt;0,1,-1)*SQRT(Sample[[#This Row],[KPx''i]]^2+Sample[[#This Row],[KPx''j]]^2+Sample[[#This Row],[KPx''k]]^2)/Ksmag/Scale</f>
        <v>-0.73736988664898651</v>
      </c>
      <c r="AB699" s="1">
        <f>SQRT(Sample[[#This Row],[Kpy''i]]^2+Sample[[#This Row],[KPy''j]]^2+Sample[[#This Row],[KPy''k]]^2)/KTmag/Scale</f>
        <v>1.6632442091449937</v>
      </c>
    </row>
    <row r="700" spans="1:28" hidden="1" x14ac:dyDescent="0.25">
      <c r="A700" s="5">
        <v>695</v>
      </c>
      <c r="B700" s="13" t="s">
        <v>43</v>
      </c>
      <c r="C700" s="5"/>
      <c r="D700" s="5"/>
      <c r="E700">
        <v>3</v>
      </c>
      <c r="F700">
        <v>2</v>
      </c>
      <c r="G700">
        <v>1</v>
      </c>
      <c r="H700" s="11">
        <f>Sample[[#This Row],[C]]/Sample[[#This Row],[D]]</f>
        <v>0.66666666666666663</v>
      </c>
      <c r="I700" s="11">
        <f>Sample[[#This Row],[A]]/Sample[[#This Row],[C]]</f>
        <v>0.5</v>
      </c>
      <c r="J700" s="11">
        <f>Sample[[#This Row],[D]]/Sample[[#This Row],[A]]</f>
        <v>3</v>
      </c>
      <c r="K700" s="11">
        <f>Sample[[#This Row],[A]]/Sample[[#This Row],[D]]</f>
        <v>0.33333333333333331</v>
      </c>
      <c r="L700" s="11">
        <f>Sample[[#This Row],[D]]/Sample[[#This Row],[C]]</f>
        <v>1.5</v>
      </c>
      <c r="M700" s="11">
        <f>Sample[[#This Row],[C]]/Sample[[#This Row],[A]]</f>
        <v>2</v>
      </c>
      <c r="N700">
        <f>IF(Sample[[#This Row],[Ap]]=0,10,LOG(Sample[[#This Row],[Ap]]))</f>
        <v>-0.17609125905568127</v>
      </c>
      <c r="O700">
        <f>IF(Sample[[#This Row],[Ei]]=0,10,LOG(Sample[[#This Row],[Ei]]))</f>
        <v>-0.3010299956639812</v>
      </c>
      <c r="P700">
        <f>IF(Sample[[#This Row],[Ii]]=0,10,LOG(Sample[[#This Row],[Ii]]))</f>
        <v>0.47712125471966244</v>
      </c>
      <c r="Q700">
        <f>Kx-Sample[[#This Row],[Xp]]</f>
        <v>0.17609125905568127</v>
      </c>
      <c r="R700">
        <f>Ky-Sample[[#This Row],[Yp]]</f>
        <v>-0.69897000433601875</v>
      </c>
      <c r="S700">
        <f>Kz-Sample[[#This Row],[Zp]]</f>
        <v>0.52287874528033762</v>
      </c>
      <c r="T700">
        <f>Sample[[#This Row],[Kpy]]*KSc-Sample[[#This Row],[KPz]]*KSb</f>
        <v>0.17609125905568113</v>
      </c>
      <c r="U700">
        <f>-1*(Sample[[#This Row],[KPx]]*KSc-Sample[[#This Row],[KPz]]*KSa)</f>
        <v>0.17609125905568127</v>
      </c>
      <c r="V700">
        <f>(Sample[[#This Row],[KPx]]*$R$2-Sample[[#This Row],[Kpy]]*KSa)</f>
        <v>0.17609125905568127</v>
      </c>
      <c r="W700">
        <f>Sample[[#This Row],[Kpy]]*KTc-Sample[[#This Row],[KPz]]*KTb</f>
        <v>1.2218487496163564</v>
      </c>
      <c r="X700">
        <f>-1*(Sample[[#This Row],[KPx]]*KTc-Sample[[#This Row],[KPz]]*KTa)</f>
        <v>1.2218487496163566</v>
      </c>
      <c r="Y700">
        <f>(Sample[[#This Row],[KPx]]*KTb-Sample[[#This Row],[Kpy]]*KTa)</f>
        <v>1.2218487496163561</v>
      </c>
      <c r="Z700">
        <f>-Sample[[#This Row],[Xp]]*a+Sample[[#This Row],[Yp]]*b+Sample[[#This Row],[Zp]]*c_</f>
        <v>0.35218251811136247</v>
      </c>
      <c r="AA700" s="8">
        <f>-IF(Sample[[#This Row],[Column2]]&gt;0,1,-1)*SQRT(Sample[[#This Row],[KPx''i]]^2+Sample[[#This Row],[KPx''j]]^2+Sample[[#This Row],[KPx''k]]^2)/Ksmag/Scale</f>
        <v>-0.21566686642533325</v>
      </c>
      <c r="AB700" s="1">
        <f>SQRT(Sample[[#This Row],[Kpy''i]]^2+Sample[[#This Row],[KPy''j]]^2+Sample[[#This Row],[KPy''k]]^2)/KTmag/Scale</f>
        <v>0.86397753643802966</v>
      </c>
    </row>
    <row r="701" spans="1:28" hidden="1" x14ac:dyDescent="0.25">
      <c r="A701" s="5">
        <v>696</v>
      </c>
      <c r="B701" s="13" t="s">
        <v>43</v>
      </c>
      <c r="C701" s="5"/>
      <c r="D701" s="5"/>
      <c r="E701">
        <v>1</v>
      </c>
      <c r="F701">
        <v>8</v>
      </c>
      <c r="G701">
        <v>8</v>
      </c>
      <c r="H701" s="11">
        <f>Sample[[#This Row],[C]]/Sample[[#This Row],[D]]</f>
        <v>8</v>
      </c>
      <c r="I701" s="11">
        <f>Sample[[#This Row],[A]]/Sample[[#This Row],[C]]</f>
        <v>1</v>
      </c>
      <c r="J701" s="11">
        <f>Sample[[#This Row],[D]]/Sample[[#This Row],[A]]</f>
        <v>0.125</v>
      </c>
      <c r="K701" s="11">
        <f>Sample[[#This Row],[A]]/Sample[[#This Row],[D]]</f>
        <v>8</v>
      </c>
      <c r="L701" s="11">
        <f>Sample[[#This Row],[D]]/Sample[[#This Row],[C]]</f>
        <v>0.125</v>
      </c>
      <c r="M701" s="11">
        <f>Sample[[#This Row],[C]]/Sample[[#This Row],[A]]</f>
        <v>1</v>
      </c>
      <c r="N701">
        <f>IF(Sample[[#This Row],[Ap]]=0,10,LOG(Sample[[#This Row],[Ap]]))</f>
        <v>0.90308998699194354</v>
      </c>
      <c r="O701">
        <f>IF(Sample[[#This Row],[Ei]]=0,10,LOG(Sample[[#This Row],[Ei]]))</f>
        <v>0</v>
      </c>
      <c r="P701">
        <f>IF(Sample[[#This Row],[Ii]]=0,10,LOG(Sample[[#This Row],[Ii]]))</f>
        <v>-0.90308998699194354</v>
      </c>
      <c r="Q701">
        <f>Kx-Sample[[#This Row],[Xp]]</f>
        <v>-0.90308998699194354</v>
      </c>
      <c r="R701">
        <f>Ky-Sample[[#This Row],[Yp]]</f>
        <v>-1</v>
      </c>
      <c r="S701">
        <f>Kz-Sample[[#This Row],[Zp]]</f>
        <v>1.9030899869919435</v>
      </c>
      <c r="T701">
        <f>Sample[[#This Row],[Kpy]]*KSc-Sample[[#This Row],[KPz]]*KSb</f>
        <v>-0.90308998699194354</v>
      </c>
      <c r="U701">
        <f>-1*(Sample[[#This Row],[KPx]]*KSc-Sample[[#This Row],[KPz]]*KSa)</f>
        <v>-0.90308998699194354</v>
      </c>
      <c r="V701">
        <f>(Sample[[#This Row],[KPx]]*$R$2-Sample[[#This Row],[Kpy]]*KSa)</f>
        <v>-0.90308998699194354</v>
      </c>
      <c r="W701">
        <f>Sample[[#This Row],[Kpy]]*KTc-Sample[[#This Row],[KPz]]*KTb</f>
        <v>2.9030899869919438</v>
      </c>
      <c r="X701">
        <f>-1*(Sample[[#This Row],[KPx]]*KTc-Sample[[#This Row],[KPz]]*KTa)</f>
        <v>2.9030899869919438</v>
      </c>
      <c r="Y701">
        <f>(Sample[[#This Row],[KPx]]*KTb-Sample[[#This Row],[Kpy]]*KTa)</f>
        <v>2.9030899869919438</v>
      </c>
      <c r="Z701">
        <f>-Sample[[#This Row],[Xp]]*a+Sample[[#This Row],[Yp]]*b+Sample[[#This Row],[Zp]]*c_</f>
        <v>-1.8061799739838871</v>
      </c>
      <c r="AA701" s="8">
        <f>-IF(Sample[[#This Row],[Column2]]&gt;0,1,-1)*SQRT(Sample[[#This Row],[KPx''i]]^2+Sample[[#This Row],[KPx''j]]^2+Sample[[#This Row],[KPx''k]]^2)/Ksmag/Scale</f>
        <v>1.1060548299734796</v>
      </c>
      <c r="AB701" s="1">
        <f>SQRT(Sample[[#This Row],[Kpy''i]]^2+Sample[[#This Row],[KPy''j]]^2+Sample[[#This Row],[KPy''k]]^2)/KTmag/Scale</f>
        <v>2.0527946161967696</v>
      </c>
    </row>
    <row r="702" spans="1:28" hidden="1" x14ac:dyDescent="0.25">
      <c r="A702" s="5">
        <v>697</v>
      </c>
      <c r="B702" s="13" t="s">
        <v>43</v>
      </c>
      <c r="C702" s="5"/>
      <c r="D702" s="5"/>
      <c r="E702">
        <v>10</v>
      </c>
      <c r="F702">
        <v>7</v>
      </c>
      <c r="G702">
        <v>8</v>
      </c>
      <c r="H702" s="11">
        <f>Sample[[#This Row],[C]]/Sample[[#This Row],[D]]</f>
        <v>0.7</v>
      </c>
      <c r="I702" s="11">
        <f>Sample[[#This Row],[A]]/Sample[[#This Row],[C]]</f>
        <v>1.1428571428571428</v>
      </c>
      <c r="J702" s="11">
        <f>Sample[[#This Row],[D]]/Sample[[#This Row],[A]]</f>
        <v>1.25</v>
      </c>
      <c r="K702" s="11">
        <f>Sample[[#This Row],[A]]/Sample[[#This Row],[D]]</f>
        <v>0.8</v>
      </c>
      <c r="L702" s="11">
        <f>Sample[[#This Row],[D]]/Sample[[#This Row],[C]]</f>
        <v>1.4285714285714286</v>
      </c>
      <c r="M702" s="11">
        <f>Sample[[#This Row],[C]]/Sample[[#This Row],[A]]</f>
        <v>0.875</v>
      </c>
      <c r="N702">
        <f>IF(Sample[[#This Row],[Ap]]=0,10,LOG(Sample[[#This Row],[Ap]]))</f>
        <v>-0.15490195998574319</v>
      </c>
      <c r="O702">
        <f>IF(Sample[[#This Row],[Ei]]=0,10,LOG(Sample[[#This Row],[Ei]]))</f>
        <v>5.7991946977686733E-2</v>
      </c>
      <c r="P702">
        <f>IF(Sample[[#This Row],[Ii]]=0,10,LOG(Sample[[#This Row],[Ii]]))</f>
        <v>9.691001300805642E-2</v>
      </c>
      <c r="Q702">
        <f>Kx-Sample[[#This Row],[Xp]]</f>
        <v>0.15490195998574319</v>
      </c>
      <c r="R702">
        <f>Ky-Sample[[#This Row],[Yp]]</f>
        <v>-1.0579919469776868</v>
      </c>
      <c r="S702">
        <f>Kz-Sample[[#This Row],[Zp]]</f>
        <v>0.90308998699194354</v>
      </c>
      <c r="T702">
        <f>Sample[[#This Row],[Kpy]]*KSc-Sample[[#This Row],[KPz]]*KSb</f>
        <v>0.1549019599857433</v>
      </c>
      <c r="U702">
        <f>-1*(Sample[[#This Row],[KPx]]*KSc-Sample[[#This Row],[KPz]]*KSa)</f>
        <v>0.15490195998574319</v>
      </c>
      <c r="V702">
        <f>(Sample[[#This Row],[KPx]]*$R$2-Sample[[#This Row],[Kpy]]*KSa)</f>
        <v>0.15490195998574319</v>
      </c>
      <c r="W702">
        <f>Sample[[#This Row],[Kpy]]*KTc-Sample[[#This Row],[KPz]]*KTb</f>
        <v>1.9610819339696304</v>
      </c>
      <c r="X702">
        <f>-1*(Sample[[#This Row],[KPx]]*KTc-Sample[[#This Row],[KPz]]*KTa)</f>
        <v>1.9610819339696302</v>
      </c>
      <c r="Y702">
        <f>(Sample[[#This Row],[KPx]]*KTb-Sample[[#This Row],[Kpy]]*KTa)</f>
        <v>1.9610819339696306</v>
      </c>
      <c r="Z702">
        <f>-Sample[[#This Row],[Xp]]*a+Sample[[#This Row],[Yp]]*b+Sample[[#This Row],[Zp]]*c_</f>
        <v>0.30980391997148632</v>
      </c>
      <c r="AA702" s="8">
        <f>-IF(Sample[[#This Row],[Column2]]&gt;0,1,-1)*SQRT(Sample[[#This Row],[KPx''i]]^2+Sample[[#This Row],[KPx''j]]^2+Sample[[#This Row],[KPx''k]]^2)/Ksmag/Scale</f>
        <v>-0.18971538106104413</v>
      </c>
      <c r="AB702" s="1">
        <f>SQRT(Sample[[#This Row],[Kpy''i]]^2+Sample[[#This Row],[KPy''j]]^2+Sample[[#This Row],[KPy''k]]^2)/KTmag/Scale</f>
        <v>1.386694333972355</v>
      </c>
    </row>
    <row r="703" spans="1:28" hidden="1" x14ac:dyDescent="0.25">
      <c r="A703" s="5">
        <v>698</v>
      </c>
      <c r="B703" s="13" t="s">
        <v>43</v>
      </c>
      <c r="C703" s="5"/>
      <c r="D703" s="5"/>
      <c r="E703">
        <v>9</v>
      </c>
      <c r="F703">
        <v>4</v>
      </c>
      <c r="G703">
        <v>4</v>
      </c>
      <c r="H703" s="11">
        <f>Sample[[#This Row],[C]]/Sample[[#This Row],[D]]</f>
        <v>0.44444444444444442</v>
      </c>
      <c r="I703" s="11">
        <f>Sample[[#This Row],[A]]/Sample[[#This Row],[C]]</f>
        <v>1</v>
      </c>
      <c r="J703" s="11">
        <f>Sample[[#This Row],[D]]/Sample[[#This Row],[A]]</f>
        <v>2.25</v>
      </c>
      <c r="K703" s="11">
        <f>Sample[[#This Row],[A]]/Sample[[#This Row],[D]]</f>
        <v>0.44444444444444442</v>
      </c>
      <c r="L703" s="11">
        <f>Sample[[#This Row],[D]]/Sample[[#This Row],[C]]</f>
        <v>2.25</v>
      </c>
      <c r="M703" s="11">
        <f>Sample[[#This Row],[C]]/Sample[[#This Row],[A]]</f>
        <v>1</v>
      </c>
      <c r="N703">
        <f>IF(Sample[[#This Row],[Ap]]=0,10,LOG(Sample[[#This Row],[Ap]]))</f>
        <v>-0.35218251811136253</v>
      </c>
      <c r="O703">
        <f>IF(Sample[[#This Row],[Ei]]=0,10,LOG(Sample[[#This Row],[Ei]]))</f>
        <v>0</v>
      </c>
      <c r="P703">
        <f>IF(Sample[[#This Row],[Ii]]=0,10,LOG(Sample[[#This Row],[Ii]]))</f>
        <v>0.35218251811136247</v>
      </c>
      <c r="Q703">
        <f>Kx-Sample[[#This Row],[Xp]]</f>
        <v>0.35218251811136253</v>
      </c>
      <c r="R703">
        <f>Ky-Sample[[#This Row],[Yp]]</f>
        <v>-1</v>
      </c>
      <c r="S703">
        <f>Kz-Sample[[#This Row],[Zp]]</f>
        <v>0.64781748188863753</v>
      </c>
      <c r="T703">
        <f>Sample[[#This Row],[Kpy]]*KSc-Sample[[#This Row],[KPz]]*KSb</f>
        <v>0.35218251811136247</v>
      </c>
      <c r="U703">
        <f>-1*(Sample[[#This Row],[KPx]]*KSc-Sample[[#This Row],[KPz]]*KSa)</f>
        <v>0.35218251811136253</v>
      </c>
      <c r="V703">
        <f>(Sample[[#This Row],[KPx]]*$R$2-Sample[[#This Row],[Kpy]]*KSa)</f>
        <v>0.35218251811136253</v>
      </c>
      <c r="W703">
        <f>Sample[[#This Row],[Kpy]]*KTc-Sample[[#This Row],[KPz]]*KTb</f>
        <v>1.6478174818886375</v>
      </c>
      <c r="X703">
        <f>-1*(Sample[[#This Row],[KPx]]*KTc-Sample[[#This Row],[KPz]]*KTa)</f>
        <v>1.6478174818886375</v>
      </c>
      <c r="Y703">
        <f>(Sample[[#This Row],[KPx]]*KTb-Sample[[#This Row],[Kpy]]*KTa)</f>
        <v>1.6478174818886375</v>
      </c>
      <c r="Z703">
        <f>-Sample[[#This Row],[Xp]]*a+Sample[[#This Row],[Yp]]*b+Sample[[#This Row],[Zp]]*c_</f>
        <v>0.70436503622272495</v>
      </c>
      <c r="AA703" s="8">
        <f>-IF(Sample[[#This Row],[Column2]]&gt;0,1,-1)*SQRT(Sample[[#This Row],[KPx''i]]^2+Sample[[#This Row],[KPx''j]]^2+Sample[[#This Row],[KPx''k]]^2)/Ksmag/Scale</f>
        <v>-0.43133373285066667</v>
      </c>
      <c r="AB703" s="1">
        <f>SQRT(Sample[[#This Row],[Kpy''i]]^2+Sample[[#This Row],[KPy''j]]^2+Sample[[#This Row],[KPy''k]]^2)/KTmag/Scale</f>
        <v>1.1651829156011966</v>
      </c>
    </row>
    <row r="704" spans="1:28" hidden="1" x14ac:dyDescent="0.25">
      <c r="A704" s="5">
        <v>699</v>
      </c>
      <c r="B704" s="13" t="s">
        <v>43</v>
      </c>
      <c r="C704" s="5"/>
      <c r="D704" s="5"/>
      <c r="E704">
        <v>1</v>
      </c>
      <c r="F704">
        <v>3</v>
      </c>
      <c r="G704">
        <v>2</v>
      </c>
      <c r="H704" s="11">
        <f>Sample[[#This Row],[C]]/Sample[[#This Row],[D]]</f>
        <v>3</v>
      </c>
      <c r="I704" s="11">
        <f>Sample[[#This Row],[A]]/Sample[[#This Row],[C]]</f>
        <v>0.66666666666666663</v>
      </c>
      <c r="J704" s="11">
        <f>Sample[[#This Row],[D]]/Sample[[#This Row],[A]]</f>
        <v>0.5</v>
      </c>
      <c r="K704" s="11">
        <f>Sample[[#This Row],[A]]/Sample[[#This Row],[D]]</f>
        <v>2</v>
      </c>
      <c r="L704" s="11">
        <f>Sample[[#This Row],[D]]/Sample[[#This Row],[C]]</f>
        <v>0.33333333333333331</v>
      </c>
      <c r="M704" s="11">
        <f>Sample[[#This Row],[C]]/Sample[[#This Row],[A]]</f>
        <v>1.5</v>
      </c>
      <c r="N704">
        <f>IF(Sample[[#This Row],[Ap]]=0,10,LOG(Sample[[#This Row],[Ap]]))</f>
        <v>0.47712125471966244</v>
      </c>
      <c r="O704">
        <f>IF(Sample[[#This Row],[Ei]]=0,10,LOG(Sample[[#This Row],[Ei]]))</f>
        <v>-0.17609125905568127</v>
      </c>
      <c r="P704">
        <f>IF(Sample[[#This Row],[Ii]]=0,10,LOG(Sample[[#This Row],[Ii]]))</f>
        <v>-0.3010299956639812</v>
      </c>
      <c r="Q704">
        <f>Kx-Sample[[#This Row],[Xp]]</f>
        <v>-0.47712125471966244</v>
      </c>
      <c r="R704">
        <f>Ky-Sample[[#This Row],[Yp]]</f>
        <v>-0.82390874094431876</v>
      </c>
      <c r="S704">
        <f>Kz-Sample[[#This Row],[Zp]]</f>
        <v>1.3010299956639813</v>
      </c>
      <c r="T704">
        <f>Sample[[#This Row],[Kpy]]*KSc-Sample[[#This Row],[KPz]]*KSb</f>
        <v>-0.47712125471966249</v>
      </c>
      <c r="U704">
        <f>-1*(Sample[[#This Row],[KPx]]*KSc-Sample[[#This Row],[KPz]]*KSa)</f>
        <v>-0.47712125471966244</v>
      </c>
      <c r="V704">
        <f>(Sample[[#This Row],[KPx]]*$R$2-Sample[[#This Row],[Kpy]]*KSa)</f>
        <v>-0.47712125471966244</v>
      </c>
      <c r="W704">
        <f>Sample[[#This Row],[Kpy]]*KTc-Sample[[#This Row],[KPz]]*KTb</f>
        <v>2.1249387366082999</v>
      </c>
      <c r="X704">
        <f>-1*(Sample[[#This Row],[KPx]]*KTc-Sample[[#This Row],[KPz]]*KTa)</f>
        <v>2.1249387366082999</v>
      </c>
      <c r="Y704">
        <f>(Sample[[#This Row],[KPx]]*KTb-Sample[[#This Row],[Kpy]]*KTa)</f>
        <v>2.1249387366082999</v>
      </c>
      <c r="Z704">
        <f>-Sample[[#This Row],[Xp]]*a+Sample[[#This Row],[Yp]]*b+Sample[[#This Row],[Zp]]*c_</f>
        <v>-0.95424250943932498</v>
      </c>
      <c r="AA704" s="8">
        <f>-IF(Sample[[#This Row],[Column2]]&gt;0,1,-1)*SQRT(Sample[[#This Row],[KPx''i]]^2+Sample[[#This Row],[KPx''j]]^2+Sample[[#This Row],[KPx''k]]^2)/Ksmag/Scale</f>
        <v>0.58435180974982659</v>
      </c>
      <c r="AB704" s="1">
        <f>SQRT(Sample[[#This Row],[Kpy''i]]^2+Sample[[#This Row],[KPy''j]]^2+Sample[[#This Row],[KPy''k]]^2)/KTmag/Scale</f>
        <v>1.502558590261704</v>
      </c>
    </row>
    <row r="705" spans="1:28" hidden="1" x14ac:dyDescent="0.25">
      <c r="A705" s="5">
        <v>700</v>
      </c>
      <c r="B705" s="13" t="s">
        <v>43</v>
      </c>
      <c r="C705" s="5"/>
      <c r="D705" s="5"/>
      <c r="E705">
        <v>2</v>
      </c>
      <c r="F705">
        <v>8</v>
      </c>
      <c r="G705">
        <v>5</v>
      </c>
      <c r="H705" s="11">
        <f>Sample[[#This Row],[C]]/Sample[[#This Row],[D]]</f>
        <v>4</v>
      </c>
      <c r="I705" s="11">
        <f>Sample[[#This Row],[A]]/Sample[[#This Row],[C]]</f>
        <v>0.625</v>
      </c>
      <c r="J705" s="11">
        <f>Sample[[#This Row],[D]]/Sample[[#This Row],[A]]</f>
        <v>0.4</v>
      </c>
      <c r="K705" s="11">
        <f>Sample[[#This Row],[A]]/Sample[[#This Row],[D]]</f>
        <v>2.5</v>
      </c>
      <c r="L705" s="11">
        <f>Sample[[#This Row],[D]]/Sample[[#This Row],[C]]</f>
        <v>0.25</v>
      </c>
      <c r="M705" s="11">
        <f>Sample[[#This Row],[C]]/Sample[[#This Row],[A]]</f>
        <v>1.6</v>
      </c>
      <c r="N705">
        <f>IF(Sample[[#This Row],[Ap]]=0,10,LOG(Sample[[#This Row],[Ap]]))</f>
        <v>0.6020599913279624</v>
      </c>
      <c r="O705">
        <f>IF(Sample[[#This Row],[Ei]]=0,10,LOG(Sample[[#This Row],[Ei]]))</f>
        <v>-0.20411998265592479</v>
      </c>
      <c r="P705">
        <f>IF(Sample[[#This Row],[Ii]]=0,10,LOG(Sample[[#This Row],[Ii]]))</f>
        <v>-0.3979400086720376</v>
      </c>
      <c r="Q705">
        <f>Kx-Sample[[#This Row],[Xp]]</f>
        <v>-0.6020599913279624</v>
      </c>
      <c r="R705">
        <f>Ky-Sample[[#This Row],[Yp]]</f>
        <v>-0.79588001734407521</v>
      </c>
      <c r="S705">
        <f>Kz-Sample[[#This Row],[Zp]]</f>
        <v>1.3979400086720375</v>
      </c>
      <c r="T705">
        <f>Sample[[#This Row],[Kpy]]*KSc-Sample[[#This Row],[KPz]]*KSb</f>
        <v>-0.60205999132796229</v>
      </c>
      <c r="U705">
        <f>-1*(Sample[[#This Row],[KPx]]*KSc-Sample[[#This Row],[KPz]]*KSa)</f>
        <v>-0.6020599913279624</v>
      </c>
      <c r="V705">
        <f>(Sample[[#This Row],[KPx]]*$R$2-Sample[[#This Row],[Kpy]]*KSa)</f>
        <v>-0.6020599913279624</v>
      </c>
      <c r="W705">
        <f>Sample[[#This Row],[Kpy]]*KTc-Sample[[#This Row],[KPz]]*KTb</f>
        <v>2.1938200260161125</v>
      </c>
      <c r="X705">
        <f>-1*(Sample[[#This Row],[KPx]]*KTc-Sample[[#This Row],[KPz]]*KTa)</f>
        <v>2.1938200260161125</v>
      </c>
      <c r="Y705">
        <f>(Sample[[#This Row],[KPx]]*KTb-Sample[[#This Row],[Kpy]]*KTa)</f>
        <v>2.1938200260161129</v>
      </c>
      <c r="Z705">
        <f>-Sample[[#This Row],[Xp]]*a+Sample[[#This Row],[Yp]]*b+Sample[[#This Row],[Zp]]*c_</f>
        <v>-1.2041199826559248</v>
      </c>
      <c r="AA705" s="8">
        <f>-IF(Sample[[#This Row],[Column2]]&gt;0,1,-1)*SQRT(Sample[[#This Row],[KPx''i]]^2+Sample[[#This Row],[KPx''j]]^2+Sample[[#This Row],[KPx''k]]^2)/Ksmag/Scale</f>
        <v>0.73736988664898651</v>
      </c>
      <c r="AB705" s="1">
        <f>SQRT(Sample[[#This Row],[Kpy''i]]^2+Sample[[#This Row],[KPy''j]]^2+Sample[[#This Row],[KPy''k]]^2)/KTmag/Scale</f>
        <v>1.5512650170988416</v>
      </c>
    </row>
    <row r="706" spans="1:28" hidden="1" x14ac:dyDescent="0.25">
      <c r="A706" s="5">
        <v>701</v>
      </c>
      <c r="B706" s="13" t="s">
        <v>43</v>
      </c>
      <c r="C706" s="5"/>
      <c r="D706" s="5"/>
      <c r="E706">
        <v>8</v>
      </c>
      <c r="F706">
        <v>2</v>
      </c>
      <c r="G706">
        <v>3</v>
      </c>
      <c r="H706" s="11">
        <f>Sample[[#This Row],[C]]/Sample[[#This Row],[D]]</f>
        <v>0.25</v>
      </c>
      <c r="I706" s="11">
        <f>Sample[[#This Row],[A]]/Sample[[#This Row],[C]]</f>
        <v>1.5</v>
      </c>
      <c r="J706" s="11">
        <f>Sample[[#This Row],[D]]/Sample[[#This Row],[A]]</f>
        <v>2.6666666666666665</v>
      </c>
      <c r="K706" s="11">
        <f>Sample[[#This Row],[A]]/Sample[[#This Row],[D]]</f>
        <v>0.375</v>
      </c>
      <c r="L706" s="11">
        <f>Sample[[#This Row],[D]]/Sample[[#This Row],[C]]</f>
        <v>4</v>
      </c>
      <c r="M706" s="11">
        <f>Sample[[#This Row],[C]]/Sample[[#This Row],[A]]</f>
        <v>0.66666666666666663</v>
      </c>
      <c r="N706">
        <f>IF(Sample[[#This Row],[Ap]]=0,10,LOG(Sample[[#This Row],[Ap]]))</f>
        <v>-0.6020599913279624</v>
      </c>
      <c r="O706">
        <f>IF(Sample[[#This Row],[Ei]]=0,10,LOG(Sample[[#This Row],[Ei]]))</f>
        <v>0.17609125905568124</v>
      </c>
      <c r="P706">
        <f>IF(Sample[[#This Row],[Ii]]=0,10,LOG(Sample[[#This Row],[Ii]]))</f>
        <v>0.4259687322722811</v>
      </c>
      <c r="Q706">
        <f>Kx-Sample[[#This Row],[Xp]]</f>
        <v>0.6020599913279624</v>
      </c>
      <c r="R706">
        <f>Ky-Sample[[#This Row],[Yp]]</f>
        <v>-1.1760912590556813</v>
      </c>
      <c r="S706">
        <f>Kz-Sample[[#This Row],[Zp]]</f>
        <v>0.57403126772771884</v>
      </c>
      <c r="T706">
        <f>Sample[[#This Row],[Kpy]]*KSc-Sample[[#This Row],[KPz]]*KSb</f>
        <v>0.60205999132796251</v>
      </c>
      <c r="U706">
        <f>-1*(Sample[[#This Row],[KPx]]*KSc-Sample[[#This Row],[KPz]]*KSa)</f>
        <v>0.6020599913279624</v>
      </c>
      <c r="V706">
        <f>(Sample[[#This Row],[KPx]]*$R$2-Sample[[#This Row],[Kpy]]*KSa)</f>
        <v>0.6020599913279624</v>
      </c>
      <c r="W706">
        <f>Sample[[#This Row],[Kpy]]*KTc-Sample[[#This Row],[KPz]]*KTb</f>
        <v>1.7501225267834002</v>
      </c>
      <c r="X706">
        <f>-1*(Sample[[#This Row],[KPx]]*KTc-Sample[[#This Row],[KPz]]*KTa)</f>
        <v>1.7501225267834002</v>
      </c>
      <c r="Y706">
        <f>(Sample[[#This Row],[KPx]]*KTb-Sample[[#This Row],[Kpy]]*KTa)</f>
        <v>1.7501225267834002</v>
      </c>
      <c r="Z706">
        <f>-Sample[[#This Row],[Xp]]*a+Sample[[#This Row],[Yp]]*b+Sample[[#This Row],[Zp]]*c_</f>
        <v>1.2041199826559246</v>
      </c>
      <c r="AA706" s="8">
        <f>-IF(Sample[[#This Row],[Column2]]&gt;0,1,-1)*SQRT(Sample[[#This Row],[KPx''i]]^2+Sample[[#This Row],[KPx''j]]^2+Sample[[#This Row],[KPx''k]]^2)/Ksmag/Scale</f>
        <v>-0.73736988664898662</v>
      </c>
      <c r="AB706" s="1">
        <f>SQRT(Sample[[#This Row],[Kpy''i]]^2+Sample[[#This Row],[KPy''j]]^2+Sample[[#This Row],[KPy''k]]^2)/KTmag/Scale</f>
        <v>1.2375235065958776</v>
      </c>
    </row>
    <row r="707" spans="1:28" hidden="1" x14ac:dyDescent="0.25">
      <c r="A707" s="5">
        <v>702</v>
      </c>
      <c r="B707" s="13" t="s">
        <v>43</v>
      </c>
      <c r="C707" s="5"/>
      <c r="D707" s="5"/>
      <c r="E707">
        <v>4</v>
      </c>
      <c r="F707">
        <v>4</v>
      </c>
      <c r="G707">
        <v>4</v>
      </c>
      <c r="H707" s="11">
        <f>Sample[[#This Row],[C]]/Sample[[#This Row],[D]]</f>
        <v>1</v>
      </c>
      <c r="I707" s="11">
        <f>Sample[[#This Row],[A]]/Sample[[#This Row],[C]]</f>
        <v>1</v>
      </c>
      <c r="J707" s="11">
        <f>Sample[[#This Row],[D]]/Sample[[#This Row],[A]]</f>
        <v>1</v>
      </c>
      <c r="K707" s="11">
        <f>Sample[[#This Row],[A]]/Sample[[#This Row],[D]]</f>
        <v>1</v>
      </c>
      <c r="L707" s="11">
        <f>Sample[[#This Row],[D]]/Sample[[#This Row],[C]]</f>
        <v>1</v>
      </c>
      <c r="M707" s="11">
        <f>Sample[[#This Row],[C]]/Sample[[#This Row],[A]]</f>
        <v>1</v>
      </c>
      <c r="N707">
        <f>IF(Sample[[#This Row],[Ap]]=0,10,LOG(Sample[[#This Row],[Ap]]))</f>
        <v>0</v>
      </c>
      <c r="O707">
        <f>IF(Sample[[#This Row],[Ei]]=0,10,LOG(Sample[[#This Row],[Ei]]))</f>
        <v>0</v>
      </c>
      <c r="P707">
        <f>IF(Sample[[#This Row],[Ii]]=0,10,LOG(Sample[[#This Row],[Ii]]))</f>
        <v>0</v>
      </c>
      <c r="Q707">
        <f>Kx-Sample[[#This Row],[Xp]]</f>
        <v>0</v>
      </c>
      <c r="R707">
        <f>Ky-Sample[[#This Row],[Yp]]</f>
        <v>-1</v>
      </c>
      <c r="S707">
        <f>Kz-Sample[[#This Row],[Zp]]</f>
        <v>1</v>
      </c>
      <c r="T707">
        <f>Sample[[#This Row],[Kpy]]*KSc-Sample[[#This Row],[KPz]]*KSb</f>
        <v>0</v>
      </c>
      <c r="U707">
        <f>-1*(Sample[[#This Row],[KPx]]*KSc-Sample[[#This Row],[KPz]]*KSa)</f>
        <v>0</v>
      </c>
      <c r="V707">
        <f>(Sample[[#This Row],[KPx]]*$R$2-Sample[[#This Row],[Kpy]]*KSa)</f>
        <v>0</v>
      </c>
      <c r="W707">
        <f>Sample[[#This Row],[Kpy]]*KTc-Sample[[#This Row],[KPz]]*KTb</f>
        <v>2</v>
      </c>
      <c r="X707">
        <f>-1*(Sample[[#This Row],[KPx]]*KTc-Sample[[#This Row],[KPz]]*KTa)</f>
        <v>2</v>
      </c>
      <c r="Y707">
        <f>(Sample[[#This Row],[KPx]]*KTb-Sample[[#This Row],[Kpy]]*KTa)</f>
        <v>2</v>
      </c>
      <c r="Z707">
        <f>-Sample[[#This Row],[Xp]]*a+Sample[[#This Row],[Yp]]*b+Sample[[#This Row],[Zp]]*c_</f>
        <v>0</v>
      </c>
      <c r="AA707" s="8">
        <f>-IF(Sample[[#This Row],[Column2]]&gt;0,1,-1)*SQRT(Sample[[#This Row],[KPx''i]]^2+Sample[[#This Row],[KPx''j]]^2+Sample[[#This Row],[KPx''k]]^2)/Ksmag/Scale</f>
        <v>0</v>
      </c>
      <c r="AB707" s="1">
        <f>SQRT(Sample[[#This Row],[Kpy''i]]^2+Sample[[#This Row],[KPy''j]]^2+Sample[[#This Row],[KPy''k]]^2)/KTmag/Scale</f>
        <v>1.4142135623730951</v>
      </c>
    </row>
    <row r="708" spans="1:28" hidden="1" x14ac:dyDescent="0.25">
      <c r="A708" s="5">
        <v>703</v>
      </c>
      <c r="B708" s="13" t="s">
        <v>43</v>
      </c>
      <c r="C708" s="5"/>
      <c r="D708" s="5"/>
      <c r="E708">
        <v>4</v>
      </c>
      <c r="F708">
        <v>6</v>
      </c>
      <c r="G708">
        <v>6</v>
      </c>
      <c r="H708" s="11">
        <f>Sample[[#This Row],[C]]/Sample[[#This Row],[D]]</f>
        <v>1.5</v>
      </c>
      <c r="I708" s="11">
        <f>Sample[[#This Row],[A]]/Sample[[#This Row],[C]]</f>
        <v>1</v>
      </c>
      <c r="J708" s="11">
        <f>Sample[[#This Row],[D]]/Sample[[#This Row],[A]]</f>
        <v>0.66666666666666663</v>
      </c>
      <c r="K708" s="11">
        <f>Sample[[#This Row],[A]]/Sample[[#This Row],[D]]</f>
        <v>1.5</v>
      </c>
      <c r="L708" s="11">
        <f>Sample[[#This Row],[D]]/Sample[[#This Row],[C]]</f>
        <v>0.66666666666666663</v>
      </c>
      <c r="M708" s="11">
        <f>Sample[[#This Row],[C]]/Sample[[#This Row],[A]]</f>
        <v>1</v>
      </c>
      <c r="N708">
        <f>IF(Sample[[#This Row],[Ap]]=0,10,LOG(Sample[[#This Row],[Ap]]))</f>
        <v>0.17609125905568124</v>
      </c>
      <c r="O708">
        <f>IF(Sample[[#This Row],[Ei]]=0,10,LOG(Sample[[#This Row],[Ei]]))</f>
        <v>0</v>
      </c>
      <c r="P708">
        <f>IF(Sample[[#This Row],[Ii]]=0,10,LOG(Sample[[#This Row],[Ii]]))</f>
        <v>-0.17609125905568127</v>
      </c>
      <c r="Q708">
        <f>Kx-Sample[[#This Row],[Xp]]</f>
        <v>-0.17609125905568124</v>
      </c>
      <c r="R708">
        <f>Ky-Sample[[#This Row],[Yp]]</f>
        <v>-1</v>
      </c>
      <c r="S708">
        <f>Kz-Sample[[#This Row],[Zp]]</f>
        <v>1.1760912590556813</v>
      </c>
      <c r="T708">
        <f>Sample[[#This Row],[Kpy]]*KSc-Sample[[#This Row],[KPz]]*KSb</f>
        <v>-0.17609125905568135</v>
      </c>
      <c r="U708">
        <f>-1*(Sample[[#This Row],[KPx]]*KSc-Sample[[#This Row],[KPz]]*KSa)</f>
        <v>-0.17609125905568124</v>
      </c>
      <c r="V708">
        <f>(Sample[[#This Row],[KPx]]*$R$2-Sample[[#This Row],[Kpy]]*KSa)</f>
        <v>-0.17609125905568124</v>
      </c>
      <c r="W708">
        <f>Sample[[#This Row],[Kpy]]*KTc-Sample[[#This Row],[KPz]]*KTb</f>
        <v>2.1760912590556813</v>
      </c>
      <c r="X708">
        <f>-1*(Sample[[#This Row],[KPx]]*KTc-Sample[[#This Row],[KPz]]*KTa)</f>
        <v>2.1760912590556813</v>
      </c>
      <c r="Y708">
        <f>(Sample[[#This Row],[KPx]]*KTb-Sample[[#This Row],[Kpy]]*KTa)</f>
        <v>2.1760912590556813</v>
      </c>
      <c r="Z708">
        <f>-Sample[[#This Row],[Xp]]*a+Sample[[#This Row],[Yp]]*b+Sample[[#This Row],[Zp]]*c_</f>
        <v>-0.35218251811136253</v>
      </c>
      <c r="AA708" s="8">
        <f>-IF(Sample[[#This Row],[Column2]]&gt;0,1,-1)*SQRT(Sample[[#This Row],[KPx''i]]^2+Sample[[#This Row],[KPx''j]]^2+Sample[[#This Row],[KPx''k]]^2)/Ksmag/Scale</f>
        <v>0.21566686642533334</v>
      </c>
      <c r="AB708" s="1">
        <f>SQRT(Sample[[#This Row],[Kpy''i]]^2+Sample[[#This Row],[KPy''j]]^2+Sample[[#This Row],[KPy''k]]^2)/KTmag/Scale</f>
        <v>1.5387288857590447</v>
      </c>
    </row>
    <row r="709" spans="1:28" hidden="1" x14ac:dyDescent="0.25">
      <c r="A709" s="5">
        <v>704</v>
      </c>
      <c r="B709" s="13" t="s">
        <v>43</v>
      </c>
      <c r="C709" s="5"/>
      <c r="D709" s="5"/>
      <c r="E709">
        <v>9</v>
      </c>
      <c r="F709">
        <v>8</v>
      </c>
      <c r="G709">
        <v>1</v>
      </c>
      <c r="H709" s="11">
        <f>Sample[[#This Row],[C]]/Sample[[#This Row],[D]]</f>
        <v>0.88888888888888884</v>
      </c>
      <c r="I709" s="11">
        <f>Sample[[#This Row],[A]]/Sample[[#This Row],[C]]</f>
        <v>0.125</v>
      </c>
      <c r="J709" s="11">
        <f>Sample[[#This Row],[D]]/Sample[[#This Row],[A]]</f>
        <v>9</v>
      </c>
      <c r="K709" s="11">
        <f>Sample[[#This Row],[A]]/Sample[[#This Row],[D]]</f>
        <v>0.1111111111111111</v>
      </c>
      <c r="L709" s="11">
        <f>Sample[[#This Row],[D]]/Sample[[#This Row],[C]]</f>
        <v>1.125</v>
      </c>
      <c r="M709" s="11">
        <f>Sample[[#This Row],[C]]/Sample[[#This Row],[A]]</f>
        <v>8</v>
      </c>
      <c r="N709">
        <f>IF(Sample[[#This Row],[Ap]]=0,10,LOG(Sample[[#This Row],[Ap]]))</f>
        <v>-5.1152522447381311E-2</v>
      </c>
      <c r="O709">
        <f>IF(Sample[[#This Row],[Ei]]=0,10,LOG(Sample[[#This Row],[Ei]]))</f>
        <v>-0.90308998699194354</v>
      </c>
      <c r="P709">
        <f>IF(Sample[[#This Row],[Ii]]=0,10,LOG(Sample[[#This Row],[Ii]]))</f>
        <v>0.95424250943932487</v>
      </c>
      <c r="Q709">
        <f>Kx-Sample[[#This Row],[Xp]]</f>
        <v>5.1152522447381311E-2</v>
      </c>
      <c r="R709">
        <f>Ky-Sample[[#This Row],[Yp]]</f>
        <v>-9.6910013008056461E-2</v>
      </c>
      <c r="S709">
        <f>Kz-Sample[[#This Row],[Zp]]</f>
        <v>4.5757490560675129E-2</v>
      </c>
      <c r="T709">
        <f>Sample[[#This Row],[Kpy]]*KSc-Sample[[#This Row],[KPz]]*KSb</f>
        <v>5.1152522447381332E-2</v>
      </c>
      <c r="U709">
        <f>-1*(Sample[[#This Row],[KPx]]*KSc-Sample[[#This Row],[KPz]]*KSa)</f>
        <v>5.1152522447381311E-2</v>
      </c>
      <c r="V709">
        <f>(Sample[[#This Row],[KPx]]*$R$2-Sample[[#This Row],[Kpy]]*KSa)</f>
        <v>5.1152522447381311E-2</v>
      </c>
      <c r="W709">
        <f>Sample[[#This Row],[Kpy]]*KTc-Sample[[#This Row],[KPz]]*KTb</f>
        <v>0.14266750356873159</v>
      </c>
      <c r="X709">
        <f>-1*(Sample[[#This Row],[KPx]]*KTc-Sample[[#This Row],[KPz]]*KTa)</f>
        <v>0.14266750356873156</v>
      </c>
      <c r="Y709">
        <f>(Sample[[#This Row],[KPx]]*KTb-Sample[[#This Row],[Kpy]]*KTa)</f>
        <v>0.14266750356873162</v>
      </c>
      <c r="Z709">
        <f>-Sample[[#This Row],[Xp]]*a+Sample[[#This Row],[Yp]]*b+Sample[[#This Row],[Zp]]*c_</f>
        <v>0.10230504489476266</v>
      </c>
      <c r="AA709" s="8">
        <f>-IF(Sample[[#This Row],[Column2]]&gt;0,1,-1)*SQRT(Sample[[#This Row],[KPx''i]]^2+Sample[[#This Row],[KPx''j]]^2+Sample[[#This Row],[KPx''k]]^2)/Ksmag/Scale</f>
        <v>-6.2648789526173393E-2</v>
      </c>
      <c r="AB709" s="1">
        <f>SQRT(Sample[[#This Row],[Kpy''i]]^2+Sample[[#This Row],[KPy''j]]^2+Sample[[#This Row],[KPy''k]]^2)/KTmag/Scale</f>
        <v>0.10088115922840608</v>
      </c>
    </row>
    <row r="710" spans="1:28" hidden="1" x14ac:dyDescent="0.25">
      <c r="A710" s="5">
        <v>705</v>
      </c>
      <c r="B710" s="13" t="s">
        <v>43</v>
      </c>
      <c r="C710" s="5"/>
      <c r="D710" s="5"/>
      <c r="E710">
        <v>6</v>
      </c>
      <c r="F710">
        <v>6</v>
      </c>
      <c r="G710">
        <v>10</v>
      </c>
      <c r="H710" s="11">
        <f>Sample[[#This Row],[C]]/Sample[[#This Row],[D]]</f>
        <v>1</v>
      </c>
      <c r="I710" s="11">
        <f>Sample[[#This Row],[A]]/Sample[[#This Row],[C]]</f>
        <v>1.6666666666666667</v>
      </c>
      <c r="J710" s="11">
        <f>Sample[[#This Row],[D]]/Sample[[#This Row],[A]]</f>
        <v>0.6</v>
      </c>
      <c r="K710" s="11">
        <f>Sample[[#This Row],[A]]/Sample[[#This Row],[D]]</f>
        <v>1.6666666666666667</v>
      </c>
      <c r="L710" s="11">
        <f>Sample[[#This Row],[D]]/Sample[[#This Row],[C]]</f>
        <v>1</v>
      </c>
      <c r="M710" s="11">
        <f>Sample[[#This Row],[C]]/Sample[[#This Row],[A]]</f>
        <v>0.6</v>
      </c>
      <c r="N710">
        <f>IF(Sample[[#This Row],[Ap]]=0,10,LOG(Sample[[#This Row],[Ap]]))</f>
        <v>0</v>
      </c>
      <c r="O710">
        <f>IF(Sample[[#This Row],[Ei]]=0,10,LOG(Sample[[#This Row],[Ei]]))</f>
        <v>0.22184874961635639</v>
      </c>
      <c r="P710">
        <f>IF(Sample[[#This Row],[Ii]]=0,10,LOG(Sample[[#This Row],[Ii]]))</f>
        <v>-0.22184874961635639</v>
      </c>
      <c r="Q710">
        <f>Kx-Sample[[#This Row],[Xp]]</f>
        <v>0</v>
      </c>
      <c r="R710">
        <f>Ky-Sample[[#This Row],[Yp]]</f>
        <v>-1.2218487496163564</v>
      </c>
      <c r="S710">
        <f>Kz-Sample[[#This Row],[Zp]]</f>
        <v>1.2218487496163564</v>
      </c>
      <c r="T710">
        <f>Sample[[#This Row],[Kpy]]*KSc-Sample[[#This Row],[KPz]]*KSb</f>
        <v>0</v>
      </c>
      <c r="U710">
        <f>-1*(Sample[[#This Row],[KPx]]*KSc-Sample[[#This Row],[KPz]]*KSa)</f>
        <v>0</v>
      </c>
      <c r="V710">
        <f>(Sample[[#This Row],[KPx]]*$R$2-Sample[[#This Row],[Kpy]]*KSa)</f>
        <v>0</v>
      </c>
      <c r="W710">
        <f>Sample[[#This Row],[Kpy]]*KTc-Sample[[#This Row],[KPz]]*KTb</f>
        <v>2.4436974992327127</v>
      </c>
      <c r="X710">
        <f>-1*(Sample[[#This Row],[KPx]]*KTc-Sample[[#This Row],[KPz]]*KTa)</f>
        <v>2.4436974992327127</v>
      </c>
      <c r="Y710">
        <f>(Sample[[#This Row],[KPx]]*KTb-Sample[[#This Row],[Kpy]]*KTa)</f>
        <v>2.4436974992327127</v>
      </c>
      <c r="Z710">
        <f>-Sample[[#This Row],[Xp]]*a+Sample[[#This Row],[Yp]]*b+Sample[[#This Row],[Zp]]*c_</f>
        <v>0</v>
      </c>
      <c r="AA710" s="8">
        <f>-IF(Sample[[#This Row],[Column2]]&gt;0,1,-1)*SQRT(Sample[[#This Row],[KPx''i]]^2+Sample[[#This Row],[KPx''j]]^2+Sample[[#This Row],[KPx''k]]^2)/Ksmag/Scale</f>
        <v>0</v>
      </c>
      <c r="AB710" s="1">
        <f>SQRT(Sample[[#This Row],[Kpy''i]]^2+Sample[[#This Row],[KPy''j]]^2+Sample[[#This Row],[KPy''k]]^2)/KTmag/Scale</f>
        <v>1.7279550728760593</v>
      </c>
    </row>
    <row r="711" spans="1:28" hidden="1" x14ac:dyDescent="0.25">
      <c r="A711" s="5">
        <v>706</v>
      </c>
      <c r="B711" s="13" t="s">
        <v>43</v>
      </c>
      <c r="C711" s="5"/>
      <c r="D711" s="5"/>
      <c r="E711">
        <v>10</v>
      </c>
      <c r="F711">
        <v>1</v>
      </c>
      <c r="G711">
        <v>7</v>
      </c>
      <c r="H711" s="11">
        <f>Sample[[#This Row],[C]]/Sample[[#This Row],[D]]</f>
        <v>0.1</v>
      </c>
      <c r="I711" s="11">
        <f>Sample[[#This Row],[A]]/Sample[[#This Row],[C]]</f>
        <v>7</v>
      </c>
      <c r="J711" s="11">
        <f>Sample[[#This Row],[D]]/Sample[[#This Row],[A]]</f>
        <v>1.4285714285714286</v>
      </c>
      <c r="K711" s="11">
        <f>Sample[[#This Row],[A]]/Sample[[#This Row],[D]]</f>
        <v>0.7</v>
      </c>
      <c r="L711" s="11">
        <f>Sample[[#This Row],[D]]/Sample[[#This Row],[C]]</f>
        <v>10</v>
      </c>
      <c r="M711" s="11">
        <f>Sample[[#This Row],[C]]/Sample[[#This Row],[A]]</f>
        <v>0.14285714285714285</v>
      </c>
      <c r="N711">
        <f>IF(Sample[[#This Row],[Ap]]=0,10,LOG(Sample[[#This Row],[Ap]]))</f>
        <v>-1</v>
      </c>
      <c r="O711">
        <f>IF(Sample[[#This Row],[Ei]]=0,10,LOG(Sample[[#This Row],[Ei]]))</f>
        <v>0.84509804001425681</v>
      </c>
      <c r="P711">
        <f>IF(Sample[[#This Row],[Ii]]=0,10,LOG(Sample[[#This Row],[Ii]]))</f>
        <v>0.15490195998574319</v>
      </c>
      <c r="Q711">
        <f>Kx-Sample[[#This Row],[Xp]]</f>
        <v>1</v>
      </c>
      <c r="R711">
        <f>Ky-Sample[[#This Row],[Yp]]</f>
        <v>-1.8450980400142569</v>
      </c>
      <c r="S711">
        <f>Kz-Sample[[#This Row],[Zp]]</f>
        <v>0.84509804001425681</v>
      </c>
      <c r="T711">
        <f>Sample[[#This Row],[Kpy]]*KSc-Sample[[#This Row],[KPz]]*KSb</f>
        <v>1</v>
      </c>
      <c r="U711">
        <f>-1*(Sample[[#This Row],[KPx]]*KSc-Sample[[#This Row],[KPz]]*KSa)</f>
        <v>1</v>
      </c>
      <c r="V711">
        <f>(Sample[[#This Row],[KPx]]*$R$2-Sample[[#This Row],[Kpy]]*KSa)</f>
        <v>1</v>
      </c>
      <c r="W711">
        <f>Sample[[#This Row],[Kpy]]*KTc-Sample[[#This Row],[KPz]]*KTb</f>
        <v>2.6901960800285138</v>
      </c>
      <c r="X711">
        <f>-1*(Sample[[#This Row],[KPx]]*KTc-Sample[[#This Row],[KPz]]*KTa)</f>
        <v>2.6901960800285138</v>
      </c>
      <c r="Y711">
        <f>(Sample[[#This Row],[KPx]]*KTb-Sample[[#This Row],[Kpy]]*KTa)</f>
        <v>2.6901960800285138</v>
      </c>
      <c r="Z711">
        <f>-Sample[[#This Row],[Xp]]*a+Sample[[#This Row],[Yp]]*b+Sample[[#This Row],[Zp]]*c_</f>
        <v>2</v>
      </c>
      <c r="AA711" s="8">
        <f>-IF(Sample[[#This Row],[Column2]]&gt;0,1,-1)*SQRT(Sample[[#This Row],[KPx''i]]^2+Sample[[#This Row],[KPx''j]]^2+Sample[[#This Row],[KPx''k]]^2)/Ksmag/Scale</f>
        <v>-1.2247448713915889</v>
      </c>
      <c r="AB711" s="1">
        <f>SQRT(Sample[[#This Row],[Kpy''i]]^2+Sample[[#This Row],[KPy''j]]^2+Sample[[#This Row],[KPy''k]]^2)/KTmag/Scale</f>
        <v>1.9022558909096305</v>
      </c>
    </row>
    <row r="712" spans="1:28" hidden="1" x14ac:dyDescent="0.25">
      <c r="A712" s="5">
        <v>707</v>
      </c>
      <c r="B712" s="13" t="s">
        <v>43</v>
      </c>
      <c r="C712" s="5"/>
      <c r="D712" s="5"/>
      <c r="E712">
        <v>5</v>
      </c>
      <c r="F712">
        <v>6</v>
      </c>
      <c r="G712">
        <v>4</v>
      </c>
      <c r="H712" s="11">
        <f>Sample[[#This Row],[C]]/Sample[[#This Row],[D]]</f>
        <v>1.2</v>
      </c>
      <c r="I712" s="11">
        <f>Sample[[#This Row],[A]]/Sample[[#This Row],[C]]</f>
        <v>0.66666666666666663</v>
      </c>
      <c r="J712" s="11">
        <f>Sample[[#This Row],[D]]/Sample[[#This Row],[A]]</f>
        <v>1.25</v>
      </c>
      <c r="K712" s="11">
        <f>Sample[[#This Row],[A]]/Sample[[#This Row],[D]]</f>
        <v>0.8</v>
      </c>
      <c r="L712" s="11">
        <f>Sample[[#This Row],[D]]/Sample[[#This Row],[C]]</f>
        <v>0.83333333333333337</v>
      </c>
      <c r="M712" s="11">
        <f>Sample[[#This Row],[C]]/Sample[[#This Row],[A]]</f>
        <v>1.5</v>
      </c>
      <c r="N712">
        <f>IF(Sample[[#This Row],[Ap]]=0,10,LOG(Sample[[#This Row],[Ap]]))</f>
        <v>7.9181246047624818E-2</v>
      </c>
      <c r="O712">
        <f>IF(Sample[[#This Row],[Ei]]=0,10,LOG(Sample[[#This Row],[Ei]]))</f>
        <v>-0.17609125905568127</v>
      </c>
      <c r="P712">
        <f>IF(Sample[[#This Row],[Ii]]=0,10,LOG(Sample[[#This Row],[Ii]]))</f>
        <v>9.691001300805642E-2</v>
      </c>
      <c r="Q712">
        <f>Kx-Sample[[#This Row],[Xp]]</f>
        <v>-7.9181246047624818E-2</v>
      </c>
      <c r="R712">
        <f>Ky-Sample[[#This Row],[Yp]]</f>
        <v>-0.82390874094431876</v>
      </c>
      <c r="S712">
        <f>Kz-Sample[[#This Row],[Zp]]</f>
        <v>0.90308998699194354</v>
      </c>
      <c r="T712">
        <f>Sample[[#This Row],[Kpy]]*KSc-Sample[[#This Row],[KPz]]*KSb</f>
        <v>-7.9181246047624776E-2</v>
      </c>
      <c r="U712">
        <f>-1*(Sample[[#This Row],[KPx]]*KSc-Sample[[#This Row],[KPz]]*KSa)</f>
        <v>-7.9181246047624818E-2</v>
      </c>
      <c r="V712">
        <f>(Sample[[#This Row],[KPx]]*$R$2-Sample[[#This Row],[Kpy]]*KSa)</f>
        <v>-7.9181246047624818E-2</v>
      </c>
      <c r="W712">
        <f>Sample[[#This Row],[Kpy]]*KTc-Sample[[#This Row],[KPz]]*KTb</f>
        <v>1.7269987279362624</v>
      </c>
      <c r="X712">
        <f>-1*(Sample[[#This Row],[KPx]]*KTc-Sample[[#This Row],[KPz]]*KTa)</f>
        <v>1.7269987279362622</v>
      </c>
      <c r="Y712">
        <f>(Sample[[#This Row],[KPx]]*KTb-Sample[[#This Row],[Kpy]]*KTa)</f>
        <v>1.7269987279362624</v>
      </c>
      <c r="Z712">
        <f>-Sample[[#This Row],[Xp]]*a+Sample[[#This Row],[Yp]]*b+Sample[[#This Row],[Zp]]*c_</f>
        <v>-0.15836249209524969</v>
      </c>
      <c r="AA712" s="8">
        <f>-IF(Sample[[#This Row],[Column2]]&gt;0,1,-1)*SQRT(Sample[[#This Row],[KPx''i]]^2+Sample[[#This Row],[KPx''j]]^2+Sample[[#This Row],[KPx''k]]^2)/Ksmag/Scale</f>
        <v>9.6976825007224002E-2</v>
      </c>
      <c r="AB712" s="1">
        <f>SQRT(Sample[[#This Row],[Kpy''i]]^2+Sample[[#This Row],[KPy''j]]^2+Sample[[#This Row],[KPy''k]]^2)/KTmag/Scale</f>
        <v>1.2211725116242726</v>
      </c>
    </row>
    <row r="713" spans="1:28" hidden="1" x14ac:dyDescent="0.25">
      <c r="A713" s="5">
        <v>708</v>
      </c>
      <c r="B713" s="13" t="s">
        <v>43</v>
      </c>
      <c r="C713" s="5"/>
      <c r="D713" s="5"/>
      <c r="E713">
        <v>7</v>
      </c>
      <c r="F713">
        <v>1</v>
      </c>
      <c r="G713">
        <v>7</v>
      </c>
      <c r="H713" s="11">
        <f>Sample[[#This Row],[C]]/Sample[[#This Row],[D]]</f>
        <v>0.14285714285714285</v>
      </c>
      <c r="I713" s="11">
        <f>Sample[[#This Row],[A]]/Sample[[#This Row],[C]]</f>
        <v>7</v>
      </c>
      <c r="J713" s="11">
        <f>Sample[[#This Row],[D]]/Sample[[#This Row],[A]]</f>
        <v>1</v>
      </c>
      <c r="K713" s="11">
        <f>Sample[[#This Row],[A]]/Sample[[#This Row],[D]]</f>
        <v>1</v>
      </c>
      <c r="L713" s="11">
        <f>Sample[[#This Row],[D]]/Sample[[#This Row],[C]]</f>
        <v>7</v>
      </c>
      <c r="M713" s="11">
        <f>Sample[[#This Row],[C]]/Sample[[#This Row],[A]]</f>
        <v>0.14285714285714285</v>
      </c>
      <c r="N713">
        <f>IF(Sample[[#This Row],[Ap]]=0,10,LOG(Sample[[#This Row],[Ap]]))</f>
        <v>-0.84509804001425681</v>
      </c>
      <c r="O713">
        <f>IF(Sample[[#This Row],[Ei]]=0,10,LOG(Sample[[#This Row],[Ei]]))</f>
        <v>0.84509804001425681</v>
      </c>
      <c r="P713">
        <f>IF(Sample[[#This Row],[Ii]]=0,10,LOG(Sample[[#This Row],[Ii]]))</f>
        <v>0</v>
      </c>
      <c r="Q713">
        <f>Kx-Sample[[#This Row],[Xp]]</f>
        <v>0.84509804001425681</v>
      </c>
      <c r="R713">
        <f>Ky-Sample[[#This Row],[Yp]]</f>
        <v>-1.8450980400142569</v>
      </c>
      <c r="S713">
        <f>Kz-Sample[[#This Row],[Zp]]</f>
        <v>1</v>
      </c>
      <c r="T713">
        <f>Sample[[#This Row],[Kpy]]*KSc-Sample[[#This Row],[KPz]]*KSb</f>
        <v>0.84509804001425692</v>
      </c>
      <c r="U713">
        <f>-1*(Sample[[#This Row],[KPx]]*KSc-Sample[[#This Row],[KPz]]*KSa)</f>
        <v>0.84509804001425681</v>
      </c>
      <c r="V713">
        <f>(Sample[[#This Row],[KPx]]*$R$2-Sample[[#This Row],[Kpy]]*KSa)</f>
        <v>0.84509804001425681</v>
      </c>
      <c r="W713">
        <f>Sample[[#This Row],[Kpy]]*KTc-Sample[[#This Row],[KPz]]*KTb</f>
        <v>2.8450980400142569</v>
      </c>
      <c r="X713">
        <f>-1*(Sample[[#This Row],[KPx]]*KTc-Sample[[#This Row],[KPz]]*KTa)</f>
        <v>2.8450980400142569</v>
      </c>
      <c r="Y713">
        <f>(Sample[[#This Row],[KPx]]*KTb-Sample[[#This Row],[Kpy]]*KTa)</f>
        <v>2.8450980400142569</v>
      </c>
      <c r="Z713">
        <f>-Sample[[#This Row],[Xp]]*a+Sample[[#This Row],[Yp]]*b+Sample[[#This Row],[Zp]]*c_</f>
        <v>1.6901960800285136</v>
      </c>
      <c r="AA713" s="8">
        <f>-IF(Sample[[#This Row],[Column2]]&gt;0,1,-1)*SQRT(Sample[[#This Row],[KPx''i]]^2+Sample[[#This Row],[KPx''j]]^2+Sample[[#This Row],[KPx''k]]^2)/Ksmag/Scale</f>
        <v>-1.035029490330545</v>
      </c>
      <c r="AB713" s="1">
        <f>SQRT(Sample[[#This Row],[Kpy''i]]^2+Sample[[#This Row],[KPy''j]]^2+Sample[[#This Row],[KPy''k]]^2)/KTmag/Scale</f>
        <v>2.0117881172346364</v>
      </c>
    </row>
    <row r="714" spans="1:28" hidden="1" x14ac:dyDescent="0.25">
      <c r="A714" s="5">
        <v>709</v>
      </c>
      <c r="B714" s="13" t="s">
        <v>43</v>
      </c>
      <c r="C714" s="5"/>
      <c r="D714" s="5"/>
      <c r="E714">
        <v>8</v>
      </c>
      <c r="F714">
        <v>2</v>
      </c>
      <c r="G714">
        <v>3</v>
      </c>
      <c r="H714" s="11">
        <f>Sample[[#This Row],[C]]/Sample[[#This Row],[D]]</f>
        <v>0.25</v>
      </c>
      <c r="I714" s="11">
        <f>Sample[[#This Row],[A]]/Sample[[#This Row],[C]]</f>
        <v>1.5</v>
      </c>
      <c r="J714" s="11">
        <f>Sample[[#This Row],[D]]/Sample[[#This Row],[A]]</f>
        <v>2.6666666666666665</v>
      </c>
      <c r="K714" s="11">
        <f>Sample[[#This Row],[A]]/Sample[[#This Row],[D]]</f>
        <v>0.375</v>
      </c>
      <c r="L714" s="11">
        <f>Sample[[#This Row],[D]]/Sample[[#This Row],[C]]</f>
        <v>4</v>
      </c>
      <c r="M714" s="11">
        <f>Sample[[#This Row],[C]]/Sample[[#This Row],[A]]</f>
        <v>0.66666666666666663</v>
      </c>
      <c r="N714">
        <f>IF(Sample[[#This Row],[Ap]]=0,10,LOG(Sample[[#This Row],[Ap]]))</f>
        <v>-0.6020599913279624</v>
      </c>
      <c r="O714">
        <f>IF(Sample[[#This Row],[Ei]]=0,10,LOG(Sample[[#This Row],[Ei]]))</f>
        <v>0.17609125905568124</v>
      </c>
      <c r="P714">
        <f>IF(Sample[[#This Row],[Ii]]=0,10,LOG(Sample[[#This Row],[Ii]]))</f>
        <v>0.4259687322722811</v>
      </c>
      <c r="Q714">
        <f>Kx-Sample[[#This Row],[Xp]]</f>
        <v>0.6020599913279624</v>
      </c>
      <c r="R714">
        <f>Ky-Sample[[#This Row],[Yp]]</f>
        <v>-1.1760912590556813</v>
      </c>
      <c r="S714">
        <f>Kz-Sample[[#This Row],[Zp]]</f>
        <v>0.57403126772771884</v>
      </c>
      <c r="T714">
        <f>Sample[[#This Row],[Kpy]]*KSc-Sample[[#This Row],[KPz]]*KSb</f>
        <v>0.60205999132796251</v>
      </c>
      <c r="U714">
        <f>-1*(Sample[[#This Row],[KPx]]*KSc-Sample[[#This Row],[KPz]]*KSa)</f>
        <v>0.6020599913279624</v>
      </c>
      <c r="V714">
        <f>(Sample[[#This Row],[KPx]]*$R$2-Sample[[#This Row],[Kpy]]*KSa)</f>
        <v>0.6020599913279624</v>
      </c>
      <c r="W714">
        <f>Sample[[#This Row],[Kpy]]*KTc-Sample[[#This Row],[KPz]]*KTb</f>
        <v>1.7501225267834002</v>
      </c>
      <c r="X714">
        <f>-1*(Sample[[#This Row],[KPx]]*KTc-Sample[[#This Row],[KPz]]*KTa)</f>
        <v>1.7501225267834002</v>
      </c>
      <c r="Y714">
        <f>(Sample[[#This Row],[KPx]]*KTb-Sample[[#This Row],[Kpy]]*KTa)</f>
        <v>1.7501225267834002</v>
      </c>
      <c r="Z714">
        <f>-Sample[[#This Row],[Xp]]*a+Sample[[#This Row],[Yp]]*b+Sample[[#This Row],[Zp]]*c_</f>
        <v>1.2041199826559246</v>
      </c>
      <c r="AA714" s="8">
        <f>-IF(Sample[[#This Row],[Column2]]&gt;0,1,-1)*SQRT(Sample[[#This Row],[KPx''i]]^2+Sample[[#This Row],[KPx''j]]^2+Sample[[#This Row],[KPx''k]]^2)/Ksmag/Scale</f>
        <v>-0.73736988664898662</v>
      </c>
      <c r="AB714" s="1">
        <f>SQRT(Sample[[#This Row],[Kpy''i]]^2+Sample[[#This Row],[KPy''j]]^2+Sample[[#This Row],[KPy''k]]^2)/KTmag/Scale</f>
        <v>1.2375235065958776</v>
      </c>
    </row>
    <row r="715" spans="1:28" hidden="1" x14ac:dyDescent="0.25">
      <c r="A715" s="5">
        <v>710</v>
      </c>
      <c r="B715" s="13" t="s">
        <v>43</v>
      </c>
      <c r="C715" s="5"/>
      <c r="D715" s="5"/>
      <c r="E715">
        <v>5</v>
      </c>
      <c r="F715">
        <v>8</v>
      </c>
      <c r="G715">
        <v>4</v>
      </c>
      <c r="H715" s="11">
        <f>Sample[[#This Row],[C]]/Sample[[#This Row],[D]]</f>
        <v>1.6</v>
      </c>
      <c r="I715" s="11">
        <f>Sample[[#This Row],[A]]/Sample[[#This Row],[C]]</f>
        <v>0.5</v>
      </c>
      <c r="J715" s="11">
        <f>Sample[[#This Row],[D]]/Sample[[#This Row],[A]]</f>
        <v>1.25</v>
      </c>
      <c r="K715" s="11">
        <f>Sample[[#This Row],[A]]/Sample[[#This Row],[D]]</f>
        <v>0.8</v>
      </c>
      <c r="L715" s="11">
        <f>Sample[[#This Row],[D]]/Sample[[#This Row],[C]]</f>
        <v>0.625</v>
      </c>
      <c r="M715" s="11">
        <f>Sample[[#This Row],[C]]/Sample[[#This Row],[A]]</f>
        <v>2</v>
      </c>
      <c r="N715">
        <f>IF(Sample[[#This Row],[Ap]]=0,10,LOG(Sample[[#This Row],[Ap]]))</f>
        <v>0.20411998265592479</v>
      </c>
      <c r="O715">
        <f>IF(Sample[[#This Row],[Ei]]=0,10,LOG(Sample[[#This Row],[Ei]]))</f>
        <v>-0.3010299956639812</v>
      </c>
      <c r="P715">
        <f>IF(Sample[[#This Row],[Ii]]=0,10,LOG(Sample[[#This Row],[Ii]]))</f>
        <v>9.691001300805642E-2</v>
      </c>
      <c r="Q715">
        <f>Kx-Sample[[#This Row],[Xp]]</f>
        <v>-0.20411998265592479</v>
      </c>
      <c r="R715">
        <f>Ky-Sample[[#This Row],[Yp]]</f>
        <v>-0.69897000433601875</v>
      </c>
      <c r="S715">
        <f>Kz-Sample[[#This Row],[Zp]]</f>
        <v>0.90308998699194354</v>
      </c>
      <c r="T715">
        <f>Sample[[#This Row],[Kpy]]*KSc-Sample[[#This Row],[KPz]]*KSb</f>
        <v>-0.20411998265592479</v>
      </c>
      <c r="U715">
        <f>-1*(Sample[[#This Row],[KPx]]*KSc-Sample[[#This Row],[KPz]]*KSa)</f>
        <v>-0.20411998265592479</v>
      </c>
      <c r="V715">
        <f>(Sample[[#This Row],[KPx]]*$R$2-Sample[[#This Row],[Kpy]]*KSa)</f>
        <v>-0.20411998265592479</v>
      </c>
      <c r="W715">
        <f>Sample[[#This Row],[Kpy]]*KTc-Sample[[#This Row],[KPz]]*KTb</f>
        <v>1.6020599913279623</v>
      </c>
      <c r="X715">
        <f>-1*(Sample[[#This Row],[KPx]]*KTc-Sample[[#This Row],[KPz]]*KTa)</f>
        <v>1.6020599913279623</v>
      </c>
      <c r="Y715">
        <f>(Sample[[#This Row],[KPx]]*KTb-Sample[[#This Row],[Kpy]]*KTa)</f>
        <v>1.6020599913279623</v>
      </c>
      <c r="Z715">
        <f>-Sample[[#This Row],[Xp]]*a+Sample[[#This Row],[Yp]]*b+Sample[[#This Row],[Zp]]*c_</f>
        <v>-0.40823996531184958</v>
      </c>
      <c r="AA715" s="8">
        <f>-IF(Sample[[#This Row],[Column2]]&gt;0,1,-1)*SQRT(Sample[[#This Row],[KPx''i]]^2+Sample[[#This Row],[KPx''j]]^2+Sample[[#This Row],[KPx''k]]^2)/Ksmag/Scale</f>
        <v>0.24999490190638396</v>
      </c>
      <c r="AB715" s="1">
        <f>SQRT(Sample[[#This Row],[Kpy''i]]^2+Sample[[#This Row],[KPy''j]]^2+Sample[[#This Row],[KPy''k]]^2)/KTmag/Scale</f>
        <v>1.1328274837356638</v>
      </c>
    </row>
    <row r="716" spans="1:28" hidden="1" x14ac:dyDescent="0.25">
      <c r="A716" s="5">
        <v>711</v>
      </c>
      <c r="B716" s="13" t="s">
        <v>43</v>
      </c>
      <c r="C716" s="5"/>
      <c r="D716" s="5"/>
      <c r="E716">
        <v>8</v>
      </c>
      <c r="F716">
        <v>5</v>
      </c>
      <c r="G716">
        <v>1</v>
      </c>
      <c r="H716" s="11">
        <f>Sample[[#This Row],[C]]/Sample[[#This Row],[D]]</f>
        <v>0.625</v>
      </c>
      <c r="I716" s="11">
        <f>Sample[[#This Row],[A]]/Sample[[#This Row],[C]]</f>
        <v>0.2</v>
      </c>
      <c r="J716" s="11">
        <f>Sample[[#This Row],[D]]/Sample[[#This Row],[A]]</f>
        <v>8</v>
      </c>
      <c r="K716" s="11">
        <f>Sample[[#This Row],[A]]/Sample[[#This Row],[D]]</f>
        <v>0.125</v>
      </c>
      <c r="L716" s="11">
        <f>Sample[[#This Row],[D]]/Sample[[#This Row],[C]]</f>
        <v>1.6</v>
      </c>
      <c r="M716" s="11">
        <f>Sample[[#This Row],[C]]/Sample[[#This Row],[A]]</f>
        <v>5</v>
      </c>
      <c r="N716">
        <f>IF(Sample[[#This Row],[Ap]]=0,10,LOG(Sample[[#This Row],[Ap]]))</f>
        <v>-0.20411998265592479</v>
      </c>
      <c r="O716">
        <f>IF(Sample[[#This Row],[Ei]]=0,10,LOG(Sample[[#This Row],[Ei]]))</f>
        <v>-0.69897000433601875</v>
      </c>
      <c r="P716">
        <f>IF(Sample[[#This Row],[Ii]]=0,10,LOG(Sample[[#This Row],[Ii]]))</f>
        <v>0.90308998699194354</v>
      </c>
      <c r="Q716">
        <f>Kx-Sample[[#This Row],[Xp]]</f>
        <v>0.20411998265592479</v>
      </c>
      <c r="R716">
        <f>Ky-Sample[[#This Row],[Yp]]</f>
        <v>-0.30102999566398125</v>
      </c>
      <c r="S716">
        <f>Kz-Sample[[#This Row],[Zp]]</f>
        <v>9.6910013008056461E-2</v>
      </c>
      <c r="T716">
        <f>Sample[[#This Row],[Kpy]]*KSc-Sample[[#This Row],[KPz]]*KSb</f>
        <v>0.20411998265592479</v>
      </c>
      <c r="U716">
        <f>-1*(Sample[[#This Row],[KPx]]*KSc-Sample[[#This Row],[KPz]]*KSa)</f>
        <v>0.20411998265592479</v>
      </c>
      <c r="V716">
        <f>(Sample[[#This Row],[KPx]]*$R$2-Sample[[#This Row],[Kpy]]*KSa)</f>
        <v>0.20411998265592479</v>
      </c>
      <c r="W716">
        <f>Sample[[#This Row],[Kpy]]*KTc-Sample[[#This Row],[KPz]]*KTb</f>
        <v>0.39794000867203771</v>
      </c>
      <c r="X716">
        <f>-1*(Sample[[#This Row],[KPx]]*KTc-Sample[[#This Row],[KPz]]*KTa)</f>
        <v>0.39794000867203771</v>
      </c>
      <c r="Y716">
        <f>(Sample[[#This Row],[KPx]]*KTb-Sample[[#This Row],[Kpy]]*KTa)</f>
        <v>0.39794000867203771</v>
      </c>
      <c r="Z716">
        <f>-Sample[[#This Row],[Xp]]*a+Sample[[#This Row],[Yp]]*b+Sample[[#This Row],[Zp]]*c_</f>
        <v>0.40823996531184958</v>
      </c>
      <c r="AA716" s="8">
        <f>-IF(Sample[[#This Row],[Column2]]&gt;0,1,-1)*SQRT(Sample[[#This Row],[KPx''i]]^2+Sample[[#This Row],[KPx''j]]^2+Sample[[#This Row],[KPx''k]]^2)/Ksmag/Scale</f>
        <v>-0.24999490190638396</v>
      </c>
      <c r="AB716" s="1">
        <f>SQRT(Sample[[#This Row],[Kpy''i]]^2+Sample[[#This Row],[KPy''j]]^2+Sample[[#This Row],[KPy''k]]^2)/KTmag/Scale</f>
        <v>0.28138607863743142</v>
      </c>
    </row>
    <row r="717" spans="1:28" hidden="1" x14ac:dyDescent="0.25">
      <c r="A717" s="5">
        <v>712</v>
      </c>
      <c r="B717" s="13" t="s">
        <v>43</v>
      </c>
      <c r="C717" s="5"/>
      <c r="D717" s="5"/>
      <c r="E717">
        <v>9</v>
      </c>
      <c r="F717">
        <v>7</v>
      </c>
      <c r="G717">
        <v>1</v>
      </c>
      <c r="H717" s="11">
        <f>Sample[[#This Row],[C]]/Sample[[#This Row],[D]]</f>
        <v>0.77777777777777779</v>
      </c>
      <c r="I717" s="11">
        <f>Sample[[#This Row],[A]]/Sample[[#This Row],[C]]</f>
        <v>0.14285714285714285</v>
      </c>
      <c r="J717" s="11">
        <f>Sample[[#This Row],[D]]/Sample[[#This Row],[A]]</f>
        <v>9</v>
      </c>
      <c r="K717" s="11">
        <f>Sample[[#This Row],[A]]/Sample[[#This Row],[D]]</f>
        <v>0.1111111111111111</v>
      </c>
      <c r="L717" s="11">
        <f>Sample[[#This Row],[D]]/Sample[[#This Row],[C]]</f>
        <v>1.2857142857142858</v>
      </c>
      <c r="M717" s="11">
        <f>Sample[[#This Row],[C]]/Sample[[#This Row],[A]]</f>
        <v>7</v>
      </c>
      <c r="N717">
        <f>IF(Sample[[#This Row],[Ap]]=0,10,LOG(Sample[[#This Row],[Ap]]))</f>
        <v>-0.10914446942506803</v>
      </c>
      <c r="O717">
        <f>IF(Sample[[#This Row],[Ei]]=0,10,LOG(Sample[[#This Row],[Ei]]))</f>
        <v>-0.84509804001425681</v>
      </c>
      <c r="P717">
        <f>IF(Sample[[#This Row],[Ii]]=0,10,LOG(Sample[[#This Row],[Ii]]))</f>
        <v>0.95424250943932487</v>
      </c>
      <c r="Q717">
        <f>Kx-Sample[[#This Row],[Xp]]</f>
        <v>0.10914446942506803</v>
      </c>
      <c r="R717">
        <f>Ky-Sample[[#This Row],[Yp]]</f>
        <v>-0.15490195998574319</v>
      </c>
      <c r="S717">
        <f>Kz-Sample[[#This Row],[Zp]]</f>
        <v>4.5757490560675129E-2</v>
      </c>
      <c r="T717">
        <f>Sample[[#This Row],[Kpy]]*KSc-Sample[[#This Row],[KPz]]*KSb</f>
        <v>0.10914446942506806</v>
      </c>
      <c r="U717">
        <f>-1*(Sample[[#This Row],[KPx]]*KSc-Sample[[#This Row],[KPz]]*KSa)</f>
        <v>0.10914446942506803</v>
      </c>
      <c r="V717">
        <f>(Sample[[#This Row],[KPx]]*$R$2-Sample[[#This Row],[Kpy]]*KSa)</f>
        <v>0.10914446942506803</v>
      </c>
      <c r="W717">
        <f>Sample[[#This Row],[Kpy]]*KTc-Sample[[#This Row],[KPz]]*KTb</f>
        <v>0.20065945054641832</v>
      </c>
      <c r="X717">
        <f>-1*(Sample[[#This Row],[KPx]]*KTc-Sample[[#This Row],[KPz]]*KTa)</f>
        <v>0.20065945054641829</v>
      </c>
      <c r="Y717">
        <f>(Sample[[#This Row],[KPx]]*KTb-Sample[[#This Row],[Kpy]]*KTa)</f>
        <v>0.20065945054641834</v>
      </c>
      <c r="Z717">
        <f>-Sample[[#This Row],[Xp]]*a+Sample[[#This Row],[Yp]]*b+Sample[[#This Row],[Zp]]*c_</f>
        <v>0.21828893885013612</v>
      </c>
      <c r="AA717" s="8">
        <f>-IF(Sample[[#This Row],[Column2]]&gt;0,1,-1)*SQRT(Sample[[#This Row],[KPx''i]]^2+Sample[[#This Row],[KPx''j]]^2+Sample[[#This Row],[KPx''k]]^2)/Ksmag/Scale</f>
        <v>-0.13367412916910817</v>
      </c>
      <c r="AB717" s="1">
        <f>SQRT(Sample[[#This Row],[Kpy''i]]^2+Sample[[#This Row],[KPy''j]]^2+Sample[[#This Row],[KPy''k]]^2)/KTmag/Scale</f>
        <v>0.14188765819053908</v>
      </c>
    </row>
    <row r="718" spans="1:28" hidden="1" x14ac:dyDescent="0.25">
      <c r="A718" s="5">
        <v>713</v>
      </c>
      <c r="B718" s="13" t="s">
        <v>43</v>
      </c>
      <c r="C718" s="5"/>
      <c r="D718" s="5"/>
      <c r="E718">
        <v>4</v>
      </c>
      <c r="F718">
        <v>7</v>
      </c>
      <c r="G718">
        <v>8</v>
      </c>
      <c r="H718" s="11">
        <f>Sample[[#This Row],[C]]/Sample[[#This Row],[D]]</f>
        <v>1.75</v>
      </c>
      <c r="I718" s="11">
        <f>Sample[[#This Row],[A]]/Sample[[#This Row],[C]]</f>
        <v>1.1428571428571428</v>
      </c>
      <c r="J718" s="11">
        <f>Sample[[#This Row],[D]]/Sample[[#This Row],[A]]</f>
        <v>0.5</v>
      </c>
      <c r="K718" s="11">
        <f>Sample[[#This Row],[A]]/Sample[[#This Row],[D]]</f>
        <v>2</v>
      </c>
      <c r="L718" s="11">
        <f>Sample[[#This Row],[D]]/Sample[[#This Row],[C]]</f>
        <v>0.5714285714285714</v>
      </c>
      <c r="M718" s="11">
        <f>Sample[[#This Row],[C]]/Sample[[#This Row],[A]]</f>
        <v>0.875</v>
      </c>
      <c r="N718">
        <f>IF(Sample[[#This Row],[Ap]]=0,10,LOG(Sample[[#This Row],[Ap]]))</f>
        <v>0.24303804868629444</v>
      </c>
      <c r="O718">
        <f>IF(Sample[[#This Row],[Ei]]=0,10,LOG(Sample[[#This Row],[Ei]]))</f>
        <v>5.7991946977686733E-2</v>
      </c>
      <c r="P718">
        <f>IF(Sample[[#This Row],[Ii]]=0,10,LOG(Sample[[#This Row],[Ii]]))</f>
        <v>-0.3010299956639812</v>
      </c>
      <c r="Q718">
        <f>Kx-Sample[[#This Row],[Xp]]</f>
        <v>-0.24303804868629444</v>
      </c>
      <c r="R718">
        <f>Ky-Sample[[#This Row],[Yp]]</f>
        <v>-1.0579919469776868</v>
      </c>
      <c r="S718">
        <f>Kz-Sample[[#This Row],[Zp]]</f>
        <v>1.3010299956639813</v>
      </c>
      <c r="T718">
        <f>Sample[[#This Row],[Kpy]]*KSc-Sample[[#This Row],[KPz]]*KSb</f>
        <v>-0.24303804868629442</v>
      </c>
      <c r="U718">
        <f>-1*(Sample[[#This Row],[KPx]]*KSc-Sample[[#This Row],[KPz]]*KSa)</f>
        <v>-0.24303804868629444</v>
      </c>
      <c r="V718">
        <f>(Sample[[#This Row],[KPx]]*$R$2-Sample[[#This Row],[Kpy]]*KSa)</f>
        <v>-0.24303804868629444</v>
      </c>
      <c r="W718">
        <f>Sample[[#This Row],[Kpy]]*KTc-Sample[[#This Row],[KPz]]*KTb</f>
        <v>2.3590219426416681</v>
      </c>
      <c r="X718">
        <f>-1*(Sample[[#This Row],[KPx]]*KTc-Sample[[#This Row],[KPz]]*KTa)</f>
        <v>2.3590219426416681</v>
      </c>
      <c r="Y718">
        <f>(Sample[[#This Row],[KPx]]*KTb-Sample[[#This Row],[Kpy]]*KTa)</f>
        <v>2.3590219426416681</v>
      </c>
      <c r="Z718">
        <f>-Sample[[#This Row],[Xp]]*a+Sample[[#This Row],[Yp]]*b+Sample[[#This Row],[Zp]]*c_</f>
        <v>-0.48607609737258894</v>
      </c>
      <c r="AA718" s="8">
        <f>-IF(Sample[[#This Row],[Column2]]&gt;0,1,-1)*SQRT(Sample[[#This Row],[KPx''i]]^2+Sample[[#This Row],[KPx''j]]^2+Sample[[#This Row],[KPx''k]]^2)/Ksmag/Scale</f>
        <v>0.29765960368155842</v>
      </c>
      <c r="AB718" s="1">
        <f>SQRT(Sample[[#This Row],[Kpy''i]]^2+Sample[[#This Row],[KPy''j]]^2+Sample[[#This Row],[KPy''k]]^2)/KTmag/Scale</f>
        <v>1.6680804126097863</v>
      </c>
    </row>
    <row r="719" spans="1:28" hidden="1" x14ac:dyDescent="0.25">
      <c r="A719" s="5">
        <v>714</v>
      </c>
      <c r="B719" s="13" t="s">
        <v>43</v>
      </c>
      <c r="C719" s="5"/>
      <c r="D719" s="5"/>
      <c r="E719">
        <v>1</v>
      </c>
      <c r="F719">
        <v>4</v>
      </c>
      <c r="G719">
        <v>2</v>
      </c>
      <c r="H719" s="11">
        <f>Sample[[#This Row],[C]]/Sample[[#This Row],[D]]</f>
        <v>4</v>
      </c>
      <c r="I719" s="11">
        <f>Sample[[#This Row],[A]]/Sample[[#This Row],[C]]</f>
        <v>0.5</v>
      </c>
      <c r="J719" s="11">
        <f>Sample[[#This Row],[D]]/Sample[[#This Row],[A]]</f>
        <v>0.5</v>
      </c>
      <c r="K719" s="11">
        <f>Sample[[#This Row],[A]]/Sample[[#This Row],[D]]</f>
        <v>2</v>
      </c>
      <c r="L719" s="11">
        <f>Sample[[#This Row],[D]]/Sample[[#This Row],[C]]</f>
        <v>0.25</v>
      </c>
      <c r="M719" s="11">
        <f>Sample[[#This Row],[C]]/Sample[[#This Row],[A]]</f>
        <v>2</v>
      </c>
      <c r="N719">
        <f>IF(Sample[[#This Row],[Ap]]=0,10,LOG(Sample[[#This Row],[Ap]]))</f>
        <v>0.6020599913279624</v>
      </c>
      <c r="O719">
        <f>IF(Sample[[#This Row],[Ei]]=0,10,LOG(Sample[[#This Row],[Ei]]))</f>
        <v>-0.3010299956639812</v>
      </c>
      <c r="P719">
        <f>IF(Sample[[#This Row],[Ii]]=0,10,LOG(Sample[[#This Row],[Ii]]))</f>
        <v>-0.3010299956639812</v>
      </c>
      <c r="Q719">
        <f>Kx-Sample[[#This Row],[Xp]]</f>
        <v>-0.6020599913279624</v>
      </c>
      <c r="R719">
        <f>Ky-Sample[[#This Row],[Yp]]</f>
        <v>-0.69897000433601875</v>
      </c>
      <c r="S719">
        <f>Kz-Sample[[#This Row],[Zp]]</f>
        <v>1.3010299956639813</v>
      </c>
      <c r="T719">
        <f>Sample[[#This Row],[Kpy]]*KSc-Sample[[#This Row],[KPz]]*KSb</f>
        <v>-0.60205999132796251</v>
      </c>
      <c r="U719">
        <f>-1*(Sample[[#This Row],[KPx]]*KSc-Sample[[#This Row],[KPz]]*KSa)</f>
        <v>-0.6020599913279624</v>
      </c>
      <c r="V719">
        <f>(Sample[[#This Row],[KPx]]*$R$2-Sample[[#This Row],[Kpy]]*KSa)</f>
        <v>-0.6020599913279624</v>
      </c>
      <c r="W719">
        <f>Sample[[#This Row],[Kpy]]*KTc-Sample[[#This Row],[KPz]]*KTb</f>
        <v>2</v>
      </c>
      <c r="X719">
        <f>-1*(Sample[[#This Row],[KPx]]*KTc-Sample[[#This Row],[KPz]]*KTa)</f>
        <v>2</v>
      </c>
      <c r="Y719">
        <f>(Sample[[#This Row],[KPx]]*KTb-Sample[[#This Row],[Kpy]]*KTa)</f>
        <v>2</v>
      </c>
      <c r="Z719">
        <f>-Sample[[#This Row],[Xp]]*a+Sample[[#This Row],[Yp]]*b+Sample[[#This Row],[Zp]]*c_</f>
        <v>-1.2041199826559248</v>
      </c>
      <c r="AA719" s="8">
        <f>-IF(Sample[[#This Row],[Column2]]&gt;0,1,-1)*SQRT(Sample[[#This Row],[KPx''i]]^2+Sample[[#This Row],[KPx''j]]^2+Sample[[#This Row],[KPx''k]]^2)/Ksmag/Scale</f>
        <v>0.73736988664898662</v>
      </c>
      <c r="AB719" s="1">
        <f>SQRT(Sample[[#This Row],[Kpy''i]]^2+Sample[[#This Row],[KPy''j]]^2+Sample[[#This Row],[KPy''k]]^2)/KTmag/Scale</f>
        <v>1.4142135623730951</v>
      </c>
    </row>
    <row r="720" spans="1:28" hidden="1" x14ac:dyDescent="0.25">
      <c r="A720" s="5">
        <v>715</v>
      </c>
      <c r="B720" s="13" t="s">
        <v>43</v>
      </c>
      <c r="C720" s="5"/>
      <c r="D720" s="5"/>
      <c r="E720">
        <v>10</v>
      </c>
      <c r="F720">
        <v>4</v>
      </c>
      <c r="G720">
        <v>5</v>
      </c>
      <c r="H720" s="11">
        <f>Sample[[#This Row],[C]]/Sample[[#This Row],[D]]</f>
        <v>0.4</v>
      </c>
      <c r="I720" s="11">
        <f>Sample[[#This Row],[A]]/Sample[[#This Row],[C]]</f>
        <v>1.25</v>
      </c>
      <c r="J720" s="11">
        <f>Sample[[#This Row],[D]]/Sample[[#This Row],[A]]</f>
        <v>2</v>
      </c>
      <c r="K720" s="11">
        <f>Sample[[#This Row],[A]]/Sample[[#This Row],[D]]</f>
        <v>0.5</v>
      </c>
      <c r="L720" s="11">
        <f>Sample[[#This Row],[D]]/Sample[[#This Row],[C]]</f>
        <v>2.5</v>
      </c>
      <c r="M720" s="11">
        <f>Sample[[#This Row],[C]]/Sample[[#This Row],[A]]</f>
        <v>0.8</v>
      </c>
      <c r="N720">
        <f>IF(Sample[[#This Row],[Ap]]=0,10,LOG(Sample[[#This Row],[Ap]]))</f>
        <v>-0.3979400086720376</v>
      </c>
      <c r="O720">
        <f>IF(Sample[[#This Row],[Ei]]=0,10,LOG(Sample[[#This Row],[Ei]]))</f>
        <v>9.691001300805642E-2</v>
      </c>
      <c r="P720">
        <f>IF(Sample[[#This Row],[Ii]]=0,10,LOG(Sample[[#This Row],[Ii]]))</f>
        <v>0.3010299956639812</v>
      </c>
      <c r="Q720">
        <f>Kx-Sample[[#This Row],[Xp]]</f>
        <v>0.3979400086720376</v>
      </c>
      <c r="R720">
        <f>Ky-Sample[[#This Row],[Yp]]</f>
        <v>-1.0969100130080565</v>
      </c>
      <c r="S720">
        <f>Kz-Sample[[#This Row],[Zp]]</f>
        <v>0.69897000433601875</v>
      </c>
      <c r="T720">
        <f>Sample[[#This Row],[Kpy]]*KSc-Sample[[#This Row],[KPz]]*KSb</f>
        <v>0.39794000867203771</v>
      </c>
      <c r="U720">
        <f>-1*(Sample[[#This Row],[KPx]]*KSc-Sample[[#This Row],[KPz]]*KSa)</f>
        <v>0.3979400086720376</v>
      </c>
      <c r="V720">
        <f>(Sample[[#This Row],[KPx]]*$R$2-Sample[[#This Row],[Kpy]]*KSa)</f>
        <v>0.3979400086720376</v>
      </c>
      <c r="W720">
        <f>Sample[[#This Row],[Kpy]]*KTc-Sample[[#This Row],[KPz]]*KTb</f>
        <v>1.7958800173440752</v>
      </c>
      <c r="X720">
        <f>-1*(Sample[[#This Row],[KPx]]*KTc-Sample[[#This Row],[KPz]]*KTa)</f>
        <v>1.795880017344075</v>
      </c>
      <c r="Y720">
        <f>(Sample[[#This Row],[KPx]]*KTb-Sample[[#This Row],[Kpy]]*KTa)</f>
        <v>1.7958800173440754</v>
      </c>
      <c r="Z720">
        <f>-Sample[[#This Row],[Xp]]*a+Sample[[#This Row],[Yp]]*b+Sample[[#This Row],[Zp]]*c_</f>
        <v>0.79588001734407521</v>
      </c>
      <c r="AA720" s="8">
        <f>-IF(Sample[[#This Row],[Column2]]&gt;0,1,-1)*SQRT(Sample[[#This Row],[KPx''i]]^2+Sample[[#This Row],[KPx''j]]^2+Sample[[#This Row],[KPx''k]]^2)/Ksmag/Scale</f>
        <v>-0.48737498474260249</v>
      </c>
      <c r="AB720" s="1">
        <f>SQRT(Sample[[#This Row],[Kpy''i]]^2+Sample[[#This Row],[KPy''j]]^2+Sample[[#This Row],[KPy''k]]^2)/KTmag/Scale</f>
        <v>1.2698789384614104</v>
      </c>
    </row>
    <row r="721" spans="1:28" hidden="1" x14ac:dyDescent="0.25">
      <c r="A721" s="5">
        <v>716</v>
      </c>
      <c r="B721" s="13" t="s">
        <v>43</v>
      </c>
      <c r="C721" s="5"/>
      <c r="D721" s="5"/>
      <c r="E721">
        <v>7</v>
      </c>
      <c r="F721">
        <v>6</v>
      </c>
      <c r="G721">
        <v>10</v>
      </c>
      <c r="H721" s="11">
        <f>Sample[[#This Row],[C]]/Sample[[#This Row],[D]]</f>
        <v>0.8571428571428571</v>
      </c>
      <c r="I721" s="11">
        <f>Sample[[#This Row],[A]]/Sample[[#This Row],[C]]</f>
        <v>1.6666666666666667</v>
      </c>
      <c r="J721" s="11">
        <f>Sample[[#This Row],[D]]/Sample[[#This Row],[A]]</f>
        <v>0.7</v>
      </c>
      <c r="K721" s="11">
        <f>Sample[[#This Row],[A]]/Sample[[#This Row],[D]]</f>
        <v>1.4285714285714286</v>
      </c>
      <c r="L721" s="11">
        <f>Sample[[#This Row],[D]]/Sample[[#This Row],[C]]</f>
        <v>1.1666666666666667</v>
      </c>
      <c r="M721" s="11">
        <f>Sample[[#This Row],[C]]/Sample[[#This Row],[A]]</f>
        <v>0.6</v>
      </c>
      <c r="N721">
        <f>IF(Sample[[#This Row],[Ap]]=0,10,LOG(Sample[[#This Row],[Ap]]))</f>
        <v>-6.6946789630613221E-2</v>
      </c>
      <c r="O721">
        <f>IF(Sample[[#This Row],[Ei]]=0,10,LOG(Sample[[#This Row],[Ei]]))</f>
        <v>0.22184874961635639</v>
      </c>
      <c r="P721">
        <f>IF(Sample[[#This Row],[Ii]]=0,10,LOG(Sample[[#This Row],[Ii]]))</f>
        <v>-0.15490195998574319</v>
      </c>
      <c r="Q721">
        <f>Kx-Sample[[#This Row],[Xp]]</f>
        <v>6.6946789630613221E-2</v>
      </c>
      <c r="R721">
        <f>Ky-Sample[[#This Row],[Yp]]</f>
        <v>-1.2218487496163564</v>
      </c>
      <c r="S721">
        <f>Kz-Sample[[#This Row],[Zp]]</f>
        <v>1.1549019599857431</v>
      </c>
      <c r="T721">
        <f>Sample[[#This Row],[Kpy]]*KSc-Sample[[#This Row],[KPz]]*KSb</f>
        <v>6.694678963061329E-2</v>
      </c>
      <c r="U721">
        <f>-1*(Sample[[#This Row],[KPx]]*KSc-Sample[[#This Row],[KPz]]*KSa)</f>
        <v>6.6946789630613221E-2</v>
      </c>
      <c r="V721">
        <f>(Sample[[#This Row],[KPx]]*$R$2-Sample[[#This Row],[Kpy]]*KSa)</f>
        <v>6.6946789630613221E-2</v>
      </c>
      <c r="W721">
        <f>Sample[[#This Row],[Kpy]]*KTc-Sample[[#This Row],[KPz]]*KTb</f>
        <v>2.3767507096020992</v>
      </c>
      <c r="X721">
        <f>-1*(Sample[[#This Row],[KPx]]*KTc-Sample[[#This Row],[KPz]]*KTa)</f>
        <v>2.3767507096020992</v>
      </c>
      <c r="Y721">
        <f>(Sample[[#This Row],[KPx]]*KTb-Sample[[#This Row],[Kpy]]*KTa)</f>
        <v>2.3767507096020997</v>
      </c>
      <c r="Z721">
        <f>-Sample[[#This Row],[Xp]]*a+Sample[[#This Row],[Yp]]*b+Sample[[#This Row],[Zp]]*c_</f>
        <v>0.13389357926122641</v>
      </c>
      <c r="AA721" s="8">
        <f>-IF(Sample[[#This Row],[Column2]]&gt;0,1,-1)*SQRT(Sample[[#This Row],[KPx''i]]^2+Sample[[#This Row],[KPx''j]]^2+Sample[[#This Row],[KPx''k]]^2)/Ksmag/Scale</f>
        <v>-8.1992737256225176E-2</v>
      </c>
      <c r="AB721" s="1">
        <f>SQRT(Sample[[#This Row],[Kpy''i]]^2+Sample[[#This Row],[KPy''j]]^2+Sample[[#This Row],[KPy''k]]^2)/KTmag/Scale</f>
        <v>1.6806165439495833</v>
      </c>
    </row>
    <row r="722" spans="1:28" hidden="1" x14ac:dyDescent="0.25">
      <c r="A722" s="5">
        <v>717</v>
      </c>
      <c r="B722" s="13" t="s">
        <v>43</v>
      </c>
      <c r="C722" s="5"/>
      <c r="D722" s="5"/>
      <c r="E722">
        <v>7</v>
      </c>
      <c r="F722">
        <v>9</v>
      </c>
      <c r="G722">
        <v>8</v>
      </c>
      <c r="H722" s="11">
        <f>Sample[[#This Row],[C]]/Sample[[#This Row],[D]]</f>
        <v>1.2857142857142858</v>
      </c>
      <c r="I722" s="11">
        <f>Sample[[#This Row],[A]]/Sample[[#This Row],[C]]</f>
        <v>0.88888888888888884</v>
      </c>
      <c r="J722" s="11">
        <f>Sample[[#This Row],[D]]/Sample[[#This Row],[A]]</f>
        <v>0.875</v>
      </c>
      <c r="K722" s="11">
        <f>Sample[[#This Row],[A]]/Sample[[#This Row],[D]]</f>
        <v>1.1428571428571428</v>
      </c>
      <c r="L722" s="11">
        <f>Sample[[#This Row],[D]]/Sample[[#This Row],[C]]</f>
        <v>0.77777777777777779</v>
      </c>
      <c r="M722" s="11">
        <f>Sample[[#This Row],[C]]/Sample[[#This Row],[A]]</f>
        <v>1.125</v>
      </c>
      <c r="N722">
        <f>IF(Sample[[#This Row],[Ap]]=0,10,LOG(Sample[[#This Row],[Ap]]))</f>
        <v>0.10914446942506807</v>
      </c>
      <c r="O722">
        <f>IF(Sample[[#This Row],[Ei]]=0,10,LOG(Sample[[#This Row],[Ei]]))</f>
        <v>-5.1152522447381311E-2</v>
      </c>
      <c r="P722">
        <f>IF(Sample[[#This Row],[Ii]]=0,10,LOG(Sample[[#This Row],[Ii]]))</f>
        <v>-5.7991946977686754E-2</v>
      </c>
      <c r="Q722">
        <f>Kx-Sample[[#This Row],[Xp]]</f>
        <v>-0.10914446942506807</v>
      </c>
      <c r="R722">
        <f>Ky-Sample[[#This Row],[Yp]]</f>
        <v>-0.94884747755261867</v>
      </c>
      <c r="S722">
        <f>Kz-Sample[[#This Row],[Zp]]</f>
        <v>1.0579919469776868</v>
      </c>
      <c r="T722">
        <f>Sample[[#This Row],[Kpy]]*KSc-Sample[[#This Row],[KPz]]*KSb</f>
        <v>-0.10914446942506817</v>
      </c>
      <c r="U722">
        <f>-1*(Sample[[#This Row],[KPx]]*KSc-Sample[[#This Row],[KPz]]*KSa)</f>
        <v>-0.10914446942506807</v>
      </c>
      <c r="V722">
        <f>(Sample[[#This Row],[KPx]]*$R$2-Sample[[#This Row],[Kpy]]*KSa)</f>
        <v>-0.10914446942506807</v>
      </c>
      <c r="W722">
        <f>Sample[[#This Row],[Kpy]]*KTc-Sample[[#This Row],[KPz]]*KTb</f>
        <v>2.0068394245303054</v>
      </c>
      <c r="X722">
        <f>-1*(Sample[[#This Row],[KPx]]*KTc-Sample[[#This Row],[KPz]]*KTa)</f>
        <v>2.0068394245303054</v>
      </c>
      <c r="Y722">
        <f>(Sample[[#This Row],[KPx]]*KTb-Sample[[#This Row],[Kpy]]*KTa)</f>
        <v>2.0068394245303054</v>
      </c>
      <c r="Z722">
        <f>-Sample[[#This Row],[Xp]]*a+Sample[[#This Row],[Yp]]*b+Sample[[#This Row],[Zp]]*c_</f>
        <v>-0.21828893885013612</v>
      </c>
      <c r="AA722" s="8">
        <f>-IF(Sample[[#This Row],[Column2]]&gt;0,1,-1)*SQRT(Sample[[#This Row],[KPx''i]]^2+Sample[[#This Row],[KPx''j]]^2+Sample[[#This Row],[KPx''k]]^2)/Ksmag/Scale</f>
        <v>0.13367412916910826</v>
      </c>
      <c r="AB722" s="1">
        <f>SQRT(Sample[[#This Row],[Kpy''i]]^2+Sample[[#This Row],[KPy''j]]^2+Sample[[#This Row],[KPy''k]]^2)/KTmag/Scale</f>
        <v>1.4190497658378876</v>
      </c>
    </row>
    <row r="723" spans="1:28" hidden="1" x14ac:dyDescent="0.25">
      <c r="A723" s="5">
        <v>718</v>
      </c>
      <c r="B723" s="13" t="s">
        <v>43</v>
      </c>
      <c r="C723" s="5"/>
      <c r="D723" s="5"/>
      <c r="E723">
        <v>4</v>
      </c>
      <c r="F723">
        <v>10</v>
      </c>
      <c r="G723">
        <v>9</v>
      </c>
      <c r="H723" s="11">
        <f>Sample[[#This Row],[C]]/Sample[[#This Row],[D]]</f>
        <v>2.5</v>
      </c>
      <c r="I723" s="11">
        <f>Sample[[#This Row],[A]]/Sample[[#This Row],[C]]</f>
        <v>0.9</v>
      </c>
      <c r="J723" s="11">
        <f>Sample[[#This Row],[D]]/Sample[[#This Row],[A]]</f>
        <v>0.44444444444444442</v>
      </c>
      <c r="K723" s="11">
        <f>Sample[[#This Row],[A]]/Sample[[#This Row],[D]]</f>
        <v>2.25</v>
      </c>
      <c r="L723" s="11">
        <f>Sample[[#This Row],[D]]/Sample[[#This Row],[C]]</f>
        <v>0.4</v>
      </c>
      <c r="M723" s="11">
        <f>Sample[[#This Row],[C]]/Sample[[#This Row],[A]]</f>
        <v>1.1111111111111112</v>
      </c>
      <c r="N723">
        <f>IF(Sample[[#This Row],[Ap]]=0,10,LOG(Sample[[#This Row],[Ap]]))</f>
        <v>0.3979400086720376</v>
      </c>
      <c r="O723">
        <f>IF(Sample[[#This Row],[Ei]]=0,10,LOG(Sample[[#This Row],[Ei]]))</f>
        <v>-4.5757490560675115E-2</v>
      </c>
      <c r="P723">
        <f>IF(Sample[[#This Row],[Ii]]=0,10,LOG(Sample[[#This Row],[Ii]]))</f>
        <v>-0.35218251811136253</v>
      </c>
      <c r="Q723">
        <f>Kx-Sample[[#This Row],[Xp]]</f>
        <v>-0.3979400086720376</v>
      </c>
      <c r="R723">
        <f>Ky-Sample[[#This Row],[Yp]]</f>
        <v>-0.95424250943932487</v>
      </c>
      <c r="S723">
        <f>Kz-Sample[[#This Row],[Zp]]</f>
        <v>1.3521825181113625</v>
      </c>
      <c r="T723">
        <f>Sample[[#This Row],[Kpy]]*KSc-Sample[[#This Row],[KPz]]*KSb</f>
        <v>-0.3979400086720376</v>
      </c>
      <c r="U723">
        <f>-1*(Sample[[#This Row],[KPx]]*KSc-Sample[[#This Row],[KPz]]*KSa)</f>
        <v>-0.3979400086720376</v>
      </c>
      <c r="V723">
        <f>(Sample[[#This Row],[KPx]]*$R$2-Sample[[#This Row],[Kpy]]*KSa)</f>
        <v>-0.3979400086720376</v>
      </c>
      <c r="W723">
        <f>Sample[[#This Row],[Kpy]]*KTc-Sample[[#This Row],[KPz]]*KTb</f>
        <v>2.3064250275506875</v>
      </c>
      <c r="X723">
        <f>-1*(Sample[[#This Row],[KPx]]*KTc-Sample[[#This Row],[KPz]]*KTa)</f>
        <v>2.3064250275506875</v>
      </c>
      <c r="Y723">
        <f>(Sample[[#This Row],[KPx]]*KTb-Sample[[#This Row],[Kpy]]*KTa)</f>
        <v>2.3064250275506875</v>
      </c>
      <c r="Z723">
        <f>-Sample[[#This Row],[Xp]]*a+Sample[[#This Row],[Yp]]*b+Sample[[#This Row],[Zp]]*c_</f>
        <v>-0.79588001734407532</v>
      </c>
      <c r="AA723" s="8">
        <f>-IF(Sample[[#This Row],[Column2]]&gt;0,1,-1)*SQRT(Sample[[#This Row],[KPx''i]]^2+Sample[[#This Row],[KPx''j]]^2+Sample[[#This Row],[KPx''k]]^2)/Ksmag/Scale</f>
        <v>0.48737498474260249</v>
      </c>
      <c r="AB723" s="1">
        <f>SQRT(Sample[[#This Row],[Kpy''i]]^2+Sample[[#This Row],[KPy''j]]^2+Sample[[#This Row],[KPy''k]]^2)/KTmag/Scale</f>
        <v>1.6308887772794609</v>
      </c>
    </row>
    <row r="724" spans="1:28" hidden="1" x14ac:dyDescent="0.25">
      <c r="A724" s="5">
        <v>719</v>
      </c>
      <c r="B724" s="13" t="s">
        <v>43</v>
      </c>
      <c r="C724" s="5"/>
      <c r="D724" s="5"/>
      <c r="E724">
        <v>9</v>
      </c>
      <c r="F724">
        <v>3</v>
      </c>
      <c r="G724">
        <v>3</v>
      </c>
      <c r="H724" s="11">
        <f>Sample[[#This Row],[C]]/Sample[[#This Row],[D]]</f>
        <v>0.33333333333333331</v>
      </c>
      <c r="I724" s="11">
        <f>Sample[[#This Row],[A]]/Sample[[#This Row],[C]]</f>
        <v>1</v>
      </c>
      <c r="J724" s="11">
        <f>Sample[[#This Row],[D]]/Sample[[#This Row],[A]]</f>
        <v>3</v>
      </c>
      <c r="K724" s="11">
        <f>Sample[[#This Row],[A]]/Sample[[#This Row],[D]]</f>
        <v>0.33333333333333331</v>
      </c>
      <c r="L724" s="11">
        <f>Sample[[#This Row],[D]]/Sample[[#This Row],[C]]</f>
        <v>3</v>
      </c>
      <c r="M724" s="11">
        <f>Sample[[#This Row],[C]]/Sample[[#This Row],[A]]</f>
        <v>1</v>
      </c>
      <c r="N724">
        <f>IF(Sample[[#This Row],[Ap]]=0,10,LOG(Sample[[#This Row],[Ap]]))</f>
        <v>-0.47712125471966244</v>
      </c>
      <c r="O724">
        <f>IF(Sample[[#This Row],[Ei]]=0,10,LOG(Sample[[#This Row],[Ei]]))</f>
        <v>0</v>
      </c>
      <c r="P724">
        <f>IF(Sample[[#This Row],[Ii]]=0,10,LOG(Sample[[#This Row],[Ii]]))</f>
        <v>0.47712125471966244</v>
      </c>
      <c r="Q724">
        <f>Kx-Sample[[#This Row],[Xp]]</f>
        <v>0.47712125471966244</v>
      </c>
      <c r="R724">
        <f>Ky-Sample[[#This Row],[Yp]]</f>
        <v>-1</v>
      </c>
      <c r="S724">
        <f>Kz-Sample[[#This Row],[Zp]]</f>
        <v>0.52287874528033762</v>
      </c>
      <c r="T724">
        <f>Sample[[#This Row],[Kpy]]*KSc-Sample[[#This Row],[KPz]]*KSb</f>
        <v>0.47712125471966238</v>
      </c>
      <c r="U724">
        <f>-1*(Sample[[#This Row],[KPx]]*KSc-Sample[[#This Row],[KPz]]*KSa)</f>
        <v>0.47712125471966244</v>
      </c>
      <c r="V724">
        <f>(Sample[[#This Row],[KPx]]*$R$2-Sample[[#This Row],[Kpy]]*KSa)</f>
        <v>0.47712125471966244</v>
      </c>
      <c r="W724">
        <f>Sample[[#This Row],[Kpy]]*KTc-Sample[[#This Row],[KPz]]*KTb</f>
        <v>1.5228787452803376</v>
      </c>
      <c r="X724">
        <f>-1*(Sample[[#This Row],[KPx]]*KTc-Sample[[#This Row],[KPz]]*KTa)</f>
        <v>1.5228787452803376</v>
      </c>
      <c r="Y724">
        <f>(Sample[[#This Row],[KPx]]*KTb-Sample[[#This Row],[Kpy]]*KTa)</f>
        <v>1.5228787452803376</v>
      </c>
      <c r="Z724">
        <f>-Sample[[#This Row],[Xp]]*a+Sample[[#This Row],[Yp]]*b+Sample[[#This Row],[Zp]]*c_</f>
        <v>0.95424250943932487</v>
      </c>
      <c r="AA724" s="8">
        <f>-IF(Sample[[#This Row],[Column2]]&gt;0,1,-1)*SQRT(Sample[[#This Row],[KPx''i]]^2+Sample[[#This Row],[KPx''j]]^2+Sample[[#This Row],[KPx''k]]^2)/Ksmag/Scale</f>
        <v>-0.58435180974982659</v>
      </c>
      <c r="AB724" s="1">
        <f>SQRT(Sample[[#This Row],[Kpy''i]]^2+Sample[[#This Row],[KPy''j]]^2+Sample[[#This Row],[KPy''k]]^2)/KTmag/Scale</f>
        <v>1.0768378877125877</v>
      </c>
    </row>
    <row r="725" spans="1:28" hidden="1" x14ac:dyDescent="0.25">
      <c r="A725" s="5">
        <v>720</v>
      </c>
      <c r="B725" s="13" t="s">
        <v>43</v>
      </c>
      <c r="C725" s="5"/>
      <c r="D725" s="5"/>
      <c r="E725">
        <v>1</v>
      </c>
      <c r="F725">
        <v>1</v>
      </c>
      <c r="G725">
        <v>8</v>
      </c>
      <c r="H725" s="11">
        <f>Sample[[#This Row],[C]]/Sample[[#This Row],[D]]</f>
        <v>1</v>
      </c>
      <c r="I725" s="11">
        <f>Sample[[#This Row],[A]]/Sample[[#This Row],[C]]</f>
        <v>8</v>
      </c>
      <c r="J725" s="11">
        <f>Sample[[#This Row],[D]]/Sample[[#This Row],[A]]</f>
        <v>0.125</v>
      </c>
      <c r="K725" s="11">
        <f>Sample[[#This Row],[A]]/Sample[[#This Row],[D]]</f>
        <v>8</v>
      </c>
      <c r="L725" s="11">
        <f>Sample[[#This Row],[D]]/Sample[[#This Row],[C]]</f>
        <v>1</v>
      </c>
      <c r="M725" s="11">
        <f>Sample[[#This Row],[C]]/Sample[[#This Row],[A]]</f>
        <v>0.125</v>
      </c>
      <c r="N725">
        <f>IF(Sample[[#This Row],[Ap]]=0,10,LOG(Sample[[#This Row],[Ap]]))</f>
        <v>0</v>
      </c>
      <c r="O725">
        <f>IF(Sample[[#This Row],[Ei]]=0,10,LOG(Sample[[#This Row],[Ei]]))</f>
        <v>0.90308998699194354</v>
      </c>
      <c r="P725">
        <f>IF(Sample[[#This Row],[Ii]]=0,10,LOG(Sample[[#This Row],[Ii]]))</f>
        <v>-0.90308998699194354</v>
      </c>
      <c r="Q725">
        <f>Kx-Sample[[#This Row],[Xp]]</f>
        <v>0</v>
      </c>
      <c r="R725">
        <f>Ky-Sample[[#This Row],[Yp]]</f>
        <v>-1.9030899869919435</v>
      </c>
      <c r="S725">
        <f>Kz-Sample[[#This Row],[Zp]]</f>
        <v>1.9030899869919435</v>
      </c>
      <c r="T725">
        <f>Sample[[#This Row],[Kpy]]*KSc-Sample[[#This Row],[KPz]]*KSb</f>
        <v>0</v>
      </c>
      <c r="U725">
        <f>-1*(Sample[[#This Row],[KPx]]*KSc-Sample[[#This Row],[KPz]]*KSa)</f>
        <v>0</v>
      </c>
      <c r="V725">
        <f>(Sample[[#This Row],[KPx]]*$R$2-Sample[[#This Row],[Kpy]]*KSa)</f>
        <v>0</v>
      </c>
      <c r="W725">
        <f>Sample[[#This Row],[Kpy]]*KTc-Sample[[#This Row],[KPz]]*KTb</f>
        <v>3.8061799739838871</v>
      </c>
      <c r="X725">
        <f>-1*(Sample[[#This Row],[KPx]]*KTc-Sample[[#This Row],[KPz]]*KTa)</f>
        <v>3.8061799739838871</v>
      </c>
      <c r="Y725">
        <f>(Sample[[#This Row],[KPx]]*KTb-Sample[[#This Row],[Kpy]]*KTa)</f>
        <v>3.8061799739838871</v>
      </c>
      <c r="Z725">
        <f>-Sample[[#This Row],[Xp]]*a+Sample[[#This Row],[Yp]]*b+Sample[[#This Row],[Zp]]*c_</f>
        <v>0</v>
      </c>
      <c r="AA725" s="8">
        <f>-IF(Sample[[#This Row],[Column2]]&gt;0,1,-1)*SQRT(Sample[[#This Row],[KPx''i]]^2+Sample[[#This Row],[KPx''j]]^2+Sample[[#This Row],[KPx''k]]^2)/Ksmag/Scale</f>
        <v>0</v>
      </c>
      <c r="AB725" s="1">
        <f>SQRT(Sample[[#This Row],[Kpy''i]]^2+Sample[[#This Row],[KPy''j]]^2+Sample[[#This Row],[KPy''k]]^2)/KTmag/Scale</f>
        <v>2.6913756700204443</v>
      </c>
    </row>
    <row r="726" spans="1:28" hidden="1" x14ac:dyDescent="0.25">
      <c r="A726" s="5">
        <v>721</v>
      </c>
      <c r="B726" s="13" t="s">
        <v>43</v>
      </c>
      <c r="C726" s="5"/>
      <c r="D726" s="5"/>
      <c r="E726">
        <v>2</v>
      </c>
      <c r="F726">
        <v>8</v>
      </c>
      <c r="G726">
        <v>5</v>
      </c>
      <c r="H726" s="11">
        <f>Sample[[#This Row],[C]]/Sample[[#This Row],[D]]</f>
        <v>4</v>
      </c>
      <c r="I726" s="11">
        <f>Sample[[#This Row],[A]]/Sample[[#This Row],[C]]</f>
        <v>0.625</v>
      </c>
      <c r="J726" s="11">
        <f>Sample[[#This Row],[D]]/Sample[[#This Row],[A]]</f>
        <v>0.4</v>
      </c>
      <c r="K726" s="11">
        <f>Sample[[#This Row],[A]]/Sample[[#This Row],[D]]</f>
        <v>2.5</v>
      </c>
      <c r="L726" s="11">
        <f>Sample[[#This Row],[D]]/Sample[[#This Row],[C]]</f>
        <v>0.25</v>
      </c>
      <c r="M726" s="11">
        <f>Sample[[#This Row],[C]]/Sample[[#This Row],[A]]</f>
        <v>1.6</v>
      </c>
      <c r="N726">
        <f>IF(Sample[[#This Row],[Ap]]=0,10,LOG(Sample[[#This Row],[Ap]]))</f>
        <v>0.6020599913279624</v>
      </c>
      <c r="O726">
        <f>IF(Sample[[#This Row],[Ei]]=0,10,LOG(Sample[[#This Row],[Ei]]))</f>
        <v>-0.20411998265592479</v>
      </c>
      <c r="P726">
        <f>IF(Sample[[#This Row],[Ii]]=0,10,LOG(Sample[[#This Row],[Ii]]))</f>
        <v>-0.3979400086720376</v>
      </c>
      <c r="Q726">
        <f>Kx-Sample[[#This Row],[Xp]]</f>
        <v>-0.6020599913279624</v>
      </c>
      <c r="R726">
        <f>Ky-Sample[[#This Row],[Yp]]</f>
        <v>-0.79588001734407521</v>
      </c>
      <c r="S726">
        <f>Kz-Sample[[#This Row],[Zp]]</f>
        <v>1.3979400086720375</v>
      </c>
      <c r="T726">
        <f>Sample[[#This Row],[Kpy]]*KSc-Sample[[#This Row],[KPz]]*KSb</f>
        <v>-0.60205999132796229</v>
      </c>
      <c r="U726">
        <f>-1*(Sample[[#This Row],[KPx]]*KSc-Sample[[#This Row],[KPz]]*KSa)</f>
        <v>-0.6020599913279624</v>
      </c>
      <c r="V726">
        <f>(Sample[[#This Row],[KPx]]*$R$2-Sample[[#This Row],[Kpy]]*KSa)</f>
        <v>-0.6020599913279624</v>
      </c>
      <c r="W726">
        <f>Sample[[#This Row],[Kpy]]*KTc-Sample[[#This Row],[KPz]]*KTb</f>
        <v>2.1938200260161125</v>
      </c>
      <c r="X726">
        <f>-1*(Sample[[#This Row],[KPx]]*KTc-Sample[[#This Row],[KPz]]*KTa)</f>
        <v>2.1938200260161125</v>
      </c>
      <c r="Y726">
        <f>(Sample[[#This Row],[KPx]]*KTb-Sample[[#This Row],[Kpy]]*KTa)</f>
        <v>2.1938200260161129</v>
      </c>
      <c r="Z726">
        <f>-Sample[[#This Row],[Xp]]*a+Sample[[#This Row],[Yp]]*b+Sample[[#This Row],[Zp]]*c_</f>
        <v>-1.2041199826559248</v>
      </c>
      <c r="AA726" s="8">
        <f>-IF(Sample[[#This Row],[Column2]]&gt;0,1,-1)*SQRT(Sample[[#This Row],[KPx''i]]^2+Sample[[#This Row],[KPx''j]]^2+Sample[[#This Row],[KPx''k]]^2)/Ksmag/Scale</f>
        <v>0.73736988664898651</v>
      </c>
      <c r="AB726" s="1">
        <f>SQRT(Sample[[#This Row],[Kpy''i]]^2+Sample[[#This Row],[KPy''j]]^2+Sample[[#This Row],[KPy''k]]^2)/KTmag/Scale</f>
        <v>1.5512650170988416</v>
      </c>
    </row>
    <row r="727" spans="1:28" hidden="1" x14ac:dyDescent="0.25">
      <c r="A727" s="5">
        <v>722</v>
      </c>
      <c r="B727" s="13" t="s">
        <v>43</v>
      </c>
      <c r="C727" s="5"/>
      <c r="D727" s="5"/>
      <c r="E727">
        <v>6</v>
      </c>
      <c r="F727">
        <v>2</v>
      </c>
      <c r="G727">
        <v>5</v>
      </c>
      <c r="H727" s="11">
        <f>Sample[[#This Row],[C]]/Sample[[#This Row],[D]]</f>
        <v>0.33333333333333331</v>
      </c>
      <c r="I727" s="11">
        <f>Sample[[#This Row],[A]]/Sample[[#This Row],[C]]</f>
        <v>2.5</v>
      </c>
      <c r="J727" s="11">
        <f>Sample[[#This Row],[D]]/Sample[[#This Row],[A]]</f>
        <v>1.2</v>
      </c>
      <c r="K727" s="11">
        <f>Sample[[#This Row],[A]]/Sample[[#This Row],[D]]</f>
        <v>0.83333333333333337</v>
      </c>
      <c r="L727" s="11">
        <f>Sample[[#This Row],[D]]/Sample[[#This Row],[C]]</f>
        <v>3</v>
      </c>
      <c r="M727" s="11">
        <f>Sample[[#This Row],[C]]/Sample[[#This Row],[A]]</f>
        <v>0.4</v>
      </c>
      <c r="N727">
        <f>IF(Sample[[#This Row],[Ap]]=0,10,LOG(Sample[[#This Row],[Ap]]))</f>
        <v>-0.47712125471966244</v>
      </c>
      <c r="O727">
        <f>IF(Sample[[#This Row],[Ei]]=0,10,LOG(Sample[[#This Row],[Ei]]))</f>
        <v>0.3979400086720376</v>
      </c>
      <c r="P727">
        <f>IF(Sample[[#This Row],[Ii]]=0,10,LOG(Sample[[#This Row],[Ii]]))</f>
        <v>7.9181246047624818E-2</v>
      </c>
      <c r="Q727">
        <f>Kx-Sample[[#This Row],[Xp]]</f>
        <v>0.47712125471966244</v>
      </c>
      <c r="R727">
        <f>Ky-Sample[[#This Row],[Yp]]</f>
        <v>-1.3979400086720375</v>
      </c>
      <c r="S727">
        <f>Kz-Sample[[#This Row],[Zp]]</f>
        <v>0.92081875395237522</v>
      </c>
      <c r="T727">
        <f>Sample[[#This Row],[Kpy]]*KSc-Sample[[#This Row],[KPz]]*KSb</f>
        <v>0.47712125471966227</v>
      </c>
      <c r="U727">
        <f>-1*(Sample[[#This Row],[KPx]]*KSc-Sample[[#This Row],[KPz]]*KSa)</f>
        <v>0.47712125471966244</v>
      </c>
      <c r="V727">
        <f>(Sample[[#This Row],[KPx]]*$R$2-Sample[[#This Row],[Kpy]]*KSa)</f>
        <v>0.47712125471966244</v>
      </c>
      <c r="W727">
        <f>Sample[[#This Row],[Kpy]]*KTc-Sample[[#This Row],[KPz]]*KTb</f>
        <v>2.3187587626244128</v>
      </c>
      <c r="X727">
        <f>-1*(Sample[[#This Row],[KPx]]*KTc-Sample[[#This Row],[KPz]]*KTa)</f>
        <v>2.3187587626244128</v>
      </c>
      <c r="Y727">
        <f>(Sample[[#This Row],[KPx]]*KTb-Sample[[#This Row],[Kpy]]*KTa)</f>
        <v>2.3187587626244124</v>
      </c>
      <c r="Z727">
        <f>-Sample[[#This Row],[Xp]]*a+Sample[[#This Row],[Yp]]*b+Sample[[#This Row],[Zp]]*c_</f>
        <v>0.95424250943932487</v>
      </c>
      <c r="AA727" s="8">
        <f>-IF(Sample[[#This Row],[Column2]]&gt;0,1,-1)*SQRT(Sample[[#This Row],[KPx''i]]^2+Sample[[#This Row],[KPx''j]]^2+Sample[[#This Row],[KPx''k]]^2)/Ksmag/Scale</f>
        <v>-0.58435180974982648</v>
      </c>
      <c r="AB727" s="1">
        <f>SQRT(Sample[[#This Row],[Kpy''i]]^2+Sample[[#This Row],[KPy''j]]^2+Sample[[#This Row],[KPy''k]]^2)/KTmag/Scale</f>
        <v>1.6396100449874504</v>
      </c>
    </row>
    <row r="728" spans="1:28" hidden="1" x14ac:dyDescent="0.25">
      <c r="A728" s="5">
        <v>723</v>
      </c>
      <c r="B728" s="13" t="s">
        <v>43</v>
      </c>
      <c r="C728" s="5"/>
      <c r="D728" s="5"/>
      <c r="E728">
        <v>5</v>
      </c>
      <c r="F728">
        <v>10</v>
      </c>
      <c r="G728">
        <v>2</v>
      </c>
      <c r="H728" s="11">
        <f>Sample[[#This Row],[C]]/Sample[[#This Row],[D]]</f>
        <v>2</v>
      </c>
      <c r="I728" s="11">
        <f>Sample[[#This Row],[A]]/Sample[[#This Row],[C]]</f>
        <v>0.2</v>
      </c>
      <c r="J728" s="11">
        <f>Sample[[#This Row],[D]]/Sample[[#This Row],[A]]</f>
        <v>2.5</v>
      </c>
      <c r="K728" s="11">
        <f>Sample[[#This Row],[A]]/Sample[[#This Row],[D]]</f>
        <v>0.4</v>
      </c>
      <c r="L728" s="11">
        <f>Sample[[#This Row],[D]]/Sample[[#This Row],[C]]</f>
        <v>0.5</v>
      </c>
      <c r="M728" s="11">
        <f>Sample[[#This Row],[C]]/Sample[[#This Row],[A]]</f>
        <v>5</v>
      </c>
      <c r="N728">
        <f>IF(Sample[[#This Row],[Ap]]=0,10,LOG(Sample[[#This Row],[Ap]]))</f>
        <v>0.3010299956639812</v>
      </c>
      <c r="O728">
        <f>IF(Sample[[#This Row],[Ei]]=0,10,LOG(Sample[[#This Row],[Ei]]))</f>
        <v>-0.69897000433601875</v>
      </c>
      <c r="P728">
        <f>IF(Sample[[#This Row],[Ii]]=0,10,LOG(Sample[[#This Row],[Ii]]))</f>
        <v>0.3979400086720376</v>
      </c>
      <c r="Q728">
        <f>Kx-Sample[[#This Row],[Xp]]</f>
        <v>-0.3010299956639812</v>
      </c>
      <c r="R728">
        <f>Ky-Sample[[#This Row],[Yp]]</f>
        <v>-0.30102999566398125</v>
      </c>
      <c r="S728">
        <f>Kz-Sample[[#This Row],[Zp]]</f>
        <v>0.6020599913279624</v>
      </c>
      <c r="T728">
        <f>Sample[[#This Row],[Kpy]]*KSc-Sample[[#This Row],[KPz]]*KSb</f>
        <v>-0.30102999566398114</v>
      </c>
      <c r="U728">
        <f>-1*(Sample[[#This Row],[KPx]]*KSc-Sample[[#This Row],[KPz]]*KSa)</f>
        <v>-0.3010299956639812</v>
      </c>
      <c r="V728">
        <f>(Sample[[#This Row],[KPx]]*$R$2-Sample[[#This Row],[Kpy]]*KSa)</f>
        <v>-0.3010299956639812</v>
      </c>
      <c r="W728">
        <f>Sample[[#This Row],[Kpy]]*KTc-Sample[[#This Row],[KPz]]*KTb</f>
        <v>0.90308998699194365</v>
      </c>
      <c r="X728">
        <f>-1*(Sample[[#This Row],[KPx]]*KTc-Sample[[#This Row],[KPz]]*KTa)</f>
        <v>0.90308998699194354</v>
      </c>
      <c r="Y728">
        <f>(Sample[[#This Row],[KPx]]*KTb-Sample[[#This Row],[Kpy]]*KTa)</f>
        <v>0.90308998699194376</v>
      </c>
      <c r="Z728">
        <f>-Sample[[#This Row],[Xp]]*a+Sample[[#This Row],[Yp]]*b+Sample[[#This Row],[Zp]]*c_</f>
        <v>-0.60205999132796229</v>
      </c>
      <c r="AA728" s="8">
        <f>-IF(Sample[[#This Row],[Column2]]&gt;0,1,-1)*SQRT(Sample[[#This Row],[KPx''i]]^2+Sample[[#This Row],[KPx''j]]^2+Sample[[#This Row],[KPx''k]]^2)/Ksmag/Scale</f>
        <v>0.36868494332449325</v>
      </c>
      <c r="AB728" s="1">
        <f>SQRT(Sample[[#This Row],[Kpy''i]]^2+Sample[[#This Row],[KPy''j]]^2+Sample[[#This Row],[KPy''k]]^2)/KTmag/Scale</f>
        <v>0.63858105382367447</v>
      </c>
    </row>
    <row r="729" spans="1:28" hidden="1" x14ac:dyDescent="0.25">
      <c r="A729" s="5">
        <v>724</v>
      </c>
      <c r="B729" s="13" t="s">
        <v>43</v>
      </c>
      <c r="C729" s="5"/>
      <c r="D729" s="5"/>
      <c r="E729">
        <v>2</v>
      </c>
      <c r="F729">
        <v>6</v>
      </c>
      <c r="G729">
        <v>4</v>
      </c>
      <c r="H729" s="11">
        <f>Sample[[#This Row],[C]]/Sample[[#This Row],[D]]</f>
        <v>3</v>
      </c>
      <c r="I729" s="11">
        <f>Sample[[#This Row],[A]]/Sample[[#This Row],[C]]</f>
        <v>0.66666666666666663</v>
      </c>
      <c r="J729" s="11">
        <f>Sample[[#This Row],[D]]/Sample[[#This Row],[A]]</f>
        <v>0.5</v>
      </c>
      <c r="K729" s="11">
        <f>Sample[[#This Row],[A]]/Sample[[#This Row],[D]]</f>
        <v>2</v>
      </c>
      <c r="L729" s="11">
        <f>Sample[[#This Row],[D]]/Sample[[#This Row],[C]]</f>
        <v>0.33333333333333331</v>
      </c>
      <c r="M729" s="11">
        <f>Sample[[#This Row],[C]]/Sample[[#This Row],[A]]</f>
        <v>1.5</v>
      </c>
      <c r="N729">
        <f>IF(Sample[[#This Row],[Ap]]=0,10,LOG(Sample[[#This Row],[Ap]]))</f>
        <v>0.47712125471966244</v>
      </c>
      <c r="O729">
        <f>IF(Sample[[#This Row],[Ei]]=0,10,LOG(Sample[[#This Row],[Ei]]))</f>
        <v>-0.17609125905568127</v>
      </c>
      <c r="P729">
        <f>IF(Sample[[#This Row],[Ii]]=0,10,LOG(Sample[[#This Row],[Ii]]))</f>
        <v>-0.3010299956639812</v>
      </c>
      <c r="Q729">
        <f>Kx-Sample[[#This Row],[Xp]]</f>
        <v>-0.47712125471966244</v>
      </c>
      <c r="R729">
        <f>Ky-Sample[[#This Row],[Yp]]</f>
        <v>-0.82390874094431876</v>
      </c>
      <c r="S729">
        <f>Kz-Sample[[#This Row],[Zp]]</f>
        <v>1.3010299956639813</v>
      </c>
      <c r="T729">
        <f>Sample[[#This Row],[Kpy]]*KSc-Sample[[#This Row],[KPz]]*KSb</f>
        <v>-0.47712125471966249</v>
      </c>
      <c r="U729">
        <f>-1*(Sample[[#This Row],[KPx]]*KSc-Sample[[#This Row],[KPz]]*KSa)</f>
        <v>-0.47712125471966244</v>
      </c>
      <c r="V729">
        <f>(Sample[[#This Row],[KPx]]*$R$2-Sample[[#This Row],[Kpy]]*KSa)</f>
        <v>-0.47712125471966244</v>
      </c>
      <c r="W729">
        <f>Sample[[#This Row],[Kpy]]*KTc-Sample[[#This Row],[KPz]]*KTb</f>
        <v>2.1249387366082999</v>
      </c>
      <c r="X729">
        <f>-1*(Sample[[#This Row],[KPx]]*KTc-Sample[[#This Row],[KPz]]*KTa)</f>
        <v>2.1249387366082999</v>
      </c>
      <c r="Y729">
        <f>(Sample[[#This Row],[KPx]]*KTb-Sample[[#This Row],[Kpy]]*KTa)</f>
        <v>2.1249387366082999</v>
      </c>
      <c r="Z729">
        <f>-Sample[[#This Row],[Xp]]*a+Sample[[#This Row],[Yp]]*b+Sample[[#This Row],[Zp]]*c_</f>
        <v>-0.95424250943932498</v>
      </c>
      <c r="AA729" s="8">
        <f>-IF(Sample[[#This Row],[Column2]]&gt;0,1,-1)*SQRT(Sample[[#This Row],[KPx''i]]^2+Sample[[#This Row],[KPx''j]]^2+Sample[[#This Row],[KPx''k]]^2)/Ksmag/Scale</f>
        <v>0.58435180974982659</v>
      </c>
      <c r="AB729" s="1">
        <f>SQRT(Sample[[#This Row],[Kpy''i]]^2+Sample[[#This Row],[KPy''j]]^2+Sample[[#This Row],[KPy''k]]^2)/KTmag/Scale</f>
        <v>1.502558590261704</v>
      </c>
    </row>
    <row r="730" spans="1:28" hidden="1" x14ac:dyDescent="0.25">
      <c r="A730" s="5">
        <v>725</v>
      </c>
      <c r="B730" s="13" t="s">
        <v>43</v>
      </c>
      <c r="C730" s="5"/>
      <c r="D730" s="5"/>
      <c r="E730">
        <v>7</v>
      </c>
      <c r="F730">
        <v>6</v>
      </c>
      <c r="G730">
        <v>10</v>
      </c>
      <c r="H730" s="11">
        <f>Sample[[#This Row],[C]]/Sample[[#This Row],[D]]</f>
        <v>0.8571428571428571</v>
      </c>
      <c r="I730" s="11">
        <f>Sample[[#This Row],[A]]/Sample[[#This Row],[C]]</f>
        <v>1.6666666666666667</v>
      </c>
      <c r="J730" s="11">
        <f>Sample[[#This Row],[D]]/Sample[[#This Row],[A]]</f>
        <v>0.7</v>
      </c>
      <c r="K730" s="11">
        <f>Sample[[#This Row],[A]]/Sample[[#This Row],[D]]</f>
        <v>1.4285714285714286</v>
      </c>
      <c r="L730" s="11">
        <f>Sample[[#This Row],[D]]/Sample[[#This Row],[C]]</f>
        <v>1.1666666666666667</v>
      </c>
      <c r="M730" s="11">
        <f>Sample[[#This Row],[C]]/Sample[[#This Row],[A]]</f>
        <v>0.6</v>
      </c>
      <c r="N730">
        <f>IF(Sample[[#This Row],[Ap]]=0,10,LOG(Sample[[#This Row],[Ap]]))</f>
        <v>-6.6946789630613221E-2</v>
      </c>
      <c r="O730">
        <f>IF(Sample[[#This Row],[Ei]]=0,10,LOG(Sample[[#This Row],[Ei]]))</f>
        <v>0.22184874961635639</v>
      </c>
      <c r="P730">
        <f>IF(Sample[[#This Row],[Ii]]=0,10,LOG(Sample[[#This Row],[Ii]]))</f>
        <v>-0.15490195998574319</v>
      </c>
      <c r="Q730">
        <f>Kx-Sample[[#This Row],[Xp]]</f>
        <v>6.6946789630613221E-2</v>
      </c>
      <c r="R730">
        <f>Ky-Sample[[#This Row],[Yp]]</f>
        <v>-1.2218487496163564</v>
      </c>
      <c r="S730">
        <f>Kz-Sample[[#This Row],[Zp]]</f>
        <v>1.1549019599857431</v>
      </c>
      <c r="T730">
        <f>Sample[[#This Row],[Kpy]]*KSc-Sample[[#This Row],[KPz]]*KSb</f>
        <v>6.694678963061329E-2</v>
      </c>
      <c r="U730">
        <f>-1*(Sample[[#This Row],[KPx]]*KSc-Sample[[#This Row],[KPz]]*KSa)</f>
        <v>6.6946789630613221E-2</v>
      </c>
      <c r="V730">
        <f>(Sample[[#This Row],[KPx]]*$R$2-Sample[[#This Row],[Kpy]]*KSa)</f>
        <v>6.6946789630613221E-2</v>
      </c>
      <c r="W730">
        <f>Sample[[#This Row],[Kpy]]*KTc-Sample[[#This Row],[KPz]]*KTb</f>
        <v>2.3767507096020992</v>
      </c>
      <c r="X730">
        <f>-1*(Sample[[#This Row],[KPx]]*KTc-Sample[[#This Row],[KPz]]*KTa)</f>
        <v>2.3767507096020992</v>
      </c>
      <c r="Y730">
        <f>(Sample[[#This Row],[KPx]]*KTb-Sample[[#This Row],[Kpy]]*KTa)</f>
        <v>2.3767507096020997</v>
      </c>
      <c r="Z730">
        <f>-Sample[[#This Row],[Xp]]*a+Sample[[#This Row],[Yp]]*b+Sample[[#This Row],[Zp]]*c_</f>
        <v>0.13389357926122641</v>
      </c>
      <c r="AA730" s="8">
        <f>-IF(Sample[[#This Row],[Column2]]&gt;0,1,-1)*SQRT(Sample[[#This Row],[KPx''i]]^2+Sample[[#This Row],[KPx''j]]^2+Sample[[#This Row],[KPx''k]]^2)/Ksmag/Scale</f>
        <v>-8.1992737256225176E-2</v>
      </c>
      <c r="AB730" s="1">
        <f>SQRT(Sample[[#This Row],[Kpy''i]]^2+Sample[[#This Row],[KPy''j]]^2+Sample[[#This Row],[KPy''k]]^2)/KTmag/Scale</f>
        <v>1.6806165439495833</v>
      </c>
    </row>
    <row r="731" spans="1:28" hidden="1" x14ac:dyDescent="0.25">
      <c r="A731" s="5">
        <v>726</v>
      </c>
      <c r="B731" s="13" t="s">
        <v>43</v>
      </c>
      <c r="C731" s="5"/>
      <c r="D731" s="5"/>
      <c r="E731">
        <v>3</v>
      </c>
      <c r="F731">
        <v>7</v>
      </c>
      <c r="G731">
        <v>8</v>
      </c>
      <c r="H731" s="11">
        <f>Sample[[#This Row],[C]]/Sample[[#This Row],[D]]</f>
        <v>2.3333333333333335</v>
      </c>
      <c r="I731" s="11">
        <f>Sample[[#This Row],[A]]/Sample[[#This Row],[C]]</f>
        <v>1.1428571428571428</v>
      </c>
      <c r="J731" s="11">
        <f>Sample[[#This Row],[D]]/Sample[[#This Row],[A]]</f>
        <v>0.375</v>
      </c>
      <c r="K731" s="11">
        <f>Sample[[#This Row],[A]]/Sample[[#This Row],[D]]</f>
        <v>2.6666666666666665</v>
      </c>
      <c r="L731" s="11">
        <f>Sample[[#This Row],[D]]/Sample[[#This Row],[C]]</f>
        <v>0.42857142857142855</v>
      </c>
      <c r="M731" s="11">
        <f>Sample[[#This Row],[C]]/Sample[[#This Row],[A]]</f>
        <v>0.875</v>
      </c>
      <c r="N731">
        <f>IF(Sample[[#This Row],[Ap]]=0,10,LOG(Sample[[#This Row],[Ap]]))</f>
        <v>0.36797678529459443</v>
      </c>
      <c r="O731">
        <f>IF(Sample[[#This Row],[Ei]]=0,10,LOG(Sample[[#This Row],[Ei]]))</f>
        <v>5.7991946977686733E-2</v>
      </c>
      <c r="P731">
        <f>IF(Sample[[#This Row],[Ii]]=0,10,LOG(Sample[[#This Row],[Ii]]))</f>
        <v>-0.42596873227228116</v>
      </c>
      <c r="Q731">
        <f>Kx-Sample[[#This Row],[Xp]]</f>
        <v>-0.36797678529459443</v>
      </c>
      <c r="R731">
        <f>Ky-Sample[[#This Row],[Yp]]</f>
        <v>-1.0579919469776868</v>
      </c>
      <c r="S731">
        <f>Kz-Sample[[#This Row],[Zp]]</f>
        <v>1.4259687322722812</v>
      </c>
      <c r="T731">
        <f>Sample[[#This Row],[Kpy]]*KSc-Sample[[#This Row],[KPz]]*KSb</f>
        <v>-0.36797678529459432</v>
      </c>
      <c r="U731">
        <f>-1*(Sample[[#This Row],[KPx]]*KSc-Sample[[#This Row],[KPz]]*KSa)</f>
        <v>-0.36797678529459443</v>
      </c>
      <c r="V731">
        <f>(Sample[[#This Row],[KPx]]*$R$2-Sample[[#This Row],[Kpy]]*KSa)</f>
        <v>-0.36797678529459443</v>
      </c>
      <c r="W731">
        <f>Sample[[#This Row],[Kpy]]*KTc-Sample[[#This Row],[KPz]]*KTb</f>
        <v>2.483960679249968</v>
      </c>
      <c r="X731">
        <f>-1*(Sample[[#This Row],[KPx]]*KTc-Sample[[#This Row],[KPz]]*KTa)</f>
        <v>2.483960679249968</v>
      </c>
      <c r="Y731">
        <f>(Sample[[#This Row],[KPx]]*KTb-Sample[[#This Row],[Kpy]]*KTa)</f>
        <v>2.483960679249968</v>
      </c>
      <c r="Z731">
        <f>-Sample[[#This Row],[Xp]]*a+Sample[[#This Row],[Yp]]*b+Sample[[#This Row],[Zp]]*c_</f>
        <v>-0.73595357058918887</v>
      </c>
      <c r="AA731" s="8">
        <f>-IF(Sample[[#This Row],[Column2]]&gt;0,1,-1)*SQRT(Sample[[#This Row],[KPx''i]]^2+Sample[[#This Row],[KPx''j]]^2+Sample[[#This Row],[KPx''k]]^2)/Ksmag/Scale</f>
        <v>0.45067768058071828</v>
      </c>
      <c r="AB731" s="1">
        <f>SQRT(Sample[[#This Row],[Kpy''i]]^2+Sample[[#This Row],[KPy''j]]^2+Sample[[#This Row],[KPy''k]]^2)/KTmag/Scale</f>
        <v>1.7564254404983952</v>
      </c>
    </row>
    <row r="732" spans="1:28" hidden="1" x14ac:dyDescent="0.25">
      <c r="A732" s="5">
        <v>727</v>
      </c>
      <c r="B732" s="13" t="s">
        <v>43</v>
      </c>
      <c r="C732" s="5"/>
      <c r="D732" s="5"/>
      <c r="E732">
        <v>4</v>
      </c>
      <c r="F732">
        <v>6</v>
      </c>
      <c r="G732">
        <v>8</v>
      </c>
      <c r="H732" s="11">
        <f>Sample[[#This Row],[C]]/Sample[[#This Row],[D]]</f>
        <v>1.5</v>
      </c>
      <c r="I732" s="11">
        <f>Sample[[#This Row],[A]]/Sample[[#This Row],[C]]</f>
        <v>1.3333333333333333</v>
      </c>
      <c r="J732" s="11">
        <f>Sample[[#This Row],[D]]/Sample[[#This Row],[A]]</f>
        <v>0.5</v>
      </c>
      <c r="K732" s="11">
        <f>Sample[[#This Row],[A]]/Sample[[#This Row],[D]]</f>
        <v>2</v>
      </c>
      <c r="L732" s="11">
        <f>Sample[[#This Row],[D]]/Sample[[#This Row],[C]]</f>
        <v>0.66666666666666663</v>
      </c>
      <c r="M732" s="11">
        <f>Sample[[#This Row],[C]]/Sample[[#This Row],[A]]</f>
        <v>0.75</v>
      </c>
      <c r="N732">
        <f>IF(Sample[[#This Row],[Ap]]=0,10,LOG(Sample[[#This Row],[Ap]]))</f>
        <v>0.17609125905568124</v>
      </c>
      <c r="O732">
        <f>IF(Sample[[#This Row],[Ei]]=0,10,LOG(Sample[[#This Row],[Ei]]))</f>
        <v>0.12493873660829993</v>
      </c>
      <c r="P732">
        <f>IF(Sample[[#This Row],[Ii]]=0,10,LOG(Sample[[#This Row],[Ii]]))</f>
        <v>-0.3010299956639812</v>
      </c>
      <c r="Q732">
        <f>Kx-Sample[[#This Row],[Xp]]</f>
        <v>-0.17609125905568124</v>
      </c>
      <c r="R732">
        <f>Ky-Sample[[#This Row],[Yp]]</f>
        <v>-1.1249387366082999</v>
      </c>
      <c r="S732">
        <f>Kz-Sample[[#This Row],[Zp]]</f>
        <v>1.3010299956639813</v>
      </c>
      <c r="T732">
        <f>Sample[[#This Row],[Kpy]]*KSc-Sample[[#This Row],[KPz]]*KSb</f>
        <v>-0.17609125905568135</v>
      </c>
      <c r="U732">
        <f>-1*(Sample[[#This Row],[KPx]]*KSc-Sample[[#This Row],[KPz]]*KSa)</f>
        <v>-0.17609125905568124</v>
      </c>
      <c r="V732">
        <f>(Sample[[#This Row],[KPx]]*$R$2-Sample[[#This Row],[Kpy]]*KSa)</f>
        <v>-0.17609125905568124</v>
      </c>
      <c r="W732">
        <f>Sample[[#This Row],[Kpy]]*KTc-Sample[[#This Row],[KPz]]*KTb</f>
        <v>2.4259687322722812</v>
      </c>
      <c r="X732">
        <f>-1*(Sample[[#This Row],[KPx]]*KTc-Sample[[#This Row],[KPz]]*KTa)</f>
        <v>2.4259687322722812</v>
      </c>
      <c r="Y732">
        <f>(Sample[[#This Row],[KPx]]*KTb-Sample[[#This Row],[Kpy]]*KTa)</f>
        <v>2.4259687322722812</v>
      </c>
      <c r="Z732">
        <f>-Sample[[#This Row],[Xp]]*a+Sample[[#This Row],[Yp]]*b+Sample[[#This Row],[Zp]]*c_</f>
        <v>-0.35218251811136253</v>
      </c>
      <c r="AA732" s="8">
        <f>-IF(Sample[[#This Row],[Column2]]&gt;0,1,-1)*SQRT(Sample[[#This Row],[KPx''i]]^2+Sample[[#This Row],[KPx''j]]^2+Sample[[#This Row],[KPx''k]]^2)/Ksmag/Scale</f>
        <v>0.21566686642533334</v>
      </c>
      <c r="AB732" s="1">
        <f>SQRT(Sample[[#This Row],[Kpy''i]]^2+Sample[[#This Row],[KPy''j]]^2+Sample[[#This Row],[KPy''k]]^2)/KTmag/Scale</f>
        <v>1.7154189415362624</v>
      </c>
    </row>
    <row r="733" spans="1:28" hidden="1" x14ac:dyDescent="0.25">
      <c r="A733" s="5">
        <v>728</v>
      </c>
      <c r="B733" s="13" t="s">
        <v>43</v>
      </c>
      <c r="C733" s="5"/>
      <c r="D733" s="5"/>
      <c r="E733">
        <v>9</v>
      </c>
      <c r="F733">
        <v>5</v>
      </c>
      <c r="G733">
        <v>7</v>
      </c>
      <c r="H733" s="11">
        <f>Sample[[#This Row],[C]]/Sample[[#This Row],[D]]</f>
        <v>0.55555555555555558</v>
      </c>
      <c r="I733" s="11">
        <f>Sample[[#This Row],[A]]/Sample[[#This Row],[C]]</f>
        <v>1.4</v>
      </c>
      <c r="J733" s="11">
        <f>Sample[[#This Row],[D]]/Sample[[#This Row],[A]]</f>
        <v>1.2857142857142858</v>
      </c>
      <c r="K733" s="11">
        <f>Sample[[#This Row],[A]]/Sample[[#This Row],[D]]</f>
        <v>0.77777777777777779</v>
      </c>
      <c r="L733" s="11">
        <f>Sample[[#This Row],[D]]/Sample[[#This Row],[C]]</f>
        <v>1.8</v>
      </c>
      <c r="M733" s="11">
        <f>Sample[[#This Row],[C]]/Sample[[#This Row],[A]]</f>
        <v>0.7142857142857143</v>
      </c>
      <c r="N733">
        <f>IF(Sample[[#This Row],[Ap]]=0,10,LOG(Sample[[#This Row],[Ap]]))</f>
        <v>-0.25527250510330607</v>
      </c>
      <c r="O733">
        <f>IF(Sample[[#This Row],[Ei]]=0,10,LOG(Sample[[#This Row],[Ei]]))</f>
        <v>0.14612803567823801</v>
      </c>
      <c r="P733">
        <f>IF(Sample[[#This Row],[Ii]]=0,10,LOG(Sample[[#This Row],[Ii]]))</f>
        <v>0.10914446942506807</v>
      </c>
      <c r="Q733">
        <f>Kx-Sample[[#This Row],[Xp]]</f>
        <v>0.25527250510330607</v>
      </c>
      <c r="R733">
        <f>Ky-Sample[[#This Row],[Yp]]</f>
        <v>-1.146128035678238</v>
      </c>
      <c r="S733">
        <f>Kz-Sample[[#This Row],[Zp]]</f>
        <v>0.89085553057493194</v>
      </c>
      <c r="T733">
        <f>Sample[[#This Row],[Kpy]]*KSc-Sample[[#This Row],[KPz]]*KSb</f>
        <v>0.25527250510330601</v>
      </c>
      <c r="U733">
        <f>-1*(Sample[[#This Row],[KPx]]*KSc-Sample[[#This Row],[KPz]]*KSa)</f>
        <v>0.25527250510330607</v>
      </c>
      <c r="V733">
        <f>(Sample[[#This Row],[KPx]]*$R$2-Sample[[#This Row],[Kpy]]*KSa)</f>
        <v>0.25527250510330607</v>
      </c>
      <c r="W733">
        <f>Sample[[#This Row],[Kpy]]*KTc-Sample[[#This Row],[KPz]]*KTb</f>
        <v>2.0369835662531699</v>
      </c>
      <c r="X733">
        <f>-1*(Sample[[#This Row],[KPx]]*KTc-Sample[[#This Row],[KPz]]*KTa)</f>
        <v>2.0369835662531699</v>
      </c>
      <c r="Y733">
        <f>(Sample[[#This Row],[KPx]]*KTb-Sample[[#This Row],[Kpy]]*KTa)</f>
        <v>2.0369835662531699</v>
      </c>
      <c r="Z733">
        <f>-Sample[[#This Row],[Xp]]*a+Sample[[#This Row],[Yp]]*b+Sample[[#This Row],[Zp]]*c_</f>
        <v>0.51054501020661214</v>
      </c>
      <c r="AA733" s="8">
        <f>-IF(Sample[[#This Row],[Column2]]&gt;0,1,-1)*SQRT(Sample[[#This Row],[KPx''i]]^2+Sample[[#This Row],[KPx''j]]^2+Sample[[#This Row],[KPx''k]]^2)/Ksmag/Scale</f>
        <v>-0.31264369143255732</v>
      </c>
      <c r="AB733" s="1">
        <f>SQRT(Sample[[#This Row],[Kpy''i]]^2+Sample[[#This Row],[KPy''j]]^2+Sample[[#This Row],[KPy''k]]^2)/KTmag/Scale</f>
        <v>1.4403648928631734</v>
      </c>
    </row>
    <row r="734" spans="1:28" hidden="1" x14ac:dyDescent="0.25">
      <c r="A734" s="5">
        <v>729</v>
      </c>
      <c r="B734" s="13" t="s">
        <v>43</v>
      </c>
      <c r="C734" s="5"/>
      <c r="D734" s="5"/>
      <c r="E734">
        <v>2</v>
      </c>
      <c r="F734">
        <v>4</v>
      </c>
      <c r="G734">
        <v>9</v>
      </c>
      <c r="H734" s="11">
        <f>Sample[[#This Row],[C]]/Sample[[#This Row],[D]]</f>
        <v>2</v>
      </c>
      <c r="I734" s="11">
        <f>Sample[[#This Row],[A]]/Sample[[#This Row],[C]]</f>
        <v>2.25</v>
      </c>
      <c r="J734" s="11">
        <f>Sample[[#This Row],[D]]/Sample[[#This Row],[A]]</f>
        <v>0.22222222222222221</v>
      </c>
      <c r="K734" s="11">
        <f>Sample[[#This Row],[A]]/Sample[[#This Row],[D]]</f>
        <v>4.5</v>
      </c>
      <c r="L734" s="11">
        <f>Sample[[#This Row],[D]]/Sample[[#This Row],[C]]</f>
        <v>0.5</v>
      </c>
      <c r="M734" s="11">
        <f>Sample[[#This Row],[C]]/Sample[[#This Row],[A]]</f>
        <v>0.44444444444444442</v>
      </c>
      <c r="N734">
        <f>IF(Sample[[#This Row],[Ap]]=0,10,LOG(Sample[[#This Row],[Ap]]))</f>
        <v>0.3010299956639812</v>
      </c>
      <c r="O734">
        <f>IF(Sample[[#This Row],[Ei]]=0,10,LOG(Sample[[#This Row],[Ei]]))</f>
        <v>0.35218251811136247</v>
      </c>
      <c r="P734">
        <f>IF(Sample[[#This Row],[Ii]]=0,10,LOG(Sample[[#This Row],[Ii]]))</f>
        <v>-0.65321251377534373</v>
      </c>
      <c r="Q734">
        <f>Kx-Sample[[#This Row],[Xp]]</f>
        <v>-0.3010299956639812</v>
      </c>
      <c r="R734">
        <f>Ky-Sample[[#This Row],[Yp]]</f>
        <v>-1.3521825181113625</v>
      </c>
      <c r="S734">
        <f>Kz-Sample[[#This Row],[Zp]]</f>
        <v>1.6532125137753437</v>
      </c>
      <c r="T734">
        <f>Sample[[#This Row],[Kpy]]*KSc-Sample[[#This Row],[KPz]]*KSb</f>
        <v>-0.30102999566398125</v>
      </c>
      <c r="U734">
        <f>-1*(Sample[[#This Row],[KPx]]*KSc-Sample[[#This Row],[KPz]]*KSa)</f>
        <v>-0.3010299956639812</v>
      </c>
      <c r="V734">
        <f>(Sample[[#This Row],[KPx]]*$R$2-Sample[[#This Row],[Kpy]]*KSa)</f>
        <v>-0.3010299956639812</v>
      </c>
      <c r="W734">
        <f>Sample[[#This Row],[Kpy]]*KTc-Sample[[#This Row],[KPz]]*KTb</f>
        <v>3.0053950318867062</v>
      </c>
      <c r="X734">
        <f>-1*(Sample[[#This Row],[KPx]]*KTc-Sample[[#This Row],[KPz]]*KTa)</f>
        <v>3.0053950318867062</v>
      </c>
      <c r="Y734">
        <f>(Sample[[#This Row],[KPx]]*KTb-Sample[[#This Row],[Kpy]]*KTa)</f>
        <v>3.0053950318867062</v>
      </c>
      <c r="Z734">
        <f>-Sample[[#This Row],[Xp]]*a+Sample[[#This Row],[Yp]]*b+Sample[[#This Row],[Zp]]*c_</f>
        <v>-0.60205999132796251</v>
      </c>
      <c r="AA734" s="8">
        <f>-IF(Sample[[#This Row],[Column2]]&gt;0,1,-1)*SQRT(Sample[[#This Row],[KPx''i]]^2+Sample[[#This Row],[KPx''j]]^2+Sample[[#This Row],[KPx''k]]^2)/Ksmag/Scale</f>
        <v>0.36868494332449331</v>
      </c>
      <c r="AB734" s="1">
        <f>SQRT(Sample[[#This Row],[Kpy''i]]^2+Sample[[#This Row],[KPy''j]]^2+Sample[[#This Row],[KPy''k]]^2)/KTmag/Scale</f>
        <v>2.1251352071914504</v>
      </c>
    </row>
    <row r="735" spans="1:28" hidden="1" x14ac:dyDescent="0.25">
      <c r="A735" s="5">
        <v>730</v>
      </c>
      <c r="B735" s="13" t="s">
        <v>43</v>
      </c>
      <c r="C735" s="5"/>
      <c r="D735" s="5"/>
      <c r="E735">
        <v>8</v>
      </c>
      <c r="F735">
        <v>6</v>
      </c>
      <c r="G735">
        <v>10</v>
      </c>
      <c r="H735" s="11">
        <f>Sample[[#This Row],[C]]/Sample[[#This Row],[D]]</f>
        <v>0.75</v>
      </c>
      <c r="I735" s="11">
        <f>Sample[[#This Row],[A]]/Sample[[#This Row],[C]]</f>
        <v>1.6666666666666667</v>
      </c>
      <c r="J735" s="11">
        <f>Sample[[#This Row],[D]]/Sample[[#This Row],[A]]</f>
        <v>0.8</v>
      </c>
      <c r="K735" s="11">
        <f>Sample[[#This Row],[A]]/Sample[[#This Row],[D]]</f>
        <v>1.25</v>
      </c>
      <c r="L735" s="11">
        <f>Sample[[#This Row],[D]]/Sample[[#This Row],[C]]</f>
        <v>1.3333333333333333</v>
      </c>
      <c r="M735" s="11">
        <f>Sample[[#This Row],[C]]/Sample[[#This Row],[A]]</f>
        <v>0.6</v>
      </c>
      <c r="N735">
        <f>IF(Sample[[#This Row],[Ap]]=0,10,LOG(Sample[[#This Row],[Ap]]))</f>
        <v>-0.12493873660829995</v>
      </c>
      <c r="O735">
        <f>IF(Sample[[#This Row],[Ei]]=0,10,LOG(Sample[[#This Row],[Ei]]))</f>
        <v>0.22184874961635639</v>
      </c>
      <c r="P735">
        <f>IF(Sample[[#This Row],[Ii]]=0,10,LOG(Sample[[#This Row],[Ii]]))</f>
        <v>-9.6910013008056392E-2</v>
      </c>
      <c r="Q735">
        <f>Kx-Sample[[#This Row],[Xp]]</f>
        <v>0.12493873660829995</v>
      </c>
      <c r="R735">
        <f>Ky-Sample[[#This Row],[Yp]]</f>
        <v>-1.2218487496163564</v>
      </c>
      <c r="S735">
        <f>Kz-Sample[[#This Row],[Zp]]</f>
        <v>1.0969100130080565</v>
      </c>
      <c r="T735">
        <f>Sample[[#This Row],[Kpy]]*KSc-Sample[[#This Row],[KPz]]*KSb</f>
        <v>0.12493873660829991</v>
      </c>
      <c r="U735">
        <f>-1*(Sample[[#This Row],[KPx]]*KSc-Sample[[#This Row],[KPz]]*KSa)</f>
        <v>0.12493873660829995</v>
      </c>
      <c r="V735">
        <f>(Sample[[#This Row],[KPx]]*$R$2-Sample[[#This Row],[Kpy]]*KSa)</f>
        <v>0.12493873660829995</v>
      </c>
      <c r="W735">
        <f>Sample[[#This Row],[Kpy]]*KTc-Sample[[#This Row],[KPz]]*KTb</f>
        <v>2.3187587626244128</v>
      </c>
      <c r="X735">
        <f>-1*(Sample[[#This Row],[KPx]]*KTc-Sample[[#This Row],[KPz]]*KTa)</f>
        <v>2.3187587626244128</v>
      </c>
      <c r="Y735">
        <f>(Sample[[#This Row],[KPx]]*KTb-Sample[[#This Row],[Kpy]]*KTa)</f>
        <v>2.3187587626244128</v>
      </c>
      <c r="Z735">
        <f>-Sample[[#This Row],[Xp]]*a+Sample[[#This Row],[Yp]]*b+Sample[[#This Row],[Zp]]*c_</f>
        <v>0.2498774732166</v>
      </c>
      <c r="AA735" s="8">
        <f>-IF(Sample[[#This Row],[Column2]]&gt;0,1,-1)*SQRT(Sample[[#This Row],[KPx''i]]^2+Sample[[#This Row],[KPx''j]]^2+Sample[[#This Row],[KPx''k]]^2)/Ksmag/Scale</f>
        <v>-0.15301807689915992</v>
      </c>
      <c r="AB735" s="1">
        <f>SQRT(Sample[[#This Row],[Kpy''i]]^2+Sample[[#This Row],[KPy''j]]^2+Sample[[#This Row],[KPy''k]]^2)/KTmag/Scale</f>
        <v>1.6396100449874504</v>
      </c>
    </row>
    <row r="736" spans="1:28" hidden="1" x14ac:dyDescent="0.25">
      <c r="A736" s="5">
        <v>731</v>
      </c>
      <c r="B736" s="13" t="s">
        <v>43</v>
      </c>
      <c r="C736" s="5"/>
      <c r="D736" s="5"/>
      <c r="E736">
        <v>3</v>
      </c>
      <c r="F736">
        <v>3</v>
      </c>
      <c r="G736">
        <v>7</v>
      </c>
      <c r="H736" s="11">
        <f>Sample[[#This Row],[C]]/Sample[[#This Row],[D]]</f>
        <v>1</v>
      </c>
      <c r="I736" s="11">
        <f>Sample[[#This Row],[A]]/Sample[[#This Row],[C]]</f>
        <v>2.3333333333333335</v>
      </c>
      <c r="J736" s="11">
        <f>Sample[[#This Row],[D]]/Sample[[#This Row],[A]]</f>
        <v>0.42857142857142855</v>
      </c>
      <c r="K736" s="11">
        <f>Sample[[#This Row],[A]]/Sample[[#This Row],[D]]</f>
        <v>2.3333333333333335</v>
      </c>
      <c r="L736" s="11">
        <f>Sample[[#This Row],[D]]/Sample[[#This Row],[C]]</f>
        <v>1</v>
      </c>
      <c r="M736" s="11">
        <f>Sample[[#This Row],[C]]/Sample[[#This Row],[A]]</f>
        <v>0.42857142857142855</v>
      </c>
      <c r="N736">
        <f>IF(Sample[[#This Row],[Ap]]=0,10,LOG(Sample[[#This Row],[Ap]]))</f>
        <v>0</v>
      </c>
      <c r="O736">
        <f>IF(Sample[[#This Row],[Ei]]=0,10,LOG(Sample[[#This Row],[Ei]]))</f>
        <v>0.36797678529459443</v>
      </c>
      <c r="P736">
        <f>IF(Sample[[#This Row],[Ii]]=0,10,LOG(Sample[[#This Row],[Ii]]))</f>
        <v>-0.36797678529459443</v>
      </c>
      <c r="Q736">
        <f>Kx-Sample[[#This Row],[Xp]]</f>
        <v>0</v>
      </c>
      <c r="R736">
        <f>Ky-Sample[[#This Row],[Yp]]</f>
        <v>-1.3679767852945943</v>
      </c>
      <c r="S736">
        <f>Kz-Sample[[#This Row],[Zp]]</f>
        <v>1.3679767852945943</v>
      </c>
      <c r="T736">
        <f>Sample[[#This Row],[Kpy]]*KSc-Sample[[#This Row],[KPz]]*KSb</f>
        <v>0</v>
      </c>
      <c r="U736">
        <f>-1*(Sample[[#This Row],[KPx]]*KSc-Sample[[#This Row],[KPz]]*KSa)</f>
        <v>0</v>
      </c>
      <c r="V736">
        <f>(Sample[[#This Row],[KPx]]*$R$2-Sample[[#This Row],[Kpy]]*KSa)</f>
        <v>0</v>
      </c>
      <c r="W736">
        <f>Sample[[#This Row],[Kpy]]*KTc-Sample[[#This Row],[KPz]]*KTb</f>
        <v>2.7359535705891886</v>
      </c>
      <c r="X736">
        <f>-1*(Sample[[#This Row],[KPx]]*KTc-Sample[[#This Row],[KPz]]*KTa)</f>
        <v>2.7359535705891886</v>
      </c>
      <c r="Y736">
        <f>(Sample[[#This Row],[KPx]]*KTb-Sample[[#This Row],[Kpy]]*KTa)</f>
        <v>2.7359535705891886</v>
      </c>
      <c r="Z736">
        <f>-Sample[[#This Row],[Xp]]*a+Sample[[#This Row],[Yp]]*b+Sample[[#This Row],[Zp]]*c_</f>
        <v>0</v>
      </c>
      <c r="AA736" s="8">
        <f>-IF(Sample[[#This Row],[Column2]]&gt;0,1,-1)*SQRT(Sample[[#This Row],[KPx''i]]^2+Sample[[#This Row],[KPx''j]]^2+Sample[[#This Row],[KPx''k]]^2)/Ksmag/Scale</f>
        <v>0</v>
      </c>
      <c r="AB736" s="1">
        <f>SQRT(Sample[[#This Row],[Kpy''i]]^2+Sample[[#This Row],[KPy''j]]^2+Sample[[#This Row],[KPy''k]]^2)/KTmag/Scale</f>
        <v>1.9346113227751629</v>
      </c>
    </row>
    <row r="737" spans="1:28" hidden="1" x14ac:dyDescent="0.25">
      <c r="A737" s="5">
        <v>732</v>
      </c>
      <c r="B737" s="13" t="s">
        <v>43</v>
      </c>
      <c r="C737" s="5"/>
      <c r="D737" s="5"/>
      <c r="E737">
        <v>8</v>
      </c>
      <c r="F737">
        <v>8</v>
      </c>
      <c r="G737">
        <v>5</v>
      </c>
      <c r="H737" s="11">
        <f>Sample[[#This Row],[C]]/Sample[[#This Row],[D]]</f>
        <v>1</v>
      </c>
      <c r="I737" s="11">
        <f>Sample[[#This Row],[A]]/Sample[[#This Row],[C]]</f>
        <v>0.625</v>
      </c>
      <c r="J737" s="11">
        <f>Sample[[#This Row],[D]]/Sample[[#This Row],[A]]</f>
        <v>1.6</v>
      </c>
      <c r="K737" s="11">
        <f>Sample[[#This Row],[A]]/Sample[[#This Row],[D]]</f>
        <v>0.625</v>
      </c>
      <c r="L737" s="11">
        <f>Sample[[#This Row],[D]]/Sample[[#This Row],[C]]</f>
        <v>1</v>
      </c>
      <c r="M737" s="11">
        <f>Sample[[#This Row],[C]]/Sample[[#This Row],[A]]</f>
        <v>1.6</v>
      </c>
      <c r="N737">
        <f>IF(Sample[[#This Row],[Ap]]=0,10,LOG(Sample[[#This Row],[Ap]]))</f>
        <v>0</v>
      </c>
      <c r="O737">
        <f>IF(Sample[[#This Row],[Ei]]=0,10,LOG(Sample[[#This Row],[Ei]]))</f>
        <v>-0.20411998265592479</v>
      </c>
      <c r="P737">
        <f>IF(Sample[[#This Row],[Ii]]=0,10,LOG(Sample[[#This Row],[Ii]]))</f>
        <v>0.20411998265592479</v>
      </c>
      <c r="Q737">
        <f>Kx-Sample[[#This Row],[Xp]]</f>
        <v>0</v>
      </c>
      <c r="R737">
        <f>Ky-Sample[[#This Row],[Yp]]</f>
        <v>-0.79588001734407521</v>
      </c>
      <c r="S737">
        <f>Kz-Sample[[#This Row],[Zp]]</f>
        <v>0.79588001734407521</v>
      </c>
      <c r="T737">
        <f>Sample[[#This Row],[Kpy]]*KSc-Sample[[#This Row],[KPz]]*KSb</f>
        <v>0</v>
      </c>
      <c r="U737">
        <f>-1*(Sample[[#This Row],[KPx]]*KSc-Sample[[#This Row],[KPz]]*KSa)</f>
        <v>0</v>
      </c>
      <c r="V737">
        <f>(Sample[[#This Row],[KPx]]*$R$2-Sample[[#This Row],[Kpy]]*KSa)</f>
        <v>0</v>
      </c>
      <c r="W737">
        <f>Sample[[#This Row],[Kpy]]*KTc-Sample[[#This Row],[KPz]]*KTb</f>
        <v>1.5917600346881504</v>
      </c>
      <c r="X737">
        <f>-1*(Sample[[#This Row],[KPx]]*KTc-Sample[[#This Row],[KPz]]*KTa)</f>
        <v>1.5917600346881504</v>
      </c>
      <c r="Y737">
        <f>(Sample[[#This Row],[KPx]]*KTb-Sample[[#This Row],[Kpy]]*KTa)</f>
        <v>1.5917600346881504</v>
      </c>
      <c r="Z737">
        <f>-Sample[[#This Row],[Xp]]*a+Sample[[#This Row],[Yp]]*b+Sample[[#This Row],[Zp]]*c_</f>
        <v>0</v>
      </c>
      <c r="AA737" s="8">
        <f>-IF(Sample[[#This Row],[Column2]]&gt;0,1,-1)*SQRT(Sample[[#This Row],[KPx''i]]^2+Sample[[#This Row],[KPx''j]]^2+Sample[[#This Row],[KPx''k]]^2)/Ksmag/Scale</f>
        <v>0</v>
      </c>
      <c r="AB737" s="1">
        <f>SQRT(Sample[[#This Row],[Kpy''i]]^2+Sample[[#This Row],[KPy''j]]^2+Sample[[#This Row],[KPy''k]]^2)/KTmag/Scale</f>
        <v>1.1255443145497255</v>
      </c>
    </row>
    <row r="738" spans="1:28" hidden="1" x14ac:dyDescent="0.25">
      <c r="A738" s="5">
        <v>733</v>
      </c>
      <c r="B738" s="13" t="s">
        <v>43</v>
      </c>
      <c r="C738" s="5"/>
      <c r="D738" s="5"/>
      <c r="E738">
        <v>4</v>
      </c>
      <c r="F738">
        <v>5</v>
      </c>
      <c r="G738">
        <v>5</v>
      </c>
      <c r="H738" s="11">
        <f>Sample[[#This Row],[C]]/Sample[[#This Row],[D]]</f>
        <v>1.25</v>
      </c>
      <c r="I738" s="11">
        <f>Sample[[#This Row],[A]]/Sample[[#This Row],[C]]</f>
        <v>1</v>
      </c>
      <c r="J738" s="11">
        <f>Sample[[#This Row],[D]]/Sample[[#This Row],[A]]</f>
        <v>0.8</v>
      </c>
      <c r="K738" s="11">
        <f>Sample[[#This Row],[A]]/Sample[[#This Row],[D]]</f>
        <v>1.25</v>
      </c>
      <c r="L738" s="11">
        <f>Sample[[#This Row],[D]]/Sample[[#This Row],[C]]</f>
        <v>0.8</v>
      </c>
      <c r="M738" s="11">
        <f>Sample[[#This Row],[C]]/Sample[[#This Row],[A]]</f>
        <v>1</v>
      </c>
      <c r="N738">
        <f>IF(Sample[[#This Row],[Ap]]=0,10,LOG(Sample[[#This Row],[Ap]]))</f>
        <v>9.691001300805642E-2</v>
      </c>
      <c r="O738">
        <f>IF(Sample[[#This Row],[Ei]]=0,10,LOG(Sample[[#This Row],[Ei]]))</f>
        <v>0</v>
      </c>
      <c r="P738">
        <f>IF(Sample[[#This Row],[Ii]]=0,10,LOG(Sample[[#This Row],[Ii]]))</f>
        <v>-9.6910013008056392E-2</v>
      </c>
      <c r="Q738">
        <f>Kx-Sample[[#This Row],[Xp]]</f>
        <v>-9.691001300805642E-2</v>
      </c>
      <c r="R738">
        <f>Ky-Sample[[#This Row],[Yp]]</f>
        <v>-1</v>
      </c>
      <c r="S738">
        <f>Kz-Sample[[#This Row],[Zp]]</f>
        <v>1.0969100130080565</v>
      </c>
      <c r="T738">
        <f>Sample[[#This Row],[Kpy]]*KSc-Sample[[#This Row],[KPz]]*KSb</f>
        <v>-9.6910013008056461E-2</v>
      </c>
      <c r="U738">
        <f>-1*(Sample[[#This Row],[KPx]]*KSc-Sample[[#This Row],[KPz]]*KSa)</f>
        <v>-9.691001300805642E-2</v>
      </c>
      <c r="V738">
        <f>(Sample[[#This Row],[KPx]]*$R$2-Sample[[#This Row],[Kpy]]*KSa)</f>
        <v>-9.691001300805642E-2</v>
      </c>
      <c r="W738">
        <f>Sample[[#This Row],[Kpy]]*KTc-Sample[[#This Row],[KPz]]*KTb</f>
        <v>2.0969100130080562</v>
      </c>
      <c r="X738">
        <f>-1*(Sample[[#This Row],[KPx]]*KTc-Sample[[#This Row],[KPz]]*KTa)</f>
        <v>2.0969100130080567</v>
      </c>
      <c r="Y738">
        <f>(Sample[[#This Row],[KPx]]*KTb-Sample[[#This Row],[Kpy]]*KTa)</f>
        <v>2.0969100130080562</v>
      </c>
      <c r="Z738">
        <f>-Sample[[#This Row],[Xp]]*a+Sample[[#This Row],[Yp]]*b+Sample[[#This Row],[Zp]]*c_</f>
        <v>-0.19382002601611278</v>
      </c>
      <c r="AA738" s="8">
        <f>-IF(Sample[[#This Row],[Column2]]&gt;0,1,-1)*SQRT(Sample[[#This Row],[KPx''i]]^2+Sample[[#This Row],[KPx''j]]^2+Sample[[#This Row],[KPx''k]]^2)/Ksmag/Scale</f>
        <v>0.11869004141810929</v>
      </c>
      <c r="AB738" s="1">
        <f>SQRT(Sample[[#This Row],[Kpy''i]]^2+Sample[[#This Row],[KPy''j]]^2+Sample[[#This Row],[KPy''k]]^2)/KTmag/Scale</f>
        <v>1.4827392897359684</v>
      </c>
    </row>
    <row r="739" spans="1:28" hidden="1" x14ac:dyDescent="0.25">
      <c r="A739" s="5">
        <v>734</v>
      </c>
      <c r="B739" s="13" t="s">
        <v>43</v>
      </c>
      <c r="C739" s="5"/>
      <c r="D739" s="5"/>
      <c r="E739">
        <v>5</v>
      </c>
      <c r="F739">
        <v>2</v>
      </c>
      <c r="G739">
        <v>4</v>
      </c>
      <c r="H739" s="11">
        <f>Sample[[#This Row],[C]]/Sample[[#This Row],[D]]</f>
        <v>0.4</v>
      </c>
      <c r="I739" s="11">
        <f>Sample[[#This Row],[A]]/Sample[[#This Row],[C]]</f>
        <v>2</v>
      </c>
      <c r="J739" s="11">
        <f>Sample[[#This Row],[D]]/Sample[[#This Row],[A]]</f>
        <v>1.25</v>
      </c>
      <c r="K739" s="11">
        <f>Sample[[#This Row],[A]]/Sample[[#This Row],[D]]</f>
        <v>0.8</v>
      </c>
      <c r="L739" s="11">
        <f>Sample[[#This Row],[D]]/Sample[[#This Row],[C]]</f>
        <v>2.5</v>
      </c>
      <c r="M739" s="11">
        <f>Sample[[#This Row],[C]]/Sample[[#This Row],[A]]</f>
        <v>0.5</v>
      </c>
      <c r="N739">
        <f>IF(Sample[[#This Row],[Ap]]=0,10,LOG(Sample[[#This Row],[Ap]]))</f>
        <v>-0.3979400086720376</v>
      </c>
      <c r="O739">
        <f>IF(Sample[[#This Row],[Ei]]=0,10,LOG(Sample[[#This Row],[Ei]]))</f>
        <v>0.3010299956639812</v>
      </c>
      <c r="P739">
        <f>IF(Sample[[#This Row],[Ii]]=0,10,LOG(Sample[[#This Row],[Ii]]))</f>
        <v>9.691001300805642E-2</v>
      </c>
      <c r="Q739">
        <f>Kx-Sample[[#This Row],[Xp]]</f>
        <v>0.3979400086720376</v>
      </c>
      <c r="R739">
        <f>Ky-Sample[[#This Row],[Yp]]</f>
        <v>-1.3010299956639813</v>
      </c>
      <c r="S739">
        <f>Kz-Sample[[#This Row],[Zp]]</f>
        <v>0.90308998699194354</v>
      </c>
      <c r="T739">
        <f>Sample[[#This Row],[Kpy]]*KSc-Sample[[#This Row],[KPz]]*KSb</f>
        <v>0.39794000867203771</v>
      </c>
      <c r="U739">
        <f>-1*(Sample[[#This Row],[KPx]]*KSc-Sample[[#This Row],[KPz]]*KSa)</f>
        <v>0.3979400086720376</v>
      </c>
      <c r="V739">
        <f>(Sample[[#This Row],[KPx]]*$R$2-Sample[[#This Row],[Kpy]]*KSa)</f>
        <v>0.3979400086720376</v>
      </c>
      <c r="W739">
        <f>Sample[[#This Row],[Kpy]]*KTc-Sample[[#This Row],[KPz]]*KTb</f>
        <v>2.204119982655925</v>
      </c>
      <c r="X739">
        <f>-1*(Sample[[#This Row],[KPx]]*KTc-Sample[[#This Row],[KPz]]*KTa)</f>
        <v>2.2041199826559246</v>
      </c>
      <c r="Y739">
        <f>(Sample[[#This Row],[KPx]]*KTb-Sample[[#This Row],[Kpy]]*KTa)</f>
        <v>2.204119982655925</v>
      </c>
      <c r="Z739">
        <f>-Sample[[#This Row],[Xp]]*a+Sample[[#This Row],[Yp]]*b+Sample[[#This Row],[Zp]]*c_</f>
        <v>0.79588001734407521</v>
      </c>
      <c r="AA739" s="8">
        <f>-IF(Sample[[#This Row],[Column2]]&gt;0,1,-1)*SQRT(Sample[[#This Row],[KPx''i]]^2+Sample[[#This Row],[KPx''j]]^2+Sample[[#This Row],[KPx''k]]^2)/Ksmag/Scale</f>
        <v>-0.48737498474260249</v>
      </c>
      <c r="AB739" s="1">
        <f>SQRT(Sample[[#This Row],[Kpy''i]]^2+Sample[[#This Row],[KPy''j]]^2+Sample[[#This Row],[KPy''k]]^2)/KTmag/Scale</f>
        <v>1.5585481862847801</v>
      </c>
    </row>
    <row r="740" spans="1:28" hidden="1" x14ac:dyDescent="0.25">
      <c r="A740" s="5">
        <v>735</v>
      </c>
      <c r="B740" s="13" t="s">
        <v>43</v>
      </c>
      <c r="C740" s="5"/>
      <c r="D740" s="5"/>
      <c r="E740">
        <v>2</v>
      </c>
      <c r="F740">
        <v>6</v>
      </c>
      <c r="G740">
        <v>10</v>
      </c>
      <c r="H740" s="11">
        <f>Sample[[#This Row],[C]]/Sample[[#This Row],[D]]</f>
        <v>3</v>
      </c>
      <c r="I740" s="11">
        <f>Sample[[#This Row],[A]]/Sample[[#This Row],[C]]</f>
        <v>1.6666666666666667</v>
      </c>
      <c r="J740" s="11">
        <f>Sample[[#This Row],[D]]/Sample[[#This Row],[A]]</f>
        <v>0.2</v>
      </c>
      <c r="K740" s="11">
        <f>Sample[[#This Row],[A]]/Sample[[#This Row],[D]]</f>
        <v>5</v>
      </c>
      <c r="L740" s="11">
        <f>Sample[[#This Row],[D]]/Sample[[#This Row],[C]]</f>
        <v>0.33333333333333331</v>
      </c>
      <c r="M740" s="11">
        <f>Sample[[#This Row],[C]]/Sample[[#This Row],[A]]</f>
        <v>0.6</v>
      </c>
      <c r="N740">
        <f>IF(Sample[[#This Row],[Ap]]=0,10,LOG(Sample[[#This Row],[Ap]]))</f>
        <v>0.47712125471966244</v>
      </c>
      <c r="O740">
        <f>IF(Sample[[#This Row],[Ei]]=0,10,LOG(Sample[[#This Row],[Ei]]))</f>
        <v>0.22184874961635639</v>
      </c>
      <c r="P740">
        <f>IF(Sample[[#This Row],[Ii]]=0,10,LOG(Sample[[#This Row],[Ii]]))</f>
        <v>-0.69897000433601875</v>
      </c>
      <c r="Q740">
        <f>Kx-Sample[[#This Row],[Xp]]</f>
        <v>-0.47712125471966244</v>
      </c>
      <c r="R740">
        <f>Ky-Sample[[#This Row],[Yp]]</f>
        <v>-1.2218487496163564</v>
      </c>
      <c r="S740">
        <f>Kz-Sample[[#This Row],[Zp]]</f>
        <v>1.6989700043360187</v>
      </c>
      <c r="T740">
        <f>Sample[[#This Row],[Kpy]]*KSc-Sample[[#This Row],[KPz]]*KSb</f>
        <v>-0.47712125471966238</v>
      </c>
      <c r="U740">
        <f>-1*(Sample[[#This Row],[KPx]]*KSc-Sample[[#This Row],[KPz]]*KSa)</f>
        <v>-0.47712125471966244</v>
      </c>
      <c r="V740">
        <f>(Sample[[#This Row],[KPx]]*$R$2-Sample[[#This Row],[Kpy]]*KSa)</f>
        <v>-0.47712125471966244</v>
      </c>
      <c r="W740">
        <f>Sample[[#This Row],[Kpy]]*KTc-Sample[[#This Row],[KPz]]*KTb</f>
        <v>2.9208187539523749</v>
      </c>
      <c r="X740">
        <f>-1*(Sample[[#This Row],[KPx]]*KTc-Sample[[#This Row],[KPz]]*KTa)</f>
        <v>2.9208187539523749</v>
      </c>
      <c r="Y740">
        <f>(Sample[[#This Row],[KPx]]*KTb-Sample[[#This Row],[Kpy]]*KTa)</f>
        <v>2.9208187539523753</v>
      </c>
      <c r="Z740">
        <f>-Sample[[#This Row],[Xp]]*a+Sample[[#This Row],[Yp]]*b+Sample[[#This Row],[Zp]]*c_</f>
        <v>-0.95424250943932476</v>
      </c>
      <c r="AA740" s="8">
        <f>-IF(Sample[[#This Row],[Column2]]&gt;0,1,-1)*SQRT(Sample[[#This Row],[KPx''i]]^2+Sample[[#This Row],[KPx''j]]^2+Sample[[#This Row],[KPx''k]]^2)/Ksmag/Scale</f>
        <v>0.58435180974982659</v>
      </c>
      <c r="AB740" s="1">
        <f>SQRT(Sample[[#This Row],[Kpy''i]]^2+Sample[[#This Row],[KPy''j]]^2+Sample[[#This Row],[KPy''k]]^2)/KTmag/Scale</f>
        <v>2.0653307475365668</v>
      </c>
    </row>
    <row r="741" spans="1:28" hidden="1" x14ac:dyDescent="0.25">
      <c r="A741" s="5">
        <v>736</v>
      </c>
      <c r="B741" s="13" t="s">
        <v>43</v>
      </c>
      <c r="C741" s="5"/>
      <c r="D741" s="5"/>
      <c r="E741">
        <v>9</v>
      </c>
      <c r="F741">
        <v>4</v>
      </c>
      <c r="G741">
        <v>8</v>
      </c>
      <c r="H741" s="11">
        <f>Sample[[#This Row],[C]]/Sample[[#This Row],[D]]</f>
        <v>0.44444444444444442</v>
      </c>
      <c r="I741" s="11">
        <f>Sample[[#This Row],[A]]/Sample[[#This Row],[C]]</f>
        <v>2</v>
      </c>
      <c r="J741" s="11">
        <f>Sample[[#This Row],[D]]/Sample[[#This Row],[A]]</f>
        <v>1.125</v>
      </c>
      <c r="K741" s="11">
        <f>Sample[[#This Row],[A]]/Sample[[#This Row],[D]]</f>
        <v>0.88888888888888884</v>
      </c>
      <c r="L741" s="11">
        <f>Sample[[#This Row],[D]]/Sample[[#This Row],[C]]</f>
        <v>2.25</v>
      </c>
      <c r="M741" s="11">
        <f>Sample[[#This Row],[C]]/Sample[[#This Row],[A]]</f>
        <v>0.5</v>
      </c>
      <c r="N741">
        <f>IF(Sample[[#This Row],[Ap]]=0,10,LOG(Sample[[#This Row],[Ap]]))</f>
        <v>-0.35218251811136253</v>
      </c>
      <c r="O741">
        <f>IF(Sample[[#This Row],[Ei]]=0,10,LOG(Sample[[#This Row],[Ei]]))</f>
        <v>0.3010299956639812</v>
      </c>
      <c r="P741">
        <f>IF(Sample[[#This Row],[Ii]]=0,10,LOG(Sample[[#This Row],[Ii]]))</f>
        <v>5.1152522447381291E-2</v>
      </c>
      <c r="Q741">
        <f>Kx-Sample[[#This Row],[Xp]]</f>
        <v>0.35218251811136253</v>
      </c>
      <c r="R741">
        <f>Ky-Sample[[#This Row],[Yp]]</f>
        <v>-1.3010299956639813</v>
      </c>
      <c r="S741">
        <f>Kz-Sample[[#This Row],[Zp]]</f>
        <v>0.94884747755261867</v>
      </c>
      <c r="T741">
        <f>Sample[[#This Row],[Kpy]]*KSc-Sample[[#This Row],[KPz]]*KSb</f>
        <v>0.35218251811136259</v>
      </c>
      <c r="U741">
        <f>-1*(Sample[[#This Row],[KPx]]*KSc-Sample[[#This Row],[KPz]]*KSa)</f>
        <v>0.35218251811136253</v>
      </c>
      <c r="V741">
        <f>(Sample[[#This Row],[KPx]]*$R$2-Sample[[#This Row],[Kpy]]*KSa)</f>
        <v>0.35218251811136253</v>
      </c>
      <c r="W741">
        <f>Sample[[#This Row],[Kpy]]*KTc-Sample[[#This Row],[KPz]]*KTb</f>
        <v>2.2498774732165998</v>
      </c>
      <c r="X741">
        <f>-1*(Sample[[#This Row],[KPx]]*KTc-Sample[[#This Row],[KPz]]*KTa)</f>
        <v>2.2498774732165998</v>
      </c>
      <c r="Y741">
        <f>(Sample[[#This Row],[KPx]]*KTb-Sample[[#This Row],[Kpy]]*KTa)</f>
        <v>2.2498774732165998</v>
      </c>
      <c r="Z741">
        <f>-Sample[[#This Row],[Xp]]*a+Sample[[#This Row],[Yp]]*b+Sample[[#This Row],[Zp]]*c_</f>
        <v>0.70436503622272495</v>
      </c>
      <c r="AA741" s="8">
        <f>-IF(Sample[[#This Row],[Column2]]&gt;0,1,-1)*SQRT(Sample[[#This Row],[KPx''i]]^2+Sample[[#This Row],[KPx''j]]^2+Sample[[#This Row],[KPx''k]]^2)/Ksmag/Scale</f>
        <v>-0.43133373285066667</v>
      </c>
      <c r="AB741" s="1">
        <f>SQRT(Sample[[#This Row],[Kpy''i]]^2+Sample[[#This Row],[KPy''j]]^2+Sample[[#This Row],[KPy''k]]^2)/KTmag/Scale</f>
        <v>1.5909036181503129</v>
      </c>
    </row>
    <row r="742" spans="1:28" hidden="1" x14ac:dyDescent="0.25">
      <c r="A742" s="5">
        <v>737</v>
      </c>
      <c r="B742" s="13" t="s">
        <v>43</v>
      </c>
      <c r="C742" s="5"/>
      <c r="D742" s="5"/>
      <c r="E742">
        <v>10</v>
      </c>
      <c r="F742">
        <v>4</v>
      </c>
      <c r="G742">
        <v>10</v>
      </c>
      <c r="H742" s="11">
        <f>Sample[[#This Row],[C]]/Sample[[#This Row],[D]]</f>
        <v>0.4</v>
      </c>
      <c r="I742" s="11">
        <f>Sample[[#This Row],[A]]/Sample[[#This Row],[C]]</f>
        <v>2.5</v>
      </c>
      <c r="J742" s="11">
        <f>Sample[[#This Row],[D]]/Sample[[#This Row],[A]]</f>
        <v>1</v>
      </c>
      <c r="K742" s="11">
        <f>Sample[[#This Row],[A]]/Sample[[#This Row],[D]]</f>
        <v>1</v>
      </c>
      <c r="L742" s="11">
        <f>Sample[[#This Row],[D]]/Sample[[#This Row],[C]]</f>
        <v>2.5</v>
      </c>
      <c r="M742" s="11">
        <f>Sample[[#This Row],[C]]/Sample[[#This Row],[A]]</f>
        <v>0.4</v>
      </c>
      <c r="N742">
        <f>IF(Sample[[#This Row],[Ap]]=0,10,LOG(Sample[[#This Row],[Ap]]))</f>
        <v>-0.3979400086720376</v>
      </c>
      <c r="O742">
        <f>IF(Sample[[#This Row],[Ei]]=0,10,LOG(Sample[[#This Row],[Ei]]))</f>
        <v>0.3979400086720376</v>
      </c>
      <c r="P742">
        <f>IF(Sample[[#This Row],[Ii]]=0,10,LOG(Sample[[#This Row],[Ii]]))</f>
        <v>0</v>
      </c>
      <c r="Q742">
        <f>Kx-Sample[[#This Row],[Xp]]</f>
        <v>0.3979400086720376</v>
      </c>
      <c r="R742">
        <f>Ky-Sample[[#This Row],[Yp]]</f>
        <v>-1.3979400086720375</v>
      </c>
      <c r="S742">
        <f>Kz-Sample[[#This Row],[Zp]]</f>
        <v>1</v>
      </c>
      <c r="T742">
        <f>Sample[[#This Row],[Kpy]]*KSc-Sample[[#This Row],[KPz]]*KSb</f>
        <v>0.39794000867203749</v>
      </c>
      <c r="U742">
        <f>-1*(Sample[[#This Row],[KPx]]*KSc-Sample[[#This Row],[KPz]]*KSa)</f>
        <v>0.3979400086720376</v>
      </c>
      <c r="V742">
        <f>(Sample[[#This Row],[KPx]]*$R$2-Sample[[#This Row],[Kpy]]*KSa)</f>
        <v>0.3979400086720376</v>
      </c>
      <c r="W742">
        <f>Sample[[#This Row],[Kpy]]*KTc-Sample[[#This Row],[KPz]]*KTb</f>
        <v>2.3979400086720375</v>
      </c>
      <c r="X742">
        <f>-1*(Sample[[#This Row],[KPx]]*KTc-Sample[[#This Row],[KPz]]*KTa)</f>
        <v>2.3979400086720375</v>
      </c>
      <c r="Y742">
        <f>(Sample[[#This Row],[KPx]]*KTb-Sample[[#This Row],[Kpy]]*KTa)</f>
        <v>2.3979400086720375</v>
      </c>
      <c r="Z742">
        <f>-Sample[[#This Row],[Xp]]*a+Sample[[#This Row],[Yp]]*b+Sample[[#This Row],[Zp]]*c_</f>
        <v>0.79588001734407521</v>
      </c>
      <c r="AA742" s="8">
        <f>-IF(Sample[[#This Row],[Column2]]&gt;0,1,-1)*SQRT(Sample[[#This Row],[KPx''i]]^2+Sample[[#This Row],[KPx''j]]^2+Sample[[#This Row],[KPx''k]]^2)/Ksmag/Scale</f>
        <v>-0.48737498474260249</v>
      </c>
      <c r="AB742" s="1">
        <f>SQRT(Sample[[#This Row],[Kpy''i]]^2+Sample[[#This Row],[KPy''j]]^2+Sample[[#This Row],[KPy''k]]^2)/KTmag/Scale</f>
        <v>1.6955996410105265</v>
      </c>
    </row>
    <row r="743" spans="1:28" hidden="1" x14ac:dyDescent="0.25">
      <c r="A743" s="5">
        <v>738</v>
      </c>
      <c r="B743" s="13" t="s">
        <v>43</v>
      </c>
      <c r="C743" s="5"/>
      <c r="D743" s="5"/>
      <c r="E743">
        <v>7</v>
      </c>
      <c r="F743">
        <v>5</v>
      </c>
      <c r="G743">
        <v>8</v>
      </c>
      <c r="H743" s="11">
        <f>Sample[[#This Row],[C]]/Sample[[#This Row],[D]]</f>
        <v>0.7142857142857143</v>
      </c>
      <c r="I743" s="11">
        <f>Sample[[#This Row],[A]]/Sample[[#This Row],[C]]</f>
        <v>1.6</v>
      </c>
      <c r="J743" s="11">
        <f>Sample[[#This Row],[D]]/Sample[[#This Row],[A]]</f>
        <v>0.875</v>
      </c>
      <c r="K743" s="11">
        <f>Sample[[#This Row],[A]]/Sample[[#This Row],[D]]</f>
        <v>1.1428571428571428</v>
      </c>
      <c r="L743" s="11">
        <f>Sample[[#This Row],[D]]/Sample[[#This Row],[C]]</f>
        <v>1.4</v>
      </c>
      <c r="M743" s="11">
        <f>Sample[[#This Row],[C]]/Sample[[#This Row],[A]]</f>
        <v>0.625</v>
      </c>
      <c r="N743">
        <f>IF(Sample[[#This Row],[Ap]]=0,10,LOG(Sample[[#This Row],[Ap]]))</f>
        <v>-0.14612803567823801</v>
      </c>
      <c r="O743">
        <f>IF(Sample[[#This Row],[Ei]]=0,10,LOG(Sample[[#This Row],[Ei]]))</f>
        <v>0.20411998265592479</v>
      </c>
      <c r="P743">
        <f>IF(Sample[[#This Row],[Ii]]=0,10,LOG(Sample[[#This Row],[Ii]]))</f>
        <v>-5.7991946977686754E-2</v>
      </c>
      <c r="Q743">
        <f>Kx-Sample[[#This Row],[Xp]]</f>
        <v>0.14612803567823801</v>
      </c>
      <c r="R743">
        <f>Ky-Sample[[#This Row],[Yp]]</f>
        <v>-1.2041199826559248</v>
      </c>
      <c r="S743">
        <f>Kz-Sample[[#This Row],[Zp]]</f>
        <v>1.0579919469776868</v>
      </c>
      <c r="T743">
        <f>Sample[[#This Row],[Kpy]]*KSc-Sample[[#This Row],[KPz]]*KSb</f>
        <v>0.14612803567823796</v>
      </c>
      <c r="U743">
        <f>-1*(Sample[[#This Row],[KPx]]*KSc-Sample[[#This Row],[KPz]]*KSa)</f>
        <v>0.14612803567823801</v>
      </c>
      <c r="V743">
        <f>(Sample[[#This Row],[KPx]]*$R$2-Sample[[#This Row],[Kpy]]*KSa)</f>
        <v>0.14612803567823801</v>
      </c>
      <c r="W743">
        <f>Sample[[#This Row],[Kpy]]*KTc-Sample[[#This Row],[KPz]]*KTb</f>
        <v>2.2621119296336119</v>
      </c>
      <c r="X743">
        <f>-1*(Sample[[#This Row],[KPx]]*KTc-Sample[[#This Row],[KPz]]*KTa)</f>
        <v>2.2621119296336119</v>
      </c>
      <c r="Y743">
        <f>(Sample[[#This Row],[KPx]]*KTb-Sample[[#This Row],[Kpy]]*KTa)</f>
        <v>2.2621119296336114</v>
      </c>
      <c r="Z743">
        <f>-Sample[[#This Row],[Xp]]*a+Sample[[#This Row],[Yp]]*b+Sample[[#This Row],[Zp]]*c_</f>
        <v>0.29225607135647608</v>
      </c>
      <c r="AA743" s="8">
        <f>-IF(Sample[[#This Row],[Column2]]&gt;0,1,-1)*SQRT(Sample[[#This Row],[KPx''i]]^2+Sample[[#This Row],[KPx''j]]^2+Sample[[#This Row],[KPx''k]]^2)/Ksmag/Scale</f>
        <v>-0.17896956226344909</v>
      </c>
      <c r="AB743" s="1">
        <f>SQRT(Sample[[#This Row],[Kpy''i]]^2+Sample[[#This Row],[KPy''j]]^2+Sample[[#This Row],[KPy''k]]^2)/KTmag/Scale</f>
        <v>1.5995546852469131</v>
      </c>
    </row>
    <row r="744" spans="1:28" hidden="1" x14ac:dyDescent="0.25">
      <c r="A744" s="5">
        <v>739</v>
      </c>
      <c r="B744" s="13" t="s">
        <v>43</v>
      </c>
      <c r="C744" s="5"/>
      <c r="D744" s="5"/>
      <c r="E744">
        <v>3</v>
      </c>
      <c r="F744">
        <v>10</v>
      </c>
      <c r="G744">
        <v>6</v>
      </c>
      <c r="H744" s="11">
        <f>Sample[[#This Row],[C]]/Sample[[#This Row],[D]]</f>
        <v>3.3333333333333335</v>
      </c>
      <c r="I744" s="11">
        <f>Sample[[#This Row],[A]]/Sample[[#This Row],[C]]</f>
        <v>0.6</v>
      </c>
      <c r="J744" s="11">
        <f>Sample[[#This Row],[D]]/Sample[[#This Row],[A]]</f>
        <v>0.5</v>
      </c>
      <c r="K744" s="11">
        <f>Sample[[#This Row],[A]]/Sample[[#This Row],[D]]</f>
        <v>2</v>
      </c>
      <c r="L744" s="11">
        <f>Sample[[#This Row],[D]]/Sample[[#This Row],[C]]</f>
        <v>0.3</v>
      </c>
      <c r="M744" s="11">
        <f>Sample[[#This Row],[C]]/Sample[[#This Row],[A]]</f>
        <v>1.6666666666666667</v>
      </c>
      <c r="N744">
        <f>IF(Sample[[#This Row],[Ap]]=0,10,LOG(Sample[[#This Row],[Ap]]))</f>
        <v>0.52287874528033762</v>
      </c>
      <c r="O744">
        <f>IF(Sample[[#This Row],[Ei]]=0,10,LOG(Sample[[#This Row],[Ei]]))</f>
        <v>-0.22184874961635639</v>
      </c>
      <c r="P744">
        <f>IF(Sample[[#This Row],[Ii]]=0,10,LOG(Sample[[#This Row],[Ii]]))</f>
        <v>-0.3010299956639812</v>
      </c>
      <c r="Q744">
        <f>Kx-Sample[[#This Row],[Xp]]</f>
        <v>-0.52287874528033762</v>
      </c>
      <c r="R744">
        <f>Ky-Sample[[#This Row],[Yp]]</f>
        <v>-0.77815125038364363</v>
      </c>
      <c r="S744">
        <f>Kz-Sample[[#This Row],[Zp]]</f>
        <v>1.3010299956639813</v>
      </c>
      <c r="T744">
        <f>Sample[[#This Row],[Kpy]]*KSc-Sample[[#This Row],[KPz]]*KSb</f>
        <v>-0.52287874528033762</v>
      </c>
      <c r="U744">
        <f>-1*(Sample[[#This Row],[KPx]]*KSc-Sample[[#This Row],[KPz]]*KSa)</f>
        <v>-0.52287874528033762</v>
      </c>
      <c r="V744">
        <f>(Sample[[#This Row],[KPx]]*$R$2-Sample[[#This Row],[Kpy]]*KSa)</f>
        <v>-0.52287874528033762</v>
      </c>
      <c r="W744">
        <f>Sample[[#This Row],[Kpy]]*KTc-Sample[[#This Row],[KPz]]*KTb</f>
        <v>2.0791812460476251</v>
      </c>
      <c r="X744">
        <f>-1*(Sample[[#This Row],[KPx]]*KTc-Sample[[#This Row],[KPz]]*KTa)</f>
        <v>2.0791812460476251</v>
      </c>
      <c r="Y744">
        <f>(Sample[[#This Row],[KPx]]*KTb-Sample[[#This Row],[Kpy]]*KTa)</f>
        <v>2.0791812460476251</v>
      </c>
      <c r="Z744">
        <f>-Sample[[#This Row],[Xp]]*a+Sample[[#This Row],[Yp]]*b+Sample[[#This Row],[Zp]]*c_</f>
        <v>-1.0457574905606752</v>
      </c>
      <c r="AA744" s="8">
        <f>-IF(Sample[[#This Row],[Column2]]&gt;0,1,-1)*SQRT(Sample[[#This Row],[KPx''i]]^2+Sample[[#This Row],[KPx''j]]^2+Sample[[#This Row],[KPx''k]]^2)/Ksmag/Scale</f>
        <v>0.64039306164176246</v>
      </c>
      <c r="AB744" s="1">
        <f>SQRT(Sample[[#This Row],[Kpy''i]]^2+Sample[[#This Row],[KPy''j]]^2+Sample[[#This Row],[KPy''k]]^2)/KTmag/Scale</f>
        <v>1.4702031583961714</v>
      </c>
    </row>
    <row r="745" spans="1:28" hidden="1" x14ac:dyDescent="0.25">
      <c r="A745" s="5">
        <v>740</v>
      </c>
      <c r="B745" s="13" t="s">
        <v>43</v>
      </c>
      <c r="C745" s="5"/>
      <c r="D745" s="5"/>
      <c r="E745">
        <v>3</v>
      </c>
      <c r="F745">
        <v>2</v>
      </c>
      <c r="G745">
        <v>3</v>
      </c>
      <c r="H745" s="11">
        <f>Sample[[#This Row],[C]]/Sample[[#This Row],[D]]</f>
        <v>0.66666666666666663</v>
      </c>
      <c r="I745" s="11">
        <f>Sample[[#This Row],[A]]/Sample[[#This Row],[C]]</f>
        <v>1.5</v>
      </c>
      <c r="J745" s="11">
        <f>Sample[[#This Row],[D]]/Sample[[#This Row],[A]]</f>
        <v>1</v>
      </c>
      <c r="K745" s="11">
        <f>Sample[[#This Row],[A]]/Sample[[#This Row],[D]]</f>
        <v>1</v>
      </c>
      <c r="L745" s="11">
        <f>Sample[[#This Row],[D]]/Sample[[#This Row],[C]]</f>
        <v>1.5</v>
      </c>
      <c r="M745" s="11">
        <f>Sample[[#This Row],[C]]/Sample[[#This Row],[A]]</f>
        <v>0.66666666666666663</v>
      </c>
      <c r="N745">
        <f>IF(Sample[[#This Row],[Ap]]=0,10,LOG(Sample[[#This Row],[Ap]]))</f>
        <v>-0.17609125905568127</v>
      </c>
      <c r="O745">
        <f>IF(Sample[[#This Row],[Ei]]=0,10,LOG(Sample[[#This Row],[Ei]]))</f>
        <v>0.17609125905568124</v>
      </c>
      <c r="P745">
        <f>IF(Sample[[#This Row],[Ii]]=0,10,LOG(Sample[[#This Row],[Ii]]))</f>
        <v>0</v>
      </c>
      <c r="Q745">
        <f>Kx-Sample[[#This Row],[Xp]]</f>
        <v>0.17609125905568127</v>
      </c>
      <c r="R745">
        <f>Ky-Sample[[#This Row],[Yp]]</f>
        <v>-1.1760912590556813</v>
      </c>
      <c r="S745">
        <f>Kz-Sample[[#This Row],[Zp]]</f>
        <v>1</v>
      </c>
      <c r="T745">
        <f>Sample[[#This Row],[Kpy]]*KSc-Sample[[#This Row],[KPz]]*KSb</f>
        <v>0.17609125905568135</v>
      </c>
      <c r="U745">
        <f>-1*(Sample[[#This Row],[KPx]]*KSc-Sample[[#This Row],[KPz]]*KSa)</f>
        <v>0.17609125905568127</v>
      </c>
      <c r="V745">
        <f>(Sample[[#This Row],[KPx]]*$R$2-Sample[[#This Row],[Kpy]]*KSa)</f>
        <v>0.17609125905568127</v>
      </c>
      <c r="W745">
        <f>Sample[[#This Row],[Kpy]]*KTc-Sample[[#This Row],[KPz]]*KTb</f>
        <v>2.1760912590556813</v>
      </c>
      <c r="X745">
        <f>-1*(Sample[[#This Row],[KPx]]*KTc-Sample[[#This Row],[KPz]]*KTa)</f>
        <v>2.1760912590556813</v>
      </c>
      <c r="Y745">
        <f>(Sample[[#This Row],[KPx]]*KTb-Sample[[#This Row],[Kpy]]*KTa)</f>
        <v>2.1760912590556813</v>
      </c>
      <c r="Z745">
        <f>-Sample[[#This Row],[Xp]]*a+Sample[[#This Row],[Yp]]*b+Sample[[#This Row],[Zp]]*c_</f>
        <v>0.35218251811136247</v>
      </c>
      <c r="AA745" s="8">
        <f>-IF(Sample[[#This Row],[Column2]]&gt;0,1,-1)*SQRT(Sample[[#This Row],[KPx''i]]^2+Sample[[#This Row],[KPx''j]]^2+Sample[[#This Row],[KPx''k]]^2)/Ksmag/Scale</f>
        <v>-0.21566686642533336</v>
      </c>
      <c r="AB745" s="1">
        <f>SQRT(Sample[[#This Row],[Kpy''i]]^2+Sample[[#This Row],[KPy''j]]^2+Sample[[#This Row],[KPy''k]]^2)/KTmag/Scale</f>
        <v>1.5387288857590447</v>
      </c>
    </row>
    <row r="746" spans="1:28" hidden="1" x14ac:dyDescent="0.25">
      <c r="A746" s="5">
        <v>741</v>
      </c>
      <c r="B746" s="13" t="s">
        <v>43</v>
      </c>
      <c r="C746" s="5"/>
      <c r="D746" s="5"/>
      <c r="E746">
        <v>1</v>
      </c>
      <c r="F746">
        <v>9</v>
      </c>
      <c r="G746">
        <v>1</v>
      </c>
      <c r="H746" s="11">
        <f>Sample[[#This Row],[C]]/Sample[[#This Row],[D]]</f>
        <v>9</v>
      </c>
      <c r="I746" s="11">
        <f>Sample[[#This Row],[A]]/Sample[[#This Row],[C]]</f>
        <v>0.1111111111111111</v>
      </c>
      <c r="J746" s="11">
        <f>Sample[[#This Row],[D]]/Sample[[#This Row],[A]]</f>
        <v>1</v>
      </c>
      <c r="K746" s="11">
        <f>Sample[[#This Row],[A]]/Sample[[#This Row],[D]]</f>
        <v>1</v>
      </c>
      <c r="L746" s="11">
        <f>Sample[[#This Row],[D]]/Sample[[#This Row],[C]]</f>
        <v>0.1111111111111111</v>
      </c>
      <c r="M746" s="11">
        <f>Sample[[#This Row],[C]]/Sample[[#This Row],[A]]</f>
        <v>9</v>
      </c>
      <c r="N746">
        <f>IF(Sample[[#This Row],[Ap]]=0,10,LOG(Sample[[#This Row],[Ap]]))</f>
        <v>0.95424250943932487</v>
      </c>
      <c r="O746">
        <f>IF(Sample[[#This Row],[Ei]]=0,10,LOG(Sample[[#This Row],[Ei]]))</f>
        <v>-0.95424250943932487</v>
      </c>
      <c r="P746">
        <f>IF(Sample[[#This Row],[Ii]]=0,10,LOG(Sample[[#This Row],[Ii]]))</f>
        <v>0</v>
      </c>
      <c r="Q746">
        <f>Kx-Sample[[#This Row],[Xp]]</f>
        <v>-0.95424250943932487</v>
      </c>
      <c r="R746">
        <f>Ky-Sample[[#This Row],[Yp]]</f>
        <v>-4.5757490560675129E-2</v>
      </c>
      <c r="S746">
        <f>Kz-Sample[[#This Row],[Zp]]</f>
        <v>1</v>
      </c>
      <c r="T746">
        <f>Sample[[#This Row],[Kpy]]*KSc-Sample[[#This Row],[KPz]]*KSb</f>
        <v>-0.95424250943932487</v>
      </c>
      <c r="U746">
        <f>-1*(Sample[[#This Row],[KPx]]*KSc-Sample[[#This Row],[KPz]]*KSa)</f>
        <v>-0.95424250943932487</v>
      </c>
      <c r="V746">
        <f>(Sample[[#This Row],[KPx]]*$R$2-Sample[[#This Row],[Kpy]]*KSa)</f>
        <v>-0.95424250943932487</v>
      </c>
      <c r="W746">
        <f>Sample[[#This Row],[Kpy]]*KTc-Sample[[#This Row],[KPz]]*KTb</f>
        <v>1.0457574905606752</v>
      </c>
      <c r="X746">
        <f>-1*(Sample[[#This Row],[KPx]]*KTc-Sample[[#This Row],[KPz]]*KTa)</f>
        <v>1.0457574905606752</v>
      </c>
      <c r="Y746">
        <f>(Sample[[#This Row],[KPx]]*KTb-Sample[[#This Row],[Kpy]]*KTa)</f>
        <v>1.0457574905606752</v>
      </c>
      <c r="Z746">
        <f>-Sample[[#This Row],[Xp]]*a+Sample[[#This Row],[Yp]]*b+Sample[[#This Row],[Zp]]*c_</f>
        <v>-1.9084850188786497</v>
      </c>
      <c r="AA746" s="8">
        <f>-IF(Sample[[#This Row],[Column2]]&gt;0,1,-1)*SQRT(Sample[[#This Row],[KPx''i]]^2+Sample[[#This Row],[KPx''j]]^2+Sample[[#This Row],[KPx''k]]^2)/Ksmag/Scale</f>
        <v>1.1687036194996532</v>
      </c>
      <c r="AB746" s="1">
        <f>SQRT(Sample[[#This Row],[Kpy''i]]^2+Sample[[#This Row],[KPy''j]]^2+Sample[[#This Row],[KPy''k]]^2)/KTmag/Scale</f>
        <v>0.73946221305208049</v>
      </c>
    </row>
    <row r="747" spans="1:28" hidden="1" x14ac:dyDescent="0.25">
      <c r="A747" s="5">
        <v>742</v>
      </c>
      <c r="B747" s="13" t="s">
        <v>43</v>
      </c>
      <c r="C747" s="5"/>
      <c r="D747" s="5"/>
      <c r="E747">
        <v>4</v>
      </c>
      <c r="F747">
        <v>8</v>
      </c>
      <c r="G747">
        <v>7</v>
      </c>
      <c r="H747" s="11">
        <f>Sample[[#This Row],[C]]/Sample[[#This Row],[D]]</f>
        <v>2</v>
      </c>
      <c r="I747" s="11">
        <f>Sample[[#This Row],[A]]/Sample[[#This Row],[C]]</f>
        <v>0.875</v>
      </c>
      <c r="J747" s="11">
        <f>Sample[[#This Row],[D]]/Sample[[#This Row],[A]]</f>
        <v>0.5714285714285714</v>
      </c>
      <c r="K747" s="11">
        <f>Sample[[#This Row],[A]]/Sample[[#This Row],[D]]</f>
        <v>1.75</v>
      </c>
      <c r="L747" s="11">
        <f>Sample[[#This Row],[D]]/Sample[[#This Row],[C]]</f>
        <v>0.5</v>
      </c>
      <c r="M747" s="11">
        <f>Sample[[#This Row],[C]]/Sample[[#This Row],[A]]</f>
        <v>1.1428571428571428</v>
      </c>
      <c r="N747">
        <f>IF(Sample[[#This Row],[Ap]]=0,10,LOG(Sample[[#This Row],[Ap]]))</f>
        <v>0.3010299956639812</v>
      </c>
      <c r="O747">
        <f>IF(Sample[[#This Row],[Ei]]=0,10,LOG(Sample[[#This Row],[Ei]]))</f>
        <v>-5.7991946977686754E-2</v>
      </c>
      <c r="P747">
        <f>IF(Sample[[#This Row],[Ii]]=0,10,LOG(Sample[[#This Row],[Ii]]))</f>
        <v>-0.24303804868629447</v>
      </c>
      <c r="Q747">
        <f>Kx-Sample[[#This Row],[Xp]]</f>
        <v>-0.3010299956639812</v>
      </c>
      <c r="R747">
        <f>Ky-Sample[[#This Row],[Yp]]</f>
        <v>-0.94200805302231327</v>
      </c>
      <c r="S747">
        <f>Kz-Sample[[#This Row],[Zp]]</f>
        <v>1.2430380486862944</v>
      </c>
      <c r="T747">
        <f>Sample[[#This Row],[Kpy]]*KSc-Sample[[#This Row],[KPz]]*KSb</f>
        <v>-0.30102999566398114</v>
      </c>
      <c r="U747">
        <f>-1*(Sample[[#This Row],[KPx]]*KSc-Sample[[#This Row],[KPz]]*KSa)</f>
        <v>-0.3010299956639812</v>
      </c>
      <c r="V747">
        <f>(Sample[[#This Row],[KPx]]*$R$2-Sample[[#This Row],[Kpy]]*KSa)</f>
        <v>-0.3010299956639812</v>
      </c>
      <c r="W747">
        <f>Sample[[#This Row],[Kpy]]*KTc-Sample[[#This Row],[KPz]]*KTb</f>
        <v>2.1850461017086076</v>
      </c>
      <c r="X747">
        <f>-1*(Sample[[#This Row],[KPx]]*KTc-Sample[[#This Row],[KPz]]*KTa)</f>
        <v>2.1850461017086076</v>
      </c>
      <c r="Y747">
        <f>(Sample[[#This Row],[KPx]]*KTb-Sample[[#This Row],[Kpy]]*KTa)</f>
        <v>2.1850461017086076</v>
      </c>
      <c r="Z747">
        <f>-Sample[[#This Row],[Xp]]*a+Sample[[#This Row],[Yp]]*b+Sample[[#This Row],[Zp]]*c_</f>
        <v>-0.60205999132796251</v>
      </c>
      <c r="AA747" s="8">
        <f>-IF(Sample[[#This Row],[Column2]]&gt;0,1,-1)*SQRT(Sample[[#This Row],[KPx''i]]^2+Sample[[#This Row],[KPx''j]]^2+Sample[[#This Row],[KPx''k]]^2)/Ksmag/Scale</f>
        <v>0.36868494332449325</v>
      </c>
      <c r="AB747" s="1">
        <f>SQRT(Sample[[#This Row],[Kpy''i]]^2+Sample[[#This Row],[KPy''j]]^2+Sample[[#This Row],[KPy''k]]^2)/KTmag/Scale</f>
        <v>1.5450609157233872</v>
      </c>
    </row>
    <row r="748" spans="1:28" hidden="1" x14ac:dyDescent="0.25">
      <c r="A748" s="5">
        <v>743</v>
      </c>
      <c r="B748" s="13" t="s">
        <v>43</v>
      </c>
      <c r="C748" s="5"/>
      <c r="D748" s="5"/>
      <c r="E748">
        <v>5</v>
      </c>
      <c r="F748">
        <v>3</v>
      </c>
      <c r="G748">
        <v>4</v>
      </c>
      <c r="H748" s="11">
        <f>Sample[[#This Row],[C]]/Sample[[#This Row],[D]]</f>
        <v>0.6</v>
      </c>
      <c r="I748" s="11">
        <f>Sample[[#This Row],[A]]/Sample[[#This Row],[C]]</f>
        <v>1.3333333333333333</v>
      </c>
      <c r="J748" s="11">
        <f>Sample[[#This Row],[D]]/Sample[[#This Row],[A]]</f>
        <v>1.25</v>
      </c>
      <c r="K748" s="11">
        <f>Sample[[#This Row],[A]]/Sample[[#This Row],[D]]</f>
        <v>0.8</v>
      </c>
      <c r="L748" s="11">
        <f>Sample[[#This Row],[D]]/Sample[[#This Row],[C]]</f>
        <v>1.6666666666666667</v>
      </c>
      <c r="M748" s="11">
        <f>Sample[[#This Row],[C]]/Sample[[#This Row],[A]]</f>
        <v>0.75</v>
      </c>
      <c r="N748">
        <f>IF(Sample[[#This Row],[Ap]]=0,10,LOG(Sample[[#This Row],[Ap]]))</f>
        <v>-0.22184874961635639</v>
      </c>
      <c r="O748">
        <f>IF(Sample[[#This Row],[Ei]]=0,10,LOG(Sample[[#This Row],[Ei]]))</f>
        <v>0.12493873660829993</v>
      </c>
      <c r="P748">
        <f>IF(Sample[[#This Row],[Ii]]=0,10,LOG(Sample[[#This Row],[Ii]]))</f>
        <v>9.691001300805642E-2</v>
      </c>
      <c r="Q748">
        <f>Kx-Sample[[#This Row],[Xp]]</f>
        <v>0.22184874961635639</v>
      </c>
      <c r="R748">
        <f>Ky-Sample[[#This Row],[Yp]]</f>
        <v>-1.1249387366082999</v>
      </c>
      <c r="S748">
        <f>Kz-Sample[[#This Row],[Zp]]</f>
        <v>0.90308998699194354</v>
      </c>
      <c r="T748">
        <f>Sample[[#This Row],[Kpy]]*KSc-Sample[[#This Row],[KPz]]*KSb</f>
        <v>0.22184874961635637</v>
      </c>
      <c r="U748">
        <f>-1*(Sample[[#This Row],[KPx]]*KSc-Sample[[#This Row],[KPz]]*KSa)</f>
        <v>0.22184874961635639</v>
      </c>
      <c r="V748">
        <f>(Sample[[#This Row],[KPx]]*$R$2-Sample[[#This Row],[Kpy]]*KSa)</f>
        <v>0.22184874961635639</v>
      </c>
      <c r="W748">
        <f>Sample[[#This Row],[Kpy]]*KTc-Sample[[#This Row],[KPz]]*KTb</f>
        <v>2.0280287236002437</v>
      </c>
      <c r="X748">
        <f>-1*(Sample[[#This Row],[KPx]]*KTc-Sample[[#This Row],[KPz]]*KTa)</f>
        <v>2.0280287236002437</v>
      </c>
      <c r="Y748">
        <f>(Sample[[#This Row],[KPx]]*KTb-Sample[[#This Row],[Kpy]]*KTa)</f>
        <v>2.0280287236002432</v>
      </c>
      <c r="Z748">
        <f>-Sample[[#This Row],[Xp]]*a+Sample[[#This Row],[Yp]]*b+Sample[[#This Row],[Zp]]*c_</f>
        <v>0.44369749923271273</v>
      </c>
      <c r="AA748" s="8">
        <f>-IF(Sample[[#This Row],[Column2]]&gt;0,1,-1)*SQRT(Sample[[#This Row],[KPx''i]]^2+Sample[[#This Row],[KPx''j]]^2+Sample[[#This Row],[KPx''k]]^2)/Ksmag/Scale</f>
        <v>-0.27170811831726921</v>
      </c>
      <c r="AB748" s="1">
        <f>SQRT(Sample[[#This Row],[Kpy''i]]^2+Sample[[#This Row],[KPy''j]]^2+Sample[[#This Row],[KPy''k]]^2)/KTmag/Scale</f>
        <v>1.4340328628988308</v>
      </c>
    </row>
    <row r="749" spans="1:28" hidden="1" x14ac:dyDescent="0.25">
      <c r="A749" s="5">
        <v>744</v>
      </c>
      <c r="B749" s="13" t="s">
        <v>43</v>
      </c>
      <c r="C749" s="5"/>
      <c r="D749" s="5"/>
      <c r="E749">
        <v>8</v>
      </c>
      <c r="F749">
        <v>2</v>
      </c>
      <c r="G749">
        <v>1</v>
      </c>
      <c r="H749" s="11">
        <f>Sample[[#This Row],[C]]/Sample[[#This Row],[D]]</f>
        <v>0.25</v>
      </c>
      <c r="I749" s="11">
        <f>Sample[[#This Row],[A]]/Sample[[#This Row],[C]]</f>
        <v>0.5</v>
      </c>
      <c r="J749" s="11">
        <f>Sample[[#This Row],[D]]/Sample[[#This Row],[A]]</f>
        <v>8</v>
      </c>
      <c r="K749" s="11">
        <f>Sample[[#This Row],[A]]/Sample[[#This Row],[D]]</f>
        <v>0.125</v>
      </c>
      <c r="L749" s="11">
        <f>Sample[[#This Row],[D]]/Sample[[#This Row],[C]]</f>
        <v>4</v>
      </c>
      <c r="M749" s="11">
        <f>Sample[[#This Row],[C]]/Sample[[#This Row],[A]]</f>
        <v>2</v>
      </c>
      <c r="N749">
        <f>IF(Sample[[#This Row],[Ap]]=0,10,LOG(Sample[[#This Row],[Ap]]))</f>
        <v>-0.6020599913279624</v>
      </c>
      <c r="O749">
        <f>IF(Sample[[#This Row],[Ei]]=0,10,LOG(Sample[[#This Row],[Ei]]))</f>
        <v>-0.3010299956639812</v>
      </c>
      <c r="P749">
        <f>IF(Sample[[#This Row],[Ii]]=0,10,LOG(Sample[[#This Row],[Ii]]))</f>
        <v>0.90308998699194354</v>
      </c>
      <c r="Q749">
        <f>Kx-Sample[[#This Row],[Xp]]</f>
        <v>0.6020599913279624</v>
      </c>
      <c r="R749">
        <f>Ky-Sample[[#This Row],[Yp]]</f>
        <v>-0.69897000433601875</v>
      </c>
      <c r="S749">
        <f>Kz-Sample[[#This Row],[Zp]]</f>
        <v>9.6910013008056461E-2</v>
      </c>
      <c r="T749">
        <f>Sample[[#This Row],[Kpy]]*KSc-Sample[[#This Row],[KPz]]*KSb</f>
        <v>0.60205999132796229</v>
      </c>
      <c r="U749">
        <f>-1*(Sample[[#This Row],[KPx]]*KSc-Sample[[#This Row],[KPz]]*KSa)</f>
        <v>0.6020599913279624</v>
      </c>
      <c r="V749">
        <f>(Sample[[#This Row],[KPx]]*$R$2-Sample[[#This Row],[Kpy]]*KSa)</f>
        <v>0.6020599913279624</v>
      </c>
      <c r="W749">
        <f>Sample[[#This Row],[Kpy]]*KTc-Sample[[#This Row],[KPz]]*KTb</f>
        <v>0.79588001734407521</v>
      </c>
      <c r="X749">
        <f>-1*(Sample[[#This Row],[KPx]]*KTc-Sample[[#This Row],[KPz]]*KTa)</f>
        <v>0.79588001734407532</v>
      </c>
      <c r="Y749">
        <f>(Sample[[#This Row],[KPx]]*KTb-Sample[[#This Row],[Kpy]]*KTa)</f>
        <v>0.7958800173440751</v>
      </c>
      <c r="Z749">
        <f>-Sample[[#This Row],[Xp]]*a+Sample[[#This Row],[Yp]]*b+Sample[[#This Row],[Zp]]*c_</f>
        <v>1.2041199826559246</v>
      </c>
      <c r="AA749" s="8">
        <f>-IF(Sample[[#This Row],[Column2]]&gt;0,1,-1)*SQRT(Sample[[#This Row],[KPx''i]]^2+Sample[[#This Row],[KPx''j]]^2+Sample[[#This Row],[KPx''k]]^2)/Ksmag/Scale</f>
        <v>-0.73736988664898651</v>
      </c>
      <c r="AB749" s="1">
        <f>SQRT(Sample[[#This Row],[Kpy''i]]^2+Sample[[#This Row],[KPy''j]]^2+Sample[[#This Row],[KPy''k]]^2)/KTmag/Scale</f>
        <v>0.56277215727486274</v>
      </c>
    </row>
    <row r="750" spans="1:28" hidden="1" x14ac:dyDescent="0.25">
      <c r="A750" s="5">
        <v>745</v>
      </c>
      <c r="B750" s="13" t="s">
        <v>43</v>
      </c>
      <c r="C750" s="5"/>
      <c r="D750" s="5"/>
      <c r="E750">
        <v>8</v>
      </c>
      <c r="F750">
        <v>2</v>
      </c>
      <c r="G750">
        <v>7</v>
      </c>
      <c r="H750" s="11">
        <f>Sample[[#This Row],[C]]/Sample[[#This Row],[D]]</f>
        <v>0.25</v>
      </c>
      <c r="I750" s="11">
        <f>Sample[[#This Row],[A]]/Sample[[#This Row],[C]]</f>
        <v>3.5</v>
      </c>
      <c r="J750" s="11">
        <f>Sample[[#This Row],[D]]/Sample[[#This Row],[A]]</f>
        <v>1.1428571428571428</v>
      </c>
      <c r="K750" s="11">
        <f>Sample[[#This Row],[A]]/Sample[[#This Row],[D]]</f>
        <v>0.875</v>
      </c>
      <c r="L750" s="11">
        <f>Sample[[#This Row],[D]]/Sample[[#This Row],[C]]</f>
        <v>4</v>
      </c>
      <c r="M750" s="11">
        <f>Sample[[#This Row],[C]]/Sample[[#This Row],[A]]</f>
        <v>0.2857142857142857</v>
      </c>
      <c r="N750">
        <f>IF(Sample[[#This Row],[Ap]]=0,10,LOG(Sample[[#This Row],[Ap]]))</f>
        <v>-0.6020599913279624</v>
      </c>
      <c r="O750">
        <f>IF(Sample[[#This Row],[Ei]]=0,10,LOG(Sample[[#This Row],[Ei]]))</f>
        <v>0.54406804435027567</v>
      </c>
      <c r="P750">
        <f>IF(Sample[[#This Row],[Ii]]=0,10,LOG(Sample[[#This Row],[Ii]]))</f>
        <v>5.7991946977686733E-2</v>
      </c>
      <c r="Q750">
        <f>Kx-Sample[[#This Row],[Xp]]</f>
        <v>0.6020599913279624</v>
      </c>
      <c r="R750">
        <f>Ky-Sample[[#This Row],[Yp]]</f>
        <v>-1.5440680443502757</v>
      </c>
      <c r="S750">
        <f>Kz-Sample[[#This Row],[Zp]]</f>
        <v>0.94200805302231327</v>
      </c>
      <c r="T750">
        <f>Sample[[#This Row],[Kpy]]*KSc-Sample[[#This Row],[KPz]]*KSb</f>
        <v>0.6020599913279624</v>
      </c>
      <c r="U750">
        <f>-1*(Sample[[#This Row],[KPx]]*KSc-Sample[[#This Row],[KPz]]*KSa)</f>
        <v>0.6020599913279624</v>
      </c>
      <c r="V750">
        <f>(Sample[[#This Row],[KPx]]*$R$2-Sample[[#This Row],[Kpy]]*KSa)</f>
        <v>0.6020599913279624</v>
      </c>
      <c r="W750">
        <f>Sample[[#This Row],[Kpy]]*KTc-Sample[[#This Row],[KPz]]*KTb</f>
        <v>2.4860760973725888</v>
      </c>
      <c r="X750">
        <f>-1*(Sample[[#This Row],[KPx]]*KTc-Sample[[#This Row],[KPz]]*KTa)</f>
        <v>2.4860760973725888</v>
      </c>
      <c r="Y750">
        <f>(Sample[[#This Row],[KPx]]*KTb-Sample[[#This Row],[Kpy]]*KTa)</f>
        <v>2.4860760973725888</v>
      </c>
      <c r="Z750">
        <f>-Sample[[#This Row],[Xp]]*a+Sample[[#This Row],[Yp]]*b+Sample[[#This Row],[Zp]]*c_</f>
        <v>1.2041199826559248</v>
      </c>
      <c r="AA750" s="8">
        <f>-IF(Sample[[#This Row],[Column2]]&gt;0,1,-1)*SQRT(Sample[[#This Row],[KPx''i]]^2+Sample[[#This Row],[KPx''j]]^2+Sample[[#This Row],[KPx''k]]^2)/Ksmag/Scale</f>
        <v>-0.73736988664898651</v>
      </c>
      <c r="AB750" s="1">
        <f>SQRT(Sample[[#This Row],[Kpy''i]]^2+Sample[[#This Row],[KPy''j]]^2+Sample[[#This Row],[KPy''k]]^2)/KTmag/Scale</f>
        <v>1.7579212669979456</v>
      </c>
    </row>
    <row r="751" spans="1:28" hidden="1" x14ac:dyDescent="0.25">
      <c r="A751" s="5">
        <v>746</v>
      </c>
      <c r="B751" s="13" t="s">
        <v>43</v>
      </c>
      <c r="C751" s="5"/>
      <c r="D751" s="5"/>
      <c r="E751">
        <v>6</v>
      </c>
      <c r="F751">
        <v>4</v>
      </c>
      <c r="G751">
        <v>8</v>
      </c>
      <c r="H751" s="11">
        <f>Sample[[#This Row],[C]]/Sample[[#This Row],[D]]</f>
        <v>0.66666666666666663</v>
      </c>
      <c r="I751" s="11">
        <f>Sample[[#This Row],[A]]/Sample[[#This Row],[C]]</f>
        <v>2</v>
      </c>
      <c r="J751" s="11">
        <f>Sample[[#This Row],[D]]/Sample[[#This Row],[A]]</f>
        <v>0.75</v>
      </c>
      <c r="K751" s="11">
        <f>Sample[[#This Row],[A]]/Sample[[#This Row],[D]]</f>
        <v>1.3333333333333333</v>
      </c>
      <c r="L751" s="11">
        <f>Sample[[#This Row],[D]]/Sample[[#This Row],[C]]</f>
        <v>1.5</v>
      </c>
      <c r="M751" s="11">
        <f>Sample[[#This Row],[C]]/Sample[[#This Row],[A]]</f>
        <v>0.5</v>
      </c>
      <c r="N751">
        <f>IF(Sample[[#This Row],[Ap]]=0,10,LOG(Sample[[#This Row],[Ap]]))</f>
        <v>-0.17609125905568127</v>
      </c>
      <c r="O751">
        <f>IF(Sample[[#This Row],[Ei]]=0,10,LOG(Sample[[#This Row],[Ei]]))</f>
        <v>0.3010299956639812</v>
      </c>
      <c r="P751">
        <f>IF(Sample[[#This Row],[Ii]]=0,10,LOG(Sample[[#This Row],[Ii]]))</f>
        <v>-0.12493873660829995</v>
      </c>
      <c r="Q751">
        <f>Kx-Sample[[#This Row],[Xp]]</f>
        <v>0.17609125905568127</v>
      </c>
      <c r="R751">
        <f>Ky-Sample[[#This Row],[Yp]]</f>
        <v>-1.3010299956639813</v>
      </c>
      <c r="S751">
        <f>Kz-Sample[[#This Row],[Zp]]</f>
        <v>1.1249387366082999</v>
      </c>
      <c r="T751">
        <f>Sample[[#This Row],[Kpy]]*KSc-Sample[[#This Row],[KPz]]*KSb</f>
        <v>0.17609125905568135</v>
      </c>
      <c r="U751">
        <f>-1*(Sample[[#This Row],[KPx]]*KSc-Sample[[#This Row],[KPz]]*KSa)</f>
        <v>0.17609125905568127</v>
      </c>
      <c r="V751">
        <f>(Sample[[#This Row],[KPx]]*$R$2-Sample[[#This Row],[Kpy]]*KSa)</f>
        <v>0.17609125905568127</v>
      </c>
      <c r="W751">
        <f>Sample[[#This Row],[Kpy]]*KTc-Sample[[#This Row],[KPz]]*KTb</f>
        <v>2.4259687322722812</v>
      </c>
      <c r="X751">
        <f>-1*(Sample[[#This Row],[KPx]]*KTc-Sample[[#This Row],[KPz]]*KTa)</f>
        <v>2.4259687322722812</v>
      </c>
      <c r="Y751">
        <f>(Sample[[#This Row],[KPx]]*KTb-Sample[[#This Row],[Kpy]]*KTa)</f>
        <v>2.4259687322722812</v>
      </c>
      <c r="Z751">
        <f>-Sample[[#This Row],[Xp]]*a+Sample[[#This Row],[Yp]]*b+Sample[[#This Row],[Zp]]*c_</f>
        <v>0.35218251811136247</v>
      </c>
      <c r="AA751" s="8">
        <f>-IF(Sample[[#This Row],[Column2]]&gt;0,1,-1)*SQRT(Sample[[#This Row],[KPx''i]]^2+Sample[[#This Row],[KPx''j]]^2+Sample[[#This Row],[KPx''k]]^2)/Ksmag/Scale</f>
        <v>-0.21566686642533336</v>
      </c>
      <c r="AB751" s="1">
        <f>SQRT(Sample[[#This Row],[Kpy''i]]^2+Sample[[#This Row],[KPy''j]]^2+Sample[[#This Row],[KPy''k]]^2)/KTmag/Scale</f>
        <v>1.7154189415362624</v>
      </c>
    </row>
    <row r="752" spans="1:28" hidden="1" x14ac:dyDescent="0.25">
      <c r="A752" s="5">
        <v>747</v>
      </c>
      <c r="B752" s="13" t="s">
        <v>43</v>
      </c>
      <c r="C752" s="5"/>
      <c r="D752" s="5"/>
      <c r="E752">
        <v>2</v>
      </c>
      <c r="F752">
        <v>2</v>
      </c>
      <c r="G752">
        <v>4</v>
      </c>
      <c r="H752" s="11">
        <f>Sample[[#This Row],[C]]/Sample[[#This Row],[D]]</f>
        <v>1</v>
      </c>
      <c r="I752" s="11">
        <f>Sample[[#This Row],[A]]/Sample[[#This Row],[C]]</f>
        <v>2</v>
      </c>
      <c r="J752" s="11">
        <f>Sample[[#This Row],[D]]/Sample[[#This Row],[A]]</f>
        <v>0.5</v>
      </c>
      <c r="K752" s="11">
        <f>Sample[[#This Row],[A]]/Sample[[#This Row],[D]]</f>
        <v>2</v>
      </c>
      <c r="L752" s="11">
        <f>Sample[[#This Row],[D]]/Sample[[#This Row],[C]]</f>
        <v>1</v>
      </c>
      <c r="M752" s="11">
        <f>Sample[[#This Row],[C]]/Sample[[#This Row],[A]]</f>
        <v>0.5</v>
      </c>
      <c r="N752">
        <f>IF(Sample[[#This Row],[Ap]]=0,10,LOG(Sample[[#This Row],[Ap]]))</f>
        <v>0</v>
      </c>
      <c r="O752">
        <f>IF(Sample[[#This Row],[Ei]]=0,10,LOG(Sample[[#This Row],[Ei]]))</f>
        <v>0.3010299956639812</v>
      </c>
      <c r="P752">
        <f>IF(Sample[[#This Row],[Ii]]=0,10,LOG(Sample[[#This Row],[Ii]]))</f>
        <v>-0.3010299956639812</v>
      </c>
      <c r="Q752">
        <f>Kx-Sample[[#This Row],[Xp]]</f>
        <v>0</v>
      </c>
      <c r="R752">
        <f>Ky-Sample[[#This Row],[Yp]]</f>
        <v>-1.3010299956639813</v>
      </c>
      <c r="S752">
        <f>Kz-Sample[[#This Row],[Zp]]</f>
        <v>1.3010299956639813</v>
      </c>
      <c r="T752">
        <f>Sample[[#This Row],[Kpy]]*KSc-Sample[[#This Row],[KPz]]*KSb</f>
        <v>0</v>
      </c>
      <c r="U752">
        <f>-1*(Sample[[#This Row],[KPx]]*KSc-Sample[[#This Row],[KPz]]*KSa)</f>
        <v>0</v>
      </c>
      <c r="V752">
        <f>(Sample[[#This Row],[KPx]]*$R$2-Sample[[#This Row],[Kpy]]*KSa)</f>
        <v>0</v>
      </c>
      <c r="W752">
        <f>Sample[[#This Row],[Kpy]]*KTc-Sample[[#This Row],[KPz]]*KTb</f>
        <v>2.6020599913279625</v>
      </c>
      <c r="X752">
        <f>-1*(Sample[[#This Row],[KPx]]*KTc-Sample[[#This Row],[KPz]]*KTa)</f>
        <v>2.6020599913279625</v>
      </c>
      <c r="Y752">
        <f>(Sample[[#This Row],[KPx]]*KTb-Sample[[#This Row],[Kpy]]*KTa)</f>
        <v>2.6020599913279625</v>
      </c>
      <c r="Z752">
        <f>-Sample[[#This Row],[Xp]]*a+Sample[[#This Row],[Yp]]*b+Sample[[#This Row],[Zp]]*c_</f>
        <v>0</v>
      </c>
      <c r="AA752" s="8">
        <f>-IF(Sample[[#This Row],[Column2]]&gt;0,1,-1)*SQRT(Sample[[#This Row],[KPx''i]]^2+Sample[[#This Row],[KPx''j]]^2+Sample[[#This Row],[KPx''k]]^2)/Ksmag/Scale</f>
        <v>0</v>
      </c>
      <c r="AB752" s="1">
        <f>SQRT(Sample[[#This Row],[Kpy''i]]^2+Sample[[#This Row],[KPy''j]]^2+Sample[[#This Row],[KPy''k]]^2)/KTmag/Scale</f>
        <v>1.8399342649222115</v>
      </c>
    </row>
    <row r="753" spans="1:28" hidden="1" x14ac:dyDescent="0.25">
      <c r="A753" s="5">
        <v>748</v>
      </c>
      <c r="B753" s="13" t="s">
        <v>43</v>
      </c>
      <c r="C753" s="5"/>
      <c r="D753" s="5"/>
      <c r="E753">
        <v>2</v>
      </c>
      <c r="F753">
        <v>10</v>
      </c>
      <c r="G753">
        <v>4</v>
      </c>
      <c r="H753" s="11">
        <f>Sample[[#This Row],[C]]/Sample[[#This Row],[D]]</f>
        <v>5</v>
      </c>
      <c r="I753" s="11">
        <f>Sample[[#This Row],[A]]/Sample[[#This Row],[C]]</f>
        <v>0.4</v>
      </c>
      <c r="J753" s="11">
        <f>Sample[[#This Row],[D]]/Sample[[#This Row],[A]]</f>
        <v>0.5</v>
      </c>
      <c r="K753" s="11">
        <f>Sample[[#This Row],[A]]/Sample[[#This Row],[D]]</f>
        <v>2</v>
      </c>
      <c r="L753" s="11">
        <f>Sample[[#This Row],[D]]/Sample[[#This Row],[C]]</f>
        <v>0.2</v>
      </c>
      <c r="M753" s="11">
        <f>Sample[[#This Row],[C]]/Sample[[#This Row],[A]]</f>
        <v>2.5</v>
      </c>
      <c r="N753">
        <f>IF(Sample[[#This Row],[Ap]]=0,10,LOG(Sample[[#This Row],[Ap]]))</f>
        <v>0.69897000433601886</v>
      </c>
      <c r="O753">
        <f>IF(Sample[[#This Row],[Ei]]=0,10,LOG(Sample[[#This Row],[Ei]]))</f>
        <v>-0.3979400086720376</v>
      </c>
      <c r="P753">
        <f>IF(Sample[[#This Row],[Ii]]=0,10,LOG(Sample[[#This Row],[Ii]]))</f>
        <v>-0.3010299956639812</v>
      </c>
      <c r="Q753">
        <f>Kx-Sample[[#This Row],[Xp]]</f>
        <v>-0.69897000433601886</v>
      </c>
      <c r="R753">
        <f>Ky-Sample[[#This Row],[Yp]]</f>
        <v>-0.6020599913279624</v>
      </c>
      <c r="S753">
        <f>Kz-Sample[[#This Row],[Zp]]</f>
        <v>1.3010299956639813</v>
      </c>
      <c r="T753">
        <f>Sample[[#This Row],[Kpy]]*KSc-Sample[[#This Row],[KPz]]*KSb</f>
        <v>-0.69897000433601886</v>
      </c>
      <c r="U753">
        <f>-1*(Sample[[#This Row],[KPx]]*KSc-Sample[[#This Row],[KPz]]*KSa)</f>
        <v>-0.69897000433601886</v>
      </c>
      <c r="V753">
        <f>(Sample[[#This Row],[KPx]]*$R$2-Sample[[#This Row],[Kpy]]*KSa)</f>
        <v>-0.69897000433601886</v>
      </c>
      <c r="W753">
        <f>Sample[[#This Row],[Kpy]]*KTc-Sample[[#This Row],[KPz]]*KTb</f>
        <v>1.9030899869919438</v>
      </c>
      <c r="X753">
        <f>-1*(Sample[[#This Row],[KPx]]*KTc-Sample[[#This Row],[KPz]]*KTa)</f>
        <v>1.9030899869919438</v>
      </c>
      <c r="Y753">
        <f>(Sample[[#This Row],[KPx]]*KTb-Sample[[#This Row],[Kpy]]*KTa)</f>
        <v>1.9030899869919438</v>
      </c>
      <c r="Z753">
        <f>-Sample[[#This Row],[Xp]]*a+Sample[[#This Row],[Yp]]*b+Sample[[#This Row],[Zp]]*c_</f>
        <v>-1.3979400086720375</v>
      </c>
      <c r="AA753" s="8">
        <f>-IF(Sample[[#This Row],[Column2]]&gt;0,1,-1)*SQRT(Sample[[#This Row],[KPx''i]]^2+Sample[[#This Row],[KPx''j]]^2+Sample[[#This Row],[KPx''k]]^2)/Ksmag/Scale</f>
        <v>0.85605992806709585</v>
      </c>
      <c r="AB753" s="1">
        <f>SQRT(Sample[[#This Row],[Kpy''i]]^2+Sample[[#This Row],[KPy''j]]^2+Sample[[#This Row],[KPy''k]]^2)/KTmag/Scale</f>
        <v>1.3456878350102222</v>
      </c>
    </row>
    <row r="754" spans="1:28" hidden="1" x14ac:dyDescent="0.25">
      <c r="A754" s="5">
        <v>749</v>
      </c>
      <c r="B754" s="13" t="s">
        <v>43</v>
      </c>
      <c r="C754" s="5"/>
      <c r="D754" s="5"/>
      <c r="E754">
        <v>3</v>
      </c>
      <c r="F754">
        <v>8</v>
      </c>
      <c r="G754">
        <v>9</v>
      </c>
      <c r="H754" s="11">
        <f>Sample[[#This Row],[C]]/Sample[[#This Row],[D]]</f>
        <v>2.6666666666666665</v>
      </c>
      <c r="I754" s="11">
        <f>Sample[[#This Row],[A]]/Sample[[#This Row],[C]]</f>
        <v>1.125</v>
      </c>
      <c r="J754" s="11">
        <f>Sample[[#This Row],[D]]/Sample[[#This Row],[A]]</f>
        <v>0.33333333333333331</v>
      </c>
      <c r="K754" s="11">
        <f>Sample[[#This Row],[A]]/Sample[[#This Row],[D]]</f>
        <v>3</v>
      </c>
      <c r="L754" s="11">
        <f>Sample[[#This Row],[D]]/Sample[[#This Row],[C]]</f>
        <v>0.375</v>
      </c>
      <c r="M754" s="11">
        <f>Sample[[#This Row],[C]]/Sample[[#This Row],[A]]</f>
        <v>0.88888888888888884</v>
      </c>
      <c r="N754">
        <f>IF(Sample[[#This Row],[Ap]]=0,10,LOG(Sample[[#This Row],[Ap]]))</f>
        <v>0.4259687322722811</v>
      </c>
      <c r="O754">
        <f>IF(Sample[[#This Row],[Ei]]=0,10,LOG(Sample[[#This Row],[Ei]]))</f>
        <v>5.1152522447381291E-2</v>
      </c>
      <c r="P754">
        <f>IF(Sample[[#This Row],[Ii]]=0,10,LOG(Sample[[#This Row],[Ii]]))</f>
        <v>-0.47712125471966244</v>
      </c>
      <c r="Q754">
        <f>Kx-Sample[[#This Row],[Xp]]</f>
        <v>-0.4259687322722811</v>
      </c>
      <c r="R754">
        <f>Ky-Sample[[#This Row],[Yp]]</f>
        <v>-1.0511525224473812</v>
      </c>
      <c r="S754">
        <f>Kz-Sample[[#This Row],[Zp]]</f>
        <v>1.4771212547196624</v>
      </c>
      <c r="T754">
        <f>Sample[[#This Row],[Kpy]]*KSc-Sample[[#This Row],[KPz]]*KSb</f>
        <v>-0.42596873227228116</v>
      </c>
      <c r="U754">
        <f>-1*(Sample[[#This Row],[KPx]]*KSc-Sample[[#This Row],[KPz]]*KSa)</f>
        <v>-0.4259687322722811</v>
      </c>
      <c r="V754">
        <f>(Sample[[#This Row],[KPx]]*$R$2-Sample[[#This Row],[Kpy]]*KSa)</f>
        <v>-0.4259687322722811</v>
      </c>
      <c r="W754">
        <f>Sample[[#This Row],[Kpy]]*KTc-Sample[[#This Row],[KPz]]*KTb</f>
        <v>2.5282737771670436</v>
      </c>
      <c r="X754">
        <f>-1*(Sample[[#This Row],[KPx]]*KTc-Sample[[#This Row],[KPz]]*KTa)</f>
        <v>2.5282737771670436</v>
      </c>
      <c r="Y754">
        <f>(Sample[[#This Row],[KPx]]*KTb-Sample[[#This Row],[Kpy]]*KTa)</f>
        <v>2.5282737771670436</v>
      </c>
      <c r="Z754">
        <f>-Sample[[#This Row],[Xp]]*a+Sample[[#This Row],[Yp]]*b+Sample[[#This Row],[Zp]]*c_</f>
        <v>-0.85193746454456232</v>
      </c>
      <c r="AA754" s="8">
        <f>-IF(Sample[[#This Row],[Column2]]&gt;0,1,-1)*SQRT(Sample[[#This Row],[KPx''i]]^2+Sample[[#This Row],[KPx''j]]^2+Sample[[#This Row],[KPx''k]]^2)/Ksmag/Scale</f>
        <v>0.52170302022365311</v>
      </c>
      <c r="AB754" s="1">
        <f>SQRT(Sample[[#This Row],[Kpy''i]]^2+Sample[[#This Row],[KPy''j]]^2+Sample[[#This Row],[KPy''k]]^2)/KTmag/Scale</f>
        <v>1.7877595325309428</v>
      </c>
    </row>
    <row r="755" spans="1:28" hidden="1" x14ac:dyDescent="0.25">
      <c r="A755" s="5">
        <v>750</v>
      </c>
      <c r="B755" s="13" t="s">
        <v>43</v>
      </c>
      <c r="C755" s="5"/>
      <c r="D755" s="5"/>
      <c r="E755">
        <v>9</v>
      </c>
      <c r="F755">
        <v>5</v>
      </c>
      <c r="G755">
        <v>10</v>
      </c>
      <c r="H755" s="11">
        <f>Sample[[#This Row],[C]]/Sample[[#This Row],[D]]</f>
        <v>0.55555555555555558</v>
      </c>
      <c r="I755" s="11">
        <f>Sample[[#This Row],[A]]/Sample[[#This Row],[C]]</f>
        <v>2</v>
      </c>
      <c r="J755" s="11">
        <f>Sample[[#This Row],[D]]/Sample[[#This Row],[A]]</f>
        <v>0.9</v>
      </c>
      <c r="K755" s="11">
        <f>Sample[[#This Row],[A]]/Sample[[#This Row],[D]]</f>
        <v>1.1111111111111112</v>
      </c>
      <c r="L755" s="11">
        <f>Sample[[#This Row],[D]]/Sample[[#This Row],[C]]</f>
        <v>1.8</v>
      </c>
      <c r="M755" s="11">
        <f>Sample[[#This Row],[C]]/Sample[[#This Row],[A]]</f>
        <v>0.5</v>
      </c>
      <c r="N755">
        <f>IF(Sample[[#This Row],[Ap]]=0,10,LOG(Sample[[#This Row],[Ap]]))</f>
        <v>-0.25527250510330607</v>
      </c>
      <c r="O755">
        <f>IF(Sample[[#This Row],[Ei]]=0,10,LOG(Sample[[#This Row],[Ei]]))</f>
        <v>0.3010299956639812</v>
      </c>
      <c r="P755">
        <f>IF(Sample[[#This Row],[Ii]]=0,10,LOG(Sample[[#This Row],[Ii]]))</f>
        <v>-4.5757490560675115E-2</v>
      </c>
      <c r="Q755">
        <f>Kx-Sample[[#This Row],[Xp]]</f>
        <v>0.25527250510330607</v>
      </c>
      <c r="R755">
        <f>Ky-Sample[[#This Row],[Yp]]</f>
        <v>-1.3010299956639813</v>
      </c>
      <c r="S755">
        <f>Kz-Sample[[#This Row],[Zp]]</f>
        <v>1.045757490560675</v>
      </c>
      <c r="T755">
        <f>Sample[[#This Row],[Kpy]]*KSc-Sample[[#This Row],[KPz]]*KSb</f>
        <v>0.25527250510330624</v>
      </c>
      <c r="U755">
        <f>-1*(Sample[[#This Row],[KPx]]*KSc-Sample[[#This Row],[KPz]]*KSa)</f>
        <v>0.25527250510330607</v>
      </c>
      <c r="V755">
        <f>(Sample[[#This Row],[KPx]]*$R$2-Sample[[#This Row],[Kpy]]*KSa)</f>
        <v>0.25527250510330607</v>
      </c>
      <c r="W755">
        <f>Sample[[#This Row],[Kpy]]*KTc-Sample[[#This Row],[KPz]]*KTb</f>
        <v>2.346787486224656</v>
      </c>
      <c r="X755">
        <f>-1*(Sample[[#This Row],[KPx]]*KTc-Sample[[#This Row],[KPz]]*KTa)</f>
        <v>2.346787486224656</v>
      </c>
      <c r="Y755">
        <f>(Sample[[#This Row],[KPx]]*KTb-Sample[[#This Row],[Kpy]]*KTa)</f>
        <v>2.3467874862246565</v>
      </c>
      <c r="Z755">
        <f>-Sample[[#This Row],[Xp]]*a+Sample[[#This Row],[Yp]]*b+Sample[[#This Row],[Zp]]*c_</f>
        <v>0.51054501020661214</v>
      </c>
      <c r="AA755" s="8">
        <f>-IF(Sample[[#This Row],[Column2]]&gt;0,1,-1)*SQRT(Sample[[#This Row],[KPx''i]]^2+Sample[[#This Row],[KPx''j]]^2+Sample[[#This Row],[KPx''k]]^2)/Ksmag/Scale</f>
        <v>-0.31264369143255738</v>
      </c>
      <c r="AB755" s="1">
        <f>SQRT(Sample[[#This Row],[Kpy''i]]^2+Sample[[#This Row],[KPy''j]]^2+Sample[[#This Row],[KPy''k]]^2)/KTmag/Scale</f>
        <v>1.6594293455131859</v>
      </c>
    </row>
    <row r="756" spans="1:28" hidden="1" x14ac:dyDescent="0.25">
      <c r="A756" s="5">
        <v>751</v>
      </c>
      <c r="B756" s="13" t="s">
        <v>43</v>
      </c>
      <c r="C756" s="5"/>
      <c r="D756" s="5"/>
      <c r="E756">
        <v>8</v>
      </c>
      <c r="F756">
        <v>10</v>
      </c>
      <c r="G756">
        <v>5</v>
      </c>
      <c r="H756" s="11">
        <f>Sample[[#This Row],[C]]/Sample[[#This Row],[D]]</f>
        <v>1.25</v>
      </c>
      <c r="I756" s="11">
        <f>Sample[[#This Row],[A]]/Sample[[#This Row],[C]]</f>
        <v>0.5</v>
      </c>
      <c r="J756" s="11">
        <f>Sample[[#This Row],[D]]/Sample[[#This Row],[A]]</f>
        <v>1.6</v>
      </c>
      <c r="K756" s="11">
        <f>Sample[[#This Row],[A]]/Sample[[#This Row],[D]]</f>
        <v>0.625</v>
      </c>
      <c r="L756" s="11">
        <f>Sample[[#This Row],[D]]/Sample[[#This Row],[C]]</f>
        <v>0.8</v>
      </c>
      <c r="M756" s="11">
        <f>Sample[[#This Row],[C]]/Sample[[#This Row],[A]]</f>
        <v>2</v>
      </c>
      <c r="N756">
        <f>IF(Sample[[#This Row],[Ap]]=0,10,LOG(Sample[[#This Row],[Ap]]))</f>
        <v>9.691001300805642E-2</v>
      </c>
      <c r="O756">
        <f>IF(Sample[[#This Row],[Ei]]=0,10,LOG(Sample[[#This Row],[Ei]]))</f>
        <v>-0.3010299956639812</v>
      </c>
      <c r="P756">
        <f>IF(Sample[[#This Row],[Ii]]=0,10,LOG(Sample[[#This Row],[Ii]]))</f>
        <v>0.20411998265592479</v>
      </c>
      <c r="Q756">
        <f>Kx-Sample[[#This Row],[Xp]]</f>
        <v>-9.691001300805642E-2</v>
      </c>
      <c r="R756">
        <f>Ky-Sample[[#This Row],[Yp]]</f>
        <v>-0.69897000433601875</v>
      </c>
      <c r="S756">
        <f>Kz-Sample[[#This Row],[Zp]]</f>
        <v>0.79588001734407521</v>
      </c>
      <c r="T756">
        <f>Sample[[#This Row],[Kpy]]*KSc-Sample[[#This Row],[KPz]]*KSb</f>
        <v>-9.6910013008056461E-2</v>
      </c>
      <c r="U756">
        <f>-1*(Sample[[#This Row],[KPx]]*KSc-Sample[[#This Row],[KPz]]*KSa)</f>
        <v>-9.691001300805642E-2</v>
      </c>
      <c r="V756">
        <f>(Sample[[#This Row],[KPx]]*$R$2-Sample[[#This Row],[Kpy]]*KSa)</f>
        <v>-9.691001300805642E-2</v>
      </c>
      <c r="W756">
        <f>Sample[[#This Row],[Kpy]]*KTc-Sample[[#This Row],[KPz]]*KTb</f>
        <v>1.494850021680094</v>
      </c>
      <c r="X756">
        <f>-1*(Sample[[#This Row],[KPx]]*KTc-Sample[[#This Row],[KPz]]*KTa)</f>
        <v>1.494850021680094</v>
      </c>
      <c r="Y756">
        <f>(Sample[[#This Row],[KPx]]*KTb-Sample[[#This Row],[Kpy]]*KTa)</f>
        <v>1.494850021680094</v>
      </c>
      <c r="Z756">
        <f>-Sample[[#This Row],[Xp]]*a+Sample[[#This Row],[Yp]]*b+Sample[[#This Row],[Zp]]*c_</f>
        <v>-0.19382002601611281</v>
      </c>
      <c r="AA756" s="8">
        <f>-IF(Sample[[#This Row],[Column2]]&gt;0,1,-1)*SQRT(Sample[[#This Row],[KPx''i]]^2+Sample[[#This Row],[KPx''j]]^2+Sample[[#This Row],[KPx''k]]^2)/Ksmag/Scale</f>
        <v>0.11869004141810929</v>
      </c>
      <c r="AB756" s="1">
        <f>SQRT(Sample[[#This Row],[Kpy''i]]^2+Sample[[#This Row],[KPy''j]]^2+Sample[[#This Row],[KPy''k]]^2)/KTmag/Scale</f>
        <v>1.057018587186852</v>
      </c>
    </row>
    <row r="757" spans="1:28" hidden="1" x14ac:dyDescent="0.25">
      <c r="A757" s="5">
        <v>752</v>
      </c>
      <c r="B757" s="13" t="s">
        <v>43</v>
      </c>
      <c r="C757" s="5"/>
      <c r="D757" s="5"/>
      <c r="E757">
        <v>3</v>
      </c>
      <c r="F757">
        <v>1</v>
      </c>
      <c r="G757">
        <v>4</v>
      </c>
      <c r="H757" s="11">
        <f>Sample[[#This Row],[C]]/Sample[[#This Row],[D]]</f>
        <v>0.33333333333333331</v>
      </c>
      <c r="I757" s="11">
        <f>Sample[[#This Row],[A]]/Sample[[#This Row],[C]]</f>
        <v>4</v>
      </c>
      <c r="J757" s="11">
        <f>Sample[[#This Row],[D]]/Sample[[#This Row],[A]]</f>
        <v>0.75</v>
      </c>
      <c r="K757" s="11">
        <f>Sample[[#This Row],[A]]/Sample[[#This Row],[D]]</f>
        <v>1.3333333333333333</v>
      </c>
      <c r="L757" s="11">
        <f>Sample[[#This Row],[D]]/Sample[[#This Row],[C]]</f>
        <v>3</v>
      </c>
      <c r="M757" s="11">
        <f>Sample[[#This Row],[C]]/Sample[[#This Row],[A]]</f>
        <v>0.25</v>
      </c>
      <c r="N757">
        <f>IF(Sample[[#This Row],[Ap]]=0,10,LOG(Sample[[#This Row],[Ap]]))</f>
        <v>-0.47712125471966244</v>
      </c>
      <c r="O757">
        <f>IF(Sample[[#This Row],[Ei]]=0,10,LOG(Sample[[#This Row],[Ei]]))</f>
        <v>0.6020599913279624</v>
      </c>
      <c r="P757">
        <f>IF(Sample[[#This Row],[Ii]]=0,10,LOG(Sample[[#This Row],[Ii]]))</f>
        <v>-0.12493873660829995</v>
      </c>
      <c r="Q757">
        <f>Kx-Sample[[#This Row],[Xp]]</f>
        <v>0.47712125471966244</v>
      </c>
      <c r="R757">
        <f>Ky-Sample[[#This Row],[Yp]]</f>
        <v>-1.6020599913279625</v>
      </c>
      <c r="S757">
        <f>Kz-Sample[[#This Row],[Zp]]</f>
        <v>1.1249387366082999</v>
      </c>
      <c r="T757">
        <f>Sample[[#This Row],[Kpy]]*KSc-Sample[[#This Row],[KPz]]*KSb</f>
        <v>0.4771212547196626</v>
      </c>
      <c r="U757">
        <f>-1*(Sample[[#This Row],[KPx]]*KSc-Sample[[#This Row],[KPz]]*KSa)</f>
        <v>0.47712125471966244</v>
      </c>
      <c r="V757">
        <f>(Sample[[#This Row],[KPx]]*$R$2-Sample[[#This Row],[Kpy]]*KSa)</f>
        <v>0.47712125471966244</v>
      </c>
      <c r="W757">
        <f>Sample[[#This Row],[Kpy]]*KTc-Sample[[#This Row],[KPz]]*KTb</f>
        <v>2.7269987279362624</v>
      </c>
      <c r="X757">
        <f>-1*(Sample[[#This Row],[KPx]]*KTc-Sample[[#This Row],[KPz]]*KTa)</f>
        <v>2.7269987279362624</v>
      </c>
      <c r="Y757">
        <f>(Sample[[#This Row],[KPx]]*KTb-Sample[[#This Row],[Kpy]]*KTa)</f>
        <v>2.7269987279362624</v>
      </c>
      <c r="Z757">
        <f>-Sample[[#This Row],[Xp]]*a+Sample[[#This Row],[Yp]]*b+Sample[[#This Row],[Zp]]*c_</f>
        <v>0.95424250943932487</v>
      </c>
      <c r="AA757" s="8">
        <f>-IF(Sample[[#This Row],[Column2]]&gt;0,1,-1)*SQRT(Sample[[#This Row],[KPx''i]]^2+Sample[[#This Row],[KPx''j]]^2+Sample[[#This Row],[KPx''k]]^2)/Ksmag/Scale</f>
        <v>-0.58435180974982659</v>
      </c>
      <c r="AB757" s="1">
        <f>SQRT(Sample[[#This Row],[Kpy''i]]^2+Sample[[#This Row],[KPy''j]]^2+Sample[[#This Row],[KPy''k]]^2)/KTmag/Scale</f>
        <v>1.9282792928108203</v>
      </c>
    </row>
    <row r="758" spans="1:28" hidden="1" x14ac:dyDescent="0.25">
      <c r="A758" s="5">
        <v>753</v>
      </c>
      <c r="B758" s="13" t="s">
        <v>43</v>
      </c>
      <c r="C758" s="5"/>
      <c r="D758" s="5"/>
      <c r="E758">
        <v>5</v>
      </c>
      <c r="F758">
        <v>1</v>
      </c>
      <c r="G758">
        <v>4</v>
      </c>
      <c r="H758" s="11">
        <f>Sample[[#This Row],[C]]/Sample[[#This Row],[D]]</f>
        <v>0.2</v>
      </c>
      <c r="I758" s="11">
        <f>Sample[[#This Row],[A]]/Sample[[#This Row],[C]]</f>
        <v>4</v>
      </c>
      <c r="J758" s="11">
        <f>Sample[[#This Row],[D]]/Sample[[#This Row],[A]]</f>
        <v>1.25</v>
      </c>
      <c r="K758" s="11">
        <f>Sample[[#This Row],[A]]/Sample[[#This Row],[D]]</f>
        <v>0.8</v>
      </c>
      <c r="L758" s="11">
        <f>Sample[[#This Row],[D]]/Sample[[#This Row],[C]]</f>
        <v>5</v>
      </c>
      <c r="M758" s="11">
        <f>Sample[[#This Row],[C]]/Sample[[#This Row],[A]]</f>
        <v>0.25</v>
      </c>
      <c r="N758">
        <f>IF(Sample[[#This Row],[Ap]]=0,10,LOG(Sample[[#This Row],[Ap]]))</f>
        <v>-0.69897000433601875</v>
      </c>
      <c r="O758">
        <f>IF(Sample[[#This Row],[Ei]]=0,10,LOG(Sample[[#This Row],[Ei]]))</f>
        <v>0.6020599913279624</v>
      </c>
      <c r="P758">
        <f>IF(Sample[[#This Row],[Ii]]=0,10,LOG(Sample[[#This Row],[Ii]]))</f>
        <v>9.691001300805642E-2</v>
      </c>
      <c r="Q758">
        <f>Kx-Sample[[#This Row],[Xp]]</f>
        <v>0.69897000433601875</v>
      </c>
      <c r="R758">
        <f>Ky-Sample[[#This Row],[Yp]]</f>
        <v>-1.6020599913279625</v>
      </c>
      <c r="S758">
        <f>Kz-Sample[[#This Row],[Zp]]</f>
        <v>0.90308998699194354</v>
      </c>
      <c r="T758">
        <f>Sample[[#This Row],[Kpy]]*KSc-Sample[[#This Row],[KPz]]*KSb</f>
        <v>0.69897000433601897</v>
      </c>
      <c r="U758">
        <f>-1*(Sample[[#This Row],[KPx]]*KSc-Sample[[#This Row],[KPz]]*KSa)</f>
        <v>0.69897000433601875</v>
      </c>
      <c r="V758">
        <f>(Sample[[#This Row],[KPx]]*$R$2-Sample[[#This Row],[Kpy]]*KSa)</f>
        <v>0.69897000433601875</v>
      </c>
      <c r="W758">
        <f>Sample[[#This Row],[Kpy]]*KTc-Sample[[#This Row],[KPz]]*KTb</f>
        <v>2.5051499783199063</v>
      </c>
      <c r="X758">
        <f>-1*(Sample[[#This Row],[KPx]]*KTc-Sample[[#This Row],[KPz]]*KTa)</f>
        <v>2.5051499783199058</v>
      </c>
      <c r="Y758">
        <f>(Sample[[#This Row],[KPx]]*KTb-Sample[[#This Row],[Kpy]]*KTa)</f>
        <v>2.5051499783199063</v>
      </c>
      <c r="Z758">
        <f>-Sample[[#This Row],[Xp]]*a+Sample[[#This Row],[Yp]]*b+Sample[[#This Row],[Zp]]*c_</f>
        <v>1.3979400086720377</v>
      </c>
      <c r="AA758" s="8">
        <f>-IF(Sample[[#This Row],[Column2]]&gt;0,1,-1)*SQRT(Sample[[#This Row],[KPx''i]]^2+Sample[[#This Row],[KPx''j]]^2+Sample[[#This Row],[KPx''k]]^2)/Ksmag/Scale</f>
        <v>-0.85605992806709574</v>
      </c>
      <c r="AB758" s="1">
        <f>SQRT(Sample[[#This Row],[Kpy''i]]^2+Sample[[#This Row],[KPy''j]]^2+Sample[[#This Row],[KPy''k]]^2)/KTmag/Scale</f>
        <v>1.7714085375593385</v>
      </c>
    </row>
    <row r="759" spans="1:28" hidden="1" x14ac:dyDescent="0.25">
      <c r="A759" s="5">
        <v>754</v>
      </c>
      <c r="B759" s="13" t="s">
        <v>43</v>
      </c>
      <c r="C759" s="5"/>
      <c r="D759" s="5"/>
      <c r="E759">
        <v>5</v>
      </c>
      <c r="F759">
        <v>7</v>
      </c>
      <c r="G759">
        <v>6</v>
      </c>
      <c r="H759" s="11">
        <f>Sample[[#This Row],[C]]/Sample[[#This Row],[D]]</f>
        <v>1.4</v>
      </c>
      <c r="I759" s="11">
        <f>Sample[[#This Row],[A]]/Sample[[#This Row],[C]]</f>
        <v>0.8571428571428571</v>
      </c>
      <c r="J759" s="11">
        <f>Sample[[#This Row],[D]]/Sample[[#This Row],[A]]</f>
        <v>0.83333333333333337</v>
      </c>
      <c r="K759" s="11">
        <f>Sample[[#This Row],[A]]/Sample[[#This Row],[D]]</f>
        <v>1.2</v>
      </c>
      <c r="L759" s="11">
        <f>Sample[[#This Row],[D]]/Sample[[#This Row],[C]]</f>
        <v>0.7142857142857143</v>
      </c>
      <c r="M759" s="11">
        <f>Sample[[#This Row],[C]]/Sample[[#This Row],[A]]</f>
        <v>1.1666666666666667</v>
      </c>
      <c r="N759">
        <f>IF(Sample[[#This Row],[Ap]]=0,10,LOG(Sample[[#This Row],[Ap]]))</f>
        <v>0.14612803567823801</v>
      </c>
      <c r="O759">
        <f>IF(Sample[[#This Row],[Ei]]=0,10,LOG(Sample[[#This Row],[Ei]]))</f>
        <v>-6.6946789630613221E-2</v>
      </c>
      <c r="P759">
        <f>IF(Sample[[#This Row],[Ii]]=0,10,LOG(Sample[[#This Row],[Ii]]))</f>
        <v>-7.9181246047624804E-2</v>
      </c>
      <c r="Q759">
        <f>Kx-Sample[[#This Row],[Xp]]</f>
        <v>-0.14612803567823801</v>
      </c>
      <c r="R759">
        <f>Ky-Sample[[#This Row],[Yp]]</f>
        <v>-0.93305321036938682</v>
      </c>
      <c r="S759">
        <f>Kz-Sample[[#This Row],[Zp]]</f>
        <v>1.0791812460476249</v>
      </c>
      <c r="T759">
        <f>Sample[[#This Row],[Kpy]]*KSc-Sample[[#This Row],[KPz]]*KSb</f>
        <v>-0.14612803567823807</v>
      </c>
      <c r="U759">
        <f>-1*(Sample[[#This Row],[KPx]]*KSc-Sample[[#This Row],[KPz]]*KSa)</f>
        <v>-0.14612803567823801</v>
      </c>
      <c r="V759">
        <f>(Sample[[#This Row],[KPx]]*$R$2-Sample[[#This Row],[Kpy]]*KSa)</f>
        <v>-0.14612803567823801</v>
      </c>
      <c r="W759">
        <f>Sample[[#This Row],[Kpy]]*KTc-Sample[[#This Row],[KPz]]*KTb</f>
        <v>2.0122344564170116</v>
      </c>
      <c r="X759">
        <f>-1*(Sample[[#This Row],[KPx]]*KTc-Sample[[#This Row],[KPz]]*KTa)</f>
        <v>2.0122344564170116</v>
      </c>
      <c r="Y759">
        <f>(Sample[[#This Row],[KPx]]*KTb-Sample[[#This Row],[Kpy]]*KTa)</f>
        <v>2.0122344564170116</v>
      </c>
      <c r="Z759">
        <f>-Sample[[#This Row],[Xp]]*a+Sample[[#This Row],[Yp]]*b+Sample[[#This Row],[Zp]]*c_</f>
        <v>-0.29225607135647602</v>
      </c>
      <c r="AA759" s="8">
        <f>-IF(Sample[[#This Row],[Column2]]&gt;0,1,-1)*SQRT(Sample[[#This Row],[KPx''i]]^2+Sample[[#This Row],[KPx''j]]^2+Sample[[#This Row],[KPx''k]]^2)/Ksmag/Scale</f>
        <v>0.17896956226344915</v>
      </c>
      <c r="AB759" s="1">
        <f>SQRT(Sample[[#This Row],[Kpy''i]]^2+Sample[[#This Row],[KPy''j]]^2+Sample[[#This Row],[KPy''k]]^2)/KTmag/Scale</f>
        <v>1.4228646294696954</v>
      </c>
    </row>
    <row r="760" spans="1:28" hidden="1" x14ac:dyDescent="0.25">
      <c r="A760" s="5">
        <v>755</v>
      </c>
      <c r="B760" s="13" t="s">
        <v>43</v>
      </c>
      <c r="C760" s="5"/>
      <c r="D760" s="5"/>
      <c r="E760">
        <v>2</v>
      </c>
      <c r="F760">
        <v>5</v>
      </c>
      <c r="G760">
        <v>4</v>
      </c>
      <c r="H760" s="11">
        <f>Sample[[#This Row],[C]]/Sample[[#This Row],[D]]</f>
        <v>2.5</v>
      </c>
      <c r="I760" s="11">
        <f>Sample[[#This Row],[A]]/Sample[[#This Row],[C]]</f>
        <v>0.8</v>
      </c>
      <c r="J760" s="11">
        <f>Sample[[#This Row],[D]]/Sample[[#This Row],[A]]</f>
        <v>0.5</v>
      </c>
      <c r="K760" s="11">
        <f>Sample[[#This Row],[A]]/Sample[[#This Row],[D]]</f>
        <v>2</v>
      </c>
      <c r="L760" s="11">
        <f>Sample[[#This Row],[D]]/Sample[[#This Row],[C]]</f>
        <v>0.4</v>
      </c>
      <c r="M760" s="11">
        <f>Sample[[#This Row],[C]]/Sample[[#This Row],[A]]</f>
        <v>1.25</v>
      </c>
      <c r="N760">
        <f>IF(Sample[[#This Row],[Ap]]=0,10,LOG(Sample[[#This Row],[Ap]]))</f>
        <v>0.3979400086720376</v>
      </c>
      <c r="O760">
        <f>IF(Sample[[#This Row],[Ei]]=0,10,LOG(Sample[[#This Row],[Ei]]))</f>
        <v>-9.6910013008056392E-2</v>
      </c>
      <c r="P760">
        <f>IF(Sample[[#This Row],[Ii]]=0,10,LOG(Sample[[#This Row],[Ii]]))</f>
        <v>-0.3010299956639812</v>
      </c>
      <c r="Q760">
        <f>Kx-Sample[[#This Row],[Xp]]</f>
        <v>-0.3979400086720376</v>
      </c>
      <c r="R760">
        <f>Ky-Sample[[#This Row],[Yp]]</f>
        <v>-0.90308998699194365</v>
      </c>
      <c r="S760">
        <f>Kz-Sample[[#This Row],[Zp]]</f>
        <v>1.3010299956639813</v>
      </c>
      <c r="T760">
        <f>Sample[[#This Row],[Kpy]]*KSc-Sample[[#This Row],[KPz]]*KSb</f>
        <v>-0.3979400086720376</v>
      </c>
      <c r="U760">
        <f>-1*(Sample[[#This Row],[KPx]]*KSc-Sample[[#This Row],[KPz]]*KSa)</f>
        <v>-0.3979400086720376</v>
      </c>
      <c r="V760">
        <f>(Sample[[#This Row],[KPx]]*$R$2-Sample[[#This Row],[Kpy]]*KSa)</f>
        <v>-0.3979400086720376</v>
      </c>
      <c r="W760">
        <f>Sample[[#This Row],[Kpy]]*KTc-Sample[[#This Row],[KPz]]*KTb</f>
        <v>2.204119982655925</v>
      </c>
      <c r="X760">
        <f>-1*(Sample[[#This Row],[KPx]]*KTc-Sample[[#This Row],[KPz]]*KTa)</f>
        <v>2.204119982655925</v>
      </c>
      <c r="Y760">
        <f>(Sample[[#This Row],[KPx]]*KTb-Sample[[#This Row],[Kpy]]*KTa)</f>
        <v>2.204119982655925</v>
      </c>
      <c r="Z760">
        <f>-Sample[[#This Row],[Xp]]*a+Sample[[#This Row],[Yp]]*b+Sample[[#This Row],[Zp]]*c_</f>
        <v>-0.79588001734407521</v>
      </c>
      <c r="AA760" s="8">
        <f>-IF(Sample[[#This Row],[Column2]]&gt;0,1,-1)*SQRT(Sample[[#This Row],[KPx''i]]^2+Sample[[#This Row],[KPx''j]]^2+Sample[[#This Row],[KPx''k]]^2)/Ksmag/Scale</f>
        <v>0.48737498474260249</v>
      </c>
      <c r="AB760" s="1">
        <f>SQRT(Sample[[#This Row],[Kpy''i]]^2+Sample[[#This Row],[KPy''j]]^2+Sample[[#This Row],[KPy''k]]^2)/KTmag/Scale</f>
        <v>1.5585481862847803</v>
      </c>
    </row>
    <row r="761" spans="1:28" hidden="1" x14ac:dyDescent="0.25">
      <c r="A761" s="5">
        <v>756</v>
      </c>
      <c r="B761" s="13" t="s">
        <v>43</v>
      </c>
      <c r="C761" s="5"/>
      <c r="D761" s="5"/>
      <c r="E761">
        <v>1</v>
      </c>
      <c r="F761">
        <v>2</v>
      </c>
      <c r="G761">
        <v>8</v>
      </c>
      <c r="H761" s="11">
        <f>Sample[[#This Row],[C]]/Sample[[#This Row],[D]]</f>
        <v>2</v>
      </c>
      <c r="I761" s="11">
        <f>Sample[[#This Row],[A]]/Sample[[#This Row],[C]]</f>
        <v>4</v>
      </c>
      <c r="J761" s="11">
        <f>Sample[[#This Row],[D]]/Sample[[#This Row],[A]]</f>
        <v>0.125</v>
      </c>
      <c r="K761" s="11">
        <f>Sample[[#This Row],[A]]/Sample[[#This Row],[D]]</f>
        <v>8</v>
      </c>
      <c r="L761" s="11">
        <f>Sample[[#This Row],[D]]/Sample[[#This Row],[C]]</f>
        <v>0.5</v>
      </c>
      <c r="M761" s="11">
        <f>Sample[[#This Row],[C]]/Sample[[#This Row],[A]]</f>
        <v>0.25</v>
      </c>
      <c r="N761">
        <f>IF(Sample[[#This Row],[Ap]]=0,10,LOG(Sample[[#This Row],[Ap]]))</f>
        <v>0.3010299956639812</v>
      </c>
      <c r="O761">
        <f>IF(Sample[[#This Row],[Ei]]=0,10,LOG(Sample[[#This Row],[Ei]]))</f>
        <v>0.6020599913279624</v>
      </c>
      <c r="P761">
        <f>IF(Sample[[#This Row],[Ii]]=0,10,LOG(Sample[[#This Row],[Ii]]))</f>
        <v>-0.90308998699194354</v>
      </c>
      <c r="Q761">
        <f>Kx-Sample[[#This Row],[Xp]]</f>
        <v>-0.3010299956639812</v>
      </c>
      <c r="R761">
        <f>Ky-Sample[[#This Row],[Yp]]</f>
        <v>-1.6020599913279625</v>
      </c>
      <c r="S761">
        <f>Kz-Sample[[#This Row],[Zp]]</f>
        <v>1.9030899869919435</v>
      </c>
      <c r="T761">
        <f>Sample[[#This Row],[Kpy]]*KSc-Sample[[#This Row],[KPz]]*KSb</f>
        <v>-0.30102999566398103</v>
      </c>
      <c r="U761">
        <f>-1*(Sample[[#This Row],[KPx]]*KSc-Sample[[#This Row],[KPz]]*KSa)</f>
        <v>-0.3010299956639812</v>
      </c>
      <c r="V761">
        <f>(Sample[[#This Row],[KPx]]*$R$2-Sample[[#This Row],[Kpy]]*KSa)</f>
        <v>-0.3010299956639812</v>
      </c>
      <c r="W761">
        <f>Sample[[#This Row],[Kpy]]*KTc-Sample[[#This Row],[KPz]]*KTb</f>
        <v>3.5051499783199063</v>
      </c>
      <c r="X761">
        <f>-1*(Sample[[#This Row],[KPx]]*KTc-Sample[[#This Row],[KPz]]*KTa)</f>
        <v>3.5051499783199058</v>
      </c>
      <c r="Y761">
        <f>(Sample[[#This Row],[KPx]]*KTb-Sample[[#This Row],[Kpy]]*KTa)</f>
        <v>3.5051499783199063</v>
      </c>
      <c r="Z761">
        <f>-Sample[[#This Row],[Xp]]*a+Sample[[#This Row],[Yp]]*b+Sample[[#This Row],[Zp]]*c_</f>
        <v>-0.60205999132796229</v>
      </c>
      <c r="AA761" s="8">
        <f>-IF(Sample[[#This Row],[Column2]]&gt;0,1,-1)*SQRT(Sample[[#This Row],[KPx''i]]^2+Sample[[#This Row],[KPx''j]]^2+Sample[[#This Row],[KPx''k]]^2)/Ksmag/Scale</f>
        <v>0.36868494332449314</v>
      </c>
      <c r="AB761" s="1">
        <f>SQRT(Sample[[#This Row],[Kpy''i]]^2+Sample[[#This Row],[KPy''j]]^2+Sample[[#This Row],[KPy''k]]^2)/KTmag/Scale</f>
        <v>2.4785153187458859</v>
      </c>
    </row>
    <row r="762" spans="1:28" hidden="1" x14ac:dyDescent="0.25">
      <c r="A762" s="5">
        <v>757</v>
      </c>
      <c r="B762" s="13" t="s">
        <v>43</v>
      </c>
      <c r="C762" s="5"/>
      <c r="D762" s="5"/>
      <c r="E762">
        <v>7</v>
      </c>
      <c r="F762">
        <v>9</v>
      </c>
      <c r="G762">
        <v>4</v>
      </c>
      <c r="H762" s="11">
        <f>Sample[[#This Row],[C]]/Sample[[#This Row],[D]]</f>
        <v>1.2857142857142858</v>
      </c>
      <c r="I762" s="11">
        <f>Sample[[#This Row],[A]]/Sample[[#This Row],[C]]</f>
        <v>0.44444444444444442</v>
      </c>
      <c r="J762" s="11">
        <f>Sample[[#This Row],[D]]/Sample[[#This Row],[A]]</f>
        <v>1.75</v>
      </c>
      <c r="K762" s="11">
        <f>Sample[[#This Row],[A]]/Sample[[#This Row],[D]]</f>
        <v>0.5714285714285714</v>
      </c>
      <c r="L762" s="11">
        <f>Sample[[#This Row],[D]]/Sample[[#This Row],[C]]</f>
        <v>0.77777777777777779</v>
      </c>
      <c r="M762" s="11">
        <f>Sample[[#This Row],[C]]/Sample[[#This Row],[A]]</f>
        <v>2.25</v>
      </c>
      <c r="N762">
        <f>IF(Sample[[#This Row],[Ap]]=0,10,LOG(Sample[[#This Row],[Ap]]))</f>
        <v>0.10914446942506807</v>
      </c>
      <c r="O762">
        <f>IF(Sample[[#This Row],[Ei]]=0,10,LOG(Sample[[#This Row],[Ei]]))</f>
        <v>-0.35218251811136253</v>
      </c>
      <c r="P762">
        <f>IF(Sample[[#This Row],[Ii]]=0,10,LOG(Sample[[#This Row],[Ii]]))</f>
        <v>0.24303804868629444</v>
      </c>
      <c r="Q762">
        <f>Kx-Sample[[#This Row],[Xp]]</f>
        <v>-0.10914446942506807</v>
      </c>
      <c r="R762">
        <f>Ky-Sample[[#This Row],[Yp]]</f>
        <v>-0.64781748188863753</v>
      </c>
      <c r="S762">
        <f>Kz-Sample[[#This Row],[Zp]]</f>
        <v>0.75696195131370558</v>
      </c>
      <c r="T762">
        <f>Sample[[#This Row],[Kpy]]*KSc-Sample[[#This Row],[KPz]]*KSb</f>
        <v>-0.10914446942506806</v>
      </c>
      <c r="U762">
        <f>-1*(Sample[[#This Row],[KPx]]*KSc-Sample[[#This Row],[KPz]]*KSa)</f>
        <v>-0.10914446942506807</v>
      </c>
      <c r="V762">
        <f>(Sample[[#This Row],[KPx]]*$R$2-Sample[[#This Row],[Kpy]]*KSa)</f>
        <v>-0.10914446942506807</v>
      </c>
      <c r="W762">
        <f>Sample[[#This Row],[Kpy]]*KTc-Sample[[#This Row],[KPz]]*KTb</f>
        <v>1.4047794332023431</v>
      </c>
      <c r="X762">
        <f>-1*(Sample[[#This Row],[KPx]]*KTc-Sample[[#This Row],[KPz]]*KTa)</f>
        <v>1.4047794332023431</v>
      </c>
      <c r="Y762">
        <f>(Sample[[#This Row],[KPx]]*KTb-Sample[[#This Row],[Kpy]]*KTa)</f>
        <v>1.4047794332023431</v>
      </c>
      <c r="Z762">
        <f>-Sample[[#This Row],[Xp]]*a+Sample[[#This Row],[Yp]]*b+Sample[[#This Row],[Zp]]*c_</f>
        <v>-0.21828893885013617</v>
      </c>
      <c r="AA762" s="8">
        <f>-IF(Sample[[#This Row],[Column2]]&gt;0,1,-1)*SQRT(Sample[[#This Row],[KPx''i]]^2+Sample[[#This Row],[KPx''j]]^2+Sample[[#This Row],[KPx''k]]^2)/Ksmag/Scale</f>
        <v>0.1336741291691082</v>
      </c>
      <c r="AB762" s="1">
        <f>SQRT(Sample[[#This Row],[Kpy''i]]^2+Sample[[#This Row],[KPy''j]]^2+Sample[[#This Row],[KPy''k]]^2)/KTmag/Scale</f>
        <v>0.99332906328877157</v>
      </c>
    </row>
    <row r="763" spans="1:28" hidden="1" x14ac:dyDescent="0.25">
      <c r="A763" s="5">
        <v>758</v>
      </c>
      <c r="B763" s="13" t="s">
        <v>43</v>
      </c>
      <c r="C763" s="5"/>
      <c r="D763" s="5"/>
      <c r="E763">
        <v>7</v>
      </c>
      <c r="F763">
        <v>6</v>
      </c>
      <c r="G763">
        <v>7</v>
      </c>
      <c r="H763" s="11">
        <f>Sample[[#This Row],[C]]/Sample[[#This Row],[D]]</f>
        <v>0.8571428571428571</v>
      </c>
      <c r="I763" s="11">
        <f>Sample[[#This Row],[A]]/Sample[[#This Row],[C]]</f>
        <v>1.1666666666666667</v>
      </c>
      <c r="J763" s="11">
        <f>Sample[[#This Row],[D]]/Sample[[#This Row],[A]]</f>
        <v>1</v>
      </c>
      <c r="K763" s="11">
        <f>Sample[[#This Row],[A]]/Sample[[#This Row],[D]]</f>
        <v>1</v>
      </c>
      <c r="L763" s="11">
        <f>Sample[[#This Row],[D]]/Sample[[#This Row],[C]]</f>
        <v>1.1666666666666667</v>
      </c>
      <c r="M763" s="11">
        <f>Sample[[#This Row],[C]]/Sample[[#This Row],[A]]</f>
        <v>0.8571428571428571</v>
      </c>
      <c r="N763">
        <f>IF(Sample[[#This Row],[Ap]]=0,10,LOG(Sample[[#This Row],[Ap]]))</f>
        <v>-6.6946789630613221E-2</v>
      </c>
      <c r="O763">
        <f>IF(Sample[[#This Row],[Ei]]=0,10,LOG(Sample[[#This Row],[Ei]]))</f>
        <v>6.6946789630613221E-2</v>
      </c>
      <c r="P763">
        <f>IF(Sample[[#This Row],[Ii]]=0,10,LOG(Sample[[#This Row],[Ii]]))</f>
        <v>0</v>
      </c>
      <c r="Q763">
        <f>Kx-Sample[[#This Row],[Xp]]</f>
        <v>6.6946789630613221E-2</v>
      </c>
      <c r="R763">
        <f>Ky-Sample[[#This Row],[Yp]]</f>
        <v>-1.0669467896306133</v>
      </c>
      <c r="S763">
        <f>Kz-Sample[[#This Row],[Zp]]</f>
        <v>1</v>
      </c>
      <c r="T763">
        <f>Sample[[#This Row],[Kpy]]*KSc-Sample[[#This Row],[KPz]]*KSb</f>
        <v>6.694678963061329E-2</v>
      </c>
      <c r="U763">
        <f>-1*(Sample[[#This Row],[KPx]]*KSc-Sample[[#This Row],[KPz]]*KSa)</f>
        <v>6.6946789630613221E-2</v>
      </c>
      <c r="V763">
        <f>(Sample[[#This Row],[KPx]]*$R$2-Sample[[#This Row],[Kpy]]*KSa)</f>
        <v>6.6946789630613221E-2</v>
      </c>
      <c r="W763">
        <f>Sample[[#This Row],[Kpy]]*KTc-Sample[[#This Row],[KPz]]*KTb</f>
        <v>2.0669467896306131</v>
      </c>
      <c r="X763">
        <f>-1*(Sample[[#This Row],[KPx]]*KTc-Sample[[#This Row],[KPz]]*KTa)</f>
        <v>2.0669467896306131</v>
      </c>
      <c r="Y763">
        <f>(Sample[[#This Row],[KPx]]*KTb-Sample[[#This Row],[Kpy]]*KTa)</f>
        <v>2.0669467896306135</v>
      </c>
      <c r="Z763">
        <f>-Sample[[#This Row],[Xp]]*a+Sample[[#This Row],[Yp]]*b+Sample[[#This Row],[Zp]]*c_</f>
        <v>0.13389357926122644</v>
      </c>
      <c r="AA763" s="8">
        <f>-IF(Sample[[#This Row],[Column2]]&gt;0,1,-1)*SQRT(Sample[[#This Row],[KPx''i]]^2+Sample[[#This Row],[KPx''j]]^2+Sample[[#This Row],[KPx''k]]^2)/Ksmag/Scale</f>
        <v>-8.1992737256225176E-2</v>
      </c>
      <c r="AB763" s="1">
        <f>SQRT(Sample[[#This Row],[Kpy''i]]^2+Sample[[#This Row],[KPy''j]]^2+Sample[[#This Row],[KPy''k]]^2)/KTmag/Scale</f>
        <v>1.461552091299571</v>
      </c>
    </row>
    <row r="764" spans="1:28" hidden="1" x14ac:dyDescent="0.25">
      <c r="A764" s="5">
        <v>759</v>
      </c>
      <c r="B764" s="13" t="s">
        <v>43</v>
      </c>
      <c r="C764" s="5"/>
      <c r="D764" s="5"/>
      <c r="E764">
        <v>8</v>
      </c>
      <c r="F764">
        <v>9</v>
      </c>
      <c r="G764">
        <v>8</v>
      </c>
      <c r="H764" s="11">
        <f>Sample[[#This Row],[C]]/Sample[[#This Row],[D]]</f>
        <v>1.125</v>
      </c>
      <c r="I764" s="11">
        <f>Sample[[#This Row],[A]]/Sample[[#This Row],[C]]</f>
        <v>0.88888888888888884</v>
      </c>
      <c r="J764" s="11">
        <f>Sample[[#This Row],[D]]/Sample[[#This Row],[A]]</f>
        <v>1</v>
      </c>
      <c r="K764" s="11">
        <f>Sample[[#This Row],[A]]/Sample[[#This Row],[D]]</f>
        <v>1</v>
      </c>
      <c r="L764" s="11">
        <f>Sample[[#This Row],[D]]/Sample[[#This Row],[C]]</f>
        <v>0.88888888888888884</v>
      </c>
      <c r="M764" s="11">
        <f>Sample[[#This Row],[C]]/Sample[[#This Row],[A]]</f>
        <v>1.125</v>
      </c>
      <c r="N764">
        <f>IF(Sample[[#This Row],[Ap]]=0,10,LOG(Sample[[#This Row],[Ap]]))</f>
        <v>5.1152522447381291E-2</v>
      </c>
      <c r="O764">
        <f>IF(Sample[[#This Row],[Ei]]=0,10,LOG(Sample[[#This Row],[Ei]]))</f>
        <v>-5.1152522447381311E-2</v>
      </c>
      <c r="P764">
        <f>IF(Sample[[#This Row],[Ii]]=0,10,LOG(Sample[[#This Row],[Ii]]))</f>
        <v>0</v>
      </c>
      <c r="Q764">
        <f>Kx-Sample[[#This Row],[Xp]]</f>
        <v>-5.1152522447381291E-2</v>
      </c>
      <c r="R764">
        <f>Ky-Sample[[#This Row],[Yp]]</f>
        <v>-0.94884747755261867</v>
      </c>
      <c r="S764">
        <f>Kz-Sample[[#This Row],[Zp]]</f>
        <v>1</v>
      </c>
      <c r="T764">
        <f>Sample[[#This Row],[Kpy]]*KSc-Sample[[#This Row],[KPz]]*KSb</f>
        <v>-5.1152522447381332E-2</v>
      </c>
      <c r="U764">
        <f>-1*(Sample[[#This Row],[KPx]]*KSc-Sample[[#This Row],[KPz]]*KSa)</f>
        <v>-5.1152522447381291E-2</v>
      </c>
      <c r="V764">
        <f>(Sample[[#This Row],[KPx]]*$R$2-Sample[[#This Row],[Kpy]]*KSa)</f>
        <v>-5.1152522447381291E-2</v>
      </c>
      <c r="W764">
        <f>Sample[[#This Row],[Kpy]]*KTc-Sample[[#This Row],[KPz]]*KTb</f>
        <v>1.9488474775526186</v>
      </c>
      <c r="X764">
        <f>-1*(Sample[[#This Row],[KPx]]*KTc-Sample[[#This Row],[KPz]]*KTa)</f>
        <v>1.9488474775526188</v>
      </c>
      <c r="Y764">
        <f>(Sample[[#This Row],[KPx]]*KTb-Sample[[#This Row],[Kpy]]*KTa)</f>
        <v>1.9488474775526186</v>
      </c>
      <c r="Z764">
        <f>-Sample[[#This Row],[Xp]]*a+Sample[[#This Row],[Yp]]*b+Sample[[#This Row],[Zp]]*c_</f>
        <v>-0.10230504489476262</v>
      </c>
      <c r="AA764" s="8">
        <f>-IF(Sample[[#This Row],[Column2]]&gt;0,1,-1)*SQRT(Sample[[#This Row],[KPx''i]]^2+Sample[[#This Row],[KPx''j]]^2+Sample[[#This Row],[KPx''k]]^2)/Ksmag/Scale</f>
        <v>6.2648789526173393E-2</v>
      </c>
      <c r="AB764" s="1">
        <f>SQRT(Sample[[#This Row],[Kpy''i]]^2+Sample[[#This Row],[KPy''j]]^2+Sample[[#This Row],[KPy''k]]^2)/KTmag/Scale</f>
        <v>1.3780432668757547</v>
      </c>
    </row>
    <row r="765" spans="1:28" hidden="1" x14ac:dyDescent="0.25">
      <c r="A765" s="5">
        <v>760</v>
      </c>
      <c r="B765" s="13" t="s">
        <v>43</v>
      </c>
      <c r="C765" s="5"/>
      <c r="D765" s="5"/>
      <c r="E765">
        <v>1</v>
      </c>
      <c r="F765">
        <v>5</v>
      </c>
      <c r="G765">
        <v>7</v>
      </c>
      <c r="H765" s="11">
        <f>Sample[[#This Row],[C]]/Sample[[#This Row],[D]]</f>
        <v>5</v>
      </c>
      <c r="I765" s="11">
        <f>Sample[[#This Row],[A]]/Sample[[#This Row],[C]]</f>
        <v>1.4</v>
      </c>
      <c r="J765" s="11">
        <f>Sample[[#This Row],[D]]/Sample[[#This Row],[A]]</f>
        <v>0.14285714285714285</v>
      </c>
      <c r="K765" s="11">
        <f>Sample[[#This Row],[A]]/Sample[[#This Row],[D]]</f>
        <v>7</v>
      </c>
      <c r="L765" s="11">
        <f>Sample[[#This Row],[D]]/Sample[[#This Row],[C]]</f>
        <v>0.2</v>
      </c>
      <c r="M765" s="11">
        <f>Sample[[#This Row],[C]]/Sample[[#This Row],[A]]</f>
        <v>0.7142857142857143</v>
      </c>
      <c r="N765">
        <f>IF(Sample[[#This Row],[Ap]]=0,10,LOG(Sample[[#This Row],[Ap]]))</f>
        <v>0.69897000433601886</v>
      </c>
      <c r="O765">
        <f>IF(Sample[[#This Row],[Ei]]=0,10,LOG(Sample[[#This Row],[Ei]]))</f>
        <v>0.14612803567823801</v>
      </c>
      <c r="P765">
        <f>IF(Sample[[#This Row],[Ii]]=0,10,LOG(Sample[[#This Row],[Ii]]))</f>
        <v>-0.84509804001425681</v>
      </c>
      <c r="Q765">
        <f>Kx-Sample[[#This Row],[Xp]]</f>
        <v>-0.69897000433601886</v>
      </c>
      <c r="R765">
        <f>Ky-Sample[[#This Row],[Yp]]</f>
        <v>-1.146128035678238</v>
      </c>
      <c r="S765">
        <f>Kz-Sample[[#This Row],[Zp]]</f>
        <v>1.8450980400142569</v>
      </c>
      <c r="T765">
        <f>Sample[[#This Row],[Kpy]]*KSc-Sample[[#This Row],[KPz]]*KSb</f>
        <v>-0.69897000433601897</v>
      </c>
      <c r="U765">
        <f>-1*(Sample[[#This Row],[KPx]]*KSc-Sample[[#This Row],[KPz]]*KSa)</f>
        <v>-0.69897000433601886</v>
      </c>
      <c r="V765">
        <f>(Sample[[#This Row],[KPx]]*$R$2-Sample[[#This Row],[Kpy]]*KSa)</f>
        <v>-0.69897000433601886</v>
      </c>
      <c r="W765">
        <f>Sample[[#This Row],[Kpy]]*KTc-Sample[[#This Row],[KPz]]*KTb</f>
        <v>2.9912260756924951</v>
      </c>
      <c r="X765">
        <f>-1*(Sample[[#This Row],[KPx]]*KTc-Sample[[#This Row],[KPz]]*KTa)</f>
        <v>2.9912260756924951</v>
      </c>
      <c r="Y765">
        <f>(Sample[[#This Row],[KPx]]*KTb-Sample[[#This Row],[Kpy]]*KTa)</f>
        <v>2.9912260756924947</v>
      </c>
      <c r="Z765">
        <f>-Sample[[#This Row],[Xp]]*a+Sample[[#This Row],[Yp]]*b+Sample[[#This Row],[Zp]]*c_</f>
        <v>-1.3979400086720375</v>
      </c>
      <c r="AA765" s="8">
        <f>-IF(Sample[[#This Row],[Column2]]&gt;0,1,-1)*SQRT(Sample[[#This Row],[KPx''i]]^2+Sample[[#This Row],[KPx''j]]^2+Sample[[#This Row],[KPx''k]]^2)/Ksmag/Scale</f>
        <v>0.85605992806709585</v>
      </c>
      <c r="AB765" s="1">
        <f>SQRT(Sample[[#This Row],[Kpy''i]]^2+Sample[[#This Row],[KPy''j]]^2+Sample[[#This Row],[KPy''k]]^2)/KTmag/Scale</f>
        <v>2.1151162421841887</v>
      </c>
    </row>
    <row r="766" spans="1:28" hidden="1" x14ac:dyDescent="0.25">
      <c r="A766" s="5">
        <v>761</v>
      </c>
      <c r="B766" s="13" t="s">
        <v>43</v>
      </c>
      <c r="C766" s="5"/>
      <c r="D766" s="5"/>
      <c r="E766">
        <v>5</v>
      </c>
      <c r="F766">
        <v>10</v>
      </c>
      <c r="G766">
        <v>4</v>
      </c>
      <c r="H766" s="11">
        <f>Sample[[#This Row],[C]]/Sample[[#This Row],[D]]</f>
        <v>2</v>
      </c>
      <c r="I766" s="11">
        <f>Sample[[#This Row],[A]]/Sample[[#This Row],[C]]</f>
        <v>0.4</v>
      </c>
      <c r="J766" s="11">
        <f>Sample[[#This Row],[D]]/Sample[[#This Row],[A]]</f>
        <v>1.25</v>
      </c>
      <c r="K766" s="11">
        <f>Sample[[#This Row],[A]]/Sample[[#This Row],[D]]</f>
        <v>0.8</v>
      </c>
      <c r="L766" s="11">
        <f>Sample[[#This Row],[D]]/Sample[[#This Row],[C]]</f>
        <v>0.5</v>
      </c>
      <c r="M766" s="11">
        <f>Sample[[#This Row],[C]]/Sample[[#This Row],[A]]</f>
        <v>2.5</v>
      </c>
      <c r="N766">
        <f>IF(Sample[[#This Row],[Ap]]=0,10,LOG(Sample[[#This Row],[Ap]]))</f>
        <v>0.3010299956639812</v>
      </c>
      <c r="O766">
        <f>IF(Sample[[#This Row],[Ei]]=0,10,LOG(Sample[[#This Row],[Ei]]))</f>
        <v>-0.3979400086720376</v>
      </c>
      <c r="P766">
        <f>IF(Sample[[#This Row],[Ii]]=0,10,LOG(Sample[[#This Row],[Ii]]))</f>
        <v>9.691001300805642E-2</v>
      </c>
      <c r="Q766">
        <f>Kx-Sample[[#This Row],[Xp]]</f>
        <v>-0.3010299956639812</v>
      </c>
      <c r="R766">
        <f>Ky-Sample[[#This Row],[Yp]]</f>
        <v>-0.6020599913279624</v>
      </c>
      <c r="S766">
        <f>Kz-Sample[[#This Row],[Zp]]</f>
        <v>0.90308998699194354</v>
      </c>
      <c r="T766">
        <f>Sample[[#This Row],[Kpy]]*KSc-Sample[[#This Row],[KPz]]*KSb</f>
        <v>-0.30102999566398114</v>
      </c>
      <c r="U766">
        <f>-1*(Sample[[#This Row],[KPx]]*KSc-Sample[[#This Row],[KPz]]*KSa)</f>
        <v>-0.3010299956639812</v>
      </c>
      <c r="V766">
        <f>(Sample[[#This Row],[KPx]]*$R$2-Sample[[#This Row],[Kpy]]*KSa)</f>
        <v>-0.3010299956639812</v>
      </c>
      <c r="W766">
        <f>Sample[[#This Row],[Kpy]]*KTc-Sample[[#This Row],[KPz]]*KTb</f>
        <v>1.5051499783199058</v>
      </c>
      <c r="X766">
        <f>-1*(Sample[[#This Row],[KPx]]*KTc-Sample[[#This Row],[KPz]]*KTa)</f>
        <v>1.5051499783199058</v>
      </c>
      <c r="Y766">
        <f>(Sample[[#This Row],[KPx]]*KTb-Sample[[#This Row],[Kpy]]*KTa)</f>
        <v>1.505149978319906</v>
      </c>
      <c r="Z766">
        <f>-Sample[[#This Row],[Xp]]*a+Sample[[#This Row],[Yp]]*b+Sample[[#This Row],[Zp]]*c_</f>
        <v>-0.6020599913279624</v>
      </c>
      <c r="AA766" s="8">
        <f>-IF(Sample[[#This Row],[Column2]]&gt;0,1,-1)*SQRT(Sample[[#This Row],[KPx''i]]^2+Sample[[#This Row],[KPx''j]]^2+Sample[[#This Row],[KPx''k]]^2)/Ksmag/Scale</f>
        <v>0.36868494332449325</v>
      </c>
      <c r="AB766" s="1">
        <f>SQRT(Sample[[#This Row],[Kpy''i]]^2+Sample[[#This Row],[KPy''j]]^2+Sample[[#This Row],[KPy''k]]^2)/KTmag/Scale</f>
        <v>1.0643017563727906</v>
      </c>
    </row>
    <row r="767" spans="1:28" hidden="1" x14ac:dyDescent="0.25">
      <c r="A767" s="5">
        <v>762</v>
      </c>
      <c r="B767" s="13" t="s">
        <v>43</v>
      </c>
      <c r="C767" s="5"/>
      <c r="D767" s="5"/>
      <c r="E767">
        <v>6</v>
      </c>
      <c r="F767">
        <v>4</v>
      </c>
      <c r="G767">
        <v>6</v>
      </c>
      <c r="H767" s="11">
        <f>Sample[[#This Row],[C]]/Sample[[#This Row],[D]]</f>
        <v>0.66666666666666663</v>
      </c>
      <c r="I767" s="11">
        <f>Sample[[#This Row],[A]]/Sample[[#This Row],[C]]</f>
        <v>1.5</v>
      </c>
      <c r="J767" s="11">
        <f>Sample[[#This Row],[D]]/Sample[[#This Row],[A]]</f>
        <v>1</v>
      </c>
      <c r="K767" s="11">
        <f>Sample[[#This Row],[A]]/Sample[[#This Row],[D]]</f>
        <v>1</v>
      </c>
      <c r="L767" s="11">
        <f>Sample[[#This Row],[D]]/Sample[[#This Row],[C]]</f>
        <v>1.5</v>
      </c>
      <c r="M767" s="11">
        <f>Sample[[#This Row],[C]]/Sample[[#This Row],[A]]</f>
        <v>0.66666666666666663</v>
      </c>
      <c r="N767">
        <f>IF(Sample[[#This Row],[Ap]]=0,10,LOG(Sample[[#This Row],[Ap]]))</f>
        <v>-0.17609125905568127</v>
      </c>
      <c r="O767">
        <f>IF(Sample[[#This Row],[Ei]]=0,10,LOG(Sample[[#This Row],[Ei]]))</f>
        <v>0.17609125905568124</v>
      </c>
      <c r="P767">
        <f>IF(Sample[[#This Row],[Ii]]=0,10,LOG(Sample[[#This Row],[Ii]]))</f>
        <v>0</v>
      </c>
      <c r="Q767">
        <f>Kx-Sample[[#This Row],[Xp]]</f>
        <v>0.17609125905568127</v>
      </c>
      <c r="R767">
        <f>Ky-Sample[[#This Row],[Yp]]</f>
        <v>-1.1760912590556813</v>
      </c>
      <c r="S767">
        <f>Kz-Sample[[#This Row],[Zp]]</f>
        <v>1</v>
      </c>
      <c r="T767">
        <f>Sample[[#This Row],[Kpy]]*KSc-Sample[[#This Row],[KPz]]*KSb</f>
        <v>0.17609125905568135</v>
      </c>
      <c r="U767">
        <f>-1*(Sample[[#This Row],[KPx]]*KSc-Sample[[#This Row],[KPz]]*KSa)</f>
        <v>0.17609125905568127</v>
      </c>
      <c r="V767">
        <f>(Sample[[#This Row],[KPx]]*$R$2-Sample[[#This Row],[Kpy]]*KSa)</f>
        <v>0.17609125905568127</v>
      </c>
      <c r="W767">
        <f>Sample[[#This Row],[Kpy]]*KTc-Sample[[#This Row],[KPz]]*KTb</f>
        <v>2.1760912590556813</v>
      </c>
      <c r="X767">
        <f>-1*(Sample[[#This Row],[KPx]]*KTc-Sample[[#This Row],[KPz]]*KTa)</f>
        <v>2.1760912590556813</v>
      </c>
      <c r="Y767">
        <f>(Sample[[#This Row],[KPx]]*KTb-Sample[[#This Row],[Kpy]]*KTa)</f>
        <v>2.1760912590556813</v>
      </c>
      <c r="Z767">
        <f>-Sample[[#This Row],[Xp]]*a+Sample[[#This Row],[Yp]]*b+Sample[[#This Row],[Zp]]*c_</f>
        <v>0.35218251811136247</v>
      </c>
      <c r="AA767" s="8">
        <f>-IF(Sample[[#This Row],[Column2]]&gt;0,1,-1)*SQRT(Sample[[#This Row],[KPx''i]]^2+Sample[[#This Row],[KPx''j]]^2+Sample[[#This Row],[KPx''k]]^2)/Ksmag/Scale</f>
        <v>-0.21566686642533336</v>
      </c>
      <c r="AB767" s="1">
        <f>SQRT(Sample[[#This Row],[Kpy''i]]^2+Sample[[#This Row],[KPy''j]]^2+Sample[[#This Row],[KPy''k]]^2)/KTmag/Scale</f>
        <v>1.5387288857590447</v>
      </c>
    </row>
    <row r="768" spans="1:28" hidden="1" x14ac:dyDescent="0.25">
      <c r="A768" s="5">
        <v>763</v>
      </c>
      <c r="B768" s="13" t="s">
        <v>43</v>
      </c>
      <c r="C768" s="5"/>
      <c r="D768" s="5"/>
      <c r="E768">
        <v>4</v>
      </c>
      <c r="F768">
        <v>6</v>
      </c>
      <c r="G768">
        <v>7</v>
      </c>
      <c r="H768" s="11">
        <f>Sample[[#This Row],[C]]/Sample[[#This Row],[D]]</f>
        <v>1.5</v>
      </c>
      <c r="I768" s="11">
        <f>Sample[[#This Row],[A]]/Sample[[#This Row],[C]]</f>
        <v>1.1666666666666667</v>
      </c>
      <c r="J768" s="11">
        <f>Sample[[#This Row],[D]]/Sample[[#This Row],[A]]</f>
        <v>0.5714285714285714</v>
      </c>
      <c r="K768" s="11">
        <f>Sample[[#This Row],[A]]/Sample[[#This Row],[D]]</f>
        <v>1.75</v>
      </c>
      <c r="L768" s="11">
        <f>Sample[[#This Row],[D]]/Sample[[#This Row],[C]]</f>
        <v>0.66666666666666663</v>
      </c>
      <c r="M768" s="11">
        <f>Sample[[#This Row],[C]]/Sample[[#This Row],[A]]</f>
        <v>0.8571428571428571</v>
      </c>
      <c r="N768">
        <f>IF(Sample[[#This Row],[Ap]]=0,10,LOG(Sample[[#This Row],[Ap]]))</f>
        <v>0.17609125905568124</v>
      </c>
      <c r="O768">
        <f>IF(Sample[[#This Row],[Ei]]=0,10,LOG(Sample[[#This Row],[Ei]]))</f>
        <v>6.6946789630613221E-2</v>
      </c>
      <c r="P768">
        <f>IF(Sample[[#This Row],[Ii]]=0,10,LOG(Sample[[#This Row],[Ii]]))</f>
        <v>-0.24303804868629447</v>
      </c>
      <c r="Q768">
        <f>Kx-Sample[[#This Row],[Xp]]</f>
        <v>-0.17609125905568124</v>
      </c>
      <c r="R768">
        <f>Ky-Sample[[#This Row],[Yp]]</f>
        <v>-1.0669467896306133</v>
      </c>
      <c r="S768">
        <f>Kz-Sample[[#This Row],[Zp]]</f>
        <v>1.2430380486862944</v>
      </c>
      <c r="T768">
        <f>Sample[[#This Row],[Kpy]]*KSc-Sample[[#This Row],[KPz]]*KSb</f>
        <v>-0.17609125905568113</v>
      </c>
      <c r="U768">
        <f>-1*(Sample[[#This Row],[KPx]]*KSc-Sample[[#This Row],[KPz]]*KSa)</f>
        <v>-0.17609125905568124</v>
      </c>
      <c r="V768">
        <f>(Sample[[#This Row],[KPx]]*$R$2-Sample[[#This Row],[Kpy]]*KSa)</f>
        <v>-0.17609125905568124</v>
      </c>
      <c r="W768">
        <f>Sample[[#This Row],[Kpy]]*KTc-Sample[[#This Row],[KPz]]*KTb</f>
        <v>2.3099848383169075</v>
      </c>
      <c r="X768">
        <f>-1*(Sample[[#This Row],[KPx]]*KTc-Sample[[#This Row],[KPz]]*KTa)</f>
        <v>2.3099848383169075</v>
      </c>
      <c r="Y768">
        <f>(Sample[[#This Row],[KPx]]*KTb-Sample[[#This Row],[Kpy]]*KTa)</f>
        <v>2.3099848383169079</v>
      </c>
      <c r="Z768">
        <f>-Sample[[#This Row],[Xp]]*a+Sample[[#This Row],[Yp]]*b+Sample[[#This Row],[Zp]]*c_</f>
        <v>-0.35218251811136247</v>
      </c>
      <c r="AA768" s="8">
        <f>-IF(Sample[[#This Row],[Column2]]&gt;0,1,-1)*SQRT(Sample[[#This Row],[KPx''i]]^2+Sample[[#This Row],[KPx''j]]^2+Sample[[#This Row],[KPx''k]]^2)/Ksmag/Scale</f>
        <v>0.21566686642533325</v>
      </c>
      <c r="AB768" s="1">
        <f>SQRT(Sample[[#This Row],[Kpy''i]]^2+Sample[[#This Row],[KPy''j]]^2+Sample[[#This Row],[KPy''k]]^2)/KTmag/Scale</f>
        <v>1.6334059436119961</v>
      </c>
    </row>
    <row r="769" spans="1:28" hidden="1" x14ac:dyDescent="0.25">
      <c r="A769" s="5">
        <v>764</v>
      </c>
      <c r="B769" s="13" t="s">
        <v>43</v>
      </c>
      <c r="C769" s="5"/>
      <c r="D769" s="5"/>
      <c r="E769">
        <v>10</v>
      </c>
      <c r="F769">
        <v>8</v>
      </c>
      <c r="G769">
        <v>7</v>
      </c>
      <c r="H769" s="11">
        <f>Sample[[#This Row],[C]]/Sample[[#This Row],[D]]</f>
        <v>0.8</v>
      </c>
      <c r="I769" s="11">
        <f>Sample[[#This Row],[A]]/Sample[[#This Row],[C]]</f>
        <v>0.875</v>
      </c>
      <c r="J769" s="11">
        <f>Sample[[#This Row],[D]]/Sample[[#This Row],[A]]</f>
        <v>1.4285714285714286</v>
      </c>
      <c r="K769" s="11">
        <f>Sample[[#This Row],[A]]/Sample[[#This Row],[D]]</f>
        <v>0.7</v>
      </c>
      <c r="L769" s="11">
        <f>Sample[[#This Row],[D]]/Sample[[#This Row],[C]]</f>
        <v>1.25</v>
      </c>
      <c r="M769" s="11">
        <f>Sample[[#This Row],[C]]/Sample[[#This Row],[A]]</f>
        <v>1.1428571428571428</v>
      </c>
      <c r="N769">
        <f>IF(Sample[[#This Row],[Ap]]=0,10,LOG(Sample[[#This Row],[Ap]]))</f>
        <v>-9.6910013008056392E-2</v>
      </c>
      <c r="O769">
        <f>IF(Sample[[#This Row],[Ei]]=0,10,LOG(Sample[[#This Row],[Ei]]))</f>
        <v>-5.7991946977686754E-2</v>
      </c>
      <c r="P769">
        <f>IF(Sample[[#This Row],[Ii]]=0,10,LOG(Sample[[#This Row],[Ii]]))</f>
        <v>0.15490195998574319</v>
      </c>
      <c r="Q769">
        <f>Kx-Sample[[#This Row],[Xp]]</f>
        <v>9.6910013008056392E-2</v>
      </c>
      <c r="R769">
        <f>Ky-Sample[[#This Row],[Yp]]</f>
        <v>-0.94200805302231327</v>
      </c>
      <c r="S769">
        <f>Kz-Sample[[#This Row],[Zp]]</f>
        <v>0.84509804001425681</v>
      </c>
      <c r="T769">
        <f>Sample[[#This Row],[Kpy]]*KSc-Sample[[#This Row],[KPz]]*KSb</f>
        <v>9.6910013008056461E-2</v>
      </c>
      <c r="U769">
        <f>-1*(Sample[[#This Row],[KPx]]*KSc-Sample[[#This Row],[KPz]]*KSa)</f>
        <v>9.6910013008056392E-2</v>
      </c>
      <c r="V769">
        <f>(Sample[[#This Row],[KPx]]*$R$2-Sample[[#This Row],[Kpy]]*KSa)</f>
        <v>9.6910013008056392E-2</v>
      </c>
      <c r="W769">
        <f>Sample[[#This Row],[Kpy]]*KTc-Sample[[#This Row],[KPz]]*KTb</f>
        <v>1.7871060930365701</v>
      </c>
      <c r="X769">
        <f>-1*(Sample[[#This Row],[KPx]]*KTc-Sample[[#This Row],[KPz]]*KTa)</f>
        <v>1.7871060930365701</v>
      </c>
      <c r="Y769">
        <f>(Sample[[#This Row],[KPx]]*KTb-Sample[[#This Row],[Kpy]]*KTa)</f>
        <v>1.7871060930365701</v>
      </c>
      <c r="Z769">
        <f>-Sample[[#This Row],[Xp]]*a+Sample[[#This Row],[Yp]]*b+Sample[[#This Row],[Zp]]*c_</f>
        <v>0.19382002601611287</v>
      </c>
      <c r="AA769" s="8">
        <f>-IF(Sample[[#This Row],[Column2]]&gt;0,1,-1)*SQRT(Sample[[#This Row],[KPx''i]]^2+Sample[[#This Row],[KPx''j]]^2+Sample[[#This Row],[KPx''k]]^2)/Ksmag/Scale</f>
        <v>-0.11869004141810927</v>
      </c>
      <c r="AB769" s="1">
        <f>SQRT(Sample[[#This Row],[Kpy''i]]^2+Sample[[#This Row],[KPy''j]]^2+Sample[[#This Row],[KPy''k]]^2)/KTmag/Scale</f>
        <v>1.2636748370859558</v>
      </c>
    </row>
    <row r="770" spans="1:28" hidden="1" x14ac:dyDescent="0.25">
      <c r="A770" s="5">
        <v>765</v>
      </c>
      <c r="B770" s="13" t="s">
        <v>43</v>
      </c>
      <c r="C770" s="5"/>
      <c r="D770" s="5"/>
      <c r="E770">
        <v>4</v>
      </c>
      <c r="F770">
        <v>10</v>
      </c>
      <c r="G770">
        <v>7</v>
      </c>
      <c r="H770" s="11">
        <f>Sample[[#This Row],[C]]/Sample[[#This Row],[D]]</f>
        <v>2.5</v>
      </c>
      <c r="I770" s="11">
        <f>Sample[[#This Row],[A]]/Sample[[#This Row],[C]]</f>
        <v>0.7</v>
      </c>
      <c r="J770" s="11">
        <f>Sample[[#This Row],[D]]/Sample[[#This Row],[A]]</f>
        <v>0.5714285714285714</v>
      </c>
      <c r="K770" s="11">
        <f>Sample[[#This Row],[A]]/Sample[[#This Row],[D]]</f>
        <v>1.75</v>
      </c>
      <c r="L770" s="11">
        <f>Sample[[#This Row],[D]]/Sample[[#This Row],[C]]</f>
        <v>0.4</v>
      </c>
      <c r="M770" s="11">
        <f>Sample[[#This Row],[C]]/Sample[[#This Row],[A]]</f>
        <v>1.4285714285714286</v>
      </c>
      <c r="N770">
        <f>IF(Sample[[#This Row],[Ap]]=0,10,LOG(Sample[[#This Row],[Ap]]))</f>
        <v>0.3979400086720376</v>
      </c>
      <c r="O770">
        <f>IF(Sample[[#This Row],[Ei]]=0,10,LOG(Sample[[#This Row],[Ei]]))</f>
        <v>-0.15490195998574319</v>
      </c>
      <c r="P770">
        <f>IF(Sample[[#This Row],[Ii]]=0,10,LOG(Sample[[#This Row],[Ii]]))</f>
        <v>-0.24303804868629447</v>
      </c>
      <c r="Q770">
        <f>Kx-Sample[[#This Row],[Xp]]</f>
        <v>-0.3979400086720376</v>
      </c>
      <c r="R770">
        <f>Ky-Sample[[#This Row],[Yp]]</f>
        <v>-0.84509804001425681</v>
      </c>
      <c r="S770">
        <f>Kz-Sample[[#This Row],[Zp]]</f>
        <v>1.2430380486862944</v>
      </c>
      <c r="T770">
        <f>Sample[[#This Row],[Kpy]]*KSc-Sample[[#This Row],[KPz]]*KSb</f>
        <v>-0.3979400086720376</v>
      </c>
      <c r="U770">
        <f>-1*(Sample[[#This Row],[KPx]]*KSc-Sample[[#This Row],[KPz]]*KSa)</f>
        <v>-0.3979400086720376</v>
      </c>
      <c r="V770">
        <f>(Sample[[#This Row],[KPx]]*$R$2-Sample[[#This Row],[Kpy]]*KSa)</f>
        <v>-0.3979400086720376</v>
      </c>
      <c r="W770">
        <f>Sample[[#This Row],[Kpy]]*KTc-Sample[[#This Row],[KPz]]*KTb</f>
        <v>2.0881360887005513</v>
      </c>
      <c r="X770">
        <f>-1*(Sample[[#This Row],[KPx]]*KTc-Sample[[#This Row],[KPz]]*KTa)</f>
        <v>2.0881360887005513</v>
      </c>
      <c r="Y770">
        <f>(Sample[[#This Row],[KPx]]*KTb-Sample[[#This Row],[Kpy]]*KTa)</f>
        <v>2.0881360887005513</v>
      </c>
      <c r="Z770">
        <f>-Sample[[#This Row],[Xp]]*a+Sample[[#This Row],[Yp]]*b+Sample[[#This Row],[Zp]]*c_</f>
        <v>-0.79588001734407532</v>
      </c>
      <c r="AA770" s="8">
        <f>-IF(Sample[[#This Row],[Column2]]&gt;0,1,-1)*SQRT(Sample[[#This Row],[KPx''i]]^2+Sample[[#This Row],[KPx''j]]^2+Sample[[#This Row],[KPx''k]]^2)/Ksmag/Scale</f>
        <v>0.48737498474260249</v>
      </c>
      <c r="AB770" s="1">
        <f>SQRT(Sample[[#This Row],[Kpy''i]]^2+Sample[[#This Row],[KPy''j]]^2+Sample[[#This Row],[KPy''k]]^2)/KTmag/Scale</f>
        <v>1.476535188360514</v>
      </c>
    </row>
    <row r="771" spans="1:28" hidden="1" x14ac:dyDescent="0.25">
      <c r="A771" s="5">
        <v>766</v>
      </c>
      <c r="B771" s="13" t="s">
        <v>43</v>
      </c>
      <c r="C771" s="5"/>
      <c r="D771" s="5"/>
      <c r="E771">
        <v>10</v>
      </c>
      <c r="F771">
        <v>7</v>
      </c>
      <c r="G771">
        <v>5</v>
      </c>
      <c r="H771" s="11">
        <f>Sample[[#This Row],[C]]/Sample[[#This Row],[D]]</f>
        <v>0.7</v>
      </c>
      <c r="I771" s="11">
        <f>Sample[[#This Row],[A]]/Sample[[#This Row],[C]]</f>
        <v>0.7142857142857143</v>
      </c>
      <c r="J771" s="11">
        <f>Sample[[#This Row],[D]]/Sample[[#This Row],[A]]</f>
        <v>2</v>
      </c>
      <c r="K771" s="11">
        <f>Sample[[#This Row],[A]]/Sample[[#This Row],[D]]</f>
        <v>0.5</v>
      </c>
      <c r="L771" s="11">
        <f>Sample[[#This Row],[D]]/Sample[[#This Row],[C]]</f>
        <v>1.4285714285714286</v>
      </c>
      <c r="M771" s="11">
        <f>Sample[[#This Row],[C]]/Sample[[#This Row],[A]]</f>
        <v>1.4</v>
      </c>
      <c r="N771">
        <f>IF(Sample[[#This Row],[Ap]]=0,10,LOG(Sample[[#This Row],[Ap]]))</f>
        <v>-0.15490195998574319</v>
      </c>
      <c r="O771">
        <f>IF(Sample[[#This Row],[Ei]]=0,10,LOG(Sample[[#This Row],[Ei]]))</f>
        <v>-0.14612803567823801</v>
      </c>
      <c r="P771">
        <f>IF(Sample[[#This Row],[Ii]]=0,10,LOG(Sample[[#This Row],[Ii]]))</f>
        <v>0.3010299956639812</v>
      </c>
      <c r="Q771">
        <f>Kx-Sample[[#This Row],[Xp]]</f>
        <v>0.15490195998574319</v>
      </c>
      <c r="R771">
        <f>Ky-Sample[[#This Row],[Yp]]</f>
        <v>-0.85387196432176204</v>
      </c>
      <c r="S771">
        <f>Kz-Sample[[#This Row],[Zp]]</f>
        <v>0.69897000433601875</v>
      </c>
      <c r="T771">
        <f>Sample[[#This Row],[Kpy]]*KSc-Sample[[#This Row],[KPz]]*KSb</f>
        <v>0.1549019599857433</v>
      </c>
      <c r="U771">
        <f>-1*(Sample[[#This Row],[KPx]]*KSc-Sample[[#This Row],[KPz]]*KSa)</f>
        <v>0.15490195998574319</v>
      </c>
      <c r="V771">
        <f>(Sample[[#This Row],[KPx]]*$R$2-Sample[[#This Row],[Kpy]]*KSa)</f>
        <v>0.15490195998574319</v>
      </c>
      <c r="W771">
        <f>Sample[[#This Row],[Kpy]]*KTc-Sample[[#This Row],[KPz]]*KTb</f>
        <v>1.5528419686577808</v>
      </c>
      <c r="X771">
        <f>-1*(Sample[[#This Row],[KPx]]*KTc-Sample[[#This Row],[KPz]]*KTa)</f>
        <v>1.5528419686577806</v>
      </c>
      <c r="Y771">
        <f>(Sample[[#This Row],[KPx]]*KTb-Sample[[#This Row],[Kpy]]*KTa)</f>
        <v>1.552841968657781</v>
      </c>
      <c r="Z771">
        <f>-Sample[[#This Row],[Xp]]*a+Sample[[#This Row],[Yp]]*b+Sample[[#This Row],[Zp]]*c_</f>
        <v>0.30980391997148637</v>
      </c>
      <c r="AA771" s="8">
        <f>-IF(Sample[[#This Row],[Column2]]&gt;0,1,-1)*SQRT(Sample[[#This Row],[KPx''i]]^2+Sample[[#This Row],[KPx''j]]^2+Sample[[#This Row],[KPx''k]]^2)/Ksmag/Scale</f>
        <v>-0.18971538106104413</v>
      </c>
      <c r="AB771" s="1">
        <f>SQRT(Sample[[#This Row],[Kpy''i]]^2+Sample[[#This Row],[KPy''j]]^2+Sample[[#This Row],[KPy''k]]^2)/KTmag/Scale</f>
        <v>1.0980250861489853</v>
      </c>
    </row>
    <row r="772" spans="1:28" hidden="1" x14ac:dyDescent="0.25">
      <c r="A772" s="5">
        <v>767</v>
      </c>
      <c r="B772" s="13" t="s">
        <v>43</v>
      </c>
      <c r="C772" s="5"/>
      <c r="D772" s="5"/>
      <c r="E772">
        <v>9</v>
      </c>
      <c r="F772">
        <v>5</v>
      </c>
      <c r="G772">
        <v>1</v>
      </c>
      <c r="H772" s="11">
        <f>Sample[[#This Row],[C]]/Sample[[#This Row],[D]]</f>
        <v>0.55555555555555558</v>
      </c>
      <c r="I772" s="11">
        <f>Sample[[#This Row],[A]]/Sample[[#This Row],[C]]</f>
        <v>0.2</v>
      </c>
      <c r="J772" s="11">
        <f>Sample[[#This Row],[D]]/Sample[[#This Row],[A]]</f>
        <v>9</v>
      </c>
      <c r="K772" s="11">
        <f>Sample[[#This Row],[A]]/Sample[[#This Row],[D]]</f>
        <v>0.1111111111111111</v>
      </c>
      <c r="L772" s="11">
        <f>Sample[[#This Row],[D]]/Sample[[#This Row],[C]]</f>
        <v>1.8</v>
      </c>
      <c r="M772" s="11">
        <f>Sample[[#This Row],[C]]/Sample[[#This Row],[A]]</f>
        <v>5</v>
      </c>
      <c r="N772">
        <f>IF(Sample[[#This Row],[Ap]]=0,10,LOG(Sample[[#This Row],[Ap]]))</f>
        <v>-0.25527250510330607</v>
      </c>
      <c r="O772">
        <f>IF(Sample[[#This Row],[Ei]]=0,10,LOG(Sample[[#This Row],[Ei]]))</f>
        <v>-0.69897000433601875</v>
      </c>
      <c r="P772">
        <f>IF(Sample[[#This Row],[Ii]]=0,10,LOG(Sample[[#This Row],[Ii]]))</f>
        <v>0.95424250943932487</v>
      </c>
      <c r="Q772">
        <f>Kx-Sample[[#This Row],[Xp]]</f>
        <v>0.25527250510330607</v>
      </c>
      <c r="R772">
        <f>Ky-Sample[[#This Row],[Yp]]</f>
        <v>-0.30102999566398125</v>
      </c>
      <c r="S772">
        <f>Kz-Sample[[#This Row],[Zp]]</f>
        <v>4.5757490560675129E-2</v>
      </c>
      <c r="T772">
        <f>Sample[[#This Row],[Kpy]]*KSc-Sample[[#This Row],[KPz]]*KSb</f>
        <v>0.25527250510330612</v>
      </c>
      <c r="U772">
        <f>-1*(Sample[[#This Row],[KPx]]*KSc-Sample[[#This Row],[KPz]]*KSa)</f>
        <v>0.25527250510330607</v>
      </c>
      <c r="V772">
        <f>(Sample[[#This Row],[KPx]]*$R$2-Sample[[#This Row],[Kpy]]*KSa)</f>
        <v>0.25527250510330607</v>
      </c>
      <c r="W772">
        <f>Sample[[#This Row],[Kpy]]*KTc-Sample[[#This Row],[KPz]]*KTb</f>
        <v>0.34678748622465638</v>
      </c>
      <c r="X772">
        <f>-1*(Sample[[#This Row],[KPx]]*KTc-Sample[[#This Row],[KPz]]*KTa)</f>
        <v>0.34678748622465633</v>
      </c>
      <c r="Y772">
        <f>(Sample[[#This Row],[KPx]]*KTb-Sample[[#This Row],[Kpy]]*KTa)</f>
        <v>0.34678748622465644</v>
      </c>
      <c r="Z772">
        <f>-Sample[[#This Row],[Xp]]*a+Sample[[#This Row],[Yp]]*b+Sample[[#This Row],[Zp]]*c_</f>
        <v>0.51054501020661225</v>
      </c>
      <c r="AA772" s="8">
        <f>-IF(Sample[[#This Row],[Column2]]&gt;0,1,-1)*SQRT(Sample[[#This Row],[KPx''i]]^2+Sample[[#This Row],[KPx''j]]^2+Sample[[#This Row],[KPx''k]]^2)/Ksmag/Scale</f>
        <v>-0.31264369143255732</v>
      </c>
      <c r="AB772" s="1">
        <f>SQRT(Sample[[#This Row],[Kpy''i]]^2+Sample[[#This Row],[KPy''j]]^2+Sample[[#This Row],[KPy''k]]^2)/KTmag/Scale</f>
        <v>0.24521578314009099</v>
      </c>
    </row>
    <row r="773" spans="1:28" hidden="1" x14ac:dyDescent="0.25">
      <c r="A773" s="5">
        <v>768</v>
      </c>
      <c r="B773" s="13" t="s">
        <v>43</v>
      </c>
      <c r="C773" s="5"/>
      <c r="D773" s="5"/>
      <c r="E773">
        <v>1</v>
      </c>
      <c r="F773">
        <v>7</v>
      </c>
      <c r="G773">
        <v>7</v>
      </c>
      <c r="H773" s="11">
        <f>Sample[[#This Row],[C]]/Sample[[#This Row],[D]]</f>
        <v>7</v>
      </c>
      <c r="I773" s="11">
        <f>Sample[[#This Row],[A]]/Sample[[#This Row],[C]]</f>
        <v>1</v>
      </c>
      <c r="J773" s="11">
        <f>Sample[[#This Row],[D]]/Sample[[#This Row],[A]]</f>
        <v>0.14285714285714285</v>
      </c>
      <c r="K773" s="11">
        <f>Sample[[#This Row],[A]]/Sample[[#This Row],[D]]</f>
        <v>7</v>
      </c>
      <c r="L773" s="11">
        <f>Sample[[#This Row],[D]]/Sample[[#This Row],[C]]</f>
        <v>0.14285714285714285</v>
      </c>
      <c r="M773" s="11">
        <f>Sample[[#This Row],[C]]/Sample[[#This Row],[A]]</f>
        <v>1</v>
      </c>
      <c r="N773">
        <f>IF(Sample[[#This Row],[Ap]]=0,10,LOG(Sample[[#This Row],[Ap]]))</f>
        <v>0.84509804001425681</v>
      </c>
      <c r="O773">
        <f>IF(Sample[[#This Row],[Ei]]=0,10,LOG(Sample[[#This Row],[Ei]]))</f>
        <v>0</v>
      </c>
      <c r="P773">
        <f>IF(Sample[[#This Row],[Ii]]=0,10,LOG(Sample[[#This Row],[Ii]]))</f>
        <v>-0.84509804001425681</v>
      </c>
      <c r="Q773">
        <f>Kx-Sample[[#This Row],[Xp]]</f>
        <v>-0.84509804001425681</v>
      </c>
      <c r="R773">
        <f>Ky-Sample[[#This Row],[Yp]]</f>
        <v>-1</v>
      </c>
      <c r="S773">
        <f>Kz-Sample[[#This Row],[Zp]]</f>
        <v>1.8450980400142569</v>
      </c>
      <c r="T773">
        <f>Sample[[#This Row],[Kpy]]*KSc-Sample[[#This Row],[KPz]]*KSb</f>
        <v>-0.84509804001425692</v>
      </c>
      <c r="U773">
        <f>-1*(Sample[[#This Row],[KPx]]*KSc-Sample[[#This Row],[KPz]]*KSa)</f>
        <v>-0.84509804001425681</v>
      </c>
      <c r="V773">
        <f>(Sample[[#This Row],[KPx]]*$R$2-Sample[[#This Row],[Kpy]]*KSa)</f>
        <v>-0.84509804001425681</v>
      </c>
      <c r="W773">
        <f>Sample[[#This Row],[Kpy]]*KTc-Sample[[#This Row],[KPz]]*KTb</f>
        <v>2.8450980400142569</v>
      </c>
      <c r="X773">
        <f>-1*(Sample[[#This Row],[KPx]]*KTc-Sample[[#This Row],[KPz]]*KTa)</f>
        <v>2.8450980400142569</v>
      </c>
      <c r="Y773">
        <f>(Sample[[#This Row],[KPx]]*KTb-Sample[[#This Row],[Kpy]]*KTa)</f>
        <v>2.8450980400142569</v>
      </c>
      <c r="Z773">
        <f>-Sample[[#This Row],[Xp]]*a+Sample[[#This Row],[Yp]]*b+Sample[[#This Row],[Zp]]*c_</f>
        <v>-1.6901960800285136</v>
      </c>
      <c r="AA773" s="8">
        <f>-IF(Sample[[#This Row],[Column2]]&gt;0,1,-1)*SQRT(Sample[[#This Row],[KPx''i]]^2+Sample[[#This Row],[KPx''j]]^2+Sample[[#This Row],[KPx''k]]^2)/Ksmag/Scale</f>
        <v>1.035029490330545</v>
      </c>
      <c r="AB773" s="1">
        <f>SQRT(Sample[[#This Row],[Kpy''i]]^2+Sample[[#This Row],[KPy''j]]^2+Sample[[#This Row],[KPy''k]]^2)/KTmag/Scale</f>
        <v>2.0117881172346364</v>
      </c>
    </row>
    <row r="774" spans="1:28" hidden="1" x14ac:dyDescent="0.25">
      <c r="A774" s="5">
        <v>769</v>
      </c>
      <c r="B774" s="13" t="s">
        <v>43</v>
      </c>
      <c r="C774" s="5"/>
      <c r="D774" s="5"/>
      <c r="E774">
        <v>9</v>
      </c>
      <c r="F774">
        <v>4</v>
      </c>
      <c r="G774">
        <v>7</v>
      </c>
      <c r="H774" s="11">
        <f>Sample[[#This Row],[C]]/Sample[[#This Row],[D]]</f>
        <v>0.44444444444444442</v>
      </c>
      <c r="I774" s="11">
        <f>Sample[[#This Row],[A]]/Sample[[#This Row],[C]]</f>
        <v>1.75</v>
      </c>
      <c r="J774" s="11">
        <f>Sample[[#This Row],[D]]/Sample[[#This Row],[A]]</f>
        <v>1.2857142857142858</v>
      </c>
      <c r="K774" s="11">
        <f>Sample[[#This Row],[A]]/Sample[[#This Row],[D]]</f>
        <v>0.77777777777777779</v>
      </c>
      <c r="L774" s="11">
        <f>Sample[[#This Row],[D]]/Sample[[#This Row],[C]]</f>
        <v>2.25</v>
      </c>
      <c r="M774" s="11">
        <f>Sample[[#This Row],[C]]/Sample[[#This Row],[A]]</f>
        <v>0.5714285714285714</v>
      </c>
      <c r="N774">
        <f>IF(Sample[[#This Row],[Ap]]=0,10,LOG(Sample[[#This Row],[Ap]]))</f>
        <v>-0.35218251811136253</v>
      </c>
      <c r="O774">
        <f>IF(Sample[[#This Row],[Ei]]=0,10,LOG(Sample[[#This Row],[Ei]]))</f>
        <v>0.24303804868629444</v>
      </c>
      <c r="P774">
        <f>IF(Sample[[#This Row],[Ii]]=0,10,LOG(Sample[[#This Row],[Ii]]))</f>
        <v>0.10914446942506807</v>
      </c>
      <c r="Q774">
        <f>Kx-Sample[[#This Row],[Xp]]</f>
        <v>0.35218251811136253</v>
      </c>
      <c r="R774">
        <f>Ky-Sample[[#This Row],[Yp]]</f>
        <v>-1.2430380486862944</v>
      </c>
      <c r="S774">
        <f>Kz-Sample[[#This Row],[Zp]]</f>
        <v>0.89085553057493194</v>
      </c>
      <c r="T774">
        <f>Sample[[#This Row],[Kpy]]*KSc-Sample[[#This Row],[KPz]]*KSb</f>
        <v>0.35218251811136247</v>
      </c>
      <c r="U774">
        <f>-1*(Sample[[#This Row],[KPx]]*KSc-Sample[[#This Row],[KPz]]*KSa)</f>
        <v>0.35218251811136253</v>
      </c>
      <c r="V774">
        <f>(Sample[[#This Row],[KPx]]*$R$2-Sample[[#This Row],[Kpy]]*KSa)</f>
        <v>0.35218251811136253</v>
      </c>
      <c r="W774">
        <f>Sample[[#This Row],[Kpy]]*KTc-Sample[[#This Row],[KPz]]*KTb</f>
        <v>2.1338935792612261</v>
      </c>
      <c r="X774">
        <f>-1*(Sample[[#This Row],[KPx]]*KTc-Sample[[#This Row],[KPz]]*KTa)</f>
        <v>2.1338935792612266</v>
      </c>
      <c r="Y774">
        <f>(Sample[[#This Row],[KPx]]*KTb-Sample[[#This Row],[Kpy]]*KTa)</f>
        <v>2.1338935792612261</v>
      </c>
      <c r="Z774">
        <f>-Sample[[#This Row],[Xp]]*a+Sample[[#This Row],[Yp]]*b+Sample[[#This Row],[Zp]]*c_</f>
        <v>0.70436503622272506</v>
      </c>
      <c r="AA774" s="8">
        <f>-IF(Sample[[#This Row],[Column2]]&gt;0,1,-1)*SQRT(Sample[[#This Row],[KPx''i]]^2+Sample[[#This Row],[KPx''j]]^2+Sample[[#This Row],[KPx''k]]^2)/Ksmag/Scale</f>
        <v>-0.43133373285066667</v>
      </c>
      <c r="AB774" s="1">
        <f>SQRT(Sample[[#This Row],[Kpy''i]]^2+Sample[[#This Row],[KPy''j]]^2+Sample[[#This Row],[KPy''k]]^2)/KTmag/Scale</f>
        <v>1.5088906202260468</v>
      </c>
    </row>
    <row r="775" spans="1:28" hidden="1" x14ac:dyDescent="0.25">
      <c r="A775" s="5">
        <v>770</v>
      </c>
      <c r="B775" s="13" t="s">
        <v>43</v>
      </c>
      <c r="C775" s="5"/>
      <c r="D775" s="5"/>
      <c r="E775">
        <v>9</v>
      </c>
      <c r="F775">
        <v>4</v>
      </c>
      <c r="G775">
        <v>10</v>
      </c>
      <c r="H775" s="11">
        <f>Sample[[#This Row],[C]]/Sample[[#This Row],[D]]</f>
        <v>0.44444444444444442</v>
      </c>
      <c r="I775" s="11">
        <f>Sample[[#This Row],[A]]/Sample[[#This Row],[C]]</f>
        <v>2.5</v>
      </c>
      <c r="J775" s="11">
        <f>Sample[[#This Row],[D]]/Sample[[#This Row],[A]]</f>
        <v>0.9</v>
      </c>
      <c r="K775" s="11">
        <f>Sample[[#This Row],[A]]/Sample[[#This Row],[D]]</f>
        <v>1.1111111111111112</v>
      </c>
      <c r="L775" s="11">
        <f>Sample[[#This Row],[D]]/Sample[[#This Row],[C]]</f>
        <v>2.25</v>
      </c>
      <c r="M775" s="11">
        <f>Sample[[#This Row],[C]]/Sample[[#This Row],[A]]</f>
        <v>0.4</v>
      </c>
      <c r="N775">
        <f>IF(Sample[[#This Row],[Ap]]=0,10,LOG(Sample[[#This Row],[Ap]]))</f>
        <v>-0.35218251811136253</v>
      </c>
      <c r="O775">
        <f>IF(Sample[[#This Row],[Ei]]=0,10,LOG(Sample[[#This Row],[Ei]]))</f>
        <v>0.3979400086720376</v>
      </c>
      <c r="P775">
        <f>IF(Sample[[#This Row],[Ii]]=0,10,LOG(Sample[[#This Row],[Ii]]))</f>
        <v>-4.5757490560675115E-2</v>
      </c>
      <c r="Q775">
        <f>Kx-Sample[[#This Row],[Xp]]</f>
        <v>0.35218251811136253</v>
      </c>
      <c r="R775">
        <f>Ky-Sample[[#This Row],[Yp]]</f>
        <v>-1.3979400086720375</v>
      </c>
      <c r="S775">
        <f>Kz-Sample[[#This Row],[Zp]]</f>
        <v>1.045757490560675</v>
      </c>
      <c r="T775">
        <f>Sample[[#This Row],[Kpy]]*KSc-Sample[[#This Row],[KPz]]*KSb</f>
        <v>0.35218251811136247</v>
      </c>
      <c r="U775">
        <f>-1*(Sample[[#This Row],[KPx]]*KSc-Sample[[#This Row],[KPz]]*KSa)</f>
        <v>0.35218251811136253</v>
      </c>
      <c r="V775">
        <f>(Sample[[#This Row],[KPx]]*$R$2-Sample[[#This Row],[Kpy]]*KSa)</f>
        <v>0.35218251811136253</v>
      </c>
      <c r="W775">
        <f>Sample[[#This Row],[Kpy]]*KTc-Sample[[#This Row],[KPz]]*KTb</f>
        <v>2.4436974992327123</v>
      </c>
      <c r="X775">
        <f>-1*(Sample[[#This Row],[KPx]]*KTc-Sample[[#This Row],[KPz]]*KTa)</f>
        <v>2.4436974992327127</v>
      </c>
      <c r="Y775">
        <f>(Sample[[#This Row],[KPx]]*KTb-Sample[[#This Row],[Kpy]]*KTa)</f>
        <v>2.4436974992327123</v>
      </c>
      <c r="Z775">
        <f>-Sample[[#This Row],[Xp]]*a+Sample[[#This Row],[Yp]]*b+Sample[[#This Row],[Zp]]*c_</f>
        <v>0.70436503622272495</v>
      </c>
      <c r="AA775" s="8">
        <f>-IF(Sample[[#This Row],[Column2]]&gt;0,1,-1)*SQRT(Sample[[#This Row],[KPx''i]]^2+Sample[[#This Row],[KPx''j]]^2+Sample[[#This Row],[KPx''k]]^2)/Ksmag/Scale</f>
        <v>-0.43133373285066667</v>
      </c>
      <c r="AB775" s="1">
        <f>SQRT(Sample[[#This Row],[Kpy''i]]^2+Sample[[#This Row],[KPy''j]]^2+Sample[[#This Row],[KPy''k]]^2)/KTmag/Scale</f>
        <v>1.7279550728760593</v>
      </c>
    </row>
    <row r="776" spans="1:28" hidden="1" x14ac:dyDescent="0.25">
      <c r="A776" s="5">
        <v>771</v>
      </c>
      <c r="B776" s="13" t="s">
        <v>43</v>
      </c>
      <c r="C776" s="5"/>
      <c r="D776" s="5"/>
      <c r="E776">
        <v>5</v>
      </c>
      <c r="F776">
        <v>5</v>
      </c>
      <c r="G776">
        <v>3</v>
      </c>
      <c r="H776" s="11">
        <f>Sample[[#This Row],[C]]/Sample[[#This Row],[D]]</f>
        <v>1</v>
      </c>
      <c r="I776" s="11">
        <f>Sample[[#This Row],[A]]/Sample[[#This Row],[C]]</f>
        <v>0.6</v>
      </c>
      <c r="J776" s="11">
        <f>Sample[[#This Row],[D]]/Sample[[#This Row],[A]]</f>
        <v>1.6666666666666667</v>
      </c>
      <c r="K776" s="11">
        <f>Sample[[#This Row],[A]]/Sample[[#This Row],[D]]</f>
        <v>0.6</v>
      </c>
      <c r="L776" s="11">
        <f>Sample[[#This Row],[D]]/Sample[[#This Row],[C]]</f>
        <v>1</v>
      </c>
      <c r="M776" s="11">
        <f>Sample[[#This Row],[C]]/Sample[[#This Row],[A]]</f>
        <v>1.6666666666666667</v>
      </c>
      <c r="N776">
        <f>IF(Sample[[#This Row],[Ap]]=0,10,LOG(Sample[[#This Row],[Ap]]))</f>
        <v>0</v>
      </c>
      <c r="O776">
        <f>IF(Sample[[#This Row],[Ei]]=0,10,LOG(Sample[[#This Row],[Ei]]))</f>
        <v>-0.22184874961635639</v>
      </c>
      <c r="P776">
        <f>IF(Sample[[#This Row],[Ii]]=0,10,LOG(Sample[[#This Row],[Ii]]))</f>
        <v>0.22184874961635639</v>
      </c>
      <c r="Q776">
        <f>Kx-Sample[[#This Row],[Xp]]</f>
        <v>0</v>
      </c>
      <c r="R776">
        <f>Ky-Sample[[#This Row],[Yp]]</f>
        <v>-0.77815125038364363</v>
      </c>
      <c r="S776">
        <f>Kz-Sample[[#This Row],[Zp]]</f>
        <v>0.77815125038364363</v>
      </c>
      <c r="T776">
        <f>Sample[[#This Row],[Kpy]]*KSc-Sample[[#This Row],[KPz]]*KSb</f>
        <v>0</v>
      </c>
      <c r="U776">
        <f>-1*(Sample[[#This Row],[KPx]]*KSc-Sample[[#This Row],[KPz]]*KSa)</f>
        <v>0</v>
      </c>
      <c r="V776">
        <f>(Sample[[#This Row],[KPx]]*$R$2-Sample[[#This Row],[Kpy]]*KSa)</f>
        <v>0</v>
      </c>
      <c r="W776">
        <f>Sample[[#This Row],[Kpy]]*KTc-Sample[[#This Row],[KPz]]*KTb</f>
        <v>1.5563025007672873</v>
      </c>
      <c r="X776">
        <f>-1*(Sample[[#This Row],[KPx]]*KTc-Sample[[#This Row],[KPz]]*KTa)</f>
        <v>1.5563025007672873</v>
      </c>
      <c r="Y776">
        <f>(Sample[[#This Row],[KPx]]*KTb-Sample[[#This Row],[Kpy]]*KTa)</f>
        <v>1.5563025007672873</v>
      </c>
      <c r="Z776">
        <f>-Sample[[#This Row],[Xp]]*a+Sample[[#This Row],[Yp]]*b+Sample[[#This Row],[Zp]]*c_</f>
        <v>0</v>
      </c>
      <c r="AA776" s="8">
        <f>-IF(Sample[[#This Row],[Column2]]&gt;0,1,-1)*SQRT(Sample[[#This Row],[KPx''i]]^2+Sample[[#This Row],[KPx''j]]^2+Sample[[#This Row],[KPx''k]]^2)/Ksmag/Scale</f>
        <v>0</v>
      </c>
      <c r="AB776" s="1">
        <f>SQRT(Sample[[#This Row],[Kpy''i]]^2+Sample[[#This Row],[KPy''j]]^2+Sample[[#This Row],[KPy''k]]^2)/KTmag/Scale</f>
        <v>1.100472051870131</v>
      </c>
    </row>
    <row r="777" spans="1:28" hidden="1" x14ac:dyDescent="0.25">
      <c r="A777" s="5">
        <v>772</v>
      </c>
      <c r="B777" s="13" t="s">
        <v>43</v>
      </c>
      <c r="C777" s="5"/>
      <c r="D777" s="5"/>
      <c r="E777">
        <v>2</v>
      </c>
      <c r="F777">
        <v>4</v>
      </c>
      <c r="G777">
        <v>9</v>
      </c>
      <c r="H777" s="11">
        <f>Sample[[#This Row],[C]]/Sample[[#This Row],[D]]</f>
        <v>2</v>
      </c>
      <c r="I777" s="11">
        <f>Sample[[#This Row],[A]]/Sample[[#This Row],[C]]</f>
        <v>2.25</v>
      </c>
      <c r="J777" s="11">
        <f>Sample[[#This Row],[D]]/Sample[[#This Row],[A]]</f>
        <v>0.22222222222222221</v>
      </c>
      <c r="K777" s="11">
        <f>Sample[[#This Row],[A]]/Sample[[#This Row],[D]]</f>
        <v>4.5</v>
      </c>
      <c r="L777" s="11">
        <f>Sample[[#This Row],[D]]/Sample[[#This Row],[C]]</f>
        <v>0.5</v>
      </c>
      <c r="M777" s="11">
        <f>Sample[[#This Row],[C]]/Sample[[#This Row],[A]]</f>
        <v>0.44444444444444442</v>
      </c>
      <c r="N777">
        <f>IF(Sample[[#This Row],[Ap]]=0,10,LOG(Sample[[#This Row],[Ap]]))</f>
        <v>0.3010299956639812</v>
      </c>
      <c r="O777">
        <f>IF(Sample[[#This Row],[Ei]]=0,10,LOG(Sample[[#This Row],[Ei]]))</f>
        <v>0.35218251811136247</v>
      </c>
      <c r="P777">
        <f>IF(Sample[[#This Row],[Ii]]=0,10,LOG(Sample[[#This Row],[Ii]]))</f>
        <v>-0.65321251377534373</v>
      </c>
      <c r="Q777">
        <f>Kx-Sample[[#This Row],[Xp]]</f>
        <v>-0.3010299956639812</v>
      </c>
      <c r="R777">
        <f>Ky-Sample[[#This Row],[Yp]]</f>
        <v>-1.3521825181113625</v>
      </c>
      <c r="S777">
        <f>Kz-Sample[[#This Row],[Zp]]</f>
        <v>1.6532125137753437</v>
      </c>
      <c r="T777">
        <f>Sample[[#This Row],[Kpy]]*KSc-Sample[[#This Row],[KPz]]*KSb</f>
        <v>-0.30102999566398125</v>
      </c>
      <c r="U777">
        <f>-1*(Sample[[#This Row],[KPx]]*KSc-Sample[[#This Row],[KPz]]*KSa)</f>
        <v>-0.3010299956639812</v>
      </c>
      <c r="V777">
        <f>(Sample[[#This Row],[KPx]]*$R$2-Sample[[#This Row],[Kpy]]*KSa)</f>
        <v>-0.3010299956639812</v>
      </c>
      <c r="W777">
        <f>Sample[[#This Row],[Kpy]]*KTc-Sample[[#This Row],[KPz]]*KTb</f>
        <v>3.0053950318867062</v>
      </c>
      <c r="X777">
        <f>-1*(Sample[[#This Row],[KPx]]*KTc-Sample[[#This Row],[KPz]]*KTa)</f>
        <v>3.0053950318867062</v>
      </c>
      <c r="Y777">
        <f>(Sample[[#This Row],[KPx]]*KTb-Sample[[#This Row],[Kpy]]*KTa)</f>
        <v>3.0053950318867062</v>
      </c>
      <c r="Z777">
        <f>-Sample[[#This Row],[Xp]]*a+Sample[[#This Row],[Yp]]*b+Sample[[#This Row],[Zp]]*c_</f>
        <v>-0.60205999132796251</v>
      </c>
      <c r="AA777" s="8">
        <f>-IF(Sample[[#This Row],[Column2]]&gt;0,1,-1)*SQRT(Sample[[#This Row],[KPx''i]]^2+Sample[[#This Row],[KPx''j]]^2+Sample[[#This Row],[KPx''k]]^2)/Ksmag/Scale</f>
        <v>0.36868494332449331</v>
      </c>
      <c r="AB777" s="1">
        <f>SQRT(Sample[[#This Row],[Kpy''i]]^2+Sample[[#This Row],[KPy''j]]^2+Sample[[#This Row],[KPy''k]]^2)/KTmag/Scale</f>
        <v>2.1251352071914504</v>
      </c>
    </row>
    <row r="778" spans="1:28" hidden="1" x14ac:dyDescent="0.25">
      <c r="A778" s="5">
        <v>773</v>
      </c>
      <c r="B778" s="13" t="s">
        <v>43</v>
      </c>
      <c r="C778" s="5"/>
      <c r="D778" s="5"/>
      <c r="E778">
        <v>4</v>
      </c>
      <c r="F778">
        <v>9</v>
      </c>
      <c r="G778">
        <v>10</v>
      </c>
      <c r="H778" s="11">
        <f>Sample[[#This Row],[C]]/Sample[[#This Row],[D]]</f>
        <v>2.25</v>
      </c>
      <c r="I778" s="11">
        <f>Sample[[#This Row],[A]]/Sample[[#This Row],[C]]</f>
        <v>1.1111111111111112</v>
      </c>
      <c r="J778" s="11">
        <f>Sample[[#This Row],[D]]/Sample[[#This Row],[A]]</f>
        <v>0.4</v>
      </c>
      <c r="K778" s="11">
        <f>Sample[[#This Row],[A]]/Sample[[#This Row],[D]]</f>
        <v>2.5</v>
      </c>
      <c r="L778" s="11">
        <f>Sample[[#This Row],[D]]/Sample[[#This Row],[C]]</f>
        <v>0.44444444444444442</v>
      </c>
      <c r="M778" s="11">
        <f>Sample[[#This Row],[C]]/Sample[[#This Row],[A]]</f>
        <v>0.9</v>
      </c>
      <c r="N778">
        <f>IF(Sample[[#This Row],[Ap]]=0,10,LOG(Sample[[#This Row],[Ap]]))</f>
        <v>0.35218251811136247</v>
      </c>
      <c r="O778">
        <f>IF(Sample[[#This Row],[Ei]]=0,10,LOG(Sample[[#This Row],[Ei]]))</f>
        <v>4.5757490560675143E-2</v>
      </c>
      <c r="P778">
        <f>IF(Sample[[#This Row],[Ii]]=0,10,LOG(Sample[[#This Row],[Ii]]))</f>
        <v>-0.3979400086720376</v>
      </c>
      <c r="Q778">
        <f>Kx-Sample[[#This Row],[Xp]]</f>
        <v>-0.35218251811136247</v>
      </c>
      <c r="R778">
        <f>Ky-Sample[[#This Row],[Yp]]</f>
        <v>-1.0457574905606752</v>
      </c>
      <c r="S778">
        <f>Kz-Sample[[#This Row],[Zp]]</f>
        <v>1.3979400086720375</v>
      </c>
      <c r="T778">
        <f>Sample[[#This Row],[Kpy]]*KSc-Sample[[#This Row],[KPz]]*KSb</f>
        <v>-0.35218251811136225</v>
      </c>
      <c r="U778">
        <f>-1*(Sample[[#This Row],[KPx]]*KSc-Sample[[#This Row],[KPz]]*KSa)</f>
        <v>-0.35218251811136247</v>
      </c>
      <c r="V778">
        <f>(Sample[[#This Row],[KPx]]*$R$2-Sample[[#This Row],[Kpy]]*KSa)</f>
        <v>-0.35218251811136247</v>
      </c>
      <c r="W778">
        <f>Sample[[#This Row],[Kpy]]*KTc-Sample[[#This Row],[KPz]]*KTb</f>
        <v>2.4436974992327127</v>
      </c>
      <c r="X778">
        <f>-1*(Sample[[#This Row],[KPx]]*KTc-Sample[[#This Row],[KPz]]*KTa)</f>
        <v>2.4436974992327123</v>
      </c>
      <c r="Y778">
        <f>(Sample[[#This Row],[KPx]]*KTb-Sample[[#This Row],[Kpy]]*KTa)</f>
        <v>2.4436974992327132</v>
      </c>
      <c r="Z778">
        <f>-Sample[[#This Row],[Xp]]*a+Sample[[#This Row],[Yp]]*b+Sample[[#This Row],[Zp]]*c_</f>
        <v>-0.70436503622272495</v>
      </c>
      <c r="AA778" s="8">
        <f>-IF(Sample[[#This Row],[Column2]]&gt;0,1,-1)*SQRT(Sample[[#This Row],[KPx''i]]^2+Sample[[#This Row],[KPx''j]]^2+Sample[[#This Row],[KPx''k]]^2)/Ksmag/Scale</f>
        <v>0.43133373285066651</v>
      </c>
      <c r="AB778" s="1">
        <f>SQRT(Sample[[#This Row],[Kpy''i]]^2+Sample[[#This Row],[KPy''j]]^2+Sample[[#This Row],[KPy''k]]^2)/KTmag/Scale</f>
        <v>1.7279550728760593</v>
      </c>
    </row>
    <row r="779" spans="1:28" hidden="1" x14ac:dyDescent="0.25">
      <c r="A779" s="5">
        <v>774</v>
      </c>
      <c r="B779" s="13" t="s">
        <v>43</v>
      </c>
      <c r="C779" s="5"/>
      <c r="D779" s="5"/>
      <c r="E779">
        <v>5</v>
      </c>
      <c r="F779">
        <v>4</v>
      </c>
      <c r="G779">
        <v>2</v>
      </c>
      <c r="H779" s="11">
        <f>Sample[[#This Row],[C]]/Sample[[#This Row],[D]]</f>
        <v>0.8</v>
      </c>
      <c r="I779" s="11">
        <f>Sample[[#This Row],[A]]/Sample[[#This Row],[C]]</f>
        <v>0.5</v>
      </c>
      <c r="J779" s="11">
        <f>Sample[[#This Row],[D]]/Sample[[#This Row],[A]]</f>
        <v>2.5</v>
      </c>
      <c r="K779" s="11">
        <f>Sample[[#This Row],[A]]/Sample[[#This Row],[D]]</f>
        <v>0.4</v>
      </c>
      <c r="L779" s="11">
        <f>Sample[[#This Row],[D]]/Sample[[#This Row],[C]]</f>
        <v>1.25</v>
      </c>
      <c r="M779" s="11">
        <f>Sample[[#This Row],[C]]/Sample[[#This Row],[A]]</f>
        <v>2</v>
      </c>
      <c r="N779">
        <f>IF(Sample[[#This Row],[Ap]]=0,10,LOG(Sample[[#This Row],[Ap]]))</f>
        <v>-9.6910013008056392E-2</v>
      </c>
      <c r="O779">
        <f>IF(Sample[[#This Row],[Ei]]=0,10,LOG(Sample[[#This Row],[Ei]]))</f>
        <v>-0.3010299956639812</v>
      </c>
      <c r="P779">
        <f>IF(Sample[[#This Row],[Ii]]=0,10,LOG(Sample[[#This Row],[Ii]]))</f>
        <v>0.3979400086720376</v>
      </c>
      <c r="Q779">
        <f>Kx-Sample[[#This Row],[Xp]]</f>
        <v>9.6910013008056392E-2</v>
      </c>
      <c r="R779">
        <f>Ky-Sample[[#This Row],[Yp]]</f>
        <v>-0.69897000433601875</v>
      </c>
      <c r="S779">
        <f>Kz-Sample[[#This Row],[Zp]]</f>
        <v>0.6020599913279624</v>
      </c>
      <c r="T779">
        <f>Sample[[#This Row],[Kpy]]*KSc-Sample[[#This Row],[KPz]]*KSb</f>
        <v>9.691001300805635E-2</v>
      </c>
      <c r="U779">
        <f>-1*(Sample[[#This Row],[KPx]]*KSc-Sample[[#This Row],[KPz]]*KSa)</f>
        <v>9.6910013008056392E-2</v>
      </c>
      <c r="V779">
        <f>(Sample[[#This Row],[KPx]]*$R$2-Sample[[#This Row],[Kpy]]*KSa)</f>
        <v>9.6910013008056392E-2</v>
      </c>
      <c r="W779">
        <f>Sample[[#This Row],[Kpy]]*KTc-Sample[[#This Row],[KPz]]*KTb</f>
        <v>1.3010299956639813</v>
      </c>
      <c r="X779">
        <f>-1*(Sample[[#This Row],[KPx]]*KTc-Sample[[#This Row],[KPz]]*KTa)</f>
        <v>1.3010299956639813</v>
      </c>
      <c r="Y779">
        <f>(Sample[[#This Row],[KPx]]*KTb-Sample[[#This Row],[Kpy]]*KTa)</f>
        <v>1.301029995663981</v>
      </c>
      <c r="Z779">
        <f>-Sample[[#This Row],[Xp]]*a+Sample[[#This Row],[Yp]]*b+Sample[[#This Row],[Zp]]*c_</f>
        <v>0.19382002601611281</v>
      </c>
      <c r="AA779" s="8">
        <f>-IF(Sample[[#This Row],[Column2]]&gt;0,1,-1)*SQRT(Sample[[#This Row],[KPx''i]]^2+Sample[[#This Row],[KPx''j]]^2+Sample[[#This Row],[KPx''k]]^2)/Ksmag/Scale</f>
        <v>-0.11869004141810924</v>
      </c>
      <c r="AB779" s="1">
        <f>SQRT(Sample[[#This Row],[Kpy''i]]^2+Sample[[#This Row],[KPy''j]]^2+Sample[[#This Row],[KPy''k]]^2)/KTmag/Scale</f>
        <v>0.91996713246110573</v>
      </c>
    </row>
    <row r="780" spans="1:28" hidden="1" x14ac:dyDescent="0.25">
      <c r="A780" s="5">
        <v>775</v>
      </c>
      <c r="B780" s="13" t="s">
        <v>43</v>
      </c>
      <c r="C780" s="5"/>
      <c r="D780" s="5"/>
      <c r="E780">
        <v>4</v>
      </c>
      <c r="F780">
        <v>8</v>
      </c>
      <c r="G780">
        <v>4</v>
      </c>
      <c r="H780" s="11">
        <f>Sample[[#This Row],[C]]/Sample[[#This Row],[D]]</f>
        <v>2</v>
      </c>
      <c r="I780" s="11">
        <f>Sample[[#This Row],[A]]/Sample[[#This Row],[C]]</f>
        <v>0.5</v>
      </c>
      <c r="J780" s="11">
        <f>Sample[[#This Row],[D]]/Sample[[#This Row],[A]]</f>
        <v>1</v>
      </c>
      <c r="K780" s="11">
        <f>Sample[[#This Row],[A]]/Sample[[#This Row],[D]]</f>
        <v>1</v>
      </c>
      <c r="L780" s="11">
        <f>Sample[[#This Row],[D]]/Sample[[#This Row],[C]]</f>
        <v>0.5</v>
      </c>
      <c r="M780" s="11">
        <f>Sample[[#This Row],[C]]/Sample[[#This Row],[A]]</f>
        <v>2</v>
      </c>
      <c r="N780">
        <f>IF(Sample[[#This Row],[Ap]]=0,10,LOG(Sample[[#This Row],[Ap]]))</f>
        <v>0.3010299956639812</v>
      </c>
      <c r="O780">
        <f>IF(Sample[[#This Row],[Ei]]=0,10,LOG(Sample[[#This Row],[Ei]]))</f>
        <v>-0.3010299956639812</v>
      </c>
      <c r="P780">
        <f>IF(Sample[[#This Row],[Ii]]=0,10,LOG(Sample[[#This Row],[Ii]]))</f>
        <v>0</v>
      </c>
      <c r="Q780">
        <f>Kx-Sample[[#This Row],[Xp]]</f>
        <v>-0.3010299956639812</v>
      </c>
      <c r="R780">
        <f>Ky-Sample[[#This Row],[Yp]]</f>
        <v>-0.69897000433601875</v>
      </c>
      <c r="S780">
        <f>Kz-Sample[[#This Row],[Zp]]</f>
        <v>1</v>
      </c>
      <c r="T780">
        <f>Sample[[#This Row],[Kpy]]*KSc-Sample[[#This Row],[KPz]]*KSb</f>
        <v>-0.30102999566398125</v>
      </c>
      <c r="U780">
        <f>-1*(Sample[[#This Row],[KPx]]*KSc-Sample[[#This Row],[KPz]]*KSa)</f>
        <v>-0.3010299956639812</v>
      </c>
      <c r="V780">
        <f>(Sample[[#This Row],[KPx]]*$R$2-Sample[[#This Row],[Kpy]]*KSa)</f>
        <v>-0.3010299956639812</v>
      </c>
      <c r="W780">
        <f>Sample[[#This Row],[Kpy]]*KTc-Sample[[#This Row],[KPz]]*KTb</f>
        <v>1.6989700043360187</v>
      </c>
      <c r="X780">
        <f>-1*(Sample[[#This Row],[KPx]]*KTc-Sample[[#This Row],[KPz]]*KTa)</f>
        <v>1.6989700043360187</v>
      </c>
      <c r="Y780">
        <f>(Sample[[#This Row],[KPx]]*KTb-Sample[[#This Row],[Kpy]]*KTa)</f>
        <v>1.6989700043360187</v>
      </c>
      <c r="Z780">
        <f>-Sample[[#This Row],[Xp]]*a+Sample[[#This Row],[Yp]]*b+Sample[[#This Row],[Zp]]*c_</f>
        <v>-0.6020599913279624</v>
      </c>
      <c r="AA780" s="8">
        <f>-IF(Sample[[#This Row],[Column2]]&gt;0,1,-1)*SQRT(Sample[[#This Row],[KPx''i]]^2+Sample[[#This Row],[KPx''j]]^2+Sample[[#This Row],[KPx''k]]^2)/Ksmag/Scale</f>
        <v>0.36868494332449331</v>
      </c>
      <c r="AB780" s="1">
        <f>SQRT(Sample[[#This Row],[Kpy''i]]^2+Sample[[#This Row],[KPy''j]]^2+Sample[[#This Row],[KPy''k]]^2)/KTmag/Scale</f>
        <v>1.201353211098537</v>
      </c>
    </row>
    <row r="781" spans="1:28" hidden="1" x14ac:dyDescent="0.25">
      <c r="A781" s="5">
        <v>776</v>
      </c>
      <c r="B781" s="13" t="s">
        <v>43</v>
      </c>
      <c r="C781" s="5"/>
      <c r="D781" s="5"/>
      <c r="E781">
        <v>8</v>
      </c>
      <c r="F781">
        <v>4</v>
      </c>
      <c r="G781">
        <v>4</v>
      </c>
      <c r="H781" s="11">
        <f>Sample[[#This Row],[C]]/Sample[[#This Row],[D]]</f>
        <v>0.5</v>
      </c>
      <c r="I781" s="11">
        <f>Sample[[#This Row],[A]]/Sample[[#This Row],[C]]</f>
        <v>1</v>
      </c>
      <c r="J781" s="11">
        <f>Sample[[#This Row],[D]]/Sample[[#This Row],[A]]</f>
        <v>2</v>
      </c>
      <c r="K781" s="11">
        <f>Sample[[#This Row],[A]]/Sample[[#This Row],[D]]</f>
        <v>0.5</v>
      </c>
      <c r="L781" s="11">
        <f>Sample[[#This Row],[D]]/Sample[[#This Row],[C]]</f>
        <v>2</v>
      </c>
      <c r="M781" s="11">
        <f>Sample[[#This Row],[C]]/Sample[[#This Row],[A]]</f>
        <v>1</v>
      </c>
      <c r="N781">
        <f>IF(Sample[[#This Row],[Ap]]=0,10,LOG(Sample[[#This Row],[Ap]]))</f>
        <v>-0.3010299956639812</v>
      </c>
      <c r="O781">
        <f>IF(Sample[[#This Row],[Ei]]=0,10,LOG(Sample[[#This Row],[Ei]]))</f>
        <v>0</v>
      </c>
      <c r="P781">
        <f>IF(Sample[[#This Row],[Ii]]=0,10,LOG(Sample[[#This Row],[Ii]]))</f>
        <v>0.3010299956639812</v>
      </c>
      <c r="Q781">
        <f>Kx-Sample[[#This Row],[Xp]]</f>
        <v>0.3010299956639812</v>
      </c>
      <c r="R781">
        <f>Ky-Sample[[#This Row],[Yp]]</f>
        <v>-1</v>
      </c>
      <c r="S781">
        <f>Kz-Sample[[#This Row],[Zp]]</f>
        <v>0.69897000433601875</v>
      </c>
      <c r="T781">
        <f>Sample[[#This Row],[Kpy]]*KSc-Sample[[#This Row],[KPz]]*KSb</f>
        <v>0.30102999566398125</v>
      </c>
      <c r="U781">
        <f>-1*(Sample[[#This Row],[KPx]]*KSc-Sample[[#This Row],[KPz]]*KSa)</f>
        <v>0.3010299956639812</v>
      </c>
      <c r="V781">
        <f>(Sample[[#This Row],[KPx]]*$R$2-Sample[[#This Row],[Kpy]]*KSa)</f>
        <v>0.3010299956639812</v>
      </c>
      <c r="W781">
        <f>Sample[[#This Row],[Kpy]]*KTc-Sample[[#This Row],[KPz]]*KTb</f>
        <v>1.6989700043360187</v>
      </c>
      <c r="X781">
        <f>-1*(Sample[[#This Row],[KPx]]*KTc-Sample[[#This Row],[KPz]]*KTa)</f>
        <v>1.6989700043360187</v>
      </c>
      <c r="Y781">
        <f>(Sample[[#This Row],[KPx]]*KTb-Sample[[#This Row],[Kpy]]*KTa)</f>
        <v>1.6989700043360187</v>
      </c>
      <c r="Z781">
        <f>-Sample[[#This Row],[Xp]]*a+Sample[[#This Row],[Yp]]*b+Sample[[#This Row],[Zp]]*c_</f>
        <v>0.6020599913279624</v>
      </c>
      <c r="AA781" s="8">
        <f>-IF(Sample[[#This Row],[Column2]]&gt;0,1,-1)*SQRT(Sample[[#This Row],[KPx''i]]^2+Sample[[#This Row],[KPx''j]]^2+Sample[[#This Row],[KPx''k]]^2)/Ksmag/Scale</f>
        <v>-0.36868494332449331</v>
      </c>
      <c r="AB781" s="1">
        <f>SQRT(Sample[[#This Row],[Kpy''i]]^2+Sample[[#This Row],[KPy''j]]^2+Sample[[#This Row],[KPy''k]]^2)/KTmag/Scale</f>
        <v>1.201353211098537</v>
      </c>
    </row>
    <row r="782" spans="1:28" hidden="1" x14ac:dyDescent="0.25">
      <c r="A782" s="5">
        <v>777</v>
      </c>
      <c r="B782" s="13" t="s">
        <v>43</v>
      </c>
      <c r="C782" s="5"/>
      <c r="D782" s="5"/>
      <c r="E782">
        <v>3</v>
      </c>
      <c r="F782">
        <v>6</v>
      </c>
      <c r="G782">
        <v>9</v>
      </c>
      <c r="H782" s="11">
        <f>Sample[[#This Row],[C]]/Sample[[#This Row],[D]]</f>
        <v>2</v>
      </c>
      <c r="I782" s="11">
        <f>Sample[[#This Row],[A]]/Sample[[#This Row],[C]]</f>
        <v>1.5</v>
      </c>
      <c r="J782" s="11">
        <f>Sample[[#This Row],[D]]/Sample[[#This Row],[A]]</f>
        <v>0.33333333333333331</v>
      </c>
      <c r="K782" s="11">
        <f>Sample[[#This Row],[A]]/Sample[[#This Row],[D]]</f>
        <v>3</v>
      </c>
      <c r="L782" s="11">
        <f>Sample[[#This Row],[D]]/Sample[[#This Row],[C]]</f>
        <v>0.5</v>
      </c>
      <c r="M782" s="11">
        <f>Sample[[#This Row],[C]]/Sample[[#This Row],[A]]</f>
        <v>0.66666666666666663</v>
      </c>
      <c r="N782">
        <f>IF(Sample[[#This Row],[Ap]]=0,10,LOG(Sample[[#This Row],[Ap]]))</f>
        <v>0.3010299956639812</v>
      </c>
      <c r="O782">
        <f>IF(Sample[[#This Row],[Ei]]=0,10,LOG(Sample[[#This Row],[Ei]]))</f>
        <v>0.17609125905568124</v>
      </c>
      <c r="P782">
        <f>IF(Sample[[#This Row],[Ii]]=0,10,LOG(Sample[[#This Row],[Ii]]))</f>
        <v>-0.47712125471966244</v>
      </c>
      <c r="Q782">
        <f>Kx-Sample[[#This Row],[Xp]]</f>
        <v>-0.3010299956639812</v>
      </c>
      <c r="R782">
        <f>Ky-Sample[[#This Row],[Yp]]</f>
        <v>-1.1760912590556813</v>
      </c>
      <c r="S782">
        <f>Kz-Sample[[#This Row],[Zp]]</f>
        <v>1.4771212547196624</v>
      </c>
      <c r="T782">
        <f>Sample[[#This Row],[Kpy]]*KSc-Sample[[#This Row],[KPz]]*KSb</f>
        <v>-0.30102999566398103</v>
      </c>
      <c r="U782">
        <f>-1*(Sample[[#This Row],[KPx]]*KSc-Sample[[#This Row],[KPz]]*KSa)</f>
        <v>-0.3010299956639812</v>
      </c>
      <c r="V782">
        <f>(Sample[[#This Row],[KPx]]*$R$2-Sample[[#This Row],[Kpy]]*KSa)</f>
        <v>-0.3010299956639812</v>
      </c>
      <c r="W782">
        <f>Sample[[#This Row],[Kpy]]*KTc-Sample[[#This Row],[KPz]]*KTb</f>
        <v>2.653212513775344</v>
      </c>
      <c r="X782">
        <f>-1*(Sample[[#This Row],[KPx]]*KTc-Sample[[#This Row],[KPz]]*KTa)</f>
        <v>2.6532125137753435</v>
      </c>
      <c r="Y782">
        <f>(Sample[[#This Row],[KPx]]*KTb-Sample[[#This Row],[Kpy]]*KTa)</f>
        <v>2.653212513775344</v>
      </c>
      <c r="Z782">
        <f>-Sample[[#This Row],[Xp]]*a+Sample[[#This Row],[Yp]]*b+Sample[[#This Row],[Zp]]*c_</f>
        <v>-0.6020599913279624</v>
      </c>
      <c r="AA782" s="8">
        <f>-IF(Sample[[#This Row],[Column2]]&gt;0,1,-1)*SQRT(Sample[[#This Row],[KPx''i]]^2+Sample[[#This Row],[KPx''j]]^2+Sample[[#This Row],[KPx''k]]^2)/Ksmag/Scale</f>
        <v>0.36868494332449314</v>
      </c>
      <c r="AB782" s="1">
        <f>SQRT(Sample[[#This Row],[Kpy''i]]^2+Sample[[#This Row],[KPy''j]]^2+Sample[[#This Row],[KPy''k]]^2)/KTmag/Scale</f>
        <v>1.8761045604195521</v>
      </c>
    </row>
    <row r="783" spans="1:28" hidden="1" x14ac:dyDescent="0.25">
      <c r="A783" s="5">
        <v>778</v>
      </c>
      <c r="B783" s="13" t="s">
        <v>43</v>
      </c>
      <c r="C783" s="5"/>
      <c r="D783" s="5"/>
      <c r="E783">
        <v>5</v>
      </c>
      <c r="F783">
        <v>8</v>
      </c>
      <c r="G783">
        <v>8</v>
      </c>
      <c r="H783" s="11">
        <f>Sample[[#This Row],[C]]/Sample[[#This Row],[D]]</f>
        <v>1.6</v>
      </c>
      <c r="I783" s="11">
        <f>Sample[[#This Row],[A]]/Sample[[#This Row],[C]]</f>
        <v>1</v>
      </c>
      <c r="J783" s="11">
        <f>Sample[[#This Row],[D]]/Sample[[#This Row],[A]]</f>
        <v>0.625</v>
      </c>
      <c r="K783" s="11">
        <f>Sample[[#This Row],[A]]/Sample[[#This Row],[D]]</f>
        <v>1.6</v>
      </c>
      <c r="L783" s="11">
        <f>Sample[[#This Row],[D]]/Sample[[#This Row],[C]]</f>
        <v>0.625</v>
      </c>
      <c r="M783" s="11">
        <f>Sample[[#This Row],[C]]/Sample[[#This Row],[A]]</f>
        <v>1</v>
      </c>
      <c r="N783">
        <f>IF(Sample[[#This Row],[Ap]]=0,10,LOG(Sample[[#This Row],[Ap]]))</f>
        <v>0.20411998265592479</v>
      </c>
      <c r="O783">
        <f>IF(Sample[[#This Row],[Ei]]=0,10,LOG(Sample[[#This Row],[Ei]]))</f>
        <v>0</v>
      </c>
      <c r="P783">
        <f>IF(Sample[[#This Row],[Ii]]=0,10,LOG(Sample[[#This Row],[Ii]]))</f>
        <v>-0.20411998265592479</v>
      </c>
      <c r="Q783">
        <f>Kx-Sample[[#This Row],[Xp]]</f>
        <v>-0.20411998265592479</v>
      </c>
      <c r="R783">
        <f>Ky-Sample[[#This Row],[Yp]]</f>
        <v>-1</v>
      </c>
      <c r="S783">
        <f>Kz-Sample[[#This Row],[Zp]]</f>
        <v>1.2041199826559248</v>
      </c>
      <c r="T783">
        <f>Sample[[#This Row],[Kpy]]*KSc-Sample[[#This Row],[KPz]]*KSb</f>
        <v>-0.20411998265592479</v>
      </c>
      <c r="U783">
        <f>-1*(Sample[[#This Row],[KPx]]*KSc-Sample[[#This Row],[KPz]]*KSa)</f>
        <v>-0.20411998265592479</v>
      </c>
      <c r="V783">
        <f>(Sample[[#This Row],[KPx]]*$R$2-Sample[[#This Row],[Kpy]]*KSa)</f>
        <v>-0.20411998265592479</v>
      </c>
      <c r="W783">
        <f>Sample[[#This Row],[Kpy]]*KTc-Sample[[#This Row],[KPz]]*KTb</f>
        <v>2.204119982655925</v>
      </c>
      <c r="X783">
        <f>-1*(Sample[[#This Row],[KPx]]*KTc-Sample[[#This Row],[KPz]]*KTa)</f>
        <v>2.204119982655925</v>
      </c>
      <c r="Y783">
        <f>(Sample[[#This Row],[KPx]]*KTb-Sample[[#This Row],[Kpy]]*KTa)</f>
        <v>2.204119982655925</v>
      </c>
      <c r="Z783">
        <f>-Sample[[#This Row],[Xp]]*a+Sample[[#This Row],[Yp]]*b+Sample[[#This Row],[Zp]]*c_</f>
        <v>-0.40823996531184958</v>
      </c>
      <c r="AA783" s="8">
        <f>-IF(Sample[[#This Row],[Column2]]&gt;0,1,-1)*SQRT(Sample[[#This Row],[KPx''i]]^2+Sample[[#This Row],[KPx''j]]^2+Sample[[#This Row],[KPx''k]]^2)/Ksmag/Scale</f>
        <v>0.24999490190638396</v>
      </c>
      <c r="AB783" s="1">
        <f>SQRT(Sample[[#This Row],[Kpy''i]]^2+Sample[[#This Row],[KPy''j]]^2+Sample[[#This Row],[KPy''k]]^2)/KTmag/Scale</f>
        <v>1.5585481862847803</v>
      </c>
    </row>
    <row r="784" spans="1:28" hidden="1" x14ac:dyDescent="0.25">
      <c r="A784" s="5">
        <v>779</v>
      </c>
      <c r="B784" s="13" t="s">
        <v>43</v>
      </c>
      <c r="C784" s="5"/>
      <c r="D784" s="5"/>
      <c r="E784">
        <v>4</v>
      </c>
      <c r="F784">
        <v>8</v>
      </c>
      <c r="G784">
        <v>6</v>
      </c>
      <c r="H784" s="11">
        <f>Sample[[#This Row],[C]]/Sample[[#This Row],[D]]</f>
        <v>2</v>
      </c>
      <c r="I784" s="11">
        <f>Sample[[#This Row],[A]]/Sample[[#This Row],[C]]</f>
        <v>0.75</v>
      </c>
      <c r="J784" s="11">
        <f>Sample[[#This Row],[D]]/Sample[[#This Row],[A]]</f>
        <v>0.66666666666666663</v>
      </c>
      <c r="K784" s="11">
        <f>Sample[[#This Row],[A]]/Sample[[#This Row],[D]]</f>
        <v>1.5</v>
      </c>
      <c r="L784" s="11">
        <f>Sample[[#This Row],[D]]/Sample[[#This Row],[C]]</f>
        <v>0.5</v>
      </c>
      <c r="M784" s="11">
        <f>Sample[[#This Row],[C]]/Sample[[#This Row],[A]]</f>
        <v>1.3333333333333333</v>
      </c>
      <c r="N784">
        <f>IF(Sample[[#This Row],[Ap]]=0,10,LOG(Sample[[#This Row],[Ap]]))</f>
        <v>0.3010299956639812</v>
      </c>
      <c r="O784">
        <f>IF(Sample[[#This Row],[Ei]]=0,10,LOG(Sample[[#This Row],[Ei]]))</f>
        <v>-0.12493873660829995</v>
      </c>
      <c r="P784">
        <f>IF(Sample[[#This Row],[Ii]]=0,10,LOG(Sample[[#This Row],[Ii]]))</f>
        <v>-0.17609125905568127</v>
      </c>
      <c r="Q784">
        <f>Kx-Sample[[#This Row],[Xp]]</f>
        <v>-0.3010299956639812</v>
      </c>
      <c r="R784">
        <f>Ky-Sample[[#This Row],[Yp]]</f>
        <v>-0.87506126339170009</v>
      </c>
      <c r="S784">
        <f>Kz-Sample[[#This Row],[Zp]]</f>
        <v>1.1760912590556813</v>
      </c>
      <c r="T784">
        <f>Sample[[#This Row],[Kpy]]*KSc-Sample[[#This Row],[KPz]]*KSb</f>
        <v>-0.30102999566398125</v>
      </c>
      <c r="U784">
        <f>-1*(Sample[[#This Row],[KPx]]*KSc-Sample[[#This Row],[KPz]]*KSa)</f>
        <v>-0.3010299956639812</v>
      </c>
      <c r="V784">
        <f>(Sample[[#This Row],[KPx]]*$R$2-Sample[[#This Row],[Kpy]]*KSa)</f>
        <v>-0.3010299956639812</v>
      </c>
      <c r="W784">
        <f>Sample[[#This Row],[Kpy]]*KTc-Sample[[#This Row],[KPz]]*KTb</f>
        <v>2.0511525224473814</v>
      </c>
      <c r="X784">
        <f>-1*(Sample[[#This Row],[KPx]]*KTc-Sample[[#This Row],[KPz]]*KTa)</f>
        <v>2.0511525224473814</v>
      </c>
      <c r="Y784">
        <f>(Sample[[#This Row],[KPx]]*KTb-Sample[[#This Row],[Kpy]]*KTa)</f>
        <v>2.0511525224473814</v>
      </c>
      <c r="Z784">
        <f>-Sample[[#This Row],[Xp]]*a+Sample[[#This Row],[Yp]]*b+Sample[[#This Row],[Zp]]*c_</f>
        <v>-0.6020599913279624</v>
      </c>
      <c r="AA784" s="8">
        <f>-IF(Sample[[#This Row],[Column2]]&gt;0,1,-1)*SQRT(Sample[[#This Row],[KPx''i]]^2+Sample[[#This Row],[KPx''j]]^2+Sample[[#This Row],[KPx''k]]^2)/Ksmag/Scale</f>
        <v>0.36868494332449331</v>
      </c>
      <c r="AB784" s="1">
        <f>SQRT(Sample[[#This Row],[Kpy''i]]^2+Sample[[#This Row],[KPy''j]]^2+Sample[[#This Row],[KPy''k]]^2)/KTmag/Scale</f>
        <v>1.4503838578704358</v>
      </c>
    </row>
    <row r="785" spans="1:28" hidden="1" x14ac:dyDescent="0.25">
      <c r="A785" s="5">
        <v>780</v>
      </c>
      <c r="B785" s="13" t="s">
        <v>43</v>
      </c>
      <c r="C785" s="5"/>
      <c r="D785" s="5"/>
      <c r="E785">
        <v>1</v>
      </c>
      <c r="F785">
        <v>3</v>
      </c>
      <c r="G785">
        <v>1</v>
      </c>
      <c r="H785" s="11">
        <f>Sample[[#This Row],[C]]/Sample[[#This Row],[D]]</f>
        <v>3</v>
      </c>
      <c r="I785" s="11">
        <f>Sample[[#This Row],[A]]/Sample[[#This Row],[C]]</f>
        <v>0.33333333333333331</v>
      </c>
      <c r="J785" s="11">
        <f>Sample[[#This Row],[D]]/Sample[[#This Row],[A]]</f>
        <v>1</v>
      </c>
      <c r="K785" s="11">
        <f>Sample[[#This Row],[A]]/Sample[[#This Row],[D]]</f>
        <v>1</v>
      </c>
      <c r="L785" s="11">
        <f>Sample[[#This Row],[D]]/Sample[[#This Row],[C]]</f>
        <v>0.33333333333333331</v>
      </c>
      <c r="M785" s="11">
        <f>Sample[[#This Row],[C]]/Sample[[#This Row],[A]]</f>
        <v>3</v>
      </c>
      <c r="N785">
        <f>IF(Sample[[#This Row],[Ap]]=0,10,LOG(Sample[[#This Row],[Ap]]))</f>
        <v>0.47712125471966244</v>
      </c>
      <c r="O785">
        <f>IF(Sample[[#This Row],[Ei]]=0,10,LOG(Sample[[#This Row],[Ei]]))</f>
        <v>-0.47712125471966244</v>
      </c>
      <c r="P785">
        <f>IF(Sample[[#This Row],[Ii]]=0,10,LOG(Sample[[#This Row],[Ii]]))</f>
        <v>0</v>
      </c>
      <c r="Q785">
        <f>Kx-Sample[[#This Row],[Xp]]</f>
        <v>-0.47712125471966244</v>
      </c>
      <c r="R785">
        <f>Ky-Sample[[#This Row],[Yp]]</f>
        <v>-0.52287874528033762</v>
      </c>
      <c r="S785">
        <f>Kz-Sample[[#This Row],[Zp]]</f>
        <v>1</v>
      </c>
      <c r="T785">
        <f>Sample[[#This Row],[Kpy]]*KSc-Sample[[#This Row],[KPz]]*KSb</f>
        <v>-0.47712125471966238</v>
      </c>
      <c r="U785">
        <f>-1*(Sample[[#This Row],[KPx]]*KSc-Sample[[#This Row],[KPz]]*KSa)</f>
        <v>-0.47712125471966244</v>
      </c>
      <c r="V785">
        <f>(Sample[[#This Row],[KPx]]*$R$2-Sample[[#This Row],[Kpy]]*KSa)</f>
        <v>-0.47712125471966244</v>
      </c>
      <c r="W785">
        <f>Sample[[#This Row],[Kpy]]*KTc-Sample[[#This Row],[KPz]]*KTb</f>
        <v>1.5228787452803376</v>
      </c>
      <c r="X785">
        <f>-1*(Sample[[#This Row],[KPx]]*KTc-Sample[[#This Row],[KPz]]*KTa)</f>
        <v>1.5228787452803376</v>
      </c>
      <c r="Y785">
        <f>(Sample[[#This Row],[KPx]]*KTb-Sample[[#This Row],[Kpy]]*KTa)</f>
        <v>1.5228787452803376</v>
      </c>
      <c r="Z785">
        <f>-Sample[[#This Row],[Xp]]*a+Sample[[#This Row],[Yp]]*b+Sample[[#This Row],[Zp]]*c_</f>
        <v>-0.95424250943932487</v>
      </c>
      <c r="AA785" s="8">
        <f>-IF(Sample[[#This Row],[Column2]]&gt;0,1,-1)*SQRT(Sample[[#This Row],[KPx''i]]^2+Sample[[#This Row],[KPx''j]]^2+Sample[[#This Row],[KPx''k]]^2)/Ksmag/Scale</f>
        <v>0.58435180974982659</v>
      </c>
      <c r="AB785" s="1">
        <f>SQRT(Sample[[#This Row],[Kpy''i]]^2+Sample[[#This Row],[KPy''j]]^2+Sample[[#This Row],[KPy''k]]^2)/KTmag/Scale</f>
        <v>1.0768378877125877</v>
      </c>
    </row>
    <row r="786" spans="1:28" hidden="1" x14ac:dyDescent="0.25">
      <c r="A786" s="5">
        <v>781</v>
      </c>
      <c r="B786" s="13" t="s">
        <v>43</v>
      </c>
      <c r="C786" s="5"/>
      <c r="D786" s="5"/>
      <c r="E786">
        <v>4</v>
      </c>
      <c r="F786">
        <v>6</v>
      </c>
      <c r="G786">
        <v>2</v>
      </c>
      <c r="H786" s="11">
        <f>Sample[[#This Row],[C]]/Sample[[#This Row],[D]]</f>
        <v>1.5</v>
      </c>
      <c r="I786" s="11">
        <f>Sample[[#This Row],[A]]/Sample[[#This Row],[C]]</f>
        <v>0.33333333333333331</v>
      </c>
      <c r="J786" s="11">
        <f>Sample[[#This Row],[D]]/Sample[[#This Row],[A]]</f>
        <v>2</v>
      </c>
      <c r="K786" s="11">
        <f>Sample[[#This Row],[A]]/Sample[[#This Row],[D]]</f>
        <v>0.5</v>
      </c>
      <c r="L786" s="11">
        <f>Sample[[#This Row],[D]]/Sample[[#This Row],[C]]</f>
        <v>0.66666666666666663</v>
      </c>
      <c r="M786" s="11">
        <f>Sample[[#This Row],[C]]/Sample[[#This Row],[A]]</f>
        <v>3</v>
      </c>
      <c r="N786">
        <f>IF(Sample[[#This Row],[Ap]]=0,10,LOG(Sample[[#This Row],[Ap]]))</f>
        <v>0.17609125905568124</v>
      </c>
      <c r="O786">
        <f>IF(Sample[[#This Row],[Ei]]=0,10,LOG(Sample[[#This Row],[Ei]]))</f>
        <v>-0.47712125471966244</v>
      </c>
      <c r="P786">
        <f>IF(Sample[[#This Row],[Ii]]=0,10,LOG(Sample[[#This Row],[Ii]]))</f>
        <v>0.3010299956639812</v>
      </c>
      <c r="Q786">
        <f>Kx-Sample[[#This Row],[Xp]]</f>
        <v>-0.17609125905568124</v>
      </c>
      <c r="R786">
        <f>Ky-Sample[[#This Row],[Yp]]</f>
        <v>-0.52287874528033762</v>
      </c>
      <c r="S786">
        <f>Kz-Sample[[#This Row],[Zp]]</f>
        <v>0.69897000433601875</v>
      </c>
      <c r="T786">
        <f>Sample[[#This Row],[Kpy]]*KSc-Sample[[#This Row],[KPz]]*KSb</f>
        <v>-0.17609125905568113</v>
      </c>
      <c r="U786">
        <f>-1*(Sample[[#This Row],[KPx]]*KSc-Sample[[#This Row],[KPz]]*KSa)</f>
        <v>-0.17609125905568124</v>
      </c>
      <c r="V786">
        <f>(Sample[[#This Row],[KPx]]*$R$2-Sample[[#This Row],[Kpy]]*KSa)</f>
        <v>-0.17609125905568124</v>
      </c>
      <c r="W786">
        <f>Sample[[#This Row],[Kpy]]*KTc-Sample[[#This Row],[KPz]]*KTb</f>
        <v>1.2218487496163564</v>
      </c>
      <c r="X786">
        <f>-1*(Sample[[#This Row],[KPx]]*KTc-Sample[[#This Row],[KPz]]*KTa)</f>
        <v>1.2218487496163561</v>
      </c>
      <c r="Y786">
        <f>(Sample[[#This Row],[KPx]]*KTb-Sample[[#This Row],[Kpy]]*KTa)</f>
        <v>1.2218487496163566</v>
      </c>
      <c r="Z786">
        <f>-Sample[[#This Row],[Xp]]*a+Sample[[#This Row],[Yp]]*b+Sample[[#This Row],[Zp]]*c_</f>
        <v>-0.35218251811136247</v>
      </c>
      <c r="AA786" s="8">
        <f>-IF(Sample[[#This Row],[Column2]]&gt;0,1,-1)*SQRT(Sample[[#This Row],[KPx''i]]^2+Sample[[#This Row],[KPx''j]]^2+Sample[[#This Row],[KPx''k]]^2)/Ksmag/Scale</f>
        <v>0.21566686642533325</v>
      </c>
      <c r="AB786" s="1">
        <f>SQRT(Sample[[#This Row],[Kpy''i]]^2+Sample[[#This Row],[KPy''j]]^2+Sample[[#This Row],[KPy''k]]^2)/KTmag/Scale</f>
        <v>0.86397753643802966</v>
      </c>
    </row>
    <row r="787" spans="1:28" hidden="1" x14ac:dyDescent="0.25">
      <c r="A787" s="5">
        <v>782</v>
      </c>
      <c r="B787" s="13" t="s">
        <v>43</v>
      </c>
      <c r="C787" s="5"/>
      <c r="D787" s="5"/>
      <c r="E787">
        <v>4</v>
      </c>
      <c r="F787">
        <v>7</v>
      </c>
      <c r="G787">
        <v>10</v>
      </c>
      <c r="H787" s="11">
        <f>Sample[[#This Row],[C]]/Sample[[#This Row],[D]]</f>
        <v>1.75</v>
      </c>
      <c r="I787" s="11">
        <f>Sample[[#This Row],[A]]/Sample[[#This Row],[C]]</f>
        <v>1.4285714285714286</v>
      </c>
      <c r="J787" s="11">
        <f>Sample[[#This Row],[D]]/Sample[[#This Row],[A]]</f>
        <v>0.4</v>
      </c>
      <c r="K787" s="11">
        <f>Sample[[#This Row],[A]]/Sample[[#This Row],[D]]</f>
        <v>2.5</v>
      </c>
      <c r="L787" s="11">
        <f>Sample[[#This Row],[D]]/Sample[[#This Row],[C]]</f>
        <v>0.5714285714285714</v>
      </c>
      <c r="M787" s="11">
        <f>Sample[[#This Row],[C]]/Sample[[#This Row],[A]]</f>
        <v>0.7</v>
      </c>
      <c r="N787">
        <f>IF(Sample[[#This Row],[Ap]]=0,10,LOG(Sample[[#This Row],[Ap]]))</f>
        <v>0.24303804868629444</v>
      </c>
      <c r="O787">
        <f>IF(Sample[[#This Row],[Ei]]=0,10,LOG(Sample[[#This Row],[Ei]]))</f>
        <v>0.15490195998574319</v>
      </c>
      <c r="P787">
        <f>IF(Sample[[#This Row],[Ii]]=0,10,LOG(Sample[[#This Row],[Ii]]))</f>
        <v>-0.3979400086720376</v>
      </c>
      <c r="Q787">
        <f>Kx-Sample[[#This Row],[Xp]]</f>
        <v>-0.24303804868629444</v>
      </c>
      <c r="R787">
        <f>Ky-Sample[[#This Row],[Yp]]</f>
        <v>-1.1549019599857431</v>
      </c>
      <c r="S787">
        <f>Kz-Sample[[#This Row],[Zp]]</f>
        <v>1.3979400086720375</v>
      </c>
      <c r="T787">
        <f>Sample[[#This Row],[Kpy]]*KSc-Sample[[#This Row],[KPz]]*KSb</f>
        <v>-0.24303804868629442</v>
      </c>
      <c r="U787">
        <f>-1*(Sample[[#This Row],[KPx]]*KSc-Sample[[#This Row],[KPz]]*KSa)</f>
        <v>-0.24303804868629444</v>
      </c>
      <c r="V787">
        <f>(Sample[[#This Row],[KPx]]*$R$2-Sample[[#This Row],[Kpy]]*KSa)</f>
        <v>-0.24303804868629444</v>
      </c>
      <c r="W787">
        <f>Sample[[#This Row],[Kpy]]*KTc-Sample[[#This Row],[KPz]]*KTb</f>
        <v>2.5528419686577806</v>
      </c>
      <c r="X787">
        <f>-1*(Sample[[#This Row],[KPx]]*KTc-Sample[[#This Row],[KPz]]*KTa)</f>
        <v>2.5528419686577806</v>
      </c>
      <c r="Y787">
        <f>(Sample[[#This Row],[KPx]]*KTb-Sample[[#This Row],[Kpy]]*KTa)</f>
        <v>2.5528419686577806</v>
      </c>
      <c r="Z787">
        <f>-Sample[[#This Row],[Xp]]*a+Sample[[#This Row],[Yp]]*b+Sample[[#This Row],[Zp]]*c_</f>
        <v>-0.48607609737258883</v>
      </c>
      <c r="AA787" s="8">
        <f>-IF(Sample[[#This Row],[Column2]]&gt;0,1,-1)*SQRT(Sample[[#This Row],[KPx''i]]^2+Sample[[#This Row],[KPx''j]]^2+Sample[[#This Row],[KPx''k]]^2)/Ksmag/Scale</f>
        <v>0.29765960368155842</v>
      </c>
      <c r="AB787" s="1">
        <f>SQRT(Sample[[#This Row],[Kpy''i]]^2+Sample[[#This Row],[KPy''j]]^2+Sample[[#This Row],[KPy''k]]^2)/KTmag/Scale</f>
        <v>1.8051318673355328</v>
      </c>
    </row>
    <row r="788" spans="1:28" hidden="1" x14ac:dyDescent="0.25">
      <c r="A788" s="5">
        <v>783</v>
      </c>
      <c r="B788" s="13" t="s">
        <v>43</v>
      </c>
      <c r="C788" s="5"/>
      <c r="D788" s="5"/>
      <c r="E788">
        <v>6</v>
      </c>
      <c r="F788">
        <v>2</v>
      </c>
      <c r="G788">
        <v>3</v>
      </c>
      <c r="H788" s="11">
        <f>Sample[[#This Row],[C]]/Sample[[#This Row],[D]]</f>
        <v>0.33333333333333331</v>
      </c>
      <c r="I788" s="11">
        <f>Sample[[#This Row],[A]]/Sample[[#This Row],[C]]</f>
        <v>1.5</v>
      </c>
      <c r="J788" s="11">
        <f>Sample[[#This Row],[D]]/Sample[[#This Row],[A]]</f>
        <v>2</v>
      </c>
      <c r="K788" s="11">
        <f>Sample[[#This Row],[A]]/Sample[[#This Row],[D]]</f>
        <v>0.5</v>
      </c>
      <c r="L788" s="11">
        <f>Sample[[#This Row],[D]]/Sample[[#This Row],[C]]</f>
        <v>3</v>
      </c>
      <c r="M788" s="11">
        <f>Sample[[#This Row],[C]]/Sample[[#This Row],[A]]</f>
        <v>0.66666666666666663</v>
      </c>
      <c r="N788">
        <f>IF(Sample[[#This Row],[Ap]]=0,10,LOG(Sample[[#This Row],[Ap]]))</f>
        <v>-0.47712125471966244</v>
      </c>
      <c r="O788">
        <f>IF(Sample[[#This Row],[Ei]]=0,10,LOG(Sample[[#This Row],[Ei]]))</f>
        <v>0.17609125905568124</v>
      </c>
      <c r="P788">
        <f>IF(Sample[[#This Row],[Ii]]=0,10,LOG(Sample[[#This Row],[Ii]]))</f>
        <v>0.3010299956639812</v>
      </c>
      <c r="Q788">
        <f>Kx-Sample[[#This Row],[Xp]]</f>
        <v>0.47712125471966244</v>
      </c>
      <c r="R788">
        <f>Ky-Sample[[#This Row],[Yp]]</f>
        <v>-1.1760912590556813</v>
      </c>
      <c r="S788">
        <f>Kz-Sample[[#This Row],[Zp]]</f>
        <v>0.69897000433601875</v>
      </c>
      <c r="T788">
        <f>Sample[[#This Row],[Kpy]]*KSc-Sample[[#This Row],[KPz]]*KSb</f>
        <v>0.4771212547196626</v>
      </c>
      <c r="U788">
        <f>-1*(Sample[[#This Row],[KPx]]*KSc-Sample[[#This Row],[KPz]]*KSa)</f>
        <v>0.47712125471966244</v>
      </c>
      <c r="V788">
        <f>(Sample[[#This Row],[KPx]]*$R$2-Sample[[#This Row],[Kpy]]*KSa)</f>
        <v>0.47712125471966244</v>
      </c>
      <c r="W788">
        <f>Sample[[#This Row],[Kpy]]*KTc-Sample[[#This Row],[KPz]]*KTb</f>
        <v>1.8750612633917001</v>
      </c>
      <c r="X788">
        <f>-1*(Sample[[#This Row],[KPx]]*KTc-Sample[[#This Row],[KPz]]*KTa)</f>
        <v>1.8750612633916999</v>
      </c>
      <c r="Y788">
        <f>(Sample[[#This Row],[KPx]]*KTb-Sample[[#This Row],[Kpy]]*KTa)</f>
        <v>1.8750612633917003</v>
      </c>
      <c r="Z788">
        <f>-Sample[[#This Row],[Xp]]*a+Sample[[#This Row],[Yp]]*b+Sample[[#This Row],[Zp]]*c_</f>
        <v>0.95424250943932487</v>
      </c>
      <c r="AA788" s="8">
        <f>-IF(Sample[[#This Row],[Column2]]&gt;0,1,-1)*SQRT(Sample[[#This Row],[KPx''i]]^2+Sample[[#This Row],[KPx''j]]^2+Sample[[#This Row],[KPx''k]]^2)/Ksmag/Scale</f>
        <v>-0.58435180974982659</v>
      </c>
      <c r="AB788" s="1">
        <f>SQRT(Sample[[#This Row],[Kpy''i]]^2+Sample[[#This Row],[KPy''j]]^2+Sample[[#This Row],[KPy''k]]^2)/KTmag/Scale</f>
        <v>1.3258685344844863</v>
      </c>
    </row>
    <row r="789" spans="1:28" hidden="1" x14ac:dyDescent="0.25">
      <c r="A789" s="5">
        <v>784</v>
      </c>
      <c r="B789" s="13" t="s">
        <v>43</v>
      </c>
      <c r="C789" s="5"/>
      <c r="D789" s="5"/>
      <c r="E789">
        <v>8</v>
      </c>
      <c r="F789">
        <v>6</v>
      </c>
      <c r="G789">
        <v>8</v>
      </c>
      <c r="H789" s="11">
        <f>Sample[[#This Row],[C]]/Sample[[#This Row],[D]]</f>
        <v>0.75</v>
      </c>
      <c r="I789" s="11">
        <f>Sample[[#This Row],[A]]/Sample[[#This Row],[C]]</f>
        <v>1.3333333333333333</v>
      </c>
      <c r="J789" s="11">
        <f>Sample[[#This Row],[D]]/Sample[[#This Row],[A]]</f>
        <v>1</v>
      </c>
      <c r="K789" s="11">
        <f>Sample[[#This Row],[A]]/Sample[[#This Row],[D]]</f>
        <v>1</v>
      </c>
      <c r="L789" s="11">
        <f>Sample[[#This Row],[D]]/Sample[[#This Row],[C]]</f>
        <v>1.3333333333333333</v>
      </c>
      <c r="M789" s="11">
        <f>Sample[[#This Row],[C]]/Sample[[#This Row],[A]]</f>
        <v>0.75</v>
      </c>
      <c r="N789">
        <f>IF(Sample[[#This Row],[Ap]]=0,10,LOG(Sample[[#This Row],[Ap]]))</f>
        <v>-0.12493873660829995</v>
      </c>
      <c r="O789">
        <f>IF(Sample[[#This Row],[Ei]]=0,10,LOG(Sample[[#This Row],[Ei]]))</f>
        <v>0.12493873660829993</v>
      </c>
      <c r="P789">
        <f>IF(Sample[[#This Row],[Ii]]=0,10,LOG(Sample[[#This Row],[Ii]]))</f>
        <v>0</v>
      </c>
      <c r="Q789">
        <f>Kx-Sample[[#This Row],[Xp]]</f>
        <v>0.12493873660829995</v>
      </c>
      <c r="R789">
        <f>Ky-Sample[[#This Row],[Yp]]</f>
        <v>-1.1249387366082999</v>
      </c>
      <c r="S789">
        <f>Kz-Sample[[#This Row],[Zp]]</f>
        <v>1</v>
      </c>
      <c r="T789">
        <f>Sample[[#This Row],[Kpy]]*KSc-Sample[[#This Row],[KPz]]*KSb</f>
        <v>0.12493873660829991</v>
      </c>
      <c r="U789">
        <f>-1*(Sample[[#This Row],[KPx]]*KSc-Sample[[#This Row],[KPz]]*KSa)</f>
        <v>0.12493873660829995</v>
      </c>
      <c r="V789">
        <f>(Sample[[#This Row],[KPx]]*$R$2-Sample[[#This Row],[Kpy]]*KSa)</f>
        <v>0.12493873660829995</v>
      </c>
      <c r="W789">
        <f>Sample[[#This Row],[Kpy]]*KTc-Sample[[#This Row],[KPz]]*KTb</f>
        <v>2.1249387366082999</v>
      </c>
      <c r="X789">
        <f>-1*(Sample[[#This Row],[KPx]]*KTc-Sample[[#This Row],[KPz]]*KTa)</f>
        <v>2.1249387366082999</v>
      </c>
      <c r="Y789">
        <f>(Sample[[#This Row],[KPx]]*KTb-Sample[[#This Row],[Kpy]]*KTa)</f>
        <v>2.1249387366082999</v>
      </c>
      <c r="Z789">
        <f>-Sample[[#This Row],[Xp]]*a+Sample[[#This Row],[Yp]]*b+Sample[[#This Row],[Zp]]*c_</f>
        <v>0.24987747321659987</v>
      </c>
      <c r="AA789" s="8">
        <f>-IF(Sample[[#This Row],[Column2]]&gt;0,1,-1)*SQRT(Sample[[#This Row],[KPx''i]]^2+Sample[[#This Row],[KPx''j]]^2+Sample[[#This Row],[KPx''k]]^2)/Ksmag/Scale</f>
        <v>-0.15301807689915992</v>
      </c>
      <c r="AB789" s="1">
        <f>SQRT(Sample[[#This Row],[Kpy''i]]^2+Sample[[#This Row],[KPy''j]]^2+Sample[[#This Row],[KPy''k]]^2)/KTmag/Scale</f>
        <v>1.502558590261704</v>
      </c>
    </row>
    <row r="790" spans="1:28" hidden="1" x14ac:dyDescent="0.25">
      <c r="A790" s="5">
        <v>785</v>
      </c>
      <c r="B790" s="13" t="s">
        <v>43</v>
      </c>
      <c r="C790" s="5"/>
      <c r="D790" s="5"/>
      <c r="E790">
        <v>4</v>
      </c>
      <c r="F790">
        <v>1</v>
      </c>
      <c r="G790">
        <v>7</v>
      </c>
      <c r="H790" s="11">
        <f>Sample[[#This Row],[C]]/Sample[[#This Row],[D]]</f>
        <v>0.25</v>
      </c>
      <c r="I790" s="11">
        <f>Sample[[#This Row],[A]]/Sample[[#This Row],[C]]</f>
        <v>7</v>
      </c>
      <c r="J790" s="11">
        <f>Sample[[#This Row],[D]]/Sample[[#This Row],[A]]</f>
        <v>0.5714285714285714</v>
      </c>
      <c r="K790" s="11">
        <f>Sample[[#This Row],[A]]/Sample[[#This Row],[D]]</f>
        <v>1.75</v>
      </c>
      <c r="L790" s="11">
        <f>Sample[[#This Row],[D]]/Sample[[#This Row],[C]]</f>
        <v>4</v>
      </c>
      <c r="M790" s="11">
        <f>Sample[[#This Row],[C]]/Sample[[#This Row],[A]]</f>
        <v>0.14285714285714285</v>
      </c>
      <c r="N790">
        <f>IF(Sample[[#This Row],[Ap]]=0,10,LOG(Sample[[#This Row],[Ap]]))</f>
        <v>-0.6020599913279624</v>
      </c>
      <c r="O790">
        <f>IF(Sample[[#This Row],[Ei]]=0,10,LOG(Sample[[#This Row],[Ei]]))</f>
        <v>0.84509804001425681</v>
      </c>
      <c r="P790">
        <f>IF(Sample[[#This Row],[Ii]]=0,10,LOG(Sample[[#This Row],[Ii]]))</f>
        <v>-0.24303804868629447</v>
      </c>
      <c r="Q790">
        <f>Kx-Sample[[#This Row],[Xp]]</f>
        <v>0.6020599913279624</v>
      </c>
      <c r="R790">
        <f>Ky-Sample[[#This Row],[Yp]]</f>
        <v>-1.8450980400142569</v>
      </c>
      <c r="S790">
        <f>Kz-Sample[[#This Row],[Zp]]</f>
        <v>1.2430380486862944</v>
      </c>
      <c r="T790">
        <f>Sample[[#This Row],[Kpy]]*KSc-Sample[[#This Row],[KPz]]*KSb</f>
        <v>0.60205999132796251</v>
      </c>
      <c r="U790">
        <f>-1*(Sample[[#This Row],[KPx]]*KSc-Sample[[#This Row],[KPz]]*KSa)</f>
        <v>0.6020599913279624</v>
      </c>
      <c r="V790">
        <f>(Sample[[#This Row],[KPx]]*$R$2-Sample[[#This Row],[Kpy]]*KSa)</f>
        <v>0.6020599913279624</v>
      </c>
      <c r="W790">
        <f>Sample[[#This Row],[Kpy]]*KTc-Sample[[#This Row],[KPz]]*KTb</f>
        <v>3.0881360887005513</v>
      </c>
      <c r="X790">
        <f>-1*(Sample[[#This Row],[KPx]]*KTc-Sample[[#This Row],[KPz]]*KTa)</f>
        <v>3.0881360887005513</v>
      </c>
      <c r="Y790">
        <f>(Sample[[#This Row],[KPx]]*KTb-Sample[[#This Row],[Kpy]]*KTa)</f>
        <v>3.0881360887005513</v>
      </c>
      <c r="Z790">
        <f>-Sample[[#This Row],[Xp]]*a+Sample[[#This Row],[Yp]]*b+Sample[[#This Row],[Zp]]*c_</f>
        <v>1.2041199826559246</v>
      </c>
      <c r="AA790" s="8">
        <f>-IF(Sample[[#This Row],[Column2]]&gt;0,1,-1)*SQRT(Sample[[#This Row],[KPx''i]]^2+Sample[[#This Row],[KPx''j]]^2+Sample[[#This Row],[KPx''k]]^2)/Ksmag/Scale</f>
        <v>-0.73736988664898662</v>
      </c>
      <c r="AB790" s="1">
        <f>SQRT(Sample[[#This Row],[Kpy''i]]^2+Sample[[#This Row],[KPy''j]]^2+Sample[[#This Row],[KPy''k]]^2)/KTmag/Scale</f>
        <v>2.1836419695470615</v>
      </c>
    </row>
    <row r="791" spans="1:28" hidden="1" x14ac:dyDescent="0.25">
      <c r="A791" s="5">
        <v>786</v>
      </c>
      <c r="B791" s="13" t="s">
        <v>43</v>
      </c>
      <c r="C791" s="5"/>
      <c r="D791" s="5"/>
      <c r="E791">
        <v>9</v>
      </c>
      <c r="F791">
        <v>4</v>
      </c>
      <c r="G791">
        <v>7</v>
      </c>
      <c r="H791" s="11">
        <f>Sample[[#This Row],[C]]/Sample[[#This Row],[D]]</f>
        <v>0.44444444444444442</v>
      </c>
      <c r="I791" s="11">
        <f>Sample[[#This Row],[A]]/Sample[[#This Row],[C]]</f>
        <v>1.75</v>
      </c>
      <c r="J791" s="11">
        <f>Sample[[#This Row],[D]]/Sample[[#This Row],[A]]</f>
        <v>1.2857142857142858</v>
      </c>
      <c r="K791" s="11">
        <f>Sample[[#This Row],[A]]/Sample[[#This Row],[D]]</f>
        <v>0.77777777777777779</v>
      </c>
      <c r="L791" s="11">
        <f>Sample[[#This Row],[D]]/Sample[[#This Row],[C]]</f>
        <v>2.25</v>
      </c>
      <c r="M791" s="11">
        <f>Sample[[#This Row],[C]]/Sample[[#This Row],[A]]</f>
        <v>0.5714285714285714</v>
      </c>
      <c r="N791">
        <f>IF(Sample[[#This Row],[Ap]]=0,10,LOG(Sample[[#This Row],[Ap]]))</f>
        <v>-0.35218251811136253</v>
      </c>
      <c r="O791">
        <f>IF(Sample[[#This Row],[Ei]]=0,10,LOG(Sample[[#This Row],[Ei]]))</f>
        <v>0.24303804868629444</v>
      </c>
      <c r="P791">
        <f>IF(Sample[[#This Row],[Ii]]=0,10,LOG(Sample[[#This Row],[Ii]]))</f>
        <v>0.10914446942506807</v>
      </c>
      <c r="Q791">
        <f>Kx-Sample[[#This Row],[Xp]]</f>
        <v>0.35218251811136253</v>
      </c>
      <c r="R791">
        <f>Ky-Sample[[#This Row],[Yp]]</f>
        <v>-1.2430380486862944</v>
      </c>
      <c r="S791">
        <f>Kz-Sample[[#This Row],[Zp]]</f>
        <v>0.89085553057493194</v>
      </c>
      <c r="T791">
        <f>Sample[[#This Row],[Kpy]]*KSc-Sample[[#This Row],[KPz]]*KSb</f>
        <v>0.35218251811136247</v>
      </c>
      <c r="U791">
        <f>-1*(Sample[[#This Row],[KPx]]*KSc-Sample[[#This Row],[KPz]]*KSa)</f>
        <v>0.35218251811136253</v>
      </c>
      <c r="V791">
        <f>(Sample[[#This Row],[KPx]]*$R$2-Sample[[#This Row],[Kpy]]*KSa)</f>
        <v>0.35218251811136253</v>
      </c>
      <c r="W791">
        <f>Sample[[#This Row],[Kpy]]*KTc-Sample[[#This Row],[KPz]]*KTb</f>
        <v>2.1338935792612261</v>
      </c>
      <c r="X791">
        <f>-1*(Sample[[#This Row],[KPx]]*KTc-Sample[[#This Row],[KPz]]*KTa)</f>
        <v>2.1338935792612266</v>
      </c>
      <c r="Y791">
        <f>(Sample[[#This Row],[KPx]]*KTb-Sample[[#This Row],[Kpy]]*KTa)</f>
        <v>2.1338935792612261</v>
      </c>
      <c r="Z791">
        <f>-Sample[[#This Row],[Xp]]*a+Sample[[#This Row],[Yp]]*b+Sample[[#This Row],[Zp]]*c_</f>
        <v>0.70436503622272506</v>
      </c>
      <c r="AA791" s="8">
        <f>-IF(Sample[[#This Row],[Column2]]&gt;0,1,-1)*SQRT(Sample[[#This Row],[KPx''i]]^2+Sample[[#This Row],[KPx''j]]^2+Sample[[#This Row],[KPx''k]]^2)/Ksmag/Scale</f>
        <v>-0.43133373285066667</v>
      </c>
      <c r="AB791" s="1">
        <f>SQRT(Sample[[#This Row],[Kpy''i]]^2+Sample[[#This Row],[KPy''j]]^2+Sample[[#This Row],[KPy''k]]^2)/KTmag/Scale</f>
        <v>1.5088906202260468</v>
      </c>
    </row>
    <row r="792" spans="1:28" hidden="1" x14ac:dyDescent="0.25">
      <c r="A792" s="5">
        <v>787</v>
      </c>
      <c r="B792" s="13" t="s">
        <v>43</v>
      </c>
      <c r="C792" s="5"/>
      <c r="D792" s="5"/>
      <c r="E792">
        <v>6</v>
      </c>
      <c r="F792">
        <v>8</v>
      </c>
      <c r="G792">
        <v>6</v>
      </c>
      <c r="H792" s="11">
        <f>Sample[[#This Row],[C]]/Sample[[#This Row],[D]]</f>
        <v>1.3333333333333333</v>
      </c>
      <c r="I792" s="11">
        <f>Sample[[#This Row],[A]]/Sample[[#This Row],[C]]</f>
        <v>0.75</v>
      </c>
      <c r="J792" s="11">
        <f>Sample[[#This Row],[D]]/Sample[[#This Row],[A]]</f>
        <v>1</v>
      </c>
      <c r="K792" s="11">
        <f>Sample[[#This Row],[A]]/Sample[[#This Row],[D]]</f>
        <v>1</v>
      </c>
      <c r="L792" s="11">
        <f>Sample[[#This Row],[D]]/Sample[[#This Row],[C]]</f>
        <v>0.75</v>
      </c>
      <c r="M792" s="11">
        <f>Sample[[#This Row],[C]]/Sample[[#This Row],[A]]</f>
        <v>1.3333333333333333</v>
      </c>
      <c r="N792">
        <f>IF(Sample[[#This Row],[Ap]]=0,10,LOG(Sample[[#This Row],[Ap]]))</f>
        <v>0.12493873660829993</v>
      </c>
      <c r="O792">
        <f>IF(Sample[[#This Row],[Ei]]=0,10,LOG(Sample[[#This Row],[Ei]]))</f>
        <v>-0.12493873660829995</v>
      </c>
      <c r="P792">
        <f>IF(Sample[[#This Row],[Ii]]=0,10,LOG(Sample[[#This Row],[Ii]]))</f>
        <v>0</v>
      </c>
      <c r="Q792">
        <f>Kx-Sample[[#This Row],[Xp]]</f>
        <v>-0.12493873660829993</v>
      </c>
      <c r="R792">
        <f>Ky-Sample[[#This Row],[Yp]]</f>
        <v>-0.87506126339170009</v>
      </c>
      <c r="S792">
        <f>Kz-Sample[[#This Row],[Zp]]</f>
        <v>1</v>
      </c>
      <c r="T792">
        <f>Sample[[#This Row],[Kpy]]*KSc-Sample[[#This Row],[KPz]]*KSb</f>
        <v>-0.12493873660829991</v>
      </c>
      <c r="U792">
        <f>-1*(Sample[[#This Row],[KPx]]*KSc-Sample[[#This Row],[KPz]]*KSa)</f>
        <v>-0.12493873660829993</v>
      </c>
      <c r="V792">
        <f>(Sample[[#This Row],[KPx]]*$R$2-Sample[[#This Row],[Kpy]]*KSa)</f>
        <v>-0.12493873660829993</v>
      </c>
      <c r="W792">
        <f>Sample[[#This Row],[Kpy]]*KTc-Sample[[#This Row],[KPz]]*KTb</f>
        <v>1.8750612633917001</v>
      </c>
      <c r="X792">
        <f>-1*(Sample[[#This Row],[KPx]]*KTc-Sample[[#This Row],[KPz]]*KTa)</f>
        <v>1.8750612633917001</v>
      </c>
      <c r="Y792">
        <f>(Sample[[#This Row],[KPx]]*KTb-Sample[[#This Row],[Kpy]]*KTa)</f>
        <v>1.8750612633917001</v>
      </c>
      <c r="Z792">
        <f>-Sample[[#This Row],[Xp]]*a+Sample[[#This Row],[Yp]]*b+Sample[[#This Row],[Zp]]*c_</f>
        <v>-0.24987747321659989</v>
      </c>
      <c r="AA792" s="8">
        <f>-IF(Sample[[#This Row],[Column2]]&gt;0,1,-1)*SQRT(Sample[[#This Row],[KPx''i]]^2+Sample[[#This Row],[KPx''j]]^2+Sample[[#This Row],[KPx''k]]^2)/Ksmag/Scale</f>
        <v>0.15301807689915992</v>
      </c>
      <c r="AB792" s="1">
        <f>SQRT(Sample[[#This Row],[Kpy''i]]^2+Sample[[#This Row],[KPy''j]]^2+Sample[[#This Row],[KPy''k]]^2)/KTmag/Scale</f>
        <v>1.3258685344844863</v>
      </c>
    </row>
    <row r="793" spans="1:28" hidden="1" x14ac:dyDescent="0.25">
      <c r="A793" s="5">
        <v>788</v>
      </c>
      <c r="B793" s="13" t="s">
        <v>43</v>
      </c>
      <c r="C793" s="5"/>
      <c r="D793" s="5"/>
      <c r="E793">
        <v>1</v>
      </c>
      <c r="F793">
        <v>6</v>
      </c>
      <c r="G793">
        <v>10</v>
      </c>
      <c r="H793" s="11">
        <f>Sample[[#This Row],[C]]/Sample[[#This Row],[D]]</f>
        <v>6</v>
      </c>
      <c r="I793" s="11">
        <f>Sample[[#This Row],[A]]/Sample[[#This Row],[C]]</f>
        <v>1.6666666666666667</v>
      </c>
      <c r="J793" s="11">
        <f>Sample[[#This Row],[D]]/Sample[[#This Row],[A]]</f>
        <v>0.1</v>
      </c>
      <c r="K793" s="11">
        <f>Sample[[#This Row],[A]]/Sample[[#This Row],[D]]</f>
        <v>10</v>
      </c>
      <c r="L793" s="11">
        <f>Sample[[#This Row],[D]]/Sample[[#This Row],[C]]</f>
        <v>0.16666666666666666</v>
      </c>
      <c r="M793" s="11">
        <f>Sample[[#This Row],[C]]/Sample[[#This Row],[A]]</f>
        <v>0.6</v>
      </c>
      <c r="N793">
        <f>IF(Sample[[#This Row],[Ap]]=0,10,LOG(Sample[[#This Row],[Ap]]))</f>
        <v>0.77815125038364363</v>
      </c>
      <c r="O793">
        <f>IF(Sample[[#This Row],[Ei]]=0,10,LOG(Sample[[#This Row],[Ei]]))</f>
        <v>0.22184874961635639</v>
      </c>
      <c r="P793">
        <f>IF(Sample[[#This Row],[Ii]]=0,10,LOG(Sample[[#This Row],[Ii]]))</f>
        <v>-1</v>
      </c>
      <c r="Q793">
        <f>Kx-Sample[[#This Row],[Xp]]</f>
        <v>-0.77815125038364363</v>
      </c>
      <c r="R793">
        <f>Ky-Sample[[#This Row],[Yp]]</f>
        <v>-1.2218487496163564</v>
      </c>
      <c r="S793">
        <f>Kz-Sample[[#This Row],[Zp]]</f>
        <v>2</v>
      </c>
      <c r="T793">
        <f>Sample[[#This Row],[Kpy]]*KSc-Sample[[#This Row],[KPz]]*KSb</f>
        <v>-0.77815125038364363</v>
      </c>
      <c r="U793">
        <f>-1*(Sample[[#This Row],[KPx]]*KSc-Sample[[#This Row],[KPz]]*KSa)</f>
        <v>-0.77815125038364363</v>
      </c>
      <c r="V793">
        <f>(Sample[[#This Row],[KPx]]*$R$2-Sample[[#This Row],[Kpy]]*KSa)</f>
        <v>-0.77815125038364363</v>
      </c>
      <c r="W793">
        <f>Sample[[#This Row],[Kpy]]*KTc-Sample[[#This Row],[KPz]]*KTb</f>
        <v>3.2218487496163561</v>
      </c>
      <c r="X793">
        <f>-1*(Sample[[#This Row],[KPx]]*KTc-Sample[[#This Row],[KPz]]*KTa)</f>
        <v>3.2218487496163561</v>
      </c>
      <c r="Y793">
        <f>(Sample[[#This Row],[KPx]]*KTb-Sample[[#This Row],[Kpy]]*KTa)</f>
        <v>3.2218487496163561</v>
      </c>
      <c r="Z793">
        <f>-Sample[[#This Row],[Xp]]*a+Sample[[#This Row],[Yp]]*b+Sample[[#This Row],[Zp]]*c_</f>
        <v>-1.5563025007672873</v>
      </c>
      <c r="AA793" s="8">
        <f>-IF(Sample[[#This Row],[Column2]]&gt;0,1,-1)*SQRT(Sample[[#This Row],[KPx''i]]^2+Sample[[#This Row],[KPx''j]]^2+Sample[[#This Row],[KPx''k]]^2)/Ksmag/Scale</f>
        <v>0.95303675307431968</v>
      </c>
      <c r="AB793" s="1">
        <f>SQRT(Sample[[#This Row],[Kpy''i]]^2+Sample[[#This Row],[KPy''j]]^2+Sample[[#This Row],[KPy''k]]^2)/KTmag/Scale</f>
        <v>2.2781910988111247</v>
      </c>
    </row>
    <row r="794" spans="1:28" hidden="1" x14ac:dyDescent="0.25">
      <c r="A794" s="5">
        <v>789</v>
      </c>
      <c r="B794" s="13" t="s">
        <v>43</v>
      </c>
      <c r="C794" s="5"/>
      <c r="D794" s="5"/>
      <c r="E794">
        <v>4</v>
      </c>
      <c r="F794">
        <v>8</v>
      </c>
      <c r="G794">
        <v>3</v>
      </c>
      <c r="H794" s="11">
        <f>Sample[[#This Row],[C]]/Sample[[#This Row],[D]]</f>
        <v>2</v>
      </c>
      <c r="I794" s="11">
        <f>Sample[[#This Row],[A]]/Sample[[#This Row],[C]]</f>
        <v>0.375</v>
      </c>
      <c r="J794" s="11">
        <f>Sample[[#This Row],[D]]/Sample[[#This Row],[A]]</f>
        <v>1.3333333333333333</v>
      </c>
      <c r="K794" s="11">
        <f>Sample[[#This Row],[A]]/Sample[[#This Row],[D]]</f>
        <v>0.75</v>
      </c>
      <c r="L794" s="11">
        <f>Sample[[#This Row],[D]]/Sample[[#This Row],[C]]</f>
        <v>0.5</v>
      </c>
      <c r="M794" s="11">
        <f>Sample[[#This Row],[C]]/Sample[[#This Row],[A]]</f>
        <v>2.6666666666666665</v>
      </c>
      <c r="N794">
        <f>IF(Sample[[#This Row],[Ap]]=0,10,LOG(Sample[[#This Row],[Ap]]))</f>
        <v>0.3010299956639812</v>
      </c>
      <c r="O794">
        <f>IF(Sample[[#This Row],[Ei]]=0,10,LOG(Sample[[#This Row],[Ei]]))</f>
        <v>-0.42596873227228116</v>
      </c>
      <c r="P794">
        <f>IF(Sample[[#This Row],[Ii]]=0,10,LOG(Sample[[#This Row],[Ii]]))</f>
        <v>0.12493873660829993</v>
      </c>
      <c r="Q794">
        <f>Kx-Sample[[#This Row],[Xp]]</f>
        <v>-0.3010299956639812</v>
      </c>
      <c r="R794">
        <f>Ky-Sample[[#This Row],[Yp]]</f>
        <v>-0.57403126772771884</v>
      </c>
      <c r="S794">
        <f>Kz-Sample[[#This Row],[Zp]]</f>
        <v>0.87506126339170009</v>
      </c>
      <c r="T794">
        <f>Sample[[#This Row],[Kpy]]*KSc-Sample[[#This Row],[KPz]]*KSb</f>
        <v>-0.30102999566398125</v>
      </c>
      <c r="U794">
        <f>-1*(Sample[[#This Row],[KPx]]*KSc-Sample[[#This Row],[KPz]]*KSa)</f>
        <v>-0.3010299956639812</v>
      </c>
      <c r="V794">
        <f>(Sample[[#This Row],[KPx]]*$R$2-Sample[[#This Row],[Kpy]]*KSa)</f>
        <v>-0.3010299956639812</v>
      </c>
      <c r="W794">
        <f>Sample[[#This Row],[Kpy]]*KTc-Sample[[#This Row],[KPz]]*KTb</f>
        <v>1.4490925311194189</v>
      </c>
      <c r="X794">
        <f>-1*(Sample[[#This Row],[KPx]]*KTc-Sample[[#This Row],[KPz]]*KTa)</f>
        <v>1.4490925311194189</v>
      </c>
      <c r="Y794">
        <f>(Sample[[#This Row],[KPx]]*KTb-Sample[[#This Row],[Kpy]]*KTa)</f>
        <v>1.4490925311194189</v>
      </c>
      <c r="Z794">
        <f>-Sample[[#This Row],[Xp]]*a+Sample[[#This Row],[Yp]]*b+Sample[[#This Row],[Zp]]*c_</f>
        <v>-0.60205999132796251</v>
      </c>
      <c r="AA794" s="8">
        <f>-IF(Sample[[#This Row],[Column2]]&gt;0,1,-1)*SQRT(Sample[[#This Row],[KPx''i]]^2+Sample[[#This Row],[KPx''j]]^2+Sample[[#This Row],[KPx''k]]^2)/Ksmag/Scale</f>
        <v>0.36868494332449331</v>
      </c>
      <c r="AB794" s="1">
        <f>SQRT(Sample[[#This Row],[Kpy''i]]^2+Sample[[#This Row],[KPy''j]]^2+Sample[[#This Row],[KPy''k]]^2)/KTmag/Scale</f>
        <v>1.0246631553213195</v>
      </c>
    </row>
    <row r="795" spans="1:28" hidden="1" x14ac:dyDescent="0.25">
      <c r="A795" s="5">
        <v>790</v>
      </c>
      <c r="B795" s="13" t="s">
        <v>43</v>
      </c>
      <c r="C795" s="5"/>
      <c r="D795" s="5"/>
      <c r="E795">
        <v>8</v>
      </c>
      <c r="F795">
        <v>2</v>
      </c>
      <c r="G795">
        <v>10</v>
      </c>
      <c r="H795" s="11">
        <f>Sample[[#This Row],[C]]/Sample[[#This Row],[D]]</f>
        <v>0.25</v>
      </c>
      <c r="I795" s="11">
        <f>Sample[[#This Row],[A]]/Sample[[#This Row],[C]]</f>
        <v>5</v>
      </c>
      <c r="J795" s="11">
        <f>Sample[[#This Row],[D]]/Sample[[#This Row],[A]]</f>
        <v>0.8</v>
      </c>
      <c r="K795" s="11">
        <f>Sample[[#This Row],[A]]/Sample[[#This Row],[D]]</f>
        <v>1.25</v>
      </c>
      <c r="L795" s="11">
        <f>Sample[[#This Row],[D]]/Sample[[#This Row],[C]]</f>
        <v>4</v>
      </c>
      <c r="M795" s="11">
        <f>Sample[[#This Row],[C]]/Sample[[#This Row],[A]]</f>
        <v>0.2</v>
      </c>
      <c r="N795">
        <f>IF(Sample[[#This Row],[Ap]]=0,10,LOG(Sample[[#This Row],[Ap]]))</f>
        <v>-0.6020599913279624</v>
      </c>
      <c r="O795">
        <f>IF(Sample[[#This Row],[Ei]]=0,10,LOG(Sample[[#This Row],[Ei]]))</f>
        <v>0.69897000433601886</v>
      </c>
      <c r="P795">
        <f>IF(Sample[[#This Row],[Ii]]=0,10,LOG(Sample[[#This Row],[Ii]]))</f>
        <v>-9.6910013008056392E-2</v>
      </c>
      <c r="Q795">
        <f>Kx-Sample[[#This Row],[Xp]]</f>
        <v>0.6020599913279624</v>
      </c>
      <c r="R795">
        <f>Ky-Sample[[#This Row],[Yp]]</f>
        <v>-1.6989700043360187</v>
      </c>
      <c r="S795">
        <f>Kz-Sample[[#This Row],[Zp]]</f>
        <v>1.0969100130080565</v>
      </c>
      <c r="T795">
        <f>Sample[[#This Row],[Kpy]]*KSc-Sample[[#This Row],[KPz]]*KSb</f>
        <v>0.60205999132796229</v>
      </c>
      <c r="U795">
        <f>-1*(Sample[[#This Row],[KPx]]*KSc-Sample[[#This Row],[KPz]]*KSa)</f>
        <v>0.6020599913279624</v>
      </c>
      <c r="V795">
        <f>(Sample[[#This Row],[KPx]]*$R$2-Sample[[#This Row],[Kpy]]*KSa)</f>
        <v>0.6020599913279624</v>
      </c>
      <c r="W795">
        <f>Sample[[#This Row],[Kpy]]*KTc-Sample[[#This Row],[KPz]]*KTb</f>
        <v>2.795880017344075</v>
      </c>
      <c r="X795">
        <f>-1*(Sample[[#This Row],[KPx]]*KTc-Sample[[#This Row],[KPz]]*KTa)</f>
        <v>2.7958800173440754</v>
      </c>
      <c r="Y795">
        <f>(Sample[[#This Row],[KPx]]*KTb-Sample[[#This Row],[Kpy]]*KTa)</f>
        <v>2.795880017344075</v>
      </c>
      <c r="Z795">
        <f>-Sample[[#This Row],[Xp]]*a+Sample[[#This Row],[Yp]]*b+Sample[[#This Row],[Zp]]*c_</f>
        <v>1.204119982655925</v>
      </c>
      <c r="AA795" s="8">
        <f>-IF(Sample[[#This Row],[Column2]]&gt;0,1,-1)*SQRT(Sample[[#This Row],[KPx''i]]^2+Sample[[#This Row],[KPx''j]]^2+Sample[[#This Row],[KPx''k]]^2)/Ksmag/Scale</f>
        <v>-0.73736988664898651</v>
      </c>
      <c r="AB795" s="1">
        <f>SQRT(Sample[[#This Row],[Kpy''i]]^2+Sample[[#This Row],[KPy''j]]^2+Sample[[#This Row],[KPy''k]]^2)/KTmag/Scale</f>
        <v>1.9769857196479579</v>
      </c>
    </row>
    <row r="796" spans="1:28" hidden="1" x14ac:dyDescent="0.25">
      <c r="A796" s="5">
        <v>791</v>
      </c>
      <c r="B796" s="13" t="s">
        <v>43</v>
      </c>
      <c r="C796" s="5"/>
      <c r="D796" s="5"/>
      <c r="E796">
        <v>2</v>
      </c>
      <c r="F796">
        <v>4</v>
      </c>
      <c r="G796">
        <v>5</v>
      </c>
      <c r="H796" s="11">
        <f>Sample[[#This Row],[C]]/Sample[[#This Row],[D]]</f>
        <v>2</v>
      </c>
      <c r="I796" s="11">
        <f>Sample[[#This Row],[A]]/Sample[[#This Row],[C]]</f>
        <v>1.25</v>
      </c>
      <c r="J796" s="11">
        <f>Sample[[#This Row],[D]]/Sample[[#This Row],[A]]</f>
        <v>0.4</v>
      </c>
      <c r="K796" s="11">
        <f>Sample[[#This Row],[A]]/Sample[[#This Row],[D]]</f>
        <v>2.5</v>
      </c>
      <c r="L796" s="11">
        <f>Sample[[#This Row],[D]]/Sample[[#This Row],[C]]</f>
        <v>0.5</v>
      </c>
      <c r="M796" s="11">
        <f>Sample[[#This Row],[C]]/Sample[[#This Row],[A]]</f>
        <v>0.8</v>
      </c>
      <c r="N796">
        <f>IF(Sample[[#This Row],[Ap]]=0,10,LOG(Sample[[#This Row],[Ap]]))</f>
        <v>0.3010299956639812</v>
      </c>
      <c r="O796">
        <f>IF(Sample[[#This Row],[Ei]]=0,10,LOG(Sample[[#This Row],[Ei]]))</f>
        <v>9.691001300805642E-2</v>
      </c>
      <c r="P796">
        <f>IF(Sample[[#This Row],[Ii]]=0,10,LOG(Sample[[#This Row],[Ii]]))</f>
        <v>-0.3979400086720376</v>
      </c>
      <c r="Q796">
        <f>Kx-Sample[[#This Row],[Xp]]</f>
        <v>-0.3010299956639812</v>
      </c>
      <c r="R796">
        <f>Ky-Sample[[#This Row],[Yp]]</f>
        <v>-1.0969100130080565</v>
      </c>
      <c r="S796">
        <f>Kz-Sample[[#This Row],[Zp]]</f>
        <v>1.3979400086720375</v>
      </c>
      <c r="T796">
        <f>Sample[[#This Row],[Kpy]]*KSc-Sample[[#This Row],[KPz]]*KSb</f>
        <v>-0.30102999566398103</v>
      </c>
      <c r="U796">
        <f>-1*(Sample[[#This Row],[KPx]]*KSc-Sample[[#This Row],[KPz]]*KSa)</f>
        <v>-0.3010299956639812</v>
      </c>
      <c r="V796">
        <f>(Sample[[#This Row],[KPx]]*$R$2-Sample[[#This Row],[Kpy]]*KSa)</f>
        <v>-0.3010299956639812</v>
      </c>
      <c r="W796">
        <f>Sample[[#This Row],[Kpy]]*KTc-Sample[[#This Row],[KPz]]*KTb</f>
        <v>2.4948500216800937</v>
      </c>
      <c r="X796">
        <f>-1*(Sample[[#This Row],[KPx]]*KTc-Sample[[#This Row],[KPz]]*KTa)</f>
        <v>2.4948500216800937</v>
      </c>
      <c r="Y796">
        <f>(Sample[[#This Row],[KPx]]*KTb-Sample[[#This Row],[Kpy]]*KTa)</f>
        <v>2.4948500216800942</v>
      </c>
      <c r="Z796">
        <f>-Sample[[#This Row],[Xp]]*a+Sample[[#This Row],[Yp]]*b+Sample[[#This Row],[Zp]]*c_</f>
        <v>-0.6020599913279624</v>
      </c>
      <c r="AA796" s="8">
        <f>-IF(Sample[[#This Row],[Column2]]&gt;0,1,-1)*SQRT(Sample[[#This Row],[KPx''i]]^2+Sample[[#This Row],[KPx''j]]^2+Sample[[#This Row],[KPx''k]]^2)/Ksmag/Scale</f>
        <v>0.36868494332449314</v>
      </c>
      <c r="AB796" s="1">
        <f>SQRT(Sample[[#This Row],[Kpy''i]]^2+Sample[[#This Row],[KPy''j]]^2+Sample[[#This Row],[KPy''k]]^2)/KTmag/Scale</f>
        <v>1.7641253683733995</v>
      </c>
    </row>
    <row r="797" spans="1:28" hidden="1" x14ac:dyDescent="0.25">
      <c r="A797" s="5">
        <v>792</v>
      </c>
      <c r="B797" s="13" t="s">
        <v>43</v>
      </c>
      <c r="C797" s="5"/>
      <c r="D797" s="5"/>
      <c r="E797">
        <v>8</v>
      </c>
      <c r="F797">
        <v>8</v>
      </c>
      <c r="G797">
        <v>4</v>
      </c>
      <c r="H797" s="11">
        <f>Sample[[#This Row],[C]]/Sample[[#This Row],[D]]</f>
        <v>1</v>
      </c>
      <c r="I797" s="11">
        <f>Sample[[#This Row],[A]]/Sample[[#This Row],[C]]</f>
        <v>0.5</v>
      </c>
      <c r="J797" s="11">
        <f>Sample[[#This Row],[D]]/Sample[[#This Row],[A]]</f>
        <v>2</v>
      </c>
      <c r="K797" s="11">
        <f>Sample[[#This Row],[A]]/Sample[[#This Row],[D]]</f>
        <v>0.5</v>
      </c>
      <c r="L797" s="11">
        <f>Sample[[#This Row],[D]]/Sample[[#This Row],[C]]</f>
        <v>1</v>
      </c>
      <c r="M797" s="11">
        <f>Sample[[#This Row],[C]]/Sample[[#This Row],[A]]</f>
        <v>2</v>
      </c>
      <c r="N797">
        <f>IF(Sample[[#This Row],[Ap]]=0,10,LOG(Sample[[#This Row],[Ap]]))</f>
        <v>0</v>
      </c>
      <c r="O797">
        <f>IF(Sample[[#This Row],[Ei]]=0,10,LOG(Sample[[#This Row],[Ei]]))</f>
        <v>-0.3010299956639812</v>
      </c>
      <c r="P797">
        <f>IF(Sample[[#This Row],[Ii]]=0,10,LOG(Sample[[#This Row],[Ii]]))</f>
        <v>0.3010299956639812</v>
      </c>
      <c r="Q797">
        <f>Kx-Sample[[#This Row],[Xp]]</f>
        <v>0</v>
      </c>
      <c r="R797">
        <f>Ky-Sample[[#This Row],[Yp]]</f>
        <v>-0.69897000433601875</v>
      </c>
      <c r="S797">
        <f>Kz-Sample[[#This Row],[Zp]]</f>
        <v>0.69897000433601875</v>
      </c>
      <c r="T797">
        <f>Sample[[#This Row],[Kpy]]*KSc-Sample[[#This Row],[KPz]]*KSb</f>
        <v>0</v>
      </c>
      <c r="U797">
        <f>-1*(Sample[[#This Row],[KPx]]*KSc-Sample[[#This Row],[KPz]]*KSa)</f>
        <v>0</v>
      </c>
      <c r="V797">
        <f>(Sample[[#This Row],[KPx]]*$R$2-Sample[[#This Row],[Kpy]]*KSa)</f>
        <v>0</v>
      </c>
      <c r="W797">
        <f>Sample[[#This Row],[Kpy]]*KTc-Sample[[#This Row],[KPz]]*KTb</f>
        <v>1.3979400086720375</v>
      </c>
      <c r="X797">
        <f>-1*(Sample[[#This Row],[KPx]]*KTc-Sample[[#This Row],[KPz]]*KTa)</f>
        <v>1.3979400086720375</v>
      </c>
      <c r="Y797">
        <f>(Sample[[#This Row],[KPx]]*KTb-Sample[[#This Row],[Kpy]]*KTa)</f>
        <v>1.3979400086720375</v>
      </c>
      <c r="Z797">
        <f>-Sample[[#This Row],[Xp]]*a+Sample[[#This Row],[Yp]]*b+Sample[[#This Row],[Zp]]*c_</f>
        <v>0</v>
      </c>
      <c r="AA797" s="8">
        <f>-IF(Sample[[#This Row],[Column2]]&gt;0,1,-1)*SQRT(Sample[[#This Row],[KPx''i]]^2+Sample[[#This Row],[KPx''j]]^2+Sample[[#This Row],[KPx''k]]^2)/Ksmag/Scale</f>
        <v>0</v>
      </c>
      <c r="AB797" s="1">
        <f>SQRT(Sample[[#This Row],[Kpy''i]]^2+Sample[[#This Row],[KPy''j]]^2+Sample[[#This Row],[KPy''k]]^2)/KTmag/Scale</f>
        <v>0.98849285982397894</v>
      </c>
    </row>
    <row r="798" spans="1:28" hidden="1" x14ac:dyDescent="0.25">
      <c r="A798" s="5">
        <v>793</v>
      </c>
      <c r="B798" s="13" t="s">
        <v>43</v>
      </c>
      <c r="C798" s="5"/>
      <c r="D798" s="5"/>
      <c r="E798">
        <v>5</v>
      </c>
      <c r="F798">
        <v>8</v>
      </c>
      <c r="G798">
        <v>9</v>
      </c>
      <c r="H798" s="11">
        <f>Sample[[#This Row],[C]]/Sample[[#This Row],[D]]</f>
        <v>1.6</v>
      </c>
      <c r="I798" s="11">
        <f>Sample[[#This Row],[A]]/Sample[[#This Row],[C]]</f>
        <v>1.125</v>
      </c>
      <c r="J798" s="11">
        <f>Sample[[#This Row],[D]]/Sample[[#This Row],[A]]</f>
        <v>0.55555555555555558</v>
      </c>
      <c r="K798" s="11">
        <f>Sample[[#This Row],[A]]/Sample[[#This Row],[D]]</f>
        <v>1.8</v>
      </c>
      <c r="L798" s="11">
        <f>Sample[[#This Row],[D]]/Sample[[#This Row],[C]]</f>
        <v>0.625</v>
      </c>
      <c r="M798" s="11">
        <f>Sample[[#This Row],[C]]/Sample[[#This Row],[A]]</f>
        <v>0.88888888888888884</v>
      </c>
      <c r="N798">
        <f>IF(Sample[[#This Row],[Ap]]=0,10,LOG(Sample[[#This Row],[Ap]]))</f>
        <v>0.20411998265592479</v>
      </c>
      <c r="O798">
        <f>IF(Sample[[#This Row],[Ei]]=0,10,LOG(Sample[[#This Row],[Ei]]))</f>
        <v>5.1152522447381291E-2</v>
      </c>
      <c r="P798">
        <f>IF(Sample[[#This Row],[Ii]]=0,10,LOG(Sample[[#This Row],[Ii]]))</f>
        <v>-0.25527250510330607</v>
      </c>
      <c r="Q798">
        <f>Kx-Sample[[#This Row],[Xp]]</f>
        <v>-0.20411998265592479</v>
      </c>
      <c r="R798">
        <f>Ky-Sample[[#This Row],[Yp]]</f>
        <v>-1.0511525224473812</v>
      </c>
      <c r="S798">
        <f>Kz-Sample[[#This Row],[Zp]]</f>
        <v>1.255272505103306</v>
      </c>
      <c r="T798">
        <f>Sample[[#This Row],[Kpy]]*KSc-Sample[[#This Row],[KPz]]*KSb</f>
        <v>-0.20411998265592479</v>
      </c>
      <c r="U798">
        <f>-1*(Sample[[#This Row],[KPx]]*KSc-Sample[[#This Row],[KPz]]*KSa)</f>
        <v>-0.20411998265592479</v>
      </c>
      <c r="V798">
        <f>(Sample[[#This Row],[KPx]]*$R$2-Sample[[#This Row],[Kpy]]*KSa)</f>
        <v>-0.20411998265592479</v>
      </c>
      <c r="W798">
        <f>Sample[[#This Row],[Kpy]]*KTc-Sample[[#This Row],[KPz]]*KTb</f>
        <v>2.306425027550687</v>
      </c>
      <c r="X798">
        <f>-1*(Sample[[#This Row],[KPx]]*KTc-Sample[[#This Row],[KPz]]*KTa)</f>
        <v>2.306425027550687</v>
      </c>
      <c r="Y798">
        <f>(Sample[[#This Row],[KPx]]*KTb-Sample[[#This Row],[Kpy]]*KTa)</f>
        <v>2.306425027550687</v>
      </c>
      <c r="Z798">
        <f>-Sample[[#This Row],[Xp]]*a+Sample[[#This Row],[Yp]]*b+Sample[[#This Row],[Zp]]*c_</f>
        <v>-0.40823996531184958</v>
      </c>
      <c r="AA798" s="8">
        <f>-IF(Sample[[#This Row],[Column2]]&gt;0,1,-1)*SQRT(Sample[[#This Row],[KPx''i]]^2+Sample[[#This Row],[KPx''j]]^2+Sample[[#This Row],[KPx''k]]^2)/Ksmag/Scale</f>
        <v>0.24999490190638396</v>
      </c>
      <c r="AB798" s="1">
        <f>SQRT(Sample[[#This Row],[Kpy''i]]^2+Sample[[#This Row],[KPy''j]]^2+Sample[[#This Row],[KPy''k]]^2)/KTmag/Scale</f>
        <v>1.6308887772794607</v>
      </c>
    </row>
    <row r="799" spans="1:28" hidden="1" x14ac:dyDescent="0.25">
      <c r="A799" s="5">
        <v>794</v>
      </c>
      <c r="B799" s="13" t="s">
        <v>43</v>
      </c>
      <c r="C799" s="5"/>
      <c r="D799" s="5"/>
      <c r="E799">
        <v>5</v>
      </c>
      <c r="F799">
        <v>9</v>
      </c>
      <c r="G799">
        <v>5</v>
      </c>
      <c r="H799" s="11">
        <f>Sample[[#This Row],[C]]/Sample[[#This Row],[D]]</f>
        <v>1.8</v>
      </c>
      <c r="I799" s="11">
        <f>Sample[[#This Row],[A]]/Sample[[#This Row],[C]]</f>
        <v>0.55555555555555558</v>
      </c>
      <c r="J799" s="11">
        <f>Sample[[#This Row],[D]]/Sample[[#This Row],[A]]</f>
        <v>1</v>
      </c>
      <c r="K799" s="11">
        <f>Sample[[#This Row],[A]]/Sample[[#This Row],[D]]</f>
        <v>1</v>
      </c>
      <c r="L799" s="11">
        <f>Sample[[#This Row],[D]]/Sample[[#This Row],[C]]</f>
        <v>0.55555555555555558</v>
      </c>
      <c r="M799" s="11">
        <f>Sample[[#This Row],[C]]/Sample[[#This Row],[A]]</f>
        <v>1.8</v>
      </c>
      <c r="N799">
        <f>IF(Sample[[#This Row],[Ap]]=0,10,LOG(Sample[[#This Row],[Ap]]))</f>
        <v>0.25527250510330607</v>
      </c>
      <c r="O799">
        <f>IF(Sample[[#This Row],[Ei]]=0,10,LOG(Sample[[#This Row],[Ei]]))</f>
        <v>-0.25527250510330607</v>
      </c>
      <c r="P799">
        <f>IF(Sample[[#This Row],[Ii]]=0,10,LOG(Sample[[#This Row],[Ii]]))</f>
        <v>0</v>
      </c>
      <c r="Q799">
        <f>Kx-Sample[[#This Row],[Xp]]</f>
        <v>-0.25527250510330607</v>
      </c>
      <c r="R799">
        <f>Ky-Sample[[#This Row],[Yp]]</f>
        <v>-0.74472749489669399</v>
      </c>
      <c r="S799">
        <f>Kz-Sample[[#This Row],[Zp]]</f>
        <v>1</v>
      </c>
      <c r="T799">
        <f>Sample[[#This Row],[Kpy]]*KSc-Sample[[#This Row],[KPz]]*KSb</f>
        <v>-0.25527250510330601</v>
      </c>
      <c r="U799">
        <f>-1*(Sample[[#This Row],[KPx]]*KSc-Sample[[#This Row],[KPz]]*KSa)</f>
        <v>-0.25527250510330607</v>
      </c>
      <c r="V799">
        <f>(Sample[[#This Row],[KPx]]*$R$2-Sample[[#This Row],[Kpy]]*KSa)</f>
        <v>-0.25527250510330607</v>
      </c>
      <c r="W799">
        <f>Sample[[#This Row],[Kpy]]*KTc-Sample[[#This Row],[KPz]]*KTb</f>
        <v>1.744727494896694</v>
      </c>
      <c r="X799">
        <f>-1*(Sample[[#This Row],[KPx]]*KTc-Sample[[#This Row],[KPz]]*KTa)</f>
        <v>1.744727494896694</v>
      </c>
      <c r="Y799">
        <f>(Sample[[#This Row],[KPx]]*KTb-Sample[[#This Row],[Kpy]]*KTa)</f>
        <v>1.744727494896694</v>
      </c>
      <c r="Z799">
        <f>-Sample[[#This Row],[Xp]]*a+Sample[[#This Row],[Yp]]*b+Sample[[#This Row],[Zp]]*c_</f>
        <v>-0.51054501020661214</v>
      </c>
      <c r="AA799" s="8">
        <f>-IF(Sample[[#This Row],[Column2]]&gt;0,1,-1)*SQRT(Sample[[#This Row],[KPx''i]]^2+Sample[[#This Row],[KPx''j]]^2+Sample[[#This Row],[KPx''k]]^2)/Ksmag/Scale</f>
        <v>0.31264369143255732</v>
      </c>
      <c r="AB799" s="1">
        <f>SQRT(Sample[[#This Row],[Kpy''i]]^2+Sample[[#This Row],[KPy''j]]^2+Sample[[#This Row],[KPy''k]]^2)/KTmag/Scale</f>
        <v>1.2337086429640698</v>
      </c>
    </row>
    <row r="800" spans="1:28" hidden="1" x14ac:dyDescent="0.25">
      <c r="A800" s="5">
        <v>795</v>
      </c>
      <c r="B800" s="13" t="s">
        <v>43</v>
      </c>
      <c r="C800" s="5"/>
      <c r="D800" s="5"/>
      <c r="E800">
        <v>5</v>
      </c>
      <c r="F800">
        <v>8</v>
      </c>
      <c r="G800">
        <v>4</v>
      </c>
      <c r="H800" s="11">
        <f>Sample[[#This Row],[C]]/Sample[[#This Row],[D]]</f>
        <v>1.6</v>
      </c>
      <c r="I800" s="11">
        <f>Sample[[#This Row],[A]]/Sample[[#This Row],[C]]</f>
        <v>0.5</v>
      </c>
      <c r="J800" s="11">
        <f>Sample[[#This Row],[D]]/Sample[[#This Row],[A]]</f>
        <v>1.25</v>
      </c>
      <c r="K800" s="11">
        <f>Sample[[#This Row],[A]]/Sample[[#This Row],[D]]</f>
        <v>0.8</v>
      </c>
      <c r="L800" s="11">
        <f>Sample[[#This Row],[D]]/Sample[[#This Row],[C]]</f>
        <v>0.625</v>
      </c>
      <c r="M800" s="11">
        <f>Sample[[#This Row],[C]]/Sample[[#This Row],[A]]</f>
        <v>2</v>
      </c>
      <c r="N800">
        <f>IF(Sample[[#This Row],[Ap]]=0,10,LOG(Sample[[#This Row],[Ap]]))</f>
        <v>0.20411998265592479</v>
      </c>
      <c r="O800">
        <f>IF(Sample[[#This Row],[Ei]]=0,10,LOG(Sample[[#This Row],[Ei]]))</f>
        <v>-0.3010299956639812</v>
      </c>
      <c r="P800">
        <f>IF(Sample[[#This Row],[Ii]]=0,10,LOG(Sample[[#This Row],[Ii]]))</f>
        <v>9.691001300805642E-2</v>
      </c>
      <c r="Q800">
        <f>Kx-Sample[[#This Row],[Xp]]</f>
        <v>-0.20411998265592479</v>
      </c>
      <c r="R800">
        <f>Ky-Sample[[#This Row],[Yp]]</f>
        <v>-0.69897000433601875</v>
      </c>
      <c r="S800">
        <f>Kz-Sample[[#This Row],[Zp]]</f>
        <v>0.90308998699194354</v>
      </c>
      <c r="T800">
        <f>Sample[[#This Row],[Kpy]]*KSc-Sample[[#This Row],[KPz]]*KSb</f>
        <v>-0.20411998265592479</v>
      </c>
      <c r="U800">
        <f>-1*(Sample[[#This Row],[KPx]]*KSc-Sample[[#This Row],[KPz]]*KSa)</f>
        <v>-0.20411998265592479</v>
      </c>
      <c r="V800">
        <f>(Sample[[#This Row],[KPx]]*$R$2-Sample[[#This Row],[Kpy]]*KSa)</f>
        <v>-0.20411998265592479</v>
      </c>
      <c r="W800">
        <f>Sample[[#This Row],[Kpy]]*KTc-Sample[[#This Row],[KPz]]*KTb</f>
        <v>1.6020599913279623</v>
      </c>
      <c r="X800">
        <f>-1*(Sample[[#This Row],[KPx]]*KTc-Sample[[#This Row],[KPz]]*KTa)</f>
        <v>1.6020599913279623</v>
      </c>
      <c r="Y800">
        <f>(Sample[[#This Row],[KPx]]*KTb-Sample[[#This Row],[Kpy]]*KTa)</f>
        <v>1.6020599913279623</v>
      </c>
      <c r="Z800">
        <f>-Sample[[#This Row],[Xp]]*a+Sample[[#This Row],[Yp]]*b+Sample[[#This Row],[Zp]]*c_</f>
        <v>-0.40823996531184958</v>
      </c>
      <c r="AA800" s="8">
        <f>-IF(Sample[[#This Row],[Column2]]&gt;0,1,-1)*SQRT(Sample[[#This Row],[KPx''i]]^2+Sample[[#This Row],[KPx''j]]^2+Sample[[#This Row],[KPx''k]]^2)/Ksmag/Scale</f>
        <v>0.24999490190638396</v>
      </c>
      <c r="AB800" s="1">
        <f>SQRT(Sample[[#This Row],[Kpy''i]]^2+Sample[[#This Row],[KPy''j]]^2+Sample[[#This Row],[KPy''k]]^2)/KTmag/Scale</f>
        <v>1.1328274837356638</v>
      </c>
    </row>
    <row r="801" spans="1:28" hidden="1" x14ac:dyDescent="0.25">
      <c r="A801" s="5">
        <v>796</v>
      </c>
      <c r="B801" s="13" t="s">
        <v>43</v>
      </c>
      <c r="C801" s="5"/>
      <c r="D801" s="5"/>
      <c r="E801">
        <v>6</v>
      </c>
      <c r="F801">
        <v>7</v>
      </c>
      <c r="G801">
        <v>8</v>
      </c>
      <c r="H801" s="11">
        <f>Sample[[#This Row],[C]]/Sample[[#This Row],[D]]</f>
        <v>1.1666666666666667</v>
      </c>
      <c r="I801" s="11">
        <f>Sample[[#This Row],[A]]/Sample[[#This Row],[C]]</f>
        <v>1.1428571428571428</v>
      </c>
      <c r="J801" s="11">
        <f>Sample[[#This Row],[D]]/Sample[[#This Row],[A]]</f>
        <v>0.75</v>
      </c>
      <c r="K801" s="11">
        <f>Sample[[#This Row],[A]]/Sample[[#This Row],[D]]</f>
        <v>1.3333333333333333</v>
      </c>
      <c r="L801" s="11">
        <f>Sample[[#This Row],[D]]/Sample[[#This Row],[C]]</f>
        <v>0.8571428571428571</v>
      </c>
      <c r="M801" s="11">
        <f>Sample[[#This Row],[C]]/Sample[[#This Row],[A]]</f>
        <v>0.875</v>
      </c>
      <c r="N801">
        <f>IF(Sample[[#This Row],[Ap]]=0,10,LOG(Sample[[#This Row],[Ap]]))</f>
        <v>6.6946789630613221E-2</v>
      </c>
      <c r="O801">
        <f>IF(Sample[[#This Row],[Ei]]=0,10,LOG(Sample[[#This Row],[Ei]]))</f>
        <v>5.7991946977686733E-2</v>
      </c>
      <c r="P801">
        <f>IF(Sample[[#This Row],[Ii]]=0,10,LOG(Sample[[#This Row],[Ii]]))</f>
        <v>-0.12493873660829995</v>
      </c>
      <c r="Q801">
        <f>Kx-Sample[[#This Row],[Xp]]</f>
        <v>-6.6946789630613221E-2</v>
      </c>
      <c r="R801">
        <f>Ky-Sample[[#This Row],[Yp]]</f>
        <v>-1.0579919469776868</v>
      </c>
      <c r="S801">
        <f>Kz-Sample[[#This Row],[Zp]]</f>
        <v>1.1249387366082999</v>
      </c>
      <c r="T801">
        <f>Sample[[#This Row],[Kpy]]*KSc-Sample[[#This Row],[KPz]]*KSb</f>
        <v>-6.6946789630613068E-2</v>
      </c>
      <c r="U801">
        <f>-1*(Sample[[#This Row],[KPx]]*KSc-Sample[[#This Row],[KPz]]*KSa)</f>
        <v>-6.6946789630613221E-2</v>
      </c>
      <c r="V801">
        <f>(Sample[[#This Row],[KPx]]*$R$2-Sample[[#This Row],[Kpy]]*KSa)</f>
        <v>-6.6946789630613221E-2</v>
      </c>
      <c r="W801">
        <f>Sample[[#This Row],[Kpy]]*KTc-Sample[[#This Row],[KPz]]*KTb</f>
        <v>2.1829306835859867</v>
      </c>
      <c r="X801">
        <f>-1*(Sample[[#This Row],[KPx]]*KTc-Sample[[#This Row],[KPz]]*KTa)</f>
        <v>2.1829306835859867</v>
      </c>
      <c r="Y801">
        <f>(Sample[[#This Row],[KPx]]*KTb-Sample[[#This Row],[Kpy]]*KTa)</f>
        <v>2.1829306835859867</v>
      </c>
      <c r="Z801">
        <f>-Sample[[#This Row],[Xp]]*a+Sample[[#This Row],[Yp]]*b+Sample[[#This Row],[Zp]]*c_</f>
        <v>-0.13389357926122641</v>
      </c>
      <c r="AA801" s="8">
        <f>-IF(Sample[[#This Row],[Column2]]&gt;0,1,-1)*SQRT(Sample[[#This Row],[KPx''i]]^2+Sample[[#This Row],[KPx''j]]^2+Sample[[#This Row],[KPx''k]]^2)/Ksmag/Scale</f>
        <v>8.1992737256225079E-2</v>
      </c>
      <c r="AB801" s="1">
        <f>SQRT(Sample[[#This Row],[Kpy''i]]^2+Sample[[#This Row],[KPy''j]]^2+Sample[[#This Row],[KPy''k]]^2)/KTmag/Scale</f>
        <v>1.5435650892238371</v>
      </c>
    </row>
    <row r="802" spans="1:28" hidden="1" x14ac:dyDescent="0.25">
      <c r="A802" s="5">
        <v>797</v>
      </c>
      <c r="B802" s="13" t="s">
        <v>43</v>
      </c>
      <c r="C802" s="5"/>
      <c r="D802" s="5"/>
      <c r="E802">
        <v>7</v>
      </c>
      <c r="F802">
        <v>9</v>
      </c>
      <c r="G802">
        <v>6</v>
      </c>
      <c r="H802" s="11">
        <f>Sample[[#This Row],[C]]/Sample[[#This Row],[D]]</f>
        <v>1.2857142857142858</v>
      </c>
      <c r="I802" s="11">
        <f>Sample[[#This Row],[A]]/Sample[[#This Row],[C]]</f>
        <v>0.66666666666666663</v>
      </c>
      <c r="J802" s="11">
        <f>Sample[[#This Row],[D]]/Sample[[#This Row],[A]]</f>
        <v>1.1666666666666667</v>
      </c>
      <c r="K802" s="11">
        <f>Sample[[#This Row],[A]]/Sample[[#This Row],[D]]</f>
        <v>0.8571428571428571</v>
      </c>
      <c r="L802" s="11">
        <f>Sample[[#This Row],[D]]/Sample[[#This Row],[C]]</f>
        <v>0.77777777777777779</v>
      </c>
      <c r="M802" s="11">
        <f>Sample[[#This Row],[C]]/Sample[[#This Row],[A]]</f>
        <v>1.5</v>
      </c>
      <c r="N802">
        <f>IF(Sample[[#This Row],[Ap]]=0,10,LOG(Sample[[#This Row],[Ap]]))</f>
        <v>0.10914446942506807</v>
      </c>
      <c r="O802">
        <f>IF(Sample[[#This Row],[Ei]]=0,10,LOG(Sample[[#This Row],[Ei]]))</f>
        <v>-0.17609125905568127</v>
      </c>
      <c r="P802">
        <f>IF(Sample[[#This Row],[Ii]]=0,10,LOG(Sample[[#This Row],[Ii]]))</f>
        <v>6.6946789630613221E-2</v>
      </c>
      <c r="Q802">
        <f>Kx-Sample[[#This Row],[Xp]]</f>
        <v>-0.10914446942506807</v>
      </c>
      <c r="R802">
        <f>Ky-Sample[[#This Row],[Yp]]</f>
        <v>-0.82390874094431876</v>
      </c>
      <c r="S802">
        <f>Kz-Sample[[#This Row],[Zp]]</f>
        <v>0.93305321036938682</v>
      </c>
      <c r="T802">
        <f>Sample[[#This Row],[Kpy]]*KSc-Sample[[#This Row],[KPz]]*KSb</f>
        <v>-0.10914446942506806</v>
      </c>
      <c r="U802">
        <f>-1*(Sample[[#This Row],[KPx]]*KSc-Sample[[#This Row],[KPz]]*KSa)</f>
        <v>-0.10914446942506807</v>
      </c>
      <c r="V802">
        <f>(Sample[[#This Row],[KPx]]*$R$2-Sample[[#This Row],[Kpy]]*KSa)</f>
        <v>-0.10914446942506807</v>
      </c>
      <c r="W802">
        <f>Sample[[#This Row],[Kpy]]*KTc-Sample[[#This Row],[KPz]]*KTb</f>
        <v>1.7569619513137056</v>
      </c>
      <c r="X802">
        <f>-1*(Sample[[#This Row],[KPx]]*KTc-Sample[[#This Row],[KPz]]*KTa)</f>
        <v>1.7569619513137056</v>
      </c>
      <c r="Y802">
        <f>(Sample[[#This Row],[KPx]]*KTb-Sample[[#This Row],[Kpy]]*KTa)</f>
        <v>1.7569619513137056</v>
      </c>
      <c r="Z802">
        <f>-Sample[[#This Row],[Xp]]*a+Sample[[#This Row],[Yp]]*b+Sample[[#This Row],[Zp]]*c_</f>
        <v>-0.21828893885013609</v>
      </c>
      <c r="AA802" s="8">
        <f>-IF(Sample[[#This Row],[Column2]]&gt;0,1,-1)*SQRT(Sample[[#This Row],[KPx''i]]^2+Sample[[#This Row],[KPx''j]]^2+Sample[[#This Row],[KPx''k]]^2)/Ksmag/Scale</f>
        <v>0.1336741291691082</v>
      </c>
      <c r="AB802" s="1">
        <f>SQRT(Sample[[#This Row],[Kpy''i]]^2+Sample[[#This Row],[KPy''j]]^2+Sample[[#This Row],[KPy''k]]^2)/KTmag/Scale</f>
        <v>1.2423597100606703</v>
      </c>
    </row>
    <row r="803" spans="1:28" hidden="1" x14ac:dyDescent="0.25">
      <c r="A803" s="5">
        <v>798</v>
      </c>
      <c r="B803" s="13" t="s">
        <v>43</v>
      </c>
      <c r="C803" s="5"/>
      <c r="D803" s="5"/>
      <c r="E803">
        <v>7</v>
      </c>
      <c r="F803">
        <v>7</v>
      </c>
      <c r="G803">
        <v>3</v>
      </c>
      <c r="H803" s="11">
        <f>Sample[[#This Row],[C]]/Sample[[#This Row],[D]]</f>
        <v>1</v>
      </c>
      <c r="I803" s="11">
        <f>Sample[[#This Row],[A]]/Sample[[#This Row],[C]]</f>
        <v>0.42857142857142855</v>
      </c>
      <c r="J803" s="11">
        <f>Sample[[#This Row],[D]]/Sample[[#This Row],[A]]</f>
        <v>2.3333333333333335</v>
      </c>
      <c r="K803" s="11">
        <f>Sample[[#This Row],[A]]/Sample[[#This Row],[D]]</f>
        <v>0.42857142857142855</v>
      </c>
      <c r="L803" s="11">
        <f>Sample[[#This Row],[D]]/Sample[[#This Row],[C]]</f>
        <v>1</v>
      </c>
      <c r="M803" s="11">
        <f>Sample[[#This Row],[C]]/Sample[[#This Row],[A]]</f>
        <v>2.3333333333333335</v>
      </c>
      <c r="N803">
        <f>IF(Sample[[#This Row],[Ap]]=0,10,LOG(Sample[[#This Row],[Ap]]))</f>
        <v>0</v>
      </c>
      <c r="O803">
        <f>IF(Sample[[#This Row],[Ei]]=0,10,LOG(Sample[[#This Row],[Ei]]))</f>
        <v>-0.36797678529459443</v>
      </c>
      <c r="P803">
        <f>IF(Sample[[#This Row],[Ii]]=0,10,LOG(Sample[[#This Row],[Ii]]))</f>
        <v>0.36797678529459443</v>
      </c>
      <c r="Q803">
        <f>Kx-Sample[[#This Row],[Xp]]</f>
        <v>0</v>
      </c>
      <c r="R803">
        <f>Ky-Sample[[#This Row],[Yp]]</f>
        <v>-0.63202321470540557</v>
      </c>
      <c r="S803">
        <f>Kz-Sample[[#This Row],[Zp]]</f>
        <v>0.63202321470540557</v>
      </c>
      <c r="T803">
        <f>Sample[[#This Row],[Kpy]]*KSc-Sample[[#This Row],[KPz]]*KSb</f>
        <v>0</v>
      </c>
      <c r="U803">
        <f>-1*(Sample[[#This Row],[KPx]]*KSc-Sample[[#This Row],[KPz]]*KSa)</f>
        <v>0</v>
      </c>
      <c r="V803">
        <f>(Sample[[#This Row],[KPx]]*$R$2-Sample[[#This Row],[Kpy]]*KSa)</f>
        <v>0</v>
      </c>
      <c r="W803">
        <f>Sample[[#This Row],[Kpy]]*KTc-Sample[[#This Row],[KPz]]*KTb</f>
        <v>1.2640464294108111</v>
      </c>
      <c r="X803">
        <f>-1*(Sample[[#This Row],[KPx]]*KTc-Sample[[#This Row],[KPz]]*KTa)</f>
        <v>1.2640464294108111</v>
      </c>
      <c r="Y803">
        <f>(Sample[[#This Row],[KPx]]*KTb-Sample[[#This Row],[Kpy]]*KTa)</f>
        <v>1.2640464294108111</v>
      </c>
      <c r="Z803">
        <f>-Sample[[#This Row],[Xp]]*a+Sample[[#This Row],[Yp]]*b+Sample[[#This Row],[Zp]]*c_</f>
        <v>0</v>
      </c>
      <c r="AA803" s="8">
        <f>-IF(Sample[[#This Row],[Column2]]&gt;0,1,-1)*SQRT(Sample[[#This Row],[KPx''i]]^2+Sample[[#This Row],[KPx''j]]^2+Sample[[#This Row],[KPx''k]]^2)/Ksmag/Scale</f>
        <v>0</v>
      </c>
      <c r="AB803" s="1">
        <f>SQRT(Sample[[#This Row],[Kpy''i]]^2+Sample[[#This Row],[KPy''j]]^2+Sample[[#This Row],[KPy''k]]^2)/KTmag/Scale</f>
        <v>0.89381580197102728</v>
      </c>
    </row>
    <row r="804" spans="1:28" hidden="1" x14ac:dyDescent="0.25">
      <c r="A804" s="5">
        <v>799</v>
      </c>
      <c r="B804" s="13" t="s">
        <v>43</v>
      </c>
      <c r="C804" s="5"/>
      <c r="D804" s="5"/>
      <c r="E804">
        <v>6</v>
      </c>
      <c r="F804">
        <v>8</v>
      </c>
      <c r="G804">
        <v>6</v>
      </c>
      <c r="H804" s="11">
        <f>Sample[[#This Row],[C]]/Sample[[#This Row],[D]]</f>
        <v>1.3333333333333333</v>
      </c>
      <c r="I804" s="11">
        <f>Sample[[#This Row],[A]]/Sample[[#This Row],[C]]</f>
        <v>0.75</v>
      </c>
      <c r="J804" s="11">
        <f>Sample[[#This Row],[D]]/Sample[[#This Row],[A]]</f>
        <v>1</v>
      </c>
      <c r="K804" s="11">
        <f>Sample[[#This Row],[A]]/Sample[[#This Row],[D]]</f>
        <v>1</v>
      </c>
      <c r="L804" s="11">
        <f>Sample[[#This Row],[D]]/Sample[[#This Row],[C]]</f>
        <v>0.75</v>
      </c>
      <c r="M804" s="11">
        <f>Sample[[#This Row],[C]]/Sample[[#This Row],[A]]</f>
        <v>1.3333333333333333</v>
      </c>
      <c r="N804">
        <f>IF(Sample[[#This Row],[Ap]]=0,10,LOG(Sample[[#This Row],[Ap]]))</f>
        <v>0.12493873660829993</v>
      </c>
      <c r="O804">
        <f>IF(Sample[[#This Row],[Ei]]=0,10,LOG(Sample[[#This Row],[Ei]]))</f>
        <v>-0.12493873660829995</v>
      </c>
      <c r="P804">
        <f>IF(Sample[[#This Row],[Ii]]=0,10,LOG(Sample[[#This Row],[Ii]]))</f>
        <v>0</v>
      </c>
      <c r="Q804">
        <f>Kx-Sample[[#This Row],[Xp]]</f>
        <v>-0.12493873660829993</v>
      </c>
      <c r="R804">
        <f>Ky-Sample[[#This Row],[Yp]]</f>
        <v>-0.87506126339170009</v>
      </c>
      <c r="S804">
        <f>Kz-Sample[[#This Row],[Zp]]</f>
        <v>1</v>
      </c>
      <c r="T804">
        <f>Sample[[#This Row],[Kpy]]*KSc-Sample[[#This Row],[KPz]]*KSb</f>
        <v>-0.12493873660829991</v>
      </c>
      <c r="U804">
        <f>-1*(Sample[[#This Row],[KPx]]*KSc-Sample[[#This Row],[KPz]]*KSa)</f>
        <v>-0.12493873660829993</v>
      </c>
      <c r="V804">
        <f>(Sample[[#This Row],[KPx]]*$R$2-Sample[[#This Row],[Kpy]]*KSa)</f>
        <v>-0.12493873660829993</v>
      </c>
      <c r="W804">
        <f>Sample[[#This Row],[Kpy]]*KTc-Sample[[#This Row],[KPz]]*KTb</f>
        <v>1.8750612633917001</v>
      </c>
      <c r="X804">
        <f>-1*(Sample[[#This Row],[KPx]]*KTc-Sample[[#This Row],[KPz]]*KTa)</f>
        <v>1.8750612633917001</v>
      </c>
      <c r="Y804">
        <f>(Sample[[#This Row],[KPx]]*KTb-Sample[[#This Row],[Kpy]]*KTa)</f>
        <v>1.8750612633917001</v>
      </c>
      <c r="Z804">
        <f>-Sample[[#This Row],[Xp]]*a+Sample[[#This Row],[Yp]]*b+Sample[[#This Row],[Zp]]*c_</f>
        <v>-0.24987747321659989</v>
      </c>
      <c r="AA804" s="8">
        <f>-IF(Sample[[#This Row],[Column2]]&gt;0,1,-1)*SQRT(Sample[[#This Row],[KPx''i]]^2+Sample[[#This Row],[KPx''j]]^2+Sample[[#This Row],[KPx''k]]^2)/Ksmag/Scale</f>
        <v>0.15301807689915992</v>
      </c>
      <c r="AB804" s="1">
        <f>SQRT(Sample[[#This Row],[Kpy''i]]^2+Sample[[#This Row],[KPy''j]]^2+Sample[[#This Row],[KPy''k]]^2)/KTmag/Scale</f>
        <v>1.3258685344844863</v>
      </c>
    </row>
    <row r="805" spans="1:28" hidden="1" x14ac:dyDescent="0.25">
      <c r="A805" s="5">
        <v>800</v>
      </c>
      <c r="B805" s="13" t="s">
        <v>43</v>
      </c>
      <c r="C805" s="5"/>
      <c r="D805" s="5"/>
      <c r="E805">
        <v>9</v>
      </c>
      <c r="F805">
        <v>8</v>
      </c>
      <c r="G805">
        <v>7</v>
      </c>
      <c r="H805" s="11">
        <f>Sample[[#This Row],[C]]/Sample[[#This Row],[D]]</f>
        <v>0.88888888888888884</v>
      </c>
      <c r="I805" s="11">
        <f>Sample[[#This Row],[A]]/Sample[[#This Row],[C]]</f>
        <v>0.875</v>
      </c>
      <c r="J805" s="11">
        <f>Sample[[#This Row],[D]]/Sample[[#This Row],[A]]</f>
        <v>1.2857142857142858</v>
      </c>
      <c r="K805" s="11">
        <f>Sample[[#This Row],[A]]/Sample[[#This Row],[D]]</f>
        <v>0.77777777777777779</v>
      </c>
      <c r="L805" s="11">
        <f>Sample[[#This Row],[D]]/Sample[[#This Row],[C]]</f>
        <v>1.125</v>
      </c>
      <c r="M805" s="11">
        <f>Sample[[#This Row],[C]]/Sample[[#This Row],[A]]</f>
        <v>1.1428571428571428</v>
      </c>
      <c r="N805">
        <f>IF(Sample[[#This Row],[Ap]]=0,10,LOG(Sample[[#This Row],[Ap]]))</f>
        <v>-5.1152522447381311E-2</v>
      </c>
      <c r="O805">
        <f>IF(Sample[[#This Row],[Ei]]=0,10,LOG(Sample[[#This Row],[Ei]]))</f>
        <v>-5.7991946977686754E-2</v>
      </c>
      <c r="P805">
        <f>IF(Sample[[#This Row],[Ii]]=0,10,LOG(Sample[[#This Row],[Ii]]))</f>
        <v>0.10914446942506807</v>
      </c>
      <c r="Q805">
        <f>Kx-Sample[[#This Row],[Xp]]</f>
        <v>5.1152522447381311E-2</v>
      </c>
      <c r="R805">
        <f>Ky-Sample[[#This Row],[Yp]]</f>
        <v>-0.94200805302231327</v>
      </c>
      <c r="S805">
        <f>Kz-Sample[[#This Row],[Zp]]</f>
        <v>0.89085553057493194</v>
      </c>
      <c r="T805">
        <f>Sample[[#This Row],[Kpy]]*KSc-Sample[[#This Row],[KPz]]*KSb</f>
        <v>5.1152522447381332E-2</v>
      </c>
      <c r="U805">
        <f>-1*(Sample[[#This Row],[KPx]]*KSc-Sample[[#This Row],[KPz]]*KSa)</f>
        <v>5.1152522447381311E-2</v>
      </c>
      <c r="V805">
        <f>(Sample[[#This Row],[KPx]]*$R$2-Sample[[#This Row],[Kpy]]*KSa)</f>
        <v>5.1152522447381311E-2</v>
      </c>
      <c r="W805">
        <f>Sample[[#This Row],[Kpy]]*KTc-Sample[[#This Row],[KPz]]*KTb</f>
        <v>1.8328635835972453</v>
      </c>
      <c r="X805">
        <f>-1*(Sample[[#This Row],[KPx]]*KTc-Sample[[#This Row],[KPz]]*KTa)</f>
        <v>1.8328635835972451</v>
      </c>
      <c r="Y805">
        <f>(Sample[[#This Row],[KPx]]*KTb-Sample[[#This Row],[Kpy]]*KTa)</f>
        <v>1.8328635835972453</v>
      </c>
      <c r="Z805">
        <f>-Sample[[#This Row],[Xp]]*a+Sample[[#This Row],[Yp]]*b+Sample[[#This Row],[Zp]]*c_</f>
        <v>0.10230504489476264</v>
      </c>
      <c r="AA805" s="8">
        <f>-IF(Sample[[#This Row],[Column2]]&gt;0,1,-1)*SQRT(Sample[[#This Row],[KPx''i]]^2+Sample[[#This Row],[KPx''j]]^2+Sample[[#This Row],[KPx''k]]^2)/Ksmag/Scale</f>
        <v>-6.2648789526173393E-2</v>
      </c>
      <c r="AB805" s="1">
        <f>SQRT(Sample[[#This Row],[Kpy''i]]^2+Sample[[#This Row],[KPy''j]]^2+Sample[[#This Row],[KPy''k]]^2)/KTmag/Scale</f>
        <v>1.2960302689514889</v>
      </c>
    </row>
    <row r="806" spans="1:28" hidden="1" x14ac:dyDescent="0.25">
      <c r="A806" s="5">
        <v>801</v>
      </c>
      <c r="B806" s="13" t="s">
        <v>43</v>
      </c>
      <c r="C806" s="5"/>
      <c r="D806" s="5"/>
      <c r="E806">
        <v>4</v>
      </c>
      <c r="F806">
        <v>8</v>
      </c>
      <c r="G806">
        <v>7</v>
      </c>
      <c r="H806" s="11">
        <f>Sample[[#This Row],[C]]/Sample[[#This Row],[D]]</f>
        <v>2</v>
      </c>
      <c r="I806" s="11">
        <f>Sample[[#This Row],[A]]/Sample[[#This Row],[C]]</f>
        <v>0.875</v>
      </c>
      <c r="J806" s="11">
        <f>Sample[[#This Row],[D]]/Sample[[#This Row],[A]]</f>
        <v>0.5714285714285714</v>
      </c>
      <c r="K806" s="11">
        <f>Sample[[#This Row],[A]]/Sample[[#This Row],[D]]</f>
        <v>1.75</v>
      </c>
      <c r="L806" s="11">
        <f>Sample[[#This Row],[D]]/Sample[[#This Row],[C]]</f>
        <v>0.5</v>
      </c>
      <c r="M806" s="11">
        <f>Sample[[#This Row],[C]]/Sample[[#This Row],[A]]</f>
        <v>1.1428571428571428</v>
      </c>
      <c r="N806">
        <f>IF(Sample[[#This Row],[Ap]]=0,10,LOG(Sample[[#This Row],[Ap]]))</f>
        <v>0.3010299956639812</v>
      </c>
      <c r="O806">
        <f>IF(Sample[[#This Row],[Ei]]=0,10,LOG(Sample[[#This Row],[Ei]]))</f>
        <v>-5.7991946977686754E-2</v>
      </c>
      <c r="P806">
        <f>IF(Sample[[#This Row],[Ii]]=0,10,LOG(Sample[[#This Row],[Ii]]))</f>
        <v>-0.24303804868629447</v>
      </c>
      <c r="Q806">
        <f>Kx-Sample[[#This Row],[Xp]]</f>
        <v>-0.3010299956639812</v>
      </c>
      <c r="R806">
        <f>Ky-Sample[[#This Row],[Yp]]</f>
        <v>-0.94200805302231327</v>
      </c>
      <c r="S806">
        <f>Kz-Sample[[#This Row],[Zp]]</f>
        <v>1.2430380486862944</v>
      </c>
      <c r="T806">
        <f>Sample[[#This Row],[Kpy]]*KSc-Sample[[#This Row],[KPz]]*KSb</f>
        <v>-0.30102999566398114</v>
      </c>
      <c r="U806">
        <f>-1*(Sample[[#This Row],[KPx]]*KSc-Sample[[#This Row],[KPz]]*KSa)</f>
        <v>-0.3010299956639812</v>
      </c>
      <c r="V806">
        <f>(Sample[[#This Row],[KPx]]*$R$2-Sample[[#This Row],[Kpy]]*KSa)</f>
        <v>-0.3010299956639812</v>
      </c>
      <c r="W806">
        <f>Sample[[#This Row],[Kpy]]*KTc-Sample[[#This Row],[KPz]]*KTb</f>
        <v>2.1850461017086076</v>
      </c>
      <c r="X806">
        <f>-1*(Sample[[#This Row],[KPx]]*KTc-Sample[[#This Row],[KPz]]*KTa)</f>
        <v>2.1850461017086076</v>
      </c>
      <c r="Y806">
        <f>(Sample[[#This Row],[KPx]]*KTb-Sample[[#This Row],[Kpy]]*KTa)</f>
        <v>2.1850461017086076</v>
      </c>
      <c r="Z806">
        <f>-Sample[[#This Row],[Xp]]*a+Sample[[#This Row],[Yp]]*b+Sample[[#This Row],[Zp]]*c_</f>
        <v>-0.60205999132796251</v>
      </c>
      <c r="AA806" s="8">
        <f>-IF(Sample[[#This Row],[Column2]]&gt;0,1,-1)*SQRT(Sample[[#This Row],[KPx''i]]^2+Sample[[#This Row],[KPx''j]]^2+Sample[[#This Row],[KPx''k]]^2)/Ksmag/Scale</f>
        <v>0.36868494332449325</v>
      </c>
      <c r="AB806" s="1">
        <f>SQRT(Sample[[#This Row],[Kpy''i]]^2+Sample[[#This Row],[KPy''j]]^2+Sample[[#This Row],[KPy''k]]^2)/KTmag/Scale</f>
        <v>1.5450609157233872</v>
      </c>
    </row>
    <row r="807" spans="1:28" hidden="1" x14ac:dyDescent="0.25">
      <c r="A807" s="5">
        <v>802</v>
      </c>
      <c r="B807" s="13" t="s">
        <v>43</v>
      </c>
      <c r="C807" s="5"/>
      <c r="D807" s="5"/>
      <c r="E807">
        <v>8</v>
      </c>
      <c r="F807">
        <v>6</v>
      </c>
      <c r="G807">
        <v>8</v>
      </c>
      <c r="H807" s="11">
        <f>Sample[[#This Row],[C]]/Sample[[#This Row],[D]]</f>
        <v>0.75</v>
      </c>
      <c r="I807" s="11">
        <f>Sample[[#This Row],[A]]/Sample[[#This Row],[C]]</f>
        <v>1.3333333333333333</v>
      </c>
      <c r="J807" s="11">
        <f>Sample[[#This Row],[D]]/Sample[[#This Row],[A]]</f>
        <v>1</v>
      </c>
      <c r="K807" s="11">
        <f>Sample[[#This Row],[A]]/Sample[[#This Row],[D]]</f>
        <v>1</v>
      </c>
      <c r="L807" s="11">
        <f>Sample[[#This Row],[D]]/Sample[[#This Row],[C]]</f>
        <v>1.3333333333333333</v>
      </c>
      <c r="M807" s="11">
        <f>Sample[[#This Row],[C]]/Sample[[#This Row],[A]]</f>
        <v>0.75</v>
      </c>
      <c r="N807">
        <f>IF(Sample[[#This Row],[Ap]]=0,10,LOG(Sample[[#This Row],[Ap]]))</f>
        <v>-0.12493873660829995</v>
      </c>
      <c r="O807">
        <f>IF(Sample[[#This Row],[Ei]]=0,10,LOG(Sample[[#This Row],[Ei]]))</f>
        <v>0.12493873660829993</v>
      </c>
      <c r="P807">
        <f>IF(Sample[[#This Row],[Ii]]=0,10,LOG(Sample[[#This Row],[Ii]]))</f>
        <v>0</v>
      </c>
      <c r="Q807">
        <f>Kx-Sample[[#This Row],[Xp]]</f>
        <v>0.12493873660829995</v>
      </c>
      <c r="R807">
        <f>Ky-Sample[[#This Row],[Yp]]</f>
        <v>-1.1249387366082999</v>
      </c>
      <c r="S807">
        <f>Kz-Sample[[#This Row],[Zp]]</f>
        <v>1</v>
      </c>
      <c r="T807">
        <f>Sample[[#This Row],[Kpy]]*KSc-Sample[[#This Row],[KPz]]*KSb</f>
        <v>0.12493873660829991</v>
      </c>
      <c r="U807">
        <f>-1*(Sample[[#This Row],[KPx]]*KSc-Sample[[#This Row],[KPz]]*KSa)</f>
        <v>0.12493873660829995</v>
      </c>
      <c r="V807">
        <f>(Sample[[#This Row],[KPx]]*$R$2-Sample[[#This Row],[Kpy]]*KSa)</f>
        <v>0.12493873660829995</v>
      </c>
      <c r="W807">
        <f>Sample[[#This Row],[Kpy]]*KTc-Sample[[#This Row],[KPz]]*KTb</f>
        <v>2.1249387366082999</v>
      </c>
      <c r="X807">
        <f>-1*(Sample[[#This Row],[KPx]]*KTc-Sample[[#This Row],[KPz]]*KTa)</f>
        <v>2.1249387366082999</v>
      </c>
      <c r="Y807">
        <f>(Sample[[#This Row],[KPx]]*KTb-Sample[[#This Row],[Kpy]]*KTa)</f>
        <v>2.1249387366082999</v>
      </c>
      <c r="Z807">
        <f>-Sample[[#This Row],[Xp]]*a+Sample[[#This Row],[Yp]]*b+Sample[[#This Row],[Zp]]*c_</f>
        <v>0.24987747321659987</v>
      </c>
      <c r="AA807" s="8">
        <f>-IF(Sample[[#This Row],[Column2]]&gt;0,1,-1)*SQRT(Sample[[#This Row],[KPx''i]]^2+Sample[[#This Row],[KPx''j]]^2+Sample[[#This Row],[KPx''k]]^2)/Ksmag/Scale</f>
        <v>-0.15301807689915992</v>
      </c>
      <c r="AB807" s="1">
        <f>SQRT(Sample[[#This Row],[Kpy''i]]^2+Sample[[#This Row],[KPy''j]]^2+Sample[[#This Row],[KPy''k]]^2)/KTmag/Scale</f>
        <v>1.502558590261704</v>
      </c>
    </row>
    <row r="808" spans="1:28" hidden="1" x14ac:dyDescent="0.25">
      <c r="A808" s="5">
        <v>803</v>
      </c>
      <c r="B808" s="13" t="s">
        <v>43</v>
      </c>
      <c r="C808" s="5"/>
      <c r="D808" s="5"/>
      <c r="E808">
        <v>1</v>
      </c>
      <c r="F808">
        <v>9</v>
      </c>
      <c r="G808">
        <v>2</v>
      </c>
      <c r="H808" s="11">
        <f>Sample[[#This Row],[C]]/Sample[[#This Row],[D]]</f>
        <v>9</v>
      </c>
      <c r="I808" s="11">
        <f>Sample[[#This Row],[A]]/Sample[[#This Row],[C]]</f>
        <v>0.22222222222222221</v>
      </c>
      <c r="J808" s="11">
        <f>Sample[[#This Row],[D]]/Sample[[#This Row],[A]]</f>
        <v>0.5</v>
      </c>
      <c r="K808" s="11">
        <f>Sample[[#This Row],[A]]/Sample[[#This Row],[D]]</f>
        <v>2</v>
      </c>
      <c r="L808" s="11">
        <f>Sample[[#This Row],[D]]/Sample[[#This Row],[C]]</f>
        <v>0.1111111111111111</v>
      </c>
      <c r="M808" s="11">
        <f>Sample[[#This Row],[C]]/Sample[[#This Row],[A]]</f>
        <v>4.5</v>
      </c>
      <c r="N808">
        <f>IF(Sample[[#This Row],[Ap]]=0,10,LOG(Sample[[#This Row],[Ap]]))</f>
        <v>0.95424250943932487</v>
      </c>
      <c r="O808">
        <f>IF(Sample[[#This Row],[Ei]]=0,10,LOG(Sample[[#This Row],[Ei]]))</f>
        <v>-0.65321251377534373</v>
      </c>
      <c r="P808">
        <f>IF(Sample[[#This Row],[Ii]]=0,10,LOG(Sample[[#This Row],[Ii]]))</f>
        <v>-0.3010299956639812</v>
      </c>
      <c r="Q808">
        <f>Kx-Sample[[#This Row],[Xp]]</f>
        <v>-0.95424250943932487</v>
      </c>
      <c r="R808">
        <f>Ky-Sample[[#This Row],[Yp]]</f>
        <v>-0.34678748622465627</v>
      </c>
      <c r="S808">
        <f>Kz-Sample[[#This Row],[Zp]]</f>
        <v>1.3010299956639813</v>
      </c>
      <c r="T808">
        <f>Sample[[#This Row],[Kpy]]*KSc-Sample[[#This Row],[KPz]]*KSb</f>
        <v>-0.95424250943932498</v>
      </c>
      <c r="U808">
        <f>-1*(Sample[[#This Row],[KPx]]*KSc-Sample[[#This Row],[KPz]]*KSa)</f>
        <v>-0.95424250943932487</v>
      </c>
      <c r="V808">
        <f>(Sample[[#This Row],[KPx]]*$R$2-Sample[[#This Row],[Kpy]]*KSa)</f>
        <v>-0.95424250943932487</v>
      </c>
      <c r="W808">
        <f>Sample[[#This Row],[Kpy]]*KTc-Sample[[#This Row],[KPz]]*KTb</f>
        <v>1.6478174818886375</v>
      </c>
      <c r="X808">
        <f>-1*(Sample[[#This Row],[KPx]]*KTc-Sample[[#This Row],[KPz]]*KTa)</f>
        <v>1.6478174818886377</v>
      </c>
      <c r="Y808">
        <f>(Sample[[#This Row],[KPx]]*KTb-Sample[[#This Row],[Kpy]]*KTa)</f>
        <v>1.6478174818886373</v>
      </c>
      <c r="Z808">
        <f>-Sample[[#This Row],[Xp]]*a+Sample[[#This Row],[Yp]]*b+Sample[[#This Row],[Zp]]*c_</f>
        <v>-1.90848501887865</v>
      </c>
      <c r="AA808" s="8">
        <f>-IF(Sample[[#This Row],[Column2]]&gt;0,1,-1)*SQRT(Sample[[#This Row],[KPx''i]]^2+Sample[[#This Row],[KPx''j]]^2+Sample[[#This Row],[KPx''k]]^2)/Ksmag/Scale</f>
        <v>1.1687036194996532</v>
      </c>
      <c r="AB808" s="1">
        <f>SQRT(Sample[[#This Row],[Kpy''i]]^2+Sample[[#This Row],[KPy''j]]^2+Sample[[#This Row],[KPy''k]]^2)/KTmag/Scale</f>
        <v>1.1651829156011966</v>
      </c>
    </row>
    <row r="809" spans="1:28" hidden="1" x14ac:dyDescent="0.25">
      <c r="A809" s="5">
        <v>804</v>
      </c>
      <c r="B809" s="13" t="s">
        <v>43</v>
      </c>
      <c r="C809" s="5"/>
      <c r="D809" s="5"/>
      <c r="E809">
        <v>8</v>
      </c>
      <c r="F809">
        <v>3</v>
      </c>
      <c r="G809">
        <v>3</v>
      </c>
      <c r="H809" s="11">
        <f>Sample[[#This Row],[C]]/Sample[[#This Row],[D]]</f>
        <v>0.375</v>
      </c>
      <c r="I809" s="11">
        <f>Sample[[#This Row],[A]]/Sample[[#This Row],[C]]</f>
        <v>1</v>
      </c>
      <c r="J809" s="11">
        <f>Sample[[#This Row],[D]]/Sample[[#This Row],[A]]</f>
        <v>2.6666666666666665</v>
      </c>
      <c r="K809" s="11">
        <f>Sample[[#This Row],[A]]/Sample[[#This Row],[D]]</f>
        <v>0.375</v>
      </c>
      <c r="L809" s="11">
        <f>Sample[[#This Row],[D]]/Sample[[#This Row],[C]]</f>
        <v>2.6666666666666665</v>
      </c>
      <c r="M809" s="11">
        <f>Sample[[#This Row],[C]]/Sample[[#This Row],[A]]</f>
        <v>1</v>
      </c>
      <c r="N809">
        <f>IF(Sample[[#This Row],[Ap]]=0,10,LOG(Sample[[#This Row],[Ap]]))</f>
        <v>-0.42596873227228116</v>
      </c>
      <c r="O809">
        <f>IF(Sample[[#This Row],[Ei]]=0,10,LOG(Sample[[#This Row],[Ei]]))</f>
        <v>0</v>
      </c>
      <c r="P809">
        <f>IF(Sample[[#This Row],[Ii]]=0,10,LOG(Sample[[#This Row],[Ii]]))</f>
        <v>0.4259687322722811</v>
      </c>
      <c r="Q809">
        <f>Kx-Sample[[#This Row],[Xp]]</f>
        <v>0.42596873227228116</v>
      </c>
      <c r="R809">
        <f>Ky-Sample[[#This Row],[Yp]]</f>
        <v>-1</v>
      </c>
      <c r="S809">
        <f>Kz-Sample[[#This Row],[Zp]]</f>
        <v>0.57403126772771884</v>
      </c>
      <c r="T809">
        <f>Sample[[#This Row],[Kpy]]*KSc-Sample[[#This Row],[KPz]]*KSb</f>
        <v>0.42596873227228116</v>
      </c>
      <c r="U809">
        <f>-1*(Sample[[#This Row],[KPx]]*KSc-Sample[[#This Row],[KPz]]*KSa)</f>
        <v>0.42596873227228116</v>
      </c>
      <c r="V809">
        <f>(Sample[[#This Row],[KPx]]*$R$2-Sample[[#This Row],[Kpy]]*KSa)</f>
        <v>0.42596873227228116</v>
      </c>
      <c r="W809">
        <f>Sample[[#This Row],[Kpy]]*KTc-Sample[[#This Row],[KPz]]*KTb</f>
        <v>1.5740312677277188</v>
      </c>
      <c r="X809">
        <f>-1*(Sample[[#This Row],[KPx]]*KTc-Sample[[#This Row],[KPz]]*KTa)</f>
        <v>1.5740312677277188</v>
      </c>
      <c r="Y809">
        <f>(Sample[[#This Row],[KPx]]*KTb-Sample[[#This Row],[Kpy]]*KTa)</f>
        <v>1.5740312677277188</v>
      </c>
      <c r="Z809">
        <f>-Sample[[#This Row],[Xp]]*a+Sample[[#This Row],[Yp]]*b+Sample[[#This Row],[Zp]]*c_</f>
        <v>0.85193746454456221</v>
      </c>
      <c r="AA809" s="8">
        <f>-IF(Sample[[#This Row],[Column2]]&gt;0,1,-1)*SQRT(Sample[[#This Row],[KPx''i]]^2+Sample[[#This Row],[KPx''j]]^2+Sample[[#This Row],[KPx''k]]^2)/Ksmag/Scale</f>
        <v>-0.52170302022365322</v>
      </c>
      <c r="AB809" s="1">
        <f>SQRT(Sample[[#This Row],[Kpy''i]]^2+Sample[[#This Row],[KPy''j]]^2+Sample[[#This Row],[KPy''k]]^2)/KTmag/Scale</f>
        <v>1.1130081832099283</v>
      </c>
    </row>
    <row r="810" spans="1:28" hidden="1" x14ac:dyDescent="0.25">
      <c r="A810" s="5">
        <v>805</v>
      </c>
      <c r="B810" s="13" t="s">
        <v>43</v>
      </c>
      <c r="C810" s="5"/>
      <c r="D810" s="5"/>
      <c r="E810">
        <v>4</v>
      </c>
      <c r="F810">
        <v>6</v>
      </c>
      <c r="G810">
        <v>10</v>
      </c>
      <c r="H810" s="11">
        <f>Sample[[#This Row],[C]]/Sample[[#This Row],[D]]</f>
        <v>1.5</v>
      </c>
      <c r="I810" s="11">
        <f>Sample[[#This Row],[A]]/Sample[[#This Row],[C]]</f>
        <v>1.6666666666666667</v>
      </c>
      <c r="J810" s="11">
        <f>Sample[[#This Row],[D]]/Sample[[#This Row],[A]]</f>
        <v>0.4</v>
      </c>
      <c r="K810" s="11">
        <f>Sample[[#This Row],[A]]/Sample[[#This Row],[D]]</f>
        <v>2.5</v>
      </c>
      <c r="L810" s="11">
        <f>Sample[[#This Row],[D]]/Sample[[#This Row],[C]]</f>
        <v>0.66666666666666663</v>
      </c>
      <c r="M810" s="11">
        <f>Sample[[#This Row],[C]]/Sample[[#This Row],[A]]</f>
        <v>0.6</v>
      </c>
      <c r="N810">
        <f>IF(Sample[[#This Row],[Ap]]=0,10,LOG(Sample[[#This Row],[Ap]]))</f>
        <v>0.17609125905568124</v>
      </c>
      <c r="O810">
        <f>IF(Sample[[#This Row],[Ei]]=0,10,LOG(Sample[[#This Row],[Ei]]))</f>
        <v>0.22184874961635639</v>
      </c>
      <c r="P810">
        <f>IF(Sample[[#This Row],[Ii]]=0,10,LOG(Sample[[#This Row],[Ii]]))</f>
        <v>-0.3979400086720376</v>
      </c>
      <c r="Q810">
        <f>Kx-Sample[[#This Row],[Xp]]</f>
        <v>-0.17609125905568124</v>
      </c>
      <c r="R810">
        <f>Ky-Sample[[#This Row],[Yp]]</f>
        <v>-1.2218487496163564</v>
      </c>
      <c r="S810">
        <f>Kz-Sample[[#This Row],[Zp]]</f>
        <v>1.3979400086720375</v>
      </c>
      <c r="T810">
        <f>Sample[[#This Row],[Kpy]]*KSc-Sample[[#This Row],[KPz]]*KSb</f>
        <v>-0.17609125905568113</v>
      </c>
      <c r="U810">
        <f>-1*(Sample[[#This Row],[KPx]]*KSc-Sample[[#This Row],[KPz]]*KSa)</f>
        <v>-0.17609125905568124</v>
      </c>
      <c r="V810">
        <f>(Sample[[#This Row],[KPx]]*$R$2-Sample[[#This Row],[Kpy]]*KSa)</f>
        <v>-0.17609125905568124</v>
      </c>
      <c r="W810">
        <f>Sample[[#This Row],[Kpy]]*KTc-Sample[[#This Row],[KPz]]*KTb</f>
        <v>2.6197887582883936</v>
      </c>
      <c r="X810">
        <f>-1*(Sample[[#This Row],[KPx]]*KTc-Sample[[#This Row],[KPz]]*KTa)</f>
        <v>2.6197887582883936</v>
      </c>
      <c r="Y810">
        <f>(Sample[[#This Row],[KPx]]*KTb-Sample[[#This Row],[Kpy]]*KTa)</f>
        <v>2.6197887582883941</v>
      </c>
      <c r="Z810">
        <f>-Sample[[#This Row],[Xp]]*a+Sample[[#This Row],[Yp]]*b+Sample[[#This Row],[Zp]]*c_</f>
        <v>-0.35218251811136242</v>
      </c>
      <c r="AA810" s="8">
        <f>-IF(Sample[[#This Row],[Column2]]&gt;0,1,-1)*SQRT(Sample[[#This Row],[KPx''i]]^2+Sample[[#This Row],[KPx''j]]^2+Sample[[#This Row],[KPx''k]]^2)/Ksmag/Scale</f>
        <v>0.21566686642533325</v>
      </c>
      <c r="AB810" s="1">
        <f>SQRT(Sample[[#This Row],[Kpy''i]]^2+Sample[[#This Row],[KPy''j]]^2+Sample[[#This Row],[KPy''k]]^2)/KTmag/Scale</f>
        <v>1.8524703962620084</v>
      </c>
    </row>
    <row r="811" spans="1:28" hidden="1" x14ac:dyDescent="0.25">
      <c r="A811" s="5">
        <v>806</v>
      </c>
      <c r="B811" s="13" t="s">
        <v>43</v>
      </c>
      <c r="C811" s="5"/>
      <c r="D811" s="5"/>
      <c r="E811">
        <v>4</v>
      </c>
      <c r="F811">
        <v>1</v>
      </c>
      <c r="G811">
        <v>6</v>
      </c>
      <c r="H811" s="11">
        <f>Sample[[#This Row],[C]]/Sample[[#This Row],[D]]</f>
        <v>0.25</v>
      </c>
      <c r="I811" s="11">
        <f>Sample[[#This Row],[A]]/Sample[[#This Row],[C]]</f>
        <v>6</v>
      </c>
      <c r="J811" s="11">
        <f>Sample[[#This Row],[D]]/Sample[[#This Row],[A]]</f>
        <v>0.66666666666666663</v>
      </c>
      <c r="K811" s="11">
        <f>Sample[[#This Row],[A]]/Sample[[#This Row],[D]]</f>
        <v>1.5</v>
      </c>
      <c r="L811" s="11">
        <f>Sample[[#This Row],[D]]/Sample[[#This Row],[C]]</f>
        <v>4</v>
      </c>
      <c r="M811" s="11">
        <f>Sample[[#This Row],[C]]/Sample[[#This Row],[A]]</f>
        <v>0.16666666666666666</v>
      </c>
      <c r="N811">
        <f>IF(Sample[[#This Row],[Ap]]=0,10,LOG(Sample[[#This Row],[Ap]]))</f>
        <v>-0.6020599913279624</v>
      </c>
      <c r="O811">
        <f>IF(Sample[[#This Row],[Ei]]=0,10,LOG(Sample[[#This Row],[Ei]]))</f>
        <v>0.77815125038364363</v>
      </c>
      <c r="P811">
        <f>IF(Sample[[#This Row],[Ii]]=0,10,LOG(Sample[[#This Row],[Ii]]))</f>
        <v>-0.17609125905568127</v>
      </c>
      <c r="Q811">
        <f>Kx-Sample[[#This Row],[Xp]]</f>
        <v>0.6020599913279624</v>
      </c>
      <c r="R811">
        <f>Ky-Sample[[#This Row],[Yp]]</f>
        <v>-1.7781512503836436</v>
      </c>
      <c r="S811">
        <f>Kz-Sample[[#This Row],[Zp]]</f>
        <v>1.1760912590556813</v>
      </c>
      <c r="T811">
        <f>Sample[[#This Row],[Kpy]]*KSc-Sample[[#This Row],[KPz]]*KSb</f>
        <v>0.60205999132796229</v>
      </c>
      <c r="U811">
        <f>-1*(Sample[[#This Row],[KPx]]*KSc-Sample[[#This Row],[KPz]]*KSa)</f>
        <v>0.6020599913279624</v>
      </c>
      <c r="V811">
        <f>(Sample[[#This Row],[KPx]]*$R$2-Sample[[#This Row],[Kpy]]*KSa)</f>
        <v>0.6020599913279624</v>
      </c>
      <c r="W811">
        <f>Sample[[#This Row],[Kpy]]*KTc-Sample[[#This Row],[KPz]]*KTb</f>
        <v>2.9542425094393252</v>
      </c>
      <c r="X811">
        <f>-1*(Sample[[#This Row],[KPx]]*KTc-Sample[[#This Row],[KPz]]*KTa)</f>
        <v>2.9542425094393252</v>
      </c>
      <c r="Y811">
        <f>(Sample[[#This Row],[KPx]]*KTb-Sample[[#This Row],[Kpy]]*KTa)</f>
        <v>2.9542425094393248</v>
      </c>
      <c r="Z811">
        <f>-Sample[[#This Row],[Xp]]*a+Sample[[#This Row],[Yp]]*b+Sample[[#This Row],[Zp]]*c_</f>
        <v>1.2041199826559248</v>
      </c>
      <c r="AA811" s="8">
        <f>-IF(Sample[[#This Row],[Column2]]&gt;0,1,-1)*SQRT(Sample[[#This Row],[KPx''i]]^2+Sample[[#This Row],[KPx''j]]^2+Sample[[#This Row],[KPx''k]]^2)/Ksmag/Scale</f>
        <v>-0.73736988664898651</v>
      </c>
      <c r="AB811" s="1">
        <f>SQRT(Sample[[#This Row],[Kpy''i]]^2+Sample[[#This Row],[KPy''j]]^2+Sample[[#This Row],[KPy''k]]^2)/KTmag/Scale</f>
        <v>2.0889649116941102</v>
      </c>
    </row>
    <row r="812" spans="1:28" hidden="1" x14ac:dyDescent="0.25">
      <c r="A812" s="5">
        <v>807</v>
      </c>
      <c r="B812" s="13" t="s">
        <v>43</v>
      </c>
      <c r="C812" s="5"/>
      <c r="D812" s="5"/>
      <c r="E812">
        <v>6</v>
      </c>
      <c r="F812">
        <v>5</v>
      </c>
      <c r="G812">
        <v>8</v>
      </c>
      <c r="H812" s="11">
        <f>Sample[[#This Row],[C]]/Sample[[#This Row],[D]]</f>
        <v>0.83333333333333337</v>
      </c>
      <c r="I812" s="11">
        <f>Sample[[#This Row],[A]]/Sample[[#This Row],[C]]</f>
        <v>1.6</v>
      </c>
      <c r="J812" s="11">
        <f>Sample[[#This Row],[D]]/Sample[[#This Row],[A]]</f>
        <v>0.75</v>
      </c>
      <c r="K812" s="11">
        <f>Sample[[#This Row],[A]]/Sample[[#This Row],[D]]</f>
        <v>1.3333333333333333</v>
      </c>
      <c r="L812" s="11">
        <f>Sample[[#This Row],[D]]/Sample[[#This Row],[C]]</f>
        <v>1.2</v>
      </c>
      <c r="M812" s="11">
        <f>Sample[[#This Row],[C]]/Sample[[#This Row],[A]]</f>
        <v>0.625</v>
      </c>
      <c r="N812">
        <f>IF(Sample[[#This Row],[Ap]]=0,10,LOG(Sample[[#This Row],[Ap]]))</f>
        <v>-7.9181246047624804E-2</v>
      </c>
      <c r="O812">
        <f>IF(Sample[[#This Row],[Ei]]=0,10,LOG(Sample[[#This Row],[Ei]]))</f>
        <v>0.20411998265592479</v>
      </c>
      <c r="P812">
        <f>IF(Sample[[#This Row],[Ii]]=0,10,LOG(Sample[[#This Row],[Ii]]))</f>
        <v>-0.12493873660829995</v>
      </c>
      <c r="Q812">
        <f>Kx-Sample[[#This Row],[Xp]]</f>
        <v>7.9181246047624804E-2</v>
      </c>
      <c r="R812">
        <f>Ky-Sample[[#This Row],[Yp]]</f>
        <v>-1.2041199826559248</v>
      </c>
      <c r="S812">
        <f>Kz-Sample[[#This Row],[Zp]]</f>
        <v>1.1249387366082999</v>
      </c>
      <c r="T812">
        <f>Sample[[#This Row],[Kpy]]*KSc-Sample[[#This Row],[KPz]]*KSb</f>
        <v>7.9181246047624887E-2</v>
      </c>
      <c r="U812">
        <f>-1*(Sample[[#This Row],[KPx]]*KSc-Sample[[#This Row],[KPz]]*KSa)</f>
        <v>7.9181246047624804E-2</v>
      </c>
      <c r="V812">
        <f>(Sample[[#This Row],[KPx]]*$R$2-Sample[[#This Row],[Kpy]]*KSa)</f>
        <v>7.9181246047624804E-2</v>
      </c>
      <c r="W812">
        <f>Sample[[#This Row],[Kpy]]*KTc-Sample[[#This Row],[KPz]]*KTb</f>
        <v>2.3290587192642249</v>
      </c>
      <c r="X812">
        <f>-1*(Sample[[#This Row],[KPx]]*KTc-Sample[[#This Row],[KPz]]*KTa)</f>
        <v>2.3290587192642245</v>
      </c>
      <c r="Y812">
        <f>(Sample[[#This Row],[KPx]]*KTb-Sample[[#This Row],[Kpy]]*KTa)</f>
        <v>2.3290587192642249</v>
      </c>
      <c r="Z812">
        <f>-Sample[[#This Row],[Xp]]*a+Sample[[#This Row],[Yp]]*b+Sample[[#This Row],[Zp]]*c_</f>
        <v>0.15836249209524969</v>
      </c>
      <c r="AA812" s="8">
        <f>-IF(Sample[[#This Row],[Column2]]&gt;0,1,-1)*SQRT(Sample[[#This Row],[KPx''i]]^2+Sample[[#This Row],[KPx''j]]^2+Sample[[#This Row],[KPx''k]]^2)/Ksmag/Scale</f>
        <v>-9.6976825007224043E-2</v>
      </c>
      <c r="AB812" s="1">
        <f>SQRT(Sample[[#This Row],[Kpy''i]]^2+Sample[[#This Row],[KPy''j]]^2+Sample[[#This Row],[KPy''k]]^2)/KTmag/Scale</f>
        <v>1.646893214173389</v>
      </c>
    </row>
    <row r="813" spans="1:28" hidden="1" x14ac:dyDescent="0.25">
      <c r="A813" s="5">
        <v>808</v>
      </c>
      <c r="B813" s="13" t="s">
        <v>43</v>
      </c>
      <c r="C813" s="5"/>
      <c r="D813" s="5"/>
      <c r="E813">
        <v>5</v>
      </c>
      <c r="F813">
        <v>6</v>
      </c>
      <c r="G813">
        <v>6</v>
      </c>
      <c r="H813" s="11">
        <f>Sample[[#This Row],[C]]/Sample[[#This Row],[D]]</f>
        <v>1.2</v>
      </c>
      <c r="I813" s="11">
        <f>Sample[[#This Row],[A]]/Sample[[#This Row],[C]]</f>
        <v>1</v>
      </c>
      <c r="J813" s="11">
        <f>Sample[[#This Row],[D]]/Sample[[#This Row],[A]]</f>
        <v>0.83333333333333337</v>
      </c>
      <c r="K813" s="11">
        <f>Sample[[#This Row],[A]]/Sample[[#This Row],[D]]</f>
        <v>1.2</v>
      </c>
      <c r="L813" s="11">
        <f>Sample[[#This Row],[D]]/Sample[[#This Row],[C]]</f>
        <v>0.83333333333333337</v>
      </c>
      <c r="M813" s="11">
        <f>Sample[[#This Row],[C]]/Sample[[#This Row],[A]]</f>
        <v>1</v>
      </c>
      <c r="N813">
        <f>IF(Sample[[#This Row],[Ap]]=0,10,LOG(Sample[[#This Row],[Ap]]))</f>
        <v>7.9181246047624818E-2</v>
      </c>
      <c r="O813">
        <f>IF(Sample[[#This Row],[Ei]]=0,10,LOG(Sample[[#This Row],[Ei]]))</f>
        <v>0</v>
      </c>
      <c r="P813">
        <f>IF(Sample[[#This Row],[Ii]]=0,10,LOG(Sample[[#This Row],[Ii]]))</f>
        <v>-7.9181246047624804E-2</v>
      </c>
      <c r="Q813">
        <f>Kx-Sample[[#This Row],[Xp]]</f>
        <v>-7.9181246047624818E-2</v>
      </c>
      <c r="R813">
        <f>Ky-Sample[[#This Row],[Yp]]</f>
        <v>-1</v>
      </c>
      <c r="S813">
        <f>Kz-Sample[[#This Row],[Zp]]</f>
        <v>1.0791812460476249</v>
      </c>
      <c r="T813">
        <f>Sample[[#This Row],[Kpy]]*KSc-Sample[[#This Row],[KPz]]*KSb</f>
        <v>-7.9181246047624887E-2</v>
      </c>
      <c r="U813">
        <f>-1*(Sample[[#This Row],[KPx]]*KSc-Sample[[#This Row],[KPz]]*KSa)</f>
        <v>-7.9181246047624818E-2</v>
      </c>
      <c r="V813">
        <f>(Sample[[#This Row],[KPx]]*$R$2-Sample[[#This Row],[Kpy]]*KSa)</f>
        <v>-7.9181246047624818E-2</v>
      </c>
      <c r="W813">
        <f>Sample[[#This Row],[Kpy]]*KTc-Sample[[#This Row],[KPz]]*KTb</f>
        <v>2.0791812460476251</v>
      </c>
      <c r="X813">
        <f>-1*(Sample[[#This Row],[KPx]]*KTc-Sample[[#This Row],[KPz]]*KTa)</f>
        <v>2.0791812460476251</v>
      </c>
      <c r="Y813">
        <f>(Sample[[#This Row],[KPx]]*KTb-Sample[[#This Row],[Kpy]]*KTa)</f>
        <v>2.0791812460476247</v>
      </c>
      <c r="Z813">
        <f>-Sample[[#This Row],[Xp]]*a+Sample[[#This Row],[Yp]]*b+Sample[[#This Row],[Zp]]*c_</f>
        <v>-0.15836249209524961</v>
      </c>
      <c r="AA813" s="8">
        <f>-IF(Sample[[#This Row],[Column2]]&gt;0,1,-1)*SQRT(Sample[[#This Row],[KPx''i]]^2+Sample[[#This Row],[KPx''j]]^2+Sample[[#This Row],[KPx''k]]^2)/Ksmag/Scale</f>
        <v>9.6976825007224043E-2</v>
      </c>
      <c r="AB813" s="1">
        <f>SQRT(Sample[[#This Row],[Kpy''i]]^2+Sample[[#This Row],[KPy''j]]^2+Sample[[#This Row],[KPy''k]]^2)/KTmag/Scale</f>
        <v>1.4702031583961712</v>
      </c>
    </row>
    <row r="814" spans="1:28" hidden="1" x14ac:dyDescent="0.25">
      <c r="A814" s="5">
        <v>809</v>
      </c>
      <c r="B814" s="13" t="s">
        <v>43</v>
      </c>
      <c r="C814" s="5"/>
      <c r="D814" s="5"/>
      <c r="E814">
        <v>6</v>
      </c>
      <c r="F814">
        <v>4</v>
      </c>
      <c r="G814">
        <v>1</v>
      </c>
      <c r="H814" s="11">
        <f>Sample[[#This Row],[C]]/Sample[[#This Row],[D]]</f>
        <v>0.66666666666666663</v>
      </c>
      <c r="I814" s="11">
        <f>Sample[[#This Row],[A]]/Sample[[#This Row],[C]]</f>
        <v>0.25</v>
      </c>
      <c r="J814" s="11">
        <f>Sample[[#This Row],[D]]/Sample[[#This Row],[A]]</f>
        <v>6</v>
      </c>
      <c r="K814" s="11">
        <f>Sample[[#This Row],[A]]/Sample[[#This Row],[D]]</f>
        <v>0.16666666666666666</v>
      </c>
      <c r="L814" s="11">
        <f>Sample[[#This Row],[D]]/Sample[[#This Row],[C]]</f>
        <v>1.5</v>
      </c>
      <c r="M814" s="11">
        <f>Sample[[#This Row],[C]]/Sample[[#This Row],[A]]</f>
        <v>4</v>
      </c>
      <c r="N814">
        <f>IF(Sample[[#This Row],[Ap]]=0,10,LOG(Sample[[#This Row],[Ap]]))</f>
        <v>-0.17609125905568127</v>
      </c>
      <c r="O814">
        <f>IF(Sample[[#This Row],[Ei]]=0,10,LOG(Sample[[#This Row],[Ei]]))</f>
        <v>-0.6020599913279624</v>
      </c>
      <c r="P814">
        <f>IF(Sample[[#This Row],[Ii]]=0,10,LOG(Sample[[#This Row],[Ii]]))</f>
        <v>0.77815125038364363</v>
      </c>
      <c r="Q814">
        <f>Kx-Sample[[#This Row],[Xp]]</f>
        <v>0.17609125905568127</v>
      </c>
      <c r="R814">
        <f>Ky-Sample[[#This Row],[Yp]]</f>
        <v>-0.3979400086720376</v>
      </c>
      <c r="S814">
        <f>Kz-Sample[[#This Row],[Zp]]</f>
        <v>0.22184874961635637</v>
      </c>
      <c r="T814">
        <f>Sample[[#This Row],[Kpy]]*KSc-Sample[[#This Row],[KPz]]*KSb</f>
        <v>0.17609125905568124</v>
      </c>
      <c r="U814">
        <f>-1*(Sample[[#This Row],[KPx]]*KSc-Sample[[#This Row],[KPz]]*KSa)</f>
        <v>0.17609125905568127</v>
      </c>
      <c r="V814">
        <f>(Sample[[#This Row],[KPx]]*$R$2-Sample[[#This Row],[Kpy]]*KSa)</f>
        <v>0.17609125905568127</v>
      </c>
      <c r="W814">
        <f>Sample[[#This Row],[Kpy]]*KTc-Sample[[#This Row],[KPz]]*KTb</f>
        <v>0.61978875828839397</v>
      </c>
      <c r="X814">
        <f>-1*(Sample[[#This Row],[KPx]]*KTc-Sample[[#This Row],[KPz]]*KTa)</f>
        <v>0.61978875828839397</v>
      </c>
      <c r="Y814">
        <f>(Sample[[#This Row],[KPx]]*KTb-Sample[[#This Row],[Kpy]]*KTa)</f>
        <v>0.61978875828839397</v>
      </c>
      <c r="Z814">
        <f>-Sample[[#This Row],[Xp]]*a+Sample[[#This Row],[Yp]]*b+Sample[[#This Row],[Zp]]*c_</f>
        <v>0.35218251811136247</v>
      </c>
      <c r="AA814" s="8">
        <f>-IF(Sample[[#This Row],[Column2]]&gt;0,1,-1)*SQRT(Sample[[#This Row],[KPx''i]]^2+Sample[[#This Row],[KPx''j]]^2+Sample[[#This Row],[KPx''k]]^2)/Ksmag/Scale</f>
        <v>-0.21566686642533334</v>
      </c>
      <c r="AB814" s="1">
        <f>SQRT(Sample[[#This Row],[Kpy''i]]^2+Sample[[#This Row],[KPy''j]]^2+Sample[[#This Row],[KPy''k]]^2)/KTmag/Scale</f>
        <v>0.43825683388891346</v>
      </c>
    </row>
    <row r="815" spans="1:28" hidden="1" x14ac:dyDescent="0.25">
      <c r="A815" s="5">
        <v>810</v>
      </c>
      <c r="B815" s="13" t="s">
        <v>43</v>
      </c>
      <c r="C815" s="5"/>
      <c r="D815" s="5"/>
      <c r="E815">
        <v>10</v>
      </c>
      <c r="F815">
        <v>2</v>
      </c>
      <c r="G815">
        <v>6</v>
      </c>
      <c r="H815" s="11">
        <f>Sample[[#This Row],[C]]/Sample[[#This Row],[D]]</f>
        <v>0.2</v>
      </c>
      <c r="I815" s="11">
        <f>Sample[[#This Row],[A]]/Sample[[#This Row],[C]]</f>
        <v>3</v>
      </c>
      <c r="J815" s="11">
        <f>Sample[[#This Row],[D]]/Sample[[#This Row],[A]]</f>
        <v>1.6666666666666667</v>
      </c>
      <c r="K815" s="11">
        <f>Sample[[#This Row],[A]]/Sample[[#This Row],[D]]</f>
        <v>0.6</v>
      </c>
      <c r="L815" s="11">
        <f>Sample[[#This Row],[D]]/Sample[[#This Row],[C]]</f>
        <v>5</v>
      </c>
      <c r="M815" s="11">
        <f>Sample[[#This Row],[C]]/Sample[[#This Row],[A]]</f>
        <v>0.33333333333333331</v>
      </c>
      <c r="N815">
        <f>IF(Sample[[#This Row],[Ap]]=0,10,LOG(Sample[[#This Row],[Ap]]))</f>
        <v>-0.69897000433601875</v>
      </c>
      <c r="O815">
        <f>IF(Sample[[#This Row],[Ei]]=0,10,LOG(Sample[[#This Row],[Ei]]))</f>
        <v>0.47712125471966244</v>
      </c>
      <c r="P815">
        <f>IF(Sample[[#This Row],[Ii]]=0,10,LOG(Sample[[#This Row],[Ii]]))</f>
        <v>0.22184874961635639</v>
      </c>
      <c r="Q815">
        <f>Kx-Sample[[#This Row],[Xp]]</f>
        <v>0.69897000433601875</v>
      </c>
      <c r="R815">
        <f>Ky-Sample[[#This Row],[Yp]]</f>
        <v>-1.4771212547196624</v>
      </c>
      <c r="S815">
        <f>Kz-Sample[[#This Row],[Zp]]</f>
        <v>0.77815125038364363</v>
      </c>
      <c r="T815">
        <f>Sample[[#This Row],[Kpy]]*KSc-Sample[[#This Row],[KPz]]*KSb</f>
        <v>0.69897000433601875</v>
      </c>
      <c r="U815">
        <f>-1*(Sample[[#This Row],[KPx]]*KSc-Sample[[#This Row],[KPz]]*KSa)</f>
        <v>0.69897000433601875</v>
      </c>
      <c r="V815">
        <f>(Sample[[#This Row],[KPx]]*$R$2-Sample[[#This Row],[Kpy]]*KSa)</f>
        <v>0.69897000433601875</v>
      </c>
      <c r="W815">
        <f>Sample[[#This Row],[Kpy]]*KTc-Sample[[#This Row],[KPz]]*KTb</f>
        <v>2.255272505103306</v>
      </c>
      <c r="X815">
        <f>-1*(Sample[[#This Row],[KPx]]*KTc-Sample[[#This Row],[KPz]]*KTa)</f>
        <v>2.255272505103306</v>
      </c>
      <c r="Y815">
        <f>(Sample[[#This Row],[KPx]]*KTb-Sample[[#This Row],[Kpy]]*KTa)</f>
        <v>2.255272505103306</v>
      </c>
      <c r="Z815">
        <f>-Sample[[#This Row],[Xp]]*a+Sample[[#This Row],[Yp]]*b+Sample[[#This Row],[Zp]]*c_</f>
        <v>1.3979400086720377</v>
      </c>
      <c r="AA815" s="8">
        <f>-IF(Sample[[#This Row],[Column2]]&gt;0,1,-1)*SQRT(Sample[[#This Row],[KPx''i]]^2+Sample[[#This Row],[KPx''j]]^2+Sample[[#This Row],[KPx''k]]^2)/Ksmag/Scale</f>
        <v>-0.85605992806709574</v>
      </c>
      <c r="AB815" s="1">
        <f>SQRT(Sample[[#This Row],[Kpy''i]]^2+Sample[[#This Row],[KPy''j]]^2+Sample[[#This Row],[KPy''k]]^2)/KTmag/Scale</f>
        <v>1.5947184817821205</v>
      </c>
    </row>
    <row r="816" spans="1:28" hidden="1" x14ac:dyDescent="0.25">
      <c r="A816" s="5">
        <v>811</v>
      </c>
      <c r="B816" s="13" t="s">
        <v>43</v>
      </c>
      <c r="C816" s="5"/>
      <c r="D816" s="5"/>
      <c r="E816">
        <v>8</v>
      </c>
      <c r="F816">
        <v>1</v>
      </c>
      <c r="G816">
        <v>5</v>
      </c>
      <c r="H816" s="11">
        <f>Sample[[#This Row],[C]]/Sample[[#This Row],[D]]</f>
        <v>0.125</v>
      </c>
      <c r="I816" s="11">
        <f>Sample[[#This Row],[A]]/Sample[[#This Row],[C]]</f>
        <v>5</v>
      </c>
      <c r="J816" s="11">
        <f>Sample[[#This Row],[D]]/Sample[[#This Row],[A]]</f>
        <v>1.6</v>
      </c>
      <c r="K816" s="11">
        <f>Sample[[#This Row],[A]]/Sample[[#This Row],[D]]</f>
        <v>0.625</v>
      </c>
      <c r="L816" s="11">
        <f>Sample[[#This Row],[D]]/Sample[[#This Row],[C]]</f>
        <v>8</v>
      </c>
      <c r="M816" s="11">
        <f>Sample[[#This Row],[C]]/Sample[[#This Row],[A]]</f>
        <v>0.2</v>
      </c>
      <c r="N816">
        <f>IF(Sample[[#This Row],[Ap]]=0,10,LOG(Sample[[#This Row],[Ap]]))</f>
        <v>-0.90308998699194354</v>
      </c>
      <c r="O816">
        <f>IF(Sample[[#This Row],[Ei]]=0,10,LOG(Sample[[#This Row],[Ei]]))</f>
        <v>0.69897000433601886</v>
      </c>
      <c r="P816">
        <f>IF(Sample[[#This Row],[Ii]]=0,10,LOG(Sample[[#This Row],[Ii]]))</f>
        <v>0.20411998265592479</v>
      </c>
      <c r="Q816">
        <f>Kx-Sample[[#This Row],[Xp]]</f>
        <v>0.90308998699194354</v>
      </c>
      <c r="R816">
        <f>Ky-Sample[[#This Row],[Yp]]</f>
        <v>-1.6989700043360187</v>
      </c>
      <c r="S816">
        <f>Kz-Sample[[#This Row],[Zp]]</f>
        <v>0.79588001734407521</v>
      </c>
      <c r="T816">
        <f>Sample[[#This Row],[Kpy]]*KSc-Sample[[#This Row],[KPz]]*KSb</f>
        <v>0.90308998699194354</v>
      </c>
      <c r="U816">
        <f>-1*(Sample[[#This Row],[KPx]]*KSc-Sample[[#This Row],[KPz]]*KSa)</f>
        <v>0.90308998699194354</v>
      </c>
      <c r="V816">
        <f>(Sample[[#This Row],[KPx]]*$R$2-Sample[[#This Row],[Kpy]]*KSa)</f>
        <v>0.90308998699194354</v>
      </c>
      <c r="W816">
        <f>Sample[[#This Row],[Kpy]]*KTc-Sample[[#This Row],[KPz]]*KTb</f>
        <v>2.4948500216800937</v>
      </c>
      <c r="X816">
        <f>-1*(Sample[[#This Row],[KPx]]*KTc-Sample[[#This Row],[KPz]]*KTa)</f>
        <v>2.4948500216800937</v>
      </c>
      <c r="Y816">
        <f>(Sample[[#This Row],[KPx]]*KTb-Sample[[#This Row],[Kpy]]*KTa)</f>
        <v>2.4948500216800937</v>
      </c>
      <c r="Z816">
        <f>-Sample[[#This Row],[Xp]]*a+Sample[[#This Row],[Yp]]*b+Sample[[#This Row],[Zp]]*c_</f>
        <v>1.8061799739838873</v>
      </c>
      <c r="AA816" s="8">
        <f>-IF(Sample[[#This Row],[Column2]]&gt;0,1,-1)*SQRT(Sample[[#This Row],[KPx''i]]^2+Sample[[#This Row],[KPx''j]]^2+Sample[[#This Row],[KPx''k]]^2)/Ksmag/Scale</f>
        <v>-1.1060548299734796</v>
      </c>
      <c r="AB816" s="1">
        <f>SQRT(Sample[[#This Row],[Kpy''i]]^2+Sample[[#This Row],[KPy''j]]^2+Sample[[#This Row],[KPy''k]]^2)/KTmag/Scale</f>
        <v>1.7641253683733995</v>
      </c>
    </row>
    <row r="817" spans="1:28" hidden="1" x14ac:dyDescent="0.25">
      <c r="A817" s="5">
        <v>812</v>
      </c>
      <c r="B817" s="13" t="s">
        <v>43</v>
      </c>
      <c r="C817" s="5"/>
      <c r="D817" s="5"/>
      <c r="E817">
        <v>7</v>
      </c>
      <c r="F817">
        <v>1</v>
      </c>
      <c r="G817">
        <v>5</v>
      </c>
      <c r="H817" s="11">
        <f>Sample[[#This Row],[C]]/Sample[[#This Row],[D]]</f>
        <v>0.14285714285714285</v>
      </c>
      <c r="I817" s="11">
        <f>Sample[[#This Row],[A]]/Sample[[#This Row],[C]]</f>
        <v>5</v>
      </c>
      <c r="J817" s="11">
        <f>Sample[[#This Row],[D]]/Sample[[#This Row],[A]]</f>
        <v>1.4</v>
      </c>
      <c r="K817" s="11">
        <f>Sample[[#This Row],[A]]/Sample[[#This Row],[D]]</f>
        <v>0.7142857142857143</v>
      </c>
      <c r="L817" s="11">
        <f>Sample[[#This Row],[D]]/Sample[[#This Row],[C]]</f>
        <v>7</v>
      </c>
      <c r="M817" s="11">
        <f>Sample[[#This Row],[C]]/Sample[[#This Row],[A]]</f>
        <v>0.2</v>
      </c>
      <c r="N817">
        <f>IF(Sample[[#This Row],[Ap]]=0,10,LOG(Sample[[#This Row],[Ap]]))</f>
        <v>-0.84509804001425681</v>
      </c>
      <c r="O817">
        <f>IF(Sample[[#This Row],[Ei]]=0,10,LOG(Sample[[#This Row],[Ei]]))</f>
        <v>0.69897000433601886</v>
      </c>
      <c r="P817">
        <f>IF(Sample[[#This Row],[Ii]]=0,10,LOG(Sample[[#This Row],[Ii]]))</f>
        <v>0.14612803567823801</v>
      </c>
      <c r="Q817">
        <f>Kx-Sample[[#This Row],[Xp]]</f>
        <v>0.84509804001425681</v>
      </c>
      <c r="R817">
        <f>Ky-Sample[[#This Row],[Yp]]</f>
        <v>-1.6989700043360187</v>
      </c>
      <c r="S817">
        <f>Kz-Sample[[#This Row],[Zp]]</f>
        <v>0.85387196432176204</v>
      </c>
      <c r="T817">
        <f>Sample[[#This Row],[Kpy]]*KSc-Sample[[#This Row],[KPz]]*KSb</f>
        <v>0.8450980400142567</v>
      </c>
      <c r="U817">
        <f>-1*(Sample[[#This Row],[KPx]]*KSc-Sample[[#This Row],[KPz]]*KSa)</f>
        <v>0.84509804001425681</v>
      </c>
      <c r="V817">
        <f>(Sample[[#This Row],[KPx]]*$R$2-Sample[[#This Row],[Kpy]]*KSa)</f>
        <v>0.84509804001425681</v>
      </c>
      <c r="W817">
        <f>Sample[[#This Row],[Kpy]]*KTc-Sample[[#This Row],[KPz]]*KTb</f>
        <v>2.5528419686577806</v>
      </c>
      <c r="X817">
        <f>-1*(Sample[[#This Row],[KPx]]*KTc-Sample[[#This Row],[KPz]]*KTa)</f>
        <v>2.552841968657781</v>
      </c>
      <c r="Y817">
        <f>(Sample[[#This Row],[KPx]]*KTb-Sample[[#This Row],[Kpy]]*KTa)</f>
        <v>2.5528419686577806</v>
      </c>
      <c r="Z817">
        <f>-Sample[[#This Row],[Xp]]*a+Sample[[#This Row],[Yp]]*b+Sample[[#This Row],[Zp]]*c_</f>
        <v>1.6901960800285138</v>
      </c>
      <c r="AA817" s="8">
        <f>-IF(Sample[[#This Row],[Column2]]&gt;0,1,-1)*SQRT(Sample[[#This Row],[KPx''i]]^2+Sample[[#This Row],[KPx''j]]^2+Sample[[#This Row],[KPx''k]]^2)/Ksmag/Scale</f>
        <v>-1.0350294903305448</v>
      </c>
      <c r="AB817" s="1">
        <f>SQRT(Sample[[#This Row],[Kpy''i]]^2+Sample[[#This Row],[KPy''j]]^2+Sample[[#This Row],[KPy''k]]^2)/KTmag/Scale</f>
        <v>1.8051318673355328</v>
      </c>
    </row>
    <row r="818" spans="1:28" hidden="1" x14ac:dyDescent="0.25">
      <c r="A818" s="5">
        <v>813</v>
      </c>
      <c r="B818" s="13" t="s">
        <v>43</v>
      </c>
      <c r="C818" s="5"/>
      <c r="D818" s="5"/>
      <c r="E818">
        <v>9</v>
      </c>
      <c r="F818">
        <v>3</v>
      </c>
      <c r="G818">
        <v>5</v>
      </c>
      <c r="H818" s="11">
        <f>Sample[[#This Row],[C]]/Sample[[#This Row],[D]]</f>
        <v>0.33333333333333331</v>
      </c>
      <c r="I818" s="11">
        <f>Sample[[#This Row],[A]]/Sample[[#This Row],[C]]</f>
        <v>1.6666666666666667</v>
      </c>
      <c r="J818" s="11">
        <f>Sample[[#This Row],[D]]/Sample[[#This Row],[A]]</f>
        <v>1.8</v>
      </c>
      <c r="K818" s="11">
        <f>Sample[[#This Row],[A]]/Sample[[#This Row],[D]]</f>
        <v>0.55555555555555558</v>
      </c>
      <c r="L818" s="11">
        <f>Sample[[#This Row],[D]]/Sample[[#This Row],[C]]</f>
        <v>3</v>
      </c>
      <c r="M818" s="11">
        <f>Sample[[#This Row],[C]]/Sample[[#This Row],[A]]</f>
        <v>0.6</v>
      </c>
      <c r="N818">
        <f>IF(Sample[[#This Row],[Ap]]=0,10,LOG(Sample[[#This Row],[Ap]]))</f>
        <v>-0.47712125471966244</v>
      </c>
      <c r="O818">
        <f>IF(Sample[[#This Row],[Ei]]=0,10,LOG(Sample[[#This Row],[Ei]]))</f>
        <v>0.22184874961635639</v>
      </c>
      <c r="P818">
        <f>IF(Sample[[#This Row],[Ii]]=0,10,LOG(Sample[[#This Row],[Ii]]))</f>
        <v>0.25527250510330607</v>
      </c>
      <c r="Q818">
        <f>Kx-Sample[[#This Row],[Xp]]</f>
        <v>0.47712125471966244</v>
      </c>
      <c r="R818">
        <f>Ky-Sample[[#This Row],[Yp]]</f>
        <v>-1.2218487496163564</v>
      </c>
      <c r="S818">
        <f>Kz-Sample[[#This Row],[Zp]]</f>
        <v>0.74472749489669399</v>
      </c>
      <c r="T818">
        <f>Sample[[#This Row],[Kpy]]*KSc-Sample[[#This Row],[KPz]]*KSb</f>
        <v>0.47712125471966238</v>
      </c>
      <c r="U818">
        <f>-1*(Sample[[#This Row],[KPx]]*KSc-Sample[[#This Row],[KPz]]*KSa)</f>
        <v>0.47712125471966244</v>
      </c>
      <c r="V818">
        <f>(Sample[[#This Row],[KPx]]*$R$2-Sample[[#This Row],[Kpy]]*KSa)</f>
        <v>0.47712125471966244</v>
      </c>
      <c r="W818">
        <f>Sample[[#This Row],[Kpy]]*KTc-Sample[[#This Row],[KPz]]*KTb</f>
        <v>1.9665762445130504</v>
      </c>
      <c r="X818">
        <f>-1*(Sample[[#This Row],[KPx]]*KTc-Sample[[#This Row],[KPz]]*KTa)</f>
        <v>1.9665762445130504</v>
      </c>
      <c r="Y818">
        <f>(Sample[[#This Row],[KPx]]*KTb-Sample[[#This Row],[Kpy]]*KTa)</f>
        <v>1.9665762445130504</v>
      </c>
      <c r="Z818">
        <f>-Sample[[#This Row],[Xp]]*a+Sample[[#This Row],[Yp]]*b+Sample[[#This Row],[Zp]]*c_</f>
        <v>0.95424250943932498</v>
      </c>
      <c r="AA818" s="8">
        <f>-IF(Sample[[#This Row],[Column2]]&gt;0,1,-1)*SQRT(Sample[[#This Row],[KPx''i]]^2+Sample[[#This Row],[KPx''j]]^2+Sample[[#This Row],[KPx''k]]^2)/Ksmag/Scale</f>
        <v>-0.58435180974982659</v>
      </c>
      <c r="AB818" s="1">
        <f>SQRT(Sample[[#This Row],[Kpy''i]]^2+Sample[[#This Row],[KPy''j]]^2+Sample[[#This Row],[KPy''k]]^2)/KTmag/Scale</f>
        <v>1.3905793982155519</v>
      </c>
    </row>
    <row r="819" spans="1:28" hidden="1" x14ac:dyDescent="0.25">
      <c r="A819" s="5">
        <v>814</v>
      </c>
      <c r="B819" s="13" t="s">
        <v>43</v>
      </c>
      <c r="C819" s="5"/>
      <c r="D819" s="5"/>
      <c r="E819">
        <v>6</v>
      </c>
      <c r="F819">
        <v>10</v>
      </c>
      <c r="G819">
        <v>10</v>
      </c>
      <c r="H819" s="11">
        <f>Sample[[#This Row],[C]]/Sample[[#This Row],[D]]</f>
        <v>1.6666666666666667</v>
      </c>
      <c r="I819" s="11">
        <f>Sample[[#This Row],[A]]/Sample[[#This Row],[C]]</f>
        <v>1</v>
      </c>
      <c r="J819" s="11">
        <f>Sample[[#This Row],[D]]/Sample[[#This Row],[A]]</f>
        <v>0.6</v>
      </c>
      <c r="K819" s="11">
        <f>Sample[[#This Row],[A]]/Sample[[#This Row],[D]]</f>
        <v>1.6666666666666667</v>
      </c>
      <c r="L819" s="11">
        <f>Sample[[#This Row],[D]]/Sample[[#This Row],[C]]</f>
        <v>0.6</v>
      </c>
      <c r="M819" s="11">
        <f>Sample[[#This Row],[C]]/Sample[[#This Row],[A]]</f>
        <v>1</v>
      </c>
      <c r="N819">
        <f>IF(Sample[[#This Row],[Ap]]=0,10,LOG(Sample[[#This Row],[Ap]]))</f>
        <v>0.22184874961635639</v>
      </c>
      <c r="O819">
        <f>IF(Sample[[#This Row],[Ei]]=0,10,LOG(Sample[[#This Row],[Ei]]))</f>
        <v>0</v>
      </c>
      <c r="P819">
        <f>IF(Sample[[#This Row],[Ii]]=0,10,LOG(Sample[[#This Row],[Ii]]))</f>
        <v>-0.22184874961635639</v>
      </c>
      <c r="Q819">
        <f>Kx-Sample[[#This Row],[Xp]]</f>
        <v>-0.22184874961635639</v>
      </c>
      <c r="R819">
        <f>Ky-Sample[[#This Row],[Yp]]</f>
        <v>-1</v>
      </c>
      <c r="S819">
        <f>Kz-Sample[[#This Row],[Zp]]</f>
        <v>1.2218487496163564</v>
      </c>
      <c r="T819">
        <f>Sample[[#This Row],[Kpy]]*KSc-Sample[[#This Row],[KPz]]*KSb</f>
        <v>-0.22184874961635637</v>
      </c>
      <c r="U819">
        <f>-1*(Sample[[#This Row],[KPx]]*KSc-Sample[[#This Row],[KPz]]*KSa)</f>
        <v>-0.22184874961635639</v>
      </c>
      <c r="V819">
        <f>(Sample[[#This Row],[KPx]]*$R$2-Sample[[#This Row],[Kpy]]*KSa)</f>
        <v>-0.22184874961635639</v>
      </c>
      <c r="W819">
        <f>Sample[[#This Row],[Kpy]]*KTc-Sample[[#This Row],[KPz]]*KTb</f>
        <v>2.2218487496163561</v>
      </c>
      <c r="X819">
        <f>-1*(Sample[[#This Row],[KPx]]*KTc-Sample[[#This Row],[KPz]]*KTa)</f>
        <v>2.2218487496163561</v>
      </c>
      <c r="Y819">
        <f>(Sample[[#This Row],[KPx]]*KTb-Sample[[#This Row],[Kpy]]*KTa)</f>
        <v>2.2218487496163566</v>
      </c>
      <c r="Z819">
        <f>-Sample[[#This Row],[Xp]]*a+Sample[[#This Row],[Yp]]*b+Sample[[#This Row],[Zp]]*c_</f>
        <v>-0.44369749923271279</v>
      </c>
      <c r="AA819" s="8">
        <f>-IF(Sample[[#This Row],[Column2]]&gt;0,1,-1)*SQRT(Sample[[#This Row],[KPx''i]]^2+Sample[[#This Row],[KPx''j]]^2+Sample[[#This Row],[KPx''k]]^2)/Ksmag/Scale</f>
        <v>0.27170811831726921</v>
      </c>
      <c r="AB819" s="1">
        <f>SQRT(Sample[[#This Row],[Kpy''i]]^2+Sample[[#This Row],[KPy''j]]^2+Sample[[#This Row],[KPy''k]]^2)/KTmag/Scale</f>
        <v>1.5710843176245775</v>
      </c>
    </row>
    <row r="820" spans="1:28" hidden="1" x14ac:dyDescent="0.25">
      <c r="A820" s="5">
        <v>815</v>
      </c>
      <c r="B820" s="13" t="s">
        <v>43</v>
      </c>
      <c r="C820" s="5"/>
      <c r="D820" s="5"/>
      <c r="E820">
        <v>9</v>
      </c>
      <c r="F820">
        <v>5</v>
      </c>
      <c r="G820">
        <v>8</v>
      </c>
      <c r="H820" s="11">
        <f>Sample[[#This Row],[C]]/Sample[[#This Row],[D]]</f>
        <v>0.55555555555555558</v>
      </c>
      <c r="I820" s="11">
        <f>Sample[[#This Row],[A]]/Sample[[#This Row],[C]]</f>
        <v>1.6</v>
      </c>
      <c r="J820" s="11">
        <f>Sample[[#This Row],[D]]/Sample[[#This Row],[A]]</f>
        <v>1.125</v>
      </c>
      <c r="K820" s="11">
        <f>Sample[[#This Row],[A]]/Sample[[#This Row],[D]]</f>
        <v>0.88888888888888884</v>
      </c>
      <c r="L820" s="11">
        <f>Sample[[#This Row],[D]]/Sample[[#This Row],[C]]</f>
        <v>1.8</v>
      </c>
      <c r="M820" s="11">
        <f>Sample[[#This Row],[C]]/Sample[[#This Row],[A]]</f>
        <v>0.625</v>
      </c>
      <c r="N820">
        <f>IF(Sample[[#This Row],[Ap]]=0,10,LOG(Sample[[#This Row],[Ap]]))</f>
        <v>-0.25527250510330607</v>
      </c>
      <c r="O820">
        <f>IF(Sample[[#This Row],[Ei]]=0,10,LOG(Sample[[#This Row],[Ei]]))</f>
        <v>0.20411998265592479</v>
      </c>
      <c r="P820">
        <f>IF(Sample[[#This Row],[Ii]]=0,10,LOG(Sample[[#This Row],[Ii]]))</f>
        <v>5.1152522447381291E-2</v>
      </c>
      <c r="Q820">
        <f>Kx-Sample[[#This Row],[Xp]]</f>
        <v>0.25527250510330607</v>
      </c>
      <c r="R820">
        <f>Ky-Sample[[#This Row],[Yp]]</f>
        <v>-1.2041199826559248</v>
      </c>
      <c r="S820">
        <f>Kz-Sample[[#This Row],[Zp]]</f>
        <v>0.94884747755261867</v>
      </c>
      <c r="T820">
        <f>Sample[[#This Row],[Kpy]]*KSc-Sample[[#This Row],[KPz]]*KSb</f>
        <v>0.25527250510330612</v>
      </c>
      <c r="U820">
        <f>-1*(Sample[[#This Row],[KPx]]*KSc-Sample[[#This Row],[KPz]]*KSa)</f>
        <v>0.25527250510330607</v>
      </c>
      <c r="V820">
        <f>(Sample[[#This Row],[KPx]]*$R$2-Sample[[#This Row],[Kpy]]*KSa)</f>
        <v>0.25527250510330607</v>
      </c>
      <c r="W820">
        <f>Sample[[#This Row],[Kpy]]*KTc-Sample[[#This Row],[KPz]]*KTb</f>
        <v>2.1529674602085436</v>
      </c>
      <c r="X820">
        <f>-1*(Sample[[#This Row],[KPx]]*KTc-Sample[[#This Row],[KPz]]*KTa)</f>
        <v>2.1529674602085436</v>
      </c>
      <c r="Y820">
        <f>(Sample[[#This Row],[KPx]]*KTb-Sample[[#This Row],[Kpy]]*KTa)</f>
        <v>2.1529674602085436</v>
      </c>
      <c r="Z820">
        <f>-Sample[[#This Row],[Xp]]*a+Sample[[#This Row],[Yp]]*b+Sample[[#This Row],[Zp]]*c_</f>
        <v>0.51054501020661214</v>
      </c>
      <c r="AA820" s="8">
        <f>-IF(Sample[[#This Row],[Column2]]&gt;0,1,-1)*SQRT(Sample[[#This Row],[KPx''i]]^2+Sample[[#This Row],[KPx''j]]^2+Sample[[#This Row],[KPx''k]]^2)/Ksmag/Scale</f>
        <v>-0.31264369143255732</v>
      </c>
      <c r="AB820" s="1">
        <f>SQRT(Sample[[#This Row],[Kpy''i]]^2+Sample[[#This Row],[KPy''j]]^2+Sample[[#This Row],[KPy''k]]^2)/KTmag/Scale</f>
        <v>1.5223778907874397</v>
      </c>
    </row>
    <row r="821" spans="1:28" hidden="1" x14ac:dyDescent="0.25">
      <c r="A821" s="5">
        <v>816</v>
      </c>
      <c r="B821" s="13" t="s">
        <v>43</v>
      </c>
      <c r="C821" s="5"/>
      <c r="D821" s="5"/>
      <c r="E821">
        <v>4</v>
      </c>
      <c r="F821">
        <v>3</v>
      </c>
      <c r="G821">
        <v>8</v>
      </c>
      <c r="H821" s="11">
        <f>Sample[[#This Row],[C]]/Sample[[#This Row],[D]]</f>
        <v>0.75</v>
      </c>
      <c r="I821" s="11">
        <f>Sample[[#This Row],[A]]/Sample[[#This Row],[C]]</f>
        <v>2.6666666666666665</v>
      </c>
      <c r="J821" s="11">
        <f>Sample[[#This Row],[D]]/Sample[[#This Row],[A]]</f>
        <v>0.5</v>
      </c>
      <c r="K821" s="11">
        <f>Sample[[#This Row],[A]]/Sample[[#This Row],[D]]</f>
        <v>2</v>
      </c>
      <c r="L821" s="11">
        <f>Sample[[#This Row],[D]]/Sample[[#This Row],[C]]</f>
        <v>1.3333333333333333</v>
      </c>
      <c r="M821" s="11">
        <f>Sample[[#This Row],[C]]/Sample[[#This Row],[A]]</f>
        <v>0.375</v>
      </c>
      <c r="N821">
        <f>IF(Sample[[#This Row],[Ap]]=0,10,LOG(Sample[[#This Row],[Ap]]))</f>
        <v>-0.12493873660829995</v>
      </c>
      <c r="O821">
        <f>IF(Sample[[#This Row],[Ei]]=0,10,LOG(Sample[[#This Row],[Ei]]))</f>
        <v>0.4259687322722811</v>
      </c>
      <c r="P821">
        <f>IF(Sample[[#This Row],[Ii]]=0,10,LOG(Sample[[#This Row],[Ii]]))</f>
        <v>-0.3010299956639812</v>
      </c>
      <c r="Q821">
        <f>Kx-Sample[[#This Row],[Xp]]</f>
        <v>0.12493873660829995</v>
      </c>
      <c r="R821">
        <f>Ky-Sample[[#This Row],[Yp]]</f>
        <v>-1.4259687322722812</v>
      </c>
      <c r="S821">
        <f>Kz-Sample[[#This Row],[Zp]]</f>
        <v>1.3010299956639813</v>
      </c>
      <c r="T821">
        <f>Sample[[#This Row],[Kpy]]*KSc-Sample[[#This Row],[KPz]]*KSb</f>
        <v>0.12493873660829991</v>
      </c>
      <c r="U821">
        <f>-1*(Sample[[#This Row],[KPx]]*KSc-Sample[[#This Row],[KPz]]*KSa)</f>
        <v>0.12493873660829995</v>
      </c>
      <c r="V821">
        <f>(Sample[[#This Row],[KPx]]*$R$2-Sample[[#This Row],[Kpy]]*KSa)</f>
        <v>0.12493873660829995</v>
      </c>
      <c r="W821">
        <f>Sample[[#This Row],[Kpy]]*KTc-Sample[[#This Row],[KPz]]*KTb</f>
        <v>2.7269987279362624</v>
      </c>
      <c r="X821">
        <f>-1*(Sample[[#This Row],[KPx]]*KTc-Sample[[#This Row],[KPz]]*KTa)</f>
        <v>2.7269987279362624</v>
      </c>
      <c r="Y821">
        <f>(Sample[[#This Row],[KPx]]*KTb-Sample[[#This Row],[Kpy]]*KTa)</f>
        <v>2.7269987279362624</v>
      </c>
      <c r="Z821">
        <f>-Sample[[#This Row],[Xp]]*a+Sample[[#This Row],[Yp]]*b+Sample[[#This Row],[Zp]]*c_</f>
        <v>0.24987747321659981</v>
      </c>
      <c r="AA821" s="8">
        <f>-IF(Sample[[#This Row],[Column2]]&gt;0,1,-1)*SQRT(Sample[[#This Row],[KPx''i]]^2+Sample[[#This Row],[KPx''j]]^2+Sample[[#This Row],[KPx''k]]^2)/Ksmag/Scale</f>
        <v>-0.15301807689915992</v>
      </c>
      <c r="AB821" s="1">
        <f>SQRT(Sample[[#This Row],[Kpy''i]]^2+Sample[[#This Row],[KPy''j]]^2+Sample[[#This Row],[KPy''k]]^2)/KTmag/Scale</f>
        <v>1.9282792928108203</v>
      </c>
    </row>
    <row r="822" spans="1:28" hidden="1" x14ac:dyDescent="0.25">
      <c r="A822" s="5">
        <v>817</v>
      </c>
      <c r="B822" s="13" t="s">
        <v>43</v>
      </c>
      <c r="C822" s="5"/>
      <c r="D822" s="5"/>
      <c r="E822">
        <v>4</v>
      </c>
      <c r="F822">
        <v>4</v>
      </c>
      <c r="G822">
        <v>7</v>
      </c>
      <c r="H822" s="11">
        <f>Sample[[#This Row],[C]]/Sample[[#This Row],[D]]</f>
        <v>1</v>
      </c>
      <c r="I822" s="11">
        <f>Sample[[#This Row],[A]]/Sample[[#This Row],[C]]</f>
        <v>1.75</v>
      </c>
      <c r="J822" s="11">
        <f>Sample[[#This Row],[D]]/Sample[[#This Row],[A]]</f>
        <v>0.5714285714285714</v>
      </c>
      <c r="K822" s="11">
        <f>Sample[[#This Row],[A]]/Sample[[#This Row],[D]]</f>
        <v>1.75</v>
      </c>
      <c r="L822" s="11">
        <f>Sample[[#This Row],[D]]/Sample[[#This Row],[C]]</f>
        <v>1</v>
      </c>
      <c r="M822" s="11">
        <f>Sample[[#This Row],[C]]/Sample[[#This Row],[A]]</f>
        <v>0.5714285714285714</v>
      </c>
      <c r="N822">
        <f>IF(Sample[[#This Row],[Ap]]=0,10,LOG(Sample[[#This Row],[Ap]]))</f>
        <v>0</v>
      </c>
      <c r="O822">
        <f>IF(Sample[[#This Row],[Ei]]=0,10,LOG(Sample[[#This Row],[Ei]]))</f>
        <v>0.24303804868629444</v>
      </c>
      <c r="P822">
        <f>IF(Sample[[#This Row],[Ii]]=0,10,LOG(Sample[[#This Row],[Ii]]))</f>
        <v>-0.24303804868629447</v>
      </c>
      <c r="Q822">
        <f>Kx-Sample[[#This Row],[Xp]]</f>
        <v>0</v>
      </c>
      <c r="R822">
        <f>Ky-Sample[[#This Row],[Yp]]</f>
        <v>-1.2430380486862944</v>
      </c>
      <c r="S822">
        <f>Kz-Sample[[#This Row],[Zp]]</f>
        <v>1.2430380486862944</v>
      </c>
      <c r="T822">
        <f>Sample[[#This Row],[Kpy]]*KSc-Sample[[#This Row],[KPz]]*KSb</f>
        <v>0</v>
      </c>
      <c r="U822">
        <f>-1*(Sample[[#This Row],[KPx]]*KSc-Sample[[#This Row],[KPz]]*KSa)</f>
        <v>0</v>
      </c>
      <c r="V822">
        <f>(Sample[[#This Row],[KPx]]*$R$2-Sample[[#This Row],[Kpy]]*KSa)</f>
        <v>0</v>
      </c>
      <c r="W822">
        <f>Sample[[#This Row],[Kpy]]*KTc-Sample[[#This Row],[KPz]]*KTb</f>
        <v>2.4860760973725888</v>
      </c>
      <c r="X822">
        <f>-1*(Sample[[#This Row],[KPx]]*KTc-Sample[[#This Row],[KPz]]*KTa)</f>
        <v>2.4860760973725888</v>
      </c>
      <c r="Y822">
        <f>(Sample[[#This Row],[KPx]]*KTb-Sample[[#This Row],[Kpy]]*KTa)</f>
        <v>2.4860760973725888</v>
      </c>
      <c r="Z822">
        <f>-Sample[[#This Row],[Xp]]*a+Sample[[#This Row],[Yp]]*b+Sample[[#This Row],[Zp]]*c_</f>
        <v>0</v>
      </c>
      <c r="AA822" s="8">
        <f>-IF(Sample[[#This Row],[Column2]]&gt;0,1,-1)*SQRT(Sample[[#This Row],[KPx''i]]^2+Sample[[#This Row],[KPx''j]]^2+Sample[[#This Row],[KPx''k]]^2)/Ksmag/Scale</f>
        <v>0</v>
      </c>
      <c r="AB822" s="1">
        <f>SQRT(Sample[[#This Row],[Kpy''i]]^2+Sample[[#This Row],[KPy''j]]^2+Sample[[#This Row],[KPy''k]]^2)/KTmag/Scale</f>
        <v>1.7579212669979456</v>
      </c>
    </row>
    <row r="823" spans="1:28" hidden="1" x14ac:dyDescent="0.25">
      <c r="A823" s="5">
        <v>818</v>
      </c>
      <c r="B823" s="13" t="s">
        <v>43</v>
      </c>
      <c r="C823" s="5"/>
      <c r="D823" s="5"/>
      <c r="E823">
        <v>2</v>
      </c>
      <c r="F823">
        <v>3</v>
      </c>
      <c r="G823">
        <v>10</v>
      </c>
      <c r="H823" s="11">
        <f>Sample[[#This Row],[C]]/Sample[[#This Row],[D]]</f>
        <v>1.5</v>
      </c>
      <c r="I823" s="11">
        <f>Sample[[#This Row],[A]]/Sample[[#This Row],[C]]</f>
        <v>3.3333333333333335</v>
      </c>
      <c r="J823" s="11">
        <f>Sample[[#This Row],[D]]/Sample[[#This Row],[A]]</f>
        <v>0.2</v>
      </c>
      <c r="K823" s="11">
        <f>Sample[[#This Row],[A]]/Sample[[#This Row],[D]]</f>
        <v>5</v>
      </c>
      <c r="L823" s="11">
        <f>Sample[[#This Row],[D]]/Sample[[#This Row],[C]]</f>
        <v>0.66666666666666663</v>
      </c>
      <c r="M823" s="11">
        <f>Sample[[#This Row],[C]]/Sample[[#This Row],[A]]</f>
        <v>0.3</v>
      </c>
      <c r="N823">
        <f>IF(Sample[[#This Row],[Ap]]=0,10,LOG(Sample[[#This Row],[Ap]]))</f>
        <v>0.17609125905568124</v>
      </c>
      <c r="O823">
        <f>IF(Sample[[#This Row],[Ei]]=0,10,LOG(Sample[[#This Row],[Ei]]))</f>
        <v>0.52287874528033762</v>
      </c>
      <c r="P823">
        <f>IF(Sample[[#This Row],[Ii]]=0,10,LOG(Sample[[#This Row],[Ii]]))</f>
        <v>-0.69897000433601875</v>
      </c>
      <c r="Q823">
        <f>Kx-Sample[[#This Row],[Xp]]</f>
        <v>-0.17609125905568124</v>
      </c>
      <c r="R823">
        <f>Ky-Sample[[#This Row],[Yp]]</f>
        <v>-1.5228787452803376</v>
      </c>
      <c r="S823">
        <f>Kz-Sample[[#This Row],[Zp]]</f>
        <v>1.6989700043360187</v>
      </c>
      <c r="T823">
        <f>Sample[[#This Row],[Kpy]]*KSc-Sample[[#This Row],[KPz]]*KSb</f>
        <v>-0.17609125905568113</v>
      </c>
      <c r="U823">
        <f>-1*(Sample[[#This Row],[KPx]]*KSc-Sample[[#This Row],[KPz]]*KSa)</f>
        <v>-0.17609125905568124</v>
      </c>
      <c r="V823">
        <f>(Sample[[#This Row],[KPx]]*$R$2-Sample[[#This Row],[Kpy]]*KSa)</f>
        <v>-0.17609125905568124</v>
      </c>
      <c r="W823">
        <f>Sample[[#This Row],[Kpy]]*KTc-Sample[[#This Row],[KPz]]*KTb</f>
        <v>3.2218487496163561</v>
      </c>
      <c r="X823">
        <f>-1*(Sample[[#This Row],[KPx]]*KTc-Sample[[#This Row],[KPz]]*KTa)</f>
        <v>3.2218487496163561</v>
      </c>
      <c r="Y823">
        <f>(Sample[[#This Row],[KPx]]*KTb-Sample[[#This Row],[Kpy]]*KTa)</f>
        <v>3.2218487496163566</v>
      </c>
      <c r="Z823">
        <f>-Sample[[#This Row],[Xp]]*a+Sample[[#This Row],[Yp]]*b+Sample[[#This Row],[Zp]]*c_</f>
        <v>-0.35218251811136225</v>
      </c>
      <c r="AA823" s="8">
        <f>-IF(Sample[[#This Row],[Column2]]&gt;0,1,-1)*SQRT(Sample[[#This Row],[KPx''i]]^2+Sample[[#This Row],[KPx''j]]^2+Sample[[#This Row],[KPx''k]]^2)/Ksmag/Scale</f>
        <v>0.21566686642533325</v>
      </c>
      <c r="AB823" s="1">
        <f>SQRT(Sample[[#This Row],[Kpy''i]]^2+Sample[[#This Row],[KPy''j]]^2+Sample[[#This Row],[KPy''k]]^2)/KTmag/Scale</f>
        <v>2.2781910988111247</v>
      </c>
    </row>
    <row r="824" spans="1:28" hidden="1" x14ac:dyDescent="0.25">
      <c r="A824" s="5">
        <v>819</v>
      </c>
      <c r="B824" s="13" t="s">
        <v>43</v>
      </c>
      <c r="C824" s="5"/>
      <c r="D824" s="5"/>
      <c r="E824">
        <v>8</v>
      </c>
      <c r="F824">
        <v>6</v>
      </c>
      <c r="G824">
        <v>8</v>
      </c>
      <c r="H824" s="11">
        <f>Sample[[#This Row],[C]]/Sample[[#This Row],[D]]</f>
        <v>0.75</v>
      </c>
      <c r="I824" s="11">
        <f>Sample[[#This Row],[A]]/Sample[[#This Row],[C]]</f>
        <v>1.3333333333333333</v>
      </c>
      <c r="J824" s="11">
        <f>Sample[[#This Row],[D]]/Sample[[#This Row],[A]]</f>
        <v>1</v>
      </c>
      <c r="K824" s="11">
        <f>Sample[[#This Row],[A]]/Sample[[#This Row],[D]]</f>
        <v>1</v>
      </c>
      <c r="L824" s="11">
        <f>Sample[[#This Row],[D]]/Sample[[#This Row],[C]]</f>
        <v>1.3333333333333333</v>
      </c>
      <c r="M824" s="11">
        <f>Sample[[#This Row],[C]]/Sample[[#This Row],[A]]</f>
        <v>0.75</v>
      </c>
      <c r="N824">
        <f>IF(Sample[[#This Row],[Ap]]=0,10,LOG(Sample[[#This Row],[Ap]]))</f>
        <v>-0.12493873660829995</v>
      </c>
      <c r="O824">
        <f>IF(Sample[[#This Row],[Ei]]=0,10,LOG(Sample[[#This Row],[Ei]]))</f>
        <v>0.12493873660829993</v>
      </c>
      <c r="P824">
        <f>IF(Sample[[#This Row],[Ii]]=0,10,LOG(Sample[[#This Row],[Ii]]))</f>
        <v>0</v>
      </c>
      <c r="Q824">
        <f>Kx-Sample[[#This Row],[Xp]]</f>
        <v>0.12493873660829995</v>
      </c>
      <c r="R824">
        <f>Ky-Sample[[#This Row],[Yp]]</f>
        <v>-1.1249387366082999</v>
      </c>
      <c r="S824">
        <f>Kz-Sample[[#This Row],[Zp]]</f>
        <v>1</v>
      </c>
      <c r="T824">
        <f>Sample[[#This Row],[Kpy]]*KSc-Sample[[#This Row],[KPz]]*KSb</f>
        <v>0.12493873660829991</v>
      </c>
      <c r="U824">
        <f>-1*(Sample[[#This Row],[KPx]]*KSc-Sample[[#This Row],[KPz]]*KSa)</f>
        <v>0.12493873660829995</v>
      </c>
      <c r="V824">
        <f>(Sample[[#This Row],[KPx]]*$R$2-Sample[[#This Row],[Kpy]]*KSa)</f>
        <v>0.12493873660829995</v>
      </c>
      <c r="W824">
        <f>Sample[[#This Row],[Kpy]]*KTc-Sample[[#This Row],[KPz]]*KTb</f>
        <v>2.1249387366082999</v>
      </c>
      <c r="X824">
        <f>-1*(Sample[[#This Row],[KPx]]*KTc-Sample[[#This Row],[KPz]]*KTa)</f>
        <v>2.1249387366082999</v>
      </c>
      <c r="Y824">
        <f>(Sample[[#This Row],[KPx]]*KTb-Sample[[#This Row],[Kpy]]*KTa)</f>
        <v>2.1249387366082999</v>
      </c>
      <c r="Z824">
        <f>-Sample[[#This Row],[Xp]]*a+Sample[[#This Row],[Yp]]*b+Sample[[#This Row],[Zp]]*c_</f>
        <v>0.24987747321659987</v>
      </c>
      <c r="AA824" s="8">
        <f>-IF(Sample[[#This Row],[Column2]]&gt;0,1,-1)*SQRT(Sample[[#This Row],[KPx''i]]^2+Sample[[#This Row],[KPx''j]]^2+Sample[[#This Row],[KPx''k]]^2)/Ksmag/Scale</f>
        <v>-0.15301807689915992</v>
      </c>
      <c r="AB824" s="1">
        <f>SQRT(Sample[[#This Row],[Kpy''i]]^2+Sample[[#This Row],[KPy''j]]^2+Sample[[#This Row],[KPy''k]]^2)/KTmag/Scale</f>
        <v>1.502558590261704</v>
      </c>
    </row>
    <row r="825" spans="1:28" hidden="1" x14ac:dyDescent="0.25">
      <c r="A825" s="5">
        <v>820</v>
      </c>
      <c r="B825" s="13" t="s">
        <v>43</v>
      </c>
      <c r="C825" s="5"/>
      <c r="D825" s="5"/>
      <c r="E825">
        <v>10</v>
      </c>
      <c r="F825">
        <v>6</v>
      </c>
      <c r="G825">
        <v>1</v>
      </c>
      <c r="H825" s="11">
        <f>Sample[[#This Row],[C]]/Sample[[#This Row],[D]]</f>
        <v>0.6</v>
      </c>
      <c r="I825" s="11">
        <f>Sample[[#This Row],[A]]/Sample[[#This Row],[C]]</f>
        <v>0.16666666666666666</v>
      </c>
      <c r="J825" s="11">
        <f>Sample[[#This Row],[D]]/Sample[[#This Row],[A]]</f>
        <v>10</v>
      </c>
      <c r="K825" s="11">
        <f>Sample[[#This Row],[A]]/Sample[[#This Row],[D]]</f>
        <v>0.1</v>
      </c>
      <c r="L825" s="11">
        <f>Sample[[#This Row],[D]]/Sample[[#This Row],[C]]</f>
        <v>1.6666666666666667</v>
      </c>
      <c r="M825" s="11">
        <f>Sample[[#This Row],[C]]/Sample[[#This Row],[A]]</f>
        <v>6</v>
      </c>
      <c r="N825">
        <f>IF(Sample[[#This Row],[Ap]]=0,10,LOG(Sample[[#This Row],[Ap]]))</f>
        <v>-0.22184874961635639</v>
      </c>
      <c r="O825">
        <f>IF(Sample[[#This Row],[Ei]]=0,10,LOG(Sample[[#This Row],[Ei]]))</f>
        <v>-0.77815125038364363</v>
      </c>
      <c r="P825">
        <f>IF(Sample[[#This Row],[Ii]]=0,10,LOG(Sample[[#This Row],[Ii]]))</f>
        <v>1</v>
      </c>
      <c r="Q825">
        <f>Kx-Sample[[#This Row],[Xp]]</f>
        <v>0.22184874961635639</v>
      </c>
      <c r="R825">
        <f>Ky-Sample[[#This Row],[Yp]]</f>
        <v>-0.22184874961635637</v>
      </c>
      <c r="S825">
        <f>Kz-Sample[[#This Row],[Zp]]</f>
        <v>0</v>
      </c>
      <c r="T825">
        <f>Sample[[#This Row],[Kpy]]*KSc-Sample[[#This Row],[KPz]]*KSb</f>
        <v>0.22184874961635637</v>
      </c>
      <c r="U825">
        <f>-1*(Sample[[#This Row],[KPx]]*KSc-Sample[[#This Row],[KPz]]*KSa)</f>
        <v>0.22184874961635639</v>
      </c>
      <c r="V825">
        <f>(Sample[[#This Row],[KPx]]*$R$2-Sample[[#This Row],[Kpy]]*KSa)</f>
        <v>0.22184874961635639</v>
      </c>
      <c r="W825">
        <f>Sample[[#This Row],[Kpy]]*KTc-Sample[[#This Row],[KPz]]*KTb</f>
        <v>0.22184874961635637</v>
      </c>
      <c r="X825">
        <f>-1*(Sample[[#This Row],[KPx]]*KTc-Sample[[#This Row],[KPz]]*KTa)</f>
        <v>0.22184874961635639</v>
      </c>
      <c r="Y825">
        <f>(Sample[[#This Row],[KPx]]*KTb-Sample[[#This Row],[Kpy]]*KTa)</f>
        <v>0.22184874961635634</v>
      </c>
      <c r="Z825">
        <f>-Sample[[#This Row],[Xp]]*a+Sample[[#This Row],[Yp]]*b+Sample[[#This Row],[Zp]]*c_</f>
        <v>0.44369749923271273</v>
      </c>
      <c r="AA825" s="8">
        <f>-IF(Sample[[#This Row],[Column2]]&gt;0,1,-1)*SQRT(Sample[[#This Row],[KPx''i]]^2+Sample[[#This Row],[KPx''j]]^2+Sample[[#This Row],[KPx''k]]^2)/Ksmag/Scale</f>
        <v>-0.27170811831726921</v>
      </c>
      <c r="AB825" s="1">
        <f>SQRT(Sample[[#This Row],[Kpy''i]]^2+Sample[[#This Row],[KPy''j]]^2+Sample[[#This Row],[KPy''k]]^2)/KTmag/Scale</f>
        <v>0.15687075525148209</v>
      </c>
    </row>
    <row r="826" spans="1:28" hidden="1" x14ac:dyDescent="0.25">
      <c r="A826" s="5">
        <v>821</v>
      </c>
      <c r="B826" s="13" t="s">
        <v>43</v>
      </c>
      <c r="C826" s="5"/>
      <c r="D826" s="5"/>
      <c r="E826">
        <v>4</v>
      </c>
      <c r="F826">
        <v>8</v>
      </c>
      <c r="G826">
        <v>9</v>
      </c>
      <c r="H826" s="11">
        <f>Sample[[#This Row],[C]]/Sample[[#This Row],[D]]</f>
        <v>2</v>
      </c>
      <c r="I826" s="11">
        <f>Sample[[#This Row],[A]]/Sample[[#This Row],[C]]</f>
        <v>1.125</v>
      </c>
      <c r="J826" s="11">
        <f>Sample[[#This Row],[D]]/Sample[[#This Row],[A]]</f>
        <v>0.44444444444444442</v>
      </c>
      <c r="K826" s="11">
        <f>Sample[[#This Row],[A]]/Sample[[#This Row],[D]]</f>
        <v>2.25</v>
      </c>
      <c r="L826" s="11">
        <f>Sample[[#This Row],[D]]/Sample[[#This Row],[C]]</f>
        <v>0.5</v>
      </c>
      <c r="M826" s="11">
        <f>Sample[[#This Row],[C]]/Sample[[#This Row],[A]]</f>
        <v>0.88888888888888884</v>
      </c>
      <c r="N826">
        <f>IF(Sample[[#This Row],[Ap]]=0,10,LOG(Sample[[#This Row],[Ap]]))</f>
        <v>0.3010299956639812</v>
      </c>
      <c r="O826">
        <f>IF(Sample[[#This Row],[Ei]]=0,10,LOG(Sample[[#This Row],[Ei]]))</f>
        <v>5.1152522447381291E-2</v>
      </c>
      <c r="P826">
        <f>IF(Sample[[#This Row],[Ii]]=0,10,LOG(Sample[[#This Row],[Ii]]))</f>
        <v>-0.35218251811136253</v>
      </c>
      <c r="Q826">
        <f>Kx-Sample[[#This Row],[Xp]]</f>
        <v>-0.3010299956639812</v>
      </c>
      <c r="R826">
        <f>Ky-Sample[[#This Row],[Yp]]</f>
        <v>-1.0511525224473812</v>
      </c>
      <c r="S826">
        <f>Kz-Sample[[#This Row],[Zp]]</f>
        <v>1.3521825181113625</v>
      </c>
      <c r="T826">
        <f>Sample[[#This Row],[Kpy]]*KSc-Sample[[#This Row],[KPz]]*KSb</f>
        <v>-0.30102999566398125</v>
      </c>
      <c r="U826">
        <f>-1*(Sample[[#This Row],[KPx]]*KSc-Sample[[#This Row],[KPz]]*KSa)</f>
        <v>-0.3010299956639812</v>
      </c>
      <c r="V826">
        <f>(Sample[[#This Row],[KPx]]*$R$2-Sample[[#This Row],[Kpy]]*KSa)</f>
        <v>-0.3010299956639812</v>
      </c>
      <c r="W826">
        <f>Sample[[#This Row],[Kpy]]*KTc-Sample[[#This Row],[KPz]]*KTb</f>
        <v>2.4033350405587437</v>
      </c>
      <c r="X826">
        <f>-1*(Sample[[#This Row],[KPx]]*KTc-Sample[[#This Row],[KPz]]*KTa)</f>
        <v>2.4033350405587437</v>
      </c>
      <c r="Y826">
        <f>(Sample[[#This Row],[KPx]]*KTb-Sample[[#This Row],[Kpy]]*KTa)</f>
        <v>2.4033350405587437</v>
      </c>
      <c r="Z826">
        <f>-Sample[[#This Row],[Xp]]*a+Sample[[#This Row],[Yp]]*b+Sample[[#This Row],[Zp]]*c_</f>
        <v>-0.60205999132796251</v>
      </c>
      <c r="AA826" s="8">
        <f>-IF(Sample[[#This Row],[Column2]]&gt;0,1,-1)*SQRT(Sample[[#This Row],[KPx''i]]^2+Sample[[#This Row],[KPx''j]]^2+Sample[[#This Row],[KPx''k]]^2)/Ksmag/Scale</f>
        <v>0.36868494332449331</v>
      </c>
      <c r="AB826" s="1">
        <f>SQRT(Sample[[#This Row],[Kpy''i]]^2+Sample[[#This Row],[KPy''j]]^2+Sample[[#This Row],[KPy''k]]^2)/KTmag/Scale</f>
        <v>1.6994145046423339</v>
      </c>
    </row>
    <row r="827" spans="1:28" hidden="1" x14ac:dyDescent="0.25">
      <c r="A827" s="5">
        <v>822</v>
      </c>
      <c r="B827" s="13" t="s">
        <v>43</v>
      </c>
      <c r="C827" s="5"/>
      <c r="D827" s="5"/>
      <c r="E827">
        <v>5</v>
      </c>
      <c r="F827">
        <v>6</v>
      </c>
      <c r="G827">
        <v>9</v>
      </c>
      <c r="H827" s="11">
        <f>Sample[[#This Row],[C]]/Sample[[#This Row],[D]]</f>
        <v>1.2</v>
      </c>
      <c r="I827" s="11">
        <f>Sample[[#This Row],[A]]/Sample[[#This Row],[C]]</f>
        <v>1.5</v>
      </c>
      <c r="J827" s="11">
        <f>Sample[[#This Row],[D]]/Sample[[#This Row],[A]]</f>
        <v>0.55555555555555558</v>
      </c>
      <c r="K827" s="11">
        <f>Sample[[#This Row],[A]]/Sample[[#This Row],[D]]</f>
        <v>1.8</v>
      </c>
      <c r="L827" s="11">
        <f>Sample[[#This Row],[D]]/Sample[[#This Row],[C]]</f>
        <v>0.83333333333333337</v>
      </c>
      <c r="M827" s="11">
        <f>Sample[[#This Row],[C]]/Sample[[#This Row],[A]]</f>
        <v>0.66666666666666663</v>
      </c>
      <c r="N827">
        <f>IF(Sample[[#This Row],[Ap]]=0,10,LOG(Sample[[#This Row],[Ap]]))</f>
        <v>7.9181246047624818E-2</v>
      </c>
      <c r="O827">
        <f>IF(Sample[[#This Row],[Ei]]=0,10,LOG(Sample[[#This Row],[Ei]]))</f>
        <v>0.17609125905568124</v>
      </c>
      <c r="P827">
        <f>IF(Sample[[#This Row],[Ii]]=0,10,LOG(Sample[[#This Row],[Ii]]))</f>
        <v>-0.25527250510330607</v>
      </c>
      <c r="Q827">
        <f>Kx-Sample[[#This Row],[Xp]]</f>
        <v>-7.9181246047624818E-2</v>
      </c>
      <c r="R827">
        <f>Ky-Sample[[#This Row],[Yp]]</f>
        <v>-1.1760912590556813</v>
      </c>
      <c r="S827">
        <f>Kz-Sample[[#This Row],[Zp]]</f>
        <v>1.255272505103306</v>
      </c>
      <c r="T827">
        <f>Sample[[#This Row],[Kpy]]*KSc-Sample[[#This Row],[KPz]]*KSb</f>
        <v>-7.9181246047624665E-2</v>
      </c>
      <c r="U827">
        <f>-1*(Sample[[#This Row],[KPx]]*KSc-Sample[[#This Row],[KPz]]*KSa)</f>
        <v>-7.9181246047624818E-2</v>
      </c>
      <c r="V827">
        <f>(Sample[[#This Row],[KPx]]*$R$2-Sample[[#This Row],[Kpy]]*KSa)</f>
        <v>-7.9181246047624818E-2</v>
      </c>
      <c r="W827">
        <f>Sample[[#This Row],[Kpy]]*KTc-Sample[[#This Row],[KPz]]*KTb</f>
        <v>2.4313637641589874</v>
      </c>
      <c r="X827">
        <f>-1*(Sample[[#This Row],[KPx]]*KTc-Sample[[#This Row],[KPz]]*KTa)</f>
        <v>2.4313637641589874</v>
      </c>
      <c r="Y827">
        <f>(Sample[[#This Row],[KPx]]*KTb-Sample[[#This Row],[Kpy]]*KTa)</f>
        <v>2.4313637641589874</v>
      </c>
      <c r="Z827">
        <f>-Sample[[#This Row],[Xp]]*a+Sample[[#This Row],[Yp]]*b+Sample[[#This Row],[Zp]]*c_</f>
        <v>-0.15836249209524966</v>
      </c>
      <c r="AA827" s="8">
        <f>-IF(Sample[[#This Row],[Column2]]&gt;0,1,-1)*SQRT(Sample[[#This Row],[KPx''i]]^2+Sample[[#This Row],[KPx''j]]^2+Sample[[#This Row],[KPx''k]]^2)/Ksmag/Scale</f>
        <v>9.697682500722396E-2</v>
      </c>
      <c r="AB827" s="1">
        <f>SQRT(Sample[[#This Row],[Kpy''i]]^2+Sample[[#This Row],[KPy''j]]^2+Sample[[#This Row],[KPy''k]]^2)/KTmag/Scale</f>
        <v>1.7192338051680698</v>
      </c>
    </row>
    <row r="828" spans="1:28" hidden="1" x14ac:dyDescent="0.25">
      <c r="A828" s="5">
        <v>823</v>
      </c>
      <c r="B828" s="13" t="s">
        <v>43</v>
      </c>
      <c r="C828" s="5"/>
      <c r="D828" s="5"/>
      <c r="E828">
        <v>4</v>
      </c>
      <c r="F828">
        <v>9</v>
      </c>
      <c r="G828">
        <v>5</v>
      </c>
      <c r="H828" s="11">
        <f>Sample[[#This Row],[C]]/Sample[[#This Row],[D]]</f>
        <v>2.25</v>
      </c>
      <c r="I828" s="11">
        <f>Sample[[#This Row],[A]]/Sample[[#This Row],[C]]</f>
        <v>0.55555555555555558</v>
      </c>
      <c r="J828" s="11">
        <f>Sample[[#This Row],[D]]/Sample[[#This Row],[A]]</f>
        <v>0.8</v>
      </c>
      <c r="K828" s="11">
        <f>Sample[[#This Row],[A]]/Sample[[#This Row],[D]]</f>
        <v>1.25</v>
      </c>
      <c r="L828" s="11">
        <f>Sample[[#This Row],[D]]/Sample[[#This Row],[C]]</f>
        <v>0.44444444444444442</v>
      </c>
      <c r="M828" s="11">
        <f>Sample[[#This Row],[C]]/Sample[[#This Row],[A]]</f>
        <v>1.8</v>
      </c>
      <c r="N828">
        <f>IF(Sample[[#This Row],[Ap]]=0,10,LOG(Sample[[#This Row],[Ap]]))</f>
        <v>0.35218251811136247</v>
      </c>
      <c r="O828">
        <f>IF(Sample[[#This Row],[Ei]]=0,10,LOG(Sample[[#This Row],[Ei]]))</f>
        <v>-0.25527250510330607</v>
      </c>
      <c r="P828">
        <f>IF(Sample[[#This Row],[Ii]]=0,10,LOG(Sample[[#This Row],[Ii]]))</f>
        <v>-9.6910013008056392E-2</v>
      </c>
      <c r="Q828">
        <f>Kx-Sample[[#This Row],[Xp]]</f>
        <v>-0.35218251811136247</v>
      </c>
      <c r="R828">
        <f>Ky-Sample[[#This Row],[Yp]]</f>
        <v>-0.74472749489669399</v>
      </c>
      <c r="S828">
        <f>Kz-Sample[[#This Row],[Zp]]</f>
        <v>1.0969100130080565</v>
      </c>
      <c r="T828">
        <f>Sample[[#This Row],[Kpy]]*KSc-Sample[[#This Row],[KPz]]*KSb</f>
        <v>-0.35218251811136247</v>
      </c>
      <c r="U828">
        <f>-1*(Sample[[#This Row],[KPx]]*KSc-Sample[[#This Row],[KPz]]*KSa)</f>
        <v>-0.35218251811136247</v>
      </c>
      <c r="V828">
        <f>(Sample[[#This Row],[KPx]]*$R$2-Sample[[#This Row],[Kpy]]*KSa)</f>
        <v>-0.35218251811136247</v>
      </c>
      <c r="W828">
        <f>Sample[[#This Row],[Kpy]]*KTc-Sample[[#This Row],[KPz]]*KTb</f>
        <v>1.8416375079047504</v>
      </c>
      <c r="X828">
        <f>-1*(Sample[[#This Row],[KPx]]*KTc-Sample[[#This Row],[KPz]]*KTa)</f>
        <v>1.8416375079047504</v>
      </c>
      <c r="Y828">
        <f>(Sample[[#This Row],[KPx]]*KTb-Sample[[#This Row],[Kpy]]*KTa)</f>
        <v>1.8416375079047504</v>
      </c>
      <c r="Z828">
        <f>-Sample[[#This Row],[Xp]]*a+Sample[[#This Row],[Yp]]*b+Sample[[#This Row],[Zp]]*c_</f>
        <v>-0.70436503622272495</v>
      </c>
      <c r="AA828" s="8">
        <f>-IF(Sample[[#This Row],[Column2]]&gt;0,1,-1)*SQRT(Sample[[#This Row],[KPx''i]]^2+Sample[[#This Row],[KPx''j]]^2+Sample[[#This Row],[KPx''k]]^2)/Ksmag/Scale</f>
        <v>0.43133373285066656</v>
      </c>
      <c r="AB828" s="1">
        <f>SQRT(Sample[[#This Row],[Kpy''i]]^2+Sample[[#This Row],[KPy''j]]^2+Sample[[#This Row],[KPy''k]]^2)/KTmag/Scale</f>
        <v>1.302234370326943</v>
      </c>
    </row>
    <row r="829" spans="1:28" hidden="1" x14ac:dyDescent="0.25">
      <c r="A829" s="5">
        <v>824</v>
      </c>
      <c r="B829" s="13" t="s">
        <v>43</v>
      </c>
      <c r="C829" s="5"/>
      <c r="D829" s="5"/>
      <c r="E829">
        <v>4</v>
      </c>
      <c r="F829">
        <v>3</v>
      </c>
      <c r="G829">
        <v>7</v>
      </c>
      <c r="H829" s="11">
        <f>Sample[[#This Row],[C]]/Sample[[#This Row],[D]]</f>
        <v>0.75</v>
      </c>
      <c r="I829" s="11">
        <f>Sample[[#This Row],[A]]/Sample[[#This Row],[C]]</f>
        <v>2.3333333333333335</v>
      </c>
      <c r="J829" s="11">
        <f>Sample[[#This Row],[D]]/Sample[[#This Row],[A]]</f>
        <v>0.5714285714285714</v>
      </c>
      <c r="K829" s="11">
        <f>Sample[[#This Row],[A]]/Sample[[#This Row],[D]]</f>
        <v>1.75</v>
      </c>
      <c r="L829" s="11">
        <f>Sample[[#This Row],[D]]/Sample[[#This Row],[C]]</f>
        <v>1.3333333333333333</v>
      </c>
      <c r="M829" s="11">
        <f>Sample[[#This Row],[C]]/Sample[[#This Row],[A]]</f>
        <v>0.42857142857142855</v>
      </c>
      <c r="N829">
        <f>IF(Sample[[#This Row],[Ap]]=0,10,LOG(Sample[[#This Row],[Ap]]))</f>
        <v>-0.12493873660829995</v>
      </c>
      <c r="O829">
        <f>IF(Sample[[#This Row],[Ei]]=0,10,LOG(Sample[[#This Row],[Ei]]))</f>
        <v>0.36797678529459443</v>
      </c>
      <c r="P829">
        <f>IF(Sample[[#This Row],[Ii]]=0,10,LOG(Sample[[#This Row],[Ii]]))</f>
        <v>-0.24303804868629447</v>
      </c>
      <c r="Q829">
        <f>Kx-Sample[[#This Row],[Xp]]</f>
        <v>0.12493873660829995</v>
      </c>
      <c r="R829">
        <f>Ky-Sample[[#This Row],[Yp]]</f>
        <v>-1.3679767852945943</v>
      </c>
      <c r="S829">
        <f>Kz-Sample[[#This Row],[Zp]]</f>
        <v>1.2430380486862944</v>
      </c>
      <c r="T829">
        <f>Sample[[#This Row],[Kpy]]*KSc-Sample[[#This Row],[KPz]]*KSb</f>
        <v>0.12493873660829991</v>
      </c>
      <c r="U829">
        <f>-1*(Sample[[#This Row],[KPx]]*KSc-Sample[[#This Row],[KPz]]*KSa)</f>
        <v>0.12493873660829995</v>
      </c>
      <c r="V829">
        <f>(Sample[[#This Row],[KPx]]*$R$2-Sample[[#This Row],[Kpy]]*KSa)</f>
        <v>0.12493873660829995</v>
      </c>
      <c r="W829">
        <f>Sample[[#This Row],[Kpy]]*KTc-Sample[[#This Row],[KPz]]*KTb</f>
        <v>2.6110148339808887</v>
      </c>
      <c r="X829">
        <f>-1*(Sample[[#This Row],[KPx]]*KTc-Sample[[#This Row],[KPz]]*KTa)</f>
        <v>2.6110148339808887</v>
      </c>
      <c r="Y829">
        <f>(Sample[[#This Row],[KPx]]*KTb-Sample[[#This Row],[Kpy]]*KTa)</f>
        <v>2.6110148339808887</v>
      </c>
      <c r="Z829">
        <f>-Sample[[#This Row],[Xp]]*a+Sample[[#This Row],[Yp]]*b+Sample[[#This Row],[Zp]]*c_</f>
        <v>0.24987747321659992</v>
      </c>
      <c r="AA829" s="8">
        <f>-IF(Sample[[#This Row],[Column2]]&gt;0,1,-1)*SQRT(Sample[[#This Row],[KPx''i]]^2+Sample[[#This Row],[KPx''j]]^2+Sample[[#This Row],[KPx''k]]^2)/Ksmag/Scale</f>
        <v>-0.15301807689915992</v>
      </c>
      <c r="AB829" s="1">
        <f>SQRT(Sample[[#This Row],[Kpy''i]]^2+Sample[[#This Row],[KPy''j]]^2+Sample[[#This Row],[KPy''k]]^2)/KTmag/Scale</f>
        <v>1.846266294886554</v>
      </c>
    </row>
    <row r="830" spans="1:28" hidden="1" x14ac:dyDescent="0.25">
      <c r="A830" s="5">
        <v>825</v>
      </c>
      <c r="B830" s="13" t="s">
        <v>43</v>
      </c>
      <c r="C830" s="5"/>
      <c r="D830" s="5"/>
      <c r="E830">
        <v>3</v>
      </c>
      <c r="F830">
        <v>8</v>
      </c>
      <c r="G830">
        <v>4</v>
      </c>
      <c r="H830" s="11">
        <f>Sample[[#This Row],[C]]/Sample[[#This Row],[D]]</f>
        <v>2.6666666666666665</v>
      </c>
      <c r="I830" s="11">
        <f>Sample[[#This Row],[A]]/Sample[[#This Row],[C]]</f>
        <v>0.5</v>
      </c>
      <c r="J830" s="11">
        <f>Sample[[#This Row],[D]]/Sample[[#This Row],[A]]</f>
        <v>0.75</v>
      </c>
      <c r="K830" s="11">
        <f>Sample[[#This Row],[A]]/Sample[[#This Row],[D]]</f>
        <v>1.3333333333333333</v>
      </c>
      <c r="L830" s="11">
        <f>Sample[[#This Row],[D]]/Sample[[#This Row],[C]]</f>
        <v>0.375</v>
      </c>
      <c r="M830" s="11">
        <f>Sample[[#This Row],[C]]/Sample[[#This Row],[A]]</f>
        <v>2</v>
      </c>
      <c r="N830">
        <f>IF(Sample[[#This Row],[Ap]]=0,10,LOG(Sample[[#This Row],[Ap]]))</f>
        <v>0.4259687322722811</v>
      </c>
      <c r="O830">
        <f>IF(Sample[[#This Row],[Ei]]=0,10,LOG(Sample[[#This Row],[Ei]]))</f>
        <v>-0.3010299956639812</v>
      </c>
      <c r="P830">
        <f>IF(Sample[[#This Row],[Ii]]=0,10,LOG(Sample[[#This Row],[Ii]]))</f>
        <v>-0.12493873660829995</v>
      </c>
      <c r="Q830">
        <f>Kx-Sample[[#This Row],[Xp]]</f>
        <v>-0.4259687322722811</v>
      </c>
      <c r="R830">
        <f>Ky-Sample[[#This Row],[Yp]]</f>
        <v>-0.69897000433601875</v>
      </c>
      <c r="S830">
        <f>Kz-Sample[[#This Row],[Zp]]</f>
        <v>1.1249387366082999</v>
      </c>
      <c r="T830">
        <f>Sample[[#This Row],[Kpy]]*KSc-Sample[[#This Row],[KPz]]*KSb</f>
        <v>-0.42596873227228116</v>
      </c>
      <c r="U830">
        <f>-1*(Sample[[#This Row],[KPx]]*KSc-Sample[[#This Row],[KPz]]*KSa)</f>
        <v>-0.4259687322722811</v>
      </c>
      <c r="V830">
        <f>(Sample[[#This Row],[KPx]]*$R$2-Sample[[#This Row],[Kpy]]*KSa)</f>
        <v>-0.4259687322722811</v>
      </c>
      <c r="W830">
        <f>Sample[[#This Row],[Kpy]]*KTc-Sample[[#This Row],[KPz]]*KTb</f>
        <v>1.8239087409443187</v>
      </c>
      <c r="X830">
        <f>-1*(Sample[[#This Row],[KPx]]*KTc-Sample[[#This Row],[KPz]]*KTa)</f>
        <v>1.8239087409443187</v>
      </c>
      <c r="Y830">
        <f>(Sample[[#This Row],[KPx]]*KTb-Sample[[#This Row],[Kpy]]*KTa)</f>
        <v>1.8239087409443187</v>
      </c>
      <c r="Z830">
        <f>-Sample[[#This Row],[Xp]]*a+Sample[[#This Row],[Yp]]*b+Sample[[#This Row],[Zp]]*c_</f>
        <v>-0.85193746454456232</v>
      </c>
      <c r="AA830" s="8">
        <f>-IF(Sample[[#This Row],[Column2]]&gt;0,1,-1)*SQRT(Sample[[#This Row],[KPx''i]]^2+Sample[[#This Row],[KPx''j]]^2+Sample[[#This Row],[KPx''k]]^2)/Ksmag/Scale</f>
        <v>0.52170302022365311</v>
      </c>
      <c r="AB830" s="1">
        <f>SQRT(Sample[[#This Row],[Kpy''i]]^2+Sample[[#This Row],[KPy''j]]^2+Sample[[#This Row],[KPy''k]]^2)/KTmag/Scale</f>
        <v>1.2896982389871459</v>
      </c>
    </row>
    <row r="831" spans="1:28" hidden="1" x14ac:dyDescent="0.25">
      <c r="A831" s="5">
        <v>826</v>
      </c>
      <c r="B831" s="13" t="s">
        <v>43</v>
      </c>
      <c r="C831" s="5"/>
      <c r="D831" s="5"/>
      <c r="E831">
        <v>3</v>
      </c>
      <c r="F831">
        <v>1</v>
      </c>
      <c r="G831">
        <v>9</v>
      </c>
      <c r="H831" s="11">
        <f>Sample[[#This Row],[C]]/Sample[[#This Row],[D]]</f>
        <v>0.33333333333333331</v>
      </c>
      <c r="I831" s="11">
        <f>Sample[[#This Row],[A]]/Sample[[#This Row],[C]]</f>
        <v>9</v>
      </c>
      <c r="J831" s="11">
        <f>Sample[[#This Row],[D]]/Sample[[#This Row],[A]]</f>
        <v>0.33333333333333331</v>
      </c>
      <c r="K831" s="11">
        <f>Sample[[#This Row],[A]]/Sample[[#This Row],[D]]</f>
        <v>3</v>
      </c>
      <c r="L831" s="11">
        <f>Sample[[#This Row],[D]]/Sample[[#This Row],[C]]</f>
        <v>3</v>
      </c>
      <c r="M831" s="11">
        <f>Sample[[#This Row],[C]]/Sample[[#This Row],[A]]</f>
        <v>0.1111111111111111</v>
      </c>
      <c r="N831">
        <f>IF(Sample[[#This Row],[Ap]]=0,10,LOG(Sample[[#This Row],[Ap]]))</f>
        <v>-0.47712125471966244</v>
      </c>
      <c r="O831">
        <f>IF(Sample[[#This Row],[Ei]]=0,10,LOG(Sample[[#This Row],[Ei]]))</f>
        <v>0.95424250943932487</v>
      </c>
      <c r="P831">
        <f>IF(Sample[[#This Row],[Ii]]=0,10,LOG(Sample[[#This Row],[Ii]]))</f>
        <v>-0.47712125471966244</v>
      </c>
      <c r="Q831">
        <f>Kx-Sample[[#This Row],[Xp]]</f>
        <v>0.47712125471966244</v>
      </c>
      <c r="R831">
        <f>Ky-Sample[[#This Row],[Yp]]</f>
        <v>-1.9542425094393248</v>
      </c>
      <c r="S831">
        <f>Kz-Sample[[#This Row],[Zp]]</f>
        <v>1.4771212547196624</v>
      </c>
      <c r="T831">
        <f>Sample[[#This Row],[Kpy]]*KSc-Sample[[#This Row],[KPz]]*KSb</f>
        <v>0.47712125471966238</v>
      </c>
      <c r="U831">
        <f>-1*(Sample[[#This Row],[KPx]]*KSc-Sample[[#This Row],[KPz]]*KSa)</f>
        <v>0.47712125471966244</v>
      </c>
      <c r="V831">
        <f>(Sample[[#This Row],[KPx]]*$R$2-Sample[[#This Row],[Kpy]]*KSa)</f>
        <v>0.47712125471966244</v>
      </c>
      <c r="W831">
        <f>Sample[[#This Row],[Kpy]]*KTc-Sample[[#This Row],[KPz]]*KTb</f>
        <v>3.4313637641589869</v>
      </c>
      <c r="X831">
        <f>-1*(Sample[[#This Row],[KPx]]*KTc-Sample[[#This Row],[KPz]]*KTa)</f>
        <v>3.4313637641589874</v>
      </c>
      <c r="Y831">
        <f>(Sample[[#This Row],[KPx]]*KTb-Sample[[#This Row],[Kpy]]*KTa)</f>
        <v>3.4313637641589869</v>
      </c>
      <c r="Z831">
        <f>-Sample[[#This Row],[Xp]]*a+Sample[[#This Row],[Yp]]*b+Sample[[#This Row],[Zp]]*c_</f>
        <v>0.95424250943932487</v>
      </c>
      <c r="AA831" s="8">
        <f>-IF(Sample[[#This Row],[Column2]]&gt;0,1,-1)*SQRT(Sample[[#This Row],[KPx''i]]^2+Sample[[#This Row],[KPx''j]]^2+Sample[[#This Row],[KPx''k]]^2)/Ksmag/Scale</f>
        <v>-0.58435180974982659</v>
      </c>
      <c r="AB831" s="1">
        <f>SQRT(Sample[[#This Row],[Kpy''i]]^2+Sample[[#This Row],[KPy''j]]^2+Sample[[#This Row],[KPy''k]]^2)/KTmag/Scale</f>
        <v>2.426340586354617</v>
      </c>
    </row>
    <row r="832" spans="1:28" hidden="1" x14ac:dyDescent="0.25">
      <c r="A832" s="5">
        <v>827</v>
      </c>
      <c r="B832" s="13" t="s">
        <v>43</v>
      </c>
      <c r="C832" s="5"/>
      <c r="D832" s="5"/>
      <c r="E832">
        <v>9</v>
      </c>
      <c r="F832">
        <v>3</v>
      </c>
      <c r="G832">
        <v>10</v>
      </c>
      <c r="H832" s="11">
        <f>Sample[[#This Row],[C]]/Sample[[#This Row],[D]]</f>
        <v>0.33333333333333331</v>
      </c>
      <c r="I832" s="11">
        <f>Sample[[#This Row],[A]]/Sample[[#This Row],[C]]</f>
        <v>3.3333333333333335</v>
      </c>
      <c r="J832" s="11">
        <f>Sample[[#This Row],[D]]/Sample[[#This Row],[A]]</f>
        <v>0.9</v>
      </c>
      <c r="K832" s="11">
        <f>Sample[[#This Row],[A]]/Sample[[#This Row],[D]]</f>
        <v>1.1111111111111112</v>
      </c>
      <c r="L832" s="11">
        <f>Sample[[#This Row],[D]]/Sample[[#This Row],[C]]</f>
        <v>3</v>
      </c>
      <c r="M832" s="11">
        <f>Sample[[#This Row],[C]]/Sample[[#This Row],[A]]</f>
        <v>0.3</v>
      </c>
      <c r="N832">
        <f>IF(Sample[[#This Row],[Ap]]=0,10,LOG(Sample[[#This Row],[Ap]]))</f>
        <v>-0.47712125471966244</v>
      </c>
      <c r="O832">
        <f>IF(Sample[[#This Row],[Ei]]=0,10,LOG(Sample[[#This Row],[Ei]]))</f>
        <v>0.52287874528033762</v>
      </c>
      <c r="P832">
        <f>IF(Sample[[#This Row],[Ii]]=0,10,LOG(Sample[[#This Row],[Ii]]))</f>
        <v>-4.5757490560675115E-2</v>
      </c>
      <c r="Q832">
        <f>Kx-Sample[[#This Row],[Xp]]</f>
        <v>0.47712125471966244</v>
      </c>
      <c r="R832">
        <f>Ky-Sample[[#This Row],[Yp]]</f>
        <v>-1.5228787452803376</v>
      </c>
      <c r="S832">
        <f>Kz-Sample[[#This Row],[Zp]]</f>
        <v>1.045757490560675</v>
      </c>
      <c r="T832">
        <f>Sample[[#This Row],[Kpy]]*KSc-Sample[[#This Row],[KPz]]*KSb</f>
        <v>0.4771212547196626</v>
      </c>
      <c r="U832">
        <f>-1*(Sample[[#This Row],[KPx]]*KSc-Sample[[#This Row],[KPz]]*KSa)</f>
        <v>0.47712125471966244</v>
      </c>
      <c r="V832">
        <f>(Sample[[#This Row],[KPx]]*$R$2-Sample[[#This Row],[Kpy]]*KSa)</f>
        <v>0.47712125471966244</v>
      </c>
      <c r="W832">
        <f>Sample[[#This Row],[Kpy]]*KTc-Sample[[#This Row],[KPz]]*KTb</f>
        <v>2.5686362358410126</v>
      </c>
      <c r="X832">
        <f>-1*(Sample[[#This Row],[KPx]]*KTc-Sample[[#This Row],[KPz]]*KTa)</f>
        <v>2.5686362358410126</v>
      </c>
      <c r="Y832">
        <f>(Sample[[#This Row],[KPx]]*KTb-Sample[[#This Row],[Kpy]]*KTa)</f>
        <v>2.5686362358410126</v>
      </c>
      <c r="Z832">
        <f>-Sample[[#This Row],[Xp]]*a+Sample[[#This Row],[Yp]]*b+Sample[[#This Row],[Zp]]*c_</f>
        <v>0.95424250943932498</v>
      </c>
      <c r="AA832" s="8">
        <f>-IF(Sample[[#This Row],[Column2]]&gt;0,1,-1)*SQRT(Sample[[#This Row],[KPx''i]]^2+Sample[[#This Row],[KPx''j]]^2+Sample[[#This Row],[KPx''k]]^2)/Ksmag/Scale</f>
        <v>-0.58435180974982659</v>
      </c>
      <c r="AB832" s="1">
        <f>SQRT(Sample[[#This Row],[Kpy''i]]^2+Sample[[#This Row],[KPy''j]]^2+Sample[[#This Row],[KPy''k]]^2)/KTmag/Scale</f>
        <v>1.8163001007646682</v>
      </c>
    </row>
    <row r="833" spans="1:28" hidden="1" x14ac:dyDescent="0.25">
      <c r="A833" s="5">
        <v>828</v>
      </c>
      <c r="B833" s="13" t="s">
        <v>43</v>
      </c>
      <c r="C833" s="5"/>
      <c r="D833" s="5"/>
      <c r="E833">
        <v>8</v>
      </c>
      <c r="F833">
        <v>7</v>
      </c>
      <c r="G833">
        <v>5</v>
      </c>
      <c r="H833" s="11">
        <f>Sample[[#This Row],[C]]/Sample[[#This Row],[D]]</f>
        <v>0.875</v>
      </c>
      <c r="I833" s="11">
        <f>Sample[[#This Row],[A]]/Sample[[#This Row],[C]]</f>
        <v>0.7142857142857143</v>
      </c>
      <c r="J833" s="11">
        <f>Sample[[#This Row],[D]]/Sample[[#This Row],[A]]</f>
        <v>1.6</v>
      </c>
      <c r="K833" s="11">
        <f>Sample[[#This Row],[A]]/Sample[[#This Row],[D]]</f>
        <v>0.625</v>
      </c>
      <c r="L833" s="11">
        <f>Sample[[#This Row],[D]]/Sample[[#This Row],[C]]</f>
        <v>1.1428571428571428</v>
      </c>
      <c r="M833" s="11">
        <f>Sample[[#This Row],[C]]/Sample[[#This Row],[A]]</f>
        <v>1.4</v>
      </c>
      <c r="N833">
        <f>IF(Sample[[#This Row],[Ap]]=0,10,LOG(Sample[[#This Row],[Ap]]))</f>
        <v>-5.7991946977686754E-2</v>
      </c>
      <c r="O833">
        <f>IF(Sample[[#This Row],[Ei]]=0,10,LOG(Sample[[#This Row],[Ei]]))</f>
        <v>-0.14612803567823801</v>
      </c>
      <c r="P833">
        <f>IF(Sample[[#This Row],[Ii]]=0,10,LOG(Sample[[#This Row],[Ii]]))</f>
        <v>0.20411998265592479</v>
      </c>
      <c r="Q833">
        <f>Kx-Sample[[#This Row],[Xp]]</f>
        <v>5.7991946977686754E-2</v>
      </c>
      <c r="R833">
        <f>Ky-Sample[[#This Row],[Yp]]</f>
        <v>-0.85387196432176204</v>
      </c>
      <c r="S833">
        <f>Kz-Sample[[#This Row],[Zp]]</f>
        <v>0.79588001734407521</v>
      </c>
      <c r="T833">
        <f>Sample[[#This Row],[Kpy]]*KSc-Sample[[#This Row],[KPz]]*KSb</f>
        <v>5.7991946977686837E-2</v>
      </c>
      <c r="U833">
        <f>-1*(Sample[[#This Row],[KPx]]*KSc-Sample[[#This Row],[KPz]]*KSa)</f>
        <v>5.7991946977686754E-2</v>
      </c>
      <c r="V833">
        <f>(Sample[[#This Row],[KPx]]*$R$2-Sample[[#This Row],[Kpy]]*KSa)</f>
        <v>5.7991946977686754E-2</v>
      </c>
      <c r="W833">
        <f>Sample[[#This Row],[Kpy]]*KTc-Sample[[#This Row],[KPz]]*KTb</f>
        <v>1.6497519816658373</v>
      </c>
      <c r="X833">
        <f>-1*(Sample[[#This Row],[KPx]]*KTc-Sample[[#This Row],[KPz]]*KTa)</f>
        <v>1.6497519816658373</v>
      </c>
      <c r="Y833">
        <f>(Sample[[#This Row],[KPx]]*KTb-Sample[[#This Row],[Kpy]]*KTa)</f>
        <v>1.6497519816658373</v>
      </c>
      <c r="Z833">
        <f>-Sample[[#This Row],[Xp]]*a+Sample[[#This Row],[Yp]]*b+Sample[[#This Row],[Zp]]*c_</f>
        <v>0.11598389395537356</v>
      </c>
      <c r="AA833" s="8">
        <f>-IF(Sample[[#This Row],[Column2]]&gt;0,1,-1)*SQRT(Sample[[#This Row],[KPx''i]]^2+Sample[[#This Row],[KPx''j]]^2+Sample[[#This Row],[KPx''k]]^2)/Ksmag/Scale</f>
        <v>-7.1025339642934837E-2</v>
      </c>
      <c r="AB833" s="1">
        <f>SQRT(Sample[[#This Row],[Kpy''i]]^2+Sample[[#This Row],[KPy''j]]^2+Sample[[#This Row],[KPy''k]]^2)/KTmag/Scale</f>
        <v>1.1665508135118585</v>
      </c>
    </row>
    <row r="834" spans="1:28" hidden="1" x14ac:dyDescent="0.25">
      <c r="A834" s="5">
        <v>829</v>
      </c>
      <c r="B834" s="13" t="s">
        <v>43</v>
      </c>
      <c r="C834" s="5"/>
      <c r="D834" s="5"/>
      <c r="E834">
        <v>7</v>
      </c>
      <c r="F834">
        <v>10</v>
      </c>
      <c r="G834">
        <v>3</v>
      </c>
      <c r="H834" s="11">
        <f>Sample[[#This Row],[C]]/Sample[[#This Row],[D]]</f>
        <v>1.4285714285714286</v>
      </c>
      <c r="I834" s="11">
        <f>Sample[[#This Row],[A]]/Sample[[#This Row],[C]]</f>
        <v>0.3</v>
      </c>
      <c r="J834" s="11">
        <f>Sample[[#This Row],[D]]/Sample[[#This Row],[A]]</f>
        <v>2.3333333333333335</v>
      </c>
      <c r="K834" s="11">
        <f>Sample[[#This Row],[A]]/Sample[[#This Row],[D]]</f>
        <v>0.42857142857142855</v>
      </c>
      <c r="L834" s="11">
        <f>Sample[[#This Row],[D]]/Sample[[#This Row],[C]]</f>
        <v>0.7</v>
      </c>
      <c r="M834" s="11">
        <f>Sample[[#This Row],[C]]/Sample[[#This Row],[A]]</f>
        <v>3.3333333333333335</v>
      </c>
      <c r="N834">
        <f>IF(Sample[[#This Row],[Ap]]=0,10,LOG(Sample[[#This Row],[Ap]]))</f>
        <v>0.15490195998574319</v>
      </c>
      <c r="O834">
        <f>IF(Sample[[#This Row],[Ei]]=0,10,LOG(Sample[[#This Row],[Ei]]))</f>
        <v>-0.52287874528033762</v>
      </c>
      <c r="P834">
        <f>IF(Sample[[#This Row],[Ii]]=0,10,LOG(Sample[[#This Row],[Ii]]))</f>
        <v>0.36797678529459443</v>
      </c>
      <c r="Q834">
        <f>Kx-Sample[[#This Row],[Xp]]</f>
        <v>-0.15490195998574319</v>
      </c>
      <c r="R834">
        <f>Ky-Sample[[#This Row],[Yp]]</f>
        <v>-0.47712125471966238</v>
      </c>
      <c r="S834">
        <f>Kz-Sample[[#This Row],[Zp]]</f>
        <v>0.63202321470540557</v>
      </c>
      <c r="T834">
        <f>Sample[[#This Row],[Kpy]]*KSc-Sample[[#This Row],[KPz]]*KSb</f>
        <v>-0.15490195998574319</v>
      </c>
      <c r="U834">
        <f>-1*(Sample[[#This Row],[KPx]]*KSc-Sample[[#This Row],[KPz]]*KSa)</f>
        <v>-0.15490195998574319</v>
      </c>
      <c r="V834">
        <f>(Sample[[#This Row],[KPx]]*$R$2-Sample[[#This Row],[Kpy]]*KSa)</f>
        <v>-0.15490195998574319</v>
      </c>
      <c r="W834">
        <f>Sample[[#This Row],[Kpy]]*KTc-Sample[[#This Row],[KPz]]*KTb</f>
        <v>1.1091444694250678</v>
      </c>
      <c r="X834">
        <f>-1*(Sample[[#This Row],[KPx]]*KTc-Sample[[#This Row],[KPz]]*KTa)</f>
        <v>1.1091444694250678</v>
      </c>
      <c r="Y834">
        <f>(Sample[[#This Row],[KPx]]*KTb-Sample[[#This Row],[Kpy]]*KTa)</f>
        <v>1.1091444694250678</v>
      </c>
      <c r="Z834">
        <f>-Sample[[#This Row],[Xp]]*a+Sample[[#This Row],[Yp]]*b+Sample[[#This Row],[Zp]]*c_</f>
        <v>-0.30980391997148637</v>
      </c>
      <c r="AA834" s="8">
        <f>-IF(Sample[[#This Row],[Column2]]&gt;0,1,-1)*SQRT(Sample[[#This Row],[KPx''i]]^2+Sample[[#This Row],[KPx''j]]^2+Sample[[#This Row],[KPx''k]]^2)/Ksmag/Scale</f>
        <v>0.1897153810610441</v>
      </c>
      <c r="AB834" s="1">
        <f>SQRT(Sample[[#This Row],[Kpy''i]]^2+Sample[[#This Row],[KPy''j]]^2+Sample[[#This Row],[KPy''k]]^2)/KTmag/Scale</f>
        <v>0.7842835756460208</v>
      </c>
    </row>
    <row r="835" spans="1:28" hidden="1" x14ac:dyDescent="0.25">
      <c r="A835" s="5">
        <v>830</v>
      </c>
      <c r="B835" s="13" t="s">
        <v>43</v>
      </c>
      <c r="C835" s="5"/>
      <c r="D835" s="5"/>
      <c r="E835">
        <v>8</v>
      </c>
      <c r="F835">
        <v>1</v>
      </c>
      <c r="G835">
        <v>2</v>
      </c>
      <c r="H835" s="11">
        <f>Sample[[#This Row],[C]]/Sample[[#This Row],[D]]</f>
        <v>0.125</v>
      </c>
      <c r="I835" s="11">
        <f>Sample[[#This Row],[A]]/Sample[[#This Row],[C]]</f>
        <v>2</v>
      </c>
      <c r="J835" s="11">
        <f>Sample[[#This Row],[D]]/Sample[[#This Row],[A]]</f>
        <v>4</v>
      </c>
      <c r="K835" s="11">
        <f>Sample[[#This Row],[A]]/Sample[[#This Row],[D]]</f>
        <v>0.25</v>
      </c>
      <c r="L835" s="11">
        <f>Sample[[#This Row],[D]]/Sample[[#This Row],[C]]</f>
        <v>8</v>
      </c>
      <c r="M835" s="11">
        <f>Sample[[#This Row],[C]]/Sample[[#This Row],[A]]</f>
        <v>0.5</v>
      </c>
      <c r="N835">
        <f>IF(Sample[[#This Row],[Ap]]=0,10,LOG(Sample[[#This Row],[Ap]]))</f>
        <v>-0.90308998699194354</v>
      </c>
      <c r="O835">
        <f>IF(Sample[[#This Row],[Ei]]=0,10,LOG(Sample[[#This Row],[Ei]]))</f>
        <v>0.3010299956639812</v>
      </c>
      <c r="P835">
        <f>IF(Sample[[#This Row],[Ii]]=0,10,LOG(Sample[[#This Row],[Ii]]))</f>
        <v>0.6020599913279624</v>
      </c>
      <c r="Q835">
        <f>Kx-Sample[[#This Row],[Xp]]</f>
        <v>0.90308998699194354</v>
      </c>
      <c r="R835">
        <f>Ky-Sample[[#This Row],[Yp]]</f>
        <v>-1.3010299956639813</v>
      </c>
      <c r="S835">
        <f>Kz-Sample[[#This Row],[Zp]]</f>
        <v>0.3979400086720376</v>
      </c>
      <c r="T835">
        <f>Sample[[#This Row],[Kpy]]*KSc-Sample[[#This Row],[KPz]]*KSb</f>
        <v>0.90308998699194365</v>
      </c>
      <c r="U835">
        <f>-1*(Sample[[#This Row],[KPx]]*KSc-Sample[[#This Row],[KPz]]*KSa)</f>
        <v>0.90308998699194354</v>
      </c>
      <c r="V835">
        <f>(Sample[[#This Row],[KPx]]*$R$2-Sample[[#This Row],[Kpy]]*KSa)</f>
        <v>0.90308998699194354</v>
      </c>
      <c r="W835">
        <f>Sample[[#This Row],[Kpy]]*KTc-Sample[[#This Row],[KPz]]*KTb</f>
        <v>1.6989700043360187</v>
      </c>
      <c r="X835">
        <f>-1*(Sample[[#This Row],[KPx]]*KTc-Sample[[#This Row],[KPz]]*KTa)</f>
        <v>1.6989700043360187</v>
      </c>
      <c r="Y835">
        <f>(Sample[[#This Row],[KPx]]*KTb-Sample[[#This Row],[Kpy]]*KTa)</f>
        <v>1.698970004336019</v>
      </c>
      <c r="Z835">
        <f>-Sample[[#This Row],[Xp]]*a+Sample[[#This Row],[Yp]]*b+Sample[[#This Row],[Zp]]*c_</f>
        <v>1.8061799739838871</v>
      </c>
      <c r="AA835" s="8">
        <f>-IF(Sample[[#This Row],[Column2]]&gt;0,1,-1)*SQRT(Sample[[#This Row],[KPx''i]]^2+Sample[[#This Row],[KPx''j]]^2+Sample[[#This Row],[KPx''k]]^2)/Ksmag/Scale</f>
        <v>-1.1060548299734796</v>
      </c>
      <c r="AB835" s="1">
        <f>SQRT(Sample[[#This Row],[Kpy''i]]^2+Sample[[#This Row],[KPy''j]]^2+Sample[[#This Row],[KPy''k]]^2)/KTmag/Scale</f>
        <v>1.2013532110985372</v>
      </c>
    </row>
    <row r="836" spans="1:28" hidden="1" x14ac:dyDescent="0.25">
      <c r="A836" s="5">
        <v>831</v>
      </c>
      <c r="B836" s="13" t="s">
        <v>43</v>
      </c>
      <c r="C836" s="5"/>
      <c r="D836" s="5"/>
      <c r="E836">
        <v>3</v>
      </c>
      <c r="F836">
        <v>7</v>
      </c>
      <c r="G836">
        <v>10</v>
      </c>
      <c r="H836" s="11">
        <f>Sample[[#This Row],[C]]/Sample[[#This Row],[D]]</f>
        <v>2.3333333333333335</v>
      </c>
      <c r="I836" s="11">
        <f>Sample[[#This Row],[A]]/Sample[[#This Row],[C]]</f>
        <v>1.4285714285714286</v>
      </c>
      <c r="J836" s="11">
        <f>Sample[[#This Row],[D]]/Sample[[#This Row],[A]]</f>
        <v>0.3</v>
      </c>
      <c r="K836" s="11">
        <f>Sample[[#This Row],[A]]/Sample[[#This Row],[D]]</f>
        <v>3.3333333333333335</v>
      </c>
      <c r="L836" s="11">
        <f>Sample[[#This Row],[D]]/Sample[[#This Row],[C]]</f>
        <v>0.42857142857142855</v>
      </c>
      <c r="M836" s="11">
        <f>Sample[[#This Row],[C]]/Sample[[#This Row],[A]]</f>
        <v>0.7</v>
      </c>
      <c r="N836">
        <f>IF(Sample[[#This Row],[Ap]]=0,10,LOG(Sample[[#This Row],[Ap]]))</f>
        <v>0.36797678529459443</v>
      </c>
      <c r="O836">
        <f>IF(Sample[[#This Row],[Ei]]=0,10,LOG(Sample[[#This Row],[Ei]]))</f>
        <v>0.15490195998574319</v>
      </c>
      <c r="P836">
        <f>IF(Sample[[#This Row],[Ii]]=0,10,LOG(Sample[[#This Row],[Ii]]))</f>
        <v>-0.52287874528033762</v>
      </c>
      <c r="Q836">
        <f>Kx-Sample[[#This Row],[Xp]]</f>
        <v>-0.36797678529459443</v>
      </c>
      <c r="R836">
        <f>Ky-Sample[[#This Row],[Yp]]</f>
        <v>-1.1549019599857431</v>
      </c>
      <c r="S836">
        <f>Kz-Sample[[#This Row],[Zp]]</f>
        <v>1.5228787452803376</v>
      </c>
      <c r="T836">
        <f>Sample[[#This Row],[Kpy]]*KSc-Sample[[#This Row],[KPz]]*KSb</f>
        <v>-0.36797678529459454</v>
      </c>
      <c r="U836">
        <f>-1*(Sample[[#This Row],[KPx]]*KSc-Sample[[#This Row],[KPz]]*KSa)</f>
        <v>-0.36797678529459443</v>
      </c>
      <c r="V836">
        <f>(Sample[[#This Row],[KPx]]*$R$2-Sample[[#This Row],[Kpy]]*KSa)</f>
        <v>-0.36797678529459443</v>
      </c>
      <c r="W836">
        <f>Sample[[#This Row],[Kpy]]*KTc-Sample[[#This Row],[KPz]]*KTb</f>
        <v>2.6777807052660805</v>
      </c>
      <c r="X836">
        <f>-1*(Sample[[#This Row],[KPx]]*KTc-Sample[[#This Row],[KPz]]*KTa)</f>
        <v>2.6777807052660809</v>
      </c>
      <c r="Y836">
        <f>(Sample[[#This Row],[KPx]]*KTb-Sample[[#This Row],[Kpy]]*KTa)</f>
        <v>2.6777807052660805</v>
      </c>
      <c r="Z836">
        <f>-Sample[[#This Row],[Xp]]*a+Sample[[#This Row],[Yp]]*b+Sample[[#This Row],[Zp]]*c_</f>
        <v>-0.73595357058918887</v>
      </c>
      <c r="AA836" s="8">
        <f>-IF(Sample[[#This Row],[Column2]]&gt;0,1,-1)*SQRT(Sample[[#This Row],[KPx''i]]^2+Sample[[#This Row],[KPx''j]]^2+Sample[[#This Row],[KPx''k]]^2)/Ksmag/Scale</f>
        <v>0.45067768058071844</v>
      </c>
      <c r="AB836" s="1">
        <f>SQRT(Sample[[#This Row],[Kpy''i]]^2+Sample[[#This Row],[KPy''j]]^2+Sample[[#This Row],[KPy''k]]^2)/KTmag/Scale</f>
        <v>1.8934768952241416</v>
      </c>
    </row>
    <row r="837" spans="1:28" hidden="1" x14ac:dyDescent="0.25">
      <c r="A837" s="5">
        <v>832</v>
      </c>
      <c r="B837" s="13" t="s">
        <v>43</v>
      </c>
      <c r="C837" s="5"/>
      <c r="D837" s="5"/>
      <c r="E837">
        <v>2</v>
      </c>
      <c r="F837">
        <v>6</v>
      </c>
      <c r="G837">
        <v>6</v>
      </c>
      <c r="H837" s="11">
        <f>Sample[[#This Row],[C]]/Sample[[#This Row],[D]]</f>
        <v>3</v>
      </c>
      <c r="I837" s="11">
        <f>Sample[[#This Row],[A]]/Sample[[#This Row],[C]]</f>
        <v>1</v>
      </c>
      <c r="J837" s="11">
        <f>Sample[[#This Row],[D]]/Sample[[#This Row],[A]]</f>
        <v>0.33333333333333331</v>
      </c>
      <c r="K837" s="11">
        <f>Sample[[#This Row],[A]]/Sample[[#This Row],[D]]</f>
        <v>3</v>
      </c>
      <c r="L837" s="11">
        <f>Sample[[#This Row],[D]]/Sample[[#This Row],[C]]</f>
        <v>0.33333333333333331</v>
      </c>
      <c r="M837" s="11">
        <f>Sample[[#This Row],[C]]/Sample[[#This Row],[A]]</f>
        <v>1</v>
      </c>
      <c r="N837">
        <f>IF(Sample[[#This Row],[Ap]]=0,10,LOG(Sample[[#This Row],[Ap]]))</f>
        <v>0.47712125471966244</v>
      </c>
      <c r="O837">
        <f>IF(Sample[[#This Row],[Ei]]=0,10,LOG(Sample[[#This Row],[Ei]]))</f>
        <v>0</v>
      </c>
      <c r="P837">
        <f>IF(Sample[[#This Row],[Ii]]=0,10,LOG(Sample[[#This Row],[Ii]]))</f>
        <v>-0.47712125471966244</v>
      </c>
      <c r="Q837">
        <f>Kx-Sample[[#This Row],[Xp]]</f>
        <v>-0.47712125471966244</v>
      </c>
      <c r="R837">
        <f>Ky-Sample[[#This Row],[Yp]]</f>
        <v>-1</v>
      </c>
      <c r="S837">
        <f>Kz-Sample[[#This Row],[Zp]]</f>
        <v>1.4771212547196624</v>
      </c>
      <c r="T837">
        <f>Sample[[#This Row],[Kpy]]*KSc-Sample[[#This Row],[KPz]]*KSb</f>
        <v>-0.47712125471966238</v>
      </c>
      <c r="U837">
        <f>-1*(Sample[[#This Row],[KPx]]*KSc-Sample[[#This Row],[KPz]]*KSa)</f>
        <v>-0.47712125471966244</v>
      </c>
      <c r="V837">
        <f>(Sample[[#This Row],[KPx]]*$R$2-Sample[[#This Row],[Kpy]]*KSa)</f>
        <v>-0.47712125471966244</v>
      </c>
      <c r="W837">
        <f>Sample[[#This Row],[Kpy]]*KTc-Sample[[#This Row],[KPz]]*KTb</f>
        <v>2.4771212547196626</v>
      </c>
      <c r="X837">
        <f>-1*(Sample[[#This Row],[KPx]]*KTc-Sample[[#This Row],[KPz]]*KTa)</f>
        <v>2.4771212547196622</v>
      </c>
      <c r="Y837">
        <f>(Sample[[#This Row],[KPx]]*KTb-Sample[[#This Row],[Kpy]]*KTa)</f>
        <v>2.4771212547196626</v>
      </c>
      <c r="Z837">
        <f>-Sample[[#This Row],[Xp]]*a+Sample[[#This Row],[Yp]]*b+Sample[[#This Row],[Zp]]*c_</f>
        <v>-0.95424250943932487</v>
      </c>
      <c r="AA837" s="8">
        <f>-IF(Sample[[#This Row],[Column2]]&gt;0,1,-1)*SQRT(Sample[[#This Row],[KPx''i]]^2+Sample[[#This Row],[KPx''j]]^2+Sample[[#This Row],[KPx''k]]^2)/Ksmag/Scale</f>
        <v>0.58435180974982659</v>
      </c>
      <c r="AB837" s="1">
        <f>SQRT(Sample[[#This Row],[Kpy''i]]^2+Sample[[#This Row],[KPy''j]]^2+Sample[[#This Row],[KPy''k]]^2)/KTmag/Scale</f>
        <v>1.7515892370336026</v>
      </c>
    </row>
    <row r="838" spans="1:28" hidden="1" x14ac:dyDescent="0.25">
      <c r="A838" s="5">
        <v>833</v>
      </c>
      <c r="B838" s="13" t="s">
        <v>43</v>
      </c>
      <c r="C838" s="5"/>
      <c r="D838" s="5"/>
      <c r="E838">
        <v>6</v>
      </c>
      <c r="F838">
        <v>2</v>
      </c>
      <c r="G838">
        <v>6</v>
      </c>
      <c r="H838" s="11">
        <f>Sample[[#This Row],[C]]/Sample[[#This Row],[D]]</f>
        <v>0.33333333333333331</v>
      </c>
      <c r="I838" s="11">
        <f>Sample[[#This Row],[A]]/Sample[[#This Row],[C]]</f>
        <v>3</v>
      </c>
      <c r="J838" s="11">
        <f>Sample[[#This Row],[D]]/Sample[[#This Row],[A]]</f>
        <v>1</v>
      </c>
      <c r="K838" s="11">
        <f>Sample[[#This Row],[A]]/Sample[[#This Row],[D]]</f>
        <v>1</v>
      </c>
      <c r="L838" s="11">
        <f>Sample[[#This Row],[D]]/Sample[[#This Row],[C]]</f>
        <v>3</v>
      </c>
      <c r="M838" s="11">
        <f>Sample[[#This Row],[C]]/Sample[[#This Row],[A]]</f>
        <v>0.33333333333333331</v>
      </c>
      <c r="N838">
        <f>IF(Sample[[#This Row],[Ap]]=0,10,LOG(Sample[[#This Row],[Ap]]))</f>
        <v>-0.47712125471966244</v>
      </c>
      <c r="O838">
        <f>IF(Sample[[#This Row],[Ei]]=0,10,LOG(Sample[[#This Row],[Ei]]))</f>
        <v>0.47712125471966244</v>
      </c>
      <c r="P838">
        <f>IF(Sample[[#This Row],[Ii]]=0,10,LOG(Sample[[#This Row],[Ii]]))</f>
        <v>0</v>
      </c>
      <c r="Q838">
        <f>Kx-Sample[[#This Row],[Xp]]</f>
        <v>0.47712125471966244</v>
      </c>
      <c r="R838">
        <f>Ky-Sample[[#This Row],[Yp]]</f>
        <v>-1.4771212547196624</v>
      </c>
      <c r="S838">
        <f>Kz-Sample[[#This Row],[Zp]]</f>
        <v>1</v>
      </c>
      <c r="T838">
        <f>Sample[[#This Row],[Kpy]]*KSc-Sample[[#This Row],[KPz]]*KSb</f>
        <v>0.47712125471966238</v>
      </c>
      <c r="U838">
        <f>-1*(Sample[[#This Row],[KPx]]*KSc-Sample[[#This Row],[KPz]]*KSa)</f>
        <v>0.47712125471966244</v>
      </c>
      <c r="V838">
        <f>(Sample[[#This Row],[KPx]]*$R$2-Sample[[#This Row],[Kpy]]*KSa)</f>
        <v>0.47712125471966244</v>
      </c>
      <c r="W838">
        <f>Sample[[#This Row],[Kpy]]*KTc-Sample[[#This Row],[KPz]]*KTb</f>
        <v>2.4771212547196626</v>
      </c>
      <c r="X838">
        <f>-1*(Sample[[#This Row],[KPx]]*KTc-Sample[[#This Row],[KPz]]*KTa)</f>
        <v>2.4771212547196626</v>
      </c>
      <c r="Y838">
        <f>(Sample[[#This Row],[KPx]]*KTb-Sample[[#This Row],[Kpy]]*KTa)</f>
        <v>2.4771212547196622</v>
      </c>
      <c r="Z838">
        <f>-Sample[[#This Row],[Xp]]*a+Sample[[#This Row],[Yp]]*b+Sample[[#This Row],[Zp]]*c_</f>
        <v>0.95424250943932487</v>
      </c>
      <c r="AA838" s="8">
        <f>-IF(Sample[[#This Row],[Column2]]&gt;0,1,-1)*SQRT(Sample[[#This Row],[KPx''i]]^2+Sample[[#This Row],[KPx''j]]^2+Sample[[#This Row],[KPx''k]]^2)/Ksmag/Scale</f>
        <v>-0.58435180974982659</v>
      </c>
      <c r="AB838" s="1">
        <f>SQRT(Sample[[#This Row],[Kpy''i]]^2+Sample[[#This Row],[KPy''j]]^2+Sample[[#This Row],[KPy''k]]^2)/KTmag/Scale</f>
        <v>1.7515892370336026</v>
      </c>
    </row>
    <row r="839" spans="1:28" hidden="1" x14ac:dyDescent="0.25">
      <c r="A839" s="5">
        <v>834</v>
      </c>
      <c r="B839" s="13" t="s">
        <v>43</v>
      </c>
      <c r="C839" s="5"/>
      <c r="D839" s="5"/>
      <c r="E839">
        <v>8</v>
      </c>
      <c r="F839">
        <v>9</v>
      </c>
      <c r="G839">
        <v>4</v>
      </c>
      <c r="H839" s="11">
        <f>Sample[[#This Row],[C]]/Sample[[#This Row],[D]]</f>
        <v>1.125</v>
      </c>
      <c r="I839" s="11">
        <f>Sample[[#This Row],[A]]/Sample[[#This Row],[C]]</f>
        <v>0.44444444444444442</v>
      </c>
      <c r="J839" s="11">
        <f>Sample[[#This Row],[D]]/Sample[[#This Row],[A]]</f>
        <v>2</v>
      </c>
      <c r="K839" s="11">
        <f>Sample[[#This Row],[A]]/Sample[[#This Row],[D]]</f>
        <v>0.5</v>
      </c>
      <c r="L839" s="11">
        <f>Sample[[#This Row],[D]]/Sample[[#This Row],[C]]</f>
        <v>0.88888888888888884</v>
      </c>
      <c r="M839" s="11">
        <f>Sample[[#This Row],[C]]/Sample[[#This Row],[A]]</f>
        <v>2.25</v>
      </c>
      <c r="N839">
        <f>IF(Sample[[#This Row],[Ap]]=0,10,LOG(Sample[[#This Row],[Ap]]))</f>
        <v>5.1152522447381291E-2</v>
      </c>
      <c r="O839">
        <f>IF(Sample[[#This Row],[Ei]]=0,10,LOG(Sample[[#This Row],[Ei]]))</f>
        <v>-0.35218251811136253</v>
      </c>
      <c r="P839">
        <f>IF(Sample[[#This Row],[Ii]]=0,10,LOG(Sample[[#This Row],[Ii]]))</f>
        <v>0.3010299956639812</v>
      </c>
      <c r="Q839">
        <f>Kx-Sample[[#This Row],[Xp]]</f>
        <v>-5.1152522447381291E-2</v>
      </c>
      <c r="R839">
        <f>Ky-Sample[[#This Row],[Yp]]</f>
        <v>-0.64781748188863753</v>
      </c>
      <c r="S839">
        <f>Kz-Sample[[#This Row],[Zp]]</f>
        <v>0.69897000433601875</v>
      </c>
      <c r="T839">
        <f>Sample[[#This Row],[Kpy]]*KSc-Sample[[#This Row],[KPz]]*KSb</f>
        <v>-5.1152522447381221E-2</v>
      </c>
      <c r="U839">
        <f>-1*(Sample[[#This Row],[KPx]]*KSc-Sample[[#This Row],[KPz]]*KSa)</f>
        <v>-5.1152522447381291E-2</v>
      </c>
      <c r="V839">
        <f>(Sample[[#This Row],[KPx]]*$R$2-Sample[[#This Row],[Kpy]]*KSa)</f>
        <v>-5.1152522447381291E-2</v>
      </c>
      <c r="W839">
        <f>Sample[[#This Row],[Kpy]]*KTc-Sample[[#This Row],[KPz]]*KTb</f>
        <v>1.3467874862246563</v>
      </c>
      <c r="X839">
        <f>-1*(Sample[[#This Row],[KPx]]*KTc-Sample[[#This Row],[KPz]]*KTa)</f>
        <v>1.3467874862246563</v>
      </c>
      <c r="Y839">
        <f>(Sample[[#This Row],[KPx]]*KTb-Sample[[#This Row],[Kpy]]*KTa)</f>
        <v>1.3467874862246563</v>
      </c>
      <c r="Z839">
        <f>-Sample[[#This Row],[Xp]]*a+Sample[[#This Row],[Yp]]*b+Sample[[#This Row],[Zp]]*c_</f>
        <v>-0.10230504489476266</v>
      </c>
      <c r="AA839" s="8">
        <f>-IF(Sample[[#This Row],[Column2]]&gt;0,1,-1)*SQRT(Sample[[#This Row],[KPx''i]]^2+Sample[[#This Row],[KPx''j]]^2+Sample[[#This Row],[KPx''k]]^2)/Ksmag/Scale</f>
        <v>6.2648789526173337E-2</v>
      </c>
      <c r="AB839" s="1">
        <f>SQRT(Sample[[#This Row],[Kpy''i]]^2+Sample[[#This Row],[KPy''j]]^2+Sample[[#This Row],[KPy''k]]^2)/KTmag/Scale</f>
        <v>0.95232256432663853</v>
      </c>
    </row>
    <row r="840" spans="1:28" hidden="1" x14ac:dyDescent="0.25">
      <c r="A840" s="5">
        <v>835</v>
      </c>
      <c r="B840" s="13" t="s">
        <v>43</v>
      </c>
      <c r="C840" s="5"/>
      <c r="D840" s="5"/>
      <c r="E840">
        <v>1</v>
      </c>
      <c r="F840">
        <v>4</v>
      </c>
      <c r="G840">
        <v>6</v>
      </c>
      <c r="H840" s="11">
        <f>Sample[[#This Row],[C]]/Sample[[#This Row],[D]]</f>
        <v>4</v>
      </c>
      <c r="I840" s="11">
        <f>Sample[[#This Row],[A]]/Sample[[#This Row],[C]]</f>
        <v>1.5</v>
      </c>
      <c r="J840" s="11">
        <f>Sample[[#This Row],[D]]/Sample[[#This Row],[A]]</f>
        <v>0.16666666666666666</v>
      </c>
      <c r="K840" s="11">
        <f>Sample[[#This Row],[A]]/Sample[[#This Row],[D]]</f>
        <v>6</v>
      </c>
      <c r="L840" s="11">
        <f>Sample[[#This Row],[D]]/Sample[[#This Row],[C]]</f>
        <v>0.25</v>
      </c>
      <c r="M840" s="11">
        <f>Sample[[#This Row],[C]]/Sample[[#This Row],[A]]</f>
        <v>0.66666666666666663</v>
      </c>
      <c r="N840">
        <f>IF(Sample[[#This Row],[Ap]]=0,10,LOG(Sample[[#This Row],[Ap]]))</f>
        <v>0.6020599913279624</v>
      </c>
      <c r="O840">
        <f>IF(Sample[[#This Row],[Ei]]=0,10,LOG(Sample[[#This Row],[Ei]]))</f>
        <v>0.17609125905568124</v>
      </c>
      <c r="P840">
        <f>IF(Sample[[#This Row],[Ii]]=0,10,LOG(Sample[[#This Row],[Ii]]))</f>
        <v>-0.77815125038364363</v>
      </c>
      <c r="Q840">
        <f>Kx-Sample[[#This Row],[Xp]]</f>
        <v>-0.6020599913279624</v>
      </c>
      <c r="R840">
        <f>Ky-Sample[[#This Row],[Yp]]</f>
        <v>-1.1760912590556813</v>
      </c>
      <c r="S840">
        <f>Kz-Sample[[#This Row],[Zp]]</f>
        <v>1.7781512503836436</v>
      </c>
      <c r="T840">
        <f>Sample[[#This Row],[Kpy]]*KSc-Sample[[#This Row],[KPz]]*KSb</f>
        <v>-0.60205999132796229</v>
      </c>
      <c r="U840">
        <f>-1*(Sample[[#This Row],[KPx]]*KSc-Sample[[#This Row],[KPz]]*KSa)</f>
        <v>-0.6020599913279624</v>
      </c>
      <c r="V840">
        <f>(Sample[[#This Row],[KPx]]*$R$2-Sample[[#This Row],[Kpy]]*KSa)</f>
        <v>-0.6020599913279624</v>
      </c>
      <c r="W840">
        <f>Sample[[#This Row],[Kpy]]*KTc-Sample[[#This Row],[KPz]]*KTb</f>
        <v>2.9542425094393252</v>
      </c>
      <c r="X840">
        <f>-1*(Sample[[#This Row],[KPx]]*KTc-Sample[[#This Row],[KPz]]*KTa)</f>
        <v>2.9542425094393248</v>
      </c>
      <c r="Y840">
        <f>(Sample[[#This Row],[KPx]]*KTb-Sample[[#This Row],[Kpy]]*KTa)</f>
        <v>2.9542425094393252</v>
      </c>
      <c r="Z840">
        <f>-Sample[[#This Row],[Xp]]*a+Sample[[#This Row],[Yp]]*b+Sample[[#This Row],[Zp]]*c_</f>
        <v>-1.2041199826559248</v>
      </c>
      <c r="AA840" s="8">
        <f>-IF(Sample[[#This Row],[Column2]]&gt;0,1,-1)*SQRT(Sample[[#This Row],[KPx''i]]^2+Sample[[#This Row],[KPx''j]]^2+Sample[[#This Row],[KPx''k]]^2)/Ksmag/Scale</f>
        <v>0.73736988664898651</v>
      </c>
      <c r="AB840" s="1">
        <f>SQRT(Sample[[#This Row],[Kpy''i]]^2+Sample[[#This Row],[KPy''j]]^2+Sample[[#This Row],[KPy''k]]^2)/KTmag/Scale</f>
        <v>2.0889649116941102</v>
      </c>
    </row>
    <row r="841" spans="1:28" hidden="1" x14ac:dyDescent="0.25">
      <c r="A841" s="5">
        <v>836</v>
      </c>
      <c r="B841" s="13" t="s">
        <v>43</v>
      </c>
      <c r="C841" s="5"/>
      <c r="D841" s="5"/>
      <c r="E841">
        <v>9</v>
      </c>
      <c r="F841">
        <v>4</v>
      </c>
      <c r="G841">
        <v>10</v>
      </c>
      <c r="H841" s="11">
        <f>Sample[[#This Row],[C]]/Sample[[#This Row],[D]]</f>
        <v>0.44444444444444442</v>
      </c>
      <c r="I841" s="11">
        <f>Sample[[#This Row],[A]]/Sample[[#This Row],[C]]</f>
        <v>2.5</v>
      </c>
      <c r="J841" s="11">
        <f>Sample[[#This Row],[D]]/Sample[[#This Row],[A]]</f>
        <v>0.9</v>
      </c>
      <c r="K841" s="11">
        <f>Sample[[#This Row],[A]]/Sample[[#This Row],[D]]</f>
        <v>1.1111111111111112</v>
      </c>
      <c r="L841" s="11">
        <f>Sample[[#This Row],[D]]/Sample[[#This Row],[C]]</f>
        <v>2.25</v>
      </c>
      <c r="M841" s="11">
        <f>Sample[[#This Row],[C]]/Sample[[#This Row],[A]]</f>
        <v>0.4</v>
      </c>
      <c r="N841">
        <f>IF(Sample[[#This Row],[Ap]]=0,10,LOG(Sample[[#This Row],[Ap]]))</f>
        <v>-0.35218251811136253</v>
      </c>
      <c r="O841">
        <f>IF(Sample[[#This Row],[Ei]]=0,10,LOG(Sample[[#This Row],[Ei]]))</f>
        <v>0.3979400086720376</v>
      </c>
      <c r="P841">
        <f>IF(Sample[[#This Row],[Ii]]=0,10,LOG(Sample[[#This Row],[Ii]]))</f>
        <v>-4.5757490560675115E-2</v>
      </c>
      <c r="Q841">
        <f>Kx-Sample[[#This Row],[Xp]]</f>
        <v>0.35218251811136253</v>
      </c>
      <c r="R841">
        <f>Ky-Sample[[#This Row],[Yp]]</f>
        <v>-1.3979400086720375</v>
      </c>
      <c r="S841">
        <f>Kz-Sample[[#This Row],[Zp]]</f>
        <v>1.045757490560675</v>
      </c>
      <c r="T841">
        <f>Sample[[#This Row],[Kpy]]*KSc-Sample[[#This Row],[KPz]]*KSb</f>
        <v>0.35218251811136247</v>
      </c>
      <c r="U841">
        <f>-1*(Sample[[#This Row],[KPx]]*KSc-Sample[[#This Row],[KPz]]*KSa)</f>
        <v>0.35218251811136253</v>
      </c>
      <c r="V841">
        <f>(Sample[[#This Row],[KPx]]*$R$2-Sample[[#This Row],[Kpy]]*KSa)</f>
        <v>0.35218251811136253</v>
      </c>
      <c r="W841">
        <f>Sample[[#This Row],[Kpy]]*KTc-Sample[[#This Row],[KPz]]*KTb</f>
        <v>2.4436974992327123</v>
      </c>
      <c r="X841">
        <f>-1*(Sample[[#This Row],[KPx]]*KTc-Sample[[#This Row],[KPz]]*KTa)</f>
        <v>2.4436974992327127</v>
      </c>
      <c r="Y841">
        <f>(Sample[[#This Row],[KPx]]*KTb-Sample[[#This Row],[Kpy]]*KTa)</f>
        <v>2.4436974992327123</v>
      </c>
      <c r="Z841">
        <f>-Sample[[#This Row],[Xp]]*a+Sample[[#This Row],[Yp]]*b+Sample[[#This Row],[Zp]]*c_</f>
        <v>0.70436503622272495</v>
      </c>
      <c r="AA841" s="8">
        <f>-IF(Sample[[#This Row],[Column2]]&gt;0,1,-1)*SQRT(Sample[[#This Row],[KPx''i]]^2+Sample[[#This Row],[KPx''j]]^2+Sample[[#This Row],[KPx''k]]^2)/Ksmag/Scale</f>
        <v>-0.43133373285066667</v>
      </c>
      <c r="AB841" s="1">
        <f>SQRT(Sample[[#This Row],[Kpy''i]]^2+Sample[[#This Row],[KPy''j]]^2+Sample[[#This Row],[KPy''k]]^2)/KTmag/Scale</f>
        <v>1.7279550728760593</v>
      </c>
    </row>
    <row r="842" spans="1:28" hidden="1" x14ac:dyDescent="0.25">
      <c r="A842" s="5">
        <v>837</v>
      </c>
      <c r="B842" s="13" t="s">
        <v>43</v>
      </c>
      <c r="C842" s="5"/>
      <c r="D842" s="5"/>
      <c r="E842">
        <v>7</v>
      </c>
      <c r="F842">
        <v>6</v>
      </c>
      <c r="G842">
        <v>6</v>
      </c>
      <c r="H842" s="11">
        <f>Sample[[#This Row],[C]]/Sample[[#This Row],[D]]</f>
        <v>0.8571428571428571</v>
      </c>
      <c r="I842" s="11">
        <f>Sample[[#This Row],[A]]/Sample[[#This Row],[C]]</f>
        <v>1</v>
      </c>
      <c r="J842" s="11">
        <f>Sample[[#This Row],[D]]/Sample[[#This Row],[A]]</f>
        <v>1.1666666666666667</v>
      </c>
      <c r="K842" s="11">
        <f>Sample[[#This Row],[A]]/Sample[[#This Row],[D]]</f>
        <v>0.8571428571428571</v>
      </c>
      <c r="L842" s="11">
        <f>Sample[[#This Row],[D]]/Sample[[#This Row],[C]]</f>
        <v>1.1666666666666667</v>
      </c>
      <c r="M842" s="11">
        <f>Sample[[#This Row],[C]]/Sample[[#This Row],[A]]</f>
        <v>1</v>
      </c>
      <c r="N842">
        <f>IF(Sample[[#This Row],[Ap]]=0,10,LOG(Sample[[#This Row],[Ap]]))</f>
        <v>-6.6946789630613221E-2</v>
      </c>
      <c r="O842">
        <f>IF(Sample[[#This Row],[Ei]]=0,10,LOG(Sample[[#This Row],[Ei]]))</f>
        <v>0</v>
      </c>
      <c r="P842">
        <f>IF(Sample[[#This Row],[Ii]]=0,10,LOG(Sample[[#This Row],[Ii]]))</f>
        <v>6.6946789630613221E-2</v>
      </c>
      <c r="Q842">
        <f>Kx-Sample[[#This Row],[Xp]]</f>
        <v>6.6946789630613221E-2</v>
      </c>
      <c r="R842">
        <f>Ky-Sample[[#This Row],[Yp]]</f>
        <v>-1</v>
      </c>
      <c r="S842">
        <f>Kz-Sample[[#This Row],[Zp]]</f>
        <v>0.93305321036938682</v>
      </c>
      <c r="T842">
        <f>Sample[[#This Row],[Kpy]]*KSc-Sample[[#This Row],[KPz]]*KSb</f>
        <v>6.6946789630613179E-2</v>
      </c>
      <c r="U842">
        <f>-1*(Sample[[#This Row],[KPx]]*KSc-Sample[[#This Row],[KPz]]*KSa)</f>
        <v>6.6946789630613221E-2</v>
      </c>
      <c r="V842">
        <f>(Sample[[#This Row],[KPx]]*$R$2-Sample[[#This Row],[Kpy]]*KSa)</f>
        <v>6.6946789630613221E-2</v>
      </c>
      <c r="W842">
        <f>Sample[[#This Row],[Kpy]]*KTc-Sample[[#This Row],[KPz]]*KTb</f>
        <v>1.9330532103693869</v>
      </c>
      <c r="X842">
        <f>-1*(Sample[[#This Row],[KPx]]*KTc-Sample[[#This Row],[KPz]]*KTa)</f>
        <v>1.9330532103693869</v>
      </c>
      <c r="Y842">
        <f>(Sample[[#This Row],[KPx]]*KTb-Sample[[#This Row],[Kpy]]*KTa)</f>
        <v>1.9330532103693867</v>
      </c>
      <c r="Z842">
        <f>-Sample[[#This Row],[Xp]]*a+Sample[[#This Row],[Yp]]*b+Sample[[#This Row],[Zp]]*c_</f>
        <v>0.13389357926122644</v>
      </c>
      <c r="AA842" s="8">
        <f>-IF(Sample[[#This Row],[Column2]]&gt;0,1,-1)*SQRT(Sample[[#This Row],[KPx''i]]^2+Sample[[#This Row],[KPx''j]]^2+Sample[[#This Row],[KPx''k]]^2)/Ksmag/Scale</f>
        <v>-8.1992737256225134E-2</v>
      </c>
      <c r="AB842" s="1">
        <f>SQRT(Sample[[#This Row],[Kpy''i]]^2+Sample[[#This Row],[KPy''j]]^2+Sample[[#This Row],[KPy''k]]^2)/KTmag/Scale</f>
        <v>1.3668750334466193</v>
      </c>
    </row>
    <row r="843" spans="1:28" hidden="1" x14ac:dyDescent="0.25">
      <c r="A843" s="5">
        <v>838</v>
      </c>
      <c r="B843" s="13" t="s">
        <v>43</v>
      </c>
      <c r="C843" s="5"/>
      <c r="D843" s="5"/>
      <c r="E843">
        <v>2</v>
      </c>
      <c r="F843">
        <v>1</v>
      </c>
      <c r="G843">
        <v>3</v>
      </c>
      <c r="H843" s="11">
        <f>Sample[[#This Row],[C]]/Sample[[#This Row],[D]]</f>
        <v>0.5</v>
      </c>
      <c r="I843" s="11">
        <f>Sample[[#This Row],[A]]/Sample[[#This Row],[C]]</f>
        <v>3</v>
      </c>
      <c r="J843" s="11">
        <f>Sample[[#This Row],[D]]/Sample[[#This Row],[A]]</f>
        <v>0.66666666666666663</v>
      </c>
      <c r="K843" s="11">
        <f>Sample[[#This Row],[A]]/Sample[[#This Row],[D]]</f>
        <v>1.5</v>
      </c>
      <c r="L843" s="11">
        <f>Sample[[#This Row],[D]]/Sample[[#This Row],[C]]</f>
        <v>2</v>
      </c>
      <c r="M843" s="11">
        <f>Sample[[#This Row],[C]]/Sample[[#This Row],[A]]</f>
        <v>0.33333333333333331</v>
      </c>
      <c r="N843">
        <f>IF(Sample[[#This Row],[Ap]]=0,10,LOG(Sample[[#This Row],[Ap]]))</f>
        <v>-0.3010299956639812</v>
      </c>
      <c r="O843">
        <f>IF(Sample[[#This Row],[Ei]]=0,10,LOG(Sample[[#This Row],[Ei]]))</f>
        <v>0.47712125471966244</v>
      </c>
      <c r="P843">
        <f>IF(Sample[[#This Row],[Ii]]=0,10,LOG(Sample[[#This Row],[Ii]]))</f>
        <v>-0.17609125905568127</v>
      </c>
      <c r="Q843">
        <f>Kx-Sample[[#This Row],[Xp]]</f>
        <v>0.3010299956639812</v>
      </c>
      <c r="R843">
        <f>Ky-Sample[[#This Row],[Yp]]</f>
        <v>-1.4771212547196624</v>
      </c>
      <c r="S843">
        <f>Kz-Sample[[#This Row],[Zp]]</f>
        <v>1.1760912590556813</v>
      </c>
      <c r="T843">
        <f>Sample[[#This Row],[Kpy]]*KSc-Sample[[#This Row],[KPz]]*KSb</f>
        <v>0.30102999566398103</v>
      </c>
      <c r="U843">
        <f>-1*(Sample[[#This Row],[KPx]]*KSc-Sample[[#This Row],[KPz]]*KSa)</f>
        <v>0.3010299956639812</v>
      </c>
      <c r="V843">
        <f>(Sample[[#This Row],[KPx]]*$R$2-Sample[[#This Row],[Kpy]]*KSa)</f>
        <v>0.3010299956639812</v>
      </c>
      <c r="W843">
        <f>Sample[[#This Row],[Kpy]]*KTc-Sample[[#This Row],[KPz]]*KTb</f>
        <v>2.653212513775344</v>
      </c>
      <c r="X843">
        <f>-1*(Sample[[#This Row],[KPx]]*KTc-Sample[[#This Row],[KPz]]*KTa)</f>
        <v>2.653212513775344</v>
      </c>
      <c r="Y843">
        <f>(Sample[[#This Row],[KPx]]*KTb-Sample[[#This Row],[Kpy]]*KTa)</f>
        <v>2.6532125137753435</v>
      </c>
      <c r="Z843">
        <f>-Sample[[#This Row],[Xp]]*a+Sample[[#This Row],[Yp]]*b+Sample[[#This Row],[Zp]]*c_</f>
        <v>0.60205999132796229</v>
      </c>
      <c r="AA843" s="8">
        <f>-IF(Sample[[#This Row],[Column2]]&gt;0,1,-1)*SQRT(Sample[[#This Row],[KPx''i]]^2+Sample[[#This Row],[KPx''j]]^2+Sample[[#This Row],[KPx''k]]^2)/Ksmag/Scale</f>
        <v>-0.36868494332449314</v>
      </c>
      <c r="AB843" s="1">
        <f>SQRT(Sample[[#This Row],[Kpy''i]]^2+Sample[[#This Row],[KPy''j]]^2+Sample[[#This Row],[KPy''k]]^2)/KTmag/Scale</f>
        <v>1.8761045604195521</v>
      </c>
    </row>
    <row r="844" spans="1:28" hidden="1" x14ac:dyDescent="0.25">
      <c r="A844" s="5">
        <v>839</v>
      </c>
      <c r="B844" s="13" t="s">
        <v>43</v>
      </c>
      <c r="C844" s="5"/>
      <c r="D844" s="5"/>
      <c r="E844">
        <v>7</v>
      </c>
      <c r="F844">
        <v>5</v>
      </c>
      <c r="G844">
        <v>8</v>
      </c>
      <c r="H844" s="11">
        <f>Sample[[#This Row],[C]]/Sample[[#This Row],[D]]</f>
        <v>0.7142857142857143</v>
      </c>
      <c r="I844" s="11">
        <f>Sample[[#This Row],[A]]/Sample[[#This Row],[C]]</f>
        <v>1.6</v>
      </c>
      <c r="J844" s="11">
        <f>Sample[[#This Row],[D]]/Sample[[#This Row],[A]]</f>
        <v>0.875</v>
      </c>
      <c r="K844" s="11">
        <f>Sample[[#This Row],[A]]/Sample[[#This Row],[D]]</f>
        <v>1.1428571428571428</v>
      </c>
      <c r="L844" s="11">
        <f>Sample[[#This Row],[D]]/Sample[[#This Row],[C]]</f>
        <v>1.4</v>
      </c>
      <c r="M844" s="11">
        <f>Sample[[#This Row],[C]]/Sample[[#This Row],[A]]</f>
        <v>0.625</v>
      </c>
      <c r="N844">
        <f>IF(Sample[[#This Row],[Ap]]=0,10,LOG(Sample[[#This Row],[Ap]]))</f>
        <v>-0.14612803567823801</v>
      </c>
      <c r="O844">
        <f>IF(Sample[[#This Row],[Ei]]=0,10,LOG(Sample[[#This Row],[Ei]]))</f>
        <v>0.20411998265592479</v>
      </c>
      <c r="P844">
        <f>IF(Sample[[#This Row],[Ii]]=0,10,LOG(Sample[[#This Row],[Ii]]))</f>
        <v>-5.7991946977686754E-2</v>
      </c>
      <c r="Q844">
        <f>Kx-Sample[[#This Row],[Xp]]</f>
        <v>0.14612803567823801</v>
      </c>
      <c r="R844">
        <f>Ky-Sample[[#This Row],[Yp]]</f>
        <v>-1.2041199826559248</v>
      </c>
      <c r="S844">
        <f>Kz-Sample[[#This Row],[Zp]]</f>
        <v>1.0579919469776868</v>
      </c>
      <c r="T844">
        <f>Sample[[#This Row],[Kpy]]*KSc-Sample[[#This Row],[KPz]]*KSb</f>
        <v>0.14612803567823796</v>
      </c>
      <c r="U844">
        <f>-1*(Sample[[#This Row],[KPx]]*KSc-Sample[[#This Row],[KPz]]*KSa)</f>
        <v>0.14612803567823801</v>
      </c>
      <c r="V844">
        <f>(Sample[[#This Row],[KPx]]*$R$2-Sample[[#This Row],[Kpy]]*KSa)</f>
        <v>0.14612803567823801</v>
      </c>
      <c r="W844">
        <f>Sample[[#This Row],[Kpy]]*KTc-Sample[[#This Row],[KPz]]*KTb</f>
        <v>2.2621119296336119</v>
      </c>
      <c r="X844">
        <f>-1*(Sample[[#This Row],[KPx]]*KTc-Sample[[#This Row],[KPz]]*KTa)</f>
        <v>2.2621119296336119</v>
      </c>
      <c r="Y844">
        <f>(Sample[[#This Row],[KPx]]*KTb-Sample[[#This Row],[Kpy]]*KTa)</f>
        <v>2.2621119296336114</v>
      </c>
      <c r="Z844">
        <f>-Sample[[#This Row],[Xp]]*a+Sample[[#This Row],[Yp]]*b+Sample[[#This Row],[Zp]]*c_</f>
        <v>0.29225607135647608</v>
      </c>
      <c r="AA844" s="8">
        <f>-IF(Sample[[#This Row],[Column2]]&gt;0,1,-1)*SQRT(Sample[[#This Row],[KPx''i]]^2+Sample[[#This Row],[KPx''j]]^2+Sample[[#This Row],[KPx''k]]^2)/Ksmag/Scale</f>
        <v>-0.17896956226344909</v>
      </c>
      <c r="AB844" s="1">
        <f>SQRT(Sample[[#This Row],[Kpy''i]]^2+Sample[[#This Row],[KPy''j]]^2+Sample[[#This Row],[KPy''k]]^2)/KTmag/Scale</f>
        <v>1.5995546852469131</v>
      </c>
    </row>
    <row r="845" spans="1:28" hidden="1" x14ac:dyDescent="0.25">
      <c r="A845" s="5">
        <v>840</v>
      </c>
      <c r="B845" s="13" t="s">
        <v>43</v>
      </c>
      <c r="C845" s="5"/>
      <c r="D845" s="5"/>
      <c r="E845">
        <v>7</v>
      </c>
      <c r="F845">
        <v>1</v>
      </c>
      <c r="G845">
        <v>10</v>
      </c>
      <c r="H845" s="11">
        <f>Sample[[#This Row],[C]]/Sample[[#This Row],[D]]</f>
        <v>0.14285714285714285</v>
      </c>
      <c r="I845" s="11">
        <f>Sample[[#This Row],[A]]/Sample[[#This Row],[C]]</f>
        <v>10</v>
      </c>
      <c r="J845" s="11">
        <f>Sample[[#This Row],[D]]/Sample[[#This Row],[A]]</f>
        <v>0.7</v>
      </c>
      <c r="K845" s="11">
        <f>Sample[[#This Row],[A]]/Sample[[#This Row],[D]]</f>
        <v>1.4285714285714286</v>
      </c>
      <c r="L845" s="11">
        <f>Sample[[#This Row],[D]]/Sample[[#This Row],[C]]</f>
        <v>7</v>
      </c>
      <c r="M845" s="11">
        <f>Sample[[#This Row],[C]]/Sample[[#This Row],[A]]</f>
        <v>0.1</v>
      </c>
      <c r="N845">
        <f>IF(Sample[[#This Row],[Ap]]=0,10,LOG(Sample[[#This Row],[Ap]]))</f>
        <v>-0.84509804001425681</v>
      </c>
      <c r="O845">
        <f>IF(Sample[[#This Row],[Ei]]=0,10,LOG(Sample[[#This Row],[Ei]]))</f>
        <v>1</v>
      </c>
      <c r="P845">
        <f>IF(Sample[[#This Row],[Ii]]=0,10,LOG(Sample[[#This Row],[Ii]]))</f>
        <v>-0.15490195998574319</v>
      </c>
      <c r="Q845">
        <f>Kx-Sample[[#This Row],[Xp]]</f>
        <v>0.84509804001425681</v>
      </c>
      <c r="R845">
        <f>Ky-Sample[[#This Row],[Yp]]</f>
        <v>-2</v>
      </c>
      <c r="S845">
        <f>Kz-Sample[[#This Row],[Zp]]</f>
        <v>1.1549019599857431</v>
      </c>
      <c r="T845">
        <f>Sample[[#This Row],[Kpy]]*KSc-Sample[[#This Row],[KPz]]*KSb</f>
        <v>0.84509804001425692</v>
      </c>
      <c r="U845">
        <f>-1*(Sample[[#This Row],[KPx]]*KSc-Sample[[#This Row],[KPz]]*KSa)</f>
        <v>0.84509804001425681</v>
      </c>
      <c r="V845">
        <f>(Sample[[#This Row],[KPx]]*$R$2-Sample[[#This Row],[Kpy]]*KSa)</f>
        <v>0.84509804001425681</v>
      </c>
      <c r="W845">
        <f>Sample[[#This Row],[Kpy]]*KTc-Sample[[#This Row],[KPz]]*KTb</f>
        <v>3.1549019599857431</v>
      </c>
      <c r="X845">
        <f>-1*(Sample[[#This Row],[KPx]]*KTc-Sample[[#This Row],[KPz]]*KTa)</f>
        <v>3.1549019599857431</v>
      </c>
      <c r="Y845">
        <f>(Sample[[#This Row],[KPx]]*KTb-Sample[[#This Row],[Kpy]]*KTa)</f>
        <v>3.1549019599857431</v>
      </c>
      <c r="Z845">
        <f>-Sample[[#This Row],[Xp]]*a+Sample[[#This Row],[Yp]]*b+Sample[[#This Row],[Zp]]*c_</f>
        <v>1.6901960800285136</v>
      </c>
      <c r="AA845" s="8">
        <f>-IF(Sample[[#This Row],[Column2]]&gt;0,1,-1)*SQRT(Sample[[#This Row],[KPx''i]]^2+Sample[[#This Row],[KPx''j]]^2+Sample[[#This Row],[KPx''k]]^2)/Ksmag/Scale</f>
        <v>-1.035029490330545</v>
      </c>
      <c r="AB845" s="1">
        <f>SQRT(Sample[[#This Row],[Kpy''i]]^2+Sample[[#This Row],[KPy''j]]^2+Sample[[#This Row],[KPy''k]]^2)/KTmag/Scale</f>
        <v>2.2308525698846489</v>
      </c>
    </row>
    <row r="846" spans="1:28" hidden="1" x14ac:dyDescent="0.25">
      <c r="A846" s="5">
        <v>841</v>
      </c>
      <c r="B846" s="13" t="s">
        <v>43</v>
      </c>
      <c r="C846" s="5"/>
      <c r="D846" s="5"/>
      <c r="E846">
        <v>6</v>
      </c>
      <c r="F846">
        <v>5</v>
      </c>
      <c r="G846">
        <v>5</v>
      </c>
      <c r="H846" s="11">
        <f>Sample[[#This Row],[C]]/Sample[[#This Row],[D]]</f>
        <v>0.83333333333333337</v>
      </c>
      <c r="I846" s="11">
        <f>Sample[[#This Row],[A]]/Sample[[#This Row],[C]]</f>
        <v>1</v>
      </c>
      <c r="J846" s="11">
        <f>Sample[[#This Row],[D]]/Sample[[#This Row],[A]]</f>
        <v>1.2</v>
      </c>
      <c r="K846" s="11">
        <f>Sample[[#This Row],[A]]/Sample[[#This Row],[D]]</f>
        <v>0.83333333333333337</v>
      </c>
      <c r="L846" s="11">
        <f>Sample[[#This Row],[D]]/Sample[[#This Row],[C]]</f>
        <v>1.2</v>
      </c>
      <c r="M846" s="11">
        <f>Sample[[#This Row],[C]]/Sample[[#This Row],[A]]</f>
        <v>1</v>
      </c>
      <c r="N846">
        <f>IF(Sample[[#This Row],[Ap]]=0,10,LOG(Sample[[#This Row],[Ap]]))</f>
        <v>-7.9181246047624804E-2</v>
      </c>
      <c r="O846">
        <f>IF(Sample[[#This Row],[Ei]]=0,10,LOG(Sample[[#This Row],[Ei]]))</f>
        <v>0</v>
      </c>
      <c r="P846">
        <f>IF(Sample[[#This Row],[Ii]]=0,10,LOG(Sample[[#This Row],[Ii]]))</f>
        <v>7.9181246047624818E-2</v>
      </c>
      <c r="Q846">
        <f>Kx-Sample[[#This Row],[Xp]]</f>
        <v>7.9181246047624804E-2</v>
      </c>
      <c r="R846">
        <f>Ky-Sample[[#This Row],[Yp]]</f>
        <v>-1</v>
      </c>
      <c r="S846">
        <f>Kz-Sample[[#This Row],[Zp]]</f>
        <v>0.92081875395237522</v>
      </c>
      <c r="T846">
        <f>Sample[[#This Row],[Kpy]]*KSc-Sample[[#This Row],[KPz]]*KSb</f>
        <v>7.9181246047624776E-2</v>
      </c>
      <c r="U846">
        <f>-1*(Sample[[#This Row],[KPx]]*KSc-Sample[[#This Row],[KPz]]*KSa)</f>
        <v>7.9181246047624804E-2</v>
      </c>
      <c r="V846">
        <f>(Sample[[#This Row],[KPx]]*$R$2-Sample[[#This Row],[Kpy]]*KSa)</f>
        <v>7.9181246047624804E-2</v>
      </c>
      <c r="W846">
        <f>Sample[[#This Row],[Kpy]]*KTc-Sample[[#This Row],[KPz]]*KTb</f>
        <v>1.9208187539523753</v>
      </c>
      <c r="X846">
        <f>-1*(Sample[[#This Row],[KPx]]*KTc-Sample[[#This Row],[KPz]]*KTa)</f>
        <v>1.9208187539523753</v>
      </c>
      <c r="Y846">
        <f>(Sample[[#This Row],[KPx]]*KTb-Sample[[#This Row],[Kpy]]*KTa)</f>
        <v>1.9208187539523751</v>
      </c>
      <c r="Z846">
        <f>-Sample[[#This Row],[Xp]]*a+Sample[[#This Row],[Yp]]*b+Sample[[#This Row],[Zp]]*c_</f>
        <v>0.15836249209524964</v>
      </c>
      <c r="AA846" s="8">
        <f>-IF(Sample[[#This Row],[Column2]]&gt;0,1,-1)*SQRT(Sample[[#This Row],[KPx''i]]^2+Sample[[#This Row],[KPx''j]]^2+Sample[[#This Row],[KPx''k]]^2)/Ksmag/Scale</f>
        <v>-9.6976825007224002E-2</v>
      </c>
      <c r="AB846" s="1">
        <f>SQRT(Sample[[#This Row],[Kpy''i]]^2+Sample[[#This Row],[KPy''j]]^2+Sample[[#This Row],[KPy''k]]^2)/KTmag/Scale</f>
        <v>1.3582239663500193</v>
      </c>
    </row>
    <row r="847" spans="1:28" hidden="1" x14ac:dyDescent="0.25">
      <c r="A847" s="5">
        <v>842</v>
      </c>
      <c r="B847" s="13" t="s">
        <v>43</v>
      </c>
      <c r="C847" s="5"/>
      <c r="D847" s="5"/>
      <c r="E847">
        <v>1</v>
      </c>
      <c r="F847">
        <v>7</v>
      </c>
      <c r="G847">
        <v>8</v>
      </c>
      <c r="H847" s="11">
        <f>Sample[[#This Row],[C]]/Sample[[#This Row],[D]]</f>
        <v>7</v>
      </c>
      <c r="I847" s="11">
        <f>Sample[[#This Row],[A]]/Sample[[#This Row],[C]]</f>
        <v>1.1428571428571428</v>
      </c>
      <c r="J847" s="11">
        <f>Sample[[#This Row],[D]]/Sample[[#This Row],[A]]</f>
        <v>0.125</v>
      </c>
      <c r="K847" s="11">
        <f>Sample[[#This Row],[A]]/Sample[[#This Row],[D]]</f>
        <v>8</v>
      </c>
      <c r="L847" s="11">
        <f>Sample[[#This Row],[D]]/Sample[[#This Row],[C]]</f>
        <v>0.14285714285714285</v>
      </c>
      <c r="M847" s="11">
        <f>Sample[[#This Row],[C]]/Sample[[#This Row],[A]]</f>
        <v>0.875</v>
      </c>
      <c r="N847">
        <f>IF(Sample[[#This Row],[Ap]]=0,10,LOG(Sample[[#This Row],[Ap]]))</f>
        <v>0.84509804001425681</v>
      </c>
      <c r="O847">
        <f>IF(Sample[[#This Row],[Ei]]=0,10,LOG(Sample[[#This Row],[Ei]]))</f>
        <v>5.7991946977686733E-2</v>
      </c>
      <c r="P847">
        <f>IF(Sample[[#This Row],[Ii]]=0,10,LOG(Sample[[#This Row],[Ii]]))</f>
        <v>-0.90308998699194354</v>
      </c>
      <c r="Q847">
        <f>Kx-Sample[[#This Row],[Xp]]</f>
        <v>-0.84509804001425681</v>
      </c>
      <c r="R847">
        <f>Ky-Sample[[#This Row],[Yp]]</f>
        <v>-1.0579919469776868</v>
      </c>
      <c r="S847">
        <f>Kz-Sample[[#This Row],[Zp]]</f>
        <v>1.9030899869919435</v>
      </c>
      <c r="T847">
        <f>Sample[[#This Row],[Kpy]]*KSc-Sample[[#This Row],[KPz]]*KSb</f>
        <v>-0.8450980400142567</v>
      </c>
      <c r="U847">
        <f>-1*(Sample[[#This Row],[KPx]]*KSc-Sample[[#This Row],[KPz]]*KSa)</f>
        <v>-0.84509804001425681</v>
      </c>
      <c r="V847">
        <f>(Sample[[#This Row],[KPx]]*$R$2-Sample[[#This Row],[Kpy]]*KSa)</f>
        <v>-0.84509804001425681</v>
      </c>
      <c r="W847">
        <f>Sample[[#This Row],[Kpy]]*KTc-Sample[[#This Row],[KPz]]*KTb</f>
        <v>2.9610819339696306</v>
      </c>
      <c r="X847">
        <f>-1*(Sample[[#This Row],[KPx]]*KTc-Sample[[#This Row],[KPz]]*KTa)</f>
        <v>2.9610819339696302</v>
      </c>
      <c r="Y847">
        <f>(Sample[[#This Row],[KPx]]*KTb-Sample[[#This Row],[Kpy]]*KTa)</f>
        <v>2.9610819339696306</v>
      </c>
      <c r="Z847">
        <f>-Sample[[#This Row],[Xp]]*a+Sample[[#This Row],[Yp]]*b+Sample[[#This Row],[Zp]]*c_</f>
        <v>-1.6901960800285136</v>
      </c>
      <c r="AA847" s="8">
        <f>-IF(Sample[[#This Row],[Column2]]&gt;0,1,-1)*SQRT(Sample[[#This Row],[KPx''i]]^2+Sample[[#This Row],[KPx''j]]^2+Sample[[#This Row],[KPx''k]]^2)/Ksmag/Scale</f>
        <v>1.0350294903305448</v>
      </c>
      <c r="AB847" s="1">
        <f>SQRT(Sample[[#This Row],[Kpy''i]]^2+Sample[[#This Row],[KPy''j]]^2+Sample[[#This Row],[KPy''k]]^2)/KTmag/Scale</f>
        <v>2.0938011151589024</v>
      </c>
    </row>
    <row r="848" spans="1:28" hidden="1" x14ac:dyDescent="0.25">
      <c r="A848" s="5">
        <v>843</v>
      </c>
      <c r="B848" s="13" t="s">
        <v>43</v>
      </c>
      <c r="C848" s="5"/>
      <c r="D848" s="5"/>
      <c r="E848">
        <v>10</v>
      </c>
      <c r="F848">
        <v>8</v>
      </c>
      <c r="G848">
        <v>10</v>
      </c>
      <c r="H848" s="11">
        <f>Sample[[#This Row],[C]]/Sample[[#This Row],[D]]</f>
        <v>0.8</v>
      </c>
      <c r="I848" s="11">
        <f>Sample[[#This Row],[A]]/Sample[[#This Row],[C]]</f>
        <v>1.25</v>
      </c>
      <c r="J848" s="11">
        <f>Sample[[#This Row],[D]]/Sample[[#This Row],[A]]</f>
        <v>1</v>
      </c>
      <c r="K848" s="11">
        <f>Sample[[#This Row],[A]]/Sample[[#This Row],[D]]</f>
        <v>1</v>
      </c>
      <c r="L848" s="11">
        <f>Sample[[#This Row],[D]]/Sample[[#This Row],[C]]</f>
        <v>1.25</v>
      </c>
      <c r="M848" s="11">
        <f>Sample[[#This Row],[C]]/Sample[[#This Row],[A]]</f>
        <v>0.8</v>
      </c>
      <c r="N848">
        <f>IF(Sample[[#This Row],[Ap]]=0,10,LOG(Sample[[#This Row],[Ap]]))</f>
        <v>-9.6910013008056392E-2</v>
      </c>
      <c r="O848">
        <f>IF(Sample[[#This Row],[Ei]]=0,10,LOG(Sample[[#This Row],[Ei]]))</f>
        <v>9.691001300805642E-2</v>
      </c>
      <c r="P848">
        <f>IF(Sample[[#This Row],[Ii]]=0,10,LOG(Sample[[#This Row],[Ii]]))</f>
        <v>0</v>
      </c>
      <c r="Q848">
        <f>Kx-Sample[[#This Row],[Xp]]</f>
        <v>9.6910013008056392E-2</v>
      </c>
      <c r="R848">
        <f>Ky-Sample[[#This Row],[Yp]]</f>
        <v>-1.0969100130080565</v>
      </c>
      <c r="S848">
        <f>Kz-Sample[[#This Row],[Zp]]</f>
        <v>1</v>
      </c>
      <c r="T848">
        <f>Sample[[#This Row],[Kpy]]*KSc-Sample[[#This Row],[KPz]]*KSb</f>
        <v>9.6910013008056461E-2</v>
      </c>
      <c r="U848">
        <f>-1*(Sample[[#This Row],[KPx]]*KSc-Sample[[#This Row],[KPz]]*KSa)</f>
        <v>9.6910013008056392E-2</v>
      </c>
      <c r="V848">
        <f>(Sample[[#This Row],[KPx]]*$R$2-Sample[[#This Row],[Kpy]]*KSa)</f>
        <v>9.6910013008056392E-2</v>
      </c>
      <c r="W848">
        <f>Sample[[#This Row],[Kpy]]*KTc-Sample[[#This Row],[KPz]]*KTb</f>
        <v>2.0969100130080562</v>
      </c>
      <c r="X848">
        <f>-1*(Sample[[#This Row],[KPx]]*KTc-Sample[[#This Row],[KPz]]*KTa)</f>
        <v>2.0969100130080562</v>
      </c>
      <c r="Y848">
        <f>(Sample[[#This Row],[KPx]]*KTb-Sample[[#This Row],[Kpy]]*KTa)</f>
        <v>2.0969100130080567</v>
      </c>
      <c r="Z848">
        <f>-Sample[[#This Row],[Xp]]*a+Sample[[#This Row],[Yp]]*b+Sample[[#This Row],[Zp]]*c_</f>
        <v>0.19382002601611284</v>
      </c>
      <c r="AA848" s="8">
        <f>-IF(Sample[[#This Row],[Column2]]&gt;0,1,-1)*SQRT(Sample[[#This Row],[KPx''i]]^2+Sample[[#This Row],[KPx''j]]^2+Sample[[#This Row],[KPx''k]]^2)/Ksmag/Scale</f>
        <v>-0.11869004141810927</v>
      </c>
      <c r="AB848" s="1">
        <f>SQRT(Sample[[#This Row],[Kpy''i]]^2+Sample[[#This Row],[KPy''j]]^2+Sample[[#This Row],[KPy''k]]^2)/KTmag/Scale</f>
        <v>1.4827392897359684</v>
      </c>
    </row>
    <row r="849" spans="1:28" hidden="1" x14ac:dyDescent="0.25">
      <c r="A849" s="5">
        <v>844</v>
      </c>
      <c r="B849" s="13" t="s">
        <v>43</v>
      </c>
      <c r="C849" s="5"/>
      <c r="D849" s="5"/>
      <c r="E849">
        <v>4</v>
      </c>
      <c r="F849">
        <v>3</v>
      </c>
      <c r="G849">
        <v>4</v>
      </c>
      <c r="H849" s="11">
        <f>Sample[[#This Row],[C]]/Sample[[#This Row],[D]]</f>
        <v>0.75</v>
      </c>
      <c r="I849" s="11">
        <f>Sample[[#This Row],[A]]/Sample[[#This Row],[C]]</f>
        <v>1.3333333333333333</v>
      </c>
      <c r="J849" s="11">
        <f>Sample[[#This Row],[D]]/Sample[[#This Row],[A]]</f>
        <v>1</v>
      </c>
      <c r="K849" s="11">
        <f>Sample[[#This Row],[A]]/Sample[[#This Row],[D]]</f>
        <v>1</v>
      </c>
      <c r="L849" s="11">
        <f>Sample[[#This Row],[D]]/Sample[[#This Row],[C]]</f>
        <v>1.3333333333333333</v>
      </c>
      <c r="M849" s="11">
        <f>Sample[[#This Row],[C]]/Sample[[#This Row],[A]]</f>
        <v>0.75</v>
      </c>
      <c r="N849">
        <f>IF(Sample[[#This Row],[Ap]]=0,10,LOG(Sample[[#This Row],[Ap]]))</f>
        <v>-0.12493873660829995</v>
      </c>
      <c r="O849">
        <f>IF(Sample[[#This Row],[Ei]]=0,10,LOG(Sample[[#This Row],[Ei]]))</f>
        <v>0.12493873660829993</v>
      </c>
      <c r="P849">
        <f>IF(Sample[[#This Row],[Ii]]=0,10,LOG(Sample[[#This Row],[Ii]]))</f>
        <v>0</v>
      </c>
      <c r="Q849">
        <f>Kx-Sample[[#This Row],[Xp]]</f>
        <v>0.12493873660829995</v>
      </c>
      <c r="R849">
        <f>Ky-Sample[[#This Row],[Yp]]</f>
        <v>-1.1249387366082999</v>
      </c>
      <c r="S849">
        <f>Kz-Sample[[#This Row],[Zp]]</f>
        <v>1</v>
      </c>
      <c r="T849">
        <f>Sample[[#This Row],[Kpy]]*KSc-Sample[[#This Row],[KPz]]*KSb</f>
        <v>0.12493873660829991</v>
      </c>
      <c r="U849">
        <f>-1*(Sample[[#This Row],[KPx]]*KSc-Sample[[#This Row],[KPz]]*KSa)</f>
        <v>0.12493873660829995</v>
      </c>
      <c r="V849">
        <f>(Sample[[#This Row],[KPx]]*$R$2-Sample[[#This Row],[Kpy]]*KSa)</f>
        <v>0.12493873660829995</v>
      </c>
      <c r="W849">
        <f>Sample[[#This Row],[Kpy]]*KTc-Sample[[#This Row],[KPz]]*KTb</f>
        <v>2.1249387366082999</v>
      </c>
      <c r="X849">
        <f>-1*(Sample[[#This Row],[KPx]]*KTc-Sample[[#This Row],[KPz]]*KTa)</f>
        <v>2.1249387366082999</v>
      </c>
      <c r="Y849">
        <f>(Sample[[#This Row],[KPx]]*KTb-Sample[[#This Row],[Kpy]]*KTa)</f>
        <v>2.1249387366082999</v>
      </c>
      <c r="Z849">
        <f>-Sample[[#This Row],[Xp]]*a+Sample[[#This Row],[Yp]]*b+Sample[[#This Row],[Zp]]*c_</f>
        <v>0.24987747321659987</v>
      </c>
      <c r="AA849" s="8">
        <f>-IF(Sample[[#This Row],[Column2]]&gt;0,1,-1)*SQRT(Sample[[#This Row],[KPx''i]]^2+Sample[[#This Row],[KPx''j]]^2+Sample[[#This Row],[KPx''k]]^2)/Ksmag/Scale</f>
        <v>-0.15301807689915992</v>
      </c>
      <c r="AB849" s="1">
        <f>SQRT(Sample[[#This Row],[Kpy''i]]^2+Sample[[#This Row],[KPy''j]]^2+Sample[[#This Row],[KPy''k]]^2)/KTmag/Scale</f>
        <v>1.502558590261704</v>
      </c>
    </row>
    <row r="850" spans="1:28" hidden="1" x14ac:dyDescent="0.25">
      <c r="A850" s="5">
        <v>845</v>
      </c>
      <c r="B850" s="13" t="s">
        <v>43</v>
      </c>
      <c r="C850" s="5"/>
      <c r="D850" s="5"/>
      <c r="E850">
        <v>2</v>
      </c>
      <c r="F850">
        <v>5</v>
      </c>
      <c r="G850">
        <v>6</v>
      </c>
      <c r="H850" s="11">
        <f>Sample[[#This Row],[C]]/Sample[[#This Row],[D]]</f>
        <v>2.5</v>
      </c>
      <c r="I850" s="11">
        <f>Sample[[#This Row],[A]]/Sample[[#This Row],[C]]</f>
        <v>1.2</v>
      </c>
      <c r="J850" s="11">
        <f>Sample[[#This Row],[D]]/Sample[[#This Row],[A]]</f>
        <v>0.33333333333333331</v>
      </c>
      <c r="K850" s="11">
        <f>Sample[[#This Row],[A]]/Sample[[#This Row],[D]]</f>
        <v>3</v>
      </c>
      <c r="L850" s="11">
        <f>Sample[[#This Row],[D]]/Sample[[#This Row],[C]]</f>
        <v>0.4</v>
      </c>
      <c r="M850" s="11">
        <f>Sample[[#This Row],[C]]/Sample[[#This Row],[A]]</f>
        <v>0.83333333333333337</v>
      </c>
      <c r="N850">
        <f>IF(Sample[[#This Row],[Ap]]=0,10,LOG(Sample[[#This Row],[Ap]]))</f>
        <v>0.3979400086720376</v>
      </c>
      <c r="O850">
        <f>IF(Sample[[#This Row],[Ei]]=0,10,LOG(Sample[[#This Row],[Ei]]))</f>
        <v>7.9181246047624818E-2</v>
      </c>
      <c r="P850">
        <f>IF(Sample[[#This Row],[Ii]]=0,10,LOG(Sample[[#This Row],[Ii]]))</f>
        <v>-0.47712125471966244</v>
      </c>
      <c r="Q850">
        <f>Kx-Sample[[#This Row],[Xp]]</f>
        <v>-0.3979400086720376</v>
      </c>
      <c r="R850">
        <f>Ky-Sample[[#This Row],[Yp]]</f>
        <v>-1.0791812460476249</v>
      </c>
      <c r="S850">
        <f>Kz-Sample[[#This Row],[Zp]]</f>
        <v>1.4771212547196624</v>
      </c>
      <c r="T850">
        <f>Sample[[#This Row],[Kpy]]*KSc-Sample[[#This Row],[KPz]]*KSb</f>
        <v>-0.39794000867203749</v>
      </c>
      <c r="U850">
        <f>-1*(Sample[[#This Row],[KPx]]*KSc-Sample[[#This Row],[KPz]]*KSa)</f>
        <v>-0.3979400086720376</v>
      </c>
      <c r="V850">
        <f>(Sample[[#This Row],[KPx]]*$R$2-Sample[[#This Row],[Kpy]]*KSa)</f>
        <v>-0.3979400086720376</v>
      </c>
      <c r="W850">
        <f>Sample[[#This Row],[Kpy]]*KTc-Sample[[#This Row],[KPz]]*KTb</f>
        <v>2.5563025007672873</v>
      </c>
      <c r="X850">
        <f>-1*(Sample[[#This Row],[KPx]]*KTc-Sample[[#This Row],[KPz]]*KTa)</f>
        <v>2.5563025007672873</v>
      </c>
      <c r="Y850">
        <f>(Sample[[#This Row],[KPx]]*KTb-Sample[[#This Row],[Kpy]]*KTa)</f>
        <v>2.5563025007672873</v>
      </c>
      <c r="Z850">
        <f>-Sample[[#This Row],[Xp]]*a+Sample[[#This Row],[Yp]]*b+Sample[[#This Row],[Zp]]*c_</f>
        <v>-0.79588001734407521</v>
      </c>
      <c r="AA850" s="8">
        <f>-IF(Sample[[#This Row],[Column2]]&gt;0,1,-1)*SQRT(Sample[[#This Row],[KPx''i]]^2+Sample[[#This Row],[KPx''j]]^2+Sample[[#This Row],[KPx''k]]^2)/Ksmag/Scale</f>
        <v>0.48737498474260249</v>
      </c>
      <c r="AB850" s="1">
        <f>SQRT(Sample[[#This Row],[Kpy''i]]^2+Sample[[#This Row],[KPy''j]]^2+Sample[[#This Row],[KPy''k]]^2)/KTmag/Scale</f>
        <v>1.8075788330566787</v>
      </c>
    </row>
    <row r="851" spans="1:28" hidden="1" x14ac:dyDescent="0.25">
      <c r="A851" s="5">
        <v>846</v>
      </c>
      <c r="B851" s="13" t="s">
        <v>43</v>
      </c>
      <c r="C851" s="5"/>
      <c r="D851" s="5"/>
      <c r="E851">
        <v>9</v>
      </c>
      <c r="F851">
        <v>1</v>
      </c>
      <c r="G851">
        <v>3</v>
      </c>
      <c r="H851" s="11">
        <f>Sample[[#This Row],[C]]/Sample[[#This Row],[D]]</f>
        <v>0.1111111111111111</v>
      </c>
      <c r="I851" s="11">
        <f>Sample[[#This Row],[A]]/Sample[[#This Row],[C]]</f>
        <v>3</v>
      </c>
      <c r="J851" s="11">
        <f>Sample[[#This Row],[D]]/Sample[[#This Row],[A]]</f>
        <v>3</v>
      </c>
      <c r="K851" s="11">
        <f>Sample[[#This Row],[A]]/Sample[[#This Row],[D]]</f>
        <v>0.33333333333333331</v>
      </c>
      <c r="L851" s="11">
        <f>Sample[[#This Row],[D]]/Sample[[#This Row],[C]]</f>
        <v>9</v>
      </c>
      <c r="M851" s="11">
        <f>Sample[[#This Row],[C]]/Sample[[#This Row],[A]]</f>
        <v>0.33333333333333331</v>
      </c>
      <c r="N851">
        <f>IF(Sample[[#This Row],[Ap]]=0,10,LOG(Sample[[#This Row],[Ap]]))</f>
        <v>-0.95424250943932487</v>
      </c>
      <c r="O851">
        <f>IF(Sample[[#This Row],[Ei]]=0,10,LOG(Sample[[#This Row],[Ei]]))</f>
        <v>0.47712125471966244</v>
      </c>
      <c r="P851">
        <f>IF(Sample[[#This Row],[Ii]]=0,10,LOG(Sample[[#This Row],[Ii]]))</f>
        <v>0.47712125471966244</v>
      </c>
      <c r="Q851">
        <f>Kx-Sample[[#This Row],[Xp]]</f>
        <v>0.95424250943932487</v>
      </c>
      <c r="R851">
        <f>Ky-Sample[[#This Row],[Yp]]</f>
        <v>-1.4771212547196624</v>
      </c>
      <c r="S851">
        <f>Kz-Sample[[#This Row],[Zp]]</f>
        <v>0.52287874528033762</v>
      </c>
      <c r="T851">
        <f>Sample[[#This Row],[Kpy]]*KSc-Sample[[#This Row],[KPz]]*KSb</f>
        <v>0.95424250943932476</v>
      </c>
      <c r="U851">
        <f>-1*(Sample[[#This Row],[KPx]]*KSc-Sample[[#This Row],[KPz]]*KSa)</f>
        <v>0.95424250943932487</v>
      </c>
      <c r="V851">
        <f>(Sample[[#This Row],[KPx]]*$R$2-Sample[[#This Row],[Kpy]]*KSa)</f>
        <v>0.95424250943932487</v>
      </c>
      <c r="W851">
        <f>Sample[[#This Row],[Kpy]]*KTc-Sample[[#This Row],[KPz]]*KTb</f>
        <v>2</v>
      </c>
      <c r="X851">
        <f>-1*(Sample[[#This Row],[KPx]]*KTc-Sample[[#This Row],[KPz]]*KTa)</f>
        <v>2</v>
      </c>
      <c r="Y851">
        <f>(Sample[[#This Row],[KPx]]*KTb-Sample[[#This Row],[Kpy]]*KTa)</f>
        <v>2</v>
      </c>
      <c r="Z851">
        <f>-Sample[[#This Row],[Xp]]*a+Sample[[#This Row],[Yp]]*b+Sample[[#This Row],[Zp]]*c_</f>
        <v>1.9084850188786497</v>
      </c>
      <c r="AA851" s="8">
        <f>-IF(Sample[[#This Row],[Column2]]&gt;0,1,-1)*SQRT(Sample[[#This Row],[KPx''i]]^2+Sample[[#This Row],[KPx''j]]^2+Sample[[#This Row],[KPx''k]]^2)/Ksmag/Scale</f>
        <v>-1.1687036194996532</v>
      </c>
      <c r="AB851" s="1">
        <f>SQRT(Sample[[#This Row],[Kpy''i]]^2+Sample[[#This Row],[KPy''j]]^2+Sample[[#This Row],[KPy''k]]^2)/KTmag/Scale</f>
        <v>1.4142135623730951</v>
      </c>
    </row>
    <row r="852" spans="1:28" hidden="1" x14ac:dyDescent="0.25">
      <c r="A852" s="5">
        <v>847</v>
      </c>
      <c r="B852" s="13" t="s">
        <v>43</v>
      </c>
      <c r="C852" s="5"/>
      <c r="D852" s="5"/>
      <c r="E852">
        <v>6</v>
      </c>
      <c r="F852">
        <v>2</v>
      </c>
      <c r="G852">
        <v>1</v>
      </c>
      <c r="H852" s="11">
        <f>Sample[[#This Row],[C]]/Sample[[#This Row],[D]]</f>
        <v>0.33333333333333331</v>
      </c>
      <c r="I852" s="11">
        <f>Sample[[#This Row],[A]]/Sample[[#This Row],[C]]</f>
        <v>0.5</v>
      </c>
      <c r="J852" s="11">
        <f>Sample[[#This Row],[D]]/Sample[[#This Row],[A]]</f>
        <v>6</v>
      </c>
      <c r="K852" s="11">
        <f>Sample[[#This Row],[A]]/Sample[[#This Row],[D]]</f>
        <v>0.16666666666666666</v>
      </c>
      <c r="L852" s="11">
        <f>Sample[[#This Row],[D]]/Sample[[#This Row],[C]]</f>
        <v>3</v>
      </c>
      <c r="M852" s="11">
        <f>Sample[[#This Row],[C]]/Sample[[#This Row],[A]]</f>
        <v>2</v>
      </c>
      <c r="N852">
        <f>IF(Sample[[#This Row],[Ap]]=0,10,LOG(Sample[[#This Row],[Ap]]))</f>
        <v>-0.47712125471966244</v>
      </c>
      <c r="O852">
        <f>IF(Sample[[#This Row],[Ei]]=0,10,LOG(Sample[[#This Row],[Ei]]))</f>
        <v>-0.3010299956639812</v>
      </c>
      <c r="P852">
        <f>IF(Sample[[#This Row],[Ii]]=0,10,LOG(Sample[[#This Row],[Ii]]))</f>
        <v>0.77815125038364363</v>
      </c>
      <c r="Q852">
        <f>Kx-Sample[[#This Row],[Xp]]</f>
        <v>0.47712125471966244</v>
      </c>
      <c r="R852">
        <f>Ky-Sample[[#This Row],[Yp]]</f>
        <v>-0.69897000433601875</v>
      </c>
      <c r="S852">
        <f>Kz-Sample[[#This Row],[Zp]]</f>
        <v>0.22184874961635637</v>
      </c>
      <c r="T852">
        <f>Sample[[#This Row],[Kpy]]*KSc-Sample[[#This Row],[KPz]]*KSb</f>
        <v>0.47712125471966238</v>
      </c>
      <c r="U852">
        <f>-1*(Sample[[#This Row],[KPx]]*KSc-Sample[[#This Row],[KPz]]*KSa)</f>
        <v>0.47712125471966244</v>
      </c>
      <c r="V852">
        <f>(Sample[[#This Row],[KPx]]*$R$2-Sample[[#This Row],[Kpy]]*KSa)</f>
        <v>0.47712125471966244</v>
      </c>
      <c r="W852">
        <f>Sample[[#This Row],[Kpy]]*KTc-Sample[[#This Row],[KPz]]*KTb</f>
        <v>0.92081875395237511</v>
      </c>
      <c r="X852">
        <f>-1*(Sample[[#This Row],[KPx]]*KTc-Sample[[#This Row],[KPz]]*KTa)</f>
        <v>0.92081875395237511</v>
      </c>
      <c r="Y852">
        <f>(Sample[[#This Row],[KPx]]*KTb-Sample[[#This Row],[Kpy]]*KTa)</f>
        <v>0.92081875395237511</v>
      </c>
      <c r="Z852">
        <f>-Sample[[#This Row],[Xp]]*a+Sample[[#This Row],[Yp]]*b+Sample[[#This Row],[Zp]]*c_</f>
        <v>0.95424250943932487</v>
      </c>
      <c r="AA852" s="8">
        <f>-IF(Sample[[#This Row],[Column2]]&gt;0,1,-1)*SQRT(Sample[[#This Row],[KPx''i]]^2+Sample[[#This Row],[KPx''j]]^2+Sample[[#This Row],[KPx''k]]^2)/Ksmag/Scale</f>
        <v>-0.58435180974982659</v>
      </c>
      <c r="AB852" s="1">
        <f>SQRT(Sample[[#This Row],[Kpy''i]]^2+Sample[[#This Row],[KPy''j]]^2+Sample[[#This Row],[KPy''k]]^2)/KTmag/Scale</f>
        <v>0.6511171851634715</v>
      </c>
    </row>
    <row r="853" spans="1:28" hidden="1" x14ac:dyDescent="0.25">
      <c r="A853" s="5">
        <v>848</v>
      </c>
      <c r="B853" s="13" t="s">
        <v>43</v>
      </c>
      <c r="C853" s="5"/>
      <c r="D853" s="5"/>
      <c r="E853">
        <v>7</v>
      </c>
      <c r="F853">
        <v>1</v>
      </c>
      <c r="G853">
        <v>7</v>
      </c>
      <c r="H853" s="11">
        <f>Sample[[#This Row],[C]]/Sample[[#This Row],[D]]</f>
        <v>0.14285714285714285</v>
      </c>
      <c r="I853" s="11">
        <f>Sample[[#This Row],[A]]/Sample[[#This Row],[C]]</f>
        <v>7</v>
      </c>
      <c r="J853" s="11">
        <f>Sample[[#This Row],[D]]/Sample[[#This Row],[A]]</f>
        <v>1</v>
      </c>
      <c r="K853" s="11">
        <f>Sample[[#This Row],[A]]/Sample[[#This Row],[D]]</f>
        <v>1</v>
      </c>
      <c r="L853" s="11">
        <f>Sample[[#This Row],[D]]/Sample[[#This Row],[C]]</f>
        <v>7</v>
      </c>
      <c r="M853" s="11">
        <f>Sample[[#This Row],[C]]/Sample[[#This Row],[A]]</f>
        <v>0.14285714285714285</v>
      </c>
      <c r="N853">
        <f>IF(Sample[[#This Row],[Ap]]=0,10,LOG(Sample[[#This Row],[Ap]]))</f>
        <v>-0.84509804001425681</v>
      </c>
      <c r="O853">
        <f>IF(Sample[[#This Row],[Ei]]=0,10,LOG(Sample[[#This Row],[Ei]]))</f>
        <v>0.84509804001425681</v>
      </c>
      <c r="P853">
        <f>IF(Sample[[#This Row],[Ii]]=0,10,LOG(Sample[[#This Row],[Ii]]))</f>
        <v>0</v>
      </c>
      <c r="Q853">
        <f>Kx-Sample[[#This Row],[Xp]]</f>
        <v>0.84509804001425681</v>
      </c>
      <c r="R853">
        <f>Ky-Sample[[#This Row],[Yp]]</f>
        <v>-1.8450980400142569</v>
      </c>
      <c r="S853">
        <f>Kz-Sample[[#This Row],[Zp]]</f>
        <v>1</v>
      </c>
      <c r="T853">
        <f>Sample[[#This Row],[Kpy]]*KSc-Sample[[#This Row],[KPz]]*KSb</f>
        <v>0.84509804001425692</v>
      </c>
      <c r="U853">
        <f>-1*(Sample[[#This Row],[KPx]]*KSc-Sample[[#This Row],[KPz]]*KSa)</f>
        <v>0.84509804001425681</v>
      </c>
      <c r="V853">
        <f>(Sample[[#This Row],[KPx]]*$R$2-Sample[[#This Row],[Kpy]]*KSa)</f>
        <v>0.84509804001425681</v>
      </c>
      <c r="W853">
        <f>Sample[[#This Row],[Kpy]]*KTc-Sample[[#This Row],[KPz]]*KTb</f>
        <v>2.8450980400142569</v>
      </c>
      <c r="X853">
        <f>-1*(Sample[[#This Row],[KPx]]*KTc-Sample[[#This Row],[KPz]]*KTa)</f>
        <v>2.8450980400142569</v>
      </c>
      <c r="Y853">
        <f>(Sample[[#This Row],[KPx]]*KTb-Sample[[#This Row],[Kpy]]*KTa)</f>
        <v>2.8450980400142569</v>
      </c>
      <c r="Z853">
        <f>-Sample[[#This Row],[Xp]]*a+Sample[[#This Row],[Yp]]*b+Sample[[#This Row],[Zp]]*c_</f>
        <v>1.6901960800285136</v>
      </c>
      <c r="AA853" s="8">
        <f>-IF(Sample[[#This Row],[Column2]]&gt;0,1,-1)*SQRT(Sample[[#This Row],[KPx''i]]^2+Sample[[#This Row],[KPx''j]]^2+Sample[[#This Row],[KPx''k]]^2)/Ksmag/Scale</f>
        <v>-1.035029490330545</v>
      </c>
      <c r="AB853" s="1">
        <f>SQRT(Sample[[#This Row],[Kpy''i]]^2+Sample[[#This Row],[KPy''j]]^2+Sample[[#This Row],[KPy''k]]^2)/KTmag/Scale</f>
        <v>2.0117881172346364</v>
      </c>
    </row>
    <row r="854" spans="1:28" hidden="1" x14ac:dyDescent="0.25">
      <c r="A854" s="5">
        <v>849</v>
      </c>
      <c r="B854" s="13" t="s">
        <v>43</v>
      </c>
      <c r="C854" s="5"/>
      <c r="D854" s="5"/>
      <c r="E854">
        <v>5</v>
      </c>
      <c r="F854">
        <v>8</v>
      </c>
      <c r="G854">
        <v>4</v>
      </c>
      <c r="H854" s="11">
        <f>Sample[[#This Row],[C]]/Sample[[#This Row],[D]]</f>
        <v>1.6</v>
      </c>
      <c r="I854" s="11">
        <f>Sample[[#This Row],[A]]/Sample[[#This Row],[C]]</f>
        <v>0.5</v>
      </c>
      <c r="J854" s="11">
        <f>Sample[[#This Row],[D]]/Sample[[#This Row],[A]]</f>
        <v>1.25</v>
      </c>
      <c r="K854" s="11">
        <f>Sample[[#This Row],[A]]/Sample[[#This Row],[D]]</f>
        <v>0.8</v>
      </c>
      <c r="L854" s="11">
        <f>Sample[[#This Row],[D]]/Sample[[#This Row],[C]]</f>
        <v>0.625</v>
      </c>
      <c r="M854" s="11">
        <f>Sample[[#This Row],[C]]/Sample[[#This Row],[A]]</f>
        <v>2</v>
      </c>
      <c r="N854">
        <f>IF(Sample[[#This Row],[Ap]]=0,10,LOG(Sample[[#This Row],[Ap]]))</f>
        <v>0.20411998265592479</v>
      </c>
      <c r="O854">
        <f>IF(Sample[[#This Row],[Ei]]=0,10,LOG(Sample[[#This Row],[Ei]]))</f>
        <v>-0.3010299956639812</v>
      </c>
      <c r="P854">
        <f>IF(Sample[[#This Row],[Ii]]=0,10,LOG(Sample[[#This Row],[Ii]]))</f>
        <v>9.691001300805642E-2</v>
      </c>
      <c r="Q854">
        <f>Kx-Sample[[#This Row],[Xp]]</f>
        <v>-0.20411998265592479</v>
      </c>
      <c r="R854">
        <f>Ky-Sample[[#This Row],[Yp]]</f>
        <v>-0.69897000433601875</v>
      </c>
      <c r="S854">
        <f>Kz-Sample[[#This Row],[Zp]]</f>
        <v>0.90308998699194354</v>
      </c>
      <c r="T854">
        <f>Sample[[#This Row],[Kpy]]*KSc-Sample[[#This Row],[KPz]]*KSb</f>
        <v>-0.20411998265592479</v>
      </c>
      <c r="U854">
        <f>-1*(Sample[[#This Row],[KPx]]*KSc-Sample[[#This Row],[KPz]]*KSa)</f>
        <v>-0.20411998265592479</v>
      </c>
      <c r="V854">
        <f>(Sample[[#This Row],[KPx]]*$R$2-Sample[[#This Row],[Kpy]]*KSa)</f>
        <v>-0.20411998265592479</v>
      </c>
      <c r="W854">
        <f>Sample[[#This Row],[Kpy]]*KTc-Sample[[#This Row],[KPz]]*KTb</f>
        <v>1.6020599913279623</v>
      </c>
      <c r="X854">
        <f>-1*(Sample[[#This Row],[KPx]]*KTc-Sample[[#This Row],[KPz]]*KTa)</f>
        <v>1.6020599913279623</v>
      </c>
      <c r="Y854">
        <f>(Sample[[#This Row],[KPx]]*KTb-Sample[[#This Row],[Kpy]]*KTa)</f>
        <v>1.6020599913279623</v>
      </c>
      <c r="Z854">
        <f>-Sample[[#This Row],[Xp]]*a+Sample[[#This Row],[Yp]]*b+Sample[[#This Row],[Zp]]*c_</f>
        <v>-0.40823996531184958</v>
      </c>
      <c r="AA854" s="8">
        <f>-IF(Sample[[#This Row],[Column2]]&gt;0,1,-1)*SQRT(Sample[[#This Row],[KPx''i]]^2+Sample[[#This Row],[KPx''j]]^2+Sample[[#This Row],[KPx''k]]^2)/Ksmag/Scale</f>
        <v>0.24999490190638396</v>
      </c>
      <c r="AB854" s="1">
        <f>SQRT(Sample[[#This Row],[Kpy''i]]^2+Sample[[#This Row],[KPy''j]]^2+Sample[[#This Row],[KPy''k]]^2)/KTmag/Scale</f>
        <v>1.1328274837356638</v>
      </c>
    </row>
    <row r="855" spans="1:28" hidden="1" x14ac:dyDescent="0.25">
      <c r="A855" s="5">
        <v>850</v>
      </c>
      <c r="B855" s="13" t="s">
        <v>43</v>
      </c>
      <c r="C855" s="5"/>
      <c r="D855" s="5"/>
      <c r="E855">
        <v>7</v>
      </c>
      <c r="F855">
        <v>6</v>
      </c>
      <c r="G855">
        <v>8</v>
      </c>
      <c r="H855" s="11">
        <f>Sample[[#This Row],[C]]/Sample[[#This Row],[D]]</f>
        <v>0.8571428571428571</v>
      </c>
      <c r="I855" s="11">
        <f>Sample[[#This Row],[A]]/Sample[[#This Row],[C]]</f>
        <v>1.3333333333333333</v>
      </c>
      <c r="J855" s="11">
        <f>Sample[[#This Row],[D]]/Sample[[#This Row],[A]]</f>
        <v>0.875</v>
      </c>
      <c r="K855" s="11">
        <f>Sample[[#This Row],[A]]/Sample[[#This Row],[D]]</f>
        <v>1.1428571428571428</v>
      </c>
      <c r="L855" s="11">
        <f>Sample[[#This Row],[D]]/Sample[[#This Row],[C]]</f>
        <v>1.1666666666666667</v>
      </c>
      <c r="M855" s="11">
        <f>Sample[[#This Row],[C]]/Sample[[#This Row],[A]]</f>
        <v>0.75</v>
      </c>
      <c r="N855">
        <f>IF(Sample[[#This Row],[Ap]]=0,10,LOG(Sample[[#This Row],[Ap]]))</f>
        <v>-6.6946789630613221E-2</v>
      </c>
      <c r="O855">
        <f>IF(Sample[[#This Row],[Ei]]=0,10,LOG(Sample[[#This Row],[Ei]]))</f>
        <v>0.12493873660829993</v>
      </c>
      <c r="P855">
        <f>IF(Sample[[#This Row],[Ii]]=0,10,LOG(Sample[[#This Row],[Ii]]))</f>
        <v>-5.7991946977686754E-2</v>
      </c>
      <c r="Q855">
        <f>Kx-Sample[[#This Row],[Xp]]</f>
        <v>6.6946789630613221E-2</v>
      </c>
      <c r="R855">
        <f>Ky-Sample[[#This Row],[Yp]]</f>
        <v>-1.1249387366082999</v>
      </c>
      <c r="S855">
        <f>Kz-Sample[[#This Row],[Zp]]</f>
        <v>1.0579919469776868</v>
      </c>
      <c r="T855">
        <f>Sample[[#This Row],[Kpy]]*KSc-Sample[[#This Row],[KPz]]*KSb</f>
        <v>6.6946789630613068E-2</v>
      </c>
      <c r="U855">
        <f>-1*(Sample[[#This Row],[KPx]]*KSc-Sample[[#This Row],[KPz]]*KSa)</f>
        <v>6.6946789630613221E-2</v>
      </c>
      <c r="V855">
        <f>(Sample[[#This Row],[KPx]]*$R$2-Sample[[#This Row],[Kpy]]*KSa)</f>
        <v>6.6946789630613221E-2</v>
      </c>
      <c r="W855">
        <f>Sample[[#This Row],[Kpy]]*KTc-Sample[[#This Row],[KPz]]*KTb</f>
        <v>2.1829306835859867</v>
      </c>
      <c r="X855">
        <f>-1*(Sample[[#This Row],[KPx]]*KTc-Sample[[#This Row],[KPz]]*KTa)</f>
        <v>2.1829306835859867</v>
      </c>
      <c r="Y855">
        <f>(Sample[[#This Row],[KPx]]*KTb-Sample[[#This Row],[Kpy]]*KTa)</f>
        <v>2.1829306835859867</v>
      </c>
      <c r="Z855">
        <f>-Sample[[#This Row],[Xp]]*a+Sample[[#This Row],[Yp]]*b+Sample[[#This Row],[Zp]]*c_</f>
        <v>0.13389357926122636</v>
      </c>
      <c r="AA855" s="8">
        <f>-IF(Sample[[#This Row],[Column2]]&gt;0,1,-1)*SQRT(Sample[[#This Row],[KPx''i]]^2+Sample[[#This Row],[KPx''j]]^2+Sample[[#This Row],[KPx''k]]^2)/Ksmag/Scale</f>
        <v>-8.1992737256225079E-2</v>
      </c>
      <c r="AB855" s="1">
        <f>SQRT(Sample[[#This Row],[Kpy''i]]^2+Sample[[#This Row],[KPy''j]]^2+Sample[[#This Row],[KPy''k]]^2)/KTmag/Scale</f>
        <v>1.5435650892238371</v>
      </c>
    </row>
    <row r="856" spans="1:28" hidden="1" x14ac:dyDescent="0.25">
      <c r="A856" s="5">
        <v>851</v>
      </c>
      <c r="B856" s="13" t="s">
        <v>43</v>
      </c>
      <c r="C856" s="5"/>
      <c r="D856" s="5"/>
      <c r="E856">
        <v>3</v>
      </c>
      <c r="F856">
        <v>7</v>
      </c>
      <c r="G856">
        <v>1</v>
      </c>
      <c r="H856" s="11">
        <f>Sample[[#This Row],[C]]/Sample[[#This Row],[D]]</f>
        <v>2.3333333333333335</v>
      </c>
      <c r="I856" s="11">
        <f>Sample[[#This Row],[A]]/Sample[[#This Row],[C]]</f>
        <v>0.14285714285714285</v>
      </c>
      <c r="J856" s="11">
        <f>Sample[[#This Row],[D]]/Sample[[#This Row],[A]]</f>
        <v>3</v>
      </c>
      <c r="K856" s="11">
        <f>Sample[[#This Row],[A]]/Sample[[#This Row],[D]]</f>
        <v>0.33333333333333331</v>
      </c>
      <c r="L856" s="11">
        <f>Sample[[#This Row],[D]]/Sample[[#This Row],[C]]</f>
        <v>0.42857142857142855</v>
      </c>
      <c r="M856" s="11">
        <f>Sample[[#This Row],[C]]/Sample[[#This Row],[A]]</f>
        <v>7</v>
      </c>
      <c r="N856">
        <f>IF(Sample[[#This Row],[Ap]]=0,10,LOG(Sample[[#This Row],[Ap]]))</f>
        <v>0.36797678529459443</v>
      </c>
      <c r="O856">
        <f>IF(Sample[[#This Row],[Ei]]=0,10,LOG(Sample[[#This Row],[Ei]]))</f>
        <v>-0.84509804001425681</v>
      </c>
      <c r="P856">
        <f>IF(Sample[[#This Row],[Ii]]=0,10,LOG(Sample[[#This Row],[Ii]]))</f>
        <v>0.47712125471966244</v>
      </c>
      <c r="Q856">
        <f>Kx-Sample[[#This Row],[Xp]]</f>
        <v>-0.36797678529459443</v>
      </c>
      <c r="R856">
        <f>Ky-Sample[[#This Row],[Yp]]</f>
        <v>-0.15490195998574319</v>
      </c>
      <c r="S856">
        <f>Kz-Sample[[#This Row],[Zp]]</f>
        <v>0.52287874528033762</v>
      </c>
      <c r="T856">
        <f>Sample[[#This Row],[Kpy]]*KSc-Sample[[#This Row],[KPz]]*KSb</f>
        <v>-0.36797678529459443</v>
      </c>
      <c r="U856">
        <f>-1*(Sample[[#This Row],[KPx]]*KSc-Sample[[#This Row],[KPz]]*KSa)</f>
        <v>-0.36797678529459443</v>
      </c>
      <c r="V856">
        <f>(Sample[[#This Row],[KPx]]*$R$2-Sample[[#This Row],[Kpy]]*KSa)</f>
        <v>-0.36797678529459443</v>
      </c>
      <c r="W856">
        <f>Sample[[#This Row],[Kpy]]*KTc-Sample[[#This Row],[KPz]]*KTb</f>
        <v>0.67778070526608081</v>
      </c>
      <c r="X856">
        <f>-1*(Sample[[#This Row],[KPx]]*KTc-Sample[[#This Row],[KPz]]*KTa)</f>
        <v>0.67778070526608081</v>
      </c>
      <c r="Y856">
        <f>(Sample[[#This Row],[KPx]]*KTb-Sample[[#This Row],[Kpy]]*KTa)</f>
        <v>0.67778070526608081</v>
      </c>
      <c r="Z856">
        <f>-Sample[[#This Row],[Xp]]*a+Sample[[#This Row],[Yp]]*b+Sample[[#This Row],[Zp]]*c_</f>
        <v>-0.73595357058918875</v>
      </c>
      <c r="AA856" s="8">
        <f>-IF(Sample[[#This Row],[Column2]]&gt;0,1,-1)*SQRT(Sample[[#This Row],[KPx''i]]^2+Sample[[#This Row],[KPx''j]]^2+Sample[[#This Row],[KPx''k]]^2)/Ksmag/Scale</f>
        <v>0.45067768058071839</v>
      </c>
      <c r="AB856" s="1">
        <f>SQRT(Sample[[#This Row],[Kpy''i]]^2+Sample[[#This Row],[KPy''j]]^2+Sample[[#This Row],[KPy''k]]^2)/KTmag/Scale</f>
        <v>0.4792633328510465</v>
      </c>
    </row>
    <row r="857" spans="1:28" hidden="1" x14ac:dyDescent="0.25">
      <c r="A857" s="5">
        <v>852</v>
      </c>
      <c r="B857" s="13" t="s">
        <v>43</v>
      </c>
      <c r="C857" s="5"/>
      <c r="D857" s="5"/>
      <c r="E857">
        <v>6</v>
      </c>
      <c r="F857">
        <v>3</v>
      </c>
      <c r="G857">
        <v>1</v>
      </c>
      <c r="H857" s="11">
        <f>Sample[[#This Row],[C]]/Sample[[#This Row],[D]]</f>
        <v>0.5</v>
      </c>
      <c r="I857" s="11">
        <f>Sample[[#This Row],[A]]/Sample[[#This Row],[C]]</f>
        <v>0.33333333333333331</v>
      </c>
      <c r="J857" s="11">
        <f>Sample[[#This Row],[D]]/Sample[[#This Row],[A]]</f>
        <v>6</v>
      </c>
      <c r="K857" s="11">
        <f>Sample[[#This Row],[A]]/Sample[[#This Row],[D]]</f>
        <v>0.16666666666666666</v>
      </c>
      <c r="L857" s="11">
        <f>Sample[[#This Row],[D]]/Sample[[#This Row],[C]]</f>
        <v>2</v>
      </c>
      <c r="M857" s="11">
        <f>Sample[[#This Row],[C]]/Sample[[#This Row],[A]]</f>
        <v>3</v>
      </c>
      <c r="N857">
        <f>IF(Sample[[#This Row],[Ap]]=0,10,LOG(Sample[[#This Row],[Ap]]))</f>
        <v>-0.3010299956639812</v>
      </c>
      <c r="O857">
        <f>IF(Sample[[#This Row],[Ei]]=0,10,LOG(Sample[[#This Row],[Ei]]))</f>
        <v>-0.47712125471966244</v>
      </c>
      <c r="P857">
        <f>IF(Sample[[#This Row],[Ii]]=0,10,LOG(Sample[[#This Row],[Ii]]))</f>
        <v>0.77815125038364363</v>
      </c>
      <c r="Q857">
        <f>Kx-Sample[[#This Row],[Xp]]</f>
        <v>0.3010299956639812</v>
      </c>
      <c r="R857">
        <f>Ky-Sample[[#This Row],[Yp]]</f>
        <v>-0.52287874528033762</v>
      </c>
      <c r="S857">
        <f>Kz-Sample[[#This Row],[Zp]]</f>
        <v>0.22184874961635637</v>
      </c>
      <c r="T857">
        <f>Sample[[#This Row],[Kpy]]*KSc-Sample[[#This Row],[KPz]]*KSb</f>
        <v>0.30102999566398125</v>
      </c>
      <c r="U857">
        <f>-1*(Sample[[#This Row],[KPx]]*KSc-Sample[[#This Row],[KPz]]*KSa)</f>
        <v>0.3010299956639812</v>
      </c>
      <c r="V857">
        <f>(Sample[[#This Row],[KPx]]*$R$2-Sample[[#This Row],[Kpy]]*KSa)</f>
        <v>0.3010299956639812</v>
      </c>
      <c r="W857">
        <f>Sample[[#This Row],[Kpy]]*KTc-Sample[[#This Row],[KPz]]*KTb</f>
        <v>0.74472749489669399</v>
      </c>
      <c r="X857">
        <f>-1*(Sample[[#This Row],[KPx]]*KTc-Sample[[#This Row],[KPz]]*KTa)</f>
        <v>0.74472749489669399</v>
      </c>
      <c r="Y857">
        <f>(Sample[[#This Row],[KPx]]*KTb-Sample[[#This Row],[Kpy]]*KTa)</f>
        <v>0.74472749489669399</v>
      </c>
      <c r="Z857">
        <f>-Sample[[#This Row],[Xp]]*a+Sample[[#This Row],[Yp]]*b+Sample[[#This Row],[Zp]]*c_</f>
        <v>0.6020599913279624</v>
      </c>
      <c r="AA857" s="8">
        <f>-IF(Sample[[#This Row],[Column2]]&gt;0,1,-1)*SQRT(Sample[[#This Row],[KPx''i]]^2+Sample[[#This Row],[KPx''j]]^2+Sample[[#This Row],[KPx''k]]^2)/Ksmag/Scale</f>
        <v>-0.36868494332449331</v>
      </c>
      <c r="AB857" s="1">
        <f>SQRT(Sample[[#This Row],[Kpy''i]]^2+Sample[[#This Row],[KPy''j]]^2+Sample[[#This Row],[KPy''k]]^2)/KTmag/Scale</f>
        <v>0.52660186177752233</v>
      </c>
    </row>
    <row r="858" spans="1:28" hidden="1" x14ac:dyDescent="0.25">
      <c r="A858" s="5">
        <v>853</v>
      </c>
      <c r="B858" s="13" t="s">
        <v>43</v>
      </c>
      <c r="C858" s="5"/>
      <c r="D858" s="5"/>
      <c r="E858">
        <v>4</v>
      </c>
      <c r="F858">
        <v>4</v>
      </c>
      <c r="G858">
        <v>4</v>
      </c>
      <c r="H858" s="11">
        <f>Sample[[#This Row],[C]]/Sample[[#This Row],[D]]</f>
        <v>1</v>
      </c>
      <c r="I858" s="11">
        <f>Sample[[#This Row],[A]]/Sample[[#This Row],[C]]</f>
        <v>1</v>
      </c>
      <c r="J858" s="11">
        <f>Sample[[#This Row],[D]]/Sample[[#This Row],[A]]</f>
        <v>1</v>
      </c>
      <c r="K858" s="11">
        <f>Sample[[#This Row],[A]]/Sample[[#This Row],[D]]</f>
        <v>1</v>
      </c>
      <c r="L858" s="11">
        <f>Sample[[#This Row],[D]]/Sample[[#This Row],[C]]</f>
        <v>1</v>
      </c>
      <c r="M858" s="11">
        <f>Sample[[#This Row],[C]]/Sample[[#This Row],[A]]</f>
        <v>1</v>
      </c>
      <c r="N858">
        <f>IF(Sample[[#This Row],[Ap]]=0,10,LOG(Sample[[#This Row],[Ap]]))</f>
        <v>0</v>
      </c>
      <c r="O858">
        <f>IF(Sample[[#This Row],[Ei]]=0,10,LOG(Sample[[#This Row],[Ei]]))</f>
        <v>0</v>
      </c>
      <c r="P858">
        <f>IF(Sample[[#This Row],[Ii]]=0,10,LOG(Sample[[#This Row],[Ii]]))</f>
        <v>0</v>
      </c>
      <c r="Q858">
        <f>Kx-Sample[[#This Row],[Xp]]</f>
        <v>0</v>
      </c>
      <c r="R858">
        <f>Ky-Sample[[#This Row],[Yp]]</f>
        <v>-1</v>
      </c>
      <c r="S858">
        <f>Kz-Sample[[#This Row],[Zp]]</f>
        <v>1</v>
      </c>
      <c r="T858">
        <f>Sample[[#This Row],[Kpy]]*KSc-Sample[[#This Row],[KPz]]*KSb</f>
        <v>0</v>
      </c>
      <c r="U858">
        <f>-1*(Sample[[#This Row],[KPx]]*KSc-Sample[[#This Row],[KPz]]*KSa)</f>
        <v>0</v>
      </c>
      <c r="V858">
        <f>(Sample[[#This Row],[KPx]]*$R$2-Sample[[#This Row],[Kpy]]*KSa)</f>
        <v>0</v>
      </c>
      <c r="W858">
        <f>Sample[[#This Row],[Kpy]]*KTc-Sample[[#This Row],[KPz]]*KTb</f>
        <v>2</v>
      </c>
      <c r="X858">
        <f>-1*(Sample[[#This Row],[KPx]]*KTc-Sample[[#This Row],[KPz]]*KTa)</f>
        <v>2</v>
      </c>
      <c r="Y858">
        <f>(Sample[[#This Row],[KPx]]*KTb-Sample[[#This Row],[Kpy]]*KTa)</f>
        <v>2</v>
      </c>
      <c r="Z858">
        <f>-Sample[[#This Row],[Xp]]*a+Sample[[#This Row],[Yp]]*b+Sample[[#This Row],[Zp]]*c_</f>
        <v>0</v>
      </c>
      <c r="AA858" s="8">
        <f>-IF(Sample[[#This Row],[Column2]]&gt;0,1,-1)*SQRT(Sample[[#This Row],[KPx''i]]^2+Sample[[#This Row],[KPx''j]]^2+Sample[[#This Row],[KPx''k]]^2)/Ksmag/Scale</f>
        <v>0</v>
      </c>
      <c r="AB858" s="1">
        <f>SQRT(Sample[[#This Row],[Kpy''i]]^2+Sample[[#This Row],[KPy''j]]^2+Sample[[#This Row],[KPy''k]]^2)/KTmag/Scale</f>
        <v>1.4142135623730951</v>
      </c>
    </row>
    <row r="859" spans="1:28" hidden="1" x14ac:dyDescent="0.25">
      <c r="A859" s="5">
        <v>854</v>
      </c>
      <c r="B859" s="13" t="s">
        <v>43</v>
      </c>
      <c r="C859" s="5"/>
      <c r="D859" s="5"/>
      <c r="E859">
        <v>5</v>
      </c>
      <c r="F859">
        <v>4</v>
      </c>
      <c r="G859">
        <v>8</v>
      </c>
      <c r="H859" s="11">
        <f>Sample[[#This Row],[C]]/Sample[[#This Row],[D]]</f>
        <v>0.8</v>
      </c>
      <c r="I859" s="11">
        <f>Sample[[#This Row],[A]]/Sample[[#This Row],[C]]</f>
        <v>2</v>
      </c>
      <c r="J859" s="11">
        <f>Sample[[#This Row],[D]]/Sample[[#This Row],[A]]</f>
        <v>0.625</v>
      </c>
      <c r="K859" s="11">
        <f>Sample[[#This Row],[A]]/Sample[[#This Row],[D]]</f>
        <v>1.6</v>
      </c>
      <c r="L859" s="11">
        <f>Sample[[#This Row],[D]]/Sample[[#This Row],[C]]</f>
        <v>1.25</v>
      </c>
      <c r="M859" s="11">
        <f>Sample[[#This Row],[C]]/Sample[[#This Row],[A]]</f>
        <v>0.5</v>
      </c>
      <c r="N859">
        <f>IF(Sample[[#This Row],[Ap]]=0,10,LOG(Sample[[#This Row],[Ap]]))</f>
        <v>-9.6910013008056392E-2</v>
      </c>
      <c r="O859">
        <f>IF(Sample[[#This Row],[Ei]]=0,10,LOG(Sample[[#This Row],[Ei]]))</f>
        <v>0.3010299956639812</v>
      </c>
      <c r="P859">
        <f>IF(Sample[[#This Row],[Ii]]=0,10,LOG(Sample[[#This Row],[Ii]]))</f>
        <v>-0.20411998265592479</v>
      </c>
      <c r="Q859">
        <f>Kx-Sample[[#This Row],[Xp]]</f>
        <v>9.6910013008056392E-2</v>
      </c>
      <c r="R859">
        <f>Ky-Sample[[#This Row],[Yp]]</f>
        <v>-1.3010299956639813</v>
      </c>
      <c r="S859">
        <f>Kz-Sample[[#This Row],[Zp]]</f>
        <v>1.2041199826559248</v>
      </c>
      <c r="T859">
        <f>Sample[[#This Row],[Kpy]]*KSc-Sample[[#This Row],[KPz]]*KSb</f>
        <v>9.6910013008056461E-2</v>
      </c>
      <c r="U859">
        <f>-1*(Sample[[#This Row],[KPx]]*KSc-Sample[[#This Row],[KPz]]*KSa)</f>
        <v>9.6910013008056392E-2</v>
      </c>
      <c r="V859">
        <f>(Sample[[#This Row],[KPx]]*$R$2-Sample[[#This Row],[Kpy]]*KSa)</f>
        <v>9.6910013008056392E-2</v>
      </c>
      <c r="W859">
        <f>Sample[[#This Row],[Kpy]]*KTc-Sample[[#This Row],[KPz]]*KTb</f>
        <v>2.5051499783199063</v>
      </c>
      <c r="X859">
        <f>-1*(Sample[[#This Row],[KPx]]*KTc-Sample[[#This Row],[KPz]]*KTa)</f>
        <v>2.5051499783199058</v>
      </c>
      <c r="Y859">
        <f>(Sample[[#This Row],[KPx]]*KTb-Sample[[#This Row],[Kpy]]*KTa)</f>
        <v>2.5051499783199063</v>
      </c>
      <c r="Z859">
        <f>-Sample[[#This Row],[Xp]]*a+Sample[[#This Row],[Yp]]*b+Sample[[#This Row],[Zp]]*c_</f>
        <v>0.19382002601611281</v>
      </c>
      <c r="AA859" s="8">
        <f>-IF(Sample[[#This Row],[Column2]]&gt;0,1,-1)*SQRT(Sample[[#This Row],[KPx''i]]^2+Sample[[#This Row],[KPx''j]]^2+Sample[[#This Row],[KPx''k]]^2)/Ksmag/Scale</f>
        <v>-0.11869004141810927</v>
      </c>
      <c r="AB859" s="1">
        <f>SQRT(Sample[[#This Row],[Kpy''i]]^2+Sample[[#This Row],[KPy''j]]^2+Sample[[#This Row],[KPy''k]]^2)/KTmag/Scale</f>
        <v>1.7714085375593385</v>
      </c>
    </row>
    <row r="860" spans="1:28" hidden="1" x14ac:dyDescent="0.25">
      <c r="A860" s="5">
        <v>855</v>
      </c>
      <c r="B860" s="13" t="s">
        <v>43</v>
      </c>
      <c r="C860" s="5"/>
      <c r="D860" s="5"/>
      <c r="E860">
        <v>7</v>
      </c>
      <c r="F860">
        <v>9</v>
      </c>
      <c r="G860">
        <v>2</v>
      </c>
      <c r="H860" s="11">
        <f>Sample[[#This Row],[C]]/Sample[[#This Row],[D]]</f>
        <v>1.2857142857142858</v>
      </c>
      <c r="I860" s="11">
        <f>Sample[[#This Row],[A]]/Sample[[#This Row],[C]]</f>
        <v>0.22222222222222221</v>
      </c>
      <c r="J860" s="11">
        <f>Sample[[#This Row],[D]]/Sample[[#This Row],[A]]</f>
        <v>3.5</v>
      </c>
      <c r="K860" s="11">
        <f>Sample[[#This Row],[A]]/Sample[[#This Row],[D]]</f>
        <v>0.2857142857142857</v>
      </c>
      <c r="L860" s="11">
        <f>Sample[[#This Row],[D]]/Sample[[#This Row],[C]]</f>
        <v>0.77777777777777779</v>
      </c>
      <c r="M860" s="11">
        <f>Sample[[#This Row],[C]]/Sample[[#This Row],[A]]</f>
        <v>4.5</v>
      </c>
      <c r="N860">
        <f>IF(Sample[[#This Row],[Ap]]=0,10,LOG(Sample[[#This Row],[Ap]]))</f>
        <v>0.10914446942506807</v>
      </c>
      <c r="O860">
        <f>IF(Sample[[#This Row],[Ei]]=0,10,LOG(Sample[[#This Row],[Ei]]))</f>
        <v>-0.65321251377534373</v>
      </c>
      <c r="P860">
        <f>IF(Sample[[#This Row],[Ii]]=0,10,LOG(Sample[[#This Row],[Ii]]))</f>
        <v>0.54406804435027567</v>
      </c>
      <c r="Q860">
        <f>Kx-Sample[[#This Row],[Xp]]</f>
        <v>-0.10914446942506807</v>
      </c>
      <c r="R860">
        <f>Ky-Sample[[#This Row],[Yp]]</f>
        <v>-0.34678748622465627</v>
      </c>
      <c r="S860">
        <f>Kz-Sample[[#This Row],[Zp]]</f>
        <v>0.45593195564972433</v>
      </c>
      <c r="T860">
        <f>Sample[[#This Row],[Kpy]]*KSc-Sample[[#This Row],[KPz]]*KSb</f>
        <v>-0.10914446942506806</v>
      </c>
      <c r="U860">
        <f>-1*(Sample[[#This Row],[KPx]]*KSc-Sample[[#This Row],[KPz]]*KSa)</f>
        <v>-0.10914446942506807</v>
      </c>
      <c r="V860">
        <f>(Sample[[#This Row],[KPx]]*$R$2-Sample[[#This Row],[Kpy]]*KSa)</f>
        <v>-0.10914446942506807</v>
      </c>
      <c r="W860">
        <f>Sample[[#This Row],[Kpy]]*KTc-Sample[[#This Row],[KPz]]*KTb</f>
        <v>0.8027194418743806</v>
      </c>
      <c r="X860">
        <f>-1*(Sample[[#This Row],[KPx]]*KTc-Sample[[#This Row],[KPz]]*KTa)</f>
        <v>0.8027194418743806</v>
      </c>
      <c r="Y860">
        <f>(Sample[[#This Row],[KPx]]*KTb-Sample[[#This Row],[Kpy]]*KTa)</f>
        <v>0.8027194418743806</v>
      </c>
      <c r="Z860">
        <f>-Sample[[#This Row],[Xp]]*a+Sample[[#This Row],[Yp]]*b+Sample[[#This Row],[Zp]]*c_</f>
        <v>-0.21828893885013612</v>
      </c>
      <c r="AA860" s="8">
        <f>-IF(Sample[[#This Row],[Column2]]&gt;0,1,-1)*SQRT(Sample[[#This Row],[KPx''i]]^2+Sample[[#This Row],[KPx''j]]^2+Sample[[#This Row],[KPx''k]]^2)/Ksmag/Scale</f>
        <v>0.1336741291691082</v>
      </c>
      <c r="AB860" s="1">
        <f>SQRT(Sample[[#This Row],[Kpy''i]]^2+Sample[[#This Row],[KPy''j]]^2+Sample[[#This Row],[KPy''k]]^2)/KTmag/Scale</f>
        <v>0.56760836073965526</v>
      </c>
    </row>
    <row r="861" spans="1:28" hidden="1" x14ac:dyDescent="0.25">
      <c r="A861" s="5">
        <v>856</v>
      </c>
      <c r="B861" s="13" t="s">
        <v>43</v>
      </c>
      <c r="C861" s="5"/>
      <c r="D861" s="5"/>
      <c r="E861">
        <v>7</v>
      </c>
      <c r="F861">
        <v>7</v>
      </c>
      <c r="G861">
        <v>1</v>
      </c>
      <c r="H861" s="11">
        <f>Sample[[#This Row],[C]]/Sample[[#This Row],[D]]</f>
        <v>1</v>
      </c>
      <c r="I861" s="11">
        <f>Sample[[#This Row],[A]]/Sample[[#This Row],[C]]</f>
        <v>0.14285714285714285</v>
      </c>
      <c r="J861" s="11">
        <f>Sample[[#This Row],[D]]/Sample[[#This Row],[A]]</f>
        <v>7</v>
      </c>
      <c r="K861" s="11">
        <f>Sample[[#This Row],[A]]/Sample[[#This Row],[D]]</f>
        <v>0.14285714285714285</v>
      </c>
      <c r="L861" s="11">
        <f>Sample[[#This Row],[D]]/Sample[[#This Row],[C]]</f>
        <v>1</v>
      </c>
      <c r="M861" s="11">
        <f>Sample[[#This Row],[C]]/Sample[[#This Row],[A]]</f>
        <v>7</v>
      </c>
      <c r="N861">
        <f>IF(Sample[[#This Row],[Ap]]=0,10,LOG(Sample[[#This Row],[Ap]]))</f>
        <v>0</v>
      </c>
      <c r="O861">
        <f>IF(Sample[[#This Row],[Ei]]=0,10,LOG(Sample[[#This Row],[Ei]]))</f>
        <v>-0.84509804001425681</v>
      </c>
      <c r="P861">
        <f>IF(Sample[[#This Row],[Ii]]=0,10,LOG(Sample[[#This Row],[Ii]]))</f>
        <v>0.84509804001425681</v>
      </c>
      <c r="Q861">
        <f>Kx-Sample[[#This Row],[Xp]]</f>
        <v>0</v>
      </c>
      <c r="R861">
        <f>Ky-Sample[[#This Row],[Yp]]</f>
        <v>-0.15490195998574319</v>
      </c>
      <c r="S861">
        <f>Kz-Sample[[#This Row],[Zp]]</f>
        <v>0.15490195998574319</v>
      </c>
      <c r="T861">
        <f>Sample[[#This Row],[Kpy]]*KSc-Sample[[#This Row],[KPz]]*KSb</f>
        <v>0</v>
      </c>
      <c r="U861">
        <f>-1*(Sample[[#This Row],[KPx]]*KSc-Sample[[#This Row],[KPz]]*KSa)</f>
        <v>0</v>
      </c>
      <c r="V861">
        <f>(Sample[[#This Row],[KPx]]*$R$2-Sample[[#This Row],[Kpy]]*KSa)</f>
        <v>0</v>
      </c>
      <c r="W861">
        <f>Sample[[#This Row],[Kpy]]*KTc-Sample[[#This Row],[KPz]]*KTb</f>
        <v>0.30980391997148637</v>
      </c>
      <c r="X861">
        <f>-1*(Sample[[#This Row],[KPx]]*KTc-Sample[[#This Row],[KPz]]*KTa)</f>
        <v>0.30980391997148637</v>
      </c>
      <c r="Y861">
        <f>(Sample[[#This Row],[KPx]]*KTb-Sample[[#This Row],[Kpy]]*KTa)</f>
        <v>0.30980391997148637</v>
      </c>
      <c r="Z861">
        <f>-Sample[[#This Row],[Xp]]*a+Sample[[#This Row],[Yp]]*b+Sample[[#This Row],[Zp]]*c_</f>
        <v>0</v>
      </c>
      <c r="AA861" s="8">
        <f>-IF(Sample[[#This Row],[Column2]]&gt;0,1,-1)*SQRT(Sample[[#This Row],[KPx''i]]^2+Sample[[#This Row],[KPx''j]]^2+Sample[[#This Row],[KPx''k]]^2)/Ksmag/Scale</f>
        <v>0</v>
      </c>
      <c r="AB861" s="1">
        <f>SQRT(Sample[[#This Row],[Kpy''i]]^2+Sample[[#This Row],[KPy''j]]^2+Sample[[#This Row],[KPy''k]]^2)/KTmag/Scale</f>
        <v>0.21906445265001251</v>
      </c>
    </row>
    <row r="862" spans="1:28" hidden="1" x14ac:dyDescent="0.25">
      <c r="A862" s="5">
        <v>857</v>
      </c>
      <c r="B862" s="13" t="s">
        <v>43</v>
      </c>
      <c r="C862" s="5"/>
      <c r="D862" s="5"/>
      <c r="E862">
        <v>8</v>
      </c>
      <c r="F862">
        <v>3</v>
      </c>
      <c r="G862">
        <v>7</v>
      </c>
      <c r="H862" s="11">
        <f>Sample[[#This Row],[C]]/Sample[[#This Row],[D]]</f>
        <v>0.375</v>
      </c>
      <c r="I862" s="11">
        <f>Sample[[#This Row],[A]]/Sample[[#This Row],[C]]</f>
        <v>2.3333333333333335</v>
      </c>
      <c r="J862" s="11">
        <f>Sample[[#This Row],[D]]/Sample[[#This Row],[A]]</f>
        <v>1.1428571428571428</v>
      </c>
      <c r="K862" s="11">
        <f>Sample[[#This Row],[A]]/Sample[[#This Row],[D]]</f>
        <v>0.875</v>
      </c>
      <c r="L862" s="11">
        <f>Sample[[#This Row],[D]]/Sample[[#This Row],[C]]</f>
        <v>2.6666666666666665</v>
      </c>
      <c r="M862" s="11">
        <f>Sample[[#This Row],[C]]/Sample[[#This Row],[A]]</f>
        <v>0.42857142857142855</v>
      </c>
      <c r="N862">
        <f>IF(Sample[[#This Row],[Ap]]=0,10,LOG(Sample[[#This Row],[Ap]]))</f>
        <v>-0.42596873227228116</v>
      </c>
      <c r="O862">
        <f>IF(Sample[[#This Row],[Ei]]=0,10,LOG(Sample[[#This Row],[Ei]]))</f>
        <v>0.36797678529459443</v>
      </c>
      <c r="P862">
        <f>IF(Sample[[#This Row],[Ii]]=0,10,LOG(Sample[[#This Row],[Ii]]))</f>
        <v>5.7991946977686733E-2</v>
      </c>
      <c r="Q862">
        <f>Kx-Sample[[#This Row],[Xp]]</f>
        <v>0.42596873227228116</v>
      </c>
      <c r="R862">
        <f>Ky-Sample[[#This Row],[Yp]]</f>
        <v>-1.3679767852945943</v>
      </c>
      <c r="S862">
        <f>Kz-Sample[[#This Row],[Zp]]</f>
        <v>0.94200805302231327</v>
      </c>
      <c r="T862">
        <f>Sample[[#This Row],[Kpy]]*KSc-Sample[[#This Row],[KPz]]*KSb</f>
        <v>0.42596873227228105</v>
      </c>
      <c r="U862">
        <f>-1*(Sample[[#This Row],[KPx]]*KSc-Sample[[#This Row],[KPz]]*KSa)</f>
        <v>0.42596873227228116</v>
      </c>
      <c r="V862">
        <f>(Sample[[#This Row],[KPx]]*$R$2-Sample[[#This Row],[Kpy]]*KSa)</f>
        <v>0.42596873227228116</v>
      </c>
      <c r="W862">
        <f>Sample[[#This Row],[Kpy]]*KTc-Sample[[#This Row],[KPz]]*KTb</f>
        <v>2.3099848383169075</v>
      </c>
      <c r="X862">
        <f>-1*(Sample[[#This Row],[KPx]]*KTc-Sample[[#This Row],[KPz]]*KTa)</f>
        <v>2.3099848383169075</v>
      </c>
      <c r="Y862">
        <f>(Sample[[#This Row],[KPx]]*KTb-Sample[[#This Row],[Kpy]]*KTa)</f>
        <v>2.3099848383169075</v>
      </c>
      <c r="Z862">
        <f>-Sample[[#This Row],[Xp]]*a+Sample[[#This Row],[Yp]]*b+Sample[[#This Row],[Zp]]*c_</f>
        <v>0.85193746454456232</v>
      </c>
      <c r="AA862" s="8">
        <f>-IF(Sample[[#This Row],[Column2]]&gt;0,1,-1)*SQRT(Sample[[#This Row],[KPx''i]]^2+Sample[[#This Row],[KPx''j]]^2+Sample[[#This Row],[KPx''k]]^2)/Ksmag/Scale</f>
        <v>-0.52170302022365311</v>
      </c>
      <c r="AB862" s="1">
        <f>SQRT(Sample[[#This Row],[Kpy''i]]^2+Sample[[#This Row],[KPy''j]]^2+Sample[[#This Row],[KPy''k]]^2)/KTmag/Scale</f>
        <v>1.6334059436119961</v>
      </c>
    </row>
    <row r="863" spans="1:28" hidden="1" x14ac:dyDescent="0.25">
      <c r="A863" s="5">
        <v>858</v>
      </c>
      <c r="B863" s="13" t="s">
        <v>43</v>
      </c>
      <c r="C863" s="5"/>
      <c r="D863" s="5"/>
      <c r="E863">
        <v>10</v>
      </c>
      <c r="F863">
        <v>10</v>
      </c>
      <c r="G863">
        <v>7</v>
      </c>
      <c r="H863" s="11">
        <f>Sample[[#This Row],[C]]/Sample[[#This Row],[D]]</f>
        <v>1</v>
      </c>
      <c r="I863" s="11">
        <f>Sample[[#This Row],[A]]/Sample[[#This Row],[C]]</f>
        <v>0.7</v>
      </c>
      <c r="J863" s="11">
        <f>Sample[[#This Row],[D]]/Sample[[#This Row],[A]]</f>
        <v>1.4285714285714286</v>
      </c>
      <c r="K863" s="11">
        <f>Sample[[#This Row],[A]]/Sample[[#This Row],[D]]</f>
        <v>0.7</v>
      </c>
      <c r="L863" s="11">
        <f>Sample[[#This Row],[D]]/Sample[[#This Row],[C]]</f>
        <v>1</v>
      </c>
      <c r="M863" s="11">
        <f>Sample[[#This Row],[C]]/Sample[[#This Row],[A]]</f>
        <v>1.4285714285714286</v>
      </c>
      <c r="N863">
        <f>IF(Sample[[#This Row],[Ap]]=0,10,LOG(Sample[[#This Row],[Ap]]))</f>
        <v>0</v>
      </c>
      <c r="O863">
        <f>IF(Sample[[#This Row],[Ei]]=0,10,LOG(Sample[[#This Row],[Ei]]))</f>
        <v>-0.15490195998574319</v>
      </c>
      <c r="P863">
        <f>IF(Sample[[#This Row],[Ii]]=0,10,LOG(Sample[[#This Row],[Ii]]))</f>
        <v>0.15490195998574319</v>
      </c>
      <c r="Q863">
        <f>Kx-Sample[[#This Row],[Xp]]</f>
        <v>0</v>
      </c>
      <c r="R863">
        <f>Ky-Sample[[#This Row],[Yp]]</f>
        <v>-0.84509804001425681</v>
      </c>
      <c r="S863">
        <f>Kz-Sample[[#This Row],[Zp]]</f>
        <v>0.84509804001425681</v>
      </c>
      <c r="T863">
        <f>Sample[[#This Row],[Kpy]]*KSc-Sample[[#This Row],[KPz]]*KSb</f>
        <v>0</v>
      </c>
      <c r="U863">
        <f>-1*(Sample[[#This Row],[KPx]]*KSc-Sample[[#This Row],[KPz]]*KSa)</f>
        <v>0</v>
      </c>
      <c r="V863">
        <f>(Sample[[#This Row],[KPx]]*$R$2-Sample[[#This Row],[Kpy]]*KSa)</f>
        <v>0</v>
      </c>
      <c r="W863">
        <f>Sample[[#This Row],[Kpy]]*KTc-Sample[[#This Row],[KPz]]*KTb</f>
        <v>1.6901960800285136</v>
      </c>
      <c r="X863">
        <f>-1*(Sample[[#This Row],[KPx]]*KTc-Sample[[#This Row],[KPz]]*KTa)</f>
        <v>1.6901960800285136</v>
      </c>
      <c r="Y863">
        <f>(Sample[[#This Row],[KPx]]*KTb-Sample[[#This Row],[Kpy]]*KTa)</f>
        <v>1.6901960800285136</v>
      </c>
      <c r="Z863">
        <f>-Sample[[#This Row],[Xp]]*a+Sample[[#This Row],[Yp]]*b+Sample[[#This Row],[Zp]]*c_</f>
        <v>0</v>
      </c>
      <c r="AA863" s="8">
        <f>-IF(Sample[[#This Row],[Column2]]&gt;0,1,-1)*SQRT(Sample[[#This Row],[KPx''i]]^2+Sample[[#This Row],[KPx''j]]^2+Sample[[#This Row],[KPx''k]]^2)/Ksmag/Scale</f>
        <v>0</v>
      </c>
      <c r="AB863" s="1">
        <f>SQRT(Sample[[#This Row],[Kpy''i]]^2+Sample[[#This Row],[KPy''j]]^2+Sample[[#This Row],[KPy''k]]^2)/KTmag/Scale</f>
        <v>1.1951491097230826</v>
      </c>
    </row>
    <row r="864" spans="1:28" hidden="1" x14ac:dyDescent="0.25">
      <c r="A864" s="5">
        <v>859</v>
      </c>
      <c r="B864" s="13" t="s">
        <v>43</v>
      </c>
      <c r="C864" s="5"/>
      <c r="D864" s="5"/>
      <c r="E864">
        <v>1</v>
      </c>
      <c r="F864">
        <v>10</v>
      </c>
      <c r="G864">
        <v>7</v>
      </c>
      <c r="H864" s="11">
        <f>Sample[[#This Row],[C]]/Sample[[#This Row],[D]]</f>
        <v>10</v>
      </c>
      <c r="I864" s="11">
        <f>Sample[[#This Row],[A]]/Sample[[#This Row],[C]]</f>
        <v>0.7</v>
      </c>
      <c r="J864" s="11">
        <f>Sample[[#This Row],[D]]/Sample[[#This Row],[A]]</f>
        <v>0.14285714285714285</v>
      </c>
      <c r="K864" s="11">
        <f>Sample[[#This Row],[A]]/Sample[[#This Row],[D]]</f>
        <v>7</v>
      </c>
      <c r="L864" s="11">
        <f>Sample[[#This Row],[D]]/Sample[[#This Row],[C]]</f>
        <v>0.1</v>
      </c>
      <c r="M864" s="11">
        <f>Sample[[#This Row],[C]]/Sample[[#This Row],[A]]</f>
        <v>1.4285714285714286</v>
      </c>
      <c r="N864">
        <f>IF(Sample[[#This Row],[Ap]]=0,10,LOG(Sample[[#This Row],[Ap]]))</f>
        <v>1</v>
      </c>
      <c r="O864">
        <f>IF(Sample[[#This Row],[Ei]]=0,10,LOG(Sample[[#This Row],[Ei]]))</f>
        <v>-0.15490195998574319</v>
      </c>
      <c r="P864">
        <f>IF(Sample[[#This Row],[Ii]]=0,10,LOG(Sample[[#This Row],[Ii]]))</f>
        <v>-0.84509804001425681</v>
      </c>
      <c r="Q864">
        <f>Kx-Sample[[#This Row],[Xp]]</f>
        <v>-1</v>
      </c>
      <c r="R864">
        <f>Ky-Sample[[#This Row],[Yp]]</f>
        <v>-0.84509804001425681</v>
      </c>
      <c r="S864">
        <f>Kz-Sample[[#This Row],[Zp]]</f>
        <v>1.8450980400142569</v>
      </c>
      <c r="T864">
        <f>Sample[[#This Row],[Kpy]]*KSc-Sample[[#This Row],[KPz]]*KSb</f>
        <v>-1</v>
      </c>
      <c r="U864">
        <f>-1*(Sample[[#This Row],[KPx]]*KSc-Sample[[#This Row],[KPz]]*KSa)</f>
        <v>-1</v>
      </c>
      <c r="V864">
        <f>(Sample[[#This Row],[KPx]]*$R$2-Sample[[#This Row],[Kpy]]*KSa)</f>
        <v>-1</v>
      </c>
      <c r="W864">
        <f>Sample[[#This Row],[Kpy]]*KTc-Sample[[#This Row],[KPz]]*KTb</f>
        <v>2.6901960800285138</v>
      </c>
      <c r="X864">
        <f>-1*(Sample[[#This Row],[KPx]]*KTc-Sample[[#This Row],[KPz]]*KTa)</f>
        <v>2.6901960800285138</v>
      </c>
      <c r="Y864">
        <f>(Sample[[#This Row],[KPx]]*KTb-Sample[[#This Row],[Kpy]]*KTa)</f>
        <v>2.6901960800285138</v>
      </c>
      <c r="Z864">
        <f>-Sample[[#This Row],[Xp]]*a+Sample[[#This Row],[Yp]]*b+Sample[[#This Row],[Zp]]*c_</f>
        <v>-2</v>
      </c>
      <c r="AA864" s="8">
        <f>-IF(Sample[[#This Row],[Column2]]&gt;0,1,-1)*SQRT(Sample[[#This Row],[KPx''i]]^2+Sample[[#This Row],[KPx''j]]^2+Sample[[#This Row],[KPx''k]]^2)/Ksmag/Scale</f>
        <v>1.2247448713915889</v>
      </c>
      <c r="AB864" s="1">
        <f>SQRT(Sample[[#This Row],[Kpy''i]]^2+Sample[[#This Row],[KPy''j]]^2+Sample[[#This Row],[KPy''k]]^2)/KTmag/Scale</f>
        <v>1.9022558909096305</v>
      </c>
    </row>
    <row r="865" spans="1:28" hidden="1" x14ac:dyDescent="0.25">
      <c r="A865" s="5">
        <v>860</v>
      </c>
      <c r="B865" s="13" t="s">
        <v>43</v>
      </c>
      <c r="C865" s="5"/>
      <c r="D865" s="5"/>
      <c r="E865">
        <v>5</v>
      </c>
      <c r="F865">
        <v>3</v>
      </c>
      <c r="G865">
        <v>10</v>
      </c>
      <c r="H865" s="11">
        <f>Sample[[#This Row],[C]]/Sample[[#This Row],[D]]</f>
        <v>0.6</v>
      </c>
      <c r="I865" s="11">
        <f>Sample[[#This Row],[A]]/Sample[[#This Row],[C]]</f>
        <v>3.3333333333333335</v>
      </c>
      <c r="J865" s="11">
        <f>Sample[[#This Row],[D]]/Sample[[#This Row],[A]]</f>
        <v>0.5</v>
      </c>
      <c r="K865" s="11">
        <f>Sample[[#This Row],[A]]/Sample[[#This Row],[D]]</f>
        <v>2</v>
      </c>
      <c r="L865" s="11">
        <f>Sample[[#This Row],[D]]/Sample[[#This Row],[C]]</f>
        <v>1.6666666666666667</v>
      </c>
      <c r="M865" s="11">
        <f>Sample[[#This Row],[C]]/Sample[[#This Row],[A]]</f>
        <v>0.3</v>
      </c>
      <c r="N865">
        <f>IF(Sample[[#This Row],[Ap]]=0,10,LOG(Sample[[#This Row],[Ap]]))</f>
        <v>-0.22184874961635639</v>
      </c>
      <c r="O865">
        <f>IF(Sample[[#This Row],[Ei]]=0,10,LOG(Sample[[#This Row],[Ei]]))</f>
        <v>0.52287874528033762</v>
      </c>
      <c r="P865">
        <f>IF(Sample[[#This Row],[Ii]]=0,10,LOG(Sample[[#This Row],[Ii]]))</f>
        <v>-0.3010299956639812</v>
      </c>
      <c r="Q865">
        <f>Kx-Sample[[#This Row],[Xp]]</f>
        <v>0.22184874961635639</v>
      </c>
      <c r="R865">
        <f>Ky-Sample[[#This Row],[Yp]]</f>
        <v>-1.5228787452803376</v>
      </c>
      <c r="S865">
        <f>Kz-Sample[[#This Row],[Zp]]</f>
        <v>1.3010299956639813</v>
      </c>
      <c r="T865">
        <f>Sample[[#This Row],[Kpy]]*KSc-Sample[[#This Row],[KPz]]*KSb</f>
        <v>0.22184874961635637</v>
      </c>
      <c r="U865">
        <f>-1*(Sample[[#This Row],[KPx]]*KSc-Sample[[#This Row],[KPz]]*KSa)</f>
        <v>0.22184874961635639</v>
      </c>
      <c r="V865">
        <f>(Sample[[#This Row],[KPx]]*$R$2-Sample[[#This Row],[Kpy]]*KSa)</f>
        <v>0.22184874961635639</v>
      </c>
      <c r="W865">
        <f>Sample[[#This Row],[Kpy]]*KTc-Sample[[#This Row],[KPz]]*KTb</f>
        <v>2.8239087409443187</v>
      </c>
      <c r="X865">
        <f>-1*(Sample[[#This Row],[KPx]]*KTc-Sample[[#This Row],[KPz]]*KTa)</f>
        <v>2.8239087409443191</v>
      </c>
      <c r="Y865">
        <f>(Sample[[#This Row],[KPx]]*KTb-Sample[[#This Row],[Kpy]]*KTa)</f>
        <v>2.8239087409443187</v>
      </c>
      <c r="Z865">
        <f>-Sample[[#This Row],[Xp]]*a+Sample[[#This Row],[Yp]]*b+Sample[[#This Row],[Zp]]*c_</f>
        <v>0.44369749923271284</v>
      </c>
      <c r="AA865" s="8">
        <f>-IF(Sample[[#This Row],[Column2]]&gt;0,1,-1)*SQRT(Sample[[#This Row],[KPx''i]]^2+Sample[[#This Row],[KPx''j]]^2+Sample[[#This Row],[KPx''k]]^2)/Ksmag/Scale</f>
        <v>-0.27170811831726921</v>
      </c>
      <c r="AB865" s="1">
        <f>SQRT(Sample[[#This Row],[Kpy''i]]^2+Sample[[#This Row],[KPy''j]]^2+Sample[[#This Row],[KPy''k]]^2)/KTmag/Scale</f>
        <v>1.9968050201736938</v>
      </c>
    </row>
    <row r="866" spans="1:28" hidden="1" x14ac:dyDescent="0.25">
      <c r="A866" s="5">
        <v>861</v>
      </c>
      <c r="B866" s="13" t="s">
        <v>43</v>
      </c>
      <c r="C866" s="5"/>
      <c r="D866" s="5"/>
      <c r="E866">
        <v>7</v>
      </c>
      <c r="F866">
        <v>4</v>
      </c>
      <c r="G866">
        <v>7</v>
      </c>
      <c r="H866" s="11">
        <f>Sample[[#This Row],[C]]/Sample[[#This Row],[D]]</f>
        <v>0.5714285714285714</v>
      </c>
      <c r="I866" s="11">
        <f>Sample[[#This Row],[A]]/Sample[[#This Row],[C]]</f>
        <v>1.75</v>
      </c>
      <c r="J866" s="11">
        <f>Sample[[#This Row],[D]]/Sample[[#This Row],[A]]</f>
        <v>1</v>
      </c>
      <c r="K866" s="11">
        <f>Sample[[#This Row],[A]]/Sample[[#This Row],[D]]</f>
        <v>1</v>
      </c>
      <c r="L866" s="11">
        <f>Sample[[#This Row],[D]]/Sample[[#This Row],[C]]</f>
        <v>1.75</v>
      </c>
      <c r="M866" s="11">
        <f>Sample[[#This Row],[C]]/Sample[[#This Row],[A]]</f>
        <v>0.5714285714285714</v>
      </c>
      <c r="N866">
        <f>IF(Sample[[#This Row],[Ap]]=0,10,LOG(Sample[[#This Row],[Ap]]))</f>
        <v>-0.24303804868629447</v>
      </c>
      <c r="O866">
        <f>IF(Sample[[#This Row],[Ei]]=0,10,LOG(Sample[[#This Row],[Ei]]))</f>
        <v>0.24303804868629444</v>
      </c>
      <c r="P866">
        <f>IF(Sample[[#This Row],[Ii]]=0,10,LOG(Sample[[#This Row],[Ii]]))</f>
        <v>0</v>
      </c>
      <c r="Q866">
        <f>Kx-Sample[[#This Row],[Xp]]</f>
        <v>0.24303804868629447</v>
      </c>
      <c r="R866">
        <f>Ky-Sample[[#This Row],[Yp]]</f>
        <v>-1.2430380486862944</v>
      </c>
      <c r="S866">
        <f>Kz-Sample[[#This Row],[Zp]]</f>
        <v>1</v>
      </c>
      <c r="T866">
        <f>Sample[[#This Row],[Kpy]]*KSc-Sample[[#This Row],[KPz]]*KSb</f>
        <v>0.24303804868629442</v>
      </c>
      <c r="U866">
        <f>-1*(Sample[[#This Row],[KPx]]*KSc-Sample[[#This Row],[KPz]]*KSa)</f>
        <v>0.24303804868629447</v>
      </c>
      <c r="V866">
        <f>(Sample[[#This Row],[KPx]]*$R$2-Sample[[#This Row],[Kpy]]*KSa)</f>
        <v>0.24303804868629447</v>
      </c>
      <c r="W866">
        <f>Sample[[#This Row],[Kpy]]*KTc-Sample[[#This Row],[KPz]]*KTb</f>
        <v>2.2430380486862944</v>
      </c>
      <c r="X866">
        <f>-1*(Sample[[#This Row],[KPx]]*KTc-Sample[[#This Row],[KPz]]*KTa)</f>
        <v>2.2430380486862944</v>
      </c>
      <c r="Y866">
        <f>(Sample[[#This Row],[KPx]]*KTb-Sample[[#This Row],[Kpy]]*KTa)</f>
        <v>2.2430380486862944</v>
      </c>
      <c r="Z866">
        <f>-Sample[[#This Row],[Xp]]*a+Sample[[#This Row],[Yp]]*b+Sample[[#This Row],[Zp]]*c_</f>
        <v>0.48607609737258889</v>
      </c>
      <c r="AA866" s="8">
        <f>-IF(Sample[[#This Row],[Column2]]&gt;0,1,-1)*SQRT(Sample[[#This Row],[KPx''i]]^2+Sample[[#This Row],[KPx''j]]^2+Sample[[#This Row],[KPx''k]]^2)/Ksmag/Scale</f>
        <v>-0.29765960368155842</v>
      </c>
      <c r="AB866" s="1">
        <f>SQRT(Sample[[#This Row],[Kpy''i]]^2+Sample[[#This Row],[KPy''j]]^2+Sample[[#This Row],[KPy''k]]^2)/KTmag/Scale</f>
        <v>1.5860674146855203</v>
      </c>
    </row>
    <row r="867" spans="1:28" hidden="1" x14ac:dyDescent="0.25">
      <c r="A867" s="5">
        <v>862</v>
      </c>
      <c r="B867" s="13" t="s">
        <v>43</v>
      </c>
      <c r="C867" s="5"/>
      <c r="D867" s="5"/>
      <c r="E867">
        <v>3</v>
      </c>
      <c r="F867">
        <v>9</v>
      </c>
      <c r="G867">
        <v>10</v>
      </c>
      <c r="H867" s="11">
        <f>Sample[[#This Row],[C]]/Sample[[#This Row],[D]]</f>
        <v>3</v>
      </c>
      <c r="I867" s="11">
        <f>Sample[[#This Row],[A]]/Sample[[#This Row],[C]]</f>
        <v>1.1111111111111112</v>
      </c>
      <c r="J867" s="11">
        <f>Sample[[#This Row],[D]]/Sample[[#This Row],[A]]</f>
        <v>0.3</v>
      </c>
      <c r="K867" s="11">
        <f>Sample[[#This Row],[A]]/Sample[[#This Row],[D]]</f>
        <v>3.3333333333333335</v>
      </c>
      <c r="L867" s="11">
        <f>Sample[[#This Row],[D]]/Sample[[#This Row],[C]]</f>
        <v>0.33333333333333331</v>
      </c>
      <c r="M867" s="11">
        <f>Sample[[#This Row],[C]]/Sample[[#This Row],[A]]</f>
        <v>0.9</v>
      </c>
      <c r="N867">
        <f>IF(Sample[[#This Row],[Ap]]=0,10,LOG(Sample[[#This Row],[Ap]]))</f>
        <v>0.47712125471966244</v>
      </c>
      <c r="O867">
        <f>IF(Sample[[#This Row],[Ei]]=0,10,LOG(Sample[[#This Row],[Ei]]))</f>
        <v>4.5757490560675143E-2</v>
      </c>
      <c r="P867">
        <f>IF(Sample[[#This Row],[Ii]]=0,10,LOG(Sample[[#This Row],[Ii]]))</f>
        <v>-0.52287874528033762</v>
      </c>
      <c r="Q867">
        <f>Kx-Sample[[#This Row],[Xp]]</f>
        <v>-0.47712125471966244</v>
      </c>
      <c r="R867">
        <f>Ky-Sample[[#This Row],[Yp]]</f>
        <v>-1.0457574905606752</v>
      </c>
      <c r="S867">
        <f>Kz-Sample[[#This Row],[Zp]]</f>
        <v>1.5228787452803376</v>
      </c>
      <c r="T867">
        <f>Sample[[#This Row],[Kpy]]*KSc-Sample[[#This Row],[KPz]]*KSb</f>
        <v>-0.47712125471966238</v>
      </c>
      <c r="U867">
        <f>-1*(Sample[[#This Row],[KPx]]*KSc-Sample[[#This Row],[KPz]]*KSa)</f>
        <v>-0.47712125471966244</v>
      </c>
      <c r="V867">
        <f>(Sample[[#This Row],[KPx]]*$R$2-Sample[[#This Row],[Kpy]]*KSa)</f>
        <v>-0.47712125471966244</v>
      </c>
      <c r="W867">
        <f>Sample[[#This Row],[Kpy]]*KTc-Sample[[#This Row],[KPz]]*KTb</f>
        <v>2.5686362358410131</v>
      </c>
      <c r="X867">
        <f>-1*(Sample[[#This Row],[KPx]]*KTc-Sample[[#This Row],[KPz]]*KTa)</f>
        <v>2.5686362358410126</v>
      </c>
      <c r="Y867">
        <f>(Sample[[#This Row],[KPx]]*KTb-Sample[[#This Row],[Kpy]]*KTa)</f>
        <v>2.5686362358410131</v>
      </c>
      <c r="Z867">
        <f>-Sample[[#This Row],[Xp]]*a+Sample[[#This Row],[Yp]]*b+Sample[[#This Row],[Zp]]*c_</f>
        <v>-0.95424250943932498</v>
      </c>
      <c r="AA867" s="8">
        <f>-IF(Sample[[#This Row],[Column2]]&gt;0,1,-1)*SQRT(Sample[[#This Row],[KPx''i]]^2+Sample[[#This Row],[KPx''j]]^2+Sample[[#This Row],[KPx''k]]^2)/Ksmag/Scale</f>
        <v>0.58435180974982659</v>
      </c>
      <c r="AB867" s="1">
        <f>SQRT(Sample[[#This Row],[Kpy''i]]^2+Sample[[#This Row],[KPy''j]]^2+Sample[[#This Row],[KPy''k]]^2)/KTmag/Scale</f>
        <v>1.8163001007646682</v>
      </c>
    </row>
    <row r="868" spans="1:28" hidden="1" x14ac:dyDescent="0.25">
      <c r="A868" s="5">
        <v>863</v>
      </c>
      <c r="B868" s="13" t="s">
        <v>43</v>
      </c>
      <c r="C868" s="5"/>
      <c r="D868" s="5"/>
      <c r="E868">
        <v>3</v>
      </c>
      <c r="F868">
        <v>8</v>
      </c>
      <c r="G868">
        <v>6</v>
      </c>
      <c r="H868" s="11">
        <f>Sample[[#This Row],[C]]/Sample[[#This Row],[D]]</f>
        <v>2.6666666666666665</v>
      </c>
      <c r="I868" s="11">
        <f>Sample[[#This Row],[A]]/Sample[[#This Row],[C]]</f>
        <v>0.75</v>
      </c>
      <c r="J868" s="11">
        <f>Sample[[#This Row],[D]]/Sample[[#This Row],[A]]</f>
        <v>0.5</v>
      </c>
      <c r="K868" s="11">
        <f>Sample[[#This Row],[A]]/Sample[[#This Row],[D]]</f>
        <v>2</v>
      </c>
      <c r="L868" s="11">
        <f>Sample[[#This Row],[D]]/Sample[[#This Row],[C]]</f>
        <v>0.375</v>
      </c>
      <c r="M868" s="11">
        <f>Sample[[#This Row],[C]]/Sample[[#This Row],[A]]</f>
        <v>1.3333333333333333</v>
      </c>
      <c r="N868">
        <f>IF(Sample[[#This Row],[Ap]]=0,10,LOG(Sample[[#This Row],[Ap]]))</f>
        <v>0.4259687322722811</v>
      </c>
      <c r="O868">
        <f>IF(Sample[[#This Row],[Ei]]=0,10,LOG(Sample[[#This Row],[Ei]]))</f>
        <v>-0.12493873660829995</v>
      </c>
      <c r="P868">
        <f>IF(Sample[[#This Row],[Ii]]=0,10,LOG(Sample[[#This Row],[Ii]]))</f>
        <v>-0.3010299956639812</v>
      </c>
      <c r="Q868">
        <f>Kx-Sample[[#This Row],[Xp]]</f>
        <v>-0.4259687322722811</v>
      </c>
      <c r="R868">
        <f>Ky-Sample[[#This Row],[Yp]]</f>
        <v>-0.87506126339170009</v>
      </c>
      <c r="S868">
        <f>Kz-Sample[[#This Row],[Zp]]</f>
        <v>1.3010299956639813</v>
      </c>
      <c r="T868">
        <f>Sample[[#This Row],[Kpy]]*KSc-Sample[[#This Row],[KPz]]*KSb</f>
        <v>-0.42596873227228116</v>
      </c>
      <c r="U868">
        <f>-1*(Sample[[#This Row],[KPx]]*KSc-Sample[[#This Row],[KPz]]*KSa)</f>
        <v>-0.4259687322722811</v>
      </c>
      <c r="V868">
        <f>(Sample[[#This Row],[KPx]]*$R$2-Sample[[#This Row],[Kpy]]*KSa)</f>
        <v>-0.4259687322722811</v>
      </c>
      <c r="W868">
        <f>Sample[[#This Row],[Kpy]]*KTc-Sample[[#This Row],[KPz]]*KTb</f>
        <v>2.1760912590556813</v>
      </c>
      <c r="X868">
        <f>-1*(Sample[[#This Row],[KPx]]*KTc-Sample[[#This Row],[KPz]]*KTa)</f>
        <v>2.1760912590556813</v>
      </c>
      <c r="Y868">
        <f>(Sample[[#This Row],[KPx]]*KTb-Sample[[#This Row],[Kpy]]*KTa)</f>
        <v>2.1760912590556813</v>
      </c>
      <c r="Z868">
        <f>-Sample[[#This Row],[Xp]]*a+Sample[[#This Row],[Yp]]*b+Sample[[#This Row],[Zp]]*c_</f>
        <v>-0.85193746454456232</v>
      </c>
      <c r="AA868" s="8">
        <f>-IF(Sample[[#This Row],[Column2]]&gt;0,1,-1)*SQRT(Sample[[#This Row],[KPx''i]]^2+Sample[[#This Row],[KPx''j]]^2+Sample[[#This Row],[KPx''k]]^2)/Ksmag/Scale</f>
        <v>0.52170302022365311</v>
      </c>
      <c r="AB868" s="1">
        <f>SQRT(Sample[[#This Row],[Kpy''i]]^2+Sample[[#This Row],[KPy''j]]^2+Sample[[#This Row],[KPy''k]]^2)/KTmag/Scale</f>
        <v>1.5387288857590447</v>
      </c>
    </row>
    <row r="869" spans="1:28" hidden="1" x14ac:dyDescent="0.25">
      <c r="A869" s="5">
        <v>864</v>
      </c>
      <c r="B869" s="13" t="s">
        <v>43</v>
      </c>
      <c r="C869" s="5"/>
      <c r="D869" s="5"/>
      <c r="E869">
        <v>5</v>
      </c>
      <c r="F869">
        <v>1</v>
      </c>
      <c r="G869">
        <v>6</v>
      </c>
      <c r="H869" s="11">
        <f>Sample[[#This Row],[C]]/Sample[[#This Row],[D]]</f>
        <v>0.2</v>
      </c>
      <c r="I869" s="11">
        <f>Sample[[#This Row],[A]]/Sample[[#This Row],[C]]</f>
        <v>6</v>
      </c>
      <c r="J869" s="11">
        <f>Sample[[#This Row],[D]]/Sample[[#This Row],[A]]</f>
        <v>0.83333333333333337</v>
      </c>
      <c r="K869" s="11">
        <f>Sample[[#This Row],[A]]/Sample[[#This Row],[D]]</f>
        <v>1.2</v>
      </c>
      <c r="L869" s="11">
        <f>Sample[[#This Row],[D]]/Sample[[#This Row],[C]]</f>
        <v>5</v>
      </c>
      <c r="M869" s="11">
        <f>Sample[[#This Row],[C]]/Sample[[#This Row],[A]]</f>
        <v>0.16666666666666666</v>
      </c>
      <c r="N869">
        <f>IF(Sample[[#This Row],[Ap]]=0,10,LOG(Sample[[#This Row],[Ap]]))</f>
        <v>-0.69897000433601875</v>
      </c>
      <c r="O869">
        <f>IF(Sample[[#This Row],[Ei]]=0,10,LOG(Sample[[#This Row],[Ei]]))</f>
        <v>0.77815125038364363</v>
      </c>
      <c r="P869">
        <f>IF(Sample[[#This Row],[Ii]]=0,10,LOG(Sample[[#This Row],[Ii]]))</f>
        <v>-7.9181246047624804E-2</v>
      </c>
      <c r="Q869">
        <f>Kx-Sample[[#This Row],[Xp]]</f>
        <v>0.69897000433601875</v>
      </c>
      <c r="R869">
        <f>Ky-Sample[[#This Row],[Yp]]</f>
        <v>-1.7781512503836436</v>
      </c>
      <c r="S869">
        <f>Kz-Sample[[#This Row],[Zp]]</f>
        <v>1.0791812460476249</v>
      </c>
      <c r="T869">
        <f>Sample[[#This Row],[Kpy]]*KSc-Sample[[#This Row],[KPz]]*KSb</f>
        <v>0.69897000433601875</v>
      </c>
      <c r="U869">
        <f>-1*(Sample[[#This Row],[KPx]]*KSc-Sample[[#This Row],[KPz]]*KSa)</f>
        <v>0.69897000433601875</v>
      </c>
      <c r="V869">
        <f>(Sample[[#This Row],[KPx]]*$R$2-Sample[[#This Row],[Kpy]]*KSa)</f>
        <v>0.69897000433601875</v>
      </c>
      <c r="W869">
        <f>Sample[[#This Row],[Kpy]]*KTc-Sample[[#This Row],[KPz]]*KTb</f>
        <v>2.8573324964312685</v>
      </c>
      <c r="X869">
        <f>-1*(Sample[[#This Row],[KPx]]*KTc-Sample[[#This Row],[KPz]]*KTa)</f>
        <v>2.8573324964312685</v>
      </c>
      <c r="Y869">
        <f>(Sample[[#This Row],[KPx]]*KTb-Sample[[#This Row],[Kpy]]*KTa)</f>
        <v>2.8573324964312685</v>
      </c>
      <c r="Z869">
        <f>-Sample[[#This Row],[Xp]]*a+Sample[[#This Row],[Yp]]*b+Sample[[#This Row],[Zp]]*c_</f>
        <v>1.3979400086720377</v>
      </c>
      <c r="AA869" s="8">
        <f>-IF(Sample[[#This Row],[Column2]]&gt;0,1,-1)*SQRT(Sample[[#This Row],[KPx''i]]^2+Sample[[#This Row],[KPx''j]]^2+Sample[[#This Row],[KPx''k]]^2)/Ksmag/Scale</f>
        <v>-0.85605992806709574</v>
      </c>
      <c r="AB869" s="1">
        <f>SQRT(Sample[[#This Row],[Kpy''i]]^2+Sample[[#This Row],[KPy''j]]^2+Sample[[#This Row],[KPy''k]]^2)/KTmag/Scale</f>
        <v>2.0204391843312366</v>
      </c>
    </row>
    <row r="870" spans="1:28" hidden="1" x14ac:dyDescent="0.25">
      <c r="A870" s="5">
        <v>865</v>
      </c>
      <c r="B870" s="13" t="s">
        <v>43</v>
      </c>
      <c r="C870" s="5"/>
      <c r="D870" s="5"/>
      <c r="E870">
        <v>3</v>
      </c>
      <c r="F870">
        <v>7</v>
      </c>
      <c r="G870">
        <v>9</v>
      </c>
      <c r="H870" s="11">
        <f>Sample[[#This Row],[C]]/Sample[[#This Row],[D]]</f>
        <v>2.3333333333333335</v>
      </c>
      <c r="I870" s="11">
        <f>Sample[[#This Row],[A]]/Sample[[#This Row],[C]]</f>
        <v>1.2857142857142858</v>
      </c>
      <c r="J870" s="11">
        <f>Sample[[#This Row],[D]]/Sample[[#This Row],[A]]</f>
        <v>0.33333333333333331</v>
      </c>
      <c r="K870" s="11">
        <f>Sample[[#This Row],[A]]/Sample[[#This Row],[D]]</f>
        <v>3</v>
      </c>
      <c r="L870" s="11">
        <f>Sample[[#This Row],[D]]/Sample[[#This Row],[C]]</f>
        <v>0.42857142857142855</v>
      </c>
      <c r="M870" s="11">
        <f>Sample[[#This Row],[C]]/Sample[[#This Row],[A]]</f>
        <v>0.77777777777777779</v>
      </c>
      <c r="N870">
        <f>IF(Sample[[#This Row],[Ap]]=0,10,LOG(Sample[[#This Row],[Ap]]))</f>
        <v>0.36797678529459443</v>
      </c>
      <c r="O870">
        <f>IF(Sample[[#This Row],[Ei]]=0,10,LOG(Sample[[#This Row],[Ei]]))</f>
        <v>0.10914446942506807</v>
      </c>
      <c r="P870">
        <f>IF(Sample[[#This Row],[Ii]]=0,10,LOG(Sample[[#This Row],[Ii]]))</f>
        <v>-0.47712125471966244</v>
      </c>
      <c r="Q870">
        <f>Kx-Sample[[#This Row],[Xp]]</f>
        <v>-0.36797678529459443</v>
      </c>
      <c r="R870">
        <f>Ky-Sample[[#This Row],[Yp]]</f>
        <v>-1.1091444694250681</v>
      </c>
      <c r="S870">
        <f>Kz-Sample[[#This Row],[Zp]]</f>
        <v>1.4771212547196624</v>
      </c>
      <c r="T870">
        <f>Sample[[#This Row],[Kpy]]*KSc-Sample[[#This Row],[KPz]]*KSb</f>
        <v>-0.36797678529459432</v>
      </c>
      <c r="U870">
        <f>-1*(Sample[[#This Row],[KPx]]*KSc-Sample[[#This Row],[KPz]]*KSa)</f>
        <v>-0.36797678529459443</v>
      </c>
      <c r="V870">
        <f>(Sample[[#This Row],[KPx]]*$R$2-Sample[[#This Row],[Kpy]]*KSa)</f>
        <v>-0.36797678529459443</v>
      </c>
      <c r="W870">
        <f>Sample[[#This Row],[Kpy]]*KTc-Sample[[#This Row],[KPz]]*KTb</f>
        <v>2.5862657241447304</v>
      </c>
      <c r="X870">
        <f>-1*(Sample[[#This Row],[KPx]]*KTc-Sample[[#This Row],[KPz]]*KTa)</f>
        <v>2.5862657241447304</v>
      </c>
      <c r="Y870">
        <f>(Sample[[#This Row],[KPx]]*KTb-Sample[[#This Row],[Kpy]]*KTa)</f>
        <v>2.5862657241447304</v>
      </c>
      <c r="Z870">
        <f>-Sample[[#This Row],[Xp]]*a+Sample[[#This Row],[Yp]]*b+Sample[[#This Row],[Zp]]*c_</f>
        <v>-0.73595357058918875</v>
      </c>
      <c r="AA870" s="8">
        <f>-IF(Sample[[#This Row],[Column2]]&gt;0,1,-1)*SQRT(Sample[[#This Row],[KPx''i]]^2+Sample[[#This Row],[KPx''j]]^2+Sample[[#This Row],[KPx''k]]^2)/Ksmag/Scale</f>
        <v>0.45067768058071828</v>
      </c>
      <c r="AB870" s="1">
        <f>SQRT(Sample[[#This Row],[Kpy''i]]^2+Sample[[#This Row],[KPy''j]]^2+Sample[[#This Row],[KPy''k]]^2)/KTmag/Scale</f>
        <v>1.8287660314930758</v>
      </c>
    </row>
    <row r="871" spans="1:28" hidden="1" x14ac:dyDescent="0.25">
      <c r="A871" s="5">
        <v>866</v>
      </c>
      <c r="B871" s="13" t="s">
        <v>43</v>
      </c>
      <c r="C871" s="5"/>
      <c r="D871" s="5"/>
      <c r="E871">
        <v>10</v>
      </c>
      <c r="F871">
        <v>4</v>
      </c>
      <c r="G871">
        <v>1</v>
      </c>
      <c r="H871" s="11">
        <f>Sample[[#This Row],[C]]/Sample[[#This Row],[D]]</f>
        <v>0.4</v>
      </c>
      <c r="I871" s="11">
        <f>Sample[[#This Row],[A]]/Sample[[#This Row],[C]]</f>
        <v>0.25</v>
      </c>
      <c r="J871" s="11">
        <f>Sample[[#This Row],[D]]/Sample[[#This Row],[A]]</f>
        <v>10</v>
      </c>
      <c r="K871" s="11">
        <f>Sample[[#This Row],[A]]/Sample[[#This Row],[D]]</f>
        <v>0.1</v>
      </c>
      <c r="L871" s="11">
        <f>Sample[[#This Row],[D]]/Sample[[#This Row],[C]]</f>
        <v>2.5</v>
      </c>
      <c r="M871" s="11">
        <f>Sample[[#This Row],[C]]/Sample[[#This Row],[A]]</f>
        <v>4</v>
      </c>
      <c r="N871">
        <f>IF(Sample[[#This Row],[Ap]]=0,10,LOG(Sample[[#This Row],[Ap]]))</f>
        <v>-0.3979400086720376</v>
      </c>
      <c r="O871">
        <f>IF(Sample[[#This Row],[Ei]]=0,10,LOG(Sample[[#This Row],[Ei]]))</f>
        <v>-0.6020599913279624</v>
      </c>
      <c r="P871">
        <f>IF(Sample[[#This Row],[Ii]]=0,10,LOG(Sample[[#This Row],[Ii]]))</f>
        <v>1</v>
      </c>
      <c r="Q871">
        <f>Kx-Sample[[#This Row],[Xp]]</f>
        <v>0.3979400086720376</v>
      </c>
      <c r="R871">
        <f>Ky-Sample[[#This Row],[Yp]]</f>
        <v>-0.3979400086720376</v>
      </c>
      <c r="S871">
        <f>Kz-Sample[[#This Row],[Zp]]</f>
        <v>0</v>
      </c>
      <c r="T871">
        <f>Sample[[#This Row],[Kpy]]*KSc-Sample[[#This Row],[KPz]]*KSb</f>
        <v>0.3979400086720376</v>
      </c>
      <c r="U871">
        <f>-1*(Sample[[#This Row],[KPx]]*KSc-Sample[[#This Row],[KPz]]*KSa)</f>
        <v>0.3979400086720376</v>
      </c>
      <c r="V871">
        <f>(Sample[[#This Row],[KPx]]*$R$2-Sample[[#This Row],[Kpy]]*KSa)</f>
        <v>0.3979400086720376</v>
      </c>
      <c r="W871">
        <f>Sample[[#This Row],[Kpy]]*KTc-Sample[[#This Row],[KPz]]*KTb</f>
        <v>0.3979400086720376</v>
      </c>
      <c r="X871">
        <f>-1*(Sample[[#This Row],[KPx]]*KTc-Sample[[#This Row],[KPz]]*KTa)</f>
        <v>0.3979400086720376</v>
      </c>
      <c r="Y871">
        <f>(Sample[[#This Row],[KPx]]*KTb-Sample[[#This Row],[Kpy]]*KTa)</f>
        <v>0.3979400086720376</v>
      </c>
      <c r="Z871">
        <f>-Sample[[#This Row],[Xp]]*a+Sample[[#This Row],[Yp]]*b+Sample[[#This Row],[Zp]]*c_</f>
        <v>0.79588001734407521</v>
      </c>
      <c r="AA871" s="8">
        <f>-IF(Sample[[#This Row],[Column2]]&gt;0,1,-1)*SQRT(Sample[[#This Row],[KPx''i]]^2+Sample[[#This Row],[KPx''j]]^2+Sample[[#This Row],[KPx''k]]^2)/Ksmag/Scale</f>
        <v>-0.48737498474260249</v>
      </c>
      <c r="AB871" s="1">
        <f>SQRT(Sample[[#This Row],[Kpy''i]]^2+Sample[[#This Row],[KPy''j]]^2+Sample[[#This Row],[KPy''k]]^2)/KTmag/Scale</f>
        <v>0.28138607863743137</v>
      </c>
    </row>
    <row r="872" spans="1:28" hidden="1" x14ac:dyDescent="0.25">
      <c r="A872" s="5">
        <v>867</v>
      </c>
      <c r="B872" s="13" t="s">
        <v>43</v>
      </c>
      <c r="C872" s="5"/>
      <c r="D872" s="5"/>
      <c r="E872">
        <v>8</v>
      </c>
      <c r="F872">
        <v>5</v>
      </c>
      <c r="G872">
        <v>6</v>
      </c>
      <c r="H872" s="11">
        <f>Sample[[#This Row],[C]]/Sample[[#This Row],[D]]</f>
        <v>0.625</v>
      </c>
      <c r="I872" s="11">
        <f>Sample[[#This Row],[A]]/Sample[[#This Row],[C]]</f>
        <v>1.2</v>
      </c>
      <c r="J872" s="11">
        <f>Sample[[#This Row],[D]]/Sample[[#This Row],[A]]</f>
        <v>1.3333333333333333</v>
      </c>
      <c r="K872" s="11">
        <f>Sample[[#This Row],[A]]/Sample[[#This Row],[D]]</f>
        <v>0.75</v>
      </c>
      <c r="L872" s="11">
        <f>Sample[[#This Row],[D]]/Sample[[#This Row],[C]]</f>
        <v>1.6</v>
      </c>
      <c r="M872" s="11">
        <f>Sample[[#This Row],[C]]/Sample[[#This Row],[A]]</f>
        <v>0.83333333333333337</v>
      </c>
      <c r="N872">
        <f>IF(Sample[[#This Row],[Ap]]=0,10,LOG(Sample[[#This Row],[Ap]]))</f>
        <v>-0.20411998265592479</v>
      </c>
      <c r="O872">
        <f>IF(Sample[[#This Row],[Ei]]=0,10,LOG(Sample[[#This Row],[Ei]]))</f>
        <v>7.9181246047624818E-2</v>
      </c>
      <c r="P872">
        <f>IF(Sample[[#This Row],[Ii]]=0,10,LOG(Sample[[#This Row],[Ii]]))</f>
        <v>0.12493873660829993</v>
      </c>
      <c r="Q872">
        <f>Kx-Sample[[#This Row],[Xp]]</f>
        <v>0.20411998265592479</v>
      </c>
      <c r="R872">
        <f>Ky-Sample[[#This Row],[Yp]]</f>
        <v>-1.0791812460476249</v>
      </c>
      <c r="S872">
        <f>Kz-Sample[[#This Row],[Zp]]</f>
        <v>0.87506126339170009</v>
      </c>
      <c r="T872">
        <f>Sample[[#This Row],[Kpy]]*KSc-Sample[[#This Row],[KPz]]*KSb</f>
        <v>0.20411998265592479</v>
      </c>
      <c r="U872">
        <f>-1*(Sample[[#This Row],[KPx]]*KSc-Sample[[#This Row],[KPz]]*KSa)</f>
        <v>0.20411998265592479</v>
      </c>
      <c r="V872">
        <f>(Sample[[#This Row],[KPx]]*$R$2-Sample[[#This Row],[Kpy]]*KSa)</f>
        <v>0.20411998265592479</v>
      </c>
      <c r="W872">
        <f>Sample[[#This Row],[Kpy]]*KTc-Sample[[#This Row],[KPz]]*KTb</f>
        <v>1.954242509439325</v>
      </c>
      <c r="X872">
        <f>-1*(Sample[[#This Row],[KPx]]*KTc-Sample[[#This Row],[KPz]]*KTa)</f>
        <v>1.954242509439325</v>
      </c>
      <c r="Y872">
        <f>(Sample[[#This Row],[KPx]]*KTb-Sample[[#This Row],[Kpy]]*KTa)</f>
        <v>1.954242509439325</v>
      </c>
      <c r="Z872">
        <f>-Sample[[#This Row],[Xp]]*a+Sample[[#This Row],[Yp]]*b+Sample[[#This Row],[Zp]]*c_</f>
        <v>0.40823996531184947</v>
      </c>
      <c r="AA872" s="8">
        <f>-IF(Sample[[#This Row],[Column2]]&gt;0,1,-1)*SQRT(Sample[[#This Row],[KPx''i]]^2+Sample[[#This Row],[KPx''j]]^2+Sample[[#This Row],[KPx''k]]^2)/Ksmag/Scale</f>
        <v>-0.24999490190638396</v>
      </c>
      <c r="AB872" s="1">
        <f>SQRT(Sample[[#This Row],[Kpy''i]]^2+Sample[[#This Row],[KPy''j]]^2+Sample[[#This Row],[KPy''k]]^2)/KTmag/Scale</f>
        <v>1.3818581305075626</v>
      </c>
    </row>
    <row r="873" spans="1:28" hidden="1" x14ac:dyDescent="0.25">
      <c r="A873" s="5">
        <v>868</v>
      </c>
      <c r="B873" s="13" t="s">
        <v>43</v>
      </c>
      <c r="C873" s="5"/>
      <c r="D873" s="5"/>
      <c r="E873">
        <v>2</v>
      </c>
      <c r="F873">
        <v>3</v>
      </c>
      <c r="G873">
        <v>2</v>
      </c>
      <c r="H873" s="11">
        <f>Sample[[#This Row],[C]]/Sample[[#This Row],[D]]</f>
        <v>1.5</v>
      </c>
      <c r="I873" s="11">
        <f>Sample[[#This Row],[A]]/Sample[[#This Row],[C]]</f>
        <v>0.66666666666666663</v>
      </c>
      <c r="J873" s="11">
        <f>Sample[[#This Row],[D]]/Sample[[#This Row],[A]]</f>
        <v>1</v>
      </c>
      <c r="K873" s="11">
        <f>Sample[[#This Row],[A]]/Sample[[#This Row],[D]]</f>
        <v>1</v>
      </c>
      <c r="L873" s="11">
        <f>Sample[[#This Row],[D]]/Sample[[#This Row],[C]]</f>
        <v>0.66666666666666663</v>
      </c>
      <c r="M873" s="11">
        <f>Sample[[#This Row],[C]]/Sample[[#This Row],[A]]</f>
        <v>1.5</v>
      </c>
      <c r="N873">
        <f>IF(Sample[[#This Row],[Ap]]=0,10,LOG(Sample[[#This Row],[Ap]]))</f>
        <v>0.17609125905568124</v>
      </c>
      <c r="O873">
        <f>IF(Sample[[#This Row],[Ei]]=0,10,LOG(Sample[[#This Row],[Ei]]))</f>
        <v>-0.17609125905568127</v>
      </c>
      <c r="P873">
        <f>IF(Sample[[#This Row],[Ii]]=0,10,LOG(Sample[[#This Row],[Ii]]))</f>
        <v>0</v>
      </c>
      <c r="Q873">
        <f>Kx-Sample[[#This Row],[Xp]]</f>
        <v>-0.17609125905568124</v>
      </c>
      <c r="R873">
        <f>Ky-Sample[[#This Row],[Yp]]</f>
        <v>-0.82390874094431876</v>
      </c>
      <c r="S873">
        <f>Kz-Sample[[#This Row],[Zp]]</f>
        <v>1</v>
      </c>
      <c r="T873">
        <f>Sample[[#This Row],[Kpy]]*KSc-Sample[[#This Row],[KPz]]*KSb</f>
        <v>-0.17609125905568124</v>
      </c>
      <c r="U873">
        <f>-1*(Sample[[#This Row],[KPx]]*KSc-Sample[[#This Row],[KPz]]*KSa)</f>
        <v>-0.17609125905568124</v>
      </c>
      <c r="V873">
        <f>(Sample[[#This Row],[KPx]]*$R$2-Sample[[#This Row],[Kpy]]*KSa)</f>
        <v>-0.17609125905568124</v>
      </c>
      <c r="W873">
        <f>Sample[[#This Row],[Kpy]]*KTc-Sample[[#This Row],[KPz]]*KTb</f>
        <v>1.8239087409443187</v>
      </c>
      <c r="X873">
        <f>-1*(Sample[[#This Row],[KPx]]*KTc-Sample[[#This Row],[KPz]]*KTa)</f>
        <v>1.8239087409443187</v>
      </c>
      <c r="Y873">
        <f>(Sample[[#This Row],[KPx]]*KTb-Sample[[#This Row],[Kpy]]*KTa)</f>
        <v>1.8239087409443187</v>
      </c>
      <c r="Z873">
        <f>-Sample[[#This Row],[Xp]]*a+Sample[[#This Row],[Yp]]*b+Sample[[#This Row],[Zp]]*c_</f>
        <v>-0.35218251811136253</v>
      </c>
      <c r="AA873" s="8">
        <f>-IF(Sample[[#This Row],[Column2]]&gt;0,1,-1)*SQRT(Sample[[#This Row],[KPx''i]]^2+Sample[[#This Row],[KPx''j]]^2+Sample[[#This Row],[KPx''k]]^2)/Ksmag/Scale</f>
        <v>0.21566686642533328</v>
      </c>
      <c r="AB873" s="1">
        <f>SQRT(Sample[[#This Row],[Kpy''i]]^2+Sample[[#This Row],[KPy''j]]^2+Sample[[#This Row],[KPy''k]]^2)/KTmag/Scale</f>
        <v>1.2896982389871459</v>
      </c>
    </row>
    <row r="874" spans="1:28" hidden="1" x14ac:dyDescent="0.25">
      <c r="A874" s="5">
        <v>869</v>
      </c>
      <c r="B874" s="13" t="s">
        <v>43</v>
      </c>
      <c r="C874" s="5"/>
      <c r="D874" s="5"/>
      <c r="E874">
        <v>1</v>
      </c>
      <c r="F874">
        <v>2</v>
      </c>
      <c r="G874">
        <v>5</v>
      </c>
      <c r="H874" s="11">
        <f>Sample[[#This Row],[C]]/Sample[[#This Row],[D]]</f>
        <v>2</v>
      </c>
      <c r="I874" s="11">
        <f>Sample[[#This Row],[A]]/Sample[[#This Row],[C]]</f>
        <v>2.5</v>
      </c>
      <c r="J874" s="11">
        <f>Sample[[#This Row],[D]]/Sample[[#This Row],[A]]</f>
        <v>0.2</v>
      </c>
      <c r="K874" s="11">
        <f>Sample[[#This Row],[A]]/Sample[[#This Row],[D]]</f>
        <v>5</v>
      </c>
      <c r="L874" s="11">
        <f>Sample[[#This Row],[D]]/Sample[[#This Row],[C]]</f>
        <v>0.5</v>
      </c>
      <c r="M874" s="11">
        <f>Sample[[#This Row],[C]]/Sample[[#This Row],[A]]</f>
        <v>0.4</v>
      </c>
      <c r="N874">
        <f>IF(Sample[[#This Row],[Ap]]=0,10,LOG(Sample[[#This Row],[Ap]]))</f>
        <v>0.3010299956639812</v>
      </c>
      <c r="O874">
        <f>IF(Sample[[#This Row],[Ei]]=0,10,LOG(Sample[[#This Row],[Ei]]))</f>
        <v>0.3979400086720376</v>
      </c>
      <c r="P874">
        <f>IF(Sample[[#This Row],[Ii]]=0,10,LOG(Sample[[#This Row],[Ii]]))</f>
        <v>-0.69897000433601875</v>
      </c>
      <c r="Q874">
        <f>Kx-Sample[[#This Row],[Xp]]</f>
        <v>-0.3010299956639812</v>
      </c>
      <c r="R874">
        <f>Ky-Sample[[#This Row],[Yp]]</f>
        <v>-1.3979400086720375</v>
      </c>
      <c r="S874">
        <f>Kz-Sample[[#This Row],[Zp]]</f>
        <v>1.6989700043360187</v>
      </c>
      <c r="T874">
        <f>Sample[[#This Row],[Kpy]]*KSc-Sample[[#This Row],[KPz]]*KSb</f>
        <v>-0.30102999566398125</v>
      </c>
      <c r="U874">
        <f>-1*(Sample[[#This Row],[KPx]]*KSc-Sample[[#This Row],[KPz]]*KSa)</f>
        <v>-0.3010299956639812</v>
      </c>
      <c r="V874">
        <f>(Sample[[#This Row],[KPx]]*$R$2-Sample[[#This Row],[Kpy]]*KSa)</f>
        <v>-0.3010299956639812</v>
      </c>
      <c r="W874">
        <f>Sample[[#This Row],[Kpy]]*KTc-Sample[[#This Row],[KPz]]*KTb</f>
        <v>3.0969100130080562</v>
      </c>
      <c r="X874">
        <f>-1*(Sample[[#This Row],[KPx]]*KTc-Sample[[#This Row],[KPz]]*KTa)</f>
        <v>3.0969100130080562</v>
      </c>
      <c r="Y874">
        <f>(Sample[[#This Row],[KPx]]*KTb-Sample[[#This Row],[Kpy]]*KTa)</f>
        <v>3.0969100130080562</v>
      </c>
      <c r="Z874">
        <f>-Sample[[#This Row],[Xp]]*a+Sample[[#This Row],[Yp]]*b+Sample[[#This Row],[Zp]]*c_</f>
        <v>-0.60205999132796229</v>
      </c>
      <c r="AA874" s="8">
        <f>-IF(Sample[[#This Row],[Column2]]&gt;0,1,-1)*SQRT(Sample[[#This Row],[KPx''i]]^2+Sample[[#This Row],[KPx''j]]^2+Sample[[#This Row],[KPx''k]]^2)/Ksmag/Scale</f>
        <v>0.36868494332449331</v>
      </c>
      <c r="AB874" s="1">
        <f>SQRT(Sample[[#This Row],[Kpy''i]]^2+Sample[[#This Row],[KPy''j]]^2+Sample[[#This Row],[KPy''k]]^2)/KTmag/Scale</f>
        <v>2.189846070922516</v>
      </c>
    </row>
    <row r="875" spans="1:28" hidden="1" x14ac:dyDescent="0.25">
      <c r="A875" s="5">
        <v>870</v>
      </c>
      <c r="B875" s="13" t="s">
        <v>43</v>
      </c>
      <c r="C875" s="5"/>
      <c r="D875" s="5"/>
      <c r="E875">
        <v>6</v>
      </c>
      <c r="F875">
        <v>4</v>
      </c>
      <c r="G875">
        <v>8</v>
      </c>
      <c r="H875" s="11">
        <f>Sample[[#This Row],[C]]/Sample[[#This Row],[D]]</f>
        <v>0.66666666666666663</v>
      </c>
      <c r="I875" s="11">
        <f>Sample[[#This Row],[A]]/Sample[[#This Row],[C]]</f>
        <v>2</v>
      </c>
      <c r="J875" s="11">
        <f>Sample[[#This Row],[D]]/Sample[[#This Row],[A]]</f>
        <v>0.75</v>
      </c>
      <c r="K875" s="11">
        <f>Sample[[#This Row],[A]]/Sample[[#This Row],[D]]</f>
        <v>1.3333333333333333</v>
      </c>
      <c r="L875" s="11">
        <f>Sample[[#This Row],[D]]/Sample[[#This Row],[C]]</f>
        <v>1.5</v>
      </c>
      <c r="M875" s="11">
        <f>Sample[[#This Row],[C]]/Sample[[#This Row],[A]]</f>
        <v>0.5</v>
      </c>
      <c r="N875">
        <f>IF(Sample[[#This Row],[Ap]]=0,10,LOG(Sample[[#This Row],[Ap]]))</f>
        <v>-0.17609125905568127</v>
      </c>
      <c r="O875">
        <f>IF(Sample[[#This Row],[Ei]]=0,10,LOG(Sample[[#This Row],[Ei]]))</f>
        <v>0.3010299956639812</v>
      </c>
      <c r="P875">
        <f>IF(Sample[[#This Row],[Ii]]=0,10,LOG(Sample[[#This Row],[Ii]]))</f>
        <v>-0.12493873660829995</v>
      </c>
      <c r="Q875">
        <f>Kx-Sample[[#This Row],[Xp]]</f>
        <v>0.17609125905568127</v>
      </c>
      <c r="R875">
        <f>Ky-Sample[[#This Row],[Yp]]</f>
        <v>-1.3010299956639813</v>
      </c>
      <c r="S875">
        <f>Kz-Sample[[#This Row],[Zp]]</f>
        <v>1.1249387366082999</v>
      </c>
      <c r="T875">
        <f>Sample[[#This Row],[Kpy]]*KSc-Sample[[#This Row],[KPz]]*KSb</f>
        <v>0.17609125905568135</v>
      </c>
      <c r="U875">
        <f>-1*(Sample[[#This Row],[KPx]]*KSc-Sample[[#This Row],[KPz]]*KSa)</f>
        <v>0.17609125905568127</v>
      </c>
      <c r="V875">
        <f>(Sample[[#This Row],[KPx]]*$R$2-Sample[[#This Row],[Kpy]]*KSa)</f>
        <v>0.17609125905568127</v>
      </c>
      <c r="W875">
        <f>Sample[[#This Row],[Kpy]]*KTc-Sample[[#This Row],[KPz]]*KTb</f>
        <v>2.4259687322722812</v>
      </c>
      <c r="X875">
        <f>-1*(Sample[[#This Row],[KPx]]*KTc-Sample[[#This Row],[KPz]]*KTa)</f>
        <v>2.4259687322722812</v>
      </c>
      <c r="Y875">
        <f>(Sample[[#This Row],[KPx]]*KTb-Sample[[#This Row],[Kpy]]*KTa)</f>
        <v>2.4259687322722812</v>
      </c>
      <c r="Z875">
        <f>-Sample[[#This Row],[Xp]]*a+Sample[[#This Row],[Yp]]*b+Sample[[#This Row],[Zp]]*c_</f>
        <v>0.35218251811136247</v>
      </c>
      <c r="AA875" s="8">
        <f>-IF(Sample[[#This Row],[Column2]]&gt;0,1,-1)*SQRT(Sample[[#This Row],[KPx''i]]^2+Sample[[#This Row],[KPx''j]]^2+Sample[[#This Row],[KPx''k]]^2)/Ksmag/Scale</f>
        <v>-0.21566686642533336</v>
      </c>
      <c r="AB875" s="1">
        <f>SQRT(Sample[[#This Row],[Kpy''i]]^2+Sample[[#This Row],[KPy''j]]^2+Sample[[#This Row],[KPy''k]]^2)/KTmag/Scale</f>
        <v>1.7154189415362624</v>
      </c>
    </row>
    <row r="876" spans="1:28" hidden="1" x14ac:dyDescent="0.25">
      <c r="A876" s="5">
        <v>871</v>
      </c>
      <c r="B876" s="13" t="s">
        <v>43</v>
      </c>
      <c r="C876" s="5"/>
      <c r="D876" s="5"/>
      <c r="E876">
        <v>8</v>
      </c>
      <c r="F876">
        <v>5</v>
      </c>
      <c r="G876">
        <v>5</v>
      </c>
      <c r="H876" s="11">
        <f>Sample[[#This Row],[C]]/Sample[[#This Row],[D]]</f>
        <v>0.625</v>
      </c>
      <c r="I876" s="11">
        <f>Sample[[#This Row],[A]]/Sample[[#This Row],[C]]</f>
        <v>1</v>
      </c>
      <c r="J876" s="11">
        <f>Sample[[#This Row],[D]]/Sample[[#This Row],[A]]</f>
        <v>1.6</v>
      </c>
      <c r="K876" s="11">
        <f>Sample[[#This Row],[A]]/Sample[[#This Row],[D]]</f>
        <v>0.625</v>
      </c>
      <c r="L876" s="11">
        <f>Sample[[#This Row],[D]]/Sample[[#This Row],[C]]</f>
        <v>1.6</v>
      </c>
      <c r="M876" s="11">
        <f>Sample[[#This Row],[C]]/Sample[[#This Row],[A]]</f>
        <v>1</v>
      </c>
      <c r="N876">
        <f>IF(Sample[[#This Row],[Ap]]=0,10,LOG(Sample[[#This Row],[Ap]]))</f>
        <v>-0.20411998265592479</v>
      </c>
      <c r="O876">
        <f>IF(Sample[[#This Row],[Ei]]=0,10,LOG(Sample[[#This Row],[Ei]]))</f>
        <v>0</v>
      </c>
      <c r="P876">
        <f>IF(Sample[[#This Row],[Ii]]=0,10,LOG(Sample[[#This Row],[Ii]]))</f>
        <v>0.20411998265592479</v>
      </c>
      <c r="Q876">
        <f>Kx-Sample[[#This Row],[Xp]]</f>
        <v>0.20411998265592479</v>
      </c>
      <c r="R876">
        <f>Ky-Sample[[#This Row],[Yp]]</f>
        <v>-1</v>
      </c>
      <c r="S876">
        <f>Kz-Sample[[#This Row],[Zp]]</f>
        <v>0.79588001734407521</v>
      </c>
      <c r="T876">
        <f>Sample[[#This Row],[Kpy]]*KSc-Sample[[#This Row],[KPz]]*KSb</f>
        <v>0.20411998265592479</v>
      </c>
      <c r="U876">
        <f>-1*(Sample[[#This Row],[KPx]]*KSc-Sample[[#This Row],[KPz]]*KSa)</f>
        <v>0.20411998265592479</v>
      </c>
      <c r="V876">
        <f>(Sample[[#This Row],[KPx]]*$R$2-Sample[[#This Row],[Kpy]]*KSa)</f>
        <v>0.20411998265592479</v>
      </c>
      <c r="W876">
        <f>Sample[[#This Row],[Kpy]]*KTc-Sample[[#This Row],[KPz]]*KTb</f>
        <v>1.7958800173440752</v>
      </c>
      <c r="X876">
        <f>-1*(Sample[[#This Row],[KPx]]*KTc-Sample[[#This Row],[KPz]]*KTa)</f>
        <v>1.7958800173440752</v>
      </c>
      <c r="Y876">
        <f>(Sample[[#This Row],[KPx]]*KTb-Sample[[#This Row],[Kpy]]*KTa)</f>
        <v>1.7958800173440752</v>
      </c>
      <c r="Z876">
        <f>-Sample[[#This Row],[Xp]]*a+Sample[[#This Row],[Yp]]*b+Sample[[#This Row],[Zp]]*c_</f>
        <v>0.40823996531184958</v>
      </c>
      <c r="AA876" s="8">
        <f>-IF(Sample[[#This Row],[Column2]]&gt;0,1,-1)*SQRT(Sample[[#This Row],[KPx''i]]^2+Sample[[#This Row],[KPx''j]]^2+Sample[[#This Row],[KPx''k]]^2)/Ksmag/Scale</f>
        <v>-0.24999490190638396</v>
      </c>
      <c r="AB876" s="1">
        <f>SQRT(Sample[[#This Row],[Kpy''i]]^2+Sample[[#This Row],[KPy''j]]^2+Sample[[#This Row],[KPy''k]]^2)/KTmag/Scale</f>
        <v>1.2698789384614104</v>
      </c>
    </row>
    <row r="877" spans="1:28" hidden="1" x14ac:dyDescent="0.25">
      <c r="A877" s="5">
        <v>872</v>
      </c>
      <c r="B877" s="13" t="s">
        <v>43</v>
      </c>
      <c r="C877" s="5"/>
      <c r="D877" s="5"/>
      <c r="E877">
        <v>1</v>
      </c>
      <c r="F877">
        <v>1</v>
      </c>
      <c r="G877">
        <v>3</v>
      </c>
      <c r="H877" s="11">
        <f>Sample[[#This Row],[C]]/Sample[[#This Row],[D]]</f>
        <v>1</v>
      </c>
      <c r="I877" s="11">
        <f>Sample[[#This Row],[A]]/Sample[[#This Row],[C]]</f>
        <v>3</v>
      </c>
      <c r="J877" s="11">
        <f>Sample[[#This Row],[D]]/Sample[[#This Row],[A]]</f>
        <v>0.33333333333333331</v>
      </c>
      <c r="K877" s="11">
        <f>Sample[[#This Row],[A]]/Sample[[#This Row],[D]]</f>
        <v>3</v>
      </c>
      <c r="L877" s="11">
        <f>Sample[[#This Row],[D]]/Sample[[#This Row],[C]]</f>
        <v>1</v>
      </c>
      <c r="M877" s="11">
        <f>Sample[[#This Row],[C]]/Sample[[#This Row],[A]]</f>
        <v>0.33333333333333331</v>
      </c>
      <c r="N877">
        <f>IF(Sample[[#This Row],[Ap]]=0,10,LOG(Sample[[#This Row],[Ap]]))</f>
        <v>0</v>
      </c>
      <c r="O877">
        <f>IF(Sample[[#This Row],[Ei]]=0,10,LOG(Sample[[#This Row],[Ei]]))</f>
        <v>0.47712125471966244</v>
      </c>
      <c r="P877">
        <f>IF(Sample[[#This Row],[Ii]]=0,10,LOG(Sample[[#This Row],[Ii]]))</f>
        <v>-0.47712125471966244</v>
      </c>
      <c r="Q877">
        <f>Kx-Sample[[#This Row],[Xp]]</f>
        <v>0</v>
      </c>
      <c r="R877">
        <f>Ky-Sample[[#This Row],[Yp]]</f>
        <v>-1.4771212547196624</v>
      </c>
      <c r="S877">
        <f>Kz-Sample[[#This Row],[Zp]]</f>
        <v>1.4771212547196624</v>
      </c>
      <c r="T877">
        <f>Sample[[#This Row],[Kpy]]*KSc-Sample[[#This Row],[KPz]]*KSb</f>
        <v>0</v>
      </c>
      <c r="U877">
        <f>-1*(Sample[[#This Row],[KPx]]*KSc-Sample[[#This Row],[KPz]]*KSa)</f>
        <v>0</v>
      </c>
      <c r="V877">
        <f>(Sample[[#This Row],[KPx]]*$R$2-Sample[[#This Row],[Kpy]]*KSa)</f>
        <v>0</v>
      </c>
      <c r="W877">
        <f>Sample[[#This Row],[Kpy]]*KTc-Sample[[#This Row],[KPz]]*KTb</f>
        <v>2.9542425094393248</v>
      </c>
      <c r="X877">
        <f>-1*(Sample[[#This Row],[KPx]]*KTc-Sample[[#This Row],[KPz]]*KTa)</f>
        <v>2.9542425094393248</v>
      </c>
      <c r="Y877">
        <f>(Sample[[#This Row],[KPx]]*KTb-Sample[[#This Row],[Kpy]]*KTa)</f>
        <v>2.9542425094393248</v>
      </c>
      <c r="Z877">
        <f>-Sample[[#This Row],[Xp]]*a+Sample[[#This Row],[Yp]]*b+Sample[[#This Row],[Zp]]*c_</f>
        <v>0</v>
      </c>
      <c r="AA877" s="8">
        <f>-IF(Sample[[#This Row],[Column2]]&gt;0,1,-1)*SQRT(Sample[[#This Row],[KPx''i]]^2+Sample[[#This Row],[KPx''j]]^2+Sample[[#This Row],[KPx''k]]^2)/Ksmag/Scale</f>
        <v>0</v>
      </c>
      <c r="AB877" s="1">
        <f>SQRT(Sample[[#This Row],[Kpy''i]]^2+Sample[[#This Row],[KPy''j]]^2+Sample[[#This Row],[KPy''k]]^2)/KTmag/Scale</f>
        <v>2.0889649116941098</v>
      </c>
    </row>
    <row r="878" spans="1:28" hidden="1" x14ac:dyDescent="0.25">
      <c r="A878" s="5">
        <v>873</v>
      </c>
      <c r="B878" s="13" t="s">
        <v>43</v>
      </c>
      <c r="C878" s="5"/>
      <c r="D878" s="5"/>
      <c r="E878">
        <v>10</v>
      </c>
      <c r="F878">
        <v>8</v>
      </c>
      <c r="G878">
        <v>8</v>
      </c>
      <c r="H878" s="11">
        <f>Sample[[#This Row],[C]]/Sample[[#This Row],[D]]</f>
        <v>0.8</v>
      </c>
      <c r="I878" s="11">
        <f>Sample[[#This Row],[A]]/Sample[[#This Row],[C]]</f>
        <v>1</v>
      </c>
      <c r="J878" s="11">
        <f>Sample[[#This Row],[D]]/Sample[[#This Row],[A]]</f>
        <v>1.25</v>
      </c>
      <c r="K878" s="11">
        <f>Sample[[#This Row],[A]]/Sample[[#This Row],[D]]</f>
        <v>0.8</v>
      </c>
      <c r="L878" s="11">
        <f>Sample[[#This Row],[D]]/Sample[[#This Row],[C]]</f>
        <v>1.25</v>
      </c>
      <c r="M878" s="11">
        <f>Sample[[#This Row],[C]]/Sample[[#This Row],[A]]</f>
        <v>1</v>
      </c>
      <c r="N878">
        <f>IF(Sample[[#This Row],[Ap]]=0,10,LOG(Sample[[#This Row],[Ap]]))</f>
        <v>-9.6910013008056392E-2</v>
      </c>
      <c r="O878">
        <f>IF(Sample[[#This Row],[Ei]]=0,10,LOG(Sample[[#This Row],[Ei]]))</f>
        <v>0</v>
      </c>
      <c r="P878">
        <f>IF(Sample[[#This Row],[Ii]]=0,10,LOG(Sample[[#This Row],[Ii]]))</f>
        <v>9.691001300805642E-2</v>
      </c>
      <c r="Q878">
        <f>Kx-Sample[[#This Row],[Xp]]</f>
        <v>9.6910013008056392E-2</v>
      </c>
      <c r="R878">
        <f>Ky-Sample[[#This Row],[Yp]]</f>
        <v>-1</v>
      </c>
      <c r="S878">
        <f>Kz-Sample[[#This Row],[Zp]]</f>
        <v>0.90308998699194354</v>
      </c>
      <c r="T878">
        <f>Sample[[#This Row],[Kpy]]*KSc-Sample[[#This Row],[KPz]]*KSb</f>
        <v>9.6910013008056461E-2</v>
      </c>
      <c r="U878">
        <f>-1*(Sample[[#This Row],[KPx]]*KSc-Sample[[#This Row],[KPz]]*KSa)</f>
        <v>9.6910013008056392E-2</v>
      </c>
      <c r="V878">
        <f>(Sample[[#This Row],[KPx]]*$R$2-Sample[[#This Row],[Kpy]]*KSa)</f>
        <v>9.6910013008056392E-2</v>
      </c>
      <c r="W878">
        <f>Sample[[#This Row],[Kpy]]*KTc-Sample[[#This Row],[KPz]]*KTb</f>
        <v>1.9030899869919435</v>
      </c>
      <c r="X878">
        <f>-1*(Sample[[#This Row],[KPx]]*KTc-Sample[[#This Row],[KPz]]*KTa)</f>
        <v>1.9030899869919435</v>
      </c>
      <c r="Y878">
        <f>(Sample[[#This Row],[KPx]]*KTb-Sample[[#This Row],[Kpy]]*KTa)</f>
        <v>1.9030899869919435</v>
      </c>
      <c r="Z878">
        <f>-Sample[[#This Row],[Xp]]*a+Sample[[#This Row],[Yp]]*b+Sample[[#This Row],[Zp]]*c_</f>
        <v>0.19382002601611284</v>
      </c>
      <c r="AA878" s="8">
        <f>-IF(Sample[[#This Row],[Column2]]&gt;0,1,-1)*SQRT(Sample[[#This Row],[KPx''i]]^2+Sample[[#This Row],[KPx''j]]^2+Sample[[#This Row],[KPx''k]]^2)/Ksmag/Scale</f>
        <v>-0.11869004141810927</v>
      </c>
      <c r="AB878" s="1">
        <f>SQRT(Sample[[#This Row],[Kpy''i]]^2+Sample[[#This Row],[KPy''j]]^2+Sample[[#This Row],[KPy''k]]^2)/KTmag/Scale</f>
        <v>1.3456878350102222</v>
      </c>
    </row>
    <row r="879" spans="1:28" hidden="1" x14ac:dyDescent="0.25">
      <c r="A879" s="5">
        <v>874</v>
      </c>
      <c r="B879" s="13" t="s">
        <v>43</v>
      </c>
      <c r="C879" s="5"/>
      <c r="D879" s="5"/>
      <c r="E879">
        <v>1</v>
      </c>
      <c r="F879">
        <v>8</v>
      </c>
      <c r="G879">
        <v>1</v>
      </c>
      <c r="H879" s="11">
        <f>Sample[[#This Row],[C]]/Sample[[#This Row],[D]]</f>
        <v>8</v>
      </c>
      <c r="I879" s="11">
        <f>Sample[[#This Row],[A]]/Sample[[#This Row],[C]]</f>
        <v>0.125</v>
      </c>
      <c r="J879" s="11">
        <f>Sample[[#This Row],[D]]/Sample[[#This Row],[A]]</f>
        <v>1</v>
      </c>
      <c r="K879" s="11">
        <f>Sample[[#This Row],[A]]/Sample[[#This Row],[D]]</f>
        <v>1</v>
      </c>
      <c r="L879" s="11">
        <f>Sample[[#This Row],[D]]/Sample[[#This Row],[C]]</f>
        <v>0.125</v>
      </c>
      <c r="M879" s="11">
        <f>Sample[[#This Row],[C]]/Sample[[#This Row],[A]]</f>
        <v>8</v>
      </c>
      <c r="N879">
        <f>IF(Sample[[#This Row],[Ap]]=0,10,LOG(Sample[[#This Row],[Ap]]))</f>
        <v>0.90308998699194354</v>
      </c>
      <c r="O879">
        <f>IF(Sample[[#This Row],[Ei]]=0,10,LOG(Sample[[#This Row],[Ei]]))</f>
        <v>-0.90308998699194354</v>
      </c>
      <c r="P879">
        <f>IF(Sample[[#This Row],[Ii]]=0,10,LOG(Sample[[#This Row],[Ii]]))</f>
        <v>0</v>
      </c>
      <c r="Q879">
        <f>Kx-Sample[[#This Row],[Xp]]</f>
        <v>-0.90308998699194354</v>
      </c>
      <c r="R879">
        <f>Ky-Sample[[#This Row],[Yp]]</f>
        <v>-9.6910013008056461E-2</v>
      </c>
      <c r="S879">
        <f>Kz-Sample[[#This Row],[Zp]]</f>
        <v>1</v>
      </c>
      <c r="T879">
        <f>Sample[[#This Row],[Kpy]]*KSc-Sample[[#This Row],[KPz]]*KSb</f>
        <v>-0.90308998699194354</v>
      </c>
      <c r="U879">
        <f>-1*(Sample[[#This Row],[KPx]]*KSc-Sample[[#This Row],[KPz]]*KSa)</f>
        <v>-0.90308998699194354</v>
      </c>
      <c r="V879">
        <f>(Sample[[#This Row],[KPx]]*$R$2-Sample[[#This Row],[Kpy]]*KSa)</f>
        <v>-0.90308998699194354</v>
      </c>
      <c r="W879">
        <f>Sample[[#This Row],[Kpy]]*KTc-Sample[[#This Row],[KPz]]*KTb</f>
        <v>1.0969100130080565</v>
      </c>
      <c r="X879">
        <f>-1*(Sample[[#This Row],[KPx]]*KTc-Sample[[#This Row],[KPz]]*KTa)</f>
        <v>1.0969100130080565</v>
      </c>
      <c r="Y879">
        <f>(Sample[[#This Row],[KPx]]*KTb-Sample[[#This Row],[Kpy]]*KTa)</f>
        <v>1.0969100130080565</v>
      </c>
      <c r="Z879">
        <f>-Sample[[#This Row],[Xp]]*a+Sample[[#This Row],[Yp]]*b+Sample[[#This Row],[Zp]]*c_</f>
        <v>-1.8061799739838871</v>
      </c>
      <c r="AA879" s="8">
        <f>-IF(Sample[[#This Row],[Column2]]&gt;0,1,-1)*SQRT(Sample[[#This Row],[KPx''i]]^2+Sample[[#This Row],[KPx''j]]^2+Sample[[#This Row],[KPx''k]]^2)/Ksmag/Scale</f>
        <v>1.1060548299734796</v>
      </c>
      <c r="AB879" s="1">
        <f>SQRT(Sample[[#This Row],[Kpy''i]]^2+Sample[[#This Row],[KPy''j]]^2+Sample[[#This Row],[KPy''k]]^2)/KTmag/Scale</f>
        <v>0.7756325085494209</v>
      </c>
    </row>
    <row r="880" spans="1:28" x14ac:dyDescent="0.25">
      <c r="A880" s="5">
        <v>875</v>
      </c>
      <c r="B880" s="13" t="s">
        <v>43</v>
      </c>
      <c r="C880" s="5"/>
      <c r="D880" s="5"/>
      <c r="E880">
        <v>9</v>
      </c>
      <c r="F880">
        <v>6</v>
      </c>
      <c r="G880">
        <v>9</v>
      </c>
      <c r="H880" s="11">
        <f>Sample[[#This Row],[C]]/Sample[[#This Row],[D]]</f>
        <v>0.66666666666666663</v>
      </c>
      <c r="I880" s="11">
        <f>Sample[[#This Row],[A]]/Sample[[#This Row],[C]]</f>
        <v>1.5</v>
      </c>
      <c r="J880" s="11">
        <f>Sample[[#This Row],[D]]/Sample[[#This Row],[A]]</f>
        <v>1</v>
      </c>
      <c r="K880" s="11">
        <f>Sample[[#This Row],[A]]/Sample[[#This Row],[D]]</f>
        <v>1</v>
      </c>
      <c r="L880" s="11">
        <f>Sample[[#This Row],[D]]/Sample[[#This Row],[C]]</f>
        <v>1.5</v>
      </c>
      <c r="M880" s="11">
        <f>Sample[[#This Row],[C]]/Sample[[#This Row],[A]]</f>
        <v>0.66666666666666663</v>
      </c>
      <c r="N880">
        <f>IF(Sample[[#This Row],[Ap]]=0,10,LOG(Sample[[#This Row],[Ap]]))</f>
        <v>-0.17609125905568127</v>
      </c>
      <c r="O880">
        <f>IF(Sample[[#This Row],[Ei]]=0,10,LOG(Sample[[#This Row],[Ei]]))</f>
        <v>0.17609125905568124</v>
      </c>
      <c r="P880">
        <f>IF(Sample[[#This Row],[Ii]]=0,10,LOG(Sample[[#This Row],[Ii]]))</f>
        <v>0</v>
      </c>
      <c r="Q880">
        <f>Kx-Sample[[#This Row],[Xp]]</f>
        <v>0.17609125905568127</v>
      </c>
      <c r="R880">
        <f>Ky-Sample[[#This Row],[Yp]]</f>
        <v>-1.1760912590556813</v>
      </c>
      <c r="S880">
        <f>Kz-Sample[[#This Row],[Zp]]</f>
        <v>1</v>
      </c>
      <c r="T880">
        <f>Sample[[#This Row],[Kpy]]*KSc-Sample[[#This Row],[KPz]]*KSb</f>
        <v>0.17609125905568135</v>
      </c>
      <c r="U880">
        <f>-1*(Sample[[#This Row],[KPx]]*KSc-Sample[[#This Row],[KPz]]*KSa)</f>
        <v>0.17609125905568127</v>
      </c>
      <c r="V880">
        <f>(Sample[[#This Row],[KPx]]*$R$2-Sample[[#This Row],[Kpy]]*KSa)</f>
        <v>0.17609125905568127</v>
      </c>
      <c r="W880">
        <f>Sample[[#This Row],[Kpy]]*KTc-Sample[[#This Row],[KPz]]*KTb</f>
        <v>2.1760912590556813</v>
      </c>
      <c r="X880">
        <f>-1*(Sample[[#This Row],[KPx]]*KTc-Sample[[#This Row],[KPz]]*KTa)</f>
        <v>2.1760912590556813</v>
      </c>
      <c r="Y880">
        <f>(Sample[[#This Row],[KPx]]*KTb-Sample[[#This Row],[Kpy]]*KTa)</f>
        <v>2.1760912590556813</v>
      </c>
      <c r="Z880">
        <f>-Sample[[#This Row],[Xp]]*a+Sample[[#This Row],[Yp]]*b+Sample[[#This Row],[Zp]]*c_</f>
        <v>0.35218251811136247</v>
      </c>
      <c r="AA880" s="8">
        <f>-IF(Sample[[#This Row],[Column2]]&gt;0,1,-1)*SQRT(Sample[[#This Row],[KPx''i]]^2+Sample[[#This Row],[KPx''j]]^2+Sample[[#This Row],[KPx''k]]^2)/Ksmag/Scale</f>
        <v>-0.21566686642533336</v>
      </c>
      <c r="AB880" s="1">
        <f>SQRT(Sample[[#This Row],[Kpy''i]]^2+Sample[[#This Row],[KPy''j]]^2+Sample[[#This Row],[KPy''k]]^2)/KTmag/Scale</f>
        <v>1.5387288857590447</v>
      </c>
    </row>
    <row r="881" spans="1:28" hidden="1" x14ac:dyDescent="0.25">
      <c r="A881" s="5">
        <v>876</v>
      </c>
      <c r="B881" s="13" t="s">
        <v>43</v>
      </c>
      <c r="C881" s="5"/>
      <c r="D881" s="5"/>
      <c r="E881">
        <v>7</v>
      </c>
      <c r="F881">
        <v>1</v>
      </c>
      <c r="G881">
        <v>4</v>
      </c>
      <c r="H881" s="11">
        <f>Sample[[#This Row],[C]]/Sample[[#This Row],[D]]</f>
        <v>0.14285714285714285</v>
      </c>
      <c r="I881" s="11">
        <f>Sample[[#This Row],[A]]/Sample[[#This Row],[C]]</f>
        <v>4</v>
      </c>
      <c r="J881" s="11">
        <f>Sample[[#This Row],[D]]/Sample[[#This Row],[A]]</f>
        <v>1.75</v>
      </c>
      <c r="K881" s="11">
        <f>Sample[[#This Row],[A]]/Sample[[#This Row],[D]]</f>
        <v>0.5714285714285714</v>
      </c>
      <c r="L881" s="11">
        <f>Sample[[#This Row],[D]]/Sample[[#This Row],[C]]</f>
        <v>7</v>
      </c>
      <c r="M881" s="11">
        <f>Sample[[#This Row],[C]]/Sample[[#This Row],[A]]</f>
        <v>0.25</v>
      </c>
      <c r="N881">
        <f>IF(Sample[[#This Row],[Ap]]=0,10,LOG(Sample[[#This Row],[Ap]]))</f>
        <v>-0.84509804001425681</v>
      </c>
      <c r="O881">
        <f>IF(Sample[[#This Row],[Ei]]=0,10,LOG(Sample[[#This Row],[Ei]]))</f>
        <v>0.6020599913279624</v>
      </c>
      <c r="P881">
        <f>IF(Sample[[#This Row],[Ii]]=0,10,LOG(Sample[[#This Row],[Ii]]))</f>
        <v>0.24303804868629444</v>
      </c>
      <c r="Q881">
        <f>Kx-Sample[[#This Row],[Xp]]</f>
        <v>0.84509804001425681</v>
      </c>
      <c r="R881">
        <f>Ky-Sample[[#This Row],[Yp]]</f>
        <v>-1.6020599913279625</v>
      </c>
      <c r="S881">
        <f>Kz-Sample[[#This Row],[Zp]]</f>
        <v>0.75696195131370558</v>
      </c>
      <c r="T881">
        <f>Sample[[#This Row],[Kpy]]*KSc-Sample[[#This Row],[KPz]]*KSb</f>
        <v>0.84509804001425692</v>
      </c>
      <c r="U881">
        <f>-1*(Sample[[#This Row],[KPx]]*KSc-Sample[[#This Row],[KPz]]*KSa)</f>
        <v>0.84509804001425681</v>
      </c>
      <c r="V881">
        <f>(Sample[[#This Row],[KPx]]*$R$2-Sample[[#This Row],[Kpy]]*KSa)</f>
        <v>0.84509804001425681</v>
      </c>
      <c r="W881">
        <f>Sample[[#This Row],[Kpy]]*KTc-Sample[[#This Row],[KPz]]*KTb</f>
        <v>2.3590219426416681</v>
      </c>
      <c r="X881">
        <f>-1*(Sample[[#This Row],[KPx]]*KTc-Sample[[#This Row],[KPz]]*KTa)</f>
        <v>2.3590219426416681</v>
      </c>
      <c r="Y881">
        <f>(Sample[[#This Row],[KPx]]*KTb-Sample[[#This Row],[Kpy]]*KTa)</f>
        <v>2.3590219426416681</v>
      </c>
      <c r="Z881">
        <f>-Sample[[#This Row],[Xp]]*a+Sample[[#This Row],[Yp]]*b+Sample[[#This Row],[Zp]]*c_</f>
        <v>1.6901960800285136</v>
      </c>
      <c r="AA881" s="8">
        <f>-IF(Sample[[#This Row],[Column2]]&gt;0,1,-1)*SQRT(Sample[[#This Row],[KPx''i]]^2+Sample[[#This Row],[KPx''j]]^2+Sample[[#This Row],[KPx''k]]^2)/Ksmag/Scale</f>
        <v>-1.035029490330545</v>
      </c>
      <c r="AB881" s="1">
        <f>SQRT(Sample[[#This Row],[Kpy''i]]^2+Sample[[#This Row],[KPy''j]]^2+Sample[[#This Row],[KPy''k]]^2)/KTmag/Scale</f>
        <v>1.6680804126097863</v>
      </c>
    </row>
    <row r="882" spans="1:28" hidden="1" x14ac:dyDescent="0.25">
      <c r="A882" s="5">
        <v>877</v>
      </c>
      <c r="B882" s="13" t="s">
        <v>43</v>
      </c>
      <c r="C882" s="5"/>
      <c r="D882" s="5"/>
      <c r="E882">
        <v>2</v>
      </c>
      <c r="F882">
        <v>6</v>
      </c>
      <c r="G882">
        <v>2</v>
      </c>
      <c r="H882" s="11">
        <f>Sample[[#This Row],[C]]/Sample[[#This Row],[D]]</f>
        <v>3</v>
      </c>
      <c r="I882" s="11">
        <f>Sample[[#This Row],[A]]/Sample[[#This Row],[C]]</f>
        <v>0.33333333333333331</v>
      </c>
      <c r="J882" s="11">
        <f>Sample[[#This Row],[D]]/Sample[[#This Row],[A]]</f>
        <v>1</v>
      </c>
      <c r="K882" s="11">
        <f>Sample[[#This Row],[A]]/Sample[[#This Row],[D]]</f>
        <v>1</v>
      </c>
      <c r="L882" s="11">
        <f>Sample[[#This Row],[D]]/Sample[[#This Row],[C]]</f>
        <v>0.33333333333333331</v>
      </c>
      <c r="M882" s="11">
        <f>Sample[[#This Row],[C]]/Sample[[#This Row],[A]]</f>
        <v>3</v>
      </c>
      <c r="N882">
        <f>IF(Sample[[#This Row],[Ap]]=0,10,LOG(Sample[[#This Row],[Ap]]))</f>
        <v>0.47712125471966244</v>
      </c>
      <c r="O882">
        <f>IF(Sample[[#This Row],[Ei]]=0,10,LOG(Sample[[#This Row],[Ei]]))</f>
        <v>-0.47712125471966244</v>
      </c>
      <c r="P882">
        <f>IF(Sample[[#This Row],[Ii]]=0,10,LOG(Sample[[#This Row],[Ii]]))</f>
        <v>0</v>
      </c>
      <c r="Q882">
        <f>Kx-Sample[[#This Row],[Xp]]</f>
        <v>-0.47712125471966244</v>
      </c>
      <c r="R882">
        <f>Ky-Sample[[#This Row],[Yp]]</f>
        <v>-0.52287874528033762</v>
      </c>
      <c r="S882">
        <f>Kz-Sample[[#This Row],[Zp]]</f>
        <v>1</v>
      </c>
      <c r="T882">
        <f>Sample[[#This Row],[Kpy]]*KSc-Sample[[#This Row],[KPz]]*KSb</f>
        <v>-0.47712125471966238</v>
      </c>
      <c r="U882">
        <f>-1*(Sample[[#This Row],[KPx]]*KSc-Sample[[#This Row],[KPz]]*KSa)</f>
        <v>-0.47712125471966244</v>
      </c>
      <c r="V882">
        <f>(Sample[[#This Row],[KPx]]*$R$2-Sample[[#This Row],[Kpy]]*KSa)</f>
        <v>-0.47712125471966244</v>
      </c>
      <c r="W882">
        <f>Sample[[#This Row],[Kpy]]*KTc-Sample[[#This Row],[KPz]]*KTb</f>
        <v>1.5228787452803376</v>
      </c>
      <c r="X882">
        <f>-1*(Sample[[#This Row],[KPx]]*KTc-Sample[[#This Row],[KPz]]*KTa)</f>
        <v>1.5228787452803376</v>
      </c>
      <c r="Y882">
        <f>(Sample[[#This Row],[KPx]]*KTb-Sample[[#This Row],[Kpy]]*KTa)</f>
        <v>1.5228787452803376</v>
      </c>
      <c r="Z882">
        <f>-Sample[[#This Row],[Xp]]*a+Sample[[#This Row],[Yp]]*b+Sample[[#This Row],[Zp]]*c_</f>
        <v>-0.95424250943932487</v>
      </c>
      <c r="AA882" s="8">
        <f>-IF(Sample[[#This Row],[Column2]]&gt;0,1,-1)*SQRT(Sample[[#This Row],[KPx''i]]^2+Sample[[#This Row],[KPx''j]]^2+Sample[[#This Row],[KPx''k]]^2)/Ksmag/Scale</f>
        <v>0.58435180974982659</v>
      </c>
      <c r="AB882" s="1">
        <f>SQRT(Sample[[#This Row],[Kpy''i]]^2+Sample[[#This Row],[KPy''j]]^2+Sample[[#This Row],[KPy''k]]^2)/KTmag/Scale</f>
        <v>1.0768378877125877</v>
      </c>
    </row>
    <row r="883" spans="1:28" hidden="1" x14ac:dyDescent="0.25">
      <c r="A883" s="5">
        <v>878</v>
      </c>
      <c r="B883" s="13" t="s">
        <v>43</v>
      </c>
      <c r="C883" s="5"/>
      <c r="D883" s="5"/>
      <c r="E883">
        <v>9</v>
      </c>
      <c r="F883">
        <v>1</v>
      </c>
      <c r="G883">
        <v>2</v>
      </c>
      <c r="H883" s="11">
        <f>Sample[[#This Row],[C]]/Sample[[#This Row],[D]]</f>
        <v>0.1111111111111111</v>
      </c>
      <c r="I883" s="11">
        <f>Sample[[#This Row],[A]]/Sample[[#This Row],[C]]</f>
        <v>2</v>
      </c>
      <c r="J883" s="11">
        <f>Sample[[#This Row],[D]]/Sample[[#This Row],[A]]</f>
        <v>4.5</v>
      </c>
      <c r="K883" s="11">
        <f>Sample[[#This Row],[A]]/Sample[[#This Row],[D]]</f>
        <v>0.22222222222222221</v>
      </c>
      <c r="L883" s="11">
        <f>Sample[[#This Row],[D]]/Sample[[#This Row],[C]]</f>
        <v>9</v>
      </c>
      <c r="M883" s="11">
        <f>Sample[[#This Row],[C]]/Sample[[#This Row],[A]]</f>
        <v>0.5</v>
      </c>
      <c r="N883">
        <f>IF(Sample[[#This Row],[Ap]]=0,10,LOG(Sample[[#This Row],[Ap]]))</f>
        <v>-0.95424250943932487</v>
      </c>
      <c r="O883">
        <f>IF(Sample[[#This Row],[Ei]]=0,10,LOG(Sample[[#This Row],[Ei]]))</f>
        <v>0.3010299956639812</v>
      </c>
      <c r="P883">
        <f>IF(Sample[[#This Row],[Ii]]=0,10,LOG(Sample[[#This Row],[Ii]]))</f>
        <v>0.65321251377534373</v>
      </c>
      <c r="Q883">
        <f>Kx-Sample[[#This Row],[Xp]]</f>
        <v>0.95424250943932487</v>
      </c>
      <c r="R883">
        <f>Ky-Sample[[#This Row],[Yp]]</f>
        <v>-1.3010299956639813</v>
      </c>
      <c r="S883">
        <f>Kz-Sample[[#This Row],[Zp]]</f>
        <v>0.34678748622465627</v>
      </c>
      <c r="T883">
        <f>Sample[[#This Row],[Kpy]]*KSc-Sample[[#This Row],[KPz]]*KSb</f>
        <v>0.95424250943932498</v>
      </c>
      <c r="U883">
        <f>-1*(Sample[[#This Row],[KPx]]*KSc-Sample[[#This Row],[KPz]]*KSa)</f>
        <v>0.95424250943932487</v>
      </c>
      <c r="V883">
        <f>(Sample[[#This Row],[KPx]]*$R$2-Sample[[#This Row],[Kpy]]*KSa)</f>
        <v>0.95424250943932487</v>
      </c>
      <c r="W883">
        <f>Sample[[#This Row],[Kpy]]*KTc-Sample[[#This Row],[KPz]]*KTb</f>
        <v>1.6478174818886375</v>
      </c>
      <c r="X883">
        <f>-1*(Sample[[#This Row],[KPx]]*KTc-Sample[[#This Row],[KPz]]*KTa)</f>
        <v>1.6478174818886373</v>
      </c>
      <c r="Y883">
        <f>(Sample[[#This Row],[KPx]]*KTb-Sample[[#This Row],[Kpy]]*KTa)</f>
        <v>1.6478174818886377</v>
      </c>
      <c r="Z883">
        <f>-Sample[[#This Row],[Xp]]*a+Sample[[#This Row],[Yp]]*b+Sample[[#This Row],[Zp]]*c_</f>
        <v>1.90848501887865</v>
      </c>
      <c r="AA883" s="8">
        <f>-IF(Sample[[#This Row],[Column2]]&gt;0,1,-1)*SQRT(Sample[[#This Row],[KPx''i]]^2+Sample[[#This Row],[KPx''j]]^2+Sample[[#This Row],[KPx''k]]^2)/Ksmag/Scale</f>
        <v>-1.1687036194996532</v>
      </c>
      <c r="AB883" s="1">
        <f>SQRT(Sample[[#This Row],[Kpy''i]]^2+Sample[[#This Row],[KPy''j]]^2+Sample[[#This Row],[KPy''k]]^2)/KTmag/Scale</f>
        <v>1.1651829156011966</v>
      </c>
    </row>
    <row r="884" spans="1:28" hidden="1" x14ac:dyDescent="0.25">
      <c r="A884" s="5">
        <v>879</v>
      </c>
      <c r="B884" s="13" t="s">
        <v>43</v>
      </c>
      <c r="C884" s="5"/>
      <c r="D884" s="5"/>
      <c r="E884">
        <v>7</v>
      </c>
      <c r="F884">
        <v>7</v>
      </c>
      <c r="G884">
        <v>6</v>
      </c>
      <c r="H884" s="11">
        <f>Sample[[#This Row],[C]]/Sample[[#This Row],[D]]</f>
        <v>1</v>
      </c>
      <c r="I884" s="11">
        <f>Sample[[#This Row],[A]]/Sample[[#This Row],[C]]</f>
        <v>0.8571428571428571</v>
      </c>
      <c r="J884" s="11">
        <f>Sample[[#This Row],[D]]/Sample[[#This Row],[A]]</f>
        <v>1.1666666666666667</v>
      </c>
      <c r="K884" s="11">
        <f>Sample[[#This Row],[A]]/Sample[[#This Row],[D]]</f>
        <v>0.8571428571428571</v>
      </c>
      <c r="L884" s="11">
        <f>Sample[[#This Row],[D]]/Sample[[#This Row],[C]]</f>
        <v>1</v>
      </c>
      <c r="M884" s="11">
        <f>Sample[[#This Row],[C]]/Sample[[#This Row],[A]]</f>
        <v>1.1666666666666667</v>
      </c>
      <c r="N884">
        <f>IF(Sample[[#This Row],[Ap]]=0,10,LOG(Sample[[#This Row],[Ap]]))</f>
        <v>0</v>
      </c>
      <c r="O884">
        <f>IF(Sample[[#This Row],[Ei]]=0,10,LOG(Sample[[#This Row],[Ei]]))</f>
        <v>-6.6946789630613221E-2</v>
      </c>
      <c r="P884">
        <f>IF(Sample[[#This Row],[Ii]]=0,10,LOG(Sample[[#This Row],[Ii]]))</f>
        <v>6.6946789630613221E-2</v>
      </c>
      <c r="Q884">
        <f>Kx-Sample[[#This Row],[Xp]]</f>
        <v>0</v>
      </c>
      <c r="R884">
        <f>Ky-Sample[[#This Row],[Yp]]</f>
        <v>-0.93305321036938682</v>
      </c>
      <c r="S884">
        <f>Kz-Sample[[#This Row],[Zp]]</f>
        <v>0.93305321036938682</v>
      </c>
      <c r="T884">
        <f>Sample[[#This Row],[Kpy]]*KSc-Sample[[#This Row],[KPz]]*KSb</f>
        <v>0</v>
      </c>
      <c r="U884">
        <f>-1*(Sample[[#This Row],[KPx]]*KSc-Sample[[#This Row],[KPz]]*KSa)</f>
        <v>0</v>
      </c>
      <c r="V884">
        <f>(Sample[[#This Row],[KPx]]*$R$2-Sample[[#This Row],[Kpy]]*KSa)</f>
        <v>0</v>
      </c>
      <c r="W884">
        <f>Sample[[#This Row],[Kpy]]*KTc-Sample[[#This Row],[KPz]]*KTb</f>
        <v>1.8661064207387736</v>
      </c>
      <c r="X884">
        <f>-1*(Sample[[#This Row],[KPx]]*KTc-Sample[[#This Row],[KPz]]*KTa)</f>
        <v>1.8661064207387736</v>
      </c>
      <c r="Y884">
        <f>(Sample[[#This Row],[KPx]]*KTb-Sample[[#This Row],[Kpy]]*KTa)</f>
        <v>1.8661064207387736</v>
      </c>
      <c r="Z884">
        <f>-Sample[[#This Row],[Xp]]*a+Sample[[#This Row],[Yp]]*b+Sample[[#This Row],[Zp]]*c_</f>
        <v>0</v>
      </c>
      <c r="AA884" s="8">
        <f>-IF(Sample[[#This Row],[Column2]]&gt;0,1,-1)*SQRT(Sample[[#This Row],[KPx''i]]^2+Sample[[#This Row],[KPx''j]]^2+Sample[[#This Row],[KPx''k]]^2)/Ksmag/Scale</f>
        <v>0</v>
      </c>
      <c r="AB884" s="1">
        <f>SQRT(Sample[[#This Row],[Kpy''i]]^2+Sample[[#This Row],[KPy''j]]^2+Sample[[#This Row],[KPy''k]]^2)/KTmag/Scale</f>
        <v>1.3195365045201435</v>
      </c>
    </row>
    <row r="885" spans="1:28" hidden="1" x14ac:dyDescent="0.25">
      <c r="A885" s="5">
        <v>880</v>
      </c>
      <c r="B885" s="13" t="s">
        <v>43</v>
      </c>
      <c r="C885" s="5"/>
      <c r="D885" s="5"/>
      <c r="E885">
        <v>10</v>
      </c>
      <c r="F885">
        <v>2</v>
      </c>
      <c r="G885">
        <v>8</v>
      </c>
      <c r="H885" s="11">
        <f>Sample[[#This Row],[C]]/Sample[[#This Row],[D]]</f>
        <v>0.2</v>
      </c>
      <c r="I885" s="11">
        <f>Sample[[#This Row],[A]]/Sample[[#This Row],[C]]</f>
        <v>4</v>
      </c>
      <c r="J885" s="11">
        <f>Sample[[#This Row],[D]]/Sample[[#This Row],[A]]</f>
        <v>1.25</v>
      </c>
      <c r="K885" s="11">
        <f>Sample[[#This Row],[A]]/Sample[[#This Row],[D]]</f>
        <v>0.8</v>
      </c>
      <c r="L885" s="11">
        <f>Sample[[#This Row],[D]]/Sample[[#This Row],[C]]</f>
        <v>5</v>
      </c>
      <c r="M885" s="11">
        <f>Sample[[#This Row],[C]]/Sample[[#This Row],[A]]</f>
        <v>0.25</v>
      </c>
      <c r="N885">
        <f>IF(Sample[[#This Row],[Ap]]=0,10,LOG(Sample[[#This Row],[Ap]]))</f>
        <v>-0.69897000433601875</v>
      </c>
      <c r="O885">
        <f>IF(Sample[[#This Row],[Ei]]=0,10,LOG(Sample[[#This Row],[Ei]]))</f>
        <v>0.6020599913279624</v>
      </c>
      <c r="P885">
        <f>IF(Sample[[#This Row],[Ii]]=0,10,LOG(Sample[[#This Row],[Ii]]))</f>
        <v>9.691001300805642E-2</v>
      </c>
      <c r="Q885">
        <f>Kx-Sample[[#This Row],[Xp]]</f>
        <v>0.69897000433601875</v>
      </c>
      <c r="R885">
        <f>Ky-Sample[[#This Row],[Yp]]</f>
        <v>-1.6020599913279625</v>
      </c>
      <c r="S885">
        <f>Kz-Sample[[#This Row],[Zp]]</f>
        <v>0.90308998699194354</v>
      </c>
      <c r="T885">
        <f>Sample[[#This Row],[Kpy]]*KSc-Sample[[#This Row],[KPz]]*KSb</f>
        <v>0.69897000433601897</v>
      </c>
      <c r="U885">
        <f>-1*(Sample[[#This Row],[KPx]]*KSc-Sample[[#This Row],[KPz]]*KSa)</f>
        <v>0.69897000433601875</v>
      </c>
      <c r="V885">
        <f>(Sample[[#This Row],[KPx]]*$R$2-Sample[[#This Row],[Kpy]]*KSa)</f>
        <v>0.69897000433601875</v>
      </c>
      <c r="W885">
        <f>Sample[[#This Row],[Kpy]]*KTc-Sample[[#This Row],[KPz]]*KTb</f>
        <v>2.5051499783199063</v>
      </c>
      <c r="X885">
        <f>-1*(Sample[[#This Row],[KPx]]*KTc-Sample[[#This Row],[KPz]]*KTa)</f>
        <v>2.5051499783199058</v>
      </c>
      <c r="Y885">
        <f>(Sample[[#This Row],[KPx]]*KTb-Sample[[#This Row],[Kpy]]*KTa)</f>
        <v>2.5051499783199063</v>
      </c>
      <c r="Z885">
        <f>-Sample[[#This Row],[Xp]]*a+Sample[[#This Row],[Yp]]*b+Sample[[#This Row],[Zp]]*c_</f>
        <v>1.3979400086720377</v>
      </c>
      <c r="AA885" s="8">
        <f>-IF(Sample[[#This Row],[Column2]]&gt;0,1,-1)*SQRT(Sample[[#This Row],[KPx''i]]^2+Sample[[#This Row],[KPx''j]]^2+Sample[[#This Row],[KPx''k]]^2)/Ksmag/Scale</f>
        <v>-0.85605992806709574</v>
      </c>
      <c r="AB885" s="1">
        <f>SQRT(Sample[[#This Row],[Kpy''i]]^2+Sample[[#This Row],[KPy''j]]^2+Sample[[#This Row],[KPy''k]]^2)/KTmag/Scale</f>
        <v>1.7714085375593385</v>
      </c>
    </row>
    <row r="886" spans="1:28" hidden="1" x14ac:dyDescent="0.25">
      <c r="A886" s="5">
        <v>881</v>
      </c>
      <c r="B886" s="13" t="s">
        <v>43</v>
      </c>
      <c r="C886" s="5"/>
      <c r="D886" s="5"/>
      <c r="E886">
        <v>6</v>
      </c>
      <c r="F886">
        <v>2</v>
      </c>
      <c r="G886">
        <v>4</v>
      </c>
      <c r="H886" s="11">
        <f>Sample[[#This Row],[C]]/Sample[[#This Row],[D]]</f>
        <v>0.33333333333333331</v>
      </c>
      <c r="I886" s="11">
        <f>Sample[[#This Row],[A]]/Sample[[#This Row],[C]]</f>
        <v>2</v>
      </c>
      <c r="J886" s="11">
        <f>Sample[[#This Row],[D]]/Sample[[#This Row],[A]]</f>
        <v>1.5</v>
      </c>
      <c r="K886" s="11">
        <f>Sample[[#This Row],[A]]/Sample[[#This Row],[D]]</f>
        <v>0.66666666666666663</v>
      </c>
      <c r="L886" s="11">
        <f>Sample[[#This Row],[D]]/Sample[[#This Row],[C]]</f>
        <v>3</v>
      </c>
      <c r="M886" s="11">
        <f>Sample[[#This Row],[C]]/Sample[[#This Row],[A]]</f>
        <v>0.5</v>
      </c>
      <c r="N886">
        <f>IF(Sample[[#This Row],[Ap]]=0,10,LOG(Sample[[#This Row],[Ap]]))</f>
        <v>-0.47712125471966244</v>
      </c>
      <c r="O886">
        <f>IF(Sample[[#This Row],[Ei]]=0,10,LOG(Sample[[#This Row],[Ei]]))</f>
        <v>0.3010299956639812</v>
      </c>
      <c r="P886">
        <f>IF(Sample[[#This Row],[Ii]]=0,10,LOG(Sample[[#This Row],[Ii]]))</f>
        <v>0.17609125905568124</v>
      </c>
      <c r="Q886">
        <f>Kx-Sample[[#This Row],[Xp]]</f>
        <v>0.47712125471966244</v>
      </c>
      <c r="R886">
        <f>Ky-Sample[[#This Row],[Yp]]</f>
        <v>-1.3010299956639813</v>
      </c>
      <c r="S886">
        <f>Kz-Sample[[#This Row],[Zp]]</f>
        <v>0.82390874094431876</v>
      </c>
      <c r="T886">
        <f>Sample[[#This Row],[Kpy]]*KSc-Sample[[#This Row],[KPz]]*KSb</f>
        <v>0.47712125471966249</v>
      </c>
      <c r="U886">
        <f>-1*(Sample[[#This Row],[KPx]]*KSc-Sample[[#This Row],[KPz]]*KSa)</f>
        <v>0.47712125471966244</v>
      </c>
      <c r="V886">
        <f>(Sample[[#This Row],[KPx]]*$R$2-Sample[[#This Row],[Kpy]]*KSa)</f>
        <v>0.47712125471966244</v>
      </c>
      <c r="W886">
        <f>Sample[[#This Row],[Kpy]]*KTc-Sample[[#This Row],[KPz]]*KTb</f>
        <v>2.1249387366082999</v>
      </c>
      <c r="X886">
        <f>-1*(Sample[[#This Row],[KPx]]*KTc-Sample[[#This Row],[KPz]]*KTa)</f>
        <v>2.1249387366082999</v>
      </c>
      <c r="Y886">
        <f>(Sample[[#This Row],[KPx]]*KTb-Sample[[#This Row],[Kpy]]*KTa)</f>
        <v>2.1249387366082999</v>
      </c>
      <c r="Z886">
        <f>-Sample[[#This Row],[Xp]]*a+Sample[[#This Row],[Yp]]*b+Sample[[#This Row],[Zp]]*c_</f>
        <v>0.95424250943932487</v>
      </c>
      <c r="AA886" s="8">
        <f>-IF(Sample[[#This Row],[Column2]]&gt;0,1,-1)*SQRT(Sample[[#This Row],[KPx''i]]^2+Sample[[#This Row],[KPx''j]]^2+Sample[[#This Row],[KPx''k]]^2)/Ksmag/Scale</f>
        <v>-0.58435180974982659</v>
      </c>
      <c r="AB886" s="1">
        <f>SQRT(Sample[[#This Row],[Kpy''i]]^2+Sample[[#This Row],[KPy''j]]^2+Sample[[#This Row],[KPy''k]]^2)/KTmag/Scale</f>
        <v>1.502558590261704</v>
      </c>
    </row>
    <row r="887" spans="1:28" hidden="1" x14ac:dyDescent="0.25">
      <c r="A887" s="5">
        <v>882</v>
      </c>
      <c r="B887" s="13" t="s">
        <v>43</v>
      </c>
      <c r="C887" s="5"/>
      <c r="D887" s="5"/>
      <c r="E887">
        <v>2</v>
      </c>
      <c r="F887">
        <v>6</v>
      </c>
      <c r="G887">
        <v>9</v>
      </c>
      <c r="H887" s="11">
        <f>Sample[[#This Row],[C]]/Sample[[#This Row],[D]]</f>
        <v>3</v>
      </c>
      <c r="I887" s="11">
        <f>Sample[[#This Row],[A]]/Sample[[#This Row],[C]]</f>
        <v>1.5</v>
      </c>
      <c r="J887" s="11">
        <f>Sample[[#This Row],[D]]/Sample[[#This Row],[A]]</f>
        <v>0.22222222222222221</v>
      </c>
      <c r="K887" s="11">
        <f>Sample[[#This Row],[A]]/Sample[[#This Row],[D]]</f>
        <v>4.5</v>
      </c>
      <c r="L887" s="11">
        <f>Sample[[#This Row],[D]]/Sample[[#This Row],[C]]</f>
        <v>0.33333333333333331</v>
      </c>
      <c r="M887" s="11">
        <f>Sample[[#This Row],[C]]/Sample[[#This Row],[A]]</f>
        <v>0.66666666666666663</v>
      </c>
      <c r="N887">
        <f>IF(Sample[[#This Row],[Ap]]=0,10,LOG(Sample[[#This Row],[Ap]]))</f>
        <v>0.47712125471966244</v>
      </c>
      <c r="O887">
        <f>IF(Sample[[#This Row],[Ei]]=0,10,LOG(Sample[[#This Row],[Ei]]))</f>
        <v>0.17609125905568124</v>
      </c>
      <c r="P887">
        <f>IF(Sample[[#This Row],[Ii]]=0,10,LOG(Sample[[#This Row],[Ii]]))</f>
        <v>-0.65321251377534373</v>
      </c>
      <c r="Q887">
        <f>Kx-Sample[[#This Row],[Xp]]</f>
        <v>-0.47712125471966244</v>
      </c>
      <c r="R887">
        <f>Ky-Sample[[#This Row],[Yp]]</f>
        <v>-1.1760912590556813</v>
      </c>
      <c r="S887">
        <f>Kz-Sample[[#This Row],[Zp]]</f>
        <v>1.6532125137753437</v>
      </c>
      <c r="T887">
        <f>Sample[[#This Row],[Kpy]]*KSc-Sample[[#This Row],[KPz]]*KSb</f>
        <v>-0.47712125471966238</v>
      </c>
      <c r="U887">
        <f>-1*(Sample[[#This Row],[KPx]]*KSc-Sample[[#This Row],[KPz]]*KSa)</f>
        <v>-0.47712125471966244</v>
      </c>
      <c r="V887">
        <f>(Sample[[#This Row],[KPx]]*$R$2-Sample[[#This Row],[Kpy]]*KSa)</f>
        <v>-0.47712125471966244</v>
      </c>
      <c r="W887">
        <f>Sample[[#This Row],[Kpy]]*KTc-Sample[[#This Row],[KPz]]*KTb</f>
        <v>2.8293037728310253</v>
      </c>
      <c r="X887">
        <f>-1*(Sample[[#This Row],[KPx]]*KTc-Sample[[#This Row],[KPz]]*KTa)</f>
        <v>2.8293037728310249</v>
      </c>
      <c r="Y887">
        <f>(Sample[[#This Row],[KPx]]*KTb-Sample[[#This Row],[Kpy]]*KTa)</f>
        <v>2.8293037728310253</v>
      </c>
      <c r="Z887">
        <f>-Sample[[#This Row],[Xp]]*a+Sample[[#This Row],[Yp]]*b+Sample[[#This Row],[Zp]]*c_</f>
        <v>-0.95424250943932498</v>
      </c>
      <c r="AA887" s="8">
        <f>-IF(Sample[[#This Row],[Column2]]&gt;0,1,-1)*SQRT(Sample[[#This Row],[KPx''i]]^2+Sample[[#This Row],[KPx''j]]^2+Sample[[#This Row],[KPx''k]]^2)/Ksmag/Scale</f>
        <v>0.58435180974982659</v>
      </c>
      <c r="AB887" s="1">
        <f>SQRT(Sample[[#This Row],[Kpy''i]]^2+Sample[[#This Row],[KPy''j]]^2+Sample[[#This Row],[KPy''k]]^2)/KTmag/Scale</f>
        <v>2.0006198838055012</v>
      </c>
    </row>
    <row r="888" spans="1:28" hidden="1" x14ac:dyDescent="0.25">
      <c r="A888" s="5">
        <v>883</v>
      </c>
      <c r="B888" s="13" t="s">
        <v>43</v>
      </c>
      <c r="C888" s="5"/>
      <c r="D888" s="5"/>
      <c r="E888">
        <v>3</v>
      </c>
      <c r="F888">
        <v>10</v>
      </c>
      <c r="G888">
        <v>1</v>
      </c>
      <c r="H888" s="11">
        <f>Sample[[#This Row],[C]]/Sample[[#This Row],[D]]</f>
        <v>3.3333333333333335</v>
      </c>
      <c r="I888" s="11">
        <f>Sample[[#This Row],[A]]/Sample[[#This Row],[C]]</f>
        <v>0.1</v>
      </c>
      <c r="J888" s="11">
        <f>Sample[[#This Row],[D]]/Sample[[#This Row],[A]]</f>
        <v>3</v>
      </c>
      <c r="K888" s="11">
        <f>Sample[[#This Row],[A]]/Sample[[#This Row],[D]]</f>
        <v>0.33333333333333331</v>
      </c>
      <c r="L888" s="11">
        <f>Sample[[#This Row],[D]]/Sample[[#This Row],[C]]</f>
        <v>0.3</v>
      </c>
      <c r="M888" s="11">
        <f>Sample[[#This Row],[C]]/Sample[[#This Row],[A]]</f>
        <v>10</v>
      </c>
      <c r="N888">
        <f>IF(Sample[[#This Row],[Ap]]=0,10,LOG(Sample[[#This Row],[Ap]]))</f>
        <v>0.52287874528033762</v>
      </c>
      <c r="O888">
        <f>IF(Sample[[#This Row],[Ei]]=0,10,LOG(Sample[[#This Row],[Ei]]))</f>
        <v>-1</v>
      </c>
      <c r="P888">
        <f>IF(Sample[[#This Row],[Ii]]=0,10,LOG(Sample[[#This Row],[Ii]]))</f>
        <v>0.47712125471966244</v>
      </c>
      <c r="Q888">
        <f>Kx-Sample[[#This Row],[Xp]]</f>
        <v>-0.52287874528033762</v>
      </c>
      <c r="R888">
        <f>Ky-Sample[[#This Row],[Yp]]</f>
        <v>0</v>
      </c>
      <c r="S888">
        <f>Kz-Sample[[#This Row],[Zp]]</f>
        <v>0.52287874528033762</v>
      </c>
      <c r="T888">
        <f>Sample[[#This Row],[Kpy]]*KSc-Sample[[#This Row],[KPz]]*KSb</f>
        <v>-0.52287874528033762</v>
      </c>
      <c r="U888">
        <f>-1*(Sample[[#This Row],[KPx]]*KSc-Sample[[#This Row],[KPz]]*KSa)</f>
        <v>-0.52287874528033762</v>
      </c>
      <c r="V888">
        <f>(Sample[[#This Row],[KPx]]*$R$2-Sample[[#This Row],[Kpy]]*KSa)</f>
        <v>-0.52287874528033762</v>
      </c>
      <c r="W888">
        <f>Sample[[#This Row],[Kpy]]*KTc-Sample[[#This Row],[KPz]]*KTb</f>
        <v>0.52287874528033762</v>
      </c>
      <c r="X888">
        <f>-1*(Sample[[#This Row],[KPx]]*KTc-Sample[[#This Row],[KPz]]*KTa)</f>
        <v>0.52287874528033762</v>
      </c>
      <c r="Y888">
        <f>(Sample[[#This Row],[KPx]]*KTb-Sample[[#This Row],[Kpy]]*KTa)</f>
        <v>0.52287874528033762</v>
      </c>
      <c r="Z888">
        <f>-Sample[[#This Row],[Xp]]*a+Sample[[#This Row],[Yp]]*b+Sample[[#This Row],[Zp]]*c_</f>
        <v>-1.0457574905606752</v>
      </c>
      <c r="AA888" s="8">
        <f>-IF(Sample[[#This Row],[Column2]]&gt;0,1,-1)*SQRT(Sample[[#This Row],[KPx''i]]^2+Sample[[#This Row],[KPx''j]]^2+Sample[[#This Row],[KPx''k]]^2)/Ksmag/Scale</f>
        <v>0.64039306164176246</v>
      </c>
      <c r="AB888" s="1">
        <f>SQRT(Sample[[#This Row],[Kpy''i]]^2+Sample[[#This Row],[KPy''j]]^2+Sample[[#This Row],[KPy''k]]^2)/KTmag/Scale</f>
        <v>0.36973110652604024</v>
      </c>
    </row>
    <row r="889" spans="1:28" hidden="1" x14ac:dyDescent="0.25">
      <c r="A889" s="5">
        <v>884</v>
      </c>
      <c r="B889" s="13" t="s">
        <v>43</v>
      </c>
      <c r="C889" s="5"/>
      <c r="D889" s="5"/>
      <c r="E889">
        <v>7</v>
      </c>
      <c r="F889">
        <v>8</v>
      </c>
      <c r="G889">
        <v>5</v>
      </c>
      <c r="H889" s="11">
        <f>Sample[[#This Row],[C]]/Sample[[#This Row],[D]]</f>
        <v>1.1428571428571428</v>
      </c>
      <c r="I889" s="11">
        <f>Sample[[#This Row],[A]]/Sample[[#This Row],[C]]</f>
        <v>0.625</v>
      </c>
      <c r="J889" s="11">
        <f>Sample[[#This Row],[D]]/Sample[[#This Row],[A]]</f>
        <v>1.4</v>
      </c>
      <c r="K889" s="11">
        <f>Sample[[#This Row],[A]]/Sample[[#This Row],[D]]</f>
        <v>0.7142857142857143</v>
      </c>
      <c r="L889" s="11">
        <f>Sample[[#This Row],[D]]/Sample[[#This Row],[C]]</f>
        <v>0.875</v>
      </c>
      <c r="M889" s="11">
        <f>Sample[[#This Row],[C]]/Sample[[#This Row],[A]]</f>
        <v>1.6</v>
      </c>
      <c r="N889">
        <f>IF(Sample[[#This Row],[Ap]]=0,10,LOG(Sample[[#This Row],[Ap]]))</f>
        <v>5.7991946977686733E-2</v>
      </c>
      <c r="O889">
        <f>IF(Sample[[#This Row],[Ei]]=0,10,LOG(Sample[[#This Row],[Ei]]))</f>
        <v>-0.20411998265592479</v>
      </c>
      <c r="P889">
        <f>IF(Sample[[#This Row],[Ii]]=0,10,LOG(Sample[[#This Row],[Ii]]))</f>
        <v>0.14612803567823801</v>
      </c>
      <c r="Q889">
        <f>Kx-Sample[[#This Row],[Xp]]</f>
        <v>-5.7991946977686733E-2</v>
      </c>
      <c r="R889">
        <f>Ky-Sample[[#This Row],[Yp]]</f>
        <v>-0.79588001734407521</v>
      </c>
      <c r="S889">
        <f>Kz-Sample[[#This Row],[Zp]]</f>
        <v>0.85387196432176204</v>
      </c>
      <c r="T889">
        <f>Sample[[#This Row],[Kpy]]*KSc-Sample[[#This Row],[KPz]]*KSb</f>
        <v>-5.7991946977686837E-2</v>
      </c>
      <c r="U889">
        <f>-1*(Sample[[#This Row],[KPx]]*KSc-Sample[[#This Row],[KPz]]*KSa)</f>
        <v>-5.7991946977686733E-2</v>
      </c>
      <c r="V889">
        <f>(Sample[[#This Row],[KPx]]*$R$2-Sample[[#This Row],[Kpy]]*KSa)</f>
        <v>-5.7991946977686733E-2</v>
      </c>
      <c r="W889">
        <f>Sample[[#This Row],[Kpy]]*KTc-Sample[[#This Row],[KPz]]*KTb</f>
        <v>1.6497519816658373</v>
      </c>
      <c r="X889">
        <f>-1*(Sample[[#This Row],[KPx]]*KTc-Sample[[#This Row],[KPz]]*KTa)</f>
        <v>1.6497519816658373</v>
      </c>
      <c r="Y889">
        <f>(Sample[[#This Row],[KPx]]*KTb-Sample[[#This Row],[Kpy]]*KTa)</f>
        <v>1.6497519816658373</v>
      </c>
      <c r="Z889">
        <f>-Sample[[#This Row],[Xp]]*a+Sample[[#This Row],[Yp]]*b+Sample[[#This Row],[Zp]]*c_</f>
        <v>-0.11598389395537356</v>
      </c>
      <c r="AA889" s="8">
        <f>-IF(Sample[[#This Row],[Column2]]&gt;0,1,-1)*SQRT(Sample[[#This Row],[KPx''i]]^2+Sample[[#This Row],[KPx''j]]^2+Sample[[#This Row],[KPx''k]]^2)/Ksmag/Scale</f>
        <v>7.1025339642934823E-2</v>
      </c>
      <c r="AB889" s="1">
        <f>SQRT(Sample[[#This Row],[Kpy''i]]^2+Sample[[#This Row],[KPy''j]]^2+Sample[[#This Row],[KPy''k]]^2)/KTmag/Scale</f>
        <v>1.1665508135118585</v>
      </c>
    </row>
    <row r="890" spans="1:28" hidden="1" x14ac:dyDescent="0.25">
      <c r="A890" s="5">
        <v>885</v>
      </c>
      <c r="B890" s="13" t="s">
        <v>43</v>
      </c>
      <c r="C890" s="5"/>
      <c r="D890" s="5"/>
      <c r="E890">
        <v>7</v>
      </c>
      <c r="F890">
        <v>9</v>
      </c>
      <c r="G890">
        <v>9</v>
      </c>
      <c r="H890" s="11">
        <f>Sample[[#This Row],[C]]/Sample[[#This Row],[D]]</f>
        <v>1.2857142857142858</v>
      </c>
      <c r="I890" s="11">
        <f>Sample[[#This Row],[A]]/Sample[[#This Row],[C]]</f>
        <v>1</v>
      </c>
      <c r="J890" s="11">
        <f>Sample[[#This Row],[D]]/Sample[[#This Row],[A]]</f>
        <v>0.77777777777777779</v>
      </c>
      <c r="K890" s="11">
        <f>Sample[[#This Row],[A]]/Sample[[#This Row],[D]]</f>
        <v>1.2857142857142858</v>
      </c>
      <c r="L890" s="11">
        <f>Sample[[#This Row],[D]]/Sample[[#This Row],[C]]</f>
        <v>0.77777777777777779</v>
      </c>
      <c r="M890" s="11">
        <f>Sample[[#This Row],[C]]/Sample[[#This Row],[A]]</f>
        <v>1</v>
      </c>
      <c r="N890">
        <f>IF(Sample[[#This Row],[Ap]]=0,10,LOG(Sample[[#This Row],[Ap]]))</f>
        <v>0.10914446942506807</v>
      </c>
      <c r="O890">
        <f>IF(Sample[[#This Row],[Ei]]=0,10,LOG(Sample[[#This Row],[Ei]]))</f>
        <v>0</v>
      </c>
      <c r="P890">
        <f>IF(Sample[[#This Row],[Ii]]=0,10,LOG(Sample[[#This Row],[Ii]]))</f>
        <v>-0.10914446942506803</v>
      </c>
      <c r="Q890">
        <f>Kx-Sample[[#This Row],[Xp]]</f>
        <v>-0.10914446942506807</v>
      </c>
      <c r="R890">
        <f>Ky-Sample[[#This Row],[Yp]]</f>
        <v>-1</v>
      </c>
      <c r="S890">
        <f>Kz-Sample[[#This Row],[Zp]]</f>
        <v>1.1091444694250681</v>
      </c>
      <c r="T890">
        <f>Sample[[#This Row],[Kpy]]*KSc-Sample[[#This Row],[KPz]]*KSb</f>
        <v>-0.10914446942506806</v>
      </c>
      <c r="U890">
        <f>-1*(Sample[[#This Row],[KPx]]*KSc-Sample[[#This Row],[KPz]]*KSa)</f>
        <v>-0.10914446942506807</v>
      </c>
      <c r="V890">
        <f>(Sample[[#This Row],[KPx]]*$R$2-Sample[[#This Row],[Kpy]]*KSa)</f>
        <v>-0.10914446942506807</v>
      </c>
      <c r="W890">
        <f>Sample[[#This Row],[Kpy]]*KTc-Sample[[#This Row],[KPz]]*KTb</f>
        <v>2.1091444694250683</v>
      </c>
      <c r="X890">
        <f>-1*(Sample[[#This Row],[KPx]]*KTc-Sample[[#This Row],[KPz]]*KTa)</f>
        <v>2.1091444694250678</v>
      </c>
      <c r="Y890">
        <f>(Sample[[#This Row],[KPx]]*KTb-Sample[[#This Row],[Kpy]]*KTa)</f>
        <v>2.1091444694250683</v>
      </c>
      <c r="Z890">
        <f>-Sample[[#This Row],[Xp]]*a+Sample[[#This Row],[Yp]]*b+Sample[[#This Row],[Zp]]*c_</f>
        <v>-0.21828893885013606</v>
      </c>
      <c r="AA890" s="8">
        <f>-IF(Sample[[#This Row],[Column2]]&gt;0,1,-1)*SQRT(Sample[[#This Row],[KPx''i]]^2+Sample[[#This Row],[KPx''j]]^2+Sample[[#This Row],[KPx''k]]^2)/Ksmag/Scale</f>
        <v>0.1336741291691082</v>
      </c>
      <c r="AB890" s="1">
        <f>SQRT(Sample[[#This Row],[Kpy''i]]^2+Sample[[#This Row],[KPy''j]]^2+Sample[[#This Row],[KPy''k]]^2)/KTmag/Scale</f>
        <v>1.4913903568325686</v>
      </c>
    </row>
    <row r="891" spans="1:28" hidden="1" x14ac:dyDescent="0.25">
      <c r="A891" s="5">
        <v>886</v>
      </c>
      <c r="B891" s="13" t="s">
        <v>43</v>
      </c>
      <c r="C891" s="5"/>
      <c r="D891" s="5"/>
      <c r="E891">
        <v>7</v>
      </c>
      <c r="F891">
        <v>10</v>
      </c>
      <c r="G891">
        <v>4</v>
      </c>
      <c r="H891" s="11">
        <f>Sample[[#This Row],[C]]/Sample[[#This Row],[D]]</f>
        <v>1.4285714285714286</v>
      </c>
      <c r="I891" s="11">
        <f>Sample[[#This Row],[A]]/Sample[[#This Row],[C]]</f>
        <v>0.4</v>
      </c>
      <c r="J891" s="11">
        <f>Sample[[#This Row],[D]]/Sample[[#This Row],[A]]</f>
        <v>1.75</v>
      </c>
      <c r="K891" s="11">
        <f>Sample[[#This Row],[A]]/Sample[[#This Row],[D]]</f>
        <v>0.5714285714285714</v>
      </c>
      <c r="L891" s="11">
        <f>Sample[[#This Row],[D]]/Sample[[#This Row],[C]]</f>
        <v>0.7</v>
      </c>
      <c r="M891" s="11">
        <f>Sample[[#This Row],[C]]/Sample[[#This Row],[A]]</f>
        <v>2.5</v>
      </c>
      <c r="N891">
        <f>IF(Sample[[#This Row],[Ap]]=0,10,LOG(Sample[[#This Row],[Ap]]))</f>
        <v>0.15490195998574319</v>
      </c>
      <c r="O891">
        <f>IF(Sample[[#This Row],[Ei]]=0,10,LOG(Sample[[#This Row],[Ei]]))</f>
        <v>-0.3979400086720376</v>
      </c>
      <c r="P891">
        <f>IF(Sample[[#This Row],[Ii]]=0,10,LOG(Sample[[#This Row],[Ii]]))</f>
        <v>0.24303804868629444</v>
      </c>
      <c r="Q891">
        <f>Kx-Sample[[#This Row],[Xp]]</f>
        <v>-0.15490195998574319</v>
      </c>
      <c r="R891">
        <f>Ky-Sample[[#This Row],[Yp]]</f>
        <v>-0.6020599913279624</v>
      </c>
      <c r="S891">
        <f>Kz-Sample[[#This Row],[Zp]]</f>
        <v>0.75696195131370558</v>
      </c>
      <c r="T891">
        <f>Sample[[#This Row],[Kpy]]*KSc-Sample[[#This Row],[KPz]]*KSb</f>
        <v>-0.15490195998574319</v>
      </c>
      <c r="U891">
        <f>-1*(Sample[[#This Row],[KPx]]*KSc-Sample[[#This Row],[KPz]]*KSa)</f>
        <v>-0.15490195998574319</v>
      </c>
      <c r="V891">
        <f>(Sample[[#This Row],[KPx]]*$R$2-Sample[[#This Row],[Kpy]]*KSa)</f>
        <v>-0.15490195998574319</v>
      </c>
      <c r="W891">
        <f>Sample[[#This Row],[Kpy]]*KTc-Sample[[#This Row],[KPz]]*KTb</f>
        <v>1.3590219426416681</v>
      </c>
      <c r="X891">
        <f>-1*(Sample[[#This Row],[KPx]]*KTc-Sample[[#This Row],[KPz]]*KTa)</f>
        <v>1.3590219426416681</v>
      </c>
      <c r="Y891">
        <f>(Sample[[#This Row],[KPx]]*KTb-Sample[[#This Row],[Kpy]]*KTa)</f>
        <v>1.3590219426416681</v>
      </c>
      <c r="Z891">
        <f>-Sample[[#This Row],[Xp]]*a+Sample[[#This Row],[Yp]]*b+Sample[[#This Row],[Zp]]*c_</f>
        <v>-0.30980391997148632</v>
      </c>
      <c r="AA891" s="8">
        <f>-IF(Sample[[#This Row],[Column2]]&gt;0,1,-1)*SQRT(Sample[[#This Row],[KPx''i]]^2+Sample[[#This Row],[KPx''j]]^2+Sample[[#This Row],[KPx''k]]^2)/Ksmag/Scale</f>
        <v>0.1897153810610441</v>
      </c>
      <c r="AB891" s="1">
        <f>SQRT(Sample[[#This Row],[Kpy''i]]^2+Sample[[#This Row],[KPy''j]]^2+Sample[[#This Row],[KPy''k]]^2)/KTmag/Scale</f>
        <v>0.96097363142323877</v>
      </c>
    </row>
    <row r="892" spans="1:28" hidden="1" x14ac:dyDescent="0.25">
      <c r="A892" s="5">
        <v>887</v>
      </c>
      <c r="B892" s="13" t="s">
        <v>43</v>
      </c>
      <c r="C892" s="5"/>
      <c r="D892" s="5"/>
      <c r="E892">
        <v>2</v>
      </c>
      <c r="F892">
        <v>8</v>
      </c>
      <c r="G892">
        <v>8</v>
      </c>
      <c r="H892" s="11">
        <f>Sample[[#This Row],[C]]/Sample[[#This Row],[D]]</f>
        <v>4</v>
      </c>
      <c r="I892" s="11">
        <f>Sample[[#This Row],[A]]/Sample[[#This Row],[C]]</f>
        <v>1</v>
      </c>
      <c r="J892" s="11">
        <f>Sample[[#This Row],[D]]/Sample[[#This Row],[A]]</f>
        <v>0.25</v>
      </c>
      <c r="K892" s="11">
        <f>Sample[[#This Row],[A]]/Sample[[#This Row],[D]]</f>
        <v>4</v>
      </c>
      <c r="L892" s="11">
        <f>Sample[[#This Row],[D]]/Sample[[#This Row],[C]]</f>
        <v>0.25</v>
      </c>
      <c r="M892" s="11">
        <f>Sample[[#This Row],[C]]/Sample[[#This Row],[A]]</f>
        <v>1</v>
      </c>
      <c r="N892">
        <f>IF(Sample[[#This Row],[Ap]]=0,10,LOG(Sample[[#This Row],[Ap]]))</f>
        <v>0.6020599913279624</v>
      </c>
      <c r="O892">
        <f>IF(Sample[[#This Row],[Ei]]=0,10,LOG(Sample[[#This Row],[Ei]]))</f>
        <v>0</v>
      </c>
      <c r="P892">
        <f>IF(Sample[[#This Row],[Ii]]=0,10,LOG(Sample[[#This Row],[Ii]]))</f>
        <v>-0.6020599913279624</v>
      </c>
      <c r="Q892">
        <f>Kx-Sample[[#This Row],[Xp]]</f>
        <v>-0.6020599913279624</v>
      </c>
      <c r="R892">
        <f>Ky-Sample[[#This Row],[Yp]]</f>
        <v>-1</v>
      </c>
      <c r="S892">
        <f>Kz-Sample[[#This Row],[Zp]]</f>
        <v>1.6020599913279625</v>
      </c>
      <c r="T892">
        <f>Sample[[#This Row],[Kpy]]*KSc-Sample[[#This Row],[KPz]]*KSb</f>
        <v>-0.60205999132796251</v>
      </c>
      <c r="U892">
        <f>-1*(Sample[[#This Row],[KPx]]*KSc-Sample[[#This Row],[KPz]]*KSa)</f>
        <v>-0.6020599913279624</v>
      </c>
      <c r="V892">
        <f>(Sample[[#This Row],[KPx]]*$R$2-Sample[[#This Row],[Kpy]]*KSa)</f>
        <v>-0.6020599913279624</v>
      </c>
      <c r="W892">
        <f>Sample[[#This Row],[Kpy]]*KTc-Sample[[#This Row],[KPz]]*KTb</f>
        <v>2.6020599913279625</v>
      </c>
      <c r="X892">
        <f>-1*(Sample[[#This Row],[KPx]]*KTc-Sample[[#This Row],[KPz]]*KTa)</f>
        <v>2.6020599913279625</v>
      </c>
      <c r="Y892">
        <f>(Sample[[#This Row],[KPx]]*KTb-Sample[[#This Row],[Kpy]]*KTa)</f>
        <v>2.6020599913279625</v>
      </c>
      <c r="Z892">
        <f>-Sample[[#This Row],[Xp]]*a+Sample[[#This Row],[Yp]]*b+Sample[[#This Row],[Zp]]*c_</f>
        <v>-1.2041199826559248</v>
      </c>
      <c r="AA892" s="8">
        <f>-IF(Sample[[#This Row],[Column2]]&gt;0,1,-1)*SQRT(Sample[[#This Row],[KPx''i]]^2+Sample[[#This Row],[KPx''j]]^2+Sample[[#This Row],[KPx''k]]^2)/Ksmag/Scale</f>
        <v>0.73736988664898662</v>
      </c>
      <c r="AB892" s="1">
        <f>SQRT(Sample[[#This Row],[Kpy''i]]^2+Sample[[#This Row],[KPy''j]]^2+Sample[[#This Row],[KPy''k]]^2)/KTmag/Scale</f>
        <v>1.8399342649222115</v>
      </c>
    </row>
    <row r="893" spans="1:28" hidden="1" x14ac:dyDescent="0.25">
      <c r="A893" s="5">
        <v>888</v>
      </c>
      <c r="B893" s="13" t="s">
        <v>43</v>
      </c>
      <c r="C893" s="5"/>
      <c r="D893" s="5"/>
      <c r="E893">
        <v>4</v>
      </c>
      <c r="F893">
        <v>3</v>
      </c>
      <c r="G893">
        <v>10</v>
      </c>
      <c r="H893" s="11">
        <f>Sample[[#This Row],[C]]/Sample[[#This Row],[D]]</f>
        <v>0.75</v>
      </c>
      <c r="I893" s="11">
        <f>Sample[[#This Row],[A]]/Sample[[#This Row],[C]]</f>
        <v>3.3333333333333335</v>
      </c>
      <c r="J893" s="11">
        <f>Sample[[#This Row],[D]]/Sample[[#This Row],[A]]</f>
        <v>0.4</v>
      </c>
      <c r="K893" s="11">
        <f>Sample[[#This Row],[A]]/Sample[[#This Row],[D]]</f>
        <v>2.5</v>
      </c>
      <c r="L893" s="11">
        <f>Sample[[#This Row],[D]]/Sample[[#This Row],[C]]</f>
        <v>1.3333333333333333</v>
      </c>
      <c r="M893" s="11">
        <f>Sample[[#This Row],[C]]/Sample[[#This Row],[A]]</f>
        <v>0.3</v>
      </c>
      <c r="N893">
        <f>IF(Sample[[#This Row],[Ap]]=0,10,LOG(Sample[[#This Row],[Ap]]))</f>
        <v>-0.12493873660829995</v>
      </c>
      <c r="O893">
        <f>IF(Sample[[#This Row],[Ei]]=0,10,LOG(Sample[[#This Row],[Ei]]))</f>
        <v>0.52287874528033762</v>
      </c>
      <c r="P893">
        <f>IF(Sample[[#This Row],[Ii]]=0,10,LOG(Sample[[#This Row],[Ii]]))</f>
        <v>-0.3979400086720376</v>
      </c>
      <c r="Q893">
        <f>Kx-Sample[[#This Row],[Xp]]</f>
        <v>0.12493873660829995</v>
      </c>
      <c r="R893">
        <f>Ky-Sample[[#This Row],[Yp]]</f>
        <v>-1.5228787452803376</v>
      </c>
      <c r="S893">
        <f>Kz-Sample[[#This Row],[Zp]]</f>
        <v>1.3979400086720375</v>
      </c>
      <c r="T893">
        <f>Sample[[#This Row],[Kpy]]*KSc-Sample[[#This Row],[KPz]]*KSb</f>
        <v>0.12493873660830013</v>
      </c>
      <c r="U893">
        <f>-1*(Sample[[#This Row],[KPx]]*KSc-Sample[[#This Row],[KPz]]*KSa)</f>
        <v>0.12493873660829995</v>
      </c>
      <c r="V893">
        <f>(Sample[[#This Row],[KPx]]*$R$2-Sample[[#This Row],[Kpy]]*KSa)</f>
        <v>0.12493873660829995</v>
      </c>
      <c r="W893">
        <f>Sample[[#This Row],[Kpy]]*KTc-Sample[[#This Row],[KPz]]*KTb</f>
        <v>2.9208187539523749</v>
      </c>
      <c r="X893">
        <f>-1*(Sample[[#This Row],[KPx]]*KTc-Sample[[#This Row],[KPz]]*KTa)</f>
        <v>2.9208187539523749</v>
      </c>
      <c r="Y893">
        <f>(Sample[[#This Row],[KPx]]*KTb-Sample[[#This Row],[Kpy]]*KTa)</f>
        <v>2.9208187539523753</v>
      </c>
      <c r="Z893">
        <f>-Sample[[#This Row],[Xp]]*a+Sample[[#This Row],[Yp]]*b+Sample[[#This Row],[Zp]]*c_</f>
        <v>0.24987747321660003</v>
      </c>
      <c r="AA893" s="8">
        <f>-IF(Sample[[#This Row],[Column2]]&gt;0,1,-1)*SQRT(Sample[[#This Row],[KPx''i]]^2+Sample[[#This Row],[KPx''j]]^2+Sample[[#This Row],[KPx''k]]^2)/Ksmag/Scale</f>
        <v>-0.15301807689916</v>
      </c>
      <c r="AB893" s="1">
        <f>SQRT(Sample[[#This Row],[Kpy''i]]^2+Sample[[#This Row],[KPy''j]]^2+Sample[[#This Row],[KPy''k]]^2)/KTmag/Scale</f>
        <v>2.0653307475365668</v>
      </c>
    </row>
    <row r="894" spans="1:28" hidden="1" x14ac:dyDescent="0.25">
      <c r="A894" s="5">
        <v>889</v>
      </c>
      <c r="B894" s="13" t="s">
        <v>43</v>
      </c>
      <c r="C894" s="5"/>
      <c r="D894" s="5"/>
      <c r="E894">
        <v>4</v>
      </c>
      <c r="F894">
        <v>10</v>
      </c>
      <c r="G894">
        <v>8</v>
      </c>
      <c r="H894" s="11">
        <f>Sample[[#This Row],[C]]/Sample[[#This Row],[D]]</f>
        <v>2.5</v>
      </c>
      <c r="I894" s="11">
        <f>Sample[[#This Row],[A]]/Sample[[#This Row],[C]]</f>
        <v>0.8</v>
      </c>
      <c r="J894" s="11">
        <f>Sample[[#This Row],[D]]/Sample[[#This Row],[A]]</f>
        <v>0.5</v>
      </c>
      <c r="K894" s="11">
        <f>Sample[[#This Row],[A]]/Sample[[#This Row],[D]]</f>
        <v>2</v>
      </c>
      <c r="L894" s="11">
        <f>Sample[[#This Row],[D]]/Sample[[#This Row],[C]]</f>
        <v>0.4</v>
      </c>
      <c r="M894" s="11">
        <f>Sample[[#This Row],[C]]/Sample[[#This Row],[A]]</f>
        <v>1.25</v>
      </c>
      <c r="N894">
        <f>IF(Sample[[#This Row],[Ap]]=0,10,LOG(Sample[[#This Row],[Ap]]))</f>
        <v>0.3979400086720376</v>
      </c>
      <c r="O894">
        <f>IF(Sample[[#This Row],[Ei]]=0,10,LOG(Sample[[#This Row],[Ei]]))</f>
        <v>-9.6910013008056392E-2</v>
      </c>
      <c r="P894">
        <f>IF(Sample[[#This Row],[Ii]]=0,10,LOG(Sample[[#This Row],[Ii]]))</f>
        <v>-0.3010299956639812</v>
      </c>
      <c r="Q894">
        <f>Kx-Sample[[#This Row],[Xp]]</f>
        <v>-0.3979400086720376</v>
      </c>
      <c r="R894">
        <f>Ky-Sample[[#This Row],[Yp]]</f>
        <v>-0.90308998699194365</v>
      </c>
      <c r="S894">
        <f>Kz-Sample[[#This Row],[Zp]]</f>
        <v>1.3010299956639813</v>
      </c>
      <c r="T894">
        <f>Sample[[#This Row],[Kpy]]*KSc-Sample[[#This Row],[KPz]]*KSb</f>
        <v>-0.3979400086720376</v>
      </c>
      <c r="U894">
        <f>-1*(Sample[[#This Row],[KPx]]*KSc-Sample[[#This Row],[KPz]]*KSa)</f>
        <v>-0.3979400086720376</v>
      </c>
      <c r="V894">
        <f>(Sample[[#This Row],[KPx]]*$R$2-Sample[[#This Row],[Kpy]]*KSa)</f>
        <v>-0.3979400086720376</v>
      </c>
      <c r="W894">
        <f>Sample[[#This Row],[Kpy]]*KTc-Sample[[#This Row],[KPz]]*KTb</f>
        <v>2.204119982655925</v>
      </c>
      <c r="X894">
        <f>-1*(Sample[[#This Row],[KPx]]*KTc-Sample[[#This Row],[KPz]]*KTa)</f>
        <v>2.204119982655925</v>
      </c>
      <c r="Y894">
        <f>(Sample[[#This Row],[KPx]]*KTb-Sample[[#This Row],[Kpy]]*KTa)</f>
        <v>2.204119982655925</v>
      </c>
      <c r="Z894">
        <f>-Sample[[#This Row],[Xp]]*a+Sample[[#This Row],[Yp]]*b+Sample[[#This Row],[Zp]]*c_</f>
        <v>-0.79588001734407521</v>
      </c>
      <c r="AA894" s="8">
        <f>-IF(Sample[[#This Row],[Column2]]&gt;0,1,-1)*SQRT(Sample[[#This Row],[KPx''i]]^2+Sample[[#This Row],[KPx''j]]^2+Sample[[#This Row],[KPx''k]]^2)/Ksmag/Scale</f>
        <v>0.48737498474260249</v>
      </c>
      <c r="AB894" s="1">
        <f>SQRT(Sample[[#This Row],[Kpy''i]]^2+Sample[[#This Row],[KPy''j]]^2+Sample[[#This Row],[KPy''k]]^2)/KTmag/Scale</f>
        <v>1.5585481862847803</v>
      </c>
    </row>
    <row r="895" spans="1:28" hidden="1" x14ac:dyDescent="0.25">
      <c r="A895" s="5">
        <v>890</v>
      </c>
      <c r="B895" s="13" t="s">
        <v>43</v>
      </c>
      <c r="C895" s="5"/>
      <c r="D895" s="5"/>
      <c r="E895">
        <v>10</v>
      </c>
      <c r="F895">
        <v>1</v>
      </c>
      <c r="G895">
        <v>2</v>
      </c>
      <c r="H895" s="11">
        <f>Sample[[#This Row],[C]]/Sample[[#This Row],[D]]</f>
        <v>0.1</v>
      </c>
      <c r="I895" s="11">
        <f>Sample[[#This Row],[A]]/Sample[[#This Row],[C]]</f>
        <v>2</v>
      </c>
      <c r="J895" s="11">
        <f>Sample[[#This Row],[D]]/Sample[[#This Row],[A]]</f>
        <v>5</v>
      </c>
      <c r="K895" s="11">
        <f>Sample[[#This Row],[A]]/Sample[[#This Row],[D]]</f>
        <v>0.2</v>
      </c>
      <c r="L895" s="11">
        <f>Sample[[#This Row],[D]]/Sample[[#This Row],[C]]</f>
        <v>10</v>
      </c>
      <c r="M895" s="11">
        <f>Sample[[#This Row],[C]]/Sample[[#This Row],[A]]</f>
        <v>0.5</v>
      </c>
      <c r="N895">
        <f>IF(Sample[[#This Row],[Ap]]=0,10,LOG(Sample[[#This Row],[Ap]]))</f>
        <v>-1</v>
      </c>
      <c r="O895">
        <f>IF(Sample[[#This Row],[Ei]]=0,10,LOG(Sample[[#This Row],[Ei]]))</f>
        <v>0.3010299956639812</v>
      </c>
      <c r="P895">
        <f>IF(Sample[[#This Row],[Ii]]=0,10,LOG(Sample[[#This Row],[Ii]]))</f>
        <v>0.69897000433601886</v>
      </c>
      <c r="Q895">
        <f>Kx-Sample[[#This Row],[Xp]]</f>
        <v>1</v>
      </c>
      <c r="R895">
        <f>Ky-Sample[[#This Row],[Yp]]</f>
        <v>-1.3010299956639813</v>
      </c>
      <c r="S895">
        <f>Kz-Sample[[#This Row],[Zp]]</f>
        <v>0.30102999566398114</v>
      </c>
      <c r="T895">
        <f>Sample[[#This Row],[Kpy]]*KSc-Sample[[#This Row],[KPz]]*KSb</f>
        <v>1</v>
      </c>
      <c r="U895">
        <f>-1*(Sample[[#This Row],[KPx]]*KSc-Sample[[#This Row],[KPz]]*KSa)</f>
        <v>1</v>
      </c>
      <c r="V895">
        <f>(Sample[[#This Row],[KPx]]*$R$2-Sample[[#This Row],[Kpy]]*KSa)</f>
        <v>1</v>
      </c>
      <c r="W895">
        <f>Sample[[#This Row],[Kpy]]*KTc-Sample[[#This Row],[KPz]]*KTb</f>
        <v>1.6020599913279625</v>
      </c>
      <c r="X895">
        <f>-1*(Sample[[#This Row],[KPx]]*KTc-Sample[[#This Row],[KPz]]*KTa)</f>
        <v>1.6020599913279623</v>
      </c>
      <c r="Y895">
        <f>(Sample[[#This Row],[KPx]]*KTb-Sample[[#This Row],[Kpy]]*KTa)</f>
        <v>1.6020599913279625</v>
      </c>
      <c r="Z895">
        <f>-Sample[[#This Row],[Xp]]*a+Sample[[#This Row],[Yp]]*b+Sample[[#This Row],[Zp]]*c_</f>
        <v>2</v>
      </c>
      <c r="AA895" s="8">
        <f>-IF(Sample[[#This Row],[Column2]]&gt;0,1,-1)*SQRT(Sample[[#This Row],[KPx''i]]^2+Sample[[#This Row],[KPx''j]]^2+Sample[[#This Row],[KPx''k]]^2)/Ksmag/Scale</f>
        <v>-1.2247448713915889</v>
      </c>
      <c r="AB895" s="1">
        <f>SQRT(Sample[[#This Row],[Kpy''i]]^2+Sample[[#This Row],[KPy''j]]^2+Sample[[#This Row],[KPy''k]]^2)/KTmag/Scale</f>
        <v>1.1328274837356638</v>
      </c>
    </row>
    <row r="896" spans="1:28" hidden="1" x14ac:dyDescent="0.25">
      <c r="A896" s="5">
        <v>891</v>
      </c>
      <c r="B896" s="13" t="s">
        <v>43</v>
      </c>
      <c r="C896" s="5"/>
      <c r="D896" s="5"/>
      <c r="E896">
        <v>3</v>
      </c>
      <c r="F896">
        <v>4</v>
      </c>
      <c r="G896">
        <v>2</v>
      </c>
      <c r="H896" s="11">
        <f>Sample[[#This Row],[C]]/Sample[[#This Row],[D]]</f>
        <v>1.3333333333333333</v>
      </c>
      <c r="I896" s="11">
        <f>Sample[[#This Row],[A]]/Sample[[#This Row],[C]]</f>
        <v>0.5</v>
      </c>
      <c r="J896" s="11">
        <f>Sample[[#This Row],[D]]/Sample[[#This Row],[A]]</f>
        <v>1.5</v>
      </c>
      <c r="K896" s="11">
        <f>Sample[[#This Row],[A]]/Sample[[#This Row],[D]]</f>
        <v>0.66666666666666663</v>
      </c>
      <c r="L896" s="11">
        <f>Sample[[#This Row],[D]]/Sample[[#This Row],[C]]</f>
        <v>0.75</v>
      </c>
      <c r="M896" s="11">
        <f>Sample[[#This Row],[C]]/Sample[[#This Row],[A]]</f>
        <v>2</v>
      </c>
      <c r="N896">
        <f>IF(Sample[[#This Row],[Ap]]=0,10,LOG(Sample[[#This Row],[Ap]]))</f>
        <v>0.12493873660829993</v>
      </c>
      <c r="O896">
        <f>IF(Sample[[#This Row],[Ei]]=0,10,LOG(Sample[[#This Row],[Ei]]))</f>
        <v>-0.3010299956639812</v>
      </c>
      <c r="P896">
        <f>IF(Sample[[#This Row],[Ii]]=0,10,LOG(Sample[[#This Row],[Ii]]))</f>
        <v>0.17609125905568124</v>
      </c>
      <c r="Q896">
        <f>Kx-Sample[[#This Row],[Xp]]</f>
        <v>-0.12493873660829993</v>
      </c>
      <c r="R896">
        <f>Ky-Sample[[#This Row],[Yp]]</f>
        <v>-0.69897000433601875</v>
      </c>
      <c r="S896">
        <f>Kz-Sample[[#This Row],[Zp]]</f>
        <v>0.82390874094431876</v>
      </c>
      <c r="T896">
        <f>Sample[[#This Row],[Kpy]]*KSc-Sample[[#This Row],[KPz]]*KSb</f>
        <v>-0.12493873660830002</v>
      </c>
      <c r="U896">
        <f>-1*(Sample[[#This Row],[KPx]]*KSc-Sample[[#This Row],[KPz]]*KSa)</f>
        <v>-0.12493873660829993</v>
      </c>
      <c r="V896">
        <f>(Sample[[#This Row],[KPx]]*$R$2-Sample[[#This Row],[Kpy]]*KSa)</f>
        <v>-0.12493873660829993</v>
      </c>
      <c r="W896">
        <f>Sample[[#This Row],[Kpy]]*KTc-Sample[[#This Row],[KPz]]*KTb</f>
        <v>1.5228787452803374</v>
      </c>
      <c r="X896">
        <f>-1*(Sample[[#This Row],[KPx]]*KTc-Sample[[#This Row],[KPz]]*KTa)</f>
        <v>1.5228787452803376</v>
      </c>
      <c r="Y896">
        <f>(Sample[[#This Row],[KPx]]*KTb-Sample[[#This Row],[Kpy]]*KTa)</f>
        <v>1.5228787452803374</v>
      </c>
      <c r="Z896">
        <f>-Sample[[#This Row],[Xp]]*a+Sample[[#This Row],[Yp]]*b+Sample[[#This Row],[Zp]]*c_</f>
        <v>-0.24987747321659992</v>
      </c>
      <c r="AA896" s="8">
        <f>-IF(Sample[[#This Row],[Column2]]&gt;0,1,-1)*SQRT(Sample[[#This Row],[KPx''i]]^2+Sample[[#This Row],[KPx''j]]^2+Sample[[#This Row],[KPx''k]]^2)/Ksmag/Scale</f>
        <v>0.15301807689915994</v>
      </c>
      <c r="AB896" s="1">
        <f>SQRT(Sample[[#This Row],[Kpy''i]]^2+Sample[[#This Row],[KPy''j]]^2+Sample[[#This Row],[KPy''k]]^2)/KTmag/Scale</f>
        <v>1.0768378877125877</v>
      </c>
    </row>
    <row r="897" spans="1:28" hidden="1" x14ac:dyDescent="0.25">
      <c r="A897" s="5">
        <v>892</v>
      </c>
      <c r="B897" s="13" t="s">
        <v>43</v>
      </c>
      <c r="C897" s="5"/>
      <c r="D897" s="5"/>
      <c r="E897">
        <v>3</v>
      </c>
      <c r="F897">
        <v>2</v>
      </c>
      <c r="G897">
        <v>9</v>
      </c>
      <c r="H897" s="11">
        <f>Sample[[#This Row],[C]]/Sample[[#This Row],[D]]</f>
        <v>0.66666666666666663</v>
      </c>
      <c r="I897" s="11">
        <f>Sample[[#This Row],[A]]/Sample[[#This Row],[C]]</f>
        <v>4.5</v>
      </c>
      <c r="J897" s="11">
        <f>Sample[[#This Row],[D]]/Sample[[#This Row],[A]]</f>
        <v>0.33333333333333331</v>
      </c>
      <c r="K897" s="11">
        <f>Sample[[#This Row],[A]]/Sample[[#This Row],[D]]</f>
        <v>3</v>
      </c>
      <c r="L897" s="11">
        <f>Sample[[#This Row],[D]]/Sample[[#This Row],[C]]</f>
        <v>1.5</v>
      </c>
      <c r="M897" s="11">
        <f>Sample[[#This Row],[C]]/Sample[[#This Row],[A]]</f>
        <v>0.22222222222222221</v>
      </c>
      <c r="N897">
        <f>IF(Sample[[#This Row],[Ap]]=0,10,LOG(Sample[[#This Row],[Ap]]))</f>
        <v>-0.17609125905568127</v>
      </c>
      <c r="O897">
        <f>IF(Sample[[#This Row],[Ei]]=0,10,LOG(Sample[[#This Row],[Ei]]))</f>
        <v>0.65321251377534373</v>
      </c>
      <c r="P897">
        <f>IF(Sample[[#This Row],[Ii]]=0,10,LOG(Sample[[#This Row],[Ii]]))</f>
        <v>-0.47712125471966244</v>
      </c>
      <c r="Q897">
        <f>Kx-Sample[[#This Row],[Xp]]</f>
        <v>0.17609125905568127</v>
      </c>
      <c r="R897">
        <f>Ky-Sample[[#This Row],[Yp]]</f>
        <v>-1.6532125137753437</v>
      </c>
      <c r="S897">
        <f>Kz-Sample[[#This Row],[Zp]]</f>
        <v>1.4771212547196624</v>
      </c>
      <c r="T897">
        <f>Sample[[#This Row],[Kpy]]*KSc-Sample[[#This Row],[KPz]]*KSb</f>
        <v>0.17609125905568135</v>
      </c>
      <c r="U897">
        <f>-1*(Sample[[#This Row],[KPx]]*KSc-Sample[[#This Row],[KPz]]*KSa)</f>
        <v>0.17609125905568127</v>
      </c>
      <c r="V897">
        <f>(Sample[[#This Row],[KPx]]*$R$2-Sample[[#This Row],[Kpy]]*KSa)</f>
        <v>0.17609125905568127</v>
      </c>
      <c r="W897">
        <f>Sample[[#This Row],[Kpy]]*KTc-Sample[[#This Row],[KPz]]*KTb</f>
        <v>3.1303337684950061</v>
      </c>
      <c r="X897">
        <f>-1*(Sample[[#This Row],[KPx]]*KTc-Sample[[#This Row],[KPz]]*KTa)</f>
        <v>3.1303337684950061</v>
      </c>
      <c r="Y897">
        <f>(Sample[[#This Row],[KPx]]*KTb-Sample[[#This Row],[Kpy]]*KTa)</f>
        <v>3.1303337684950061</v>
      </c>
      <c r="Z897">
        <f>-Sample[[#This Row],[Xp]]*a+Sample[[#This Row],[Yp]]*b+Sample[[#This Row],[Zp]]*c_</f>
        <v>0.35218251811136259</v>
      </c>
      <c r="AA897" s="8">
        <f>-IF(Sample[[#This Row],[Column2]]&gt;0,1,-1)*SQRT(Sample[[#This Row],[KPx''i]]^2+Sample[[#This Row],[KPx''j]]^2+Sample[[#This Row],[KPx''k]]^2)/Ksmag/Scale</f>
        <v>-0.21566686642533336</v>
      </c>
      <c r="AB897" s="1">
        <f>SQRT(Sample[[#This Row],[Kpy''i]]^2+Sample[[#This Row],[KPy''j]]^2+Sample[[#This Row],[KPy''k]]^2)/KTmag/Scale</f>
        <v>2.2134802350800591</v>
      </c>
    </row>
    <row r="898" spans="1:28" hidden="1" x14ac:dyDescent="0.25">
      <c r="A898" s="5">
        <v>893</v>
      </c>
      <c r="B898" s="13" t="s">
        <v>43</v>
      </c>
      <c r="C898" s="5"/>
      <c r="D898" s="5"/>
      <c r="E898">
        <v>3</v>
      </c>
      <c r="F898">
        <v>8</v>
      </c>
      <c r="G898">
        <v>3</v>
      </c>
      <c r="H898" s="11">
        <f>Sample[[#This Row],[C]]/Sample[[#This Row],[D]]</f>
        <v>2.6666666666666665</v>
      </c>
      <c r="I898" s="11">
        <f>Sample[[#This Row],[A]]/Sample[[#This Row],[C]]</f>
        <v>0.375</v>
      </c>
      <c r="J898" s="11">
        <f>Sample[[#This Row],[D]]/Sample[[#This Row],[A]]</f>
        <v>1</v>
      </c>
      <c r="K898" s="11">
        <f>Sample[[#This Row],[A]]/Sample[[#This Row],[D]]</f>
        <v>1</v>
      </c>
      <c r="L898" s="11">
        <f>Sample[[#This Row],[D]]/Sample[[#This Row],[C]]</f>
        <v>0.375</v>
      </c>
      <c r="M898" s="11">
        <f>Sample[[#This Row],[C]]/Sample[[#This Row],[A]]</f>
        <v>2.6666666666666665</v>
      </c>
      <c r="N898">
        <f>IF(Sample[[#This Row],[Ap]]=0,10,LOG(Sample[[#This Row],[Ap]]))</f>
        <v>0.4259687322722811</v>
      </c>
      <c r="O898">
        <f>IF(Sample[[#This Row],[Ei]]=0,10,LOG(Sample[[#This Row],[Ei]]))</f>
        <v>-0.42596873227228116</v>
      </c>
      <c r="P898">
        <f>IF(Sample[[#This Row],[Ii]]=0,10,LOG(Sample[[#This Row],[Ii]]))</f>
        <v>0</v>
      </c>
      <c r="Q898">
        <f>Kx-Sample[[#This Row],[Xp]]</f>
        <v>-0.4259687322722811</v>
      </c>
      <c r="R898">
        <f>Ky-Sample[[#This Row],[Yp]]</f>
        <v>-0.57403126772771884</v>
      </c>
      <c r="S898">
        <f>Kz-Sample[[#This Row],[Zp]]</f>
        <v>1</v>
      </c>
      <c r="T898">
        <f>Sample[[#This Row],[Kpy]]*KSc-Sample[[#This Row],[KPz]]*KSb</f>
        <v>-0.42596873227228116</v>
      </c>
      <c r="U898">
        <f>-1*(Sample[[#This Row],[KPx]]*KSc-Sample[[#This Row],[KPz]]*KSa)</f>
        <v>-0.4259687322722811</v>
      </c>
      <c r="V898">
        <f>(Sample[[#This Row],[KPx]]*$R$2-Sample[[#This Row],[Kpy]]*KSa)</f>
        <v>-0.4259687322722811</v>
      </c>
      <c r="W898">
        <f>Sample[[#This Row],[Kpy]]*KTc-Sample[[#This Row],[KPz]]*KTb</f>
        <v>1.5740312677277188</v>
      </c>
      <c r="X898">
        <f>-1*(Sample[[#This Row],[KPx]]*KTc-Sample[[#This Row],[KPz]]*KTa)</f>
        <v>1.5740312677277188</v>
      </c>
      <c r="Y898">
        <f>(Sample[[#This Row],[KPx]]*KTb-Sample[[#This Row],[Kpy]]*KTa)</f>
        <v>1.5740312677277188</v>
      </c>
      <c r="Z898">
        <f>-Sample[[#This Row],[Xp]]*a+Sample[[#This Row],[Yp]]*b+Sample[[#This Row],[Zp]]*c_</f>
        <v>-0.85193746454456232</v>
      </c>
      <c r="AA898" s="8">
        <f>-IF(Sample[[#This Row],[Column2]]&gt;0,1,-1)*SQRT(Sample[[#This Row],[KPx''i]]^2+Sample[[#This Row],[KPx''j]]^2+Sample[[#This Row],[KPx''k]]^2)/Ksmag/Scale</f>
        <v>0.52170302022365311</v>
      </c>
      <c r="AB898" s="1">
        <f>SQRT(Sample[[#This Row],[Kpy''i]]^2+Sample[[#This Row],[KPy''j]]^2+Sample[[#This Row],[KPy''k]]^2)/KTmag/Scale</f>
        <v>1.1130081832099283</v>
      </c>
    </row>
    <row r="899" spans="1:28" hidden="1" x14ac:dyDescent="0.25">
      <c r="A899" s="5">
        <v>894</v>
      </c>
      <c r="B899" s="13" t="s">
        <v>43</v>
      </c>
      <c r="C899" s="5"/>
      <c r="D899" s="5"/>
      <c r="E899">
        <v>4</v>
      </c>
      <c r="F899">
        <v>10</v>
      </c>
      <c r="G899">
        <v>7</v>
      </c>
      <c r="H899" s="11">
        <f>Sample[[#This Row],[C]]/Sample[[#This Row],[D]]</f>
        <v>2.5</v>
      </c>
      <c r="I899" s="11">
        <f>Sample[[#This Row],[A]]/Sample[[#This Row],[C]]</f>
        <v>0.7</v>
      </c>
      <c r="J899" s="11">
        <f>Sample[[#This Row],[D]]/Sample[[#This Row],[A]]</f>
        <v>0.5714285714285714</v>
      </c>
      <c r="K899" s="11">
        <f>Sample[[#This Row],[A]]/Sample[[#This Row],[D]]</f>
        <v>1.75</v>
      </c>
      <c r="L899" s="11">
        <f>Sample[[#This Row],[D]]/Sample[[#This Row],[C]]</f>
        <v>0.4</v>
      </c>
      <c r="M899" s="11">
        <f>Sample[[#This Row],[C]]/Sample[[#This Row],[A]]</f>
        <v>1.4285714285714286</v>
      </c>
      <c r="N899">
        <f>IF(Sample[[#This Row],[Ap]]=0,10,LOG(Sample[[#This Row],[Ap]]))</f>
        <v>0.3979400086720376</v>
      </c>
      <c r="O899">
        <f>IF(Sample[[#This Row],[Ei]]=0,10,LOG(Sample[[#This Row],[Ei]]))</f>
        <v>-0.15490195998574319</v>
      </c>
      <c r="P899">
        <f>IF(Sample[[#This Row],[Ii]]=0,10,LOG(Sample[[#This Row],[Ii]]))</f>
        <v>-0.24303804868629447</v>
      </c>
      <c r="Q899">
        <f>Kx-Sample[[#This Row],[Xp]]</f>
        <v>-0.3979400086720376</v>
      </c>
      <c r="R899">
        <f>Ky-Sample[[#This Row],[Yp]]</f>
        <v>-0.84509804001425681</v>
      </c>
      <c r="S899">
        <f>Kz-Sample[[#This Row],[Zp]]</f>
        <v>1.2430380486862944</v>
      </c>
      <c r="T899">
        <f>Sample[[#This Row],[Kpy]]*KSc-Sample[[#This Row],[KPz]]*KSb</f>
        <v>-0.3979400086720376</v>
      </c>
      <c r="U899">
        <f>-1*(Sample[[#This Row],[KPx]]*KSc-Sample[[#This Row],[KPz]]*KSa)</f>
        <v>-0.3979400086720376</v>
      </c>
      <c r="V899">
        <f>(Sample[[#This Row],[KPx]]*$R$2-Sample[[#This Row],[Kpy]]*KSa)</f>
        <v>-0.3979400086720376</v>
      </c>
      <c r="W899">
        <f>Sample[[#This Row],[Kpy]]*KTc-Sample[[#This Row],[KPz]]*KTb</f>
        <v>2.0881360887005513</v>
      </c>
      <c r="X899">
        <f>-1*(Sample[[#This Row],[KPx]]*KTc-Sample[[#This Row],[KPz]]*KTa)</f>
        <v>2.0881360887005513</v>
      </c>
      <c r="Y899">
        <f>(Sample[[#This Row],[KPx]]*KTb-Sample[[#This Row],[Kpy]]*KTa)</f>
        <v>2.0881360887005513</v>
      </c>
      <c r="Z899">
        <f>-Sample[[#This Row],[Xp]]*a+Sample[[#This Row],[Yp]]*b+Sample[[#This Row],[Zp]]*c_</f>
        <v>-0.79588001734407532</v>
      </c>
      <c r="AA899" s="8">
        <f>-IF(Sample[[#This Row],[Column2]]&gt;0,1,-1)*SQRT(Sample[[#This Row],[KPx''i]]^2+Sample[[#This Row],[KPx''j]]^2+Sample[[#This Row],[KPx''k]]^2)/Ksmag/Scale</f>
        <v>0.48737498474260249</v>
      </c>
      <c r="AB899" s="1">
        <f>SQRT(Sample[[#This Row],[Kpy''i]]^2+Sample[[#This Row],[KPy''j]]^2+Sample[[#This Row],[KPy''k]]^2)/KTmag/Scale</f>
        <v>1.476535188360514</v>
      </c>
    </row>
    <row r="900" spans="1:28" hidden="1" x14ac:dyDescent="0.25">
      <c r="A900" s="5">
        <v>895</v>
      </c>
      <c r="B900" s="13" t="s">
        <v>43</v>
      </c>
      <c r="C900" s="5"/>
      <c r="D900" s="5"/>
      <c r="E900">
        <v>1</v>
      </c>
      <c r="F900">
        <v>6</v>
      </c>
      <c r="G900">
        <v>9</v>
      </c>
      <c r="H900" s="11">
        <f>Sample[[#This Row],[C]]/Sample[[#This Row],[D]]</f>
        <v>6</v>
      </c>
      <c r="I900" s="11">
        <f>Sample[[#This Row],[A]]/Sample[[#This Row],[C]]</f>
        <v>1.5</v>
      </c>
      <c r="J900" s="11">
        <f>Sample[[#This Row],[D]]/Sample[[#This Row],[A]]</f>
        <v>0.1111111111111111</v>
      </c>
      <c r="K900" s="11">
        <f>Sample[[#This Row],[A]]/Sample[[#This Row],[D]]</f>
        <v>9</v>
      </c>
      <c r="L900" s="11">
        <f>Sample[[#This Row],[D]]/Sample[[#This Row],[C]]</f>
        <v>0.16666666666666666</v>
      </c>
      <c r="M900" s="11">
        <f>Sample[[#This Row],[C]]/Sample[[#This Row],[A]]</f>
        <v>0.66666666666666663</v>
      </c>
      <c r="N900">
        <f>IF(Sample[[#This Row],[Ap]]=0,10,LOG(Sample[[#This Row],[Ap]]))</f>
        <v>0.77815125038364363</v>
      </c>
      <c r="O900">
        <f>IF(Sample[[#This Row],[Ei]]=0,10,LOG(Sample[[#This Row],[Ei]]))</f>
        <v>0.17609125905568124</v>
      </c>
      <c r="P900">
        <f>IF(Sample[[#This Row],[Ii]]=0,10,LOG(Sample[[#This Row],[Ii]]))</f>
        <v>-0.95424250943932487</v>
      </c>
      <c r="Q900">
        <f>Kx-Sample[[#This Row],[Xp]]</f>
        <v>-0.77815125038364363</v>
      </c>
      <c r="R900">
        <f>Ky-Sample[[#This Row],[Yp]]</f>
        <v>-1.1760912590556813</v>
      </c>
      <c r="S900">
        <f>Kz-Sample[[#This Row],[Zp]]</f>
        <v>1.9542425094393248</v>
      </c>
      <c r="T900">
        <f>Sample[[#This Row],[Kpy]]*KSc-Sample[[#This Row],[KPz]]*KSb</f>
        <v>-0.77815125038364341</v>
      </c>
      <c r="U900">
        <f>-1*(Sample[[#This Row],[KPx]]*KSc-Sample[[#This Row],[KPz]]*KSa)</f>
        <v>-0.77815125038364363</v>
      </c>
      <c r="V900">
        <f>(Sample[[#This Row],[KPx]]*$R$2-Sample[[#This Row],[Kpy]]*KSa)</f>
        <v>-0.77815125038364363</v>
      </c>
      <c r="W900">
        <f>Sample[[#This Row],[Kpy]]*KTc-Sample[[#This Row],[KPz]]*KTb</f>
        <v>3.1303337684950061</v>
      </c>
      <c r="X900">
        <f>-1*(Sample[[#This Row],[KPx]]*KTc-Sample[[#This Row],[KPz]]*KTa)</f>
        <v>3.1303337684950057</v>
      </c>
      <c r="Y900">
        <f>(Sample[[#This Row],[KPx]]*KTb-Sample[[#This Row],[Kpy]]*KTa)</f>
        <v>3.1303337684950066</v>
      </c>
      <c r="Z900">
        <f>-Sample[[#This Row],[Xp]]*a+Sample[[#This Row],[Yp]]*b+Sample[[#This Row],[Zp]]*c_</f>
        <v>-1.5563025007672873</v>
      </c>
      <c r="AA900" s="8">
        <f>-IF(Sample[[#This Row],[Column2]]&gt;0,1,-1)*SQRT(Sample[[#This Row],[KPx''i]]^2+Sample[[#This Row],[KPx''j]]^2+Sample[[#This Row],[KPx''k]]^2)/Ksmag/Scale</f>
        <v>0.95303675307431968</v>
      </c>
      <c r="AB900" s="1">
        <f>SQRT(Sample[[#This Row],[Kpy''i]]^2+Sample[[#This Row],[KPy''j]]^2+Sample[[#This Row],[KPy''k]]^2)/KTmag/Scale</f>
        <v>2.2134802350800591</v>
      </c>
    </row>
    <row r="901" spans="1:28" hidden="1" x14ac:dyDescent="0.25">
      <c r="A901" s="5">
        <v>896</v>
      </c>
      <c r="B901" s="13" t="s">
        <v>43</v>
      </c>
      <c r="C901" s="5"/>
      <c r="D901" s="5"/>
      <c r="E901">
        <v>9</v>
      </c>
      <c r="F901">
        <v>5</v>
      </c>
      <c r="G901">
        <v>3</v>
      </c>
      <c r="H901" s="11">
        <f>Sample[[#This Row],[C]]/Sample[[#This Row],[D]]</f>
        <v>0.55555555555555558</v>
      </c>
      <c r="I901" s="11">
        <f>Sample[[#This Row],[A]]/Sample[[#This Row],[C]]</f>
        <v>0.6</v>
      </c>
      <c r="J901" s="11">
        <f>Sample[[#This Row],[D]]/Sample[[#This Row],[A]]</f>
        <v>3</v>
      </c>
      <c r="K901" s="11">
        <f>Sample[[#This Row],[A]]/Sample[[#This Row],[D]]</f>
        <v>0.33333333333333331</v>
      </c>
      <c r="L901" s="11">
        <f>Sample[[#This Row],[D]]/Sample[[#This Row],[C]]</f>
        <v>1.8</v>
      </c>
      <c r="M901" s="11">
        <f>Sample[[#This Row],[C]]/Sample[[#This Row],[A]]</f>
        <v>1.6666666666666667</v>
      </c>
      <c r="N901">
        <f>IF(Sample[[#This Row],[Ap]]=0,10,LOG(Sample[[#This Row],[Ap]]))</f>
        <v>-0.25527250510330607</v>
      </c>
      <c r="O901">
        <f>IF(Sample[[#This Row],[Ei]]=0,10,LOG(Sample[[#This Row],[Ei]]))</f>
        <v>-0.22184874961635639</v>
      </c>
      <c r="P901">
        <f>IF(Sample[[#This Row],[Ii]]=0,10,LOG(Sample[[#This Row],[Ii]]))</f>
        <v>0.47712125471966244</v>
      </c>
      <c r="Q901">
        <f>Kx-Sample[[#This Row],[Xp]]</f>
        <v>0.25527250510330607</v>
      </c>
      <c r="R901">
        <f>Ky-Sample[[#This Row],[Yp]]</f>
        <v>-0.77815125038364363</v>
      </c>
      <c r="S901">
        <f>Kz-Sample[[#This Row],[Zp]]</f>
        <v>0.52287874528033762</v>
      </c>
      <c r="T901">
        <f>Sample[[#This Row],[Kpy]]*KSc-Sample[[#This Row],[KPz]]*KSb</f>
        <v>0.25527250510330601</v>
      </c>
      <c r="U901">
        <f>-1*(Sample[[#This Row],[KPx]]*KSc-Sample[[#This Row],[KPz]]*KSa)</f>
        <v>0.25527250510330607</v>
      </c>
      <c r="V901">
        <f>(Sample[[#This Row],[KPx]]*$R$2-Sample[[#This Row],[Kpy]]*KSa)</f>
        <v>0.25527250510330607</v>
      </c>
      <c r="W901">
        <f>Sample[[#This Row],[Kpy]]*KTc-Sample[[#This Row],[KPz]]*KTb</f>
        <v>1.3010299956639813</v>
      </c>
      <c r="X901">
        <f>-1*(Sample[[#This Row],[KPx]]*KTc-Sample[[#This Row],[KPz]]*KTa)</f>
        <v>1.3010299956639813</v>
      </c>
      <c r="Y901">
        <f>(Sample[[#This Row],[KPx]]*KTb-Sample[[#This Row],[Kpy]]*KTa)</f>
        <v>1.3010299956639813</v>
      </c>
      <c r="Z901">
        <f>-Sample[[#This Row],[Xp]]*a+Sample[[#This Row],[Yp]]*b+Sample[[#This Row],[Zp]]*c_</f>
        <v>0.51054501020661203</v>
      </c>
      <c r="AA901" s="8">
        <f>-IF(Sample[[#This Row],[Column2]]&gt;0,1,-1)*SQRT(Sample[[#This Row],[KPx''i]]^2+Sample[[#This Row],[KPx''j]]^2+Sample[[#This Row],[KPx''k]]^2)/Ksmag/Scale</f>
        <v>-0.31264369143255732</v>
      </c>
      <c r="AB901" s="1">
        <f>SQRT(Sample[[#This Row],[Kpy''i]]^2+Sample[[#This Row],[KPy''j]]^2+Sample[[#This Row],[KPy''k]]^2)/KTmag/Scale</f>
        <v>0.91996713246110573</v>
      </c>
    </row>
    <row r="902" spans="1:28" hidden="1" x14ac:dyDescent="0.25">
      <c r="A902" s="5">
        <v>897</v>
      </c>
      <c r="B902" s="13" t="s">
        <v>43</v>
      </c>
      <c r="C902" s="5"/>
      <c r="D902" s="5"/>
      <c r="E902">
        <v>3</v>
      </c>
      <c r="F902">
        <v>6</v>
      </c>
      <c r="G902">
        <v>9</v>
      </c>
      <c r="H902" s="11">
        <f>Sample[[#This Row],[C]]/Sample[[#This Row],[D]]</f>
        <v>2</v>
      </c>
      <c r="I902" s="11">
        <f>Sample[[#This Row],[A]]/Sample[[#This Row],[C]]</f>
        <v>1.5</v>
      </c>
      <c r="J902" s="11">
        <f>Sample[[#This Row],[D]]/Sample[[#This Row],[A]]</f>
        <v>0.33333333333333331</v>
      </c>
      <c r="K902" s="11">
        <f>Sample[[#This Row],[A]]/Sample[[#This Row],[D]]</f>
        <v>3</v>
      </c>
      <c r="L902" s="11">
        <f>Sample[[#This Row],[D]]/Sample[[#This Row],[C]]</f>
        <v>0.5</v>
      </c>
      <c r="M902" s="11">
        <f>Sample[[#This Row],[C]]/Sample[[#This Row],[A]]</f>
        <v>0.66666666666666663</v>
      </c>
      <c r="N902">
        <f>IF(Sample[[#This Row],[Ap]]=0,10,LOG(Sample[[#This Row],[Ap]]))</f>
        <v>0.3010299956639812</v>
      </c>
      <c r="O902">
        <f>IF(Sample[[#This Row],[Ei]]=0,10,LOG(Sample[[#This Row],[Ei]]))</f>
        <v>0.17609125905568124</v>
      </c>
      <c r="P902">
        <f>IF(Sample[[#This Row],[Ii]]=0,10,LOG(Sample[[#This Row],[Ii]]))</f>
        <v>-0.47712125471966244</v>
      </c>
      <c r="Q902">
        <f>Kx-Sample[[#This Row],[Xp]]</f>
        <v>-0.3010299956639812</v>
      </c>
      <c r="R902">
        <f>Ky-Sample[[#This Row],[Yp]]</f>
        <v>-1.1760912590556813</v>
      </c>
      <c r="S902">
        <f>Kz-Sample[[#This Row],[Zp]]</f>
        <v>1.4771212547196624</v>
      </c>
      <c r="T902">
        <f>Sample[[#This Row],[Kpy]]*KSc-Sample[[#This Row],[KPz]]*KSb</f>
        <v>-0.30102999566398103</v>
      </c>
      <c r="U902">
        <f>-1*(Sample[[#This Row],[KPx]]*KSc-Sample[[#This Row],[KPz]]*KSa)</f>
        <v>-0.3010299956639812</v>
      </c>
      <c r="V902">
        <f>(Sample[[#This Row],[KPx]]*$R$2-Sample[[#This Row],[Kpy]]*KSa)</f>
        <v>-0.3010299956639812</v>
      </c>
      <c r="W902">
        <f>Sample[[#This Row],[Kpy]]*KTc-Sample[[#This Row],[KPz]]*KTb</f>
        <v>2.653212513775344</v>
      </c>
      <c r="X902">
        <f>-1*(Sample[[#This Row],[KPx]]*KTc-Sample[[#This Row],[KPz]]*KTa)</f>
        <v>2.6532125137753435</v>
      </c>
      <c r="Y902">
        <f>(Sample[[#This Row],[KPx]]*KTb-Sample[[#This Row],[Kpy]]*KTa)</f>
        <v>2.653212513775344</v>
      </c>
      <c r="Z902">
        <f>-Sample[[#This Row],[Xp]]*a+Sample[[#This Row],[Yp]]*b+Sample[[#This Row],[Zp]]*c_</f>
        <v>-0.6020599913279624</v>
      </c>
      <c r="AA902" s="8">
        <f>-IF(Sample[[#This Row],[Column2]]&gt;0,1,-1)*SQRT(Sample[[#This Row],[KPx''i]]^2+Sample[[#This Row],[KPx''j]]^2+Sample[[#This Row],[KPx''k]]^2)/Ksmag/Scale</f>
        <v>0.36868494332449314</v>
      </c>
      <c r="AB902" s="1">
        <f>SQRT(Sample[[#This Row],[Kpy''i]]^2+Sample[[#This Row],[KPy''j]]^2+Sample[[#This Row],[KPy''k]]^2)/KTmag/Scale</f>
        <v>1.8761045604195521</v>
      </c>
    </row>
    <row r="903" spans="1:28" hidden="1" x14ac:dyDescent="0.25">
      <c r="A903" s="5">
        <v>898</v>
      </c>
      <c r="B903" s="13" t="s">
        <v>43</v>
      </c>
      <c r="C903" s="5"/>
      <c r="D903" s="5"/>
      <c r="E903">
        <v>7</v>
      </c>
      <c r="F903">
        <v>3</v>
      </c>
      <c r="G903">
        <v>4</v>
      </c>
      <c r="H903" s="11">
        <f>Sample[[#This Row],[C]]/Sample[[#This Row],[D]]</f>
        <v>0.42857142857142855</v>
      </c>
      <c r="I903" s="11">
        <f>Sample[[#This Row],[A]]/Sample[[#This Row],[C]]</f>
        <v>1.3333333333333333</v>
      </c>
      <c r="J903" s="11">
        <f>Sample[[#This Row],[D]]/Sample[[#This Row],[A]]</f>
        <v>1.75</v>
      </c>
      <c r="K903" s="11">
        <f>Sample[[#This Row],[A]]/Sample[[#This Row],[D]]</f>
        <v>0.5714285714285714</v>
      </c>
      <c r="L903" s="11">
        <f>Sample[[#This Row],[D]]/Sample[[#This Row],[C]]</f>
        <v>2.3333333333333335</v>
      </c>
      <c r="M903" s="11">
        <f>Sample[[#This Row],[C]]/Sample[[#This Row],[A]]</f>
        <v>0.75</v>
      </c>
      <c r="N903">
        <f>IF(Sample[[#This Row],[Ap]]=0,10,LOG(Sample[[#This Row],[Ap]]))</f>
        <v>-0.36797678529459443</v>
      </c>
      <c r="O903">
        <f>IF(Sample[[#This Row],[Ei]]=0,10,LOG(Sample[[#This Row],[Ei]]))</f>
        <v>0.12493873660829993</v>
      </c>
      <c r="P903">
        <f>IF(Sample[[#This Row],[Ii]]=0,10,LOG(Sample[[#This Row],[Ii]]))</f>
        <v>0.24303804868629444</v>
      </c>
      <c r="Q903">
        <f>Kx-Sample[[#This Row],[Xp]]</f>
        <v>0.36797678529459443</v>
      </c>
      <c r="R903">
        <f>Ky-Sample[[#This Row],[Yp]]</f>
        <v>-1.1249387366082999</v>
      </c>
      <c r="S903">
        <f>Kz-Sample[[#This Row],[Zp]]</f>
        <v>0.75696195131370558</v>
      </c>
      <c r="T903">
        <f>Sample[[#This Row],[Kpy]]*KSc-Sample[[#This Row],[KPz]]*KSb</f>
        <v>0.36797678529459432</v>
      </c>
      <c r="U903">
        <f>-1*(Sample[[#This Row],[KPx]]*KSc-Sample[[#This Row],[KPz]]*KSa)</f>
        <v>0.36797678529459443</v>
      </c>
      <c r="V903">
        <f>(Sample[[#This Row],[KPx]]*$R$2-Sample[[#This Row],[Kpy]]*KSa)</f>
        <v>0.36797678529459443</v>
      </c>
      <c r="W903">
        <f>Sample[[#This Row],[Kpy]]*KTc-Sample[[#This Row],[KPz]]*KTb</f>
        <v>1.8819006879220055</v>
      </c>
      <c r="X903">
        <f>-1*(Sample[[#This Row],[KPx]]*KTc-Sample[[#This Row],[KPz]]*KTa)</f>
        <v>1.8819006879220055</v>
      </c>
      <c r="Y903">
        <f>(Sample[[#This Row],[KPx]]*KTb-Sample[[#This Row],[Kpy]]*KTa)</f>
        <v>1.8819006879220055</v>
      </c>
      <c r="Z903">
        <f>-Sample[[#This Row],[Xp]]*a+Sample[[#This Row],[Yp]]*b+Sample[[#This Row],[Zp]]*c_</f>
        <v>0.73595357058918875</v>
      </c>
      <c r="AA903" s="8">
        <f>-IF(Sample[[#This Row],[Column2]]&gt;0,1,-1)*SQRT(Sample[[#This Row],[KPx''i]]^2+Sample[[#This Row],[KPx''j]]^2+Sample[[#This Row],[KPx''k]]^2)/Ksmag/Scale</f>
        <v>-0.45067768058071828</v>
      </c>
      <c r="AB903" s="1">
        <f>SQRT(Sample[[#This Row],[Kpy''i]]^2+Sample[[#This Row],[KPy''j]]^2+Sample[[#This Row],[KPy''k]]^2)/KTmag/Scale</f>
        <v>1.3307047379492789</v>
      </c>
    </row>
    <row r="904" spans="1:28" hidden="1" x14ac:dyDescent="0.25">
      <c r="A904" s="5">
        <v>899</v>
      </c>
      <c r="B904" s="13" t="s">
        <v>43</v>
      </c>
      <c r="C904" s="5"/>
      <c r="D904" s="5"/>
      <c r="E904">
        <v>3</v>
      </c>
      <c r="F904">
        <v>9</v>
      </c>
      <c r="G904">
        <v>1</v>
      </c>
      <c r="H904" s="11">
        <f>Sample[[#This Row],[C]]/Sample[[#This Row],[D]]</f>
        <v>3</v>
      </c>
      <c r="I904" s="11">
        <f>Sample[[#This Row],[A]]/Sample[[#This Row],[C]]</f>
        <v>0.1111111111111111</v>
      </c>
      <c r="J904" s="11">
        <f>Sample[[#This Row],[D]]/Sample[[#This Row],[A]]</f>
        <v>3</v>
      </c>
      <c r="K904" s="11">
        <f>Sample[[#This Row],[A]]/Sample[[#This Row],[D]]</f>
        <v>0.33333333333333331</v>
      </c>
      <c r="L904" s="11">
        <f>Sample[[#This Row],[D]]/Sample[[#This Row],[C]]</f>
        <v>0.33333333333333331</v>
      </c>
      <c r="M904" s="11">
        <f>Sample[[#This Row],[C]]/Sample[[#This Row],[A]]</f>
        <v>9</v>
      </c>
      <c r="N904">
        <f>IF(Sample[[#This Row],[Ap]]=0,10,LOG(Sample[[#This Row],[Ap]]))</f>
        <v>0.47712125471966244</v>
      </c>
      <c r="O904">
        <f>IF(Sample[[#This Row],[Ei]]=0,10,LOG(Sample[[#This Row],[Ei]]))</f>
        <v>-0.95424250943932487</v>
      </c>
      <c r="P904">
        <f>IF(Sample[[#This Row],[Ii]]=0,10,LOG(Sample[[#This Row],[Ii]]))</f>
        <v>0.47712125471966244</v>
      </c>
      <c r="Q904">
        <f>Kx-Sample[[#This Row],[Xp]]</f>
        <v>-0.47712125471966244</v>
      </c>
      <c r="R904">
        <f>Ky-Sample[[#This Row],[Yp]]</f>
        <v>-4.5757490560675129E-2</v>
      </c>
      <c r="S904">
        <f>Kz-Sample[[#This Row],[Zp]]</f>
        <v>0.52287874528033762</v>
      </c>
      <c r="T904">
        <f>Sample[[#This Row],[Kpy]]*KSc-Sample[[#This Row],[KPz]]*KSb</f>
        <v>-0.47712125471966249</v>
      </c>
      <c r="U904">
        <f>-1*(Sample[[#This Row],[KPx]]*KSc-Sample[[#This Row],[KPz]]*KSa)</f>
        <v>-0.47712125471966244</v>
      </c>
      <c r="V904">
        <f>(Sample[[#This Row],[KPx]]*$R$2-Sample[[#This Row],[Kpy]]*KSa)</f>
        <v>-0.47712125471966244</v>
      </c>
      <c r="W904">
        <f>Sample[[#This Row],[Kpy]]*KTc-Sample[[#This Row],[KPz]]*KTb</f>
        <v>0.56863623584101275</v>
      </c>
      <c r="X904">
        <f>-1*(Sample[[#This Row],[KPx]]*KTc-Sample[[#This Row],[KPz]]*KTa)</f>
        <v>0.56863623584101286</v>
      </c>
      <c r="Y904">
        <f>(Sample[[#This Row],[KPx]]*KTb-Sample[[#This Row],[Kpy]]*KTa)</f>
        <v>0.56863623584101264</v>
      </c>
      <c r="Z904">
        <f>-Sample[[#This Row],[Xp]]*a+Sample[[#This Row],[Yp]]*b+Sample[[#This Row],[Zp]]*c_</f>
        <v>-0.95424250943932487</v>
      </c>
      <c r="AA904" s="8">
        <f>-IF(Sample[[#This Row],[Column2]]&gt;0,1,-1)*SQRT(Sample[[#This Row],[KPx''i]]^2+Sample[[#This Row],[KPx''j]]^2+Sample[[#This Row],[KPx''k]]^2)/Ksmag/Scale</f>
        <v>0.58435180974982659</v>
      </c>
      <c r="AB904" s="1">
        <f>SQRT(Sample[[#This Row],[Kpy''i]]^2+Sample[[#This Row],[KPy''j]]^2+Sample[[#This Row],[KPy''k]]^2)/KTmag/Scale</f>
        <v>0.4020865383915731</v>
      </c>
    </row>
    <row r="905" spans="1:28" hidden="1" x14ac:dyDescent="0.25">
      <c r="A905" s="5">
        <v>900</v>
      </c>
      <c r="B905" s="13" t="s">
        <v>43</v>
      </c>
      <c r="C905" s="5"/>
      <c r="D905" s="5"/>
      <c r="E905">
        <v>6</v>
      </c>
      <c r="F905">
        <v>7</v>
      </c>
      <c r="G905">
        <v>5</v>
      </c>
      <c r="H905" s="11">
        <f>Sample[[#This Row],[C]]/Sample[[#This Row],[D]]</f>
        <v>1.1666666666666667</v>
      </c>
      <c r="I905" s="11">
        <f>Sample[[#This Row],[A]]/Sample[[#This Row],[C]]</f>
        <v>0.7142857142857143</v>
      </c>
      <c r="J905" s="11">
        <f>Sample[[#This Row],[D]]/Sample[[#This Row],[A]]</f>
        <v>1.2</v>
      </c>
      <c r="K905" s="11">
        <f>Sample[[#This Row],[A]]/Sample[[#This Row],[D]]</f>
        <v>0.83333333333333337</v>
      </c>
      <c r="L905" s="11">
        <f>Sample[[#This Row],[D]]/Sample[[#This Row],[C]]</f>
        <v>0.8571428571428571</v>
      </c>
      <c r="M905" s="11">
        <f>Sample[[#This Row],[C]]/Sample[[#This Row],[A]]</f>
        <v>1.4</v>
      </c>
      <c r="N905">
        <f>IF(Sample[[#This Row],[Ap]]=0,10,LOG(Sample[[#This Row],[Ap]]))</f>
        <v>6.6946789630613221E-2</v>
      </c>
      <c r="O905">
        <f>IF(Sample[[#This Row],[Ei]]=0,10,LOG(Sample[[#This Row],[Ei]]))</f>
        <v>-0.14612803567823801</v>
      </c>
      <c r="P905">
        <f>IF(Sample[[#This Row],[Ii]]=0,10,LOG(Sample[[#This Row],[Ii]]))</f>
        <v>7.9181246047624818E-2</v>
      </c>
      <c r="Q905">
        <f>Kx-Sample[[#This Row],[Xp]]</f>
        <v>-6.6946789630613221E-2</v>
      </c>
      <c r="R905">
        <f>Ky-Sample[[#This Row],[Yp]]</f>
        <v>-0.85387196432176204</v>
      </c>
      <c r="S905">
        <f>Kz-Sample[[#This Row],[Zp]]</f>
        <v>0.92081875395237522</v>
      </c>
      <c r="T905">
        <f>Sample[[#This Row],[Kpy]]*KSc-Sample[[#This Row],[KPz]]*KSb</f>
        <v>-6.6946789630613179E-2</v>
      </c>
      <c r="U905">
        <f>-1*(Sample[[#This Row],[KPx]]*KSc-Sample[[#This Row],[KPz]]*KSa)</f>
        <v>-6.6946789630613221E-2</v>
      </c>
      <c r="V905">
        <f>(Sample[[#This Row],[KPx]]*$R$2-Sample[[#This Row],[Kpy]]*KSa)</f>
        <v>-6.6946789630613221E-2</v>
      </c>
      <c r="W905">
        <f>Sample[[#This Row],[Kpy]]*KTc-Sample[[#This Row],[KPz]]*KTb</f>
        <v>1.7746907182741372</v>
      </c>
      <c r="X905">
        <f>-1*(Sample[[#This Row],[KPx]]*KTc-Sample[[#This Row],[KPz]]*KTa)</f>
        <v>1.7746907182741372</v>
      </c>
      <c r="Y905">
        <f>(Sample[[#This Row],[KPx]]*KTb-Sample[[#This Row],[Kpy]]*KTa)</f>
        <v>1.7746907182741374</v>
      </c>
      <c r="Z905">
        <f>-Sample[[#This Row],[Xp]]*a+Sample[[#This Row],[Yp]]*b+Sample[[#This Row],[Zp]]*c_</f>
        <v>-0.13389357926122639</v>
      </c>
      <c r="AA905" s="8">
        <f>-IF(Sample[[#This Row],[Column2]]&gt;0,1,-1)*SQRT(Sample[[#This Row],[KPx''i]]^2+Sample[[#This Row],[KPx''j]]^2+Sample[[#This Row],[KPx''k]]^2)/Ksmag/Scale</f>
        <v>8.1992737256225134E-2</v>
      </c>
      <c r="AB905" s="1">
        <f>SQRT(Sample[[#This Row],[Kpy''i]]^2+Sample[[#This Row],[KPy''j]]^2+Sample[[#This Row],[KPy''k]]^2)/KTmag/Scale</f>
        <v>1.2548958414004674</v>
      </c>
    </row>
    <row r="906" spans="1:28" hidden="1" x14ac:dyDescent="0.25">
      <c r="A906" s="5">
        <v>901</v>
      </c>
      <c r="B906" s="13" t="s">
        <v>43</v>
      </c>
      <c r="C906" s="5"/>
      <c r="D906" s="5"/>
      <c r="E906">
        <v>3</v>
      </c>
      <c r="F906">
        <v>5</v>
      </c>
      <c r="G906">
        <v>4</v>
      </c>
      <c r="H906" s="11">
        <f>Sample[[#This Row],[C]]/Sample[[#This Row],[D]]</f>
        <v>1.6666666666666667</v>
      </c>
      <c r="I906" s="11">
        <f>Sample[[#This Row],[A]]/Sample[[#This Row],[C]]</f>
        <v>0.8</v>
      </c>
      <c r="J906" s="11">
        <f>Sample[[#This Row],[D]]/Sample[[#This Row],[A]]</f>
        <v>0.75</v>
      </c>
      <c r="K906" s="11">
        <f>Sample[[#This Row],[A]]/Sample[[#This Row],[D]]</f>
        <v>1.3333333333333333</v>
      </c>
      <c r="L906" s="11">
        <f>Sample[[#This Row],[D]]/Sample[[#This Row],[C]]</f>
        <v>0.6</v>
      </c>
      <c r="M906" s="11">
        <f>Sample[[#This Row],[C]]/Sample[[#This Row],[A]]</f>
        <v>1.25</v>
      </c>
      <c r="N906">
        <f>IF(Sample[[#This Row],[Ap]]=0,10,LOG(Sample[[#This Row],[Ap]]))</f>
        <v>0.22184874961635639</v>
      </c>
      <c r="O906">
        <f>IF(Sample[[#This Row],[Ei]]=0,10,LOG(Sample[[#This Row],[Ei]]))</f>
        <v>-9.6910013008056392E-2</v>
      </c>
      <c r="P906">
        <f>IF(Sample[[#This Row],[Ii]]=0,10,LOG(Sample[[#This Row],[Ii]]))</f>
        <v>-0.12493873660829995</v>
      </c>
      <c r="Q906">
        <f>Kx-Sample[[#This Row],[Xp]]</f>
        <v>-0.22184874961635639</v>
      </c>
      <c r="R906">
        <f>Ky-Sample[[#This Row],[Yp]]</f>
        <v>-0.90308998699194365</v>
      </c>
      <c r="S906">
        <f>Kz-Sample[[#This Row],[Zp]]</f>
        <v>1.1249387366082999</v>
      </c>
      <c r="T906">
        <f>Sample[[#This Row],[Kpy]]*KSc-Sample[[#This Row],[KPz]]*KSb</f>
        <v>-0.22184874961635626</v>
      </c>
      <c r="U906">
        <f>-1*(Sample[[#This Row],[KPx]]*KSc-Sample[[#This Row],[KPz]]*KSa)</f>
        <v>-0.22184874961635639</v>
      </c>
      <c r="V906">
        <f>(Sample[[#This Row],[KPx]]*$R$2-Sample[[#This Row],[Kpy]]*KSa)</f>
        <v>-0.22184874961635639</v>
      </c>
      <c r="W906">
        <f>Sample[[#This Row],[Kpy]]*KTc-Sample[[#This Row],[KPz]]*KTb</f>
        <v>2.0280287236002437</v>
      </c>
      <c r="X906">
        <f>-1*(Sample[[#This Row],[KPx]]*KTc-Sample[[#This Row],[KPz]]*KTa)</f>
        <v>2.0280287236002432</v>
      </c>
      <c r="Y906">
        <f>(Sample[[#This Row],[KPx]]*KTb-Sample[[#This Row],[Kpy]]*KTa)</f>
        <v>2.0280287236002437</v>
      </c>
      <c r="Z906">
        <f>-Sample[[#This Row],[Xp]]*a+Sample[[#This Row],[Yp]]*b+Sample[[#This Row],[Zp]]*c_</f>
        <v>-0.44369749923271268</v>
      </c>
      <c r="AA906" s="8">
        <f>-IF(Sample[[#This Row],[Column2]]&gt;0,1,-1)*SQRT(Sample[[#This Row],[KPx''i]]^2+Sample[[#This Row],[KPx''j]]^2+Sample[[#This Row],[KPx''k]]^2)/Ksmag/Scale</f>
        <v>0.27170811831726915</v>
      </c>
      <c r="AB906" s="1">
        <f>SQRT(Sample[[#This Row],[Kpy''i]]^2+Sample[[#This Row],[KPy''j]]^2+Sample[[#This Row],[KPy''k]]^2)/KTmag/Scale</f>
        <v>1.4340328628988308</v>
      </c>
    </row>
    <row r="907" spans="1:28" hidden="1" x14ac:dyDescent="0.25">
      <c r="A907" s="5">
        <v>902</v>
      </c>
      <c r="B907" s="13" t="s">
        <v>43</v>
      </c>
      <c r="C907" s="5"/>
      <c r="D907" s="5"/>
      <c r="E907">
        <v>5</v>
      </c>
      <c r="F907">
        <v>4</v>
      </c>
      <c r="G907">
        <v>5</v>
      </c>
      <c r="H907" s="11">
        <f>Sample[[#This Row],[C]]/Sample[[#This Row],[D]]</f>
        <v>0.8</v>
      </c>
      <c r="I907" s="11">
        <f>Sample[[#This Row],[A]]/Sample[[#This Row],[C]]</f>
        <v>1.25</v>
      </c>
      <c r="J907" s="11">
        <f>Sample[[#This Row],[D]]/Sample[[#This Row],[A]]</f>
        <v>1</v>
      </c>
      <c r="K907" s="11">
        <f>Sample[[#This Row],[A]]/Sample[[#This Row],[D]]</f>
        <v>1</v>
      </c>
      <c r="L907" s="11">
        <f>Sample[[#This Row],[D]]/Sample[[#This Row],[C]]</f>
        <v>1.25</v>
      </c>
      <c r="M907" s="11">
        <f>Sample[[#This Row],[C]]/Sample[[#This Row],[A]]</f>
        <v>0.8</v>
      </c>
      <c r="N907">
        <f>IF(Sample[[#This Row],[Ap]]=0,10,LOG(Sample[[#This Row],[Ap]]))</f>
        <v>-9.6910013008056392E-2</v>
      </c>
      <c r="O907">
        <f>IF(Sample[[#This Row],[Ei]]=0,10,LOG(Sample[[#This Row],[Ei]]))</f>
        <v>9.691001300805642E-2</v>
      </c>
      <c r="P907">
        <f>IF(Sample[[#This Row],[Ii]]=0,10,LOG(Sample[[#This Row],[Ii]]))</f>
        <v>0</v>
      </c>
      <c r="Q907">
        <f>Kx-Sample[[#This Row],[Xp]]</f>
        <v>9.6910013008056392E-2</v>
      </c>
      <c r="R907">
        <f>Ky-Sample[[#This Row],[Yp]]</f>
        <v>-1.0969100130080565</v>
      </c>
      <c r="S907">
        <f>Kz-Sample[[#This Row],[Zp]]</f>
        <v>1</v>
      </c>
      <c r="T907">
        <f>Sample[[#This Row],[Kpy]]*KSc-Sample[[#This Row],[KPz]]*KSb</f>
        <v>9.6910013008056461E-2</v>
      </c>
      <c r="U907">
        <f>-1*(Sample[[#This Row],[KPx]]*KSc-Sample[[#This Row],[KPz]]*KSa)</f>
        <v>9.6910013008056392E-2</v>
      </c>
      <c r="V907">
        <f>(Sample[[#This Row],[KPx]]*$R$2-Sample[[#This Row],[Kpy]]*KSa)</f>
        <v>9.6910013008056392E-2</v>
      </c>
      <c r="W907">
        <f>Sample[[#This Row],[Kpy]]*KTc-Sample[[#This Row],[KPz]]*KTb</f>
        <v>2.0969100130080562</v>
      </c>
      <c r="X907">
        <f>-1*(Sample[[#This Row],[KPx]]*KTc-Sample[[#This Row],[KPz]]*KTa)</f>
        <v>2.0969100130080562</v>
      </c>
      <c r="Y907">
        <f>(Sample[[#This Row],[KPx]]*KTb-Sample[[#This Row],[Kpy]]*KTa)</f>
        <v>2.0969100130080567</v>
      </c>
      <c r="Z907">
        <f>-Sample[[#This Row],[Xp]]*a+Sample[[#This Row],[Yp]]*b+Sample[[#This Row],[Zp]]*c_</f>
        <v>0.19382002601611284</v>
      </c>
      <c r="AA907" s="8">
        <f>-IF(Sample[[#This Row],[Column2]]&gt;0,1,-1)*SQRT(Sample[[#This Row],[KPx''i]]^2+Sample[[#This Row],[KPx''j]]^2+Sample[[#This Row],[KPx''k]]^2)/Ksmag/Scale</f>
        <v>-0.11869004141810927</v>
      </c>
      <c r="AB907" s="1">
        <f>SQRT(Sample[[#This Row],[Kpy''i]]^2+Sample[[#This Row],[KPy''j]]^2+Sample[[#This Row],[KPy''k]]^2)/KTmag/Scale</f>
        <v>1.4827392897359684</v>
      </c>
    </row>
    <row r="908" spans="1:28" hidden="1" x14ac:dyDescent="0.25">
      <c r="A908" s="5">
        <v>903</v>
      </c>
      <c r="B908" s="13" t="s">
        <v>43</v>
      </c>
      <c r="C908" s="5"/>
      <c r="D908" s="5"/>
      <c r="E908">
        <v>10</v>
      </c>
      <c r="F908">
        <v>7</v>
      </c>
      <c r="G908">
        <v>6</v>
      </c>
      <c r="H908" s="11">
        <f>Sample[[#This Row],[C]]/Sample[[#This Row],[D]]</f>
        <v>0.7</v>
      </c>
      <c r="I908" s="11">
        <f>Sample[[#This Row],[A]]/Sample[[#This Row],[C]]</f>
        <v>0.8571428571428571</v>
      </c>
      <c r="J908" s="11">
        <f>Sample[[#This Row],[D]]/Sample[[#This Row],[A]]</f>
        <v>1.6666666666666667</v>
      </c>
      <c r="K908" s="11">
        <f>Sample[[#This Row],[A]]/Sample[[#This Row],[D]]</f>
        <v>0.6</v>
      </c>
      <c r="L908" s="11">
        <f>Sample[[#This Row],[D]]/Sample[[#This Row],[C]]</f>
        <v>1.4285714285714286</v>
      </c>
      <c r="M908" s="11">
        <f>Sample[[#This Row],[C]]/Sample[[#This Row],[A]]</f>
        <v>1.1666666666666667</v>
      </c>
      <c r="N908">
        <f>IF(Sample[[#This Row],[Ap]]=0,10,LOG(Sample[[#This Row],[Ap]]))</f>
        <v>-0.15490195998574319</v>
      </c>
      <c r="O908">
        <f>IF(Sample[[#This Row],[Ei]]=0,10,LOG(Sample[[#This Row],[Ei]]))</f>
        <v>-6.6946789630613221E-2</v>
      </c>
      <c r="P908">
        <f>IF(Sample[[#This Row],[Ii]]=0,10,LOG(Sample[[#This Row],[Ii]]))</f>
        <v>0.22184874961635639</v>
      </c>
      <c r="Q908">
        <f>Kx-Sample[[#This Row],[Xp]]</f>
        <v>0.15490195998574319</v>
      </c>
      <c r="R908">
        <f>Ky-Sample[[#This Row],[Yp]]</f>
        <v>-0.93305321036938682</v>
      </c>
      <c r="S908">
        <f>Kz-Sample[[#This Row],[Zp]]</f>
        <v>0.77815125038364363</v>
      </c>
      <c r="T908">
        <f>Sample[[#This Row],[Kpy]]*KSc-Sample[[#This Row],[KPz]]*KSb</f>
        <v>0.15490195998574319</v>
      </c>
      <c r="U908">
        <f>-1*(Sample[[#This Row],[KPx]]*KSc-Sample[[#This Row],[KPz]]*KSa)</f>
        <v>0.15490195998574319</v>
      </c>
      <c r="V908">
        <f>(Sample[[#This Row],[KPx]]*$R$2-Sample[[#This Row],[Kpy]]*KSa)</f>
        <v>0.15490195998574319</v>
      </c>
      <c r="W908">
        <f>Sample[[#This Row],[Kpy]]*KTc-Sample[[#This Row],[KPz]]*KTb</f>
        <v>1.7112044607530303</v>
      </c>
      <c r="X908">
        <f>-1*(Sample[[#This Row],[KPx]]*KTc-Sample[[#This Row],[KPz]]*KTa)</f>
        <v>1.7112044607530303</v>
      </c>
      <c r="Y908">
        <f>(Sample[[#This Row],[KPx]]*KTb-Sample[[#This Row],[Kpy]]*KTa)</f>
        <v>1.7112044607530303</v>
      </c>
      <c r="Z908">
        <f>-Sample[[#This Row],[Xp]]*a+Sample[[#This Row],[Yp]]*b+Sample[[#This Row],[Zp]]*c_</f>
        <v>0.30980391997148637</v>
      </c>
      <c r="AA908" s="8">
        <f>-IF(Sample[[#This Row],[Column2]]&gt;0,1,-1)*SQRT(Sample[[#This Row],[KPx''i]]^2+Sample[[#This Row],[KPx''j]]^2+Sample[[#This Row],[KPx''k]]^2)/Ksmag/Scale</f>
        <v>-0.1897153810610441</v>
      </c>
      <c r="AB908" s="1">
        <f>SQRT(Sample[[#This Row],[Kpy''i]]^2+Sample[[#This Row],[KPy''j]]^2+Sample[[#This Row],[KPy''k]]^2)/KTmag/Scale</f>
        <v>1.2100042781951372</v>
      </c>
    </row>
    <row r="909" spans="1:28" x14ac:dyDescent="0.25">
      <c r="A909" s="5">
        <v>904</v>
      </c>
      <c r="B909" s="13" t="s">
        <v>43</v>
      </c>
      <c r="C909" s="5"/>
      <c r="D909" s="5"/>
      <c r="E909">
        <v>9</v>
      </c>
      <c r="F909">
        <v>6</v>
      </c>
      <c r="G909">
        <v>2</v>
      </c>
      <c r="H909" s="11">
        <f>Sample[[#This Row],[C]]/Sample[[#This Row],[D]]</f>
        <v>0.66666666666666663</v>
      </c>
      <c r="I909" s="11">
        <f>Sample[[#This Row],[A]]/Sample[[#This Row],[C]]</f>
        <v>0.33333333333333331</v>
      </c>
      <c r="J909" s="11">
        <f>Sample[[#This Row],[D]]/Sample[[#This Row],[A]]</f>
        <v>4.5</v>
      </c>
      <c r="K909" s="11">
        <f>Sample[[#This Row],[A]]/Sample[[#This Row],[D]]</f>
        <v>0.22222222222222221</v>
      </c>
      <c r="L909" s="11">
        <f>Sample[[#This Row],[D]]/Sample[[#This Row],[C]]</f>
        <v>1.5</v>
      </c>
      <c r="M909" s="11">
        <f>Sample[[#This Row],[C]]/Sample[[#This Row],[A]]</f>
        <v>3</v>
      </c>
      <c r="N909">
        <f>IF(Sample[[#This Row],[Ap]]=0,10,LOG(Sample[[#This Row],[Ap]]))</f>
        <v>-0.17609125905568127</v>
      </c>
      <c r="O909">
        <f>IF(Sample[[#This Row],[Ei]]=0,10,LOG(Sample[[#This Row],[Ei]]))</f>
        <v>-0.47712125471966244</v>
      </c>
      <c r="P909">
        <f>IF(Sample[[#This Row],[Ii]]=0,10,LOG(Sample[[#This Row],[Ii]]))</f>
        <v>0.65321251377534373</v>
      </c>
      <c r="Q909">
        <f>Kx-Sample[[#This Row],[Xp]]</f>
        <v>0.17609125905568127</v>
      </c>
      <c r="R909">
        <f>Ky-Sample[[#This Row],[Yp]]</f>
        <v>-0.52287874528033762</v>
      </c>
      <c r="S909">
        <f>Kz-Sample[[#This Row],[Zp]]</f>
        <v>0.34678748622465627</v>
      </c>
      <c r="T909">
        <f>Sample[[#This Row],[Kpy]]*KSc-Sample[[#This Row],[KPz]]*KSb</f>
        <v>0.17609125905568135</v>
      </c>
      <c r="U909">
        <f>-1*(Sample[[#This Row],[KPx]]*KSc-Sample[[#This Row],[KPz]]*KSa)</f>
        <v>0.17609125905568127</v>
      </c>
      <c r="V909">
        <f>(Sample[[#This Row],[KPx]]*$R$2-Sample[[#This Row],[Kpy]]*KSa)</f>
        <v>0.17609125905568127</v>
      </c>
      <c r="W909">
        <f>Sample[[#This Row],[Kpy]]*KTc-Sample[[#This Row],[KPz]]*KTb</f>
        <v>0.86966623150499389</v>
      </c>
      <c r="X909">
        <f>-1*(Sample[[#This Row],[KPx]]*KTc-Sample[[#This Row],[KPz]]*KTa)</f>
        <v>0.86966623150499378</v>
      </c>
      <c r="Y909">
        <f>(Sample[[#This Row],[KPx]]*KTb-Sample[[#This Row],[Kpy]]*KTa)</f>
        <v>0.869666231504994</v>
      </c>
      <c r="Z909">
        <f>-Sample[[#This Row],[Xp]]*a+Sample[[#This Row],[Yp]]*b+Sample[[#This Row],[Zp]]*c_</f>
        <v>0.35218251811136259</v>
      </c>
      <c r="AA909" s="8">
        <f>-IF(Sample[[#This Row],[Column2]]&gt;0,1,-1)*SQRT(Sample[[#This Row],[KPx''i]]^2+Sample[[#This Row],[KPx''j]]^2+Sample[[#This Row],[KPx''k]]^2)/Ksmag/Scale</f>
        <v>-0.21566686642533336</v>
      </c>
      <c r="AB909" s="1">
        <f>SQRT(Sample[[#This Row],[Kpy''i]]^2+Sample[[#This Row],[KPy''j]]^2+Sample[[#This Row],[KPy''k]]^2)/KTmag/Scale</f>
        <v>0.6149468896661312</v>
      </c>
    </row>
    <row r="910" spans="1:28" hidden="1" x14ac:dyDescent="0.25">
      <c r="A910" s="5">
        <v>905</v>
      </c>
      <c r="B910" s="13" t="s">
        <v>43</v>
      </c>
      <c r="C910" s="5"/>
      <c r="D910" s="5"/>
      <c r="E910">
        <v>4</v>
      </c>
      <c r="F910">
        <v>3</v>
      </c>
      <c r="G910">
        <v>5</v>
      </c>
      <c r="H910" s="11">
        <f>Sample[[#This Row],[C]]/Sample[[#This Row],[D]]</f>
        <v>0.75</v>
      </c>
      <c r="I910" s="11">
        <f>Sample[[#This Row],[A]]/Sample[[#This Row],[C]]</f>
        <v>1.6666666666666667</v>
      </c>
      <c r="J910" s="11">
        <f>Sample[[#This Row],[D]]/Sample[[#This Row],[A]]</f>
        <v>0.8</v>
      </c>
      <c r="K910" s="11">
        <f>Sample[[#This Row],[A]]/Sample[[#This Row],[D]]</f>
        <v>1.25</v>
      </c>
      <c r="L910" s="11">
        <f>Sample[[#This Row],[D]]/Sample[[#This Row],[C]]</f>
        <v>1.3333333333333333</v>
      </c>
      <c r="M910" s="11">
        <f>Sample[[#This Row],[C]]/Sample[[#This Row],[A]]</f>
        <v>0.6</v>
      </c>
      <c r="N910">
        <f>IF(Sample[[#This Row],[Ap]]=0,10,LOG(Sample[[#This Row],[Ap]]))</f>
        <v>-0.12493873660829995</v>
      </c>
      <c r="O910">
        <f>IF(Sample[[#This Row],[Ei]]=0,10,LOG(Sample[[#This Row],[Ei]]))</f>
        <v>0.22184874961635639</v>
      </c>
      <c r="P910">
        <f>IF(Sample[[#This Row],[Ii]]=0,10,LOG(Sample[[#This Row],[Ii]]))</f>
        <v>-9.6910013008056392E-2</v>
      </c>
      <c r="Q910">
        <f>Kx-Sample[[#This Row],[Xp]]</f>
        <v>0.12493873660829995</v>
      </c>
      <c r="R910">
        <f>Ky-Sample[[#This Row],[Yp]]</f>
        <v>-1.2218487496163564</v>
      </c>
      <c r="S910">
        <f>Kz-Sample[[#This Row],[Zp]]</f>
        <v>1.0969100130080565</v>
      </c>
      <c r="T910">
        <f>Sample[[#This Row],[Kpy]]*KSc-Sample[[#This Row],[KPz]]*KSb</f>
        <v>0.12493873660829991</v>
      </c>
      <c r="U910">
        <f>-1*(Sample[[#This Row],[KPx]]*KSc-Sample[[#This Row],[KPz]]*KSa)</f>
        <v>0.12493873660829995</v>
      </c>
      <c r="V910">
        <f>(Sample[[#This Row],[KPx]]*$R$2-Sample[[#This Row],[Kpy]]*KSa)</f>
        <v>0.12493873660829995</v>
      </c>
      <c r="W910">
        <f>Sample[[#This Row],[Kpy]]*KTc-Sample[[#This Row],[KPz]]*KTb</f>
        <v>2.3187587626244128</v>
      </c>
      <c r="X910">
        <f>-1*(Sample[[#This Row],[KPx]]*KTc-Sample[[#This Row],[KPz]]*KTa)</f>
        <v>2.3187587626244128</v>
      </c>
      <c r="Y910">
        <f>(Sample[[#This Row],[KPx]]*KTb-Sample[[#This Row],[Kpy]]*KTa)</f>
        <v>2.3187587626244128</v>
      </c>
      <c r="Z910">
        <f>-Sample[[#This Row],[Xp]]*a+Sample[[#This Row],[Yp]]*b+Sample[[#This Row],[Zp]]*c_</f>
        <v>0.2498774732166</v>
      </c>
      <c r="AA910" s="8">
        <f>-IF(Sample[[#This Row],[Column2]]&gt;0,1,-1)*SQRT(Sample[[#This Row],[KPx''i]]^2+Sample[[#This Row],[KPx''j]]^2+Sample[[#This Row],[KPx''k]]^2)/Ksmag/Scale</f>
        <v>-0.15301807689915992</v>
      </c>
      <c r="AB910" s="1">
        <f>SQRT(Sample[[#This Row],[Kpy''i]]^2+Sample[[#This Row],[KPy''j]]^2+Sample[[#This Row],[KPy''k]]^2)/KTmag/Scale</f>
        <v>1.6396100449874504</v>
      </c>
    </row>
    <row r="911" spans="1:28" hidden="1" x14ac:dyDescent="0.25">
      <c r="A911" s="5">
        <v>906</v>
      </c>
      <c r="B911" s="13" t="s">
        <v>43</v>
      </c>
      <c r="C911" s="5"/>
      <c r="D911" s="5"/>
      <c r="E911">
        <v>3</v>
      </c>
      <c r="F911">
        <v>3</v>
      </c>
      <c r="G911">
        <v>7</v>
      </c>
      <c r="H911" s="11">
        <f>Sample[[#This Row],[C]]/Sample[[#This Row],[D]]</f>
        <v>1</v>
      </c>
      <c r="I911" s="11">
        <f>Sample[[#This Row],[A]]/Sample[[#This Row],[C]]</f>
        <v>2.3333333333333335</v>
      </c>
      <c r="J911" s="11">
        <f>Sample[[#This Row],[D]]/Sample[[#This Row],[A]]</f>
        <v>0.42857142857142855</v>
      </c>
      <c r="K911" s="11">
        <f>Sample[[#This Row],[A]]/Sample[[#This Row],[D]]</f>
        <v>2.3333333333333335</v>
      </c>
      <c r="L911" s="11">
        <f>Sample[[#This Row],[D]]/Sample[[#This Row],[C]]</f>
        <v>1</v>
      </c>
      <c r="M911" s="11">
        <f>Sample[[#This Row],[C]]/Sample[[#This Row],[A]]</f>
        <v>0.42857142857142855</v>
      </c>
      <c r="N911">
        <f>IF(Sample[[#This Row],[Ap]]=0,10,LOG(Sample[[#This Row],[Ap]]))</f>
        <v>0</v>
      </c>
      <c r="O911">
        <f>IF(Sample[[#This Row],[Ei]]=0,10,LOG(Sample[[#This Row],[Ei]]))</f>
        <v>0.36797678529459443</v>
      </c>
      <c r="P911">
        <f>IF(Sample[[#This Row],[Ii]]=0,10,LOG(Sample[[#This Row],[Ii]]))</f>
        <v>-0.36797678529459443</v>
      </c>
      <c r="Q911">
        <f>Kx-Sample[[#This Row],[Xp]]</f>
        <v>0</v>
      </c>
      <c r="R911">
        <f>Ky-Sample[[#This Row],[Yp]]</f>
        <v>-1.3679767852945943</v>
      </c>
      <c r="S911">
        <f>Kz-Sample[[#This Row],[Zp]]</f>
        <v>1.3679767852945943</v>
      </c>
      <c r="T911">
        <f>Sample[[#This Row],[Kpy]]*KSc-Sample[[#This Row],[KPz]]*KSb</f>
        <v>0</v>
      </c>
      <c r="U911">
        <f>-1*(Sample[[#This Row],[KPx]]*KSc-Sample[[#This Row],[KPz]]*KSa)</f>
        <v>0</v>
      </c>
      <c r="V911">
        <f>(Sample[[#This Row],[KPx]]*$R$2-Sample[[#This Row],[Kpy]]*KSa)</f>
        <v>0</v>
      </c>
      <c r="W911">
        <f>Sample[[#This Row],[Kpy]]*KTc-Sample[[#This Row],[KPz]]*KTb</f>
        <v>2.7359535705891886</v>
      </c>
      <c r="X911">
        <f>-1*(Sample[[#This Row],[KPx]]*KTc-Sample[[#This Row],[KPz]]*KTa)</f>
        <v>2.7359535705891886</v>
      </c>
      <c r="Y911">
        <f>(Sample[[#This Row],[KPx]]*KTb-Sample[[#This Row],[Kpy]]*KTa)</f>
        <v>2.7359535705891886</v>
      </c>
      <c r="Z911">
        <f>-Sample[[#This Row],[Xp]]*a+Sample[[#This Row],[Yp]]*b+Sample[[#This Row],[Zp]]*c_</f>
        <v>0</v>
      </c>
      <c r="AA911" s="8">
        <f>-IF(Sample[[#This Row],[Column2]]&gt;0,1,-1)*SQRT(Sample[[#This Row],[KPx''i]]^2+Sample[[#This Row],[KPx''j]]^2+Sample[[#This Row],[KPx''k]]^2)/Ksmag/Scale</f>
        <v>0</v>
      </c>
      <c r="AB911" s="1">
        <f>SQRT(Sample[[#This Row],[Kpy''i]]^2+Sample[[#This Row],[KPy''j]]^2+Sample[[#This Row],[KPy''k]]^2)/KTmag/Scale</f>
        <v>1.9346113227751629</v>
      </c>
    </row>
    <row r="912" spans="1:28" hidden="1" x14ac:dyDescent="0.25">
      <c r="A912" s="5">
        <v>907</v>
      </c>
      <c r="B912" s="13" t="s">
        <v>43</v>
      </c>
      <c r="C912" s="5"/>
      <c r="D912" s="5"/>
      <c r="E912">
        <v>5</v>
      </c>
      <c r="F912">
        <v>2</v>
      </c>
      <c r="G912">
        <v>9</v>
      </c>
      <c r="H912" s="11">
        <f>Sample[[#This Row],[C]]/Sample[[#This Row],[D]]</f>
        <v>0.4</v>
      </c>
      <c r="I912" s="11">
        <f>Sample[[#This Row],[A]]/Sample[[#This Row],[C]]</f>
        <v>4.5</v>
      </c>
      <c r="J912" s="11">
        <f>Sample[[#This Row],[D]]/Sample[[#This Row],[A]]</f>
        <v>0.55555555555555558</v>
      </c>
      <c r="K912" s="11">
        <f>Sample[[#This Row],[A]]/Sample[[#This Row],[D]]</f>
        <v>1.8</v>
      </c>
      <c r="L912" s="11">
        <f>Sample[[#This Row],[D]]/Sample[[#This Row],[C]]</f>
        <v>2.5</v>
      </c>
      <c r="M912" s="11">
        <f>Sample[[#This Row],[C]]/Sample[[#This Row],[A]]</f>
        <v>0.22222222222222221</v>
      </c>
      <c r="N912">
        <f>IF(Sample[[#This Row],[Ap]]=0,10,LOG(Sample[[#This Row],[Ap]]))</f>
        <v>-0.3979400086720376</v>
      </c>
      <c r="O912">
        <f>IF(Sample[[#This Row],[Ei]]=0,10,LOG(Sample[[#This Row],[Ei]]))</f>
        <v>0.65321251377534373</v>
      </c>
      <c r="P912">
        <f>IF(Sample[[#This Row],[Ii]]=0,10,LOG(Sample[[#This Row],[Ii]]))</f>
        <v>-0.25527250510330607</v>
      </c>
      <c r="Q912">
        <f>Kx-Sample[[#This Row],[Xp]]</f>
        <v>0.3979400086720376</v>
      </c>
      <c r="R912">
        <f>Ky-Sample[[#This Row],[Yp]]</f>
        <v>-1.6532125137753437</v>
      </c>
      <c r="S912">
        <f>Kz-Sample[[#This Row],[Zp]]</f>
        <v>1.255272505103306</v>
      </c>
      <c r="T912">
        <f>Sample[[#This Row],[Kpy]]*KSc-Sample[[#This Row],[KPz]]*KSb</f>
        <v>0.39794000867203771</v>
      </c>
      <c r="U912">
        <f>-1*(Sample[[#This Row],[KPx]]*KSc-Sample[[#This Row],[KPz]]*KSa)</f>
        <v>0.3979400086720376</v>
      </c>
      <c r="V912">
        <f>(Sample[[#This Row],[KPx]]*$R$2-Sample[[#This Row],[Kpy]]*KSa)</f>
        <v>0.3979400086720376</v>
      </c>
      <c r="W912">
        <f>Sample[[#This Row],[Kpy]]*KTc-Sample[[#This Row],[KPz]]*KTb</f>
        <v>2.9084850188786495</v>
      </c>
      <c r="X912">
        <f>-1*(Sample[[#This Row],[KPx]]*KTc-Sample[[#This Row],[KPz]]*KTa)</f>
        <v>2.9084850188786495</v>
      </c>
      <c r="Y912">
        <f>(Sample[[#This Row],[KPx]]*KTb-Sample[[#This Row],[Kpy]]*KTa)</f>
        <v>2.90848501887865</v>
      </c>
      <c r="Z912">
        <f>-Sample[[#This Row],[Xp]]*a+Sample[[#This Row],[Yp]]*b+Sample[[#This Row],[Zp]]*c_</f>
        <v>0.79588001734407532</v>
      </c>
      <c r="AA912" s="8">
        <f>-IF(Sample[[#This Row],[Column2]]&gt;0,1,-1)*SQRT(Sample[[#This Row],[KPx''i]]^2+Sample[[#This Row],[KPx''j]]^2+Sample[[#This Row],[KPx''k]]^2)/Ksmag/Scale</f>
        <v>-0.48737498474260249</v>
      </c>
      <c r="AB912" s="1">
        <f>SQRT(Sample[[#This Row],[Kpy''i]]^2+Sample[[#This Row],[KPy''j]]^2+Sample[[#This Row],[KPy''k]]^2)/KTmag/Scale</f>
        <v>2.0566094798285768</v>
      </c>
    </row>
    <row r="913" spans="1:28" hidden="1" x14ac:dyDescent="0.25">
      <c r="A913" s="5">
        <v>908</v>
      </c>
      <c r="B913" s="13" t="s">
        <v>43</v>
      </c>
      <c r="C913" s="5"/>
      <c r="D913" s="5"/>
      <c r="E913">
        <v>6</v>
      </c>
      <c r="F913">
        <v>2</v>
      </c>
      <c r="G913">
        <v>8</v>
      </c>
      <c r="H913" s="11">
        <f>Sample[[#This Row],[C]]/Sample[[#This Row],[D]]</f>
        <v>0.33333333333333331</v>
      </c>
      <c r="I913" s="11">
        <f>Sample[[#This Row],[A]]/Sample[[#This Row],[C]]</f>
        <v>4</v>
      </c>
      <c r="J913" s="11">
        <f>Sample[[#This Row],[D]]/Sample[[#This Row],[A]]</f>
        <v>0.75</v>
      </c>
      <c r="K913" s="11">
        <f>Sample[[#This Row],[A]]/Sample[[#This Row],[D]]</f>
        <v>1.3333333333333333</v>
      </c>
      <c r="L913" s="11">
        <f>Sample[[#This Row],[D]]/Sample[[#This Row],[C]]</f>
        <v>3</v>
      </c>
      <c r="M913" s="11">
        <f>Sample[[#This Row],[C]]/Sample[[#This Row],[A]]</f>
        <v>0.25</v>
      </c>
      <c r="N913">
        <f>IF(Sample[[#This Row],[Ap]]=0,10,LOG(Sample[[#This Row],[Ap]]))</f>
        <v>-0.47712125471966244</v>
      </c>
      <c r="O913">
        <f>IF(Sample[[#This Row],[Ei]]=0,10,LOG(Sample[[#This Row],[Ei]]))</f>
        <v>0.6020599913279624</v>
      </c>
      <c r="P913">
        <f>IF(Sample[[#This Row],[Ii]]=0,10,LOG(Sample[[#This Row],[Ii]]))</f>
        <v>-0.12493873660829995</v>
      </c>
      <c r="Q913">
        <f>Kx-Sample[[#This Row],[Xp]]</f>
        <v>0.47712125471966244</v>
      </c>
      <c r="R913">
        <f>Ky-Sample[[#This Row],[Yp]]</f>
        <v>-1.6020599913279625</v>
      </c>
      <c r="S913">
        <f>Kz-Sample[[#This Row],[Zp]]</f>
        <v>1.1249387366082999</v>
      </c>
      <c r="T913">
        <f>Sample[[#This Row],[Kpy]]*KSc-Sample[[#This Row],[KPz]]*KSb</f>
        <v>0.4771212547196626</v>
      </c>
      <c r="U913">
        <f>-1*(Sample[[#This Row],[KPx]]*KSc-Sample[[#This Row],[KPz]]*KSa)</f>
        <v>0.47712125471966244</v>
      </c>
      <c r="V913">
        <f>(Sample[[#This Row],[KPx]]*$R$2-Sample[[#This Row],[Kpy]]*KSa)</f>
        <v>0.47712125471966244</v>
      </c>
      <c r="W913">
        <f>Sample[[#This Row],[Kpy]]*KTc-Sample[[#This Row],[KPz]]*KTb</f>
        <v>2.7269987279362624</v>
      </c>
      <c r="X913">
        <f>-1*(Sample[[#This Row],[KPx]]*KTc-Sample[[#This Row],[KPz]]*KTa)</f>
        <v>2.7269987279362624</v>
      </c>
      <c r="Y913">
        <f>(Sample[[#This Row],[KPx]]*KTb-Sample[[#This Row],[Kpy]]*KTa)</f>
        <v>2.7269987279362624</v>
      </c>
      <c r="Z913">
        <f>-Sample[[#This Row],[Xp]]*a+Sample[[#This Row],[Yp]]*b+Sample[[#This Row],[Zp]]*c_</f>
        <v>0.95424250943932487</v>
      </c>
      <c r="AA913" s="8">
        <f>-IF(Sample[[#This Row],[Column2]]&gt;0,1,-1)*SQRT(Sample[[#This Row],[KPx''i]]^2+Sample[[#This Row],[KPx''j]]^2+Sample[[#This Row],[KPx''k]]^2)/Ksmag/Scale</f>
        <v>-0.58435180974982659</v>
      </c>
      <c r="AB913" s="1">
        <f>SQRT(Sample[[#This Row],[Kpy''i]]^2+Sample[[#This Row],[KPy''j]]^2+Sample[[#This Row],[KPy''k]]^2)/KTmag/Scale</f>
        <v>1.9282792928108203</v>
      </c>
    </row>
    <row r="914" spans="1:28" hidden="1" x14ac:dyDescent="0.25">
      <c r="A914" s="5">
        <v>909</v>
      </c>
      <c r="B914" s="13" t="s">
        <v>43</v>
      </c>
      <c r="C914" s="5"/>
      <c r="D914" s="5"/>
      <c r="E914">
        <v>7</v>
      </c>
      <c r="F914">
        <v>9</v>
      </c>
      <c r="G914">
        <v>10</v>
      </c>
      <c r="H914" s="11">
        <f>Sample[[#This Row],[C]]/Sample[[#This Row],[D]]</f>
        <v>1.2857142857142858</v>
      </c>
      <c r="I914" s="11">
        <f>Sample[[#This Row],[A]]/Sample[[#This Row],[C]]</f>
        <v>1.1111111111111112</v>
      </c>
      <c r="J914" s="11">
        <f>Sample[[#This Row],[D]]/Sample[[#This Row],[A]]</f>
        <v>0.7</v>
      </c>
      <c r="K914" s="11">
        <f>Sample[[#This Row],[A]]/Sample[[#This Row],[D]]</f>
        <v>1.4285714285714286</v>
      </c>
      <c r="L914" s="11">
        <f>Sample[[#This Row],[D]]/Sample[[#This Row],[C]]</f>
        <v>0.77777777777777779</v>
      </c>
      <c r="M914" s="11">
        <f>Sample[[#This Row],[C]]/Sample[[#This Row],[A]]</f>
        <v>0.9</v>
      </c>
      <c r="N914">
        <f>IF(Sample[[#This Row],[Ap]]=0,10,LOG(Sample[[#This Row],[Ap]]))</f>
        <v>0.10914446942506807</v>
      </c>
      <c r="O914">
        <f>IF(Sample[[#This Row],[Ei]]=0,10,LOG(Sample[[#This Row],[Ei]]))</f>
        <v>4.5757490560675143E-2</v>
      </c>
      <c r="P914">
        <f>IF(Sample[[#This Row],[Ii]]=0,10,LOG(Sample[[#This Row],[Ii]]))</f>
        <v>-0.15490195998574319</v>
      </c>
      <c r="Q914">
        <f>Kx-Sample[[#This Row],[Xp]]</f>
        <v>-0.10914446942506807</v>
      </c>
      <c r="R914">
        <f>Ky-Sample[[#This Row],[Yp]]</f>
        <v>-1.0457574905606752</v>
      </c>
      <c r="S914">
        <f>Kz-Sample[[#This Row],[Zp]]</f>
        <v>1.1549019599857431</v>
      </c>
      <c r="T914">
        <f>Sample[[#This Row],[Kpy]]*KSc-Sample[[#This Row],[KPz]]*KSb</f>
        <v>-0.10914446942506784</v>
      </c>
      <c r="U914">
        <f>-1*(Sample[[#This Row],[KPx]]*KSc-Sample[[#This Row],[KPz]]*KSa)</f>
        <v>-0.10914446942506807</v>
      </c>
      <c r="V914">
        <f>(Sample[[#This Row],[KPx]]*$R$2-Sample[[#This Row],[Kpy]]*KSa)</f>
        <v>-0.10914446942506807</v>
      </c>
      <c r="W914">
        <f>Sample[[#This Row],[Kpy]]*KTc-Sample[[#This Row],[KPz]]*KTb</f>
        <v>2.2006594505464183</v>
      </c>
      <c r="X914">
        <f>-1*(Sample[[#This Row],[KPx]]*KTc-Sample[[#This Row],[KPz]]*KTa)</f>
        <v>2.2006594505464179</v>
      </c>
      <c r="Y914">
        <f>(Sample[[#This Row],[KPx]]*KTb-Sample[[#This Row],[Kpy]]*KTa)</f>
        <v>2.2006594505464188</v>
      </c>
      <c r="Z914">
        <f>-Sample[[#This Row],[Xp]]*a+Sample[[#This Row],[Yp]]*b+Sample[[#This Row],[Zp]]*c_</f>
        <v>-0.21828893885013609</v>
      </c>
      <c r="AA914" s="8">
        <f>-IF(Sample[[#This Row],[Column2]]&gt;0,1,-1)*SQRT(Sample[[#This Row],[KPx''i]]^2+Sample[[#This Row],[KPx''j]]^2+Sample[[#This Row],[KPx''k]]^2)/Ksmag/Scale</f>
        <v>0.13367412916910812</v>
      </c>
      <c r="AB914" s="1">
        <f>SQRT(Sample[[#This Row],[Kpy''i]]^2+Sample[[#This Row],[KPy''j]]^2+Sample[[#This Row],[KPy''k]]^2)/KTmag/Scale</f>
        <v>1.5561012205636342</v>
      </c>
    </row>
    <row r="915" spans="1:28" hidden="1" x14ac:dyDescent="0.25">
      <c r="A915" s="5">
        <v>910</v>
      </c>
      <c r="B915" s="13" t="s">
        <v>43</v>
      </c>
      <c r="C915" s="5"/>
      <c r="D915" s="5"/>
      <c r="E915">
        <v>1</v>
      </c>
      <c r="F915">
        <v>3</v>
      </c>
      <c r="G915">
        <v>2</v>
      </c>
      <c r="H915" s="11">
        <f>Sample[[#This Row],[C]]/Sample[[#This Row],[D]]</f>
        <v>3</v>
      </c>
      <c r="I915" s="11">
        <f>Sample[[#This Row],[A]]/Sample[[#This Row],[C]]</f>
        <v>0.66666666666666663</v>
      </c>
      <c r="J915" s="11">
        <f>Sample[[#This Row],[D]]/Sample[[#This Row],[A]]</f>
        <v>0.5</v>
      </c>
      <c r="K915" s="11">
        <f>Sample[[#This Row],[A]]/Sample[[#This Row],[D]]</f>
        <v>2</v>
      </c>
      <c r="L915" s="11">
        <f>Sample[[#This Row],[D]]/Sample[[#This Row],[C]]</f>
        <v>0.33333333333333331</v>
      </c>
      <c r="M915" s="11">
        <f>Sample[[#This Row],[C]]/Sample[[#This Row],[A]]</f>
        <v>1.5</v>
      </c>
      <c r="N915">
        <f>IF(Sample[[#This Row],[Ap]]=0,10,LOG(Sample[[#This Row],[Ap]]))</f>
        <v>0.47712125471966244</v>
      </c>
      <c r="O915">
        <f>IF(Sample[[#This Row],[Ei]]=0,10,LOG(Sample[[#This Row],[Ei]]))</f>
        <v>-0.17609125905568127</v>
      </c>
      <c r="P915">
        <f>IF(Sample[[#This Row],[Ii]]=0,10,LOG(Sample[[#This Row],[Ii]]))</f>
        <v>-0.3010299956639812</v>
      </c>
      <c r="Q915">
        <f>Kx-Sample[[#This Row],[Xp]]</f>
        <v>-0.47712125471966244</v>
      </c>
      <c r="R915">
        <f>Ky-Sample[[#This Row],[Yp]]</f>
        <v>-0.82390874094431876</v>
      </c>
      <c r="S915">
        <f>Kz-Sample[[#This Row],[Zp]]</f>
        <v>1.3010299956639813</v>
      </c>
      <c r="T915">
        <f>Sample[[#This Row],[Kpy]]*KSc-Sample[[#This Row],[KPz]]*KSb</f>
        <v>-0.47712125471966249</v>
      </c>
      <c r="U915">
        <f>-1*(Sample[[#This Row],[KPx]]*KSc-Sample[[#This Row],[KPz]]*KSa)</f>
        <v>-0.47712125471966244</v>
      </c>
      <c r="V915">
        <f>(Sample[[#This Row],[KPx]]*$R$2-Sample[[#This Row],[Kpy]]*KSa)</f>
        <v>-0.47712125471966244</v>
      </c>
      <c r="W915">
        <f>Sample[[#This Row],[Kpy]]*KTc-Sample[[#This Row],[KPz]]*KTb</f>
        <v>2.1249387366082999</v>
      </c>
      <c r="X915">
        <f>-1*(Sample[[#This Row],[KPx]]*KTc-Sample[[#This Row],[KPz]]*KTa)</f>
        <v>2.1249387366082999</v>
      </c>
      <c r="Y915">
        <f>(Sample[[#This Row],[KPx]]*KTb-Sample[[#This Row],[Kpy]]*KTa)</f>
        <v>2.1249387366082999</v>
      </c>
      <c r="Z915">
        <f>-Sample[[#This Row],[Xp]]*a+Sample[[#This Row],[Yp]]*b+Sample[[#This Row],[Zp]]*c_</f>
        <v>-0.95424250943932498</v>
      </c>
      <c r="AA915" s="8">
        <f>-IF(Sample[[#This Row],[Column2]]&gt;0,1,-1)*SQRT(Sample[[#This Row],[KPx''i]]^2+Sample[[#This Row],[KPx''j]]^2+Sample[[#This Row],[KPx''k]]^2)/Ksmag/Scale</f>
        <v>0.58435180974982659</v>
      </c>
      <c r="AB915" s="1">
        <f>SQRT(Sample[[#This Row],[Kpy''i]]^2+Sample[[#This Row],[KPy''j]]^2+Sample[[#This Row],[KPy''k]]^2)/KTmag/Scale</f>
        <v>1.502558590261704</v>
      </c>
    </row>
    <row r="916" spans="1:28" hidden="1" x14ac:dyDescent="0.25">
      <c r="A916" s="5">
        <v>911</v>
      </c>
      <c r="B916" s="13" t="s">
        <v>43</v>
      </c>
      <c r="C916" s="5"/>
      <c r="D916" s="5"/>
      <c r="E916">
        <v>5</v>
      </c>
      <c r="F916">
        <v>6</v>
      </c>
      <c r="G916">
        <v>6</v>
      </c>
      <c r="H916" s="11">
        <f>Sample[[#This Row],[C]]/Sample[[#This Row],[D]]</f>
        <v>1.2</v>
      </c>
      <c r="I916" s="11">
        <f>Sample[[#This Row],[A]]/Sample[[#This Row],[C]]</f>
        <v>1</v>
      </c>
      <c r="J916" s="11">
        <f>Sample[[#This Row],[D]]/Sample[[#This Row],[A]]</f>
        <v>0.83333333333333337</v>
      </c>
      <c r="K916" s="11">
        <f>Sample[[#This Row],[A]]/Sample[[#This Row],[D]]</f>
        <v>1.2</v>
      </c>
      <c r="L916" s="11">
        <f>Sample[[#This Row],[D]]/Sample[[#This Row],[C]]</f>
        <v>0.83333333333333337</v>
      </c>
      <c r="M916" s="11">
        <f>Sample[[#This Row],[C]]/Sample[[#This Row],[A]]</f>
        <v>1</v>
      </c>
      <c r="N916">
        <f>IF(Sample[[#This Row],[Ap]]=0,10,LOG(Sample[[#This Row],[Ap]]))</f>
        <v>7.9181246047624818E-2</v>
      </c>
      <c r="O916">
        <f>IF(Sample[[#This Row],[Ei]]=0,10,LOG(Sample[[#This Row],[Ei]]))</f>
        <v>0</v>
      </c>
      <c r="P916">
        <f>IF(Sample[[#This Row],[Ii]]=0,10,LOG(Sample[[#This Row],[Ii]]))</f>
        <v>-7.9181246047624804E-2</v>
      </c>
      <c r="Q916">
        <f>Kx-Sample[[#This Row],[Xp]]</f>
        <v>-7.9181246047624818E-2</v>
      </c>
      <c r="R916">
        <f>Ky-Sample[[#This Row],[Yp]]</f>
        <v>-1</v>
      </c>
      <c r="S916">
        <f>Kz-Sample[[#This Row],[Zp]]</f>
        <v>1.0791812460476249</v>
      </c>
      <c r="T916">
        <f>Sample[[#This Row],[Kpy]]*KSc-Sample[[#This Row],[KPz]]*KSb</f>
        <v>-7.9181246047624887E-2</v>
      </c>
      <c r="U916">
        <f>-1*(Sample[[#This Row],[KPx]]*KSc-Sample[[#This Row],[KPz]]*KSa)</f>
        <v>-7.9181246047624818E-2</v>
      </c>
      <c r="V916">
        <f>(Sample[[#This Row],[KPx]]*$R$2-Sample[[#This Row],[Kpy]]*KSa)</f>
        <v>-7.9181246047624818E-2</v>
      </c>
      <c r="W916">
        <f>Sample[[#This Row],[Kpy]]*KTc-Sample[[#This Row],[KPz]]*KTb</f>
        <v>2.0791812460476251</v>
      </c>
      <c r="X916">
        <f>-1*(Sample[[#This Row],[KPx]]*KTc-Sample[[#This Row],[KPz]]*KTa)</f>
        <v>2.0791812460476251</v>
      </c>
      <c r="Y916">
        <f>(Sample[[#This Row],[KPx]]*KTb-Sample[[#This Row],[Kpy]]*KTa)</f>
        <v>2.0791812460476247</v>
      </c>
      <c r="Z916">
        <f>-Sample[[#This Row],[Xp]]*a+Sample[[#This Row],[Yp]]*b+Sample[[#This Row],[Zp]]*c_</f>
        <v>-0.15836249209524961</v>
      </c>
      <c r="AA916" s="8">
        <f>-IF(Sample[[#This Row],[Column2]]&gt;0,1,-1)*SQRT(Sample[[#This Row],[KPx''i]]^2+Sample[[#This Row],[KPx''j]]^2+Sample[[#This Row],[KPx''k]]^2)/Ksmag/Scale</f>
        <v>9.6976825007224043E-2</v>
      </c>
      <c r="AB916" s="1">
        <f>SQRT(Sample[[#This Row],[Kpy''i]]^2+Sample[[#This Row],[KPy''j]]^2+Sample[[#This Row],[KPy''k]]^2)/KTmag/Scale</f>
        <v>1.4702031583961712</v>
      </c>
    </row>
    <row r="917" spans="1:28" hidden="1" x14ac:dyDescent="0.25">
      <c r="A917" s="5">
        <v>912</v>
      </c>
      <c r="B917" s="13" t="s">
        <v>43</v>
      </c>
      <c r="C917" s="5"/>
      <c r="D917" s="5"/>
      <c r="E917">
        <v>8</v>
      </c>
      <c r="F917">
        <v>1</v>
      </c>
      <c r="G917">
        <v>7</v>
      </c>
      <c r="H917" s="11">
        <f>Sample[[#This Row],[C]]/Sample[[#This Row],[D]]</f>
        <v>0.125</v>
      </c>
      <c r="I917" s="11">
        <f>Sample[[#This Row],[A]]/Sample[[#This Row],[C]]</f>
        <v>7</v>
      </c>
      <c r="J917" s="11">
        <f>Sample[[#This Row],[D]]/Sample[[#This Row],[A]]</f>
        <v>1.1428571428571428</v>
      </c>
      <c r="K917" s="11">
        <f>Sample[[#This Row],[A]]/Sample[[#This Row],[D]]</f>
        <v>0.875</v>
      </c>
      <c r="L917" s="11">
        <f>Sample[[#This Row],[D]]/Sample[[#This Row],[C]]</f>
        <v>8</v>
      </c>
      <c r="M917" s="11">
        <f>Sample[[#This Row],[C]]/Sample[[#This Row],[A]]</f>
        <v>0.14285714285714285</v>
      </c>
      <c r="N917">
        <f>IF(Sample[[#This Row],[Ap]]=0,10,LOG(Sample[[#This Row],[Ap]]))</f>
        <v>-0.90308998699194354</v>
      </c>
      <c r="O917">
        <f>IF(Sample[[#This Row],[Ei]]=0,10,LOG(Sample[[#This Row],[Ei]]))</f>
        <v>0.84509804001425681</v>
      </c>
      <c r="P917">
        <f>IF(Sample[[#This Row],[Ii]]=0,10,LOG(Sample[[#This Row],[Ii]]))</f>
        <v>5.7991946977686733E-2</v>
      </c>
      <c r="Q917">
        <f>Kx-Sample[[#This Row],[Xp]]</f>
        <v>0.90308998699194354</v>
      </c>
      <c r="R917">
        <f>Ky-Sample[[#This Row],[Yp]]</f>
        <v>-1.8450980400142569</v>
      </c>
      <c r="S917">
        <f>Kz-Sample[[#This Row],[Zp]]</f>
        <v>0.94200805302231327</v>
      </c>
      <c r="T917">
        <f>Sample[[#This Row],[Kpy]]*KSc-Sample[[#This Row],[KPz]]*KSb</f>
        <v>0.90308998699194365</v>
      </c>
      <c r="U917">
        <f>-1*(Sample[[#This Row],[KPx]]*KSc-Sample[[#This Row],[KPz]]*KSa)</f>
        <v>0.90308998699194354</v>
      </c>
      <c r="V917">
        <f>(Sample[[#This Row],[KPx]]*$R$2-Sample[[#This Row],[Kpy]]*KSa)</f>
        <v>0.90308998699194354</v>
      </c>
      <c r="W917">
        <f>Sample[[#This Row],[Kpy]]*KTc-Sample[[#This Row],[KPz]]*KTb</f>
        <v>2.7871060930365701</v>
      </c>
      <c r="X917">
        <f>-1*(Sample[[#This Row],[KPx]]*KTc-Sample[[#This Row],[KPz]]*KTa)</f>
        <v>2.7871060930365701</v>
      </c>
      <c r="Y917">
        <f>(Sample[[#This Row],[KPx]]*KTb-Sample[[#This Row],[Kpy]]*KTa)</f>
        <v>2.7871060930365701</v>
      </c>
      <c r="Z917">
        <f>-Sample[[#This Row],[Xp]]*a+Sample[[#This Row],[Yp]]*b+Sample[[#This Row],[Zp]]*c_</f>
        <v>1.8061799739838871</v>
      </c>
      <c r="AA917" s="8">
        <f>-IF(Sample[[#This Row],[Column2]]&gt;0,1,-1)*SQRT(Sample[[#This Row],[KPx''i]]^2+Sample[[#This Row],[KPx''j]]^2+Sample[[#This Row],[KPx''k]]^2)/Ksmag/Scale</f>
        <v>-1.1060548299734796</v>
      </c>
      <c r="AB917" s="1">
        <f>SQRT(Sample[[#This Row],[Kpy''i]]^2+Sample[[#This Row],[KPy''j]]^2+Sample[[#This Row],[KPy''k]]^2)/KTmag/Scale</f>
        <v>1.9707816182725035</v>
      </c>
    </row>
    <row r="918" spans="1:28" hidden="1" x14ac:dyDescent="0.25">
      <c r="A918" s="5">
        <v>913</v>
      </c>
      <c r="B918" s="13" t="s">
        <v>43</v>
      </c>
      <c r="C918" s="5"/>
      <c r="D918" s="5"/>
      <c r="E918">
        <v>6</v>
      </c>
      <c r="F918">
        <v>3</v>
      </c>
      <c r="G918">
        <v>1</v>
      </c>
      <c r="H918" s="11">
        <f>Sample[[#This Row],[C]]/Sample[[#This Row],[D]]</f>
        <v>0.5</v>
      </c>
      <c r="I918" s="11">
        <f>Sample[[#This Row],[A]]/Sample[[#This Row],[C]]</f>
        <v>0.33333333333333331</v>
      </c>
      <c r="J918" s="11">
        <f>Sample[[#This Row],[D]]/Sample[[#This Row],[A]]</f>
        <v>6</v>
      </c>
      <c r="K918" s="11">
        <f>Sample[[#This Row],[A]]/Sample[[#This Row],[D]]</f>
        <v>0.16666666666666666</v>
      </c>
      <c r="L918" s="11">
        <f>Sample[[#This Row],[D]]/Sample[[#This Row],[C]]</f>
        <v>2</v>
      </c>
      <c r="M918" s="11">
        <f>Sample[[#This Row],[C]]/Sample[[#This Row],[A]]</f>
        <v>3</v>
      </c>
      <c r="N918">
        <f>IF(Sample[[#This Row],[Ap]]=0,10,LOG(Sample[[#This Row],[Ap]]))</f>
        <v>-0.3010299956639812</v>
      </c>
      <c r="O918">
        <f>IF(Sample[[#This Row],[Ei]]=0,10,LOG(Sample[[#This Row],[Ei]]))</f>
        <v>-0.47712125471966244</v>
      </c>
      <c r="P918">
        <f>IF(Sample[[#This Row],[Ii]]=0,10,LOG(Sample[[#This Row],[Ii]]))</f>
        <v>0.77815125038364363</v>
      </c>
      <c r="Q918">
        <f>Kx-Sample[[#This Row],[Xp]]</f>
        <v>0.3010299956639812</v>
      </c>
      <c r="R918">
        <f>Ky-Sample[[#This Row],[Yp]]</f>
        <v>-0.52287874528033762</v>
      </c>
      <c r="S918">
        <f>Kz-Sample[[#This Row],[Zp]]</f>
        <v>0.22184874961635637</v>
      </c>
      <c r="T918">
        <f>Sample[[#This Row],[Kpy]]*KSc-Sample[[#This Row],[KPz]]*KSb</f>
        <v>0.30102999566398125</v>
      </c>
      <c r="U918">
        <f>-1*(Sample[[#This Row],[KPx]]*KSc-Sample[[#This Row],[KPz]]*KSa)</f>
        <v>0.3010299956639812</v>
      </c>
      <c r="V918">
        <f>(Sample[[#This Row],[KPx]]*$R$2-Sample[[#This Row],[Kpy]]*KSa)</f>
        <v>0.3010299956639812</v>
      </c>
      <c r="W918">
        <f>Sample[[#This Row],[Kpy]]*KTc-Sample[[#This Row],[KPz]]*KTb</f>
        <v>0.74472749489669399</v>
      </c>
      <c r="X918">
        <f>-1*(Sample[[#This Row],[KPx]]*KTc-Sample[[#This Row],[KPz]]*KTa)</f>
        <v>0.74472749489669399</v>
      </c>
      <c r="Y918">
        <f>(Sample[[#This Row],[KPx]]*KTb-Sample[[#This Row],[Kpy]]*KTa)</f>
        <v>0.74472749489669399</v>
      </c>
      <c r="Z918">
        <f>-Sample[[#This Row],[Xp]]*a+Sample[[#This Row],[Yp]]*b+Sample[[#This Row],[Zp]]*c_</f>
        <v>0.6020599913279624</v>
      </c>
      <c r="AA918" s="8">
        <f>-IF(Sample[[#This Row],[Column2]]&gt;0,1,-1)*SQRT(Sample[[#This Row],[KPx''i]]^2+Sample[[#This Row],[KPx''j]]^2+Sample[[#This Row],[KPx''k]]^2)/Ksmag/Scale</f>
        <v>-0.36868494332449331</v>
      </c>
      <c r="AB918" s="1">
        <f>SQRT(Sample[[#This Row],[Kpy''i]]^2+Sample[[#This Row],[KPy''j]]^2+Sample[[#This Row],[KPy''k]]^2)/KTmag/Scale</f>
        <v>0.52660186177752233</v>
      </c>
    </row>
    <row r="919" spans="1:28" hidden="1" x14ac:dyDescent="0.25">
      <c r="A919" s="5">
        <v>914</v>
      </c>
      <c r="B919" s="13" t="s">
        <v>43</v>
      </c>
      <c r="C919" s="5"/>
      <c r="D919" s="5"/>
      <c r="E919">
        <v>4</v>
      </c>
      <c r="F919">
        <v>5</v>
      </c>
      <c r="G919">
        <v>3</v>
      </c>
      <c r="H919" s="11">
        <f>Sample[[#This Row],[C]]/Sample[[#This Row],[D]]</f>
        <v>1.25</v>
      </c>
      <c r="I919" s="11">
        <f>Sample[[#This Row],[A]]/Sample[[#This Row],[C]]</f>
        <v>0.6</v>
      </c>
      <c r="J919" s="11">
        <f>Sample[[#This Row],[D]]/Sample[[#This Row],[A]]</f>
        <v>1.3333333333333333</v>
      </c>
      <c r="K919" s="11">
        <f>Sample[[#This Row],[A]]/Sample[[#This Row],[D]]</f>
        <v>0.75</v>
      </c>
      <c r="L919" s="11">
        <f>Sample[[#This Row],[D]]/Sample[[#This Row],[C]]</f>
        <v>0.8</v>
      </c>
      <c r="M919" s="11">
        <f>Sample[[#This Row],[C]]/Sample[[#This Row],[A]]</f>
        <v>1.6666666666666667</v>
      </c>
      <c r="N919">
        <f>IF(Sample[[#This Row],[Ap]]=0,10,LOG(Sample[[#This Row],[Ap]]))</f>
        <v>9.691001300805642E-2</v>
      </c>
      <c r="O919">
        <f>IF(Sample[[#This Row],[Ei]]=0,10,LOG(Sample[[#This Row],[Ei]]))</f>
        <v>-0.22184874961635639</v>
      </c>
      <c r="P919">
        <f>IF(Sample[[#This Row],[Ii]]=0,10,LOG(Sample[[#This Row],[Ii]]))</f>
        <v>0.12493873660829993</v>
      </c>
      <c r="Q919">
        <f>Kx-Sample[[#This Row],[Xp]]</f>
        <v>-9.691001300805642E-2</v>
      </c>
      <c r="R919">
        <f>Ky-Sample[[#This Row],[Yp]]</f>
        <v>-0.77815125038364363</v>
      </c>
      <c r="S919">
        <f>Kz-Sample[[#This Row],[Zp]]</f>
        <v>0.87506126339170009</v>
      </c>
      <c r="T919">
        <f>Sample[[#This Row],[Kpy]]*KSc-Sample[[#This Row],[KPz]]*KSb</f>
        <v>-9.6910013008056461E-2</v>
      </c>
      <c r="U919">
        <f>-1*(Sample[[#This Row],[KPx]]*KSc-Sample[[#This Row],[KPz]]*KSa)</f>
        <v>-9.691001300805642E-2</v>
      </c>
      <c r="V919">
        <f>(Sample[[#This Row],[KPx]]*$R$2-Sample[[#This Row],[Kpy]]*KSa)</f>
        <v>-9.691001300805642E-2</v>
      </c>
      <c r="W919">
        <f>Sample[[#This Row],[Kpy]]*KTc-Sample[[#This Row],[KPz]]*KTb</f>
        <v>1.6532125137753437</v>
      </c>
      <c r="X919">
        <f>-1*(Sample[[#This Row],[KPx]]*KTc-Sample[[#This Row],[KPz]]*KTa)</f>
        <v>1.6532125137753437</v>
      </c>
      <c r="Y919">
        <f>(Sample[[#This Row],[KPx]]*KTb-Sample[[#This Row],[Kpy]]*KTa)</f>
        <v>1.6532125137753437</v>
      </c>
      <c r="Z919">
        <f>-Sample[[#This Row],[Xp]]*a+Sample[[#This Row],[Yp]]*b+Sample[[#This Row],[Zp]]*c_</f>
        <v>-0.19382002601611292</v>
      </c>
      <c r="AA919" s="8">
        <f>-IF(Sample[[#This Row],[Column2]]&gt;0,1,-1)*SQRT(Sample[[#This Row],[KPx''i]]^2+Sample[[#This Row],[KPx''j]]^2+Sample[[#This Row],[KPx''k]]^2)/Ksmag/Scale</f>
        <v>0.11869004141810929</v>
      </c>
      <c r="AB919" s="1">
        <f>SQRT(Sample[[#This Row],[Kpy''i]]^2+Sample[[#This Row],[KPy''j]]^2+Sample[[#This Row],[KPy''k]]^2)/KTmag/Scale</f>
        <v>1.1689977792330042</v>
      </c>
    </row>
    <row r="920" spans="1:28" hidden="1" x14ac:dyDescent="0.25">
      <c r="A920" s="5">
        <v>915</v>
      </c>
      <c r="B920" s="13" t="s">
        <v>43</v>
      </c>
      <c r="C920" s="5"/>
      <c r="D920" s="5"/>
      <c r="E920">
        <v>10</v>
      </c>
      <c r="F920">
        <v>5</v>
      </c>
      <c r="G920">
        <v>6</v>
      </c>
      <c r="H920" s="11">
        <f>Sample[[#This Row],[C]]/Sample[[#This Row],[D]]</f>
        <v>0.5</v>
      </c>
      <c r="I920" s="11">
        <f>Sample[[#This Row],[A]]/Sample[[#This Row],[C]]</f>
        <v>1.2</v>
      </c>
      <c r="J920" s="11">
        <f>Sample[[#This Row],[D]]/Sample[[#This Row],[A]]</f>
        <v>1.6666666666666667</v>
      </c>
      <c r="K920" s="11">
        <f>Sample[[#This Row],[A]]/Sample[[#This Row],[D]]</f>
        <v>0.6</v>
      </c>
      <c r="L920" s="11">
        <f>Sample[[#This Row],[D]]/Sample[[#This Row],[C]]</f>
        <v>2</v>
      </c>
      <c r="M920" s="11">
        <f>Sample[[#This Row],[C]]/Sample[[#This Row],[A]]</f>
        <v>0.83333333333333337</v>
      </c>
      <c r="N920">
        <f>IF(Sample[[#This Row],[Ap]]=0,10,LOG(Sample[[#This Row],[Ap]]))</f>
        <v>-0.3010299956639812</v>
      </c>
      <c r="O920">
        <f>IF(Sample[[#This Row],[Ei]]=0,10,LOG(Sample[[#This Row],[Ei]]))</f>
        <v>7.9181246047624818E-2</v>
      </c>
      <c r="P920">
        <f>IF(Sample[[#This Row],[Ii]]=0,10,LOG(Sample[[#This Row],[Ii]]))</f>
        <v>0.22184874961635639</v>
      </c>
      <c r="Q920">
        <f>Kx-Sample[[#This Row],[Xp]]</f>
        <v>0.3010299956639812</v>
      </c>
      <c r="R920">
        <f>Ky-Sample[[#This Row],[Yp]]</f>
        <v>-1.0791812460476249</v>
      </c>
      <c r="S920">
        <f>Kz-Sample[[#This Row],[Zp]]</f>
        <v>0.77815125038364363</v>
      </c>
      <c r="T920">
        <f>Sample[[#This Row],[Kpy]]*KSc-Sample[[#This Row],[KPz]]*KSb</f>
        <v>0.30102999566398125</v>
      </c>
      <c r="U920">
        <f>-1*(Sample[[#This Row],[KPx]]*KSc-Sample[[#This Row],[KPz]]*KSa)</f>
        <v>0.3010299956639812</v>
      </c>
      <c r="V920">
        <f>(Sample[[#This Row],[KPx]]*$R$2-Sample[[#This Row],[Kpy]]*KSa)</f>
        <v>0.3010299956639812</v>
      </c>
      <c r="W920">
        <f>Sample[[#This Row],[Kpy]]*KTc-Sample[[#This Row],[KPz]]*KTb</f>
        <v>1.8573324964312685</v>
      </c>
      <c r="X920">
        <f>-1*(Sample[[#This Row],[KPx]]*KTc-Sample[[#This Row],[KPz]]*KTa)</f>
        <v>1.8573324964312685</v>
      </c>
      <c r="Y920">
        <f>(Sample[[#This Row],[KPx]]*KTb-Sample[[#This Row],[Kpy]]*KTa)</f>
        <v>1.8573324964312685</v>
      </c>
      <c r="Z920">
        <f>-Sample[[#This Row],[Xp]]*a+Sample[[#This Row],[Yp]]*b+Sample[[#This Row],[Zp]]*c_</f>
        <v>0.6020599913279624</v>
      </c>
      <c r="AA920" s="8">
        <f>-IF(Sample[[#This Row],[Column2]]&gt;0,1,-1)*SQRT(Sample[[#This Row],[KPx''i]]^2+Sample[[#This Row],[KPx''j]]^2+Sample[[#This Row],[KPx''k]]^2)/Ksmag/Scale</f>
        <v>-0.36868494332449331</v>
      </c>
      <c r="AB920" s="1">
        <f>SQRT(Sample[[#This Row],[Kpy''i]]^2+Sample[[#This Row],[KPy''j]]^2+Sample[[#This Row],[KPy''k]]^2)/KTmag/Scale</f>
        <v>1.3133324031446891</v>
      </c>
    </row>
    <row r="921" spans="1:28" hidden="1" x14ac:dyDescent="0.25">
      <c r="A921" s="5">
        <v>916</v>
      </c>
      <c r="B921" s="13" t="s">
        <v>43</v>
      </c>
      <c r="C921" s="5"/>
      <c r="D921" s="5"/>
      <c r="E921">
        <v>3</v>
      </c>
      <c r="F921">
        <v>5</v>
      </c>
      <c r="G921">
        <v>10</v>
      </c>
      <c r="H921" s="11">
        <f>Sample[[#This Row],[C]]/Sample[[#This Row],[D]]</f>
        <v>1.6666666666666667</v>
      </c>
      <c r="I921" s="11">
        <f>Sample[[#This Row],[A]]/Sample[[#This Row],[C]]</f>
        <v>2</v>
      </c>
      <c r="J921" s="11">
        <f>Sample[[#This Row],[D]]/Sample[[#This Row],[A]]</f>
        <v>0.3</v>
      </c>
      <c r="K921" s="11">
        <f>Sample[[#This Row],[A]]/Sample[[#This Row],[D]]</f>
        <v>3.3333333333333335</v>
      </c>
      <c r="L921" s="11">
        <f>Sample[[#This Row],[D]]/Sample[[#This Row],[C]]</f>
        <v>0.6</v>
      </c>
      <c r="M921" s="11">
        <f>Sample[[#This Row],[C]]/Sample[[#This Row],[A]]</f>
        <v>0.5</v>
      </c>
      <c r="N921">
        <f>IF(Sample[[#This Row],[Ap]]=0,10,LOG(Sample[[#This Row],[Ap]]))</f>
        <v>0.22184874961635639</v>
      </c>
      <c r="O921">
        <f>IF(Sample[[#This Row],[Ei]]=0,10,LOG(Sample[[#This Row],[Ei]]))</f>
        <v>0.3010299956639812</v>
      </c>
      <c r="P921">
        <f>IF(Sample[[#This Row],[Ii]]=0,10,LOG(Sample[[#This Row],[Ii]]))</f>
        <v>-0.52287874528033762</v>
      </c>
      <c r="Q921">
        <f>Kx-Sample[[#This Row],[Xp]]</f>
        <v>-0.22184874961635639</v>
      </c>
      <c r="R921">
        <f>Ky-Sample[[#This Row],[Yp]]</f>
        <v>-1.3010299956639813</v>
      </c>
      <c r="S921">
        <f>Kz-Sample[[#This Row],[Zp]]</f>
        <v>1.5228787452803376</v>
      </c>
      <c r="T921">
        <f>Sample[[#This Row],[Kpy]]*KSc-Sample[[#This Row],[KPz]]*KSb</f>
        <v>-0.22184874961635637</v>
      </c>
      <c r="U921">
        <f>-1*(Sample[[#This Row],[KPx]]*KSc-Sample[[#This Row],[KPz]]*KSa)</f>
        <v>-0.22184874961635639</v>
      </c>
      <c r="V921">
        <f>(Sample[[#This Row],[KPx]]*$R$2-Sample[[#This Row],[Kpy]]*KSa)</f>
        <v>-0.22184874961635639</v>
      </c>
      <c r="W921">
        <f>Sample[[#This Row],[Kpy]]*KTc-Sample[[#This Row],[KPz]]*KTb</f>
        <v>2.8239087409443187</v>
      </c>
      <c r="X921">
        <f>-1*(Sample[[#This Row],[KPx]]*KTc-Sample[[#This Row],[KPz]]*KTa)</f>
        <v>2.8239087409443187</v>
      </c>
      <c r="Y921">
        <f>(Sample[[#This Row],[KPx]]*KTb-Sample[[#This Row],[Kpy]]*KTa)</f>
        <v>2.8239087409443191</v>
      </c>
      <c r="Z921">
        <f>-Sample[[#This Row],[Xp]]*a+Sample[[#This Row],[Yp]]*b+Sample[[#This Row],[Zp]]*c_</f>
        <v>-0.44369749923271284</v>
      </c>
      <c r="AA921" s="8">
        <f>-IF(Sample[[#This Row],[Column2]]&gt;0,1,-1)*SQRT(Sample[[#This Row],[KPx''i]]^2+Sample[[#This Row],[KPx''j]]^2+Sample[[#This Row],[KPx''k]]^2)/Ksmag/Scale</f>
        <v>0.27170811831726921</v>
      </c>
      <c r="AB921" s="1">
        <f>SQRT(Sample[[#This Row],[Kpy''i]]^2+Sample[[#This Row],[KPy''j]]^2+Sample[[#This Row],[KPy''k]]^2)/KTmag/Scale</f>
        <v>1.9968050201736938</v>
      </c>
    </row>
    <row r="922" spans="1:28" hidden="1" x14ac:dyDescent="0.25">
      <c r="A922" s="5">
        <v>917</v>
      </c>
      <c r="B922" s="13" t="s">
        <v>43</v>
      </c>
      <c r="C922" s="5"/>
      <c r="D922" s="5"/>
      <c r="E922">
        <v>7</v>
      </c>
      <c r="F922">
        <v>5</v>
      </c>
      <c r="G922">
        <v>3</v>
      </c>
      <c r="H922" s="11">
        <f>Sample[[#This Row],[C]]/Sample[[#This Row],[D]]</f>
        <v>0.7142857142857143</v>
      </c>
      <c r="I922" s="11">
        <f>Sample[[#This Row],[A]]/Sample[[#This Row],[C]]</f>
        <v>0.6</v>
      </c>
      <c r="J922" s="11">
        <f>Sample[[#This Row],[D]]/Sample[[#This Row],[A]]</f>
        <v>2.3333333333333335</v>
      </c>
      <c r="K922" s="11">
        <f>Sample[[#This Row],[A]]/Sample[[#This Row],[D]]</f>
        <v>0.42857142857142855</v>
      </c>
      <c r="L922" s="11">
        <f>Sample[[#This Row],[D]]/Sample[[#This Row],[C]]</f>
        <v>1.4</v>
      </c>
      <c r="M922" s="11">
        <f>Sample[[#This Row],[C]]/Sample[[#This Row],[A]]</f>
        <v>1.6666666666666667</v>
      </c>
      <c r="N922">
        <f>IF(Sample[[#This Row],[Ap]]=0,10,LOG(Sample[[#This Row],[Ap]]))</f>
        <v>-0.14612803567823801</v>
      </c>
      <c r="O922">
        <f>IF(Sample[[#This Row],[Ei]]=0,10,LOG(Sample[[#This Row],[Ei]]))</f>
        <v>-0.22184874961635639</v>
      </c>
      <c r="P922">
        <f>IF(Sample[[#This Row],[Ii]]=0,10,LOG(Sample[[#This Row],[Ii]]))</f>
        <v>0.36797678529459443</v>
      </c>
      <c r="Q922">
        <f>Kx-Sample[[#This Row],[Xp]]</f>
        <v>0.14612803567823801</v>
      </c>
      <c r="R922">
        <f>Ky-Sample[[#This Row],[Yp]]</f>
        <v>-0.77815125038364363</v>
      </c>
      <c r="S922">
        <f>Kz-Sample[[#This Row],[Zp]]</f>
        <v>0.63202321470540557</v>
      </c>
      <c r="T922">
        <f>Sample[[#This Row],[Kpy]]*KSc-Sample[[#This Row],[KPz]]*KSb</f>
        <v>0.14612803567823807</v>
      </c>
      <c r="U922">
        <f>-1*(Sample[[#This Row],[KPx]]*KSc-Sample[[#This Row],[KPz]]*KSa)</f>
        <v>0.14612803567823801</v>
      </c>
      <c r="V922">
        <f>(Sample[[#This Row],[KPx]]*$R$2-Sample[[#This Row],[Kpy]]*KSa)</f>
        <v>0.14612803567823801</v>
      </c>
      <c r="W922">
        <f>Sample[[#This Row],[Kpy]]*KTc-Sample[[#This Row],[KPz]]*KTb</f>
        <v>1.4101744650890491</v>
      </c>
      <c r="X922">
        <f>-1*(Sample[[#This Row],[KPx]]*KTc-Sample[[#This Row],[KPz]]*KTa)</f>
        <v>1.4101744650890491</v>
      </c>
      <c r="Y922">
        <f>(Sample[[#This Row],[KPx]]*KTb-Sample[[#This Row],[Kpy]]*KTa)</f>
        <v>1.4101744650890493</v>
      </c>
      <c r="Z922">
        <f>-Sample[[#This Row],[Xp]]*a+Sample[[#This Row],[Yp]]*b+Sample[[#This Row],[Zp]]*c_</f>
        <v>0.29225607135647608</v>
      </c>
      <c r="AA922" s="8">
        <f>-IF(Sample[[#This Row],[Column2]]&gt;0,1,-1)*SQRT(Sample[[#This Row],[KPx''i]]^2+Sample[[#This Row],[KPx''j]]^2+Sample[[#This Row],[KPx''k]]^2)/Ksmag/Scale</f>
        <v>-0.17896956226344915</v>
      </c>
      <c r="AB922" s="1">
        <f>SQRT(Sample[[#This Row],[Kpy''i]]^2+Sample[[#This Row],[KPy''j]]^2+Sample[[#This Row],[KPy''k]]^2)/KTmag/Scale</f>
        <v>0.99714392692057907</v>
      </c>
    </row>
    <row r="923" spans="1:28" hidden="1" x14ac:dyDescent="0.25">
      <c r="A923" s="5">
        <v>918</v>
      </c>
      <c r="B923" s="13" t="s">
        <v>43</v>
      </c>
      <c r="C923" s="5"/>
      <c r="D923" s="5"/>
      <c r="E923">
        <v>4</v>
      </c>
      <c r="F923">
        <v>2</v>
      </c>
      <c r="G923">
        <v>8</v>
      </c>
      <c r="H923" s="11">
        <f>Sample[[#This Row],[C]]/Sample[[#This Row],[D]]</f>
        <v>0.5</v>
      </c>
      <c r="I923" s="11">
        <f>Sample[[#This Row],[A]]/Sample[[#This Row],[C]]</f>
        <v>4</v>
      </c>
      <c r="J923" s="11">
        <f>Sample[[#This Row],[D]]/Sample[[#This Row],[A]]</f>
        <v>0.5</v>
      </c>
      <c r="K923" s="11">
        <f>Sample[[#This Row],[A]]/Sample[[#This Row],[D]]</f>
        <v>2</v>
      </c>
      <c r="L923" s="11">
        <f>Sample[[#This Row],[D]]/Sample[[#This Row],[C]]</f>
        <v>2</v>
      </c>
      <c r="M923" s="11">
        <f>Sample[[#This Row],[C]]/Sample[[#This Row],[A]]</f>
        <v>0.25</v>
      </c>
      <c r="N923">
        <f>IF(Sample[[#This Row],[Ap]]=0,10,LOG(Sample[[#This Row],[Ap]]))</f>
        <v>-0.3010299956639812</v>
      </c>
      <c r="O923">
        <f>IF(Sample[[#This Row],[Ei]]=0,10,LOG(Sample[[#This Row],[Ei]]))</f>
        <v>0.6020599913279624</v>
      </c>
      <c r="P923">
        <f>IF(Sample[[#This Row],[Ii]]=0,10,LOG(Sample[[#This Row],[Ii]]))</f>
        <v>-0.3010299956639812</v>
      </c>
      <c r="Q923">
        <f>Kx-Sample[[#This Row],[Xp]]</f>
        <v>0.3010299956639812</v>
      </c>
      <c r="R923">
        <f>Ky-Sample[[#This Row],[Yp]]</f>
        <v>-1.6020599913279625</v>
      </c>
      <c r="S923">
        <f>Kz-Sample[[#This Row],[Zp]]</f>
        <v>1.3010299956639813</v>
      </c>
      <c r="T923">
        <f>Sample[[#This Row],[Kpy]]*KSc-Sample[[#This Row],[KPz]]*KSb</f>
        <v>0.30102999566398125</v>
      </c>
      <c r="U923">
        <f>-1*(Sample[[#This Row],[KPx]]*KSc-Sample[[#This Row],[KPz]]*KSa)</f>
        <v>0.3010299956639812</v>
      </c>
      <c r="V923">
        <f>(Sample[[#This Row],[KPx]]*$R$2-Sample[[#This Row],[Kpy]]*KSa)</f>
        <v>0.3010299956639812</v>
      </c>
      <c r="W923">
        <f>Sample[[#This Row],[Kpy]]*KTc-Sample[[#This Row],[KPz]]*KTb</f>
        <v>2.9030899869919438</v>
      </c>
      <c r="X923">
        <f>-1*(Sample[[#This Row],[KPx]]*KTc-Sample[[#This Row],[KPz]]*KTa)</f>
        <v>2.9030899869919438</v>
      </c>
      <c r="Y923">
        <f>(Sample[[#This Row],[KPx]]*KTb-Sample[[#This Row],[Kpy]]*KTa)</f>
        <v>2.9030899869919438</v>
      </c>
      <c r="Z923">
        <f>-Sample[[#This Row],[Xp]]*a+Sample[[#This Row],[Yp]]*b+Sample[[#This Row],[Zp]]*c_</f>
        <v>0.6020599913279624</v>
      </c>
      <c r="AA923" s="8">
        <f>-IF(Sample[[#This Row],[Column2]]&gt;0,1,-1)*SQRT(Sample[[#This Row],[KPx''i]]^2+Sample[[#This Row],[KPx''j]]^2+Sample[[#This Row],[KPx''k]]^2)/Ksmag/Scale</f>
        <v>-0.36868494332449331</v>
      </c>
      <c r="AB923" s="1">
        <f>SQRT(Sample[[#This Row],[Kpy''i]]^2+Sample[[#This Row],[KPy''j]]^2+Sample[[#This Row],[KPy''k]]^2)/KTmag/Scale</f>
        <v>2.0527946161967696</v>
      </c>
    </row>
    <row r="924" spans="1:28" hidden="1" x14ac:dyDescent="0.25">
      <c r="A924" s="5">
        <v>919</v>
      </c>
      <c r="B924" s="13" t="s">
        <v>43</v>
      </c>
      <c r="C924" s="5"/>
      <c r="D924" s="5"/>
      <c r="E924">
        <v>10</v>
      </c>
      <c r="F924">
        <v>8</v>
      </c>
      <c r="G924">
        <v>3</v>
      </c>
      <c r="H924" s="11">
        <f>Sample[[#This Row],[C]]/Sample[[#This Row],[D]]</f>
        <v>0.8</v>
      </c>
      <c r="I924" s="11">
        <f>Sample[[#This Row],[A]]/Sample[[#This Row],[C]]</f>
        <v>0.375</v>
      </c>
      <c r="J924" s="11">
        <f>Sample[[#This Row],[D]]/Sample[[#This Row],[A]]</f>
        <v>3.3333333333333335</v>
      </c>
      <c r="K924" s="11">
        <f>Sample[[#This Row],[A]]/Sample[[#This Row],[D]]</f>
        <v>0.3</v>
      </c>
      <c r="L924" s="11">
        <f>Sample[[#This Row],[D]]/Sample[[#This Row],[C]]</f>
        <v>1.25</v>
      </c>
      <c r="M924" s="11">
        <f>Sample[[#This Row],[C]]/Sample[[#This Row],[A]]</f>
        <v>2.6666666666666665</v>
      </c>
      <c r="N924">
        <f>IF(Sample[[#This Row],[Ap]]=0,10,LOG(Sample[[#This Row],[Ap]]))</f>
        <v>-9.6910013008056392E-2</v>
      </c>
      <c r="O924">
        <f>IF(Sample[[#This Row],[Ei]]=0,10,LOG(Sample[[#This Row],[Ei]]))</f>
        <v>-0.42596873227228116</v>
      </c>
      <c r="P924">
        <f>IF(Sample[[#This Row],[Ii]]=0,10,LOG(Sample[[#This Row],[Ii]]))</f>
        <v>0.52287874528033762</v>
      </c>
      <c r="Q924">
        <f>Kx-Sample[[#This Row],[Xp]]</f>
        <v>9.6910013008056392E-2</v>
      </c>
      <c r="R924">
        <f>Ky-Sample[[#This Row],[Yp]]</f>
        <v>-0.57403126772771884</v>
      </c>
      <c r="S924">
        <f>Kz-Sample[[#This Row],[Zp]]</f>
        <v>0.47712125471966238</v>
      </c>
      <c r="T924">
        <f>Sample[[#This Row],[Kpy]]*KSc-Sample[[#This Row],[KPz]]*KSb</f>
        <v>9.6910013008056461E-2</v>
      </c>
      <c r="U924">
        <f>-1*(Sample[[#This Row],[KPx]]*KSc-Sample[[#This Row],[KPz]]*KSa)</f>
        <v>9.6910013008056392E-2</v>
      </c>
      <c r="V924">
        <f>(Sample[[#This Row],[KPx]]*$R$2-Sample[[#This Row],[Kpy]]*KSa)</f>
        <v>9.6910013008056392E-2</v>
      </c>
      <c r="W924">
        <f>Sample[[#This Row],[Kpy]]*KTc-Sample[[#This Row],[KPz]]*KTb</f>
        <v>1.0511525224473812</v>
      </c>
      <c r="X924">
        <f>-1*(Sample[[#This Row],[KPx]]*KTc-Sample[[#This Row],[KPz]]*KTa)</f>
        <v>1.0511525224473812</v>
      </c>
      <c r="Y924">
        <f>(Sample[[#This Row],[KPx]]*KTb-Sample[[#This Row],[Kpy]]*KTa)</f>
        <v>1.0511525224473812</v>
      </c>
      <c r="Z924">
        <f>-Sample[[#This Row],[Xp]]*a+Sample[[#This Row],[Yp]]*b+Sample[[#This Row],[Zp]]*c_</f>
        <v>0.19382002601611292</v>
      </c>
      <c r="AA924" s="8">
        <f>-IF(Sample[[#This Row],[Column2]]&gt;0,1,-1)*SQRT(Sample[[#This Row],[KPx''i]]^2+Sample[[#This Row],[KPx''j]]^2+Sample[[#This Row],[KPx''k]]^2)/Ksmag/Scale</f>
        <v>-0.11869004141810927</v>
      </c>
      <c r="AB924" s="1">
        <f>SQRT(Sample[[#This Row],[Kpy''i]]^2+Sample[[#This Row],[KPy''j]]^2+Sample[[#This Row],[KPy''k]]^2)/KTmag/Scale</f>
        <v>0.74327707668388798</v>
      </c>
    </row>
    <row r="925" spans="1:28" hidden="1" x14ac:dyDescent="0.25">
      <c r="A925" s="5">
        <v>920</v>
      </c>
      <c r="B925" s="13" t="s">
        <v>43</v>
      </c>
      <c r="C925" s="5"/>
      <c r="D925" s="5"/>
      <c r="E925">
        <v>2</v>
      </c>
      <c r="F925">
        <v>2</v>
      </c>
      <c r="G925">
        <v>3</v>
      </c>
      <c r="H925" s="11">
        <f>Sample[[#This Row],[C]]/Sample[[#This Row],[D]]</f>
        <v>1</v>
      </c>
      <c r="I925" s="11">
        <f>Sample[[#This Row],[A]]/Sample[[#This Row],[C]]</f>
        <v>1.5</v>
      </c>
      <c r="J925" s="11">
        <f>Sample[[#This Row],[D]]/Sample[[#This Row],[A]]</f>
        <v>0.66666666666666663</v>
      </c>
      <c r="K925" s="11">
        <f>Sample[[#This Row],[A]]/Sample[[#This Row],[D]]</f>
        <v>1.5</v>
      </c>
      <c r="L925" s="11">
        <f>Sample[[#This Row],[D]]/Sample[[#This Row],[C]]</f>
        <v>1</v>
      </c>
      <c r="M925" s="11">
        <f>Sample[[#This Row],[C]]/Sample[[#This Row],[A]]</f>
        <v>0.66666666666666663</v>
      </c>
      <c r="N925">
        <f>IF(Sample[[#This Row],[Ap]]=0,10,LOG(Sample[[#This Row],[Ap]]))</f>
        <v>0</v>
      </c>
      <c r="O925">
        <f>IF(Sample[[#This Row],[Ei]]=0,10,LOG(Sample[[#This Row],[Ei]]))</f>
        <v>0.17609125905568124</v>
      </c>
      <c r="P925">
        <f>IF(Sample[[#This Row],[Ii]]=0,10,LOG(Sample[[#This Row],[Ii]]))</f>
        <v>-0.17609125905568127</v>
      </c>
      <c r="Q925">
        <f>Kx-Sample[[#This Row],[Xp]]</f>
        <v>0</v>
      </c>
      <c r="R925">
        <f>Ky-Sample[[#This Row],[Yp]]</f>
        <v>-1.1760912590556813</v>
      </c>
      <c r="S925">
        <f>Kz-Sample[[#This Row],[Zp]]</f>
        <v>1.1760912590556813</v>
      </c>
      <c r="T925">
        <f>Sample[[#This Row],[Kpy]]*KSc-Sample[[#This Row],[KPz]]*KSb</f>
        <v>0</v>
      </c>
      <c r="U925">
        <f>-1*(Sample[[#This Row],[KPx]]*KSc-Sample[[#This Row],[KPz]]*KSa)</f>
        <v>0</v>
      </c>
      <c r="V925">
        <f>(Sample[[#This Row],[KPx]]*$R$2-Sample[[#This Row],[Kpy]]*KSa)</f>
        <v>0</v>
      </c>
      <c r="W925">
        <f>Sample[[#This Row],[Kpy]]*KTc-Sample[[#This Row],[KPz]]*KTb</f>
        <v>2.3521825181113627</v>
      </c>
      <c r="X925">
        <f>-1*(Sample[[#This Row],[KPx]]*KTc-Sample[[#This Row],[KPz]]*KTa)</f>
        <v>2.3521825181113627</v>
      </c>
      <c r="Y925">
        <f>(Sample[[#This Row],[KPx]]*KTb-Sample[[#This Row],[Kpy]]*KTa)</f>
        <v>2.3521825181113627</v>
      </c>
      <c r="Z925">
        <f>-Sample[[#This Row],[Xp]]*a+Sample[[#This Row],[Yp]]*b+Sample[[#This Row],[Zp]]*c_</f>
        <v>0</v>
      </c>
      <c r="AA925" s="8">
        <f>-IF(Sample[[#This Row],[Column2]]&gt;0,1,-1)*SQRT(Sample[[#This Row],[KPx''i]]^2+Sample[[#This Row],[KPx''j]]^2+Sample[[#This Row],[KPx''k]]^2)/Ksmag/Scale</f>
        <v>0</v>
      </c>
      <c r="AB925" s="1">
        <f>SQRT(Sample[[#This Row],[Kpy''i]]^2+Sample[[#This Row],[KPy''j]]^2+Sample[[#This Row],[KPy''k]]^2)/KTmag/Scale</f>
        <v>1.6632442091449937</v>
      </c>
    </row>
    <row r="926" spans="1:28" hidden="1" x14ac:dyDescent="0.25">
      <c r="A926" s="5">
        <v>921</v>
      </c>
      <c r="B926" s="13" t="s">
        <v>43</v>
      </c>
      <c r="C926" s="5"/>
      <c r="D926" s="5"/>
      <c r="E926">
        <v>7</v>
      </c>
      <c r="F926">
        <v>2</v>
      </c>
      <c r="G926">
        <v>1</v>
      </c>
      <c r="H926" s="11">
        <f>Sample[[#This Row],[C]]/Sample[[#This Row],[D]]</f>
        <v>0.2857142857142857</v>
      </c>
      <c r="I926" s="11">
        <f>Sample[[#This Row],[A]]/Sample[[#This Row],[C]]</f>
        <v>0.5</v>
      </c>
      <c r="J926" s="11">
        <f>Sample[[#This Row],[D]]/Sample[[#This Row],[A]]</f>
        <v>7</v>
      </c>
      <c r="K926" s="11">
        <f>Sample[[#This Row],[A]]/Sample[[#This Row],[D]]</f>
        <v>0.14285714285714285</v>
      </c>
      <c r="L926" s="11">
        <f>Sample[[#This Row],[D]]/Sample[[#This Row],[C]]</f>
        <v>3.5</v>
      </c>
      <c r="M926" s="11">
        <f>Sample[[#This Row],[C]]/Sample[[#This Row],[A]]</f>
        <v>2</v>
      </c>
      <c r="N926">
        <f>IF(Sample[[#This Row],[Ap]]=0,10,LOG(Sample[[#This Row],[Ap]]))</f>
        <v>-0.54406804435027567</v>
      </c>
      <c r="O926">
        <f>IF(Sample[[#This Row],[Ei]]=0,10,LOG(Sample[[#This Row],[Ei]]))</f>
        <v>-0.3010299956639812</v>
      </c>
      <c r="P926">
        <f>IF(Sample[[#This Row],[Ii]]=0,10,LOG(Sample[[#This Row],[Ii]]))</f>
        <v>0.84509804001425681</v>
      </c>
      <c r="Q926">
        <f>Kx-Sample[[#This Row],[Xp]]</f>
        <v>0.54406804435027567</v>
      </c>
      <c r="R926">
        <f>Ky-Sample[[#This Row],[Yp]]</f>
        <v>-0.69897000433601875</v>
      </c>
      <c r="S926">
        <f>Kz-Sample[[#This Row],[Zp]]</f>
        <v>0.15490195998574319</v>
      </c>
      <c r="T926">
        <f>Sample[[#This Row],[Kpy]]*KSc-Sample[[#This Row],[KPz]]*KSb</f>
        <v>0.54406804435027556</v>
      </c>
      <c r="U926">
        <f>-1*(Sample[[#This Row],[KPx]]*KSc-Sample[[#This Row],[KPz]]*KSa)</f>
        <v>0.54406804435027567</v>
      </c>
      <c r="V926">
        <f>(Sample[[#This Row],[KPx]]*$R$2-Sample[[#This Row],[Kpy]]*KSa)</f>
        <v>0.54406804435027567</v>
      </c>
      <c r="W926">
        <f>Sample[[#This Row],[Kpy]]*KTc-Sample[[#This Row],[KPz]]*KTb</f>
        <v>0.85387196432176193</v>
      </c>
      <c r="X926">
        <f>-1*(Sample[[#This Row],[KPx]]*KTc-Sample[[#This Row],[KPz]]*KTa)</f>
        <v>0.85387196432176204</v>
      </c>
      <c r="Y926">
        <f>(Sample[[#This Row],[KPx]]*KTb-Sample[[#This Row],[Kpy]]*KTa)</f>
        <v>0.85387196432176182</v>
      </c>
      <c r="Z926">
        <f>-Sample[[#This Row],[Xp]]*a+Sample[[#This Row],[Yp]]*b+Sample[[#This Row],[Zp]]*c_</f>
        <v>1.0881360887005513</v>
      </c>
      <c r="AA926" s="8">
        <f>-IF(Sample[[#This Row],[Column2]]&gt;0,1,-1)*SQRT(Sample[[#This Row],[KPx''i]]^2+Sample[[#This Row],[KPx''j]]^2+Sample[[#This Row],[KPx''k]]^2)/Ksmag/Scale</f>
        <v>-0.66634454700605172</v>
      </c>
      <c r="AB926" s="1">
        <f>SQRT(Sample[[#This Row],[Kpy''i]]^2+Sample[[#This Row],[KPy''j]]^2+Sample[[#This Row],[KPy''k]]^2)/KTmag/Scale</f>
        <v>0.60377865623699567</v>
      </c>
    </row>
    <row r="927" spans="1:28" hidden="1" x14ac:dyDescent="0.25">
      <c r="A927" s="5">
        <v>922</v>
      </c>
      <c r="B927" s="13" t="s">
        <v>43</v>
      </c>
      <c r="C927" s="5"/>
      <c r="D927" s="5"/>
      <c r="E927">
        <v>4</v>
      </c>
      <c r="F927">
        <v>7</v>
      </c>
      <c r="G927">
        <v>9</v>
      </c>
      <c r="H927" s="11">
        <f>Sample[[#This Row],[C]]/Sample[[#This Row],[D]]</f>
        <v>1.75</v>
      </c>
      <c r="I927" s="11">
        <f>Sample[[#This Row],[A]]/Sample[[#This Row],[C]]</f>
        <v>1.2857142857142858</v>
      </c>
      <c r="J927" s="11">
        <f>Sample[[#This Row],[D]]/Sample[[#This Row],[A]]</f>
        <v>0.44444444444444442</v>
      </c>
      <c r="K927" s="11">
        <f>Sample[[#This Row],[A]]/Sample[[#This Row],[D]]</f>
        <v>2.25</v>
      </c>
      <c r="L927" s="11">
        <f>Sample[[#This Row],[D]]/Sample[[#This Row],[C]]</f>
        <v>0.5714285714285714</v>
      </c>
      <c r="M927" s="11">
        <f>Sample[[#This Row],[C]]/Sample[[#This Row],[A]]</f>
        <v>0.77777777777777779</v>
      </c>
      <c r="N927">
        <f>IF(Sample[[#This Row],[Ap]]=0,10,LOG(Sample[[#This Row],[Ap]]))</f>
        <v>0.24303804868629444</v>
      </c>
      <c r="O927">
        <f>IF(Sample[[#This Row],[Ei]]=0,10,LOG(Sample[[#This Row],[Ei]]))</f>
        <v>0.10914446942506807</v>
      </c>
      <c r="P927">
        <f>IF(Sample[[#This Row],[Ii]]=0,10,LOG(Sample[[#This Row],[Ii]]))</f>
        <v>-0.35218251811136253</v>
      </c>
      <c r="Q927">
        <f>Kx-Sample[[#This Row],[Xp]]</f>
        <v>-0.24303804868629444</v>
      </c>
      <c r="R927">
        <f>Ky-Sample[[#This Row],[Yp]]</f>
        <v>-1.1091444694250681</v>
      </c>
      <c r="S927">
        <f>Kz-Sample[[#This Row],[Zp]]</f>
        <v>1.3521825181113625</v>
      </c>
      <c r="T927">
        <f>Sample[[#This Row],[Kpy]]*KSc-Sample[[#This Row],[KPz]]*KSb</f>
        <v>-0.24303804868629442</v>
      </c>
      <c r="U927">
        <f>-1*(Sample[[#This Row],[KPx]]*KSc-Sample[[#This Row],[KPz]]*KSa)</f>
        <v>-0.24303804868629444</v>
      </c>
      <c r="V927">
        <f>(Sample[[#This Row],[KPx]]*$R$2-Sample[[#This Row],[Kpy]]*KSa)</f>
        <v>-0.24303804868629444</v>
      </c>
      <c r="W927">
        <f>Sample[[#This Row],[Kpy]]*KTc-Sample[[#This Row],[KPz]]*KTb</f>
        <v>2.4613269875364305</v>
      </c>
      <c r="X927">
        <f>-1*(Sample[[#This Row],[KPx]]*KTc-Sample[[#This Row],[KPz]]*KTa)</f>
        <v>2.4613269875364305</v>
      </c>
      <c r="Y927">
        <f>(Sample[[#This Row],[KPx]]*KTb-Sample[[#This Row],[Kpy]]*KTa)</f>
        <v>2.4613269875364305</v>
      </c>
      <c r="Z927">
        <f>-Sample[[#This Row],[Xp]]*a+Sample[[#This Row],[Yp]]*b+Sample[[#This Row],[Zp]]*c_</f>
        <v>-0.48607609737258894</v>
      </c>
      <c r="AA927" s="8">
        <f>-IF(Sample[[#This Row],[Column2]]&gt;0,1,-1)*SQRT(Sample[[#This Row],[KPx''i]]^2+Sample[[#This Row],[KPx''j]]^2+Sample[[#This Row],[KPx''k]]^2)/Ksmag/Scale</f>
        <v>0.29765960368155842</v>
      </c>
      <c r="AB927" s="1">
        <f>SQRT(Sample[[#This Row],[Kpy''i]]^2+Sample[[#This Row],[KPy''j]]^2+Sample[[#This Row],[KPy''k]]^2)/KTmag/Scale</f>
        <v>1.7404210036044672</v>
      </c>
    </row>
    <row r="928" spans="1:28" hidden="1" x14ac:dyDescent="0.25">
      <c r="A928" s="5">
        <v>923</v>
      </c>
      <c r="B928" s="13" t="s">
        <v>43</v>
      </c>
      <c r="C928" s="5"/>
      <c r="D928" s="5"/>
      <c r="E928">
        <v>5</v>
      </c>
      <c r="F928">
        <v>3</v>
      </c>
      <c r="G928">
        <v>10</v>
      </c>
      <c r="H928" s="11">
        <f>Sample[[#This Row],[C]]/Sample[[#This Row],[D]]</f>
        <v>0.6</v>
      </c>
      <c r="I928" s="11">
        <f>Sample[[#This Row],[A]]/Sample[[#This Row],[C]]</f>
        <v>3.3333333333333335</v>
      </c>
      <c r="J928" s="11">
        <f>Sample[[#This Row],[D]]/Sample[[#This Row],[A]]</f>
        <v>0.5</v>
      </c>
      <c r="K928" s="11">
        <f>Sample[[#This Row],[A]]/Sample[[#This Row],[D]]</f>
        <v>2</v>
      </c>
      <c r="L928" s="11">
        <f>Sample[[#This Row],[D]]/Sample[[#This Row],[C]]</f>
        <v>1.6666666666666667</v>
      </c>
      <c r="M928" s="11">
        <f>Sample[[#This Row],[C]]/Sample[[#This Row],[A]]</f>
        <v>0.3</v>
      </c>
      <c r="N928">
        <f>IF(Sample[[#This Row],[Ap]]=0,10,LOG(Sample[[#This Row],[Ap]]))</f>
        <v>-0.22184874961635639</v>
      </c>
      <c r="O928">
        <f>IF(Sample[[#This Row],[Ei]]=0,10,LOG(Sample[[#This Row],[Ei]]))</f>
        <v>0.52287874528033762</v>
      </c>
      <c r="P928">
        <f>IF(Sample[[#This Row],[Ii]]=0,10,LOG(Sample[[#This Row],[Ii]]))</f>
        <v>-0.3010299956639812</v>
      </c>
      <c r="Q928">
        <f>Kx-Sample[[#This Row],[Xp]]</f>
        <v>0.22184874961635639</v>
      </c>
      <c r="R928">
        <f>Ky-Sample[[#This Row],[Yp]]</f>
        <v>-1.5228787452803376</v>
      </c>
      <c r="S928">
        <f>Kz-Sample[[#This Row],[Zp]]</f>
        <v>1.3010299956639813</v>
      </c>
      <c r="T928">
        <f>Sample[[#This Row],[Kpy]]*KSc-Sample[[#This Row],[KPz]]*KSb</f>
        <v>0.22184874961635637</v>
      </c>
      <c r="U928">
        <f>-1*(Sample[[#This Row],[KPx]]*KSc-Sample[[#This Row],[KPz]]*KSa)</f>
        <v>0.22184874961635639</v>
      </c>
      <c r="V928">
        <f>(Sample[[#This Row],[KPx]]*$R$2-Sample[[#This Row],[Kpy]]*KSa)</f>
        <v>0.22184874961635639</v>
      </c>
      <c r="W928">
        <f>Sample[[#This Row],[Kpy]]*KTc-Sample[[#This Row],[KPz]]*KTb</f>
        <v>2.8239087409443187</v>
      </c>
      <c r="X928">
        <f>-1*(Sample[[#This Row],[KPx]]*KTc-Sample[[#This Row],[KPz]]*KTa)</f>
        <v>2.8239087409443191</v>
      </c>
      <c r="Y928">
        <f>(Sample[[#This Row],[KPx]]*KTb-Sample[[#This Row],[Kpy]]*KTa)</f>
        <v>2.8239087409443187</v>
      </c>
      <c r="Z928">
        <f>-Sample[[#This Row],[Xp]]*a+Sample[[#This Row],[Yp]]*b+Sample[[#This Row],[Zp]]*c_</f>
        <v>0.44369749923271284</v>
      </c>
      <c r="AA928" s="8">
        <f>-IF(Sample[[#This Row],[Column2]]&gt;0,1,-1)*SQRT(Sample[[#This Row],[KPx''i]]^2+Sample[[#This Row],[KPx''j]]^2+Sample[[#This Row],[KPx''k]]^2)/Ksmag/Scale</f>
        <v>-0.27170811831726921</v>
      </c>
      <c r="AB928" s="1">
        <f>SQRT(Sample[[#This Row],[Kpy''i]]^2+Sample[[#This Row],[KPy''j]]^2+Sample[[#This Row],[KPy''k]]^2)/KTmag/Scale</f>
        <v>1.9968050201736938</v>
      </c>
    </row>
    <row r="929" spans="1:28" hidden="1" x14ac:dyDescent="0.25">
      <c r="A929" s="5">
        <v>924</v>
      </c>
      <c r="B929" s="13" t="s">
        <v>43</v>
      </c>
      <c r="C929" s="5"/>
      <c r="D929" s="5"/>
      <c r="E929">
        <v>5</v>
      </c>
      <c r="F929">
        <v>5</v>
      </c>
      <c r="G929">
        <v>4</v>
      </c>
      <c r="H929" s="11">
        <f>Sample[[#This Row],[C]]/Sample[[#This Row],[D]]</f>
        <v>1</v>
      </c>
      <c r="I929" s="11">
        <f>Sample[[#This Row],[A]]/Sample[[#This Row],[C]]</f>
        <v>0.8</v>
      </c>
      <c r="J929" s="11">
        <f>Sample[[#This Row],[D]]/Sample[[#This Row],[A]]</f>
        <v>1.25</v>
      </c>
      <c r="K929" s="11">
        <f>Sample[[#This Row],[A]]/Sample[[#This Row],[D]]</f>
        <v>0.8</v>
      </c>
      <c r="L929" s="11">
        <f>Sample[[#This Row],[D]]/Sample[[#This Row],[C]]</f>
        <v>1</v>
      </c>
      <c r="M929" s="11">
        <f>Sample[[#This Row],[C]]/Sample[[#This Row],[A]]</f>
        <v>1.25</v>
      </c>
      <c r="N929">
        <f>IF(Sample[[#This Row],[Ap]]=0,10,LOG(Sample[[#This Row],[Ap]]))</f>
        <v>0</v>
      </c>
      <c r="O929">
        <f>IF(Sample[[#This Row],[Ei]]=0,10,LOG(Sample[[#This Row],[Ei]]))</f>
        <v>-9.6910013008056392E-2</v>
      </c>
      <c r="P929">
        <f>IF(Sample[[#This Row],[Ii]]=0,10,LOG(Sample[[#This Row],[Ii]]))</f>
        <v>9.691001300805642E-2</v>
      </c>
      <c r="Q929">
        <f>Kx-Sample[[#This Row],[Xp]]</f>
        <v>0</v>
      </c>
      <c r="R929">
        <f>Ky-Sample[[#This Row],[Yp]]</f>
        <v>-0.90308998699194365</v>
      </c>
      <c r="S929">
        <f>Kz-Sample[[#This Row],[Zp]]</f>
        <v>0.90308998699194354</v>
      </c>
      <c r="T929">
        <f>Sample[[#This Row],[Kpy]]*KSc-Sample[[#This Row],[KPz]]*KSb</f>
        <v>0</v>
      </c>
      <c r="U929">
        <f>-1*(Sample[[#This Row],[KPx]]*KSc-Sample[[#This Row],[KPz]]*KSa)</f>
        <v>0</v>
      </c>
      <c r="V929">
        <f>(Sample[[#This Row],[KPx]]*$R$2-Sample[[#This Row],[Kpy]]*KSa)</f>
        <v>0</v>
      </c>
      <c r="W929">
        <f>Sample[[#This Row],[Kpy]]*KTc-Sample[[#This Row],[KPz]]*KTb</f>
        <v>1.8061799739838871</v>
      </c>
      <c r="X929">
        <f>-1*(Sample[[#This Row],[KPx]]*KTc-Sample[[#This Row],[KPz]]*KTa)</f>
        <v>1.8061799739838871</v>
      </c>
      <c r="Y929">
        <f>(Sample[[#This Row],[KPx]]*KTb-Sample[[#This Row],[Kpy]]*KTa)</f>
        <v>1.8061799739838873</v>
      </c>
      <c r="Z929">
        <f>-Sample[[#This Row],[Xp]]*a+Sample[[#This Row],[Yp]]*b+Sample[[#This Row],[Zp]]*c_</f>
        <v>0</v>
      </c>
      <c r="AA929" s="8">
        <f>-IF(Sample[[#This Row],[Column2]]&gt;0,1,-1)*SQRT(Sample[[#This Row],[KPx''i]]^2+Sample[[#This Row],[KPx''j]]^2+Sample[[#This Row],[KPx''k]]^2)/Ksmag/Scale</f>
        <v>0</v>
      </c>
      <c r="AB929" s="1">
        <f>SQRT(Sample[[#This Row],[Kpy''i]]^2+Sample[[#This Row],[KPy''j]]^2+Sample[[#This Row],[KPy''k]]^2)/KTmag/Scale</f>
        <v>1.2771621076473487</v>
      </c>
    </row>
    <row r="930" spans="1:28" hidden="1" x14ac:dyDescent="0.25">
      <c r="A930" s="5">
        <v>925</v>
      </c>
      <c r="B930" s="13" t="s">
        <v>43</v>
      </c>
      <c r="C930" s="5"/>
      <c r="D930" s="5"/>
      <c r="E930">
        <v>9</v>
      </c>
      <c r="F930">
        <v>7</v>
      </c>
      <c r="G930">
        <v>6</v>
      </c>
      <c r="H930" s="11">
        <f>Sample[[#This Row],[C]]/Sample[[#This Row],[D]]</f>
        <v>0.77777777777777779</v>
      </c>
      <c r="I930" s="11">
        <f>Sample[[#This Row],[A]]/Sample[[#This Row],[C]]</f>
        <v>0.8571428571428571</v>
      </c>
      <c r="J930" s="11">
        <f>Sample[[#This Row],[D]]/Sample[[#This Row],[A]]</f>
        <v>1.5</v>
      </c>
      <c r="K930" s="11">
        <f>Sample[[#This Row],[A]]/Sample[[#This Row],[D]]</f>
        <v>0.66666666666666663</v>
      </c>
      <c r="L930" s="11">
        <f>Sample[[#This Row],[D]]/Sample[[#This Row],[C]]</f>
        <v>1.2857142857142858</v>
      </c>
      <c r="M930" s="11">
        <f>Sample[[#This Row],[C]]/Sample[[#This Row],[A]]</f>
        <v>1.1666666666666667</v>
      </c>
      <c r="N930">
        <f>IF(Sample[[#This Row],[Ap]]=0,10,LOG(Sample[[#This Row],[Ap]]))</f>
        <v>-0.10914446942506803</v>
      </c>
      <c r="O930">
        <f>IF(Sample[[#This Row],[Ei]]=0,10,LOG(Sample[[#This Row],[Ei]]))</f>
        <v>-6.6946789630613221E-2</v>
      </c>
      <c r="P930">
        <f>IF(Sample[[#This Row],[Ii]]=0,10,LOG(Sample[[#This Row],[Ii]]))</f>
        <v>0.17609125905568124</v>
      </c>
      <c r="Q930">
        <f>Kx-Sample[[#This Row],[Xp]]</f>
        <v>0.10914446942506803</v>
      </c>
      <c r="R930">
        <f>Ky-Sample[[#This Row],[Yp]]</f>
        <v>-0.93305321036938682</v>
      </c>
      <c r="S930">
        <f>Kz-Sample[[#This Row],[Zp]]</f>
        <v>0.82390874094431876</v>
      </c>
      <c r="T930">
        <f>Sample[[#This Row],[Kpy]]*KSc-Sample[[#This Row],[KPz]]*KSb</f>
        <v>0.10914446942506806</v>
      </c>
      <c r="U930">
        <f>-1*(Sample[[#This Row],[KPx]]*KSc-Sample[[#This Row],[KPz]]*KSa)</f>
        <v>0.10914446942506803</v>
      </c>
      <c r="V930">
        <f>(Sample[[#This Row],[KPx]]*$R$2-Sample[[#This Row],[Kpy]]*KSa)</f>
        <v>0.10914446942506803</v>
      </c>
      <c r="W930">
        <f>Sample[[#This Row],[Kpy]]*KTc-Sample[[#This Row],[KPz]]*KTb</f>
        <v>1.7569619513137056</v>
      </c>
      <c r="X930">
        <f>-1*(Sample[[#This Row],[KPx]]*KTc-Sample[[#This Row],[KPz]]*KTa)</f>
        <v>1.7569619513137056</v>
      </c>
      <c r="Y930">
        <f>(Sample[[#This Row],[KPx]]*KTb-Sample[[#This Row],[Kpy]]*KTa)</f>
        <v>1.7569619513137056</v>
      </c>
      <c r="Z930">
        <f>-Sample[[#This Row],[Xp]]*a+Sample[[#This Row],[Yp]]*b+Sample[[#This Row],[Zp]]*c_</f>
        <v>0.21828893885013603</v>
      </c>
      <c r="AA930" s="8">
        <f>-IF(Sample[[#This Row],[Column2]]&gt;0,1,-1)*SQRT(Sample[[#This Row],[KPx''i]]^2+Sample[[#This Row],[KPx''j]]^2+Sample[[#This Row],[KPx''k]]^2)/Ksmag/Scale</f>
        <v>-0.13367412916910817</v>
      </c>
      <c r="AB930" s="1">
        <f>SQRT(Sample[[#This Row],[Kpy''i]]^2+Sample[[#This Row],[KPy''j]]^2+Sample[[#This Row],[KPy''k]]^2)/KTmag/Scale</f>
        <v>1.2423597100606703</v>
      </c>
    </row>
    <row r="931" spans="1:28" hidden="1" x14ac:dyDescent="0.25">
      <c r="A931" s="5">
        <v>926</v>
      </c>
      <c r="B931" s="13" t="s">
        <v>43</v>
      </c>
      <c r="C931" s="5"/>
      <c r="D931" s="5"/>
      <c r="E931">
        <v>10</v>
      </c>
      <c r="F931">
        <v>7</v>
      </c>
      <c r="G931">
        <v>2</v>
      </c>
      <c r="H931" s="11">
        <f>Sample[[#This Row],[C]]/Sample[[#This Row],[D]]</f>
        <v>0.7</v>
      </c>
      <c r="I931" s="11">
        <f>Sample[[#This Row],[A]]/Sample[[#This Row],[C]]</f>
        <v>0.2857142857142857</v>
      </c>
      <c r="J931" s="11">
        <f>Sample[[#This Row],[D]]/Sample[[#This Row],[A]]</f>
        <v>5</v>
      </c>
      <c r="K931" s="11">
        <f>Sample[[#This Row],[A]]/Sample[[#This Row],[D]]</f>
        <v>0.2</v>
      </c>
      <c r="L931" s="11">
        <f>Sample[[#This Row],[D]]/Sample[[#This Row],[C]]</f>
        <v>1.4285714285714286</v>
      </c>
      <c r="M931" s="11">
        <f>Sample[[#This Row],[C]]/Sample[[#This Row],[A]]</f>
        <v>3.5</v>
      </c>
      <c r="N931">
        <f>IF(Sample[[#This Row],[Ap]]=0,10,LOG(Sample[[#This Row],[Ap]]))</f>
        <v>-0.15490195998574319</v>
      </c>
      <c r="O931">
        <f>IF(Sample[[#This Row],[Ei]]=0,10,LOG(Sample[[#This Row],[Ei]]))</f>
        <v>-0.54406804435027567</v>
      </c>
      <c r="P931">
        <f>IF(Sample[[#This Row],[Ii]]=0,10,LOG(Sample[[#This Row],[Ii]]))</f>
        <v>0.69897000433601886</v>
      </c>
      <c r="Q931">
        <f>Kx-Sample[[#This Row],[Xp]]</f>
        <v>0.15490195998574319</v>
      </c>
      <c r="R931">
        <f>Ky-Sample[[#This Row],[Yp]]</f>
        <v>-0.45593195564972433</v>
      </c>
      <c r="S931">
        <f>Kz-Sample[[#This Row],[Zp]]</f>
        <v>0.30102999566398114</v>
      </c>
      <c r="T931">
        <f>Sample[[#This Row],[Kpy]]*KSc-Sample[[#This Row],[KPz]]*KSb</f>
        <v>0.15490195998574319</v>
      </c>
      <c r="U931">
        <f>-1*(Sample[[#This Row],[KPx]]*KSc-Sample[[#This Row],[KPz]]*KSa)</f>
        <v>0.15490195998574319</v>
      </c>
      <c r="V931">
        <f>(Sample[[#This Row],[KPx]]*$R$2-Sample[[#This Row],[Kpy]]*KSa)</f>
        <v>0.15490195998574319</v>
      </c>
      <c r="W931">
        <f>Sample[[#This Row],[Kpy]]*KTc-Sample[[#This Row],[KPz]]*KTb</f>
        <v>0.75696195131370547</v>
      </c>
      <c r="X931">
        <f>-1*(Sample[[#This Row],[KPx]]*KTc-Sample[[#This Row],[KPz]]*KTa)</f>
        <v>0.75696195131370547</v>
      </c>
      <c r="Y931">
        <f>(Sample[[#This Row],[KPx]]*KTb-Sample[[#This Row],[Kpy]]*KTa)</f>
        <v>0.75696195131370547</v>
      </c>
      <c r="Z931">
        <f>-Sample[[#This Row],[Xp]]*a+Sample[[#This Row],[Yp]]*b+Sample[[#This Row],[Zp]]*c_</f>
        <v>0.30980391997148637</v>
      </c>
      <c r="AA931" s="8">
        <f>-IF(Sample[[#This Row],[Column2]]&gt;0,1,-1)*SQRT(Sample[[#This Row],[KPx''i]]^2+Sample[[#This Row],[KPx''j]]^2+Sample[[#This Row],[KPx''k]]^2)/Ksmag/Scale</f>
        <v>-0.1897153810610441</v>
      </c>
      <c r="AB931" s="1">
        <f>SQRT(Sample[[#This Row],[Kpy''i]]^2+Sample[[#This Row],[KPy''j]]^2+Sample[[#This Row],[KPy''k]]^2)/KTmag/Scale</f>
        <v>0.53525292887412235</v>
      </c>
    </row>
    <row r="932" spans="1:28" hidden="1" x14ac:dyDescent="0.25">
      <c r="A932" s="5">
        <v>927</v>
      </c>
      <c r="B932" s="13" t="s">
        <v>43</v>
      </c>
      <c r="C932" s="5"/>
      <c r="D932" s="5"/>
      <c r="E932">
        <v>3</v>
      </c>
      <c r="F932">
        <v>3</v>
      </c>
      <c r="G932">
        <v>5</v>
      </c>
      <c r="H932" s="11">
        <f>Sample[[#This Row],[C]]/Sample[[#This Row],[D]]</f>
        <v>1</v>
      </c>
      <c r="I932" s="11">
        <f>Sample[[#This Row],[A]]/Sample[[#This Row],[C]]</f>
        <v>1.6666666666666667</v>
      </c>
      <c r="J932" s="11">
        <f>Sample[[#This Row],[D]]/Sample[[#This Row],[A]]</f>
        <v>0.6</v>
      </c>
      <c r="K932" s="11">
        <f>Sample[[#This Row],[A]]/Sample[[#This Row],[D]]</f>
        <v>1.6666666666666667</v>
      </c>
      <c r="L932" s="11">
        <f>Sample[[#This Row],[D]]/Sample[[#This Row],[C]]</f>
        <v>1</v>
      </c>
      <c r="M932" s="11">
        <f>Sample[[#This Row],[C]]/Sample[[#This Row],[A]]</f>
        <v>0.6</v>
      </c>
      <c r="N932">
        <f>IF(Sample[[#This Row],[Ap]]=0,10,LOG(Sample[[#This Row],[Ap]]))</f>
        <v>0</v>
      </c>
      <c r="O932">
        <f>IF(Sample[[#This Row],[Ei]]=0,10,LOG(Sample[[#This Row],[Ei]]))</f>
        <v>0.22184874961635639</v>
      </c>
      <c r="P932">
        <f>IF(Sample[[#This Row],[Ii]]=0,10,LOG(Sample[[#This Row],[Ii]]))</f>
        <v>-0.22184874961635639</v>
      </c>
      <c r="Q932">
        <f>Kx-Sample[[#This Row],[Xp]]</f>
        <v>0</v>
      </c>
      <c r="R932">
        <f>Ky-Sample[[#This Row],[Yp]]</f>
        <v>-1.2218487496163564</v>
      </c>
      <c r="S932">
        <f>Kz-Sample[[#This Row],[Zp]]</f>
        <v>1.2218487496163564</v>
      </c>
      <c r="T932">
        <f>Sample[[#This Row],[Kpy]]*KSc-Sample[[#This Row],[KPz]]*KSb</f>
        <v>0</v>
      </c>
      <c r="U932">
        <f>-1*(Sample[[#This Row],[KPx]]*KSc-Sample[[#This Row],[KPz]]*KSa)</f>
        <v>0</v>
      </c>
      <c r="V932">
        <f>(Sample[[#This Row],[KPx]]*$R$2-Sample[[#This Row],[Kpy]]*KSa)</f>
        <v>0</v>
      </c>
      <c r="W932">
        <f>Sample[[#This Row],[Kpy]]*KTc-Sample[[#This Row],[KPz]]*KTb</f>
        <v>2.4436974992327127</v>
      </c>
      <c r="X932">
        <f>-1*(Sample[[#This Row],[KPx]]*KTc-Sample[[#This Row],[KPz]]*KTa)</f>
        <v>2.4436974992327127</v>
      </c>
      <c r="Y932">
        <f>(Sample[[#This Row],[KPx]]*KTb-Sample[[#This Row],[Kpy]]*KTa)</f>
        <v>2.4436974992327127</v>
      </c>
      <c r="Z932">
        <f>-Sample[[#This Row],[Xp]]*a+Sample[[#This Row],[Yp]]*b+Sample[[#This Row],[Zp]]*c_</f>
        <v>0</v>
      </c>
      <c r="AA932" s="8">
        <f>-IF(Sample[[#This Row],[Column2]]&gt;0,1,-1)*SQRT(Sample[[#This Row],[KPx''i]]^2+Sample[[#This Row],[KPx''j]]^2+Sample[[#This Row],[KPx''k]]^2)/Ksmag/Scale</f>
        <v>0</v>
      </c>
      <c r="AB932" s="1">
        <f>SQRT(Sample[[#This Row],[Kpy''i]]^2+Sample[[#This Row],[KPy''j]]^2+Sample[[#This Row],[KPy''k]]^2)/KTmag/Scale</f>
        <v>1.7279550728760593</v>
      </c>
    </row>
    <row r="933" spans="1:28" hidden="1" x14ac:dyDescent="0.25">
      <c r="A933" s="5">
        <v>928</v>
      </c>
      <c r="B933" s="13" t="s">
        <v>43</v>
      </c>
      <c r="C933" s="5"/>
      <c r="D933" s="5"/>
      <c r="E933">
        <v>6</v>
      </c>
      <c r="F933">
        <v>3</v>
      </c>
      <c r="G933">
        <v>6</v>
      </c>
      <c r="H933" s="11">
        <f>Sample[[#This Row],[C]]/Sample[[#This Row],[D]]</f>
        <v>0.5</v>
      </c>
      <c r="I933" s="11">
        <f>Sample[[#This Row],[A]]/Sample[[#This Row],[C]]</f>
        <v>2</v>
      </c>
      <c r="J933" s="11">
        <f>Sample[[#This Row],[D]]/Sample[[#This Row],[A]]</f>
        <v>1</v>
      </c>
      <c r="K933" s="11">
        <f>Sample[[#This Row],[A]]/Sample[[#This Row],[D]]</f>
        <v>1</v>
      </c>
      <c r="L933" s="11">
        <f>Sample[[#This Row],[D]]/Sample[[#This Row],[C]]</f>
        <v>2</v>
      </c>
      <c r="M933" s="11">
        <f>Sample[[#This Row],[C]]/Sample[[#This Row],[A]]</f>
        <v>0.5</v>
      </c>
      <c r="N933">
        <f>IF(Sample[[#This Row],[Ap]]=0,10,LOG(Sample[[#This Row],[Ap]]))</f>
        <v>-0.3010299956639812</v>
      </c>
      <c r="O933">
        <f>IF(Sample[[#This Row],[Ei]]=0,10,LOG(Sample[[#This Row],[Ei]]))</f>
        <v>0.3010299956639812</v>
      </c>
      <c r="P933">
        <f>IF(Sample[[#This Row],[Ii]]=0,10,LOG(Sample[[#This Row],[Ii]]))</f>
        <v>0</v>
      </c>
      <c r="Q933">
        <f>Kx-Sample[[#This Row],[Xp]]</f>
        <v>0.3010299956639812</v>
      </c>
      <c r="R933">
        <f>Ky-Sample[[#This Row],[Yp]]</f>
        <v>-1.3010299956639813</v>
      </c>
      <c r="S933">
        <f>Kz-Sample[[#This Row],[Zp]]</f>
        <v>1</v>
      </c>
      <c r="T933">
        <f>Sample[[#This Row],[Kpy]]*KSc-Sample[[#This Row],[KPz]]*KSb</f>
        <v>0.30102999566398125</v>
      </c>
      <c r="U933">
        <f>-1*(Sample[[#This Row],[KPx]]*KSc-Sample[[#This Row],[KPz]]*KSa)</f>
        <v>0.3010299956639812</v>
      </c>
      <c r="V933">
        <f>(Sample[[#This Row],[KPx]]*$R$2-Sample[[#This Row],[Kpy]]*KSa)</f>
        <v>0.3010299956639812</v>
      </c>
      <c r="W933">
        <f>Sample[[#This Row],[Kpy]]*KTc-Sample[[#This Row],[KPz]]*KTb</f>
        <v>2.3010299956639813</v>
      </c>
      <c r="X933">
        <f>-1*(Sample[[#This Row],[KPx]]*KTc-Sample[[#This Row],[KPz]]*KTa)</f>
        <v>2.3010299956639813</v>
      </c>
      <c r="Y933">
        <f>(Sample[[#This Row],[KPx]]*KTb-Sample[[#This Row],[Kpy]]*KTa)</f>
        <v>2.3010299956639813</v>
      </c>
      <c r="Z933">
        <f>-Sample[[#This Row],[Xp]]*a+Sample[[#This Row],[Yp]]*b+Sample[[#This Row],[Zp]]*c_</f>
        <v>0.6020599913279624</v>
      </c>
      <c r="AA933" s="8">
        <f>-IF(Sample[[#This Row],[Column2]]&gt;0,1,-1)*SQRT(Sample[[#This Row],[KPx''i]]^2+Sample[[#This Row],[KPx''j]]^2+Sample[[#This Row],[KPx''k]]^2)/Ksmag/Scale</f>
        <v>-0.36868494332449331</v>
      </c>
      <c r="AB933" s="1">
        <f>SQRT(Sample[[#This Row],[Kpy''i]]^2+Sample[[#This Row],[KPy''j]]^2+Sample[[#This Row],[KPy''k]]^2)/KTmag/Scale</f>
        <v>1.6270739136476533</v>
      </c>
    </row>
    <row r="934" spans="1:28" hidden="1" x14ac:dyDescent="0.25">
      <c r="A934" s="5">
        <v>929</v>
      </c>
      <c r="B934" s="13" t="s">
        <v>43</v>
      </c>
      <c r="C934" s="5"/>
      <c r="D934" s="5"/>
      <c r="E934">
        <v>6</v>
      </c>
      <c r="F934">
        <v>3</v>
      </c>
      <c r="G934">
        <v>10</v>
      </c>
      <c r="H934" s="11">
        <f>Sample[[#This Row],[C]]/Sample[[#This Row],[D]]</f>
        <v>0.5</v>
      </c>
      <c r="I934" s="11">
        <f>Sample[[#This Row],[A]]/Sample[[#This Row],[C]]</f>
        <v>3.3333333333333335</v>
      </c>
      <c r="J934" s="11">
        <f>Sample[[#This Row],[D]]/Sample[[#This Row],[A]]</f>
        <v>0.6</v>
      </c>
      <c r="K934" s="11">
        <f>Sample[[#This Row],[A]]/Sample[[#This Row],[D]]</f>
        <v>1.6666666666666667</v>
      </c>
      <c r="L934" s="11">
        <f>Sample[[#This Row],[D]]/Sample[[#This Row],[C]]</f>
        <v>2</v>
      </c>
      <c r="M934" s="11">
        <f>Sample[[#This Row],[C]]/Sample[[#This Row],[A]]</f>
        <v>0.3</v>
      </c>
      <c r="N934">
        <f>IF(Sample[[#This Row],[Ap]]=0,10,LOG(Sample[[#This Row],[Ap]]))</f>
        <v>-0.3010299956639812</v>
      </c>
      <c r="O934">
        <f>IF(Sample[[#This Row],[Ei]]=0,10,LOG(Sample[[#This Row],[Ei]]))</f>
        <v>0.52287874528033762</v>
      </c>
      <c r="P934">
        <f>IF(Sample[[#This Row],[Ii]]=0,10,LOG(Sample[[#This Row],[Ii]]))</f>
        <v>-0.22184874961635639</v>
      </c>
      <c r="Q934">
        <f>Kx-Sample[[#This Row],[Xp]]</f>
        <v>0.3010299956639812</v>
      </c>
      <c r="R934">
        <f>Ky-Sample[[#This Row],[Yp]]</f>
        <v>-1.5228787452803376</v>
      </c>
      <c r="S934">
        <f>Kz-Sample[[#This Row],[Zp]]</f>
        <v>1.2218487496163564</v>
      </c>
      <c r="T934">
        <f>Sample[[#This Row],[Kpy]]*KSc-Sample[[#This Row],[KPz]]*KSb</f>
        <v>0.30102999566398125</v>
      </c>
      <c r="U934">
        <f>-1*(Sample[[#This Row],[KPx]]*KSc-Sample[[#This Row],[KPz]]*KSa)</f>
        <v>0.3010299956639812</v>
      </c>
      <c r="V934">
        <f>(Sample[[#This Row],[KPx]]*$R$2-Sample[[#This Row],[Kpy]]*KSa)</f>
        <v>0.3010299956639812</v>
      </c>
      <c r="W934">
        <f>Sample[[#This Row],[Kpy]]*KTc-Sample[[#This Row],[KPz]]*KTb</f>
        <v>2.744727494896694</v>
      </c>
      <c r="X934">
        <f>-1*(Sample[[#This Row],[KPx]]*KTc-Sample[[#This Row],[KPz]]*KTa)</f>
        <v>2.744727494896694</v>
      </c>
      <c r="Y934">
        <f>(Sample[[#This Row],[KPx]]*KTb-Sample[[#This Row],[Kpy]]*KTa)</f>
        <v>2.744727494896694</v>
      </c>
      <c r="Z934">
        <f>-Sample[[#This Row],[Xp]]*a+Sample[[#This Row],[Yp]]*b+Sample[[#This Row],[Zp]]*c_</f>
        <v>0.60205999132796251</v>
      </c>
      <c r="AA934" s="8">
        <f>-IF(Sample[[#This Row],[Column2]]&gt;0,1,-1)*SQRT(Sample[[#This Row],[KPx''i]]^2+Sample[[#This Row],[KPx''j]]^2+Sample[[#This Row],[KPx''k]]^2)/Ksmag/Scale</f>
        <v>-0.36868494332449331</v>
      </c>
      <c r="AB934" s="1">
        <f>SQRT(Sample[[#This Row],[Kpy''i]]^2+Sample[[#This Row],[KPy''j]]^2+Sample[[#This Row],[KPy''k]]^2)/KTmag/Scale</f>
        <v>1.9408154241506177</v>
      </c>
    </row>
    <row r="935" spans="1:28" hidden="1" x14ac:dyDescent="0.25">
      <c r="A935" s="5">
        <v>930</v>
      </c>
      <c r="B935" s="13" t="s">
        <v>43</v>
      </c>
      <c r="C935" s="5"/>
      <c r="D935" s="5"/>
      <c r="E935">
        <v>10</v>
      </c>
      <c r="F935">
        <v>6</v>
      </c>
      <c r="G935">
        <v>1</v>
      </c>
      <c r="H935" s="11">
        <f>Sample[[#This Row],[C]]/Sample[[#This Row],[D]]</f>
        <v>0.6</v>
      </c>
      <c r="I935" s="11">
        <f>Sample[[#This Row],[A]]/Sample[[#This Row],[C]]</f>
        <v>0.16666666666666666</v>
      </c>
      <c r="J935" s="11">
        <f>Sample[[#This Row],[D]]/Sample[[#This Row],[A]]</f>
        <v>10</v>
      </c>
      <c r="K935" s="11">
        <f>Sample[[#This Row],[A]]/Sample[[#This Row],[D]]</f>
        <v>0.1</v>
      </c>
      <c r="L935" s="11">
        <f>Sample[[#This Row],[D]]/Sample[[#This Row],[C]]</f>
        <v>1.6666666666666667</v>
      </c>
      <c r="M935" s="11">
        <f>Sample[[#This Row],[C]]/Sample[[#This Row],[A]]</f>
        <v>6</v>
      </c>
      <c r="N935">
        <f>IF(Sample[[#This Row],[Ap]]=0,10,LOG(Sample[[#This Row],[Ap]]))</f>
        <v>-0.22184874961635639</v>
      </c>
      <c r="O935">
        <f>IF(Sample[[#This Row],[Ei]]=0,10,LOG(Sample[[#This Row],[Ei]]))</f>
        <v>-0.77815125038364363</v>
      </c>
      <c r="P935">
        <f>IF(Sample[[#This Row],[Ii]]=0,10,LOG(Sample[[#This Row],[Ii]]))</f>
        <v>1</v>
      </c>
      <c r="Q935">
        <f>Kx-Sample[[#This Row],[Xp]]</f>
        <v>0.22184874961635639</v>
      </c>
      <c r="R935">
        <f>Ky-Sample[[#This Row],[Yp]]</f>
        <v>-0.22184874961635637</v>
      </c>
      <c r="S935">
        <f>Kz-Sample[[#This Row],[Zp]]</f>
        <v>0</v>
      </c>
      <c r="T935">
        <f>Sample[[#This Row],[Kpy]]*KSc-Sample[[#This Row],[KPz]]*KSb</f>
        <v>0.22184874961635637</v>
      </c>
      <c r="U935">
        <f>-1*(Sample[[#This Row],[KPx]]*KSc-Sample[[#This Row],[KPz]]*KSa)</f>
        <v>0.22184874961635639</v>
      </c>
      <c r="V935">
        <f>(Sample[[#This Row],[KPx]]*$R$2-Sample[[#This Row],[Kpy]]*KSa)</f>
        <v>0.22184874961635639</v>
      </c>
      <c r="W935">
        <f>Sample[[#This Row],[Kpy]]*KTc-Sample[[#This Row],[KPz]]*KTb</f>
        <v>0.22184874961635637</v>
      </c>
      <c r="X935">
        <f>-1*(Sample[[#This Row],[KPx]]*KTc-Sample[[#This Row],[KPz]]*KTa)</f>
        <v>0.22184874961635639</v>
      </c>
      <c r="Y935">
        <f>(Sample[[#This Row],[KPx]]*KTb-Sample[[#This Row],[Kpy]]*KTa)</f>
        <v>0.22184874961635634</v>
      </c>
      <c r="Z935">
        <f>-Sample[[#This Row],[Xp]]*a+Sample[[#This Row],[Yp]]*b+Sample[[#This Row],[Zp]]*c_</f>
        <v>0.44369749923271273</v>
      </c>
      <c r="AA935" s="8">
        <f>-IF(Sample[[#This Row],[Column2]]&gt;0,1,-1)*SQRT(Sample[[#This Row],[KPx''i]]^2+Sample[[#This Row],[KPx''j]]^2+Sample[[#This Row],[KPx''k]]^2)/Ksmag/Scale</f>
        <v>-0.27170811831726921</v>
      </c>
      <c r="AB935" s="1">
        <f>SQRT(Sample[[#This Row],[Kpy''i]]^2+Sample[[#This Row],[KPy''j]]^2+Sample[[#This Row],[KPy''k]]^2)/KTmag/Scale</f>
        <v>0.15687075525148209</v>
      </c>
    </row>
    <row r="936" spans="1:28" hidden="1" x14ac:dyDescent="0.25">
      <c r="A936" s="5">
        <v>931</v>
      </c>
      <c r="B936" s="13" t="s">
        <v>43</v>
      </c>
      <c r="C936" s="5"/>
      <c r="D936" s="5"/>
      <c r="E936">
        <v>5</v>
      </c>
      <c r="F936">
        <v>10</v>
      </c>
      <c r="G936">
        <v>3</v>
      </c>
      <c r="H936" s="11">
        <f>Sample[[#This Row],[C]]/Sample[[#This Row],[D]]</f>
        <v>2</v>
      </c>
      <c r="I936" s="11">
        <f>Sample[[#This Row],[A]]/Sample[[#This Row],[C]]</f>
        <v>0.3</v>
      </c>
      <c r="J936" s="11">
        <f>Sample[[#This Row],[D]]/Sample[[#This Row],[A]]</f>
        <v>1.6666666666666667</v>
      </c>
      <c r="K936" s="11">
        <f>Sample[[#This Row],[A]]/Sample[[#This Row],[D]]</f>
        <v>0.6</v>
      </c>
      <c r="L936" s="11">
        <f>Sample[[#This Row],[D]]/Sample[[#This Row],[C]]</f>
        <v>0.5</v>
      </c>
      <c r="M936" s="11">
        <f>Sample[[#This Row],[C]]/Sample[[#This Row],[A]]</f>
        <v>3.3333333333333335</v>
      </c>
      <c r="N936">
        <f>IF(Sample[[#This Row],[Ap]]=0,10,LOG(Sample[[#This Row],[Ap]]))</f>
        <v>0.3010299956639812</v>
      </c>
      <c r="O936">
        <f>IF(Sample[[#This Row],[Ei]]=0,10,LOG(Sample[[#This Row],[Ei]]))</f>
        <v>-0.52287874528033762</v>
      </c>
      <c r="P936">
        <f>IF(Sample[[#This Row],[Ii]]=0,10,LOG(Sample[[#This Row],[Ii]]))</f>
        <v>0.22184874961635639</v>
      </c>
      <c r="Q936">
        <f>Kx-Sample[[#This Row],[Xp]]</f>
        <v>-0.3010299956639812</v>
      </c>
      <c r="R936">
        <f>Ky-Sample[[#This Row],[Yp]]</f>
        <v>-0.47712125471966238</v>
      </c>
      <c r="S936">
        <f>Kz-Sample[[#This Row],[Zp]]</f>
        <v>0.77815125038364363</v>
      </c>
      <c r="T936">
        <f>Sample[[#This Row],[Kpy]]*KSc-Sample[[#This Row],[KPz]]*KSb</f>
        <v>-0.30102999566398125</v>
      </c>
      <c r="U936">
        <f>-1*(Sample[[#This Row],[KPx]]*KSc-Sample[[#This Row],[KPz]]*KSa)</f>
        <v>-0.3010299956639812</v>
      </c>
      <c r="V936">
        <f>(Sample[[#This Row],[KPx]]*$R$2-Sample[[#This Row],[Kpy]]*KSa)</f>
        <v>-0.3010299956639812</v>
      </c>
      <c r="W936">
        <f>Sample[[#This Row],[Kpy]]*KTc-Sample[[#This Row],[KPz]]*KTb</f>
        <v>1.255272505103306</v>
      </c>
      <c r="X936">
        <f>-1*(Sample[[#This Row],[KPx]]*KTc-Sample[[#This Row],[KPz]]*KTa)</f>
        <v>1.255272505103306</v>
      </c>
      <c r="Y936">
        <f>(Sample[[#This Row],[KPx]]*KTb-Sample[[#This Row],[Kpy]]*KTa)</f>
        <v>1.255272505103306</v>
      </c>
      <c r="Z936">
        <f>-Sample[[#This Row],[Xp]]*a+Sample[[#This Row],[Yp]]*b+Sample[[#This Row],[Zp]]*c_</f>
        <v>-0.60205999132796251</v>
      </c>
      <c r="AA936" s="8">
        <f>-IF(Sample[[#This Row],[Column2]]&gt;0,1,-1)*SQRT(Sample[[#This Row],[KPx''i]]^2+Sample[[#This Row],[KPx''j]]^2+Sample[[#This Row],[KPx''k]]^2)/Ksmag/Scale</f>
        <v>0.36868494332449331</v>
      </c>
      <c r="AB936" s="1">
        <f>SQRT(Sample[[#This Row],[Kpy''i]]^2+Sample[[#This Row],[KPy''j]]^2+Sample[[#This Row],[KPy''k]]^2)/KTmag/Scale</f>
        <v>0.88761170059557293</v>
      </c>
    </row>
    <row r="937" spans="1:28" hidden="1" x14ac:dyDescent="0.25">
      <c r="A937" s="5">
        <v>932</v>
      </c>
      <c r="B937" s="13" t="s">
        <v>43</v>
      </c>
      <c r="C937" s="5"/>
      <c r="D937" s="5"/>
      <c r="E937">
        <v>2</v>
      </c>
      <c r="F937">
        <v>5</v>
      </c>
      <c r="G937">
        <v>1</v>
      </c>
      <c r="H937" s="11">
        <f>Sample[[#This Row],[C]]/Sample[[#This Row],[D]]</f>
        <v>2.5</v>
      </c>
      <c r="I937" s="11">
        <f>Sample[[#This Row],[A]]/Sample[[#This Row],[C]]</f>
        <v>0.2</v>
      </c>
      <c r="J937" s="11">
        <f>Sample[[#This Row],[D]]/Sample[[#This Row],[A]]</f>
        <v>2</v>
      </c>
      <c r="K937" s="11">
        <f>Sample[[#This Row],[A]]/Sample[[#This Row],[D]]</f>
        <v>0.5</v>
      </c>
      <c r="L937" s="11">
        <f>Sample[[#This Row],[D]]/Sample[[#This Row],[C]]</f>
        <v>0.4</v>
      </c>
      <c r="M937" s="11">
        <f>Sample[[#This Row],[C]]/Sample[[#This Row],[A]]</f>
        <v>5</v>
      </c>
      <c r="N937">
        <f>IF(Sample[[#This Row],[Ap]]=0,10,LOG(Sample[[#This Row],[Ap]]))</f>
        <v>0.3979400086720376</v>
      </c>
      <c r="O937">
        <f>IF(Sample[[#This Row],[Ei]]=0,10,LOG(Sample[[#This Row],[Ei]]))</f>
        <v>-0.69897000433601875</v>
      </c>
      <c r="P937">
        <f>IF(Sample[[#This Row],[Ii]]=0,10,LOG(Sample[[#This Row],[Ii]]))</f>
        <v>0.3010299956639812</v>
      </c>
      <c r="Q937">
        <f>Kx-Sample[[#This Row],[Xp]]</f>
        <v>-0.3979400086720376</v>
      </c>
      <c r="R937">
        <f>Ky-Sample[[#This Row],[Yp]]</f>
        <v>-0.30102999566398125</v>
      </c>
      <c r="S937">
        <f>Kz-Sample[[#This Row],[Zp]]</f>
        <v>0.69897000433601875</v>
      </c>
      <c r="T937">
        <f>Sample[[#This Row],[Kpy]]*KSc-Sample[[#This Row],[KPz]]*KSb</f>
        <v>-0.39794000867203749</v>
      </c>
      <c r="U937">
        <f>-1*(Sample[[#This Row],[KPx]]*KSc-Sample[[#This Row],[KPz]]*KSa)</f>
        <v>-0.3979400086720376</v>
      </c>
      <c r="V937">
        <f>(Sample[[#This Row],[KPx]]*$R$2-Sample[[#This Row],[Kpy]]*KSa)</f>
        <v>-0.3979400086720376</v>
      </c>
      <c r="W937">
        <f>Sample[[#This Row],[Kpy]]*KTc-Sample[[#This Row],[KPz]]*KTb</f>
        <v>1</v>
      </c>
      <c r="X937">
        <f>-1*(Sample[[#This Row],[KPx]]*KTc-Sample[[#This Row],[KPz]]*KTa)</f>
        <v>0.99999999999999989</v>
      </c>
      <c r="Y937">
        <f>(Sample[[#This Row],[KPx]]*KTb-Sample[[#This Row],[Kpy]]*KTa)</f>
        <v>1</v>
      </c>
      <c r="Z937">
        <f>-Sample[[#This Row],[Xp]]*a+Sample[[#This Row],[Yp]]*b+Sample[[#This Row],[Zp]]*c_</f>
        <v>-0.7958800173440751</v>
      </c>
      <c r="AA937" s="8">
        <f>-IF(Sample[[#This Row],[Column2]]&gt;0,1,-1)*SQRT(Sample[[#This Row],[KPx''i]]^2+Sample[[#This Row],[KPx''j]]^2+Sample[[#This Row],[KPx''k]]^2)/Ksmag/Scale</f>
        <v>0.48737498474260249</v>
      </c>
      <c r="AB937" s="1">
        <f>SQRT(Sample[[#This Row],[Kpy''i]]^2+Sample[[#This Row],[KPy''j]]^2+Sample[[#This Row],[KPy''k]]^2)/KTmag/Scale</f>
        <v>0.70710678118654757</v>
      </c>
    </row>
    <row r="938" spans="1:28" hidden="1" x14ac:dyDescent="0.25">
      <c r="A938" s="5">
        <v>933</v>
      </c>
      <c r="B938" s="13" t="s">
        <v>43</v>
      </c>
      <c r="C938" s="5"/>
      <c r="D938" s="5"/>
      <c r="E938">
        <v>10</v>
      </c>
      <c r="F938">
        <v>6</v>
      </c>
      <c r="G938">
        <v>2</v>
      </c>
      <c r="H938" s="11">
        <f>Sample[[#This Row],[C]]/Sample[[#This Row],[D]]</f>
        <v>0.6</v>
      </c>
      <c r="I938" s="11">
        <f>Sample[[#This Row],[A]]/Sample[[#This Row],[C]]</f>
        <v>0.33333333333333331</v>
      </c>
      <c r="J938" s="11">
        <f>Sample[[#This Row],[D]]/Sample[[#This Row],[A]]</f>
        <v>5</v>
      </c>
      <c r="K938" s="11">
        <f>Sample[[#This Row],[A]]/Sample[[#This Row],[D]]</f>
        <v>0.2</v>
      </c>
      <c r="L938" s="11">
        <f>Sample[[#This Row],[D]]/Sample[[#This Row],[C]]</f>
        <v>1.6666666666666667</v>
      </c>
      <c r="M938" s="11">
        <f>Sample[[#This Row],[C]]/Sample[[#This Row],[A]]</f>
        <v>3</v>
      </c>
      <c r="N938">
        <f>IF(Sample[[#This Row],[Ap]]=0,10,LOG(Sample[[#This Row],[Ap]]))</f>
        <v>-0.22184874961635639</v>
      </c>
      <c r="O938">
        <f>IF(Sample[[#This Row],[Ei]]=0,10,LOG(Sample[[#This Row],[Ei]]))</f>
        <v>-0.47712125471966244</v>
      </c>
      <c r="P938">
        <f>IF(Sample[[#This Row],[Ii]]=0,10,LOG(Sample[[#This Row],[Ii]]))</f>
        <v>0.69897000433601886</v>
      </c>
      <c r="Q938">
        <f>Kx-Sample[[#This Row],[Xp]]</f>
        <v>0.22184874961635639</v>
      </c>
      <c r="R938">
        <f>Ky-Sample[[#This Row],[Yp]]</f>
        <v>-0.52287874528033762</v>
      </c>
      <c r="S938">
        <f>Kz-Sample[[#This Row],[Zp]]</f>
        <v>0.30102999566398114</v>
      </c>
      <c r="T938">
        <f>Sample[[#This Row],[Kpy]]*KSc-Sample[[#This Row],[KPz]]*KSb</f>
        <v>0.22184874961635648</v>
      </c>
      <c r="U938">
        <f>-1*(Sample[[#This Row],[KPx]]*KSc-Sample[[#This Row],[KPz]]*KSa)</f>
        <v>0.22184874961635639</v>
      </c>
      <c r="V938">
        <f>(Sample[[#This Row],[KPx]]*$R$2-Sample[[#This Row],[Kpy]]*KSa)</f>
        <v>0.22184874961635639</v>
      </c>
      <c r="W938">
        <f>Sample[[#This Row],[Kpy]]*KTc-Sample[[#This Row],[KPz]]*KTb</f>
        <v>0.82390874094431876</v>
      </c>
      <c r="X938">
        <f>-1*(Sample[[#This Row],[KPx]]*KTc-Sample[[#This Row],[KPz]]*KTa)</f>
        <v>0.82390874094431865</v>
      </c>
      <c r="Y938">
        <f>(Sample[[#This Row],[KPx]]*KTb-Sample[[#This Row],[Kpy]]*KTa)</f>
        <v>0.82390874094431887</v>
      </c>
      <c r="Z938">
        <f>-Sample[[#This Row],[Xp]]*a+Sample[[#This Row],[Yp]]*b+Sample[[#This Row],[Zp]]*c_</f>
        <v>0.44369749923271284</v>
      </c>
      <c r="AA938" s="8">
        <f>-IF(Sample[[#This Row],[Column2]]&gt;0,1,-1)*SQRT(Sample[[#This Row],[KPx''i]]^2+Sample[[#This Row],[KPx''j]]^2+Sample[[#This Row],[KPx''k]]^2)/Ksmag/Scale</f>
        <v>-0.27170811831726921</v>
      </c>
      <c r="AB938" s="1">
        <f>SQRT(Sample[[#This Row],[Kpy''i]]^2+Sample[[#This Row],[KPy''j]]^2+Sample[[#This Row],[KPy''k]]^2)/KTmag/Scale</f>
        <v>0.58259145780059829</v>
      </c>
    </row>
    <row r="939" spans="1:28" hidden="1" x14ac:dyDescent="0.25">
      <c r="A939" s="5">
        <v>934</v>
      </c>
      <c r="B939" s="13" t="s">
        <v>43</v>
      </c>
      <c r="C939" s="5"/>
      <c r="D939" s="5"/>
      <c r="E939">
        <v>1</v>
      </c>
      <c r="F939">
        <v>2</v>
      </c>
      <c r="G939">
        <v>9</v>
      </c>
      <c r="H939" s="11">
        <f>Sample[[#This Row],[C]]/Sample[[#This Row],[D]]</f>
        <v>2</v>
      </c>
      <c r="I939" s="11">
        <f>Sample[[#This Row],[A]]/Sample[[#This Row],[C]]</f>
        <v>4.5</v>
      </c>
      <c r="J939" s="11">
        <f>Sample[[#This Row],[D]]/Sample[[#This Row],[A]]</f>
        <v>0.1111111111111111</v>
      </c>
      <c r="K939" s="11">
        <f>Sample[[#This Row],[A]]/Sample[[#This Row],[D]]</f>
        <v>9</v>
      </c>
      <c r="L939" s="11">
        <f>Sample[[#This Row],[D]]/Sample[[#This Row],[C]]</f>
        <v>0.5</v>
      </c>
      <c r="M939" s="11">
        <f>Sample[[#This Row],[C]]/Sample[[#This Row],[A]]</f>
        <v>0.22222222222222221</v>
      </c>
      <c r="N939">
        <f>IF(Sample[[#This Row],[Ap]]=0,10,LOG(Sample[[#This Row],[Ap]]))</f>
        <v>0.3010299956639812</v>
      </c>
      <c r="O939">
        <f>IF(Sample[[#This Row],[Ei]]=0,10,LOG(Sample[[#This Row],[Ei]]))</f>
        <v>0.65321251377534373</v>
      </c>
      <c r="P939">
        <f>IF(Sample[[#This Row],[Ii]]=0,10,LOG(Sample[[#This Row],[Ii]]))</f>
        <v>-0.95424250943932487</v>
      </c>
      <c r="Q939">
        <f>Kx-Sample[[#This Row],[Xp]]</f>
        <v>-0.3010299956639812</v>
      </c>
      <c r="R939">
        <f>Ky-Sample[[#This Row],[Yp]]</f>
        <v>-1.6532125137753437</v>
      </c>
      <c r="S939">
        <f>Kz-Sample[[#This Row],[Zp]]</f>
        <v>1.9542425094393248</v>
      </c>
      <c r="T939">
        <f>Sample[[#This Row],[Kpy]]*KSc-Sample[[#This Row],[KPz]]*KSb</f>
        <v>-0.30102999566398103</v>
      </c>
      <c r="U939">
        <f>-1*(Sample[[#This Row],[KPx]]*KSc-Sample[[#This Row],[KPz]]*KSa)</f>
        <v>-0.3010299956639812</v>
      </c>
      <c r="V939">
        <f>(Sample[[#This Row],[KPx]]*$R$2-Sample[[#This Row],[Kpy]]*KSa)</f>
        <v>-0.3010299956639812</v>
      </c>
      <c r="W939">
        <f>Sample[[#This Row],[Kpy]]*KTc-Sample[[#This Row],[KPz]]*KTb</f>
        <v>3.6074550232146683</v>
      </c>
      <c r="X939">
        <f>-1*(Sample[[#This Row],[KPx]]*KTc-Sample[[#This Row],[KPz]]*KTa)</f>
        <v>3.6074550232146683</v>
      </c>
      <c r="Y939">
        <f>(Sample[[#This Row],[KPx]]*KTb-Sample[[#This Row],[Kpy]]*KTa)</f>
        <v>3.6074550232146687</v>
      </c>
      <c r="Z939">
        <f>-Sample[[#This Row],[Xp]]*a+Sample[[#This Row],[Yp]]*b+Sample[[#This Row],[Zp]]*c_</f>
        <v>-0.60205999132796229</v>
      </c>
      <c r="AA939" s="8">
        <f>-IF(Sample[[#This Row],[Column2]]&gt;0,1,-1)*SQRT(Sample[[#This Row],[KPx''i]]^2+Sample[[#This Row],[KPx''j]]^2+Sample[[#This Row],[KPx''k]]^2)/Ksmag/Scale</f>
        <v>0.36868494332449314</v>
      </c>
      <c r="AB939" s="1">
        <f>SQRT(Sample[[#This Row],[Kpy''i]]^2+Sample[[#This Row],[KPy''j]]^2+Sample[[#This Row],[KPy''k]]^2)/KTmag/Scale</f>
        <v>2.5508559097405668</v>
      </c>
    </row>
    <row r="940" spans="1:28" hidden="1" x14ac:dyDescent="0.25">
      <c r="A940" s="5">
        <v>935</v>
      </c>
      <c r="B940" s="13" t="s">
        <v>43</v>
      </c>
      <c r="C940" s="5"/>
      <c r="D940" s="5"/>
      <c r="E940">
        <v>1</v>
      </c>
      <c r="F940">
        <v>8</v>
      </c>
      <c r="G940">
        <v>8</v>
      </c>
      <c r="H940" s="11">
        <f>Sample[[#This Row],[C]]/Sample[[#This Row],[D]]</f>
        <v>8</v>
      </c>
      <c r="I940" s="11">
        <f>Sample[[#This Row],[A]]/Sample[[#This Row],[C]]</f>
        <v>1</v>
      </c>
      <c r="J940" s="11">
        <f>Sample[[#This Row],[D]]/Sample[[#This Row],[A]]</f>
        <v>0.125</v>
      </c>
      <c r="K940" s="11">
        <f>Sample[[#This Row],[A]]/Sample[[#This Row],[D]]</f>
        <v>8</v>
      </c>
      <c r="L940" s="11">
        <f>Sample[[#This Row],[D]]/Sample[[#This Row],[C]]</f>
        <v>0.125</v>
      </c>
      <c r="M940" s="11">
        <f>Sample[[#This Row],[C]]/Sample[[#This Row],[A]]</f>
        <v>1</v>
      </c>
      <c r="N940">
        <f>IF(Sample[[#This Row],[Ap]]=0,10,LOG(Sample[[#This Row],[Ap]]))</f>
        <v>0.90308998699194354</v>
      </c>
      <c r="O940">
        <f>IF(Sample[[#This Row],[Ei]]=0,10,LOG(Sample[[#This Row],[Ei]]))</f>
        <v>0</v>
      </c>
      <c r="P940">
        <f>IF(Sample[[#This Row],[Ii]]=0,10,LOG(Sample[[#This Row],[Ii]]))</f>
        <v>-0.90308998699194354</v>
      </c>
      <c r="Q940">
        <f>Kx-Sample[[#This Row],[Xp]]</f>
        <v>-0.90308998699194354</v>
      </c>
      <c r="R940">
        <f>Ky-Sample[[#This Row],[Yp]]</f>
        <v>-1</v>
      </c>
      <c r="S940">
        <f>Kz-Sample[[#This Row],[Zp]]</f>
        <v>1.9030899869919435</v>
      </c>
      <c r="T940">
        <f>Sample[[#This Row],[Kpy]]*KSc-Sample[[#This Row],[KPz]]*KSb</f>
        <v>-0.90308998699194354</v>
      </c>
      <c r="U940">
        <f>-1*(Sample[[#This Row],[KPx]]*KSc-Sample[[#This Row],[KPz]]*KSa)</f>
        <v>-0.90308998699194354</v>
      </c>
      <c r="V940">
        <f>(Sample[[#This Row],[KPx]]*$R$2-Sample[[#This Row],[Kpy]]*KSa)</f>
        <v>-0.90308998699194354</v>
      </c>
      <c r="W940">
        <f>Sample[[#This Row],[Kpy]]*KTc-Sample[[#This Row],[KPz]]*KTb</f>
        <v>2.9030899869919438</v>
      </c>
      <c r="X940">
        <f>-1*(Sample[[#This Row],[KPx]]*KTc-Sample[[#This Row],[KPz]]*KTa)</f>
        <v>2.9030899869919438</v>
      </c>
      <c r="Y940">
        <f>(Sample[[#This Row],[KPx]]*KTb-Sample[[#This Row],[Kpy]]*KTa)</f>
        <v>2.9030899869919438</v>
      </c>
      <c r="Z940">
        <f>-Sample[[#This Row],[Xp]]*a+Sample[[#This Row],[Yp]]*b+Sample[[#This Row],[Zp]]*c_</f>
        <v>-1.8061799739838871</v>
      </c>
      <c r="AA940" s="8">
        <f>-IF(Sample[[#This Row],[Column2]]&gt;0,1,-1)*SQRT(Sample[[#This Row],[KPx''i]]^2+Sample[[#This Row],[KPx''j]]^2+Sample[[#This Row],[KPx''k]]^2)/Ksmag/Scale</f>
        <v>1.1060548299734796</v>
      </c>
      <c r="AB940" s="1">
        <f>SQRT(Sample[[#This Row],[Kpy''i]]^2+Sample[[#This Row],[KPy''j]]^2+Sample[[#This Row],[KPy''k]]^2)/KTmag/Scale</f>
        <v>2.0527946161967696</v>
      </c>
    </row>
    <row r="941" spans="1:28" hidden="1" x14ac:dyDescent="0.25">
      <c r="A941" s="5">
        <v>936</v>
      </c>
      <c r="B941" s="13" t="s">
        <v>43</v>
      </c>
      <c r="C941" s="5"/>
      <c r="D941" s="5"/>
      <c r="E941">
        <v>2</v>
      </c>
      <c r="F941">
        <v>9</v>
      </c>
      <c r="G941">
        <v>5</v>
      </c>
      <c r="H941" s="11">
        <f>Sample[[#This Row],[C]]/Sample[[#This Row],[D]]</f>
        <v>4.5</v>
      </c>
      <c r="I941" s="11">
        <f>Sample[[#This Row],[A]]/Sample[[#This Row],[C]]</f>
        <v>0.55555555555555558</v>
      </c>
      <c r="J941" s="11">
        <f>Sample[[#This Row],[D]]/Sample[[#This Row],[A]]</f>
        <v>0.4</v>
      </c>
      <c r="K941" s="11">
        <f>Sample[[#This Row],[A]]/Sample[[#This Row],[D]]</f>
        <v>2.5</v>
      </c>
      <c r="L941" s="11">
        <f>Sample[[#This Row],[D]]/Sample[[#This Row],[C]]</f>
        <v>0.22222222222222221</v>
      </c>
      <c r="M941" s="11">
        <f>Sample[[#This Row],[C]]/Sample[[#This Row],[A]]</f>
        <v>1.8</v>
      </c>
      <c r="N941">
        <f>IF(Sample[[#This Row],[Ap]]=0,10,LOG(Sample[[#This Row],[Ap]]))</f>
        <v>0.65321251377534373</v>
      </c>
      <c r="O941">
        <f>IF(Sample[[#This Row],[Ei]]=0,10,LOG(Sample[[#This Row],[Ei]]))</f>
        <v>-0.25527250510330607</v>
      </c>
      <c r="P941">
        <f>IF(Sample[[#This Row],[Ii]]=0,10,LOG(Sample[[#This Row],[Ii]]))</f>
        <v>-0.3979400086720376</v>
      </c>
      <c r="Q941">
        <f>Kx-Sample[[#This Row],[Xp]]</f>
        <v>-0.65321251377534373</v>
      </c>
      <c r="R941">
        <f>Ky-Sample[[#This Row],[Yp]]</f>
        <v>-0.74472749489669399</v>
      </c>
      <c r="S941">
        <f>Kz-Sample[[#This Row],[Zp]]</f>
        <v>1.3979400086720375</v>
      </c>
      <c r="T941">
        <f>Sample[[#This Row],[Kpy]]*KSc-Sample[[#This Row],[KPz]]*KSb</f>
        <v>-0.65321251377534351</v>
      </c>
      <c r="U941">
        <f>-1*(Sample[[#This Row],[KPx]]*KSc-Sample[[#This Row],[KPz]]*KSa)</f>
        <v>-0.65321251377534373</v>
      </c>
      <c r="V941">
        <f>(Sample[[#This Row],[KPx]]*$R$2-Sample[[#This Row],[Kpy]]*KSa)</f>
        <v>-0.65321251377534373</v>
      </c>
      <c r="W941">
        <f>Sample[[#This Row],[Kpy]]*KTc-Sample[[#This Row],[KPz]]*KTb</f>
        <v>2.1426675035687315</v>
      </c>
      <c r="X941">
        <f>-1*(Sample[[#This Row],[KPx]]*KTc-Sample[[#This Row],[KPz]]*KTa)</f>
        <v>2.142667503568731</v>
      </c>
      <c r="Y941">
        <f>(Sample[[#This Row],[KPx]]*KTb-Sample[[#This Row],[Kpy]]*KTa)</f>
        <v>2.1426675035687319</v>
      </c>
      <c r="Z941">
        <f>-Sample[[#This Row],[Xp]]*a+Sample[[#This Row],[Yp]]*b+Sample[[#This Row],[Zp]]*c_</f>
        <v>-1.3064250275506875</v>
      </c>
      <c r="AA941" s="8">
        <f>-IF(Sample[[#This Row],[Column2]]&gt;0,1,-1)*SQRT(Sample[[#This Row],[KPx''i]]^2+Sample[[#This Row],[KPx''j]]^2+Sample[[#This Row],[KPx''k]]^2)/Ksmag/Scale</f>
        <v>0.80001867617515976</v>
      </c>
      <c r="AB941" s="1">
        <f>SQRT(Sample[[#This Row],[Kpy''i]]^2+Sample[[#This Row],[KPy''j]]^2+Sample[[#This Row],[KPy''k]]^2)/KTmag/Scale</f>
        <v>1.5150947216015012</v>
      </c>
    </row>
    <row r="942" spans="1:28" hidden="1" x14ac:dyDescent="0.25">
      <c r="A942" s="5">
        <v>937</v>
      </c>
      <c r="B942" s="13" t="s">
        <v>43</v>
      </c>
      <c r="C942" s="5"/>
      <c r="D942" s="5"/>
      <c r="E942">
        <v>3</v>
      </c>
      <c r="F942">
        <v>2</v>
      </c>
      <c r="G942">
        <v>5</v>
      </c>
      <c r="H942" s="11">
        <f>Sample[[#This Row],[C]]/Sample[[#This Row],[D]]</f>
        <v>0.66666666666666663</v>
      </c>
      <c r="I942" s="11">
        <f>Sample[[#This Row],[A]]/Sample[[#This Row],[C]]</f>
        <v>2.5</v>
      </c>
      <c r="J942" s="11">
        <f>Sample[[#This Row],[D]]/Sample[[#This Row],[A]]</f>
        <v>0.6</v>
      </c>
      <c r="K942" s="11">
        <f>Sample[[#This Row],[A]]/Sample[[#This Row],[D]]</f>
        <v>1.6666666666666667</v>
      </c>
      <c r="L942" s="11">
        <f>Sample[[#This Row],[D]]/Sample[[#This Row],[C]]</f>
        <v>1.5</v>
      </c>
      <c r="M942" s="11">
        <f>Sample[[#This Row],[C]]/Sample[[#This Row],[A]]</f>
        <v>0.4</v>
      </c>
      <c r="N942">
        <f>IF(Sample[[#This Row],[Ap]]=0,10,LOG(Sample[[#This Row],[Ap]]))</f>
        <v>-0.17609125905568127</v>
      </c>
      <c r="O942">
        <f>IF(Sample[[#This Row],[Ei]]=0,10,LOG(Sample[[#This Row],[Ei]]))</f>
        <v>0.3979400086720376</v>
      </c>
      <c r="P942">
        <f>IF(Sample[[#This Row],[Ii]]=0,10,LOG(Sample[[#This Row],[Ii]]))</f>
        <v>-0.22184874961635639</v>
      </c>
      <c r="Q942">
        <f>Kx-Sample[[#This Row],[Xp]]</f>
        <v>0.17609125905568127</v>
      </c>
      <c r="R942">
        <f>Ky-Sample[[#This Row],[Yp]]</f>
        <v>-1.3979400086720375</v>
      </c>
      <c r="S942">
        <f>Kz-Sample[[#This Row],[Zp]]</f>
        <v>1.2218487496163564</v>
      </c>
      <c r="T942">
        <f>Sample[[#This Row],[Kpy]]*KSc-Sample[[#This Row],[KPz]]*KSb</f>
        <v>0.17609125905568113</v>
      </c>
      <c r="U942">
        <f>-1*(Sample[[#This Row],[KPx]]*KSc-Sample[[#This Row],[KPz]]*KSa)</f>
        <v>0.17609125905568127</v>
      </c>
      <c r="V942">
        <f>(Sample[[#This Row],[KPx]]*$R$2-Sample[[#This Row],[Kpy]]*KSa)</f>
        <v>0.17609125905568127</v>
      </c>
      <c r="W942">
        <f>Sample[[#This Row],[Kpy]]*KTc-Sample[[#This Row],[KPz]]*KTb</f>
        <v>2.6197887582883936</v>
      </c>
      <c r="X942">
        <f>-1*(Sample[[#This Row],[KPx]]*KTc-Sample[[#This Row],[KPz]]*KTa)</f>
        <v>2.6197887582883941</v>
      </c>
      <c r="Y942">
        <f>(Sample[[#This Row],[KPx]]*KTb-Sample[[#This Row],[Kpy]]*KTa)</f>
        <v>2.6197887582883936</v>
      </c>
      <c r="Z942">
        <f>-Sample[[#This Row],[Xp]]*a+Sample[[#This Row],[Yp]]*b+Sample[[#This Row],[Zp]]*c_</f>
        <v>0.35218251811136242</v>
      </c>
      <c r="AA942" s="8">
        <f>-IF(Sample[[#This Row],[Column2]]&gt;0,1,-1)*SQRT(Sample[[#This Row],[KPx''i]]^2+Sample[[#This Row],[KPx''j]]^2+Sample[[#This Row],[KPx''k]]^2)/Ksmag/Scale</f>
        <v>-0.21566686642533325</v>
      </c>
      <c r="AB942" s="1">
        <f>SQRT(Sample[[#This Row],[Kpy''i]]^2+Sample[[#This Row],[KPy''j]]^2+Sample[[#This Row],[KPy''k]]^2)/KTmag/Scale</f>
        <v>1.8524703962620084</v>
      </c>
    </row>
    <row r="943" spans="1:28" x14ac:dyDescent="0.25">
      <c r="A943" s="5">
        <v>938</v>
      </c>
      <c r="B943" s="13" t="s">
        <v>43</v>
      </c>
      <c r="C943" s="5"/>
      <c r="D943" s="5"/>
      <c r="E943">
        <v>9</v>
      </c>
      <c r="F943">
        <v>6</v>
      </c>
      <c r="G943">
        <v>5</v>
      </c>
      <c r="H943" s="11">
        <f>Sample[[#This Row],[C]]/Sample[[#This Row],[D]]</f>
        <v>0.66666666666666663</v>
      </c>
      <c r="I943" s="11">
        <f>Sample[[#This Row],[A]]/Sample[[#This Row],[C]]</f>
        <v>0.83333333333333337</v>
      </c>
      <c r="J943" s="11">
        <f>Sample[[#This Row],[D]]/Sample[[#This Row],[A]]</f>
        <v>1.8</v>
      </c>
      <c r="K943" s="11">
        <f>Sample[[#This Row],[A]]/Sample[[#This Row],[D]]</f>
        <v>0.55555555555555558</v>
      </c>
      <c r="L943" s="11">
        <f>Sample[[#This Row],[D]]/Sample[[#This Row],[C]]</f>
        <v>1.5</v>
      </c>
      <c r="M943" s="11">
        <f>Sample[[#This Row],[C]]/Sample[[#This Row],[A]]</f>
        <v>1.2</v>
      </c>
      <c r="N943">
        <f>IF(Sample[[#This Row],[Ap]]=0,10,LOG(Sample[[#This Row],[Ap]]))</f>
        <v>-0.17609125905568127</v>
      </c>
      <c r="O943">
        <f>IF(Sample[[#This Row],[Ei]]=0,10,LOG(Sample[[#This Row],[Ei]]))</f>
        <v>-7.9181246047624804E-2</v>
      </c>
      <c r="P943">
        <f>IF(Sample[[#This Row],[Ii]]=0,10,LOG(Sample[[#This Row],[Ii]]))</f>
        <v>0.25527250510330607</v>
      </c>
      <c r="Q943">
        <f>Kx-Sample[[#This Row],[Xp]]</f>
        <v>0.17609125905568127</v>
      </c>
      <c r="R943">
        <f>Ky-Sample[[#This Row],[Yp]]</f>
        <v>-0.92081875395237522</v>
      </c>
      <c r="S943">
        <f>Kz-Sample[[#This Row],[Zp]]</f>
        <v>0.74472749489669399</v>
      </c>
      <c r="T943">
        <f>Sample[[#This Row],[Kpy]]*KSc-Sample[[#This Row],[KPz]]*KSb</f>
        <v>0.17609125905568124</v>
      </c>
      <c r="U943">
        <f>-1*(Sample[[#This Row],[KPx]]*KSc-Sample[[#This Row],[KPz]]*KSa)</f>
        <v>0.17609125905568127</v>
      </c>
      <c r="V943">
        <f>(Sample[[#This Row],[KPx]]*$R$2-Sample[[#This Row],[Kpy]]*KSa)</f>
        <v>0.17609125905568127</v>
      </c>
      <c r="W943">
        <f>Sample[[#This Row],[Kpy]]*KTc-Sample[[#This Row],[KPz]]*KTb</f>
        <v>1.6655462488490693</v>
      </c>
      <c r="X943">
        <f>-1*(Sample[[#This Row],[KPx]]*KTc-Sample[[#This Row],[KPz]]*KTa)</f>
        <v>1.6655462488490693</v>
      </c>
      <c r="Y943">
        <f>(Sample[[#This Row],[KPx]]*KTb-Sample[[#This Row],[Kpy]]*KTa)</f>
        <v>1.6655462488490691</v>
      </c>
      <c r="Z943">
        <f>-Sample[[#This Row],[Xp]]*a+Sample[[#This Row],[Yp]]*b+Sample[[#This Row],[Zp]]*c_</f>
        <v>0.35218251811136253</v>
      </c>
      <c r="AA943" s="8">
        <f>-IF(Sample[[#This Row],[Column2]]&gt;0,1,-1)*SQRT(Sample[[#This Row],[KPx''i]]^2+Sample[[#This Row],[KPx''j]]^2+Sample[[#This Row],[KPx''k]]^2)/Ksmag/Scale</f>
        <v>-0.21566686642533334</v>
      </c>
      <c r="AB943" s="1">
        <f>SQRT(Sample[[#This Row],[Kpy''i]]^2+Sample[[#This Row],[KPy''j]]^2+Sample[[#This Row],[KPy''k]]^2)/KTmag/Scale</f>
        <v>1.1777190469409939</v>
      </c>
    </row>
    <row r="944" spans="1:28" hidden="1" x14ac:dyDescent="0.25">
      <c r="A944" s="5">
        <v>939</v>
      </c>
      <c r="B944" s="13" t="s">
        <v>43</v>
      </c>
      <c r="C944" s="5"/>
      <c r="D944" s="5"/>
      <c r="E944">
        <v>1</v>
      </c>
      <c r="F944">
        <v>4</v>
      </c>
      <c r="G944">
        <v>6</v>
      </c>
      <c r="H944" s="11">
        <f>Sample[[#This Row],[C]]/Sample[[#This Row],[D]]</f>
        <v>4</v>
      </c>
      <c r="I944" s="11">
        <f>Sample[[#This Row],[A]]/Sample[[#This Row],[C]]</f>
        <v>1.5</v>
      </c>
      <c r="J944" s="11">
        <f>Sample[[#This Row],[D]]/Sample[[#This Row],[A]]</f>
        <v>0.16666666666666666</v>
      </c>
      <c r="K944" s="11">
        <f>Sample[[#This Row],[A]]/Sample[[#This Row],[D]]</f>
        <v>6</v>
      </c>
      <c r="L944" s="11">
        <f>Sample[[#This Row],[D]]/Sample[[#This Row],[C]]</f>
        <v>0.25</v>
      </c>
      <c r="M944" s="11">
        <f>Sample[[#This Row],[C]]/Sample[[#This Row],[A]]</f>
        <v>0.66666666666666663</v>
      </c>
      <c r="N944">
        <f>IF(Sample[[#This Row],[Ap]]=0,10,LOG(Sample[[#This Row],[Ap]]))</f>
        <v>0.6020599913279624</v>
      </c>
      <c r="O944">
        <f>IF(Sample[[#This Row],[Ei]]=0,10,LOG(Sample[[#This Row],[Ei]]))</f>
        <v>0.17609125905568124</v>
      </c>
      <c r="P944">
        <f>IF(Sample[[#This Row],[Ii]]=0,10,LOG(Sample[[#This Row],[Ii]]))</f>
        <v>-0.77815125038364363</v>
      </c>
      <c r="Q944">
        <f>Kx-Sample[[#This Row],[Xp]]</f>
        <v>-0.6020599913279624</v>
      </c>
      <c r="R944">
        <f>Ky-Sample[[#This Row],[Yp]]</f>
        <v>-1.1760912590556813</v>
      </c>
      <c r="S944">
        <f>Kz-Sample[[#This Row],[Zp]]</f>
        <v>1.7781512503836436</v>
      </c>
      <c r="T944">
        <f>Sample[[#This Row],[Kpy]]*KSc-Sample[[#This Row],[KPz]]*KSb</f>
        <v>-0.60205999132796229</v>
      </c>
      <c r="U944">
        <f>-1*(Sample[[#This Row],[KPx]]*KSc-Sample[[#This Row],[KPz]]*KSa)</f>
        <v>-0.6020599913279624</v>
      </c>
      <c r="V944">
        <f>(Sample[[#This Row],[KPx]]*$R$2-Sample[[#This Row],[Kpy]]*KSa)</f>
        <v>-0.6020599913279624</v>
      </c>
      <c r="W944">
        <f>Sample[[#This Row],[Kpy]]*KTc-Sample[[#This Row],[KPz]]*KTb</f>
        <v>2.9542425094393252</v>
      </c>
      <c r="X944">
        <f>-1*(Sample[[#This Row],[KPx]]*KTc-Sample[[#This Row],[KPz]]*KTa)</f>
        <v>2.9542425094393248</v>
      </c>
      <c r="Y944">
        <f>(Sample[[#This Row],[KPx]]*KTb-Sample[[#This Row],[Kpy]]*KTa)</f>
        <v>2.9542425094393252</v>
      </c>
      <c r="Z944">
        <f>-Sample[[#This Row],[Xp]]*a+Sample[[#This Row],[Yp]]*b+Sample[[#This Row],[Zp]]*c_</f>
        <v>-1.2041199826559248</v>
      </c>
      <c r="AA944" s="8">
        <f>-IF(Sample[[#This Row],[Column2]]&gt;0,1,-1)*SQRT(Sample[[#This Row],[KPx''i]]^2+Sample[[#This Row],[KPx''j]]^2+Sample[[#This Row],[KPx''k]]^2)/Ksmag/Scale</f>
        <v>0.73736988664898651</v>
      </c>
      <c r="AB944" s="1">
        <f>SQRT(Sample[[#This Row],[Kpy''i]]^2+Sample[[#This Row],[KPy''j]]^2+Sample[[#This Row],[KPy''k]]^2)/KTmag/Scale</f>
        <v>2.0889649116941102</v>
      </c>
    </row>
    <row r="945" spans="1:28" hidden="1" x14ac:dyDescent="0.25">
      <c r="A945" s="5">
        <v>940</v>
      </c>
      <c r="B945" s="13" t="s">
        <v>43</v>
      </c>
      <c r="C945" s="5"/>
      <c r="D945" s="5"/>
      <c r="E945">
        <v>8</v>
      </c>
      <c r="F945">
        <v>1</v>
      </c>
      <c r="G945">
        <v>3</v>
      </c>
      <c r="H945" s="11">
        <f>Sample[[#This Row],[C]]/Sample[[#This Row],[D]]</f>
        <v>0.125</v>
      </c>
      <c r="I945" s="11">
        <f>Sample[[#This Row],[A]]/Sample[[#This Row],[C]]</f>
        <v>3</v>
      </c>
      <c r="J945" s="11">
        <f>Sample[[#This Row],[D]]/Sample[[#This Row],[A]]</f>
        <v>2.6666666666666665</v>
      </c>
      <c r="K945" s="11">
        <f>Sample[[#This Row],[A]]/Sample[[#This Row],[D]]</f>
        <v>0.375</v>
      </c>
      <c r="L945" s="11">
        <f>Sample[[#This Row],[D]]/Sample[[#This Row],[C]]</f>
        <v>8</v>
      </c>
      <c r="M945" s="11">
        <f>Sample[[#This Row],[C]]/Sample[[#This Row],[A]]</f>
        <v>0.33333333333333331</v>
      </c>
      <c r="N945">
        <f>IF(Sample[[#This Row],[Ap]]=0,10,LOG(Sample[[#This Row],[Ap]]))</f>
        <v>-0.90308998699194354</v>
      </c>
      <c r="O945">
        <f>IF(Sample[[#This Row],[Ei]]=0,10,LOG(Sample[[#This Row],[Ei]]))</f>
        <v>0.47712125471966244</v>
      </c>
      <c r="P945">
        <f>IF(Sample[[#This Row],[Ii]]=0,10,LOG(Sample[[#This Row],[Ii]]))</f>
        <v>0.4259687322722811</v>
      </c>
      <c r="Q945">
        <f>Kx-Sample[[#This Row],[Xp]]</f>
        <v>0.90308998699194354</v>
      </c>
      <c r="R945">
        <f>Ky-Sample[[#This Row],[Yp]]</f>
        <v>-1.4771212547196624</v>
      </c>
      <c r="S945">
        <f>Kz-Sample[[#This Row],[Zp]]</f>
        <v>0.57403126772771884</v>
      </c>
      <c r="T945">
        <f>Sample[[#This Row],[Kpy]]*KSc-Sample[[#This Row],[KPz]]*KSb</f>
        <v>0.90308998699194354</v>
      </c>
      <c r="U945">
        <f>-1*(Sample[[#This Row],[KPx]]*KSc-Sample[[#This Row],[KPz]]*KSa)</f>
        <v>0.90308998699194354</v>
      </c>
      <c r="V945">
        <f>(Sample[[#This Row],[KPx]]*$R$2-Sample[[#This Row],[Kpy]]*KSa)</f>
        <v>0.90308998699194354</v>
      </c>
      <c r="W945">
        <f>Sample[[#This Row],[Kpy]]*KTc-Sample[[#This Row],[KPz]]*KTb</f>
        <v>2.0511525224473814</v>
      </c>
      <c r="X945">
        <f>-1*(Sample[[#This Row],[KPx]]*KTc-Sample[[#This Row],[KPz]]*KTa)</f>
        <v>2.0511525224473814</v>
      </c>
      <c r="Y945">
        <f>(Sample[[#This Row],[KPx]]*KTb-Sample[[#This Row],[Kpy]]*KTa)</f>
        <v>2.0511525224473814</v>
      </c>
      <c r="Z945">
        <f>-Sample[[#This Row],[Xp]]*a+Sample[[#This Row],[Yp]]*b+Sample[[#This Row],[Zp]]*c_</f>
        <v>1.8061799739838871</v>
      </c>
      <c r="AA945" s="8">
        <f>-IF(Sample[[#This Row],[Column2]]&gt;0,1,-1)*SQRT(Sample[[#This Row],[KPx''i]]^2+Sample[[#This Row],[KPx''j]]^2+Sample[[#This Row],[KPx''k]]^2)/Ksmag/Scale</f>
        <v>-1.1060548299734796</v>
      </c>
      <c r="AB945" s="1">
        <f>SQRT(Sample[[#This Row],[Kpy''i]]^2+Sample[[#This Row],[KPy''j]]^2+Sample[[#This Row],[KPy''k]]^2)/KTmag/Scale</f>
        <v>1.4503838578704358</v>
      </c>
    </row>
    <row r="946" spans="1:28" hidden="1" x14ac:dyDescent="0.25">
      <c r="A946" s="5">
        <v>941</v>
      </c>
      <c r="B946" s="13" t="s">
        <v>43</v>
      </c>
      <c r="C946" s="5"/>
      <c r="D946" s="5"/>
      <c r="E946">
        <v>8</v>
      </c>
      <c r="F946">
        <v>5</v>
      </c>
      <c r="G946">
        <v>7</v>
      </c>
      <c r="H946" s="11">
        <f>Sample[[#This Row],[C]]/Sample[[#This Row],[D]]</f>
        <v>0.625</v>
      </c>
      <c r="I946" s="11">
        <f>Sample[[#This Row],[A]]/Sample[[#This Row],[C]]</f>
        <v>1.4</v>
      </c>
      <c r="J946" s="11">
        <f>Sample[[#This Row],[D]]/Sample[[#This Row],[A]]</f>
        <v>1.1428571428571428</v>
      </c>
      <c r="K946" s="11">
        <f>Sample[[#This Row],[A]]/Sample[[#This Row],[D]]</f>
        <v>0.875</v>
      </c>
      <c r="L946" s="11">
        <f>Sample[[#This Row],[D]]/Sample[[#This Row],[C]]</f>
        <v>1.6</v>
      </c>
      <c r="M946" s="11">
        <f>Sample[[#This Row],[C]]/Sample[[#This Row],[A]]</f>
        <v>0.7142857142857143</v>
      </c>
      <c r="N946">
        <f>IF(Sample[[#This Row],[Ap]]=0,10,LOG(Sample[[#This Row],[Ap]]))</f>
        <v>-0.20411998265592479</v>
      </c>
      <c r="O946">
        <f>IF(Sample[[#This Row],[Ei]]=0,10,LOG(Sample[[#This Row],[Ei]]))</f>
        <v>0.14612803567823801</v>
      </c>
      <c r="P946">
        <f>IF(Sample[[#This Row],[Ii]]=0,10,LOG(Sample[[#This Row],[Ii]]))</f>
        <v>5.7991946977686733E-2</v>
      </c>
      <c r="Q946">
        <f>Kx-Sample[[#This Row],[Xp]]</f>
        <v>0.20411998265592479</v>
      </c>
      <c r="R946">
        <f>Ky-Sample[[#This Row],[Yp]]</f>
        <v>-1.146128035678238</v>
      </c>
      <c r="S946">
        <f>Kz-Sample[[#This Row],[Zp]]</f>
        <v>0.94200805302231327</v>
      </c>
      <c r="T946">
        <f>Sample[[#This Row],[Kpy]]*KSc-Sample[[#This Row],[KPz]]*KSb</f>
        <v>0.20411998265592468</v>
      </c>
      <c r="U946">
        <f>-1*(Sample[[#This Row],[KPx]]*KSc-Sample[[#This Row],[KPz]]*KSa)</f>
        <v>0.20411998265592479</v>
      </c>
      <c r="V946">
        <f>(Sample[[#This Row],[KPx]]*$R$2-Sample[[#This Row],[Kpy]]*KSa)</f>
        <v>0.20411998265592479</v>
      </c>
      <c r="W946">
        <f>Sample[[#This Row],[Kpy]]*KTc-Sample[[#This Row],[KPz]]*KTb</f>
        <v>2.0881360887005513</v>
      </c>
      <c r="X946">
        <f>-1*(Sample[[#This Row],[KPx]]*KTc-Sample[[#This Row],[KPz]]*KTa)</f>
        <v>2.0881360887005513</v>
      </c>
      <c r="Y946">
        <f>(Sample[[#This Row],[KPx]]*KTb-Sample[[#This Row],[Kpy]]*KTa)</f>
        <v>2.0881360887005513</v>
      </c>
      <c r="Z946">
        <f>-Sample[[#This Row],[Xp]]*a+Sample[[#This Row],[Yp]]*b+Sample[[#This Row],[Zp]]*c_</f>
        <v>0.40823996531184947</v>
      </c>
      <c r="AA946" s="8">
        <f>-IF(Sample[[#This Row],[Column2]]&gt;0,1,-1)*SQRT(Sample[[#This Row],[KPx''i]]^2+Sample[[#This Row],[KPx''j]]^2+Sample[[#This Row],[KPx''k]]^2)/Ksmag/Scale</f>
        <v>-0.24999490190638396</v>
      </c>
      <c r="AB946" s="1">
        <f>SQRT(Sample[[#This Row],[Kpy''i]]^2+Sample[[#This Row],[KPy''j]]^2+Sample[[#This Row],[KPy''k]]^2)/KTmag/Scale</f>
        <v>1.476535188360514</v>
      </c>
    </row>
    <row r="947" spans="1:28" x14ac:dyDescent="0.25">
      <c r="A947" s="5">
        <v>942</v>
      </c>
      <c r="B947" s="13" t="s">
        <v>43</v>
      </c>
      <c r="C947" s="5"/>
      <c r="D947" s="5"/>
      <c r="E947">
        <v>9</v>
      </c>
      <c r="F947">
        <v>6</v>
      </c>
      <c r="G947">
        <v>9</v>
      </c>
      <c r="H947" s="11">
        <f>Sample[[#This Row],[C]]/Sample[[#This Row],[D]]</f>
        <v>0.66666666666666663</v>
      </c>
      <c r="I947" s="11">
        <f>Sample[[#This Row],[A]]/Sample[[#This Row],[C]]</f>
        <v>1.5</v>
      </c>
      <c r="J947" s="11">
        <f>Sample[[#This Row],[D]]/Sample[[#This Row],[A]]</f>
        <v>1</v>
      </c>
      <c r="K947" s="11">
        <f>Sample[[#This Row],[A]]/Sample[[#This Row],[D]]</f>
        <v>1</v>
      </c>
      <c r="L947" s="11">
        <f>Sample[[#This Row],[D]]/Sample[[#This Row],[C]]</f>
        <v>1.5</v>
      </c>
      <c r="M947" s="11">
        <f>Sample[[#This Row],[C]]/Sample[[#This Row],[A]]</f>
        <v>0.66666666666666663</v>
      </c>
      <c r="N947">
        <f>IF(Sample[[#This Row],[Ap]]=0,10,LOG(Sample[[#This Row],[Ap]]))</f>
        <v>-0.17609125905568127</v>
      </c>
      <c r="O947">
        <f>IF(Sample[[#This Row],[Ei]]=0,10,LOG(Sample[[#This Row],[Ei]]))</f>
        <v>0.17609125905568124</v>
      </c>
      <c r="P947">
        <f>IF(Sample[[#This Row],[Ii]]=0,10,LOG(Sample[[#This Row],[Ii]]))</f>
        <v>0</v>
      </c>
      <c r="Q947">
        <f>Kx-Sample[[#This Row],[Xp]]</f>
        <v>0.17609125905568127</v>
      </c>
      <c r="R947">
        <f>Ky-Sample[[#This Row],[Yp]]</f>
        <v>-1.1760912590556813</v>
      </c>
      <c r="S947">
        <f>Kz-Sample[[#This Row],[Zp]]</f>
        <v>1</v>
      </c>
      <c r="T947">
        <f>Sample[[#This Row],[Kpy]]*KSc-Sample[[#This Row],[KPz]]*KSb</f>
        <v>0.17609125905568135</v>
      </c>
      <c r="U947">
        <f>-1*(Sample[[#This Row],[KPx]]*KSc-Sample[[#This Row],[KPz]]*KSa)</f>
        <v>0.17609125905568127</v>
      </c>
      <c r="V947">
        <f>(Sample[[#This Row],[KPx]]*$R$2-Sample[[#This Row],[Kpy]]*KSa)</f>
        <v>0.17609125905568127</v>
      </c>
      <c r="W947">
        <f>Sample[[#This Row],[Kpy]]*KTc-Sample[[#This Row],[KPz]]*KTb</f>
        <v>2.1760912590556813</v>
      </c>
      <c r="X947">
        <f>-1*(Sample[[#This Row],[KPx]]*KTc-Sample[[#This Row],[KPz]]*KTa)</f>
        <v>2.1760912590556813</v>
      </c>
      <c r="Y947">
        <f>(Sample[[#This Row],[KPx]]*KTb-Sample[[#This Row],[Kpy]]*KTa)</f>
        <v>2.1760912590556813</v>
      </c>
      <c r="Z947">
        <f>-Sample[[#This Row],[Xp]]*a+Sample[[#This Row],[Yp]]*b+Sample[[#This Row],[Zp]]*c_</f>
        <v>0.35218251811136247</v>
      </c>
      <c r="AA947" s="8">
        <f>-IF(Sample[[#This Row],[Column2]]&gt;0,1,-1)*SQRT(Sample[[#This Row],[KPx''i]]^2+Sample[[#This Row],[KPx''j]]^2+Sample[[#This Row],[KPx''k]]^2)/Ksmag/Scale</f>
        <v>-0.21566686642533336</v>
      </c>
      <c r="AB947" s="1">
        <f>SQRT(Sample[[#This Row],[Kpy''i]]^2+Sample[[#This Row],[KPy''j]]^2+Sample[[#This Row],[KPy''k]]^2)/KTmag/Scale</f>
        <v>1.5387288857590447</v>
      </c>
    </row>
    <row r="948" spans="1:28" hidden="1" x14ac:dyDescent="0.25">
      <c r="A948" s="5">
        <v>943</v>
      </c>
      <c r="B948" s="13" t="s">
        <v>43</v>
      </c>
      <c r="C948" s="5"/>
      <c r="D948" s="5"/>
      <c r="E948">
        <v>6</v>
      </c>
      <c r="F948">
        <v>9</v>
      </c>
      <c r="G948">
        <v>6</v>
      </c>
      <c r="H948" s="11">
        <f>Sample[[#This Row],[C]]/Sample[[#This Row],[D]]</f>
        <v>1.5</v>
      </c>
      <c r="I948" s="11">
        <f>Sample[[#This Row],[A]]/Sample[[#This Row],[C]]</f>
        <v>0.66666666666666663</v>
      </c>
      <c r="J948" s="11">
        <f>Sample[[#This Row],[D]]/Sample[[#This Row],[A]]</f>
        <v>1</v>
      </c>
      <c r="K948" s="11">
        <f>Sample[[#This Row],[A]]/Sample[[#This Row],[D]]</f>
        <v>1</v>
      </c>
      <c r="L948" s="11">
        <f>Sample[[#This Row],[D]]/Sample[[#This Row],[C]]</f>
        <v>0.66666666666666663</v>
      </c>
      <c r="M948" s="11">
        <f>Sample[[#This Row],[C]]/Sample[[#This Row],[A]]</f>
        <v>1.5</v>
      </c>
      <c r="N948">
        <f>IF(Sample[[#This Row],[Ap]]=0,10,LOG(Sample[[#This Row],[Ap]]))</f>
        <v>0.17609125905568124</v>
      </c>
      <c r="O948">
        <f>IF(Sample[[#This Row],[Ei]]=0,10,LOG(Sample[[#This Row],[Ei]]))</f>
        <v>-0.17609125905568127</v>
      </c>
      <c r="P948">
        <f>IF(Sample[[#This Row],[Ii]]=0,10,LOG(Sample[[#This Row],[Ii]]))</f>
        <v>0</v>
      </c>
      <c r="Q948">
        <f>Kx-Sample[[#This Row],[Xp]]</f>
        <v>-0.17609125905568124</v>
      </c>
      <c r="R948">
        <f>Ky-Sample[[#This Row],[Yp]]</f>
        <v>-0.82390874094431876</v>
      </c>
      <c r="S948">
        <f>Kz-Sample[[#This Row],[Zp]]</f>
        <v>1</v>
      </c>
      <c r="T948">
        <f>Sample[[#This Row],[Kpy]]*KSc-Sample[[#This Row],[KPz]]*KSb</f>
        <v>-0.17609125905568124</v>
      </c>
      <c r="U948">
        <f>-1*(Sample[[#This Row],[KPx]]*KSc-Sample[[#This Row],[KPz]]*KSa)</f>
        <v>-0.17609125905568124</v>
      </c>
      <c r="V948">
        <f>(Sample[[#This Row],[KPx]]*$R$2-Sample[[#This Row],[Kpy]]*KSa)</f>
        <v>-0.17609125905568124</v>
      </c>
      <c r="W948">
        <f>Sample[[#This Row],[Kpy]]*KTc-Sample[[#This Row],[KPz]]*KTb</f>
        <v>1.8239087409443187</v>
      </c>
      <c r="X948">
        <f>-1*(Sample[[#This Row],[KPx]]*KTc-Sample[[#This Row],[KPz]]*KTa)</f>
        <v>1.8239087409443187</v>
      </c>
      <c r="Y948">
        <f>(Sample[[#This Row],[KPx]]*KTb-Sample[[#This Row],[Kpy]]*KTa)</f>
        <v>1.8239087409443187</v>
      </c>
      <c r="Z948">
        <f>-Sample[[#This Row],[Xp]]*a+Sample[[#This Row],[Yp]]*b+Sample[[#This Row],[Zp]]*c_</f>
        <v>-0.35218251811136253</v>
      </c>
      <c r="AA948" s="8">
        <f>-IF(Sample[[#This Row],[Column2]]&gt;0,1,-1)*SQRT(Sample[[#This Row],[KPx''i]]^2+Sample[[#This Row],[KPx''j]]^2+Sample[[#This Row],[KPx''k]]^2)/Ksmag/Scale</f>
        <v>0.21566686642533328</v>
      </c>
      <c r="AB948" s="1">
        <f>SQRT(Sample[[#This Row],[Kpy''i]]^2+Sample[[#This Row],[KPy''j]]^2+Sample[[#This Row],[KPy''k]]^2)/KTmag/Scale</f>
        <v>1.2896982389871459</v>
      </c>
    </row>
    <row r="949" spans="1:28" hidden="1" x14ac:dyDescent="0.25">
      <c r="A949" s="5">
        <v>944</v>
      </c>
      <c r="B949" s="13" t="s">
        <v>43</v>
      </c>
      <c r="C949" s="5"/>
      <c r="D949" s="5"/>
      <c r="E949">
        <v>1</v>
      </c>
      <c r="F949">
        <v>8</v>
      </c>
      <c r="G949">
        <v>2</v>
      </c>
      <c r="H949" s="11">
        <f>Sample[[#This Row],[C]]/Sample[[#This Row],[D]]</f>
        <v>8</v>
      </c>
      <c r="I949" s="11">
        <f>Sample[[#This Row],[A]]/Sample[[#This Row],[C]]</f>
        <v>0.25</v>
      </c>
      <c r="J949" s="11">
        <f>Sample[[#This Row],[D]]/Sample[[#This Row],[A]]</f>
        <v>0.5</v>
      </c>
      <c r="K949" s="11">
        <f>Sample[[#This Row],[A]]/Sample[[#This Row],[D]]</f>
        <v>2</v>
      </c>
      <c r="L949" s="11">
        <f>Sample[[#This Row],[D]]/Sample[[#This Row],[C]]</f>
        <v>0.125</v>
      </c>
      <c r="M949" s="11">
        <f>Sample[[#This Row],[C]]/Sample[[#This Row],[A]]</f>
        <v>4</v>
      </c>
      <c r="N949">
        <f>IF(Sample[[#This Row],[Ap]]=0,10,LOG(Sample[[#This Row],[Ap]]))</f>
        <v>0.90308998699194354</v>
      </c>
      <c r="O949">
        <f>IF(Sample[[#This Row],[Ei]]=0,10,LOG(Sample[[#This Row],[Ei]]))</f>
        <v>-0.6020599913279624</v>
      </c>
      <c r="P949">
        <f>IF(Sample[[#This Row],[Ii]]=0,10,LOG(Sample[[#This Row],[Ii]]))</f>
        <v>-0.3010299956639812</v>
      </c>
      <c r="Q949">
        <f>Kx-Sample[[#This Row],[Xp]]</f>
        <v>-0.90308998699194354</v>
      </c>
      <c r="R949">
        <f>Ky-Sample[[#This Row],[Yp]]</f>
        <v>-0.3979400086720376</v>
      </c>
      <c r="S949">
        <f>Kz-Sample[[#This Row],[Zp]]</f>
        <v>1.3010299956639813</v>
      </c>
      <c r="T949">
        <f>Sample[[#This Row],[Kpy]]*KSc-Sample[[#This Row],[KPz]]*KSb</f>
        <v>-0.90308998699194365</v>
      </c>
      <c r="U949">
        <f>-1*(Sample[[#This Row],[KPx]]*KSc-Sample[[#This Row],[KPz]]*KSa)</f>
        <v>-0.90308998699194354</v>
      </c>
      <c r="V949">
        <f>(Sample[[#This Row],[KPx]]*$R$2-Sample[[#This Row],[Kpy]]*KSa)</f>
        <v>-0.90308998699194354</v>
      </c>
      <c r="W949">
        <f>Sample[[#This Row],[Kpy]]*KTc-Sample[[#This Row],[KPz]]*KTb</f>
        <v>1.6989700043360187</v>
      </c>
      <c r="X949">
        <f>-1*(Sample[[#This Row],[KPx]]*KTc-Sample[[#This Row],[KPz]]*KTa)</f>
        <v>1.698970004336019</v>
      </c>
      <c r="Y949">
        <f>(Sample[[#This Row],[KPx]]*KTb-Sample[[#This Row],[Kpy]]*KTa)</f>
        <v>1.6989700043360187</v>
      </c>
      <c r="Z949">
        <f>-Sample[[#This Row],[Xp]]*a+Sample[[#This Row],[Yp]]*b+Sample[[#This Row],[Zp]]*c_</f>
        <v>-1.8061799739838871</v>
      </c>
      <c r="AA949" s="8">
        <f>-IF(Sample[[#This Row],[Column2]]&gt;0,1,-1)*SQRT(Sample[[#This Row],[KPx''i]]^2+Sample[[#This Row],[KPx''j]]^2+Sample[[#This Row],[KPx''k]]^2)/Ksmag/Scale</f>
        <v>1.1060548299734796</v>
      </c>
      <c r="AB949" s="1">
        <f>SQRT(Sample[[#This Row],[Kpy''i]]^2+Sample[[#This Row],[KPy''j]]^2+Sample[[#This Row],[KPy''k]]^2)/KTmag/Scale</f>
        <v>1.2013532110985372</v>
      </c>
    </row>
    <row r="950" spans="1:28" hidden="1" x14ac:dyDescent="0.25">
      <c r="A950" s="5">
        <v>945</v>
      </c>
      <c r="B950" s="13" t="s">
        <v>43</v>
      </c>
      <c r="C950" s="5"/>
      <c r="D950" s="5"/>
      <c r="E950">
        <v>6</v>
      </c>
      <c r="F950">
        <v>9</v>
      </c>
      <c r="G950">
        <v>1</v>
      </c>
      <c r="H950" s="11">
        <f>Sample[[#This Row],[C]]/Sample[[#This Row],[D]]</f>
        <v>1.5</v>
      </c>
      <c r="I950" s="11">
        <f>Sample[[#This Row],[A]]/Sample[[#This Row],[C]]</f>
        <v>0.1111111111111111</v>
      </c>
      <c r="J950" s="11">
        <f>Sample[[#This Row],[D]]/Sample[[#This Row],[A]]</f>
        <v>6</v>
      </c>
      <c r="K950" s="11">
        <f>Sample[[#This Row],[A]]/Sample[[#This Row],[D]]</f>
        <v>0.16666666666666666</v>
      </c>
      <c r="L950" s="11">
        <f>Sample[[#This Row],[D]]/Sample[[#This Row],[C]]</f>
        <v>0.66666666666666663</v>
      </c>
      <c r="M950" s="11">
        <f>Sample[[#This Row],[C]]/Sample[[#This Row],[A]]</f>
        <v>9</v>
      </c>
      <c r="N950">
        <f>IF(Sample[[#This Row],[Ap]]=0,10,LOG(Sample[[#This Row],[Ap]]))</f>
        <v>0.17609125905568124</v>
      </c>
      <c r="O950">
        <f>IF(Sample[[#This Row],[Ei]]=0,10,LOG(Sample[[#This Row],[Ei]]))</f>
        <v>-0.95424250943932487</v>
      </c>
      <c r="P950">
        <f>IF(Sample[[#This Row],[Ii]]=0,10,LOG(Sample[[#This Row],[Ii]]))</f>
        <v>0.77815125038364363</v>
      </c>
      <c r="Q950">
        <f>Kx-Sample[[#This Row],[Xp]]</f>
        <v>-0.17609125905568124</v>
      </c>
      <c r="R950">
        <f>Ky-Sample[[#This Row],[Yp]]</f>
        <v>-4.5757490560675129E-2</v>
      </c>
      <c r="S950">
        <f>Kz-Sample[[#This Row],[Zp]]</f>
        <v>0.22184874961635637</v>
      </c>
      <c r="T950">
        <f>Sample[[#This Row],[Kpy]]*KSc-Sample[[#This Row],[KPz]]*KSb</f>
        <v>-0.17609125905568124</v>
      </c>
      <c r="U950">
        <f>-1*(Sample[[#This Row],[KPx]]*KSc-Sample[[#This Row],[KPz]]*KSa)</f>
        <v>-0.17609125905568124</v>
      </c>
      <c r="V950">
        <f>(Sample[[#This Row],[KPx]]*$R$2-Sample[[#This Row],[Kpy]]*KSa)</f>
        <v>-0.17609125905568124</v>
      </c>
      <c r="W950">
        <f>Sample[[#This Row],[Kpy]]*KTc-Sample[[#This Row],[KPz]]*KTb</f>
        <v>0.2676062401770315</v>
      </c>
      <c r="X950">
        <f>-1*(Sample[[#This Row],[KPx]]*KTc-Sample[[#This Row],[KPz]]*KTa)</f>
        <v>0.2676062401770315</v>
      </c>
      <c r="Y950">
        <f>(Sample[[#This Row],[KPx]]*KTb-Sample[[#This Row],[Kpy]]*KTa)</f>
        <v>0.2676062401770315</v>
      </c>
      <c r="Z950">
        <f>-Sample[[#This Row],[Xp]]*a+Sample[[#This Row],[Yp]]*b+Sample[[#This Row],[Zp]]*c_</f>
        <v>-0.35218251811136247</v>
      </c>
      <c r="AA950" s="8">
        <f>-IF(Sample[[#This Row],[Column2]]&gt;0,1,-1)*SQRT(Sample[[#This Row],[KPx''i]]^2+Sample[[#This Row],[KPx''j]]^2+Sample[[#This Row],[KPx''k]]^2)/Ksmag/Scale</f>
        <v>0.21566686642533328</v>
      </c>
      <c r="AB950" s="1">
        <f>SQRT(Sample[[#This Row],[Kpy''i]]^2+Sample[[#This Row],[KPy''j]]^2+Sample[[#This Row],[KPy''k]]^2)/KTmag/Scale</f>
        <v>0.18922618711701492</v>
      </c>
    </row>
    <row r="951" spans="1:28" hidden="1" x14ac:dyDescent="0.25">
      <c r="A951" s="5">
        <v>946</v>
      </c>
      <c r="B951" s="13" t="s">
        <v>43</v>
      </c>
      <c r="C951" s="5"/>
      <c r="D951" s="5"/>
      <c r="E951">
        <v>7</v>
      </c>
      <c r="F951">
        <v>3</v>
      </c>
      <c r="G951">
        <v>10</v>
      </c>
      <c r="H951" s="11">
        <f>Sample[[#This Row],[C]]/Sample[[#This Row],[D]]</f>
        <v>0.42857142857142855</v>
      </c>
      <c r="I951" s="11">
        <f>Sample[[#This Row],[A]]/Sample[[#This Row],[C]]</f>
        <v>3.3333333333333335</v>
      </c>
      <c r="J951" s="11">
        <f>Sample[[#This Row],[D]]/Sample[[#This Row],[A]]</f>
        <v>0.7</v>
      </c>
      <c r="K951" s="11">
        <f>Sample[[#This Row],[A]]/Sample[[#This Row],[D]]</f>
        <v>1.4285714285714286</v>
      </c>
      <c r="L951" s="11">
        <f>Sample[[#This Row],[D]]/Sample[[#This Row],[C]]</f>
        <v>2.3333333333333335</v>
      </c>
      <c r="M951" s="11">
        <f>Sample[[#This Row],[C]]/Sample[[#This Row],[A]]</f>
        <v>0.3</v>
      </c>
      <c r="N951">
        <f>IF(Sample[[#This Row],[Ap]]=0,10,LOG(Sample[[#This Row],[Ap]]))</f>
        <v>-0.36797678529459443</v>
      </c>
      <c r="O951">
        <f>IF(Sample[[#This Row],[Ei]]=0,10,LOG(Sample[[#This Row],[Ei]]))</f>
        <v>0.52287874528033762</v>
      </c>
      <c r="P951">
        <f>IF(Sample[[#This Row],[Ii]]=0,10,LOG(Sample[[#This Row],[Ii]]))</f>
        <v>-0.15490195998574319</v>
      </c>
      <c r="Q951">
        <f>Kx-Sample[[#This Row],[Xp]]</f>
        <v>0.36797678529459443</v>
      </c>
      <c r="R951">
        <f>Ky-Sample[[#This Row],[Yp]]</f>
        <v>-1.5228787452803376</v>
      </c>
      <c r="S951">
        <f>Kz-Sample[[#This Row],[Zp]]</f>
        <v>1.1549019599857431</v>
      </c>
      <c r="T951">
        <f>Sample[[#This Row],[Kpy]]*KSc-Sample[[#This Row],[KPz]]*KSb</f>
        <v>0.36797678529459454</v>
      </c>
      <c r="U951">
        <f>-1*(Sample[[#This Row],[KPx]]*KSc-Sample[[#This Row],[KPz]]*KSa)</f>
        <v>0.36797678529459443</v>
      </c>
      <c r="V951">
        <f>(Sample[[#This Row],[KPx]]*$R$2-Sample[[#This Row],[Kpy]]*KSa)</f>
        <v>0.36797678529459443</v>
      </c>
      <c r="W951">
        <f>Sample[[#This Row],[Kpy]]*KTc-Sample[[#This Row],[KPz]]*KTb</f>
        <v>2.6777807052660805</v>
      </c>
      <c r="X951">
        <f>-1*(Sample[[#This Row],[KPx]]*KTc-Sample[[#This Row],[KPz]]*KTa)</f>
        <v>2.6777807052660805</v>
      </c>
      <c r="Y951">
        <f>(Sample[[#This Row],[KPx]]*KTb-Sample[[#This Row],[Kpy]]*KTa)</f>
        <v>2.6777807052660809</v>
      </c>
      <c r="Z951">
        <f>-Sample[[#This Row],[Xp]]*a+Sample[[#This Row],[Yp]]*b+Sample[[#This Row],[Zp]]*c_</f>
        <v>0.73595357058918887</v>
      </c>
      <c r="AA951" s="8">
        <f>-IF(Sample[[#This Row],[Column2]]&gt;0,1,-1)*SQRT(Sample[[#This Row],[KPx''i]]^2+Sample[[#This Row],[KPx''j]]^2+Sample[[#This Row],[KPx''k]]^2)/Ksmag/Scale</f>
        <v>-0.45067768058071844</v>
      </c>
      <c r="AB951" s="1">
        <f>SQRT(Sample[[#This Row],[Kpy''i]]^2+Sample[[#This Row],[KPy''j]]^2+Sample[[#This Row],[KPy''k]]^2)/KTmag/Scale</f>
        <v>1.8934768952241416</v>
      </c>
    </row>
    <row r="952" spans="1:28" hidden="1" x14ac:dyDescent="0.25">
      <c r="A952" s="5">
        <v>947</v>
      </c>
      <c r="B952" s="13" t="s">
        <v>43</v>
      </c>
      <c r="C952" s="5"/>
      <c r="D952" s="5"/>
      <c r="E952">
        <v>10</v>
      </c>
      <c r="F952">
        <v>9</v>
      </c>
      <c r="G952">
        <v>8</v>
      </c>
      <c r="H952" s="11">
        <f>Sample[[#This Row],[C]]/Sample[[#This Row],[D]]</f>
        <v>0.9</v>
      </c>
      <c r="I952" s="11">
        <f>Sample[[#This Row],[A]]/Sample[[#This Row],[C]]</f>
        <v>0.88888888888888884</v>
      </c>
      <c r="J952" s="11">
        <f>Sample[[#This Row],[D]]/Sample[[#This Row],[A]]</f>
        <v>1.25</v>
      </c>
      <c r="K952" s="11">
        <f>Sample[[#This Row],[A]]/Sample[[#This Row],[D]]</f>
        <v>0.8</v>
      </c>
      <c r="L952" s="11">
        <f>Sample[[#This Row],[D]]/Sample[[#This Row],[C]]</f>
        <v>1.1111111111111112</v>
      </c>
      <c r="M952" s="11">
        <f>Sample[[#This Row],[C]]/Sample[[#This Row],[A]]</f>
        <v>1.125</v>
      </c>
      <c r="N952">
        <f>IF(Sample[[#This Row],[Ap]]=0,10,LOG(Sample[[#This Row],[Ap]]))</f>
        <v>-4.5757490560675115E-2</v>
      </c>
      <c r="O952">
        <f>IF(Sample[[#This Row],[Ei]]=0,10,LOG(Sample[[#This Row],[Ei]]))</f>
        <v>-5.1152522447381311E-2</v>
      </c>
      <c r="P952">
        <f>IF(Sample[[#This Row],[Ii]]=0,10,LOG(Sample[[#This Row],[Ii]]))</f>
        <v>9.691001300805642E-2</v>
      </c>
      <c r="Q952">
        <f>Kx-Sample[[#This Row],[Xp]]</f>
        <v>4.5757490560675115E-2</v>
      </c>
      <c r="R952">
        <f>Ky-Sample[[#This Row],[Yp]]</f>
        <v>-0.94884747755261867</v>
      </c>
      <c r="S952">
        <f>Kz-Sample[[#This Row],[Zp]]</f>
        <v>0.90308998699194354</v>
      </c>
      <c r="T952">
        <f>Sample[[#This Row],[Kpy]]*KSc-Sample[[#This Row],[KPz]]*KSb</f>
        <v>4.5757490560675129E-2</v>
      </c>
      <c r="U952">
        <f>-1*(Sample[[#This Row],[KPx]]*KSc-Sample[[#This Row],[KPz]]*KSa)</f>
        <v>4.5757490560675115E-2</v>
      </c>
      <c r="V952">
        <f>(Sample[[#This Row],[KPx]]*$R$2-Sample[[#This Row],[Kpy]]*KSa)</f>
        <v>4.5757490560675115E-2</v>
      </c>
      <c r="W952">
        <f>Sample[[#This Row],[Kpy]]*KTc-Sample[[#This Row],[KPz]]*KTb</f>
        <v>1.8519374645445623</v>
      </c>
      <c r="X952">
        <f>-1*(Sample[[#This Row],[KPx]]*KTc-Sample[[#This Row],[KPz]]*KTa)</f>
        <v>1.8519374645445621</v>
      </c>
      <c r="Y952">
        <f>(Sample[[#This Row],[KPx]]*KTb-Sample[[#This Row],[Kpy]]*KTa)</f>
        <v>1.8519374645445623</v>
      </c>
      <c r="Z952">
        <f>-Sample[[#This Row],[Xp]]*a+Sample[[#This Row],[Yp]]*b+Sample[[#This Row],[Zp]]*c_</f>
        <v>9.1514981121350217E-2</v>
      </c>
      <c r="AA952" s="8">
        <f>-IF(Sample[[#This Row],[Column2]]&gt;0,1,-1)*SQRT(Sample[[#This Row],[KPx''i]]^2+Sample[[#This Row],[KPx''j]]^2+Sample[[#This Row],[KPx''k]]^2)/Ksmag/Scale</f>
        <v>-5.6041251891935893E-2</v>
      </c>
      <c r="AB952" s="1">
        <f>SQRT(Sample[[#This Row],[Kpy''i]]^2+Sample[[#This Row],[KPy''j]]^2+Sample[[#This Row],[KPy''k]]^2)/KTmag/Scale</f>
        <v>1.3095175395128815</v>
      </c>
    </row>
    <row r="953" spans="1:28" hidden="1" x14ac:dyDescent="0.25">
      <c r="A953" s="5">
        <v>948</v>
      </c>
      <c r="B953" s="13" t="s">
        <v>43</v>
      </c>
      <c r="C953" s="5"/>
      <c r="D953" s="5"/>
      <c r="E953">
        <v>3</v>
      </c>
      <c r="F953">
        <v>4</v>
      </c>
      <c r="G953">
        <v>8</v>
      </c>
      <c r="H953" s="11">
        <f>Sample[[#This Row],[C]]/Sample[[#This Row],[D]]</f>
        <v>1.3333333333333333</v>
      </c>
      <c r="I953" s="11">
        <f>Sample[[#This Row],[A]]/Sample[[#This Row],[C]]</f>
        <v>2</v>
      </c>
      <c r="J953" s="11">
        <f>Sample[[#This Row],[D]]/Sample[[#This Row],[A]]</f>
        <v>0.375</v>
      </c>
      <c r="K953" s="11">
        <f>Sample[[#This Row],[A]]/Sample[[#This Row],[D]]</f>
        <v>2.6666666666666665</v>
      </c>
      <c r="L953" s="11">
        <f>Sample[[#This Row],[D]]/Sample[[#This Row],[C]]</f>
        <v>0.75</v>
      </c>
      <c r="M953" s="11">
        <f>Sample[[#This Row],[C]]/Sample[[#This Row],[A]]</f>
        <v>0.5</v>
      </c>
      <c r="N953">
        <f>IF(Sample[[#This Row],[Ap]]=0,10,LOG(Sample[[#This Row],[Ap]]))</f>
        <v>0.12493873660829993</v>
      </c>
      <c r="O953">
        <f>IF(Sample[[#This Row],[Ei]]=0,10,LOG(Sample[[#This Row],[Ei]]))</f>
        <v>0.3010299956639812</v>
      </c>
      <c r="P953">
        <f>IF(Sample[[#This Row],[Ii]]=0,10,LOG(Sample[[#This Row],[Ii]]))</f>
        <v>-0.42596873227228116</v>
      </c>
      <c r="Q953">
        <f>Kx-Sample[[#This Row],[Xp]]</f>
        <v>-0.12493873660829993</v>
      </c>
      <c r="R953">
        <f>Ky-Sample[[#This Row],[Yp]]</f>
        <v>-1.3010299956639813</v>
      </c>
      <c r="S953">
        <f>Kz-Sample[[#This Row],[Zp]]</f>
        <v>1.4259687322722812</v>
      </c>
      <c r="T953">
        <f>Sample[[#This Row],[Kpy]]*KSc-Sample[[#This Row],[KPz]]*KSb</f>
        <v>-0.12493873660829991</v>
      </c>
      <c r="U953">
        <f>-1*(Sample[[#This Row],[KPx]]*KSc-Sample[[#This Row],[KPz]]*KSa)</f>
        <v>-0.12493873660829993</v>
      </c>
      <c r="V953">
        <f>(Sample[[#This Row],[KPx]]*$R$2-Sample[[#This Row],[Kpy]]*KSa)</f>
        <v>-0.12493873660829993</v>
      </c>
      <c r="W953">
        <f>Sample[[#This Row],[Kpy]]*KTc-Sample[[#This Row],[KPz]]*KTb</f>
        <v>2.7269987279362624</v>
      </c>
      <c r="X953">
        <f>-1*(Sample[[#This Row],[KPx]]*KTc-Sample[[#This Row],[KPz]]*KTa)</f>
        <v>2.7269987279362624</v>
      </c>
      <c r="Y953">
        <f>(Sample[[#This Row],[KPx]]*KTb-Sample[[#This Row],[Kpy]]*KTa)</f>
        <v>2.7269987279362624</v>
      </c>
      <c r="Z953">
        <f>-Sample[[#This Row],[Xp]]*a+Sample[[#This Row],[Yp]]*b+Sample[[#This Row],[Zp]]*c_</f>
        <v>-0.24987747321659992</v>
      </c>
      <c r="AA953" s="8">
        <f>-IF(Sample[[#This Row],[Column2]]&gt;0,1,-1)*SQRT(Sample[[#This Row],[KPx''i]]^2+Sample[[#This Row],[KPx''j]]^2+Sample[[#This Row],[KPx''k]]^2)/Ksmag/Scale</f>
        <v>0.15301807689915992</v>
      </c>
      <c r="AB953" s="1">
        <f>SQRT(Sample[[#This Row],[Kpy''i]]^2+Sample[[#This Row],[KPy''j]]^2+Sample[[#This Row],[KPy''k]]^2)/KTmag/Scale</f>
        <v>1.9282792928108203</v>
      </c>
    </row>
    <row r="954" spans="1:28" hidden="1" x14ac:dyDescent="0.25">
      <c r="A954" s="5">
        <v>949</v>
      </c>
      <c r="B954" s="13" t="s">
        <v>43</v>
      </c>
      <c r="C954" s="5"/>
      <c r="D954" s="5"/>
      <c r="E954">
        <v>7</v>
      </c>
      <c r="F954">
        <v>10</v>
      </c>
      <c r="G954">
        <v>5</v>
      </c>
      <c r="H954" s="11">
        <f>Sample[[#This Row],[C]]/Sample[[#This Row],[D]]</f>
        <v>1.4285714285714286</v>
      </c>
      <c r="I954" s="11">
        <f>Sample[[#This Row],[A]]/Sample[[#This Row],[C]]</f>
        <v>0.5</v>
      </c>
      <c r="J954" s="11">
        <f>Sample[[#This Row],[D]]/Sample[[#This Row],[A]]</f>
        <v>1.4</v>
      </c>
      <c r="K954" s="11">
        <f>Sample[[#This Row],[A]]/Sample[[#This Row],[D]]</f>
        <v>0.7142857142857143</v>
      </c>
      <c r="L954" s="11">
        <f>Sample[[#This Row],[D]]/Sample[[#This Row],[C]]</f>
        <v>0.7</v>
      </c>
      <c r="M954" s="11">
        <f>Sample[[#This Row],[C]]/Sample[[#This Row],[A]]</f>
        <v>2</v>
      </c>
      <c r="N954">
        <f>IF(Sample[[#This Row],[Ap]]=0,10,LOG(Sample[[#This Row],[Ap]]))</f>
        <v>0.15490195998574319</v>
      </c>
      <c r="O954">
        <f>IF(Sample[[#This Row],[Ei]]=0,10,LOG(Sample[[#This Row],[Ei]]))</f>
        <v>-0.3010299956639812</v>
      </c>
      <c r="P954">
        <f>IF(Sample[[#This Row],[Ii]]=0,10,LOG(Sample[[#This Row],[Ii]]))</f>
        <v>0.14612803567823801</v>
      </c>
      <c r="Q954">
        <f>Kx-Sample[[#This Row],[Xp]]</f>
        <v>-0.15490195998574319</v>
      </c>
      <c r="R954">
        <f>Ky-Sample[[#This Row],[Yp]]</f>
        <v>-0.69897000433601875</v>
      </c>
      <c r="S954">
        <f>Kz-Sample[[#This Row],[Zp]]</f>
        <v>0.85387196432176204</v>
      </c>
      <c r="T954">
        <f>Sample[[#This Row],[Kpy]]*KSc-Sample[[#This Row],[KPz]]*KSb</f>
        <v>-0.1549019599857433</v>
      </c>
      <c r="U954">
        <f>-1*(Sample[[#This Row],[KPx]]*KSc-Sample[[#This Row],[KPz]]*KSa)</f>
        <v>-0.15490195998574319</v>
      </c>
      <c r="V954">
        <f>(Sample[[#This Row],[KPx]]*$R$2-Sample[[#This Row],[Kpy]]*KSa)</f>
        <v>-0.15490195998574319</v>
      </c>
      <c r="W954">
        <f>Sample[[#This Row],[Kpy]]*KTc-Sample[[#This Row],[KPz]]*KTb</f>
        <v>1.5528419686577808</v>
      </c>
      <c r="X954">
        <f>-1*(Sample[[#This Row],[KPx]]*KTc-Sample[[#This Row],[KPz]]*KTa)</f>
        <v>1.552841968657781</v>
      </c>
      <c r="Y954">
        <f>(Sample[[#This Row],[KPx]]*KTb-Sample[[#This Row],[Kpy]]*KTa)</f>
        <v>1.5528419686577806</v>
      </c>
      <c r="Z954">
        <f>-Sample[[#This Row],[Xp]]*a+Sample[[#This Row],[Yp]]*b+Sample[[#This Row],[Zp]]*c_</f>
        <v>-0.30980391997148637</v>
      </c>
      <c r="AA954" s="8">
        <f>-IF(Sample[[#This Row],[Column2]]&gt;0,1,-1)*SQRT(Sample[[#This Row],[KPx''i]]^2+Sample[[#This Row],[KPx''j]]^2+Sample[[#This Row],[KPx''k]]^2)/Ksmag/Scale</f>
        <v>0.18971538106104413</v>
      </c>
      <c r="AB954" s="1">
        <f>SQRT(Sample[[#This Row],[Kpy''i]]^2+Sample[[#This Row],[KPy''j]]^2+Sample[[#This Row],[KPy''k]]^2)/KTmag/Scale</f>
        <v>1.0980250861489851</v>
      </c>
    </row>
    <row r="955" spans="1:28" hidden="1" x14ac:dyDescent="0.25">
      <c r="A955" s="5">
        <v>950</v>
      </c>
      <c r="B955" s="13" t="s">
        <v>43</v>
      </c>
      <c r="C955" s="5"/>
      <c r="D955" s="5"/>
      <c r="E955">
        <v>5</v>
      </c>
      <c r="F955">
        <v>5</v>
      </c>
      <c r="G955">
        <v>1</v>
      </c>
      <c r="H955" s="11">
        <f>Sample[[#This Row],[C]]/Sample[[#This Row],[D]]</f>
        <v>1</v>
      </c>
      <c r="I955" s="11">
        <f>Sample[[#This Row],[A]]/Sample[[#This Row],[C]]</f>
        <v>0.2</v>
      </c>
      <c r="J955" s="11">
        <f>Sample[[#This Row],[D]]/Sample[[#This Row],[A]]</f>
        <v>5</v>
      </c>
      <c r="K955" s="11">
        <f>Sample[[#This Row],[A]]/Sample[[#This Row],[D]]</f>
        <v>0.2</v>
      </c>
      <c r="L955" s="11">
        <f>Sample[[#This Row],[D]]/Sample[[#This Row],[C]]</f>
        <v>1</v>
      </c>
      <c r="M955" s="11">
        <f>Sample[[#This Row],[C]]/Sample[[#This Row],[A]]</f>
        <v>5</v>
      </c>
      <c r="N955">
        <f>IF(Sample[[#This Row],[Ap]]=0,10,LOG(Sample[[#This Row],[Ap]]))</f>
        <v>0</v>
      </c>
      <c r="O955">
        <f>IF(Sample[[#This Row],[Ei]]=0,10,LOG(Sample[[#This Row],[Ei]]))</f>
        <v>-0.69897000433601875</v>
      </c>
      <c r="P955">
        <f>IF(Sample[[#This Row],[Ii]]=0,10,LOG(Sample[[#This Row],[Ii]]))</f>
        <v>0.69897000433601886</v>
      </c>
      <c r="Q955">
        <f>Kx-Sample[[#This Row],[Xp]]</f>
        <v>0</v>
      </c>
      <c r="R955">
        <f>Ky-Sample[[#This Row],[Yp]]</f>
        <v>-0.30102999566398125</v>
      </c>
      <c r="S955">
        <f>Kz-Sample[[#This Row],[Zp]]</f>
        <v>0.30102999566398114</v>
      </c>
      <c r="T955">
        <f>Sample[[#This Row],[Kpy]]*KSc-Sample[[#This Row],[KPz]]*KSb</f>
        <v>0</v>
      </c>
      <c r="U955">
        <f>-1*(Sample[[#This Row],[KPx]]*KSc-Sample[[#This Row],[KPz]]*KSa)</f>
        <v>0</v>
      </c>
      <c r="V955">
        <f>(Sample[[#This Row],[KPx]]*$R$2-Sample[[#This Row],[Kpy]]*KSa)</f>
        <v>0</v>
      </c>
      <c r="W955">
        <f>Sample[[#This Row],[Kpy]]*KTc-Sample[[#This Row],[KPz]]*KTb</f>
        <v>0.6020599913279624</v>
      </c>
      <c r="X955">
        <f>-1*(Sample[[#This Row],[KPx]]*KTc-Sample[[#This Row],[KPz]]*KTa)</f>
        <v>0.60205999132796229</v>
      </c>
      <c r="Y955">
        <f>(Sample[[#This Row],[KPx]]*KTb-Sample[[#This Row],[Kpy]]*KTa)</f>
        <v>0.60205999132796251</v>
      </c>
      <c r="Z955">
        <f>-Sample[[#This Row],[Xp]]*a+Sample[[#This Row],[Yp]]*b+Sample[[#This Row],[Zp]]*c_</f>
        <v>0</v>
      </c>
      <c r="AA955" s="8">
        <f>-IF(Sample[[#This Row],[Column2]]&gt;0,1,-1)*SQRT(Sample[[#This Row],[KPx''i]]^2+Sample[[#This Row],[KPx''j]]^2+Sample[[#This Row],[KPx''k]]^2)/Ksmag/Scale</f>
        <v>0</v>
      </c>
      <c r="AB955" s="1">
        <f>SQRT(Sample[[#This Row],[Kpy''i]]^2+Sample[[#This Row],[KPy''j]]^2+Sample[[#This Row],[KPy''k]]^2)/KTmag/Scale</f>
        <v>0.42572070254911626</v>
      </c>
    </row>
    <row r="956" spans="1:28" hidden="1" x14ac:dyDescent="0.25">
      <c r="A956" s="5">
        <v>951</v>
      </c>
      <c r="B956" s="13" t="s">
        <v>43</v>
      </c>
      <c r="C956" s="5"/>
      <c r="D956" s="5"/>
      <c r="E956">
        <v>7</v>
      </c>
      <c r="F956">
        <v>6</v>
      </c>
      <c r="G956">
        <v>2</v>
      </c>
      <c r="H956" s="11">
        <f>Sample[[#This Row],[C]]/Sample[[#This Row],[D]]</f>
        <v>0.8571428571428571</v>
      </c>
      <c r="I956" s="11">
        <f>Sample[[#This Row],[A]]/Sample[[#This Row],[C]]</f>
        <v>0.33333333333333331</v>
      </c>
      <c r="J956" s="11">
        <f>Sample[[#This Row],[D]]/Sample[[#This Row],[A]]</f>
        <v>3.5</v>
      </c>
      <c r="K956" s="11">
        <f>Sample[[#This Row],[A]]/Sample[[#This Row],[D]]</f>
        <v>0.2857142857142857</v>
      </c>
      <c r="L956" s="11">
        <f>Sample[[#This Row],[D]]/Sample[[#This Row],[C]]</f>
        <v>1.1666666666666667</v>
      </c>
      <c r="M956" s="11">
        <f>Sample[[#This Row],[C]]/Sample[[#This Row],[A]]</f>
        <v>3</v>
      </c>
      <c r="N956">
        <f>IF(Sample[[#This Row],[Ap]]=0,10,LOG(Sample[[#This Row],[Ap]]))</f>
        <v>-6.6946789630613221E-2</v>
      </c>
      <c r="O956">
        <f>IF(Sample[[#This Row],[Ei]]=0,10,LOG(Sample[[#This Row],[Ei]]))</f>
        <v>-0.47712125471966244</v>
      </c>
      <c r="P956">
        <f>IF(Sample[[#This Row],[Ii]]=0,10,LOG(Sample[[#This Row],[Ii]]))</f>
        <v>0.54406804435027567</v>
      </c>
      <c r="Q956">
        <f>Kx-Sample[[#This Row],[Xp]]</f>
        <v>6.6946789630613221E-2</v>
      </c>
      <c r="R956">
        <f>Ky-Sample[[#This Row],[Yp]]</f>
        <v>-0.52287874528033762</v>
      </c>
      <c r="S956">
        <f>Kz-Sample[[#This Row],[Zp]]</f>
        <v>0.45593195564972433</v>
      </c>
      <c r="T956">
        <f>Sample[[#This Row],[Kpy]]*KSc-Sample[[#This Row],[KPz]]*KSb</f>
        <v>6.694678963061329E-2</v>
      </c>
      <c r="U956">
        <f>-1*(Sample[[#This Row],[KPx]]*KSc-Sample[[#This Row],[KPz]]*KSa)</f>
        <v>6.6946789630613221E-2</v>
      </c>
      <c r="V956">
        <f>(Sample[[#This Row],[KPx]]*$R$2-Sample[[#This Row],[Kpy]]*KSa)</f>
        <v>6.6946789630613221E-2</v>
      </c>
      <c r="W956">
        <f>Sample[[#This Row],[Kpy]]*KTc-Sample[[#This Row],[KPz]]*KTb</f>
        <v>0.97881070093006195</v>
      </c>
      <c r="X956">
        <f>-1*(Sample[[#This Row],[KPx]]*KTc-Sample[[#This Row],[KPz]]*KTa)</f>
        <v>0.97881070093006184</v>
      </c>
      <c r="Y956">
        <f>(Sample[[#This Row],[KPx]]*KTb-Sample[[#This Row],[Kpy]]*KTa)</f>
        <v>0.97881070093006206</v>
      </c>
      <c r="Z956">
        <f>-Sample[[#This Row],[Xp]]*a+Sample[[#This Row],[Yp]]*b+Sample[[#This Row],[Zp]]*c_</f>
        <v>0.13389357926122647</v>
      </c>
      <c r="AA956" s="8">
        <f>-IF(Sample[[#This Row],[Column2]]&gt;0,1,-1)*SQRT(Sample[[#This Row],[KPx''i]]^2+Sample[[#This Row],[KPx''j]]^2+Sample[[#This Row],[KPx''k]]^2)/Ksmag/Scale</f>
        <v>-8.1992737256225176E-2</v>
      </c>
      <c r="AB956" s="1">
        <f>SQRT(Sample[[#This Row],[Kpy''i]]^2+Sample[[#This Row],[KPy''j]]^2+Sample[[#This Row],[KPy''k]]^2)/KTmag/Scale</f>
        <v>0.69212368412560454</v>
      </c>
    </row>
    <row r="957" spans="1:28" hidden="1" x14ac:dyDescent="0.25">
      <c r="A957" s="5">
        <v>952</v>
      </c>
      <c r="B957" s="13" t="s">
        <v>43</v>
      </c>
      <c r="C957" s="5"/>
      <c r="D957" s="5"/>
      <c r="E957">
        <v>4</v>
      </c>
      <c r="F957">
        <v>9</v>
      </c>
      <c r="G957">
        <v>6</v>
      </c>
      <c r="H957" s="11">
        <f>Sample[[#This Row],[C]]/Sample[[#This Row],[D]]</f>
        <v>2.25</v>
      </c>
      <c r="I957" s="11">
        <f>Sample[[#This Row],[A]]/Sample[[#This Row],[C]]</f>
        <v>0.66666666666666663</v>
      </c>
      <c r="J957" s="11">
        <f>Sample[[#This Row],[D]]/Sample[[#This Row],[A]]</f>
        <v>0.66666666666666663</v>
      </c>
      <c r="K957" s="11">
        <f>Sample[[#This Row],[A]]/Sample[[#This Row],[D]]</f>
        <v>1.5</v>
      </c>
      <c r="L957" s="11">
        <f>Sample[[#This Row],[D]]/Sample[[#This Row],[C]]</f>
        <v>0.44444444444444442</v>
      </c>
      <c r="M957" s="11">
        <f>Sample[[#This Row],[C]]/Sample[[#This Row],[A]]</f>
        <v>1.5</v>
      </c>
      <c r="N957">
        <f>IF(Sample[[#This Row],[Ap]]=0,10,LOG(Sample[[#This Row],[Ap]]))</f>
        <v>0.35218251811136247</v>
      </c>
      <c r="O957">
        <f>IF(Sample[[#This Row],[Ei]]=0,10,LOG(Sample[[#This Row],[Ei]]))</f>
        <v>-0.17609125905568127</v>
      </c>
      <c r="P957">
        <f>IF(Sample[[#This Row],[Ii]]=0,10,LOG(Sample[[#This Row],[Ii]]))</f>
        <v>-0.17609125905568127</v>
      </c>
      <c r="Q957">
        <f>Kx-Sample[[#This Row],[Xp]]</f>
        <v>-0.35218251811136247</v>
      </c>
      <c r="R957">
        <f>Ky-Sample[[#This Row],[Yp]]</f>
        <v>-0.82390874094431876</v>
      </c>
      <c r="S957">
        <f>Kz-Sample[[#This Row],[Zp]]</f>
        <v>1.1760912590556813</v>
      </c>
      <c r="T957">
        <f>Sample[[#This Row],[Kpy]]*KSc-Sample[[#This Row],[KPz]]*KSb</f>
        <v>-0.35218251811136259</v>
      </c>
      <c r="U957">
        <f>-1*(Sample[[#This Row],[KPx]]*KSc-Sample[[#This Row],[KPz]]*KSa)</f>
        <v>-0.35218251811136247</v>
      </c>
      <c r="V957">
        <f>(Sample[[#This Row],[KPx]]*$R$2-Sample[[#This Row],[Kpy]]*KSa)</f>
        <v>-0.35218251811136247</v>
      </c>
      <c r="W957">
        <f>Sample[[#This Row],[Kpy]]*KTc-Sample[[#This Row],[KPz]]*KTb</f>
        <v>2</v>
      </c>
      <c r="X957">
        <f>-1*(Sample[[#This Row],[KPx]]*KTc-Sample[[#This Row],[KPz]]*KTa)</f>
        <v>2</v>
      </c>
      <c r="Y957">
        <f>(Sample[[#This Row],[KPx]]*KTb-Sample[[#This Row],[Kpy]]*KTa)</f>
        <v>2</v>
      </c>
      <c r="Z957">
        <f>-Sample[[#This Row],[Xp]]*a+Sample[[#This Row],[Yp]]*b+Sample[[#This Row],[Zp]]*c_</f>
        <v>-0.70436503622272506</v>
      </c>
      <c r="AA957" s="8">
        <f>-IF(Sample[[#This Row],[Column2]]&gt;0,1,-1)*SQRT(Sample[[#This Row],[KPx''i]]^2+Sample[[#This Row],[KPx''j]]^2+Sample[[#This Row],[KPx''k]]^2)/Ksmag/Scale</f>
        <v>0.43133373285066656</v>
      </c>
      <c r="AB957" s="1">
        <f>SQRT(Sample[[#This Row],[Kpy''i]]^2+Sample[[#This Row],[KPy''j]]^2+Sample[[#This Row],[KPy''k]]^2)/KTmag/Scale</f>
        <v>1.4142135623730951</v>
      </c>
    </row>
    <row r="958" spans="1:28" hidden="1" x14ac:dyDescent="0.25">
      <c r="A958" s="5">
        <v>953</v>
      </c>
      <c r="B958" s="13" t="s">
        <v>43</v>
      </c>
      <c r="C958" s="5"/>
      <c r="D958" s="5"/>
      <c r="E958">
        <v>4</v>
      </c>
      <c r="F958">
        <v>9</v>
      </c>
      <c r="G958">
        <v>1</v>
      </c>
      <c r="H958" s="11">
        <f>Sample[[#This Row],[C]]/Sample[[#This Row],[D]]</f>
        <v>2.25</v>
      </c>
      <c r="I958" s="11">
        <f>Sample[[#This Row],[A]]/Sample[[#This Row],[C]]</f>
        <v>0.1111111111111111</v>
      </c>
      <c r="J958" s="11">
        <f>Sample[[#This Row],[D]]/Sample[[#This Row],[A]]</f>
        <v>4</v>
      </c>
      <c r="K958" s="11">
        <f>Sample[[#This Row],[A]]/Sample[[#This Row],[D]]</f>
        <v>0.25</v>
      </c>
      <c r="L958" s="11">
        <f>Sample[[#This Row],[D]]/Sample[[#This Row],[C]]</f>
        <v>0.44444444444444442</v>
      </c>
      <c r="M958" s="11">
        <f>Sample[[#This Row],[C]]/Sample[[#This Row],[A]]</f>
        <v>9</v>
      </c>
      <c r="N958">
        <f>IF(Sample[[#This Row],[Ap]]=0,10,LOG(Sample[[#This Row],[Ap]]))</f>
        <v>0.35218251811136247</v>
      </c>
      <c r="O958">
        <f>IF(Sample[[#This Row],[Ei]]=0,10,LOG(Sample[[#This Row],[Ei]]))</f>
        <v>-0.95424250943932487</v>
      </c>
      <c r="P958">
        <f>IF(Sample[[#This Row],[Ii]]=0,10,LOG(Sample[[#This Row],[Ii]]))</f>
        <v>0.6020599913279624</v>
      </c>
      <c r="Q958">
        <f>Kx-Sample[[#This Row],[Xp]]</f>
        <v>-0.35218251811136247</v>
      </c>
      <c r="R958">
        <f>Ky-Sample[[#This Row],[Yp]]</f>
        <v>-4.5757490560675129E-2</v>
      </c>
      <c r="S958">
        <f>Kz-Sample[[#This Row],[Zp]]</f>
        <v>0.3979400086720376</v>
      </c>
      <c r="T958">
        <f>Sample[[#This Row],[Kpy]]*KSc-Sample[[#This Row],[KPz]]*KSb</f>
        <v>-0.35218251811136247</v>
      </c>
      <c r="U958">
        <f>-1*(Sample[[#This Row],[KPx]]*KSc-Sample[[#This Row],[KPz]]*KSa)</f>
        <v>-0.35218251811136247</v>
      </c>
      <c r="V958">
        <f>(Sample[[#This Row],[KPx]]*$R$2-Sample[[#This Row],[Kpy]]*KSa)</f>
        <v>-0.35218251811136247</v>
      </c>
      <c r="W958">
        <f>Sample[[#This Row],[Kpy]]*KTc-Sample[[#This Row],[KPz]]*KTb</f>
        <v>0.44369749923271273</v>
      </c>
      <c r="X958">
        <f>-1*(Sample[[#This Row],[KPx]]*KTc-Sample[[#This Row],[KPz]]*KTa)</f>
        <v>0.44369749923271273</v>
      </c>
      <c r="Y958">
        <f>(Sample[[#This Row],[KPx]]*KTb-Sample[[#This Row],[Kpy]]*KTa)</f>
        <v>0.44369749923271273</v>
      </c>
      <c r="Z958">
        <f>-Sample[[#This Row],[Xp]]*a+Sample[[#This Row],[Yp]]*b+Sample[[#This Row],[Zp]]*c_</f>
        <v>-0.70436503622272495</v>
      </c>
      <c r="AA958" s="8">
        <f>-IF(Sample[[#This Row],[Column2]]&gt;0,1,-1)*SQRT(Sample[[#This Row],[KPx''i]]^2+Sample[[#This Row],[KPx''j]]^2+Sample[[#This Row],[KPx''k]]^2)/Ksmag/Scale</f>
        <v>0.43133373285066656</v>
      </c>
      <c r="AB958" s="1">
        <f>SQRT(Sample[[#This Row],[Kpy''i]]^2+Sample[[#This Row],[KPy''j]]^2+Sample[[#This Row],[KPy''k]]^2)/KTmag/Scale</f>
        <v>0.31374151050296417</v>
      </c>
    </row>
    <row r="959" spans="1:28" hidden="1" x14ac:dyDescent="0.25">
      <c r="A959" s="5">
        <v>954</v>
      </c>
      <c r="B959" s="13" t="s">
        <v>43</v>
      </c>
      <c r="C959" s="5"/>
      <c r="D959" s="5"/>
      <c r="E959">
        <v>1</v>
      </c>
      <c r="F959">
        <v>2</v>
      </c>
      <c r="G959">
        <v>7</v>
      </c>
      <c r="H959" s="11">
        <f>Sample[[#This Row],[C]]/Sample[[#This Row],[D]]</f>
        <v>2</v>
      </c>
      <c r="I959" s="11">
        <f>Sample[[#This Row],[A]]/Sample[[#This Row],[C]]</f>
        <v>3.5</v>
      </c>
      <c r="J959" s="11">
        <f>Sample[[#This Row],[D]]/Sample[[#This Row],[A]]</f>
        <v>0.14285714285714285</v>
      </c>
      <c r="K959" s="11">
        <f>Sample[[#This Row],[A]]/Sample[[#This Row],[D]]</f>
        <v>7</v>
      </c>
      <c r="L959" s="11">
        <f>Sample[[#This Row],[D]]/Sample[[#This Row],[C]]</f>
        <v>0.5</v>
      </c>
      <c r="M959" s="11">
        <f>Sample[[#This Row],[C]]/Sample[[#This Row],[A]]</f>
        <v>0.2857142857142857</v>
      </c>
      <c r="N959">
        <f>IF(Sample[[#This Row],[Ap]]=0,10,LOG(Sample[[#This Row],[Ap]]))</f>
        <v>0.3010299956639812</v>
      </c>
      <c r="O959">
        <f>IF(Sample[[#This Row],[Ei]]=0,10,LOG(Sample[[#This Row],[Ei]]))</f>
        <v>0.54406804435027567</v>
      </c>
      <c r="P959">
        <f>IF(Sample[[#This Row],[Ii]]=0,10,LOG(Sample[[#This Row],[Ii]]))</f>
        <v>-0.84509804001425681</v>
      </c>
      <c r="Q959">
        <f>Kx-Sample[[#This Row],[Xp]]</f>
        <v>-0.3010299956639812</v>
      </c>
      <c r="R959">
        <f>Ky-Sample[[#This Row],[Yp]]</f>
        <v>-1.5440680443502757</v>
      </c>
      <c r="S959">
        <f>Kz-Sample[[#This Row],[Zp]]</f>
        <v>1.8450980400142569</v>
      </c>
      <c r="T959">
        <f>Sample[[#This Row],[Kpy]]*KSc-Sample[[#This Row],[KPz]]*KSb</f>
        <v>-0.30102999566398125</v>
      </c>
      <c r="U959">
        <f>-1*(Sample[[#This Row],[KPx]]*KSc-Sample[[#This Row],[KPz]]*KSa)</f>
        <v>-0.3010299956639812</v>
      </c>
      <c r="V959">
        <f>(Sample[[#This Row],[KPx]]*$R$2-Sample[[#This Row],[Kpy]]*KSa)</f>
        <v>-0.3010299956639812</v>
      </c>
      <c r="W959">
        <f>Sample[[#This Row],[Kpy]]*KTc-Sample[[#This Row],[KPz]]*KTb</f>
        <v>3.3891660843645326</v>
      </c>
      <c r="X959">
        <f>-1*(Sample[[#This Row],[KPx]]*KTc-Sample[[#This Row],[KPz]]*KTa)</f>
        <v>3.3891660843645326</v>
      </c>
      <c r="Y959">
        <f>(Sample[[#This Row],[KPx]]*KTb-Sample[[#This Row],[Kpy]]*KTa)</f>
        <v>3.3891660843645326</v>
      </c>
      <c r="Z959">
        <f>-Sample[[#This Row],[Xp]]*a+Sample[[#This Row],[Yp]]*b+Sample[[#This Row],[Zp]]*c_</f>
        <v>-0.60205999132796229</v>
      </c>
      <c r="AA959" s="8">
        <f>-IF(Sample[[#This Row],[Column2]]&gt;0,1,-1)*SQRT(Sample[[#This Row],[KPx''i]]^2+Sample[[#This Row],[KPx''j]]^2+Sample[[#This Row],[KPx''k]]^2)/Ksmag/Scale</f>
        <v>0.36868494332449331</v>
      </c>
      <c r="AB959" s="1">
        <f>SQRT(Sample[[#This Row],[Kpy''i]]^2+Sample[[#This Row],[KPy''j]]^2+Sample[[#This Row],[KPy''k]]^2)/KTmag/Scale</f>
        <v>2.3965023208216198</v>
      </c>
    </row>
    <row r="960" spans="1:28" hidden="1" x14ac:dyDescent="0.25">
      <c r="A960" s="5">
        <v>955</v>
      </c>
      <c r="B960" s="13" t="s">
        <v>43</v>
      </c>
      <c r="C960" s="5"/>
      <c r="D960" s="5"/>
      <c r="E960">
        <v>5</v>
      </c>
      <c r="F960">
        <v>8</v>
      </c>
      <c r="G960">
        <v>10</v>
      </c>
      <c r="H960" s="11">
        <f>Sample[[#This Row],[C]]/Sample[[#This Row],[D]]</f>
        <v>1.6</v>
      </c>
      <c r="I960" s="11">
        <f>Sample[[#This Row],[A]]/Sample[[#This Row],[C]]</f>
        <v>1.25</v>
      </c>
      <c r="J960" s="11">
        <f>Sample[[#This Row],[D]]/Sample[[#This Row],[A]]</f>
        <v>0.5</v>
      </c>
      <c r="K960" s="11">
        <f>Sample[[#This Row],[A]]/Sample[[#This Row],[D]]</f>
        <v>2</v>
      </c>
      <c r="L960" s="11">
        <f>Sample[[#This Row],[D]]/Sample[[#This Row],[C]]</f>
        <v>0.625</v>
      </c>
      <c r="M960" s="11">
        <f>Sample[[#This Row],[C]]/Sample[[#This Row],[A]]</f>
        <v>0.8</v>
      </c>
      <c r="N960">
        <f>IF(Sample[[#This Row],[Ap]]=0,10,LOG(Sample[[#This Row],[Ap]]))</f>
        <v>0.20411998265592479</v>
      </c>
      <c r="O960">
        <f>IF(Sample[[#This Row],[Ei]]=0,10,LOG(Sample[[#This Row],[Ei]]))</f>
        <v>9.691001300805642E-2</v>
      </c>
      <c r="P960">
        <f>IF(Sample[[#This Row],[Ii]]=0,10,LOG(Sample[[#This Row],[Ii]]))</f>
        <v>-0.3010299956639812</v>
      </c>
      <c r="Q960">
        <f>Kx-Sample[[#This Row],[Xp]]</f>
        <v>-0.20411998265592479</v>
      </c>
      <c r="R960">
        <f>Ky-Sample[[#This Row],[Yp]]</f>
        <v>-1.0969100130080565</v>
      </c>
      <c r="S960">
        <f>Kz-Sample[[#This Row],[Zp]]</f>
        <v>1.3010299956639813</v>
      </c>
      <c r="T960">
        <f>Sample[[#This Row],[Kpy]]*KSc-Sample[[#This Row],[KPz]]*KSb</f>
        <v>-0.20411998265592479</v>
      </c>
      <c r="U960">
        <f>-1*(Sample[[#This Row],[KPx]]*KSc-Sample[[#This Row],[KPz]]*KSa)</f>
        <v>-0.20411998265592479</v>
      </c>
      <c r="V960">
        <f>(Sample[[#This Row],[KPx]]*$R$2-Sample[[#This Row],[Kpy]]*KSa)</f>
        <v>-0.20411998265592479</v>
      </c>
      <c r="W960">
        <f>Sample[[#This Row],[Kpy]]*KTc-Sample[[#This Row],[KPz]]*KTb</f>
        <v>2.3979400086720375</v>
      </c>
      <c r="X960">
        <f>-1*(Sample[[#This Row],[KPx]]*KTc-Sample[[#This Row],[KPz]]*KTa)</f>
        <v>2.3979400086720375</v>
      </c>
      <c r="Y960">
        <f>(Sample[[#This Row],[KPx]]*KTb-Sample[[#This Row],[Kpy]]*KTa)</f>
        <v>2.3979400086720375</v>
      </c>
      <c r="Z960">
        <f>-Sample[[#This Row],[Xp]]*a+Sample[[#This Row],[Yp]]*b+Sample[[#This Row],[Zp]]*c_</f>
        <v>-0.40823996531184958</v>
      </c>
      <c r="AA960" s="8">
        <f>-IF(Sample[[#This Row],[Column2]]&gt;0,1,-1)*SQRT(Sample[[#This Row],[KPx''i]]^2+Sample[[#This Row],[KPx''j]]^2+Sample[[#This Row],[KPx''k]]^2)/Ksmag/Scale</f>
        <v>0.24999490190638396</v>
      </c>
      <c r="AB960" s="1">
        <f>SQRT(Sample[[#This Row],[Kpy''i]]^2+Sample[[#This Row],[KPy''j]]^2+Sample[[#This Row],[KPy''k]]^2)/KTmag/Scale</f>
        <v>1.6955996410105265</v>
      </c>
    </row>
    <row r="961" spans="1:28" hidden="1" x14ac:dyDescent="0.25">
      <c r="A961" s="5">
        <v>956</v>
      </c>
      <c r="B961" s="13" t="s">
        <v>43</v>
      </c>
      <c r="C961" s="5"/>
      <c r="D961" s="5"/>
      <c r="E961">
        <v>9</v>
      </c>
      <c r="F961">
        <v>1</v>
      </c>
      <c r="G961">
        <v>10</v>
      </c>
      <c r="H961" s="11">
        <f>Sample[[#This Row],[C]]/Sample[[#This Row],[D]]</f>
        <v>0.1111111111111111</v>
      </c>
      <c r="I961" s="11">
        <f>Sample[[#This Row],[A]]/Sample[[#This Row],[C]]</f>
        <v>10</v>
      </c>
      <c r="J961" s="11">
        <f>Sample[[#This Row],[D]]/Sample[[#This Row],[A]]</f>
        <v>0.9</v>
      </c>
      <c r="K961" s="11">
        <f>Sample[[#This Row],[A]]/Sample[[#This Row],[D]]</f>
        <v>1.1111111111111112</v>
      </c>
      <c r="L961" s="11">
        <f>Sample[[#This Row],[D]]/Sample[[#This Row],[C]]</f>
        <v>9</v>
      </c>
      <c r="M961" s="11">
        <f>Sample[[#This Row],[C]]/Sample[[#This Row],[A]]</f>
        <v>0.1</v>
      </c>
      <c r="N961">
        <f>IF(Sample[[#This Row],[Ap]]=0,10,LOG(Sample[[#This Row],[Ap]]))</f>
        <v>-0.95424250943932487</v>
      </c>
      <c r="O961">
        <f>IF(Sample[[#This Row],[Ei]]=0,10,LOG(Sample[[#This Row],[Ei]]))</f>
        <v>1</v>
      </c>
      <c r="P961">
        <f>IF(Sample[[#This Row],[Ii]]=0,10,LOG(Sample[[#This Row],[Ii]]))</f>
        <v>-4.5757490560675115E-2</v>
      </c>
      <c r="Q961">
        <f>Kx-Sample[[#This Row],[Xp]]</f>
        <v>0.95424250943932487</v>
      </c>
      <c r="R961">
        <f>Ky-Sample[[#This Row],[Yp]]</f>
        <v>-2</v>
      </c>
      <c r="S961">
        <f>Kz-Sample[[#This Row],[Zp]]</f>
        <v>1.045757490560675</v>
      </c>
      <c r="T961">
        <f>Sample[[#This Row],[Kpy]]*KSc-Sample[[#This Row],[KPz]]*KSb</f>
        <v>0.95424250943932498</v>
      </c>
      <c r="U961">
        <f>-1*(Sample[[#This Row],[KPx]]*KSc-Sample[[#This Row],[KPz]]*KSa)</f>
        <v>0.95424250943932487</v>
      </c>
      <c r="V961">
        <f>(Sample[[#This Row],[KPx]]*$R$2-Sample[[#This Row],[Kpy]]*KSa)</f>
        <v>0.95424250943932487</v>
      </c>
      <c r="W961">
        <f>Sample[[#This Row],[Kpy]]*KTc-Sample[[#This Row],[KPz]]*KTb</f>
        <v>3.0457574905606748</v>
      </c>
      <c r="X961">
        <f>-1*(Sample[[#This Row],[KPx]]*KTc-Sample[[#This Row],[KPz]]*KTa)</f>
        <v>3.0457574905606748</v>
      </c>
      <c r="Y961">
        <f>(Sample[[#This Row],[KPx]]*KTb-Sample[[#This Row],[Kpy]]*KTa)</f>
        <v>3.0457574905606752</v>
      </c>
      <c r="Z961">
        <f>-Sample[[#This Row],[Xp]]*a+Sample[[#This Row],[Yp]]*b+Sample[[#This Row],[Zp]]*c_</f>
        <v>1.9084850188786497</v>
      </c>
      <c r="AA961" s="8">
        <f>-IF(Sample[[#This Row],[Column2]]&gt;0,1,-1)*SQRT(Sample[[#This Row],[KPx''i]]^2+Sample[[#This Row],[KPx''j]]^2+Sample[[#This Row],[KPx''k]]^2)/Ksmag/Scale</f>
        <v>-1.1687036194996532</v>
      </c>
      <c r="AB961" s="1">
        <f>SQRT(Sample[[#This Row],[Kpy''i]]^2+Sample[[#This Row],[KPy''j]]^2+Sample[[#This Row],[KPy''k]]^2)/KTmag/Scale</f>
        <v>2.1536757754251754</v>
      </c>
    </row>
    <row r="962" spans="1:28" hidden="1" x14ac:dyDescent="0.25">
      <c r="A962" s="5">
        <v>957</v>
      </c>
      <c r="B962" s="13" t="s">
        <v>43</v>
      </c>
      <c r="C962" s="5"/>
      <c r="D962" s="5"/>
      <c r="E962">
        <v>10</v>
      </c>
      <c r="F962">
        <v>4</v>
      </c>
      <c r="G962">
        <v>1</v>
      </c>
      <c r="H962" s="11">
        <f>Sample[[#This Row],[C]]/Sample[[#This Row],[D]]</f>
        <v>0.4</v>
      </c>
      <c r="I962" s="11">
        <f>Sample[[#This Row],[A]]/Sample[[#This Row],[C]]</f>
        <v>0.25</v>
      </c>
      <c r="J962" s="11">
        <f>Sample[[#This Row],[D]]/Sample[[#This Row],[A]]</f>
        <v>10</v>
      </c>
      <c r="K962" s="11">
        <f>Sample[[#This Row],[A]]/Sample[[#This Row],[D]]</f>
        <v>0.1</v>
      </c>
      <c r="L962" s="11">
        <f>Sample[[#This Row],[D]]/Sample[[#This Row],[C]]</f>
        <v>2.5</v>
      </c>
      <c r="M962" s="11">
        <f>Sample[[#This Row],[C]]/Sample[[#This Row],[A]]</f>
        <v>4</v>
      </c>
      <c r="N962">
        <f>IF(Sample[[#This Row],[Ap]]=0,10,LOG(Sample[[#This Row],[Ap]]))</f>
        <v>-0.3979400086720376</v>
      </c>
      <c r="O962">
        <f>IF(Sample[[#This Row],[Ei]]=0,10,LOG(Sample[[#This Row],[Ei]]))</f>
        <v>-0.6020599913279624</v>
      </c>
      <c r="P962">
        <f>IF(Sample[[#This Row],[Ii]]=0,10,LOG(Sample[[#This Row],[Ii]]))</f>
        <v>1</v>
      </c>
      <c r="Q962">
        <f>Kx-Sample[[#This Row],[Xp]]</f>
        <v>0.3979400086720376</v>
      </c>
      <c r="R962">
        <f>Ky-Sample[[#This Row],[Yp]]</f>
        <v>-0.3979400086720376</v>
      </c>
      <c r="S962">
        <f>Kz-Sample[[#This Row],[Zp]]</f>
        <v>0</v>
      </c>
      <c r="T962">
        <f>Sample[[#This Row],[Kpy]]*KSc-Sample[[#This Row],[KPz]]*KSb</f>
        <v>0.3979400086720376</v>
      </c>
      <c r="U962">
        <f>-1*(Sample[[#This Row],[KPx]]*KSc-Sample[[#This Row],[KPz]]*KSa)</f>
        <v>0.3979400086720376</v>
      </c>
      <c r="V962">
        <f>(Sample[[#This Row],[KPx]]*$R$2-Sample[[#This Row],[Kpy]]*KSa)</f>
        <v>0.3979400086720376</v>
      </c>
      <c r="W962">
        <f>Sample[[#This Row],[Kpy]]*KTc-Sample[[#This Row],[KPz]]*KTb</f>
        <v>0.3979400086720376</v>
      </c>
      <c r="X962">
        <f>-1*(Sample[[#This Row],[KPx]]*KTc-Sample[[#This Row],[KPz]]*KTa)</f>
        <v>0.3979400086720376</v>
      </c>
      <c r="Y962">
        <f>(Sample[[#This Row],[KPx]]*KTb-Sample[[#This Row],[Kpy]]*KTa)</f>
        <v>0.3979400086720376</v>
      </c>
      <c r="Z962">
        <f>-Sample[[#This Row],[Xp]]*a+Sample[[#This Row],[Yp]]*b+Sample[[#This Row],[Zp]]*c_</f>
        <v>0.79588001734407521</v>
      </c>
      <c r="AA962" s="8">
        <f>-IF(Sample[[#This Row],[Column2]]&gt;0,1,-1)*SQRT(Sample[[#This Row],[KPx''i]]^2+Sample[[#This Row],[KPx''j]]^2+Sample[[#This Row],[KPx''k]]^2)/Ksmag/Scale</f>
        <v>-0.48737498474260249</v>
      </c>
      <c r="AB962" s="1">
        <f>SQRT(Sample[[#This Row],[Kpy''i]]^2+Sample[[#This Row],[KPy''j]]^2+Sample[[#This Row],[KPy''k]]^2)/KTmag/Scale</f>
        <v>0.28138607863743137</v>
      </c>
    </row>
    <row r="963" spans="1:28" hidden="1" x14ac:dyDescent="0.25">
      <c r="A963" s="5">
        <v>958</v>
      </c>
      <c r="B963" s="13" t="s">
        <v>43</v>
      </c>
      <c r="C963" s="5"/>
      <c r="D963" s="5"/>
      <c r="E963">
        <v>3</v>
      </c>
      <c r="F963">
        <v>10</v>
      </c>
      <c r="G963">
        <v>10</v>
      </c>
      <c r="H963" s="11">
        <f>Sample[[#This Row],[C]]/Sample[[#This Row],[D]]</f>
        <v>3.3333333333333335</v>
      </c>
      <c r="I963" s="11">
        <f>Sample[[#This Row],[A]]/Sample[[#This Row],[C]]</f>
        <v>1</v>
      </c>
      <c r="J963" s="11">
        <f>Sample[[#This Row],[D]]/Sample[[#This Row],[A]]</f>
        <v>0.3</v>
      </c>
      <c r="K963" s="11">
        <f>Sample[[#This Row],[A]]/Sample[[#This Row],[D]]</f>
        <v>3.3333333333333335</v>
      </c>
      <c r="L963" s="11">
        <f>Sample[[#This Row],[D]]/Sample[[#This Row],[C]]</f>
        <v>0.3</v>
      </c>
      <c r="M963" s="11">
        <f>Sample[[#This Row],[C]]/Sample[[#This Row],[A]]</f>
        <v>1</v>
      </c>
      <c r="N963">
        <f>IF(Sample[[#This Row],[Ap]]=0,10,LOG(Sample[[#This Row],[Ap]]))</f>
        <v>0.52287874528033762</v>
      </c>
      <c r="O963">
        <f>IF(Sample[[#This Row],[Ei]]=0,10,LOG(Sample[[#This Row],[Ei]]))</f>
        <v>0</v>
      </c>
      <c r="P963">
        <f>IF(Sample[[#This Row],[Ii]]=0,10,LOG(Sample[[#This Row],[Ii]]))</f>
        <v>-0.52287874528033762</v>
      </c>
      <c r="Q963">
        <f>Kx-Sample[[#This Row],[Xp]]</f>
        <v>-0.52287874528033762</v>
      </c>
      <c r="R963">
        <f>Ky-Sample[[#This Row],[Yp]]</f>
        <v>-1</v>
      </c>
      <c r="S963">
        <f>Kz-Sample[[#This Row],[Zp]]</f>
        <v>1.5228787452803376</v>
      </c>
      <c r="T963">
        <f>Sample[[#This Row],[Kpy]]*KSc-Sample[[#This Row],[KPz]]*KSb</f>
        <v>-0.52287874528033762</v>
      </c>
      <c r="U963">
        <f>-1*(Sample[[#This Row],[KPx]]*KSc-Sample[[#This Row],[KPz]]*KSa)</f>
        <v>-0.52287874528033762</v>
      </c>
      <c r="V963">
        <f>(Sample[[#This Row],[KPx]]*$R$2-Sample[[#This Row],[Kpy]]*KSa)</f>
        <v>-0.52287874528033762</v>
      </c>
      <c r="W963">
        <f>Sample[[#This Row],[Kpy]]*KTc-Sample[[#This Row],[KPz]]*KTb</f>
        <v>2.5228787452803374</v>
      </c>
      <c r="X963">
        <f>-1*(Sample[[#This Row],[KPx]]*KTc-Sample[[#This Row],[KPz]]*KTa)</f>
        <v>2.5228787452803374</v>
      </c>
      <c r="Y963">
        <f>(Sample[[#This Row],[KPx]]*KTb-Sample[[#This Row],[Kpy]]*KTa)</f>
        <v>2.5228787452803374</v>
      </c>
      <c r="Z963">
        <f>-Sample[[#This Row],[Xp]]*a+Sample[[#This Row],[Yp]]*b+Sample[[#This Row],[Zp]]*c_</f>
        <v>-1.0457574905606752</v>
      </c>
      <c r="AA963" s="8">
        <f>-IF(Sample[[#This Row],[Column2]]&gt;0,1,-1)*SQRT(Sample[[#This Row],[KPx''i]]^2+Sample[[#This Row],[KPx''j]]^2+Sample[[#This Row],[KPx''k]]^2)/Ksmag/Scale</f>
        <v>0.64039306164176246</v>
      </c>
      <c r="AB963" s="1">
        <f>SQRT(Sample[[#This Row],[Kpy''i]]^2+Sample[[#This Row],[KPy''j]]^2+Sample[[#This Row],[KPy''k]]^2)/KTmag/Scale</f>
        <v>1.7839446688991354</v>
      </c>
    </row>
    <row r="964" spans="1:28" hidden="1" x14ac:dyDescent="0.25">
      <c r="A964" s="5">
        <v>959</v>
      </c>
      <c r="B964" s="13" t="s">
        <v>43</v>
      </c>
      <c r="C964" s="5"/>
      <c r="D964" s="5"/>
      <c r="E964">
        <v>2</v>
      </c>
      <c r="F964">
        <v>2</v>
      </c>
      <c r="G964">
        <v>7</v>
      </c>
      <c r="H964" s="11">
        <f>Sample[[#This Row],[C]]/Sample[[#This Row],[D]]</f>
        <v>1</v>
      </c>
      <c r="I964" s="11">
        <f>Sample[[#This Row],[A]]/Sample[[#This Row],[C]]</f>
        <v>3.5</v>
      </c>
      <c r="J964" s="11">
        <f>Sample[[#This Row],[D]]/Sample[[#This Row],[A]]</f>
        <v>0.2857142857142857</v>
      </c>
      <c r="K964" s="11">
        <f>Sample[[#This Row],[A]]/Sample[[#This Row],[D]]</f>
        <v>3.5</v>
      </c>
      <c r="L964" s="11">
        <f>Sample[[#This Row],[D]]/Sample[[#This Row],[C]]</f>
        <v>1</v>
      </c>
      <c r="M964" s="11">
        <f>Sample[[#This Row],[C]]/Sample[[#This Row],[A]]</f>
        <v>0.2857142857142857</v>
      </c>
      <c r="N964">
        <f>IF(Sample[[#This Row],[Ap]]=0,10,LOG(Sample[[#This Row],[Ap]]))</f>
        <v>0</v>
      </c>
      <c r="O964">
        <f>IF(Sample[[#This Row],[Ei]]=0,10,LOG(Sample[[#This Row],[Ei]]))</f>
        <v>0.54406804435027567</v>
      </c>
      <c r="P964">
        <f>IF(Sample[[#This Row],[Ii]]=0,10,LOG(Sample[[#This Row],[Ii]]))</f>
        <v>-0.54406804435027567</v>
      </c>
      <c r="Q964">
        <f>Kx-Sample[[#This Row],[Xp]]</f>
        <v>0</v>
      </c>
      <c r="R964">
        <f>Ky-Sample[[#This Row],[Yp]]</f>
        <v>-1.5440680443502757</v>
      </c>
      <c r="S964">
        <f>Kz-Sample[[#This Row],[Zp]]</f>
        <v>1.5440680443502757</v>
      </c>
      <c r="T964">
        <f>Sample[[#This Row],[Kpy]]*KSc-Sample[[#This Row],[KPz]]*KSb</f>
        <v>0</v>
      </c>
      <c r="U964">
        <f>-1*(Sample[[#This Row],[KPx]]*KSc-Sample[[#This Row],[KPz]]*KSa)</f>
        <v>0</v>
      </c>
      <c r="V964">
        <f>(Sample[[#This Row],[KPx]]*$R$2-Sample[[#This Row],[Kpy]]*KSa)</f>
        <v>0</v>
      </c>
      <c r="W964">
        <f>Sample[[#This Row],[Kpy]]*KTc-Sample[[#This Row],[KPz]]*KTb</f>
        <v>3.0881360887005513</v>
      </c>
      <c r="X964">
        <f>-1*(Sample[[#This Row],[KPx]]*KTc-Sample[[#This Row],[KPz]]*KTa)</f>
        <v>3.0881360887005513</v>
      </c>
      <c r="Y964">
        <f>(Sample[[#This Row],[KPx]]*KTb-Sample[[#This Row],[Kpy]]*KTa)</f>
        <v>3.0881360887005513</v>
      </c>
      <c r="Z964">
        <f>-Sample[[#This Row],[Xp]]*a+Sample[[#This Row],[Yp]]*b+Sample[[#This Row],[Zp]]*c_</f>
        <v>0</v>
      </c>
      <c r="AA964" s="8">
        <f>-IF(Sample[[#This Row],[Column2]]&gt;0,1,-1)*SQRT(Sample[[#This Row],[KPx''i]]^2+Sample[[#This Row],[KPx''j]]^2+Sample[[#This Row],[KPx''k]]^2)/Ksmag/Scale</f>
        <v>0</v>
      </c>
      <c r="AB964" s="1">
        <f>SQRT(Sample[[#This Row],[Kpy''i]]^2+Sample[[#This Row],[KPy''j]]^2+Sample[[#This Row],[KPy''k]]^2)/KTmag/Scale</f>
        <v>2.1836419695470615</v>
      </c>
    </row>
    <row r="965" spans="1:28" hidden="1" x14ac:dyDescent="0.25">
      <c r="A965" s="5">
        <v>960</v>
      </c>
      <c r="B965" s="13" t="s">
        <v>43</v>
      </c>
      <c r="C965" s="5"/>
      <c r="D965" s="5"/>
      <c r="E965">
        <v>6</v>
      </c>
      <c r="F965">
        <v>2</v>
      </c>
      <c r="G965">
        <v>1</v>
      </c>
      <c r="H965" s="11">
        <f>Sample[[#This Row],[C]]/Sample[[#This Row],[D]]</f>
        <v>0.33333333333333331</v>
      </c>
      <c r="I965" s="11">
        <f>Sample[[#This Row],[A]]/Sample[[#This Row],[C]]</f>
        <v>0.5</v>
      </c>
      <c r="J965" s="11">
        <f>Sample[[#This Row],[D]]/Sample[[#This Row],[A]]</f>
        <v>6</v>
      </c>
      <c r="K965" s="11">
        <f>Sample[[#This Row],[A]]/Sample[[#This Row],[D]]</f>
        <v>0.16666666666666666</v>
      </c>
      <c r="L965" s="11">
        <f>Sample[[#This Row],[D]]/Sample[[#This Row],[C]]</f>
        <v>3</v>
      </c>
      <c r="M965" s="11">
        <f>Sample[[#This Row],[C]]/Sample[[#This Row],[A]]</f>
        <v>2</v>
      </c>
      <c r="N965">
        <f>IF(Sample[[#This Row],[Ap]]=0,10,LOG(Sample[[#This Row],[Ap]]))</f>
        <v>-0.47712125471966244</v>
      </c>
      <c r="O965">
        <f>IF(Sample[[#This Row],[Ei]]=0,10,LOG(Sample[[#This Row],[Ei]]))</f>
        <v>-0.3010299956639812</v>
      </c>
      <c r="P965">
        <f>IF(Sample[[#This Row],[Ii]]=0,10,LOG(Sample[[#This Row],[Ii]]))</f>
        <v>0.77815125038364363</v>
      </c>
      <c r="Q965">
        <f>Kx-Sample[[#This Row],[Xp]]</f>
        <v>0.47712125471966244</v>
      </c>
      <c r="R965">
        <f>Ky-Sample[[#This Row],[Yp]]</f>
        <v>-0.69897000433601875</v>
      </c>
      <c r="S965">
        <f>Kz-Sample[[#This Row],[Zp]]</f>
        <v>0.22184874961635637</v>
      </c>
      <c r="T965">
        <f>Sample[[#This Row],[Kpy]]*KSc-Sample[[#This Row],[KPz]]*KSb</f>
        <v>0.47712125471966238</v>
      </c>
      <c r="U965">
        <f>-1*(Sample[[#This Row],[KPx]]*KSc-Sample[[#This Row],[KPz]]*KSa)</f>
        <v>0.47712125471966244</v>
      </c>
      <c r="V965">
        <f>(Sample[[#This Row],[KPx]]*$R$2-Sample[[#This Row],[Kpy]]*KSa)</f>
        <v>0.47712125471966244</v>
      </c>
      <c r="W965">
        <f>Sample[[#This Row],[Kpy]]*KTc-Sample[[#This Row],[KPz]]*KTb</f>
        <v>0.92081875395237511</v>
      </c>
      <c r="X965">
        <f>-1*(Sample[[#This Row],[KPx]]*KTc-Sample[[#This Row],[KPz]]*KTa)</f>
        <v>0.92081875395237511</v>
      </c>
      <c r="Y965">
        <f>(Sample[[#This Row],[KPx]]*KTb-Sample[[#This Row],[Kpy]]*KTa)</f>
        <v>0.92081875395237511</v>
      </c>
      <c r="Z965">
        <f>-Sample[[#This Row],[Xp]]*a+Sample[[#This Row],[Yp]]*b+Sample[[#This Row],[Zp]]*c_</f>
        <v>0.95424250943932487</v>
      </c>
      <c r="AA965" s="8">
        <f>-IF(Sample[[#This Row],[Column2]]&gt;0,1,-1)*SQRT(Sample[[#This Row],[KPx''i]]^2+Sample[[#This Row],[KPx''j]]^2+Sample[[#This Row],[KPx''k]]^2)/Ksmag/Scale</f>
        <v>-0.58435180974982659</v>
      </c>
      <c r="AB965" s="1">
        <f>SQRT(Sample[[#This Row],[Kpy''i]]^2+Sample[[#This Row],[KPy''j]]^2+Sample[[#This Row],[KPy''k]]^2)/KTmag/Scale</f>
        <v>0.6511171851634715</v>
      </c>
    </row>
    <row r="966" spans="1:28" hidden="1" x14ac:dyDescent="0.25">
      <c r="A966" s="5">
        <v>961</v>
      </c>
      <c r="B966" s="13" t="s">
        <v>43</v>
      </c>
      <c r="C966" s="5"/>
      <c r="D966" s="5"/>
      <c r="E966">
        <v>9</v>
      </c>
      <c r="F966">
        <v>10</v>
      </c>
      <c r="G966">
        <v>8</v>
      </c>
      <c r="H966" s="11">
        <f>Sample[[#This Row],[C]]/Sample[[#This Row],[D]]</f>
        <v>1.1111111111111112</v>
      </c>
      <c r="I966" s="11">
        <f>Sample[[#This Row],[A]]/Sample[[#This Row],[C]]</f>
        <v>0.8</v>
      </c>
      <c r="J966" s="11">
        <f>Sample[[#This Row],[D]]/Sample[[#This Row],[A]]</f>
        <v>1.125</v>
      </c>
      <c r="K966" s="11">
        <f>Sample[[#This Row],[A]]/Sample[[#This Row],[D]]</f>
        <v>0.88888888888888884</v>
      </c>
      <c r="L966" s="11">
        <f>Sample[[#This Row],[D]]/Sample[[#This Row],[C]]</f>
        <v>0.9</v>
      </c>
      <c r="M966" s="11">
        <f>Sample[[#This Row],[C]]/Sample[[#This Row],[A]]</f>
        <v>1.25</v>
      </c>
      <c r="N966">
        <f>IF(Sample[[#This Row],[Ap]]=0,10,LOG(Sample[[#This Row],[Ap]]))</f>
        <v>4.5757490560675143E-2</v>
      </c>
      <c r="O966">
        <f>IF(Sample[[#This Row],[Ei]]=0,10,LOG(Sample[[#This Row],[Ei]]))</f>
        <v>-9.6910013008056392E-2</v>
      </c>
      <c r="P966">
        <f>IF(Sample[[#This Row],[Ii]]=0,10,LOG(Sample[[#This Row],[Ii]]))</f>
        <v>5.1152522447381291E-2</v>
      </c>
      <c r="Q966">
        <f>Kx-Sample[[#This Row],[Xp]]</f>
        <v>-4.5757490560675143E-2</v>
      </c>
      <c r="R966">
        <f>Ky-Sample[[#This Row],[Yp]]</f>
        <v>-0.90308998699194365</v>
      </c>
      <c r="S966">
        <f>Kz-Sample[[#This Row],[Zp]]</f>
        <v>0.94884747755261867</v>
      </c>
      <c r="T966">
        <f>Sample[[#This Row],[Kpy]]*KSc-Sample[[#This Row],[KPz]]*KSb</f>
        <v>-4.5757490560675018E-2</v>
      </c>
      <c r="U966">
        <f>-1*(Sample[[#This Row],[KPx]]*KSc-Sample[[#This Row],[KPz]]*KSa)</f>
        <v>-4.5757490560675143E-2</v>
      </c>
      <c r="V966">
        <f>(Sample[[#This Row],[KPx]]*$R$2-Sample[[#This Row],[Kpy]]*KSa)</f>
        <v>-4.5757490560675143E-2</v>
      </c>
      <c r="W966">
        <f>Sample[[#This Row],[Kpy]]*KTc-Sample[[#This Row],[KPz]]*KTb</f>
        <v>1.8519374645445623</v>
      </c>
      <c r="X966">
        <f>-1*(Sample[[#This Row],[KPx]]*KTc-Sample[[#This Row],[KPz]]*KTa)</f>
        <v>1.8519374645445621</v>
      </c>
      <c r="Y966">
        <f>(Sample[[#This Row],[KPx]]*KTb-Sample[[#This Row],[Kpy]]*KTa)</f>
        <v>1.8519374645445625</v>
      </c>
      <c r="Z966">
        <f>-Sample[[#This Row],[Xp]]*a+Sample[[#This Row],[Yp]]*b+Sample[[#This Row],[Zp]]*c_</f>
        <v>-9.1514981121350203E-2</v>
      </c>
      <c r="AA966" s="8">
        <f>-IF(Sample[[#This Row],[Column2]]&gt;0,1,-1)*SQRT(Sample[[#This Row],[KPx''i]]^2+Sample[[#This Row],[KPx''j]]^2+Sample[[#This Row],[KPx''k]]^2)/Ksmag/Scale</f>
        <v>5.6041251891935873E-2</v>
      </c>
      <c r="AB966" s="1">
        <f>SQRT(Sample[[#This Row],[Kpy''i]]^2+Sample[[#This Row],[KPy''j]]^2+Sample[[#This Row],[KPy''k]]^2)/KTmag/Scale</f>
        <v>1.3095175395128815</v>
      </c>
    </row>
    <row r="967" spans="1:28" hidden="1" x14ac:dyDescent="0.25">
      <c r="A967" s="5">
        <v>962</v>
      </c>
      <c r="B967" s="13" t="s">
        <v>43</v>
      </c>
      <c r="C967" s="5"/>
      <c r="D967" s="5"/>
      <c r="E967">
        <v>5</v>
      </c>
      <c r="F967">
        <v>3</v>
      </c>
      <c r="G967">
        <v>1</v>
      </c>
      <c r="H967" s="11">
        <f>Sample[[#This Row],[C]]/Sample[[#This Row],[D]]</f>
        <v>0.6</v>
      </c>
      <c r="I967" s="11">
        <f>Sample[[#This Row],[A]]/Sample[[#This Row],[C]]</f>
        <v>0.33333333333333331</v>
      </c>
      <c r="J967" s="11">
        <f>Sample[[#This Row],[D]]/Sample[[#This Row],[A]]</f>
        <v>5</v>
      </c>
      <c r="K967" s="11">
        <f>Sample[[#This Row],[A]]/Sample[[#This Row],[D]]</f>
        <v>0.2</v>
      </c>
      <c r="L967" s="11">
        <f>Sample[[#This Row],[D]]/Sample[[#This Row],[C]]</f>
        <v>1.6666666666666667</v>
      </c>
      <c r="M967" s="11">
        <f>Sample[[#This Row],[C]]/Sample[[#This Row],[A]]</f>
        <v>3</v>
      </c>
      <c r="N967">
        <f>IF(Sample[[#This Row],[Ap]]=0,10,LOG(Sample[[#This Row],[Ap]]))</f>
        <v>-0.22184874961635639</v>
      </c>
      <c r="O967">
        <f>IF(Sample[[#This Row],[Ei]]=0,10,LOG(Sample[[#This Row],[Ei]]))</f>
        <v>-0.47712125471966244</v>
      </c>
      <c r="P967">
        <f>IF(Sample[[#This Row],[Ii]]=0,10,LOG(Sample[[#This Row],[Ii]]))</f>
        <v>0.69897000433601886</v>
      </c>
      <c r="Q967">
        <f>Kx-Sample[[#This Row],[Xp]]</f>
        <v>0.22184874961635639</v>
      </c>
      <c r="R967">
        <f>Ky-Sample[[#This Row],[Yp]]</f>
        <v>-0.52287874528033762</v>
      </c>
      <c r="S967">
        <f>Kz-Sample[[#This Row],[Zp]]</f>
        <v>0.30102999566398114</v>
      </c>
      <c r="T967">
        <f>Sample[[#This Row],[Kpy]]*KSc-Sample[[#This Row],[KPz]]*KSb</f>
        <v>0.22184874961635648</v>
      </c>
      <c r="U967">
        <f>-1*(Sample[[#This Row],[KPx]]*KSc-Sample[[#This Row],[KPz]]*KSa)</f>
        <v>0.22184874961635639</v>
      </c>
      <c r="V967">
        <f>(Sample[[#This Row],[KPx]]*$R$2-Sample[[#This Row],[Kpy]]*KSa)</f>
        <v>0.22184874961635639</v>
      </c>
      <c r="W967">
        <f>Sample[[#This Row],[Kpy]]*KTc-Sample[[#This Row],[KPz]]*KTb</f>
        <v>0.82390874094431876</v>
      </c>
      <c r="X967">
        <f>-1*(Sample[[#This Row],[KPx]]*KTc-Sample[[#This Row],[KPz]]*KTa)</f>
        <v>0.82390874094431865</v>
      </c>
      <c r="Y967">
        <f>(Sample[[#This Row],[KPx]]*KTb-Sample[[#This Row],[Kpy]]*KTa)</f>
        <v>0.82390874094431887</v>
      </c>
      <c r="Z967">
        <f>-Sample[[#This Row],[Xp]]*a+Sample[[#This Row],[Yp]]*b+Sample[[#This Row],[Zp]]*c_</f>
        <v>0.44369749923271284</v>
      </c>
      <c r="AA967" s="8">
        <f>-IF(Sample[[#This Row],[Column2]]&gt;0,1,-1)*SQRT(Sample[[#This Row],[KPx''i]]^2+Sample[[#This Row],[KPx''j]]^2+Sample[[#This Row],[KPx''k]]^2)/Ksmag/Scale</f>
        <v>-0.27170811831726921</v>
      </c>
      <c r="AB967" s="1">
        <f>SQRT(Sample[[#This Row],[Kpy''i]]^2+Sample[[#This Row],[KPy''j]]^2+Sample[[#This Row],[KPy''k]]^2)/KTmag/Scale</f>
        <v>0.58259145780059829</v>
      </c>
    </row>
    <row r="968" spans="1:28" hidden="1" x14ac:dyDescent="0.25">
      <c r="A968" s="5">
        <v>963</v>
      </c>
      <c r="B968" s="13" t="s">
        <v>43</v>
      </c>
      <c r="C968" s="5"/>
      <c r="D968" s="5"/>
      <c r="E968">
        <v>5</v>
      </c>
      <c r="F968">
        <v>5</v>
      </c>
      <c r="G968">
        <v>5</v>
      </c>
      <c r="H968" s="11">
        <f>Sample[[#This Row],[C]]/Sample[[#This Row],[D]]</f>
        <v>1</v>
      </c>
      <c r="I968" s="11">
        <f>Sample[[#This Row],[A]]/Sample[[#This Row],[C]]</f>
        <v>1</v>
      </c>
      <c r="J968" s="11">
        <f>Sample[[#This Row],[D]]/Sample[[#This Row],[A]]</f>
        <v>1</v>
      </c>
      <c r="K968" s="11">
        <f>Sample[[#This Row],[A]]/Sample[[#This Row],[D]]</f>
        <v>1</v>
      </c>
      <c r="L968" s="11">
        <f>Sample[[#This Row],[D]]/Sample[[#This Row],[C]]</f>
        <v>1</v>
      </c>
      <c r="M968" s="11">
        <f>Sample[[#This Row],[C]]/Sample[[#This Row],[A]]</f>
        <v>1</v>
      </c>
      <c r="N968">
        <f>IF(Sample[[#This Row],[Ap]]=0,10,LOG(Sample[[#This Row],[Ap]]))</f>
        <v>0</v>
      </c>
      <c r="O968">
        <f>IF(Sample[[#This Row],[Ei]]=0,10,LOG(Sample[[#This Row],[Ei]]))</f>
        <v>0</v>
      </c>
      <c r="P968">
        <f>IF(Sample[[#This Row],[Ii]]=0,10,LOG(Sample[[#This Row],[Ii]]))</f>
        <v>0</v>
      </c>
      <c r="Q968">
        <f>Kx-Sample[[#This Row],[Xp]]</f>
        <v>0</v>
      </c>
      <c r="R968">
        <f>Ky-Sample[[#This Row],[Yp]]</f>
        <v>-1</v>
      </c>
      <c r="S968">
        <f>Kz-Sample[[#This Row],[Zp]]</f>
        <v>1</v>
      </c>
      <c r="T968">
        <f>Sample[[#This Row],[Kpy]]*KSc-Sample[[#This Row],[KPz]]*KSb</f>
        <v>0</v>
      </c>
      <c r="U968">
        <f>-1*(Sample[[#This Row],[KPx]]*KSc-Sample[[#This Row],[KPz]]*KSa)</f>
        <v>0</v>
      </c>
      <c r="V968">
        <f>(Sample[[#This Row],[KPx]]*$R$2-Sample[[#This Row],[Kpy]]*KSa)</f>
        <v>0</v>
      </c>
      <c r="W968">
        <f>Sample[[#This Row],[Kpy]]*KTc-Sample[[#This Row],[KPz]]*KTb</f>
        <v>2</v>
      </c>
      <c r="X968">
        <f>-1*(Sample[[#This Row],[KPx]]*KTc-Sample[[#This Row],[KPz]]*KTa)</f>
        <v>2</v>
      </c>
      <c r="Y968">
        <f>(Sample[[#This Row],[KPx]]*KTb-Sample[[#This Row],[Kpy]]*KTa)</f>
        <v>2</v>
      </c>
      <c r="Z968">
        <f>-Sample[[#This Row],[Xp]]*a+Sample[[#This Row],[Yp]]*b+Sample[[#This Row],[Zp]]*c_</f>
        <v>0</v>
      </c>
      <c r="AA968" s="8">
        <f>-IF(Sample[[#This Row],[Column2]]&gt;0,1,-1)*SQRT(Sample[[#This Row],[KPx''i]]^2+Sample[[#This Row],[KPx''j]]^2+Sample[[#This Row],[KPx''k]]^2)/Ksmag/Scale</f>
        <v>0</v>
      </c>
      <c r="AB968" s="1">
        <f>SQRT(Sample[[#This Row],[Kpy''i]]^2+Sample[[#This Row],[KPy''j]]^2+Sample[[#This Row],[KPy''k]]^2)/KTmag/Scale</f>
        <v>1.4142135623730951</v>
      </c>
    </row>
    <row r="969" spans="1:28" hidden="1" x14ac:dyDescent="0.25">
      <c r="A969" s="5">
        <v>964</v>
      </c>
      <c r="B969" s="13" t="s">
        <v>43</v>
      </c>
      <c r="C969" s="5"/>
      <c r="D969" s="5"/>
      <c r="E969">
        <v>7</v>
      </c>
      <c r="F969">
        <v>5</v>
      </c>
      <c r="G969">
        <v>7</v>
      </c>
      <c r="H969" s="11">
        <f>Sample[[#This Row],[C]]/Sample[[#This Row],[D]]</f>
        <v>0.7142857142857143</v>
      </c>
      <c r="I969" s="11">
        <f>Sample[[#This Row],[A]]/Sample[[#This Row],[C]]</f>
        <v>1.4</v>
      </c>
      <c r="J969" s="11">
        <f>Sample[[#This Row],[D]]/Sample[[#This Row],[A]]</f>
        <v>1</v>
      </c>
      <c r="K969" s="11">
        <f>Sample[[#This Row],[A]]/Sample[[#This Row],[D]]</f>
        <v>1</v>
      </c>
      <c r="L969" s="11">
        <f>Sample[[#This Row],[D]]/Sample[[#This Row],[C]]</f>
        <v>1.4</v>
      </c>
      <c r="M969" s="11">
        <f>Sample[[#This Row],[C]]/Sample[[#This Row],[A]]</f>
        <v>0.7142857142857143</v>
      </c>
      <c r="N969">
        <f>IF(Sample[[#This Row],[Ap]]=0,10,LOG(Sample[[#This Row],[Ap]]))</f>
        <v>-0.14612803567823801</v>
      </c>
      <c r="O969">
        <f>IF(Sample[[#This Row],[Ei]]=0,10,LOG(Sample[[#This Row],[Ei]]))</f>
        <v>0.14612803567823801</v>
      </c>
      <c r="P969">
        <f>IF(Sample[[#This Row],[Ii]]=0,10,LOG(Sample[[#This Row],[Ii]]))</f>
        <v>0</v>
      </c>
      <c r="Q969">
        <f>Kx-Sample[[#This Row],[Xp]]</f>
        <v>0.14612803567823801</v>
      </c>
      <c r="R969">
        <f>Ky-Sample[[#This Row],[Yp]]</f>
        <v>-1.146128035678238</v>
      </c>
      <c r="S969">
        <f>Kz-Sample[[#This Row],[Zp]]</f>
        <v>1</v>
      </c>
      <c r="T969">
        <f>Sample[[#This Row],[Kpy]]*KSc-Sample[[#This Row],[KPz]]*KSb</f>
        <v>0.14612803567823796</v>
      </c>
      <c r="U969">
        <f>-1*(Sample[[#This Row],[KPx]]*KSc-Sample[[#This Row],[KPz]]*KSa)</f>
        <v>0.14612803567823801</v>
      </c>
      <c r="V969">
        <f>(Sample[[#This Row],[KPx]]*$R$2-Sample[[#This Row],[Kpy]]*KSa)</f>
        <v>0.14612803567823801</v>
      </c>
      <c r="W969">
        <f>Sample[[#This Row],[Kpy]]*KTc-Sample[[#This Row],[KPz]]*KTb</f>
        <v>2.1461280356782382</v>
      </c>
      <c r="X969">
        <f>-1*(Sample[[#This Row],[KPx]]*KTc-Sample[[#This Row],[KPz]]*KTa)</f>
        <v>2.1461280356782382</v>
      </c>
      <c r="Y969">
        <f>(Sample[[#This Row],[KPx]]*KTb-Sample[[#This Row],[Kpy]]*KTa)</f>
        <v>2.1461280356782377</v>
      </c>
      <c r="Z969">
        <f>-Sample[[#This Row],[Xp]]*a+Sample[[#This Row],[Yp]]*b+Sample[[#This Row],[Zp]]*c_</f>
        <v>0.29225607135647602</v>
      </c>
      <c r="AA969" s="8">
        <f>-IF(Sample[[#This Row],[Column2]]&gt;0,1,-1)*SQRT(Sample[[#This Row],[KPx''i]]^2+Sample[[#This Row],[KPx''j]]^2+Sample[[#This Row],[KPx''k]]^2)/Ksmag/Scale</f>
        <v>-0.17896956226344909</v>
      </c>
      <c r="AB969" s="1">
        <f>SQRT(Sample[[#This Row],[Kpy''i]]^2+Sample[[#This Row],[KPy''j]]^2+Sample[[#This Row],[KPy''k]]^2)/KTmag/Scale</f>
        <v>1.517541687322647</v>
      </c>
    </row>
    <row r="970" spans="1:28" hidden="1" x14ac:dyDescent="0.25">
      <c r="A970" s="5">
        <v>965</v>
      </c>
      <c r="B970" s="13" t="s">
        <v>43</v>
      </c>
      <c r="C970" s="5"/>
      <c r="D970" s="5"/>
      <c r="E970">
        <v>7</v>
      </c>
      <c r="F970">
        <v>9</v>
      </c>
      <c r="G970">
        <v>2</v>
      </c>
      <c r="H970" s="11">
        <f>Sample[[#This Row],[C]]/Sample[[#This Row],[D]]</f>
        <v>1.2857142857142858</v>
      </c>
      <c r="I970" s="11">
        <f>Sample[[#This Row],[A]]/Sample[[#This Row],[C]]</f>
        <v>0.22222222222222221</v>
      </c>
      <c r="J970" s="11">
        <f>Sample[[#This Row],[D]]/Sample[[#This Row],[A]]</f>
        <v>3.5</v>
      </c>
      <c r="K970" s="11">
        <f>Sample[[#This Row],[A]]/Sample[[#This Row],[D]]</f>
        <v>0.2857142857142857</v>
      </c>
      <c r="L970" s="11">
        <f>Sample[[#This Row],[D]]/Sample[[#This Row],[C]]</f>
        <v>0.77777777777777779</v>
      </c>
      <c r="M970" s="11">
        <f>Sample[[#This Row],[C]]/Sample[[#This Row],[A]]</f>
        <v>4.5</v>
      </c>
      <c r="N970">
        <f>IF(Sample[[#This Row],[Ap]]=0,10,LOG(Sample[[#This Row],[Ap]]))</f>
        <v>0.10914446942506807</v>
      </c>
      <c r="O970">
        <f>IF(Sample[[#This Row],[Ei]]=0,10,LOG(Sample[[#This Row],[Ei]]))</f>
        <v>-0.65321251377534373</v>
      </c>
      <c r="P970">
        <f>IF(Sample[[#This Row],[Ii]]=0,10,LOG(Sample[[#This Row],[Ii]]))</f>
        <v>0.54406804435027567</v>
      </c>
      <c r="Q970">
        <f>Kx-Sample[[#This Row],[Xp]]</f>
        <v>-0.10914446942506807</v>
      </c>
      <c r="R970">
        <f>Ky-Sample[[#This Row],[Yp]]</f>
        <v>-0.34678748622465627</v>
      </c>
      <c r="S970">
        <f>Kz-Sample[[#This Row],[Zp]]</f>
        <v>0.45593195564972433</v>
      </c>
      <c r="T970">
        <f>Sample[[#This Row],[Kpy]]*KSc-Sample[[#This Row],[KPz]]*KSb</f>
        <v>-0.10914446942506806</v>
      </c>
      <c r="U970">
        <f>-1*(Sample[[#This Row],[KPx]]*KSc-Sample[[#This Row],[KPz]]*KSa)</f>
        <v>-0.10914446942506807</v>
      </c>
      <c r="V970">
        <f>(Sample[[#This Row],[KPx]]*$R$2-Sample[[#This Row],[Kpy]]*KSa)</f>
        <v>-0.10914446942506807</v>
      </c>
      <c r="W970">
        <f>Sample[[#This Row],[Kpy]]*KTc-Sample[[#This Row],[KPz]]*KTb</f>
        <v>0.8027194418743806</v>
      </c>
      <c r="X970">
        <f>-1*(Sample[[#This Row],[KPx]]*KTc-Sample[[#This Row],[KPz]]*KTa)</f>
        <v>0.8027194418743806</v>
      </c>
      <c r="Y970">
        <f>(Sample[[#This Row],[KPx]]*KTb-Sample[[#This Row],[Kpy]]*KTa)</f>
        <v>0.8027194418743806</v>
      </c>
      <c r="Z970">
        <f>-Sample[[#This Row],[Xp]]*a+Sample[[#This Row],[Yp]]*b+Sample[[#This Row],[Zp]]*c_</f>
        <v>-0.21828893885013612</v>
      </c>
      <c r="AA970" s="8">
        <f>-IF(Sample[[#This Row],[Column2]]&gt;0,1,-1)*SQRT(Sample[[#This Row],[KPx''i]]^2+Sample[[#This Row],[KPx''j]]^2+Sample[[#This Row],[KPx''k]]^2)/Ksmag/Scale</f>
        <v>0.1336741291691082</v>
      </c>
      <c r="AB970" s="1">
        <f>SQRT(Sample[[#This Row],[Kpy''i]]^2+Sample[[#This Row],[KPy''j]]^2+Sample[[#This Row],[KPy''k]]^2)/KTmag/Scale</f>
        <v>0.56760836073965526</v>
      </c>
    </row>
    <row r="971" spans="1:28" hidden="1" x14ac:dyDescent="0.25">
      <c r="A971" s="5">
        <v>966</v>
      </c>
      <c r="B971" s="13" t="s">
        <v>43</v>
      </c>
      <c r="C971" s="5"/>
      <c r="D971" s="5"/>
      <c r="E971">
        <v>9</v>
      </c>
      <c r="F971">
        <v>5</v>
      </c>
      <c r="G971">
        <v>1</v>
      </c>
      <c r="H971" s="11">
        <f>Sample[[#This Row],[C]]/Sample[[#This Row],[D]]</f>
        <v>0.55555555555555558</v>
      </c>
      <c r="I971" s="11">
        <f>Sample[[#This Row],[A]]/Sample[[#This Row],[C]]</f>
        <v>0.2</v>
      </c>
      <c r="J971" s="11">
        <f>Sample[[#This Row],[D]]/Sample[[#This Row],[A]]</f>
        <v>9</v>
      </c>
      <c r="K971" s="11">
        <f>Sample[[#This Row],[A]]/Sample[[#This Row],[D]]</f>
        <v>0.1111111111111111</v>
      </c>
      <c r="L971" s="11">
        <f>Sample[[#This Row],[D]]/Sample[[#This Row],[C]]</f>
        <v>1.8</v>
      </c>
      <c r="M971" s="11">
        <f>Sample[[#This Row],[C]]/Sample[[#This Row],[A]]</f>
        <v>5</v>
      </c>
      <c r="N971">
        <f>IF(Sample[[#This Row],[Ap]]=0,10,LOG(Sample[[#This Row],[Ap]]))</f>
        <v>-0.25527250510330607</v>
      </c>
      <c r="O971">
        <f>IF(Sample[[#This Row],[Ei]]=0,10,LOG(Sample[[#This Row],[Ei]]))</f>
        <v>-0.69897000433601875</v>
      </c>
      <c r="P971">
        <f>IF(Sample[[#This Row],[Ii]]=0,10,LOG(Sample[[#This Row],[Ii]]))</f>
        <v>0.95424250943932487</v>
      </c>
      <c r="Q971">
        <f>Kx-Sample[[#This Row],[Xp]]</f>
        <v>0.25527250510330607</v>
      </c>
      <c r="R971">
        <f>Ky-Sample[[#This Row],[Yp]]</f>
        <v>-0.30102999566398125</v>
      </c>
      <c r="S971">
        <f>Kz-Sample[[#This Row],[Zp]]</f>
        <v>4.5757490560675129E-2</v>
      </c>
      <c r="T971">
        <f>Sample[[#This Row],[Kpy]]*KSc-Sample[[#This Row],[KPz]]*KSb</f>
        <v>0.25527250510330612</v>
      </c>
      <c r="U971">
        <f>-1*(Sample[[#This Row],[KPx]]*KSc-Sample[[#This Row],[KPz]]*KSa)</f>
        <v>0.25527250510330607</v>
      </c>
      <c r="V971">
        <f>(Sample[[#This Row],[KPx]]*$R$2-Sample[[#This Row],[Kpy]]*KSa)</f>
        <v>0.25527250510330607</v>
      </c>
      <c r="W971">
        <f>Sample[[#This Row],[Kpy]]*KTc-Sample[[#This Row],[KPz]]*KTb</f>
        <v>0.34678748622465638</v>
      </c>
      <c r="X971">
        <f>-1*(Sample[[#This Row],[KPx]]*KTc-Sample[[#This Row],[KPz]]*KTa)</f>
        <v>0.34678748622465633</v>
      </c>
      <c r="Y971">
        <f>(Sample[[#This Row],[KPx]]*KTb-Sample[[#This Row],[Kpy]]*KTa)</f>
        <v>0.34678748622465644</v>
      </c>
      <c r="Z971">
        <f>-Sample[[#This Row],[Xp]]*a+Sample[[#This Row],[Yp]]*b+Sample[[#This Row],[Zp]]*c_</f>
        <v>0.51054501020661225</v>
      </c>
      <c r="AA971" s="8">
        <f>-IF(Sample[[#This Row],[Column2]]&gt;0,1,-1)*SQRT(Sample[[#This Row],[KPx''i]]^2+Sample[[#This Row],[KPx''j]]^2+Sample[[#This Row],[KPx''k]]^2)/Ksmag/Scale</f>
        <v>-0.31264369143255732</v>
      </c>
      <c r="AB971" s="1">
        <f>SQRT(Sample[[#This Row],[Kpy''i]]^2+Sample[[#This Row],[KPy''j]]^2+Sample[[#This Row],[KPy''k]]^2)/KTmag/Scale</f>
        <v>0.24521578314009099</v>
      </c>
    </row>
    <row r="972" spans="1:28" hidden="1" x14ac:dyDescent="0.25">
      <c r="A972" s="5">
        <v>967</v>
      </c>
      <c r="B972" s="13" t="s">
        <v>43</v>
      </c>
      <c r="C972" s="5"/>
      <c r="D972" s="5"/>
      <c r="E972">
        <v>6</v>
      </c>
      <c r="F972">
        <v>7</v>
      </c>
      <c r="G972">
        <v>6</v>
      </c>
      <c r="H972" s="11">
        <f>Sample[[#This Row],[C]]/Sample[[#This Row],[D]]</f>
        <v>1.1666666666666667</v>
      </c>
      <c r="I972" s="11">
        <f>Sample[[#This Row],[A]]/Sample[[#This Row],[C]]</f>
        <v>0.8571428571428571</v>
      </c>
      <c r="J972" s="11">
        <f>Sample[[#This Row],[D]]/Sample[[#This Row],[A]]</f>
        <v>1</v>
      </c>
      <c r="K972" s="11">
        <f>Sample[[#This Row],[A]]/Sample[[#This Row],[D]]</f>
        <v>1</v>
      </c>
      <c r="L972" s="11">
        <f>Sample[[#This Row],[D]]/Sample[[#This Row],[C]]</f>
        <v>0.8571428571428571</v>
      </c>
      <c r="M972" s="11">
        <f>Sample[[#This Row],[C]]/Sample[[#This Row],[A]]</f>
        <v>1.1666666666666667</v>
      </c>
      <c r="N972">
        <f>IF(Sample[[#This Row],[Ap]]=0,10,LOG(Sample[[#This Row],[Ap]]))</f>
        <v>6.6946789630613221E-2</v>
      </c>
      <c r="O972">
        <f>IF(Sample[[#This Row],[Ei]]=0,10,LOG(Sample[[#This Row],[Ei]]))</f>
        <v>-6.6946789630613221E-2</v>
      </c>
      <c r="P972">
        <f>IF(Sample[[#This Row],[Ii]]=0,10,LOG(Sample[[#This Row],[Ii]]))</f>
        <v>0</v>
      </c>
      <c r="Q972">
        <f>Kx-Sample[[#This Row],[Xp]]</f>
        <v>-6.6946789630613221E-2</v>
      </c>
      <c r="R972">
        <f>Ky-Sample[[#This Row],[Yp]]</f>
        <v>-0.93305321036938682</v>
      </c>
      <c r="S972">
        <f>Kz-Sample[[#This Row],[Zp]]</f>
        <v>1</v>
      </c>
      <c r="T972">
        <f>Sample[[#This Row],[Kpy]]*KSc-Sample[[#This Row],[KPz]]*KSb</f>
        <v>-6.6946789630613179E-2</v>
      </c>
      <c r="U972">
        <f>-1*(Sample[[#This Row],[KPx]]*KSc-Sample[[#This Row],[KPz]]*KSa)</f>
        <v>-6.6946789630613221E-2</v>
      </c>
      <c r="V972">
        <f>(Sample[[#This Row],[KPx]]*$R$2-Sample[[#This Row],[Kpy]]*KSa)</f>
        <v>-6.6946789630613221E-2</v>
      </c>
      <c r="W972">
        <f>Sample[[#This Row],[Kpy]]*KTc-Sample[[#This Row],[KPz]]*KTb</f>
        <v>1.9330532103693869</v>
      </c>
      <c r="X972">
        <f>-1*(Sample[[#This Row],[KPx]]*KTc-Sample[[#This Row],[KPz]]*KTa)</f>
        <v>1.9330532103693867</v>
      </c>
      <c r="Y972">
        <f>(Sample[[#This Row],[KPx]]*KTb-Sample[[#This Row],[Kpy]]*KTa)</f>
        <v>1.9330532103693869</v>
      </c>
      <c r="Z972">
        <f>-Sample[[#This Row],[Xp]]*a+Sample[[#This Row],[Yp]]*b+Sample[[#This Row],[Zp]]*c_</f>
        <v>-0.13389357926122644</v>
      </c>
      <c r="AA972" s="8">
        <f>-IF(Sample[[#This Row],[Column2]]&gt;0,1,-1)*SQRT(Sample[[#This Row],[KPx''i]]^2+Sample[[#This Row],[KPx''j]]^2+Sample[[#This Row],[KPx''k]]^2)/Ksmag/Scale</f>
        <v>8.1992737256225134E-2</v>
      </c>
      <c r="AB972" s="1">
        <f>SQRT(Sample[[#This Row],[Kpy''i]]^2+Sample[[#This Row],[KPy''j]]^2+Sample[[#This Row],[KPy''k]]^2)/KTmag/Scale</f>
        <v>1.3668750334466193</v>
      </c>
    </row>
    <row r="973" spans="1:28" hidden="1" x14ac:dyDescent="0.25">
      <c r="A973" s="5">
        <v>968</v>
      </c>
      <c r="B973" s="13" t="s">
        <v>43</v>
      </c>
      <c r="C973" s="5"/>
      <c r="D973" s="5"/>
      <c r="E973">
        <v>10</v>
      </c>
      <c r="F973">
        <v>3</v>
      </c>
      <c r="G973">
        <v>10</v>
      </c>
      <c r="H973" s="11">
        <f>Sample[[#This Row],[C]]/Sample[[#This Row],[D]]</f>
        <v>0.3</v>
      </c>
      <c r="I973" s="11">
        <f>Sample[[#This Row],[A]]/Sample[[#This Row],[C]]</f>
        <v>3.3333333333333335</v>
      </c>
      <c r="J973" s="11">
        <f>Sample[[#This Row],[D]]/Sample[[#This Row],[A]]</f>
        <v>1</v>
      </c>
      <c r="K973" s="11">
        <f>Sample[[#This Row],[A]]/Sample[[#This Row],[D]]</f>
        <v>1</v>
      </c>
      <c r="L973" s="11">
        <f>Sample[[#This Row],[D]]/Sample[[#This Row],[C]]</f>
        <v>3.3333333333333335</v>
      </c>
      <c r="M973" s="11">
        <f>Sample[[#This Row],[C]]/Sample[[#This Row],[A]]</f>
        <v>0.3</v>
      </c>
      <c r="N973">
        <f>IF(Sample[[#This Row],[Ap]]=0,10,LOG(Sample[[#This Row],[Ap]]))</f>
        <v>-0.52287874528033762</v>
      </c>
      <c r="O973">
        <f>IF(Sample[[#This Row],[Ei]]=0,10,LOG(Sample[[#This Row],[Ei]]))</f>
        <v>0.52287874528033762</v>
      </c>
      <c r="P973">
        <f>IF(Sample[[#This Row],[Ii]]=0,10,LOG(Sample[[#This Row],[Ii]]))</f>
        <v>0</v>
      </c>
      <c r="Q973">
        <f>Kx-Sample[[#This Row],[Xp]]</f>
        <v>0.52287874528033762</v>
      </c>
      <c r="R973">
        <f>Ky-Sample[[#This Row],[Yp]]</f>
        <v>-1.5228787452803376</v>
      </c>
      <c r="S973">
        <f>Kz-Sample[[#This Row],[Zp]]</f>
        <v>1</v>
      </c>
      <c r="T973">
        <f>Sample[[#This Row],[Kpy]]*KSc-Sample[[#This Row],[KPz]]*KSb</f>
        <v>0.52287874528033762</v>
      </c>
      <c r="U973">
        <f>-1*(Sample[[#This Row],[KPx]]*KSc-Sample[[#This Row],[KPz]]*KSa)</f>
        <v>0.52287874528033762</v>
      </c>
      <c r="V973">
        <f>(Sample[[#This Row],[KPx]]*$R$2-Sample[[#This Row],[Kpy]]*KSa)</f>
        <v>0.52287874528033762</v>
      </c>
      <c r="W973">
        <f>Sample[[#This Row],[Kpy]]*KTc-Sample[[#This Row],[KPz]]*KTb</f>
        <v>2.5228787452803374</v>
      </c>
      <c r="X973">
        <f>-1*(Sample[[#This Row],[KPx]]*KTc-Sample[[#This Row],[KPz]]*KTa)</f>
        <v>2.5228787452803374</v>
      </c>
      <c r="Y973">
        <f>(Sample[[#This Row],[KPx]]*KTb-Sample[[#This Row],[Kpy]]*KTa)</f>
        <v>2.5228787452803374</v>
      </c>
      <c r="Z973">
        <f>-Sample[[#This Row],[Xp]]*a+Sample[[#This Row],[Yp]]*b+Sample[[#This Row],[Zp]]*c_</f>
        <v>1.0457574905606752</v>
      </c>
      <c r="AA973" s="8">
        <f>-IF(Sample[[#This Row],[Column2]]&gt;0,1,-1)*SQRT(Sample[[#This Row],[KPx''i]]^2+Sample[[#This Row],[KPx''j]]^2+Sample[[#This Row],[KPx''k]]^2)/Ksmag/Scale</f>
        <v>-0.64039306164176246</v>
      </c>
      <c r="AB973" s="1">
        <f>SQRT(Sample[[#This Row],[Kpy''i]]^2+Sample[[#This Row],[KPy''j]]^2+Sample[[#This Row],[KPy''k]]^2)/KTmag/Scale</f>
        <v>1.7839446688991354</v>
      </c>
    </row>
    <row r="974" spans="1:28" hidden="1" x14ac:dyDescent="0.25">
      <c r="A974" s="5">
        <v>969</v>
      </c>
      <c r="B974" s="13" t="s">
        <v>43</v>
      </c>
      <c r="C974" s="5"/>
      <c r="D974" s="5"/>
      <c r="E974">
        <v>8</v>
      </c>
      <c r="F974">
        <v>7</v>
      </c>
      <c r="G974">
        <v>3</v>
      </c>
      <c r="H974" s="11">
        <f>Sample[[#This Row],[C]]/Sample[[#This Row],[D]]</f>
        <v>0.875</v>
      </c>
      <c r="I974" s="11">
        <f>Sample[[#This Row],[A]]/Sample[[#This Row],[C]]</f>
        <v>0.42857142857142855</v>
      </c>
      <c r="J974" s="11">
        <f>Sample[[#This Row],[D]]/Sample[[#This Row],[A]]</f>
        <v>2.6666666666666665</v>
      </c>
      <c r="K974" s="11">
        <f>Sample[[#This Row],[A]]/Sample[[#This Row],[D]]</f>
        <v>0.375</v>
      </c>
      <c r="L974" s="11">
        <f>Sample[[#This Row],[D]]/Sample[[#This Row],[C]]</f>
        <v>1.1428571428571428</v>
      </c>
      <c r="M974" s="11">
        <f>Sample[[#This Row],[C]]/Sample[[#This Row],[A]]</f>
        <v>2.3333333333333335</v>
      </c>
      <c r="N974">
        <f>IF(Sample[[#This Row],[Ap]]=0,10,LOG(Sample[[#This Row],[Ap]]))</f>
        <v>-5.7991946977686754E-2</v>
      </c>
      <c r="O974">
        <f>IF(Sample[[#This Row],[Ei]]=0,10,LOG(Sample[[#This Row],[Ei]]))</f>
        <v>-0.36797678529459443</v>
      </c>
      <c r="P974">
        <f>IF(Sample[[#This Row],[Ii]]=0,10,LOG(Sample[[#This Row],[Ii]]))</f>
        <v>0.4259687322722811</v>
      </c>
      <c r="Q974">
        <f>Kx-Sample[[#This Row],[Xp]]</f>
        <v>5.7991946977686754E-2</v>
      </c>
      <c r="R974">
        <f>Ky-Sample[[#This Row],[Yp]]</f>
        <v>-0.63202321470540557</v>
      </c>
      <c r="S974">
        <f>Kz-Sample[[#This Row],[Zp]]</f>
        <v>0.57403126772771884</v>
      </c>
      <c r="T974">
        <f>Sample[[#This Row],[Kpy]]*KSc-Sample[[#This Row],[KPz]]*KSb</f>
        <v>5.7991946977686726E-2</v>
      </c>
      <c r="U974">
        <f>-1*(Sample[[#This Row],[KPx]]*KSc-Sample[[#This Row],[KPz]]*KSa)</f>
        <v>5.7991946977686754E-2</v>
      </c>
      <c r="V974">
        <f>(Sample[[#This Row],[KPx]]*$R$2-Sample[[#This Row],[Kpy]]*KSa)</f>
        <v>5.7991946977686754E-2</v>
      </c>
      <c r="W974">
        <f>Sample[[#This Row],[Kpy]]*KTc-Sample[[#This Row],[KPz]]*KTb</f>
        <v>1.2060544824331245</v>
      </c>
      <c r="X974">
        <f>-1*(Sample[[#This Row],[KPx]]*KTc-Sample[[#This Row],[KPz]]*KTa)</f>
        <v>1.2060544824331245</v>
      </c>
      <c r="Y974">
        <f>(Sample[[#This Row],[KPx]]*KTb-Sample[[#This Row],[Kpy]]*KTa)</f>
        <v>1.2060544824331243</v>
      </c>
      <c r="Z974">
        <f>-Sample[[#This Row],[Xp]]*a+Sample[[#This Row],[Yp]]*b+Sample[[#This Row],[Zp]]*c_</f>
        <v>0.11598389395537334</v>
      </c>
      <c r="AA974" s="8">
        <f>-IF(Sample[[#This Row],[Column2]]&gt;0,1,-1)*SQRT(Sample[[#This Row],[KPx''i]]^2+Sample[[#This Row],[KPx''j]]^2+Sample[[#This Row],[KPx''k]]^2)/Ksmag/Scale</f>
        <v>-7.1025339642934796E-2</v>
      </c>
      <c r="AB974" s="1">
        <f>SQRT(Sample[[#This Row],[Kpy''i]]^2+Sample[[#This Row],[KPy''j]]^2+Sample[[#This Row],[KPy''k]]^2)/KTmag/Scale</f>
        <v>0.85280930300889413</v>
      </c>
    </row>
    <row r="975" spans="1:28" hidden="1" x14ac:dyDescent="0.25">
      <c r="A975" s="5">
        <v>970</v>
      </c>
      <c r="B975" s="13" t="s">
        <v>43</v>
      </c>
      <c r="C975" s="5"/>
      <c r="D975" s="5"/>
      <c r="E975">
        <v>9</v>
      </c>
      <c r="F975">
        <v>3</v>
      </c>
      <c r="G975">
        <v>7</v>
      </c>
      <c r="H975" s="11">
        <f>Sample[[#This Row],[C]]/Sample[[#This Row],[D]]</f>
        <v>0.33333333333333331</v>
      </c>
      <c r="I975" s="11">
        <f>Sample[[#This Row],[A]]/Sample[[#This Row],[C]]</f>
        <v>2.3333333333333335</v>
      </c>
      <c r="J975" s="11">
        <f>Sample[[#This Row],[D]]/Sample[[#This Row],[A]]</f>
        <v>1.2857142857142858</v>
      </c>
      <c r="K975" s="11">
        <f>Sample[[#This Row],[A]]/Sample[[#This Row],[D]]</f>
        <v>0.77777777777777779</v>
      </c>
      <c r="L975" s="11">
        <f>Sample[[#This Row],[D]]/Sample[[#This Row],[C]]</f>
        <v>3</v>
      </c>
      <c r="M975" s="11">
        <f>Sample[[#This Row],[C]]/Sample[[#This Row],[A]]</f>
        <v>0.42857142857142855</v>
      </c>
      <c r="N975">
        <f>IF(Sample[[#This Row],[Ap]]=0,10,LOG(Sample[[#This Row],[Ap]]))</f>
        <v>-0.47712125471966244</v>
      </c>
      <c r="O975">
        <f>IF(Sample[[#This Row],[Ei]]=0,10,LOG(Sample[[#This Row],[Ei]]))</f>
        <v>0.36797678529459443</v>
      </c>
      <c r="P975">
        <f>IF(Sample[[#This Row],[Ii]]=0,10,LOG(Sample[[#This Row],[Ii]]))</f>
        <v>0.10914446942506807</v>
      </c>
      <c r="Q975">
        <f>Kx-Sample[[#This Row],[Xp]]</f>
        <v>0.47712125471966244</v>
      </c>
      <c r="R975">
        <f>Ky-Sample[[#This Row],[Yp]]</f>
        <v>-1.3679767852945943</v>
      </c>
      <c r="S975">
        <f>Kz-Sample[[#This Row],[Zp]]</f>
        <v>0.89085553057493194</v>
      </c>
      <c r="T975">
        <f>Sample[[#This Row],[Kpy]]*KSc-Sample[[#This Row],[KPz]]*KSb</f>
        <v>0.47712125471966238</v>
      </c>
      <c r="U975">
        <f>-1*(Sample[[#This Row],[KPx]]*KSc-Sample[[#This Row],[KPz]]*KSa)</f>
        <v>0.47712125471966244</v>
      </c>
      <c r="V975">
        <f>(Sample[[#This Row],[KPx]]*$R$2-Sample[[#This Row],[Kpy]]*KSa)</f>
        <v>0.47712125471966244</v>
      </c>
      <c r="W975">
        <f>Sample[[#This Row],[Kpy]]*KTc-Sample[[#This Row],[KPz]]*KTb</f>
        <v>2.258832315869526</v>
      </c>
      <c r="X975">
        <f>-1*(Sample[[#This Row],[KPx]]*KTc-Sample[[#This Row],[KPz]]*KTa)</f>
        <v>2.2588323158695265</v>
      </c>
      <c r="Y975">
        <f>(Sample[[#This Row],[KPx]]*KTb-Sample[[#This Row],[Kpy]]*KTa)</f>
        <v>2.258832315869526</v>
      </c>
      <c r="Z975">
        <f>-Sample[[#This Row],[Xp]]*a+Sample[[#This Row],[Yp]]*b+Sample[[#This Row],[Zp]]*c_</f>
        <v>0.95424250943932498</v>
      </c>
      <c r="AA975" s="8">
        <f>-IF(Sample[[#This Row],[Column2]]&gt;0,1,-1)*SQRT(Sample[[#This Row],[KPx''i]]^2+Sample[[#This Row],[KPx''j]]^2+Sample[[#This Row],[KPx''k]]^2)/Ksmag/Scale</f>
        <v>-0.58435180974982659</v>
      </c>
      <c r="AB975" s="1">
        <f>SQRT(Sample[[#This Row],[Kpy''i]]^2+Sample[[#This Row],[KPy''j]]^2+Sample[[#This Row],[KPy''k]]^2)/KTmag/Scale</f>
        <v>1.5972356481146557</v>
      </c>
    </row>
    <row r="976" spans="1:28" hidden="1" x14ac:dyDescent="0.25">
      <c r="A976" s="5">
        <v>971</v>
      </c>
      <c r="B976" s="13" t="s">
        <v>43</v>
      </c>
      <c r="C976" s="5"/>
      <c r="D976" s="5"/>
      <c r="E976">
        <v>1</v>
      </c>
      <c r="F976">
        <v>2</v>
      </c>
      <c r="G976">
        <v>9</v>
      </c>
      <c r="H976" s="11">
        <f>Sample[[#This Row],[C]]/Sample[[#This Row],[D]]</f>
        <v>2</v>
      </c>
      <c r="I976" s="11">
        <f>Sample[[#This Row],[A]]/Sample[[#This Row],[C]]</f>
        <v>4.5</v>
      </c>
      <c r="J976" s="11">
        <f>Sample[[#This Row],[D]]/Sample[[#This Row],[A]]</f>
        <v>0.1111111111111111</v>
      </c>
      <c r="K976" s="11">
        <f>Sample[[#This Row],[A]]/Sample[[#This Row],[D]]</f>
        <v>9</v>
      </c>
      <c r="L976" s="11">
        <f>Sample[[#This Row],[D]]/Sample[[#This Row],[C]]</f>
        <v>0.5</v>
      </c>
      <c r="M976" s="11">
        <f>Sample[[#This Row],[C]]/Sample[[#This Row],[A]]</f>
        <v>0.22222222222222221</v>
      </c>
      <c r="N976">
        <f>IF(Sample[[#This Row],[Ap]]=0,10,LOG(Sample[[#This Row],[Ap]]))</f>
        <v>0.3010299956639812</v>
      </c>
      <c r="O976">
        <f>IF(Sample[[#This Row],[Ei]]=0,10,LOG(Sample[[#This Row],[Ei]]))</f>
        <v>0.65321251377534373</v>
      </c>
      <c r="P976">
        <f>IF(Sample[[#This Row],[Ii]]=0,10,LOG(Sample[[#This Row],[Ii]]))</f>
        <v>-0.95424250943932487</v>
      </c>
      <c r="Q976">
        <f>Kx-Sample[[#This Row],[Xp]]</f>
        <v>-0.3010299956639812</v>
      </c>
      <c r="R976">
        <f>Ky-Sample[[#This Row],[Yp]]</f>
        <v>-1.6532125137753437</v>
      </c>
      <c r="S976">
        <f>Kz-Sample[[#This Row],[Zp]]</f>
        <v>1.9542425094393248</v>
      </c>
      <c r="T976">
        <f>Sample[[#This Row],[Kpy]]*KSc-Sample[[#This Row],[KPz]]*KSb</f>
        <v>-0.30102999566398103</v>
      </c>
      <c r="U976">
        <f>-1*(Sample[[#This Row],[KPx]]*KSc-Sample[[#This Row],[KPz]]*KSa)</f>
        <v>-0.3010299956639812</v>
      </c>
      <c r="V976">
        <f>(Sample[[#This Row],[KPx]]*$R$2-Sample[[#This Row],[Kpy]]*KSa)</f>
        <v>-0.3010299956639812</v>
      </c>
      <c r="W976">
        <f>Sample[[#This Row],[Kpy]]*KTc-Sample[[#This Row],[KPz]]*KTb</f>
        <v>3.6074550232146683</v>
      </c>
      <c r="X976">
        <f>-1*(Sample[[#This Row],[KPx]]*KTc-Sample[[#This Row],[KPz]]*KTa)</f>
        <v>3.6074550232146683</v>
      </c>
      <c r="Y976">
        <f>(Sample[[#This Row],[KPx]]*KTb-Sample[[#This Row],[Kpy]]*KTa)</f>
        <v>3.6074550232146687</v>
      </c>
      <c r="Z976">
        <f>-Sample[[#This Row],[Xp]]*a+Sample[[#This Row],[Yp]]*b+Sample[[#This Row],[Zp]]*c_</f>
        <v>-0.60205999132796229</v>
      </c>
      <c r="AA976" s="8">
        <f>-IF(Sample[[#This Row],[Column2]]&gt;0,1,-1)*SQRT(Sample[[#This Row],[KPx''i]]^2+Sample[[#This Row],[KPx''j]]^2+Sample[[#This Row],[KPx''k]]^2)/Ksmag/Scale</f>
        <v>0.36868494332449314</v>
      </c>
      <c r="AB976" s="1">
        <f>SQRT(Sample[[#This Row],[Kpy''i]]^2+Sample[[#This Row],[KPy''j]]^2+Sample[[#This Row],[KPy''k]]^2)/KTmag/Scale</f>
        <v>2.5508559097405668</v>
      </c>
    </row>
    <row r="977" spans="1:28" hidden="1" x14ac:dyDescent="0.25">
      <c r="A977" s="5">
        <v>972</v>
      </c>
      <c r="B977" s="13" t="s">
        <v>43</v>
      </c>
      <c r="C977" s="5"/>
      <c r="D977" s="5"/>
      <c r="E977">
        <v>7</v>
      </c>
      <c r="F977">
        <v>3</v>
      </c>
      <c r="G977">
        <v>6</v>
      </c>
      <c r="H977" s="11">
        <f>Sample[[#This Row],[C]]/Sample[[#This Row],[D]]</f>
        <v>0.42857142857142855</v>
      </c>
      <c r="I977" s="11">
        <f>Sample[[#This Row],[A]]/Sample[[#This Row],[C]]</f>
        <v>2</v>
      </c>
      <c r="J977" s="11">
        <f>Sample[[#This Row],[D]]/Sample[[#This Row],[A]]</f>
        <v>1.1666666666666667</v>
      </c>
      <c r="K977" s="11">
        <f>Sample[[#This Row],[A]]/Sample[[#This Row],[D]]</f>
        <v>0.8571428571428571</v>
      </c>
      <c r="L977" s="11">
        <f>Sample[[#This Row],[D]]/Sample[[#This Row],[C]]</f>
        <v>2.3333333333333335</v>
      </c>
      <c r="M977" s="11">
        <f>Sample[[#This Row],[C]]/Sample[[#This Row],[A]]</f>
        <v>0.5</v>
      </c>
      <c r="N977">
        <f>IF(Sample[[#This Row],[Ap]]=0,10,LOG(Sample[[#This Row],[Ap]]))</f>
        <v>-0.36797678529459443</v>
      </c>
      <c r="O977">
        <f>IF(Sample[[#This Row],[Ei]]=0,10,LOG(Sample[[#This Row],[Ei]]))</f>
        <v>0.3010299956639812</v>
      </c>
      <c r="P977">
        <f>IF(Sample[[#This Row],[Ii]]=0,10,LOG(Sample[[#This Row],[Ii]]))</f>
        <v>6.6946789630613221E-2</v>
      </c>
      <c r="Q977">
        <f>Kx-Sample[[#This Row],[Xp]]</f>
        <v>0.36797678529459443</v>
      </c>
      <c r="R977">
        <f>Ky-Sample[[#This Row],[Yp]]</f>
        <v>-1.3010299956639813</v>
      </c>
      <c r="S977">
        <f>Kz-Sample[[#This Row],[Zp]]</f>
        <v>0.93305321036938682</v>
      </c>
      <c r="T977">
        <f>Sample[[#This Row],[Kpy]]*KSc-Sample[[#This Row],[KPz]]*KSb</f>
        <v>0.36797678529459443</v>
      </c>
      <c r="U977">
        <f>-1*(Sample[[#This Row],[KPx]]*KSc-Sample[[#This Row],[KPz]]*KSa)</f>
        <v>0.36797678529459443</v>
      </c>
      <c r="V977">
        <f>(Sample[[#This Row],[KPx]]*$R$2-Sample[[#This Row],[Kpy]]*KSa)</f>
        <v>0.36797678529459443</v>
      </c>
      <c r="W977">
        <f>Sample[[#This Row],[Kpy]]*KTc-Sample[[#This Row],[KPz]]*KTb</f>
        <v>2.2340832060333682</v>
      </c>
      <c r="X977">
        <f>-1*(Sample[[#This Row],[KPx]]*KTc-Sample[[#This Row],[KPz]]*KTa)</f>
        <v>2.2340832060333682</v>
      </c>
      <c r="Y977">
        <f>(Sample[[#This Row],[KPx]]*KTb-Sample[[#This Row],[Kpy]]*KTa)</f>
        <v>2.2340832060333682</v>
      </c>
      <c r="Z977">
        <f>-Sample[[#This Row],[Xp]]*a+Sample[[#This Row],[Yp]]*b+Sample[[#This Row],[Zp]]*c_</f>
        <v>0.73595357058918887</v>
      </c>
      <c r="AA977" s="8">
        <f>-IF(Sample[[#This Row],[Column2]]&gt;0,1,-1)*SQRT(Sample[[#This Row],[KPx''i]]^2+Sample[[#This Row],[KPx''j]]^2+Sample[[#This Row],[KPx''k]]^2)/Ksmag/Scale</f>
        <v>-0.45067768058071839</v>
      </c>
      <c r="AB977" s="1">
        <f>SQRT(Sample[[#This Row],[Kpy''i]]^2+Sample[[#This Row],[KPy''j]]^2+Sample[[#This Row],[KPy''k]]^2)/KTmag/Scale</f>
        <v>1.5797353847211775</v>
      </c>
    </row>
    <row r="978" spans="1:28" hidden="1" x14ac:dyDescent="0.25">
      <c r="A978" s="5">
        <v>973</v>
      </c>
      <c r="B978" s="13" t="s">
        <v>43</v>
      </c>
      <c r="C978" s="5"/>
      <c r="D978" s="5"/>
      <c r="E978">
        <v>7</v>
      </c>
      <c r="F978">
        <v>8</v>
      </c>
      <c r="G978">
        <v>3</v>
      </c>
      <c r="H978" s="11">
        <f>Sample[[#This Row],[C]]/Sample[[#This Row],[D]]</f>
        <v>1.1428571428571428</v>
      </c>
      <c r="I978" s="11">
        <f>Sample[[#This Row],[A]]/Sample[[#This Row],[C]]</f>
        <v>0.375</v>
      </c>
      <c r="J978" s="11">
        <f>Sample[[#This Row],[D]]/Sample[[#This Row],[A]]</f>
        <v>2.3333333333333335</v>
      </c>
      <c r="K978" s="11">
        <f>Sample[[#This Row],[A]]/Sample[[#This Row],[D]]</f>
        <v>0.42857142857142855</v>
      </c>
      <c r="L978" s="11">
        <f>Sample[[#This Row],[D]]/Sample[[#This Row],[C]]</f>
        <v>0.875</v>
      </c>
      <c r="M978" s="11">
        <f>Sample[[#This Row],[C]]/Sample[[#This Row],[A]]</f>
        <v>2.6666666666666665</v>
      </c>
      <c r="N978">
        <f>IF(Sample[[#This Row],[Ap]]=0,10,LOG(Sample[[#This Row],[Ap]]))</f>
        <v>5.7991946977686733E-2</v>
      </c>
      <c r="O978">
        <f>IF(Sample[[#This Row],[Ei]]=0,10,LOG(Sample[[#This Row],[Ei]]))</f>
        <v>-0.42596873227228116</v>
      </c>
      <c r="P978">
        <f>IF(Sample[[#This Row],[Ii]]=0,10,LOG(Sample[[#This Row],[Ii]]))</f>
        <v>0.36797678529459443</v>
      </c>
      <c r="Q978">
        <f>Kx-Sample[[#This Row],[Xp]]</f>
        <v>-5.7991946977686733E-2</v>
      </c>
      <c r="R978">
        <f>Ky-Sample[[#This Row],[Yp]]</f>
        <v>-0.57403126772771884</v>
      </c>
      <c r="S978">
        <f>Kz-Sample[[#This Row],[Zp]]</f>
        <v>0.63202321470540557</v>
      </c>
      <c r="T978">
        <f>Sample[[#This Row],[Kpy]]*KSc-Sample[[#This Row],[KPz]]*KSb</f>
        <v>-5.7991946977686726E-2</v>
      </c>
      <c r="U978">
        <f>-1*(Sample[[#This Row],[KPx]]*KSc-Sample[[#This Row],[KPz]]*KSa)</f>
        <v>-5.7991946977686733E-2</v>
      </c>
      <c r="V978">
        <f>(Sample[[#This Row],[KPx]]*$R$2-Sample[[#This Row],[Kpy]]*KSa)</f>
        <v>-5.7991946977686733E-2</v>
      </c>
      <c r="W978">
        <f>Sample[[#This Row],[Kpy]]*KTc-Sample[[#This Row],[KPz]]*KTb</f>
        <v>1.2060544824331245</v>
      </c>
      <c r="X978">
        <f>-1*(Sample[[#This Row],[KPx]]*KTc-Sample[[#This Row],[KPz]]*KTa)</f>
        <v>1.2060544824331243</v>
      </c>
      <c r="Y978">
        <f>(Sample[[#This Row],[KPx]]*KTb-Sample[[#This Row],[Kpy]]*KTa)</f>
        <v>1.2060544824331245</v>
      </c>
      <c r="Z978">
        <f>-Sample[[#This Row],[Xp]]*a+Sample[[#This Row],[Yp]]*b+Sample[[#This Row],[Zp]]*c_</f>
        <v>-0.11598389395537345</v>
      </c>
      <c r="AA978" s="8">
        <f>-IF(Sample[[#This Row],[Column2]]&gt;0,1,-1)*SQRT(Sample[[#This Row],[KPx''i]]^2+Sample[[#This Row],[KPx''j]]^2+Sample[[#This Row],[KPx''k]]^2)/Ksmag/Scale</f>
        <v>7.1025339642934768E-2</v>
      </c>
      <c r="AB978" s="1">
        <f>SQRT(Sample[[#This Row],[Kpy''i]]^2+Sample[[#This Row],[KPy''j]]^2+Sample[[#This Row],[KPy''k]]^2)/KTmag/Scale</f>
        <v>0.85280930300889413</v>
      </c>
    </row>
    <row r="979" spans="1:28" hidden="1" x14ac:dyDescent="0.25">
      <c r="A979" s="5">
        <v>974</v>
      </c>
      <c r="B979" s="13" t="s">
        <v>43</v>
      </c>
      <c r="C979" s="5"/>
      <c r="D979" s="5"/>
      <c r="E979">
        <v>5</v>
      </c>
      <c r="F979">
        <v>8</v>
      </c>
      <c r="G979">
        <v>1</v>
      </c>
      <c r="H979" s="11">
        <f>Sample[[#This Row],[C]]/Sample[[#This Row],[D]]</f>
        <v>1.6</v>
      </c>
      <c r="I979" s="11">
        <f>Sample[[#This Row],[A]]/Sample[[#This Row],[C]]</f>
        <v>0.125</v>
      </c>
      <c r="J979" s="11">
        <f>Sample[[#This Row],[D]]/Sample[[#This Row],[A]]</f>
        <v>5</v>
      </c>
      <c r="K979" s="11">
        <f>Sample[[#This Row],[A]]/Sample[[#This Row],[D]]</f>
        <v>0.2</v>
      </c>
      <c r="L979" s="11">
        <f>Sample[[#This Row],[D]]/Sample[[#This Row],[C]]</f>
        <v>0.625</v>
      </c>
      <c r="M979" s="11">
        <f>Sample[[#This Row],[C]]/Sample[[#This Row],[A]]</f>
        <v>8</v>
      </c>
      <c r="N979">
        <f>IF(Sample[[#This Row],[Ap]]=0,10,LOG(Sample[[#This Row],[Ap]]))</f>
        <v>0.20411998265592479</v>
      </c>
      <c r="O979">
        <f>IF(Sample[[#This Row],[Ei]]=0,10,LOG(Sample[[#This Row],[Ei]]))</f>
        <v>-0.90308998699194354</v>
      </c>
      <c r="P979">
        <f>IF(Sample[[#This Row],[Ii]]=0,10,LOG(Sample[[#This Row],[Ii]]))</f>
        <v>0.69897000433601886</v>
      </c>
      <c r="Q979">
        <f>Kx-Sample[[#This Row],[Xp]]</f>
        <v>-0.20411998265592479</v>
      </c>
      <c r="R979">
        <f>Ky-Sample[[#This Row],[Yp]]</f>
        <v>-9.6910013008056461E-2</v>
      </c>
      <c r="S979">
        <f>Kz-Sample[[#This Row],[Zp]]</f>
        <v>0.30102999566398114</v>
      </c>
      <c r="T979">
        <f>Sample[[#This Row],[Kpy]]*KSc-Sample[[#This Row],[KPz]]*KSb</f>
        <v>-0.20411998265592468</v>
      </c>
      <c r="U979">
        <f>-1*(Sample[[#This Row],[KPx]]*KSc-Sample[[#This Row],[KPz]]*KSa)</f>
        <v>-0.20411998265592479</v>
      </c>
      <c r="V979">
        <f>(Sample[[#This Row],[KPx]]*$R$2-Sample[[#This Row],[Kpy]]*KSa)</f>
        <v>-0.20411998265592479</v>
      </c>
      <c r="W979">
        <f>Sample[[#This Row],[Kpy]]*KTc-Sample[[#This Row],[KPz]]*KTb</f>
        <v>0.3979400086720376</v>
      </c>
      <c r="X979">
        <f>-1*(Sample[[#This Row],[KPx]]*KTc-Sample[[#This Row],[KPz]]*KTa)</f>
        <v>0.39794000867203749</v>
      </c>
      <c r="Y979">
        <f>(Sample[[#This Row],[KPx]]*KTb-Sample[[#This Row],[Kpy]]*KTa)</f>
        <v>0.39794000867203771</v>
      </c>
      <c r="Z979">
        <f>-Sample[[#This Row],[Xp]]*a+Sample[[#This Row],[Yp]]*b+Sample[[#This Row],[Zp]]*c_</f>
        <v>-0.40823996531184936</v>
      </c>
      <c r="AA979" s="8">
        <f>-IF(Sample[[#This Row],[Column2]]&gt;0,1,-1)*SQRT(Sample[[#This Row],[KPx''i]]^2+Sample[[#This Row],[KPx''j]]^2+Sample[[#This Row],[KPx''k]]^2)/Ksmag/Scale</f>
        <v>0.24999490190638396</v>
      </c>
      <c r="AB979" s="1">
        <f>SQRT(Sample[[#This Row],[Kpy''i]]^2+Sample[[#This Row],[KPy''j]]^2+Sample[[#This Row],[KPy''k]]^2)/KTmag/Scale</f>
        <v>0.28138607863743137</v>
      </c>
    </row>
    <row r="980" spans="1:28" hidden="1" x14ac:dyDescent="0.25">
      <c r="A980" s="5">
        <v>975</v>
      </c>
      <c r="B980" s="13" t="s">
        <v>43</v>
      </c>
      <c r="C980" s="5"/>
      <c r="D980" s="5"/>
      <c r="E980">
        <v>3</v>
      </c>
      <c r="F980">
        <v>1</v>
      </c>
      <c r="G980">
        <v>2</v>
      </c>
      <c r="H980" s="11">
        <f>Sample[[#This Row],[C]]/Sample[[#This Row],[D]]</f>
        <v>0.33333333333333331</v>
      </c>
      <c r="I980" s="11">
        <f>Sample[[#This Row],[A]]/Sample[[#This Row],[C]]</f>
        <v>2</v>
      </c>
      <c r="J980" s="11">
        <f>Sample[[#This Row],[D]]/Sample[[#This Row],[A]]</f>
        <v>1.5</v>
      </c>
      <c r="K980" s="11">
        <f>Sample[[#This Row],[A]]/Sample[[#This Row],[D]]</f>
        <v>0.66666666666666663</v>
      </c>
      <c r="L980" s="11">
        <f>Sample[[#This Row],[D]]/Sample[[#This Row],[C]]</f>
        <v>3</v>
      </c>
      <c r="M980" s="11">
        <f>Sample[[#This Row],[C]]/Sample[[#This Row],[A]]</f>
        <v>0.5</v>
      </c>
      <c r="N980">
        <f>IF(Sample[[#This Row],[Ap]]=0,10,LOG(Sample[[#This Row],[Ap]]))</f>
        <v>-0.47712125471966244</v>
      </c>
      <c r="O980">
        <f>IF(Sample[[#This Row],[Ei]]=0,10,LOG(Sample[[#This Row],[Ei]]))</f>
        <v>0.3010299956639812</v>
      </c>
      <c r="P980">
        <f>IF(Sample[[#This Row],[Ii]]=0,10,LOG(Sample[[#This Row],[Ii]]))</f>
        <v>0.17609125905568124</v>
      </c>
      <c r="Q980">
        <f>Kx-Sample[[#This Row],[Xp]]</f>
        <v>0.47712125471966244</v>
      </c>
      <c r="R980">
        <f>Ky-Sample[[#This Row],[Yp]]</f>
        <v>-1.3010299956639813</v>
      </c>
      <c r="S980">
        <f>Kz-Sample[[#This Row],[Zp]]</f>
        <v>0.82390874094431876</v>
      </c>
      <c r="T980">
        <f>Sample[[#This Row],[Kpy]]*KSc-Sample[[#This Row],[KPz]]*KSb</f>
        <v>0.47712125471966249</v>
      </c>
      <c r="U980">
        <f>-1*(Sample[[#This Row],[KPx]]*KSc-Sample[[#This Row],[KPz]]*KSa)</f>
        <v>0.47712125471966244</v>
      </c>
      <c r="V980">
        <f>(Sample[[#This Row],[KPx]]*$R$2-Sample[[#This Row],[Kpy]]*KSa)</f>
        <v>0.47712125471966244</v>
      </c>
      <c r="W980">
        <f>Sample[[#This Row],[Kpy]]*KTc-Sample[[#This Row],[KPz]]*KTb</f>
        <v>2.1249387366082999</v>
      </c>
      <c r="X980">
        <f>-1*(Sample[[#This Row],[KPx]]*KTc-Sample[[#This Row],[KPz]]*KTa)</f>
        <v>2.1249387366082999</v>
      </c>
      <c r="Y980">
        <f>(Sample[[#This Row],[KPx]]*KTb-Sample[[#This Row],[Kpy]]*KTa)</f>
        <v>2.1249387366082999</v>
      </c>
      <c r="Z980">
        <f>-Sample[[#This Row],[Xp]]*a+Sample[[#This Row],[Yp]]*b+Sample[[#This Row],[Zp]]*c_</f>
        <v>0.95424250943932487</v>
      </c>
      <c r="AA980" s="8">
        <f>-IF(Sample[[#This Row],[Column2]]&gt;0,1,-1)*SQRT(Sample[[#This Row],[KPx''i]]^2+Sample[[#This Row],[KPx''j]]^2+Sample[[#This Row],[KPx''k]]^2)/Ksmag/Scale</f>
        <v>-0.58435180974982659</v>
      </c>
      <c r="AB980" s="1">
        <f>SQRT(Sample[[#This Row],[Kpy''i]]^2+Sample[[#This Row],[KPy''j]]^2+Sample[[#This Row],[KPy''k]]^2)/KTmag/Scale</f>
        <v>1.502558590261704</v>
      </c>
    </row>
    <row r="981" spans="1:28" hidden="1" x14ac:dyDescent="0.25">
      <c r="A981" s="5">
        <v>976</v>
      </c>
      <c r="B981" s="13" t="s">
        <v>43</v>
      </c>
      <c r="C981" s="5"/>
      <c r="D981" s="5"/>
      <c r="E981">
        <v>1</v>
      </c>
      <c r="F981">
        <v>2</v>
      </c>
      <c r="G981">
        <v>10</v>
      </c>
      <c r="H981" s="11">
        <f>Sample[[#This Row],[C]]/Sample[[#This Row],[D]]</f>
        <v>2</v>
      </c>
      <c r="I981" s="11">
        <f>Sample[[#This Row],[A]]/Sample[[#This Row],[C]]</f>
        <v>5</v>
      </c>
      <c r="J981" s="11">
        <f>Sample[[#This Row],[D]]/Sample[[#This Row],[A]]</f>
        <v>0.1</v>
      </c>
      <c r="K981" s="11">
        <f>Sample[[#This Row],[A]]/Sample[[#This Row],[D]]</f>
        <v>10</v>
      </c>
      <c r="L981" s="11">
        <f>Sample[[#This Row],[D]]/Sample[[#This Row],[C]]</f>
        <v>0.5</v>
      </c>
      <c r="M981" s="11">
        <f>Sample[[#This Row],[C]]/Sample[[#This Row],[A]]</f>
        <v>0.2</v>
      </c>
      <c r="N981">
        <f>IF(Sample[[#This Row],[Ap]]=0,10,LOG(Sample[[#This Row],[Ap]]))</f>
        <v>0.3010299956639812</v>
      </c>
      <c r="O981">
        <f>IF(Sample[[#This Row],[Ei]]=0,10,LOG(Sample[[#This Row],[Ei]]))</f>
        <v>0.69897000433601886</v>
      </c>
      <c r="P981">
        <f>IF(Sample[[#This Row],[Ii]]=0,10,LOG(Sample[[#This Row],[Ii]]))</f>
        <v>-1</v>
      </c>
      <c r="Q981">
        <f>Kx-Sample[[#This Row],[Xp]]</f>
        <v>-0.3010299956639812</v>
      </c>
      <c r="R981">
        <f>Ky-Sample[[#This Row],[Yp]]</f>
        <v>-1.6989700043360187</v>
      </c>
      <c r="S981">
        <f>Kz-Sample[[#This Row],[Zp]]</f>
        <v>2</v>
      </c>
      <c r="T981">
        <f>Sample[[#This Row],[Kpy]]*KSc-Sample[[#This Row],[KPz]]*KSb</f>
        <v>-0.30102999566398125</v>
      </c>
      <c r="U981">
        <f>-1*(Sample[[#This Row],[KPx]]*KSc-Sample[[#This Row],[KPz]]*KSa)</f>
        <v>-0.3010299956639812</v>
      </c>
      <c r="V981">
        <f>(Sample[[#This Row],[KPx]]*$R$2-Sample[[#This Row],[Kpy]]*KSa)</f>
        <v>-0.3010299956639812</v>
      </c>
      <c r="W981">
        <f>Sample[[#This Row],[Kpy]]*KTc-Sample[[#This Row],[KPz]]*KTb</f>
        <v>3.6989700043360187</v>
      </c>
      <c r="X981">
        <f>-1*(Sample[[#This Row],[KPx]]*KTc-Sample[[#This Row],[KPz]]*KTa)</f>
        <v>3.6989700043360187</v>
      </c>
      <c r="Y981">
        <f>(Sample[[#This Row],[KPx]]*KTb-Sample[[#This Row],[Kpy]]*KTa)</f>
        <v>3.6989700043360187</v>
      </c>
      <c r="Z981">
        <f>-Sample[[#This Row],[Xp]]*a+Sample[[#This Row],[Yp]]*b+Sample[[#This Row],[Zp]]*c_</f>
        <v>-0.60205999132796229</v>
      </c>
      <c r="AA981" s="8">
        <f>-IF(Sample[[#This Row],[Column2]]&gt;0,1,-1)*SQRT(Sample[[#This Row],[KPx''i]]^2+Sample[[#This Row],[KPx''j]]^2+Sample[[#This Row],[KPx''k]]^2)/Ksmag/Scale</f>
        <v>0.36868494332449331</v>
      </c>
      <c r="AB981" s="1">
        <f>SQRT(Sample[[#This Row],[Kpy''i]]^2+Sample[[#This Row],[KPy''j]]^2+Sample[[#This Row],[KPy''k]]^2)/KTmag/Scale</f>
        <v>2.6155667734716324</v>
      </c>
    </row>
    <row r="982" spans="1:28" hidden="1" x14ac:dyDescent="0.25">
      <c r="A982" s="5">
        <v>977</v>
      </c>
      <c r="B982" s="13" t="s">
        <v>43</v>
      </c>
      <c r="C982" s="5"/>
      <c r="D982" s="5"/>
      <c r="E982">
        <v>1</v>
      </c>
      <c r="F982">
        <v>9</v>
      </c>
      <c r="G982">
        <v>7</v>
      </c>
      <c r="H982" s="11">
        <f>Sample[[#This Row],[C]]/Sample[[#This Row],[D]]</f>
        <v>9</v>
      </c>
      <c r="I982" s="11">
        <f>Sample[[#This Row],[A]]/Sample[[#This Row],[C]]</f>
        <v>0.77777777777777779</v>
      </c>
      <c r="J982" s="11">
        <f>Sample[[#This Row],[D]]/Sample[[#This Row],[A]]</f>
        <v>0.14285714285714285</v>
      </c>
      <c r="K982" s="11">
        <f>Sample[[#This Row],[A]]/Sample[[#This Row],[D]]</f>
        <v>7</v>
      </c>
      <c r="L982" s="11">
        <f>Sample[[#This Row],[D]]/Sample[[#This Row],[C]]</f>
        <v>0.1111111111111111</v>
      </c>
      <c r="M982" s="11">
        <f>Sample[[#This Row],[C]]/Sample[[#This Row],[A]]</f>
        <v>1.2857142857142858</v>
      </c>
      <c r="N982">
        <f>IF(Sample[[#This Row],[Ap]]=0,10,LOG(Sample[[#This Row],[Ap]]))</f>
        <v>0.95424250943932487</v>
      </c>
      <c r="O982">
        <f>IF(Sample[[#This Row],[Ei]]=0,10,LOG(Sample[[#This Row],[Ei]]))</f>
        <v>-0.10914446942506803</v>
      </c>
      <c r="P982">
        <f>IF(Sample[[#This Row],[Ii]]=0,10,LOG(Sample[[#This Row],[Ii]]))</f>
        <v>-0.84509804001425681</v>
      </c>
      <c r="Q982">
        <f>Kx-Sample[[#This Row],[Xp]]</f>
        <v>-0.95424250943932487</v>
      </c>
      <c r="R982">
        <f>Ky-Sample[[#This Row],[Yp]]</f>
        <v>-0.89085553057493194</v>
      </c>
      <c r="S982">
        <f>Kz-Sample[[#This Row],[Zp]]</f>
        <v>1.8450980400142569</v>
      </c>
      <c r="T982">
        <f>Sample[[#This Row],[Kpy]]*KSc-Sample[[#This Row],[KPz]]*KSb</f>
        <v>-0.95424250943932498</v>
      </c>
      <c r="U982">
        <f>-1*(Sample[[#This Row],[KPx]]*KSc-Sample[[#This Row],[KPz]]*KSa)</f>
        <v>-0.95424250943932487</v>
      </c>
      <c r="V982">
        <f>(Sample[[#This Row],[KPx]]*$R$2-Sample[[#This Row],[Kpy]]*KSa)</f>
        <v>-0.95424250943932487</v>
      </c>
      <c r="W982">
        <f>Sample[[#This Row],[Kpy]]*KTc-Sample[[#This Row],[KPz]]*KTb</f>
        <v>2.7359535705891886</v>
      </c>
      <c r="X982">
        <f>-1*(Sample[[#This Row],[KPx]]*KTc-Sample[[#This Row],[KPz]]*KTa)</f>
        <v>2.7359535705891891</v>
      </c>
      <c r="Y982">
        <f>(Sample[[#This Row],[KPx]]*KTb-Sample[[#This Row],[Kpy]]*KTa)</f>
        <v>2.7359535705891886</v>
      </c>
      <c r="Z982">
        <f>-Sample[[#This Row],[Xp]]*a+Sample[[#This Row],[Yp]]*b+Sample[[#This Row],[Zp]]*c_</f>
        <v>-1.9084850188786497</v>
      </c>
      <c r="AA982" s="8">
        <f>-IF(Sample[[#This Row],[Column2]]&gt;0,1,-1)*SQRT(Sample[[#This Row],[KPx''i]]^2+Sample[[#This Row],[KPx''j]]^2+Sample[[#This Row],[KPx''k]]^2)/Ksmag/Scale</f>
        <v>1.1687036194996532</v>
      </c>
      <c r="AB982" s="1">
        <f>SQRT(Sample[[#This Row],[Kpy''i]]^2+Sample[[#This Row],[KPy''j]]^2+Sample[[#This Row],[KPy''k]]^2)/KTmag/Scale</f>
        <v>1.9346113227751629</v>
      </c>
    </row>
    <row r="983" spans="1:28" hidden="1" x14ac:dyDescent="0.25">
      <c r="A983" s="5">
        <v>978</v>
      </c>
      <c r="B983" s="13" t="s">
        <v>43</v>
      </c>
      <c r="C983" s="5"/>
      <c r="D983" s="5"/>
      <c r="E983">
        <v>1</v>
      </c>
      <c r="F983">
        <v>3</v>
      </c>
      <c r="G983">
        <v>1</v>
      </c>
      <c r="H983" s="11">
        <f>Sample[[#This Row],[C]]/Sample[[#This Row],[D]]</f>
        <v>3</v>
      </c>
      <c r="I983" s="11">
        <f>Sample[[#This Row],[A]]/Sample[[#This Row],[C]]</f>
        <v>0.33333333333333331</v>
      </c>
      <c r="J983" s="11">
        <f>Sample[[#This Row],[D]]/Sample[[#This Row],[A]]</f>
        <v>1</v>
      </c>
      <c r="K983" s="11">
        <f>Sample[[#This Row],[A]]/Sample[[#This Row],[D]]</f>
        <v>1</v>
      </c>
      <c r="L983" s="11">
        <f>Sample[[#This Row],[D]]/Sample[[#This Row],[C]]</f>
        <v>0.33333333333333331</v>
      </c>
      <c r="M983" s="11">
        <f>Sample[[#This Row],[C]]/Sample[[#This Row],[A]]</f>
        <v>3</v>
      </c>
      <c r="N983">
        <f>IF(Sample[[#This Row],[Ap]]=0,10,LOG(Sample[[#This Row],[Ap]]))</f>
        <v>0.47712125471966244</v>
      </c>
      <c r="O983">
        <f>IF(Sample[[#This Row],[Ei]]=0,10,LOG(Sample[[#This Row],[Ei]]))</f>
        <v>-0.47712125471966244</v>
      </c>
      <c r="P983">
        <f>IF(Sample[[#This Row],[Ii]]=0,10,LOG(Sample[[#This Row],[Ii]]))</f>
        <v>0</v>
      </c>
      <c r="Q983">
        <f>Kx-Sample[[#This Row],[Xp]]</f>
        <v>-0.47712125471966244</v>
      </c>
      <c r="R983">
        <f>Ky-Sample[[#This Row],[Yp]]</f>
        <v>-0.52287874528033762</v>
      </c>
      <c r="S983">
        <f>Kz-Sample[[#This Row],[Zp]]</f>
        <v>1</v>
      </c>
      <c r="T983">
        <f>Sample[[#This Row],[Kpy]]*KSc-Sample[[#This Row],[KPz]]*KSb</f>
        <v>-0.47712125471966238</v>
      </c>
      <c r="U983">
        <f>-1*(Sample[[#This Row],[KPx]]*KSc-Sample[[#This Row],[KPz]]*KSa)</f>
        <v>-0.47712125471966244</v>
      </c>
      <c r="V983">
        <f>(Sample[[#This Row],[KPx]]*$R$2-Sample[[#This Row],[Kpy]]*KSa)</f>
        <v>-0.47712125471966244</v>
      </c>
      <c r="W983">
        <f>Sample[[#This Row],[Kpy]]*KTc-Sample[[#This Row],[KPz]]*KTb</f>
        <v>1.5228787452803376</v>
      </c>
      <c r="X983">
        <f>-1*(Sample[[#This Row],[KPx]]*KTc-Sample[[#This Row],[KPz]]*KTa)</f>
        <v>1.5228787452803376</v>
      </c>
      <c r="Y983">
        <f>(Sample[[#This Row],[KPx]]*KTb-Sample[[#This Row],[Kpy]]*KTa)</f>
        <v>1.5228787452803376</v>
      </c>
      <c r="Z983">
        <f>-Sample[[#This Row],[Xp]]*a+Sample[[#This Row],[Yp]]*b+Sample[[#This Row],[Zp]]*c_</f>
        <v>-0.95424250943932487</v>
      </c>
      <c r="AA983" s="8">
        <f>-IF(Sample[[#This Row],[Column2]]&gt;0,1,-1)*SQRT(Sample[[#This Row],[KPx''i]]^2+Sample[[#This Row],[KPx''j]]^2+Sample[[#This Row],[KPx''k]]^2)/Ksmag/Scale</f>
        <v>0.58435180974982659</v>
      </c>
      <c r="AB983" s="1">
        <f>SQRT(Sample[[#This Row],[Kpy''i]]^2+Sample[[#This Row],[KPy''j]]^2+Sample[[#This Row],[KPy''k]]^2)/KTmag/Scale</f>
        <v>1.0768378877125877</v>
      </c>
    </row>
    <row r="984" spans="1:28" hidden="1" x14ac:dyDescent="0.25">
      <c r="A984" s="5">
        <v>979</v>
      </c>
      <c r="B984" s="13" t="s">
        <v>43</v>
      </c>
      <c r="C984" s="5"/>
      <c r="D984" s="5"/>
      <c r="E984">
        <v>2</v>
      </c>
      <c r="F984">
        <v>7</v>
      </c>
      <c r="G984">
        <v>6</v>
      </c>
      <c r="H984" s="11">
        <f>Sample[[#This Row],[C]]/Sample[[#This Row],[D]]</f>
        <v>3.5</v>
      </c>
      <c r="I984" s="11">
        <f>Sample[[#This Row],[A]]/Sample[[#This Row],[C]]</f>
        <v>0.8571428571428571</v>
      </c>
      <c r="J984" s="11">
        <f>Sample[[#This Row],[D]]/Sample[[#This Row],[A]]</f>
        <v>0.33333333333333331</v>
      </c>
      <c r="K984" s="11">
        <f>Sample[[#This Row],[A]]/Sample[[#This Row],[D]]</f>
        <v>3</v>
      </c>
      <c r="L984" s="11">
        <f>Sample[[#This Row],[D]]/Sample[[#This Row],[C]]</f>
        <v>0.2857142857142857</v>
      </c>
      <c r="M984" s="11">
        <f>Sample[[#This Row],[C]]/Sample[[#This Row],[A]]</f>
        <v>1.1666666666666667</v>
      </c>
      <c r="N984">
        <f>IF(Sample[[#This Row],[Ap]]=0,10,LOG(Sample[[#This Row],[Ap]]))</f>
        <v>0.54406804435027567</v>
      </c>
      <c r="O984">
        <f>IF(Sample[[#This Row],[Ei]]=0,10,LOG(Sample[[#This Row],[Ei]]))</f>
        <v>-6.6946789630613221E-2</v>
      </c>
      <c r="P984">
        <f>IF(Sample[[#This Row],[Ii]]=0,10,LOG(Sample[[#This Row],[Ii]]))</f>
        <v>-0.47712125471966244</v>
      </c>
      <c r="Q984">
        <f>Kx-Sample[[#This Row],[Xp]]</f>
        <v>-0.54406804435027567</v>
      </c>
      <c r="R984">
        <f>Ky-Sample[[#This Row],[Yp]]</f>
        <v>-0.93305321036938682</v>
      </c>
      <c r="S984">
        <f>Kz-Sample[[#This Row],[Zp]]</f>
        <v>1.4771212547196624</v>
      </c>
      <c r="T984">
        <f>Sample[[#This Row],[Kpy]]*KSc-Sample[[#This Row],[KPz]]*KSb</f>
        <v>-0.54406804435027556</v>
      </c>
      <c r="U984">
        <f>-1*(Sample[[#This Row],[KPx]]*KSc-Sample[[#This Row],[KPz]]*KSa)</f>
        <v>-0.54406804435027567</v>
      </c>
      <c r="V984">
        <f>(Sample[[#This Row],[KPx]]*$R$2-Sample[[#This Row],[Kpy]]*KSa)</f>
        <v>-0.54406804435027567</v>
      </c>
      <c r="W984">
        <f>Sample[[#This Row],[Kpy]]*KTc-Sample[[#This Row],[KPz]]*KTb</f>
        <v>2.4101744650890491</v>
      </c>
      <c r="X984">
        <f>-1*(Sample[[#This Row],[KPx]]*KTc-Sample[[#This Row],[KPz]]*KTa)</f>
        <v>2.4101744650890491</v>
      </c>
      <c r="Y984">
        <f>(Sample[[#This Row],[KPx]]*KTb-Sample[[#This Row],[Kpy]]*KTa)</f>
        <v>2.4101744650890495</v>
      </c>
      <c r="Z984">
        <f>-Sample[[#This Row],[Xp]]*a+Sample[[#This Row],[Yp]]*b+Sample[[#This Row],[Zp]]*c_</f>
        <v>-1.0881360887005513</v>
      </c>
      <c r="AA984" s="8">
        <f>-IF(Sample[[#This Row],[Column2]]&gt;0,1,-1)*SQRT(Sample[[#This Row],[KPx''i]]^2+Sample[[#This Row],[KPx''j]]^2+Sample[[#This Row],[KPx''k]]^2)/Ksmag/Scale</f>
        <v>0.66634454700605172</v>
      </c>
      <c r="AB984" s="1">
        <f>SQRT(Sample[[#This Row],[Kpy''i]]^2+Sample[[#This Row],[KPy''j]]^2+Sample[[#This Row],[KPy''k]]^2)/KTmag/Scale</f>
        <v>1.7042507081071265</v>
      </c>
    </row>
    <row r="985" spans="1:28" hidden="1" x14ac:dyDescent="0.25">
      <c r="A985" s="5">
        <v>980</v>
      </c>
      <c r="B985" s="13" t="s">
        <v>43</v>
      </c>
      <c r="C985" s="5"/>
      <c r="D985" s="5"/>
      <c r="E985">
        <v>6</v>
      </c>
      <c r="F985">
        <v>4</v>
      </c>
      <c r="G985">
        <v>3</v>
      </c>
      <c r="H985" s="11">
        <f>Sample[[#This Row],[C]]/Sample[[#This Row],[D]]</f>
        <v>0.66666666666666663</v>
      </c>
      <c r="I985" s="11">
        <f>Sample[[#This Row],[A]]/Sample[[#This Row],[C]]</f>
        <v>0.75</v>
      </c>
      <c r="J985" s="11">
        <f>Sample[[#This Row],[D]]/Sample[[#This Row],[A]]</f>
        <v>2</v>
      </c>
      <c r="K985" s="11">
        <f>Sample[[#This Row],[A]]/Sample[[#This Row],[D]]</f>
        <v>0.5</v>
      </c>
      <c r="L985" s="11">
        <f>Sample[[#This Row],[D]]/Sample[[#This Row],[C]]</f>
        <v>1.5</v>
      </c>
      <c r="M985" s="11">
        <f>Sample[[#This Row],[C]]/Sample[[#This Row],[A]]</f>
        <v>1.3333333333333333</v>
      </c>
      <c r="N985">
        <f>IF(Sample[[#This Row],[Ap]]=0,10,LOG(Sample[[#This Row],[Ap]]))</f>
        <v>-0.17609125905568127</v>
      </c>
      <c r="O985">
        <f>IF(Sample[[#This Row],[Ei]]=0,10,LOG(Sample[[#This Row],[Ei]]))</f>
        <v>-0.12493873660829995</v>
      </c>
      <c r="P985">
        <f>IF(Sample[[#This Row],[Ii]]=0,10,LOG(Sample[[#This Row],[Ii]]))</f>
        <v>0.3010299956639812</v>
      </c>
      <c r="Q985">
        <f>Kx-Sample[[#This Row],[Xp]]</f>
        <v>0.17609125905568127</v>
      </c>
      <c r="R985">
        <f>Ky-Sample[[#This Row],[Yp]]</f>
        <v>-0.87506126339170009</v>
      </c>
      <c r="S985">
        <f>Kz-Sample[[#This Row],[Zp]]</f>
        <v>0.69897000433601875</v>
      </c>
      <c r="T985">
        <f>Sample[[#This Row],[Kpy]]*KSc-Sample[[#This Row],[KPz]]*KSb</f>
        <v>0.17609125905568135</v>
      </c>
      <c r="U985">
        <f>-1*(Sample[[#This Row],[KPx]]*KSc-Sample[[#This Row],[KPz]]*KSa)</f>
        <v>0.17609125905568127</v>
      </c>
      <c r="V985">
        <f>(Sample[[#This Row],[KPx]]*$R$2-Sample[[#This Row],[Kpy]]*KSa)</f>
        <v>0.17609125905568127</v>
      </c>
      <c r="W985">
        <f>Sample[[#This Row],[Kpy]]*KTc-Sample[[#This Row],[KPz]]*KTb</f>
        <v>1.5740312677277188</v>
      </c>
      <c r="X985">
        <f>-1*(Sample[[#This Row],[KPx]]*KTc-Sample[[#This Row],[KPz]]*KTa)</f>
        <v>1.5740312677277188</v>
      </c>
      <c r="Y985">
        <f>(Sample[[#This Row],[KPx]]*KTb-Sample[[#This Row],[Kpy]]*KTa)</f>
        <v>1.5740312677277188</v>
      </c>
      <c r="Z985">
        <f>-Sample[[#This Row],[Xp]]*a+Sample[[#This Row],[Yp]]*b+Sample[[#This Row],[Zp]]*c_</f>
        <v>0.35218251811136247</v>
      </c>
      <c r="AA985" s="8">
        <f>-IF(Sample[[#This Row],[Column2]]&gt;0,1,-1)*SQRT(Sample[[#This Row],[KPx''i]]^2+Sample[[#This Row],[KPx''j]]^2+Sample[[#This Row],[KPx''k]]^2)/Ksmag/Scale</f>
        <v>-0.21566686642533336</v>
      </c>
      <c r="AB985" s="1">
        <f>SQRT(Sample[[#This Row],[Kpy''i]]^2+Sample[[#This Row],[KPy''j]]^2+Sample[[#This Row],[KPy''k]]^2)/KTmag/Scale</f>
        <v>1.1130081832099283</v>
      </c>
    </row>
    <row r="986" spans="1:28" hidden="1" x14ac:dyDescent="0.25">
      <c r="A986" s="5">
        <v>981</v>
      </c>
      <c r="B986" s="13" t="s">
        <v>43</v>
      </c>
      <c r="C986" s="5"/>
      <c r="D986" s="5"/>
      <c r="E986">
        <v>9</v>
      </c>
      <c r="F986">
        <v>3</v>
      </c>
      <c r="G986">
        <v>2</v>
      </c>
      <c r="H986" s="11">
        <f>Sample[[#This Row],[C]]/Sample[[#This Row],[D]]</f>
        <v>0.33333333333333331</v>
      </c>
      <c r="I986" s="11">
        <f>Sample[[#This Row],[A]]/Sample[[#This Row],[C]]</f>
        <v>0.66666666666666663</v>
      </c>
      <c r="J986" s="11">
        <f>Sample[[#This Row],[D]]/Sample[[#This Row],[A]]</f>
        <v>4.5</v>
      </c>
      <c r="K986" s="11">
        <f>Sample[[#This Row],[A]]/Sample[[#This Row],[D]]</f>
        <v>0.22222222222222221</v>
      </c>
      <c r="L986" s="11">
        <f>Sample[[#This Row],[D]]/Sample[[#This Row],[C]]</f>
        <v>3</v>
      </c>
      <c r="M986" s="11">
        <f>Sample[[#This Row],[C]]/Sample[[#This Row],[A]]</f>
        <v>1.5</v>
      </c>
      <c r="N986">
        <f>IF(Sample[[#This Row],[Ap]]=0,10,LOG(Sample[[#This Row],[Ap]]))</f>
        <v>-0.47712125471966244</v>
      </c>
      <c r="O986">
        <f>IF(Sample[[#This Row],[Ei]]=0,10,LOG(Sample[[#This Row],[Ei]]))</f>
        <v>-0.17609125905568127</v>
      </c>
      <c r="P986">
        <f>IF(Sample[[#This Row],[Ii]]=0,10,LOG(Sample[[#This Row],[Ii]]))</f>
        <v>0.65321251377534373</v>
      </c>
      <c r="Q986">
        <f>Kx-Sample[[#This Row],[Xp]]</f>
        <v>0.47712125471966244</v>
      </c>
      <c r="R986">
        <f>Ky-Sample[[#This Row],[Yp]]</f>
        <v>-0.82390874094431876</v>
      </c>
      <c r="S986">
        <f>Kz-Sample[[#This Row],[Zp]]</f>
        <v>0.34678748622465627</v>
      </c>
      <c r="T986">
        <f>Sample[[#This Row],[Kpy]]*KSc-Sample[[#This Row],[KPz]]*KSb</f>
        <v>0.47712125471966249</v>
      </c>
      <c r="U986">
        <f>-1*(Sample[[#This Row],[KPx]]*KSc-Sample[[#This Row],[KPz]]*KSa)</f>
        <v>0.47712125471966244</v>
      </c>
      <c r="V986">
        <f>(Sample[[#This Row],[KPx]]*$R$2-Sample[[#This Row],[Kpy]]*KSa)</f>
        <v>0.47712125471966244</v>
      </c>
      <c r="W986">
        <f>Sample[[#This Row],[Kpy]]*KTc-Sample[[#This Row],[KPz]]*KTb</f>
        <v>1.1706962271689751</v>
      </c>
      <c r="X986">
        <f>-1*(Sample[[#This Row],[KPx]]*KTc-Sample[[#This Row],[KPz]]*KTa)</f>
        <v>1.1706962271689749</v>
      </c>
      <c r="Y986">
        <f>(Sample[[#This Row],[KPx]]*KTb-Sample[[#This Row],[Kpy]]*KTa)</f>
        <v>1.1706962271689751</v>
      </c>
      <c r="Z986">
        <f>-Sample[[#This Row],[Xp]]*a+Sample[[#This Row],[Yp]]*b+Sample[[#This Row],[Zp]]*c_</f>
        <v>0.95424250943932498</v>
      </c>
      <c r="AA986" s="8">
        <f>-IF(Sample[[#This Row],[Column2]]&gt;0,1,-1)*SQRT(Sample[[#This Row],[KPx''i]]^2+Sample[[#This Row],[KPx''j]]^2+Sample[[#This Row],[KPx''k]]^2)/Ksmag/Scale</f>
        <v>-0.58435180974982659</v>
      </c>
      <c r="AB986" s="1">
        <f>SQRT(Sample[[#This Row],[Kpy''i]]^2+Sample[[#This Row],[KPy''j]]^2+Sample[[#This Row],[KPy''k]]^2)/KTmag/Scale</f>
        <v>0.82780724094068936</v>
      </c>
    </row>
    <row r="987" spans="1:28" hidden="1" x14ac:dyDescent="0.25">
      <c r="A987" s="5">
        <v>982</v>
      </c>
      <c r="B987" s="13" t="s">
        <v>43</v>
      </c>
      <c r="C987" s="5"/>
      <c r="D987" s="5"/>
      <c r="E987">
        <v>10</v>
      </c>
      <c r="F987">
        <v>2</v>
      </c>
      <c r="G987">
        <v>1</v>
      </c>
      <c r="H987" s="11">
        <f>Sample[[#This Row],[C]]/Sample[[#This Row],[D]]</f>
        <v>0.2</v>
      </c>
      <c r="I987" s="11">
        <f>Sample[[#This Row],[A]]/Sample[[#This Row],[C]]</f>
        <v>0.5</v>
      </c>
      <c r="J987" s="11">
        <f>Sample[[#This Row],[D]]/Sample[[#This Row],[A]]</f>
        <v>10</v>
      </c>
      <c r="K987" s="11">
        <f>Sample[[#This Row],[A]]/Sample[[#This Row],[D]]</f>
        <v>0.1</v>
      </c>
      <c r="L987" s="11">
        <f>Sample[[#This Row],[D]]/Sample[[#This Row],[C]]</f>
        <v>5</v>
      </c>
      <c r="M987" s="11">
        <f>Sample[[#This Row],[C]]/Sample[[#This Row],[A]]</f>
        <v>2</v>
      </c>
      <c r="N987">
        <f>IF(Sample[[#This Row],[Ap]]=0,10,LOG(Sample[[#This Row],[Ap]]))</f>
        <v>-0.69897000433601875</v>
      </c>
      <c r="O987">
        <f>IF(Sample[[#This Row],[Ei]]=0,10,LOG(Sample[[#This Row],[Ei]]))</f>
        <v>-0.3010299956639812</v>
      </c>
      <c r="P987">
        <f>IF(Sample[[#This Row],[Ii]]=0,10,LOG(Sample[[#This Row],[Ii]]))</f>
        <v>1</v>
      </c>
      <c r="Q987">
        <f>Kx-Sample[[#This Row],[Xp]]</f>
        <v>0.69897000433601875</v>
      </c>
      <c r="R987">
        <f>Ky-Sample[[#This Row],[Yp]]</f>
        <v>-0.69897000433601875</v>
      </c>
      <c r="S987">
        <f>Kz-Sample[[#This Row],[Zp]]</f>
        <v>0</v>
      </c>
      <c r="T987">
        <f>Sample[[#This Row],[Kpy]]*KSc-Sample[[#This Row],[KPz]]*KSb</f>
        <v>0.69897000433601875</v>
      </c>
      <c r="U987">
        <f>-1*(Sample[[#This Row],[KPx]]*KSc-Sample[[#This Row],[KPz]]*KSa)</f>
        <v>0.69897000433601875</v>
      </c>
      <c r="V987">
        <f>(Sample[[#This Row],[KPx]]*$R$2-Sample[[#This Row],[Kpy]]*KSa)</f>
        <v>0.69897000433601875</v>
      </c>
      <c r="W987">
        <f>Sample[[#This Row],[Kpy]]*KTc-Sample[[#This Row],[KPz]]*KTb</f>
        <v>0.69897000433601875</v>
      </c>
      <c r="X987">
        <f>-1*(Sample[[#This Row],[KPx]]*KTc-Sample[[#This Row],[KPz]]*KTa)</f>
        <v>0.69897000433601875</v>
      </c>
      <c r="Y987">
        <f>(Sample[[#This Row],[KPx]]*KTb-Sample[[#This Row],[Kpy]]*KTa)</f>
        <v>0.69897000433601875</v>
      </c>
      <c r="Z987">
        <f>-Sample[[#This Row],[Xp]]*a+Sample[[#This Row],[Yp]]*b+Sample[[#This Row],[Zp]]*c_</f>
        <v>1.3979400086720375</v>
      </c>
      <c r="AA987" s="8">
        <f>-IF(Sample[[#This Row],[Column2]]&gt;0,1,-1)*SQRT(Sample[[#This Row],[KPx''i]]^2+Sample[[#This Row],[KPx''j]]^2+Sample[[#This Row],[KPx''k]]^2)/Ksmag/Scale</f>
        <v>-0.85605992806709574</v>
      </c>
      <c r="AB987" s="1">
        <f>SQRT(Sample[[#This Row],[Kpy''i]]^2+Sample[[#This Row],[KPy''j]]^2+Sample[[#This Row],[KPy''k]]^2)/KTmag/Scale</f>
        <v>0.49424642991198947</v>
      </c>
    </row>
    <row r="988" spans="1:28" hidden="1" x14ac:dyDescent="0.25">
      <c r="A988" s="5">
        <v>983</v>
      </c>
      <c r="B988" s="13" t="s">
        <v>43</v>
      </c>
      <c r="C988" s="5"/>
      <c r="D988" s="5"/>
      <c r="E988">
        <v>1</v>
      </c>
      <c r="F988">
        <v>9</v>
      </c>
      <c r="G988">
        <v>1</v>
      </c>
      <c r="H988" s="11">
        <f>Sample[[#This Row],[C]]/Sample[[#This Row],[D]]</f>
        <v>9</v>
      </c>
      <c r="I988" s="11">
        <f>Sample[[#This Row],[A]]/Sample[[#This Row],[C]]</f>
        <v>0.1111111111111111</v>
      </c>
      <c r="J988" s="11">
        <f>Sample[[#This Row],[D]]/Sample[[#This Row],[A]]</f>
        <v>1</v>
      </c>
      <c r="K988" s="11">
        <f>Sample[[#This Row],[A]]/Sample[[#This Row],[D]]</f>
        <v>1</v>
      </c>
      <c r="L988" s="11">
        <f>Sample[[#This Row],[D]]/Sample[[#This Row],[C]]</f>
        <v>0.1111111111111111</v>
      </c>
      <c r="M988" s="11">
        <f>Sample[[#This Row],[C]]/Sample[[#This Row],[A]]</f>
        <v>9</v>
      </c>
      <c r="N988">
        <f>IF(Sample[[#This Row],[Ap]]=0,10,LOG(Sample[[#This Row],[Ap]]))</f>
        <v>0.95424250943932487</v>
      </c>
      <c r="O988">
        <f>IF(Sample[[#This Row],[Ei]]=0,10,LOG(Sample[[#This Row],[Ei]]))</f>
        <v>-0.95424250943932487</v>
      </c>
      <c r="P988">
        <f>IF(Sample[[#This Row],[Ii]]=0,10,LOG(Sample[[#This Row],[Ii]]))</f>
        <v>0</v>
      </c>
      <c r="Q988">
        <f>Kx-Sample[[#This Row],[Xp]]</f>
        <v>-0.95424250943932487</v>
      </c>
      <c r="R988">
        <f>Ky-Sample[[#This Row],[Yp]]</f>
        <v>-4.5757490560675129E-2</v>
      </c>
      <c r="S988">
        <f>Kz-Sample[[#This Row],[Zp]]</f>
        <v>1</v>
      </c>
      <c r="T988">
        <f>Sample[[#This Row],[Kpy]]*KSc-Sample[[#This Row],[KPz]]*KSb</f>
        <v>-0.95424250943932487</v>
      </c>
      <c r="U988">
        <f>-1*(Sample[[#This Row],[KPx]]*KSc-Sample[[#This Row],[KPz]]*KSa)</f>
        <v>-0.95424250943932487</v>
      </c>
      <c r="V988">
        <f>(Sample[[#This Row],[KPx]]*$R$2-Sample[[#This Row],[Kpy]]*KSa)</f>
        <v>-0.95424250943932487</v>
      </c>
      <c r="W988">
        <f>Sample[[#This Row],[Kpy]]*KTc-Sample[[#This Row],[KPz]]*KTb</f>
        <v>1.0457574905606752</v>
      </c>
      <c r="X988">
        <f>-1*(Sample[[#This Row],[KPx]]*KTc-Sample[[#This Row],[KPz]]*KTa)</f>
        <v>1.0457574905606752</v>
      </c>
      <c r="Y988">
        <f>(Sample[[#This Row],[KPx]]*KTb-Sample[[#This Row],[Kpy]]*KTa)</f>
        <v>1.0457574905606752</v>
      </c>
      <c r="Z988">
        <f>-Sample[[#This Row],[Xp]]*a+Sample[[#This Row],[Yp]]*b+Sample[[#This Row],[Zp]]*c_</f>
        <v>-1.9084850188786497</v>
      </c>
      <c r="AA988" s="8">
        <f>-IF(Sample[[#This Row],[Column2]]&gt;0,1,-1)*SQRT(Sample[[#This Row],[KPx''i]]^2+Sample[[#This Row],[KPx''j]]^2+Sample[[#This Row],[KPx''k]]^2)/Ksmag/Scale</f>
        <v>1.1687036194996532</v>
      </c>
      <c r="AB988" s="1">
        <f>SQRT(Sample[[#This Row],[Kpy''i]]^2+Sample[[#This Row],[KPy''j]]^2+Sample[[#This Row],[KPy''k]]^2)/KTmag/Scale</f>
        <v>0.73946221305208049</v>
      </c>
    </row>
    <row r="989" spans="1:28" hidden="1" x14ac:dyDescent="0.25">
      <c r="A989" s="5">
        <v>984</v>
      </c>
      <c r="B989" s="13" t="s">
        <v>43</v>
      </c>
      <c r="C989" s="5"/>
      <c r="D989" s="5"/>
      <c r="E989">
        <v>5</v>
      </c>
      <c r="F989">
        <v>8</v>
      </c>
      <c r="G989">
        <v>4</v>
      </c>
      <c r="H989" s="11">
        <f>Sample[[#This Row],[C]]/Sample[[#This Row],[D]]</f>
        <v>1.6</v>
      </c>
      <c r="I989" s="11">
        <f>Sample[[#This Row],[A]]/Sample[[#This Row],[C]]</f>
        <v>0.5</v>
      </c>
      <c r="J989" s="11">
        <f>Sample[[#This Row],[D]]/Sample[[#This Row],[A]]</f>
        <v>1.25</v>
      </c>
      <c r="K989" s="11">
        <f>Sample[[#This Row],[A]]/Sample[[#This Row],[D]]</f>
        <v>0.8</v>
      </c>
      <c r="L989" s="11">
        <f>Sample[[#This Row],[D]]/Sample[[#This Row],[C]]</f>
        <v>0.625</v>
      </c>
      <c r="M989" s="11">
        <f>Sample[[#This Row],[C]]/Sample[[#This Row],[A]]</f>
        <v>2</v>
      </c>
      <c r="N989">
        <f>IF(Sample[[#This Row],[Ap]]=0,10,LOG(Sample[[#This Row],[Ap]]))</f>
        <v>0.20411998265592479</v>
      </c>
      <c r="O989">
        <f>IF(Sample[[#This Row],[Ei]]=0,10,LOG(Sample[[#This Row],[Ei]]))</f>
        <v>-0.3010299956639812</v>
      </c>
      <c r="P989">
        <f>IF(Sample[[#This Row],[Ii]]=0,10,LOG(Sample[[#This Row],[Ii]]))</f>
        <v>9.691001300805642E-2</v>
      </c>
      <c r="Q989">
        <f>Kx-Sample[[#This Row],[Xp]]</f>
        <v>-0.20411998265592479</v>
      </c>
      <c r="R989">
        <f>Ky-Sample[[#This Row],[Yp]]</f>
        <v>-0.69897000433601875</v>
      </c>
      <c r="S989">
        <f>Kz-Sample[[#This Row],[Zp]]</f>
        <v>0.90308998699194354</v>
      </c>
      <c r="T989">
        <f>Sample[[#This Row],[Kpy]]*KSc-Sample[[#This Row],[KPz]]*KSb</f>
        <v>-0.20411998265592479</v>
      </c>
      <c r="U989">
        <f>-1*(Sample[[#This Row],[KPx]]*KSc-Sample[[#This Row],[KPz]]*KSa)</f>
        <v>-0.20411998265592479</v>
      </c>
      <c r="V989">
        <f>(Sample[[#This Row],[KPx]]*$R$2-Sample[[#This Row],[Kpy]]*KSa)</f>
        <v>-0.20411998265592479</v>
      </c>
      <c r="W989">
        <f>Sample[[#This Row],[Kpy]]*KTc-Sample[[#This Row],[KPz]]*KTb</f>
        <v>1.6020599913279623</v>
      </c>
      <c r="X989">
        <f>-1*(Sample[[#This Row],[KPx]]*KTc-Sample[[#This Row],[KPz]]*KTa)</f>
        <v>1.6020599913279623</v>
      </c>
      <c r="Y989">
        <f>(Sample[[#This Row],[KPx]]*KTb-Sample[[#This Row],[Kpy]]*KTa)</f>
        <v>1.6020599913279623</v>
      </c>
      <c r="Z989">
        <f>-Sample[[#This Row],[Xp]]*a+Sample[[#This Row],[Yp]]*b+Sample[[#This Row],[Zp]]*c_</f>
        <v>-0.40823996531184958</v>
      </c>
      <c r="AA989" s="8">
        <f>-IF(Sample[[#This Row],[Column2]]&gt;0,1,-1)*SQRT(Sample[[#This Row],[KPx''i]]^2+Sample[[#This Row],[KPx''j]]^2+Sample[[#This Row],[KPx''k]]^2)/Ksmag/Scale</f>
        <v>0.24999490190638396</v>
      </c>
      <c r="AB989" s="1">
        <f>SQRT(Sample[[#This Row],[Kpy''i]]^2+Sample[[#This Row],[KPy''j]]^2+Sample[[#This Row],[KPy''k]]^2)/KTmag/Scale</f>
        <v>1.1328274837356638</v>
      </c>
    </row>
    <row r="990" spans="1:28" hidden="1" x14ac:dyDescent="0.25">
      <c r="A990" s="5">
        <v>985</v>
      </c>
      <c r="B990" s="13" t="s">
        <v>43</v>
      </c>
      <c r="C990" s="5"/>
      <c r="D990" s="5"/>
      <c r="E990">
        <v>3</v>
      </c>
      <c r="F990">
        <v>2</v>
      </c>
      <c r="G990">
        <v>4</v>
      </c>
      <c r="H990" s="11">
        <f>Sample[[#This Row],[C]]/Sample[[#This Row],[D]]</f>
        <v>0.66666666666666663</v>
      </c>
      <c r="I990" s="11">
        <f>Sample[[#This Row],[A]]/Sample[[#This Row],[C]]</f>
        <v>2</v>
      </c>
      <c r="J990" s="11">
        <f>Sample[[#This Row],[D]]/Sample[[#This Row],[A]]</f>
        <v>0.75</v>
      </c>
      <c r="K990" s="11">
        <f>Sample[[#This Row],[A]]/Sample[[#This Row],[D]]</f>
        <v>1.3333333333333333</v>
      </c>
      <c r="L990" s="11">
        <f>Sample[[#This Row],[D]]/Sample[[#This Row],[C]]</f>
        <v>1.5</v>
      </c>
      <c r="M990" s="11">
        <f>Sample[[#This Row],[C]]/Sample[[#This Row],[A]]</f>
        <v>0.5</v>
      </c>
      <c r="N990">
        <f>IF(Sample[[#This Row],[Ap]]=0,10,LOG(Sample[[#This Row],[Ap]]))</f>
        <v>-0.17609125905568127</v>
      </c>
      <c r="O990">
        <f>IF(Sample[[#This Row],[Ei]]=0,10,LOG(Sample[[#This Row],[Ei]]))</f>
        <v>0.3010299956639812</v>
      </c>
      <c r="P990">
        <f>IF(Sample[[#This Row],[Ii]]=0,10,LOG(Sample[[#This Row],[Ii]]))</f>
        <v>-0.12493873660829995</v>
      </c>
      <c r="Q990">
        <f>Kx-Sample[[#This Row],[Xp]]</f>
        <v>0.17609125905568127</v>
      </c>
      <c r="R990">
        <f>Ky-Sample[[#This Row],[Yp]]</f>
        <v>-1.3010299956639813</v>
      </c>
      <c r="S990">
        <f>Kz-Sample[[#This Row],[Zp]]</f>
        <v>1.1249387366082999</v>
      </c>
      <c r="T990">
        <f>Sample[[#This Row],[Kpy]]*KSc-Sample[[#This Row],[KPz]]*KSb</f>
        <v>0.17609125905568135</v>
      </c>
      <c r="U990">
        <f>-1*(Sample[[#This Row],[KPx]]*KSc-Sample[[#This Row],[KPz]]*KSa)</f>
        <v>0.17609125905568127</v>
      </c>
      <c r="V990">
        <f>(Sample[[#This Row],[KPx]]*$R$2-Sample[[#This Row],[Kpy]]*KSa)</f>
        <v>0.17609125905568127</v>
      </c>
      <c r="W990">
        <f>Sample[[#This Row],[Kpy]]*KTc-Sample[[#This Row],[KPz]]*KTb</f>
        <v>2.4259687322722812</v>
      </c>
      <c r="X990">
        <f>-1*(Sample[[#This Row],[KPx]]*KTc-Sample[[#This Row],[KPz]]*KTa)</f>
        <v>2.4259687322722812</v>
      </c>
      <c r="Y990">
        <f>(Sample[[#This Row],[KPx]]*KTb-Sample[[#This Row],[Kpy]]*KTa)</f>
        <v>2.4259687322722812</v>
      </c>
      <c r="Z990">
        <f>-Sample[[#This Row],[Xp]]*a+Sample[[#This Row],[Yp]]*b+Sample[[#This Row],[Zp]]*c_</f>
        <v>0.35218251811136247</v>
      </c>
      <c r="AA990" s="8">
        <f>-IF(Sample[[#This Row],[Column2]]&gt;0,1,-1)*SQRT(Sample[[#This Row],[KPx''i]]^2+Sample[[#This Row],[KPx''j]]^2+Sample[[#This Row],[KPx''k]]^2)/Ksmag/Scale</f>
        <v>-0.21566686642533336</v>
      </c>
      <c r="AB990" s="1">
        <f>SQRT(Sample[[#This Row],[Kpy''i]]^2+Sample[[#This Row],[KPy''j]]^2+Sample[[#This Row],[KPy''k]]^2)/KTmag/Scale</f>
        <v>1.7154189415362624</v>
      </c>
    </row>
    <row r="991" spans="1:28" hidden="1" x14ac:dyDescent="0.25">
      <c r="A991" s="5">
        <v>986</v>
      </c>
      <c r="B991" s="13" t="s">
        <v>43</v>
      </c>
      <c r="C991" s="5"/>
      <c r="D991" s="5"/>
      <c r="E991">
        <v>7</v>
      </c>
      <c r="F991">
        <v>3</v>
      </c>
      <c r="G991">
        <v>3</v>
      </c>
      <c r="H991" s="11">
        <f>Sample[[#This Row],[C]]/Sample[[#This Row],[D]]</f>
        <v>0.42857142857142855</v>
      </c>
      <c r="I991" s="11">
        <f>Sample[[#This Row],[A]]/Sample[[#This Row],[C]]</f>
        <v>1</v>
      </c>
      <c r="J991" s="11">
        <f>Sample[[#This Row],[D]]/Sample[[#This Row],[A]]</f>
        <v>2.3333333333333335</v>
      </c>
      <c r="K991" s="11">
        <f>Sample[[#This Row],[A]]/Sample[[#This Row],[D]]</f>
        <v>0.42857142857142855</v>
      </c>
      <c r="L991" s="11">
        <f>Sample[[#This Row],[D]]/Sample[[#This Row],[C]]</f>
        <v>2.3333333333333335</v>
      </c>
      <c r="M991" s="11">
        <f>Sample[[#This Row],[C]]/Sample[[#This Row],[A]]</f>
        <v>1</v>
      </c>
      <c r="N991">
        <f>IF(Sample[[#This Row],[Ap]]=0,10,LOG(Sample[[#This Row],[Ap]]))</f>
        <v>-0.36797678529459443</v>
      </c>
      <c r="O991">
        <f>IF(Sample[[#This Row],[Ei]]=0,10,LOG(Sample[[#This Row],[Ei]]))</f>
        <v>0</v>
      </c>
      <c r="P991">
        <f>IF(Sample[[#This Row],[Ii]]=0,10,LOG(Sample[[#This Row],[Ii]]))</f>
        <v>0.36797678529459443</v>
      </c>
      <c r="Q991">
        <f>Kx-Sample[[#This Row],[Xp]]</f>
        <v>0.36797678529459443</v>
      </c>
      <c r="R991">
        <f>Ky-Sample[[#This Row],[Yp]]</f>
        <v>-1</v>
      </c>
      <c r="S991">
        <f>Kz-Sample[[#This Row],[Zp]]</f>
        <v>0.63202321470540557</v>
      </c>
      <c r="T991">
        <f>Sample[[#This Row],[Kpy]]*KSc-Sample[[#This Row],[KPz]]*KSb</f>
        <v>0.36797678529459443</v>
      </c>
      <c r="U991">
        <f>-1*(Sample[[#This Row],[KPx]]*KSc-Sample[[#This Row],[KPz]]*KSa)</f>
        <v>0.36797678529459443</v>
      </c>
      <c r="V991">
        <f>(Sample[[#This Row],[KPx]]*$R$2-Sample[[#This Row],[Kpy]]*KSa)</f>
        <v>0.36797678529459443</v>
      </c>
      <c r="W991">
        <f>Sample[[#This Row],[Kpy]]*KTc-Sample[[#This Row],[KPz]]*KTb</f>
        <v>1.6320232147054057</v>
      </c>
      <c r="X991">
        <f>-1*(Sample[[#This Row],[KPx]]*KTc-Sample[[#This Row],[KPz]]*KTa)</f>
        <v>1.6320232147054057</v>
      </c>
      <c r="Y991">
        <f>(Sample[[#This Row],[KPx]]*KTb-Sample[[#This Row],[Kpy]]*KTa)</f>
        <v>1.6320232147054057</v>
      </c>
      <c r="Z991">
        <f>-Sample[[#This Row],[Xp]]*a+Sample[[#This Row],[Yp]]*b+Sample[[#This Row],[Zp]]*c_</f>
        <v>0.73595357058918887</v>
      </c>
      <c r="AA991" s="8">
        <f>-IF(Sample[[#This Row],[Column2]]&gt;0,1,-1)*SQRT(Sample[[#This Row],[KPx''i]]^2+Sample[[#This Row],[KPx''j]]^2+Sample[[#This Row],[KPx''k]]^2)/Ksmag/Scale</f>
        <v>-0.45067768058071839</v>
      </c>
      <c r="AB991" s="1">
        <f>SQRT(Sample[[#This Row],[Kpy''i]]^2+Sample[[#This Row],[KPy''j]]^2+Sample[[#This Row],[KPy''k]]^2)/KTmag/Scale</f>
        <v>1.1540146821720614</v>
      </c>
    </row>
    <row r="992" spans="1:28" hidden="1" x14ac:dyDescent="0.25">
      <c r="A992" s="5">
        <v>987</v>
      </c>
      <c r="B992" s="13" t="s">
        <v>43</v>
      </c>
      <c r="C992" s="5"/>
      <c r="D992" s="5"/>
      <c r="E992">
        <v>8</v>
      </c>
      <c r="F992">
        <v>6</v>
      </c>
      <c r="G992">
        <v>7</v>
      </c>
      <c r="H992" s="11">
        <f>Sample[[#This Row],[C]]/Sample[[#This Row],[D]]</f>
        <v>0.75</v>
      </c>
      <c r="I992" s="11">
        <f>Sample[[#This Row],[A]]/Sample[[#This Row],[C]]</f>
        <v>1.1666666666666667</v>
      </c>
      <c r="J992" s="11">
        <f>Sample[[#This Row],[D]]/Sample[[#This Row],[A]]</f>
        <v>1.1428571428571428</v>
      </c>
      <c r="K992" s="11">
        <f>Sample[[#This Row],[A]]/Sample[[#This Row],[D]]</f>
        <v>0.875</v>
      </c>
      <c r="L992" s="11">
        <f>Sample[[#This Row],[D]]/Sample[[#This Row],[C]]</f>
        <v>1.3333333333333333</v>
      </c>
      <c r="M992" s="11">
        <f>Sample[[#This Row],[C]]/Sample[[#This Row],[A]]</f>
        <v>0.8571428571428571</v>
      </c>
      <c r="N992">
        <f>IF(Sample[[#This Row],[Ap]]=0,10,LOG(Sample[[#This Row],[Ap]]))</f>
        <v>-0.12493873660829995</v>
      </c>
      <c r="O992">
        <f>IF(Sample[[#This Row],[Ei]]=0,10,LOG(Sample[[#This Row],[Ei]]))</f>
        <v>6.6946789630613221E-2</v>
      </c>
      <c r="P992">
        <f>IF(Sample[[#This Row],[Ii]]=0,10,LOG(Sample[[#This Row],[Ii]]))</f>
        <v>5.7991946977686733E-2</v>
      </c>
      <c r="Q992">
        <f>Kx-Sample[[#This Row],[Xp]]</f>
        <v>0.12493873660829995</v>
      </c>
      <c r="R992">
        <f>Ky-Sample[[#This Row],[Yp]]</f>
        <v>-1.0669467896306133</v>
      </c>
      <c r="S992">
        <f>Kz-Sample[[#This Row],[Zp]]</f>
        <v>0.94200805302231327</v>
      </c>
      <c r="T992">
        <f>Sample[[#This Row],[Kpy]]*KSc-Sample[[#This Row],[KPz]]*KSb</f>
        <v>0.12493873660830002</v>
      </c>
      <c r="U992">
        <f>-1*(Sample[[#This Row],[KPx]]*KSc-Sample[[#This Row],[KPz]]*KSa)</f>
        <v>0.12493873660829995</v>
      </c>
      <c r="V992">
        <f>(Sample[[#This Row],[KPx]]*$R$2-Sample[[#This Row],[Kpy]]*KSa)</f>
        <v>0.12493873660829995</v>
      </c>
      <c r="W992">
        <f>Sample[[#This Row],[Kpy]]*KTc-Sample[[#This Row],[KPz]]*KTb</f>
        <v>2.0089548426529267</v>
      </c>
      <c r="X992">
        <f>-1*(Sample[[#This Row],[KPx]]*KTc-Sample[[#This Row],[KPz]]*KTa)</f>
        <v>2.0089548426529267</v>
      </c>
      <c r="Y992">
        <f>(Sample[[#This Row],[KPx]]*KTb-Sample[[#This Row],[Kpy]]*KTa)</f>
        <v>2.0089548426529267</v>
      </c>
      <c r="Z992">
        <f>-Sample[[#This Row],[Xp]]*a+Sample[[#This Row],[Yp]]*b+Sample[[#This Row],[Zp]]*c_</f>
        <v>0.24987747321659992</v>
      </c>
      <c r="AA992" s="8">
        <f>-IF(Sample[[#This Row],[Column2]]&gt;0,1,-1)*SQRT(Sample[[#This Row],[KPx''i]]^2+Sample[[#This Row],[KPx''j]]^2+Sample[[#This Row],[KPx''k]]^2)/Ksmag/Scale</f>
        <v>-0.15301807689915994</v>
      </c>
      <c r="AB992" s="1">
        <f>SQRT(Sample[[#This Row],[Kpy''i]]^2+Sample[[#This Row],[KPy''j]]^2+Sample[[#This Row],[KPy''k]]^2)/KTmag/Scale</f>
        <v>1.4205455923374382</v>
      </c>
    </row>
    <row r="993" spans="1:28" hidden="1" x14ac:dyDescent="0.25">
      <c r="A993" s="5">
        <v>988</v>
      </c>
      <c r="B993" s="13" t="s">
        <v>43</v>
      </c>
      <c r="C993" s="5"/>
      <c r="D993" s="5"/>
      <c r="E993">
        <v>9</v>
      </c>
      <c r="F993">
        <v>3</v>
      </c>
      <c r="G993">
        <v>8</v>
      </c>
      <c r="H993" s="11">
        <f>Sample[[#This Row],[C]]/Sample[[#This Row],[D]]</f>
        <v>0.33333333333333331</v>
      </c>
      <c r="I993" s="11">
        <f>Sample[[#This Row],[A]]/Sample[[#This Row],[C]]</f>
        <v>2.6666666666666665</v>
      </c>
      <c r="J993" s="11">
        <f>Sample[[#This Row],[D]]/Sample[[#This Row],[A]]</f>
        <v>1.125</v>
      </c>
      <c r="K993" s="11">
        <f>Sample[[#This Row],[A]]/Sample[[#This Row],[D]]</f>
        <v>0.88888888888888884</v>
      </c>
      <c r="L993" s="11">
        <f>Sample[[#This Row],[D]]/Sample[[#This Row],[C]]</f>
        <v>3</v>
      </c>
      <c r="M993" s="11">
        <f>Sample[[#This Row],[C]]/Sample[[#This Row],[A]]</f>
        <v>0.375</v>
      </c>
      <c r="N993">
        <f>IF(Sample[[#This Row],[Ap]]=0,10,LOG(Sample[[#This Row],[Ap]]))</f>
        <v>-0.47712125471966244</v>
      </c>
      <c r="O993">
        <f>IF(Sample[[#This Row],[Ei]]=0,10,LOG(Sample[[#This Row],[Ei]]))</f>
        <v>0.4259687322722811</v>
      </c>
      <c r="P993">
        <f>IF(Sample[[#This Row],[Ii]]=0,10,LOG(Sample[[#This Row],[Ii]]))</f>
        <v>5.1152522447381291E-2</v>
      </c>
      <c r="Q993">
        <f>Kx-Sample[[#This Row],[Xp]]</f>
        <v>0.47712125471966244</v>
      </c>
      <c r="R993">
        <f>Ky-Sample[[#This Row],[Yp]]</f>
        <v>-1.4259687322722812</v>
      </c>
      <c r="S993">
        <f>Kz-Sample[[#This Row],[Zp]]</f>
        <v>0.94884747755261867</v>
      </c>
      <c r="T993">
        <f>Sample[[#This Row],[Kpy]]*KSc-Sample[[#This Row],[KPz]]*KSb</f>
        <v>0.47712125471966249</v>
      </c>
      <c r="U993">
        <f>-1*(Sample[[#This Row],[KPx]]*KSc-Sample[[#This Row],[KPz]]*KSa)</f>
        <v>0.47712125471966244</v>
      </c>
      <c r="V993">
        <f>(Sample[[#This Row],[KPx]]*$R$2-Sample[[#This Row],[Kpy]]*KSa)</f>
        <v>0.47712125471966244</v>
      </c>
      <c r="W993">
        <f>Sample[[#This Row],[Kpy]]*KTc-Sample[[#This Row],[KPz]]*KTb</f>
        <v>2.3748162098248997</v>
      </c>
      <c r="X993">
        <f>-1*(Sample[[#This Row],[KPx]]*KTc-Sample[[#This Row],[KPz]]*KTa)</f>
        <v>2.3748162098248997</v>
      </c>
      <c r="Y993">
        <f>(Sample[[#This Row],[KPx]]*KTb-Sample[[#This Row],[Kpy]]*KTa)</f>
        <v>2.3748162098248997</v>
      </c>
      <c r="Z993">
        <f>-Sample[[#This Row],[Xp]]*a+Sample[[#This Row],[Yp]]*b+Sample[[#This Row],[Zp]]*c_</f>
        <v>0.95424250943932476</v>
      </c>
      <c r="AA993" s="8">
        <f>-IF(Sample[[#This Row],[Column2]]&gt;0,1,-1)*SQRT(Sample[[#This Row],[KPx''i]]^2+Sample[[#This Row],[KPx''j]]^2+Sample[[#This Row],[KPx''k]]^2)/Ksmag/Scale</f>
        <v>-0.58435180974982659</v>
      </c>
      <c r="AB993" s="1">
        <f>SQRT(Sample[[#This Row],[Kpy''i]]^2+Sample[[#This Row],[KPy''j]]^2+Sample[[#This Row],[KPy''k]]^2)/KTmag/Scale</f>
        <v>1.6792486460389218</v>
      </c>
    </row>
    <row r="994" spans="1:28" hidden="1" x14ac:dyDescent="0.25">
      <c r="A994" s="5">
        <v>989</v>
      </c>
      <c r="B994" s="13" t="s">
        <v>43</v>
      </c>
      <c r="C994" s="5"/>
      <c r="D994" s="5"/>
      <c r="E994">
        <v>3</v>
      </c>
      <c r="F994">
        <v>7</v>
      </c>
      <c r="G994">
        <v>5</v>
      </c>
      <c r="H994" s="11">
        <f>Sample[[#This Row],[C]]/Sample[[#This Row],[D]]</f>
        <v>2.3333333333333335</v>
      </c>
      <c r="I994" s="11">
        <f>Sample[[#This Row],[A]]/Sample[[#This Row],[C]]</f>
        <v>0.7142857142857143</v>
      </c>
      <c r="J994" s="11">
        <f>Sample[[#This Row],[D]]/Sample[[#This Row],[A]]</f>
        <v>0.6</v>
      </c>
      <c r="K994" s="11">
        <f>Sample[[#This Row],[A]]/Sample[[#This Row],[D]]</f>
        <v>1.6666666666666667</v>
      </c>
      <c r="L994" s="11">
        <f>Sample[[#This Row],[D]]/Sample[[#This Row],[C]]</f>
        <v>0.42857142857142855</v>
      </c>
      <c r="M994" s="11">
        <f>Sample[[#This Row],[C]]/Sample[[#This Row],[A]]</f>
        <v>1.4</v>
      </c>
      <c r="N994">
        <f>IF(Sample[[#This Row],[Ap]]=0,10,LOG(Sample[[#This Row],[Ap]]))</f>
        <v>0.36797678529459443</v>
      </c>
      <c r="O994">
        <f>IF(Sample[[#This Row],[Ei]]=0,10,LOG(Sample[[#This Row],[Ei]]))</f>
        <v>-0.14612803567823801</v>
      </c>
      <c r="P994">
        <f>IF(Sample[[#This Row],[Ii]]=0,10,LOG(Sample[[#This Row],[Ii]]))</f>
        <v>-0.22184874961635639</v>
      </c>
      <c r="Q994">
        <f>Kx-Sample[[#This Row],[Xp]]</f>
        <v>-0.36797678529459443</v>
      </c>
      <c r="R994">
        <f>Ky-Sample[[#This Row],[Yp]]</f>
        <v>-0.85387196432176204</v>
      </c>
      <c r="S994">
        <f>Kz-Sample[[#This Row],[Zp]]</f>
        <v>1.2218487496163564</v>
      </c>
      <c r="T994">
        <f>Sample[[#This Row],[Kpy]]*KSc-Sample[[#This Row],[KPz]]*KSb</f>
        <v>-0.36797678529459432</v>
      </c>
      <c r="U994">
        <f>-1*(Sample[[#This Row],[KPx]]*KSc-Sample[[#This Row],[KPz]]*KSa)</f>
        <v>-0.36797678529459443</v>
      </c>
      <c r="V994">
        <f>(Sample[[#This Row],[KPx]]*$R$2-Sample[[#This Row],[Kpy]]*KSa)</f>
        <v>-0.36797678529459443</v>
      </c>
      <c r="W994">
        <f>Sample[[#This Row],[Kpy]]*KTc-Sample[[#This Row],[KPz]]*KTb</f>
        <v>2.0757207139381184</v>
      </c>
      <c r="X994">
        <f>-1*(Sample[[#This Row],[KPx]]*KTc-Sample[[#This Row],[KPz]]*KTa)</f>
        <v>2.0757207139381184</v>
      </c>
      <c r="Y994">
        <f>(Sample[[#This Row],[KPx]]*KTb-Sample[[#This Row],[Kpy]]*KTa)</f>
        <v>2.0757207139381184</v>
      </c>
      <c r="Z994">
        <f>-Sample[[#This Row],[Xp]]*a+Sample[[#This Row],[Yp]]*b+Sample[[#This Row],[Zp]]*c_</f>
        <v>-0.73595357058918887</v>
      </c>
      <c r="AA994" s="8">
        <f>-IF(Sample[[#This Row],[Column2]]&gt;0,1,-1)*SQRT(Sample[[#This Row],[KPx''i]]^2+Sample[[#This Row],[KPx''j]]^2+Sample[[#This Row],[KPx''k]]^2)/Ksmag/Scale</f>
        <v>0.45067768058071828</v>
      </c>
      <c r="AB994" s="1">
        <f>SQRT(Sample[[#This Row],[Kpy''i]]^2+Sample[[#This Row],[KPy''j]]^2+Sample[[#This Row],[KPy''k]]^2)/KTmag/Scale</f>
        <v>1.4677561926750253</v>
      </c>
    </row>
    <row r="995" spans="1:28" hidden="1" x14ac:dyDescent="0.25">
      <c r="A995" s="5">
        <v>990</v>
      </c>
      <c r="B995" s="13" t="s">
        <v>43</v>
      </c>
      <c r="C995" s="5"/>
      <c r="D995" s="5"/>
      <c r="E995">
        <v>1</v>
      </c>
      <c r="F995">
        <v>1</v>
      </c>
      <c r="G995">
        <v>1</v>
      </c>
      <c r="H995" s="11">
        <f>Sample[[#This Row],[C]]/Sample[[#This Row],[D]]</f>
        <v>1</v>
      </c>
      <c r="I995" s="11">
        <f>Sample[[#This Row],[A]]/Sample[[#This Row],[C]]</f>
        <v>1</v>
      </c>
      <c r="J995" s="11">
        <f>Sample[[#This Row],[D]]/Sample[[#This Row],[A]]</f>
        <v>1</v>
      </c>
      <c r="K995" s="11">
        <f>Sample[[#This Row],[A]]/Sample[[#This Row],[D]]</f>
        <v>1</v>
      </c>
      <c r="L995" s="11">
        <f>Sample[[#This Row],[D]]/Sample[[#This Row],[C]]</f>
        <v>1</v>
      </c>
      <c r="M995" s="11">
        <f>Sample[[#This Row],[C]]/Sample[[#This Row],[A]]</f>
        <v>1</v>
      </c>
      <c r="N995">
        <f>IF(Sample[[#This Row],[Ap]]=0,10,LOG(Sample[[#This Row],[Ap]]))</f>
        <v>0</v>
      </c>
      <c r="O995">
        <f>IF(Sample[[#This Row],[Ei]]=0,10,LOG(Sample[[#This Row],[Ei]]))</f>
        <v>0</v>
      </c>
      <c r="P995">
        <f>IF(Sample[[#This Row],[Ii]]=0,10,LOG(Sample[[#This Row],[Ii]]))</f>
        <v>0</v>
      </c>
      <c r="Q995">
        <f>Kx-Sample[[#This Row],[Xp]]</f>
        <v>0</v>
      </c>
      <c r="R995">
        <f>Ky-Sample[[#This Row],[Yp]]</f>
        <v>-1</v>
      </c>
      <c r="S995">
        <f>Kz-Sample[[#This Row],[Zp]]</f>
        <v>1</v>
      </c>
      <c r="T995">
        <f>Sample[[#This Row],[Kpy]]*KSc-Sample[[#This Row],[KPz]]*KSb</f>
        <v>0</v>
      </c>
      <c r="U995">
        <f>-1*(Sample[[#This Row],[KPx]]*KSc-Sample[[#This Row],[KPz]]*KSa)</f>
        <v>0</v>
      </c>
      <c r="V995">
        <f>(Sample[[#This Row],[KPx]]*$R$2-Sample[[#This Row],[Kpy]]*KSa)</f>
        <v>0</v>
      </c>
      <c r="W995">
        <f>Sample[[#This Row],[Kpy]]*KTc-Sample[[#This Row],[KPz]]*KTb</f>
        <v>2</v>
      </c>
      <c r="X995">
        <f>-1*(Sample[[#This Row],[KPx]]*KTc-Sample[[#This Row],[KPz]]*KTa)</f>
        <v>2</v>
      </c>
      <c r="Y995">
        <f>(Sample[[#This Row],[KPx]]*KTb-Sample[[#This Row],[Kpy]]*KTa)</f>
        <v>2</v>
      </c>
      <c r="Z995">
        <f>-Sample[[#This Row],[Xp]]*a+Sample[[#This Row],[Yp]]*b+Sample[[#This Row],[Zp]]*c_</f>
        <v>0</v>
      </c>
      <c r="AA995" s="8">
        <f>-IF(Sample[[#This Row],[Column2]]&gt;0,1,-1)*SQRT(Sample[[#This Row],[KPx''i]]^2+Sample[[#This Row],[KPx''j]]^2+Sample[[#This Row],[KPx''k]]^2)/Ksmag/Scale</f>
        <v>0</v>
      </c>
      <c r="AB995" s="1">
        <f>SQRT(Sample[[#This Row],[Kpy''i]]^2+Sample[[#This Row],[KPy''j]]^2+Sample[[#This Row],[KPy''k]]^2)/KTmag/Scale</f>
        <v>1.4142135623730951</v>
      </c>
    </row>
    <row r="996" spans="1:28" hidden="1" x14ac:dyDescent="0.25">
      <c r="A996" s="5">
        <v>991</v>
      </c>
      <c r="B996" s="13" t="s">
        <v>43</v>
      </c>
      <c r="C996" s="5"/>
      <c r="D996" s="5"/>
      <c r="E996">
        <v>3</v>
      </c>
      <c r="F996">
        <v>4</v>
      </c>
      <c r="G996">
        <v>5</v>
      </c>
      <c r="H996" s="11">
        <f>Sample[[#This Row],[C]]/Sample[[#This Row],[D]]</f>
        <v>1.3333333333333333</v>
      </c>
      <c r="I996" s="11">
        <f>Sample[[#This Row],[A]]/Sample[[#This Row],[C]]</f>
        <v>1.25</v>
      </c>
      <c r="J996" s="11">
        <f>Sample[[#This Row],[D]]/Sample[[#This Row],[A]]</f>
        <v>0.6</v>
      </c>
      <c r="K996" s="11">
        <f>Sample[[#This Row],[A]]/Sample[[#This Row],[D]]</f>
        <v>1.6666666666666667</v>
      </c>
      <c r="L996" s="11">
        <f>Sample[[#This Row],[D]]/Sample[[#This Row],[C]]</f>
        <v>0.75</v>
      </c>
      <c r="M996" s="11">
        <f>Sample[[#This Row],[C]]/Sample[[#This Row],[A]]</f>
        <v>0.8</v>
      </c>
      <c r="N996">
        <f>IF(Sample[[#This Row],[Ap]]=0,10,LOG(Sample[[#This Row],[Ap]]))</f>
        <v>0.12493873660829993</v>
      </c>
      <c r="O996">
        <f>IF(Sample[[#This Row],[Ei]]=0,10,LOG(Sample[[#This Row],[Ei]]))</f>
        <v>9.691001300805642E-2</v>
      </c>
      <c r="P996">
        <f>IF(Sample[[#This Row],[Ii]]=0,10,LOG(Sample[[#This Row],[Ii]]))</f>
        <v>-0.22184874961635639</v>
      </c>
      <c r="Q996">
        <f>Kx-Sample[[#This Row],[Xp]]</f>
        <v>-0.12493873660829993</v>
      </c>
      <c r="R996">
        <f>Ky-Sample[[#This Row],[Yp]]</f>
        <v>-1.0969100130080565</v>
      </c>
      <c r="S996">
        <f>Kz-Sample[[#This Row],[Zp]]</f>
        <v>1.2218487496163564</v>
      </c>
      <c r="T996">
        <f>Sample[[#This Row],[Kpy]]*KSc-Sample[[#This Row],[KPz]]*KSb</f>
        <v>-0.12493873660829991</v>
      </c>
      <c r="U996">
        <f>-1*(Sample[[#This Row],[KPx]]*KSc-Sample[[#This Row],[KPz]]*KSa)</f>
        <v>-0.12493873660829993</v>
      </c>
      <c r="V996">
        <f>(Sample[[#This Row],[KPx]]*$R$2-Sample[[#This Row],[Kpy]]*KSa)</f>
        <v>-0.12493873660829993</v>
      </c>
      <c r="W996">
        <f>Sample[[#This Row],[Kpy]]*KTc-Sample[[#This Row],[KPz]]*KTb</f>
        <v>2.3187587626244128</v>
      </c>
      <c r="X996">
        <f>-1*(Sample[[#This Row],[KPx]]*KTc-Sample[[#This Row],[KPz]]*KTa)</f>
        <v>2.3187587626244128</v>
      </c>
      <c r="Y996">
        <f>(Sample[[#This Row],[KPx]]*KTb-Sample[[#This Row],[Kpy]]*KTa)</f>
        <v>2.3187587626244128</v>
      </c>
      <c r="Z996">
        <f>-Sample[[#This Row],[Xp]]*a+Sample[[#This Row],[Yp]]*b+Sample[[#This Row],[Zp]]*c_</f>
        <v>-0.24987747321659995</v>
      </c>
      <c r="AA996" s="8">
        <f>-IF(Sample[[#This Row],[Column2]]&gt;0,1,-1)*SQRT(Sample[[#This Row],[KPx''i]]^2+Sample[[#This Row],[KPx''j]]^2+Sample[[#This Row],[KPx''k]]^2)/Ksmag/Scale</f>
        <v>0.15301807689915992</v>
      </c>
      <c r="AB996" s="1">
        <f>SQRT(Sample[[#This Row],[Kpy''i]]^2+Sample[[#This Row],[KPy''j]]^2+Sample[[#This Row],[KPy''k]]^2)/KTmag/Scale</f>
        <v>1.6396100449874504</v>
      </c>
    </row>
    <row r="997" spans="1:28" hidden="1" x14ac:dyDescent="0.25">
      <c r="A997" s="5">
        <v>992</v>
      </c>
      <c r="B997" s="13" t="s">
        <v>43</v>
      </c>
      <c r="C997" s="5"/>
      <c r="D997" s="5"/>
      <c r="E997">
        <v>9</v>
      </c>
      <c r="F997">
        <v>2</v>
      </c>
      <c r="G997">
        <v>1</v>
      </c>
      <c r="H997" s="11">
        <f>Sample[[#This Row],[C]]/Sample[[#This Row],[D]]</f>
        <v>0.22222222222222221</v>
      </c>
      <c r="I997" s="11">
        <f>Sample[[#This Row],[A]]/Sample[[#This Row],[C]]</f>
        <v>0.5</v>
      </c>
      <c r="J997" s="11">
        <f>Sample[[#This Row],[D]]/Sample[[#This Row],[A]]</f>
        <v>9</v>
      </c>
      <c r="K997" s="11">
        <f>Sample[[#This Row],[A]]/Sample[[#This Row],[D]]</f>
        <v>0.1111111111111111</v>
      </c>
      <c r="L997" s="11">
        <f>Sample[[#This Row],[D]]/Sample[[#This Row],[C]]</f>
        <v>4.5</v>
      </c>
      <c r="M997" s="11">
        <f>Sample[[#This Row],[C]]/Sample[[#This Row],[A]]</f>
        <v>2</v>
      </c>
      <c r="N997">
        <f>IF(Sample[[#This Row],[Ap]]=0,10,LOG(Sample[[#This Row],[Ap]]))</f>
        <v>-0.65321251377534373</v>
      </c>
      <c r="O997">
        <f>IF(Sample[[#This Row],[Ei]]=0,10,LOG(Sample[[#This Row],[Ei]]))</f>
        <v>-0.3010299956639812</v>
      </c>
      <c r="P997">
        <f>IF(Sample[[#This Row],[Ii]]=0,10,LOG(Sample[[#This Row],[Ii]]))</f>
        <v>0.95424250943932487</v>
      </c>
      <c r="Q997">
        <f>Kx-Sample[[#This Row],[Xp]]</f>
        <v>0.65321251377534373</v>
      </c>
      <c r="R997">
        <f>Ky-Sample[[#This Row],[Yp]]</f>
        <v>-0.69897000433601875</v>
      </c>
      <c r="S997">
        <f>Kz-Sample[[#This Row],[Zp]]</f>
        <v>4.5757490560675129E-2</v>
      </c>
      <c r="T997">
        <f>Sample[[#This Row],[Kpy]]*KSc-Sample[[#This Row],[KPz]]*KSb</f>
        <v>0.65321251377534362</v>
      </c>
      <c r="U997">
        <f>-1*(Sample[[#This Row],[KPx]]*KSc-Sample[[#This Row],[KPz]]*KSa)</f>
        <v>0.65321251377534373</v>
      </c>
      <c r="V997">
        <f>(Sample[[#This Row],[KPx]]*$R$2-Sample[[#This Row],[Kpy]]*KSa)</f>
        <v>0.65321251377534373</v>
      </c>
      <c r="W997">
        <f>Sample[[#This Row],[Kpy]]*KTc-Sample[[#This Row],[KPz]]*KTb</f>
        <v>0.74472749489669388</v>
      </c>
      <c r="X997">
        <f>-1*(Sample[[#This Row],[KPx]]*KTc-Sample[[#This Row],[KPz]]*KTa)</f>
        <v>0.74472749489669399</v>
      </c>
      <c r="Y997">
        <f>(Sample[[#This Row],[KPx]]*KTb-Sample[[#This Row],[Kpy]]*KTa)</f>
        <v>0.74472749489669376</v>
      </c>
      <c r="Z997">
        <f>-Sample[[#This Row],[Xp]]*a+Sample[[#This Row],[Yp]]*b+Sample[[#This Row],[Zp]]*c_</f>
        <v>1.3064250275506875</v>
      </c>
      <c r="AA997" s="8">
        <f>-IF(Sample[[#This Row],[Column2]]&gt;0,1,-1)*SQRT(Sample[[#This Row],[KPx''i]]^2+Sample[[#This Row],[KPx''j]]^2+Sample[[#This Row],[KPx''k]]^2)/Ksmag/Scale</f>
        <v>-0.80001867617515976</v>
      </c>
      <c r="AB997" s="1">
        <f>SQRT(Sample[[#This Row],[Kpy''i]]^2+Sample[[#This Row],[KPy''j]]^2+Sample[[#This Row],[KPy''k]]^2)/KTmag/Scale</f>
        <v>0.52660186177752222</v>
      </c>
    </row>
    <row r="998" spans="1:28" hidden="1" x14ac:dyDescent="0.25">
      <c r="A998" s="5">
        <v>993</v>
      </c>
      <c r="B998" s="13" t="s">
        <v>43</v>
      </c>
      <c r="C998" s="5"/>
      <c r="D998" s="5"/>
      <c r="E998">
        <v>8</v>
      </c>
      <c r="F998">
        <v>7</v>
      </c>
      <c r="G998">
        <v>6</v>
      </c>
      <c r="H998" s="11">
        <f>Sample[[#This Row],[C]]/Sample[[#This Row],[D]]</f>
        <v>0.875</v>
      </c>
      <c r="I998" s="11">
        <f>Sample[[#This Row],[A]]/Sample[[#This Row],[C]]</f>
        <v>0.8571428571428571</v>
      </c>
      <c r="J998" s="11">
        <f>Sample[[#This Row],[D]]/Sample[[#This Row],[A]]</f>
        <v>1.3333333333333333</v>
      </c>
      <c r="K998" s="11">
        <f>Sample[[#This Row],[A]]/Sample[[#This Row],[D]]</f>
        <v>0.75</v>
      </c>
      <c r="L998" s="11">
        <f>Sample[[#This Row],[D]]/Sample[[#This Row],[C]]</f>
        <v>1.1428571428571428</v>
      </c>
      <c r="M998" s="11">
        <f>Sample[[#This Row],[C]]/Sample[[#This Row],[A]]</f>
        <v>1.1666666666666667</v>
      </c>
      <c r="N998">
        <f>IF(Sample[[#This Row],[Ap]]=0,10,LOG(Sample[[#This Row],[Ap]]))</f>
        <v>-5.7991946977686754E-2</v>
      </c>
      <c r="O998">
        <f>IF(Sample[[#This Row],[Ei]]=0,10,LOG(Sample[[#This Row],[Ei]]))</f>
        <v>-6.6946789630613221E-2</v>
      </c>
      <c r="P998">
        <f>IF(Sample[[#This Row],[Ii]]=0,10,LOG(Sample[[#This Row],[Ii]]))</f>
        <v>0.12493873660829993</v>
      </c>
      <c r="Q998">
        <f>Kx-Sample[[#This Row],[Xp]]</f>
        <v>5.7991946977686754E-2</v>
      </c>
      <c r="R998">
        <f>Ky-Sample[[#This Row],[Yp]]</f>
        <v>-0.93305321036938682</v>
      </c>
      <c r="S998">
        <f>Kz-Sample[[#This Row],[Zp]]</f>
        <v>0.87506126339170009</v>
      </c>
      <c r="T998">
        <f>Sample[[#This Row],[Kpy]]*KSc-Sample[[#This Row],[KPz]]*KSb</f>
        <v>5.7991946977686726E-2</v>
      </c>
      <c r="U998">
        <f>-1*(Sample[[#This Row],[KPx]]*KSc-Sample[[#This Row],[KPz]]*KSa)</f>
        <v>5.7991946977686754E-2</v>
      </c>
      <c r="V998">
        <f>(Sample[[#This Row],[KPx]]*$R$2-Sample[[#This Row],[Kpy]]*KSa)</f>
        <v>5.7991946977686754E-2</v>
      </c>
      <c r="W998">
        <f>Sample[[#This Row],[Kpy]]*KTc-Sample[[#This Row],[KPz]]*KTb</f>
        <v>1.808114473761087</v>
      </c>
      <c r="X998">
        <f>-1*(Sample[[#This Row],[KPx]]*KTc-Sample[[#This Row],[KPz]]*KTa)</f>
        <v>1.808114473761087</v>
      </c>
      <c r="Y998">
        <f>(Sample[[#This Row],[KPx]]*KTb-Sample[[#This Row],[Kpy]]*KTa)</f>
        <v>1.8081144737610868</v>
      </c>
      <c r="Z998">
        <f>-Sample[[#This Row],[Xp]]*a+Sample[[#This Row],[Yp]]*b+Sample[[#This Row],[Zp]]*c_</f>
        <v>0.11598389395537342</v>
      </c>
      <c r="AA998" s="8">
        <f>-IF(Sample[[#This Row],[Column2]]&gt;0,1,-1)*SQRT(Sample[[#This Row],[KPx''i]]^2+Sample[[#This Row],[KPx''j]]^2+Sample[[#This Row],[KPx''k]]^2)/Ksmag/Scale</f>
        <v>-7.1025339642934796E-2</v>
      </c>
      <c r="AB998" s="1">
        <f>SQRT(Sample[[#This Row],[Kpy''i]]^2+Sample[[#This Row],[KPy''j]]^2+Sample[[#This Row],[KPy''k]]^2)/KTmag/Scale</f>
        <v>1.2785300055580107</v>
      </c>
    </row>
    <row r="999" spans="1:28" hidden="1" x14ac:dyDescent="0.25">
      <c r="A999" s="5">
        <v>994</v>
      </c>
      <c r="B999" s="13" t="s">
        <v>43</v>
      </c>
      <c r="C999" s="5"/>
      <c r="D999" s="5"/>
      <c r="E999">
        <v>4</v>
      </c>
      <c r="F999">
        <v>8</v>
      </c>
      <c r="G999">
        <v>6</v>
      </c>
      <c r="H999" s="11">
        <f>Sample[[#This Row],[C]]/Sample[[#This Row],[D]]</f>
        <v>2</v>
      </c>
      <c r="I999" s="11">
        <f>Sample[[#This Row],[A]]/Sample[[#This Row],[C]]</f>
        <v>0.75</v>
      </c>
      <c r="J999" s="11">
        <f>Sample[[#This Row],[D]]/Sample[[#This Row],[A]]</f>
        <v>0.66666666666666663</v>
      </c>
      <c r="K999" s="11">
        <f>Sample[[#This Row],[A]]/Sample[[#This Row],[D]]</f>
        <v>1.5</v>
      </c>
      <c r="L999" s="11">
        <f>Sample[[#This Row],[D]]/Sample[[#This Row],[C]]</f>
        <v>0.5</v>
      </c>
      <c r="M999" s="11">
        <f>Sample[[#This Row],[C]]/Sample[[#This Row],[A]]</f>
        <v>1.3333333333333333</v>
      </c>
      <c r="N999">
        <f>IF(Sample[[#This Row],[Ap]]=0,10,LOG(Sample[[#This Row],[Ap]]))</f>
        <v>0.3010299956639812</v>
      </c>
      <c r="O999">
        <f>IF(Sample[[#This Row],[Ei]]=0,10,LOG(Sample[[#This Row],[Ei]]))</f>
        <v>-0.12493873660829995</v>
      </c>
      <c r="P999">
        <f>IF(Sample[[#This Row],[Ii]]=0,10,LOG(Sample[[#This Row],[Ii]]))</f>
        <v>-0.17609125905568127</v>
      </c>
      <c r="Q999">
        <f>Kx-Sample[[#This Row],[Xp]]</f>
        <v>-0.3010299956639812</v>
      </c>
      <c r="R999">
        <f>Ky-Sample[[#This Row],[Yp]]</f>
        <v>-0.87506126339170009</v>
      </c>
      <c r="S999">
        <f>Kz-Sample[[#This Row],[Zp]]</f>
        <v>1.1760912590556813</v>
      </c>
      <c r="T999">
        <f>Sample[[#This Row],[Kpy]]*KSc-Sample[[#This Row],[KPz]]*KSb</f>
        <v>-0.30102999566398125</v>
      </c>
      <c r="U999">
        <f>-1*(Sample[[#This Row],[KPx]]*KSc-Sample[[#This Row],[KPz]]*KSa)</f>
        <v>-0.3010299956639812</v>
      </c>
      <c r="V999">
        <f>(Sample[[#This Row],[KPx]]*$R$2-Sample[[#This Row],[Kpy]]*KSa)</f>
        <v>-0.3010299956639812</v>
      </c>
      <c r="W999">
        <f>Sample[[#This Row],[Kpy]]*KTc-Sample[[#This Row],[KPz]]*KTb</f>
        <v>2.0511525224473814</v>
      </c>
      <c r="X999">
        <f>-1*(Sample[[#This Row],[KPx]]*KTc-Sample[[#This Row],[KPz]]*KTa)</f>
        <v>2.0511525224473814</v>
      </c>
      <c r="Y999">
        <f>(Sample[[#This Row],[KPx]]*KTb-Sample[[#This Row],[Kpy]]*KTa)</f>
        <v>2.0511525224473814</v>
      </c>
      <c r="Z999">
        <f>-Sample[[#This Row],[Xp]]*a+Sample[[#This Row],[Yp]]*b+Sample[[#This Row],[Zp]]*c_</f>
        <v>-0.6020599913279624</v>
      </c>
      <c r="AA999" s="8">
        <f>-IF(Sample[[#This Row],[Column2]]&gt;0,1,-1)*SQRT(Sample[[#This Row],[KPx''i]]^2+Sample[[#This Row],[KPx''j]]^2+Sample[[#This Row],[KPx''k]]^2)/Ksmag/Scale</f>
        <v>0.36868494332449331</v>
      </c>
      <c r="AB999" s="1">
        <f>SQRT(Sample[[#This Row],[Kpy''i]]^2+Sample[[#This Row],[KPy''j]]^2+Sample[[#This Row],[KPy''k]]^2)/KTmag/Scale</f>
        <v>1.4503838578704358</v>
      </c>
    </row>
    <row r="1000" spans="1:28" hidden="1" x14ac:dyDescent="0.25">
      <c r="A1000" s="5">
        <v>995</v>
      </c>
      <c r="B1000" s="13" t="s">
        <v>43</v>
      </c>
      <c r="C1000" s="5"/>
      <c r="D1000" s="5"/>
      <c r="E1000">
        <v>5</v>
      </c>
      <c r="F1000">
        <v>5</v>
      </c>
      <c r="G1000">
        <v>3</v>
      </c>
      <c r="H1000" s="11">
        <f>Sample[[#This Row],[C]]/Sample[[#This Row],[D]]</f>
        <v>1</v>
      </c>
      <c r="I1000" s="11">
        <f>Sample[[#This Row],[A]]/Sample[[#This Row],[C]]</f>
        <v>0.6</v>
      </c>
      <c r="J1000" s="11">
        <f>Sample[[#This Row],[D]]/Sample[[#This Row],[A]]</f>
        <v>1.6666666666666667</v>
      </c>
      <c r="K1000" s="11">
        <f>Sample[[#This Row],[A]]/Sample[[#This Row],[D]]</f>
        <v>0.6</v>
      </c>
      <c r="L1000" s="11">
        <f>Sample[[#This Row],[D]]/Sample[[#This Row],[C]]</f>
        <v>1</v>
      </c>
      <c r="M1000" s="11">
        <f>Sample[[#This Row],[C]]/Sample[[#This Row],[A]]</f>
        <v>1.6666666666666667</v>
      </c>
      <c r="N1000">
        <f>IF(Sample[[#This Row],[Ap]]=0,10,LOG(Sample[[#This Row],[Ap]]))</f>
        <v>0</v>
      </c>
      <c r="O1000">
        <f>IF(Sample[[#This Row],[Ei]]=0,10,LOG(Sample[[#This Row],[Ei]]))</f>
        <v>-0.22184874961635639</v>
      </c>
      <c r="P1000">
        <f>IF(Sample[[#This Row],[Ii]]=0,10,LOG(Sample[[#This Row],[Ii]]))</f>
        <v>0.22184874961635639</v>
      </c>
      <c r="Q1000">
        <f>Kx-Sample[[#This Row],[Xp]]</f>
        <v>0</v>
      </c>
      <c r="R1000">
        <f>Ky-Sample[[#This Row],[Yp]]</f>
        <v>-0.77815125038364363</v>
      </c>
      <c r="S1000">
        <f>Kz-Sample[[#This Row],[Zp]]</f>
        <v>0.77815125038364363</v>
      </c>
      <c r="T1000">
        <f>Sample[[#This Row],[Kpy]]*KSc-Sample[[#This Row],[KPz]]*KSb</f>
        <v>0</v>
      </c>
      <c r="U1000">
        <f>-1*(Sample[[#This Row],[KPx]]*KSc-Sample[[#This Row],[KPz]]*KSa)</f>
        <v>0</v>
      </c>
      <c r="V1000">
        <f>(Sample[[#This Row],[KPx]]*$R$2-Sample[[#This Row],[Kpy]]*KSa)</f>
        <v>0</v>
      </c>
      <c r="W1000">
        <f>Sample[[#This Row],[Kpy]]*KTc-Sample[[#This Row],[KPz]]*KTb</f>
        <v>1.5563025007672873</v>
      </c>
      <c r="X1000">
        <f>-1*(Sample[[#This Row],[KPx]]*KTc-Sample[[#This Row],[KPz]]*KTa)</f>
        <v>1.5563025007672873</v>
      </c>
      <c r="Y1000">
        <f>(Sample[[#This Row],[KPx]]*KTb-Sample[[#This Row],[Kpy]]*KTa)</f>
        <v>1.5563025007672873</v>
      </c>
      <c r="Z1000">
        <f>-Sample[[#This Row],[Xp]]*a+Sample[[#This Row],[Yp]]*b+Sample[[#This Row],[Zp]]*c_</f>
        <v>0</v>
      </c>
      <c r="AA1000" s="8">
        <f>-IF(Sample[[#This Row],[Column2]]&gt;0,1,-1)*SQRT(Sample[[#This Row],[KPx''i]]^2+Sample[[#This Row],[KPx''j]]^2+Sample[[#This Row],[KPx''k]]^2)/Ksmag/Scale</f>
        <v>0</v>
      </c>
      <c r="AB1000" s="1">
        <f>SQRT(Sample[[#This Row],[Kpy''i]]^2+Sample[[#This Row],[KPy''j]]^2+Sample[[#This Row],[KPy''k]]^2)/KTmag/Scale</f>
        <v>1.100472051870131</v>
      </c>
    </row>
    <row r="1001" spans="1:28" hidden="1" x14ac:dyDescent="0.25">
      <c r="A1001" s="5">
        <v>996</v>
      </c>
      <c r="B1001" s="13" t="s">
        <v>43</v>
      </c>
      <c r="C1001" s="5"/>
      <c r="D1001" s="5"/>
      <c r="E1001">
        <v>8</v>
      </c>
      <c r="F1001">
        <v>4</v>
      </c>
      <c r="G1001">
        <v>9</v>
      </c>
      <c r="H1001" s="11">
        <f>Sample[[#This Row],[C]]/Sample[[#This Row],[D]]</f>
        <v>0.5</v>
      </c>
      <c r="I1001" s="11">
        <f>Sample[[#This Row],[A]]/Sample[[#This Row],[C]]</f>
        <v>2.25</v>
      </c>
      <c r="J1001" s="11">
        <f>Sample[[#This Row],[D]]/Sample[[#This Row],[A]]</f>
        <v>0.88888888888888884</v>
      </c>
      <c r="K1001" s="11">
        <f>Sample[[#This Row],[A]]/Sample[[#This Row],[D]]</f>
        <v>1.125</v>
      </c>
      <c r="L1001" s="11">
        <f>Sample[[#This Row],[D]]/Sample[[#This Row],[C]]</f>
        <v>2</v>
      </c>
      <c r="M1001" s="11">
        <f>Sample[[#This Row],[C]]/Sample[[#This Row],[A]]</f>
        <v>0.44444444444444442</v>
      </c>
      <c r="N1001">
        <f>IF(Sample[[#This Row],[Ap]]=0,10,LOG(Sample[[#This Row],[Ap]]))</f>
        <v>-0.3010299956639812</v>
      </c>
      <c r="O1001">
        <f>IF(Sample[[#This Row],[Ei]]=0,10,LOG(Sample[[#This Row],[Ei]]))</f>
        <v>0.35218251811136247</v>
      </c>
      <c r="P1001">
        <f>IF(Sample[[#This Row],[Ii]]=0,10,LOG(Sample[[#This Row],[Ii]]))</f>
        <v>-5.1152522447381311E-2</v>
      </c>
      <c r="Q1001">
        <f>Kx-Sample[[#This Row],[Xp]]</f>
        <v>0.3010299956639812</v>
      </c>
      <c r="R1001">
        <f>Ky-Sample[[#This Row],[Yp]]</f>
        <v>-1.3521825181113625</v>
      </c>
      <c r="S1001">
        <f>Kz-Sample[[#This Row],[Zp]]</f>
        <v>1.0511525224473812</v>
      </c>
      <c r="T1001">
        <f>Sample[[#This Row],[Kpy]]*KSc-Sample[[#This Row],[KPz]]*KSb</f>
        <v>0.30102999566398125</v>
      </c>
      <c r="U1001">
        <f>-1*(Sample[[#This Row],[KPx]]*KSc-Sample[[#This Row],[KPz]]*KSa)</f>
        <v>0.3010299956639812</v>
      </c>
      <c r="V1001">
        <f>(Sample[[#This Row],[KPx]]*$R$2-Sample[[#This Row],[Kpy]]*KSa)</f>
        <v>0.3010299956639812</v>
      </c>
      <c r="W1001">
        <f>Sample[[#This Row],[Kpy]]*KTc-Sample[[#This Row],[KPz]]*KTb</f>
        <v>2.4033350405587437</v>
      </c>
      <c r="X1001">
        <f>-1*(Sample[[#This Row],[KPx]]*KTc-Sample[[#This Row],[KPz]]*KTa)</f>
        <v>2.4033350405587437</v>
      </c>
      <c r="Y1001">
        <f>(Sample[[#This Row],[KPx]]*KTb-Sample[[#This Row],[Kpy]]*KTa)</f>
        <v>2.4033350405587437</v>
      </c>
      <c r="Z1001">
        <f>-Sample[[#This Row],[Xp]]*a+Sample[[#This Row],[Yp]]*b+Sample[[#This Row],[Zp]]*c_</f>
        <v>0.60205999132796229</v>
      </c>
      <c r="AA1001" s="8">
        <f>-IF(Sample[[#This Row],[Column2]]&gt;0,1,-1)*SQRT(Sample[[#This Row],[KPx''i]]^2+Sample[[#This Row],[KPx''j]]^2+Sample[[#This Row],[KPx''k]]^2)/Ksmag/Scale</f>
        <v>-0.36868494332449331</v>
      </c>
      <c r="AB1001" s="1">
        <f>SQRT(Sample[[#This Row],[Kpy''i]]^2+Sample[[#This Row],[KPy''j]]^2+Sample[[#This Row],[KPy''k]]^2)/KTmag/Scale</f>
        <v>1.6994145046423339</v>
      </c>
    </row>
    <row r="1002" spans="1:28" hidden="1" x14ac:dyDescent="0.25">
      <c r="A1002" s="5">
        <v>997</v>
      </c>
      <c r="B1002" s="13" t="s">
        <v>43</v>
      </c>
      <c r="C1002" s="5"/>
      <c r="D1002" s="5"/>
      <c r="E1002">
        <v>3</v>
      </c>
      <c r="F1002">
        <v>2</v>
      </c>
      <c r="G1002">
        <v>3</v>
      </c>
      <c r="H1002" s="11">
        <f>Sample[[#This Row],[C]]/Sample[[#This Row],[D]]</f>
        <v>0.66666666666666663</v>
      </c>
      <c r="I1002" s="11">
        <f>Sample[[#This Row],[A]]/Sample[[#This Row],[C]]</f>
        <v>1.5</v>
      </c>
      <c r="J1002" s="11">
        <f>Sample[[#This Row],[D]]/Sample[[#This Row],[A]]</f>
        <v>1</v>
      </c>
      <c r="K1002" s="11">
        <f>Sample[[#This Row],[A]]/Sample[[#This Row],[D]]</f>
        <v>1</v>
      </c>
      <c r="L1002" s="11">
        <f>Sample[[#This Row],[D]]/Sample[[#This Row],[C]]</f>
        <v>1.5</v>
      </c>
      <c r="M1002" s="11">
        <f>Sample[[#This Row],[C]]/Sample[[#This Row],[A]]</f>
        <v>0.66666666666666663</v>
      </c>
      <c r="N1002">
        <f>IF(Sample[[#This Row],[Ap]]=0,10,LOG(Sample[[#This Row],[Ap]]))</f>
        <v>-0.17609125905568127</v>
      </c>
      <c r="O1002">
        <f>IF(Sample[[#This Row],[Ei]]=0,10,LOG(Sample[[#This Row],[Ei]]))</f>
        <v>0.17609125905568124</v>
      </c>
      <c r="P1002">
        <f>IF(Sample[[#This Row],[Ii]]=0,10,LOG(Sample[[#This Row],[Ii]]))</f>
        <v>0</v>
      </c>
      <c r="Q1002">
        <f>Kx-Sample[[#This Row],[Xp]]</f>
        <v>0.17609125905568127</v>
      </c>
      <c r="R1002">
        <f>Ky-Sample[[#This Row],[Yp]]</f>
        <v>-1.1760912590556813</v>
      </c>
      <c r="S1002">
        <f>Kz-Sample[[#This Row],[Zp]]</f>
        <v>1</v>
      </c>
      <c r="T1002">
        <f>Sample[[#This Row],[Kpy]]*KSc-Sample[[#This Row],[KPz]]*KSb</f>
        <v>0.17609125905568135</v>
      </c>
      <c r="U1002">
        <f>-1*(Sample[[#This Row],[KPx]]*KSc-Sample[[#This Row],[KPz]]*KSa)</f>
        <v>0.17609125905568127</v>
      </c>
      <c r="V1002">
        <f>(Sample[[#This Row],[KPx]]*$R$2-Sample[[#This Row],[Kpy]]*KSa)</f>
        <v>0.17609125905568127</v>
      </c>
      <c r="W1002">
        <f>Sample[[#This Row],[Kpy]]*KTc-Sample[[#This Row],[KPz]]*KTb</f>
        <v>2.1760912590556813</v>
      </c>
      <c r="X1002">
        <f>-1*(Sample[[#This Row],[KPx]]*KTc-Sample[[#This Row],[KPz]]*KTa)</f>
        <v>2.1760912590556813</v>
      </c>
      <c r="Y1002">
        <f>(Sample[[#This Row],[KPx]]*KTb-Sample[[#This Row],[Kpy]]*KTa)</f>
        <v>2.1760912590556813</v>
      </c>
      <c r="Z1002">
        <f>-Sample[[#This Row],[Xp]]*a+Sample[[#This Row],[Yp]]*b+Sample[[#This Row],[Zp]]*c_</f>
        <v>0.35218251811136247</v>
      </c>
      <c r="AA1002" s="8">
        <f>-IF(Sample[[#This Row],[Column2]]&gt;0,1,-1)*SQRT(Sample[[#This Row],[KPx''i]]^2+Sample[[#This Row],[KPx''j]]^2+Sample[[#This Row],[KPx''k]]^2)/Ksmag/Scale</f>
        <v>-0.21566686642533336</v>
      </c>
      <c r="AB1002" s="1">
        <f>SQRT(Sample[[#This Row],[Kpy''i]]^2+Sample[[#This Row],[KPy''j]]^2+Sample[[#This Row],[KPy''k]]^2)/KTmag/Scale</f>
        <v>1.5387288857590447</v>
      </c>
    </row>
    <row r="1003" spans="1:28" hidden="1" x14ac:dyDescent="0.25">
      <c r="A1003" s="5">
        <v>998</v>
      </c>
      <c r="B1003" s="13" t="s">
        <v>43</v>
      </c>
      <c r="C1003" s="5"/>
      <c r="D1003" s="5"/>
      <c r="E1003">
        <v>6</v>
      </c>
      <c r="F1003">
        <v>10</v>
      </c>
      <c r="G1003">
        <v>2</v>
      </c>
      <c r="H1003" s="11">
        <f>Sample[[#This Row],[C]]/Sample[[#This Row],[D]]</f>
        <v>1.6666666666666667</v>
      </c>
      <c r="I1003" s="11">
        <f>Sample[[#This Row],[A]]/Sample[[#This Row],[C]]</f>
        <v>0.2</v>
      </c>
      <c r="J1003" s="11">
        <f>Sample[[#This Row],[D]]/Sample[[#This Row],[A]]</f>
        <v>3</v>
      </c>
      <c r="K1003" s="11">
        <f>Sample[[#This Row],[A]]/Sample[[#This Row],[D]]</f>
        <v>0.33333333333333331</v>
      </c>
      <c r="L1003" s="11">
        <f>Sample[[#This Row],[D]]/Sample[[#This Row],[C]]</f>
        <v>0.6</v>
      </c>
      <c r="M1003" s="11">
        <f>Sample[[#This Row],[C]]/Sample[[#This Row],[A]]</f>
        <v>5</v>
      </c>
      <c r="N1003">
        <f>IF(Sample[[#This Row],[Ap]]=0,10,LOG(Sample[[#This Row],[Ap]]))</f>
        <v>0.22184874961635639</v>
      </c>
      <c r="O1003">
        <f>IF(Sample[[#This Row],[Ei]]=0,10,LOG(Sample[[#This Row],[Ei]]))</f>
        <v>-0.69897000433601875</v>
      </c>
      <c r="P1003">
        <f>IF(Sample[[#This Row],[Ii]]=0,10,LOG(Sample[[#This Row],[Ii]]))</f>
        <v>0.47712125471966244</v>
      </c>
      <c r="Q1003">
        <f>Kx-Sample[[#This Row],[Xp]]</f>
        <v>-0.22184874961635639</v>
      </c>
      <c r="R1003">
        <f>Ky-Sample[[#This Row],[Yp]]</f>
        <v>-0.30102999566398125</v>
      </c>
      <c r="S1003">
        <f>Kz-Sample[[#This Row],[Zp]]</f>
        <v>0.52287874528033762</v>
      </c>
      <c r="T1003">
        <f>Sample[[#This Row],[Kpy]]*KSc-Sample[[#This Row],[KPz]]*KSb</f>
        <v>-0.22184874961635637</v>
      </c>
      <c r="U1003">
        <f>-1*(Sample[[#This Row],[KPx]]*KSc-Sample[[#This Row],[KPz]]*KSa)</f>
        <v>-0.22184874961635639</v>
      </c>
      <c r="V1003">
        <f>(Sample[[#This Row],[KPx]]*$R$2-Sample[[#This Row],[Kpy]]*KSa)</f>
        <v>-0.22184874961635639</v>
      </c>
      <c r="W1003">
        <f>Sample[[#This Row],[Kpy]]*KTc-Sample[[#This Row],[KPz]]*KTb</f>
        <v>0.82390874094431887</v>
      </c>
      <c r="X1003">
        <f>-1*(Sample[[#This Row],[KPx]]*KTc-Sample[[#This Row],[KPz]]*KTa)</f>
        <v>0.82390874094431887</v>
      </c>
      <c r="Y1003">
        <f>(Sample[[#This Row],[KPx]]*KTb-Sample[[#This Row],[Kpy]]*KTa)</f>
        <v>0.82390874094431887</v>
      </c>
      <c r="Z1003">
        <f>-Sample[[#This Row],[Xp]]*a+Sample[[#This Row],[Yp]]*b+Sample[[#This Row],[Zp]]*c_</f>
        <v>-0.44369749923271262</v>
      </c>
      <c r="AA1003" s="8">
        <f>-IF(Sample[[#This Row],[Column2]]&gt;0,1,-1)*SQRT(Sample[[#This Row],[KPx''i]]^2+Sample[[#This Row],[KPx''j]]^2+Sample[[#This Row],[KPx''k]]^2)/Ksmag/Scale</f>
        <v>0.27170811831726921</v>
      </c>
      <c r="AB1003" s="1">
        <f>SQRT(Sample[[#This Row],[Kpy''i]]^2+Sample[[#This Row],[KPy''j]]^2+Sample[[#This Row],[KPy''k]]^2)/KTmag/Scale</f>
        <v>0.5825914578005984</v>
      </c>
    </row>
    <row r="1004" spans="1:28" hidden="1" x14ac:dyDescent="0.25">
      <c r="A1004" s="5">
        <v>999</v>
      </c>
      <c r="B1004" s="13" t="s">
        <v>43</v>
      </c>
      <c r="C1004" s="5"/>
      <c r="D1004" s="5"/>
      <c r="E1004">
        <v>6</v>
      </c>
      <c r="F1004">
        <v>5</v>
      </c>
      <c r="G1004">
        <v>4</v>
      </c>
      <c r="H1004" s="11">
        <f>Sample[[#This Row],[C]]/Sample[[#This Row],[D]]</f>
        <v>0.83333333333333337</v>
      </c>
      <c r="I1004" s="11">
        <f>Sample[[#This Row],[A]]/Sample[[#This Row],[C]]</f>
        <v>0.8</v>
      </c>
      <c r="J1004" s="11">
        <f>Sample[[#This Row],[D]]/Sample[[#This Row],[A]]</f>
        <v>1.5</v>
      </c>
      <c r="K1004" s="11">
        <f>Sample[[#This Row],[A]]/Sample[[#This Row],[D]]</f>
        <v>0.66666666666666663</v>
      </c>
      <c r="L1004" s="11">
        <f>Sample[[#This Row],[D]]/Sample[[#This Row],[C]]</f>
        <v>1.2</v>
      </c>
      <c r="M1004" s="11">
        <f>Sample[[#This Row],[C]]/Sample[[#This Row],[A]]</f>
        <v>1.25</v>
      </c>
      <c r="N1004">
        <f>IF(Sample[[#This Row],[Ap]]=0,10,LOG(Sample[[#This Row],[Ap]]))</f>
        <v>-7.9181246047624804E-2</v>
      </c>
      <c r="O1004">
        <f>IF(Sample[[#This Row],[Ei]]=0,10,LOG(Sample[[#This Row],[Ei]]))</f>
        <v>-9.6910013008056392E-2</v>
      </c>
      <c r="P1004">
        <f>IF(Sample[[#This Row],[Ii]]=0,10,LOG(Sample[[#This Row],[Ii]]))</f>
        <v>0.17609125905568124</v>
      </c>
      <c r="Q1004">
        <f>Kx-Sample[[#This Row],[Xp]]</f>
        <v>7.9181246047624804E-2</v>
      </c>
      <c r="R1004">
        <f>Ky-Sample[[#This Row],[Yp]]</f>
        <v>-0.90308998699194365</v>
      </c>
      <c r="S1004">
        <f>Kz-Sample[[#This Row],[Zp]]</f>
        <v>0.82390874094431876</v>
      </c>
      <c r="T1004">
        <f>Sample[[#This Row],[Kpy]]*KSc-Sample[[#This Row],[KPz]]*KSb</f>
        <v>7.9181246047624887E-2</v>
      </c>
      <c r="U1004">
        <f>-1*(Sample[[#This Row],[KPx]]*KSc-Sample[[#This Row],[KPz]]*KSa)</f>
        <v>7.9181246047624804E-2</v>
      </c>
      <c r="V1004">
        <f>(Sample[[#This Row],[KPx]]*$R$2-Sample[[#This Row],[Kpy]]*KSa)</f>
        <v>7.9181246047624804E-2</v>
      </c>
      <c r="W1004">
        <f>Sample[[#This Row],[Kpy]]*KTc-Sample[[#This Row],[KPz]]*KTb</f>
        <v>1.7269987279362624</v>
      </c>
      <c r="X1004">
        <f>-1*(Sample[[#This Row],[KPx]]*KTc-Sample[[#This Row],[KPz]]*KTa)</f>
        <v>1.7269987279362624</v>
      </c>
      <c r="Y1004">
        <f>(Sample[[#This Row],[KPx]]*KTb-Sample[[#This Row],[Kpy]]*KTa)</f>
        <v>1.7269987279362624</v>
      </c>
      <c r="Z1004">
        <f>-Sample[[#This Row],[Xp]]*a+Sample[[#This Row],[Yp]]*b+Sample[[#This Row],[Zp]]*c_</f>
        <v>0.15836249209524969</v>
      </c>
      <c r="AA1004" s="8">
        <f>-IF(Sample[[#This Row],[Column2]]&gt;0,1,-1)*SQRT(Sample[[#This Row],[KPx''i]]^2+Sample[[#This Row],[KPx''j]]^2+Sample[[#This Row],[KPx''k]]^2)/Ksmag/Scale</f>
        <v>-9.6976825007224043E-2</v>
      </c>
      <c r="AB1004" s="1">
        <f>SQRT(Sample[[#This Row],[Kpy''i]]^2+Sample[[#This Row],[KPy''j]]^2+Sample[[#This Row],[KPy''k]]^2)/KTmag/Scale</f>
        <v>1.2211725116242726</v>
      </c>
    </row>
    <row r="1005" spans="1:28" hidden="1" x14ac:dyDescent="0.25">
      <c r="A1005" s="5">
        <v>1000</v>
      </c>
      <c r="B1005" s="13" t="s">
        <v>43</v>
      </c>
      <c r="C1005" s="5"/>
      <c r="D1005" s="5"/>
      <c r="E1005">
        <v>4</v>
      </c>
      <c r="F1005">
        <v>3</v>
      </c>
      <c r="G1005">
        <v>5</v>
      </c>
      <c r="H1005" s="11">
        <f>Sample[[#This Row],[C]]/Sample[[#This Row],[D]]</f>
        <v>0.75</v>
      </c>
      <c r="I1005" s="11">
        <f>Sample[[#This Row],[A]]/Sample[[#This Row],[C]]</f>
        <v>1.6666666666666667</v>
      </c>
      <c r="J1005" s="11">
        <f>Sample[[#This Row],[D]]/Sample[[#This Row],[A]]</f>
        <v>0.8</v>
      </c>
      <c r="K1005" s="11">
        <f>Sample[[#This Row],[A]]/Sample[[#This Row],[D]]</f>
        <v>1.25</v>
      </c>
      <c r="L1005" s="11">
        <f>Sample[[#This Row],[D]]/Sample[[#This Row],[C]]</f>
        <v>1.3333333333333333</v>
      </c>
      <c r="M1005" s="11">
        <f>Sample[[#This Row],[C]]/Sample[[#This Row],[A]]</f>
        <v>0.6</v>
      </c>
      <c r="N1005">
        <f>IF(Sample[[#This Row],[Ap]]=0,10,LOG(Sample[[#This Row],[Ap]]))</f>
        <v>-0.12493873660829995</v>
      </c>
      <c r="O1005">
        <f>IF(Sample[[#This Row],[Ei]]=0,10,LOG(Sample[[#This Row],[Ei]]))</f>
        <v>0.22184874961635639</v>
      </c>
      <c r="P1005">
        <f>IF(Sample[[#This Row],[Ii]]=0,10,LOG(Sample[[#This Row],[Ii]]))</f>
        <v>-9.6910013008056392E-2</v>
      </c>
      <c r="Q1005">
        <f>Kx-Sample[[#This Row],[Xp]]</f>
        <v>0.12493873660829995</v>
      </c>
      <c r="R1005">
        <f>Ky-Sample[[#This Row],[Yp]]</f>
        <v>-1.2218487496163564</v>
      </c>
      <c r="S1005">
        <f>Kz-Sample[[#This Row],[Zp]]</f>
        <v>1.0969100130080565</v>
      </c>
      <c r="T1005">
        <f>Sample[[#This Row],[Kpy]]*KSc-Sample[[#This Row],[KPz]]*KSb</f>
        <v>0.12493873660829991</v>
      </c>
      <c r="U1005">
        <f>-1*(Sample[[#This Row],[KPx]]*KSc-Sample[[#This Row],[KPz]]*KSa)</f>
        <v>0.12493873660829995</v>
      </c>
      <c r="V1005">
        <f>(Sample[[#This Row],[KPx]]*$R$2-Sample[[#This Row],[Kpy]]*KSa)</f>
        <v>0.12493873660829995</v>
      </c>
      <c r="W1005">
        <f>Sample[[#This Row],[Kpy]]*KTc-Sample[[#This Row],[KPz]]*KTb</f>
        <v>2.3187587626244128</v>
      </c>
      <c r="X1005">
        <f>-1*(Sample[[#This Row],[KPx]]*KTc-Sample[[#This Row],[KPz]]*KTa)</f>
        <v>2.3187587626244128</v>
      </c>
      <c r="Y1005">
        <f>(Sample[[#This Row],[KPx]]*KTb-Sample[[#This Row],[Kpy]]*KTa)</f>
        <v>2.3187587626244128</v>
      </c>
      <c r="Z1005">
        <f>-Sample[[#This Row],[Xp]]*a+Sample[[#This Row],[Yp]]*b+Sample[[#This Row],[Zp]]*c_</f>
        <v>0.2498774732166</v>
      </c>
      <c r="AA1005" s="8">
        <f>-IF(Sample[[#This Row],[Column2]]&gt;0,1,-1)*SQRT(Sample[[#This Row],[KPx''i]]^2+Sample[[#This Row],[KPx''j]]^2+Sample[[#This Row],[KPx''k]]^2)/Ksmag/Scale</f>
        <v>-0.15301807689915992</v>
      </c>
      <c r="AB1005" s="1">
        <f>SQRT(Sample[[#This Row],[Kpy''i]]^2+Sample[[#This Row],[KPy''j]]^2+Sample[[#This Row],[KPy''k]]^2)/KTmag/Scale</f>
        <v>1.6396100449874504</v>
      </c>
    </row>
    <row r="1006" spans="1:28" hidden="1" x14ac:dyDescent="0.25">
      <c r="A1006" s="5">
        <v>1001</v>
      </c>
      <c r="B1006" s="13" t="s">
        <v>43</v>
      </c>
      <c r="C1006" s="5"/>
      <c r="D1006" s="5"/>
      <c r="E1006">
        <v>3</v>
      </c>
      <c r="F1006">
        <v>1</v>
      </c>
      <c r="G1006">
        <v>9</v>
      </c>
      <c r="H1006" s="11">
        <f>Sample[[#This Row],[C]]/Sample[[#This Row],[D]]</f>
        <v>0.33333333333333331</v>
      </c>
      <c r="I1006" s="11">
        <f>Sample[[#This Row],[A]]/Sample[[#This Row],[C]]</f>
        <v>9</v>
      </c>
      <c r="J1006" s="11">
        <f>Sample[[#This Row],[D]]/Sample[[#This Row],[A]]</f>
        <v>0.33333333333333331</v>
      </c>
      <c r="K1006" s="11">
        <f>Sample[[#This Row],[A]]/Sample[[#This Row],[D]]</f>
        <v>3</v>
      </c>
      <c r="L1006" s="11">
        <f>Sample[[#This Row],[D]]/Sample[[#This Row],[C]]</f>
        <v>3</v>
      </c>
      <c r="M1006" s="11">
        <f>Sample[[#This Row],[C]]/Sample[[#This Row],[A]]</f>
        <v>0.1111111111111111</v>
      </c>
      <c r="N1006">
        <f>IF(Sample[[#This Row],[Ap]]=0,10,LOG(Sample[[#This Row],[Ap]]))</f>
        <v>-0.47712125471966244</v>
      </c>
      <c r="O1006">
        <f>IF(Sample[[#This Row],[Ei]]=0,10,LOG(Sample[[#This Row],[Ei]]))</f>
        <v>0.95424250943932487</v>
      </c>
      <c r="P1006">
        <f>IF(Sample[[#This Row],[Ii]]=0,10,LOG(Sample[[#This Row],[Ii]]))</f>
        <v>-0.47712125471966244</v>
      </c>
      <c r="Q1006">
        <f>Kx-Sample[[#This Row],[Xp]]</f>
        <v>0.47712125471966244</v>
      </c>
      <c r="R1006">
        <f>Ky-Sample[[#This Row],[Yp]]</f>
        <v>-1.9542425094393248</v>
      </c>
      <c r="S1006">
        <f>Kz-Sample[[#This Row],[Zp]]</f>
        <v>1.4771212547196624</v>
      </c>
      <c r="T1006">
        <f>Sample[[#This Row],[Kpy]]*KSc-Sample[[#This Row],[KPz]]*KSb</f>
        <v>0.47712125471966238</v>
      </c>
      <c r="U1006">
        <f>-1*(Sample[[#This Row],[KPx]]*KSc-Sample[[#This Row],[KPz]]*KSa)</f>
        <v>0.47712125471966244</v>
      </c>
      <c r="V1006">
        <f>(Sample[[#This Row],[KPx]]*$R$2-Sample[[#This Row],[Kpy]]*KSa)</f>
        <v>0.47712125471966244</v>
      </c>
      <c r="W1006">
        <f>Sample[[#This Row],[Kpy]]*KTc-Sample[[#This Row],[KPz]]*KTb</f>
        <v>3.4313637641589869</v>
      </c>
      <c r="X1006">
        <f>-1*(Sample[[#This Row],[KPx]]*KTc-Sample[[#This Row],[KPz]]*KTa)</f>
        <v>3.4313637641589874</v>
      </c>
      <c r="Y1006">
        <f>(Sample[[#This Row],[KPx]]*KTb-Sample[[#This Row],[Kpy]]*KTa)</f>
        <v>3.4313637641589869</v>
      </c>
      <c r="Z1006">
        <f>-Sample[[#This Row],[Xp]]*a+Sample[[#This Row],[Yp]]*b+Sample[[#This Row],[Zp]]*c_</f>
        <v>0.95424250943932487</v>
      </c>
      <c r="AA1006" s="8">
        <f>-IF(Sample[[#This Row],[Column2]]&gt;0,1,-1)*SQRT(Sample[[#This Row],[KPx''i]]^2+Sample[[#This Row],[KPx''j]]^2+Sample[[#This Row],[KPx''k]]^2)/Ksmag/Scale</f>
        <v>-0.58435180974982659</v>
      </c>
      <c r="AB1006" s="1">
        <f>SQRT(Sample[[#This Row],[Kpy''i]]^2+Sample[[#This Row],[KPy''j]]^2+Sample[[#This Row],[KPy''k]]^2)/KTmag/Scale</f>
        <v>2.426340586354617</v>
      </c>
    </row>
    <row r="1007" spans="1:28" hidden="1" x14ac:dyDescent="0.25">
      <c r="A1007" s="5">
        <v>1002</v>
      </c>
      <c r="B1007" s="13" t="s">
        <v>43</v>
      </c>
      <c r="C1007" s="5"/>
      <c r="D1007" s="5"/>
      <c r="E1007">
        <v>8</v>
      </c>
      <c r="F1007">
        <v>8</v>
      </c>
      <c r="G1007">
        <v>6</v>
      </c>
      <c r="H1007" s="11">
        <f>Sample[[#This Row],[C]]/Sample[[#This Row],[D]]</f>
        <v>1</v>
      </c>
      <c r="I1007" s="11">
        <f>Sample[[#This Row],[A]]/Sample[[#This Row],[C]]</f>
        <v>0.75</v>
      </c>
      <c r="J1007" s="11">
        <f>Sample[[#This Row],[D]]/Sample[[#This Row],[A]]</f>
        <v>1.3333333333333333</v>
      </c>
      <c r="K1007" s="11">
        <f>Sample[[#This Row],[A]]/Sample[[#This Row],[D]]</f>
        <v>0.75</v>
      </c>
      <c r="L1007" s="11">
        <f>Sample[[#This Row],[D]]/Sample[[#This Row],[C]]</f>
        <v>1</v>
      </c>
      <c r="M1007" s="11">
        <f>Sample[[#This Row],[C]]/Sample[[#This Row],[A]]</f>
        <v>1.3333333333333333</v>
      </c>
      <c r="N1007">
        <f>IF(Sample[[#This Row],[Ap]]=0,10,LOG(Sample[[#This Row],[Ap]]))</f>
        <v>0</v>
      </c>
      <c r="O1007">
        <f>IF(Sample[[#This Row],[Ei]]=0,10,LOG(Sample[[#This Row],[Ei]]))</f>
        <v>-0.12493873660829995</v>
      </c>
      <c r="P1007">
        <f>IF(Sample[[#This Row],[Ii]]=0,10,LOG(Sample[[#This Row],[Ii]]))</f>
        <v>0.12493873660829993</v>
      </c>
      <c r="Q1007">
        <f>Kx-Sample[[#This Row],[Xp]]</f>
        <v>0</v>
      </c>
      <c r="R1007">
        <f>Ky-Sample[[#This Row],[Yp]]</f>
        <v>-0.87506126339170009</v>
      </c>
      <c r="S1007">
        <f>Kz-Sample[[#This Row],[Zp]]</f>
        <v>0.87506126339170009</v>
      </c>
      <c r="T1007">
        <f>Sample[[#This Row],[Kpy]]*KSc-Sample[[#This Row],[KPz]]*KSb</f>
        <v>0</v>
      </c>
      <c r="U1007">
        <f>-1*(Sample[[#This Row],[KPx]]*KSc-Sample[[#This Row],[KPz]]*KSa)</f>
        <v>0</v>
      </c>
      <c r="V1007">
        <f>(Sample[[#This Row],[KPx]]*$R$2-Sample[[#This Row],[Kpy]]*KSa)</f>
        <v>0</v>
      </c>
      <c r="W1007">
        <f>Sample[[#This Row],[Kpy]]*KTc-Sample[[#This Row],[KPz]]*KTb</f>
        <v>1.7501225267834002</v>
      </c>
      <c r="X1007">
        <f>-1*(Sample[[#This Row],[KPx]]*KTc-Sample[[#This Row],[KPz]]*KTa)</f>
        <v>1.7501225267834002</v>
      </c>
      <c r="Y1007">
        <f>(Sample[[#This Row],[KPx]]*KTb-Sample[[#This Row],[Kpy]]*KTa)</f>
        <v>1.7501225267834002</v>
      </c>
      <c r="Z1007">
        <f>-Sample[[#This Row],[Xp]]*a+Sample[[#This Row],[Yp]]*b+Sample[[#This Row],[Zp]]*c_</f>
        <v>0</v>
      </c>
      <c r="AA1007" s="8">
        <f>-IF(Sample[[#This Row],[Column2]]&gt;0,1,-1)*SQRT(Sample[[#This Row],[KPx''i]]^2+Sample[[#This Row],[KPx''j]]^2+Sample[[#This Row],[KPx''k]]^2)/Ksmag/Scale</f>
        <v>0</v>
      </c>
      <c r="AB1007" s="1">
        <f>SQRT(Sample[[#This Row],[Kpy''i]]^2+Sample[[#This Row],[KPy''j]]^2+Sample[[#This Row],[KPy''k]]^2)/KTmag/Scale</f>
        <v>1.2375235065958776</v>
      </c>
    </row>
    <row r="1008" spans="1:28" hidden="1" x14ac:dyDescent="0.25">
      <c r="A1008" s="5">
        <v>1003</v>
      </c>
      <c r="B1008" s="13" t="s">
        <v>43</v>
      </c>
      <c r="C1008" s="5"/>
      <c r="D1008" s="5"/>
      <c r="E1008">
        <v>4</v>
      </c>
      <c r="F1008">
        <v>8</v>
      </c>
      <c r="G1008">
        <v>2</v>
      </c>
      <c r="H1008" s="11">
        <f>Sample[[#This Row],[C]]/Sample[[#This Row],[D]]</f>
        <v>2</v>
      </c>
      <c r="I1008" s="11">
        <f>Sample[[#This Row],[A]]/Sample[[#This Row],[C]]</f>
        <v>0.25</v>
      </c>
      <c r="J1008" s="11">
        <f>Sample[[#This Row],[D]]/Sample[[#This Row],[A]]</f>
        <v>2</v>
      </c>
      <c r="K1008" s="11">
        <f>Sample[[#This Row],[A]]/Sample[[#This Row],[D]]</f>
        <v>0.5</v>
      </c>
      <c r="L1008" s="11">
        <f>Sample[[#This Row],[D]]/Sample[[#This Row],[C]]</f>
        <v>0.5</v>
      </c>
      <c r="M1008" s="11">
        <f>Sample[[#This Row],[C]]/Sample[[#This Row],[A]]</f>
        <v>4</v>
      </c>
      <c r="N1008">
        <f>IF(Sample[[#This Row],[Ap]]=0,10,LOG(Sample[[#This Row],[Ap]]))</f>
        <v>0.3010299956639812</v>
      </c>
      <c r="O1008">
        <f>IF(Sample[[#This Row],[Ei]]=0,10,LOG(Sample[[#This Row],[Ei]]))</f>
        <v>-0.6020599913279624</v>
      </c>
      <c r="P1008">
        <f>IF(Sample[[#This Row],[Ii]]=0,10,LOG(Sample[[#This Row],[Ii]]))</f>
        <v>0.3010299956639812</v>
      </c>
      <c r="Q1008">
        <f>Kx-Sample[[#This Row],[Xp]]</f>
        <v>-0.3010299956639812</v>
      </c>
      <c r="R1008">
        <f>Ky-Sample[[#This Row],[Yp]]</f>
        <v>-0.3979400086720376</v>
      </c>
      <c r="S1008">
        <f>Kz-Sample[[#This Row],[Zp]]</f>
        <v>0.69897000433601875</v>
      </c>
      <c r="T1008">
        <f>Sample[[#This Row],[Kpy]]*KSc-Sample[[#This Row],[KPz]]*KSb</f>
        <v>-0.30102999566398114</v>
      </c>
      <c r="U1008">
        <f>-1*(Sample[[#This Row],[KPx]]*KSc-Sample[[#This Row],[KPz]]*KSa)</f>
        <v>-0.3010299956639812</v>
      </c>
      <c r="V1008">
        <f>(Sample[[#This Row],[KPx]]*$R$2-Sample[[#This Row],[Kpy]]*KSa)</f>
        <v>-0.3010299956639812</v>
      </c>
      <c r="W1008">
        <f>Sample[[#This Row],[Kpy]]*KTc-Sample[[#This Row],[KPz]]*KTb</f>
        <v>1.0969100130080562</v>
      </c>
      <c r="X1008">
        <f>-1*(Sample[[#This Row],[KPx]]*KTc-Sample[[#This Row],[KPz]]*KTa)</f>
        <v>1.0969100130080562</v>
      </c>
      <c r="Y1008">
        <f>(Sample[[#This Row],[KPx]]*KTb-Sample[[#This Row],[Kpy]]*KTa)</f>
        <v>1.0969100130080565</v>
      </c>
      <c r="Z1008">
        <f>-Sample[[#This Row],[Xp]]*a+Sample[[#This Row],[Yp]]*b+Sample[[#This Row],[Zp]]*c_</f>
        <v>-0.6020599913279624</v>
      </c>
      <c r="AA1008" s="8">
        <f>-IF(Sample[[#This Row],[Column2]]&gt;0,1,-1)*SQRT(Sample[[#This Row],[KPx''i]]^2+Sample[[#This Row],[KPx''j]]^2+Sample[[#This Row],[KPx''k]]^2)/Ksmag/Scale</f>
        <v>0.36868494332449325</v>
      </c>
      <c r="AB1008" s="1">
        <f>SQRT(Sample[[#This Row],[Kpy''i]]^2+Sample[[#This Row],[KPy''j]]^2+Sample[[#This Row],[KPy''k]]^2)/KTmag/Scale</f>
        <v>0.77563250854942078</v>
      </c>
    </row>
    <row r="1009" spans="1:28" hidden="1" x14ac:dyDescent="0.25">
      <c r="A1009" s="5">
        <v>1004</v>
      </c>
      <c r="B1009" s="13" t="s">
        <v>43</v>
      </c>
      <c r="C1009" s="5"/>
      <c r="D1009" s="5"/>
      <c r="E1009">
        <v>5</v>
      </c>
      <c r="F1009">
        <v>4</v>
      </c>
      <c r="G1009">
        <v>8</v>
      </c>
      <c r="H1009" s="11">
        <f>Sample[[#This Row],[C]]/Sample[[#This Row],[D]]</f>
        <v>0.8</v>
      </c>
      <c r="I1009" s="11">
        <f>Sample[[#This Row],[A]]/Sample[[#This Row],[C]]</f>
        <v>2</v>
      </c>
      <c r="J1009" s="11">
        <f>Sample[[#This Row],[D]]/Sample[[#This Row],[A]]</f>
        <v>0.625</v>
      </c>
      <c r="K1009" s="11">
        <f>Sample[[#This Row],[A]]/Sample[[#This Row],[D]]</f>
        <v>1.6</v>
      </c>
      <c r="L1009" s="11">
        <f>Sample[[#This Row],[D]]/Sample[[#This Row],[C]]</f>
        <v>1.25</v>
      </c>
      <c r="M1009" s="11">
        <f>Sample[[#This Row],[C]]/Sample[[#This Row],[A]]</f>
        <v>0.5</v>
      </c>
      <c r="N1009">
        <f>IF(Sample[[#This Row],[Ap]]=0,10,LOG(Sample[[#This Row],[Ap]]))</f>
        <v>-9.6910013008056392E-2</v>
      </c>
      <c r="O1009">
        <f>IF(Sample[[#This Row],[Ei]]=0,10,LOG(Sample[[#This Row],[Ei]]))</f>
        <v>0.3010299956639812</v>
      </c>
      <c r="P1009">
        <f>IF(Sample[[#This Row],[Ii]]=0,10,LOG(Sample[[#This Row],[Ii]]))</f>
        <v>-0.20411998265592479</v>
      </c>
      <c r="Q1009">
        <f>Kx-Sample[[#This Row],[Xp]]</f>
        <v>9.6910013008056392E-2</v>
      </c>
      <c r="R1009">
        <f>Ky-Sample[[#This Row],[Yp]]</f>
        <v>-1.3010299956639813</v>
      </c>
      <c r="S1009">
        <f>Kz-Sample[[#This Row],[Zp]]</f>
        <v>1.2041199826559248</v>
      </c>
      <c r="T1009">
        <f>Sample[[#This Row],[Kpy]]*KSc-Sample[[#This Row],[KPz]]*KSb</f>
        <v>9.6910013008056461E-2</v>
      </c>
      <c r="U1009">
        <f>-1*(Sample[[#This Row],[KPx]]*KSc-Sample[[#This Row],[KPz]]*KSa)</f>
        <v>9.6910013008056392E-2</v>
      </c>
      <c r="V1009">
        <f>(Sample[[#This Row],[KPx]]*$R$2-Sample[[#This Row],[Kpy]]*KSa)</f>
        <v>9.6910013008056392E-2</v>
      </c>
      <c r="W1009">
        <f>Sample[[#This Row],[Kpy]]*KTc-Sample[[#This Row],[KPz]]*KTb</f>
        <v>2.5051499783199063</v>
      </c>
      <c r="X1009">
        <f>-1*(Sample[[#This Row],[KPx]]*KTc-Sample[[#This Row],[KPz]]*KTa)</f>
        <v>2.5051499783199058</v>
      </c>
      <c r="Y1009">
        <f>(Sample[[#This Row],[KPx]]*KTb-Sample[[#This Row],[Kpy]]*KTa)</f>
        <v>2.5051499783199063</v>
      </c>
      <c r="Z1009">
        <f>-Sample[[#This Row],[Xp]]*a+Sample[[#This Row],[Yp]]*b+Sample[[#This Row],[Zp]]*c_</f>
        <v>0.19382002601611281</v>
      </c>
      <c r="AA1009" s="8">
        <f>-IF(Sample[[#This Row],[Column2]]&gt;0,1,-1)*SQRT(Sample[[#This Row],[KPx''i]]^2+Sample[[#This Row],[KPx''j]]^2+Sample[[#This Row],[KPx''k]]^2)/Ksmag/Scale</f>
        <v>-0.11869004141810927</v>
      </c>
      <c r="AB1009" s="1">
        <f>SQRT(Sample[[#This Row],[Kpy''i]]^2+Sample[[#This Row],[KPy''j]]^2+Sample[[#This Row],[KPy''k]]^2)/KTmag/Scale</f>
        <v>1.7714085375593385</v>
      </c>
    </row>
    <row r="1010" spans="1:28" hidden="1" x14ac:dyDescent="0.25">
      <c r="A1010" s="5">
        <v>1005</v>
      </c>
      <c r="B1010" s="13" t="s">
        <v>43</v>
      </c>
      <c r="C1010" s="5"/>
      <c r="D1010" s="5"/>
      <c r="E1010">
        <v>5</v>
      </c>
      <c r="F1010">
        <v>9</v>
      </c>
      <c r="G1010">
        <v>8</v>
      </c>
      <c r="H1010" s="11">
        <f>Sample[[#This Row],[C]]/Sample[[#This Row],[D]]</f>
        <v>1.8</v>
      </c>
      <c r="I1010" s="11">
        <f>Sample[[#This Row],[A]]/Sample[[#This Row],[C]]</f>
        <v>0.88888888888888884</v>
      </c>
      <c r="J1010" s="11">
        <f>Sample[[#This Row],[D]]/Sample[[#This Row],[A]]</f>
        <v>0.625</v>
      </c>
      <c r="K1010" s="11">
        <f>Sample[[#This Row],[A]]/Sample[[#This Row],[D]]</f>
        <v>1.6</v>
      </c>
      <c r="L1010" s="11">
        <f>Sample[[#This Row],[D]]/Sample[[#This Row],[C]]</f>
        <v>0.55555555555555558</v>
      </c>
      <c r="M1010" s="11">
        <f>Sample[[#This Row],[C]]/Sample[[#This Row],[A]]</f>
        <v>1.125</v>
      </c>
      <c r="N1010">
        <f>IF(Sample[[#This Row],[Ap]]=0,10,LOG(Sample[[#This Row],[Ap]]))</f>
        <v>0.25527250510330607</v>
      </c>
      <c r="O1010">
        <f>IF(Sample[[#This Row],[Ei]]=0,10,LOG(Sample[[#This Row],[Ei]]))</f>
        <v>-5.1152522447381311E-2</v>
      </c>
      <c r="P1010">
        <f>IF(Sample[[#This Row],[Ii]]=0,10,LOG(Sample[[#This Row],[Ii]]))</f>
        <v>-0.20411998265592479</v>
      </c>
      <c r="Q1010">
        <f>Kx-Sample[[#This Row],[Xp]]</f>
        <v>-0.25527250510330607</v>
      </c>
      <c r="R1010">
        <f>Ky-Sample[[#This Row],[Yp]]</f>
        <v>-0.94884747755261867</v>
      </c>
      <c r="S1010">
        <f>Kz-Sample[[#This Row],[Zp]]</f>
        <v>1.2041199826559248</v>
      </c>
      <c r="T1010">
        <f>Sample[[#This Row],[Kpy]]*KSc-Sample[[#This Row],[KPz]]*KSb</f>
        <v>-0.25527250510330612</v>
      </c>
      <c r="U1010">
        <f>-1*(Sample[[#This Row],[KPx]]*KSc-Sample[[#This Row],[KPz]]*KSa)</f>
        <v>-0.25527250510330607</v>
      </c>
      <c r="V1010">
        <f>(Sample[[#This Row],[KPx]]*$R$2-Sample[[#This Row],[Kpy]]*KSa)</f>
        <v>-0.25527250510330607</v>
      </c>
      <c r="W1010">
        <f>Sample[[#This Row],[Kpy]]*KTc-Sample[[#This Row],[KPz]]*KTb</f>
        <v>2.1529674602085436</v>
      </c>
      <c r="X1010">
        <f>-1*(Sample[[#This Row],[KPx]]*KTc-Sample[[#This Row],[KPz]]*KTa)</f>
        <v>2.1529674602085436</v>
      </c>
      <c r="Y1010">
        <f>(Sample[[#This Row],[KPx]]*KTb-Sample[[#This Row],[Kpy]]*KTa)</f>
        <v>2.1529674602085436</v>
      </c>
      <c r="Z1010">
        <f>-Sample[[#This Row],[Xp]]*a+Sample[[#This Row],[Yp]]*b+Sample[[#This Row],[Zp]]*c_</f>
        <v>-0.51054501020661225</v>
      </c>
      <c r="AA1010" s="8">
        <f>-IF(Sample[[#This Row],[Column2]]&gt;0,1,-1)*SQRT(Sample[[#This Row],[KPx''i]]^2+Sample[[#This Row],[KPx''j]]^2+Sample[[#This Row],[KPx''k]]^2)/Ksmag/Scale</f>
        <v>0.31264369143255732</v>
      </c>
      <c r="AB1010" s="1">
        <f>SQRT(Sample[[#This Row],[Kpy''i]]^2+Sample[[#This Row],[KPy''j]]^2+Sample[[#This Row],[KPy''k]]^2)/KTmag/Scale</f>
        <v>1.5223778907874397</v>
      </c>
    </row>
    <row r="1011" spans="1:28" x14ac:dyDescent="0.25">
      <c r="A1011" s="5">
        <v>1006</v>
      </c>
      <c r="B1011" s="13" t="s">
        <v>43</v>
      </c>
      <c r="C1011" s="5"/>
      <c r="D1011" s="5"/>
      <c r="E1011">
        <v>9</v>
      </c>
      <c r="F1011">
        <v>6</v>
      </c>
      <c r="G1011">
        <v>8</v>
      </c>
      <c r="H1011" s="11">
        <f>Sample[[#This Row],[C]]/Sample[[#This Row],[D]]</f>
        <v>0.66666666666666663</v>
      </c>
      <c r="I1011" s="11">
        <f>Sample[[#This Row],[A]]/Sample[[#This Row],[C]]</f>
        <v>1.3333333333333333</v>
      </c>
      <c r="J1011" s="11">
        <f>Sample[[#This Row],[D]]/Sample[[#This Row],[A]]</f>
        <v>1.125</v>
      </c>
      <c r="K1011" s="11">
        <f>Sample[[#This Row],[A]]/Sample[[#This Row],[D]]</f>
        <v>0.88888888888888884</v>
      </c>
      <c r="L1011" s="11">
        <f>Sample[[#This Row],[D]]/Sample[[#This Row],[C]]</f>
        <v>1.5</v>
      </c>
      <c r="M1011" s="11">
        <f>Sample[[#This Row],[C]]/Sample[[#This Row],[A]]</f>
        <v>0.75</v>
      </c>
      <c r="N1011">
        <f>IF(Sample[[#This Row],[Ap]]=0,10,LOG(Sample[[#This Row],[Ap]]))</f>
        <v>-0.17609125905568127</v>
      </c>
      <c r="O1011">
        <f>IF(Sample[[#This Row],[Ei]]=0,10,LOG(Sample[[#This Row],[Ei]]))</f>
        <v>0.12493873660829993</v>
      </c>
      <c r="P1011">
        <f>IF(Sample[[#This Row],[Ii]]=0,10,LOG(Sample[[#This Row],[Ii]]))</f>
        <v>5.1152522447381291E-2</v>
      </c>
      <c r="Q1011">
        <f>Kx-Sample[[#This Row],[Xp]]</f>
        <v>0.17609125905568127</v>
      </c>
      <c r="R1011">
        <f>Ky-Sample[[#This Row],[Yp]]</f>
        <v>-1.1249387366082999</v>
      </c>
      <c r="S1011">
        <f>Kz-Sample[[#This Row],[Zp]]</f>
        <v>0.94884747755261867</v>
      </c>
      <c r="T1011">
        <f>Sample[[#This Row],[Kpy]]*KSc-Sample[[#This Row],[KPz]]*KSb</f>
        <v>0.17609125905568124</v>
      </c>
      <c r="U1011">
        <f>-1*(Sample[[#This Row],[KPx]]*KSc-Sample[[#This Row],[KPz]]*KSa)</f>
        <v>0.17609125905568127</v>
      </c>
      <c r="V1011">
        <f>(Sample[[#This Row],[KPx]]*$R$2-Sample[[#This Row],[Kpy]]*KSa)</f>
        <v>0.17609125905568127</v>
      </c>
      <c r="W1011">
        <f>Sample[[#This Row],[Kpy]]*KTc-Sample[[#This Row],[KPz]]*KTb</f>
        <v>2.0737862141609185</v>
      </c>
      <c r="X1011">
        <f>-1*(Sample[[#This Row],[KPx]]*KTc-Sample[[#This Row],[KPz]]*KTa)</f>
        <v>2.0737862141609185</v>
      </c>
      <c r="Y1011">
        <f>(Sample[[#This Row],[KPx]]*KTb-Sample[[#This Row],[Kpy]]*KTa)</f>
        <v>2.0737862141609185</v>
      </c>
      <c r="Z1011">
        <f>-Sample[[#This Row],[Xp]]*a+Sample[[#This Row],[Yp]]*b+Sample[[#This Row],[Zp]]*c_</f>
        <v>0.35218251811136247</v>
      </c>
      <c r="AA1011" s="8">
        <f>-IF(Sample[[#This Row],[Column2]]&gt;0,1,-1)*SQRT(Sample[[#This Row],[KPx''i]]^2+Sample[[#This Row],[KPx''j]]^2+Sample[[#This Row],[KPx''k]]^2)/Ksmag/Scale</f>
        <v>-0.21566686642533334</v>
      </c>
      <c r="AB1011" s="1">
        <f>SQRT(Sample[[#This Row],[Kpy''i]]^2+Sample[[#This Row],[KPy''j]]^2+Sample[[#This Row],[KPy''k]]^2)/KTmag/Scale</f>
        <v>1.4663882947643636</v>
      </c>
    </row>
    <row r="1012" spans="1:28" hidden="1" x14ac:dyDescent="0.25">
      <c r="A1012" s="5">
        <v>1007</v>
      </c>
      <c r="B1012" s="13" t="s">
        <v>43</v>
      </c>
      <c r="C1012" s="5"/>
      <c r="D1012" s="5"/>
      <c r="E1012">
        <v>8</v>
      </c>
      <c r="F1012">
        <v>8</v>
      </c>
      <c r="G1012">
        <v>1</v>
      </c>
      <c r="H1012" s="11">
        <f>Sample[[#This Row],[C]]/Sample[[#This Row],[D]]</f>
        <v>1</v>
      </c>
      <c r="I1012" s="11">
        <f>Sample[[#This Row],[A]]/Sample[[#This Row],[C]]</f>
        <v>0.125</v>
      </c>
      <c r="J1012" s="11">
        <f>Sample[[#This Row],[D]]/Sample[[#This Row],[A]]</f>
        <v>8</v>
      </c>
      <c r="K1012" s="11">
        <f>Sample[[#This Row],[A]]/Sample[[#This Row],[D]]</f>
        <v>0.125</v>
      </c>
      <c r="L1012" s="11">
        <f>Sample[[#This Row],[D]]/Sample[[#This Row],[C]]</f>
        <v>1</v>
      </c>
      <c r="M1012" s="11">
        <f>Sample[[#This Row],[C]]/Sample[[#This Row],[A]]</f>
        <v>8</v>
      </c>
      <c r="N1012">
        <f>IF(Sample[[#This Row],[Ap]]=0,10,LOG(Sample[[#This Row],[Ap]]))</f>
        <v>0</v>
      </c>
      <c r="O1012">
        <f>IF(Sample[[#This Row],[Ei]]=0,10,LOG(Sample[[#This Row],[Ei]]))</f>
        <v>-0.90308998699194354</v>
      </c>
      <c r="P1012">
        <f>IF(Sample[[#This Row],[Ii]]=0,10,LOG(Sample[[#This Row],[Ii]]))</f>
        <v>0.90308998699194354</v>
      </c>
      <c r="Q1012">
        <f>Kx-Sample[[#This Row],[Xp]]</f>
        <v>0</v>
      </c>
      <c r="R1012">
        <f>Ky-Sample[[#This Row],[Yp]]</f>
        <v>-9.6910013008056461E-2</v>
      </c>
      <c r="S1012">
        <f>Kz-Sample[[#This Row],[Zp]]</f>
        <v>9.6910013008056461E-2</v>
      </c>
      <c r="T1012">
        <f>Sample[[#This Row],[Kpy]]*KSc-Sample[[#This Row],[KPz]]*KSb</f>
        <v>0</v>
      </c>
      <c r="U1012">
        <f>-1*(Sample[[#This Row],[KPx]]*KSc-Sample[[#This Row],[KPz]]*KSa)</f>
        <v>0</v>
      </c>
      <c r="V1012">
        <f>(Sample[[#This Row],[KPx]]*$R$2-Sample[[#This Row],[Kpy]]*KSa)</f>
        <v>0</v>
      </c>
      <c r="W1012">
        <f>Sample[[#This Row],[Kpy]]*KTc-Sample[[#This Row],[KPz]]*KTb</f>
        <v>0.19382002601611292</v>
      </c>
      <c r="X1012">
        <f>-1*(Sample[[#This Row],[KPx]]*KTc-Sample[[#This Row],[KPz]]*KTa)</f>
        <v>0.19382002601611292</v>
      </c>
      <c r="Y1012">
        <f>(Sample[[#This Row],[KPx]]*KTb-Sample[[#This Row],[Kpy]]*KTa)</f>
        <v>0.19382002601611292</v>
      </c>
      <c r="Z1012">
        <f>-Sample[[#This Row],[Xp]]*a+Sample[[#This Row],[Yp]]*b+Sample[[#This Row],[Zp]]*c_</f>
        <v>0</v>
      </c>
      <c r="AA1012" s="8">
        <f>-IF(Sample[[#This Row],[Column2]]&gt;0,1,-1)*SQRT(Sample[[#This Row],[KPx''i]]^2+Sample[[#This Row],[KPx''j]]^2+Sample[[#This Row],[KPx''k]]^2)/Ksmag/Scale</f>
        <v>0</v>
      </c>
      <c r="AB1012" s="1">
        <f>SQRT(Sample[[#This Row],[Kpy''i]]^2+Sample[[#This Row],[KPy''j]]^2+Sample[[#This Row],[KPy''k]]^2)/KTmag/Scale</f>
        <v>0.13705145472574654</v>
      </c>
    </row>
    <row r="1013" spans="1:28" hidden="1" x14ac:dyDescent="0.25">
      <c r="A1013" s="5">
        <v>1008</v>
      </c>
      <c r="B1013" s="13" t="s">
        <v>43</v>
      </c>
      <c r="C1013" s="5"/>
      <c r="D1013" s="5"/>
      <c r="E1013">
        <v>7</v>
      </c>
      <c r="F1013">
        <v>8</v>
      </c>
      <c r="G1013">
        <v>4</v>
      </c>
      <c r="H1013" s="11">
        <f>Sample[[#This Row],[C]]/Sample[[#This Row],[D]]</f>
        <v>1.1428571428571428</v>
      </c>
      <c r="I1013" s="11">
        <f>Sample[[#This Row],[A]]/Sample[[#This Row],[C]]</f>
        <v>0.5</v>
      </c>
      <c r="J1013" s="11">
        <f>Sample[[#This Row],[D]]/Sample[[#This Row],[A]]</f>
        <v>1.75</v>
      </c>
      <c r="K1013" s="11">
        <f>Sample[[#This Row],[A]]/Sample[[#This Row],[D]]</f>
        <v>0.5714285714285714</v>
      </c>
      <c r="L1013" s="11">
        <f>Sample[[#This Row],[D]]/Sample[[#This Row],[C]]</f>
        <v>0.875</v>
      </c>
      <c r="M1013" s="11">
        <f>Sample[[#This Row],[C]]/Sample[[#This Row],[A]]</f>
        <v>2</v>
      </c>
      <c r="N1013">
        <f>IF(Sample[[#This Row],[Ap]]=0,10,LOG(Sample[[#This Row],[Ap]]))</f>
        <v>5.7991946977686733E-2</v>
      </c>
      <c r="O1013">
        <f>IF(Sample[[#This Row],[Ei]]=0,10,LOG(Sample[[#This Row],[Ei]]))</f>
        <v>-0.3010299956639812</v>
      </c>
      <c r="P1013">
        <f>IF(Sample[[#This Row],[Ii]]=0,10,LOG(Sample[[#This Row],[Ii]]))</f>
        <v>0.24303804868629444</v>
      </c>
      <c r="Q1013">
        <f>Kx-Sample[[#This Row],[Xp]]</f>
        <v>-5.7991946977686733E-2</v>
      </c>
      <c r="R1013">
        <f>Ky-Sample[[#This Row],[Yp]]</f>
        <v>-0.69897000433601875</v>
      </c>
      <c r="S1013">
        <f>Kz-Sample[[#This Row],[Zp]]</f>
        <v>0.75696195131370558</v>
      </c>
      <c r="T1013">
        <f>Sample[[#This Row],[Kpy]]*KSc-Sample[[#This Row],[KPz]]*KSb</f>
        <v>-5.7991946977686837E-2</v>
      </c>
      <c r="U1013">
        <f>-1*(Sample[[#This Row],[KPx]]*KSc-Sample[[#This Row],[KPz]]*KSa)</f>
        <v>-5.7991946977686733E-2</v>
      </c>
      <c r="V1013">
        <f>(Sample[[#This Row],[KPx]]*$R$2-Sample[[#This Row],[Kpy]]*KSa)</f>
        <v>-5.7991946977686733E-2</v>
      </c>
      <c r="W1013">
        <f>Sample[[#This Row],[Kpy]]*KTc-Sample[[#This Row],[KPz]]*KTb</f>
        <v>1.4559319556497243</v>
      </c>
      <c r="X1013">
        <f>-1*(Sample[[#This Row],[KPx]]*KTc-Sample[[#This Row],[KPz]]*KTa)</f>
        <v>1.4559319556497243</v>
      </c>
      <c r="Y1013">
        <f>(Sample[[#This Row],[KPx]]*KTb-Sample[[#This Row],[Kpy]]*KTa)</f>
        <v>1.4559319556497243</v>
      </c>
      <c r="Z1013">
        <f>-Sample[[#This Row],[Xp]]*a+Sample[[#This Row],[Yp]]*b+Sample[[#This Row],[Zp]]*c_</f>
        <v>-0.11598389395537351</v>
      </c>
      <c r="AA1013" s="8">
        <f>-IF(Sample[[#This Row],[Column2]]&gt;0,1,-1)*SQRT(Sample[[#This Row],[KPx''i]]^2+Sample[[#This Row],[KPx''j]]^2+Sample[[#This Row],[KPx''k]]^2)/Ksmag/Scale</f>
        <v>7.1025339642934823E-2</v>
      </c>
      <c r="AB1013" s="1">
        <f>SQRT(Sample[[#This Row],[Kpy''i]]^2+Sample[[#This Row],[KPy''j]]^2+Sample[[#This Row],[KPy''k]]^2)/KTmag/Scale</f>
        <v>1.0294993587861119</v>
      </c>
    </row>
    <row r="1014" spans="1:28" hidden="1" x14ac:dyDescent="0.25">
      <c r="A1014" s="5">
        <v>1009</v>
      </c>
      <c r="B1014" s="13" t="s">
        <v>43</v>
      </c>
      <c r="C1014" s="5"/>
      <c r="D1014" s="5"/>
      <c r="E1014">
        <v>3</v>
      </c>
      <c r="F1014">
        <v>8</v>
      </c>
      <c r="G1014">
        <v>4</v>
      </c>
      <c r="H1014" s="11">
        <f>Sample[[#This Row],[C]]/Sample[[#This Row],[D]]</f>
        <v>2.6666666666666665</v>
      </c>
      <c r="I1014" s="11">
        <f>Sample[[#This Row],[A]]/Sample[[#This Row],[C]]</f>
        <v>0.5</v>
      </c>
      <c r="J1014" s="11">
        <f>Sample[[#This Row],[D]]/Sample[[#This Row],[A]]</f>
        <v>0.75</v>
      </c>
      <c r="K1014" s="11">
        <f>Sample[[#This Row],[A]]/Sample[[#This Row],[D]]</f>
        <v>1.3333333333333333</v>
      </c>
      <c r="L1014" s="11">
        <f>Sample[[#This Row],[D]]/Sample[[#This Row],[C]]</f>
        <v>0.375</v>
      </c>
      <c r="M1014" s="11">
        <f>Sample[[#This Row],[C]]/Sample[[#This Row],[A]]</f>
        <v>2</v>
      </c>
      <c r="N1014">
        <f>IF(Sample[[#This Row],[Ap]]=0,10,LOG(Sample[[#This Row],[Ap]]))</f>
        <v>0.4259687322722811</v>
      </c>
      <c r="O1014">
        <f>IF(Sample[[#This Row],[Ei]]=0,10,LOG(Sample[[#This Row],[Ei]]))</f>
        <v>-0.3010299956639812</v>
      </c>
      <c r="P1014">
        <f>IF(Sample[[#This Row],[Ii]]=0,10,LOG(Sample[[#This Row],[Ii]]))</f>
        <v>-0.12493873660829995</v>
      </c>
      <c r="Q1014">
        <f>Kx-Sample[[#This Row],[Xp]]</f>
        <v>-0.4259687322722811</v>
      </c>
      <c r="R1014">
        <f>Ky-Sample[[#This Row],[Yp]]</f>
        <v>-0.69897000433601875</v>
      </c>
      <c r="S1014">
        <f>Kz-Sample[[#This Row],[Zp]]</f>
        <v>1.1249387366082999</v>
      </c>
      <c r="T1014">
        <f>Sample[[#This Row],[Kpy]]*KSc-Sample[[#This Row],[KPz]]*KSb</f>
        <v>-0.42596873227228116</v>
      </c>
      <c r="U1014">
        <f>-1*(Sample[[#This Row],[KPx]]*KSc-Sample[[#This Row],[KPz]]*KSa)</f>
        <v>-0.4259687322722811</v>
      </c>
      <c r="V1014">
        <f>(Sample[[#This Row],[KPx]]*$R$2-Sample[[#This Row],[Kpy]]*KSa)</f>
        <v>-0.4259687322722811</v>
      </c>
      <c r="W1014">
        <f>Sample[[#This Row],[Kpy]]*KTc-Sample[[#This Row],[KPz]]*KTb</f>
        <v>1.8239087409443187</v>
      </c>
      <c r="X1014">
        <f>-1*(Sample[[#This Row],[KPx]]*KTc-Sample[[#This Row],[KPz]]*KTa)</f>
        <v>1.8239087409443187</v>
      </c>
      <c r="Y1014">
        <f>(Sample[[#This Row],[KPx]]*KTb-Sample[[#This Row],[Kpy]]*KTa)</f>
        <v>1.8239087409443187</v>
      </c>
      <c r="Z1014">
        <f>-Sample[[#This Row],[Xp]]*a+Sample[[#This Row],[Yp]]*b+Sample[[#This Row],[Zp]]*c_</f>
        <v>-0.85193746454456232</v>
      </c>
      <c r="AA1014" s="8">
        <f>-IF(Sample[[#This Row],[Column2]]&gt;0,1,-1)*SQRT(Sample[[#This Row],[KPx''i]]^2+Sample[[#This Row],[KPx''j]]^2+Sample[[#This Row],[KPx''k]]^2)/Ksmag/Scale</f>
        <v>0.52170302022365311</v>
      </c>
      <c r="AB1014" s="1">
        <f>SQRT(Sample[[#This Row],[Kpy''i]]^2+Sample[[#This Row],[KPy''j]]^2+Sample[[#This Row],[KPy''k]]^2)/KTmag/Scale</f>
        <v>1.2896982389871459</v>
      </c>
    </row>
    <row r="1015" spans="1:28" hidden="1" x14ac:dyDescent="0.25">
      <c r="A1015" s="5">
        <v>1010</v>
      </c>
      <c r="B1015" s="13" t="s">
        <v>43</v>
      </c>
      <c r="C1015" s="5"/>
      <c r="D1015" s="5"/>
      <c r="E1015">
        <v>1</v>
      </c>
      <c r="F1015">
        <v>5</v>
      </c>
      <c r="G1015">
        <v>7</v>
      </c>
      <c r="H1015" s="11">
        <f>Sample[[#This Row],[C]]/Sample[[#This Row],[D]]</f>
        <v>5</v>
      </c>
      <c r="I1015" s="11">
        <f>Sample[[#This Row],[A]]/Sample[[#This Row],[C]]</f>
        <v>1.4</v>
      </c>
      <c r="J1015" s="11">
        <f>Sample[[#This Row],[D]]/Sample[[#This Row],[A]]</f>
        <v>0.14285714285714285</v>
      </c>
      <c r="K1015" s="11">
        <f>Sample[[#This Row],[A]]/Sample[[#This Row],[D]]</f>
        <v>7</v>
      </c>
      <c r="L1015" s="11">
        <f>Sample[[#This Row],[D]]/Sample[[#This Row],[C]]</f>
        <v>0.2</v>
      </c>
      <c r="M1015" s="11">
        <f>Sample[[#This Row],[C]]/Sample[[#This Row],[A]]</f>
        <v>0.7142857142857143</v>
      </c>
      <c r="N1015">
        <f>IF(Sample[[#This Row],[Ap]]=0,10,LOG(Sample[[#This Row],[Ap]]))</f>
        <v>0.69897000433601886</v>
      </c>
      <c r="O1015">
        <f>IF(Sample[[#This Row],[Ei]]=0,10,LOG(Sample[[#This Row],[Ei]]))</f>
        <v>0.14612803567823801</v>
      </c>
      <c r="P1015">
        <f>IF(Sample[[#This Row],[Ii]]=0,10,LOG(Sample[[#This Row],[Ii]]))</f>
        <v>-0.84509804001425681</v>
      </c>
      <c r="Q1015">
        <f>Kx-Sample[[#This Row],[Xp]]</f>
        <v>-0.69897000433601886</v>
      </c>
      <c r="R1015">
        <f>Ky-Sample[[#This Row],[Yp]]</f>
        <v>-1.146128035678238</v>
      </c>
      <c r="S1015">
        <f>Kz-Sample[[#This Row],[Zp]]</f>
        <v>1.8450980400142569</v>
      </c>
      <c r="T1015">
        <f>Sample[[#This Row],[Kpy]]*KSc-Sample[[#This Row],[KPz]]*KSb</f>
        <v>-0.69897000433601897</v>
      </c>
      <c r="U1015">
        <f>-1*(Sample[[#This Row],[KPx]]*KSc-Sample[[#This Row],[KPz]]*KSa)</f>
        <v>-0.69897000433601886</v>
      </c>
      <c r="V1015">
        <f>(Sample[[#This Row],[KPx]]*$R$2-Sample[[#This Row],[Kpy]]*KSa)</f>
        <v>-0.69897000433601886</v>
      </c>
      <c r="W1015">
        <f>Sample[[#This Row],[Kpy]]*KTc-Sample[[#This Row],[KPz]]*KTb</f>
        <v>2.9912260756924951</v>
      </c>
      <c r="X1015">
        <f>-1*(Sample[[#This Row],[KPx]]*KTc-Sample[[#This Row],[KPz]]*KTa)</f>
        <v>2.9912260756924951</v>
      </c>
      <c r="Y1015">
        <f>(Sample[[#This Row],[KPx]]*KTb-Sample[[#This Row],[Kpy]]*KTa)</f>
        <v>2.9912260756924947</v>
      </c>
      <c r="Z1015">
        <f>-Sample[[#This Row],[Xp]]*a+Sample[[#This Row],[Yp]]*b+Sample[[#This Row],[Zp]]*c_</f>
        <v>-1.3979400086720375</v>
      </c>
      <c r="AA1015" s="8">
        <f>-IF(Sample[[#This Row],[Column2]]&gt;0,1,-1)*SQRT(Sample[[#This Row],[KPx''i]]^2+Sample[[#This Row],[KPx''j]]^2+Sample[[#This Row],[KPx''k]]^2)/Ksmag/Scale</f>
        <v>0.85605992806709585</v>
      </c>
      <c r="AB1015" s="1">
        <f>SQRT(Sample[[#This Row],[Kpy''i]]^2+Sample[[#This Row],[KPy''j]]^2+Sample[[#This Row],[KPy''k]]^2)/KTmag/Scale</f>
        <v>2.1151162421841887</v>
      </c>
    </row>
    <row r="1016" spans="1:28" hidden="1" x14ac:dyDescent="0.25">
      <c r="A1016" s="5">
        <v>1011</v>
      </c>
      <c r="B1016" s="13" t="s">
        <v>43</v>
      </c>
      <c r="C1016" s="5"/>
      <c r="D1016" s="5"/>
      <c r="E1016">
        <v>7</v>
      </c>
      <c r="F1016">
        <v>5</v>
      </c>
      <c r="G1016">
        <v>6</v>
      </c>
      <c r="H1016" s="11">
        <f>Sample[[#This Row],[C]]/Sample[[#This Row],[D]]</f>
        <v>0.7142857142857143</v>
      </c>
      <c r="I1016" s="11">
        <f>Sample[[#This Row],[A]]/Sample[[#This Row],[C]]</f>
        <v>1.2</v>
      </c>
      <c r="J1016" s="11">
        <f>Sample[[#This Row],[D]]/Sample[[#This Row],[A]]</f>
        <v>1.1666666666666667</v>
      </c>
      <c r="K1016" s="11">
        <f>Sample[[#This Row],[A]]/Sample[[#This Row],[D]]</f>
        <v>0.8571428571428571</v>
      </c>
      <c r="L1016" s="11">
        <f>Sample[[#This Row],[D]]/Sample[[#This Row],[C]]</f>
        <v>1.4</v>
      </c>
      <c r="M1016" s="11">
        <f>Sample[[#This Row],[C]]/Sample[[#This Row],[A]]</f>
        <v>0.83333333333333337</v>
      </c>
      <c r="N1016">
        <f>IF(Sample[[#This Row],[Ap]]=0,10,LOG(Sample[[#This Row],[Ap]]))</f>
        <v>-0.14612803567823801</v>
      </c>
      <c r="O1016">
        <f>IF(Sample[[#This Row],[Ei]]=0,10,LOG(Sample[[#This Row],[Ei]]))</f>
        <v>7.9181246047624818E-2</v>
      </c>
      <c r="P1016">
        <f>IF(Sample[[#This Row],[Ii]]=0,10,LOG(Sample[[#This Row],[Ii]]))</f>
        <v>6.6946789630613221E-2</v>
      </c>
      <c r="Q1016">
        <f>Kx-Sample[[#This Row],[Xp]]</f>
        <v>0.14612803567823801</v>
      </c>
      <c r="R1016">
        <f>Ky-Sample[[#This Row],[Yp]]</f>
        <v>-1.0791812460476249</v>
      </c>
      <c r="S1016">
        <f>Kz-Sample[[#This Row],[Zp]]</f>
        <v>0.93305321036938682</v>
      </c>
      <c r="T1016">
        <f>Sample[[#This Row],[Kpy]]*KSc-Sample[[#This Row],[KPz]]*KSb</f>
        <v>0.14612803567823807</v>
      </c>
      <c r="U1016">
        <f>-1*(Sample[[#This Row],[KPx]]*KSc-Sample[[#This Row],[KPz]]*KSa)</f>
        <v>0.14612803567823801</v>
      </c>
      <c r="V1016">
        <f>(Sample[[#This Row],[KPx]]*$R$2-Sample[[#This Row],[Kpy]]*KSa)</f>
        <v>0.14612803567823801</v>
      </c>
      <c r="W1016">
        <f>Sample[[#This Row],[Kpy]]*KTc-Sample[[#This Row],[KPz]]*KTb</f>
        <v>2.0122344564170116</v>
      </c>
      <c r="X1016">
        <f>-1*(Sample[[#This Row],[KPx]]*KTc-Sample[[#This Row],[KPz]]*KTa)</f>
        <v>2.0122344564170116</v>
      </c>
      <c r="Y1016">
        <f>(Sample[[#This Row],[KPx]]*KTb-Sample[[#This Row],[Kpy]]*KTa)</f>
        <v>2.0122344564170116</v>
      </c>
      <c r="Z1016">
        <f>-Sample[[#This Row],[Xp]]*a+Sample[[#This Row],[Yp]]*b+Sample[[#This Row],[Zp]]*c_</f>
        <v>0.29225607135647608</v>
      </c>
      <c r="AA1016" s="8">
        <f>-IF(Sample[[#This Row],[Column2]]&gt;0,1,-1)*SQRT(Sample[[#This Row],[KPx''i]]^2+Sample[[#This Row],[KPx''j]]^2+Sample[[#This Row],[KPx''k]]^2)/Ksmag/Scale</f>
        <v>-0.17896956226344915</v>
      </c>
      <c r="AB1016" s="1">
        <f>SQRT(Sample[[#This Row],[Kpy''i]]^2+Sample[[#This Row],[KPy''j]]^2+Sample[[#This Row],[KPy''k]]^2)/KTmag/Scale</f>
        <v>1.4228646294696954</v>
      </c>
    </row>
    <row r="1017" spans="1:28" hidden="1" x14ac:dyDescent="0.25">
      <c r="A1017" s="5">
        <v>1012</v>
      </c>
      <c r="B1017" s="13" t="s">
        <v>43</v>
      </c>
      <c r="C1017" s="5"/>
      <c r="D1017" s="5"/>
      <c r="E1017">
        <v>6</v>
      </c>
      <c r="F1017">
        <v>6</v>
      </c>
      <c r="G1017">
        <v>2</v>
      </c>
      <c r="H1017" s="11">
        <f>Sample[[#This Row],[C]]/Sample[[#This Row],[D]]</f>
        <v>1</v>
      </c>
      <c r="I1017" s="11">
        <f>Sample[[#This Row],[A]]/Sample[[#This Row],[C]]</f>
        <v>0.33333333333333331</v>
      </c>
      <c r="J1017" s="11">
        <f>Sample[[#This Row],[D]]/Sample[[#This Row],[A]]</f>
        <v>3</v>
      </c>
      <c r="K1017" s="11">
        <f>Sample[[#This Row],[A]]/Sample[[#This Row],[D]]</f>
        <v>0.33333333333333331</v>
      </c>
      <c r="L1017" s="11">
        <f>Sample[[#This Row],[D]]/Sample[[#This Row],[C]]</f>
        <v>1</v>
      </c>
      <c r="M1017" s="11">
        <f>Sample[[#This Row],[C]]/Sample[[#This Row],[A]]</f>
        <v>3</v>
      </c>
      <c r="N1017">
        <f>IF(Sample[[#This Row],[Ap]]=0,10,LOG(Sample[[#This Row],[Ap]]))</f>
        <v>0</v>
      </c>
      <c r="O1017">
        <f>IF(Sample[[#This Row],[Ei]]=0,10,LOG(Sample[[#This Row],[Ei]]))</f>
        <v>-0.47712125471966244</v>
      </c>
      <c r="P1017">
        <f>IF(Sample[[#This Row],[Ii]]=0,10,LOG(Sample[[#This Row],[Ii]]))</f>
        <v>0.47712125471966244</v>
      </c>
      <c r="Q1017">
        <f>Kx-Sample[[#This Row],[Xp]]</f>
        <v>0</v>
      </c>
      <c r="R1017">
        <f>Ky-Sample[[#This Row],[Yp]]</f>
        <v>-0.52287874528033762</v>
      </c>
      <c r="S1017">
        <f>Kz-Sample[[#This Row],[Zp]]</f>
        <v>0.52287874528033762</v>
      </c>
      <c r="T1017">
        <f>Sample[[#This Row],[Kpy]]*KSc-Sample[[#This Row],[KPz]]*KSb</f>
        <v>0</v>
      </c>
      <c r="U1017">
        <f>-1*(Sample[[#This Row],[KPx]]*KSc-Sample[[#This Row],[KPz]]*KSa)</f>
        <v>0</v>
      </c>
      <c r="V1017">
        <f>(Sample[[#This Row],[KPx]]*$R$2-Sample[[#This Row],[Kpy]]*KSa)</f>
        <v>0</v>
      </c>
      <c r="W1017">
        <f>Sample[[#This Row],[Kpy]]*KTc-Sample[[#This Row],[KPz]]*KTb</f>
        <v>1.0457574905606752</v>
      </c>
      <c r="X1017">
        <f>-1*(Sample[[#This Row],[KPx]]*KTc-Sample[[#This Row],[KPz]]*KTa)</f>
        <v>1.0457574905606752</v>
      </c>
      <c r="Y1017">
        <f>(Sample[[#This Row],[KPx]]*KTb-Sample[[#This Row],[Kpy]]*KTa)</f>
        <v>1.0457574905606752</v>
      </c>
      <c r="Z1017">
        <f>-Sample[[#This Row],[Xp]]*a+Sample[[#This Row],[Yp]]*b+Sample[[#This Row],[Zp]]*c_</f>
        <v>0</v>
      </c>
      <c r="AA1017" s="8">
        <f>-IF(Sample[[#This Row],[Column2]]&gt;0,1,-1)*SQRT(Sample[[#This Row],[KPx''i]]^2+Sample[[#This Row],[KPx''j]]^2+Sample[[#This Row],[KPx''k]]^2)/Ksmag/Scale</f>
        <v>0</v>
      </c>
      <c r="AB1017" s="1">
        <f>SQRT(Sample[[#This Row],[Kpy''i]]^2+Sample[[#This Row],[KPy''j]]^2+Sample[[#This Row],[KPy''k]]^2)/KTmag/Scale</f>
        <v>0.73946221305208049</v>
      </c>
    </row>
    <row r="1018" spans="1:28" hidden="1" x14ac:dyDescent="0.25">
      <c r="A1018" s="5">
        <v>1013</v>
      </c>
      <c r="B1018" s="13" t="s">
        <v>43</v>
      </c>
      <c r="C1018" s="5"/>
      <c r="D1018" s="5"/>
      <c r="E1018">
        <v>3</v>
      </c>
      <c r="F1018">
        <v>6</v>
      </c>
      <c r="G1018">
        <v>4</v>
      </c>
      <c r="H1018" s="11">
        <f>Sample[[#This Row],[C]]/Sample[[#This Row],[D]]</f>
        <v>2</v>
      </c>
      <c r="I1018" s="11">
        <f>Sample[[#This Row],[A]]/Sample[[#This Row],[C]]</f>
        <v>0.66666666666666663</v>
      </c>
      <c r="J1018" s="11">
        <f>Sample[[#This Row],[D]]/Sample[[#This Row],[A]]</f>
        <v>0.75</v>
      </c>
      <c r="K1018" s="11">
        <f>Sample[[#This Row],[A]]/Sample[[#This Row],[D]]</f>
        <v>1.3333333333333333</v>
      </c>
      <c r="L1018" s="11">
        <f>Sample[[#This Row],[D]]/Sample[[#This Row],[C]]</f>
        <v>0.5</v>
      </c>
      <c r="M1018" s="11">
        <f>Sample[[#This Row],[C]]/Sample[[#This Row],[A]]</f>
        <v>1.5</v>
      </c>
      <c r="N1018">
        <f>IF(Sample[[#This Row],[Ap]]=0,10,LOG(Sample[[#This Row],[Ap]]))</f>
        <v>0.3010299956639812</v>
      </c>
      <c r="O1018">
        <f>IF(Sample[[#This Row],[Ei]]=0,10,LOG(Sample[[#This Row],[Ei]]))</f>
        <v>-0.17609125905568127</v>
      </c>
      <c r="P1018">
        <f>IF(Sample[[#This Row],[Ii]]=0,10,LOG(Sample[[#This Row],[Ii]]))</f>
        <v>-0.12493873660829995</v>
      </c>
      <c r="Q1018">
        <f>Kx-Sample[[#This Row],[Xp]]</f>
        <v>-0.3010299956639812</v>
      </c>
      <c r="R1018">
        <f>Ky-Sample[[#This Row],[Yp]]</f>
        <v>-0.82390874094431876</v>
      </c>
      <c r="S1018">
        <f>Kz-Sample[[#This Row],[Zp]]</f>
        <v>1.1249387366082999</v>
      </c>
      <c r="T1018">
        <f>Sample[[#This Row],[Kpy]]*KSc-Sample[[#This Row],[KPz]]*KSb</f>
        <v>-0.30102999566398114</v>
      </c>
      <c r="U1018">
        <f>-1*(Sample[[#This Row],[KPx]]*KSc-Sample[[#This Row],[KPz]]*KSa)</f>
        <v>-0.3010299956639812</v>
      </c>
      <c r="V1018">
        <f>(Sample[[#This Row],[KPx]]*$R$2-Sample[[#This Row],[Kpy]]*KSa)</f>
        <v>-0.3010299956639812</v>
      </c>
      <c r="W1018">
        <f>Sample[[#This Row],[Kpy]]*KTc-Sample[[#This Row],[KPz]]*KTb</f>
        <v>1.9488474775526186</v>
      </c>
      <c r="X1018">
        <f>-1*(Sample[[#This Row],[KPx]]*KTc-Sample[[#This Row],[KPz]]*KTa)</f>
        <v>1.9488474775526186</v>
      </c>
      <c r="Y1018">
        <f>(Sample[[#This Row],[KPx]]*KTb-Sample[[#This Row],[Kpy]]*KTa)</f>
        <v>1.9488474775526188</v>
      </c>
      <c r="Z1018">
        <f>-Sample[[#This Row],[Xp]]*a+Sample[[#This Row],[Yp]]*b+Sample[[#This Row],[Zp]]*c_</f>
        <v>-0.6020599913279624</v>
      </c>
      <c r="AA1018" s="8">
        <f>-IF(Sample[[#This Row],[Column2]]&gt;0,1,-1)*SQRT(Sample[[#This Row],[KPx''i]]^2+Sample[[#This Row],[KPx''j]]^2+Sample[[#This Row],[KPx''k]]^2)/Ksmag/Scale</f>
        <v>0.36868494332449325</v>
      </c>
      <c r="AB1018" s="1">
        <f>SQRT(Sample[[#This Row],[Kpy''i]]^2+Sample[[#This Row],[KPy''j]]^2+Sample[[#This Row],[KPy''k]]^2)/KTmag/Scale</f>
        <v>1.3780432668757547</v>
      </c>
    </row>
    <row r="1019" spans="1:28" hidden="1" x14ac:dyDescent="0.25">
      <c r="A1019" s="5">
        <v>1014</v>
      </c>
      <c r="B1019" s="13" t="s">
        <v>43</v>
      </c>
      <c r="C1019" s="5"/>
      <c r="D1019" s="5"/>
      <c r="E1019">
        <v>6</v>
      </c>
      <c r="F1019">
        <v>5</v>
      </c>
      <c r="G1019">
        <v>8</v>
      </c>
      <c r="H1019" s="11">
        <f>Sample[[#This Row],[C]]/Sample[[#This Row],[D]]</f>
        <v>0.83333333333333337</v>
      </c>
      <c r="I1019" s="11">
        <f>Sample[[#This Row],[A]]/Sample[[#This Row],[C]]</f>
        <v>1.6</v>
      </c>
      <c r="J1019" s="11">
        <f>Sample[[#This Row],[D]]/Sample[[#This Row],[A]]</f>
        <v>0.75</v>
      </c>
      <c r="K1019" s="11">
        <f>Sample[[#This Row],[A]]/Sample[[#This Row],[D]]</f>
        <v>1.3333333333333333</v>
      </c>
      <c r="L1019" s="11">
        <f>Sample[[#This Row],[D]]/Sample[[#This Row],[C]]</f>
        <v>1.2</v>
      </c>
      <c r="M1019" s="11">
        <f>Sample[[#This Row],[C]]/Sample[[#This Row],[A]]</f>
        <v>0.625</v>
      </c>
      <c r="N1019">
        <f>IF(Sample[[#This Row],[Ap]]=0,10,LOG(Sample[[#This Row],[Ap]]))</f>
        <v>-7.9181246047624804E-2</v>
      </c>
      <c r="O1019">
        <f>IF(Sample[[#This Row],[Ei]]=0,10,LOG(Sample[[#This Row],[Ei]]))</f>
        <v>0.20411998265592479</v>
      </c>
      <c r="P1019">
        <f>IF(Sample[[#This Row],[Ii]]=0,10,LOG(Sample[[#This Row],[Ii]]))</f>
        <v>-0.12493873660829995</v>
      </c>
      <c r="Q1019">
        <f>Kx-Sample[[#This Row],[Xp]]</f>
        <v>7.9181246047624804E-2</v>
      </c>
      <c r="R1019">
        <f>Ky-Sample[[#This Row],[Yp]]</f>
        <v>-1.2041199826559248</v>
      </c>
      <c r="S1019">
        <f>Kz-Sample[[#This Row],[Zp]]</f>
        <v>1.1249387366082999</v>
      </c>
      <c r="T1019">
        <f>Sample[[#This Row],[Kpy]]*KSc-Sample[[#This Row],[KPz]]*KSb</f>
        <v>7.9181246047624887E-2</v>
      </c>
      <c r="U1019">
        <f>-1*(Sample[[#This Row],[KPx]]*KSc-Sample[[#This Row],[KPz]]*KSa)</f>
        <v>7.9181246047624804E-2</v>
      </c>
      <c r="V1019">
        <f>(Sample[[#This Row],[KPx]]*$R$2-Sample[[#This Row],[Kpy]]*KSa)</f>
        <v>7.9181246047624804E-2</v>
      </c>
      <c r="W1019">
        <f>Sample[[#This Row],[Kpy]]*KTc-Sample[[#This Row],[KPz]]*KTb</f>
        <v>2.3290587192642249</v>
      </c>
      <c r="X1019">
        <f>-1*(Sample[[#This Row],[KPx]]*KTc-Sample[[#This Row],[KPz]]*KTa)</f>
        <v>2.3290587192642245</v>
      </c>
      <c r="Y1019">
        <f>(Sample[[#This Row],[KPx]]*KTb-Sample[[#This Row],[Kpy]]*KTa)</f>
        <v>2.3290587192642249</v>
      </c>
      <c r="Z1019">
        <f>-Sample[[#This Row],[Xp]]*a+Sample[[#This Row],[Yp]]*b+Sample[[#This Row],[Zp]]*c_</f>
        <v>0.15836249209524969</v>
      </c>
      <c r="AA1019" s="8">
        <f>-IF(Sample[[#This Row],[Column2]]&gt;0,1,-1)*SQRT(Sample[[#This Row],[KPx''i]]^2+Sample[[#This Row],[KPx''j]]^2+Sample[[#This Row],[KPx''k]]^2)/Ksmag/Scale</f>
        <v>-9.6976825007224043E-2</v>
      </c>
      <c r="AB1019" s="1">
        <f>SQRT(Sample[[#This Row],[Kpy''i]]^2+Sample[[#This Row],[KPy''j]]^2+Sample[[#This Row],[KPy''k]]^2)/KTmag/Scale</f>
        <v>1.646893214173389</v>
      </c>
    </row>
    <row r="1020" spans="1:28" hidden="1" x14ac:dyDescent="0.25">
      <c r="A1020" s="5">
        <v>1015</v>
      </c>
      <c r="B1020" s="13" t="s">
        <v>43</v>
      </c>
      <c r="C1020" s="5"/>
      <c r="D1020" s="5"/>
      <c r="E1020">
        <v>10</v>
      </c>
      <c r="F1020">
        <v>7</v>
      </c>
      <c r="G1020">
        <v>9</v>
      </c>
      <c r="H1020" s="11">
        <f>Sample[[#This Row],[C]]/Sample[[#This Row],[D]]</f>
        <v>0.7</v>
      </c>
      <c r="I1020" s="11">
        <f>Sample[[#This Row],[A]]/Sample[[#This Row],[C]]</f>
        <v>1.2857142857142858</v>
      </c>
      <c r="J1020" s="11">
        <f>Sample[[#This Row],[D]]/Sample[[#This Row],[A]]</f>
        <v>1.1111111111111112</v>
      </c>
      <c r="K1020" s="11">
        <f>Sample[[#This Row],[A]]/Sample[[#This Row],[D]]</f>
        <v>0.9</v>
      </c>
      <c r="L1020" s="11">
        <f>Sample[[#This Row],[D]]/Sample[[#This Row],[C]]</f>
        <v>1.4285714285714286</v>
      </c>
      <c r="M1020" s="11">
        <f>Sample[[#This Row],[C]]/Sample[[#This Row],[A]]</f>
        <v>0.77777777777777779</v>
      </c>
      <c r="N1020">
        <f>IF(Sample[[#This Row],[Ap]]=0,10,LOG(Sample[[#This Row],[Ap]]))</f>
        <v>-0.15490195998574319</v>
      </c>
      <c r="O1020">
        <f>IF(Sample[[#This Row],[Ei]]=0,10,LOG(Sample[[#This Row],[Ei]]))</f>
        <v>0.10914446942506807</v>
      </c>
      <c r="P1020">
        <f>IF(Sample[[#This Row],[Ii]]=0,10,LOG(Sample[[#This Row],[Ii]]))</f>
        <v>4.5757490560675143E-2</v>
      </c>
      <c r="Q1020">
        <f>Kx-Sample[[#This Row],[Xp]]</f>
        <v>0.15490195998574319</v>
      </c>
      <c r="R1020">
        <f>Ky-Sample[[#This Row],[Yp]]</f>
        <v>-1.1091444694250681</v>
      </c>
      <c r="S1020">
        <f>Kz-Sample[[#This Row],[Zp]]</f>
        <v>0.95424250943932487</v>
      </c>
      <c r="T1020">
        <f>Sample[[#This Row],[Kpy]]*KSc-Sample[[#This Row],[KPz]]*KSb</f>
        <v>0.15490195998574319</v>
      </c>
      <c r="U1020">
        <f>-1*(Sample[[#This Row],[KPx]]*KSc-Sample[[#This Row],[KPz]]*KSa)</f>
        <v>0.15490195998574319</v>
      </c>
      <c r="V1020">
        <f>(Sample[[#This Row],[KPx]]*$R$2-Sample[[#This Row],[Kpy]]*KSa)</f>
        <v>0.15490195998574319</v>
      </c>
      <c r="W1020">
        <f>Sample[[#This Row],[Kpy]]*KTc-Sample[[#This Row],[KPz]]*KTb</f>
        <v>2.063386978864393</v>
      </c>
      <c r="X1020">
        <f>-1*(Sample[[#This Row],[KPx]]*KTc-Sample[[#This Row],[KPz]]*KTa)</f>
        <v>2.063386978864393</v>
      </c>
      <c r="Y1020">
        <f>(Sample[[#This Row],[KPx]]*KTb-Sample[[#This Row],[Kpy]]*KTa)</f>
        <v>2.063386978864393</v>
      </c>
      <c r="Z1020">
        <f>-Sample[[#This Row],[Xp]]*a+Sample[[#This Row],[Yp]]*b+Sample[[#This Row],[Zp]]*c_</f>
        <v>0.30980391997148643</v>
      </c>
      <c r="AA1020" s="8">
        <f>-IF(Sample[[#This Row],[Column2]]&gt;0,1,-1)*SQRT(Sample[[#This Row],[KPx''i]]^2+Sample[[#This Row],[KPx''j]]^2+Sample[[#This Row],[KPx''k]]^2)/Ksmag/Scale</f>
        <v>-0.1897153810610441</v>
      </c>
      <c r="AB1020" s="1">
        <f>SQRT(Sample[[#This Row],[Kpy''i]]^2+Sample[[#This Row],[KPy''j]]^2+Sample[[#This Row],[KPy''k]]^2)/KTmag/Scale</f>
        <v>1.4590349249670358</v>
      </c>
    </row>
    <row r="1021" spans="1:28" hidden="1" x14ac:dyDescent="0.25">
      <c r="A1021" s="5">
        <v>1016</v>
      </c>
      <c r="B1021" s="13" t="s">
        <v>43</v>
      </c>
      <c r="C1021" s="5"/>
      <c r="D1021" s="5"/>
      <c r="E1021">
        <v>6</v>
      </c>
      <c r="F1021">
        <v>2</v>
      </c>
      <c r="G1021">
        <v>7</v>
      </c>
      <c r="H1021" s="11">
        <f>Sample[[#This Row],[C]]/Sample[[#This Row],[D]]</f>
        <v>0.33333333333333331</v>
      </c>
      <c r="I1021" s="11">
        <f>Sample[[#This Row],[A]]/Sample[[#This Row],[C]]</f>
        <v>3.5</v>
      </c>
      <c r="J1021" s="11">
        <f>Sample[[#This Row],[D]]/Sample[[#This Row],[A]]</f>
        <v>0.8571428571428571</v>
      </c>
      <c r="K1021" s="11">
        <f>Sample[[#This Row],[A]]/Sample[[#This Row],[D]]</f>
        <v>1.1666666666666667</v>
      </c>
      <c r="L1021" s="11">
        <f>Sample[[#This Row],[D]]/Sample[[#This Row],[C]]</f>
        <v>3</v>
      </c>
      <c r="M1021" s="11">
        <f>Sample[[#This Row],[C]]/Sample[[#This Row],[A]]</f>
        <v>0.2857142857142857</v>
      </c>
      <c r="N1021">
        <f>IF(Sample[[#This Row],[Ap]]=0,10,LOG(Sample[[#This Row],[Ap]]))</f>
        <v>-0.47712125471966244</v>
      </c>
      <c r="O1021">
        <f>IF(Sample[[#This Row],[Ei]]=0,10,LOG(Sample[[#This Row],[Ei]]))</f>
        <v>0.54406804435027567</v>
      </c>
      <c r="P1021">
        <f>IF(Sample[[#This Row],[Ii]]=0,10,LOG(Sample[[#This Row],[Ii]]))</f>
        <v>-6.6946789630613221E-2</v>
      </c>
      <c r="Q1021">
        <f>Kx-Sample[[#This Row],[Xp]]</f>
        <v>0.47712125471966244</v>
      </c>
      <c r="R1021">
        <f>Ky-Sample[[#This Row],[Yp]]</f>
        <v>-1.5440680443502757</v>
      </c>
      <c r="S1021">
        <f>Kz-Sample[[#This Row],[Zp]]</f>
        <v>1.0669467896306133</v>
      </c>
      <c r="T1021">
        <f>Sample[[#This Row],[Kpy]]*KSc-Sample[[#This Row],[KPz]]*KSb</f>
        <v>0.47712125471966238</v>
      </c>
      <c r="U1021">
        <f>-1*(Sample[[#This Row],[KPx]]*KSc-Sample[[#This Row],[KPz]]*KSa)</f>
        <v>0.47712125471966244</v>
      </c>
      <c r="V1021">
        <f>(Sample[[#This Row],[KPx]]*$R$2-Sample[[#This Row],[Kpy]]*KSa)</f>
        <v>0.47712125471966244</v>
      </c>
      <c r="W1021">
        <f>Sample[[#This Row],[Kpy]]*KTc-Sample[[#This Row],[KPz]]*KTb</f>
        <v>2.6110148339808887</v>
      </c>
      <c r="X1021">
        <f>-1*(Sample[[#This Row],[KPx]]*KTc-Sample[[#This Row],[KPz]]*KTa)</f>
        <v>2.6110148339808892</v>
      </c>
      <c r="Y1021">
        <f>(Sample[[#This Row],[KPx]]*KTb-Sample[[#This Row],[Kpy]]*KTa)</f>
        <v>2.6110148339808887</v>
      </c>
      <c r="Z1021">
        <f>-Sample[[#This Row],[Xp]]*a+Sample[[#This Row],[Yp]]*b+Sample[[#This Row],[Zp]]*c_</f>
        <v>0.95424250943932487</v>
      </c>
      <c r="AA1021" s="8">
        <f>-IF(Sample[[#This Row],[Column2]]&gt;0,1,-1)*SQRT(Sample[[#This Row],[KPx''i]]^2+Sample[[#This Row],[KPx''j]]^2+Sample[[#This Row],[KPx''k]]^2)/Ksmag/Scale</f>
        <v>-0.58435180974982659</v>
      </c>
      <c r="AB1021" s="1">
        <f>SQRT(Sample[[#This Row],[Kpy''i]]^2+Sample[[#This Row],[KPy''j]]^2+Sample[[#This Row],[KPy''k]]^2)/KTmag/Scale</f>
        <v>1.8462662948865545</v>
      </c>
    </row>
    <row r="1022" spans="1:28" hidden="1" x14ac:dyDescent="0.25">
      <c r="A1022" s="5">
        <v>1017</v>
      </c>
      <c r="B1022" s="13" t="s">
        <v>43</v>
      </c>
      <c r="C1022" s="5"/>
      <c r="D1022" s="5"/>
      <c r="E1022">
        <v>4</v>
      </c>
      <c r="F1022">
        <v>8</v>
      </c>
      <c r="G1022">
        <v>5</v>
      </c>
      <c r="H1022" s="11">
        <f>Sample[[#This Row],[C]]/Sample[[#This Row],[D]]</f>
        <v>2</v>
      </c>
      <c r="I1022" s="11">
        <f>Sample[[#This Row],[A]]/Sample[[#This Row],[C]]</f>
        <v>0.625</v>
      </c>
      <c r="J1022" s="11">
        <f>Sample[[#This Row],[D]]/Sample[[#This Row],[A]]</f>
        <v>0.8</v>
      </c>
      <c r="K1022" s="11">
        <f>Sample[[#This Row],[A]]/Sample[[#This Row],[D]]</f>
        <v>1.25</v>
      </c>
      <c r="L1022" s="11">
        <f>Sample[[#This Row],[D]]/Sample[[#This Row],[C]]</f>
        <v>0.5</v>
      </c>
      <c r="M1022" s="11">
        <f>Sample[[#This Row],[C]]/Sample[[#This Row],[A]]</f>
        <v>1.6</v>
      </c>
      <c r="N1022">
        <f>IF(Sample[[#This Row],[Ap]]=0,10,LOG(Sample[[#This Row],[Ap]]))</f>
        <v>0.3010299956639812</v>
      </c>
      <c r="O1022">
        <f>IF(Sample[[#This Row],[Ei]]=0,10,LOG(Sample[[#This Row],[Ei]]))</f>
        <v>-0.20411998265592479</v>
      </c>
      <c r="P1022">
        <f>IF(Sample[[#This Row],[Ii]]=0,10,LOG(Sample[[#This Row],[Ii]]))</f>
        <v>-9.6910013008056392E-2</v>
      </c>
      <c r="Q1022">
        <f>Kx-Sample[[#This Row],[Xp]]</f>
        <v>-0.3010299956639812</v>
      </c>
      <c r="R1022">
        <f>Ky-Sample[[#This Row],[Yp]]</f>
        <v>-0.79588001734407521</v>
      </c>
      <c r="S1022">
        <f>Kz-Sample[[#This Row],[Zp]]</f>
        <v>1.0969100130080565</v>
      </c>
      <c r="T1022">
        <f>Sample[[#This Row],[Kpy]]*KSc-Sample[[#This Row],[KPz]]*KSb</f>
        <v>-0.30102999566398125</v>
      </c>
      <c r="U1022">
        <f>-1*(Sample[[#This Row],[KPx]]*KSc-Sample[[#This Row],[KPz]]*KSa)</f>
        <v>-0.3010299956639812</v>
      </c>
      <c r="V1022">
        <f>(Sample[[#This Row],[KPx]]*$R$2-Sample[[#This Row],[Kpy]]*KSa)</f>
        <v>-0.3010299956639812</v>
      </c>
      <c r="W1022">
        <f>Sample[[#This Row],[Kpy]]*KTc-Sample[[#This Row],[KPz]]*KTb</f>
        <v>1.8927900303521317</v>
      </c>
      <c r="X1022">
        <f>-1*(Sample[[#This Row],[KPx]]*KTc-Sample[[#This Row],[KPz]]*KTa)</f>
        <v>1.8927900303521317</v>
      </c>
      <c r="Y1022">
        <f>(Sample[[#This Row],[KPx]]*KTb-Sample[[#This Row],[Kpy]]*KTa)</f>
        <v>1.8927900303521317</v>
      </c>
      <c r="Z1022">
        <f>-Sample[[#This Row],[Xp]]*a+Sample[[#This Row],[Yp]]*b+Sample[[#This Row],[Zp]]*c_</f>
        <v>-0.6020599913279624</v>
      </c>
      <c r="AA1022" s="8">
        <f>-IF(Sample[[#This Row],[Column2]]&gt;0,1,-1)*SQRT(Sample[[#This Row],[KPx''i]]^2+Sample[[#This Row],[KPx''j]]^2+Sample[[#This Row],[KPx''k]]^2)/Ksmag/Scale</f>
        <v>0.36868494332449331</v>
      </c>
      <c r="AB1022" s="1">
        <f>SQRT(Sample[[#This Row],[Kpy''i]]^2+Sample[[#This Row],[KPy''j]]^2+Sample[[#This Row],[KPy''k]]^2)/KTmag/Scale</f>
        <v>1.3384046658242836</v>
      </c>
    </row>
    <row r="1023" spans="1:28" hidden="1" x14ac:dyDescent="0.25">
      <c r="A1023" s="5">
        <v>1018</v>
      </c>
      <c r="B1023" s="13" t="s">
        <v>43</v>
      </c>
      <c r="C1023" s="5"/>
      <c r="D1023" s="5"/>
      <c r="E1023">
        <v>3</v>
      </c>
      <c r="F1023">
        <v>3</v>
      </c>
      <c r="G1023">
        <v>4</v>
      </c>
      <c r="H1023" s="11">
        <f>Sample[[#This Row],[C]]/Sample[[#This Row],[D]]</f>
        <v>1</v>
      </c>
      <c r="I1023" s="11">
        <f>Sample[[#This Row],[A]]/Sample[[#This Row],[C]]</f>
        <v>1.3333333333333333</v>
      </c>
      <c r="J1023" s="11">
        <f>Sample[[#This Row],[D]]/Sample[[#This Row],[A]]</f>
        <v>0.75</v>
      </c>
      <c r="K1023" s="11">
        <f>Sample[[#This Row],[A]]/Sample[[#This Row],[D]]</f>
        <v>1.3333333333333333</v>
      </c>
      <c r="L1023" s="11">
        <f>Sample[[#This Row],[D]]/Sample[[#This Row],[C]]</f>
        <v>1</v>
      </c>
      <c r="M1023" s="11">
        <f>Sample[[#This Row],[C]]/Sample[[#This Row],[A]]</f>
        <v>0.75</v>
      </c>
      <c r="N1023">
        <f>IF(Sample[[#This Row],[Ap]]=0,10,LOG(Sample[[#This Row],[Ap]]))</f>
        <v>0</v>
      </c>
      <c r="O1023">
        <f>IF(Sample[[#This Row],[Ei]]=0,10,LOG(Sample[[#This Row],[Ei]]))</f>
        <v>0.12493873660829993</v>
      </c>
      <c r="P1023">
        <f>IF(Sample[[#This Row],[Ii]]=0,10,LOG(Sample[[#This Row],[Ii]]))</f>
        <v>-0.12493873660829995</v>
      </c>
      <c r="Q1023">
        <f>Kx-Sample[[#This Row],[Xp]]</f>
        <v>0</v>
      </c>
      <c r="R1023">
        <f>Ky-Sample[[#This Row],[Yp]]</f>
        <v>-1.1249387366082999</v>
      </c>
      <c r="S1023">
        <f>Kz-Sample[[#This Row],[Zp]]</f>
        <v>1.1249387366082999</v>
      </c>
      <c r="T1023">
        <f>Sample[[#This Row],[Kpy]]*KSc-Sample[[#This Row],[KPz]]*KSb</f>
        <v>0</v>
      </c>
      <c r="U1023">
        <f>-1*(Sample[[#This Row],[KPx]]*KSc-Sample[[#This Row],[KPz]]*KSa)</f>
        <v>0</v>
      </c>
      <c r="V1023">
        <f>(Sample[[#This Row],[KPx]]*$R$2-Sample[[#This Row],[Kpy]]*KSa)</f>
        <v>0</v>
      </c>
      <c r="W1023">
        <f>Sample[[#This Row],[Kpy]]*KTc-Sample[[#This Row],[KPz]]*KTb</f>
        <v>2.2498774732165998</v>
      </c>
      <c r="X1023">
        <f>-1*(Sample[[#This Row],[KPx]]*KTc-Sample[[#This Row],[KPz]]*KTa)</f>
        <v>2.2498774732165998</v>
      </c>
      <c r="Y1023">
        <f>(Sample[[#This Row],[KPx]]*KTb-Sample[[#This Row],[Kpy]]*KTa)</f>
        <v>2.2498774732165998</v>
      </c>
      <c r="Z1023">
        <f>-Sample[[#This Row],[Xp]]*a+Sample[[#This Row],[Yp]]*b+Sample[[#This Row],[Zp]]*c_</f>
        <v>0</v>
      </c>
      <c r="AA1023" s="8">
        <f>-IF(Sample[[#This Row],[Column2]]&gt;0,1,-1)*SQRT(Sample[[#This Row],[KPx''i]]^2+Sample[[#This Row],[KPx''j]]^2+Sample[[#This Row],[KPx''k]]^2)/Ksmag/Scale</f>
        <v>0</v>
      </c>
      <c r="AB1023" s="1">
        <f>SQRT(Sample[[#This Row],[Kpy''i]]^2+Sample[[#This Row],[KPy''j]]^2+Sample[[#This Row],[KPy''k]]^2)/KTmag/Scale</f>
        <v>1.5909036181503129</v>
      </c>
    </row>
    <row r="1024" spans="1:28" hidden="1" x14ac:dyDescent="0.25">
      <c r="A1024" s="5">
        <v>1019</v>
      </c>
      <c r="B1024" s="13" t="s">
        <v>43</v>
      </c>
      <c r="C1024" s="5"/>
      <c r="D1024" s="5"/>
      <c r="E1024">
        <v>3</v>
      </c>
      <c r="F1024">
        <v>8</v>
      </c>
      <c r="G1024">
        <v>4</v>
      </c>
      <c r="H1024" s="11">
        <f>Sample[[#This Row],[C]]/Sample[[#This Row],[D]]</f>
        <v>2.6666666666666665</v>
      </c>
      <c r="I1024" s="11">
        <f>Sample[[#This Row],[A]]/Sample[[#This Row],[C]]</f>
        <v>0.5</v>
      </c>
      <c r="J1024" s="11">
        <f>Sample[[#This Row],[D]]/Sample[[#This Row],[A]]</f>
        <v>0.75</v>
      </c>
      <c r="K1024" s="11">
        <f>Sample[[#This Row],[A]]/Sample[[#This Row],[D]]</f>
        <v>1.3333333333333333</v>
      </c>
      <c r="L1024" s="11">
        <f>Sample[[#This Row],[D]]/Sample[[#This Row],[C]]</f>
        <v>0.375</v>
      </c>
      <c r="M1024" s="11">
        <f>Sample[[#This Row],[C]]/Sample[[#This Row],[A]]</f>
        <v>2</v>
      </c>
      <c r="N1024">
        <f>IF(Sample[[#This Row],[Ap]]=0,10,LOG(Sample[[#This Row],[Ap]]))</f>
        <v>0.4259687322722811</v>
      </c>
      <c r="O1024">
        <f>IF(Sample[[#This Row],[Ei]]=0,10,LOG(Sample[[#This Row],[Ei]]))</f>
        <v>-0.3010299956639812</v>
      </c>
      <c r="P1024">
        <f>IF(Sample[[#This Row],[Ii]]=0,10,LOG(Sample[[#This Row],[Ii]]))</f>
        <v>-0.12493873660829995</v>
      </c>
      <c r="Q1024">
        <f>Kx-Sample[[#This Row],[Xp]]</f>
        <v>-0.4259687322722811</v>
      </c>
      <c r="R1024">
        <f>Ky-Sample[[#This Row],[Yp]]</f>
        <v>-0.69897000433601875</v>
      </c>
      <c r="S1024">
        <f>Kz-Sample[[#This Row],[Zp]]</f>
        <v>1.1249387366082999</v>
      </c>
      <c r="T1024">
        <f>Sample[[#This Row],[Kpy]]*KSc-Sample[[#This Row],[KPz]]*KSb</f>
        <v>-0.42596873227228116</v>
      </c>
      <c r="U1024">
        <f>-1*(Sample[[#This Row],[KPx]]*KSc-Sample[[#This Row],[KPz]]*KSa)</f>
        <v>-0.4259687322722811</v>
      </c>
      <c r="V1024">
        <f>(Sample[[#This Row],[KPx]]*$R$2-Sample[[#This Row],[Kpy]]*KSa)</f>
        <v>-0.4259687322722811</v>
      </c>
      <c r="W1024">
        <f>Sample[[#This Row],[Kpy]]*KTc-Sample[[#This Row],[KPz]]*KTb</f>
        <v>1.8239087409443187</v>
      </c>
      <c r="X1024">
        <f>-1*(Sample[[#This Row],[KPx]]*KTc-Sample[[#This Row],[KPz]]*KTa)</f>
        <v>1.8239087409443187</v>
      </c>
      <c r="Y1024">
        <f>(Sample[[#This Row],[KPx]]*KTb-Sample[[#This Row],[Kpy]]*KTa)</f>
        <v>1.8239087409443187</v>
      </c>
      <c r="Z1024">
        <f>-Sample[[#This Row],[Xp]]*a+Sample[[#This Row],[Yp]]*b+Sample[[#This Row],[Zp]]*c_</f>
        <v>-0.85193746454456232</v>
      </c>
      <c r="AA1024" s="8">
        <f>-IF(Sample[[#This Row],[Column2]]&gt;0,1,-1)*SQRT(Sample[[#This Row],[KPx''i]]^2+Sample[[#This Row],[KPx''j]]^2+Sample[[#This Row],[KPx''k]]^2)/Ksmag/Scale</f>
        <v>0.52170302022365311</v>
      </c>
      <c r="AB1024" s="1">
        <f>SQRT(Sample[[#This Row],[Kpy''i]]^2+Sample[[#This Row],[KPy''j]]^2+Sample[[#This Row],[KPy''k]]^2)/KTmag/Scale</f>
        <v>1.2896982389871459</v>
      </c>
    </row>
    <row r="1025" spans="1:28" hidden="1" x14ac:dyDescent="0.25">
      <c r="A1025" s="5">
        <v>1020</v>
      </c>
      <c r="B1025" s="13" t="s">
        <v>43</v>
      </c>
      <c r="C1025" s="5"/>
      <c r="D1025" s="5"/>
      <c r="E1025">
        <v>1</v>
      </c>
      <c r="F1025">
        <v>5</v>
      </c>
      <c r="G1025">
        <v>3</v>
      </c>
      <c r="H1025" s="11">
        <f>Sample[[#This Row],[C]]/Sample[[#This Row],[D]]</f>
        <v>5</v>
      </c>
      <c r="I1025" s="11">
        <f>Sample[[#This Row],[A]]/Sample[[#This Row],[C]]</f>
        <v>0.6</v>
      </c>
      <c r="J1025" s="11">
        <f>Sample[[#This Row],[D]]/Sample[[#This Row],[A]]</f>
        <v>0.33333333333333331</v>
      </c>
      <c r="K1025" s="11">
        <f>Sample[[#This Row],[A]]/Sample[[#This Row],[D]]</f>
        <v>3</v>
      </c>
      <c r="L1025" s="11">
        <f>Sample[[#This Row],[D]]/Sample[[#This Row],[C]]</f>
        <v>0.2</v>
      </c>
      <c r="M1025" s="11">
        <f>Sample[[#This Row],[C]]/Sample[[#This Row],[A]]</f>
        <v>1.6666666666666667</v>
      </c>
      <c r="N1025">
        <f>IF(Sample[[#This Row],[Ap]]=0,10,LOG(Sample[[#This Row],[Ap]]))</f>
        <v>0.69897000433601886</v>
      </c>
      <c r="O1025">
        <f>IF(Sample[[#This Row],[Ei]]=0,10,LOG(Sample[[#This Row],[Ei]]))</f>
        <v>-0.22184874961635639</v>
      </c>
      <c r="P1025">
        <f>IF(Sample[[#This Row],[Ii]]=0,10,LOG(Sample[[#This Row],[Ii]]))</f>
        <v>-0.47712125471966244</v>
      </c>
      <c r="Q1025">
        <f>Kx-Sample[[#This Row],[Xp]]</f>
        <v>-0.69897000433601886</v>
      </c>
      <c r="R1025">
        <f>Ky-Sample[[#This Row],[Yp]]</f>
        <v>-0.77815125038364363</v>
      </c>
      <c r="S1025">
        <f>Kz-Sample[[#This Row],[Zp]]</f>
        <v>1.4771212547196624</v>
      </c>
      <c r="T1025">
        <f>Sample[[#This Row],[Kpy]]*KSc-Sample[[#This Row],[KPz]]*KSb</f>
        <v>-0.69897000433601875</v>
      </c>
      <c r="U1025">
        <f>-1*(Sample[[#This Row],[KPx]]*KSc-Sample[[#This Row],[KPz]]*KSa)</f>
        <v>-0.69897000433601886</v>
      </c>
      <c r="V1025">
        <f>(Sample[[#This Row],[KPx]]*$R$2-Sample[[#This Row],[Kpy]]*KSa)</f>
        <v>-0.69897000433601886</v>
      </c>
      <c r="W1025">
        <f>Sample[[#This Row],[Kpy]]*KTc-Sample[[#This Row],[KPz]]*KTb</f>
        <v>2.255272505103306</v>
      </c>
      <c r="X1025">
        <f>-1*(Sample[[#This Row],[KPx]]*KTc-Sample[[#This Row],[KPz]]*KTa)</f>
        <v>2.255272505103306</v>
      </c>
      <c r="Y1025">
        <f>(Sample[[#This Row],[KPx]]*KTb-Sample[[#This Row],[Kpy]]*KTa)</f>
        <v>2.255272505103306</v>
      </c>
      <c r="Z1025">
        <f>-Sample[[#This Row],[Xp]]*a+Sample[[#This Row],[Yp]]*b+Sample[[#This Row],[Zp]]*c_</f>
        <v>-1.3979400086720377</v>
      </c>
      <c r="AA1025" s="8">
        <f>-IF(Sample[[#This Row],[Column2]]&gt;0,1,-1)*SQRT(Sample[[#This Row],[KPx''i]]^2+Sample[[#This Row],[KPx''j]]^2+Sample[[#This Row],[KPx''k]]^2)/Ksmag/Scale</f>
        <v>0.85605992806709574</v>
      </c>
      <c r="AB1025" s="1">
        <f>SQRT(Sample[[#This Row],[Kpy''i]]^2+Sample[[#This Row],[KPy''j]]^2+Sample[[#This Row],[KPy''k]]^2)/KTmag/Scale</f>
        <v>1.5947184817821205</v>
      </c>
    </row>
    <row r="1026" spans="1:28" hidden="1" x14ac:dyDescent="0.25">
      <c r="A1026" s="5">
        <v>1021</v>
      </c>
      <c r="B1026" s="13" t="s">
        <v>43</v>
      </c>
      <c r="C1026" s="5"/>
      <c r="D1026" s="5"/>
      <c r="E1026">
        <v>9</v>
      </c>
      <c r="F1026">
        <v>10</v>
      </c>
      <c r="G1026">
        <v>9</v>
      </c>
      <c r="H1026" s="11">
        <f>Sample[[#This Row],[C]]/Sample[[#This Row],[D]]</f>
        <v>1.1111111111111112</v>
      </c>
      <c r="I1026" s="11">
        <f>Sample[[#This Row],[A]]/Sample[[#This Row],[C]]</f>
        <v>0.9</v>
      </c>
      <c r="J1026" s="11">
        <f>Sample[[#This Row],[D]]/Sample[[#This Row],[A]]</f>
        <v>1</v>
      </c>
      <c r="K1026" s="11">
        <f>Sample[[#This Row],[A]]/Sample[[#This Row],[D]]</f>
        <v>1</v>
      </c>
      <c r="L1026" s="11">
        <f>Sample[[#This Row],[D]]/Sample[[#This Row],[C]]</f>
        <v>0.9</v>
      </c>
      <c r="M1026" s="11">
        <f>Sample[[#This Row],[C]]/Sample[[#This Row],[A]]</f>
        <v>1.1111111111111112</v>
      </c>
      <c r="N1026">
        <f>IF(Sample[[#This Row],[Ap]]=0,10,LOG(Sample[[#This Row],[Ap]]))</f>
        <v>4.5757490560675143E-2</v>
      </c>
      <c r="O1026">
        <f>IF(Sample[[#This Row],[Ei]]=0,10,LOG(Sample[[#This Row],[Ei]]))</f>
        <v>-4.5757490560675115E-2</v>
      </c>
      <c r="P1026">
        <f>IF(Sample[[#This Row],[Ii]]=0,10,LOG(Sample[[#This Row],[Ii]]))</f>
        <v>0</v>
      </c>
      <c r="Q1026">
        <f>Kx-Sample[[#This Row],[Xp]]</f>
        <v>-4.5757490560675143E-2</v>
      </c>
      <c r="R1026">
        <f>Ky-Sample[[#This Row],[Yp]]</f>
        <v>-0.95424250943932487</v>
      </c>
      <c r="S1026">
        <f>Kz-Sample[[#This Row],[Zp]]</f>
        <v>1</v>
      </c>
      <c r="T1026">
        <f>Sample[[#This Row],[Kpy]]*KSc-Sample[[#This Row],[KPz]]*KSb</f>
        <v>-4.5757490560675129E-2</v>
      </c>
      <c r="U1026">
        <f>-1*(Sample[[#This Row],[KPx]]*KSc-Sample[[#This Row],[KPz]]*KSa)</f>
        <v>-4.5757490560675143E-2</v>
      </c>
      <c r="V1026">
        <f>(Sample[[#This Row],[KPx]]*$R$2-Sample[[#This Row],[Kpy]]*KSa)</f>
        <v>-4.5757490560675143E-2</v>
      </c>
      <c r="W1026">
        <f>Sample[[#This Row],[Kpy]]*KTc-Sample[[#This Row],[KPz]]*KTb</f>
        <v>1.9542425094393248</v>
      </c>
      <c r="X1026">
        <f>-1*(Sample[[#This Row],[KPx]]*KTc-Sample[[#This Row],[KPz]]*KTa)</f>
        <v>1.9542425094393248</v>
      </c>
      <c r="Y1026">
        <f>(Sample[[#This Row],[KPx]]*KTb-Sample[[#This Row],[Kpy]]*KTa)</f>
        <v>1.954242509439325</v>
      </c>
      <c r="Z1026">
        <f>-Sample[[#This Row],[Xp]]*a+Sample[[#This Row],[Yp]]*b+Sample[[#This Row],[Zp]]*c_</f>
        <v>-9.1514981121350231E-2</v>
      </c>
      <c r="AA1026" s="8">
        <f>-IF(Sample[[#This Row],[Column2]]&gt;0,1,-1)*SQRT(Sample[[#This Row],[KPx''i]]^2+Sample[[#This Row],[KPx''j]]^2+Sample[[#This Row],[KPx''k]]^2)/Ksmag/Scale</f>
        <v>5.6041251891935914E-2</v>
      </c>
      <c r="AB1026" s="1">
        <f>SQRT(Sample[[#This Row],[Kpy''i]]^2+Sample[[#This Row],[KPy''j]]^2+Sample[[#This Row],[KPy''k]]^2)/KTmag/Scale</f>
        <v>1.3818581305075623</v>
      </c>
    </row>
    <row r="1027" spans="1:28" hidden="1" x14ac:dyDescent="0.25">
      <c r="A1027" s="5">
        <v>1022</v>
      </c>
      <c r="B1027" s="13" t="s">
        <v>43</v>
      </c>
      <c r="C1027" s="5"/>
      <c r="D1027" s="5"/>
      <c r="E1027">
        <v>6</v>
      </c>
      <c r="F1027">
        <v>6</v>
      </c>
      <c r="G1027">
        <v>8</v>
      </c>
      <c r="H1027" s="11">
        <f>Sample[[#This Row],[C]]/Sample[[#This Row],[D]]</f>
        <v>1</v>
      </c>
      <c r="I1027" s="11">
        <f>Sample[[#This Row],[A]]/Sample[[#This Row],[C]]</f>
        <v>1.3333333333333333</v>
      </c>
      <c r="J1027" s="11">
        <f>Sample[[#This Row],[D]]/Sample[[#This Row],[A]]</f>
        <v>0.75</v>
      </c>
      <c r="K1027" s="11">
        <f>Sample[[#This Row],[A]]/Sample[[#This Row],[D]]</f>
        <v>1.3333333333333333</v>
      </c>
      <c r="L1027" s="11">
        <f>Sample[[#This Row],[D]]/Sample[[#This Row],[C]]</f>
        <v>1</v>
      </c>
      <c r="M1027" s="11">
        <f>Sample[[#This Row],[C]]/Sample[[#This Row],[A]]</f>
        <v>0.75</v>
      </c>
      <c r="N1027">
        <f>IF(Sample[[#This Row],[Ap]]=0,10,LOG(Sample[[#This Row],[Ap]]))</f>
        <v>0</v>
      </c>
      <c r="O1027">
        <f>IF(Sample[[#This Row],[Ei]]=0,10,LOG(Sample[[#This Row],[Ei]]))</f>
        <v>0.12493873660829993</v>
      </c>
      <c r="P1027">
        <f>IF(Sample[[#This Row],[Ii]]=0,10,LOG(Sample[[#This Row],[Ii]]))</f>
        <v>-0.12493873660829995</v>
      </c>
      <c r="Q1027">
        <f>Kx-Sample[[#This Row],[Xp]]</f>
        <v>0</v>
      </c>
      <c r="R1027">
        <f>Ky-Sample[[#This Row],[Yp]]</f>
        <v>-1.1249387366082999</v>
      </c>
      <c r="S1027">
        <f>Kz-Sample[[#This Row],[Zp]]</f>
        <v>1.1249387366082999</v>
      </c>
      <c r="T1027">
        <f>Sample[[#This Row],[Kpy]]*KSc-Sample[[#This Row],[KPz]]*KSb</f>
        <v>0</v>
      </c>
      <c r="U1027">
        <f>-1*(Sample[[#This Row],[KPx]]*KSc-Sample[[#This Row],[KPz]]*KSa)</f>
        <v>0</v>
      </c>
      <c r="V1027">
        <f>(Sample[[#This Row],[KPx]]*$R$2-Sample[[#This Row],[Kpy]]*KSa)</f>
        <v>0</v>
      </c>
      <c r="W1027">
        <f>Sample[[#This Row],[Kpy]]*KTc-Sample[[#This Row],[KPz]]*KTb</f>
        <v>2.2498774732165998</v>
      </c>
      <c r="X1027">
        <f>-1*(Sample[[#This Row],[KPx]]*KTc-Sample[[#This Row],[KPz]]*KTa)</f>
        <v>2.2498774732165998</v>
      </c>
      <c r="Y1027">
        <f>(Sample[[#This Row],[KPx]]*KTb-Sample[[#This Row],[Kpy]]*KTa)</f>
        <v>2.2498774732165998</v>
      </c>
      <c r="Z1027">
        <f>-Sample[[#This Row],[Xp]]*a+Sample[[#This Row],[Yp]]*b+Sample[[#This Row],[Zp]]*c_</f>
        <v>0</v>
      </c>
      <c r="AA1027" s="8">
        <f>-IF(Sample[[#This Row],[Column2]]&gt;0,1,-1)*SQRT(Sample[[#This Row],[KPx''i]]^2+Sample[[#This Row],[KPx''j]]^2+Sample[[#This Row],[KPx''k]]^2)/Ksmag/Scale</f>
        <v>0</v>
      </c>
      <c r="AB1027" s="1">
        <f>SQRT(Sample[[#This Row],[Kpy''i]]^2+Sample[[#This Row],[KPy''j]]^2+Sample[[#This Row],[KPy''k]]^2)/KTmag/Scale</f>
        <v>1.5909036181503129</v>
      </c>
    </row>
    <row r="1028" spans="1:28" hidden="1" x14ac:dyDescent="0.25">
      <c r="A1028" s="5">
        <v>1023</v>
      </c>
      <c r="B1028" s="13" t="s">
        <v>43</v>
      </c>
      <c r="C1028" s="5"/>
      <c r="D1028" s="5"/>
      <c r="E1028">
        <v>2</v>
      </c>
      <c r="F1028">
        <v>5</v>
      </c>
      <c r="G1028">
        <v>7</v>
      </c>
      <c r="H1028" s="11">
        <f>Sample[[#This Row],[C]]/Sample[[#This Row],[D]]</f>
        <v>2.5</v>
      </c>
      <c r="I1028" s="11">
        <f>Sample[[#This Row],[A]]/Sample[[#This Row],[C]]</f>
        <v>1.4</v>
      </c>
      <c r="J1028" s="11">
        <f>Sample[[#This Row],[D]]/Sample[[#This Row],[A]]</f>
        <v>0.2857142857142857</v>
      </c>
      <c r="K1028" s="11">
        <f>Sample[[#This Row],[A]]/Sample[[#This Row],[D]]</f>
        <v>3.5</v>
      </c>
      <c r="L1028" s="11">
        <f>Sample[[#This Row],[D]]/Sample[[#This Row],[C]]</f>
        <v>0.4</v>
      </c>
      <c r="M1028" s="11">
        <f>Sample[[#This Row],[C]]/Sample[[#This Row],[A]]</f>
        <v>0.7142857142857143</v>
      </c>
      <c r="N1028">
        <f>IF(Sample[[#This Row],[Ap]]=0,10,LOG(Sample[[#This Row],[Ap]]))</f>
        <v>0.3979400086720376</v>
      </c>
      <c r="O1028">
        <f>IF(Sample[[#This Row],[Ei]]=0,10,LOG(Sample[[#This Row],[Ei]]))</f>
        <v>0.14612803567823801</v>
      </c>
      <c r="P1028">
        <f>IF(Sample[[#This Row],[Ii]]=0,10,LOG(Sample[[#This Row],[Ii]]))</f>
        <v>-0.54406804435027567</v>
      </c>
      <c r="Q1028">
        <f>Kx-Sample[[#This Row],[Xp]]</f>
        <v>-0.3979400086720376</v>
      </c>
      <c r="R1028">
        <f>Ky-Sample[[#This Row],[Yp]]</f>
        <v>-1.146128035678238</v>
      </c>
      <c r="S1028">
        <f>Kz-Sample[[#This Row],[Zp]]</f>
        <v>1.5440680443502757</v>
      </c>
      <c r="T1028">
        <f>Sample[[#This Row],[Kpy]]*KSc-Sample[[#This Row],[KPz]]*KSb</f>
        <v>-0.39794000867203771</v>
      </c>
      <c r="U1028">
        <f>-1*(Sample[[#This Row],[KPx]]*KSc-Sample[[#This Row],[KPz]]*KSa)</f>
        <v>-0.3979400086720376</v>
      </c>
      <c r="V1028">
        <f>(Sample[[#This Row],[KPx]]*$R$2-Sample[[#This Row],[Kpy]]*KSa)</f>
        <v>-0.3979400086720376</v>
      </c>
      <c r="W1028">
        <f>Sample[[#This Row],[Kpy]]*KTc-Sample[[#This Row],[KPz]]*KTb</f>
        <v>2.6901960800285138</v>
      </c>
      <c r="X1028">
        <f>-1*(Sample[[#This Row],[KPx]]*KTc-Sample[[#This Row],[KPz]]*KTa)</f>
        <v>2.6901960800285138</v>
      </c>
      <c r="Y1028">
        <f>(Sample[[#This Row],[KPx]]*KTb-Sample[[#This Row],[Kpy]]*KTa)</f>
        <v>2.6901960800285134</v>
      </c>
      <c r="Z1028">
        <f>-Sample[[#This Row],[Xp]]*a+Sample[[#This Row],[Yp]]*b+Sample[[#This Row],[Zp]]*c_</f>
        <v>-0.79588001734407532</v>
      </c>
      <c r="AA1028" s="8">
        <f>-IF(Sample[[#This Row],[Column2]]&gt;0,1,-1)*SQRT(Sample[[#This Row],[KPx''i]]^2+Sample[[#This Row],[KPx''j]]^2+Sample[[#This Row],[KPx''k]]^2)/Ksmag/Scale</f>
        <v>0.48737498474260249</v>
      </c>
      <c r="AB1028" s="1">
        <f>SQRT(Sample[[#This Row],[Kpy''i]]^2+Sample[[#This Row],[KPy''j]]^2+Sample[[#This Row],[KPy''k]]^2)/KTmag/Scale</f>
        <v>1.9022558909096301</v>
      </c>
    </row>
    <row r="1029" spans="1:28" hidden="1" x14ac:dyDescent="0.25">
      <c r="A1029" s="5">
        <v>1024</v>
      </c>
      <c r="B1029" s="13" t="s">
        <v>43</v>
      </c>
      <c r="C1029" s="5"/>
      <c r="D1029" s="5"/>
      <c r="E1029">
        <v>9</v>
      </c>
      <c r="F1029">
        <v>7</v>
      </c>
      <c r="G1029">
        <v>7</v>
      </c>
      <c r="H1029" s="11">
        <f>Sample[[#This Row],[C]]/Sample[[#This Row],[D]]</f>
        <v>0.77777777777777779</v>
      </c>
      <c r="I1029" s="11">
        <f>Sample[[#This Row],[A]]/Sample[[#This Row],[C]]</f>
        <v>1</v>
      </c>
      <c r="J1029" s="11">
        <f>Sample[[#This Row],[D]]/Sample[[#This Row],[A]]</f>
        <v>1.2857142857142858</v>
      </c>
      <c r="K1029" s="11">
        <f>Sample[[#This Row],[A]]/Sample[[#This Row],[D]]</f>
        <v>0.77777777777777779</v>
      </c>
      <c r="L1029" s="11">
        <f>Sample[[#This Row],[D]]/Sample[[#This Row],[C]]</f>
        <v>1.2857142857142858</v>
      </c>
      <c r="M1029" s="11">
        <f>Sample[[#This Row],[C]]/Sample[[#This Row],[A]]</f>
        <v>1</v>
      </c>
      <c r="N1029">
        <f>IF(Sample[[#This Row],[Ap]]=0,10,LOG(Sample[[#This Row],[Ap]]))</f>
        <v>-0.10914446942506803</v>
      </c>
      <c r="O1029">
        <f>IF(Sample[[#This Row],[Ei]]=0,10,LOG(Sample[[#This Row],[Ei]]))</f>
        <v>0</v>
      </c>
      <c r="P1029">
        <f>IF(Sample[[#This Row],[Ii]]=0,10,LOG(Sample[[#This Row],[Ii]]))</f>
        <v>0.10914446942506807</v>
      </c>
      <c r="Q1029">
        <f>Kx-Sample[[#This Row],[Xp]]</f>
        <v>0.10914446942506803</v>
      </c>
      <c r="R1029">
        <f>Ky-Sample[[#This Row],[Yp]]</f>
        <v>-1</v>
      </c>
      <c r="S1029">
        <f>Kz-Sample[[#This Row],[Zp]]</f>
        <v>0.89085553057493194</v>
      </c>
      <c r="T1029">
        <f>Sample[[#This Row],[Kpy]]*KSc-Sample[[#This Row],[KPz]]*KSb</f>
        <v>0.10914446942506806</v>
      </c>
      <c r="U1029">
        <f>-1*(Sample[[#This Row],[KPx]]*KSc-Sample[[#This Row],[KPz]]*KSa)</f>
        <v>0.10914446942506803</v>
      </c>
      <c r="V1029">
        <f>(Sample[[#This Row],[KPx]]*$R$2-Sample[[#This Row],[Kpy]]*KSa)</f>
        <v>0.10914446942506803</v>
      </c>
      <c r="W1029">
        <f>Sample[[#This Row],[Kpy]]*KTc-Sample[[#This Row],[KPz]]*KTb</f>
        <v>1.8908555305749319</v>
      </c>
      <c r="X1029">
        <f>-1*(Sample[[#This Row],[KPx]]*KTc-Sample[[#This Row],[KPz]]*KTa)</f>
        <v>1.8908555305749319</v>
      </c>
      <c r="Y1029">
        <f>(Sample[[#This Row],[KPx]]*KTb-Sample[[#This Row],[Kpy]]*KTa)</f>
        <v>1.8908555305749319</v>
      </c>
      <c r="Z1029">
        <f>-Sample[[#This Row],[Xp]]*a+Sample[[#This Row],[Yp]]*b+Sample[[#This Row],[Zp]]*c_</f>
        <v>0.21828893885013614</v>
      </c>
      <c r="AA1029" s="8">
        <f>-IF(Sample[[#This Row],[Column2]]&gt;0,1,-1)*SQRT(Sample[[#This Row],[KPx''i]]^2+Sample[[#This Row],[KPx''j]]^2+Sample[[#This Row],[KPx''k]]^2)/Ksmag/Scale</f>
        <v>-0.13367412916910817</v>
      </c>
      <c r="AB1029" s="1">
        <f>SQRT(Sample[[#This Row],[Kpy''i]]^2+Sample[[#This Row],[KPy''j]]^2+Sample[[#This Row],[KPy''k]]^2)/KTmag/Scale</f>
        <v>1.3370367679136217</v>
      </c>
    </row>
    <row r="1030" spans="1:28" hidden="1" x14ac:dyDescent="0.25">
      <c r="A1030" s="5">
        <v>1025</v>
      </c>
      <c r="B1030" s="13" t="s">
        <v>43</v>
      </c>
      <c r="C1030" s="5"/>
      <c r="D1030" s="5"/>
      <c r="E1030">
        <v>6</v>
      </c>
      <c r="F1030">
        <v>3</v>
      </c>
      <c r="G1030">
        <v>8</v>
      </c>
      <c r="H1030" s="11">
        <f>Sample[[#This Row],[C]]/Sample[[#This Row],[D]]</f>
        <v>0.5</v>
      </c>
      <c r="I1030" s="11">
        <f>Sample[[#This Row],[A]]/Sample[[#This Row],[C]]</f>
        <v>2.6666666666666665</v>
      </c>
      <c r="J1030" s="11">
        <f>Sample[[#This Row],[D]]/Sample[[#This Row],[A]]</f>
        <v>0.75</v>
      </c>
      <c r="K1030" s="11">
        <f>Sample[[#This Row],[A]]/Sample[[#This Row],[D]]</f>
        <v>1.3333333333333333</v>
      </c>
      <c r="L1030" s="11">
        <f>Sample[[#This Row],[D]]/Sample[[#This Row],[C]]</f>
        <v>2</v>
      </c>
      <c r="M1030" s="11">
        <f>Sample[[#This Row],[C]]/Sample[[#This Row],[A]]</f>
        <v>0.375</v>
      </c>
      <c r="N1030">
        <f>IF(Sample[[#This Row],[Ap]]=0,10,LOG(Sample[[#This Row],[Ap]]))</f>
        <v>-0.3010299956639812</v>
      </c>
      <c r="O1030">
        <f>IF(Sample[[#This Row],[Ei]]=0,10,LOG(Sample[[#This Row],[Ei]]))</f>
        <v>0.4259687322722811</v>
      </c>
      <c r="P1030">
        <f>IF(Sample[[#This Row],[Ii]]=0,10,LOG(Sample[[#This Row],[Ii]]))</f>
        <v>-0.12493873660829995</v>
      </c>
      <c r="Q1030">
        <f>Kx-Sample[[#This Row],[Xp]]</f>
        <v>0.3010299956639812</v>
      </c>
      <c r="R1030">
        <f>Ky-Sample[[#This Row],[Yp]]</f>
        <v>-1.4259687322722812</v>
      </c>
      <c r="S1030">
        <f>Kz-Sample[[#This Row],[Zp]]</f>
        <v>1.1249387366082999</v>
      </c>
      <c r="T1030">
        <f>Sample[[#This Row],[Kpy]]*KSc-Sample[[#This Row],[KPz]]*KSb</f>
        <v>0.30102999566398125</v>
      </c>
      <c r="U1030">
        <f>-1*(Sample[[#This Row],[KPx]]*KSc-Sample[[#This Row],[KPz]]*KSa)</f>
        <v>0.3010299956639812</v>
      </c>
      <c r="V1030">
        <f>(Sample[[#This Row],[KPx]]*$R$2-Sample[[#This Row],[Kpy]]*KSa)</f>
        <v>0.3010299956639812</v>
      </c>
      <c r="W1030">
        <f>Sample[[#This Row],[Kpy]]*KTc-Sample[[#This Row],[KPz]]*KTb</f>
        <v>2.5509074688805811</v>
      </c>
      <c r="X1030">
        <f>-1*(Sample[[#This Row],[KPx]]*KTc-Sample[[#This Row],[KPz]]*KTa)</f>
        <v>2.5509074688805811</v>
      </c>
      <c r="Y1030">
        <f>(Sample[[#This Row],[KPx]]*KTb-Sample[[#This Row],[Kpy]]*KTa)</f>
        <v>2.5509074688805811</v>
      </c>
      <c r="Z1030">
        <f>-Sample[[#This Row],[Xp]]*a+Sample[[#This Row],[Yp]]*b+Sample[[#This Row],[Zp]]*c_</f>
        <v>0.60205999132796229</v>
      </c>
      <c r="AA1030" s="8">
        <f>-IF(Sample[[#This Row],[Column2]]&gt;0,1,-1)*SQRT(Sample[[#This Row],[KPx''i]]^2+Sample[[#This Row],[KPx''j]]^2+Sample[[#This Row],[KPx''k]]^2)/Ksmag/Scale</f>
        <v>-0.36868494332449331</v>
      </c>
      <c r="AB1030" s="1">
        <f>SQRT(Sample[[#This Row],[Kpy''i]]^2+Sample[[#This Row],[KPy''j]]^2+Sample[[#This Row],[KPy''k]]^2)/KTmag/Scale</f>
        <v>1.8037639694248708</v>
      </c>
    </row>
    <row r="1031" spans="1:28" hidden="1" x14ac:dyDescent="0.25">
      <c r="A1031" s="5">
        <v>1026</v>
      </c>
      <c r="B1031" s="13" t="s">
        <v>43</v>
      </c>
      <c r="C1031" s="5"/>
      <c r="D1031" s="5"/>
      <c r="E1031">
        <v>3</v>
      </c>
      <c r="F1031">
        <v>3</v>
      </c>
      <c r="G1031">
        <v>7</v>
      </c>
      <c r="H1031" s="11">
        <f>Sample[[#This Row],[C]]/Sample[[#This Row],[D]]</f>
        <v>1</v>
      </c>
      <c r="I1031" s="11">
        <f>Sample[[#This Row],[A]]/Sample[[#This Row],[C]]</f>
        <v>2.3333333333333335</v>
      </c>
      <c r="J1031" s="11">
        <f>Sample[[#This Row],[D]]/Sample[[#This Row],[A]]</f>
        <v>0.42857142857142855</v>
      </c>
      <c r="K1031" s="11">
        <f>Sample[[#This Row],[A]]/Sample[[#This Row],[D]]</f>
        <v>2.3333333333333335</v>
      </c>
      <c r="L1031" s="11">
        <f>Sample[[#This Row],[D]]/Sample[[#This Row],[C]]</f>
        <v>1</v>
      </c>
      <c r="M1031" s="11">
        <f>Sample[[#This Row],[C]]/Sample[[#This Row],[A]]</f>
        <v>0.42857142857142855</v>
      </c>
      <c r="N1031">
        <f>IF(Sample[[#This Row],[Ap]]=0,10,LOG(Sample[[#This Row],[Ap]]))</f>
        <v>0</v>
      </c>
      <c r="O1031">
        <f>IF(Sample[[#This Row],[Ei]]=0,10,LOG(Sample[[#This Row],[Ei]]))</f>
        <v>0.36797678529459443</v>
      </c>
      <c r="P1031">
        <f>IF(Sample[[#This Row],[Ii]]=0,10,LOG(Sample[[#This Row],[Ii]]))</f>
        <v>-0.36797678529459443</v>
      </c>
      <c r="Q1031">
        <f>Kx-Sample[[#This Row],[Xp]]</f>
        <v>0</v>
      </c>
      <c r="R1031">
        <f>Ky-Sample[[#This Row],[Yp]]</f>
        <v>-1.3679767852945943</v>
      </c>
      <c r="S1031">
        <f>Kz-Sample[[#This Row],[Zp]]</f>
        <v>1.3679767852945943</v>
      </c>
      <c r="T1031">
        <f>Sample[[#This Row],[Kpy]]*KSc-Sample[[#This Row],[KPz]]*KSb</f>
        <v>0</v>
      </c>
      <c r="U1031">
        <f>-1*(Sample[[#This Row],[KPx]]*KSc-Sample[[#This Row],[KPz]]*KSa)</f>
        <v>0</v>
      </c>
      <c r="V1031">
        <f>(Sample[[#This Row],[KPx]]*$R$2-Sample[[#This Row],[Kpy]]*KSa)</f>
        <v>0</v>
      </c>
      <c r="W1031">
        <f>Sample[[#This Row],[Kpy]]*KTc-Sample[[#This Row],[KPz]]*KTb</f>
        <v>2.7359535705891886</v>
      </c>
      <c r="X1031">
        <f>-1*(Sample[[#This Row],[KPx]]*KTc-Sample[[#This Row],[KPz]]*KTa)</f>
        <v>2.7359535705891886</v>
      </c>
      <c r="Y1031">
        <f>(Sample[[#This Row],[KPx]]*KTb-Sample[[#This Row],[Kpy]]*KTa)</f>
        <v>2.7359535705891886</v>
      </c>
      <c r="Z1031">
        <f>-Sample[[#This Row],[Xp]]*a+Sample[[#This Row],[Yp]]*b+Sample[[#This Row],[Zp]]*c_</f>
        <v>0</v>
      </c>
      <c r="AA1031" s="8">
        <f>-IF(Sample[[#This Row],[Column2]]&gt;0,1,-1)*SQRT(Sample[[#This Row],[KPx''i]]^2+Sample[[#This Row],[KPx''j]]^2+Sample[[#This Row],[KPx''k]]^2)/Ksmag/Scale</f>
        <v>0</v>
      </c>
      <c r="AB1031" s="1">
        <f>SQRT(Sample[[#This Row],[Kpy''i]]^2+Sample[[#This Row],[KPy''j]]^2+Sample[[#This Row],[KPy''k]]^2)/KTmag/Scale</f>
        <v>1.9346113227751629</v>
      </c>
    </row>
    <row r="1032" spans="1:28" hidden="1" x14ac:dyDescent="0.25">
      <c r="A1032" s="5">
        <v>1027</v>
      </c>
      <c r="B1032" s="13" t="s">
        <v>43</v>
      </c>
      <c r="C1032" s="5"/>
      <c r="D1032" s="5"/>
      <c r="E1032">
        <v>2</v>
      </c>
      <c r="F1032">
        <v>2</v>
      </c>
      <c r="G1032">
        <v>8</v>
      </c>
      <c r="H1032" s="11">
        <f>Sample[[#This Row],[C]]/Sample[[#This Row],[D]]</f>
        <v>1</v>
      </c>
      <c r="I1032" s="11">
        <f>Sample[[#This Row],[A]]/Sample[[#This Row],[C]]</f>
        <v>4</v>
      </c>
      <c r="J1032" s="11">
        <f>Sample[[#This Row],[D]]/Sample[[#This Row],[A]]</f>
        <v>0.25</v>
      </c>
      <c r="K1032" s="11">
        <f>Sample[[#This Row],[A]]/Sample[[#This Row],[D]]</f>
        <v>4</v>
      </c>
      <c r="L1032" s="11">
        <f>Sample[[#This Row],[D]]/Sample[[#This Row],[C]]</f>
        <v>1</v>
      </c>
      <c r="M1032" s="11">
        <f>Sample[[#This Row],[C]]/Sample[[#This Row],[A]]</f>
        <v>0.25</v>
      </c>
      <c r="N1032">
        <f>IF(Sample[[#This Row],[Ap]]=0,10,LOG(Sample[[#This Row],[Ap]]))</f>
        <v>0</v>
      </c>
      <c r="O1032">
        <f>IF(Sample[[#This Row],[Ei]]=0,10,LOG(Sample[[#This Row],[Ei]]))</f>
        <v>0.6020599913279624</v>
      </c>
      <c r="P1032">
        <f>IF(Sample[[#This Row],[Ii]]=0,10,LOG(Sample[[#This Row],[Ii]]))</f>
        <v>-0.6020599913279624</v>
      </c>
      <c r="Q1032">
        <f>Kx-Sample[[#This Row],[Xp]]</f>
        <v>0</v>
      </c>
      <c r="R1032">
        <f>Ky-Sample[[#This Row],[Yp]]</f>
        <v>-1.6020599913279625</v>
      </c>
      <c r="S1032">
        <f>Kz-Sample[[#This Row],[Zp]]</f>
        <v>1.6020599913279625</v>
      </c>
      <c r="T1032">
        <f>Sample[[#This Row],[Kpy]]*KSc-Sample[[#This Row],[KPz]]*KSb</f>
        <v>0</v>
      </c>
      <c r="U1032">
        <f>-1*(Sample[[#This Row],[KPx]]*KSc-Sample[[#This Row],[KPz]]*KSa)</f>
        <v>0</v>
      </c>
      <c r="V1032">
        <f>(Sample[[#This Row],[KPx]]*$R$2-Sample[[#This Row],[Kpy]]*KSa)</f>
        <v>0</v>
      </c>
      <c r="W1032">
        <f>Sample[[#This Row],[Kpy]]*KTc-Sample[[#This Row],[KPz]]*KTb</f>
        <v>3.204119982655925</v>
      </c>
      <c r="X1032">
        <f>-1*(Sample[[#This Row],[KPx]]*KTc-Sample[[#This Row],[KPz]]*KTa)</f>
        <v>3.204119982655925</v>
      </c>
      <c r="Y1032">
        <f>(Sample[[#This Row],[KPx]]*KTb-Sample[[#This Row],[Kpy]]*KTa)</f>
        <v>3.204119982655925</v>
      </c>
      <c r="Z1032">
        <f>-Sample[[#This Row],[Xp]]*a+Sample[[#This Row],[Yp]]*b+Sample[[#This Row],[Zp]]*c_</f>
        <v>0</v>
      </c>
      <c r="AA1032" s="8">
        <f>-IF(Sample[[#This Row],[Column2]]&gt;0,1,-1)*SQRT(Sample[[#This Row],[KPx''i]]^2+Sample[[#This Row],[KPx''j]]^2+Sample[[#This Row],[KPx''k]]^2)/Ksmag/Scale</f>
        <v>0</v>
      </c>
      <c r="AB1032" s="1">
        <f>SQRT(Sample[[#This Row],[Kpy''i]]^2+Sample[[#This Row],[KPy''j]]^2+Sample[[#This Row],[KPy''k]]^2)/KTmag/Scale</f>
        <v>2.2656549674713276</v>
      </c>
    </row>
    <row r="1033" spans="1:28" hidden="1" x14ac:dyDescent="0.25">
      <c r="A1033" s="5">
        <v>1028</v>
      </c>
      <c r="B1033" s="13" t="s">
        <v>43</v>
      </c>
      <c r="C1033" s="5"/>
      <c r="D1033" s="5"/>
      <c r="E1033">
        <v>8</v>
      </c>
      <c r="F1033">
        <v>5</v>
      </c>
      <c r="G1033">
        <v>10</v>
      </c>
      <c r="H1033" s="11">
        <f>Sample[[#This Row],[C]]/Sample[[#This Row],[D]]</f>
        <v>0.625</v>
      </c>
      <c r="I1033" s="11">
        <f>Sample[[#This Row],[A]]/Sample[[#This Row],[C]]</f>
        <v>2</v>
      </c>
      <c r="J1033" s="11">
        <f>Sample[[#This Row],[D]]/Sample[[#This Row],[A]]</f>
        <v>0.8</v>
      </c>
      <c r="K1033" s="11">
        <f>Sample[[#This Row],[A]]/Sample[[#This Row],[D]]</f>
        <v>1.25</v>
      </c>
      <c r="L1033" s="11">
        <f>Sample[[#This Row],[D]]/Sample[[#This Row],[C]]</f>
        <v>1.6</v>
      </c>
      <c r="M1033" s="11">
        <f>Sample[[#This Row],[C]]/Sample[[#This Row],[A]]</f>
        <v>0.5</v>
      </c>
      <c r="N1033">
        <f>IF(Sample[[#This Row],[Ap]]=0,10,LOG(Sample[[#This Row],[Ap]]))</f>
        <v>-0.20411998265592479</v>
      </c>
      <c r="O1033">
        <f>IF(Sample[[#This Row],[Ei]]=0,10,LOG(Sample[[#This Row],[Ei]]))</f>
        <v>0.3010299956639812</v>
      </c>
      <c r="P1033">
        <f>IF(Sample[[#This Row],[Ii]]=0,10,LOG(Sample[[#This Row],[Ii]]))</f>
        <v>-9.6910013008056392E-2</v>
      </c>
      <c r="Q1033">
        <f>Kx-Sample[[#This Row],[Xp]]</f>
        <v>0.20411998265592479</v>
      </c>
      <c r="R1033">
        <f>Ky-Sample[[#This Row],[Yp]]</f>
        <v>-1.3010299956639813</v>
      </c>
      <c r="S1033">
        <f>Kz-Sample[[#This Row],[Zp]]</f>
        <v>1.0969100130080565</v>
      </c>
      <c r="T1033">
        <f>Sample[[#This Row],[Kpy]]*KSc-Sample[[#This Row],[KPz]]*KSb</f>
        <v>0.20411998265592479</v>
      </c>
      <c r="U1033">
        <f>-1*(Sample[[#This Row],[KPx]]*KSc-Sample[[#This Row],[KPz]]*KSa)</f>
        <v>0.20411998265592479</v>
      </c>
      <c r="V1033">
        <f>(Sample[[#This Row],[KPx]]*$R$2-Sample[[#This Row],[Kpy]]*KSa)</f>
        <v>0.20411998265592479</v>
      </c>
      <c r="W1033">
        <f>Sample[[#This Row],[Kpy]]*KTc-Sample[[#This Row],[KPz]]*KTb</f>
        <v>2.3979400086720375</v>
      </c>
      <c r="X1033">
        <f>-1*(Sample[[#This Row],[KPx]]*KTc-Sample[[#This Row],[KPz]]*KTa)</f>
        <v>2.3979400086720375</v>
      </c>
      <c r="Y1033">
        <f>(Sample[[#This Row],[KPx]]*KTb-Sample[[#This Row],[Kpy]]*KTa)</f>
        <v>2.3979400086720375</v>
      </c>
      <c r="Z1033">
        <f>-Sample[[#This Row],[Xp]]*a+Sample[[#This Row],[Yp]]*b+Sample[[#This Row],[Zp]]*c_</f>
        <v>0.40823996531184958</v>
      </c>
      <c r="AA1033" s="8">
        <f>-IF(Sample[[#This Row],[Column2]]&gt;0,1,-1)*SQRT(Sample[[#This Row],[KPx''i]]^2+Sample[[#This Row],[KPx''j]]^2+Sample[[#This Row],[KPx''k]]^2)/Ksmag/Scale</f>
        <v>-0.24999490190638396</v>
      </c>
      <c r="AB1033" s="1">
        <f>SQRT(Sample[[#This Row],[Kpy''i]]^2+Sample[[#This Row],[KPy''j]]^2+Sample[[#This Row],[KPy''k]]^2)/KTmag/Scale</f>
        <v>1.6955996410105265</v>
      </c>
    </row>
    <row r="1034" spans="1:28" hidden="1" x14ac:dyDescent="0.25">
      <c r="A1034" s="5">
        <v>1029</v>
      </c>
      <c r="B1034" s="13" t="s">
        <v>43</v>
      </c>
      <c r="C1034" s="5"/>
      <c r="D1034" s="5"/>
      <c r="E1034">
        <v>5</v>
      </c>
      <c r="F1034">
        <v>6</v>
      </c>
      <c r="G1034">
        <v>5</v>
      </c>
      <c r="H1034" s="11">
        <f>Sample[[#This Row],[C]]/Sample[[#This Row],[D]]</f>
        <v>1.2</v>
      </c>
      <c r="I1034" s="11">
        <f>Sample[[#This Row],[A]]/Sample[[#This Row],[C]]</f>
        <v>0.83333333333333337</v>
      </c>
      <c r="J1034" s="11">
        <f>Sample[[#This Row],[D]]/Sample[[#This Row],[A]]</f>
        <v>1</v>
      </c>
      <c r="K1034" s="11">
        <f>Sample[[#This Row],[A]]/Sample[[#This Row],[D]]</f>
        <v>1</v>
      </c>
      <c r="L1034" s="11">
        <f>Sample[[#This Row],[D]]/Sample[[#This Row],[C]]</f>
        <v>0.83333333333333337</v>
      </c>
      <c r="M1034" s="11">
        <f>Sample[[#This Row],[C]]/Sample[[#This Row],[A]]</f>
        <v>1.2</v>
      </c>
      <c r="N1034">
        <f>IF(Sample[[#This Row],[Ap]]=0,10,LOG(Sample[[#This Row],[Ap]]))</f>
        <v>7.9181246047624818E-2</v>
      </c>
      <c r="O1034">
        <f>IF(Sample[[#This Row],[Ei]]=0,10,LOG(Sample[[#This Row],[Ei]]))</f>
        <v>-7.9181246047624804E-2</v>
      </c>
      <c r="P1034">
        <f>IF(Sample[[#This Row],[Ii]]=0,10,LOG(Sample[[#This Row],[Ii]]))</f>
        <v>0</v>
      </c>
      <c r="Q1034">
        <f>Kx-Sample[[#This Row],[Xp]]</f>
        <v>-7.9181246047624818E-2</v>
      </c>
      <c r="R1034">
        <f>Ky-Sample[[#This Row],[Yp]]</f>
        <v>-0.92081875395237522</v>
      </c>
      <c r="S1034">
        <f>Kz-Sample[[#This Row],[Zp]]</f>
        <v>1</v>
      </c>
      <c r="T1034">
        <f>Sample[[#This Row],[Kpy]]*KSc-Sample[[#This Row],[KPz]]*KSb</f>
        <v>-7.9181246047624776E-2</v>
      </c>
      <c r="U1034">
        <f>-1*(Sample[[#This Row],[KPx]]*KSc-Sample[[#This Row],[KPz]]*KSa)</f>
        <v>-7.9181246047624818E-2</v>
      </c>
      <c r="V1034">
        <f>(Sample[[#This Row],[KPx]]*$R$2-Sample[[#This Row],[Kpy]]*KSa)</f>
        <v>-7.9181246047624818E-2</v>
      </c>
      <c r="W1034">
        <f>Sample[[#This Row],[Kpy]]*KTc-Sample[[#This Row],[KPz]]*KTb</f>
        <v>1.9208187539523753</v>
      </c>
      <c r="X1034">
        <f>-1*(Sample[[#This Row],[KPx]]*KTc-Sample[[#This Row],[KPz]]*KTa)</f>
        <v>1.9208187539523751</v>
      </c>
      <c r="Y1034">
        <f>(Sample[[#This Row],[KPx]]*KTb-Sample[[#This Row],[Kpy]]*KTa)</f>
        <v>1.9208187539523753</v>
      </c>
      <c r="Z1034">
        <f>-Sample[[#This Row],[Xp]]*a+Sample[[#This Row],[Yp]]*b+Sample[[#This Row],[Zp]]*c_</f>
        <v>-0.15836249209524961</v>
      </c>
      <c r="AA1034" s="8">
        <f>-IF(Sample[[#This Row],[Column2]]&gt;0,1,-1)*SQRT(Sample[[#This Row],[KPx''i]]^2+Sample[[#This Row],[KPx''j]]^2+Sample[[#This Row],[KPx''k]]^2)/Ksmag/Scale</f>
        <v>9.6976825007224002E-2</v>
      </c>
      <c r="AB1034" s="1">
        <f>SQRT(Sample[[#This Row],[Kpy''i]]^2+Sample[[#This Row],[KPy''j]]^2+Sample[[#This Row],[KPy''k]]^2)/KTmag/Scale</f>
        <v>1.3582239663500193</v>
      </c>
    </row>
    <row r="1035" spans="1:28" hidden="1" x14ac:dyDescent="0.25">
      <c r="A1035" s="5">
        <v>1030</v>
      </c>
      <c r="B1035" s="13" t="s">
        <v>43</v>
      </c>
      <c r="C1035" s="5"/>
      <c r="D1035" s="5"/>
      <c r="E1035">
        <v>1</v>
      </c>
      <c r="F1035">
        <v>10</v>
      </c>
      <c r="G1035">
        <v>5</v>
      </c>
      <c r="H1035" s="11">
        <f>Sample[[#This Row],[C]]/Sample[[#This Row],[D]]</f>
        <v>10</v>
      </c>
      <c r="I1035" s="11">
        <f>Sample[[#This Row],[A]]/Sample[[#This Row],[C]]</f>
        <v>0.5</v>
      </c>
      <c r="J1035" s="11">
        <f>Sample[[#This Row],[D]]/Sample[[#This Row],[A]]</f>
        <v>0.2</v>
      </c>
      <c r="K1035" s="11">
        <f>Sample[[#This Row],[A]]/Sample[[#This Row],[D]]</f>
        <v>5</v>
      </c>
      <c r="L1035" s="11">
        <f>Sample[[#This Row],[D]]/Sample[[#This Row],[C]]</f>
        <v>0.1</v>
      </c>
      <c r="M1035" s="11">
        <f>Sample[[#This Row],[C]]/Sample[[#This Row],[A]]</f>
        <v>2</v>
      </c>
      <c r="N1035">
        <f>IF(Sample[[#This Row],[Ap]]=0,10,LOG(Sample[[#This Row],[Ap]]))</f>
        <v>1</v>
      </c>
      <c r="O1035">
        <f>IF(Sample[[#This Row],[Ei]]=0,10,LOG(Sample[[#This Row],[Ei]]))</f>
        <v>-0.3010299956639812</v>
      </c>
      <c r="P1035">
        <f>IF(Sample[[#This Row],[Ii]]=0,10,LOG(Sample[[#This Row],[Ii]]))</f>
        <v>-0.69897000433601875</v>
      </c>
      <c r="Q1035">
        <f>Kx-Sample[[#This Row],[Xp]]</f>
        <v>-1</v>
      </c>
      <c r="R1035">
        <f>Ky-Sample[[#This Row],[Yp]]</f>
        <v>-0.69897000433601875</v>
      </c>
      <c r="S1035">
        <f>Kz-Sample[[#This Row],[Zp]]</f>
        <v>1.6989700043360187</v>
      </c>
      <c r="T1035">
        <f>Sample[[#This Row],[Kpy]]*KSc-Sample[[#This Row],[KPz]]*KSb</f>
        <v>-1</v>
      </c>
      <c r="U1035">
        <f>-1*(Sample[[#This Row],[KPx]]*KSc-Sample[[#This Row],[KPz]]*KSa)</f>
        <v>-1</v>
      </c>
      <c r="V1035">
        <f>(Sample[[#This Row],[KPx]]*$R$2-Sample[[#This Row],[Kpy]]*KSa)</f>
        <v>-1</v>
      </c>
      <c r="W1035">
        <f>Sample[[#This Row],[Kpy]]*KTc-Sample[[#This Row],[KPz]]*KTb</f>
        <v>2.3979400086720375</v>
      </c>
      <c r="X1035">
        <f>-1*(Sample[[#This Row],[KPx]]*KTc-Sample[[#This Row],[KPz]]*KTa)</f>
        <v>2.3979400086720375</v>
      </c>
      <c r="Y1035">
        <f>(Sample[[#This Row],[KPx]]*KTb-Sample[[#This Row],[Kpy]]*KTa)</f>
        <v>2.3979400086720375</v>
      </c>
      <c r="Z1035">
        <f>-Sample[[#This Row],[Xp]]*a+Sample[[#This Row],[Yp]]*b+Sample[[#This Row],[Zp]]*c_</f>
        <v>-2</v>
      </c>
      <c r="AA1035" s="8">
        <f>-IF(Sample[[#This Row],[Column2]]&gt;0,1,-1)*SQRT(Sample[[#This Row],[KPx''i]]^2+Sample[[#This Row],[KPx''j]]^2+Sample[[#This Row],[KPx''k]]^2)/Ksmag/Scale</f>
        <v>1.2247448713915889</v>
      </c>
      <c r="AB1035" s="1">
        <f>SQRT(Sample[[#This Row],[Kpy''i]]^2+Sample[[#This Row],[KPy''j]]^2+Sample[[#This Row],[KPy''k]]^2)/KTmag/Scale</f>
        <v>1.6955996410105265</v>
      </c>
    </row>
    <row r="1036" spans="1:28" hidden="1" x14ac:dyDescent="0.25">
      <c r="A1036" s="5">
        <v>1031</v>
      </c>
      <c r="B1036" s="13" t="s">
        <v>43</v>
      </c>
      <c r="C1036" s="5"/>
      <c r="D1036" s="5"/>
      <c r="E1036">
        <v>2</v>
      </c>
      <c r="F1036">
        <v>6</v>
      </c>
      <c r="G1036">
        <v>9</v>
      </c>
      <c r="H1036" s="11">
        <f>Sample[[#This Row],[C]]/Sample[[#This Row],[D]]</f>
        <v>3</v>
      </c>
      <c r="I1036" s="11">
        <f>Sample[[#This Row],[A]]/Sample[[#This Row],[C]]</f>
        <v>1.5</v>
      </c>
      <c r="J1036" s="11">
        <f>Sample[[#This Row],[D]]/Sample[[#This Row],[A]]</f>
        <v>0.22222222222222221</v>
      </c>
      <c r="K1036" s="11">
        <f>Sample[[#This Row],[A]]/Sample[[#This Row],[D]]</f>
        <v>4.5</v>
      </c>
      <c r="L1036" s="11">
        <f>Sample[[#This Row],[D]]/Sample[[#This Row],[C]]</f>
        <v>0.33333333333333331</v>
      </c>
      <c r="M1036" s="11">
        <f>Sample[[#This Row],[C]]/Sample[[#This Row],[A]]</f>
        <v>0.66666666666666663</v>
      </c>
      <c r="N1036">
        <f>IF(Sample[[#This Row],[Ap]]=0,10,LOG(Sample[[#This Row],[Ap]]))</f>
        <v>0.47712125471966244</v>
      </c>
      <c r="O1036">
        <f>IF(Sample[[#This Row],[Ei]]=0,10,LOG(Sample[[#This Row],[Ei]]))</f>
        <v>0.17609125905568124</v>
      </c>
      <c r="P1036">
        <f>IF(Sample[[#This Row],[Ii]]=0,10,LOG(Sample[[#This Row],[Ii]]))</f>
        <v>-0.65321251377534373</v>
      </c>
      <c r="Q1036">
        <f>Kx-Sample[[#This Row],[Xp]]</f>
        <v>-0.47712125471966244</v>
      </c>
      <c r="R1036">
        <f>Ky-Sample[[#This Row],[Yp]]</f>
        <v>-1.1760912590556813</v>
      </c>
      <c r="S1036">
        <f>Kz-Sample[[#This Row],[Zp]]</f>
        <v>1.6532125137753437</v>
      </c>
      <c r="T1036">
        <f>Sample[[#This Row],[Kpy]]*KSc-Sample[[#This Row],[KPz]]*KSb</f>
        <v>-0.47712125471966238</v>
      </c>
      <c r="U1036">
        <f>-1*(Sample[[#This Row],[KPx]]*KSc-Sample[[#This Row],[KPz]]*KSa)</f>
        <v>-0.47712125471966244</v>
      </c>
      <c r="V1036">
        <f>(Sample[[#This Row],[KPx]]*$R$2-Sample[[#This Row],[Kpy]]*KSa)</f>
        <v>-0.47712125471966244</v>
      </c>
      <c r="W1036">
        <f>Sample[[#This Row],[Kpy]]*KTc-Sample[[#This Row],[KPz]]*KTb</f>
        <v>2.8293037728310253</v>
      </c>
      <c r="X1036">
        <f>-1*(Sample[[#This Row],[KPx]]*KTc-Sample[[#This Row],[KPz]]*KTa)</f>
        <v>2.8293037728310249</v>
      </c>
      <c r="Y1036">
        <f>(Sample[[#This Row],[KPx]]*KTb-Sample[[#This Row],[Kpy]]*KTa)</f>
        <v>2.8293037728310253</v>
      </c>
      <c r="Z1036">
        <f>-Sample[[#This Row],[Xp]]*a+Sample[[#This Row],[Yp]]*b+Sample[[#This Row],[Zp]]*c_</f>
        <v>-0.95424250943932498</v>
      </c>
      <c r="AA1036" s="8">
        <f>-IF(Sample[[#This Row],[Column2]]&gt;0,1,-1)*SQRT(Sample[[#This Row],[KPx''i]]^2+Sample[[#This Row],[KPx''j]]^2+Sample[[#This Row],[KPx''k]]^2)/Ksmag/Scale</f>
        <v>0.58435180974982659</v>
      </c>
      <c r="AB1036" s="1">
        <f>SQRT(Sample[[#This Row],[Kpy''i]]^2+Sample[[#This Row],[KPy''j]]^2+Sample[[#This Row],[KPy''k]]^2)/KTmag/Scale</f>
        <v>2.0006198838055012</v>
      </c>
    </row>
    <row r="1037" spans="1:28" hidden="1" x14ac:dyDescent="0.25">
      <c r="A1037" s="5">
        <v>1032</v>
      </c>
      <c r="B1037" s="13" t="s">
        <v>43</v>
      </c>
      <c r="C1037" s="5"/>
      <c r="D1037" s="5"/>
      <c r="E1037">
        <v>6</v>
      </c>
      <c r="F1037">
        <v>10</v>
      </c>
      <c r="G1037">
        <v>6</v>
      </c>
      <c r="H1037" s="11">
        <f>Sample[[#This Row],[C]]/Sample[[#This Row],[D]]</f>
        <v>1.6666666666666667</v>
      </c>
      <c r="I1037" s="11">
        <f>Sample[[#This Row],[A]]/Sample[[#This Row],[C]]</f>
        <v>0.6</v>
      </c>
      <c r="J1037" s="11">
        <f>Sample[[#This Row],[D]]/Sample[[#This Row],[A]]</f>
        <v>1</v>
      </c>
      <c r="K1037" s="11">
        <f>Sample[[#This Row],[A]]/Sample[[#This Row],[D]]</f>
        <v>1</v>
      </c>
      <c r="L1037" s="11">
        <f>Sample[[#This Row],[D]]/Sample[[#This Row],[C]]</f>
        <v>0.6</v>
      </c>
      <c r="M1037" s="11">
        <f>Sample[[#This Row],[C]]/Sample[[#This Row],[A]]</f>
        <v>1.6666666666666667</v>
      </c>
      <c r="N1037">
        <f>IF(Sample[[#This Row],[Ap]]=0,10,LOG(Sample[[#This Row],[Ap]]))</f>
        <v>0.22184874961635639</v>
      </c>
      <c r="O1037">
        <f>IF(Sample[[#This Row],[Ei]]=0,10,LOG(Sample[[#This Row],[Ei]]))</f>
        <v>-0.22184874961635639</v>
      </c>
      <c r="P1037">
        <f>IF(Sample[[#This Row],[Ii]]=0,10,LOG(Sample[[#This Row],[Ii]]))</f>
        <v>0</v>
      </c>
      <c r="Q1037">
        <f>Kx-Sample[[#This Row],[Xp]]</f>
        <v>-0.22184874961635639</v>
      </c>
      <c r="R1037">
        <f>Ky-Sample[[#This Row],[Yp]]</f>
        <v>-0.77815125038364363</v>
      </c>
      <c r="S1037">
        <f>Kz-Sample[[#This Row],[Zp]]</f>
        <v>1</v>
      </c>
      <c r="T1037">
        <f>Sample[[#This Row],[Kpy]]*KSc-Sample[[#This Row],[KPz]]*KSb</f>
        <v>-0.22184874961635637</v>
      </c>
      <c r="U1037">
        <f>-1*(Sample[[#This Row],[KPx]]*KSc-Sample[[#This Row],[KPz]]*KSa)</f>
        <v>-0.22184874961635639</v>
      </c>
      <c r="V1037">
        <f>(Sample[[#This Row],[KPx]]*$R$2-Sample[[#This Row],[Kpy]]*KSa)</f>
        <v>-0.22184874961635639</v>
      </c>
      <c r="W1037">
        <f>Sample[[#This Row],[Kpy]]*KTc-Sample[[#This Row],[KPz]]*KTb</f>
        <v>1.7781512503836436</v>
      </c>
      <c r="X1037">
        <f>-1*(Sample[[#This Row],[KPx]]*KTc-Sample[[#This Row],[KPz]]*KTa)</f>
        <v>1.7781512503836436</v>
      </c>
      <c r="Y1037">
        <f>(Sample[[#This Row],[KPx]]*KTb-Sample[[#This Row],[Kpy]]*KTa)</f>
        <v>1.7781512503836436</v>
      </c>
      <c r="Z1037">
        <f>-Sample[[#This Row],[Xp]]*a+Sample[[#This Row],[Yp]]*b+Sample[[#This Row],[Zp]]*c_</f>
        <v>-0.44369749923271279</v>
      </c>
      <c r="AA1037" s="8">
        <f>-IF(Sample[[#This Row],[Column2]]&gt;0,1,-1)*SQRT(Sample[[#This Row],[KPx''i]]^2+Sample[[#This Row],[KPx''j]]^2+Sample[[#This Row],[KPx''k]]^2)/Ksmag/Scale</f>
        <v>0.27170811831726921</v>
      </c>
      <c r="AB1037" s="1">
        <f>SQRT(Sample[[#This Row],[Kpy''i]]^2+Sample[[#This Row],[KPy''j]]^2+Sample[[#This Row],[KPy''k]]^2)/KTmag/Scale</f>
        <v>1.2573428071216133</v>
      </c>
    </row>
    <row r="1038" spans="1:28" hidden="1" x14ac:dyDescent="0.25">
      <c r="A1038" s="5">
        <v>1033</v>
      </c>
      <c r="B1038" s="13" t="s">
        <v>43</v>
      </c>
      <c r="C1038" s="5"/>
      <c r="D1038" s="5"/>
      <c r="E1038">
        <v>8</v>
      </c>
      <c r="F1038">
        <v>4</v>
      </c>
      <c r="G1038">
        <v>7</v>
      </c>
      <c r="H1038" s="11">
        <f>Sample[[#This Row],[C]]/Sample[[#This Row],[D]]</f>
        <v>0.5</v>
      </c>
      <c r="I1038" s="11">
        <f>Sample[[#This Row],[A]]/Sample[[#This Row],[C]]</f>
        <v>1.75</v>
      </c>
      <c r="J1038" s="11">
        <f>Sample[[#This Row],[D]]/Sample[[#This Row],[A]]</f>
        <v>1.1428571428571428</v>
      </c>
      <c r="K1038" s="11">
        <f>Sample[[#This Row],[A]]/Sample[[#This Row],[D]]</f>
        <v>0.875</v>
      </c>
      <c r="L1038" s="11">
        <f>Sample[[#This Row],[D]]/Sample[[#This Row],[C]]</f>
        <v>2</v>
      </c>
      <c r="M1038" s="11">
        <f>Sample[[#This Row],[C]]/Sample[[#This Row],[A]]</f>
        <v>0.5714285714285714</v>
      </c>
      <c r="N1038">
        <f>IF(Sample[[#This Row],[Ap]]=0,10,LOG(Sample[[#This Row],[Ap]]))</f>
        <v>-0.3010299956639812</v>
      </c>
      <c r="O1038">
        <f>IF(Sample[[#This Row],[Ei]]=0,10,LOG(Sample[[#This Row],[Ei]]))</f>
        <v>0.24303804868629444</v>
      </c>
      <c r="P1038">
        <f>IF(Sample[[#This Row],[Ii]]=0,10,LOG(Sample[[#This Row],[Ii]]))</f>
        <v>5.7991946977686733E-2</v>
      </c>
      <c r="Q1038">
        <f>Kx-Sample[[#This Row],[Xp]]</f>
        <v>0.3010299956639812</v>
      </c>
      <c r="R1038">
        <f>Ky-Sample[[#This Row],[Yp]]</f>
        <v>-1.2430380486862944</v>
      </c>
      <c r="S1038">
        <f>Kz-Sample[[#This Row],[Zp]]</f>
        <v>0.94200805302231327</v>
      </c>
      <c r="T1038">
        <f>Sample[[#This Row],[Kpy]]*KSc-Sample[[#This Row],[KPz]]*KSb</f>
        <v>0.30102999566398114</v>
      </c>
      <c r="U1038">
        <f>-1*(Sample[[#This Row],[KPx]]*KSc-Sample[[#This Row],[KPz]]*KSa)</f>
        <v>0.3010299956639812</v>
      </c>
      <c r="V1038">
        <f>(Sample[[#This Row],[KPx]]*$R$2-Sample[[#This Row],[Kpy]]*KSa)</f>
        <v>0.3010299956639812</v>
      </c>
      <c r="W1038">
        <f>Sample[[#This Row],[Kpy]]*KTc-Sample[[#This Row],[KPz]]*KTb</f>
        <v>2.1850461017086076</v>
      </c>
      <c r="X1038">
        <f>-1*(Sample[[#This Row],[KPx]]*KTc-Sample[[#This Row],[KPz]]*KTa)</f>
        <v>2.1850461017086076</v>
      </c>
      <c r="Y1038">
        <f>(Sample[[#This Row],[KPx]]*KTb-Sample[[#This Row],[Kpy]]*KTa)</f>
        <v>2.1850461017086076</v>
      </c>
      <c r="Z1038">
        <f>-Sample[[#This Row],[Xp]]*a+Sample[[#This Row],[Yp]]*b+Sample[[#This Row],[Zp]]*c_</f>
        <v>0.6020599913279624</v>
      </c>
      <c r="AA1038" s="8">
        <f>-IF(Sample[[#This Row],[Column2]]&gt;0,1,-1)*SQRT(Sample[[#This Row],[KPx''i]]^2+Sample[[#This Row],[KPx''j]]^2+Sample[[#This Row],[KPx''k]]^2)/Ksmag/Scale</f>
        <v>-0.36868494332449325</v>
      </c>
      <c r="AB1038" s="1">
        <f>SQRT(Sample[[#This Row],[Kpy''i]]^2+Sample[[#This Row],[KPy''j]]^2+Sample[[#This Row],[KPy''k]]^2)/KTmag/Scale</f>
        <v>1.5450609157233872</v>
      </c>
    </row>
    <row r="1039" spans="1:28" hidden="1" x14ac:dyDescent="0.25">
      <c r="A1039" s="5">
        <v>1034</v>
      </c>
      <c r="B1039" s="13" t="s">
        <v>43</v>
      </c>
      <c r="C1039" s="5"/>
      <c r="D1039" s="5"/>
      <c r="E1039">
        <v>7</v>
      </c>
      <c r="F1039">
        <v>6</v>
      </c>
      <c r="G1039">
        <v>4</v>
      </c>
      <c r="H1039" s="11">
        <f>Sample[[#This Row],[C]]/Sample[[#This Row],[D]]</f>
        <v>0.8571428571428571</v>
      </c>
      <c r="I1039" s="11">
        <f>Sample[[#This Row],[A]]/Sample[[#This Row],[C]]</f>
        <v>0.66666666666666663</v>
      </c>
      <c r="J1039" s="11">
        <f>Sample[[#This Row],[D]]/Sample[[#This Row],[A]]</f>
        <v>1.75</v>
      </c>
      <c r="K1039" s="11">
        <f>Sample[[#This Row],[A]]/Sample[[#This Row],[D]]</f>
        <v>0.5714285714285714</v>
      </c>
      <c r="L1039" s="11">
        <f>Sample[[#This Row],[D]]/Sample[[#This Row],[C]]</f>
        <v>1.1666666666666667</v>
      </c>
      <c r="M1039" s="11">
        <f>Sample[[#This Row],[C]]/Sample[[#This Row],[A]]</f>
        <v>1.5</v>
      </c>
      <c r="N1039">
        <f>IF(Sample[[#This Row],[Ap]]=0,10,LOG(Sample[[#This Row],[Ap]]))</f>
        <v>-6.6946789630613221E-2</v>
      </c>
      <c r="O1039">
        <f>IF(Sample[[#This Row],[Ei]]=0,10,LOG(Sample[[#This Row],[Ei]]))</f>
        <v>-0.17609125905568127</v>
      </c>
      <c r="P1039">
        <f>IF(Sample[[#This Row],[Ii]]=0,10,LOG(Sample[[#This Row],[Ii]]))</f>
        <v>0.24303804868629444</v>
      </c>
      <c r="Q1039">
        <f>Kx-Sample[[#This Row],[Xp]]</f>
        <v>6.6946789630613221E-2</v>
      </c>
      <c r="R1039">
        <f>Ky-Sample[[#This Row],[Yp]]</f>
        <v>-0.82390874094431876</v>
      </c>
      <c r="S1039">
        <f>Kz-Sample[[#This Row],[Zp]]</f>
        <v>0.75696195131370558</v>
      </c>
      <c r="T1039">
        <f>Sample[[#This Row],[Kpy]]*KSc-Sample[[#This Row],[KPz]]*KSb</f>
        <v>6.6946789630613179E-2</v>
      </c>
      <c r="U1039">
        <f>-1*(Sample[[#This Row],[KPx]]*KSc-Sample[[#This Row],[KPz]]*KSa)</f>
        <v>6.6946789630613221E-2</v>
      </c>
      <c r="V1039">
        <f>(Sample[[#This Row],[KPx]]*$R$2-Sample[[#This Row],[Kpy]]*KSa)</f>
        <v>6.6946789630613221E-2</v>
      </c>
      <c r="W1039">
        <f>Sample[[#This Row],[Kpy]]*KTc-Sample[[#This Row],[KPz]]*KTb</f>
        <v>1.5808706922580242</v>
      </c>
      <c r="X1039">
        <f>-1*(Sample[[#This Row],[KPx]]*KTc-Sample[[#This Row],[KPz]]*KTa)</f>
        <v>1.5808706922580245</v>
      </c>
      <c r="Y1039">
        <f>(Sample[[#This Row],[KPx]]*KTb-Sample[[#This Row],[Kpy]]*KTa)</f>
        <v>1.5808706922580242</v>
      </c>
      <c r="Z1039">
        <f>-Sample[[#This Row],[Xp]]*a+Sample[[#This Row],[Yp]]*b+Sample[[#This Row],[Zp]]*c_</f>
        <v>0.13389357926122636</v>
      </c>
      <c r="AA1039" s="8">
        <f>-IF(Sample[[#This Row],[Column2]]&gt;0,1,-1)*SQRT(Sample[[#This Row],[KPx''i]]^2+Sample[[#This Row],[KPx''j]]^2+Sample[[#This Row],[KPx''k]]^2)/Ksmag/Scale</f>
        <v>-8.1992737256225134E-2</v>
      </c>
      <c r="AB1039" s="1">
        <f>SQRT(Sample[[#This Row],[Kpy''i]]^2+Sample[[#This Row],[KPy''j]]^2+Sample[[#This Row],[KPy''k]]^2)/KTmag/Scale</f>
        <v>1.1178443866747207</v>
      </c>
    </row>
    <row r="1040" spans="1:28" hidden="1" x14ac:dyDescent="0.25">
      <c r="A1040" s="5">
        <v>1035</v>
      </c>
      <c r="B1040" s="13" t="s">
        <v>43</v>
      </c>
      <c r="C1040" s="5"/>
      <c r="D1040" s="5"/>
      <c r="E1040">
        <v>4</v>
      </c>
      <c r="F1040">
        <v>7</v>
      </c>
      <c r="G1040">
        <v>8</v>
      </c>
      <c r="H1040" s="11">
        <f>Sample[[#This Row],[C]]/Sample[[#This Row],[D]]</f>
        <v>1.75</v>
      </c>
      <c r="I1040" s="11">
        <f>Sample[[#This Row],[A]]/Sample[[#This Row],[C]]</f>
        <v>1.1428571428571428</v>
      </c>
      <c r="J1040" s="11">
        <f>Sample[[#This Row],[D]]/Sample[[#This Row],[A]]</f>
        <v>0.5</v>
      </c>
      <c r="K1040" s="11">
        <f>Sample[[#This Row],[A]]/Sample[[#This Row],[D]]</f>
        <v>2</v>
      </c>
      <c r="L1040" s="11">
        <f>Sample[[#This Row],[D]]/Sample[[#This Row],[C]]</f>
        <v>0.5714285714285714</v>
      </c>
      <c r="M1040" s="11">
        <f>Sample[[#This Row],[C]]/Sample[[#This Row],[A]]</f>
        <v>0.875</v>
      </c>
      <c r="N1040">
        <f>IF(Sample[[#This Row],[Ap]]=0,10,LOG(Sample[[#This Row],[Ap]]))</f>
        <v>0.24303804868629444</v>
      </c>
      <c r="O1040">
        <f>IF(Sample[[#This Row],[Ei]]=0,10,LOG(Sample[[#This Row],[Ei]]))</f>
        <v>5.7991946977686733E-2</v>
      </c>
      <c r="P1040">
        <f>IF(Sample[[#This Row],[Ii]]=0,10,LOG(Sample[[#This Row],[Ii]]))</f>
        <v>-0.3010299956639812</v>
      </c>
      <c r="Q1040">
        <f>Kx-Sample[[#This Row],[Xp]]</f>
        <v>-0.24303804868629444</v>
      </c>
      <c r="R1040">
        <f>Ky-Sample[[#This Row],[Yp]]</f>
        <v>-1.0579919469776868</v>
      </c>
      <c r="S1040">
        <f>Kz-Sample[[#This Row],[Zp]]</f>
        <v>1.3010299956639813</v>
      </c>
      <c r="T1040">
        <f>Sample[[#This Row],[Kpy]]*KSc-Sample[[#This Row],[KPz]]*KSb</f>
        <v>-0.24303804868629442</v>
      </c>
      <c r="U1040">
        <f>-1*(Sample[[#This Row],[KPx]]*KSc-Sample[[#This Row],[KPz]]*KSa)</f>
        <v>-0.24303804868629444</v>
      </c>
      <c r="V1040">
        <f>(Sample[[#This Row],[KPx]]*$R$2-Sample[[#This Row],[Kpy]]*KSa)</f>
        <v>-0.24303804868629444</v>
      </c>
      <c r="W1040">
        <f>Sample[[#This Row],[Kpy]]*KTc-Sample[[#This Row],[KPz]]*KTb</f>
        <v>2.3590219426416681</v>
      </c>
      <c r="X1040">
        <f>-1*(Sample[[#This Row],[KPx]]*KTc-Sample[[#This Row],[KPz]]*KTa)</f>
        <v>2.3590219426416681</v>
      </c>
      <c r="Y1040">
        <f>(Sample[[#This Row],[KPx]]*KTb-Sample[[#This Row],[Kpy]]*KTa)</f>
        <v>2.3590219426416681</v>
      </c>
      <c r="Z1040">
        <f>-Sample[[#This Row],[Xp]]*a+Sample[[#This Row],[Yp]]*b+Sample[[#This Row],[Zp]]*c_</f>
        <v>-0.48607609737258894</v>
      </c>
      <c r="AA1040" s="8">
        <f>-IF(Sample[[#This Row],[Column2]]&gt;0,1,-1)*SQRT(Sample[[#This Row],[KPx''i]]^2+Sample[[#This Row],[KPx''j]]^2+Sample[[#This Row],[KPx''k]]^2)/Ksmag/Scale</f>
        <v>0.29765960368155842</v>
      </c>
      <c r="AB1040" s="1">
        <f>SQRT(Sample[[#This Row],[Kpy''i]]^2+Sample[[#This Row],[KPy''j]]^2+Sample[[#This Row],[KPy''k]]^2)/KTmag/Scale</f>
        <v>1.6680804126097863</v>
      </c>
    </row>
    <row r="1041" spans="1:28" hidden="1" x14ac:dyDescent="0.25">
      <c r="A1041" s="5">
        <v>1036</v>
      </c>
      <c r="B1041" s="13" t="s">
        <v>43</v>
      </c>
      <c r="C1041" s="5"/>
      <c r="D1041" s="5"/>
      <c r="E1041">
        <v>4</v>
      </c>
      <c r="F1041">
        <v>8</v>
      </c>
      <c r="G1041">
        <v>2</v>
      </c>
      <c r="H1041" s="11">
        <f>Sample[[#This Row],[C]]/Sample[[#This Row],[D]]</f>
        <v>2</v>
      </c>
      <c r="I1041" s="11">
        <f>Sample[[#This Row],[A]]/Sample[[#This Row],[C]]</f>
        <v>0.25</v>
      </c>
      <c r="J1041" s="11">
        <f>Sample[[#This Row],[D]]/Sample[[#This Row],[A]]</f>
        <v>2</v>
      </c>
      <c r="K1041" s="11">
        <f>Sample[[#This Row],[A]]/Sample[[#This Row],[D]]</f>
        <v>0.5</v>
      </c>
      <c r="L1041" s="11">
        <f>Sample[[#This Row],[D]]/Sample[[#This Row],[C]]</f>
        <v>0.5</v>
      </c>
      <c r="M1041" s="11">
        <f>Sample[[#This Row],[C]]/Sample[[#This Row],[A]]</f>
        <v>4</v>
      </c>
      <c r="N1041">
        <f>IF(Sample[[#This Row],[Ap]]=0,10,LOG(Sample[[#This Row],[Ap]]))</f>
        <v>0.3010299956639812</v>
      </c>
      <c r="O1041">
        <f>IF(Sample[[#This Row],[Ei]]=0,10,LOG(Sample[[#This Row],[Ei]]))</f>
        <v>-0.6020599913279624</v>
      </c>
      <c r="P1041">
        <f>IF(Sample[[#This Row],[Ii]]=0,10,LOG(Sample[[#This Row],[Ii]]))</f>
        <v>0.3010299956639812</v>
      </c>
      <c r="Q1041">
        <f>Kx-Sample[[#This Row],[Xp]]</f>
        <v>-0.3010299956639812</v>
      </c>
      <c r="R1041">
        <f>Ky-Sample[[#This Row],[Yp]]</f>
        <v>-0.3979400086720376</v>
      </c>
      <c r="S1041">
        <f>Kz-Sample[[#This Row],[Zp]]</f>
        <v>0.69897000433601875</v>
      </c>
      <c r="T1041">
        <f>Sample[[#This Row],[Kpy]]*KSc-Sample[[#This Row],[KPz]]*KSb</f>
        <v>-0.30102999566398114</v>
      </c>
      <c r="U1041">
        <f>-1*(Sample[[#This Row],[KPx]]*KSc-Sample[[#This Row],[KPz]]*KSa)</f>
        <v>-0.3010299956639812</v>
      </c>
      <c r="V1041">
        <f>(Sample[[#This Row],[KPx]]*$R$2-Sample[[#This Row],[Kpy]]*KSa)</f>
        <v>-0.3010299956639812</v>
      </c>
      <c r="W1041">
        <f>Sample[[#This Row],[Kpy]]*KTc-Sample[[#This Row],[KPz]]*KTb</f>
        <v>1.0969100130080562</v>
      </c>
      <c r="X1041">
        <f>-1*(Sample[[#This Row],[KPx]]*KTc-Sample[[#This Row],[KPz]]*KTa)</f>
        <v>1.0969100130080562</v>
      </c>
      <c r="Y1041">
        <f>(Sample[[#This Row],[KPx]]*KTb-Sample[[#This Row],[Kpy]]*KTa)</f>
        <v>1.0969100130080565</v>
      </c>
      <c r="Z1041">
        <f>-Sample[[#This Row],[Xp]]*a+Sample[[#This Row],[Yp]]*b+Sample[[#This Row],[Zp]]*c_</f>
        <v>-0.6020599913279624</v>
      </c>
      <c r="AA1041" s="8">
        <f>-IF(Sample[[#This Row],[Column2]]&gt;0,1,-1)*SQRT(Sample[[#This Row],[KPx''i]]^2+Sample[[#This Row],[KPx''j]]^2+Sample[[#This Row],[KPx''k]]^2)/Ksmag/Scale</f>
        <v>0.36868494332449325</v>
      </c>
      <c r="AB1041" s="1">
        <f>SQRT(Sample[[#This Row],[Kpy''i]]^2+Sample[[#This Row],[KPy''j]]^2+Sample[[#This Row],[KPy''k]]^2)/KTmag/Scale</f>
        <v>0.77563250854942078</v>
      </c>
    </row>
    <row r="1042" spans="1:28" hidden="1" x14ac:dyDescent="0.25">
      <c r="A1042" s="5">
        <v>1037</v>
      </c>
      <c r="B1042" s="13" t="s">
        <v>43</v>
      </c>
      <c r="C1042" s="5"/>
      <c r="D1042" s="5"/>
      <c r="E1042">
        <v>10</v>
      </c>
      <c r="F1042">
        <v>7</v>
      </c>
      <c r="G1042">
        <v>10</v>
      </c>
      <c r="H1042" s="11">
        <f>Sample[[#This Row],[C]]/Sample[[#This Row],[D]]</f>
        <v>0.7</v>
      </c>
      <c r="I1042" s="11">
        <f>Sample[[#This Row],[A]]/Sample[[#This Row],[C]]</f>
        <v>1.4285714285714286</v>
      </c>
      <c r="J1042" s="11">
        <f>Sample[[#This Row],[D]]/Sample[[#This Row],[A]]</f>
        <v>1</v>
      </c>
      <c r="K1042" s="11">
        <f>Sample[[#This Row],[A]]/Sample[[#This Row],[D]]</f>
        <v>1</v>
      </c>
      <c r="L1042" s="11">
        <f>Sample[[#This Row],[D]]/Sample[[#This Row],[C]]</f>
        <v>1.4285714285714286</v>
      </c>
      <c r="M1042" s="11">
        <f>Sample[[#This Row],[C]]/Sample[[#This Row],[A]]</f>
        <v>0.7</v>
      </c>
      <c r="N1042">
        <f>IF(Sample[[#This Row],[Ap]]=0,10,LOG(Sample[[#This Row],[Ap]]))</f>
        <v>-0.15490195998574319</v>
      </c>
      <c r="O1042">
        <f>IF(Sample[[#This Row],[Ei]]=0,10,LOG(Sample[[#This Row],[Ei]]))</f>
        <v>0.15490195998574319</v>
      </c>
      <c r="P1042">
        <f>IF(Sample[[#This Row],[Ii]]=0,10,LOG(Sample[[#This Row],[Ii]]))</f>
        <v>0</v>
      </c>
      <c r="Q1042">
        <f>Kx-Sample[[#This Row],[Xp]]</f>
        <v>0.15490195998574319</v>
      </c>
      <c r="R1042">
        <f>Ky-Sample[[#This Row],[Yp]]</f>
        <v>-1.1549019599857431</v>
      </c>
      <c r="S1042">
        <f>Kz-Sample[[#This Row],[Zp]]</f>
        <v>1</v>
      </c>
      <c r="T1042">
        <f>Sample[[#This Row],[Kpy]]*KSc-Sample[[#This Row],[KPz]]*KSb</f>
        <v>0.15490195998574308</v>
      </c>
      <c r="U1042">
        <f>-1*(Sample[[#This Row],[KPx]]*KSc-Sample[[#This Row],[KPz]]*KSa)</f>
        <v>0.15490195998574319</v>
      </c>
      <c r="V1042">
        <f>(Sample[[#This Row],[KPx]]*$R$2-Sample[[#This Row],[Kpy]]*KSa)</f>
        <v>0.15490195998574319</v>
      </c>
      <c r="W1042">
        <f>Sample[[#This Row],[Kpy]]*KTc-Sample[[#This Row],[KPz]]*KTb</f>
        <v>2.1549019599857431</v>
      </c>
      <c r="X1042">
        <f>-1*(Sample[[#This Row],[KPx]]*KTc-Sample[[#This Row],[KPz]]*KTa)</f>
        <v>2.1549019599857431</v>
      </c>
      <c r="Y1042">
        <f>(Sample[[#This Row],[KPx]]*KTb-Sample[[#This Row],[Kpy]]*KTa)</f>
        <v>2.1549019599857431</v>
      </c>
      <c r="Z1042">
        <f>-Sample[[#This Row],[Xp]]*a+Sample[[#This Row],[Yp]]*b+Sample[[#This Row],[Zp]]*c_</f>
        <v>0.30980391997148637</v>
      </c>
      <c r="AA1042" s="8">
        <f>-IF(Sample[[#This Row],[Column2]]&gt;0,1,-1)*SQRT(Sample[[#This Row],[KPx''i]]^2+Sample[[#This Row],[KPx''j]]^2+Sample[[#This Row],[KPx''k]]^2)/Ksmag/Scale</f>
        <v>-0.18971538106104405</v>
      </c>
      <c r="AB1042" s="1">
        <f>SQRT(Sample[[#This Row],[Kpy''i]]^2+Sample[[#This Row],[KPy''j]]^2+Sample[[#This Row],[KPy''k]]^2)/KTmag/Scale</f>
        <v>1.5237457886981014</v>
      </c>
    </row>
    <row r="1043" spans="1:28" hidden="1" x14ac:dyDescent="0.25">
      <c r="A1043" s="5">
        <v>1038</v>
      </c>
      <c r="B1043" s="13" t="s">
        <v>43</v>
      </c>
      <c r="C1043" s="5"/>
      <c r="D1043" s="5"/>
      <c r="E1043">
        <v>7</v>
      </c>
      <c r="F1043">
        <v>7</v>
      </c>
      <c r="G1043">
        <v>8</v>
      </c>
      <c r="H1043" s="11">
        <f>Sample[[#This Row],[C]]/Sample[[#This Row],[D]]</f>
        <v>1</v>
      </c>
      <c r="I1043" s="11">
        <f>Sample[[#This Row],[A]]/Sample[[#This Row],[C]]</f>
        <v>1.1428571428571428</v>
      </c>
      <c r="J1043" s="11">
        <f>Sample[[#This Row],[D]]/Sample[[#This Row],[A]]</f>
        <v>0.875</v>
      </c>
      <c r="K1043" s="11">
        <f>Sample[[#This Row],[A]]/Sample[[#This Row],[D]]</f>
        <v>1.1428571428571428</v>
      </c>
      <c r="L1043" s="11">
        <f>Sample[[#This Row],[D]]/Sample[[#This Row],[C]]</f>
        <v>1</v>
      </c>
      <c r="M1043" s="11">
        <f>Sample[[#This Row],[C]]/Sample[[#This Row],[A]]</f>
        <v>0.875</v>
      </c>
      <c r="N1043">
        <f>IF(Sample[[#This Row],[Ap]]=0,10,LOG(Sample[[#This Row],[Ap]]))</f>
        <v>0</v>
      </c>
      <c r="O1043">
        <f>IF(Sample[[#This Row],[Ei]]=0,10,LOG(Sample[[#This Row],[Ei]]))</f>
        <v>5.7991946977686733E-2</v>
      </c>
      <c r="P1043">
        <f>IF(Sample[[#This Row],[Ii]]=0,10,LOG(Sample[[#This Row],[Ii]]))</f>
        <v>-5.7991946977686754E-2</v>
      </c>
      <c r="Q1043">
        <f>Kx-Sample[[#This Row],[Xp]]</f>
        <v>0</v>
      </c>
      <c r="R1043">
        <f>Ky-Sample[[#This Row],[Yp]]</f>
        <v>-1.0579919469776868</v>
      </c>
      <c r="S1043">
        <f>Kz-Sample[[#This Row],[Zp]]</f>
        <v>1.0579919469776868</v>
      </c>
      <c r="T1043">
        <f>Sample[[#This Row],[Kpy]]*KSc-Sample[[#This Row],[KPz]]*KSb</f>
        <v>0</v>
      </c>
      <c r="U1043">
        <f>-1*(Sample[[#This Row],[KPx]]*KSc-Sample[[#This Row],[KPz]]*KSa)</f>
        <v>0</v>
      </c>
      <c r="V1043">
        <f>(Sample[[#This Row],[KPx]]*$R$2-Sample[[#This Row],[Kpy]]*KSa)</f>
        <v>0</v>
      </c>
      <c r="W1043">
        <f>Sample[[#This Row],[Kpy]]*KTc-Sample[[#This Row],[KPz]]*KTb</f>
        <v>2.1159838939553737</v>
      </c>
      <c r="X1043">
        <f>-1*(Sample[[#This Row],[KPx]]*KTc-Sample[[#This Row],[KPz]]*KTa)</f>
        <v>2.1159838939553737</v>
      </c>
      <c r="Y1043">
        <f>(Sample[[#This Row],[KPx]]*KTb-Sample[[#This Row],[Kpy]]*KTa)</f>
        <v>2.1159838939553737</v>
      </c>
      <c r="Z1043">
        <f>-Sample[[#This Row],[Xp]]*a+Sample[[#This Row],[Yp]]*b+Sample[[#This Row],[Zp]]*c_</f>
        <v>0</v>
      </c>
      <c r="AA1043" s="8">
        <f>-IF(Sample[[#This Row],[Column2]]&gt;0,1,-1)*SQRT(Sample[[#This Row],[KPx''i]]^2+Sample[[#This Row],[KPx''j]]^2+Sample[[#This Row],[KPx''k]]^2)/Ksmag/Scale</f>
        <v>0</v>
      </c>
      <c r="AB1043" s="1">
        <f>SQRT(Sample[[#This Row],[Kpy''i]]^2+Sample[[#This Row],[KPy''j]]^2+Sample[[#This Row],[KPy''k]]^2)/KTmag/Scale</f>
        <v>1.4962265602973615</v>
      </c>
    </row>
    <row r="1044" spans="1:28" hidden="1" x14ac:dyDescent="0.25">
      <c r="A1044" s="5">
        <v>1039</v>
      </c>
      <c r="B1044" s="13" t="s">
        <v>43</v>
      </c>
      <c r="C1044" s="5"/>
      <c r="D1044" s="5"/>
      <c r="E1044">
        <v>3</v>
      </c>
      <c r="F1044">
        <v>6</v>
      </c>
      <c r="G1044">
        <v>7</v>
      </c>
      <c r="H1044" s="11">
        <f>Sample[[#This Row],[C]]/Sample[[#This Row],[D]]</f>
        <v>2</v>
      </c>
      <c r="I1044" s="11">
        <f>Sample[[#This Row],[A]]/Sample[[#This Row],[C]]</f>
        <v>1.1666666666666667</v>
      </c>
      <c r="J1044" s="11">
        <f>Sample[[#This Row],[D]]/Sample[[#This Row],[A]]</f>
        <v>0.42857142857142855</v>
      </c>
      <c r="K1044" s="11">
        <f>Sample[[#This Row],[A]]/Sample[[#This Row],[D]]</f>
        <v>2.3333333333333335</v>
      </c>
      <c r="L1044" s="11">
        <f>Sample[[#This Row],[D]]/Sample[[#This Row],[C]]</f>
        <v>0.5</v>
      </c>
      <c r="M1044" s="11">
        <f>Sample[[#This Row],[C]]/Sample[[#This Row],[A]]</f>
        <v>0.8571428571428571</v>
      </c>
      <c r="N1044">
        <f>IF(Sample[[#This Row],[Ap]]=0,10,LOG(Sample[[#This Row],[Ap]]))</f>
        <v>0.3010299956639812</v>
      </c>
      <c r="O1044">
        <f>IF(Sample[[#This Row],[Ei]]=0,10,LOG(Sample[[#This Row],[Ei]]))</f>
        <v>6.6946789630613221E-2</v>
      </c>
      <c r="P1044">
        <f>IF(Sample[[#This Row],[Ii]]=0,10,LOG(Sample[[#This Row],[Ii]]))</f>
        <v>-0.36797678529459443</v>
      </c>
      <c r="Q1044">
        <f>Kx-Sample[[#This Row],[Xp]]</f>
        <v>-0.3010299956639812</v>
      </c>
      <c r="R1044">
        <f>Ky-Sample[[#This Row],[Yp]]</f>
        <v>-1.0669467896306133</v>
      </c>
      <c r="S1044">
        <f>Kz-Sample[[#This Row],[Zp]]</f>
        <v>1.3679767852945943</v>
      </c>
      <c r="T1044">
        <f>Sample[[#This Row],[Kpy]]*KSc-Sample[[#This Row],[KPz]]*KSb</f>
        <v>-0.30102999566398103</v>
      </c>
      <c r="U1044">
        <f>-1*(Sample[[#This Row],[KPx]]*KSc-Sample[[#This Row],[KPz]]*KSa)</f>
        <v>-0.3010299956639812</v>
      </c>
      <c r="V1044">
        <f>(Sample[[#This Row],[KPx]]*$R$2-Sample[[#This Row],[Kpy]]*KSa)</f>
        <v>-0.3010299956639812</v>
      </c>
      <c r="W1044">
        <f>Sample[[#This Row],[Kpy]]*KTc-Sample[[#This Row],[KPz]]*KTb</f>
        <v>2.4349235749252074</v>
      </c>
      <c r="X1044">
        <f>-1*(Sample[[#This Row],[KPx]]*KTc-Sample[[#This Row],[KPz]]*KTa)</f>
        <v>2.4349235749252074</v>
      </c>
      <c r="Y1044">
        <f>(Sample[[#This Row],[KPx]]*KTb-Sample[[#This Row],[Kpy]]*KTa)</f>
        <v>2.4349235749252078</v>
      </c>
      <c r="Z1044">
        <f>-Sample[[#This Row],[Xp]]*a+Sample[[#This Row],[Yp]]*b+Sample[[#This Row],[Zp]]*c_</f>
        <v>-0.6020599913279624</v>
      </c>
      <c r="AA1044" s="8">
        <f>-IF(Sample[[#This Row],[Column2]]&gt;0,1,-1)*SQRT(Sample[[#This Row],[KPx''i]]^2+Sample[[#This Row],[KPx''j]]^2+Sample[[#This Row],[KPx''k]]^2)/Ksmag/Scale</f>
        <v>0.36868494332449314</v>
      </c>
      <c r="AB1044" s="1">
        <f>SQRT(Sample[[#This Row],[Kpy''i]]^2+Sample[[#This Row],[KPy''j]]^2+Sample[[#This Row],[KPy''k]]^2)/KTmag/Scale</f>
        <v>1.721750971500605</v>
      </c>
    </row>
    <row r="1045" spans="1:28" hidden="1" x14ac:dyDescent="0.25">
      <c r="A1045" s="5">
        <v>1040</v>
      </c>
      <c r="B1045" s="13" t="s">
        <v>43</v>
      </c>
      <c r="C1045" s="5"/>
      <c r="D1045" s="5"/>
      <c r="E1045">
        <v>3</v>
      </c>
      <c r="F1045">
        <v>2</v>
      </c>
      <c r="G1045">
        <v>1</v>
      </c>
      <c r="H1045" s="11">
        <f>Sample[[#This Row],[C]]/Sample[[#This Row],[D]]</f>
        <v>0.66666666666666663</v>
      </c>
      <c r="I1045" s="11">
        <f>Sample[[#This Row],[A]]/Sample[[#This Row],[C]]</f>
        <v>0.5</v>
      </c>
      <c r="J1045" s="11">
        <f>Sample[[#This Row],[D]]/Sample[[#This Row],[A]]</f>
        <v>3</v>
      </c>
      <c r="K1045" s="11">
        <f>Sample[[#This Row],[A]]/Sample[[#This Row],[D]]</f>
        <v>0.33333333333333331</v>
      </c>
      <c r="L1045" s="11">
        <f>Sample[[#This Row],[D]]/Sample[[#This Row],[C]]</f>
        <v>1.5</v>
      </c>
      <c r="M1045" s="11">
        <f>Sample[[#This Row],[C]]/Sample[[#This Row],[A]]</f>
        <v>2</v>
      </c>
      <c r="N1045">
        <f>IF(Sample[[#This Row],[Ap]]=0,10,LOG(Sample[[#This Row],[Ap]]))</f>
        <v>-0.17609125905568127</v>
      </c>
      <c r="O1045">
        <f>IF(Sample[[#This Row],[Ei]]=0,10,LOG(Sample[[#This Row],[Ei]]))</f>
        <v>-0.3010299956639812</v>
      </c>
      <c r="P1045">
        <f>IF(Sample[[#This Row],[Ii]]=0,10,LOG(Sample[[#This Row],[Ii]]))</f>
        <v>0.47712125471966244</v>
      </c>
      <c r="Q1045">
        <f>Kx-Sample[[#This Row],[Xp]]</f>
        <v>0.17609125905568127</v>
      </c>
      <c r="R1045">
        <f>Ky-Sample[[#This Row],[Yp]]</f>
        <v>-0.69897000433601875</v>
      </c>
      <c r="S1045">
        <f>Kz-Sample[[#This Row],[Zp]]</f>
        <v>0.52287874528033762</v>
      </c>
      <c r="T1045">
        <f>Sample[[#This Row],[Kpy]]*KSc-Sample[[#This Row],[KPz]]*KSb</f>
        <v>0.17609125905568113</v>
      </c>
      <c r="U1045">
        <f>-1*(Sample[[#This Row],[KPx]]*KSc-Sample[[#This Row],[KPz]]*KSa)</f>
        <v>0.17609125905568127</v>
      </c>
      <c r="V1045">
        <f>(Sample[[#This Row],[KPx]]*$R$2-Sample[[#This Row],[Kpy]]*KSa)</f>
        <v>0.17609125905568127</v>
      </c>
      <c r="W1045">
        <f>Sample[[#This Row],[Kpy]]*KTc-Sample[[#This Row],[KPz]]*KTb</f>
        <v>1.2218487496163564</v>
      </c>
      <c r="X1045">
        <f>-1*(Sample[[#This Row],[KPx]]*KTc-Sample[[#This Row],[KPz]]*KTa)</f>
        <v>1.2218487496163566</v>
      </c>
      <c r="Y1045">
        <f>(Sample[[#This Row],[KPx]]*KTb-Sample[[#This Row],[Kpy]]*KTa)</f>
        <v>1.2218487496163561</v>
      </c>
      <c r="Z1045">
        <f>-Sample[[#This Row],[Xp]]*a+Sample[[#This Row],[Yp]]*b+Sample[[#This Row],[Zp]]*c_</f>
        <v>0.35218251811136247</v>
      </c>
      <c r="AA1045" s="8">
        <f>-IF(Sample[[#This Row],[Column2]]&gt;0,1,-1)*SQRT(Sample[[#This Row],[KPx''i]]^2+Sample[[#This Row],[KPx''j]]^2+Sample[[#This Row],[KPx''k]]^2)/Ksmag/Scale</f>
        <v>-0.21566686642533325</v>
      </c>
      <c r="AB1045" s="1">
        <f>SQRT(Sample[[#This Row],[Kpy''i]]^2+Sample[[#This Row],[KPy''j]]^2+Sample[[#This Row],[KPy''k]]^2)/KTmag/Scale</f>
        <v>0.86397753643802966</v>
      </c>
    </row>
    <row r="1046" spans="1:28" hidden="1" x14ac:dyDescent="0.25">
      <c r="A1046" s="5">
        <v>1041</v>
      </c>
      <c r="B1046" s="13" t="s">
        <v>43</v>
      </c>
      <c r="C1046" s="5"/>
      <c r="D1046" s="5"/>
      <c r="E1046">
        <v>4</v>
      </c>
      <c r="F1046">
        <v>9</v>
      </c>
      <c r="G1046">
        <v>6</v>
      </c>
      <c r="H1046" s="11">
        <f>Sample[[#This Row],[C]]/Sample[[#This Row],[D]]</f>
        <v>2.25</v>
      </c>
      <c r="I1046" s="11">
        <f>Sample[[#This Row],[A]]/Sample[[#This Row],[C]]</f>
        <v>0.66666666666666663</v>
      </c>
      <c r="J1046" s="11">
        <f>Sample[[#This Row],[D]]/Sample[[#This Row],[A]]</f>
        <v>0.66666666666666663</v>
      </c>
      <c r="K1046" s="11">
        <f>Sample[[#This Row],[A]]/Sample[[#This Row],[D]]</f>
        <v>1.5</v>
      </c>
      <c r="L1046" s="11">
        <f>Sample[[#This Row],[D]]/Sample[[#This Row],[C]]</f>
        <v>0.44444444444444442</v>
      </c>
      <c r="M1046" s="11">
        <f>Sample[[#This Row],[C]]/Sample[[#This Row],[A]]</f>
        <v>1.5</v>
      </c>
      <c r="N1046">
        <f>IF(Sample[[#This Row],[Ap]]=0,10,LOG(Sample[[#This Row],[Ap]]))</f>
        <v>0.35218251811136247</v>
      </c>
      <c r="O1046">
        <f>IF(Sample[[#This Row],[Ei]]=0,10,LOG(Sample[[#This Row],[Ei]]))</f>
        <v>-0.17609125905568127</v>
      </c>
      <c r="P1046">
        <f>IF(Sample[[#This Row],[Ii]]=0,10,LOG(Sample[[#This Row],[Ii]]))</f>
        <v>-0.17609125905568127</v>
      </c>
      <c r="Q1046">
        <f>Kx-Sample[[#This Row],[Xp]]</f>
        <v>-0.35218251811136247</v>
      </c>
      <c r="R1046">
        <f>Ky-Sample[[#This Row],[Yp]]</f>
        <v>-0.82390874094431876</v>
      </c>
      <c r="S1046">
        <f>Kz-Sample[[#This Row],[Zp]]</f>
        <v>1.1760912590556813</v>
      </c>
      <c r="T1046">
        <f>Sample[[#This Row],[Kpy]]*KSc-Sample[[#This Row],[KPz]]*KSb</f>
        <v>-0.35218251811136259</v>
      </c>
      <c r="U1046">
        <f>-1*(Sample[[#This Row],[KPx]]*KSc-Sample[[#This Row],[KPz]]*KSa)</f>
        <v>-0.35218251811136247</v>
      </c>
      <c r="V1046">
        <f>(Sample[[#This Row],[KPx]]*$R$2-Sample[[#This Row],[Kpy]]*KSa)</f>
        <v>-0.35218251811136247</v>
      </c>
      <c r="W1046">
        <f>Sample[[#This Row],[Kpy]]*KTc-Sample[[#This Row],[KPz]]*KTb</f>
        <v>2</v>
      </c>
      <c r="X1046">
        <f>-1*(Sample[[#This Row],[KPx]]*KTc-Sample[[#This Row],[KPz]]*KTa)</f>
        <v>2</v>
      </c>
      <c r="Y1046">
        <f>(Sample[[#This Row],[KPx]]*KTb-Sample[[#This Row],[Kpy]]*KTa)</f>
        <v>2</v>
      </c>
      <c r="Z1046">
        <f>-Sample[[#This Row],[Xp]]*a+Sample[[#This Row],[Yp]]*b+Sample[[#This Row],[Zp]]*c_</f>
        <v>-0.70436503622272506</v>
      </c>
      <c r="AA1046" s="8">
        <f>-IF(Sample[[#This Row],[Column2]]&gt;0,1,-1)*SQRT(Sample[[#This Row],[KPx''i]]^2+Sample[[#This Row],[KPx''j]]^2+Sample[[#This Row],[KPx''k]]^2)/Ksmag/Scale</f>
        <v>0.43133373285066656</v>
      </c>
      <c r="AB1046" s="1">
        <f>SQRT(Sample[[#This Row],[Kpy''i]]^2+Sample[[#This Row],[KPy''j]]^2+Sample[[#This Row],[KPy''k]]^2)/KTmag/Scale</f>
        <v>1.4142135623730951</v>
      </c>
    </row>
    <row r="1047" spans="1:28" hidden="1" x14ac:dyDescent="0.25">
      <c r="A1047" s="5">
        <v>1042</v>
      </c>
      <c r="B1047" s="13" t="s">
        <v>43</v>
      </c>
      <c r="C1047" s="5"/>
      <c r="D1047" s="5"/>
      <c r="E1047">
        <v>3</v>
      </c>
      <c r="F1047">
        <v>10</v>
      </c>
      <c r="G1047">
        <v>3</v>
      </c>
      <c r="H1047" s="11">
        <f>Sample[[#This Row],[C]]/Sample[[#This Row],[D]]</f>
        <v>3.3333333333333335</v>
      </c>
      <c r="I1047" s="11">
        <f>Sample[[#This Row],[A]]/Sample[[#This Row],[C]]</f>
        <v>0.3</v>
      </c>
      <c r="J1047" s="11">
        <f>Sample[[#This Row],[D]]/Sample[[#This Row],[A]]</f>
        <v>1</v>
      </c>
      <c r="K1047" s="11">
        <f>Sample[[#This Row],[A]]/Sample[[#This Row],[D]]</f>
        <v>1</v>
      </c>
      <c r="L1047" s="11">
        <f>Sample[[#This Row],[D]]/Sample[[#This Row],[C]]</f>
        <v>0.3</v>
      </c>
      <c r="M1047" s="11">
        <f>Sample[[#This Row],[C]]/Sample[[#This Row],[A]]</f>
        <v>3.3333333333333335</v>
      </c>
      <c r="N1047">
        <f>IF(Sample[[#This Row],[Ap]]=0,10,LOG(Sample[[#This Row],[Ap]]))</f>
        <v>0.52287874528033762</v>
      </c>
      <c r="O1047">
        <f>IF(Sample[[#This Row],[Ei]]=0,10,LOG(Sample[[#This Row],[Ei]]))</f>
        <v>-0.52287874528033762</v>
      </c>
      <c r="P1047">
        <f>IF(Sample[[#This Row],[Ii]]=0,10,LOG(Sample[[#This Row],[Ii]]))</f>
        <v>0</v>
      </c>
      <c r="Q1047">
        <f>Kx-Sample[[#This Row],[Xp]]</f>
        <v>-0.52287874528033762</v>
      </c>
      <c r="R1047">
        <f>Ky-Sample[[#This Row],[Yp]]</f>
        <v>-0.47712125471966238</v>
      </c>
      <c r="S1047">
        <f>Kz-Sample[[#This Row],[Zp]]</f>
        <v>1</v>
      </c>
      <c r="T1047">
        <f>Sample[[#This Row],[Kpy]]*KSc-Sample[[#This Row],[KPz]]*KSb</f>
        <v>-0.52287874528033762</v>
      </c>
      <c r="U1047">
        <f>-1*(Sample[[#This Row],[KPx]]*KSc-Sample[[#This Row],[KPz]]*KSa)</f>
        <v>-0.52287874528033762</v>
      </c>
      <c r="V1047">
        <f>(Sample[[#This Row],[KPx]]*$R$2-Sample[[#This Row],[Kpy]]*KSa)</f>
        <v>-0.52287874528033762</v>
      </c>
      <c r="W1047">
        <f>Sample[[#This Row],[Kpy]]*KTc-Sample[[#This Row],[KPz]]*KTb</f>
        <v>1.4771212547196624</v>
      </c>
      <c r="X1047">
        <f>-1*(Sample[[#This Row],[KPx]]*KTc-Sample[[#This Row],[KPz]]*KTa)</f>
        <v>1.4771212547196624</v>
      </c>
      <c r="Y1047">
        <f>(Sample[[#This Row],[KPx]]*KTb-Sample[[#This Row],[Kpy]]*KTa)</f>
        <v>1.4771212547196624</v>
      </c>
      <c r="Z1047">
        <f>-Sample[[#This Row],[Xp]]*a+Sample[[#This Row],[Yp]]*b+Sample[[#This Row],[Zp]]*c_</f>
        <v>-1.0457574905606752</v>
      </c>
      <c r="AA1047" s="8">
        <f>-IF(Sample[[#This Row],[Column2]]&gt;0,1,-1)*SQRT(Sample[[#This Row],[KPx''i]]^2+Sample[[#This Row],[KPx''j]]^2+Sample[[#This Row],[KPx''k]]^2)/Ksmag/Scale</f>
        <v>0.64039306164176246</v>
      </c>
      <c r="AB1047" s="1">
        <f>SQRT(Sample[[#This Row],[Kpy''i]]^2+Sample[[#This Row],[KPy''j]]^2+Sample[[#This Row],[KPy''k]]^2)/KTmag/Scale</f>
        <v>1.0444824558470549</v>
      </c>
    </row>
    <row r="1048" spans="1:28" hidden="1" x14ac:dyDescent="0.25">
      <c r="A1048" s="5">
        <v>1043</v>
      </c>
      <c r="B1048" s="13" t="s">
        <v>43</v>
      </c>
      <c r="C1048" s="5"/>
      <c r="D1048" s="5"/>
      <c r="E1048">
        <v>6</v>
      </c>
      <c r="F1048">
        <v>1</v>
      </c>
      <c r="G1048">
        <v>10</v>
      </c>
      <c r="H1048" s="11">
        <f>Sample[[#This Row],[C]]/Sample[[#This Row],[D]]</f>
        <v>0.16666666666666666</v>
      </c>
      <c r="I1048" s="11">
        <f>Sample[[#This Row],[A]]/Sample[[#This Row],[C]]</f>
        <v>10</v>
      </c>
      <c r="J1048" s="11">
        <f>Sample[[#This Row],[D]]/Sample[[#This Row],[A]]</f>
        <v>0.6</v>
      </c>
      <c r="K1048" s="11">
        <f>Sample[[#This Row],[A]]/Sample[[#This Row],[D]]</f>
        <v>1.6666666666666667</v>
      </c>
      <c r="L1048" s="11">
        <f>Sample[[#This Row],[D]]/Sample[[#This Row],[C]]</f>
        <v>6</v>
      </c>
      <c r="M1048" s="11">
        <f>Sample[[#This Row],[C]]/Sample[[#This Row],[A]]</f>
        <v>0.1</v>
      </c>
      <c r="N1048">
        <f>IF(Sample[[#This Row],[Ap]]=0,10,LOG(Sample[[#This Row],[Ap]]))</f>
        <v>-0.77815125038364363</v>
      </c>
      <c r="O1048">
        <f>IF(Sample[[#This Row],[Ei]]=0,10,LOG(Sample[[#This Row],[Ei]]))</f>
        <v>1</v>
      </c>
      <c r="P1048">
        <f>IF(Sample[[#This Row],[Ii]]=0,10,LOG(Sample[[#This Row],[Ii]]))</f>
        <v>-0.22184874961635639</v>
      </c>
      <c r="Q1048">
        <f>Kx-Sample[[#This Row],[Xp]]</f>
        <v>0.77815125038364363</v>
      </c>
      <c r="R1048">
        <f>Ky-Sample[[#This Row],[Yp]]</f>
        <v>-2</v>
      </c>
      <c r="S1048">
        <f>Kz-Sample[[#This Row],[Zp]]</f>
        <v>1.2218487496163564</v>
      </c>
      <c r="T1048">
        <f>Sample[[#This Row],[Kpy]]*KSc-Sample[[#This Row],[KPz]]*KSb</f>
        <v>0.77815125038364363</v>
      </c>
      <c r="U1048">
        <f>-1*(Sample[[#This Row],[KPx]]*KSc-Sample[[#This Row],[KPz]]*KSa)</f>
        <v>0.77815125038364363</v>
      </c>
      <c r="V1048">
        <f>(Sample[[#This Row],[KPx]]*$R$2-Sample[[#This Row],[Kpy]]*KSa)</f>
        <v>0.77815125038364363</v>
      </c>
      <c r="W1048">
        <f>Sample[[#This Row],[Kpy]]*KTc-Sample[[#This Row],[KPz]]*KTb</f>
        <v>3.2218487496163561</v>
      </c>
      <c r="X1048">
        <f>-1*(Sample[[#This Row],[KPx]]*KTc-Sample[[#This Row],[KPz]]*KTa)</f>
        <v>3.2218487496163561</v>
      </c>
      <c r="Y1048">
        <f>(Sample[[#This Row],[KPx]]*KTb-Sample[[#This Row],[Kpy]]*KTa)</f>
        <v>3.2218487496163561</v>
      </c>
      <c r="Z1048">
        <f>-Sample[[#This Row],[Xp]]*a+Sample[[#This Row],[Yp]]*b+Sample[[#This Row],[Zp]]*c_</f>
        <v>1.5563025007672873</v>
      </c>
      <c r="AA1048" s="8">
        <f>-IF(Sample[[#This Row],[Column2]]&gt;0,1,-1)*SQRT(Sample[[#This Row],[KPx''i]]^2+Sample[[#This Row],[KPx''j]]^2+Sample[[#This Row],[KPx''k]]^2)/Ksmag/Scale</f>
        <v>-0.95303675307431968</v>
      </c>
      <c r="AB1048" s="1">
        <f>SQRT(Sample[[#This Row],[Kpy''i]]^2+Sample[[#This Row],[KPy''j]]^2+Sample[[#This Row],[KPy''k]]^2)/KTmag/Scale</f>
        <v>2.2781910988111247</v>
      </c>
    </row>
    <row r="1049" spans="1:28" hidden="1" x14ac:dyDescent="0.25">
      <c r="A1049" s="5">
        <v>1044</v>
      </c>
      <c r="B1049" s="13" t="s">
        <v>43</v>
      </c>
      <c r="C1049" s="5"/>
      <c r="D1049" s="5"/>
      <c r="E1049">
        <v>8</v>
      </c>
      <c r="F1049">
        <v>1</v>
      </c>
      <c r="G1049">
        <v>7</v>
      </c>
      <c r="H1049" s="11">
        <f>Sample[[#This Row],[C]]/Sample[[#This Row],[D]]</f>
        <v>0.125</v>
      </c>
      <c r="I1049" s="11">
        <f>Sample[[#This Row],[A]]/Sample[[#This Row],[C]]</f>
        <v>7</v>
      </c>
      <c r="J1049" s="11">
        <f>Sample[[#This Row],[D]]/Sample[[#This Row],[A]]</f>
        <v>1.1428571428571428</v>
      </c>
      <c r="K1049" s="11">
        <f>Sample[[#This Row],[A]]/Sample[[#This Row],[D]]</f>
        <v>0.875</v>
      </c>
      <c r="L1049" s="11">
        <f>Sample[[#This Row],[D]]/Sample[[#This Row],[C]]</f>
        <v>8</v>
      </c>
      <c r="M1049" s="11">
        <f>Sample[[#This Row],[C]]/Sample[[#This Row],[A]]</f>
        <v>0.14285714285714285</v>
      </c>
      <c r="N1049">
        <f>IF(Sample[[#This Row],[Ap]]=0,10,LOG(Sample[[#This Row],[Ap]]))</f>
        <v>-0.90308998699194354</v>
      </c>
      <c r="O1049">
        <f>IF(Sample[[#This Row],[Ei]]=0,10,LOG(Sample[[#This Row],[Ei]]))</f>
        <v>0.84509804001425681</v>
      </c>
      <c r="P1049">
        <f>IF(Sample[[#This Row],[Ii]]=0,10,LOG(Sample[[#This Row],[Ii]]))</f>
        <v>5.7991946977686733E-2</v>
      </c>
      <c r="Q1049">
        <f>Kx-Sample[[#This Row],[Xp]]</f>
        <v>0.90308998699194354</v>
      </c>
      <c r="R1049">
        <f>Ky-Sample[[#This Row],[Yp]]</f>
        <v>-1.8450980400142569</v>
      </c>
      <c r="S1049">
        <f>Kz-Sample[[#This Row],[Zp]]</f>
        <v>0.94200805302231327</v>
      </c>
      <c r="T1049">
        <f>Sample[[#This Row],[Kpy]]*KSc-Sample[[#This Row],[KPz]]*KSb</f>
        <v>0.90308998699194365</v>
      </c>
      <c r="U1049">
        <f>-1*(Sample[[#This Row],[KPx]]*KSc-Sample[[#This Row],[KPz]]*KSa)</f>
        <v>0.90308998699194354</v>
      </c>
      <c r="V1049">
        <f>(Sample[[#This Row],[KPx]]*$R$2-Sample[[#This Row],[Kpy]]*KSa)</f>
        <v>0.90308998699194354</v>
      </c>
      <c r="W1049">
        <f>Sample[[#This Row],[Kpy]]*KTc-Sample[[#This Row],[KPz]]*KTb</f>
        <v>2.7871060930365701</v>
      </c>
      <c r="X1049">
        <f>-1*(Sample[[#This Row],[KPx]]*KTc-Sample[[#This Row],[KPz]]*KTa)</f>
        <v>2.7871060930365701</v>
      </c>
      <c r="Y1049">
        <f>(Sample[[#This Row],[KPx]]*KTb-Sample[[#This Row],[Kpy]]*KTa)</f>
        <v>2.7871060930365701</v>
      </c>
      <c r="Z1049">
        <f>-Sample[[#This Row],[Xp]]*a+Sample[[#This Row],[Yp]]*b+Sample[[#This Row],[Zp]]*c_</f>
        <v>1.8061799739838871</v>
      </c>
      <c r="AA1049" s="8">
        <f>-IF(Sample[[#This Row],[Column2]]&gt;0,1,-1)*SQRT(Sample[[#This Row],[KPx''i]]^2+Sample[[#This Row],[KPx''j]]^2+Sample[[#This Row],[KPx''k]]^2)/Ksmag/Scale</f>
        <v>-1.1060548299734796</v>
      </c>
      <c r="AB1049" s="1">
        <f>SQRT(Sample[[#This Row],[Kpy''i]]^2+Sample[[#This Row],[KPy''j]]^2+Sample[[#This Row],[KPy''k]]^2)/KTmag/Scale</f>
        <v>1.9707816182725035</v>
      </c>
    </row>
    <row r="1050" spans="1:28" hidden="1" x14ac:dyDescent="0.25">
      <c r="A1050" s="5">
        <v>1045</v>
      </c>
      <c r="B1050" s="13" t="s">
        <v>43</v>
      </c>
      <c r="C1050" s="5"/>
      <c r="D1050" s="5"/>
      <c r="E1050">
        <v>6</v>
      </c>
      <c r="F1050">
        <v>5</v>
      </c>
      <c r="G1050">
        <v>6</v>
      </c>
      <c r="H1050" s="11">
        <f>Sample[[#This Row],[C]]/Sample[[#This Row],[D]]</f>
        <v>0.83333333333333337</v>
      </c>
      <c r="I1050" s="11">
        <f>Sample[[#This Row],[A]]/Sample[[#This Row],[C]]</f>
        <v>1.2</v>
      </c>
      <c r="J1050" s="11">
        <f>Sample[[#This Row],[D]]/Sample[[#This Row],[A]]</f>
        <v>1</v>
      </c>
      <c r="K1050" s="11">
        <f>Sample[[#This Row],[A]]/Sample[[#This Row],[D]]</f>
        <v>1</v>
      </c>
      <c r="L1050" s="11">
        <f>Sample[[#This Row],[D]]/Sample[[#This Row],[C]]</f>
        <v>1.2</v>
      </c>
      <c r="M1050" s="11">
        <f>Sample[[#This Row],[C]]/Sample[[#This Row],[A]]</f>
        <v>0.83333333333333337</v>
      </c>
      <c r="N1050">
        <f>IF(Sample[[#This Row],[Ap]]=0,10,LOG(Sample[[#This Row],[Ap]]))</f>
        <v>-7.9181246047624804E-2</v>
      </c>
      <c r="O1050">
        <f>IF(Sample[[#This Row],[Ei]]=0,10,LOG(Sample[[#This Row],[Ei]]))</f>
        <v>7.9181246047624818E-2</v>
      </c>
      <c r="P1050">
        <f>IF(Sample[[#This Row],[Ii]]=0,10,LOG(Sample[[#This Row],[Ii]]))</f>
        <v>0</v>
      </c>
      <c r="Q1050">
        <f>Kx-Sample[[#This Row],[Xp]]</f>
        <v>7.9181246047624804E-2</v>
      </c>
      <c r="R1050">
        <f>Ky-Sample[[#This Row],[Yp]]</f>
        <v>-1.0791812460476249</v>
      </c>
      <c r="S1050">
        <f>Kz-Sample[[#This Row],[Zp]]</f>
        <v>1</v>
      </c>
      <c r="T1050">
        <f>Sample[[#This Row],[Kpy]]*KSc-Sample[[#This Row],[KPz]]*KSb</f>
        <v>7.9181246047624887E-2</v>
      </c>
      <c r="U1050">
        <f>-1*(Sample[[#This Row],[KPx]]*KSc-Sample[[#This Row],[KPz]]*KSa)</f>
        <v>7.9181246047624804E-2</v>
      </c>
      <c r="V1050">
        <f>(Sample[[#This Row],[KPx]]*$R$2-Sample[[#This Row],[Kpy]]*KSa)</f>
        <v>7.9181246047624804E-2</v>
      </c>
      <c r="W1050">
        <f>Sample[[#This Row],[Kpy]]*KTc-Sample[[#This Row],[KPz]]*KTb</f>
        <v>2.0791812460476251</v>
      </c>
      <c r="X1050">
        <f>-1*(Sample[[#This Row],[KPx]]*KTc-Sample[[#This Row],[KPz]]*KTa)</f>
        <v>2.0791812460476247</v>
      </c>
      <c r="Y1050">
        <f>(Sample[[#This Row],[KPx]]*KTb-Sample[[#This Row],[Kpy]]*KTa)</f>
        <v>2.0791812460476251</v>
      </c>
      <c r="Z1050">
        <f>-Sample[[#This Row],[Xp]]*a+Sample[[#This Row],[Yp]]*b+Sample[[#This Row],[Zp]]*c_</f>
        <v>0.15836249209524964</v>
      </c>
      <c r="AA1050" s="8">
        <f>-IF(Sample[[#This Row],[Column2]]&gt;0,1,-1)*SQRT(Sample[[#This Row],[KPx''i]]^2+Sample[[#This Row],[KPx''j]]^2+Sample[[#This Row],[KPx''k]]^2)/Ksmag/Scale</f>
        <v>-9.6976825007224043E-2</v>
      </c>
      <c r="AB1050" s="1">
        <f>SQRT(Sample[[#This Row],[Kpy''i]]^2+Sample[[#This Row],[KPy''j]]^2+Sample[[#This Row],[KPy''k]]^2)/KTmag/Scale</f>
        <v>1.4702031583961712</v>
      </c>
    </row>
    <row r="1051" spans="1:28" hidden="1" x14ac:dyDescent="0.25">
      <c r="A1051" s="5">
        <v>1046</v>
      </c>
      <c r="B1051" s="13" t="s">
        <v>43</v>
      </c>
      <c r="C1051" s="5"/>
      <c r="D1051" s="5"/>
      <c r="E1051">
        <v>8</v>
      </c>
      <c r="F1051">
        <v>5</v>
      </c>
      <c r="G1051">
        <v>1</v>
      </c>
      <c r="H1051" s="11">
        <f>Sample[[#This Row],[C]]/Sample[[#This Row],[D]]</f>
        <v>0.625</v>
      </c>
      <c r="I1051" s="11">
        <f>Sample[[#This Row],[A]]/Sample[[#This Row],[C]]</f>
        <v>0.2</v>
      </c>
      <c r="J1051" s="11">
        <f>Sample[[#This Row],[D]]/Sample[[#This Row],[A]]</f>
        <v>8</v>
      </c>
      <c r="K1051" s="11">
        <f>Sample[[#This Row],[A]]/Sample[[#This Row],[D]]</f>
        <v>0.125</v>
      </c>
      <c r="L1051" s="11">
        <f>Sample[[#This Row],[D]]/Sample[[#This Row],[C]]</f>
        <v>1.6</v>
      </c>
      <c r="M1051" s="11">
        <f>Sample[[#This Row],[C]]/Sample[[#This Row],[A]]</f>
        <v>5</v>
      </c>
      <c r="N1051">
        <f>IF(Sample[[#This Row],[Ap]]=0,10,LOG(Sample[[#This Row],[Ap]]))</f>
        <v>-0.20411998265592479</v>
      </c>
      <c r="O1051">
        <f>IF(Sample[[#This Row],[Ei]]=0,10,LOG(Sample[[#This Row],[Ei]]))</f>
        <v>-0.69897000433601875</v>
      </c>
      <c r="P1051">
        <f>IF(Sample[[#This Row],[Ii]]=0,10,LOG(Sample[[#This Row],[Ii]]))</f>
        <v>0.90308998699194354</v>
      </c>
      <c r="Q1051">
        <f>Kx-Sample[[#This Row],[Xp]]</f>
        <v>0.20411998265592479</v>
      </c>
      <c r="R1051">
        <f>Ky-Sample[[#This Row],[Yp]]</f>
        <v>-0.30102999566398125</v>
      </c>
      <c r="S1051">
        <f>Kz-Sample[[#This Row],[Zp]]</f>
        <v>9.6910013008056461E-2</v>
      </c>
      <c r="T1051">
        <f>Sample[[#This Row],[Kpy]]*KSc-Sample[[#This Row],[KPz]]*KSb</f>
        <v>0.20411998265592479</v>
      </c>
      <c r="U1051">
        <f>-1*(Sample[[#This Row],[KPx]]*KSc-Sample[[#This Row],[KPz]]*KSa)</f>
        <v>0.20411998265592479</v>
      </c>
      <c r="V1051">
        <f>(Sample[[#This Row],[KPx]]*$R$2-Sample[[#This Row],[Kpy]]*KSa)</f>
        <v>0.20411998265592479</v>
      </c>
      <c r="W1051">
        <f>Sample[[#This Row],[Kpy]]*KTc-Sample[[#This Row],[KPz]]*KTb</f>
        <v>0.39794000867203771</v>
      </c>
      <c r="X1051">
        <f>-1*(Sample[[#This Row],[KPx]]*KTc-Sample[[#This Row],[KPz]]*KTa)</f>
        <v>0.39794000867203771</v>
      </c>
      <c r="Y1051">
        <f>(Sample[[#This Row],[KPx]]*KTb-Sample[[#This Row],[Kpy]]*KTa)</f>
        <v>0.39794000867203771</v>
      </c>
      <c r="Z1051">
        <f>-Sample[[#This Row],[Xp]]*a+Sample[[#This Row],[Yp]]*b+Sample[[#This Row],[Zp]]*c_</f>
        <v>0.40823996531184958</v>
      </c>
      <c r="AA1051" s="8">
        <f>-IF(Sample[[#This Row],[Column2]]&gt;0,1,-1)*SQRT(Sample[[#This Row],[KPx''i]]^2+Sample[[#This Row],[KPx''j]]^2+Sample[[#This Row],[KPx''k]]^2)/Ksmag/Scale</f>
        <v>-0.24999490190638396</v>
      </c>
      <c r="AB1051" s="1">
        <f>SQRT(Sample[[#This Row],[Kpy''i]]^2+Sample[[#This Row],[KPy''j]]^2+Sample[[#This Row],[KPy''k]]^2)/KTmag/Scale</f>
        <v>0.28138607863743142</v>
      </c>
    </row>
    <row r="1052" spans="1:28" hidden="1" x14ac:dyDescent="0.25">
      <c r="A1052" s="5">
        <v>1047</v>
      </c>
      <c r="B1052" s="13" t="s">
        <v>43</v>
      </c>
      <c r="C1052" s="5"/>
      <c r="D1052" s="5"/>
      <c r="E1052">
        <v>7</v>
      </c>
      <c r="F1052">
        <v>7</v>
      </c>
      <c r="G1052">
        <v>6</v>
      </c>
      <c r="H1052" s="11">
        <f>Sample[[#This Row],[C]]/Sample[[#This Row],[D]]</f>
        <v>1</v>
      </c>
      <c r="I1052" s="11">
        <f>Sample[[#This Row],[A]]/Sample[[#This Row],[C]]</f>
        <v>0.8571428571428571</v>
      </c>
      <c r="J1052" s="11">
        <f>Sample[[#This Row],[D]]/Sample[[#This Row],[A]]</f>
        <v>1.1666666666666667</v>
      </c>
      <c r="K1052" s="11">
        <f>Sample[[#This Row],[A]]/Sample[[#This Row],[D]]</f>
        <v>0.8571428571428571</v>
      </c>
      <c r="L1052" s="11">
        <f>Sample[[#This Row],[D]]/Sample[[#This Row],[C]]</f>
        <v>1</v>
      </c>
      <c r="M1052" s="11">
        <f>Sample[[#This Row],[C]]/Sample[[#This Row],[A]]</f>
        <v>1.1666666666666667</v>
      </c>
      <c r="N1052">
        <f>IF(Sample[[#This Row],[Ap]]=0,10,LOG(Sample[[#This Row],[Ap]]))</f>
        <v>0</v>
      </c>
      <c r="O1052">
        <f>IF(Sample[[#This Row],[Ei]]=0,10,LOG(Sample[[#This Row],[Ei]]))</f>
        <v>-6.6946789630613221E-2</v>
      </c>
      <c r="P1052">
        <f>IF(Sample[[#This Row],[Ii]]=0,10,LOG(Sample[[#This Row],[Ii]]))</f>
        <v>6.6946789630613221E-2</v>
      </c>
      <c r="Q1052">
        <f>Kx-Sample[[#This Row],[Xp]]</f>
        <v>0</v>
      </c>
      <c r="R1052">
        <f>Ky-Sample[[#This Row],[Yp]]</f>
        <v>-0.93305321036938682</v>
      </c>
      <c r="S1052">
        <f>Kz-Sample[[#This Row],[Zp]]</f>
        <v>0.93305321036938682</v>
      </c>
      <c r="T1052">
        <f>Sample[[#This Row],[Kpy]]*KSc-Sample[[#This Row],[KPz]]*KSb</f>
        <v>0</v>
      </c>
      <c r="U1052">
        <f>-1*(Sample[[#This Row],[KPx]]*KSc-Sample[[#This Row],[KPz]]*KSa)</f>
        <v>0</v>
      </c>
      <c r="V1052">
        <f>(Sample[[#This Row],[KPx]]*$R$2-Sample[[#This Row],[Kpy]]*KSa)</f>
        <v>0</v>
      </c>
      <c r="W1052">
        <f>Sample[[#This Row],[Kpy]]*KTc-Sample[[#This Row],[KPz]]*KTb</f>
        <v>1.8661064207387736</v>
      </c>
      <c r="X1052">
        <f>-1*(Sample[[#This Row],[KPx]]*KTc-Sample[[#This Row],[KPz]]*KTa)</f>
        <v>1.8661064207387736</v>
      </c>
      <c r="Y1052">
        <f>(Sample[[#This Row],[KPx]]*KTb-Sample[[#This Row],[Kpy]]*KTa)</f>
        <v>1.8661064207387736</v>
      </c>
      <c r="Z1052">
        <f>-Sample[[#This Row],[Xp]]*a+Sample[[#This Row],[Yp]]*b+Sample[[#This Row],[Zp]]*c_</f>
        <v>0</v>
      </c>
      <c r="AA1052" s="8">
        <f>-IF(Sample[[#This Row],[Column2]]&gt;0,1,-1)*SQRT(Sample[[#This Row],[KPx''i]]^2+Sample[[#This Row],[KPx''j]]^2+Sample[[#This Row],[KPx''k]]^2)/Ksmag/Scale</f>
        <v>0</v>
      </c>
      <c r="AB1052" s="1">
        <f>SQRT(Sample[[#This Row],[Kpy''i]]^2+Sample[[#This Row],[KPy''j]]^2+Sample[[#This Row],[KPy''k]]^2)/KTmag/Scale</f>
        <v>1.3195365045201435</v>
      </c>
    </row>
    <row r="1053" spans="1:28" hidden="1" x14ac:dyDescent="0.25">
      <c r="A1053" s="5">
        <v>1048</v>
      </c>
      <c r="B1053" s="13" t="s">
        <v>43</v>
      </c>
      <c r="C1053" s="5"/>
      <c r="D1053" s="5"/>
      <c r="E1053">
        <v>1</v>
      </c>
      <c r="F1053">
        <v>6</v>
      </c>
      <c r="G1053">
        <v>5</v>
      </c>
      <c r="H1053" s="11">
        <f>Sample[[#This Row],[C]]/Sample[[#This Row],[D]]</f>
        <v>6</v>
      </c>
      <c r="I1053" s="11">
        <f>Sample[[#This Row],[A]]/Sample[[#This Row],[C]]</f>
        <v>0.83333333333333337</v>
      </c>
      <c r="J1053" s="11">
        <f>Sample[[#This Row],[D]]/Sample[[#This Row],[A]]</f>
        <v>0.2</v>
      </c>
      <c r="K1053" s="11">
        <f>Sample[[#This Row],[A]]/Sample[[#This Row],[D]]</f>
        <v>5</v>
      </c>
      <c r="L1053" s="11">
        <f>Sample[[#This Row],[D]]/Sample[[#This Row],[C]]</f>
        <v>0.16666666666666666</v>
      </c>
      <c r="M1053" s="11">
        <f>Sample[[#This Row],[C]]/Sample[[#This Row],[A]]</f>
        <v>1.2</v>
      </c>
      <c r="N1053">
        <f>IF(Sample[[#This Row],[Ap]]=0,10,LOG(Sample[[#This Row],[Ap]]))</f>
        <v>0.77815125038364363</v>
      </c>
      <c r="O1053">
        <f>IF(Sample[[#This Row],[Ei]]=0,10,LOG(Sample[[#This Row],[Ei]]))</f>
        <v>-7.9181246047624804E-2</v>
      </c>
      <c r="P1053">
        <f>IF(Sample[[#This Row],[Ii]]=0,10,LOG(Sample[[#This Row],[Ii]]))</f>
        <v>-0.69897000433601875</v>
      </c>
      <c r="Q1053">
        <f>Kx-Sample[[#This Row],[Xp]]</f>
        <v>-0.77815125038364363</v>
      </c>
      <c r="R1053">
        <f>Ky-Sample[[#This Row],[Yp]]</f>
        <v>-0.92081875395237522</v>
      </c>
      <c r="S1053">
        <f>Kz-Sample[[#This Row],[Zp]]</f>
        <v>1.6989700043360187</v>
      </c>
      <c r="T1053">
        <f>Sample[[#This Row],[Kpy]]*KSc-Sample[[#This Row],[KPz]]*KSb</f>
        <v>-0.77815125038364352</v>
      </c>
      <c r="U1053">
        <f>-1*(Sample[[#This Row],[KPx]]*KSc-Sample[[#This Row],[KPz]]*KSa)</f>
        <v>-0.77815125038364363</v>
      </c>
      <c r="V1053">
        <f>(Sample[[#This Row],[KPx]]*$R$2-Sample[[#This Row],[Kpy]]*KSa)</f>
        <v>-0.77815125038364363</v>
      </c>
      <c r="W1053">
        <f>Sample[[#This Row],[Kpy]]*KTc-Sample[[#This Row],[KPz]]*KTb</f>
        <v>2.6197887582883941</v>
      </c>
      <c r="X1053">
        <f>-1*(Sample[[#This Row],[KPx]]*KTc-Sample[[#This Row],[KPz]]*KTa)</f>
        <v>2.6197887582883936</v>
      </c>
      <c r="Y1053">
        <f>(Sample[[#This Row],[KPx]]*KTb-Sample[[#This Row],[Kpy]]*KTa)</f>
        <v>2.6197887582883941</v>
      </c>
      <c r="Z1053">
        <f>-Sample[[#This Row],[Xp]]*a+Sample[[#This Row],[Yp]]*b+Sample[[#This Row],[Zp]]*c_</f>
        <v>-1.556302500767287</v>
      </c>
      <c r="AA1053" s="8">
        <f>-IF(Sample[[#This Row],[Column2]]&gt;0,1,-1)*SQRT(Sample[[#This Row],[KPx''i]]^2+Sample[[#This Row],[KPx''j]]^2+Sample[[#This Row],[KPx''k]]^2)/Ksmag/Scale</f>
        <v>0.95303675307431968</v>
      </c>
      <c r="AB1053" s="1">
        <f>SQRT(Sample[[#This Row],[Kpy''i]]^2+Sample[[#This Row],[KPy''j]]^2+Sample[[#This Row],[KPy''k]]^2)/KTmag/Scale</f>
        <v>1.8524703962620084</v>
      </c>
    </row>
    <row r="1054" spans="1:28" hidden="1" x14ac:dyDescent="0.25">
      <c r="A1054" s="5">
        <v>1049</v>
      </c>
      <c r="B1054" s="13" t="s">
        <v>43</v>
      </c>
      <c r="C1054" s="5"/>
      <c r="D1054" s="5"/>
      <c r="E1054">
        <v>3</v>
      </c>
      <c r="F1054">
        <v>5</v>
      </c>
      <c r="G1054">
        <v>10</v>
      </c>
      <c r="H1054" s="11">
        <f>Sample[[#This Row],[C]]/Sample[[#This Row],[D]]</f>
        <v>1.6666666666666667</v>
      </c>
      <c r="I1054" s="11">
        <f>Sample[[#This Row],[A]]/Sample[[#This Row],[C]]</f>
        <v>2</v>
      </c>
      <c r="J1054" s="11">
        <f>Sample[[#This Row],[D]]/Sample[[#This Row],[A]]</f>
        <v>0.3</v>
      </c>
      <c r="K1054" s="11">
        <f>Sample[[#This Row],[A]]/Sample[[#This Row],[D]]</f>
        <v>3.3333333333333335</v>
      </c>
      <c r="L1054" s="11">
        <f>Sample[[#This Row],[D]]/Sample[[#This Row],[C]]</f>
        <v>0.6</v>
      </c>
      <c r="M1054" s="11">
        <f>Sample[[#This Row],[C]]/Sample[[#This Row],[A]]</f>
        <v>0.5</v>
      </c>
      <c r="N1054">
        <f>IF(Sample[[#This Row],[Ap]]=0,10,LOG(Sample[[#This Row],[Ap]]))</f>
        <v>0.22184874961635639</v>
      </c>
      <c r="O1054">
        <f>IF(Sample[[#This Row],[Ei]]=0,10,LOG(Sample[[#This Row],[Ei]]))</f>
        <v>0.3010299956639812</v>
      </c>
      <c r="P1054">
        <f>IF(Sample[[#This Row],[Ii]]=0,10,LOG(Sample[[#This Row],[Ii]]))</f>
        <v>-0.52287874528033762</v>
      </c>
      <c r="Q1054">
        <f>Kx-Sample[[#This Row],[Xp]]</f>
        <v>-0.22184874961635639</v>
      </c>
      <c r="R1054">
        <f>Ky-Sample[[#This Row],[Yp]]</f>
        <v>-1.3010299956639813</v>
      </c>
      <c r="S1054">
        <f>Kz-Sample[[#This Row],[Zp]]</f>
        <v>1.5228787452803376</v>
      </c>
      <c r="T1054">
        <f>Sample[[#This Row],[Kpy]]*KSc-Sample[[#This Row],[KPz]]*KSb</f>
        <v>-0.22184874961635637</v>
      </c>
      <c r="U1054">
        <f>-1*(Sample[[#This Row],[KPx]]*KSc-Sample[[#This Row],[KPz]]*KSa)</f>
        <v>-0.22184874961635639</v>
      </c>
      <c r="V1054">
        <f>(Sample[[#This Row],[KPx]]*$R$2-Sample[[#This Row],[Kpy]]*KSa)</f>
        <v>-0.22184874961635639</v>
      </c>
      <c r="W1054">
        <f>Sample[[#This Row],[Kpy]]*KTc-Sample[[#This Row],[KPz]]*KTb</f>
        <v>2.8239087409443187</v>
      </c>
      <c r="X1054">
        <f>-1*(Sample[[#This Row],[KPx]]*KTc-Sample[[#This Row],[KPz]]*KTa)</f>
        <v>2.8239087409443187</v>
      </c>
      <c r="Y1054">
        <f>(Sample[[#This Row],[KPx]]*KTb-Sample[[#This Row],[Kpy]]*KTa)</f>
        <v>2.8239087409443191</v>
      </c>
      <c r="Z1054">
        <f>-Sample[[#This Row],[Xp]]*a+Sample[[#This Row],[Yp]]*b+Sample[[#This Row],[Zp]]*c_</f>
        <v>-0.44369749923271284</v>
      </c>
      <c r="AA1054" s="8">
        <f>-IF(Sample[[#This Row],[Column2]]&gt;0,1,-1)*SQRT(Sample[[#This Row],[KPx''i]]^2+Sample[[#This Row],[KPx''j]]^2+Sample[[#This Row],[KPx''k]]^2)/Ksmag/Scale</f>
        <v>0.27170811831726921</v>
      </c>
      <c r="AB1054" s="1">
        <f>SQRT(Sample[[#This Row],[Kpy''i]]^2+Sample[[#This Row],[KPy''j]]^2+Sample[[#This Row],[KPy''k]]^2)/KTmag/Scale</f>
        <v>1.9968050201736938</v>
      </c>
    </row>
    <row r="1055" spans="1:28" hidden="1" x14ac:dyDescent="0.25">
      <c r="A1055" s="5">
        <v>1050</v>
      </c>
      <c r="B1055" s="13" t="s">
        <v>43</v>
      </c>
      <c r="C1055" s="5"/>
      <c r="D1055" s="5"/>
      <c r="E1055">
        <v>3</v>
      </c>
      <c r="F1055">
        <v>1</v>
      </c>
      <c r="G1055">
        <v>1</v>
      </c>
      <c r="H1055" s="11">
        <f>Sample[[#This Row],[C]]/Sample[[#This Row],[D]]</f>
        <v>0.33333333333333331</v>
      </c>
      <c r="I1055" s="11">
        <f>Sample[[#This Row],[A]]/Sample[[#This Row],[C]]</f>
        <v>1</v>
      </c>
      <c r="J1055" s="11">
        <f>Sample[[#This Row],[D]]/Sample[[#This Row],[A]]</f>
        <v>3</v>
      </c>
      <c r="K1055" s="11">
        <f>Sample[[#This Row],[A]]/Sample[[#This Row],[D]]</f>
        <v>0.33333333333333331</v>
      </c>
      <c r="L1055" s="11">
        <f>Sample[[#This Row],[D]]/Sample[[#This Row],[C]]</f>
        <v>3</v>
      </c>
      <c r="M1055" s="11">
        <f>Sample[[#This Row],[C]]/Sample[[#This Row],[A]]</f>
        <v>1</v>
      </c>
      <c r="N1055">
        <f>IF(Sample[[#This Row],[Ap]]=0,10,LOG(Sample[[#This Row],[Ap]]))</f>
        <v>-0.47712125471966244</v>
      </c>
      <c r="O1055">
        <f>IF(Sample[[#This Row],[Ei]]=0,10,LOG(Sample[[#This Row],[Ei]]))</f>
        <v>0</v>
      </c>
      <c r="P1055">
        <f>IF(Sample[[#This Row],[Ii]]=0,10,LOG(Sample[[#This Row],[Ii]]))</f>
        <v>0.47712125471966244</v>
      </c>
      <c r="Q1055">
        <f>Kx-Sample[[#This Row],[Xp]]</f>
        <v>0.47712125471966244</v>
      </c>
      <c r="R1055">
        <f>Ky-Sample[[#This Row],[Yp]]</f>
        <v>-1</v>
      </c>
      <c r="S1055">
        <f>Kz-Sample[[#This Row],[Zp]]</f>
        <v>0.52287874528033762</v>
      </c>
      <c r="T1055">
        <f>Sample[[#This Row],[Kpy]]*KSc-Sample[[#This Row],[KPz]]*KSb</f>
        <v>0.47712125471966238</v>
      </c>
      <c r="U1055">
        <f>-1*(Sample[[#This Row],[KPx]]*KSc-Sample[[#This Row],[KPz]]*KSa)</f>
        <v>0.47712125471966244</v>
      </c>
      <c r="V1055">
        <f>(Sample[[#This Row],[KPx]]*$R$2-Sample[[#This Row],[Kpy]]*KSa)</f>
        <v>0.47712125471966244</v>
      </c>
      <c r="W1055">
        <f>Sample[[#This Row],[Kpy]]*KTc-Sample[[#This Row],[KPz]]*KTb</f>
        <v>1.5228787452803376</v>
      </c>
      <c r="X1055">
        <f>-1*(Sample[[#This Row],[KPx]]*KTc-Sample[[#This Row],[KPz]]*KTa)</f>
        <v>1.5228787452803376</v>
      </c>
      <c r="Y1055">
        <f>(Sample[[#This Row],[KPx]]*KTb-Sample[[#This Row],[Kpy]]*KTa)</f>
        <v>1.5228787452803376</v>
      </c>
      <c r="Z1055">
        <f>-Sample[[#This Row],[Xp]]*a+Sample[[#This Row],[Yp]]*b+Sample[[#This Row],[Zp]]*c_</f>
        <v>0.95424250943932487</v>
      </c>
      <c r="AA1055" s="8">
        <f>-IF(Sample[[#This Row],[Column2]]&gt;0,1,-1)*SQRT(Sample[[#This Row],[KPx''i]]^2+Sample[[#This Row],[KPx''j]]^2+Sample[[#This Row],[KPx''k]]^2)/Ksmag/Scale</f>
        <v>-0.58435180974982659</v>
      </c>
      <c r="AB1055" s="1">
        <f>SQRT(Sample[[#This Row],[Kpy''i]]^2+Sample[[#This Row],[KPy''j]]^2+Sample[[#This Row],[KPy''k]]^2)/KTmag/Scale</f>
        <v>1.0768378877125877</v>
      </c>
    </row>
    <row r="1056" spans="1:28" hidden="1" x14ac:dyDescent="0.25">
      <c r="A1056" s="5">
        <v>1051</v>
      </c>
      <c r="B1056" s="13" t="s">
        <v>43</v>
      </c>
      <c r="C1056" s="5"/>
      <c r="D1056" s="5"/>
      <c r="E1056">
        <v>9</v>
      </c>
      <c r="F1056">
        <v>8</v>
      </c>
      <c r="G1056">
        <v>2</v>
      </c>
      <c r="H1056" s="11">
        <f>Sample[[#This Row],[C]]/Sample[[#This Row],[D]]</f>
        <v>0.88888888888888884</v>
      </c>
      <c r="I1056" s="11">
        <f>Sample[[#This Row],[A]]/Sample[[#This Row],[C]]</f>
        <v>0.25</v>
      </c>
      <c r="J1056" s="11">
        <f>Sample[[#This Row],[D]]/Sample[[#This Row],[A]]</f>
        <v>4.5</v>
      </c>
      <c r="K1056" s="11">
        <f>Sample[[#This Row],[A]]/Sample[[#This Row],[D]]</f>
        <v>0.22222222222222221</v>
      </c>
      <c r="L1056" s="11">
        <f>Sample[[#This Row],[D]]/Sample[[#This Row],[C]]</f>
        <v>1.125</v>
      </c>
      <c r="M1056" s="11">
        <f>Sample[[#This Row],[C]]/Sample[[#This Row],[A]]</f>
        <v>4</v>
      </c>
      <c r="N1056">
        <f>IF(Sample[[#This Row],[Ap]]=0,10,LOG(Sample[[#This Row],[Ap]]))</f>
        <v>-5.1152522447381311E-2</v>
      </c>
      <c r="O1056">
        <f>IF(Sample[[#This Row],[Ei]]=0,10,LOG(Sample[[#This Row],[Ei]]))</f>
        <v>-0.6020599913279624</v>
      </c>
      <c r="P1056">
        <f>IF(Sample[[#This Row],[Ii]]=0,10,LOG(Sample[[#This Row],[Ii]]))</f>
        <v>0.65321251377534373</v>
      </c>
      <c r="Q1056">
        <f>Kx-Sample[[#This Row],[Xp]]</f>
        <v>5.1152522447381311E-2</v>
      </c>
      <c r="R1056">
        <f>Ky-Sample[[#This Row],[Yp]]</f>
        <v>-0.3979400086720376</v>
      </c>
      <c r="S1056">
        <f>Kz-Sample[[#This Row],[Zp]]</f>
        <v>0.34678748622465627</v>
      </c>
      <c r="T1056">
        <f>Sample[[#This Row],[Kpy]]*KSc-Sample[[#This Row],[KPz]]*KSb</f>
        <v>5.1152522447381332E-2</v>
      </c>
      <c r="U1056">
        <f>-1*(Sample[[#This Row],[KPx]]*KSc-Sample[[#This Row],[KPz]]*KSa)</f>
        <v>5.1152522447381311E-2</v>
      </c>
      <c r="V1056">
        <f>(Sample[[#This Row],[KPx]]*$R$2-Sample[[#This Row],[Kpy]]*KSa)</f>
        <v>5.1152522447381311E-2</v>
      </c>
      <c r="W1056">
        <f>Sample[[#This Row],[Kpy]]*KTc-Sample[[#This Row],[KPz]]*KTb</f>
        <v>0.74472749489669388</v>
      </c>
      <c r="X1056">
        <f>-1*(Sample[[#This Row],[KPx]]*KTc-Sample[[#This Row],[KPz]]*KTa)</f>
        <v>0.74472749489669388</v>
      </c>
      <c r="Y1056">
        <f>(Sample[[#This Row],[KPx]]*KTb-Sample[[#This Row],[Kpy]]*KTa)</f>
        <v>0.74472749489669388</v>
      </c>
      <c r="Z1056">
        <f>-Sample[[#This Row],[Xp]]*a+Sample[[#This Row],[Yp]]*b+Sample[[#This Row],[Zp]]*c_</f>
        <v>0.10230504489476266</v>
      </c>
      <c r="AA1056" s="8">
        <f>-IF(Sample[[#This Row],[Column2]]&gt;0,1,-1)*SQRT(Sample[[#This Row],[KPx''i]]^2+Sample[[#This Row],[KPx''j]]^2+Sample[[#This Row],[KPx''k]]^2)/Ksmag/Scale</f>
        <v>-6.2648789526173393E-2</v>
      </c>
      <c r="AB1056" s="1">
        <f>SQRT(Sample[[#This Row],[Kpy''i]]^2+Sample[[#This Row],[KPy''j]]^2+Sample[[#This Row],[KPy''k]]^2)/KTmag/Scale</f>
        <v>0.52660186177752222</v>
      </c>
    </row>
    <row r="1057" spans="1:28" hidden="1" x14ac:dyDescent="0.25">
      <c r="A1057" s="5">
        <v>1052</v>
      </c>
      <c r="B1057" s="13" t="s">
        <v>43</v>
      </c>
      <c r="C1057" s="5"/>
      <c r="D1057" s="5"/>
      <c r="E1057">
        <v>8</v>
      </c>
      <c r="F1057">
        <v>5</v>
      </c>
      <c r="G1057">
        <v>7</v>
      </c>
      <c r="H1057" s="11">
        <f>Sample[[#This Row],[C]]/Sample[[#This Row],[D]]</f>
        <v>0.625</v>
      </c>
      <c r="I1057" s="11">
        <f>Sample[[#This Row],[A]]/Sample[[#This Row],[C]]</f>
        <v>1.4</v>
      </c>
      <c r="J1057" s="11">
        <f>Sample[[#This Row],[D]]/Sample[[#This Row],[A]]</f>
        <v>1.1428571428571428</v>
      </c>
      <c r="K1057" s="11">
        <f>Sample[[#This Row],[A]]/Sample[[#This Row],[D]]</f>
        <v>0.875</v>
      </c>
      <c r="L1057" s="11">
        <f>Sample[[#This Row],[D]]/Sample[[#This Row],[C]]</f>
        <v>1.6</v>
      </c>
      <c r="M1057" s="11">
        <f>Sample[[#This Row],[C]]/Sample[[#This Row],[A]]</f>
        <v>0.7142857142857143</v>
      </c>
      <c r="N1057">
        <f>IF(Sample[[#This Row],[Ap]]=0,10,LOG(Sample[[#This Row],[Ap]]))</f>
        <v>-0.20411998265592479</v>
      </c>
      <c r="O1057">
        <f>IF(Sample[[#This Row],[Ei]]=0,10,LOG(Sample[[#This Row],[Ei]]))</f>
        <v>0.14612803567823801</v>
      </c>
      <c r="P1057">
        <f>IF(Sample[[#This Row],[Ii]]=0,10,LOG(Sample[[#This Row],[Ii]]))</f>
        <v>5.7991946977686733E-2</v>
      </c>
      <c r="Q1057">
        <f>Kx-Sample[[#This Row],[Xp]]</f>
        <v>0.20411998265592479</v>
      </c>
      <c r="R1057">
        <f>Ky-Sample[[#This Row],[Yp]]</f>
        <v>-1.146128035678238</v>
      </c>
      <c r="S1057">
        <f>Kz-Sample[[#This Row],[Zp]]</f>
        <v>0.94200805302231327</v>
      </c>
      <c r="T1057">
        <f>Sample[[#This Row],[Kpy]]*KSc-Sample[[#This Row],[KPz]]*KSb</f>
        <v>0.20411998265592468</v>
      </c>
      <c r="U1057">
        <f>-1*(Sample[[#This Row],[KPx]]*KSc-Sample[[#This Row],[KPz]]*KSa)</f>
        <v>0.20411998265592479</v>
      </c>
      <c r="V1057">
        <f>(Sample[[#This Row],[KPx]]*$R$2-Sample[[#This Row],[Kpy]]*KSa)</f>
        <v>0.20411998265592479</v>
      </c>
      <c r="W1057">
        <f>Sample[[#This Row],[Kpy]]*KTc-Sample[[#This Row],[KPz]]*KTb</f>
        <v>2.0881360887005513</v>
      </c>
      <c r="X1057">
        <f>-1*(Sample[[#This Row],[KPx]]*KTc-Sample[[#This Row],[KPz]]*KTa)</f>
        <v>2.0881360887005513</v>
      </c>
      <c r="Y1057">
        <f>(Sample[[#This Row],[KPx]]*KTb-Sample[[#This Row],[Kpy]]*KTa)</f>
        <v>2.0881360887005513</v>
      </c>
      <c r="Z1057">
        <f>-Sample[[#This Row],[Xp]]*a+Sample[[#This Row],[Yp]]*b+Sample[[#This Row],[Zp]]*c_</f>
        <v>0.40823996531184947</v>
      </c>
      <c r="AA1057" s="8">
        <f>-IF(Sample[[#This Row],[Column2]]&gt;0,1,-1)*SQRT(Sample[[#This Row],[KPx''i]]^2+Sample[[#This Row],[KPx''j]]^2+Sample[[#This Row],[KPx''k]]^2)/Ksmag/Scale</f>
        <v>-0.24999490190638396</v>
      </c>
      <c r="AB1057" s="1">
        <f>SQRT(Sample[[#This Row],[Kpy''i]]^2+Sample[[#This Row],[KPy''j]]^2+Sample[[#This Row],[KPy''k]]^2)/KTmag/Scale</f>
        <v>1.476535188360514</v>
      </c>
    </row>
    <row r="1058" spans="1:28" hidden="1" x14ac:dyDescent="0.25">
      <c r="A1058" s="5">
        <v>1053</v>
      </c>
      <c r="B1058" s="13" t="s">
        <v>43</v>
      </c>
      <c r="C1058" s="5"/>
      <c r="D1058" s="5"/>
      <c r="E1058">
        <v>4</v>
      </c>
      <c r="F1058">
        <v>5</v>
      </c>
      <c r="G1058">
        <v>8</v>
      </c>
      <c r="H1058" s="11">
        <f>Sample[[#This Row],[C]]/Sample[[#This Row],[D]]</f>
        <v>1.25</v>
      </c>
      <c r="I1058" s="11">
        <f>Sample[[#This Row],[A]]/Sample[[#This Row],[C]]</f>
        <v>1.6</v>
      </c>
      <c r="J1058" s="11">
        <f>Sample[[#This Row],[D]]/Sample[[#This Row],[A]]</f>
        <v>0.5</v>
      </c>
      <c r="K1058" s="11">
        <f>Sample[[#This Row],[A]]/Sample[[#This Row],[D]]</f>
        <v>2</v>
      </c>
      <c r="L1058" s="11">
        <f>Sample[[#This Row],[D]]/Sample[[#This Row],[C]]</f>
        <v>0.8</v>
      </c>
      <c r="M1058" s="11">
        <f>Sample[[#This Row],[C]]/Sample[[#This Row],[A]]</f>
        <v>0.625</v>
      </c>
      <c r="N1058">
        <f>IF(Sample[[#This Row],[Ap]]=0,10,LOG(Sample[[#This Row],[Ap]]))</f>
        <v>9.691001300805642E-2</v>
      </c>
      <c r="O1058">
        <f>IF(Sample[[#This Row],[Ei]]=0,10,LOG(Sample[[#This Row],[Ei]]))</f>
        <v>0.20411998265592479</v>
      </c>
      <c r="P1058">
        <f>IF(Sample[[#This Row],[Ii]]=0,10,LOG(Sample[[#This Row],[Ii]]))</f>
        <v>-0.3010299956639812</v>
      </c>
      <c r="Q1058">
        <f>Kx-Sample[[#This Row],[Xp]]</f>
        <v>-9.691001300805642E-2</v>
      </c>
      <c r="R1058">
        <f>Ky-Sample[[#This Row],[Yp]]</f>
        <v>-1.2041199826559248</v>
      </c>
      <c r="S1058">
        <f>Kz-Sample[[#This Row],[Zp]]</f>
        <v>1.3010299956639813</v>
      </c>
      <c r="T1058">
        <f>Sample[[#This Row],[Kpy]]*KSc-Sample[[#This Row],[KPz]]*KSb</f>
        <v>-9.6910013008056461E-2</v>
      </c>
      <c r="U1058">
        <f>-1*(Sample[[#This Row],[KPx]]*KSc-Sample[[#This Row],[KPz]]*KSa)</f>
        <v>-9.691001300805642E-2</v>
      </c>
      <c r="V1058">
        <f>(Sample[[#This Row],[KPx]]*$R$2-Sample[[#This Row],[Kpy]]*KSa)</f>
        <v>-9.691001300805642E-2</v>
      </c>
      <c r="W1058">
        <f>Sample[[#This Row],[Kpy]]*KTc-Sample[[#This Row],[KPz]]*KTb</f>
        <v>2.5051499783199063</v>
      </c>
      <c r="X1058">
        <f>-1*(Sample[[#This Row],[KPx]]*KTc-Sample[[#This Row],[KPz]]*KTa)</f>
        <v>2.5051499783199063</v>
      </c>
      <c r="Y1058">
        <f>(Sample[[#This Row],[KPx]]*KTb-Sample[[#This Row],[Kpy]]*KTa)</f>
        <v>2.5051499783199058</v>
      </c>
      <c r="Z1058">
        <f>-Sample[[#This Row],[Xp]]*a+Sample[[#This Row],[Yp]]*b+Sample[[#This Row],[Zp]]*c_</f>
        <v>-0.19382002601611281</v>
      </c>
      <c r="AA1058" s="8">
        <f>-IF(Sample[[#This Row],[Column2]]&gt;0,1,-1)*SQRT(Sample[[#This Row],[KPx''i]]^2+Sample[[#This Row],[KPx''j]]^2+Sample[[#This Row],[KPx''k]]^2)/Ksmag/Scale</f>
        <v>0.11869004141810929</v>
      </c>
      <c r="AB1058" s="1">
        <f>SQRT(Sample[[#This Row],[Kpy''i]]^2+Sample[[#This Row],[KPy''j]]^2+Sample[[#This Row],[KPy''k]]^2)/KTmag/Scale</f>
        <v>1.7714085375593385</v>
      </c>
    </row>
    <row r="1059" spans="1:28" hidden="1" x14ac:dyDescent="0.25">
      <c r="A1059" s="5">
        <v>1054</v>
      </c>
      <c r="B1059" s="13" t="s">
        <v>43</v>
      </c>
      <c r="C1059" s="5"/>
      <c r="D1059" s="5"/>
      <c r="E1059">
        <v>2</v>
      </c>
      <c r="F1059">
        <v>4</v>
      </c>
      <c r="G1059">
        <v>7</v>
      </c>
      <c r="H1059" s="11">
        <f>Sample[[#This Row],[C]]/Sample[[#This Row],[D]]</f>
        <v>2</v>
      </c>
      <c r="I1059" s="11">
        <f>Sample[[#This Row],[A]]/Sample[[#This Row],[C]]</f>
        <v>1.75</v>
      </c>
      <c r="J1059" s="11">
        <f>Sample[[#This Row],[D]]/Sample[[#This Row],[A]]</f>
        <v>0.2857142857142857</v>
      </c>
      <c r="K1059" s="11">
        <f>Sample[[#This Row],[A]]/Sample[[#This Row],[D]]</f>
        <v>3.5</v>
      </c>
      <c r="L1059" s="11">
        <f>Sample[[#This Row],[D]]/Sample[[#This Row],[C]]</f>
        <v>0.5</v>
      </c>
      <c r="M1059" s="11">
        <f>Sample[[#This Row],[C]]/Sample[[#This Row],[A]]</f>
        <v>0.5714285714285714</v>
      </c>
      <c r="N1059">
        <f>IF(Sample[[#This Row],[Ap]]=0,10,LOG(Sample[[#This Row],[Ap]]))</f>
        <v>0.3010299956639812</v>
      </c>
      <c r="O1059">
        <f>IF(Sample[[#This Row],[Ei]]=0,10,LOG(Sample[[#This Row],[Ei]]))</f>
        <v>0.24303804868629444</v>
      </c>
      <c r="P1059">
        <f>IF(Sample[[#This Row],[Ii]]=0,10,LOG(Sample[[#This Row],[Ii]]))</f>
        <v>-0.54406804435027567</v>
      </c>
      <c r="Q1059">
        <f>Kx-Sample[[#This Row],[Xp]]</f>
        <v>-0.3010299956639812</v>
      </c>
      <c r="R1059">
        <f>Ky-Sample[[#This Row],[Yp]]</f>
        <v>-1.2430380486862944</v>
      </c>
      <c r="S1059">
        <f>Kz-Sample[[#This Row],[Zp]]</f>
        <v>1.5440680443502757</v>
      </c>
      <c r="T1059">
        <f>Sample[[#This Row],[Kpy]]*KSc-Sample[[#This Row],[KPz]]*KSb</f>
        <v>-0.30102999566398125</v>
      </c>
      <c r="U1059">
        <f>-1*(Sample[[#This Row],[KPx]]*KSc-Sample[[#This Row],[KPz]]*KSa)</f>
        <v>-0.3010299956639812</v>
      </c>
      <c r="V1059">
        <f>(Sample[[#This Row],[KPx]]*$R$2-Sample[[#This Row],[Kpy]]*KSa)</f>
        <v>-0.3010299956639812</v>
      </c>
      <c r="W1059">
        <f>Sample[[#This Row],[Kpy]]*KTc-Sample[[#This Row],[KPz]]*KTb</f>
        <v>2.7871060930365701</v>
      </c>
      <c r="X1059">
        <f>-1*(Sample[[#This Row],[KPx]]*KTc-Sample[[#This Row],[KPz]]*KTa)</f>
        <v>2.7871060930365701</v>
      </c>
      <c r="Y1059">
        <f>(Sample[[#This Row],[KPx]]*KTb-Sample[[#This Row],[Kpy]]*KTa)</f>
        <v>2.7871060930365701</v>
      </c>
      <c r="Z1059">
        <f>-Sample[[#This Row],[Xp]]*a+Sample[[#This Row],[Yp]]*b+Sample[[#This Row],[Zp]]*c_</f>
        <v>-0.60205999132796251</v>
      </c>
      <c r="AA1059" s="8">
        <f>-IF(Sample[[#This Row],[Column2]]&gt;0,1,-1)*SQRT(Sample[[#This Row],[KPx''i]]^2+Sample[[#This Row],[KPx''j]]^2+Sample[[#This Row],[KPx''k]]^2)/Ksmag/Scale</f>
        <v>0.36868494332449331</v>
      </c>
      <c r="AB1059" s="1">
        <f>SQRT(Sample[[#This Row],[Kpy''i]]^2+Sample[[#This Row],[KPy''j]]^2+Sample[[#This Row],[KPy''k]]^2)/KTmag/Scale</f>
        <v>1.9707816182725035</v>
      </c>
    </row>
    <row r="1060" spans="1:28" hidden="1" x14ac:dyDescent="0.25">
      <c r="A1060" s="5">
        <v>1055</v>
      </c>
      <c r="B1060" s="13" t="s">
        <v>43</v>
      </c>
      <c r="C1060" s="5"/>
      <c r="D1060" s="5"/>
      <c r="E1060">
        <v>8</v>
      </c>
      <c r="F1060">
        <v>9</v>
      </c>
      <c r="G1060">
        <v>2</v>
      </c>
      <c r="H1060" s="11">
        <f>Sample[[#This Row],[C]]/Sample[[#This Row],[D]]</f>
        <v>1.125</v>
      </c>
      <c r="I1060" s="11">
        <f>Sample[[#This Row],[A]]/Sample[[#This Row],[C]]</f>
        <v>0.22222222222222221</v>
      </c>
      <c r="J1060" s="11">
        <f>Sample[[#This Row],[D]]/Sample[[#This Row],[A]]</f>
        <v>4</v>
      </c>
      <c r="K1060" s="11">
        <f>Sample[[#This Row],[A]]/Sample[[#This Row],[D]]</f>
        <v>0.25</v>
      </c>
      <c r="L1060" s="11">
        <f>Sample[[#This Row],[D]]/Sample[[#This Row],[C]]</f>
        <v>0.88888888888888884</v>
      </c>
      <c r="M1060" s="11">
        <f>Sample[[#This Row],[C]]/Sample[[#This Row],[A]]</f>
        <v>4.5</v>
      </c>
      <c r="N1060">
        <f>IF(Sample[[#This Row],[Ap]]=0,10,LOG(Sample[[#This Row],[Ap]]))</f>
        <v>5.1152522447381291E-2</v>
      </c>
      <c r="O1060">
        <f>IF(Sample[[#This Row],[Ei]]=0,10,LOG(Sample[[#This Row],[Ei]]))</f>
        <v>-0.65321251377534373</v>
      </c>
      <c r="P1060">
        <f>IF(Sample[[#This Row],[Ii]]=0,10,LOG(Sample[[#This Row],[Ii]]))</f>
        <v>0.6020599913279624</v>
      </c>
      <c r="Q1060">
        <f>Kx-Sample[[#This Row],[Xp]]</f>
        <v>-5.1152522447381291E-2</v>
      </c>
      <c r="R1060">
        <f>Ky-Sample[[#This Row],[Yp]]</f>
        <v>-0.34678748622465627</v>
      </c>
      <c r="S1060">
        <f>Kz-Sample[[#This Row],[Zp]]</f>
        <v>0.3979400086720376</v>
      </c>
      <c r="T1060">
        <f>Sample[[#This Row],[Kpy]]*KSc-Sample[[#This Row],[KPz]]*KSb</f>
        <v>-5.1152522447381332E-2</v>
      </c>
      <c r="U1060">
        <f>-1*(Sample[[#This Row],[KPx]]*KSc-Sample[[#This Row],[KPz]]*KSa)</f>
        <v>-5.1152522447381291E-2</v>
      </c>
      <c r="V1060">
        <f>(Sample[[#This Row],[KPx]]*$R$2-Sample[[#This Row],[Kpy]]*KSa)</f>
        <v>-5.1152522447381291E-2</v>
      </c>
      <c r="W1060">
        <f>Sample[[#This Row],[Kpy]]*KTc-Sample[[#This Row],[KPz]]*KTb</f>
        <v>0.74472749489669388</v>
      </c>
      <c r="X1060">
        <f>-1*(Sample[[#This Row],[KPx]]*KTc-Sample[[#This Row],[KPz]]*KTa)</f>
        <v>0.74472749489669388</v>
      </c>
      <c r="Y1060">
        <f>(Sample[[#This Row],[KPx]]*KTb-Sample[[#This Row],[Kpy]]*KTa)</f>
        <v>0.74472749489669388</v>
      </c>
      <c r="Z1060">
        <f>-Sample[[#This Row],[Xp]]*a+Sample[[#This Row],[Yp]]*b+Sample[[#This Row],[Zp]]*c_</f>
        <v>-0.10230504489476266</v>
      </c>
      <c r="AA1060" s="8">
        <f>-IF(Sample[[#This Row],[Column2]]&gt;0,1,-1)*SQRT(Sample[[#This Row],[KPx''i]]^2+Sample[[#This Row],[KPx''j]]^2+Sample[[#This Row],[KPx''k]]^2)/Ksmag/Scale</f>
        <v>6.2648789526173393E-2</v>
      </c>
      <c r="AB1060" s="1">
        <f>SQRT(Sample[[#This Row],[Kpy''i]]^2+Sample[[#This Row],[KPy''j]]^2+Sample[[#This Row],[KPy''k]]^2)/KTmag/Scale</f>
        <v>0.52660186177752222</v>
      </c>
    </row>
    <row r="1061" spans="1:28" hidden="1" x14ac:dyDescent="0.25">
      <c r="A1061" s="5">
        <v>1056</v>
      </c>
      <c r="B1061" s="13" t="s">
        <v>43</v>
      </c>
      <c r="C1061" s="5"/>
      <c r="D1061" s="5"/>
      <c r="E1061">
        <v>3</v>
      </c>
      <c r="F1061">
        <v>8</v>
      </c>
      <c r="G1061">
        <v>2</v>
      </c>
      <c r="H1061" s="11">
        <f>Sample[[#This Row],[C]]/Sample[[#This Row],[D]]</f>
        <v>2.6666666666666665</v>
      </c>
      <c r="I1061" s="11">
        <f>Sample[[#This Row],[A]]/Sample[[#This Row],[C]]</f>
        <v>0.25</v>
      </c>
      <c r="J1061" s="11">
        <f>Sample[[#This Row],[D]]/Sample[[#This Row],[A]]</f>
        <v>1.5</v>
      </c>
      <c r="K1061" s="11">
        <f>Sample[[#This Row],[A]]/Sample[[#This Row],[D]]</f>
        <v>0.66666666666666663</v>
      </c>
      <c r="L1061" s="11">
        <f>Sample[[#This Row],[D]]/Sample[[#This Row],[C]]</f>
        <v>0.375</v>
      </c>
      <c r="M1061" s="11">
        <f>Sample[[#This Row],[C]]/Sample[[#This Row],[A]]</f>
        <v>4</v>
      </c>
      <c r="N1061">
        <f>IF(Sample[[#This Row],[Ap]]=0,10,LOG(Sample[[#This Row],[Ap]]))</f>
        <v>0.4259687322722811</v>
      </c>
      <c r="O1061">
        <f>IF(Sample[[#This Row],[Ei]]=0,10,LOG(Sample[[#This Row],[Ei]]))</f>
        <v>-0.6020599913279624</v>
      </c>
      <c r="P1061">
        <f>IF(Sample[[#This Row],[Ii]]=0,10,LOG(Sample[[#This Row],[Ii]]))</f>
        <v>0.17609125905568124</v>
      </c>
      <c r="Q1061">
        <f>Kx-Sample[[#This Row],[Xp]]</f>
        <v>-0.4259687322722811</v>
      </c>
      <c r="R1061">
        <f>Ky-Sample[[#This Row],[Yp]]</f>
        <v>-0.3979400086720376</v>
      </c>
      <c r="S1061">
        <f>Kz-Sample[[#This Row],[Zp]]</f>
        <v>0.82390874094431876</v>
      </c>
      <c r="T1061">
        <f>Sample[[#This Row],[Kpy]]*KSc-Sample[[#This Row],[KPz]]*KSb</f>
        <v>-0.42596873227228116</v>
      </c>
      <c r="U1061">
        <f>-1*(Sample[[#This Row],[KPx]]*KSc-Sample[[#This Row],[KPz]]*KSa)</f>
        <v>-0.4259687322722811</v>
      </c>
      <c r="V1061">
        <f>(Sample[[#This Row],[KPx]]*$R$2-Sample[[#This Row],[Kpy]]*KSa)</f>
        <v>-0.4259687322722811</v>
      </c>
      <c r="W1061">
        <f>Sample[[#This Row],[Kpy]]*KTc-Sample[[#This Row],[KPz]]*KTb</f>
        <v>1.2218487496163564</v>
      </c>
      <c r="X1061">
        <f>-1*(Sample[[#This Row],[KPx]]*KTc-Sample[[#This Row],[KPz]]*KTa)</f>
        <v>1.2218487496163564</v>
      </c>
      <c r="Y1061">
        <f>(Sample[[#This Row],[KPx]]*KTb-Sample[[#This Row],[Kpy]]*KTa)</f>
        <v>1.2218487496163564</v>
      </c>
      <c r="Z1061">
        <f>-Sample[[#This Row],[Xp]]*a+Sample[[#This Row],[Yp]]*b+Sample[[#This Row],[Zp]]*c_</f>
        <v>-0.85193746454456232</v>
      </c>
      <c r="AA1061" s="8">
        <f>-IF(Sample[[#This Row],[Column2]]&gt;0,1,-1)*SQRT(Sample[[#This Row],[KPx''i]]^2+Sample[[#This Row],[KPx''j]]^2+Sample[[#This Row],[KPx''k]]^2)/Ksmag/Scale</f>
        <v>0.52170302022365311</v>
      </c>
      <c r="AB1061" s="1">
        <f>SQRT(Sample[[#This Row],[Kpy''i]]^2+Sample[[#This Row],[KPy''j]]^2+Sample[[#This Row],[KPy''k]]^2)/KTmag/Scale</f>
        <v>0.86397753643802966</v>
      </c>
    </row>
    <row r="1062" spans="1:28" hidden="1" x14ac:dyDescent="0.25">
      <c r="A1062" s="5">
        <v>1057</v>
      </c>
      <c r="B1062" s="13" t="s">
        <v>43</v>
      </c>
      <c r="C1062" s="5"/>
      <c r="D1062" s="5"/>
      <c r="E1062">
        <v>7</v>
      </c>
      <c r="F1062">
        <v>7</v>
      </c>
      <c r="G1062">
        <v>6</v>
      </c>
      <c r="H1062" s="11">
        <f>Sample[[#This Row],[C]]/Sample[[#This Row],[D]]</f>
        <v>1</v>
      </c>
      <c r="I1062" s="11">
        <f>Sample[[#This Row],[A]]/Sample[[#This Row],[C]]</f>
        <v>0.8571428571428571</v>
      </c>
      <c r="J1062" s="11">
        <f>Sample[[#This Row],[D]]/Sample[[#This Row],[A]]</f>
        <v>1.1666666666666667</v>
      </c>
      <c r="K1062" s="11">
        <f>Sample[[#This Row],[A]]/Sample[[#This Row],[D]]</f>
        <v>0.8571428571428571</v>
      </c>
      <c r="L1062" s="11">
        <f>Sample[[#This Row],[D]]/Sample[[#This Row],[C]]</f>
        <v>1</v>
      </c>
      <c r="M1062" s="11">
        <f>Sample[[#This Row],[C]]/Sample[[#This Row],[A]]</f>
        <v>1.1666666666666667</v>
      </c>
      <c r="N1062">
        <f>IF(Sample[[#This Row],[Ap]]=0,10,LOG(Sample[[#This Row],[Ap]]))</f>
        <v>0</v>
      </c>
      <c r="O1062">
        <f>IF(Sample[[#This Row],[Ei]]=0,10,LOG(Sample[[#This Row],[Ei]]))</f>
        <v>-6.6946789630613221E-2</v>
      </c>
      <c r="P1062">
        <f>IF(Sample[[#This Row],[Ii]]=0,10,LOG(Sample[[#This Row],[Ii]]))</f>
        <v>6.6946789630613221E-2</v>
      </c>
      <c r="Q1062">
        <f>Kx-Sample[[#This Row],[Xp]]</f>
        <v>0</v>
      </c>
      <c r="R1062">
        <f>Ky-Sample[[#This Row],[Yp]]</f>
        <v>-0.93305321036938682</v>
      </c>
      <c r="S1062">
        <f>Kz-Sample[[#This Row],[Zp]]</f>
        <v>0.93305321036938682</v>
      </c>
      <c r="T1062">
        <f>Sample[[#This Row],[Kpy]]*KSc-Sample[[#This Row],[KPz]]*KSb</f>
        <v>0</v>
      </c>
      <c r="U1062">
        <f>-1*(Sample[[#This Row],[KPx]]*KSc-Sample[[#This Row],[KPz]]*KSa)</f>
        <v>0</v>
      </c>
      <c r="V1062">
        <f>(Sample[[#This Row],[KPx]]*$R$2-Sample[[#This Row],[Kpy]]*KSa)</f>
        <v>0</v>
      </c>
      <c r="W1062">
        <f>Sample[[#This Row],[Kpy]]*KTc-Sample[[#This Row],[KPz]]*KTb</f>
        <v>1.8661064207387736</v>
      </c>
      <c r="X1062">
        <f>-1*(Sample[[#This Row],[KPx]]*KTc-Sample[[#This Row],[KPz]]*KTa)</f>
        <v>1.8661064207387736</v>
      </c>
      <c r="Y1062">
        <f>(Sample[[#This Row],[KPx]]*KTb-Sample[[#This Row],[Kpy]]*KTa)</f>
        <v>1.8661064207387736</v>
      </c>
      <c r="Z1062">
        <f>-Sample[[#This Row],[Xp]]*a+Sample[[#This Row],[Yp]]*b+Sample[[#This Row],[Zp]]*c_</f>
        <v>0</v>
      </c>
      <c r="AA1062" s="8">
        <f>-IF(Sample[[#This Row],[Column2]]&gt;0,1,-1)*SQRT(Sample[[#This Row],[KPx''i]]^2+Sample[[#This Row],[KPx''j]]^2+Sample[[#This Row],[KPx''k]]^2)/Ksmag/Scale</f>
        <v>0</v>
      </c>
      <c r="AB1062" s="1">
        <f>SQRT(Sample[[#This Row],[Kpy''i]]^2+Sample[[#This Row],[KPy''j]]^2+Sample[[#This Row],[KPy''k]]^2)/KTmag/Scale</f>
        <v>1.3195365045201435</v>
      </c>
    </row>
    <row r="1063" spans="1:28" hidden="1" x14ac:dyDescent="0.25">
      <c r="A1063" s="5">
        <v>1058</v>
      </c>
      <c r="B1063" s="13" t="s">
        <v>43</v>
      </c>
      <c r="C1063" s="5"/>
      <c r="D1063" s="5"/>
      <c r="E1063">
        <v>4</v>
      </c>
      <c r="F1063">
        <v>6</v>
      </c>
      <c r="G1063">
        <v>6</v>
      </c>
      <c r="H1063" s="11">
        <f>Sample[[#This Row],[C]]/Sample[[#This Row],[D]]</f>
        <v>1.5</v>
      </c>
      <c r="I1063" s="11">
        <f>Sample[[#This Row],[A]]/Sample[[#This Row],[C]]</f>
        <v>1</v>
      </c>
      <c r="J1063" s="11">
        <f>Sample[[#This Row],[D]]/Sample[[#This Row],[A]]</f>
        <v>0.66666666666666663</v>
      </c>
      <c r="K1063" s="11">
        <f>Sample[[#This Row],[A]]/Sample[[#This Row],[D]]</f>
        <v>1.5</v>
      </c>
      <c r="L1063" s="11">
        <f>Sample[[#This Row],[D]]/Sample[[#This Row],[C]]</f>
        <v>0.66666666666666663</v>
      </c>
      <c r="M1063" s="11">
        <f>Sample[[#This Row],[C]]/Sample[[#This Row],[A]]</f>
        <v>1</v>
      </c>
      <c r="N1063">
        <f>IF(Sample[[#This Row],[Ap]]=0,10,LOG(Sample[[#This Row],[Ap]]))</f>
        <v>0.17609125905568124</v>
      </c>
      <c r="O1063">
        <f>IF(Sample[[#This Row],[Ei]]=0,10,LOG(Sample[[#This Row],[Ei]]))</f>
        <v>0</v>
      </c>
      <c r="P1063">
        <f>IF(Sample[[#This Row],[Ii]]=0,10,LOG(Sample[[#This Row],[Ii]]))</f>
        <v>-0.17609125905568127</v>
      </c>
      <c r="Q1063">
        <f>Kx-Sample[[#This Row],[Xp]]</f>
        <v>-0.17609125905568124</v>
      </c>
      <c r="R1063">
        <f>Ky-Sample[[#This Row],[Yp]]</f>
        <v>-1</v>
      </c>
      <c r="S1063">
        <f>Kz-Sample[[#This Row],[Zp]]</f>
        <v>1.1760912590556813</v>
      </c>
      <c r="T1063">
        <f>Sample[[#This Row],[Kpy]]*KSc-Sample[[#This Row],[KPz]]*KSb</f>
        <v>-0.17609125905568135</v>
      </c>
      <c r="U1063">
        <f>-1*(Sample[[#This Row],[KPx]]*KSc-Sample[[#This Row],[KPz]]*KSa)</f>
        <v>-0.17609125905568124</v>
      </c>
      <c r="V1063">
        <f>(Sample[[#This Row],[KPx]]*$R$2-Sample[[#This Row],[Kpy]]*KSa)</f>
        <v>-0.17609125905568124</v>
      </c>
      <c r="W1063">
        <f>Sample[[#This Row],[Kpy]]*KTc-Sample[[#This Row],[KPz]]*KTb</f>
        <v>2.1760912590556813</v>
      </c>
      <c r="X1063">
        <f>-1*(Sample[[#This Row],[KPx]]*KTc-Sample[[#This Row],[KPz]]*KTa)</f>
        <v>2.1760912590556813</v>
      </c>
      <c r="Y1063">
        <f>(Sample[[#This Row],[KPx]]*KTb-Sample[[#This Row],[Kpy]]*KTa)</f>
        <v>2.1760912590556813</v>
      </c>
      <c r="Z1063">
        <f>-Sample[[#This Row],[Xp]]*a+Sample[[#This Row],[Yp]]*b+Sample[[#This Row],[Zp]]*c_</f>
        <v>-0.35218251811136253</v>
      </c>
      <c r="AA1063" s="8">
        <f>-IF(Sample[[#This Row],[Column2]]&gt;0,1,-1)*SQRT(Sample[[#This Row],[KPx''i]]^2+Sample[[#This Row],[KPx''j]]^2+Sample[[#This Row],[KPx''k]]^2)/Ksmag/Scale</f>
        <v>0.21566686642533334</v>
      </c>
      <c r="AB1063" s="1">
        <f>SQRT(Sample[[#This Row],[Kpy''i]]^2+Sample[[#This Row],[KPy''j]]^2+Sample[[#This Row],[KPy''k]]^2)/KTmag/Scale</f>
        <v>1.5387288857590447</v>
      </c>
    </row>
    <row r="1064" spans="1:28" hidden="1" x14ac:dyDescent="0.25">
      <c r="A1064" s="5">
        <v>1059</v>
      </c>
      <c r="B1064" s="13" t="s">
        <v>43</v>
      </c>
      <c r="C1064" s="5"/>
      <c r="D1064" s="5"/>
      <c r="E1064">
        <v>1</v>
      </c>
      <c r="F1064">
        <v>6</v>
      </c>
      <c r="G1064">
        <v>8</v>
      </c>
      <c r="H1064" s="11">
        <f>Sample[[#This Row],[C]]/Sample[[#This Row],[D]]</f>
        <v>6</v>
      </c>
      <c r="I1064" s="11">
        <f>Sample[[#This Row],[A]]/Sample[[#This Row],[C]]</f>
        <v>1.3333333333333333</v>
      </c>
      <c r="J1064" s="11">
        <f>Sample[[#This Row],[D]]/Sample[[#This Row],[A]]</f>
        <v>0.125</v>
      </c>
      <c r="K1064" s="11">
        <f>Sample[[#This Row],[A]]/Sample[[#This Row],[D]]</f>
        <v>8</v>
      </c>
      <c r="L1064" s="11">
        <f>Sample[[#This Row],[D]]/Sample[[#This Row],[C]]</f>
        <v>0.16666666666666666</v>
      </c>
      <c r="M1064" s="11">
        <f>Sample[[#This Row],[C]]/Sample[[#This Row],[A]]</f>
        <v>0.75</v>
      </c>
      <c r="N1064">
        <f>IF(Sample[[#This Row],[Ap]]=0,10,LOG(Sample[[#This Row],[Ap]]))</f>
        <v>0.77815125038364363</v>
      </c>
      <c r="O1064">
        <f>IF(Sample[[#This Row],[Ei]]=0,10,LOG(Sample[[#This Row],[Ei]]))</f>
        <v>0.12493873660829993</v>
      </c>
      <c r="P1064">
        <f>IF(Sample[[#This Row],[Ii]]=0,10,LOG(Sample[[#This Row],[Ii]]))</f>
        <v>-0.90308998699194354</v>
      </c>
      <c r="Q1064">
        <f>Kx-Sample[[#This Row],[Xp]]</f>
        <v>-0.77815125038364363</v>
      </c>
      <c r="R1064">
        <f>Ky-Sample[[#This Row],[Yp]]</f>
        <v>-1.1249387366082999</v>
      </c>
      <c r="S1064">
        <f>Kz-Sample[[#This Row],[Zp]]</f>
        <v>1.9030899869919435</v>
      </c>
      <c r="T1064">
        <f>Sample[[#This Row],[Kpy]]*KSc-Sample[[#This Row],[KPz]]*KSb</f>
        <v>-0.77815125038364363</v>
      </c>
      <c r="U1064">
        <f>-1*(Sample[[#This Row],[KPx]]*KSc-Sample[[#This Row],[KPz]]*KSa)</f>
        <v>-0.77815125038364363</v>
      </c>
      <c r="V1064">
        <f>(Sample[[#This Row],[KPx]]*$R$2-Sample[[#This Row],[Kpy]]*KSa)</f>
        <v>-0.77815125038364363</v>
      </c>
      <c r="W1064">
        <f>Sample[[#This Row],[Kpy]]*KTc-Sample[[#This Row],[KPz]]*KTb</f>
        <v>3.0280287236002437</v>
      </c>
      <c r="X1064">
        <f>-1*(Sample[[#This Row],[KPx]]*KTc-Sample[[#This Row],[KPz]]*KTa)</f>
        <v>3.0280287236002437</v>
      </c>
      <c r="Y1064">
        <f>(Sample[[#This Row],[KPx]]*KTb-Sample[[#This Row],[Kpy]]*KTa)</f>
        <v>3.0280287236002437</v>
      </c>
      <c r="Z1064">
        <f>-Sample[[#This Row],[Xp]]*a+Sample[[#This Row],[Yp]]*b+Sample[[#This Row],[Zp]]*c_</f>
        <v>-1.5563025007672873</v>
      </c>
      <c r="AA1064" s="8">
        <f>-IF(Sample[[#This Row],[Column2]]&gt;0,1,-1)*SQRT(Sample[[#This Row],[KPx''i]]^2+Sample[[#This Row],[KPx''j]]^2+Sample[[#This Row],[KPx''k]]^2)/Ksmag/Scale</f>
        <v>0.95303675307431968</v>
      </c>
      <c r="AB1064" s="1">
        <f>SQRT(Sample[[#This Row],[Kpy''i]]^2+Sample[[#This Row],[KPy''j]]^2+Sample[[#This Row],[KPy''k]]^2)/KTmag/Scale</f>
        <v>2.1411396440853787</v>
      </c>
    </row>
    <row r="1065" spans="1:28" hidden="1" x14ac:dyDescent="0.25">
      <c r="A1065" s="5">
        <v>1060</v>
      </c>
      <c r="B1065" s="13" t="s">
        <v>43</v>
      </c>
      <c r="C1065" s="5"/>
      <c r="D1065" s="5"/>
      <c r="E1065">
        <v>6</v>
      </c>
      <c r="F1065">
        <v>3</v>
      </c>
      <c r="G1065">
        <v>4</v>
      </c>
      <c r="H1065" s="11">
        <f>Sample[[#This Row],[C]]/Sample[[#This Row],[D]]</f>
        <v>0.5</v>
      </c>
      <c r="I1065" s="11">
        <f>Sample[[#This Row],[A]]/Sample[[#This Row],[C]]</f>
        <v>1.3333333333333333</v>
      </c>
      <c r="J1065" s="11">
        <f>Sample[[#This Row],[D]]/Sample[[#This Row],[A]]</f>
        <v>1.5</v>
      </c>
      <c r="K1065" s="11">
        <f>Sample[[#This Row],[A]]/Sample[[#This Row],[D]]</f>
        <v>0.66666666666666663</v>
      </c>
      <c r="L1065" s="11">
        <f>Sample[[#This Row],[D]]/Sample[[#This Row],[C]]</f>
        <v>2</v>
      </c>
      <c r="M1065" s="11">
        <f>Sample[[#This Row],[C]]/Sample[[#This Row],[A]]</f>
        <v>0.75</v>
      </c>
      <c r="N1065">
        <f>IF(Sample[[#This Row],[Ap]]=0,10,LOG(Sample[[#This Row],[Ap]]))</f>
        <v>-0.3010299956639812</v>
      </c>
      <c r="O1065">
        <f>IF(Sample[[#This Row],[Ei]]=0,10,LOG(Sample[[#This Row],[Ei]]))</f>
        <v>0.12493873660829993</v>
      </c>
      <c r="P1065">
        <f>IF(Sample[[#This Row],[Ii]]=0,10,LOG(Sample[[#This Row],[Ii]]))</f>
        <v>0.17609125905568124</v>
      </c>
      <c r="Q1065">
        <f>Kx-Sample[[#This Row],[Xp]]</f>
        <v>0.3010299956639812</v>
      </c>
      <c r="R1065">
        <f>Ky-Sample[[#This Row],[Yp]]</f>
        <v>-1.1249387366082999</v>
      </c>
      <c r="S1065">
        <f>Kz-Sample[[#This Row],[Zp]]</f>
        <v>0.82390874094431876</v>
      </c>
      <c r="T1065">
        <f>Sample[[#This Row],[Kpy]]*KSc-Sample[[#This Row],[KPz]]*KSb</f>
        <v>0.30102999566398114</v>
      </c>
      <c r="U1065">
        <f>-1*(Sample[[#This Row],[KPx]]*KSc-Sample[[#This Row],[KPz]]*KSa)</f>
        <v>0.3010299956639812</v>
      </c>
      <c r="V1065">
        <f>(Sample[[#This Row],[KPx]]*$R$2-Sample[[#This Row],[Kpy]]*KSa)</f>
        <v>0.3010299956639812</v>
      </c>
      <c r="W1065">
        <f>Sample[[#This Row],[Kpy]]*KTc-Sample[[#This Row],[KPz]]*KTb</f>
        <v>1.9488474775526186</v>
      </c>
      <c r="X1065">
        <f>-1*(Sample[[#This Row],[KPx]]*KTc-Sample[[#This Row],[KPz]]*KTa)</f>
        <v>1.9488474775526188</v>
      </c>
      <c r="Y1065">
        <f>(Sample[[#This Row],[KPx]]*KTb-Sample[[#This Row],[Kpy]]*KTa)</f>
        <v>1.9488474775526186</v>
      </c>
      <c r="Z1065">
        <f>-Sample[[#This Row],[Xp]]*a+Sample[[#This Row],[Yp]]*b+Sample[[#This Row],[Zp]]*c_</f>
        <v>0.60205999132796229</v>
      </c>
      <c r="AA1065" s="8">
        <f>-IF(Sample[[#This Row],[Column2]]&gt;0,1,-1)*SQRT(Sample[[#This Row],[KPx''i]]^2+Sample[[#This Row],[KPx''j]]^2+Sample[[#This Row],[KPx''k]]^2)/Ksmag/Scale</f>
        <v>-0.36868494332449325</v>
      </c>
      <c r="AB1065" s="1">
        <f>SQRT(Sample[[#This Row],[Kpy''i]]^2+Sample[[#This Row],[KPy''j]]^2+Sample[[#This Row],[KPy''k]]^2)/KTmag/Scale</f>
        <v>1.3780432668757547</v>
      </c>
    </row>
    <row r="1066" spans="1:28" hidden="1" x14ac:dyDescent="0.25">
      <c r="A1066" s="5">
        <v>1061</v>
      </c>
      <c r="B1066" s="13" t="s">
        <v>43</v>
      </c>
      <c r="C1066" s="5"/>
      <c r="D1066" s="5"/>
      <c r="E1066">
        <v>4</v>
      </c>
      <c r="F1066">
        <v>6</v>
      </c>
      <c r="G1066">
        <v>8</v>
      </c>
      <c r="H1066" s="11">
        <f>Sample[[#This Row],[C]]/Sample[[#This Row],[D]]</f>
        <v>1.5</v>
      </c>
      <c r="I1066" s="11">
        <f>Sample[[#This Row],[A]]/Sample[[#This Row],[C]]</f>
        <v>1.3333333333333333</v>
      </c>
      <c r="J1066" s="11">
        <f>Sample[[#This Row],[D]]/Sample[[#This Row],[A]]</f>
        <v>0.5</v>
      </c>
      <c r="K1066" s="11">
        <f>Sample[[#This Row],[A]]/Sample[[#This Row],[D]]</f>
        <v>2</v>
      </c>
      <c r="L1066" s="11">
        <f>Sample[[#This Row],[D]]/Sample[[#This Row],[C]]</f>
        <v>0.66666666666666663</v>
      </c>
      <c r="M1066" s="11">
        <f>Sample[[#This Row],[C]]/Sample[[#This Row],[A]]</f>
        <v>0.75</v>
      </c>
      <c r="N1066">
        <f>IF(Sample[[#This Row],[Ap]]=0,10,LOG(Sample[[#This Row],[Ap]]))</f>
        <v>0.17609125905568124</v>
      </c>
      <c r="O1066">
        <f>IF(Sample[[#This Row],[Ei]]=0,10,LOG(Sample[[#This Row],[Ei]]))</f>
        <v>0.12493873660829993</v>
      </c>
      <c r="P1066">
        <f>IF(Sample[[#This Row],[Ii]]=0,10,LOG(Sample[[#This Row],[Ii]]))</f>
        <v>-0.3010299956639812</v>
      </c>
      <c r="Q1066">
        <f>Kx-Sample[[#This Row],[Xp]]</f>
        <v>-0.17609125905568124</v>
      </c>
      <c r="R1066">
        <f>Ky-Sample[[#This Row],[Yp]]</f>
        <v>-1.1249387366082999</v>
      </c>
      <c r="S1066">
        <f>Kz-Sample[[#This Row],[Zp]]</f>
        <v>1.3010299956639813</v>
      </c>
      <c r="T1066">
        <f>Sample[[#This Row],[Kpy]]*KSc-Sample[[#This Row],[KPz]]*KSb</f>
        <v>-0.17609125905568135</v>
      </c>
      <c r="U1066">
        <f>-1*(Sample[[#This Row],[KPx]]*KSc-Sample[[#This Row],[KPz]]*KSa)</f>
        <v>-0.17609125905568124</v>
      </c>
      <c r="V1066">
        <f>(Sample[[#This Row],[KPx]]*$R$2-Sample[[#This Row],[Kpy]]*KSa)</f>
        <v>-0.17609125905568124</v>
      </c>
      <c r="W1066">
        <f>Sample[[#This Row],[Kpy]]*KTc-Sample[[#This Row],[KPz]]*KTb</f>
        <v>2.4259687322722812</v>
      </c>
      <c r="X1066">
        <f>-1*(Sample[[#This Row],[KPx]]*KTc-Sample[[#This Row],[KPz]]*KTa)</f>
        <v>2.4259687322722812</v>
      </c>
      <c r="Y1066">
        <f>(Sample[[#This Row],[KPx]]*KTb-Sample[[#This Row],[Kpy]]*KTa)</f>
        <v>2.4259687322722812</v>
      </c>
      <c r="Z1066">
        <f>-Sample[[#This Row],[Xp]]*a+Sample[[#This Row],[Yp]]*b+Sample[[#This Row],[Zp]]*c_</f>
        <v>-0.35218251811136253</v>
      </c>
      <c r="AA1066" s="8">
        <f>-IF(Sample[[#This Row],[Column2]]&gt;0,1,-1)*SQRT(Sample[[#This Row],[KPx''i]]^2+Sample[[#This Row],[KPx''j]]^2+Sample[[#This Row],[KPx''k]]^2)/Ksmag/Scale</f>
        <v>0.21566686642533334</v>
      </c>
      <c r="AB1066" s="1">
        <f>SQRT(Sample[[#This Row],[Kpy''i]]^2+Sample[[#This Row],[KPy''j]]^2+Sample[[#This Row],[KPy''k]]^2)/KTmag/Scale</f>
        <v>1.7154189415362624</v>
      </c>
    </row>
    <row r="1067" spans="1:28" hidden="1" x14ac:dyDescent="0.25">
      <c r="A1067" s="5">
        <v>1062</v>
      </c>
      <c r="B1067" s="13" t="s">
        <v>43</v>
      </c>
      <c r="C1067" s="5"/>
      <c r="D1067" s="5"/>
      <c r="E1067">
        <v>5</v>
      </c>
      <c r="F1067">
        <v>10</v>
      </c>
      <c r="G1067">
        <v>1</v>
      </c>
      <c r="H1067" s="11">
        <f>Sample[[#This Row],[C]]/Sample[[#This Row],[D]]</f>
        <v>2</v>
      </c>
      <c r="I1067" s="11">
        <f>Sample[[#This Row],[A]]/Sample[[#This Row],[C]]</f>
        <v>0.1</v>
      </c>
      <c r="J1067" s="11">
        <f>Sample[[#This Row],[D]]/Sample[[#This Row],[A]]</f>
        <v>5</v>
      </c>
      <c r="K1067" s="11">
        <f>Sample[[#This Row],[A]]/Sample[[#This Row],[D]]</f>
        <v>0.2</v>
      </c>
      <c r="L1067" s="11">
        <f>Sample[[#This Row],[D]]/Sample[[#This Row],[C]]</f>
        <v>0.5</v>
      </c>
      <c r="M1067" s="11">
        <f>Sample[[#This Row],[C]]/Sample[[#This Row],[A]]</f>
        <v>10</v>
      </c>
      <c r="N1067">
        <f>IF(Sample[[#This Row],[Ap]]=0,10,LOG(Sample[[#This Row],[Ap]]))</f>
        <v>0.3010299956639812</v>
      </c>
      <c r="O1067">
        <f>IF(Sample[[#This Row],[Ei]]=0,10,LOG(Sample[[#This Row],[Ei]]))</f>
        <v>-1</v>
      </c>
      <c r="P1067">
        <f>IF(Sample[[#This Row],[Ii]]=0,10,LOG(Sample[[#This Row],[Ii]]))</f>
        <v>0.69897000433601886</v>
      </c>
      <c r="Q1067">
        <f>Kx-Sample[[#This Row],[Xp]]</f>
        <v>-0.3010299956639812</v>
      </c>
      <c r="R1067">
        <f>Ky-Sample[[#This Row],[Yp]]</f>
        <v>0</v>
      </c>
      <c r="S1067">
        <f>Kz-Sample[[#This Row],[Zp]]</f>
        <v>0.30102999566398114</v>
      </c>
      <c r="T1067">
        <f>Sample[[#This Row],[Kpy]]*KSc-Sample[[#This Row],[KPz]]*KSb</f>
        <v>-0.30102999566398114</v>
      </c>
      <c r="U1067">
        <f>-1*(Sample[[#This Row],[KPx]]*KSc-Sample[[#This Row],[KPz]]*KSa)</f>
        <v>-0.3010299956639812</v>
      </c>
      <c r="V1067">
        <f>(Sample[[#This Row],[KPx]]*$R$2-Sample[[#This Row],[Kpy]]*KSa)</f>
        <v>-0.3010299956639812</v>
      </c>
      <c r="W1067">
        <f>Sample[[#This Row],[Kpy]]*KTc-Sample[[#This Row],[KPz]]*KTb</f>
        <v>0.30102999566398114</v>
      </c>
      <c r="X1067">
        <f>-1*(Sample[[#This Row],[KPx]]*KTc-Sample[[#This Row],[KPz]]*KTa)</f>
        <v>0.30102999566398109</v>
      </c>
      <c r="Y1067">
        <f>(Sample[[#This Row],[KPx]]*KTb-Sample[[#This Row],[Kpy]]*KTa)</f>
        <v>0.3010299956639812</v>
      </c>
      <c r="Z1067">
        <f>-Sample[[#This Row],[Xp]]*a+Sample[[#This Row],[Yp]]*b+Sample[[#This Row],[Zp]]*c_</f>
        <v>-0.60205999132796229</v>
      </c>
      <c r="AA1067" s="8">
        <f>-IF(Sample[[#This Row],[Column2]]&gt;0,1,-1)*SQRT(Sample[[#This Row],[KPx''i]]^2+Sample[[#This Row],[KPx''j]]^2+Sample[[#This Row],[KPx''k]]^2)/Ksmag/Scale</f>
        <v>0.36868494332449325</v>
      </c>
      <c r="AB1067" s="1">
        <f>SQRT(Sample[[#This Row],[Kpy''i]]^2+Sample[[#This Row],[KPy''j]]^2+Sample[[#This Row],[KPy''k]]^2)/KTmag/Scale</f>
        <v>0.21286035127455807</v>
      </c>
    </row>
    <row r="1068" spans="1:28" hidden="1" x14ac:dyDescent="0.25">
      <c r="A1068" s="5">
        <v>1063</v>
      </c>
      <c r="B1068" s="13" t="s">
        <v>43</v>
      </c>
      <c r="C1068" s="5"/>
      <c r="D1068" s="5"/>
      <c r="E1068">
        <v>5</v>
      </c>
      <c r="F1068">
        <v>8</v>
      </c>
      <c r="G1068">
        <v>10</v>
      </c>
      <c r="H1068" s="11">
        <f>Sample[[#This Row],[C]]/Sample[[#This Row],[D]]</f>
        <v>1.6</v>
      </c>
      <c r="I1068" s="11">
        <f>Sample[[#This Row],[A]]/Sample[[#This Row],[C]]</f>
        <v>1.25</v>
      </c>
      <c r="J1068" s="11">
        <f>Sample[[#This Row],[D]]/Sample[[#This Row],[A]]</f>
        <v>0.5</v>
      </c>
      <c r="K1068" s="11">
        <f>Sample[[#This Row],[A]]/Sample[[#This Row],[D]]</f>
        <v>2</v>
      </c>
      <c r="L1068" s="11">
        <f>Sample[[#This Row],[D]]/Sample[[#This Row],[C]]</f>
        <v>0.625</v>
      </c>
      <c r="M1068" s="11">
        <f>Sample[[#This Row],[C]]/Sample[[#This Row],[A]]</f>
        <v>0.8</v>
      </c>
      <c r="N1068">
        <f>IF(Sample[[#This Row],[Ap]]=0,10,LOG(Sample[[#This Row],[Ap]]))</f>
        <v>0.20411998265592479</v>
      </c>
      <c r="O1068">
        <f>IF(Sample[[#This Row],[Ei]]=0,10,LOG(Sample[[#This Row],[Ei]]))</f>
        <v>9.691001300805642E-2</v>
      </c>
      <c r="P1068">
        <f>IF(Sample[[#This Row],[Ii]]=0,10,LOG(Sample[[#This Row],[Ii]]))</f>
        <v>-0.3010299956639812</v>
      </c>
      <c r="Q1068">
        <f>Kx-Sample[[#This Row],[Xp]]</f>
        <v>-0.20411998265592479</v>
      </c>
      <c r="R1068">
        <f>Ky-Sample[[#This Row],[Yp]]</f>
        <v>-1.0969100130080565</v>
      </c>
      <c r="S1068">
        <f>Kz-Sample[[#This Row],[Zp]]</f>
        <v>1.3010299956639813</v>
      </c>
      <c r="T1068">
        <f>Sample[[#This Row],[Kpy]]*KSc-Sample[[#This Row],[KPz]]*KSb</f>
        <v>-0.20411998265592479</v>
      </c>
      <c r="U1068">
        <f>-1*(Sample[[#This Row],[KPx]]*KSc-Sample[[#This Row],[KPz]]*KSa)</f>
        <v>-0.20411998265592479</v>
      </c>
      <c r="V1068">
        <f>(Sample[[#This Row],[KPx]]*$R$2-Sample[[#This Row],[Kpy]]*KSa)</f>
        <v>-0.20411998265592479</v>
      </c>
      <c r="W1068">
        <f>Sample[[#This Row],[Kpy]]*KTc-Sample[[#This Row],[KPz]]*KTb</f>
        <v>2.3979400086720375</v>
      </c>
      <c r="X1068">
        <f>-1*(Sample[[#This Row],[KPx]]*KTc-Sample[[#This Row],[KPz]]*KTa)</f>
        <v>2.3979400086720375</v>
      </c>
      <c r="Y1068">
        <f>(Sample[[#This Row],[KPx]]*KTb-Sample[[#This Row],[Kpy]]*KTa)</f>
        <v>2.3979400086720375</v>
      </c>
      <c r="Z1068">
        <f>-Sample[[#This Row],[Xp]]*a+Sample[[#This Row],[Yp]]*b+Sample[[#This Row],[Zp]]*c_</f>
        <v>-0.40823996531184958</v>
      </c>
      <c r="AA1068" s="8">
        <f>-IF(Sample[[#This Row],[Column2]]&gt;0,1,-1)*SQRT(Sample[[#This Row],[KPx''i]]^2+Sample[[#This Row],[KPx''j]]^2+Sample[[#This Row],[KPx''k]]^2)/Ksmag/Scale</f>
        <v>0.24999490190638396</v>
      </c>
      <c r="AB1068" s="1">
        <f>SQRT(Sample[[#This Row],[Kpy''i]]^2+Sample[[#This Row],[KPy''j]]^2+Sample[[#This Row],[KPy''k]]^2)/KTmag/Scale</f>
        <v>1.6955996410105265</v>
      </c>
    </row>
    <row r="1069" spans="1:28" hidden="1" x14ac:dyDescent="0.25">
      <c r="A1069" s="5">
        <v>1064</v>
      </c>
      <c r="B1069" s="13" t="s">
        <v>43</v>
      </c>
      <c r="C1069" s="5"/>
      <c r="D1069" s="5"/>
      <c r="E1069">
        <v>6</v>
      </c>
      <c r="F1069">
        <v>5</v>
      </c>
      <c r="G1069">
        <v>2</v>
      </c>
      <c r="H1069" s="11">
        <f>Sample[[#This Row],[C]]/Sample[[#This Row],[D]]</f>
        <v>0.83333333333333337</v>
      </c>
      <c r="I1069" s="11">
        <f>Sample[[#This Row],[A]]/Sample[[#This Row],[C]]</f>
        <v>0.4</v>
      </c>
      <c r="J1069" s="11">
        <f>Sample[[#This Row],[D]]/Sample[[#This Row],[A]]</f>
        <v>3</v>
      </c>
      <c r="K1069" s="11">
        <f>Sample[[#This Row],[A]]/Sample[[#This Row],[D]]</f>
        <v>0.33333333333333331</v>
      </c>
      <c r="L1069" s="11">
        <f>Sample[[#This Row],[D]]/Sample[[#This Row],[C]]</f>
        <v>1.2</v>
      </c>
      <c r="M1069" s="11">
        <f>Sample[[#This Row],[C]]/Sample[[#This Row],[A]]</f>
        <v>2.5</v>
      </c>
      <c r="N1069">
        <f>IF(Sample[[#This Row],[Ap]]=0,10,LOG(Sample[[#This Row],[Ap]]))</f>
        <v>-7.9181246047624804E-2</v>
      </c>
      <c r="O1069">
        <f>IF(Sample[[#This Row],[Ei]]=0,10,LOG(Sample[[#This Row],[Ei]]))</f>
        <v>-0.3979400086720376</v>
      </c>
      <c r="P1069">
        <f>IF(Sample[[#This Row],[Ii]]=0,10,LOG(Sample[[#This Row],[Ii]]))</f>
        <v>0.47712125471966244</v>
      </c>
      <c r="Q1069">
        <f>Kx-Sample[[#This Row],[Xp]]</f>
        <v>7.9181246047624804E-2</v>
      </c>
      <c r="R1069">
        <f>Ky-Sample[[#This Row],[Yp]]</f>
        <v>-0.6020599913279624</v>
      </c>
      <c r="S1069">
        <f>Kz-Sample[[#This Row],[Zp]]</f>
        <v>0.52287874528033762</v>
      </c>
      <c r="T1069">
        <f>Sample[[#This Row],[Kpy]]*KSc-Sample[[#This Row],[KPz]]*KSb</f>
        <v>7.9181246047624776E-2</v>
      </c>
      <c r="U1069">
        <f>-1*(Sample[[#This Row],[KPx]]*KSc-Sample[[#This Row],[KPz]]*KSa)</f>
        <v>7.9181246047624804E-2</v>
      </c>
      <c r="V1069">
        <f>(Sample[[#This Row],[KPx]]*$R$2-Sample[[#This Row],[Kpy]]*KSa)</f>
        <v>7.9181246047624804E-2</v>
      </c>
      <c r="W1069">
        <f>Sample[[#This Row],[Kpy]]*KTc-Sample[[#This Row],[KPz]]*KTb</f>
        <v>1.1249387366082999</v>
      </c>
      <c r="X1069">
        <f>-1*(Sample[[#This Row],[KPx]]*KTc-Sample[[#This Row],[KPz]]*KTa)</f>
        <v>1.1249387366083001</v>
      </c>
      <c r="Y1069">
        <f>(Sample[[#This Row],[KPx]]*KTb-Sample[[#This Row],[Kpy]]*KTa)</f>
        <v>1.1249387366082999</v>
      </c>
      <c r="Z1069">
        <f>-Sample[[#This Row],[Xp]]*a+Sample[[#This Row],[Yp]]*b+Sample[[#This Row],[Zp]]*c_</f>
        <v>0.15836249209524966</v>
      </c>
      <c r="AA1069" s="8">
        <f>-IF(Sample[[#This Row],[Column2]]&gt;0,1,-1)*SQRT(Sample[[#This Row],[KPx''i]]^2+Sample[[#This Row],[KPx''j]]^2+Sample[[#This Row],[KPx''k]]^2)/Ksmag/Scale</f>
        <v>-9.6976825007224002E-2</v>
      </c>
      <c r="AB1069" s="1">
        <f>SQRT(Sample[[#This Row],[Kpy''i]]^2+Sample[[#This Row],[KPy''j]]^2+Sample[[#This Row],[KPy''k]]^2)/KTmag/Scale</f>
        <v>0.79545180907515645</v>
      </c>
    </row>
    <row r="1070" spans="1:28" hidden="1" x14ac:dyDescent="0.25">
      <c r="A1070" s="5">
        <v>1065</v>
      </c>
      <c r="B1070" s="13" t="s">
        <v>43</v>
      </c>
      <c r="C1070" s="5"/>
      <c r="D1070" s="5"/>
      <c r="E1070">
        <v>1</v>
      </c>
      <c r="F1070">
        <v>6</v>
      </c>
      <c r="G1070">
        <v>10</v>
      </c>
      <c r="H1070" s="11">
        <f>Sample[[#This Row],[C]]/Sample[[#This Row],[D]]</f>
        <v>6</v>
      </c>
      <c r="I1070" s="11">
        <f>Sample[[#This Row],[A]]/Sample[[#This Row],[C]]</f>
        <v>1.6666666666666667</v>
      </c>
      <c r="J1070" s="11">
        <f>Sample[[#This Row],[D]]/Sample[[#This Row],[A]]</f>
        <v>0.1</v>
      </c>
      <c r="K1070" s="11">
        <f>Sample[[#This Row],[A]]/Sample[[#This Row],[D]]</f>
        <v>10</v>
      </c>
      <c r="L1070" s="11">
        <f>Sample[[#This Row],[D]]/Sample[[#This Row],[C]]</f>
        <v>0.16666666666666666</v>
      </c>
      <c r="M1070" s="11">
        <f>Sample[[#This Row],[C]]/Sample[[#This Row],[A]]</f>
        <v>0.6</v>
      </c>
      <c r="N1070">
        <f>IF(Sample[[#This Row],[Ap]]=0,10,LOG(Sample[[#This Row],[Ap]]))</f>
        <v>0.77815125038364363</v>
      </c>
      <c r="O1070">
        <f>IF(Sample[[#This Row],[Ei]]=0,10,LOG(Sample[[#This Row],[Ei]]))</f>
        <v>0.22184874961635639</v>
      </c>
      <c r="P1070">
        <f>IF(Sample[[#This Row],[Ii]]=0,10,LOG(Sample[[#This Row],[Ii]]))</f>
        <v>-1</v>
      </c>
      <c r="Q1070">
        <f>Kx-Sample[[#This Row],[Xp]]</f>
        <v>-0.77815125038364363</v>
      </c>
      <c r="R1070">
        <f>Ky-Sample[[#This Row],[Yp]]</f>
        <v>-1.2218487496163564</v>
      </c>
      <c r="S1070">
        <f>Kz-Sample[[#This Row],[Zp]]</f>
        <v>2</v>
      </c>
      <c r="T1070">
        <f>Sample[[#This Row],[Kpy]]*KSc-Sample[[#This Row],[KPz]]*KSb</f>
        <v>-0.77815125038364363</v>
      </c>
      <c r="U1070">
        <f>-1*(Sample[[#This Row],[KPx]]*KSc-Sample[[#This Row],[KPz]]*KSa)</f>
        <v>-0.77815125038364363</v>
      </c>
      <c r="V1070">
        <f>(Sample[[#This Row],[KPx]]*$R$2-Sample[[#This Row],[Kpy]]*KSa)</f>
        <v>-0.77815125038364363</v>
      </c>
      <c r="W1070">
        <f>Sample[[#This Row],[Kpy]]*KTc-Sample[[#This Row],[KPz]]*KTb</f>
        <v>3.2218487496163561</v>
      </c>
      <c r="X1070">
        <f>-1*(Sample[[#This Row],[KPx]]*KTc-Sample[[#This Row],[KPz]]*KTa)</f>
        <v>3.2218487496163561</v>
      </c>
      <c r="Y1070">
        <f>(Sample[[#This Row],[KPx]]*KTb-Sample[[#This Row],[Kpy]]*KTa)</f>
        <v>3.2218487496163561</v>
      </c>
      <c r="Z1070">
        <f>-Sample[[#This Row],[Xp]]*a+Sample[[#This Row],[Yp]]*b+Sample[[#This Row],[Zp]]*c_</f>
        <v>-1.5563025007672873</v>
      </c>
      <c r="AA1070" s="8">
        <f>-IF(Sample[[#This Row],[Column2]]&gt;0,1,-1)*SQRT(Sample[[#This Row],[KPx''i]]^2+Sample[[#This Row],[KPx''j]]^2+Sample[[#This Row],[KPx''k]]^2)/Ksmag/Scale</f>
        <v>0.95303675307431968</v>
      </c>
      <c r="AB1070" s="1">
        <f>SQRT(Sample[[#This Row],[Kpy''i]]^2+Sample[[#This Row],[KPy''j]]^2+Sample[[#This Row],[KPy''k]]^2)/KTmag/Scale</f>
        <v>2.2781910988111247</v>
      </c>
    </row>
    <row r="1071" spans="1:28" hidden="1" x14ac:dyDescent="0.25">
      <c r="A1071" s="5">
        <v>1066</v>
      </c>
      <c r="B1071" s="13" t="s">
        <v>43</v>
      </c>
      <c r="C1071" s="5"/>
      <c r="D1071" s="5"/>
      <c r="E1071">
        <v>3</v>
      </c>
      <c r="F1071">
        <v>5</v>
      </c>
      <c r="G1071">
        <v>9</v>
      </c>
      <c r="H1071" s="11">
        <f>Sample[[#This Row],[C]]/Sample[[#This Row],[D]]</f>
        <v>1.6666666666666667</v>
      </c>
      <c r="I1071" s="11">
        <f>Sample[[#This Row],[A]]/Sample[[#This Row],[C]]</f>
        <v>1.8</v>
      </c>
      <c r="J1071" s="11">
        <f>Sample[[#This Row],[D]]/Sample[[#This Row],[A]]</f>
        <v>0.33333333333333331</v>
      </c>
      <c r="K1071" s="11">
        <f>Sample[[#This Row],[A]]/Sample[[#This Row],[D]]</f>
        <v>3</v>
      </c>
      <c r="L1071" s="11">
        <f>Sample[[#This Row],[D]]/Sample[[#This Row],[C]]</f>
        <v>0.6</v>
      </c>
      <c r="M1071" s="11">
        <f>Sample[[#This Row],[C]]/Sample[[#This Row],[A]]</f>
        <v>0.55555555555555558</v>
      </c>
      <c r="N1071">
        <f>IF(Sample[[#This Row],[Ap]]=0,10,LOG(Sample[[#This Row],[Ap]]))</f>
        <v>0.22184874961635639</v>
      </c>
      <c r="O1071">
        <f>IF(Sample[[#This Row],[Ei]]=0,10,LOG(Sample[[#This Row],[Ei]]))</f>
        <v>0.25527250510330607</v>
      </c>
      <c r="P1071">
        <f>IF(Sample[[#This Row],[Ii]]=0,10,LOG(Sample[[#This Row],[Ii]]))</f>
        <v>-0.47712125471966244</v>
      </c>
      <c r="Q1071">
        <f>Kx-Sample[[#This Row],[Xp]]</f>
        <v>-0.22184874961635639</v>
      </c>
      <c r="R1071">
        <f>Ky-Sample[[#This Row],[Yp]]</f>
        <v>-1.255272505103306</v>
      </c>
      <c r="S1071">
        <f>Kz-Sample[[#This Row],[Zp]]</f>
        <v>1.4771212547196624</v>
      </c>
      <c r="T1071">
        <f>Sample[[#This Row],[Kpy]]*KSc-Sample[[#This Row],[KPz]]*KSb</f>
        <v>-0.22184874961635637</v>
      </c>
      <c r="U1071">
        <f>-1*(Sample[[#This Row],[KPx]]*KSc-Sample[[#This Row],[KPz]]*KSa)</f>
        <v>-0.22184874961635639</v>
      </c>
      <c r="V1071">
        <f>(Sample[[#This Row],[KPx]]*$R$2-Sample[[#This Row],[Kpy]]*KSa)</f>
        <v>-0.22184874961635639</v>
      </c>
      <c r="W1071">
        <f>Sample[[#This Row],[Kpy]]*KTc-Sample[[#This Row],[KPz]]*KTb</f>
        <v>2.7323937598229682</v>
      </c>
      <c r="X1071">
        <f>-1*(Sample[[#This Row],[KPx]]*KTc-Sample[[#This Row],[KPz]]*KTa)</f>
        <v>2.7323937598229682</v>
      </c>
      <c r="Y1071">
        <f>(Sample[[#This Row],[KPx]]*KTb-Sample[[#This Row],[Kpy]]*KTa)</f>
        <v>2.7323937598229686</v>
      </c>
      <c r="Z1071">
        <f>-Sample[[#This Row],[Xp]]*a+Sample[[#This Row],[Yp]]*b+Sample[[#This Row],[Zp]]*c_</f>
        <v>-0.44369749923271273</v>
      </c>
      <c r="AA1071" s="8">
        <f>-IF(Sample[[#This Row],[Column2]]&gt;0,1,-1)*SQRT(Sample[[#This Row],[KPx''i]]^2+Sample[[#This Row],[KPx''j]]^2+Sample[[#This Row],[KPx''k]]^2)/Ksmag/Scale</f>
        <v>0.27170811831726921</v>
      </c>
      <c r="AB1071" s="1">
        <f>SQRT(Sample[[#This Row],[Kpy''i]]^2+Sample[[#This Row],[KPy''j]]^2+Sample[[#This Row],[KPy''k]]^2)/KTmag/Scale</f>
        <v>1.9320941564426277</v>
      </c>
    </row>
    <row r="1072" spans="1:28" hidden="1" x14ac:dyDescent="0.25">
      <c r="A1072" s="5">
        <v>1067</v>
      </c>
      <c r="B1072" s="13" t="s">
        <v>43</v>
      </c>
      <c r="C1072" s="5"/>
      <c r="D1072" s="5"/>
      <c r="E1072">
        <v>5</v>
      </c>
      <c r="F1072">
        <v>6</v>
      </c>
      <c r="G1072">
        <v>4</v>
      </c>
      <c r="H1072" s="11">
        <f>Sample[[#This Row],[C]]/Sample[[#This Row],[D]]</f>
        <v>1.2</v>
      </c>
      <c r="I1072" s="11">
        <f>Sample[[#This Row],[A]]/Sample[[#This Row],[C]]</f>
        <v>0.66666666666666663</v>
      </c>
      <c r="J1072" s="11">
        <f>Sample[[#This Row],[D]]/Sample[[#This Row],[A]]</f>
        <v>1.25</v>
      </c>
      <c r="K1072" s="11">
        <f>Sample[[#This Row],[A]]/Sample[[#This Row],[D]]</f>
        <v>0.8</v>
      </c>
      <c r="L1072" s="11">
        <f>Sample[[#This Row],[D]]/Sample[[#This Row],[C]]</f>
        <v>0.83333333333333337</v>
      </c>
      <c r="M1072" s="11">
        <f>Sample[[#This Row],[C]]/Sample[[#This Row],[A]]</f>
        <v>1.5</v>
      </c>
      <c r="N1072">
        <f>IF(Sample[[#This Row],[Ap]]=0,10,LOG(Sample[[#This Row],[Ap]]))</f>
        <v>7.9181246047624818E-2</v>
      </c>
      <c r="O1072">
        <f>IF(Sample[[#This Row],[Ei]]=0,10,LOG(Sample[[#This Row],[Ei]]))</f>
        <v>-0.17609125905568127</v>
      </c>
      <c r="P1072">
        <f>IF(Sample[[#This Row],[Ii]]=0,10,LOG(Sample[[#This Row],[Ii]]))</f>
        <v>9.691001300805642E-2</v>
      </c>
      <c r="Q1072">
        <f>Kx-Sample[[#This Row],[Xp]]</f>
        <v>-7.9181246047624818E-2</v>
      </c>
      <c r="R1072">
        <f>Ky-Sample[[#This Row],[Yp]]</f>
        <v>-0.82390874094431876</v>
      </c>
      <c r="S1072">
        <f>Kz-Sample[[#This Row],[Zp]]</f>
        <v>0.90308998699194354</v>
      </c>
      <c r="T1072">
        <f>Sample[[#This Row],[Kpy]]*KSc-Sample[[#This Row],[KPz]]*KSb</f>
        <v>-7.9181246047624776E-2</v>
      </c>
      <c r="U1072">
        <f>-1*(Sample[[#This Row],[KPx]]*KSc-Sample[[#This Row],[KPz]]*KSa)</f>
        <v>-7.9181246047624818E-2</v>
      </c>
      <c r="V1072">
        <f>(Sample[[#This Row],[KPx]]*$R$2-Sample[[#This Row],[Kpy]]*KSa)</f>
        <v>-7.9181246047624818E-2</v>
      </c>
      <c r="W1072">
        <f>Sample[[#This Row],[Kpy]]*KTc-Sample[[#This Row],[KPz]]*KTb</f>
        <v>1.7269987279362624</v>
      </c>
      <c r="X1072">
        <f>-1*(Sample[[#This Row],[KPx]]*KTc-Sample[[#This Row],[KPz]]*KTa)</f>
        <v>1.7269987279362622</v>
      </c>
      <c r="Y1072">
        <f>(Sample[[#This Row],[KPx]]*KTb-Sample[[#This Row],[Kpy]]*KTa)</f>
        <v>1.7269987279362624</v>
      </c>
      <c r="Z1072">
        <f>-Sample[[#This Row],[Xp]]*a+Sample[[#This Row],[Yp]]*b+Sample[[#This Row],[Zp]]*c_</f>
        <v>-0.15836249209524969</v>
      </c>
      <c r="AA1072" s="8">
        <f>-IF(Sample[[#This Row],[Column2]]&gt;0,1,-1)*SQRT(Sample[[#This Row],[KPx''i]]^2+Sample[[#This Row],[KPx''j]]^2+Sample[[#This Row],[KPx''k]]^2)/Ksmag/Scale</f>
        <v>9.6976825007224002E-2</v>
      </c>
      <c r="AB1072" s="1">
        <f>SQRT(Sample[[#This Row],[Kpy''i]]^2+Sample[[#This Row],[KPy''j]]^2+Sample[[#This Row],[KPy''k]]^2)/KTmag/Scale</f>
        <v>1.2211725116242726</v>
      </c>
    </row>
    <row r="1073" spans="1:28" hidden="1" x14ac:dyDescent="0.25">
      <c r="A1073" s="5">
        <v>1068</v>
      </c>
      <c r="B1073" s="13" t="s">
        <v>43</v>
      </c>
      <c r="C1073" s="5"/>
      <c r="D1073" s="5"/>
      <c r="E1073">
        <v>7</v>
      </c>
      <c r="F1073">
        <v>6</v>
      </c>
      <c r="G1073">
        <v>9</v>
      </c>
      <c r="H1073" s="11">
        <f>Sample[[#This Row],[C]]/Sample[[#This Row],[D]]</f>
        <v>0.8571428571428571</v>
      </c>
      <c r="I1073" s="11">
        <f>Sample[[#This Row],[A]]/Sample[[#This Row],[C]]</f>
        <v>1.5</v>
      </c>
      <c r="J1073" s="11">
        <f>Sample[[#This Row],[D]]/Sample[[#This Row],[A]]</f>
        <v>0.77777777777777779</v>
      </c>
      <c r="K1073" s="11">
        <f>Sample[[#This Row],[A]]/Sample[[#This Row],[D]]</f>
        <v>1.2857142857142858</v>
      </c>
      <c r="L1073" s="11">
        <f>Sample[[#This Row],[D]]/Sample[[#This Row],[C]]</f>
        <v>1.1666666666666667</v>
      </c>
      <c r="M1073" s="11">
        <f>Sample[[#This Row],[C]]/Sample[[#This Row],[A]]</f>
        <v>0.66666666666666663</v>
      </c>
      <c r="N1073">
        <f>IF(Sample[[#This Row],[Ap]]=0,10,LOG(Sample[[#This Row],[Ap]]))</f>
        <v>-6.6946789630613221E-2</v>
      </c>
      <c r="O1073">
        <f>IF(Sample[[#This Row],[Ei]]=0,10,LOG(Sample[[#This Row],[Ei]]))</f>
        <v>0.17609125905568124</v>
      </c>
      <c r="P1073">
        <f>IF(Sample[[#This Row],[Ii]]=0,10,LOG(Sample[[#This Row],[Ii]]))</f>
        <v>-0.10914446942506803</v>
      </c>
      <c r="Q1073">
        <f>Kx-Sample[[#This Row],[Xp]]</f>
        <v>6.6946789630613221E-2</v>
      </c>
      <c r="R1073">
        <f>Ky-Sample[[#This Row],[Yp]]</f>
        <v>-1.1760912590556813</v>
      </c>
      <c r="S1073">
        <f>Kz-Sample[[#This Row],[Zp]]</f>
        <v>1.1091444694250681</v>
      </c>
      <c r="T1073">
        <f>Sample[[#This Row],[Kpy]]*KSc-Sample[[#This Row],[KPz]]*KSb</f>
        <v>6.694678963061329E-2</v>
      </c>
      <c r="U1073">
        <f>-1*(Sample[[#This Row],[KPx]]*KSc-Sample[[#This Row],[KPz]]*KSa)</f>
        <v>6.6946789630613221E-2</v>
      </c>
      <c r="V1073">
        <f>(Sample[[#This Row],[KPx]]*$R$2-Sample[[#This Row],[Kpy]]*KSa)</f>
        <v>6.6946789630613221E-2</v>
      </c>
      <c r="W1073">
        <f>Sample[[#This Row],[Kpy]]*KTc-Sample[[#This Row],[KPz]]*KTb</f>
        <v>2.2852357284807496</v>
      </c>
      <c r="X1073">
        <f>-1*(Sample[[#This Row],[KPx]]*KTc-Sample[[#This Row],[KPz]]*KTa)</f>
        <v>2.2852357284807492</v>
      </c>
      <c r="Y1073">
        <f>(Sample[[#This Row],[KPx]]*KTb-Sample[[#This Row],[Kpy]]*KTa)</f>
        <v>2.2852357284807496</v>
      </c>
      <c r="Z1073">
        <f>-Sample[[#This Row],[Xp]]*a+Sample[[#This Row],[Yp]]*b+Sample[[#This Row],[Zp]]*c_</f>
        <v>0.13389357926122641</v>
      </c>
      <c r="AA1073" s="8">
        <f>-IF(Sample[[#This Row],[Column2]]&gt;0,1,-1)*SQRT(Sample[[#This Row],[KPx''i]]^2+Sample[[#This Row],[KPx''j]]^2+Sample[[#This Row],[KPx''k]]^2)/Ksmag/Scale</f>
        <v>-8.1992737256225176E-2</v>
      </c>
      <c r="AB1073" s="1">
        <f>SQRT(Sample[[#This Row],[Kpy''i]]^2+Sample[[#This Row],[KPy''j]]^2+Sample[[#This Row],[KPy''k]]^2)/KTmag/Scale</f>
        <v>1.6159056802185181</v>
      </c>
    </row>
    <row r="1074" spans="1:28" hidden="1" x14ac:dyDescent="0.25">
      <c r="A1074" s="5">
        <v>1069</v>
      </c>
      <c r="B1074" s="13" t="s">
        <v>43</v>
      </c>
      <c r="C1074" s="5"/>
      <c r="D1074" s="5"/>
      <c r="E1074">
        <v>8</v>
      </c>
      <c r="F1074">
        <v>10</v>
      </c>
      <c r="G1074">
        <v>6</v>
      </c>
      <c r="H1074" s="11">
        <f>Sample[[#This Row],[C]]/Sample[[#This Row],[D]]</f>
        <v>1.25</v>
      </c>
      <c r="I1074" s="11">
        <f>Sample[[#This Row],[A]]/Sample[[#This Row],[C]]</f>
        <v>0.6</v>
      </c>
      <c r="J1074" s="11">
        <f>Sample[[#This Row],[D]]/Sample[[#This Row],[A]]</f>
        <v>1.3333333333333333</v>
      </c>
      <c r="K1074" s="11">
        <f>Sample[[#This Row],[A]]/Sample[[#This Row],[D]]</f>
        <v>0.75</v>
      </c>
      <c r="L1074" s="11">
        <f>Sample[[#This Row],[D]]/Sample[[#This Row],[C]]</f>
        <v>0.8</v>
      </c>
      <c r="M1074" s="11">
        <f>Sample[[#This Row],[C]]/Sample[[#This Row],[A]]</f>
        <v>1.6666666666666667</v>
      </c>
      <c r="N1074">
        <f>IF(Sample[[#This Row],[Ap]]=0,10,LOG(Sample[[#This Row],[Ap]]))</f>
        <v>9.691001300805642E-2</v>
      </c>
      <c r="O1074">
        <f>IF(Sample[[#This Row],[Ei]]=0,10,LOG(Sample[[#This Row],[Ei]]))</f>
        <v>-0.22184874961635639</v>
      </c>
      <c r="P1074">
        <f>IF(Sample[[#This Row],[Ii]]=0,10,LOG(Sample[[#This Row],[Ii]]))</f>
        <v>0.12493873660829993</v>
      </c>
      <c r="Q1074">
        <f>Kx-Sample[[#This Row],[Xp]]</f>
        <v>-9.691001300805642E-2</v>
      </c>
      <c r="R1074">
        <f>Ky-Sample[[#This Row],[Yp]]</f>
        <v>-0.77815125038364363</v>
      </c>
      <c r="S1074">
        <f>Kz-Sample[[#This Row],[Zp]]</f>
        <v>0.87506126339170009</v>
      </c>
      <c r="T1074">
        <f>Sample[[#This Row],[Kpy]]*KSc-Sample[[#This Row],[KPz]]*KSb</f>
        <v>-9.6910013008056461E-2</v>
      </c>
      <c r="U1074">
        <f>-1*(Sample[[#This Row],[KPx]]*KSc-Sample[[#This Row],[KPz]]*KSa)</f>
        <v>-9.691001300805642E-2</v>
      </c>
      <c r="V1074">
        <f>(Sample[[#This Row],[KPx]]*$R$2-Sample[[#This Row],[Kpy]]*KSa)</f>
        <v>-9.691001300805642E-2</v>
      </c>
      <c r="W1074">
        <f>Sample[[#This Row],[Kpy]]*KTc-Sample[[#This Row],[KPz]]*KTb</f>
        <v>1.6532125137753437</v>
      </c>
      <c r="X1074">
        <f>-1*(Sample[[#This Row],[KPx]]*KTc-Sample[[#This Row],[KPz]]*KTa)</f>
        <v>1.6532125137753437</v>
      </c>
      <c r="Y1074">
        <f>(Sample[[#This Row],[KPx]]*KTb-Sample[[#This Row],[Kpy]]*KTa)</f>
        <v>1.6532125137753437</v>
      </c>
      <c r="Z1074">
        <f>-Sample[[#This Row],[Xp]]*a+Sample[[#This Row],[Yp]]*b+Sample[[#This Row],[Zp]]*c_</f>
        <v>-0.19382002601611292</v>
      </c>
      <c r="AA1074" s="8">
        <f>-IF(Sample[[#This Row],[Column2]]&gt;0,1,-1)*SQRT(Sample[[#This Row],[KPx''i]]^2+Sample[[#This Row],[KPx''j]]^2+Sample[[#This Row],[KPx''k]]^2)/Ksmag/Scale</f>
        <v>0.11869004141810929</v>
      </c>
      <c r="AB1074" s="1">
        <f>SQRT(Sample[[#This Row],[Kpy''i]]^2+Sample[[#This Row],[KPy''j]]^2+Sample[[#This Row],[KPy''k]]^2)/KTmag/Scale</f>
        <v>1.1689977792330042</v>
      </c>
    </row>
    <row r="1075" spans="1:28" hidden="1" x14ac:dyDescent="0.25">
      <c r="A1075" s="5">
        <v>1070</v>
      </c>
      <c r="B1075" s="13" t="s">
        <v>43</v>
      </c>
      <c r="C1075" s="5"/>
      <c r="D1075" s="5"/>
      <c r="E1075">
        <v>3</v>
      </c>
      <c r="F1075">
        <v>9</v>
      </c>
      <c r="G1075">
        <v>7</v>
      </c>
      <c r="H1075" s="11">
        <f>Sample[[#This Row],[C]]/Sample[[#This Row],[D]]</f>
        <v>3</v>
      </c>
      <c r="I1075" s="11">
        <f>Sample[[#This Row],[A]]/Sample[[#This Row],[C]]</f>
        <v>0.77777777777777779</v>
      </c>
      <c r="J1075" s="11">
        <f>Sample[[#This Row],[D]]/Sample[[#This Row],[A]]</f>
        <v>0.42857142857142855</v>
      </c>
      <c r="K1075" s="11">
        <f>Sample[[#This Row],[A]]/Sample[[#This Row],[D]]</f>
        <v>2.3333333333333335</v>
      </c>
      <c r="L1075" s="11">
        <f>Sample[[#This Row],[D]]/Sample[[#This Row],[C]]</f>
        <v>0.33333333333333331</v>
      </c>
      <c r="M1075" s="11">
        <f>Sample[[#This Row],[C]]/Sample[[#This Row],[A]]</f>
        <v>1.2857142857142858</v>
      </c>
      <c r="N1075">
        <f>IF(Sample[[#This Row],[Ap]]=0,10,LOG(Sample[[#This Row],[Ap]]))</f>
        <v>0.47712125471966244</v>
      </c>
      <c r="O1075">
        <f>IF(Sample[[#This Row],[Ei]]=0,10,LOG(Sample[[#This Row],[Ei]]))</f>
        <v>-0.10914446942506803</v>
      </c>
      <c r="P1075">
        <f>IF(Sample[[#This Row],[Ii]]=0,10,LOG(Sample[[#This Row],[Ii]]))</f>
        <v>-0.36797678529459443</v>
      </c>
      <c r="Q1075">
        <f>Kx-Sample[[#This Row],[Xp]]</f>
        <v>-0.47712125471966244</v>
      </c>
      <c r="R1075">
        <f>Ky-Sample[[#This Row],[Yp]]</f>
        <v>-0.89085553057493194</v>
      </c>
      <c r="S1075">
        <f>Kz-Sample[[#This Row],[Zp]]</f>
        <v>1.3679767852945943</v>
      </c>
      <c r="T1075">
        <f>Sample[[#This Row],[Kpy]]*KSc-Sample[[#This Row],[KPz]]*KSb</f>
        <v>-0.47712125471966238</v>
      </c>
      <c r="U1075">
        <f>-1*(Sample[[#This Row],[KPx]]*KSc-Sample[[#This Row],[KPz]]*KSa)</f>
        <v>-0.47712125471966244</v>
      </c>
      <c r="V1075">
        <f>(Sample[[#This Row],[KPx]]*$R$2-Sample[[#This Row],[Kpy]]*KSa)</f>
        <v>-0.47712125471966244</v>
      </c>
      <c r="W1075">
        <f>Sample[[#This Row],[Kpy]]*KTc-Sample[[#This Row],[KPz]]*KTb</f>
        <v>2.258832315869526</v>
      </c>
      <c r="X1075">
        <f>-1*(Sample[[#This Row],[KPx]]*KTc-Sample[[#This Row],[KPz]]*KTa)</f>
        <v>2.258832315869526</v>
      </c>
      <c r="Y1075">
        <f>(Sample[[#This Row],[KPx]]*KTb-Sample[[#This Row],[Kpy]]*KTa)</f>
        <v>2.2588323158695265</v>
      </c>
      <c r="Z1075">
        <f>-Sample[[#This Row],[Xp]]*a+Sample[[#This Row],[Yp]]*b+Sample[[#This Row],[Zp]]*c_</f>
        <v>-0.95424250943932498</v>
      </c>
      <c r="AA1075" s="8">
        <f>-IF(Sample[[#This Row],[Column2]]&gt;0,1,-1)*SQRT(Sample[[#This Row],[KPx''i]]^2+Sample[[#This Row],[KPx''j]]^2+Sample[[#This Row],[KPx''k]]^2)/Ksmag/Scale</f>
        <v>0.58435180974982659</v>
      </c>
      <c r="AB1075" s="1">
        <f>SQRT(Sample[[#This Row],[Kpy''i]]^2+Sample[[#This Row],[KPy''j]]^2+Sample[[#This Row],[KPy''k]]^2)/KTmag/Scale</f>
        <v>1.5972356481146557</v>
      </c>
    </row>
    <row r="1076" spans="1:28" hidden="1" x14ac:dyDescent="0.25">
      <c r="A1076" s="5">
        <v>1071</v>
      </c>
      <c r="B1076" s="13" t="s">
        <v>43</v>
      </c>
      <c r="C1076" s="5"/>
      <c r="D1076" s="5"/>
      <c r="E1076">
        <v>7</v>
      </c>
      <c r="F1076">
        <v>3</v>
      </c>
      <c r="G1076">
        <v>6</v>
      </c>
      <c r="H1076" s="11">
        <f>Sample[[#This Row],[C]]/Sample[[#This Row],[D]]</f>
        <v>0.42857142857142855</v>
      </c>
      <c r="I1076" s="11">
        <f>Sample[[#This Row],[A]]/Sample[[#This Row],[C]]</f>
        <v>2</v>
      </c>
      <c r="J1076" s="11">
        <f>Sample[[#This Row],[D]]/Sample[[#This Row],[A]]</f>
        <v>1.1666666666666667</v>
      </c>
      <c r="K1076" s="11">
        <f>Sample[[#This Row],[A]]/Sample[[#This Row],[D]]</f>
        <v>0.8571428571428571</v>
      </c>
      <c r="L1076" s="11">
        <f>Sample[[#This Row],[D]]/Sample[[#This Row],[C]]</f>
        <v>2.3333333333333335</v>
      </c>
      <c r="M1076" s="11">
        <f>Sample[[#This Row],[C]]/Sample[[#This Row],[A]]</f>
        <v>0.5</v>
      </c>
      <c r="N1076">
        <f>IF(Sample[[#This Row],[Ap]]=0,10,LOG(Sample[[#This Row],[Ap]]))</f>
        <v>-0.36797678529459443</v>
      </c>
      <c r="O1076">
        <f>IF(Sample[[#This Row],[Ei]]=0,10,LOG(Sample[[#This Row],[Ei]]))</f>
        <v>0.3010299956639812</v>
      </c>
      <c r="P1076">
        <f>IF(Sample[[#This Row],[Ii]]=0,10,LOG(Sample[[#This Row],[Ii]]))</f>
        <v>6.6946789630613221E-2</v>
      </c>
      <c r="Q1076">
        <f>Kx-Sample[[#This Row],[Xp]]</f>
        <v>0.36797678529459443</v>
      </c>
      <c r="R1076">
        <f>Ky-Sample[[#This Row],[Yp]]</f>
        <v>-1.3010299956639813</v>
      </c>
      <c r="S1076">
        <f>Kz-Sample[[#This Row],[Zp]]</f>
        <v>0.93305321036938682</v>
      </c>
      <c r="T1076">
        <f>Sample[[#This Row],[Kpy]]*KSc-Sample[[#This Row],[KPz]]*KSb</f>
        <v>0.36797678529459443</v>
      </c>
      <c r="U1076">
        <f>-1*(Sample[[#This Row],[KPx]]*KSc-Sample[[#This Row],[KPz]]*KSa)</f>
        <v>0.36797678529459443</v>
      </c>
      <c r="V1076">
        <f>(Sample[[#This Row],[KPx]]*$R$2-Sample[[#This Row],[Kpy]]*KSa)</f>
        <v>0.36797678529459443</v>
      </c>
      <c r="W1076">
        <f>Sample[[#This Row],[Kpy]]*KTc-Sample[[#This Row],[KPz]]*KTb</f>
        <v>2.2340832060333682</v>
      </c>
      <c r="X1076">
        <f>-1*(Sample[[#This Row],[KPx]]*KTc-Sample[[#This Row],[KPz]]*KTa)</f>
        <v>2.2340832060333682</v>
      </c>
      <c r="Y1076">
        <f>(Sample[[#This Row],[KPx]]*KTb-Sample[[#This Row],[Kpy]]*KTa)</f>
        <v>2.2340832060333682</v>
      </c>
      <c r="Z1076">
        <f>-Sample[[#This Row],[Xp]]*a+Sample[[#This Row],[Yp]]*b+Sample[[#This Row],[Zp]]*c_</f>
        <v>0.73595357058918887</v>
      </c>
      <c r="AA1076" s="8">
        <f>-IF(Sample[[#This Row],[Column2]]&gt;0,1,-1)*SQRT(Sample[[#This Row],[KPx''i]]^2+Sample[[#This Row],[KPx''j]]^2+Sample[[#This Row],[KPx''k]]^2)/Ksmag/Scale</f>
        <v>-0.45067768058071839</v>
      </c>
      <c r="AB1076" s="1">
        <f>SQRT(Sample[[#This Row],[Kpy''i]]^2+Sample[[#This Row],[KPy''j]]^2+Sample[[#This Row],[KPy''k]]^2)/KTmag/Scale</f>
        <v>1.5797353847211775</v>
      </c>
    </row>
    <row r="1077" spans="1:28" hidden="1" x14ac:dyDescent="0.25">
      <c r="A1077" s="5">
        <v>1072</v>
      </c>
      <c r="B1077" s="13" t="s">
        <v>43</v>
      </c>
      <c r="C1077" s="5"/>
      <c r="D1077" s="5"/>
      <c r="E1077">
        <v>4</v>
      </c>
      <c r="F1077">
        <v>2</v>
      </c>
      <c r="G1077">
        <v>4</v>
      </c>
      <c r="H1077" s="11">
        <f>Sample[[#This Row],[C]]/Sample[[#This Row],[D]]</f>
        <v>0.5</v>
      </c>
      <c r="I1077" s="11">
        <f>Sample[[#This Row],[A]]/Sample[[#This Row],[C]]</f>
        <v>2</v>
      </c>
      <c r="J1077" s="11">
        <f>Sample[[#This Row],[D]]/Sample[[#This Row],[A]]</f>
        <v>1</v>
      </c>
      <c r="K1077" s="11">
        <f>Sample[[#This Row],[A]]/Sample[[#This Row],[D]]</f>
        <v>1</v>
      </c>
      <c r="L1077" s="11">
        <f>Sample[[#This Row],[D]]/Sample[[#This Row],[C]]</f>
        <v>2</v>
      </c>
      <c r="M1077" s="11">
        <f>Sample[[#This Row],[C]]/Sample[[#This Row],[A]]</f>
        <v>0.5</v>
      </c>
      <c r="N1077">
        <f>IF(Sample[[#This Row],[Ap]]=0,10,LOG(Sample[[#This Row],[Ap]]))</f>
        <v>-0.3010299956639812</v>
      </c>
      <c r="O1077">
        <f>IF(Sample[[#This Row],[Ei]]=0,10,LOG(Sample[[#This Row],[Ei]]))</f>
        <v>0.3010299956639812</v>
      </c>
      <c r="P1077">
        <f>IF(Sample[[#This Row],[Ii]]=0,10,LOG(Sample[[#This Row],[Ii]]))</f>
        <v>0</v>
      </c>
      <c r="Q1077">
        <f>Kx-Sample[[#This Row],[Xp]]</f>
        <v>0.3010299956639812</v>
      </c>
      <c r="R1077">
        <f>Ky-Sample[[#This Row],[Yp]]</f>
        <v>-1.3010299956639813</v>
      </c>
      <c r="S1077">
        <f>Kz-Sample[[#This Row],[Zp]]</f>
        <v>1</v>
      </c>
      <c r="T1077">
        <f>Sample[[#This Row],[Kpy]]*KSc-Sample[[#This Row],[KPz]]*KSb</f>
        <v>0.30102999566398125</v>
      </c>
      <c r="U1077">
        <f>-1*(Sample[[#This Row],[KPx]]*KSc-Sample[[#This Row],[KPz]]*KSa)</f>
        <v>0.3010299956639812</v>
      </c>
      <c r="V1077">
        <f>(Sample[[#This Row],[KPx]]*$R$2-Sample[[#This Row],[Kpy]]*KSa)</f>
        <v>0.3010299956639812</v>
      </c>
      <c r="W1077">
        <f>Sample[[#This Row],[Kpy]]*KTc-Sample[[#This Row],[KPz]]*KTb</f>
        <v>2.3010299956639813</v>
      </c>
      <c r="X1077">
        <f>-1*(Sample[[#This Row],[KPx]]*KTc-Sample[[#This Row],[KPz]]*KTa)</f>
        <v>2.3010299956639813</v>
      </c>
      <c r="Y1077">
        <f>(Sample[[#This Row],[KPx]]*KTb-Sample[[#This Row],[Kpy]]*KTa)</f>
        <v>2.3010299956639813</v>
      </c>
      <c r="Z1077">
        <f>-Sample[[#This Row],[Xp]]*a+Sample[[#This Row],[Yp]]*b+Sample[[#This Row],[Zp]]*c_</f>
        <v>0.6020599913279624</v>
      </c>
      <c r="AA1077" s="8">
        <f>-IF(Sample[[#This Row],[Column2]]&gt;0,1,-1)*SQRT(Sample[[#This Row],[KPx''i]]^2+Sample[[#This Row],[KPx''j]]^2+Sample[[#This Row],[KPx''k]]^2)/Ksmag/Scale</f>
        <v>-0.36868494332449331</v>
      </c>
      <c r="AB1077" s="1">
        <f>SQRT(Sample[[#This Row],[Kpy''i]]^2+Sample[[#This Row],[KPy''j]]^2+Sample[[#This Row],[KPy''k]]^2)/KTmag/Scale</f>
        <v>1.6270739136476533</v>
      </c>
    </row>
    <row r="1078" spans="1:28" hidden="1" x14ac:dyDescent="0.25">
      <c r="A1078" s="5">
        <v>1073</v>
      </c>
      <c r="B1078" s="13" t="s">
        <v>43</v>
      </c>
      <c r="C1078" s="5"/>
      <c r="D1078" s="5"/>
      <c r="E1078">
        <v>9</v>
      </c>
      <c r="F1078">
        <v>5</v>
      </c>
      <c r="G1078">
        <v>3</v>
      </c>
      <c r="H1078" s="11">
        <f>Sample[[#This Row],[C]]/Sample[[#This Row],[D]]</f>
        <v>0.55555555555555558</v>
      </c>
      <c r="I1078" s="11">
        <f>Sample[[#This Row],[A]]/Sample[[#This Row],[C]]</f>
        <v>0.6</v>
      </c>
      <c r="J1078" s="11">
        <f>Sample[[#This Row],[D]]/Sample[[#This Row],[A]]</f>
        <v>3</v>
      </c>
      <c r="K1078" s="11">
        <f>Sample[[#This Row],[A]]/Sample[[#This Row],[D]]</f>
        <v>0.33333333333333331</v>
      </c>
      <c r="L1078" s="11">
        <f>Sample[[#This Row],[D]]/Sample[[#This Row],[C]]</f>
        <v>1.8</v>
      </c>
      <c r="M1078" s="11">
        <f>Sample[[#This Row],[C]]/Sample[[#This Row],[A]]</f>
        <v>1.6666666666666667</v>
      </c>
      <c r="N1078">
        <f>IF(Sample[[#This Row],[Ap]]=0,10,LOG(Sample[[#This Row],[Ap]]))</f>
        <v>-0.25527250510330607</v>
      </c>
      <c r="O1078">
        <f>IF(Sample[[#This Row],[Ei]]=0,10,LOG(Sample[[#This Row],[Ei]]))</f>
        <v>-0.22184874961635639</v>
      </c>
      <c r="P1078">
        <f>IF(Sample[[#This Row],[Ii]]=0,10,LOG(Sample[[#This Row],[Ii]]))</f>
        <v>0.47712125471966244</v>
      </c>
      <c r="Q1078">
        <f>Kx-Sample[[#This Row],[Xp]]</f>
        <v>0.25527250510330607</v>
      </c>
      <c r="R1078">
        <f>Ky-Sample[[#This Row],[Yp]]</f>
        <v>-0.77815125038364363</v>
      </c>
      <c r="S1078">
        <f>Kz-Sample[[#This Row],[Zp]]</f>
        <v>0.52287874528033762</v>
      </c>
      <c r="T1078">
        <f>Sample[[#This Row],[Kpy]]*KSc-Sample[[#This Row],[KPz]]*KSb</f>
        <v>0.25527250510330601</v>
      </c>
      <c r="U1078">
        <f>-1*(Sample[[#This Row],[KPx]]*KSc-Sample[[#This Row],[KPz]]*KSa)</f>
        <v>0.25527250510330607</v>
      </c>
      <c r="V1078">
        <f>(Sample[[#This Row],[KPx]]*$R$2-Sample[[#This Row],[Kpy]]*KSa)</f>
        <v>0.25527250510330607</v>
      </c>
      <c r="W1078">
        <f>Sample[[#This Row],[Kpy]]*KTc-Sample[[#This Row],[KPz]]*KTb</f>
        <v>1.3010299956639813</v>
      </c>
      <c r="X1078">
        <f>-1*(Sample[[#This Row],[KPx]]*KTc-Sample[[#This Row],[KPz]]*KTa)</f>
        <v>1.3010299956639813</v>
      </c>
      <c r="Y1078">
        <f>(Sample[[#This Row],[KPx]]*KTb-Sample[[#This Row],[Kpy]]*KTa)</f>
        <v>1.3010299956639813</v>
      </c>
      <c r="Z1078">
        <f>-Sample[[#This Row],[Xp]]*a+Sample[[#This Row],[Yp]]*b+Sample[[#This Row],[Zp]]*c_</f>
        <v>0.51054501020661203</v>
      </c>
      <c r="AA1078" s="8">
        <f>-IF(Sample[[#This Row],[Column2]]&gt;0,1,-1)*SQRT(Sample[[#This Row],[KPx''i]]^2+Sample[[#This Row],[KPx''j]]^2+Sample[[#This Row],[KPx''k]]^2)/Ksmag/Scale</f>
        <v>-0.31264369143255732</v>
      </c>
      <c r="AB1078" s="1">
        <f>SQRT(Sample[[#This Row],[Kpy''i]]^2+Sample[[#This Row],[KPy''j]]^2+Sample[[#This Row],[KPy''k]]^2)/KTmag/Scale</f>
        <v>0.91996713246110573</v>
      </c>
    </row>
    <row r="1079" spans="1:28" hidden="1" x14ac:dyDescent="0.25">
      <c r="A1079" s="5">
        <v>1074</v>
      </c>
      <c r="B1079" s="13" t="s">
        <v>43</v>
      </c>
      <c r="C1079" s="5"/>
      <c r="D1079" s="5"/>
      <c r="E1079">
        <v>2</v>
      </c>
      <c r="F1079">
        <v>4</v>
      </c>
      <c r="G1079">
        <v>3</v>
      </c>
      <c r="H1079" s="11">
        <f>Sample[[#This Row],[C]]/Sample[[#This Row],[D]]</f>
        <v>2</v>
      </c>
      <c r="I1079" s="11">
        <f>Sample[[#This Row],[A]]/Sample[[#This Row],[C]]</f>
        <v>0.75</v>
      </c>
      <c r="J1079" s="11">
        <f>Sample[[#This Row],[D]]/Sample[[#This Row],[A]]</f>
        <v>0.66666666666666663</v>
      </c>
      <c r="K1079" s="11">
        <f>Sample[[#This Row],[A]]/Sample[[#This Row],[D]]</f>
        <v>1.5</v>
      </c>
      <c r="L1079" s="11">
        <f>Sample[[#This Row],[D]]/Sample[[#This Row],[C]]</f>
        <v>0.5</v>
      </c>
      <c r="M1079" s="11">
        <f>Sample[[#This Row],[C]]/Sample[[#This Row],[A]]</f>
        <v>1.3333333333333333</v>
      </c>
      <c r="N1079">
        <f>IF(Sample[[#This Row],[Ap]]=0,10,LOG(Sample[[#This Row],[Ap]]))</f>
        <v>0.3010299956639812</v>
      </c>
      <c r="O1079">
        <f>IF(Sample[[#This Row],[Ei]]=0,10,LOG(Sample[[#This Row],[Ei]]))</f>
        <v>-0.12493873660829995</v>
      </c>
      <c r="P1079">
        <f>IF(Sample[[#This Row],[Ii]]=0,10,LOG(Sample[[#This Row],[Ii]]))</f>
        <v>-0.17609125905568127</v>
      </c>
      <c r="Q1079">
        <f>Kx-Sample[[#This Row],[Xp]]</f>
        <v>-0.3010299956639812</v>
      </c>
      <c r="R1079">
        <f>Ky-Sample[[#This Row],[Yp]]</f>
        <v>-0.87506126339170009</v>
      </c>
      <c r="S1079">
        <f>Kz-Sample[[#This Row],[Zp]]</f>
        <v>1.1760912590556813</v>
      </c>
      <c r="T1079">
        <f>Sample[[#This Row],[Kpy]]*KSc-Sample[[#This Row],[KPz]]*KSb</f>
        <v>-0.30102999566398125</v>
      </c>
      <c r="U1079">
        <f>-1*(Sample[[#This Row],[KPx]]*KSc-Sample[[#This Row],[KPz]]*KSa)</f>
        <v>-0.3010299956639812</v>
      </c>
      <c r="V1079">
        <f>(Sample[[#This Row],[KPx]]*$R$2-Sample[[#This Row],[Kpy]]*KSa)</f>
        <v>-0.3010299956639812</v>
      </c>
      <c r="W1079">
        <f>Sample[[#This Row],[Kpy]]*KTc-Sample[[#This Row],[KPz]]*KTb</f>
        <v>2.0511525224473814</v>
      </c>
      <c r="X1079">
        <f>-1*(Sample[[#This Row],[KPx]]*KTc-Sample[[#This Row],[KPz]]*KTa)</f>
        <v>2.0511525224473814</v>
      </c>
      <c r="Y1079">
        <f>(Sample[[#This Row],[KPx]]*KTb-Sample[[#This Row],[Kpy]]*KTa)</f>
        <v>2.0511525224473814</v>
      </c>
      <c r="Z1079">
        <f>-Sample[[#This Row],[Xp]]*a+Sample[[#This Row],[Yp]]*b+Sample[[#This Row],[Zp]]*c_</f>
        <v>-0.6020599913279624</v>
      </c>
      <c r="AA1079" s="8">
        <f>-IF(Sample[[#This Row],[Column2]]&gt;0,1,-1)*SQRT(Sample[[#This Row],[KPx''i]]^2+Sample[[#This Row],[KPx''j]]^2+Sample[[#This Row],[KPx''k]]^2)/Ksmag/Scale</f>
        <v>0.36868494332449331</v>
      </c>
      <c r="AB1079" s="1">
        <f>SQRT(Sample[[#This Row],[Kpy''i]]^2+Sample[[#This Row],[KPy''j]]^2+Sample[[#This Row],[KPy''k]]^2)/KTmag/Scale</f>
        <v>1.4503838578704358</v>
      </c>
    </row>
    <row r="1080" spans="1:28" hidden="1" x14ac:dyDescent="0.25">
      <c r="A1080" s="5">
        <v>1075</v>
      </c>
      <c r="B1080" s="13" t="s">
        <v>43</v>
      </c>
      <c r="C1080" s="5"/>
      <c r="D1080" s="5"/>
      <c r="E1080">
        <v>8</v>
      </c>
      <c r="F1080">
        <v>3</v>
      </c>
      <c r="G1080">
        <v>6</v>
      </c>
      <c r="H1080" s="11">
        <f>Sample[[#This Row],[C]]/Sample[[#This Row],[D]]</f>
        <v>0.375</v>
      </c>
      <c r="I1080" s="11">
        <f>Sample[[#This Row],[A]]/Sample[[#This Row],[C]]</f>
        <v>2</v>
      </c>
      <c r="J1080" s="11">
        <f>Sample[[#This Row],[D]]/Sample[[#This Row],[A]]</f>
        <v>1.3333333333333333</v>
      </c>
      <c r="K1080" s="11">
        <f>Sample[[#This Row],[A]]/Sample[[#This Row],[D]]</f>
        <v>0.75</v>
      </c>
      <c r="L1080" s="11">
        <f>Sample[[#This Row],[D]]/Sample[[#This Row],[C]]</f>
        <v>2.6666666666666665</v>
      </c>
      <c r="M1080" s="11">
        <f>Sample[[#This Row],[C]]/Sample[[#This Row],[A]]</f>
        <v>0.5</v>
      </c>
      <c r="N1080">
        <f>IF(Sample[[#This Row],[Ap]]=0,10,LOG(Sample[[#This Row],[Ap]]))</f>
        <v>-0.42596873227228116</v>
      </c>
      <c r="O1080">
        <f>IF(Sample[[#This Row],[Ei]]=0,10,LOG(Sample[[#This Row],[Ei]]))</f>
        <v>0.3010299956639812</v>
      </c>
      <c r="P1080">
        <f>IF(Sample[[#This Row],[Ii]]=0,10,LOG(Sample[[#This Row],[Ii]]))</f>
        <v>0.12493873660829993</v>
      </c>
      <c r="Q1080">
        <f>Kx-Sample[[#This Row],[Xp]]</f>
        <v>0.42596873227228116</v>
      </c>
      <c r="R1080">
        <f>Ky-Sample[[#This Row],[Yp]]</f>
        <v>-1.3010299956639813</v>
      </c>
      <c r="S1080">
        <f>Kz-Sample[[#This Row],[Zp]]</f>
        <v>0.87506126339170009</v>
      </c>
      <c r="T1080">
        <f>Sample[[#This Row],[Kpy]]*KSc-Sample[[#This Row],[KPz]]*KSb</f>
        <v>0.42596873227228116</v>
      </c>
      <c r="U1080">
        <f>-1*(Sample[[#This Row],[KPx]]*KSc-Sample[[#This Row],[KPz]]*KSa)</f>
        <v>0.42596873227228116</v>
      </c>
      <c r="V1080">
        <f>(Sample[[#This Row],[KPx]]*$R$2-Sample[[#This Row],[Kpy]]*KSa)</f>
        <v>0.42596873227228116</v>
      </c>
      <c r="W1080">
        <f>Sample[[#This Row],[Kpy]]*KTc-Sample[[#This Row],[KPz]]*KTb</f>
        <v>2.1760912590556813</v>
      </c>
      <c r="X1080">
        <f>-1*(Sample[[#This Row],[KPx]]*KTc-Sample[[#This Row],[KPz]]*KTa)</f>
        <v>2.1760912590556813</v>
      </c>
      <c r="Y1080">
        <f>(Sample[[#This Row],[KPx]]*KTb-Sample[[#This Row],[Kpy]]*KTa)</f>
        <v>2.1760912590556813</v>
      </c>
      <c r="Z1080">
        <f>-Sample[[#This Row],[Xp]]*a+Sample[[#This Row],[Yp]]*b+Sample[[#This Row],[Zp]]*c_</f>
        <v>0.85193746454456232</v>
      </c>
      <c r="AA1080" s="8">
        <f>-IF(Sample[[#This Row],[Column2]]&gt;0,1,-1)*SQRT(Sample[[#This Row],[KPx''i]]^2+Sample[[#This Row],[KPx''j]]^2+Sample[[#This Row],[KPx''k]]^2)/Ksmag/Scale</f>
        <v>-0.52170302022365322</v>
      </c>
      <c r="AB1080" s="1">
        <f>SQRT(Sample[[#This Row],[Kpy''i]]^2+Sample[[#This Row],[KPy''j]]^2+Sample[[#This Row],[KPy''k]]^2)/KTmag/Scale</f>
        <v>1.5387288857590447</v>
      </c>
    </row>
    <row r="1081" spans="1:28" hidden="1" x14ac:dyDescent="0.25">
      <c r="A1081" s="5">
        <v>1076</v>
      </c>
      <c r="B1081" s="13" t="s">
        <v>43</v>
      </c>
      <c r="C1081" s="5"/>
      <c r="D1081" s="5"/>
      <c r="E1081">
        <v>7</v>
      </c>
      <c r="F1081">
        <v>10</v>
      </c>
      <c r="G1081">
        <v>8</v>
      </c>
      <c r="H1081" s="11">
        <f>Sample[[#This Row],[C]]/Sample[[#This Row],[D]]</f>
        <v>1.4285714285714286</v>
      </c>
      <c r="I1081" s="11">
        <f>Sample[[#This Row],[A]]/Sample[[#This Row],[C]]</f>
        <v>0.8</v>
      </c>
      <c r="J1081" s="11">
        <f>Sample[[#This Row],[D]]/Sample[[#This Row],[A]]</f>
        <v>0.875</v>
      </c>
      <c r="K1081" s="11">
        <f>Sample[[#This Row],[A]]/Sample[[#This Row],[D]]</f>
        <v>1.1428571428571428</v>
      </c>
      <c r="L1081" s="11">
        <f>Sample[[#This Row],[D]]/Sample[[#This Row],[C]]</f>
        <v>0.7</v>
      </c>
      <c r="M1081" s="11">
        <f>Sample[[#This Row],[C]]/Sample[[#This Row],[A]]</f>
        <v>1.25</v>
      </c>
      <c r="N1081">
        <f>IF(Sample[[#This Row],[Ap]]=0,10,LOG(Sample[[#This Row],[Ap]]))</f>
        <v>0.15490195998574319</v>
      </c>
      <c r="O1081">
        <f>IF(Sample[[#This Row],[Ei]]=0,10,LOG(Sample[[#This Row],[Ei]]))</f>
        <v>-9.6910013008056392E-2</v>
      </c>
      <c r="P1081">
        <f>IF(Sample[[#This Row],[Ii]]=0,10,LOG(Sample[[#This Row],[Ii]]))</f>
        <v>-5.7991946977686754E-2</v>
      </c>
      <c r="Q1081">
        <f>Kx-Sample[[#This Row],[Xp]]</f>
        <v>-0.15490195998574319</v>
      </c>
      <c r="R1081">
        <f>Ky-Sample[[#This Row],[Yp]]</f>
        <v>-0.90308998699194365</v>
      </c>
      <c r="S1081">
        <f>Kz-Sample[[#This Row],[Zp]]</f>
        <v>1.0579919469776868</v>
      </c>
      <c r="T1081">
        <f>Sample[[#This Row],[Kpy]]*KSc-Sample[[#This Row],[KPz]]*KSb</f>
        <v>-0.15490195998574319</v>
      </c>
      <c r="U1081">
        <f>-1*(Sample[[#This Row],[KPx]]*KSc-Sample[[#This Row],[KPz]]*KSa)</f>
        <v>-0.15490195998574319</v>
      </c>
      <c r="V1081">
        <f>(Sample[[#This Row],[KPx]]*$R$2-Sample[[#This Row],[Kpy]]*KSa)</f>
        <v>-0.15490195998574319</v>
      </c>
      <c r="W1081">
        <f>Sample[[#This Row],[Kpy]]*KTc-Sample[[#This Row],[KPz]]*KTb</f>
        <v>1.9610819339696306</v>
      </c>
      <c r="X1081">
        <f>-1*(Sample[[#This Row],[KPx]]*KTc-Sample[[#This Row],[KPz]]*KTa)</f>
        <v>1.9610819339696306</v>
      </c>
      <c r="Y1081">
        <f>(Sample[[#This Row],[KPx]]*KTb-Sample[[#This Row],[Kpy]]*KTa)</f>
        <v>1.9610819339696306</v>
      </c>
      <c r="Z1081">
        <f>-Sample[[#This Row],[Xp]]*a+Sample[[#This Row],[Yp]]*b+Sample[[#This Row],[Zp]]*c_</f>
        <v>-0.30980391997148626</v>
      </c>
      <c r="AA1081" s="8">
        <f>-IF(Sample[[#This Row],[Column2]]&gt;0,1,-1)*SQRT(Sample[[#This Row],[KPx''i]]^2+Sample[[#This Row],[KPx''j]]^2+Sample[[#This Row],[KPx''k]]^2)/Ksmag/Scale</f>
        <v>0.1897153810610441</v>
      </c>
      <c r="AB1081" s="1">
        <f>SQRT(Sample[[#This Row],[Kpy''i]]^2+Sample[[#This Row],[KPy''j]]^2+Sample[[#This Row],[KPy''k]]^2)/KTmag/Scale</f>
        <v>1.3866943339723552</v>
      </c>
    </row>
    <row r="1082" spans="1:28" hidden="1" x14ac:dyDescent="0.25">
      <c r="A1082" s="5">
        <v>1077</v>
      </c>
      <c r="B1082" s="13" t="s">
        <v>43</v>
      </c>
      <c r="C1082" s="5"/>
      <c r="D1082" s="5"/>
      <c r="E1082">
        <v>4</v>
      </c>
      <c r="F1082">
        <v>6</v>
      </c>
      <c r="G1082">
        <v>5</v>
      </c>
      <c r="H1082" s="11">
        <f>Sample[[#This Row],[C]]/Sample[[#This Row],[D]]</f>
        <v>1.5</v>
      </c>
      <c r="I1082" s="11">
        <f>Sample[[#This Row],[A]]/Sample[[#This Row],[C]]</f>
        <v>0.83333333333333337</v>
      </c>
      <c r="J1082" s="11">
        <f>Sample[[#This Row],[D]]/Sample[[#This Row],[A]]</f>
        <v>0.8</v>
      </c>
      <c r="K1082" s="11">
        <f>Sample[[#This Row],[A]]/Sample[[#This Row],[D]]</f>
        <v>1.25</v>
      </c>
      <c r="L1082" s="11">
        <f>Sample[[#This Row],[D]]/Sample[[#This Row],[C]]</f>
        <v>0.66666666666666663</v>
      </c>
      <c r="M1082" s="11">
        <f>Sample[[#This Row],[C]]/Sample[[#This Row],[A]]</f>
        <v>1.2</v>
      </c>
      <c r="N1082">
        <f>IF(Sample[[#This Row],[Ap]]=0,10,LOG(Sample[[#This Row],[Ap]]))</f>
        <v>0.17609125905568124</v>
      </c>
      <c r="O1082">
        <f>IF(Sample[[#This Row],[Ei]]=0,10,LOG(Sample[[#This Row],[Ei]]))</f>
        <v>-7.9181246047624804E-2</v>
      </c>
      <c r="P1082">
        <f>IF(Sample[[#This Row],[Ii]]=0,10,LOG(Sample[[#This Row],[Ii]]))</f>
        <v>-9.6910013008056392E-2</v>
      </c>
      <c r="Q1082">
        <f>Kx-Sample[[#This Row],[Xp]]</f>
        <v>-0.17609125905568124</v>
      </c>
      <c r="R1082">
        <f>Ky-Sample[[#This Row],[Yp]]</f>
        <v>-0.92081875395237522</v>
      </c>
      <c r="S1082">
        <f>Kz-Sample[[#This Row],[Zp]]</f>
        <v>1.0969100130080565</v>
      </c>
      <c r="T1082">
        <f>Sample[[#This Row],[Kpy]]*KSc-Sample[[#This Row],[KPz]]*KSb</f>
        <v>-0.17609125905568124</v>
      </c>
      <c r="U1082">
        <f>-1*(Sample[[#This Row],[KPx]]*KSc-Sample[[#This Row],[KPz]]*KSa)</f>
        <v>-0.17609125905568124</v>
      </c>
      <c r="V1082">
        <f>(Sample[[#This Row],[KPx]]*$R$2-Sample[[#This Row],[Kpy]]*KSa)</f>
        <v>-0.17609125905568124</v>
      </c>
      <c r="W1082">
        <f>Sample[[#This Row],[Kpy]]*KTc-Sample[[#This Row],[KPz]]*KTb</f>
        <v>2.0177287669604316</v>
      </c>
      <c r="X1082">
        <f>-1*(Sample[[#This Row],[KPx]]*KTc-Sample[[#This Row],[KPz]]*KTa)</f>
        <v>2.0177287669604316</v>
      </c>
      <c r="Y1082">
        <f>(Sample[[#This Row],[KPx]]*KTb-Sample[[#This Row],[Kpy]]*KTa)</f>
        <v>2.0177287669604316</v>
      </c>
      <c r="Z1082">
        <f>-Sample[[#This Row],[Xp]]*a+Sample[[#This Row],[Yp]]*b+Sample[[#This Row],[Zp]]*c_</f>
        <v>-0.35218251811136236</v>
      </c>
      <c r="AA1082" s="8">
        <f>-IF(Sample[[#This Row],[Column2]]&gt;0,1,-1)*SQRT(Sample[[#This Row],[KPx''i]]^2+Sample[[#This Row],[KPx''j]]^2+Sample[[#This Row],[KPx''k]]^2)/Ksmag/Scale</f>
        <v>0.21566686642533328</v>
      </c>
      <c r="AB1082" s="1">
        <f>SQRT(Sample[[#This Row],[Kpy''i]]^2+Sample[[#This Row],[KPy''j]]^2+Sample[[#This Row],[KPy''k]]^2)/KTmag/Scale</f>
        <v>1.4267496937128925</v>
      </c>
    </row>
    <row r="1083" spans="1:28" hidden="1" x14ac:dyDescent="0.25">
      <c r="A1083" s="5">
        <v>1078</v>
      </c>
      <c r="B1083" s="13" t="s">
        <v>43</v>
      </c>
      <c r="C1083" s="5"/>
      <c r="D1083" s="5"/>
      <c r="E1083">
        <v>8</v>
      </c>
      <c r="F1083">
        <v>2</v>
      </c>
      <c r="G1083">
        <v>10</v>
      </c>
      <c r="H1083" s="11">
        <f>Sample[[#This Row],[C]]/Sample[[#This Row],[D]]</f>
        <v>0.25</v>
      </c>
      <c r="I1083" s="11">
        <f>Sample[[#This Row],[A]]/Sample[[#This Row],[C]]</f>
        <v>5</v>
      </c>
      <c r="J1083" s="11">
        <f>Sample[[#This Row],[D]]/Sample[[#This Row],[A]]</f>
        <v>0.8</v>
      </c>
      <c r="K1083" s="11">
        <f>Sample[[#This Row],[A]]/Sample[[#This Row],[D]]</f>
        <v>1.25</v>
      </c>
      <c r="L1083" s="11">
        <f>Sample[[#This Row],[D]]/Sample[[#This Row],[C]]</f>
        <v>4</v>
      </c>
      <c r="M1083" s="11">
        <f>Sample[[#This Row],[C]]/Sample[[#This Row],[A]]</f>
        <v>0.2</v>
      </c>
      <c r="N1083">
        <f>IF(Sample[[#This Row],[Ap]]=0,10,LOG(Sample[[#This Row],[Ap]]))</f>
        <v>-0.6020599913279624</v>
      </c>
      <c r="O1083">
        <f>IF(Sample[[#This Row],[Ei]]=0,10,LOG(Sample[[#This Row],[Ei]]))</f>
        <v>0.69897000433601886</v>
      </c>
      <c r="P1083">
        <f>IF(Sample[[#This Row],[Ii]]=0,10,LOG(Sample[[#This Row],[Ii]]))</f>
        <v>-9.6910013008056392E-2</v>
      </c>
      <c r="Q1083">
        <f>Kx-Sample[[#This Row],[Xp]]</f>
        <v>0.6020599913279624</v>
      </c>
      <c r="R1083">
        <f>Ky-Sample[[#This Row],[Yp]]</f>
        <v>-1.6989700043360187</v>
      </c>
      <c r="S1083">
        <f>Kz-Sample[[#This Row],[Zp]]</f>
        <v>1.0969100130080565</v>
      </c>
      <c r="T1083">
        <f>Sample[[#This Row],[Kpy]]*KSc-Sample[[#This Row],[KPz]]*KSb</f>
        <v>0.60205999132796229</v>
      </c>
      <c r="U1083">
        <f>-1*(Sample[[#This Row],[KPx]]*KSc-Sample[[#This Row],[KPz]]*KSa)</f>
        <v>0.6020599913279624</v>
      </c>
      <c r="V1083">
        <f>(Sample[[#This Row],[KPx]]*$R$2-Sample[[#This Row],[Kpy]]*KSa)</f>
        <v>0.6020599913279624</v>
      </c>
      <c r="W1083">
        <f>Sample[[#This Row],[Kpy]]*KTc-Sample[[#This Row],[KPz]]*KTb</f>
        <v>2.795880017344075</v>
      </c>
      <c r="X1083">
        <f>-1*(Sample[[#This Row],[KPx]]*KTc-Sample[[#This Row],[KPz]]*KTa)</f>
        <v>2.7958800173440754</v>
      </c>
      <c r="Y1083">
        <f>(Sample[[#This Row],[KPx]]*KTb-Sample[[#This Row],[Kpy]]*KTa)</f>
        <v>2.795880017344075</v>
      </c>
      <c r="Z1083">
        <f>-Sample[[#This Row],[Xp]]*a+Sample[[#This Row],[Yp]]*b+Sample[[#This Row],[Zp]]*c_</f>
        <v>1.204119982655925</v>
      </c>
      <c r="AA1083" s="8">
        <f>-IF(Sample[[#This Row],[Column2]]&gt;0,1,-1)*SQRT(Sample[[#This Row],[KPx''i]]^2+Sample[[#This Row],[KPx''j]]^2+Sample[[#This Row],[KPx''k]]^2)/Ksmag/Scale</f>
        <v>-0.73736988664898651</v>
      </c>
      <c r="AB1083" s="1">
        <f>SQRT(Sample[[#This Row],[Kpy''i]]^2+Sample[[#This Row],[KPy''j]]^2+Sample[[#This Row],[KPy''k]]^2)/KTmag/Scale</f>
        <v>1.9769857196479579</v>
      </c>
    </row>
    <row r="1084" spans="1:28" x14ac:dyDescent="0.25">
      <c r="A1084" s="5">
        <v>1079</v>
      </c>
      <c r="B1084" s="13" t="s">
        <v>43</v>
      </c>
      <c r="C1084" s="5"/>
      <c r="D1084" s="5"/>
      <c r="E1084">
        <v>9</v>
      </c>
      <c r="F1084">
        <v>6</v>
      </c>
      <c r="G1084">
        <v>10</v>
      </c>
      <c r="H1084" s="11">
        <f>Sample[[#This Row],[C]]/Sample[[#This Row],[D]]</f>
        <v>0.66666666666666663</v>
      </c>
      <c r="I1084" s="11">
        <f>Sample[[#This Row],[A]]/Sample[[#This Row],[C]]</f>
        <v>1.6666666666666667</v>
      </c>
      <c r="J1084" s="11">
        <f>Sample[[#This Row],[D]]/Sample[[#This Row],[A]]</f>
        <v>0.9</v>
      </c>
      <c r="K1084" s="11">
        <f>Sample[[#This Row],[A]]/Sample[[#This Row],[D]]</f>
        <v>1.1111111111111112</v>
      </c>
      <c r="L1084" s="11">
        <f>Sample[[#This Row],[D]]/Sample[[#This Row],[C]]</f>
        <v>1.5</v>
      </c>
      <c r="M1084" s="11">
        <f>Sample[[#This Row],[C]]/Sample[[#This Row],[A]]</f>
        <v>0.6</v>
      </c>
      <c r="N1084">
        <f>IF(Sample[[#This Row],[Ap]]=0,10,LOG(Sample[[#This Row],[Ap]]))</f>
        <v>-0.17609125905568127</v>
      </c>
      <c r="O1084">
        <f>IF(Sample[[#This Row],[Ei]]=0,10,LOG(Sample[[#This Row],[Ei]]))</f>
        <v>0.22184874961635639</v>
      </c>
      <c r="P1084">
        <f>IF(Sample[[#This Row],[Ii]]=0,10,LOG(Sample[[#This Row],[Ii]]))</f>
        <v>-4.5757490560675115E-2</v>
      </c>
      <c r="Q1084">
        <f>Kx-Sample[[#This Row],[Xp]]</f>
        <v>0.17609125905568127</v>
      </c>
      <c r="R1084">
        <f>Ky-Sample[[#This Row],[Yp]]</f>
        <v>-1.2218487496163564</v>
      </c>
      <c r="S1084">
        <f>Kz-Sample[[#This Row],[Zp]]</f>
        <v>1.045757490560675</v>
      </c>
      <c r="T1084">
        <f>Sample[[#This Row],[Kpy]]*KSc-Sample[[#This Row],[KPz]]*KSb</f>
        <v>0.17609125905568135</v>
      </c>
      <c r="U1084">
        <f>-1*(Sample[[#This Row],[KPx]]*KSc-Sample[[#This Row],[KPz]]*KSa)</f>
        <v>0.17609125905568127</v>
      </c>
      <c r="V1084">
        <f>(Sample[[#This Row],[KPx]]*$R$2-Sample[[#This Row],[Kpy]]*KSa)</f>
        <v>0.17609125905568127</v>
      </c>
      <c r="W1084">
        <f>Sample[[#This Row],[Kpy]]*KTc-Sample[[#This Row],[KPz]]*KTb</f>
        <v>2.2676062401770314</v>
      </c>
      <c r="X1084">
        <f>-1*(Sample[[#This Row],[KPx]]*KTc-Sample[[#This Row],[KPz]]*KTa)</f>
        <v>2.2676062401770314</v>
      </c>
      <c r="Y1084">
        <f>(Sample[[#This Row],[KPx]]*KTb-Sample[[#This Row],[Kpy]]*KTa)</f>
        <v>2.2676062401770314</v>
      </c>
      <c r="Z1084">
        <f>-Sample[[#This Row],[Xp]]*a+Sample[[#This Row],[Yp]]*b+Sample[[#This Row],[Zp]]*c_</f>
        <v>0.35218251811136259</v>
      </c>
      <c r="AA1084" s="8">
        <f>-IF(Sample[[#This Row],[Column2]]&gt;0,1,-1)*SQRT(Sample[[#This Row],[KPx''i]]^2+Sample[[#This Row],[KPx''j]]^2+Sample[[#This Row],[KPx''k]]^2)/Ksmag/Scale</f>
        <v>-0.21566686642533336</v>
      </c>
      <c r="AB1084" s="1">
        <f>SQRT(Sample[[#This Row],[Kpy''i]]^2+Sample[[#This Row],[KPy''j]]^2+Sample[[#This Row],[KPy''k]]^2)/KTmag/Scale</f>
        <v>1.60343974949011</v>
      </c>
    </row>
    <row r="1085" spans="1:28" hidden="1" x14ac:dyDescent="0.25">
      <c r="A1085" s="5">
        <v>1080</v>
      </c>
      <c r="B1085" s="13" t="s">
        <v>43</v>
      </c>
      <c r="C1085" s="5"/>
      <c r="D1085" s="5"/>
      <c r="E1085">
        <v>2</v>
      </c>
      <c r="F1085">
        <v>8</v>
      </c>
      <c r="G1085">
        <v>6</v>
      </c>
      <c r="H1085" s="11">
        <f>Sample[[#This Row],[C]]/Sample[[#This Row],[D]]</f>
        <v>4</v>
      </c>
      <c r="I1085" s="11">
        <f>Sample[[#This Row],[A]]/Sample[[#This Row],[C]]</f>
        <v>0.75</v>
      </c>
      <c r="J1085" s="11">
        <f>Sample[[#This Row],[D]]/Sample[[#This Row],[A]]</f>
        <v>0.33333333333333331</v>
      </c>
      <c r="K1085" s="11">
        <f>Sample[[#This Row],[A]]/Sample[[#This Row],[D]]</f>
        <v>3</v>
      </c>
      <c r="L1085" s="11">
        <f>Sample[[#This Row],[D]]/Sample[[#This Row],[C]]</f>
        <v>0.25</v>
      </c>
      <c r="M1085" s="11">
        <f>Sample[[#This Row],[C]]/Sample[[#This Row],[A]]</f>
        <v>1.3333333333333333</v>
      </c>
      <c r="N1085">
        <f>IF(Sample[[#This Row],[Ap]]=0,10,LOG(Sample[[#This Row],[Ap]]))</f>
        <v>0.6020599913279624</v>
      </c>
      <c r="O1085">
        <f>IF(Sample[[#This Row],[Ei]]=0,10,LOG(Sample[[#This Row],[Ei]]))</f>
        <v>-0.12493873660829995</v>
      </c>
      <c r="P1085">
        <f>IF(Sample[[#This Row],[Ii]]=0,10,LOG(Sample[[#This Row],[Ii]]))</f>
        <v>-0.47712125471966244</v>
      </c>
      <c r="Q1085">
        <f>Kx-Sample[[#This Row],[Xp]]</f>
        <v>-0.6020599913279624</v>
      </c>
      <c r="R1085">
        <f>Ky-Sample[[#This Row],[Yp]]</f>
        <v>-0.87506126339170009</v>
      </c>
      <c r="S1085">
        <f>Kz-Sample[[#This Row],[Zp]]</f>
        <v>1.4771212547196624</v>
      </c>
      <c r="T1085">
        <f>Sample[[#This Row],[Kpy]]*KSc-Sample[[#This Row],[KPz]]*KSb</f>
        <v>-0.60205999132796229</v>
      </c>
      <c r="U1085">
        <f>-1*(Sample[[#This Row],[KPx]]*KSc-Sample[[#This Row],[KPz]]*KSa)</f>
        <v>-0.6020599913279624</v>
      </c>
      <c r="V1085">
        <f>(Sample[[#This Row],[KPx]]*$R$2-Sample[[#This Row],[Kpy]]*KSa)</f>
        <v>-0.6020599913279624</v>
      </c>
      <c r="W1085">
        <f>Sample[[#This Row],[Kpy]]*KTc-Sample[[#This Row],[KPz]]*KTb</f>
        <v>2.3521825181113627</v>
      </c>
      <c r="X1085">
        <f>-1*(Sample[[#This Row],[KPx]]*KTc-Sample[[#This Row],[KPz]]*KTa)</f>
        <v>2.3521825181113623</v>
      </c>
      <c r="Y1085">
        <f>(Sample[[#This Row],[KPx]]*KTb-Sample[[#This Row],[Kpy]]*KTa)</f>
        <v>2.3521825181113627</v>
      </c>
      <c r="Z1085">
        <f>-Sample[[#This Row],[Xp]]*a+Sample[[#This Row],[Yp]]*b+Sample[[#This Row],[Zp]]*c_</f>
        <v>-1.2041199826559248</v>
      </c>
      <c r="AA1085" s="8">
        <f>-IF(Sample[[#This Row],[Column2]]&gt;0,1,-1)*SQRT(Sample[[#This Row],[KPx''i]]^2+Sample[[#This Row],[KPx''j]]^2+Sample[[#This Row],[KPx''k]]^2)/Ksmag/Scale</f>
        <v>0.73736988664898651</v>
      </c>
      <c r="AB1085" s="1">
        <f>SQRT(Sample[[#This Row],[Kpy''i]]^2+Sample[[#This Row],[KPy''j]]^2+Sample[[#This Row],[KPy''k]]^2)/KTmag/Scale</f>
        <v>1.6632442091449937</v>
      </c>
    </row>
    <row r="1086" spans="1:28" hidden="1" x14ac:dyDescent="0.25">
      <c r="A1086" s="5">
        <v>1081</v>
      </c>
      <c r="B1086" s="13" t="s">
        <v>43</v>
      </c>
      <c r="C1086" s="5"/>
      <c r="D1086" s="5"/>
      <c r="E1086">
        <v>5</v>
      </c>
      <c r="F1086">
        <v>1</v>
      </c>
      <c r="G1086">
        <v>1</v>
      </c>
      <c r="H1086" s="11">
        <f>Sample[[#This Row],[C]]/Sample[[#This Row],[D]]</f>
        <v>0.2</v>
      </c>
      <c r="I1086" s="11">
        <f>Sample[[#This Row],[A]]/Sample[[#This Row],[C]]</f>
        <v>1</v>
      </c>
      <c r="J1086" s="11">
        <f>Sample[[#This Row],[D]]/Sample[[#This Row],[A]]</f>
        <v>5</v>
      </c>
      <c r="K1086" s="11">
        <f>Sample[[#This Row],[A]]/Sample[[#This Row],[D]]</f>
        <v>0.2</v>
      </c>
      <c r="L1086" s="11">
        <f>Sample[[#This Row],[D]]/Sample[[#This Row],[C]]</f>
        <v>5</v>
      </c>
      <c r="M1086" s="11">
        <f>Sample[[#This Row],[C]]/Sample[[#This Row],[A]]</f>
        <v>1</v>
      </c>
      <c r="N1086">
        <f>IF(Sample[[#This Row],[Ap]]=0,10,LOG(Sample[[#This Row],[Ap]]))</f>
        <v>-0.69897000433601875</v>
      </c>
      <c r="O1086">
        <f>IF(Sample[[#This Row],[Ei]]=0,10,LOG(Sample[[#This Row],[Ei]]))</f>
        <v>0</v>
      </c>
      <c r="P1086">
        <f>IF(Sample[[#This Row],[Ii]]=0,10,LOG(Sample[[#This Row],[Ii]]))</f>
        <v>0.69897000433601886</v>
      </c>
      <c r="Q1086">
        <f>Kx-Sample[[#This Row],[Xp]]</f>
        <v>0.69897000433601875</v>
      </c>
      <c r="R1086">
        <f>Ky-Sample[[#This Row],[Yp]]</f>
        <v>-1</v>
      </c>
      <c r="S1086">
        <f>Kz-Sample[[#This Row],[Zp]]</f>
        <v>0.30102999566398114</v>
      </c>
      <c r="T1086">
        <f>Sample[[#This Row],[Kpy]]*KSc-Sample[[#This Row],[KPz]]*KSb</f>
        <v>0.69897000433601886</v>
      </c>
      <c r="U1086">
        <f>-1*(Sample[[#This Row],[KPx]]*KSc-Sample[[#This Row],[KPz]]*KSa)</f>
        <v>0.69897000433601875</v>
      </c>
      <c r="V1086">
        <f>(Sample[[#This Row],[KPx]]*$R$2-Sample[[#This Row],[Kpy]]*KSa)</f>
        <v>0.69897000433601875</v>
      </c>
      <c r="W1086">
        <f>Sample[[#This Row],[Kpy]]*KTc-Sample[[#This Row],[KPz]]*KTb</f>
        <v>1.3010299956639813</v>
      </c>
      <c r="X1086">
        <f>-1*(Sample[[#This Row],[KPx]]*KTc-Sample[[#This Row],[KPz]]*KTa)</f>
        <v>1.301029995663981</v>
      </c>
      <c r="Y1086">
        <f>(Sample[[#This Row],[KPx]]*KTb-Sample[[#This Row],[Kpy]]*KTa)</f>
        <v>1.3010299956639813</v>
      </c>
      <c r="Z1086">
        <f>-Sample[[#This Row],[Xp]]*a+Sample[[#This Row],[Yp]]*b+Sample[[#This Row],[Zp]]*c_</f>
        <v>1.3979400086720377</v>
      </c>
      <c r="AA1086" s="8">
        <f>-IF(Sample[[#This Row],[Column2]]&gt;0,1,-1)*SQRT(Sample[[#This Row],[KPx''i]]^2+Sample[[#This Row],[KPx''j]]^2+Sample[[#This Row],[KPx''k]]^2)/Ksmag/Scale</f>
        <v>-0.85605992806709574</v>
      </c>
      <c r="AB1086" s="1">
        <f>SQRT(Sample[[#This Row],[Kpy''i]]^2+Sample[[#This Row],[KPy''j]]^2+Sample[[#This Row],[KPy''k]]^2)/KTmag/Scale</f>
        <v>0.91996713246110573</v>
      </c>
    </row>
    <row r="1087" spans="1:28" hidden="1" x14ac:dyDescent="0.25">
      <c r="A1087" s="5">
        <v>1082</v>
      </c>
      <c r="B1087" s="13" t="s">
        <v>43</v>
      </c>
      <c r="C1087" s="5"/>
      <c r="D1087" s="5"/>
      <c r="E1087">
        <v>7</v>
      </c>
      <c r="F1087">
        <v>5</v>
      </c>
      <c r="G1087">
        <v>10</v>
      </c>
      <c r="H1087" s="11">
        <f>Sample[[#This Row],[C]]/Sample[[#This Row],[D]]</f>
        <v>0.7142857142857143</v>
      </c>
      <c r="I1087" s="11">
        <f>Sample[[#This Row],[A]]/Sample[[#This Row],[C]]</f>
        <v>2</v>
      </c>
      <c r="J1087" s="11">
        <f>Sample[[#This Row],[D]]/Sample[[#This Row],[A]]</f>
        <v>0.7</v>
      </c>
      <c r="K1087" s="11">
        <f>Sample[[#This Row],[A]]/Sample[[#This Row],[D]]</f>
        <v>1.4285714285714286</v>
      </c>
      <c r="L1087" s="11">
        <f>Sample[[#This Row],[D]]/Sample[[#This Row],[C]]</f>
        <v>1.4</v>
      </c>
      <c r="M1087" s="11">
        <f>Sample[[#This Row],[C]]/Sample[[#This Row],[A]]</f>
        <v>0.5</v>
      </c>
      <c r="N1087">
        <f>IF(Sample[[#This Row],[Ap]]=0,10,LOG(Sample[[#This Row],[Ap]]))</f>
        <v>-0.14612803567823801</v>
      </c>
      <c r="O1087">
        <f>IF(Sample[[#This Row],[Ei]]=0,10,LOG(Sample[[#This Row],[Ei]]))</f>
        <v>0.3010299956639812</v>
      </c>
      <c r="P1087">
        <f>IF(Sample[[#This Row],[Ii]]=0,10,LOG(Sample[[#This Row],[Ii]]))</f>
        <v>-0.15490195998574319</v>
      </c>
      <c r="Q1087">
        <f>Kx-Sample[[#This Row],[Xp]]</f>
        <v>0.14612803567823801</v>
      </c>
      <c r="R1087">
        <f>Ky-Sample[[#This Row],[Yp]]</f>
        <v>-1.3010299956639813</v>
      </c>
      <c r="S1087">
        <f>Kz-Sample[[#This Row],[Zp]]</f>
        <v>1.1549019599857431</v>
      </c>
      <c r="T1087">
        <f>Sample[[#This Row],[Kpy]]*KSc-Sample[[#This Row],[KPz]]*KSb</f>
        <v>0.14612803567823818</v>
      </c>
      <c r="U1087">
        <f>-1*(Sample[[#This Row],[KPx]]*KSc-Sample[[#This Row],[KPz]]*KSa)</f>
        <v>0.14612803567823801</v>
      </c>
      <c r="V1087">
        <f>(Sample[[#This Row],[KPx]]*$R$2-Sample[[#This Row],[Kpy]]*KSa)</f>
        <v>0.14612803567823801</v>
      </c>
      <c r="W1087">
        <f>Sample[[#This Row],[Kpy]]*KTc-Sample[[#This Row],[KPz]]*KTb</f>
        <v>2.4559319556497243</v>
      </c>
      <c r="X1087">
        <f>-1*(Sample[[#This Row],[KPx]]*KTc-Sample[[#This Row],[KPz]]*KTa)</f>
        <v>2.4559319556497243</v>
      </c>
      <c r="Y1087">
        <f>(Sample[[#This Row],[KPx]]*KTb-Sample[[#This Row],[Kpy]]*KTa)</f>
        <v>2.4559319556497243</v>
      </c>
      <c r="Z1087">
        <f>-Sample[[#This Row],[Xp]]*a+Sample[[#This Row],[Yp]]*b+Sample[[#This Row],[Zp]]*c_</f>
        <v>0.29225607135647602</v>
      </c>
      <c r="AA1087" s="8">
        <f>-IF(Sample[[#This Row],[Column2]]&gt;0,1,-1)*SQRT(Sample[[#This Row],[KPx''i]]^2+Sample[[#This Row],[KPx''j]]^2+Sample[[#This Row],[KPx''k]]^2)/Ksmag/Scale</f>
        <v>-0.17896956226344918</v>
      </c>
      <c r="AB1087" s="1">
        <f>SQRT(Sample[[#This Row],[Kpy''i]]^2+Sample[[#This Row],[KPy''j]]^2+Sample[[#This Row],[KPy''k]]^2)/KTmag/Scale</f>
        <v>1.7366061399726598</v>
      </c>
    </row>
    <row r="1088" spans="1:28" hidden="1" x14ac:dyDescent="0.25">
      <c r="A1088" s="5">
        <v>1083</v>
      </c>
      <c r="B1088" s="13" t="s">
        <v>43</v>
      </c>
      <c r="C1088" s="5"/>
      <c r="D1088" s="5"/>
      <c r="E1088">
        <v>10</v>
      </c>
      <c r="F1088">
        <v>4</v>
      </c>
      <c r="G1088">
        <v>3</v>
      </c>
      <c r="H1088" s="11">
        <f>Sample[[#This Row],[C]]/Sample[[#This Row],[D]]</f>
        <v>0.4</v>
      </c>
      <c r="I1088" s="11">
        <f>Sample[[#This Row],[A]]/Sample[[#This Row],[C]]</f>
        <v>0.75</v>
      </c>
      <c r="J1088" s="11">
        <f>Sample[[#This Row],[D]]/Sample[[#This Row],[A]]</f>
        <v>3.3333333333333335</v>
      </c>
      <c r="K1088" s="11">
        <f>Sample[[#This Row],[A]]/Sample[[#This Row],[D]]</f>
        <v>0.3</v>
      </c>
      <c r="L1088" s="11">
        <f>Sample[[#This Row],[D]]/Sample[[#This Row],[C]]</f>
        <v>2.5</v>
      </c>
      <c r="M1088" s="11">
        <f>Sample[[#This Row],[C]]/Sample[[#This Row],[A]]</f>
        <v>1.3333333333333333</v>
      </c>
      <c r="N1088">
        <f>IF(Sample[[#This Row],[Ap]]=0,10,LOG(Sample[[#This Row],[Ap]]))</f>
        <v>-0.3979400086720376</v>
      </c>
      <c r="O1088">
        <f>IF(Sample[[#This Row],[Ei]]=0,10,LOG(Sample[[#This Row],[Ei]]))</f>
        <v>-0.12493873660829995</v>
      </c>
      <c r="P1088">
        <f>IF(Sample[[#This Row],[Ii]]=0,10,LOG(Sample[[#This Row],[Ii]]))</f>
        <v>0.52287874528033762</v>
      </c>
      <c r="Q1088">
        <f>Kx-Sample[[#This Row],[Xp]]</f>
        <v>0.3979400086720376</v>
      </c>
      <c r="R1088">
        <f>Ky-Sample[[#This Row],[Yp]]</f>
        <v>-0.87506126339170009</v>
      </c>
      <c r="S1088">
        <f>Kz-Sample[[#This Row],[Zp]]</f>
        <v>0.47712125471966238</v>
      </c>
      <c r="T1088">
        <f>Sample[[#This Row],[Kpy]]*KSc-Sample[[#This Row],[KPz]]*KSb</f>
        <v>0.39794000867203771</v>
      </c>
      <c r="U1088">
        <f>-1*(Sample[[#This Row],[KPx]]*KSc-Sample[[#This Row],[KPz]]*KSa)</f>
        <v>0.3979400086720376</v>
      </c>
      <c r="V1088">
        <f>(Sample[[#This Row],[KPx]]*$R$2-Sample[[#This Row],[Kpy]]*KSa)</f>
        <v>0.3979400086720376</v>
      </c>
      <c r="W1088">
        <f>Sample[[#This Row],[Kpy]]*KTc-Sample[[#This Row],[KPz]]*KTb</f>
        <v>1.3521825181113625</v>
      </c>
      <c r="X1088">
        <f>-1*(Sample[[#This Row],[KPx]]*KTc-Sample[[#This Row],[KPz]]*KTa)</f>
        <v>1.3521825181113623</v>
      </c>
      <c r="Y1088">
        <f>(Sample[[#This Row],[KPx]]*KTb-Sample[[#This Row],[Kpy]]*KTa)</f>
        <v>1.3521825181113627</v>
      </c>
      <c r="Z1088">
        <f>-Sample[[#This Row],[Xp]]*a+Sample[[#This Row],[Yp]]*b+Sample[[#This Row],[Zp]]*c_</f>
        <v>0.79588001734407532</v>
      </c>
      <c r="AA1088" s="8">
        <f>-IF(Sample[[#This Row],[Column2]]&gt;0,1,-1)*SQRT(Sample[[#This Row],[KPx''i]]^2+Sample[[#This Row],[KPx''j]]^2+Sample[[#This Row],[KPx''k]]^2)/Ksmag/Scale</f>
        <v>-0.48737498474260249</v>
      </c>
      <c r="AB1088" s="1">
        <f>SQRT(Sample[[#This Row],[Kpy''i]]^2+Sample[[#This Row],[KPy''j]]^2+Sample[[#This Row],[KPy''k]]^2)/KTmag/Scale</f>
        <v>0.95613742795844614</v>
      </c>
    </row>
    <row r="1089" spans="1:28" x14ac:dyDescent="0.25">
      <c r="A1089" s="5">
        <v>1084</v>
      </c>
      <c r="B1089" s="13" t="s">
        <v>43</v>
      </c>
      <c r="C1089" s="5"/>
      <c r="D1089" s="5"/>
      <c r="E1089">
        <v>9</v>
      </c>
      <c r="F1089">
        <v>6</v>
      </c>
      <c r="G1089">
        <v>3</v>
      </c>
      <c r="H1089" s="11">
        <f>Sample[[#This Row],[C]]/Sample[[#This Row],[D]]</f>
        <v>0.66666666666666663</v>
      </c>
      <c r="I1089" s="11">
        <f>Sample[[#This Row],[A]]/Sample[[#This Row],[C]]</f>
        <v>0.5</v>
      </c>
      <c r="J1089" s="11">
        <f>Sample[[#This Row],[D]]/Sample[[#This Row],[A]]</f>
        <v>3</v>
      </c>
      <c r="K1089" s="11">
        <f>Sample[[#This Row],[A]]/Sample[[#This Row],[D]]</f>
        <v>0.33333333333333331</v>
      </c>
      <c r="L1089" s="11">
        <f>Sample[[#This Row],[D]]/Sample[[#This Row],[C]]</f>
        <v>1.5</v>
      </c>
      <c r="M1089" s="11">
        <f>Sample[[#This Row],[C]]/Sample[[#This Row],[A]]</f>
        <v>2</v>
      </c>
      <c r="N1089">
        <f>IF(Sample[[#This Row],[Ap]]=0,10,LOG(Sample[[#This Row],[Ap]]))</f>
        <v>-0.17609125905568127</v>
      </c>
      <c r="O1089">
        <f>IF(Sample[[#This Row],[Ei]]=0,10,LOG(Sample[[#This Row],[Ei]]))</f>
        <v>-0.3010299956639812</v>
      </c>
      <c r="P1089">
        <f>IF(Sample[[#This Row],[Ii]]=0,10,LOG(Sample[[#This Row],[Ii]]))</f>
        <v>0.47712125471966244</v>
      </c>
      <c r="Q1089">
        <f>Kx-Sample[[#This Row],[Xp]]</f>
        <v>0.17609125905568127</v>
      </c>
      <c r="R1089">
        <f>Ky-Sample[[#This Row],[Yp]]</f>
        <v>-0.69897000433601875</v>
      </c>
      <c r="S1089">
        <f>Kz-Sample[[#This Row],[Zp]]</f>
        <v>0.52287874528033762</v>
      </c>
      <c r="T1089">
        <f>Sample[[#This Row],[Kpy]]*KSc-Sample[[#This Row],[KPz]]*KSb</f>
        <v>0.17609125905568113</v>
      </c>
      <c r="U1089">
        <f>-1*(Sample[[#This Row],[KPx]]*KSc-Sample[[#This Row],[KPz]]*KSa)</f>
        <v>0.17609125905568127</v>
      </c>
      <c r="V1089">
        <f>(Sample[[#This Row],[KPx]]*$R$2-Sample[[#This Row],[Kpy]]*KSa)</f>
        <v>0.17609125905568127</v>
      </c>
      <c r="W1089">
        <f>Sample[[#This Row],[Kpy]]*KTc-Sample[[#This Row],[KPz]]*KTb</f>
        <v>1.2218487496163564</v>
      </c>
      <c r="X1089">
        <f>-1*(Sample[[#This Row],[KPx]]*KTc-Sample[[#This Row],[KPz]]*KTa)</f>
        <v>1.2218487496163566</v>
      </c>
      <c r="Y1089">
        <f>(Sample[[#This Row],[KPx]]*KTb-Sample[[#This Row],[Kpy]]*KTa)</f>
        <v>1.2218487496163561</v>
      </c>
      <c r="Z1089">
        <f>-Sample[[#This Row],[Xp]]*a+Sample[[#This Row],[Yp]]*b+Sample[[#This Row],[Zp]]*c_</f>
        <v>0.35218251811136247</v>
      </c>
      <c r="AA1089" s="8">
        <f>-IF(Sample[[#This Row],[Column2]]&gt;0,1,-1)*SQRT(Sample[[#This Row],[KPx''i]]^2+Sample[[#This Row],[KPx''j]]^2+Sample[[#This Row],[KPx''k]]^2)/Ksmag/Scale</f>
        <v>-0.21566686642533325</v>
      </c>
      <c r="AB1089" s="1">
        <f>SQRT(Sample[[#This Row],[Kpy''i]]^2+Sample[[#This Row],[KPy''j]]^2+Sample[[#This Row],[KPy''k]]^2)/KTmag/Scale</f>
        <v>0.86397753643802966</v>
      </c>
    </row>
    <row r="1090" spans="1:28" hidden="1" x14ac:dyDescent="0.25">
      <c r="A1090" s="5">
        <v>1085</v>
      </c>
      <c r="B1090" s="13" t="s">
        <v>43</v>
      </c>
      <c r="C1090" s="5"/>
      <c r="D1090" s="5"/>
      <c r="E1090">
        <v>4</v>
      </c>
      <c r="F1090">
        <v>5</v>
      </c>
      <c r="G1090">
        <v>10</v>
      </c>
      <c r="H1090" s="11">
        <f>Sample[[#This Row],[C]]/Sample[[#This Row],[D]]</f>
        <v>1.25</v>
      </c>
      <c r="I1090" s="11">
        <f>Sample[[#This Row],[A]]/Sample[[#This Row],[C]]</f>
        <v>2</v>
      </c>
      <c r="J1090" s="11">
        <f>Sample[[#This Row],[D]]/Sample[[#This Row],[A]]</f>
        <v>0.4</v>
      </c>
      <c r="K1090" s="11">
        <f>Sample[[#This Row],[A]]/Sample[[#This Row],[D]]</f>
        <v>2.5</v>
      </c>
      <c r="L1090" s="11">
        <f>Sample[[#This Row],[D]]/Sample[[#This Row],[C]]</f>
        <v>0.8</v>
      </c>
      <c r="M1090" s="11">
        <f>Sample[[#This Row],[C]]/Sample[[#This Row],[A]]</f>
        <v>0.5</v>
      </c>
      <c r="N1090">
        <f>IF(Sample[[#This Row],[Ap]]=0,10,LOG(Sample[[#This Row],[Ap]]))</f>
        <v>9.691001300805642E-2</v>
      </c>
      <c r="O1090">
        <f>IF(Sample[[#This Row],[Ei]]=0,10,LOG(Sample[[#This Row],[Ei]]))</f>
        <v>0.3010299956639812</v>
      </c>
      <c r="P1090">
        <f>IF(Sample[[#This Row],[Ii]]=0,10,LOG(Sample[[#This Row],[Ii]]))</f>
        <v>-0.3979400086720376</v>
      </c>
      <c r="Q1090">
        <f>Kx-Sample[[#This Row],[Xp]]</f>
        <v>-9.691001300805642E-2</v>
      </c>
      <c r="R1090">
        <f>Ky-Sample[[#This Row],[Yp]]</f>
        <v>-1.3010299956639813</v>
      </c>
      <c r="S1090">
        <f>Kz-Sample[[#This Row],[Zp]]</f>
        <v>1.3979400086720375</v>
      </c>
      <c r="T1090">
        <f>Sample[[#This Row],[Kpy]]*KSc-Sample[[#This Row],[KPz]]*KSb</f>
        <v>-9.6910013008056239E-2</v>
      </c>
      <c r="U1090">
        <f>-1*(Sample[[#This Row],[KPx]]*KSc-Sample[[#This Row],[KPz]]*KSa)</f>
        <v>-9.691001300805642E-2</v>
      </c>
      <c r="V1090">
        <f>(Sample[[#This Row],[KPx]]*$R$2-Sample[[#This Row],[Kpy]]*KSa)</f>
        <v>-9.691001300805642E-2</v>
      </c>
      <c r="W1090">
        <f>Sample[[#This Row],[Kpy]]*KTc-Sample[[#This Row],[KPz]]*KTb</f>
        <v>2.6989700043360187</v>
      </c>
      <c r="X1090">
        <f>-1*(Sample[[#This Row],[KPx]]*KTc-Sample[[#This Row],[KPz]]*KTa)</f>
        <v>2.6989700043360187</v>
      </c>
      <c r="Y1090">
        <f>(Sample[[#This Row],[KPx]]*KTb-Sample[[#This Row],[Kpy]]*KTa)</f>
        <v>2.6989700043360187</v>
      </c>
      <c r="Z1090">
        <f>-Sample[[#This Row],[Xp]]*a+Sample[[#This Row],[Yp]]*b+Sample[[#This Row],[Zp]]*c_</f>
        <v>-0.19382002601611281</v>
      </c>
      <c r="AA1090" s="8">
        <f>-IF(Sample[[#This Row],[Column2]]&gt;0,1,-1)*SQRT(Sample[[#This Row],[KPx''i]]^2+Sample[[#This Row],[KPx''j]]^2+Sample[[#This Row],[KPx''k]]^2)/Ksmag/Scale</f>
        <v>0.11869004141810921</v>
      </c>
      <c r="AB1090" s="1">
        <f>SQRT(Sample[[#This Row],[Kpy''i]]^2+Sample[[#This Row],[KPy''j]]^2+Sample[[#This Row],[KPy''k]]^2)/KTmag/Scale</f>
        <v>1.9084599922850845</v>
      </c>
    </row>
    <row r="1091" spans="1:28" hidden="1" x14ac:dyDescent="0.25">
      <c r="A1091" s="5">
        <v>1086</v>
      </c>
      <c r="B1091" s="13" t="s">
        <v>43</v>
      </c>
      <c r="C1091" s="5"/>
      <c r="D1091" s="5"/>
      <c r="E1091">
        <v>7</v>
      </c>
      <c r="F1091">
        <v>1</v>
      </c>
      <c r="G1091">
        <v>10</v>
      </c>
      <c r="H1091" s="11">
        <f>Sample[[#This Row],[C]]/Sample[[#This Row],[D]]</f>
        <v>0.14285714285714285</v>
      </c>
      <c r="I1091" s="11">
        <f>Sample[[#This Row],[A]]/Sample[[#This Row],[C]]</f>
        <v>10</v>
      </c>
      <c r="J1091" s="11">
        <f>Sample[[#This Row],[D]]/Sample[[#This Row],[A]]</f>
        <v>0.7</v>
      </c>
      <c r="K1091" s="11">
        <f>Sample[[#This Row],[A]]/Sample[[#This Row],[D]]</f>
        <v>1.4285714285714286</v>
      </c>
      <c r="L1091" s="11">
        <f>Sample[[#This Row],[D]]/Sample[[#This Row],[C]]</f>
        <v>7</v>
      </c>
      <c r="M1091" s="11">
        <f>Sample[[#This Row],[C]]/Sample[[#This Row],[A]]</f>
        <v>0.1</v>
      </c>
      <c r="N1091">
        <f>IF(Sample[[#This Row],[Ap]]=0,10,LOG(Sample[[#This Row],[Ap]]))</f>
        <v>-0.84509804001425681</v>
      </c>
      <c r="O1091">
        <f>IF(Sample[[#This Row],[Ei]]=0,10,LOG(Sample[[#This Row],[Ei]]))</f>
        <v>1</v>
      </c>
      <c r="P1091">
        <f>IF(Sample[[#This Row],[Ii]]=0,10,LOG(Sample[[#This Row],[Ii]]))</f>
        <v>-0.15490195998574319</v>
      </c>
      <c r="Q1091">
        <f>Kx-Sample[[#This Row],[Xp]]</f>
        <v>0.84509804001425681</v>
      </c>
      <c r="R1091">
        <f>Ky-Sample[[#This Row],[Yp]]</f>
        <v>-2</v>
      </c>
      <c r="S1091">
        <f>Kz-Sample[[#This Row],[Zp]]</f>
        <v>1.1549019599857431</v>
      </c>
      <c r="T1091">
        <f>Sample[[#This Row],[Kpy]]*KSc-Sample[[#This Row],[KPz]]*KSb</f>
        <v>0.84509804001425692</v>
      </c>
      <c r="U1091">
        <f>-1*(Sample[[#This Row],[KPx]]*KSc-Sample[[#This Row],[KPz]]*KSa)</f>
        <v>0.84509804001425681</v>
      </c>
      <c r="V1091">
        <f>(Sample[[#This Row],[KPx]]*$R$2-Sample[[#This Row],[Kpy]]*KSa)</f>
        <v>0.84509804001425681</v>
      </c>
      <c r="W1091">
        <f>Sample[[#This Row],[Kpy]]*KTc-Sample[[#This Row],[KPz]]*KTb</f>
        <v>3.1549019599857431</v>
      </c>
      <c r="X1091">
        <f>-1*(Sample[[#This Row],[KPx]]*KTc-Sample[[#This Row],[KPz]]*KTa)</f>
        <v>3.1549019599857431</v>
      </c>
      <c r="Y1091">
        <f>(Sample[[#This Row],[KPx]]*KTb-Sample[[#This Row],[Kpy]]*KTa)</f>
        <v>3.1549019599857431</v>
      </c>
      <c r="Z1091">
        <f>-Sample[[#This Row],[Xp]]*a+Sample[[#This Row],[Yp]]*b+Sample[[#This Row],[Zp]]*c_</f>
        <v>1.6901960800285136</v>
      </c>
      <c r="AA1091" s="8">
        <f>-IF(Sample[[#This Row],[Column2]]&gt;0,1,-1)*SQRT(Sample[[#This Row],[KPx''i]]^2+Sample[[#This Row],[KPx''j]]^2+Sample[[#This Row],[KPx''k]]^2)/Ksmag/Scale</f>
        <v>-1.035029490330545</v>
      </c>
      <c r="AB1091" s="1">
        <f>SQRT(Sample[[#This Row],[Kpy''i]]^2+Sample[[#This Row],[KPy''j]]^2+Sample[[#This Row],[KPy''k]]^2)/KTmag/Scale</f>
        <v>2.2308525698846489</v>
      </c>
    </row>
    <row r="1092" spans="1:28" hidden="1" x14ac:dyDescent="0.25">
      <c r="A1092" s="5">
        <v>1087</v>
      </c>
      <c r="B1092" s="13" t="s">
        <v>43</v>
      </c>
      <c r="C1092" s="5"/>
      <c r="D1092" s="5"/>
      <c r="E1092">
        <v>9</v>
      </c>
      <c r="F1092">
        <v>3</v>
      </c>
      <c r="G1092">
        <v>10</v>
      </c>
      <c r="H1092" s="11">
        <f>Sample[[#This Row],[C]]/Sample[[#This Row],[D]]</f>
        <v>0.33333333333333331</v>
      </c>
      <c r="I1092" s="11">
        <f>Sample[[#This Row],[A]]/Sample[[#This Row],[C]]</f>
        <v>3.3333333333333335</v>
      </c>
      <c r="J1092" s="11">
        <f>Sample[[#This Row],[D]]/Sample[[#This Row],[A]]</f>
        <v>0.9</v>
      </c>
      <c r="K1092" s="11">
        <f>Sample[[#This Row],[A]]/Sample[[#This Row],[D]]</f>
        <v>1.1111111111111112</v>
      </c>
      <c r="L1092" s="11">
        <f>Sample[[#This Row],[D]]/Sample[[#This Row],[C]]</f>
        <v>3</v>
      </c>
      <c r="M1092" s="11">
        <f>Sample[[#This Row],[C]]/Sample[[#This Row],[A]]</f>
        <v>0.3</v>
      </c>
      <c r="N1092">
        <f>IF(Sample[[#This Row],[Ap]]=0,10,LOG(Sample[[#This Row],[Ap]]))</f>
        <v>-0.47712125471966244</v>
      </c>
      <c r="O1092">
        <f>IF(Sample[[#This Row],[Ei]]=0,10,LOG(Sample[[#This Row],[Ei]]))</f>
        <v>0.52287874528033762</v>
      </c>
      <c r="P1092">
        <f>IF(Sample[[#This Row],[Ii]]=0,10,LOG(Sample[[#This Row],[Ii]]))</f>
        <v>-4.5757490560675115E-2</v>
      </c>
      <c r="Q1092">
        <f>Kx-Sample[[#This Row],[Xp]]</f>
        <v>0.47712125471966244</v>
      </c>
      <c r="R1092">
        <f>Ky-Sample[[#This Row],[Yp]]</f>
        <v>-1.5228787452803376</v>
      </c>
      <c r="S1092">
        <f>Kz-Sample[[#This Row],[Zp]]</f>
        <v>1.045757490560675</v>
      </c>
      <c r="T1092">
        <f>Sample[[#This Row],[Kpy]]*KSc-Sample[[#This Row],[KPz]]*KSb</f>
        <v>0.4771212547196626</v>
      </c>
      <c r="U1092">
        <f>-1*(Sample[[#This Row],[KPx]]*KSc-Sample[[#This Row],[KPz]]*KSa)</f>
        <v>0.47712125471966244</v>
      </c>
      <c r="V1092">
        <f>(Sample[[#This Row],[KPx]]*$R$2-Sample[[#This Row],[Kpy]]*KSa)</f>
        <v>0.47712125471966244</v>
      </c>
      <c r="W1092">
        <f>Sample[[#This Row],[Kpy]]*KTc-Sample[[#This Row],[KPz]]*KTb</f>
        <v>2.5686362358410126</v>
      </c>
      <c r="X1092">
        <f>-1*(Sample[[#This Row],[KPx]]*KTc-Sample[[#This Row],[KPz]]*KTa)</f>
        <v>2.5686362358410126</v>
      </c>
      <c r="Y1092">
        <f>(Sample[[#This Row],[KPx]]*KTb-Sample[[#This Row],[Kpy]]*KTa)</f>
        <v>2.5686362358410126</v>
      </c>
      <c r="Z1092">
        <f>-Sample[[#This Row],[Xp]]*a+Sample[[#This Row],[Yp]]*b+Sample[[#This Row],[Zp]]*c_</f>
        <v>0.95424250943932498</v>
      </c>
      <c r="AA1092" s="8">
        <f>-IF(Sample[[#This Row],[Column2]]&gt;0,1,-1)*SQRT(Sample[[#This Row],[KPx''i]]^2+Sample[[#This Row],[KPx''j]]^2+Sample[[#This Row],[KPx''k]]^2)/Ksmag/Scale</f>
        <v>-0.58435180974982659</v>
      </c>
      <c r="AB1092" s="1">
        <f>SQRT(Sample[[#This Row],[Kpy''i]]^2+Sample[[#This Row],[KPy''j]]^2+Sample[[#This Row],[KPy''k]]^2)/KTmag/Scale</f>
        <v>1.8163001007646682</v>
      </c>
    </row>
    <row r="1093" spans="1:28" hidden="1" x14ac:dyDescent="0.25">
      <c r="A1093" s="5">
        <v>1088</v>
      </c>
      <c r="B1093" s="13" t="s">
        <v>43</v>
      </c>
      <c r="C1093" s="5"/>
      <c r="D1093" s="5"/>
      <c r="E1093">
        <v>1</v>
      </c>
      <c r="F1093">
        <v>5</v>
      </c>
      <c r="G1093">
        <v>4</v>
      </c>
      <c r="H1093" s="11">
        <f>Sample[[#This Row],[C]]/Sample[[#This Row],[D]]</f>
        <v>5</v>
      </c>
      <c r="I1093" s="11">
        <f>Sample[[#This Row],[A]]/Sample[[#This Row],[C]]</f>
        <v>0.8</v>
      </c>
      <c r="J1093" s="11">
        <f>Sample[[#This Row],[D]]/Sample[[#This Row],[A]]</f>
        <v>0.25</v>
      </c>
      <c r="K1093" s="11">
        <f>Sample[[#This Row],[A]]/Sample[[#This Row],[D]]</f>
        <v>4</v>
      </c>
      <c r="L1093" s="11">
        <f>Sample[[#This Row],[D]]/Sample[[#This Row],[C]]</f>
        <v>0.2</v>
      </c>
      <c r="M1093" s="11">
        <f>Sample[[#This Row],[C]]/Sample[[#This Row],[A]]</f>
        <v>1.25</v>
      </c>
      <c r="N1093">
        <f>IF(Sample[[#This Row],[Ap]]=0,10,LOG(Sample[[#This Row],[Ap]]))</f>
        <v>0.69897000433601886</v>
      </c>
      <c r="O1093">
        <f>IF(Sample[[#This Row],[Ei]]=0,10,LOG(Sample[[#This Row],[Ei]]))</f>
        <v>-9.6910013008056392E-2</v>
      </c>
      <c r="P1093">
        <f>IF(Sample[[#This Row],[Ii]]=0,10,LOG(Sample[[#This Row],[Ii]]))</f>
        <v>-0.6020599913279624</v>
      </c>
      <c r="Q1093">
        <f>Kx-Sample[[#This Row],[Xp]]</f>
        <v>-0.69897000433601886</v>
      </c>
      <c r="R1093">
        <f>Ky-Sample[[#This Row],[Yp]]</f>
        <v>-0.90308998699194365</v>
      </c>
      <c r="S1093">
        <f>Kz-Sample[[#This Row],[Zp]]</f>
        <v>1.6020599913279625</v>
      </c>
      <c r="T1093">
        <f>Sample[[#This Row],[Kpy]]*KSc-Sample[[#This Row],[KPz]]*KSb</f>
        <v>-0.69897000433601886</v>
      </c>
      <c r="U1093">
        <f>-1*(Sample[[#This Row],[KPx]]*KSc-Sample[[#This Row],[KPz]]*KSa)</f>
        <v>-0.69897000433601886</v>
      </c>
      <c r="V1093">
        <f>(Sample[[#This Row],[KPx]]*$R$2-Sample[[#This Row],[Kpy]]*KSa)</f>
        <v>-0.69897000433601886</v>
      </c>
      <c r="W1093">
        <f>Sample[[#This Row],[Kpy]]*KTc-Sample[[#This Row],[KPz]]*KTb</f>
        <v>2.5051499783199063</v>
      </c>
      <c r="X1093">
        <f>-1*(Sample[[#This Row],[KPx]]*KTc-Sample[[#This Row],[KPz]]*KTa)</f>
        <v>2.5051499783199063</v>
      </c>
      <c r="Y1093">
        <f>(Sample[[#This Row],[KPx]]*KTb-Sample[[#This Row],[Kpy]]*KTa)</f>
        <v>2.5051499783199063</v>
      </c>
      <c r="Z1093">
        <f>-Sample[[#This Row],[Xp]]*a+Sample[[#This Row],[Yp]]*b+Sample[[#This Row],[Zp]]*c_</f>
        <v>-1.3979400086720375</v>
      </c>
      <c r="AA1093" s="8">
        <f>-IF(Sample[[#This Row],[Column2]]&gt;0,1,-1)*SQRT(Sample[[#This Row],[KPx''i]]^2+Sample[[#This Row],[KPx''j]]^2+Sample[[#This Row],[KPx''k]]^2)/Ksmag/Scale</f>
        <v>0.85605992806709585</v>
      </c>
      <c r="AB1093" s="1">
        <f>SQRT(Sample[[#This Row],[Kpy''i]]^2+Sample[[#This Row],[KPy''j]]^2+Sample[[#This Row],[KPy''k]]^2)/KTmag/Scale</f>
        <v>1.7714085375593385</v>
      </c>
    </row>
    <row r="1094" spans="1:28" hidden="1" x14ac:dyDescent="0.25">
      <c r="A1094" s="5">
        <v>1089</v>
      </c>
      <c r="B1094" s="13" t="s">
        <v>43</v>
      </c>
      <c r="C1094" s="5"/>
      <c r="D1094" s="5"/>
      <c r="E1094">
        <v>1</v>
      </c>
      <c r="F1094">
        <v>9</v>
      </c>
      <c r="G1094">
        <v>5</v>
      </c>
      <c r="H1094" s="11">
        <f>Sample[[#This Row],[C]]/Sample[[#This Row],[D]]</f>
        <v>9</v>
      </c>
      <c r="I1094" s="11">
        <f>Sample[[#This Row],[A]]/Sample[[#This Row],[C]]</f>
        <v>0.55555555555555558</v>
      </c>
      <c r="J1094" s="11">
        <f>Sample[[#This Row],[D]]/Sample[[#This Row],[A]]</f>
        <v>0.2</v>
      </c>
      <c r="K1094" s="11">
        <f>Sample[[#This Row],[A]]/Sample[[#This Row],[D]]</f>
        <v>5</v>
      </c>
      <c r="L1094" s="11">
        <f>Sample[[#This Row],[D]]/Sample[[#This Row],[C]]</f>
        <v>0.1111111111111111</v>
      </c>
      <c r="M1094" s="11">
        <f>Sample[[#This Row],[C]]/Sample[[#This Row],[A]]</f>
        <v>1.8</v>
      </c>
      <c r="N1094">
        <f>IF(Sample[[#This Row],[Ap]]=0,10,LOG(Sample[[#This Row],[Ap]]))</f>
        <v>0.95424250943932487</v>
      </c>
      <c r="O1094">
        <f>IF(Sample[[#This Row],[Ei]]=0,10,LOG(Sample[[#This Row],[Ei]]))</f>
        <v>-0.25527250510330607</v>
      </c>
      <c r="P1094">
        <f>IF(Sample[[#This Row],[Ii]]=0,10,LOG(Sample[[#This Row],[Ii]]))</f>
        <v>-0.69897000433601875</v>
      </c>
      <c r="Q1094">
        <f>Kx-Sample[[#This Row],[Xp]]</f>
        <v>-0.95424250943932487</v>
      </c>
      <c r="R1094">
        <f>Ky-Sample[[#This Row],[Yp]]</f>
        <v>-0.74472749489669399</v>
      </c>
      <c r="S1094">
        <f>Kz-Sample[[#This Row],[Zp]]</f>
        <v>1.6989700043360187</v>
      </c>
      <c r="T1094">
        <f>Sample[[#This Row],[Kpy]]*KSc-Sample[[#This Row],[KPz]]*KSb</f>
        <v>-0.95424250943932476</v>
      </c>
      <c r="U1094">
        <f>-1*(Sample[[#This Row],[KPx]]*KSc-Sample[[#This Row],[KPz]]*KSa)</f>
        <v>-0.95424250943932487</v>
      </c>
      <c r="V1094">
        <f>(Sample[[#This Row],[KPx]]*$R$2-Sample[[#This Row],[Kpy]]*KSa)</f>
        <v>-0.95424250943932487</v>
      </c>
      <c r="W1094">
        <f>Sample[[#This Row],[Kpy]]*KTc-Sample[[#This Row],[KPz]]*KTb</f>
        <v>2.4436974992327127</v>
      </c>
      <c r="X1094">
        <f>-1*(Sample[[#This Row],[KPx]]*KTc-Sample[[#This Row],[KPz]]*KTa)</f>
        <v>2.4436974992327127</v>
      </c>
      <c r="Y1094">
        <f>(Sample[[#This Row],[KPx]]*KTb-Sample[[#This Row],[Kpy]]*KTa)</f>
        <v>2.4436974992327127</v>
      </c>
      <c r="Z1094">
        <f>-Sample[[#This Row],[Xp]]*a+Sample[[#This Row],[Yp]]*b+Sample[[#This Row],[Zp]]*c_</f>
        <v>-1.9084850188786495</v>
      </c>
      <c r="AA1094" s="8">
        <f>-IF(Sample[[#This Row],[Column2]]&gt;0,1,-1)*SQRT(Sample[[#This Row],[KPx''i]]^2+Sample[[#This Row],[KPx''j]]^2+Sample[[#This Row],[KPx''k]]^2)/Ksmag/Scale</f>
        <v>1.1687036194996532</v>
      </c>
      <c r="AB1094" s="1">
        <f>SQRT(Sample[[#This Row],[Kpy''i]]^2+Sample[[#This Row],[KPy''j]]^2+Sample[[#This Row],[KPy''k]]^2)/KTmag/Scale</f>
        <v>1.7279550728760593</v>
      </c>
    </row>
    <row r="1095" spans="1:28" hidden="1" x14ac:dyDescent="0.25">
      <c r="A1095" s="5">
        <v>1090</v>
      </c>
      <c r="B1095" s="13" t="s">
        <v>43</v>
      </c>
      <c r="C1095" s="5"/>
      <c r="D1095" s="5"/>
      <c r="E1095">
        <v>5</v>
      </c>
      <c r="F1095">
        <v>1</v>
      </c>
      <c r="G1095">
        <v>9</v>
      </c>
      <c r="H1095" s="11">
        <f>Sample[[#This Row],[C]]/Sample[[#This Row],[D]]</f>
        <v>0.2</v>
      </c>
      <c r="I1095" s="11">
        <f>Sample[[#This Row],[A]]/Sample[[#This Row],[C]]</f>
        <v>9</v>
      </c>
      <c r="J1095" s="11">
        <f>Sample[[#This Row],[D]]/Sample[[#This Row],[A]]</f>
        <v>0.55555555555555558</v>
      </c>
      <c r="K1095" s="11">
        <f>Sample[[#This Row],[A]]/Sample[[#This Row],[D]]</f>
        <v>1.8</v>
      </c>
      <c r="L1095" s="11">
        <f>Sample[[#This Row],[D]]/Sample[[#This Row],[C]]</f>
        <v>5</v>
      </c>
      <c r="M1095" s="11">
        <f>Sample[[#This Row],[C]]/Sample[[#This Row],[A]]</f>
        <v>0.1111111111111111</v>
      </c>
      <c r="N1095">
        <f>IF(Sample[[#This Row],[Ap]]=0,10,LOG(Sample[[#This Row],[Ap]]))</f>
        <v>-0.69897000433601875</v>
      </c>
      <c r="O1095">
        <f>IF(Sample[[#This Row],[Ei]]=0,10,LOG(Sample[[#This Row],[Ei]]))</f>
        <v>0.95424250943932487</v>
      </c>
      <c r="P1095">
        <f>IF(Sample[[#This Row],[Ii]]=0,10,LOG(Sample[[#This Row],[Ii]]))</f>
        <v>-0.25527250510330607</v>
      </c>
      <c r="Q1095">
        <f>Kx-Sample[[#This Row],[Xp]]</f>
        <v>0.69897000433601875</v>
      </c>
      <c r="R1095">
        <f>Ky-Sample[[#This Row],[Yp]]</f>
        <v>-1.9542425094393248</v>
      </c>
      <c r="S1095">
        <f>Kz-Sample[[#This Row],[Zp]]</f>
        <v>1.255272505103306</v>
      </c>
      <c r="T1095">
        <f>Sample[[#This Row],[Kpy]]*KSc-Sample[[#This Row],[KPz]]*KSb</f>
        <v>0.69897000433601875</v>
      </c>
      <c r="U1095">
        <f>-1*(Sample[[#This Row],[KPx]]*KSc-Sample[[#This Row],[KPz]]*KSa)</f>
        <v>0.69897000433601875</v>
      </c>
      <c r="V1095">
        <f>(Sample[[#This Row],[KPx]]*$R$2-Sample[[#This Row],[Kpy]]*KSa)</f>
        <v>0.69897000433601875</v>
      </c>
      <c r="W1095">
        <f>Sample[[#This Row],[Kpy]]*KTc-Sample[[#This Row],[KPz]]*KTb</f>
        <v>3.2095150145426308</v>
      </c>
      <c r="X1095">
        <f>-1*(Sample[[#This Row],[KPx]]*KTc-Sample[[#This Row],[KPz]]*KTa)</f>
        <v>3.2095150145426308</v>
      </c>
      <c r="Y1095">
        <f>(Sample[[#This Row],[KPx]]*KTb-Sample[[#This Row],[Kpy]]*KTa)</f>
        <v>3.2095150145426308</v>
      </c>
      <c r="Z1095">
        <f>-Sample[[#This Row],[Xp]]*a+Sample[[#This Row],[Yp]]*b+Sample[[#This Row],[Zp]]*c_</f>
        <v>1.3979400086720375</v>
      </c>
      <c r="AA1095" s="8">
        <f>-IF(Sample[[#This Row],[Column2]]&gt;0,1,-1)*SQRT(Sample[[#This Row],[KPx''i]]^2+Sample[[#This Row],[KPx''j]]^2+Sample[[#This Row],[KPx''k]]^2)/Ksmag/Scale</f>
        <v>-0.85605992806709574</v>
      </c>
      <c r="AB1095" s="1">
        <f>SQRT(Sample[[#This Row],[Kpy''i]]^2+Sample[[#This Row],[KPy''j]]^2+Sample[[#This Row],[KPy''k]]^2)/KTmag/Scale</f>
        <v>2.2694698311031347</v>
      </c>
    </row>
    <row r="1096" spans="1:28" hidden="1" x14ac:dyDescent="0.25">
      <c r="A1096" s="5">
        <v>1091</v>
      </c>
      <c r="B1096" s="13" t="s">
        <v>43</v>
      </c>
      <c r="C1096" s="5"/>
      <c r="D1096" s="5"/>
      <c r="E1096">
        <v>1</v>
      </c>
      <c r="F1096">
        <v>7</v>
      </c>
      <c r="G1096">
        <v>6</v>
      </c>
      <c r="H1096" s="11">
        <f>Sample[[#This Row],[C]]/Sample[[#This Row],[D]]</f>
        <v>7</v>
      </c>
      <c r="I1096" s="11">
        <f>Sample[[#This Row],[A]]/Sample[[#This Row],[C]]</f>
        <v>0.8571428571428571</v>
      </c>
      <c r="J1096" s="11">
        <f>Sample[[#This Row],[D]]/Sample[[#This Row],[A]]</f>
        <v>0.16666666666666666</v>
      </c>
      <c r="K1096" s="11">
        <f>Sample[[#This Row],[A]]/Sample[[#This Row],[D]]</f>
        <v>6</v>
      </c>
      <c r="L1096" s="11">
        <f>Sample[[#This Row],[D]]/Sample[[#This Row],[C]]</f>
        <v>0.14285714285714285</v>
      </c>
      <c r="M1096" s="11">
        <f>Sample[[#This Row],[C]]/Sample[[#This Row],[A]]</f>
        <v>1.1666666666666667</v>
      </c>
      <c r="N1096">
        <f>IF(Sample[[#This Row],[Ap]]=0,10,LOG(Sample[[#This Row],[Ap]]))</f>
        <v>0.84509804001425681</v>
      </c>
      <c r="O1096">
        <f>IF(Sample[[#This Row],[Ei]]=0,10,LOG(Sample[[#This Row],[Ei]]))</f>
        <v>-6.6946789630613221E-2</v>
      </c>
      <c r="P1096">
        <f>IF(Sample[[#This Row],[Ii]]=0,10,LOG(Sample[[#This Row],[Ii]]))</f>
        <v>-0.77815125038364363</v>
      </c>
      <c r="Q1096">
        <f>Kx-Sample[[#This Row],[Xp]]</f>
        <v>-0.84509804001425681</v>
      </c>
      <c r="R1096">
        <f>Ky-Sample[[#This Row],[Yp]]</f>
        <v>-0.93305321036938682</v>
      </c>
      <c r="S1096">
        <f>Kz-Sample[[#This Row],[Zp]]</f>
        <v>1.7781512503836436</v>
      </c>
      <c r="T1096">
        <f>Sample[[#This Row],[Kpy]]*KSc-Sample[[#This Row],[KPz]]*KSb</f>
        <v>-0.84509804001425681</v>
      </c>
      <c r="U1096">
        <f>-1*(Sample[[#This Row],[KPx]]*KSc-Sample[[#This Row],[KPz]]*KSa)</f>
        <v>-0.84509804001425681</v>
      </c>
      <c r="V1096">
        <f>(Sample[[#This Row],[KPx]]*$R$2-Sample[[#This Row],[Kpy]]*KSa)</f>
        <v>-0.84509804001425681</v>
      </c>
      <c r="W1096">
        <f>Sample[[#This Row],[Kpy]]*KTc-Sample[[#This Row],[KPz]]*KTb</f>
        <v>2.7112044607530303</v>
      </c>
      <c r="X1096">
        <f>-1*(Sample[[#This Row],[KPx]]*KTc-Sample[[#This Row],[KPz]]*KTa)</f>
        <v>2.7112044607530303</v>
      </c>
      <c r="Y1096">
        <f>(Sample[[#This Row],[KPx]]*KTb-Sample[[#This Row],[Kpy]]*KTa)</f>
        <v>2.7112044607530303</v>
      </c>
      <c r="Z1096">
        <f>-Sample[[#This Row],[Xp]]*a+Sample[[#This Row],[Yp]]*b+Sample[[#This Row],[Zp]]*c_</f>
        <v>-1.6901960800285136</v>
      </c>
      <c r="AA1096" s="8">
        <f>-IF(Sample[[#This Row],[Column2]]&gt;0,1,-1)*SQRT(Sample[[#This Row],[KPx''i]]^2+Sample[[#This Row],[KPx''j]]^2+Sample[[#This Row],[KPx''k]]^2)/Ksmag/Scale</f>
        <v>1.0350294903305448</v>
      </c>
      <c r="AB1096" s="1">
        <f>SQRT(Sample[[#This Row],[Kpy''i]]^2+Sample[[#This Row],[KPy''j]]^2+Sample[[#This Row],[KPy''k]]^2)/KTmag/Scale</f>
        <v>1.9171110593816849</v>
      </c>
    </row>
    <row r="1097" spans="1:28" hidden="1" x14ac:dyDescent="0.25">
      <c r="A1097" s="5">
        <v>1092</v>
      </c>
      <c r="B1097" s="13" t="s">
        <v>43</v>
      </c>
      <c r="C1097" s="5"/>
      <c r="D1097" s="5"/>
      <c r="E1097">
        <v>3</v>
      </c>
      <c r="F1097">
        <v>1</v>
      </c>
      <c r="G1097">
        <v>4</v>
      </c>
      <c r="H1097" s="11">
        <f>Sample[[#This Row],[C]]/Sample[[#This Row],[D]]</f>
        <v>0.33333333333333331</v>
      </c>
      <c r="I1097" s="11">
        <f>Sample[[#This Row],[A]]/Sample[[#This Row],[C]]</f>
        <v>4</v>
      </c>
      <c r="J1097" s="11">
        <f>Sample[[#This Row],[D]]/Sample[[#This Row],[A]]</f>
        <v>0.75</v>
      </c>
      <c r="K1097" s="11">
        <f>Sample[[#This Row],[A]]/Sample[[#This Row],[D]]</f>
        <v>1.3333333333333333</v>
      </c>
      <c r="L1097" s="11">
        <f>Sample[[#This Row],[D]]/Sample[[#This Row],[C]]</f>
        <v>3</v>
      </c>
      <c r="M1097" s="11">
        <f>Sample[[#This Row],[C]]/Sample[[#This Row],[A]]</f>
        <v>0.25</v>
      </c>
      <c r="N1097">
        <f>IF(Sample[[#This Row],[Ap]]=0,10,LOG(Sample[[#This Row],[Ap]]))</f>
        <v>-0.47712125471966244</v>
      </c>
      <c r="O1097">
        <f>IF(Sample[[#This Row],[Ei]]=0,10,LOG(Sample[[#This Row],[Ei]]))</f>
        <v>0.6020599913279624</v>
      </c>
      <c r="P1097">
        <f>IF(Sample[[#This Row],[Ii]]=0,10,LOG(Sample[[#This Row],[Ii]]))</f>
        <v>-0.12493873660829995</v>
      </c>
      <c r="Q1097">
        <f>Kx-Sample[[#This Row],[Xp]]</f>
        <v>0.47712125471966244</v>
      </c>
      <c r="R1097">
        <f>Ky-Sample[[#This Row],[Yp]]</f>
        <v>-1.6020599913279625</v>
      </c>
      <c r="S1097">
        <f>Kz-Sample[[#This Row],[Zp]]</f>
        <v>1.1249387366082999</v>
      </c>
      <c r="T1097">
        <f>Sample[[#This Row],[Kpy]]*KSc-Sample[[#This Row],[KPz]]*KSb</f>
        <v>0.4771212547196626</v>
      </c>
      <c r="U1097">
        <f>-1*(Sample[[#This Row],[KPx]]*KSc-Sample[[#This Row],[KPz]]*KSa)</f>
        <v>0.47712125471966244</v>
      </c>
      <c r="V1097">
        <f>(Sample[[#This Row],[KPx]]*$R$2-Sample[[#This Row],[Kpy]]*KSa)</f>
        <v>0.47712125471966244</v>
      </c>
      <c r="W1097">
        <f>Sample[[#This Row],[Kpy]]*KTc-Sample[[#This Row],[KPz]]*KTb</f>
        <v>2.7269987279362624</v>
      </c>
      <c r="X1097">
        <f>-1*(Sample[[#This Row],[KPx]]*KTc-Sample[[#This Row],[KPz]]*KTa)</f>
        <v>2.7269987279362624</v>
      </c>
      <c r="Y1097">
        <f>(Sample[[#This Row],[KPx]]*KTb-Sample[[#This Row],[Kpy]]*KTa)</f>
        <v>2.7269987279362624</v>
      </c>
      <c r="Z1097">
        <f>-Sample[[#This Row],[Xp]]*a+Sample[[#This Row],[Yp]]*b+Sample[[#This Row],[Zp]]*c_</f>
        <v>0.95424250943932487</v>
      </c>
      <c r="AA1097" s="8">
        <f>-IF(Sample[[#This Row],[Column2]]&gt;0,1,-1)*SQRT(Sample[[#This Row],[KPx''i]]^2+Sample[[#This Row],[KPx''j]]^2+Sample[[#This Row],[KPx''k]]^2)/Ksmag/Scale</f>
        <v>-0.58435180974982659</v>
      </c>
      <c r="AB1097" s="1">
        <f>SQRT(Sample[[#This Row],[Kpy''i]]^2+Sample[[#This Row],[KPy''j]]^2+Sample[[#This Row],[KPy''k]]^2)/KTmag/Scale</f>
        <v>1.9282792928108203</v>
      </c>
    </row>
    <row r="1098" spans="1:28" hidden="1" x14ac:dyDescent="0.25">
      <c r="A1098" s="5">
        <v>1093</v>
      </c>
      <c r="B1098" s="13" t="s">
        <v>43</v>
      </c>
      <c r="C1098" s="5"/>
      <c r="D1098" s="5"/>
      <c r="E1098">
        <v>3</v>
      </c>
      <c r="F1098">
        <v>6</v>
      </c>
      <c r="G1098">
        <v>6</v>
      </c>
      <c r="H1098" s="11">
        <f>Sample[[#This Row],[C]]/Sample[[#This Row],[D]]</f>
        <v>2</v>
      </c>
      <c r="I1098" s="11">
        <f>Sample[[#This Row],[A]]/Sample[[#This Row],[C]]</f>
        <v>1</v>
      </c>
      <c r="J1098" s="11">
        <f>Sample[[#This Row],[D]]/Sample[[#This Row],[A]]</f>
        <v>0.5</v>
      </c>
      <c r="K1098" s="11">
        <f>Sample[[#This Row],[A]]/Sample[[#This Row],[D]]</f>
        <v>2</v>
      </c>
      <c r="L1098" s="11">
        <f>Sample[[#This Row],[D]]/Sample[[#This Row],[C]]</f>
        <v>0.5</v>
      </c>
      <c r="M1098" s="11">
        <f>Sample[[#This Row],[C]]/Sample[[#This Row],[A]]</f>
        <v>1</v>
      </c>
      <c r="N1098">
        <f>IF(Sample[[#This Row],[Ap]]=0,10,LOG(Sample[[#This Row],[Ap]]))</f>
        <v>0.3010299956639812</v>
      </c>
      <c r="O1098">
        <f>IF(Sample[[#This Row],[Ei]]=0,10,LOG(Sample[[#This Row],[Ei]]))</f>
        <v>0</v>
      </c>
      <c r="P1098">
        <f>IF(Sample[[#This Row],[Ii]]=0,10,LOG(Sample[[#This Row],[Ii]]))</f>
        <v>-0.3010299956639812</v>
      </c>
      <c r="Q1098">
        <f>Kx-Sample[[#This Row],[Xp]]</f>
        <v>-0.3010299956639812</v>
      </c>
      <c r="R1098">
        <f>Ky-Sample[[#This Row],[Yp]]</f>
        <v>-1</v>
      </c>
      <c r="S1098">
        <f>Kz-Sample[[#This Row],[Zp]]</f>
        <v>1.3010299956639813</v>
      </c>
      <c r="T1098">
        <f>Sample[[#This Row],[Kpy]]*KSc-Sample[[#This Row],[KPz]]*KSb</f>
        <v>-0.30102999566398125</v>
      </c>
      <c r="U1098">
        <f>-1*(Sample[[#This Row],[KPx]]*KSc-Sample[[#This Row],[KPz]]*KSa)</f>
        <v>-0.3010299956639812</v>
      </c>
      <c r="V1098">
        <f>(Sample[[#This Row],[KPx]]*$R$2-Sample[[#This Row],[Kpy]]*KSa)</f>
        <v>-0.3010299956639812</v>
      </c>
      <c r="W1098">
        <f>Sample[[#This Row],[Kpy]]*KTc-Sample[[#This Row],[KPz]]*KTb</f>
        <v>2.3010299956639813</v>
      </c>
      <c r="X1098">
        <f>-1*(Sample[[#This Row],[KPx]]*KTc-Sample[[#This Row],[KPz]]*KTa)</f>
        <v>2.3010299956639813</v>
      </c>
      <c r="Y1098">
        <f>(Sample[[#This Row],[KPx]]*KTb-Sample[[#This Row],[Kpy]]*KTa)</f>
        <v>2.3010299956639813</v>
      </c>
      <c r="Z1098">
        <f>-Sample[[#This Row],[Xp]]*a+Sample[[#This Row],[Yp]]*b+Sample[[#This Row],[Zp]]*c_</f>
        <v>-0.6020599913279624</v>
      </c>
      <c r="AA1098" s="8">
        <f>-IF(Sample[[#This Row],[Column2]]&gt;0,1,-1)*SQRT(Sample[[#This Row],[KPx''i]]^2+Sample[[#This Row],[KPx''j]]^2+Sample[[#This Row],[KPx''k]]^2)/Ksmag/Scale</f>
        <v>0.36868494332449331</v>
      </c>
      <c r="AB1098" s="1">
        <f>SQRT(Sample[[#This Row],[Kpy''i]]^2+Sample[[#This Row],[KPy''j]]^2+Sample[[#This Row],[KPy''k]]^2)/KTmag/Scale</f>
        <v>1.6270739136476533</v>
      </c>
    </row>
    <row r="1099" spans="1:28" hidden="1" x14ac:dyDescent="0.25">
      <c r="A1099" s="5">
        <v>1094</v>
      </c>
      <c r="B1099" s="13" t="s">
        <v>43</v>
      </c>
      <c r="C1099" s="5"/>
      <c r="D1099" s="5"/>
      <c r="E1099">
        <v>10</v>
      </c>
      <c r="F1099">
        <v>5</v>
      </c>
      <c r="G1099">
        <v>3</v>
      </c>
      <c r="H1099" s="11">
        <f>Sample[[#This Row],[C]]/Sample[[#This Row],[D]]</f>
        <v>0.5</v>
      </c>
      <c r="I1099" s="11">
        <f>Sample[[#This Row],[A]]/Sample[[#This Row],[C]]</f>
        <v>0.6</v>
      </c>
      <c r="J1099" s="11">
        <f>Sample[[#This Row],[D]]/Sample[[#This Row],[A]]</f>
        <v>3.3333333333333335</v>
      </c>
      <c r="K1099" s="11">
        <f>Sample[[#This Row],[A]]/Sample[[#This Row],[D]]</f>
        <v>0.3</v>
      </c>
      <c r="L1099" s="11">
        <f>Sample[[#This Row],[D]]/Sample[[#This Row],[C]]</f>
        <v>2</v>
      </c>
      <c r="M1099" s="11">
        <f>Sample[[#This Row],[C]]/Sample[[#This Row],[A]]</f>
        <v>1.6666666666666667</v>
      </c>
      <c r="N1099">
        <f>IF(Sample[[#This Row],[Ap]]=0,10,LOG(Sample[[#This Row],[Ap]]))</f>
        <v>-0.3010299956639812</v>
      </c>
      <c r="O1099">
        <f>IF(Sample[[#This Row],[Ei]]=0,10,LOG(Sample[[#This Row],[Ei]]))</f>
        <v>-0.22184874961635639</v>
      </c>
      <c r="P1099">
        <f>IF(Sample[[#This Row],[Ii]]=0,10,LOG(Sample[[#This Row],[Ii]]))</f>
        <v>0.52287874528033762</v>
      </c>
      <c r="Q1099">
        <f>Kx-Sample[[#This Row],[Xp]]</f>
        <v>0.3010299956639812</v>
      </c>
      <c r="R1099">
        <f>Ky-Sample[[#This Row],[Yp]]</f>
        <v>-0.77815125038364363</v>
      </c>
      <c r="S1099">
        <f>Kz-Sample[[#This Row],[Zp]]</f>
        <v>0.47712125471966238</v>
      </c>
      <c r="T1099">
        <f>Sample[[#This Row],[Kpy]]*KSc-Sample[[#This Row],[KPz]]*KSb</f>
        <v>0.30102999566398125</v>
      </c>
      <c r="U1099">
        <f>-1*(Sample[[#This Row],[KPx]]*KSc-Sample[[#This Row],[KPz]]*KSa)</f>
        <v>0.3010299956639812</v>
      </c>
      <c r="V1099">
        <f>(Sample[[#This Row],[KPx]]*$R$2-Sample[[#This Row],[Kpy]]*KSa)</f>
        <v>0.3010299956639812</v>
      </c>
      <c r="W1099">
        <f>Sample[[#This Row],[Kpy]]*KTc-Sample[[#This Row],[KPz]]*KTb</f>
        <v>1.255272505103306</v>
      </c>
      <c r="X1099">
        <f>-1*(Sample[[#This Row],[KPx]]*KTc-Sample[[#This Row],[KPz]]*KTa)</f>
        <v>1.255272505103306</v>
      </c>
      <c r="Y1099">
        <f>(Sample[[#This Row],[KPx]]*KTb-Sample[[#This Row],[Kpy]]*KTa)</f>
        <v>1.255272505103306</v>
      </c>
      <c r="Z1099">
        <f>-Sample[[#This Row],[Xp]]*a+Sample[[#This Row],[Yp]]*b+Sample[[#This Row],[Zp]]*c_</f>
        <v>0.60205999132796251</v>
      </c>
      <c r="AA1099" s="8">
        <f>-IF(Sample[[#This Row],[Column2]]&gt;0,1,-1)*SQRT(Sample[[#This Row],[KPx''i]]^2+Sample[[#This Row],[KPx''j]]^2+Sample[[#This Row],[KPx''k]]^2)/Ksmag/Scale</f>
        <v>-0.36868494332449331</v>
      </c>
      <c r="AB1099" s="1">
        <f>SQRT(Sample[[#This Row],[Kpy''i]]^2+Sample[[#This Row],[KPy''j]]^2+Sample[[#This Row],[KPy''k]]^2)/KTmag/Scale</f>
        <v>0.88761170059557293</v>
      </c>
    </row>
    <row r="1100" spans="1:28" hidden="1" x14ac:dyDescent="0.25">
      <c r="A1100" s="5">
        <v>1095</v>
      </c>
      <c r="B1100" s="13" t="s">
        <v>43</v>
      </c>
      <c r="C1100" s="5"/>
      <c r="D1100" s="5"/>
      <c r="E1100">
        <v>9</v>
      </c>
      <c r="F1100">
        <v>7</v>
      </c>
      <c r="G1100">
        <v>1</v>
      </c>
      <c r="H1100" s="11">
        <f>Sample[[#This Row],[C]]/Sample[[#This Row],[D]]</f>
        <v>0.77777777777777779</v>
      </c>
      <c r="I1100" s="11">
        <f>Sample[[#This Row],[A]]/Sample[[#This Row],[C]]</f>
        <v>0.14285714285714285</v>
      </c>
      <c r="J1100" s="11">
        <f>Sample[[#This Row],[D]]/Sample[[#This Row],[A]]</f>
        <v>9</v>
      </c>
      <c r="K1100" s="11">
        <f>Sample[[#This Row],[A]]/Sample[[#This Row],[D]]</f>
        <v>0.1111111111111111</v>
      </c>
      <c r="L1100" s="11">
        <f>Sample[[#This Row],[D]]/Sample[[#This Row],[C]]</f>
        <v>1.2857142857142858</v>
      </c>
      <c r="M1100" s="11">
        <f>Sample[[#This Row],[C]]/Sample[[#This Row],[A]]</f>
        <v>7</v>
      </c>
      <c r="N1100">
        <f>IF(Sample[[#This Row],[Ap]]=0,10,LOG(Sample[[#This Row],[Ap]]))</f>
        <v>-0.10914446942506803</v>
      </c>
      <c r="O1100">
        <f>IF(Sample[[#This Row],[Ei]]=0,10,LOG(Sample[[#This Row],[Ei]]))</f>
        <v>-0.84509804001425681</v>
      </c>
      <c r="P1100">
        <f>IF(Sample[[#This Row],[Ii]]=0,10,LOG(Sample[[#This Row],[Ii]]))</f>
        <v>0.95424250943932487</v>
      </c>
      <c r="Q1100">
        <f>Kx-Sample[[#This Row],[Xp]]</f>
        <v>0.10914446942506803</v>
      </c>
      <c r="R1100">
        <f>Ky-Sample[[#This Row],[Yp]]</f>
        <v>-0.15490195998574319</v>
      </c>
      <c r="S1100">
        <f>Kz-Sample[[#This Row],[Zp]]</f>
        <v>4.5757490560675129E-2</v>
      </c>
      <c r="T1100">
        <f>Sample[[#This Row],[Kpy]]*KSc-Sample[[#This Row],[KPz]]*KSb</f>
        <v>0.10914446942506806</v>
      </c>
      <c r="U1100">
        <f>-1*(Sample[[#This Row],[KPx]]*KSc-Sample[[#This Row],[KPz]]*KSa)</f>
        <v>0.10914446942506803</v>
      </c>
      <c r="V1100">
        <f>(Sample[[#This Row],[KPx]]*$R$2-Sample[[#This Row],[Kpy]]*KSa)</f>
        <v>0.10914446942506803</v>
      </c>
      <c r="W1100">
        <f>Sample[[#This Row],[Kpy]]*KTc-Sample[[#This Row],[KPz]]*KTb</f>
        <v>0.20065945054641832</v>
      </c>
      <c r="X1100">
        <f>-1*(Sample[[#This Row],[KPx]]*KTc-Sample[[#This Row],[KPz]]*KTa)</f>
        <v>0.20065945054641829</v>
      </c>
      <c r="Y1100">
        <f>(Sample[[#This Row],[KPx]]*KTb-Sample[[#This Row],[Kpy]]*KTa)</f>
        <v>0.20065945054641834</v>
      </c>
      <c r="Z1100">
        <f>-Sample[[#This Row],[Xp]]*a+Sample[[#This Row],[Yp]]*b+Sample[[#This Row],[Zp]]*c_</f>
        <v>0.21828893885013612</v>
      </c>
      <c r="AA1100" s="8">
        <f>-IF(Sample[[#This Row],[Column2]]&gt;0,1,-1)*SQRT(Sample[[#This Row],[KPx''i]]^2+Sample[[#This Row],[KPx''j]]^2+Sample[[#This Row],[KPx''k]]^2)/Ksmag/Scale</f>
        <v>-0.13367412916910817</v>
      </c>
      <c r="AB1100" s="1">
        <f>SQRT(Sample[[#This Row],[Kpy''i]]^2+Sample[[#This Row],[KPy''j]]^2+Sample[[#This Row],[KPy''k]]^2)/KTmag/Scale</f>
        <v>0.14188765819053908</v>
      </c>
    </row>
    <row r="1101" spans="1:28" hidden="1" x14ac:dyDescent="0.25">
      <c r="A1101" s="5">
        <v>1096</v>
      </c>
      <c r="B1101" s="13" t="s">
        <v>43</v>
      </c>
      <c r="C1101" s="5"/>
      <c r="D1101" s="5"/>
      <c r="E1101">
        <v>6</v>
      </c>
      <c r="F1101">
        <v>7</v>
      </c>
      <c r="G1101">
        <v>5</v>
      </c>
      <c r="H1101" s="11">
        <f>Sample[[#This Row],[C]]/Sample[[#This Row],[D]]</f>
        <v>1.1666666666666667</v>
      </c>
      <c r="I1101" s="11">
        <f>Sample[[#This Row],[A]]/Sample[[#This Row],[C]]</f>
        <v>0.7142857142857143</v>
      </c>
      <c r="J1101" s="11">
        <f>Sample[[#This Row],[D]]/Sample[[#This Row],[A]]</f>
        <v>1.2</v>
      </c>
      <c r="K1101" s="11">
        <f>Sample[[#This Row],[A]]/Sample[[#This Row],[D]]</f>
        <v>0.83333333333333337</v>
      </c>
      <c r="L1101" s="11">
        <f>Sample[[#This Row],[D]]/Sample[[#This Row],[C]]</f>
        <v>0.8571428571428571</v>
      </c>
      <c r="M1101" s="11">
        <f>Sample[[#This Row],[C]]/Sample[[#This Row],[A]]</f>
        <v>1.4</v>
      </c>
      <c r="N1101">
        <f>IF(Sample[[#This Row],[Ap]]=0,10,LOG(Sample[[#This Row],[Ap]]))</f>
        <v>6.6946789630613221E-2</v>
      </c>
      <c r="O1101">
        <f>IF(Sample[[#This Row],[Ei]]=0,10,LOG(Sample[[#This Row],[Ei]]))</f>
        <v>-0.14612803567823801</v>
      </c>
      <c r="P1101">
        <f>IF(Sample[[#This Row],[Ii]]=0,10,LOG(Sample[[#This Row],[Ii]]))</f>
        <v>7.9181246047624818E-2</v>
      </c>
      <c r="Q1101">
        <f>Kx-Sample[[#This Row],[Xp]]</f>
        <v>-6.6946789630613221E-2</v>
      </c>
      <c r="R1101">
        <f>Ky-Sample[[#This Row],[Yp]]</f>
        <v>-0.85387196432176204</v>
      </c>
      <c r="S1101">
        <f>Kz-Sample[[#This Row],[Zp]]</f>
        <v>0.92081875395237522</v>
      </c>
      <c r="T1101">
        <f>Sample[[#This Row],[Kpy]]*KSc-Sample[[#This Row],[KPz]]*KSb</f>
        <v>-6.6946789630613179E-2</v>
      </c>
      <c r="U1101">
        <f>-1*(Sample[[#This Row],[KPx]]*KSc-Sample[[#This Row],[KPz]]*KSa)</f>
        <v>-6.6946789630613221E-2</v>
      </c>
      <c r="V1101">
        <f>(Sample[[#This Row],[KPx]]*$R$2-Sample[[#This Row],[Kpy]]*KSa)</f>
        <v>-6.6946789630613221E-2</v>
      </c>
      <c r="W1101">
        <f>Sample[[#This Row],[Kpy]]*KTc-Sample[[#This Row],[KPz]]*KTb</f>
        <v>1.7746907182741372</v>
      </c>
      <c r="X1101">
        <f>-1*(Sample[[#This Row],[KPx]]*KTc-Sample[[#This Row],[KPz]]*KTa)</f>
        <v>1.7746907182741372</v>
      </c>
      <c r="Y1101">
        <f>(Sample[[#This Row],[KPx]]*KTb-Sample[[#This Row],[Kpy]]*KTa)</f>
        <v>1.7746907182741374</v>
      </c>
      <c r="Z1101">
        <f>-Sample[[#This Row],[Xp]]*a+Sample[[#This Row],[Yp]]*b+Sample[[#This Row],[Zp]]*c_</f>
        <v>-0.13389357926122639</v>
      </c>
      <c r="AA1101" s="8">
        <f>-IF(Sample[[#This Row],[Column2]]&gt;0,1,-1)*SQRT(Sample[[#This Row],[KPx''i]]^2+Sample[[#This Row],[KPx''j]]^2+Sample[[#This Row],[KPx''k]]^2)/Ksmag/Scale</f>
        <v>8.1992737256225134E-2</v>
      </c>
      <c r="AB1101" s="1">
        <f>SQRT(Sample[[#This Row],[Kpy''i]]^2+Sample[[#This Row],[KPy''j]]^2+Sample[[#This Row],[KPy''k]]^2)/KTmag/Scale</f>
        <v>1.2548958414004674</v>
      </c>
    </row>
    <row r="1102" spans="1:28" hidden="1" x14ac:dyDescent="0.25">
      <c r="A1102" s="5">
        <v>1097</v>
      </c>
      <c r="B1102" s="13" t="s">
        <v>43</v>
      </c>
      <c r="C1102" s="5"/>
      <c r="D1102" s="5"/>
      <c r="E1102">
        <v>10</v>
      </c>
      <c r="F1102">
        <v>10</v>
      </c>
      <c r="G1102">
        <v>1</v>
      </c>
      <c r="H1102" s="11">
        <f>Sample[[#This Row],[C]]/Sample[[#This Row],[D]]</f>
        <v>1</v>
      </c>
      <c r="I1102" s="11">
        <f>Sample[[#This Row],[A]]/Sample[[#This Row],[C]]</f>
        <v>0.1</v>
      </c>
      <c r="J1102" s="11">
        <f>Sample[[#This Row],[D]]/Sample[[#This Row],[A]]</f>
        <v>10</v>
      </c>
      <c r="K1102" s="11">
        <f>Sample[[#This Row],[A]]/Sample[[#This Row],[D]]</f>
        <v>0.1</v>
      </c>
      <c r="L1102" s="11">
        <f>Sample[[#This Row],[D]]/Sample[[#This Row],[C]]</f>
        <v>1</v>
      </c>
      <c r="M1102" s="11">
        <f>Sample[[#This Row],[C]]/Sample[[#This Row],[A]]</f>
        <v>10</v>
      </c>
      <c r="N1102">
        <f>IF(Sample[[#This Row],[Ap]]=0,10,LOG(Sample[[#This Row],[Ap]]))</f>
        <v>0</v>
      </c>
      <c r="O1102">
        <f>IF(Sample[[#This Row],[Ei]]=0,10,LOG(Sample[[#This Row],[Ei]]))</f>
        <v>-1</v>
      </c>
      <c r="P1102">
        <f>IF(Sample[[#This Row],[Ii]]=0,10,LOG(Sample[[#This Row],[Ii]]))</f>
        <v>1</v>
      </c>
      <c r="Q1102">
        <f>Kx-Sample[[#This Row],[Xp]]</f>
        <v>0</v>
      </c>
      <c r="R1102">
        <f>Ky-Sample[[#This Row],[Yp]]</f>
        <v>0</v>
      </c>
      <c r="S1102">
        <f>Kz-Sample[[#This Row],[Zp]]</f>
        <v>0</v>
      </c>
      <c r="T1102">
        <f>Sample[[#This Row],[Kpy]]*KSc-Sample[[#This Row],[KPz]]*KSb</f>
        <v>0</v>
      </c>
      <c r="U1102">
        <f>-1*(Sample[[#This Row],[KPx]]*KSc-Sample[[#This Row],[KPz]]*KSa)</f>
        <v>0</v>
      </c>
      <c r="V1102">
        <f>(Sample[[#This Row],[KPx]]*$R$2-Sample[[#This Row],[Kpy]]*KSa)</f>
        <v>0</v>
      </c>
      <c r="W1102">
        <f>Sample[[#This Row],[Kpy]]*KTc-Sample[[#This Row],[KPz]]*KTb</f>
        <v>0</v>
      </c>
      <c r="X1102">
        <f>-1*(Sample[[#This Row],[KPx]]*KTc-Sample[[#This Row],[KPz]]*KTa)</f>
        <v>0</v>
      </c>
      <c r="Y1102">
        <f>(Sample[[#This Row],[KPx]]*KTb-Sample[[#This Row],[Kpy]]*KTa)</f>
        <v>0</v>
      </c>
      <c r="Z1102">
        <f>-Sample[[#This Row],[Xp]]*a+Sample[[#This Row],[Yp]]*b+Sample[[#This Row],[Zp]]*c_</f>
        <v>0</v>
      </c>
      <c r="AA1102" s="8">
        <f>-IF(Sample[[#This Row],[Column2]]&gt;0,1,-1)*SQRT(Sample[[#This Row],[KPx''i]]^2+Sample[[#This Row],[KPx''j]]^2+Sample[[#This Row],[KPx''k]]^2)/Ksmag/Scale</f>
        <v>0</v>
      </c>
      <c r="AB1102" s="1">
        <f>SQRT(Sample[[#This Row],[Kpy''i]]^2+Sample[[#This Row],[KPy''j]]^2+Sample[[#This Row],[KPy''k]]^2)/KTmag/Scale</f>
        <v>0</v>
      </c>
    </row>
    <row r="1103" spans="1:28" hidden="1" x14ac:dyDescent="0.25">
      <c r="A1103" s="5">
        <v>1098</v>
      </c>
      <c r="B1103" s="13" t="s">
        <v>43</v>
      </c>
      <c r="C1103" s="5"/>
      <c r="D1103" s="5"/>
      <c r="E1103">
        <v>10</v>
      </c>
      <c r="F1103">
        <v>9</v>
      </c>
      <c r="G1103">
        <v>5</v>
      </c>
      <c r="H1103" s="11">
        <f>Sample[[#This Row],[C]]/Sample[[#This Row],[D]]</f>
        <v>0.9</v>
      </c>
      <c r="I1103" s="11">
        <f>Sample[[#This Row],[A]]/Sample[[#This Row],[C]]</f>
        <v>0.55555555555555558</v>
      </c>
      <c r="J1103" s="11">
        <f>Sample[[#This Row],[D]]/Sample[[#This Row],[A]]</f>
        <v>2</v>
      </c>
      <c r="K1103" s="11">
        <f>Sample[[#This Row],[A]]/Sample[[#This Row],[D]]</f>
        <v>0.5</v>
      </c>
      <c r="L1103" s="11">
        <f>Sample[[#This Row],[D]]/Sample[[#This Row],[C]]</f>
        <v>1.1111111111111112</v>
      </c>
      <c r="M1103" s="11">
        <f>Sample[[#This Row],[C]]/Sample[[#This Row],[A]]</f>
        <v>1.8</v>
      </c>
      <c r="N1103">
        <f>IF(Sample[[#This Row],[Ap]]=0,10,LOG(Sample[[#This Row],[Ap]]))</f>
        <v>-4.5757490560675115E-2</v>
      </c>
      <c r="O1103">
        <f>IF(Sample[[#This Row],[Ei]]=0,10,LOG(Sample[[#This Row],[Ei]]))</f>
        <v>-0.25527250510330607</v>
      </c>
      <c r="P1103">
        <f>IF(Sample[[#This Row],[Ii]]=0,10,LOG(Sample[[#This Row],[Ii]]))</f>
        <v>0.3010299956639812</v>
      </c>
      <c r="Q1103">
        <f>Kx-Sample[[#This Row],[Xp]]</f>
        <v>4.5757490560675115E-2</v>
      </c>
      <c r="R1103">
        <f>Ky-Sample[[#This Row],[Yp]]</f>
        <v>-0.74472749489669399</v>
      </c>
      <c r="S1103">
        <f>Kz-Sample[[#This Row],[Zp]]</f>
        <v>0.69897000433601875</v>
      </c>
      <c r="T1103">
        <f>Sample[[#This Row],[Kpy]]*KSc-Sample[[#This Row],[KPz]]*KSb</f>
        <v>4.575749056067524E-2</v>
      </c>
      <c r="U1103">
        <f>-1*(Sample[[#This Row],[KPx]]*KSc-Sample[[#This Row],[KPz]]*KSa)</f>
        <v>4.5757490560675115E-2</v>
      </c>
      <c r="V1103">
        <f>(Sample[[#This Row],[KPx]]*$R$2-Sample[[#This Row],[Kpy]]*KSa)</f>
        <v>4.5757490560675115E-2</v>
      </c>
      <c r="W1103">
        <f>Sample[[#This Row],[Kpy]]*KTc-Sample[[#This Row],[KPz]]*KTb</f>
        <v>1.4436974992327127</v>
      </c>
      <c r="X1103">
        <f>-1*(Sample[[#This Row],[KPx]]*KTc-Sample[[#This Row],[KPz]]*KTa)</f>
        <v>1.4436974992327125</v>
      </c>
      <c r="Y1103">
        <f>(Sample[[#This Row],[KPx]]*KTb-Sample[[#This Row],[Kpy]]*KTa)</f>
        <v>1.443697499232713</v>
      </c>
      <c r="Z1103">
        <f>-Sample[[#This Row],[Xp]]*a+Sample[[#This Row],[Yp]]*b+Sample[[#This Row],[Zp]]*c_</f>
        <v>9.1514981121350258E-2</v>
      </c>
      <c r="AA1103" s="8">
        <f>-IF(Sample[[#This Row],[Column2]]&gt;0,1,-1)*SQRT(Sample[[#This Row],[KPx''i]]^2+Sample[[#This Row],[KPx''j]]^2+Sample[[#This Row],[KPx''k]]^2)/Ksmag/Scale</f>
        <v>-5.6041251891935942E-2</v>
      </c>
      <c r="AB1103" s="1">
        <f>SQRT(Sample[[#This Row],[Kpy''i]]^2+Sample[[#This Row],[KPy''j]]^2+Sample[[#This Row],[KPy''k]]^2)/KTmag/Scale</f>
        <v>1.0208482916895116</v>
      </c>
    </row>
    <row r="1104" spans="1:28" hidden="1" x14ac:dyDescent="0.25">
      <c r="A1104" s="5">
        <v>1099</v>
      </c>
      <c r="B1104" s="13" t="s">
        <v>43</v>
      </c>
      <c r="C1104" s="5"/>
      <c r="D1104" s="5"/>
      <c r="E1104">
        <v>4</v>
      </c>
      <c r="F1104">
        <v>8</v>
      </c>
      <c r="G1104">
        <v>8</v>
      </c>
      <c r="H1104" s="11">
        <f>Sample[[#This Row],[C]]/Sample[[#This Row],[D]]</f>
        <v>2</v>
      </c>
      <c r="I1104" s="11">
        <f>Sample[[#This Row],[A]]/Sample[[#This Row],[C]]</f>
        <v>1</v>
      </c>
      <c r="J1104" s="11">
        <f>Sample[[#This Row],[D]]/Sample[[#This Row],[A]]</f>
        <v>0.5</v>
      </c>
      <c r="K1104" s="11">
        <f>Sample[[#This Row],[A]]/Sample[[#This Row],[D]]</f>
        <v>2</v>
      </c>
      <c r="L1104" s="11">
        <f>Sample[[#This Row],[D]]/Sample[[#This Row],[C]]</f>
        <v>0.5</v>
      </c>
      <c r="M1104" s="11">
        <f>Sample[[#This Row],[C]]/Sample[[#This Row],[A]]</f>
        <v>1</v>
      </c>
      <c r="N1104">
        <f>IF(Sample[[#This Row],[Ap]]=0,10,LOG(Sample[[#This Row],[Ap]]))</f>
        <v>0.3010299956639812</v>
      </c>
      <c r="O1104">
        <f>IF(Sample[[#This Row],[Ei]]=0,10,LOG(Sample[[#This Row],[Ei]]))</f>
        <v>0</v>
      </c>
      <c r="P1104">
        <f>IF(Sample[[#This Row],[Ii]]=0,10,LOG(Sample[[#This Row],[Ii]]))</f>
        <v>-0.3010299956639812</v>
      </c>
      <c r="Q1104">
        <f>Kx-Sample[[#This Row],[Xp]]</f>
        <v>-0.3010299956639812</v>
      </c>
      <c r="R1104">
        <f>Ky-Sample[[#This Row],[Yp]]</f>
        <v>-1</v>
      </c>
      <c r="S1104">
        <f>Kz-Sample[[#This Row],[Zp]]</f>
        <v>1.3010299956639813</v>
      </c>
      <c r="T1104">
        <f>Sample[[#This Row],[Kpy]]*KSc-Sample[[#This Row],[KPz]]*KSb</f>
        <v>-0.30102999566398125</v>
      </c>
      <c r="U1104">
        <f>-1*(Sample[[#This Row],[KPx]]*KSc-Sample[[#This Row],[KPz]]*KSa)</f>
        <v>-0.3010299956639812</v>
      </c>
      <c r="V1104">
        <f>(Sample[[#This Row],[KPx]]*$R$2-Sample[[#This Row],[Kpy]]*KSa)</f>
        <v>-0.3010299956639812</v>
      </c>
      <c r="W1104">
        <f>Sample[[#This Row],[Kpy]]*KTc-Sample[[#This Row],[KPz]]*KTb</f>
        <v>2.3010299956639813</v>
      </c>
      <c r="X1104">
        <f>-1*(Sample[[#This Row],[KPx]]*KTc-Sample[[#This Row],[KPz]]*KTa)</f>
        <v>2.3010299956639813</v>
      </c>
      <c r="Y1104">
        <f>(Sample[[#This Row],[KPx]]*KTb-Sample[[#This Row],[Kpy]]*KTa)</f>
        <v>2.3010299956639813</v>
      </c>
      <c r="Z1104">
        <f>-Sample[[#This Row],[Xp]]*a+Sample[[#This Row],[Yp]]*b+Sample[[#This Row],[Zp]]*c_</f>
        <v>-0.6020599913279624</v>
      </c>
      <c r="AA1104" s="8">
        <f>-IF(Sample[[#This Row],[Column2]]&gt;0,1,-1)*SQRT(Sample[[#This Row],[KPx''i]]^2+Sample[[#This Row],[KPx''j]]^2+Sample[[#This Row],[KPx''k]]^2)/Ksmag/Scale</f>
        <v>0.36868494332449331</v>
      </c>
      <c r="AB1104" s="1">
        <f>SQRT(Sample[[#This Row],[Kpy''i]]^2+Sample[[#This Row],[KPy''j]]^2+Sample[[#This Row],[KPy''k]]^2)/KTmag/Scale</f>
        <v>1.6270739136476533</v>
      </c>
    </row>
    <row r="1105" spans="1:28" hidden="1" x14ac:dyDescent="0.25">
      <c r="A1105" s="5">
        <v>1100</v>
      </c>
      <c r="B1105" s="13" t="s">
        <v>43</v>
      </c>
      <c r="C1105" s="5"/>
      <c r="D1105" s="5"/>
      <c r="E1105">
        <v>10</v>
      </c>
      <c r="F1105">
        <v>4</v>
      </c>
      <c r="G1105">
        <v>2</v>
      </c>
      <c r="H1105" s="11">
        <f>Sample[[#This Row],[C]]/Sample[[#This Row],[D]]</f>
        <v>0.4</v>
      </c>
      <c r="I1105" s="11">
        <f>Sample[[#This Row],[A]]/Sample[[#This Row],[C]]</f>
        <v>0.5</v>
      </c>
      <c r="J1105" s="11">
        <f>Sample[[#This Row],[D]]/Sample[[#This Row],[A]]</f>
        <v>5</v>
      </c>
      <c r="K1105" s="11">
        <f>Sample[[#This Row],[A]]/Sample[[#This Row],[D]]</f>
        <v>0.2</v>
      </c>
      <c r="L1105" s="11">
        <f>Sample[[#This Row],[D]]/Sample[[#This Row],[C]]</f>
        <v>2.5</v>
      </c>
      <c r="M1105" s="11">
        <f>Sample[[#This Row],[C]]/Sample[[#This Row],[A]]</f>
        <v>2</v>
      </c>
      <c r="N1105">
        <f>IF(Sample[[#This Row],[Ap]]=0,10,LOG(Sample[[#This Row],[Ap]]))</f>
        <v>-0.3979400086720376</v>
      </c>
      <c r="O1105">
        <f>IF(Sample[[#This Row],[Ei]]=0,10,LOG(Sample[[#This Row],[Ei]]))</f>
        <v>-0.3010299956639812</v>
      </c>
      <c r="P1105">
        <f>IF(Sample[[#This Row],[Ii]]=0,10,LOG(Sample[[#This Row],[Ii]]))</f>
        <v>0.69897000433601886</v>
      </c>
      <c r="Q1105">
        <f>Kx-Sample[[#This Row],[Xp]]</f>
        <v>0.3979400086720376</v>
      </c>
      <c r="R1105">
        <f>Ky-Sample[[#This Row],[Yp]]</f>
        <v>-0.69897000433601875</v>
      </c>
      <c r="S1105">
        <f>Kz-Sample[[#This Row],[Zp]]</f>
        <v>0.30102999566398114</v>
      </c>
      <c r="T1105">
        <f>Sample[[#This Row],[Kpy]]*KSc-Sample[[#This Row],[KPz]]*KSb</f>
        <v>0.3979400086720376</v>
      </c>
      <c r="U1105">
        <f>-1*(Sample[[#This Row],[KPx]]*KSc-Sample[[#This Row],[KPz]]*KSa)</f>
        <v>0.3979400086720376</v>
      </c>
      <c r="V1105">
        <f>(Sample[[#This Row],[KPx]]*$R$2-Sample[[#This Row],[Kpy]]*KSa)</f>
        <v>0.3979400086720376</v>
      </c>
      <c r="W1105">
        <f>Sample[[#This Row],[Kpy]]*KTc-Sample[[#This Row],[KPz]]*KTb</f>
        <v>0.99999999999999989</v>
      </c>
      <c r="X1105">
        <f>-1*(Sample[[#This Row],[KPx]]*KTc-Sample[[#This Row],[KPz]]*KTa)</f>
        <v>0.99999999999999989</v>
      </c>
      <c r="Y1105">
        <f>(Sample[[#This Row],[KPx]]*KTb-Sample[[#This Row],[Kpy]]*KTa)</f>
        <v>0.99999999999999989</v>
      </c>
      <c r="Z1105">
        <f>-Sample[[#This Row],[Xp]]*a+Sample[[#This Row],[Yp]]*b+Sample[[#This Row],[Zp]]*c_</f>
        <v>0.79588001734407532</v>
      </c>
      <c r="AA1105" s="8">
        <f>-IF(Sample[[#This Row],[Column2]]&gt;0,1,-1)*SQRT(Sample[[#This Row],[KPx''i]]^2+Sample[[#This Row],[KPx''j]]^2+Sample[[#This Row],[KPx''k]]^2)/Ksmag/Scale</f>
        <v>-0.48737498474260249</v>
      </c>
      <c r="AB1105" s="1">
        <f>SQRT(Sample[[#This Row],[Kpy''i]]^2+Sample[[#This Row],[KPy''j]]^2+Sample[[#This Row],[KPy''k]]^2)/KTmag/Scale</f>
        <v>0.70710678118654746</v>
      </c>
    </row>
    <row r="1106" spans="1:28" hidden="1" x14ac:dyDescent="0.25">
      <c r="A1106" s="5">
        <v>1101</v>
      </c>
      <c r="B1106" s="13" t="s">
        <v>43</v>
      </c>
      <c r="C1106" s="5"/>
      <c r="D1106" s="5"/>
      <c r="E1106">
        <v>2</v>
      </c>
      <c r="F1106">
        <v>8</v>
      </c>
      <c r="G1106">
        <v>1</v>
      </c>
      <c r="H1106" s="11">
        <f>Sample[[#This Row],[C]]/Sample[[#This Row],[D]]</f>
        <v>4</v>
      </c>
      <c r="I1106" s="11">
        <f>Sample[[#This Row],[A]]/Sample[[#This Row],[C]]</f>
        <v>0.125</v>
      </c>
      <c r="J1106" s="11">
        <f>Sample[[#This Row],[D]]/Sample[[#This Row],[A]]</f>
        <v>2</v>
      </c>
      <c r="K1106" s="11">
        <f>Sample[[#This Row],[A]]/Sample[[#This Row],[D]]</f>
        <v>0.5</v>
      </c>
      <c r="L1106" s="11">
        <f>Sample[[#This Row],[D]]/Sample[[#This Row],[C]]</f>
        <v>0.25</v>
      </c>
      <c r="M1106" s="11">
        <f>Sample[[#This Row],[C]]/Sample[[#This Row],[A]]</f>
        <v>8</v>
      </c>
      <c r="N1106">
        <f>IF(Sample[[#This Row],[Ap]]=0,10,LOG(Sample[[#This Row],[Ap]]))</f>
        <v>0.6020599913279624</v>
      </c>
      <c r="O1106">
        <f>IF(Sample[[#This Row],[Ei]]=0,10,LOG(Sample[[#This Row],[Ei]]))</f>
        <v>-0.90308998699194354</v>
      </c>
      <c r="P1106">
        <f>IF(Sample[[#This Row],[Ii]]=0,10,LOG(Sample[[#This Row],[Ii]]))</f>
        <v>0.3010299956639812</v>
      </c>
      <c r="Q1106">
        <f>Kx-Sample[[#This Row],[Xp]]</f>
        <v>-0.6020599913279624</v>
      </c>
      <c r="R1106">
        <f>Ky-Sample[[#This Row],[Yp]]</f>
        <v>-9.6910013008056461E-2</v>
      </c>
      <c r="S1106">
        <f>Kz-Sample[[#This Row],[Zp]]</f>
        <v>0.69897000433601875</v>
      </c>
      <c r="T1106">
        <f>Sample[[#This Row],[Kpy]]*KSc-Sample[[#This Row],[KPz]]*KSb</f>
        <v>-0.60205999132796229</v>
      </c>
      <c r="U1106">
        <f>-1*(Sample[[#This Row],[KPx]]*KSc-Sample[[#This Row],[KPz]]*KSa)</f>
        <v>-0.6020599913279624</v>
      </c>
      <c r="V1106">
        <f>(Sample[[#This Row],[KPx]]*$R$2-Sample[[#This Row],[Kpy]]*KSa)</f>
        <v>-0.6020599913279624</v>
      </c>
      <c r="W1106">
        <f>Sample[[#This Row],[Kpy]]*KTc-Sample[[#This Row],[KPz]]*KTb</f>
        <v>0.79588001734407521</v>
      </c>
      <c r="X1106">
        <f>-1*(Sample[[#This Row],[KPx]]*KTc-Sample[[#This Row],[KPz]]*KTa)</f>
        <v>0.7958800173440751</v>
      </c>
      <c r="Y1106">
        <f>(Sample[[#This Row],[KPx]]*KTb-Sample[[#This Row],[Kpy]]*KTa)</f>
        <v>0.79588001734407532</v>
      </c>
      <c r="Z1106">
        <f>-Sample[[#This Row],[Xp]]*a+Sample[[#This Row],[Yp]]*b+Sample[[#This Row],[Zp]]*c_</f>
        <v>-1.2041199826559246</v>
      </c>
      <c r="AA1106" s="8">
        <f>-IF(Sample[[#This Row],[Column2]]&gt;0,1,-1)*SQRT(Sample[[#This Row],[KPx''i]]^2+Sample[[#This Row],[KPx''j]]^2+Sample[[#This Row],[KPx''k]]^2)/Ksmag/Scale</f>
        <v>0.73736988664898651</v>
      </c>
      <c r="AB1106" s="1">
        <f>SQRT(Sample[[#This Row],[Kpy''i]]^2+Sample[[#This Row],[KPy''j]]^2+Sample[[#This Row],[KPy''k]]^2)/KTmag/Scale</f>
        <v>0.56277215727486274</v>
      </c>
    </row>
    <row r="1107" spans="1:28" hidden="1" x14ac:dyDescent="0.25">
      <c r="A1107" s="5">
        <v>1102</v>
      </c>
      <c r="B1107" s="13" t="s">
        <v>43</v>
      </c>
      <c r="C1107" s="5"/>
      <c r="D1107" s="5"/>
      <c r="E1107">
        <v>2</v>
      </c>
      <c r="F1107">
        <v>5</v>
      </c>
      <c r="G1107">
        <v>10</v>
      </c>
      <c r="H1107" s="11">
        <f>Sample[[#This Row],[C]]/Sample[[#This Row],[D]]</f>
        <v>2.5</v>
      </c>
      <c r="I1107" s="11">
        <f>Sample[[#This Row],[A]]/Sample[[#This Row],[C]]</f>
        <v>2</v>
      </c>
      <c r="J1107" s="11">
        <f>Sample[[#This Row],[D]]/Sample[[#This Row],[A]]</f>
        <v>0.2</v>
      </c>
      <c r="K1107" s="11">
        <f>Sample[[#This Row],[A]]/Sample[[#This Row],[D]]</f>
        <v>5</v>
      </c>
      <c r="L1107" s="11">
        <f>Sample[[#This Row],[D]]/Sample[[#This Row],[C]]</f>
        <v>0.4</v>
      </c>
      <c r="M1107" s="11">
        <f>Sample[[#This Row],[C]]/Sample[[#This Row],[A]]</f>
        <v>0.5</v>
      </c>
      <c r="N1107">
        <f>IF(Sample[[#This Row],[Ap]]=0,10,LOG(Sample[[#This Row],[Ap]]))</f>
        <v>0.3979400086720376</v>
      </c>
      <c r="O1107">
        <f>IF(Sample[[#This Row],[Ei]]=0,10,LOG(Sample[[#This Row],[Ei]]))</f>
        <v>0.3010299956639812</v>
      </c>
      <c r="P1107">
        <f>IF(Sample[[#This Row],[Ii]]=0,10,LOG(Sample[[#This Row],[Ii]]))</f>
        <v>-0.69897000433601875</v>
      </c>
      <c r="Q1107">
        <f>Kx-Sample[[#This Row],[Xp]]</f>
        <v>-0.3979400086720376</v>
      </c>
      <c r="R1107">
        <f>Ky-Sample[[#This Row],[Yp]]</f>
        <v>-1.3010299956639813</v>
      </c>
      <c r="S1107">
        <f>Kz-Sample[[#This Row],[Zp]]</f>
        <v>1.6989700043360187</v>
      </c>
      <c r="T1107">
        <f>Sample[[#This Row],[Kpy]]*KSc-Sample[[#This Row],[KPz]]*KSb</f>
        <v>-0.39794000867203749</v>
      </c>
      <c r="U1107">
        <f>-1*(Sample[[#This Row],[KPx]]*KSc-Sample[[#This Row],[KPz]]*KSa)</f>
        <v>-0.3979400086720376</v>
      </c>
      <c r="V1107">
        <f>(Sample[[#This Row],[KPx]]*$R$2-Sample[[#This Row],[Kpy]]*KSa)</f>
        <v>-0.3979400086720376</v>
      </c>
      <c r="W1107">
        <f>Sample[[#This Row],[Kpy]]*KTc-Sample[[#This Row],[KPz]]*KTb</f>
        <v>3</v>
      </c>
      <c r="X1107">
        <f>-1*(Sample[[#This Row],[KPx]]*KTc-Sample[[#This Row],[KPz]]*KTa)</f>
        <v>3</v>
      </c>
      <c r="Y1107">
        <f>(Sample[[#This Row],[KPx]]*KTb-Sample[[#This Row],[Kpy]]*KTa)</f>
        <v>3</v>
      </c>
      <c r="Z1107">
        <f>-Sample[[#This Row],[Xp]]*a+Sample[[#This Row],[Yp]]*b+Sample[[#This Row],[Zp]]*c_</f>
        <v>-0.7958800173440751</v>
      </c>
      <c r="AA1107" s="8">
        <f>-IF(Sample[[#This Row],[Column2]]&gt;0,1,-1)*SQRT(Sample[[#This Row],[KPx''i]]^2+Sample[[#This Row],[KPx''j]]^2+Sample[[#This Row],[KPx''k]]^2)/Ksmag/Scale</f>
        <v>0.48737498474260249</v>
      </c>
      <c r="AB1107" s="1">
        <f>SQRT(Sample[[#This Row],[Kpy''i]]^2+Sample[[#This Row],[KPy''j]]^2+Sample[[#This Row],[KPy''k]]^2)/KTmag/Scale</f>
        <v>2.1213203435596428</v>
      </c>
    </row>
    <row r="1108" spans="1:28" hidden="1" x14ac:dyDescent="0.25">
      <c r="A1108" s="5">
        <v>1103</v>
      </c>
      <c r="B1108" s="13" t="s">
        <v>43</v>
      </c>
      <c r="C1108" s="5"/>
      <c r="D1108" s="5"/>
      <c r="E1108">
        <v>8</v>
      </c>
      <c r="F1108">
        <v>10</v>
      </c>
      <c r="G1108">
        <v>3</v>
      </c>
      <c r="H1108" s="11">
        <f>Sample[[#This Row],[C]]/Sample[[#This Row],[D]]</f>
        <v>1.25</v>
      </c>
      <c r="I1108" s="11">
        <f>Sample[[#This Row],[A]]/Sample[[#This Row],[C]]</f>
        <v>0.3</v>
      </c>
      <c r="J1108" s="11">
        <f>Sample[[#This Row],[D]]/Sample[[#This Row],[A]]</f>
        <v>2.6666666666666665</v>
      </c>
      <c r="K1108" s="11">
        <f>Sample[[#This Row],[A]]/Sample[[#This Row],[D]]</f>
        <v>0.375</v>
      </c>
      <c r="L1108" s="11">
        <f>Sample[[#This Row],[D]]/Sample[[#This Row],[C]]</f>
        <v>0.8</v>
      </c>
      <c r="M1108" s="11">
        <f>Sample[[#This Row],[C]]/Sample[[#This Row],[A]]</f>
        <v>3.3333333333333335</v>
      </c>
      <c r="N1108">
        <f>IF(Sample[[#This Row],[Ap]]=0,10,LOG(Sample[[#This Row],[Ap]]))</f>
        <v>9.691001300805642E-2</v>
      </c>
      <c r="O1108">
        <f>IF(Sample[[#This Row],[Ei]]=0,10,LOG(Sample[[#This Row],[Ei]]))</f>
        <v>-0.52287874528033762</v>
      </c>
      <c r="P1108">
        <f>IF(Sample[[#This Row],[Ii]]=0,10,LOG(Sample[[#This Row],[Ii]]))</f>
        <v>0.4259687322722811</v>
      </c>
      <c r="Q1108">
        <f>Kx-Sample[[#This Row],[Xp]]</f>
        <v>-9.691001300805642E-2</v>
      </c>
      <c r="R1108">
        <f>Ky-Sample[[#This Row],[Yp]]</f>
        <v>-0.47712125471966238</v>
      </c>
      <c r="S1108">
        <f>Kz-Sample[[#This Row],[Zp]]</f>
        <v>0.57403126772771884</v>
      </c>
      <c r="T1108">
        <f>Sample[[#This Row],[Kpy]]*KSc-Sample[[#This Row],[KPz]]*KSb</f>
        <v>-9.6910013008056461E-2</v>
      </c>
      <c r="U1108">
        <f>-1*(Sample[[#This Row],[KPx]]*KSc-Sample[[#This Row],[KPz]]*KSa)</f>
        <v>-9.691001300805642E-2</v>
      </c>
      <c r="V1108">
        <f>(Sample[[#This Row],[KPx]]*$R$2-Sample[[#This Row],[Kpy]]*KSa)</f>
        <v>-9.691001300805642E-2</v>
      </c>
      <c r="W1108">
        <f>Sample[[#This Row],[Kpy]]*KTc-Sample[[#This Row],[KPz]]*KTb</f>
        <v>1.0511525224473812</v>
      </c>
      <c r="X1108">
        <f>-1*(Sample[[#This Row],[KPx]]*KTc-Sample[[#This Row],[KPz]]*KTa)</f>
        <v>1.0511525224473812</v>
      </c>
      <c r="Y1108">
        <f>(Sample[[#This Row],[KPx]]*KTb-Sample[[#This Row],[Kpy]]*KTa)</f>
        <v>1.0511525224473812</v>
      </c>
      <c r="Z1108">
        <f>-Sample[[#This Row],[Xp]]*a+Sample[[#This Row],[Yp]]*b+Sample[[#This Row],[Zp]]*c_</f>
        <v>-0.19382002601611303</v>
      </c>
      <c r="AA1108" s="8">
        <f>-IF(Sample[[#This Row],[Column2]]&gt;0,1,-1)*SQRT(Sample[[#This Row],[KPx''i]]^2+Sample[[#This Row],[KPx''j]]^2+Sample[[#This Row],[KPx''k]]^2)/Ksmag/Scale</f>
        <v>0.11869004141810929</v>
      </c>
      <c r="AB1108" s="1">
        <f>SQRT(Sample[[#This Row],[Kpy''i]]^2+Sample[[#This Row],[KPy''j]]^2+Sample[[#This Row],[KPy''k]]^2)/KTmag/Scale</f>
        <v>0.74327707668388798</v>
      </c>
    </row>
    <row r="1109" spans="1:28" hidden="1" x14ac:dyDescent="0.25">
      <c r="A1109" s="5">
        <v>1104</v>
      </c>
      <c r="B1109" s="13" t="s">
        <v>43</v>
      </c>
      <c r="C1109" s="5"/>
      <c r="D1109" s="5"/>
      <c r="E1109">
        <v>3</v>
      </c>
      <c r="F1109">
        <v>7</v>
      </c>
      <c r="G1109">
        <v>6</v>
      </c>
      <c r="H1109" s="11">
        <f>Sample[[#This Row],[C]]/Sample[[#This Row],[D]]</f>
        <v>2.3333333333333335</v>
      </c>
      <c r="I1109" s="11">
        <f>Sample[[#This Row],[A]]/Sample[[#This Row],[C]]</f>
        <v>0.8571428571428571</v>
      </c>
      <c r="J1109" s="11">
        <f>Sample[[#This Row],[D]]/Sample[[#This Row],[A]]</f>
        <v>0.5</v>
      </c>
      <c r="K1109" s="11">
        <f>Sample[[#This Row],[A]]/Sample[[#This Row],[D]]</f>
        <v>2</v>
      </c>
      <c r="L1109" s="11">
        <f>Sample[[#This Row],[D]]/Sample[[#This Row],[C]]</f>
        <v>0.42857142857142855</v>
      </c>
      <c r="M1109" s="11">
        <f>Sample[[#This Row],[C]]/Sample[[#This Row],[A]]</f>
        <v>1.1666666666666667</v>
      </c>
      <c r="N1109">
        <f>IF(Sample[[#This Row],[Ap]]=0,10,LOG(Sample[[#This Row],[Ap]]))</f>
        <v>0.36797678529459443</v>
      </c>
      <c r="O1109">
        <f>IF(Sample[[#This Row],[Ei]]=0,10,LOG(Sample[[#This Row],[Ei]]))</f>
        <v>-6.6946789630613221E-2</v>
      </c>
      <c r="P1109">
        <f>IF(Sample[[#This Row],[Ii]]=0,10,LOG(Sample[[#This Row],[Ii]]))</f>
        <v>-0.3010299956639812</v>
      </c>
      <c r="Q1109">
        <f>Kx-Sample[[#This Row],[Xp]]</f>
        <v>-0.36797678529459443</v>
      </c>
      <c r="R1109">
        <f>Ky-Sample[[#This Row],[Yp]]</f>
        <v>-0.93305321036938682</v>
      </c>
      <c r="S1109">
        <f>Kz-Sample[[#This Row],[Zp]]</f>
        <v>1.3010299956639813</v>
      </c>
      <c r="T1109">
        <f>Sample[[#This Row],[Kpy]]*KSc-Sample[[#This Row],[KPz]]*KSb</f>
        <v>-0.36797678529459443</v>
      </c>
      <c r="U1109">
        <f>-1*(Sample[[#This Row],[KPx]]*KSc-Sample[[#This Row],[KPz]]*KSa)</f>
        <v>-0.36797678529459443</v>
      </c>
      <c r="V1109">
        <f>(Sample[[#This Row],[KPx]]*$R$2-Sample[[#This Row],[Kpy]]*KSa)</f>
        <v>-0.36797678529459443</v>
      </c>
      <c r="W1109">
        <f>Sample[[#This Row],[Kpy]]*KTc-Sample[[#This Row],[KPz]]*KTb</f>
        <v>2.2340832060333682</v>
      </c>
      <c r="X1109">
        <f>-1*(Sample[[#This Row],[KPx]]*KTc-Sample[[#This Row],[KPz]]*KTa)</f>
        <v>2.2340832060333682</v>
      </c>
      <c r="Y1109">
        <f>(Sample[[#This Row],[KPx]]*KTb-Sample[[#This Row],[Kpy]]*KTa)</f>
        <v>2.2340832060333682</v>
      </c>
      <c r="Z1109">
        <f>-Sample[[#This Row],[Xp]]*a+Sample[[#This Row],[Yp]]*b+Sample[[#This Row],[Zp]]*c_</f>
        <v>-0.73595357058918887</v>
      </c>
      <c r="AA1109" s="8">
        <f>-IF(Sample[[#This Row],[Column2]]&gt;0,1,-1)*SQRT(Sample[[#This Row],[KPx''i]]^2+Sample[[#This Row],[KPx''j]]^2+Sample[[#This Row],[KPx''k]]^2)/Ksmag/Scale</f>
        <v>0.45067768058071839</v>
      </c>
      <c r="AB1109" s="1">
        <f>SQRT(Sample[[#This Row],[Kpy''i]]^2+Sample[[#This Row],[KPy''j]]^2+Sample[[#This Row],[KPy''k]]^2)/KTmag/Scale</f>
        <v>1.5797353847211775</v>
      </c>
    </row>
    <row r="1110" spans="1:28" hidden="1" x14ac:dyDescent="0.25">
      <c r="A1110" s="5">
        <v>1105</v>
      </c>
      <c r="B1110" s="13" t="s">
        <v>43</v>
      </c>
      <c r="C1110" s="5"/>
      <c r="D1110" s="5"/>
      <c r="E1110">
        <v>8</v>
      </c>
      <c r="F1110">
        <v>7</v>
      </c>
      <c r="G1110">
        <v>5</v>
      </c>
      <c r="H1110" s="11">
        <f>Sample[[#This Row],[C]]/Sample[[#This Row],[D]]</f>
        <v>0.875</v>
      </c>
      <c r="I1110" s="11">
        <f>Sample[[#This Row],[A]]/Sample[[#This Row],[C]]</f>
        <v>0.7142857142857143</v>
      </c>
      <c r="J1110" s="11">
        <f>Sample[[#This Row],[D]]/Sample[[#This Row],[A]]</f>
        <v>1.6</v>
      </c>
      <c r="K1110" s="11">
        <f>Sample[[#This Row],[A]]/Sample[[#This Row],[D]]</f>
        <v>0.625</v>
      </c>
      <c r="L1110" s="11">
        <f>Sample[[#This Row],[D]]/Sample[[#This Row],[C]]</f>
        <v>1.1428571428571428</v>
      </c>
      <c r="M1110" s="11">
        <f>Sample[[#This Row],[C]]/Sample[[#This Row],[A]]</f>
        <v>1.4</v>
      </c>
      <c r="N1110">
        <f>IF(Sample[[#This Row],[Ap]]=0,10,LOG(Sample[[#This Row],[Ap]]))</f>
        <v>-5.7991946977686754E-2</v>
      </c>
      <c r="O1110">
        <f>IF(Sample[[#This Row],[Ei]]=0,10,LOG(Sample[[#This Row],[Ei]]))</f>
        <v>-0.14612803567823801</v>
      </c>
      <c r="P1110">
        <f>IF(Sample[[#This Row],[Ii]]=0,10,LOG(Sample[[#This Row],[Ii]]))</f>
        <v>0.20411998265592479</v>
      </c>
      <c r="Q1110">
        <f>Kx-Sample[[#This Row],[Xp]]</f>
        <v>5.7991946977686754E-2</v>
      </c>
      <c r="R1110">
        <f>Ky-Sample[[#This Row],[Yp]]</f>
        <v>-0.85387196432176204</v>
      </c>
      <c r="S1110">
        <f>Kz-Sample[[#This Row],[Zp]]</f>
        <v>0.79588001734407521</v>
      </c>
      <c r="T1110">
        <f>Sample[[#This Row],[Kpy]]*KSc-Sample[[#This Row],[KPz]]*KSb</f>
        <v>5.7991946977686837E-2</v>
      </c>
      <c r="U1110">
        <f>-1*(Sample[[#This Row],[KPx]]*KSc-Sample[[#This Row],[KPz]]*KSa)</f>
        <v>5.7991946977686754E-2</v>
      </c>
      <c r="V1110">
        <f>(Sample[[#This Row],[KPx]]*$R$2-Sample[[#This Row],[Kpy]]*KSa)</f>
        <v>5.7991946977686754E-2</v>
      </c>
      <c r="W1110">
        <f>Sample[[#This Row],[Kpy]]*KTc-Sample[[#This Row],[KPz]]*KTb</f>
        <v>1.6497519816658373</v>
      </c>
      <c r="X1110">
        <f>-1*(Sample[[#This Row],[KPx]]*KTc-Sample[[#This Row],[KPz]]*KTa)</f>
        <v>1.6497519816658373</v>
      </c>
      <c r="Y1110">
        <f>(Sample[[#This Row],[KPx]]*KTb-Sample[[#This Row],[Kpy]]*KTa)</f>
        <v>1.6497519816658373</v>
      </c>
      <c r="Z1110">
        <f>-Sample[[#This Row],[Xp]]*a+Sample[[#This Row],[Yp]]*b+Sample[[#This Row],[Zp]]*c_</f>
        <v>0.11598389395537356</v>
      </c>
      <c r="AA1110" s="8">
        <f>-IF(Sample[[#This Row],[Column2]]&gt;0,1,-1)*SQRT(Sample[[#This Row],[KPx''i]]^2+Sample[[#This Row],[KPx''j]]^2+Sample[[#This Row],[KPx''k]]^2)/Ksmag/Scale</f>
        <v>-7.1025339642934837E-2</v>
      </c>
      <c r="AB1110" s="1">
        <f>SQRT(Sample[[#This Row],[Kpy''i]]^2+Sample[[#This Row],[KPy''j]]^2+Sample[[#This Row],[KPy''k]]^2)/KTmag/Scale</f>
        <v>1.1665508135118585</v>
      </c>
    </row>
    <row r="1111" spans="1:28" hidden="1" x14ac:dyDescent="0.25">
      <c r="A1111" s="5">
        <v>1106</v>
      </c>
      <c r="B1111" s="13" t="s">
        <v>43</v>
      </c>
      <c r="C1111" s="5"/>
      <c r="D1111" s="5"/>
      <c r="E1111">
        <v>10</v>
      </c>
      <c r="F1111">
        <v>4</v>
      </c>
      <c r="G1111">
        <v>4</v>
      </c>
      <c r="H1111" s="11">
        <f>Sample[[#This Row],[C]]/Sample[[#This Row],[D]]</f>
        <v>0.4</v>
      </c>
      <c r="I1111" s="11">
        <f>Sample[[#This Row],[A]]/Sample[[#This Row],[C]]</f>
        <v>1</v>
      </c>
      <c r="J1111" s="11">
        <f>Sample[[#This Row],[D]]/Sample[[#This Row],[A]]</f>
        <v>2.5</v>
      </c>
      <c r="K1111" s="11">
        <f>Sample[[#This Row],[A]]/Sample[[#This Row],[D]]</f>
        <v>0.4</v>
      </c>
      <c r="L1111" s="11">
        <f>Sample[[#This Row],[D]]/Sample[[#This Row],[C]]</f>
        <v>2.5</v>
      </c>
      <c r="M1111" s="11">
        <f>Sample[[#This Row],[C]]/Sample[[#This Row],[A]]</f>
        <v>1</v>
      </c>
      <c r="N1111">
        <f>IF(Sample[[#This Row],[Ap]]=0,10,LOG(Sample[[#This Row],[Ap]]))</f>
        <v>-0.3979400086720376</v>
      </c>
      <c r="O1111">
        <f>IF(Sample[[#This Row],[Ei]]=0,10,LOG(Sample[[#This Row],[Ei]]))</f>
        <v>0</v>
      </c>
      <c r="P1111">
        <f>IF(Sample[[#This Row],[Ii]]=0,10,LOG(Sample[[#This Row],[Ii]]))</f>
        <v>0.3979400086720376</v>
      </c>
      <c r="Q1111">
        <f>Kx-Sample[[#This Row],[Xp]]</f>
        <v>0.3979400086720376</v>
      </c>
      <c r="R1111">
        <f>Ky-Sample[[#This Row],[Yp]]</f>
        <v>-1</v>
      </c>
      <c r="S1111">
        <f>Kz-Sample[[#This Row],[Zp]]</f>
        <v>0.6020599913279624</v>
      </c>
      <c r="T1111">
        <f>Sample[[#This Row],[Kpy]]*KSc-Sample[[#This Row],[KPz]]*KSb</f>
        <v>0.3979400086720376</v>
      </c>
      <c r="U1111">
        <f>-1*(Sample[[#This Row],[KPx]]*KSc-Sample[[#This Row],[KPz]]*KSa)</f>
        <v>0.3979400086720376</v>
      </c>
      <c r="V1111">
        <f>(Sample[[#This Row],[KPx]]*$R$2-Sample[[#This Row],[Kpy]]*KSa)</f>
        <v>0.3979400086720376</v>
      </c>
      <c r="W1111">
        <f>Sample[[#This Row],[Kpy]]*KTc-Sample[[#This Row],[KPz]]*KTb</f>
        <v>1.6020599913279625</v>
      </c>
      <c r="X1111">
        <f>-1*(Sample[[#This Row],[KPx]]*KTc-Sample[[#This Row],[KPz]]*KTa)</f>
        <v>1.6020599913279625</v>
      </c>
      <c r="Y1111">
        <f>(Sample[[#This Row],[KPx]]*KTb-Sample[[#This Row],[Kpy]]*KTa)</f>
        <v>1.6020599913279625</v>
      </c>
      <c r="Z1111">
        <f>-Sample[[#This Row],[Xp]]*a+Sample[[#This Row],[Yp]]*b+Sample[[#This Row],[Zp]]*c_</f>
        <v>0.79588001734407521</v>
      </c>
      <c r="AA1111" s="8">
        <f>-IF(Sample[[#This Row],[Column2]]&gt;0,1,-1)*SQRT(Sample[[#This Row],[KPx''i]]^2+Sample[[#This Row],[KPx''j]]^2+Sample[[#This Row],[KPx''k]]^2)/Ksmag/Scale</f>
        <v>-0.48737498474260249</v>
      </c>
      <c r="AB1111" s="1">
        <f>SQRT(Sample[[#This Row],[Kpy''i]]^2+Sample[[#This Row],[KPy''j]]^2+Sample[[#This Row],[KPy''k]]^2)/KTmag/Scale</f>
        <v>1.1328274837356638</v>
      </c>
    </row>
    <row r="1112" spans="1:28" hidden="1" x14ac:dyDescent="0.25">
      <c r="A1112" s="5">
        <v>1107</v>
      </c>
      <c r="B1112" s="13" t="s">
        <v>43</v>
      </c>
      <c r="C1112" s="5"/>
      <c r="D1112" s="5"/>
      <c r="E1112">
        <v>1</v>
      </c>
      <c r="F1112">
        <v>8</v>
      </c>
      <c r="G1112">
        <v>6</v>
      </c>
      <c r="H1112" s="11">
        <f>Sample[[#This Row],[C]]/Sample[[#This Row],[D]]</f>
        <v>8</v>
      </c>
      <c r="I1112" s="11">
        <f>Sample[[#This Row],[A]]/Sample[[#This Row],[C]]</f>
        <v>0.75</v>
      </c>
      <c r="J1112" s="11">
        <f>Sample[[#This Row],[D]]/Sample[[#This Row],[A]]</f>
        <v>0.16666666666666666</v>
      </c>
      <c r="K1112" s="11">
        <f>Sample[[#This Row],[A]]/Sample[[#This Row],[D]]</f>
        <v>6</v>
      </c>
      <c r="L1112" s="11">
        <f>Sample[[#This Row],[D]]/Sample[[#This Row],[C]]</f>
        <v>0.125</v>
      </c>
      <c r="M1112" s="11">
        <f>Sample[[#This Row],[C]]/Sample[[#This Row],[A]]</f>
        <v>1.3333333333333333</v>
      </c>
      <c r="N1112">
        <f>IF(Sample[[#This Row],[Ap]]=0,10,LOG(Sample[[#This Row],[Ap]]))</f>
        <v>0.90308998699194354</v>
      </c>
      <c r="O1112">
        <f>IF(Sample[[#This Row],[Ei]]=0,10,LOG(Sample[[#This Row],[Ei]]))</f>
        <v>-0.12493873660829995</v>
      </c>
      <c r="P1112">
        <f>IF(Sample[[#This Row],[Ii]]=0,10,LOG(Sample[[#This Row],[Ii]]))</f>
        <v>-0.77815125038364363</v>
      </c>
      <c r="Q1112">
        <f>Kx-Sample[[#This Row],[Xp]]</f>
        <v>-0.90308998699194354</v>
      </c>
      <c r="R1112">
        <f>Ky-Sample[[#This Row],[Yp]]</f>
        <v>-0.87506126339170009</v>
      </c>
      <c r="S1112">
        <f>Kz-Sample[[#This Row],[Zp]]</f>
        <v>1.7781512503836436</v>
      </c>
      <c r="T1112">
        <f>Sample[[#This Row],[Kpy]]*KSc-Sample[[#This Row],[KPz]]*KSb</f>
        <v>-0.90308998699194354</v>
      </c>
      <c r="U1112">
        <f>-1*(Sample[[#This Row],[KPx]]*KSc-Sample[[#This Row],[KPz]]*KSa)</f>
        <v>-0.90308998699194354</v>
      </c>
      <c r="V1112">
        <f>(Sample[[#This Row],[KPx]]*$R$2-Sample[[#This Row],[Kpy]]*KSa)</f>
        <v>-0.90308998699194354</v>
      </c>
      <c r="W1112">
        <f>Sample[[#This Row],[Kpy]]*KTc-Sample[[#This Row],[KPz]]*KTb</f>
        <v>2.653212513775344</v>
      </c>
      <c r="X1112">
        <f>-1*(Sample[[#This Row],[KPx]]*KTc-Sample[[#This Row],[KPz]]*KTa)</f>
        <v>2.653212513775344</v>
      </c>
      <c r="Y1112">
        <f>(Sample[[#This Row],[KPx]]*KTb-Sample[[#This Row],[Kpy]]*KTa)</f>
        <v>2.653212513775344</v>
      </c>
      <c r="Z1112">
        <f>-Sample[[#This Row],[Xp]]*a+Sample[[#This Row],[Yp]]*b+Sample[[#This Row],[Zp]]*c_</f>
        <v>-1.8061799739838871</v>
      </c>
      <c r="AA1112" s="8">
        <f>-IF(Sample[[#This Row],[Column2]]&gt;0,1,-1)*SQRT(Sample[[#This Row],[KPx''i]]^2+Sample[[#This Row],[KPx''j]]^2+Sample[[#This Row],[KPx''k]]^2)/Ksmag/Scale</f>
        <v>1.1060548299734796</v>
      </c>
      <c r="AB1112" s="1">
        <f>SQRT(Sample[[#This Row],[Kpy''i]]^2+Sample[[#This Row],[KPy''j]]^2+Sample[[#This Row],[KPy''k]]^2)/KTmag/Scale</f>
        <v>1.8761045604195521</v>
      </c>
    </row>
    <row r="1113" spans="1:28" hidden="1" x14ac:dyDescent="0.25">
      <c r="A1113" s="5">
        <v>1108</v>
      </c>
      <c r="B1113" s="13" t="s">
        <v>43</v>
      </c>
      <c r="C1113" s="5"/>
      <c r="D1113" s="5"/>
      <c r="E1113">
        <v>6</v>
      </c>
      <c r="F1113">
        <v>2</v>
      </c>
      <c r="G1113">
        <v>3</v>
      </c>
      <c r="H1113" s="11">
        <f>Sample[[#This Row],[C]]/Sample[[#This Row],[D]]</f>
        <v>0.33333333333333331</v>
      </c>
      <c r="I1113" s="11">
        <f>Sample[[#This Row],[A]]/Sample[[#This Row],[C]]</f>
        <v>1.5</v>
      </c>
      <c r="J1113" s="11">
        <f>Sample[[#This Row],[D]]/Sample[[#This Row],[A]]</f>
        <v>2</v>
      </c>
      <c r="K1113" s="11">
        <f>Sample[[#This Row],[A]]/Sample[[#This Row],[D]]</f>
        <v>0.5</v>
      </c>
      <c r="L1113" s="11">
        <f>Sample[[#This Row],[D]]/Sample[[#This Row],[C]]</f>
        <v>3</v>
      </c>
      <c r="M1113" s="11">
        <f>Sample[[#This Row],[C]]/Sample[[#This Row],[A]]</f>
        <v>0.66666666666666663</v>
      </c>
      <c r="N1113">
        <f>IF(Sample[[#This Row],[Ap]]=0,10,LOG(Sample[[#This Row],[Ap]]))</f>
        <v>-0.47712125471966244</v>
      </c>
      <c r="O1113">
        <f>IF(Sample[[#This Row],[Ei]]=0,10,LOG(Sample[[#This Row],[Ei]]))</f>
        <v>0.17609125905568124</v>
      </c>
      <c r="P1113">
        <f>IF(Sample[[#This Row],[Ii]]=0,10,LOG(Sample[[#This Row],[Ii]]))</f>
        <v>0.3010299956639812</v>
      </c>
      <c r="Q1113">
        <f>Kx-Sample[[#This Row],[Xp]]</f>
        <v>0.47712125471966244</v>
      </c>
      <c r="R1113">
        <f>Ky-Sample[[#This Row],[Yp]]</f>
        <v>-1.1760912590556813</v>
      </c>
      <c r="S1113">
        <f>Kz-Sample[[#This Row],[Zp]]</f>
        <v>0.69897000433601875</v>
      </c>
      <c r="T1113">
        <f>Sample[[#This Row],[Kpy]]*KSc-Sample[[#This Row],[KPz]]*KSb</f>
        <v>0.4771212547196626</v>
      </c>
      <c r="U1113">
        <f>-1*(Sample[[#This Row],[KPx]]*KSc-Sample[[#This Row],[KPz]]*KSa)</f>
        <v>0.47712125471966244</v>
      </c>
      <c r="V1113">
        <f>(Sample[[#This Row],[KPx]]*$R$2-Sample[[#This Row],[Kpy]]*KSa)</f>
        <v>0.47712125471966244</v>
      </c>
      <c r="W1113">
        <f>Sample[[#This Row],[Kpy]]*KTc-Sample[[#This Row],[KPz]]*KTb</f>
        <v>1.8750612633917001</v>
      </c>
      <c r="X1113">
        <f>-1*(Sample[[#This Row],[KPx]]*KTc-Sample[[#This Row],[KPz]]*KTa)</f>
        <v>1.8750612633916999</v>
      </c>
      <c r="Y1113">
        <f>(Sample[[#This Row],[KPx]]*KTb-Sample[[#This Row],[Kpy]]*KTa)</f>
        <v>1.8750612633917003</v>
      </c>
      <c r="Z1113">
        <f>-Sample[[#This Row],[Xp]]*a+Sample[[#This Row],[Yp]]*b+Sample[[#This Row],[Zp]]*c_</f>
        <v>0.95424250943932487</v>
      </c>
      <c r="AA1113" s="8">
        <f>-IF(Sample[[#This Row],[Column2]]&gt;0,1,-1)*SQRT(Sample[[#This Row],[KPx''i]]^2+Sample[[#This Row],[KPx''j]]^2+Sample[[#This Row],[KPx''k]]^2)/Ksmag/Scale</f>
        <v>-0.58435180974982659</v>
      </c>
      <c r="AB1113" s="1">
        <f>SQRT(Sample[[#This Row],[Kpy''i]]^2+Sample[[#This Row],[KPy''j]]^2+Sample[[#This Row],[KPy''k]]^2)/KTmag/Scale</f>
        <v>1.3258685344844863</v>
      </c>
    </row>
    <row r="1114" spans="1:28" hidden="1" x14ac:dyDescent="0.25">
      <c r="A1114" s="5">
        <v>1109</v>
      </c>
      <c r="B1114" s="13" t="s">
        <v>43</v>
      </c>
      <c r="C1114" s="5"/>
      <c r="D1114" s="5"/>
      <c r="E1114">
        <v>2</v>
      </c>
      <c r="F1114">
        <v>7</v>
      </c>
      <c r="G1114">
        <v>10</v>
      </c>
      <c r="H1114" s="11">
        <f>Sample[[#This Row],[C]]/Sample[[#This Row],[D]]</f>
        <v>3.5</v>
      </c>
      <c r="I1114" s="11">
        <f>Sample[[#This Row],[A]]/Sample[[#This Row],[C]]</f>
        <v>1.4285714285714286</v>
      </c>
      <c r="J1114" s="11">
        <f>Sample[[#This Row],[D]]/Sample[[#This Row],[A]]</f>
        <v>0.2</v>
      </c>
      <c r="K1114" s="11">
        <f>Sample[[#This Row],[A]]/Sample[[#This Row],[D]]</f>
        <v>5</v>
      </c>
      <c r="L1114" s="11">
        <f>Sample[[#This Row],[D]]/Sample[[#This Row],[C]]</f>
        <v>0.2857142857142857</v>
      </c>
      <c r="M1114" s="11">
        <f>Sample[[#This Row],[C]]/Sample[[#This Row],[A]]</f>
        <v>0.7</v>
      </c>
      <c r="N1114">
        <f>IF(Sample[[#This Row],[Ap]]=0,10,LOG(Sample[[#This Row],[Ap]]))</f>
        <v>0.54406804435027567</v>
      </c>
      <c r="O1114">
        <f>IF(Sample[[#This Row],[Ei]]=0,10,LOG(Sample[[#This Row],[Ei]]))</f>
        <v>0.15490195998574319</v>
      </c>
      <c r="P1114">
        <f>IF(Sample[[#This Row],[Ii]]=0,10,LOG(Sample[[#This Row],[Ii]]))</f>
        <v>-0.69897000433601875</v>
      </c>
      <c r="Q1114">
        <f>Kx-Sample[[#This Row],[Xp]]</f>
        <v>-0.54406804435027567</v>
      </c>
      <c r="R1114">
        <f>Ky-Sample[[#This Row],[Yp]]</f>
        <v>-1.1549019599857431</v>
      </c>
      <c r="S1114">
        <f>Kz-Sample[[#This Row],[Zp]]</f>
        <v>1.6989700043360187</v>
      </c>
      <c r="T1114">
        <f>Sample[[#This Row],[Kpy]]*KSc-Sample[[#This Row],[KPz]]*KSb</f>
        <v>-0.54406804435027567</v>
      </c>
      <c r="U1114">
        <f>-1*(Sample[[#This Row],[KPx]]*KSc-Sample[[#This Row],[KPz]]*KSa)</f>
        <v>-0.54406804435027567</v>
      </c>
      <c r="V1114">
        <f>(Sample[[#This Row],[KPx]]*$R$2-Sample[[#This Row],[Kpy]]*KSa)</f>
        <v>-0.54406804435027567</v>
      </c>
      <c r="W1114">
        <f>Sample[[#This Row],[Kpy]]*KTc-Sample[[#This Row],[KPz]]*KTb</f>
        <v>2.8538719643217618</v>
      </c>
      <c r="X1114">
        <f>-1*(Sample[[#This Row],[KPx]]*KTc-Sample[[#This Row],[KPz]]*KTa)</f>
        <v>2.8538719643217618</v>
      </c>
      <c r="Y1114">
        <f>(Sample[[#This Row],[KPx]]*KTb-Sample[[#This Row],[Kpy]]*KTa)</f>
        <v>2.8538719643217618</v>
      </c>
      <c r="Z1114">
        <f>-Sample[[#This Row],[Xp]]*a+Sample[[#This Row],[Yp]]*b+Sample[[#This Row],[Zp]]*c_</f>
        <v>-1.0881360887005511</v>
      </c>
      <c r="AA1114" s="8">
        <f>-IF(Sample[[#This Row],[Column2]]&gt;0,1,-1)*SQRT(Sample[[#This Row],[KPx''i]]^2+Sample[[#This Row],[KPx''j]]^2+Sample[[#This Row],[KPx''k]]^2)/Ksmag/Scale</f>
        <v>0.66634454700605172</v>
      </c>
      <c r="AB1114" s="1">
        <f>SQRT(Sample[[#This Row],[Kpy''i]]^2+Sample[[#This Row],[KPy''j]]^2+Sample[[#This Row],[KPy''k]]^2)/KTmag/Scale</f>
        <v>2.0179922186100909</v>
      </c>
    </row>
    <row r="1115" spans="1:28" hidden="1" x14ac:dyDescent="0.25">
      <c r="A1115" s="5">
        <v>1110</v>
      </c>
      <c r="B1115" s="13" t="s">
        <v>43</v>
      </c>
      <c r="C1115" s="5"/>
      <c r="D1115" s="5"/>
      <c r="E1115">
        <v>5</v>
      </c>
      <c r="F1115">
        <v>10</v>
      </c>
      <c r="G1115">
        <v>1</v>
      </c>
      <c r="H1115" s="11">
        <f>Sample[[#This Row],[C]]/Sample[[#This Row],[D]]</f>
        <v>2</v>
      </c>
      <c r="I1115" s="11">
        <f>Sample[[#This Row],[A]]/Sample[[#This Row],[C]]</f>
        <v>0.1</v>
      </c>
      <c r="J1115" s="11">
        <f>Sample[[#This Row],[D]]/Sample[[#This Row],[A]]</f>
        <v>5</v>
      </c>
      <c r="K1115" s="11">
        <f>Sample[[#This Row],[A]]/Sample[[#This Row],[D]]</f>
        <v>0.2</v>
      </c>
      <c r="L1115" s="11">
        <f>Sample[[#This Row],[D]]/Sample[[#This Row],[C]]</f>
        <v>0.5</v>
      </c>
      <c r="M1115" s="11">
        <f>Sample[[#This Row],[C]]/Sample[[#This Row],[A]]</f>
        <v>10</v>
      </c>
      <c r="N1115">
        <f>IF(Sample[[#This Row],[Ap]]=0,10,LOG(Sample[[#This Row],[Ap]]))</f>
        <v>0.3010299956639812</v>
      </c>
      <c r="O1115">
        <f>IF(Sample[[#This Row],[Ei]]=0,10,LOG(Sample[[#This Row],[Ei]]))</f>
        <v>-1</v>
      </c>
      <c r="P1115">
        <f>IF(Sample[[#This Row],[Ii]]=0,10,LOG(Sample[[#This Row],[Ii]]))</f>
        <v>0.69897000433601886</v>
      </c>
      <c r="Q1115">
        <f>Kx-Sample[[#This Row],[Xp]]</f>
        <v>-0.3010299956639812</v>
      </c>
      <c r="R1115">
        <f>Ky-Sample[[#This Row],[Yp]]</f>
        <v>0</v>
      </c>
      <c r="S1115">
        <f>Kz-Sample[[#This Row],[Zp]]</f>
        <v>0.30102999566398114</v>
      </c>
      <c r="T1115">
        <f>Sample[[#This Row],[Kpy]]*KSc-Sample[[#This Row],[KPz]]*KSb</f>
        <v>-0.30102999566398114</v>
      </c>
      <c r="U1115">
        <f>-1*(Sample[[#This Row],[KPx]]*KSc-Sample[[#This Row],[KPz]]*KSa)</f>
        <v>-0.3010299956639812</v>
      </c>
      <c r="V1115">
        <f>(Sample[[#This Row],[KPx]]*$R$2-Sample[[#This Row],[Kpy]]*KSa)</f>
        <v>-0.3010299956639812</v>
      </c>
      <c r="W1115">
        <f>Sample[[#This Row],[Kpy]]*KTc-Sample[[#This Row],[KPz]]*KTb</f>
        <v>0.30102999566398114</v>
      </c>
      <c r="X1115">
        <f>-1*(Sample[[#This Row],[KPx]]*KTc-Sample[[#This Row],[KPz]]*KTa)</f>
        <v>0.30102999566398109</v>
      </c>
      <c r="Y1115">
        <f>(Sample[[#This Row],[KPx]]*KTb-Sample[[#This Row],[Kpy]]*KTa)</f>
        <v>0.3010299956639812</v>
      </c>
      <c r="Z1115">
        <f>-Sample[[#This Row],[Xp]]*a+Sample[[#This Row],[Yp]]*b+Sample[[#This Row],[Zp]]*c_</f>
        <v>-0.60205999132796229</v>
      </c>
      <c r="AA1115" s="8">
        <f>-IF(Sample[[#This Row],[Column2]]&gt;0,1,-1)*SQRT(Sample[[#This Row],[KPx''i]]^2+Sample[[#This Row],[KPx''j]]^2+Sample[[#This Row],[KPx''k]]^2)/Ksmag/Scale</f>
        <v>0.36868494332449325</v>
      </c>
      <c r="AB1115" s="1">
        <f>SQRT(Sample[[#This Row],[Kpy''i]]^2+Sample[[#This Row],[KPy''j]]^2+Sample[[#This Row],[KPy''k]]^2)/KTmag/Scale</f>
        <v>0.21286035127455807</v>
      </c>
    </row>
    <row r="1116" spans="1:28" hidden="1" x14ac:dyDescent="0.25">
      <c r="A1116" s="5">
        <v>1111</v>
      </c>
      <c r="B1116" s="13" t="s">
        <v>43</v>
      </c>
      <c r="C1116" s="5"/>
      <c r="D1116" s="5"/>
      <c r="E1116">
        <v>8</v>
      </c>
      <c r="F1116">
        <v>10</v>
      </c>
      <c r="G1116">
        <v>9</v>
      </c>
      <c r="H1116" s="11">
        <f>Sample[[#This Row],[C]]/Sample[[#This Row],[D]]</f>
        <v>1.25</v>
      </c>
      <c r="I1116" s="11">
        <f>Sample[[#This Row],[A]]/Sample[[#This Row],[C]]</f>
        <v>0.9</v>
      </c>
      <c r="J1116" s="11">
        <f>Sample[[#This Row],[D]]/Sample[[#This Row],[A]]</f>
        <v>0.88888888888888884</v>
      </c>
      <c r="K1116" s="11">
        <f>Sample[[#This Row],[A]]/Sample[[#This Row],[D]]</f>
        <v>1.125</v>
      </c>
      <c r="L1116" s="11">
        <f>Sample[[#This Row],[D]]/Sample[[#This Row],[C]]</f>
        <v>0.8</v>
      </c>
      <c r="M1116" s="11">
        <f>Sample[[#This Row],[C]]/Sample[[#This Row],[A]]</f>
        <v>1.1111111111111112</v>
      </c>
      <c r="N1116">
        <f>IF(Sample[[#This Row],[Ap]]=0,10,LOG(Sample[[#This Row],[Ap]]))</f>
        <v>9.691001300805642E-2</v>
      </c>
      <c r="O1116">
        <f>IF(Sample[[#This Row],[Ei]]=0,10,LOG(Sample[[#This Row],[Ei]]))</f>
        <v>-4.5757490560675115E-2</v>
      </c>
      <c r="P1116">
        <f>IF(Sample[[#This Row],[Ii]]=0,10,LOG(Sample[[#This Row],[Ii]]))</f>
        <v>-5.1152522447381311E-2</v>
      </c>
      <c r="Q1116">
        <f>Kx-Sample[[#This Row],[Xp]]</f>
        <v>-9.691001300805642E-2</v>
      </c>
      <c r="R1116">
        <f>Ky-Sample[[#This Row],[Yp]]</f>
        <v>-0.95424250943932487</v>
      </c>
      <c r="S1116">
        <f>Kz-Sample[[#This Row],[Zp]]</f>
        <v>1.0511525224473812</v>
      </c>
      <c r="T1116">
        <f>Sample[[#This Row],[Kpy]]*KSc-Sample[[#This Row],[KPz]]*KSb</f>
        <v>-9.691001300805635E-2</v>
      </c>
      <c r="U1116">
        <f>-1*(Sample[[#This Row],[KPx]]*KSc-Sample[[#This Row],[KPz]]*KSa)</f>
        <v>-9.691001300805642E-2</v>
      </c>
      <c r="V1116">
        <f>(Sample[[#This Row],[KPx]]*$R$2-Sample[[#This Row],[Kpy]]*KSa)</f>
        <v>-9.691001300805642E-2</v>
      </c>
      <c r="W1116">
        <f>Sample[[#This Row],[Kpy]]*KTc-Sample[[#This Row],[KPz]]*KTb</f>
        <v>2.0053950318867062</v>
      </c>
      <c r="X1116">
        <f>-1*(Sample[[#This Row],[KPx]]*KTc-Sample[[#This Row],[KPz]]*KTa)</f>
        <v>2.0053950318867062</v>
      </c>
      <c r="Y1116">
        <f>(Sample[[#This Row],[KPx]]*KTb-Sample[[#This Row],[Kpy]]*KTa)</f>
        <v>2.0053950318867062</v>
      </c>
      <c r="Z1116">
        <f>-Sample[[#This Row],[Xp]]*a+Sample[[#This Row],[Yp]]*b+Sample[[#This Row],[Zp]]*c_</f>
        <v>-0.19382002601611287</v>
      </c>
      <c r="AA1116" s="8">
        <f>-IF(Sample[[#This Row],[Column2]]&gt;0,1,-1)*SQRT(Sample[[#This Row],[KPx''i]]^2+Sample[[#This Row],[KPx''j]]^2+Sample[[#This Row],[KPx''k]]^2)/Ksmag/Scale</f>
        <v>0.11869004141810925</v>
      </c>
      <c r="AB1116" s="1">
        <f>SQRT(Sample[[#This Row],[Kpy''i]]^2+Sample[[#This Row],[KPy''j]]^2+Sample[[#This Row],[KPy''k]]^2)/KTmag/Scale</f>
        <v>1.418028426004903</v>
      </c>
    </row>
    <row r="1117" spans="1:28" hidden="1" x14ac:dyDescent="0.25">
      <c r="A1117" s="5">
        <v>1112</v>
      </c>
      <c r="B1117" s="13" t="s">
        <v>43</v>
      </c>
      <c r="C1117" s="5"/>
      <c r="D1117" s="5"/>
      <c r="E1117">
        <v>10</v>
      </c>
      <c r="F1117">
        <v>5</v>
      </c>
      <c r="G1117">
        <v>5</v>
      </c>
      <c r="H1117" s="11">
        <f>Sample[[#This Row],[C]]/Sample[[#This Row],[D]]</f>
        <v>0.5</v>
      </c>
      <c r="I1117" s="11">
        <f>Sample[[#This Row],[A]]/Sample[[#This Row],[C]]</f>
        <v>1</v>
      </c>
      <c r="J1117" s="11">
        <f>Sample[[#This Row],[D]]/Sample[[#This Row],[A]]</f>
        <v>2</v>
      </c>
      <c r="K1117" s="11">
        <f>Sample[[#This Row],[A]]/Sample[[#This Row],[D]]</f>
        <v>0.5</v>
      </c>
      <c r="L1117" s="11">
        <f>Sample[[#This Row],[D]]/Sample[[#This Row],[C]]</f>
        <v>2</v>
      </c>
      <c r="M1117" s="11">
        <f>Sample[[#This Row],[C]]/Sample[[#This Row],[A]]</f>
        <v>1</v>
      </c>
      <c r="N1117">
        <f>IF(Sample[[#This Row],[Ap]]=0,10,LOG(Sample[[#This Row],[Ap]]))</f>
        <v>-0.3010299956639812</v>
      </c>
      <c r="O1117">
        <f>IF(Sample[[#This Row],[Ei]]=0,10,LOG(Sample[[#This Row],[Ei]]))</f>
        <v>0</v>
      </c>
      <c r="P1117">
        <f>IF(Sample[[#This Row],[Ii]]=0,10,LOG(Sample[[#This Row],[Ii]]))</f>
        <v>0.3010299956639812</v>
      </c>
      <c r="Q1117">
        <f>Kx-Sample[[#This Row],[Xp]]</f>
        <v>0.3010299956639812</v>
      </c>
      <c r="R1117">
        <f>Ky-Sample[[#This Row],[Yp]]</f>
        <v>-1</v>
      </c>
      <c r="S1117">
        <f>Kz-Sample[[#This Row],[Zp]]</f>
        <v>0.69897000433601875</v>
      </c>
      <c r="T1117">
        <f>Sample[[#This Row],[Kpy]]*KSc-Sample[[#This Row],[KPz]]*KSb</f>
        <v>0.30102999566398125</v>
      </c>
      <c r="U1117">
        <f>-1*(Sample[[#This Row],[KPx]]*KSc-Sample[[#This Row],[KPz]]*KSa)</f>
        <v>0.3010299956639812</v>
      </c>
      <c r="V1117">
        <f>(Sample[[#This Row],[KPx]]*$R$2-Sample[[#This Row],[Kpy]]*KSa)</f>
        <v>0.3010299956639812</v>
      </c>
      <c r="W1117">
        <f>Sample[[#This Row],[Kpy]]*KTc-Sample[[#This Row],[KPz]]*KTb</f>
        <v>1.6989700043360187</v>
      </c>
      <c r="X1117">
        <f>-1*(Sample[[#This Row],[KPx]]*KTc-Sample[[#This Row],[KPz]]*KTa)</f>
        <v>1.6989700043360187</v>
      </c>
      <c r="Y1117">
        <f>(Sample[[#This Row],[KPx]]*KTb-Sample[[#This Row],[Kpy]]*KTa)</f>
        <v>1.6989700043360187</v>
      </c>
      <c r="Z1117">
        <f>-Sample[[#This Row],[Xp]]*a+Sample[[#This Row],[Yp]]*b+Sample[[#This Row],[Zp]]*c_</f>
        <v>0.6020599913279624</v>
      </c>
      <c r="AA1117" s="8">
        <f>-IF(Sample[[#This Row],[Column2]]&gt;0,1,-1)*SQRT(Sample[[#This Row],[KPx''i]]^2+Sample[[#This Row],[KPx''j]]^2+Sample[[#This Row],[KPx''k]]^2)/Ksmag/Scale</f>
        <v>-0.36868494332449331</v>
      </c>
      <c r="AB1117" s="1">
        <f>SQRT(Sample[[#This Row],[Kpy''i]]^2+Sample[[#This Row],[KPy''j]]^2+Sample[[#This Row],[KPy''k]]^2)/KTmag/Scale</f>
        <v>1.201353211098537</v>
      </c>
    </row>
    <row r="1118" spans="1:28" hidden="1" x14ac:dyDescent="0.25">
      <c r="A1118" s="5">
        <v>1113</v>
      </c>
      <c r="B1118" s="13" t="s">
        <v>43</v>
      </c>
      <c r="C1118" s="5"/>
      <c r="D1118" s="5"/>
      <c r="E1118">
        <v>5</v>
      </c>
      <c r="F1118">
        <v>8</v>
      </c>
      <c r="G1118">
        <v>10</v>
      </c>
      <c r="H1118" s="11">
        <f>Sample[[#This Row],[C]]/Sample[[#This Row],[D]]</f>
        <v>1.6</v>
      </c>
      <c r="I1118" s="11">
        <f>Sample[[#This Row],[A]]/Sample[[#This Row],[C]]</f>
        <v>1.25</v>
      </c>
      <c r="J1118" s="11">
        <f>Sample[[#This Row],[D]]/Sample[[#This Row],[A]]</f>
        <v>0.5</v>
      </c>
      <c r="K1118" s="11">
        <f>Sample[[#This Row],[A]]/Sample[[#This Row],[D]]</f>
        <v>2</v>
      </c>
      <c r="L1118" s="11">
        <f>Sample[[#This Row],[D]]/Sample[[#This Row],[C]]</f>
        <v>0.625</v>
      </c>
      <c r="M1118" s="11">
        <f>Sample[[#This Row],[C]]/Sample[[#This Row],[A]]</f>
        <v>0.8</v>
      </c>
      <c r="N1118">
        <f>IF(Sample[[#This Row],[Ap]]=0,10,LOG(Sample[[#This Row],[Ap]]))</f>
        <v>0.20411998265592479</v>
      </c>
      <c r="O1118">
        <f>IF(Sample[[#This Row],[Ei]]=0,10,LOG(Sample[[#This Row],[Ei]]))</f>
        <v>9.691001300805642E-2</v>
      </c>
      <c r="P1118">
        <f>IF(Sample[[#This Row],[Ii]]=0,10,LOG(Sample[[#This Row],[Ii]]))</f>
        <v>-0.3010299956639812</v>
      </c>
      <c r="Q1118">
        <f>Kx-Sample[[#This Row],[Xp]]</f>
        <v>-0.20411998265592479</v>
      </c>
      <c r="R1118">
        <f>Ky-Sample[[#This Row],[Yp]]</f>
        <v>-1.0969100130080565</v>
      </c>
      <c r="S1118">
        <f>Kz-Sample[[#This Row],[Zp]]</f>
        <v>1.3010299956639813</v>
      </c>
      <c r="T1118">
        <f>Sample[[#This Row],[Kpy]]*KSc-Sample[[#This Row],[KPz]]*KSb</f>
        <v>-0.20411998265592479</v>
      </c>
      <c r="U1118">
        <f>-1*(Sample[[#This Row],[KPx]]*KSc-Sample[[#This Row],[KPz]]*KSa)</f>
        <v>-0.20411998265592479</v>
      </c>
      <c r="V1118">
        <f>(Sample[[#This Row],[KPx]]*$R$2-Sample[[#This Row],[Kpy]]*KSa)</f>
        <v>-0.20411998265592479</v>
      </c>
      <c r="W1118">
        <f>Sample[[#This Row],[Kpy]]*KTc-Sample[[#This Row],[KPz]]*KTb</f>
        <v>2.3979400086720375</v>
      </c>
      <c r="X1118">
        <f>-1*(Sample[[#This Row],[KPx]]*KTc-Sample[[#This Row],[KPz]]*KTa)</f>
        <v>2.3979400086720375</v>
      </c>
      <c r="Y1118">
        <f>(Sample[[#This Row],[KPx]]*KTb-Sample[[#This Row],[Kpy]]*KTa)</f>
        <v>2.3979400086720375</v>
      </c>
      <c r="Z1118">
        <f>-Sample[[#This Row],[Xp]]*a+Sample[[#This Row],[Yp]]*b+Sample[[#This Row],[Zp]]*c_</f>
        <v>-0.40823996531184958</v>
      </c>
      <c r="AA1118" s="8">
        <f>-IF(Sample[[#This Row],[Column2]]&gt;0,1,-1)*SQRT(Sample[[#This Row],[KPx''i]]^2+Sample[[#This Row],[KPx''j]]^2+Sample[[#This Row],[KPx''k]]^2)/Ksmag/Scale</f>
        <v>0.24999490190638396</v>
      </c>
      <c r="AB1118" s="1">
        <f>SQRT(Sample[[#This Row],[Kpy''i]]^2+Sample[[#This Row],[KPy''j]]^2+Sample[[#This Row],[KPy''k]]^2)/KTmag/Scale</f>
        <v>1.6955996410105265</v>
      </c>
    </row>
    <row r="1119" spans="1:28" hidden="1" x14ac:dyDescent="0.25">
      <c r="A1119" s="5">
        <v>1114</v>
      </c>
      <c r="B1119" s="13" t="s">
        <v>43</v>
      </c>
      <c r="C1119" s="5"/>
      <c r="D1119" s="5"/>
      <c r="E1119">
        <v>8</v>
      </c>
      <c r="F1119">
        <v>10</v>
      </c>
      <c r="G1119">
        <v>3</v>
      </c>
      <c r="H1119" s="11">
        <f>Sample[[#This Row],[C]]/Sample[[#This Row],[D]]</f>
        <v>1.25</v>
      </c>
      <c r="I1119" s="11">
        <f>Sample[[#This Row],[A]]/Sample[[#This Row],[C]]</f>
        <v>0.3</v>
      </c>
      <c r="J1119" s="11">
        <f>Sample[[#This Row],[D]]/Sample[[#This Row],[A]]</f>
        <v>2.6666666666666665</v>
      </c>
      <c r="K1119" s="11">
        <f>Sample[[#This Row],[A]]/Sample[[#This Row],[D]]</f>
        <v>0.375</v>
      </c>
      <c r="L1119" s="11">
        <f>Sample[[#This Row],[D]]/Sample[[#This Row],[C]]</f>
        <v>0.8</v>
      </c>
      <c r="M1119" s="11">
        <f>Sample[[#This Row],[C]]/Sample[[#This Row],[A]]</f>
        <v>3.3333333333333335</v>
      </c>
      <c r="N1119">
        <f>IF(Sample[[#This Row],[Ap]]=0,10,LOG(Sample[[#This Row],[Ap]]))</f>
        <v>9.691001300805642E-2</v>
      </c>
      <c r="O1119">
        <f>IF(Sample[[#This Row],[Ei]]=0,10,LOG(Sample[[#This Row],[Ei]]))</f>
        <v>-0.52287874528033762</v>
      </c>
      <c r="P1119">
        <f>IF(Sample[[#This Row],[Ii]]=0,10,LOG(Sample[[#This Row],[Ii]]))</f>
        <v>0.4259687322722811</v>
      </c>
      <c r="Q1119">
        <f>Kx-Sample[[#This Row],[Xp]]</f>
        <v>-9.691001300805642E-2</v>
      </c>
      <c r="R1119">
        <f>Ky-Sample[[#This Row],[Yp]]</f>
        <v>-0.47712125471966238</v>
      </c>
      <c r="S1119">
        <f>Kz-Sample[[#This Row],[Zp]]</f>
        <v>0.57403126772771884</v>
      </c>
      <c r="T1119">
        <f>Sample[[#This Row],[Kpy]]*KSc-Sample[[#This Row],[KPz]]*KSb</f>
        <v>-9.6910013008056461E-2</v>
      </c>
      <c r="U1119">
        <f>-1*(Sample[[#This Row],[KPx]]*KSc-Sample[[#This Row],[KPz]]*KSa)</f>
        <v>-9.691001300805642E-2</v>
      </c>
      <c r="V1119">
        <f>(Sample[[#This Row],[KPx]]*$R$2-Sample[[#This Row],[Kpy]]*KSa)</f>
        <v>-9.691001300805642E-2</v>
      </c>
      <c r="W1119">
        <f>Sample[[#This Row],[Kpy]]*KTc-Sample[[#This Row],[KPz]]*KTb</f>
        <v>1.0511525224473812</v>
      </c>
      <c r="X1119">
        <f>-1*(Sample[[#This Row],[KPx]]*KTc-Sample[[#This Row],[KPz]]*KTa)</f>
        <v>1.0511525224473812</v>
      </c>
      <c r="Y1119">
        <f>(Sample[[#This Row],[KPx]]*KTb-Sample[[#This Row],[Kpy]]*KTa)</f>
        <v>1.0511525224473812</v>
      </c>
      <c r="Z1119">
        <f>-Sample[[#This Row],[Xp]]*a+Sample[[#This Row],[Yp]]*b+Sample[[#This Row],[Zp]]*c_</f>
        <v>-0.19382002601611303</v>
      </c>
      <c r="AA1119" s="8">
        <f>-IF(Sample[[#This Row],[Column2]]&gt;0,1,-1)*SQRT(Sample[[#This Row],[KPx''i]]^2+Sample[[#This Row],[KPx''j]]^2+Sample[[#This Row],[KPx''k]]^2)/Ksmag/Scale</f>
        <v>0.11869004141810929</v>
      </c>
      <c r="AB1119" s="1">
        <f>SQRT(Sample[[#This Row],[Kpy''i]]^2+Sample[[#This Row],[KPy''j]]^2+Sample[[#This Row],[KPy''k]]^2)/KTmag/Scale</f>
        <v>0.74327707668388798</v>
      </c>
    </row>
    <row r="1120" spans="1:28" hidden="1" x14ac:dyDescent="0.25">
      <c r="A1120" s="5">
        <v>1115</v>
      </c>
      <c r="B1120" s="13" t="s">
        <v>43</v>
      </c>
      <c r="C1120" s="5"/>
      <c r="D1120" s="5"/>
      <c r="E1120">
        <v>1</v>
      </c>
      <c r="F1120">
        <v>9</v>
      </c>
      <c r="G1120">
        <v>6</v>
      </c>
      <c r="H1120" s="11">
        <f>Sample[[#This Row],[C]]/Sample[[#This Row],[D]]</f>
        <v>9</v>
      </c>
      <c r="I1120" s="11">
        <f>Sample[[#This Row],[A]]/Sample[[#This Row],[C]]</f>
        <v>0.66666666666666663</v>
      </c>
      <c r="J1120" s="11">
        <f>Sample[[#This Row],[D]]/Sample[[#This Row],[A]]</f>
        <v>0.16666666666666666</v>
      </c>
      <c r="K1120" s="11">
        <f>Sample[[#This Row],[A]]/Sample[[#This Row],[D]]</f>
        <v>6</v>
      </c>
      <c r="L1120" s="11">
        <f>Sample[[#This Row],[D]]/Sample[[#This Row],[C]]</f>
        <v>0.1111111111111111</v>
      </c>
      <c r="M1120" s="11">
        <f>Sample[[#This Row],[C]]/Sample[[#This Row],[A]]</f>
        <v>1.5</v>
      </c>
      <c r="N1120">
        <f>IF(Sample[[#This Row],[Ap]]=0,10,LOG(Sample[[#This Row],[Ap]]))</f>
        <v>0.95424250943932487</v>
      </c>
      <c r="O1120">
        <f>IF(Sample[[#This Row],[Ei]]=0,10,LOG(Sample[[#This Row],[Ei]]))</f>
        <v>-0.17609125905568127</v>
      </c>
      <c r="P1120">
        <f>IF(Sample[[#This Row],[Ii]]=0,10,LOG(Sample[[#This Row],[Ii]]))</f>
        <v>-0.77815125038364363</v>
      </c>
      <c r="Q1120">
        <f>Kx-Sample[[#This Row],[Xp]]</f>
        <v>-0.95424250943932487</v>
      </c>
      <c r="R1120">
        <f>Ky-Sample[[#This Row],[Yp]]</f>
        <v>-0.82390874094431876</v>
      </c>
      <c r="S1120">
        <f>Kz-Sample[[#This Row],[Zp]]</f>
        <v>1.7781512503836436</v>
      </c>
      <c r="T1120">
        <f>Sample[[#This Row],[Kpy]]*KSc-Sample[[#This Row],[KPz]]*KSb</f>
        <v>-0.95424250943932487</v>
      </c>
      <c r="U1120">
        <f>-1*(Sample[[#This Row],[KPx]]*KSc-Sample[[#This Row],[KPz]]*KSa)</f>
        <v>-0.95424250943932487</v>
      </c>
      <c r="V1120">
        <f>(Sample[[#This Row],[KPx]]*$R$2-Sample[[#This Row],[Kpy]]*KSa)</f>
        <v>-0.95424250943932487</v>
      </c>
      <c r="W1120">
        <f>Sample[[#This Row],[Kpy]]*KTc-Sample[[#This Row],[KPz]]*KTb</f>
        <v>2.6020599913279625</v>
      </c>
      <c r="X1120">
        <f>-1*(Sample[[#This Row],[KPx]]*KTc-Sample[[#This Row],[KPz]]*KTa)</f>
        <v>2.6020599913279625</v>
      </c>
      <c r="Y1120">
        <f>(Sample[[#This Row],[KPx]]*KTb-Sample[[#This Row],[Kpy]]*KTa)</f>
        <v>2.6020599913279625</v>
      </c>
      <c r="Z1120">
        <f>-Sample[[#This Row],[Xp]]*a+Sample[[#This Row],[Yp]]*b+Sample[[#This Row],[Zp]]*c_</f>
        <v>-1.9084850188786497</v>
      </c>
      <c r="AA1120" s="8">
        <f>-IF(Sample[[#This Row],[Column2]]&gt;0,1,-1)*SQRT(Sample[[#This Row],[KPx''i]]^2+Sample[[#This Row],[KPx''j]]^2+Sample[[#This Row],[KPx''k]]^2)/Ksmag/Scale</f>
        <v>1.1687036194996532</v>
      </c>
      <c r="AB1120" s="1">
        <f>SQRT(Sample[[#This Row],[Kpy''i]]^2+Sample[[#This Row],[KPy''j]]^2+Sample[[#This Row],[KPy''k]]^2)/KTmag/Scale</f>
        <v>1.8399342649222115</v>
      </c>
    </row>
    <row r="1121" spans="1:28" hidden="1" x14ac:dyDescent="0.25">
      <c r="A1121" s="5">
        <v>1116</v>
      </c>
      <c r="B1121" s="13" t="s">
        <v>43</v>
      </c>
      <c r="C1121" s="5"/>
      <c r="D1121" s="5"/>
      <c r="E1121">
        <v>1</v>
      </c>
      <c r="F1121">
        <v>8</v>
      </c>
      <c r="G1121">
        <v>2</v>
      </c>
      <c r="H1121" s="11">
        <f>Sample[[#This Row],[C]]/Sample[[#This Row],[D]]</f>
        <v>8</v>
      </c>
      <c r="I1121" s="11">
        <f>Sample[[#This Row],[A]]/Sample[[#This Row],[C]]</f>
        <v>0.25</v>
      </c>
      <c r="J1121" s="11">
        <f>Sample[[#This Row],[D]]/Sample[[#This Row],[A]]</f>
        <v>0.5</v>
      </c>
      <c r="K1121" s="11">
        <f>Sample[[#This Row],[A]]/Sample[[#This Row],[D]]</f>
        <v>2</v>
      </c>
      <c r="L1121" s="11">
        <f>Sample[[#This Row],[D]]/Sample[[#This Row],[C]]</f>
        <v>0.125</v>
      </c>
      <c r="M1121" s="11">
        <f>Sample[[#This Row],[C]]/Sample[[#This Row],[A]]</f>
        <v>4</v>
      </c>
      <c r="N1121">
        <f>IF(Sample[[#This Row],[Ap]]=0,10,LOG(Sample[[#This Row],[Ap]]))</f>
        <v>0.90308998699194354</v>
      </c>
      <c r="O1121">
        <f>IF(Sample[[#This Row],[Ei]]=0,10,LOG(Sample[[#This Row],[Ei]]))</f>
        <v>-0.6020599913279624</v>
      </c>
      <c r="P1121">
        <f>IF(Sample[[#This Row],[Ii]]=0,10,LOG(Sample[[#This Row],[Ii]]))</f>
        <v>-0.3010299956639812</v>
      </c>
      <c r="Q1121">
        <f>Kx-Sample[[#This Row],[Xp]]</f>
        <v>-0.90308998699194354</v>
      </c>
      <c r="R1121">
        <f>Ky-Sample[[#This Row],[Yp]]</f>
        <v>-0.3979400086720376</v>
      </c>
      <c r="S1121">
        <f>Kz-Sample[[#This Row],[Zp]]</f>
        <v>1.3010299956639813</v>
      </c>
      <c r="T1121">
        <f>Sample[[#This Row],[Kpy]]*KSc-Sample[[#This Row],[KPz]]*KSb</f>
        <v>-0.90308998699194365</v>
      </c>
      <c r="U1121">
        <f>-1*(Sample[[#This Row],[KPx]]*KSc-Sample[[#This Row],[KPz]]*KSa)</f>
        <v>-0.90308998699194354</v>
      </c>
      <c r="V1121">
        <f>(Sample[[#This Row],[KPx]]*$R$2-Sample[[#This Row],[Kpy]]*KSa)</f>
        <v>-0.90308998699194354</v>
      </c>
      <c r="W1121">
        <f>Sample[[#This Row],[Kpy]]*KTc-Sample[[#This Row],[KPz]]*KTb</f>
        <v>1.6989700043360187</v>
      </c>
      <c r="X1121">
        <f>-1*(Sample[[#This Row],[KPx]]*KTc-Sample[[#This Row],[KPz]]*KTa)</f>
        <v>1.698970004336019</v>
      </c>
      <c r="Y1121">
        <f>(Sample[[#This Row],[KPx]]*KTb-Sample[[#This Row],[Kpy]]*KTa)</f>
        <v>1.6989700043360187</v>
      </c>
      <c r="Z1121">
        <f>-Sample[[#This Row],[Xp]]*a+Sample[[#This Row],[Yp]]*b+Sample[[#This Row],[Zp]]*c_</f>
        <v>-1.8061799739838871</v>
      </c>
      <c r="AA1121" s="8">
        <f>-IF(Sample[[#This Row],[Column2]]&gt;0,1,-1)*SQRT(Sample[[#This Row],[KPx''i]]^2+Sample[[#This Row],[KPx''j]]^2+Sample[[#This Row],[KPx''k]]^2)/Ksmag/Scale</f>
        <v>1.1060548299734796</v>
      </c>
      <c r="AB1121" s="1">
        <f>SQRT(Sample[[#This Row],[Kpy''i]]^2+Sample[[#This Row],[KPy''j]]^2+Sample[[#This Row],[KPy''k]]^2)/KTmag/Scale</f>
        <v>1.2013532110985372</v>
      </c>
    </row>
    <row r="1122" spans="1:28" hidden="1" x14ac:dyDescent="0.25">
      <c r="A1122" s="5">
        <v>1117</v>
      </c>
      <c r="B1122" s="13" t="s">
        <v>43</v>
      </c>
      <c r="C1122" s="5"/>
      <c r="D1122" s="5"/>
      <c r="E1122">
        <v>8</v>
      </c>
      <c r="F1122">
        <v>5</v>
      </c>
      <c r="G1122">
        <v>6</v>
      </c>
      <c r="H1122" s="11">
        <f>Sample[[#This Row],[C]]/Sample[[#This Row],[D]]</f>
        <v>0.625</v>
      </c>
      <c r="I1122" s="11">
        <f>Sample[[#This Row],[A]]/Sample[[#This Row],[C]]</f>
        <v>1.2</v>
      </c>
      <c r="J1122" s="11">
        <f>Sample[[#This Row],[D]]/Sample[[#This Row],[A]]</f>
        <v>1.3333333333333333</v>
      </c>
      <c r="K1122" s="11">
        <f>Sample[[#This Row],[A]]/Sample[[#This Row],[D]]</f>
        <v>0.75</v>
      </c>
      <c r="L1122" s="11">
        <f>Sample[[#This Row],[D]]/Sample[[#This Row],[C]]</f>
        <v>1.6</v>
      </c>
      <c r="M1122" s="11">
        <f>Sample[[#This Row],[C]]/Sample[[#This Row],[A]]</f>
        <v>0.83333333333333337</v>
      </c>
      <c r="N1122">
        <f>IF(Sample[[#This Row],[Ap]]=0,10,LOG(Sample[[#This Row],[Ap]]))</f>
        <v>-0.20411998265592479</v>
      </c>
      <c r="O1122">
        <f>IF(Sample[[#This Row],[Ei]]=0,10,LOG(Sample[[#This Row],[Ei]]))</f>
        <v>7.9181246047624818E-2</v>
      </c>
      <c r="P1122">
        <f>IF(Sample[[#This Row],[Ii]]=0,10,LOG(Sample[[#This Row],[Ii]]))</f>
        <v>0.12493873660829993</v>
      </c>
      <c r="Q1122">
        <f>Kx-Sample[[#This Row],[Xp]]</f>
        <v>0.20411998265592479</v>
      </c>
      <c r="R1122">
        <f>Ky-Sample[[#This Row],[Yp]]</f>
        <v>-1.0791812460476249</v>
      </c>
      <c r="S1122">
        <f>Kz-Sample[[#This Row],[Zp]]</f>
        <v>0.87506126339170009</v>
      </c>
      <c r="T1122">
        <f>Sample[[#This Row],[Kpy]]*KSc-Sample[[#This Row],[KPz]]*KSb</f>
        <v>0.20411998265592479</v>
      </c>
      <c r="U1122">
        <f>-1*(Sample[[#This Row],[KPx]]*KSc-Sample[[#This Row],[KPz]]*KSa)</f>
        <v>0.20411998265592479</v>
      </c>
      <c r="V1122">
        <f>(Sample[[#This Row],[KPx]]*$R$2-Sample[[#This Row],[Kpy]]*KSa)</f>
        <v>0.20411998265592479</v>
      </c>
      <c r="W1122">
        <f>Sample[[#This Row],[Kpy]]*KTc-Sample[[#This Row],[KPz]]*KTb</f>
        <v>1.954242509439325</v>
      </c>
      <c r="X1122">
        <f>-1*(Sample[[#This Row],[KPx]]*KTc-Sample[[#This Row],[KPz]]*KTa)</f>
        <v>1.954242509439325</v>
      </c>
      <c r="Y1122">
        <f>(Sample[[#This Row],[KPx]]*KTb-Sample[[#This Row],[Kpy]]*KTa)</f>
        <v>1.954242509439325</v>
      </c>
      <c r="Z1122">
        <f>-Sample[[#This Row],[Xp]]*a+Sample[[#This Row],[Yp]]*b+Sample[[#This Row],[Zp]]*c_</f>
        <v>0.40823996531184947</v>
      </c>
      <c r="AA1122" s="8">
        <f>-IF(Sample[[#This Row],[Column2]]&gt;0,1,-1)*SQRT(Sample[[#This Row],[KPx''i]]^2+Sample[[#This Row],[KPx''j]]^2+Sample[[#This Row],[KPx''k]]^2)/Ksmag/Scale</f>
        <v>-0.24999490190638396</v>
      </c>
      <c r="AB1122" s="1">
        <f>SQRT(Sample[[#This Row],[Kpy''i]]^2+Sample[[#This Row],[KPy''j]]^2+Sample[[#This Row],[KPy''k]]^2)/KTmag/Scale</f>
        <v>1.3818581305075626</v>
      </c>
    </row>
    <row r="1123" spans="1:28" hidden="1" x14ac:dyDescent="0.25">
      <c r="A1123" s="5">
        <v>1118</v>
      </c>
      <c r="B1123" s="13" t="s">
        <v>43</v>
      </c>
      <c r="C1123" s="5"/>
      <c r="D1123" s="5"/>
      <c r="E1123">
        <v>1</v>
      </c>
      <c r="F1123">
        <v>2</v>
      </c>
      <c r="G1123">
        <v>7</v>
      </c>
      <c r="H1123" s="11">
        <f>Sample[[#This Row],[C]]/Sample[[#This Row],[D]]</f>
        <v>2</v>
      </c>
      <c r="I1123" s="11">
        <f>Sample[[#This Row],[A]]/Sample[[#This Row],[C]]</f>
        <v>3.5</v>
      </c>
      <c r="J1123" s="11">
        <f>Sample[[#This Row],[D]]/Sample[[#This Row],[A]]</f>
        <v>0.14285714285714285</v>
      </c>
      <c r="K1123" s="11">
        <f>Sample[[#This Row],[A]]/Sample[[#This Row],[D]]</f>
        <v>7</v>
      </c>
      <c r="L1123" s="11">
        <f>Sample[[#This Row],[D]]/Sample[[#This Row],[C]]</f>
        <v>0.5</v>
      </c>
      <c r="M1123" s="11">
        <f>Sample[[#This Row],[C]]/Sample[[#This Row],[A]]</f>
        <v>0.2857142857142857</v>
      </c>
      <c r="N1123">
        <f>IF(Sample[[#This Row],[Ap]]=0,10,LOG(Sample[[#This Row],[Ap]]))</f>
        <v>0.3010299956639812</v>
      </c>
      <c r="O1123">
        <f>IF(Sample[[#This Row],[Ei]]=0,10,LOG(Sample[[#This Row],[Ei]]))</f>
        <v>0.54406804435027567</v>
      </c>
      <c r="P1123">
        <f>IF(Sample[[#This Row],[Ii]]=0,10,LOG(Sample[[#This Row],[Ii]]))</f>
        <v>-0.84509804001425681</v>
      </c>
      <c r="Q1123">
        <f>Kx-Sample[[#This Row],[Xp]]</f>
        <v>-0.3010299956639812</v>
      </c>
      <c r="R1123">
        <f>Ky-Sample[[#This Row],[Yp]]</f>
        <v>-1.5440680443502757</v>
      </c>
      <c r="S1123">
        <f>Kz-Sample[[#This Row],[Zp]]</f>
        <v>1.8450980400142569</v>
      </c>
      <c r="T1123">
        <f>Sample[[#This Row],[Kpy]]*KSc-Sample[[#This Row],[KPz]]*KSb</f>
        <v>-0.30102999566398125</v>
      </c>
      <c r="U1123">
        <f>-1*(Sample[[#This Row],[KPx]]*KSc-Sample[[#This Row],[KPz]]*KSa)</f>
        <v>-0.3010299956639812</v>
      </c>
      <c r="V1123">
        <f>(Sample[[#This Row],[KPx]]*$R$2-Sample[[#This Row],[Kpy]]*KSa)</f>
        <v>-0.3010299956639812</v>
      </c>
      <c r="W1123">
        <f>Sample[[#This Row],[Kpy]]*KTc-Sample[[#This Row],[KPz]]*KTb</f>
        <v>3.3891660843645326</v>
      </c>
      <c r="X1123">
        <f>-1*(Sample[[#This Row],[KPx]]*KTc-Sample[[#This Row],[KPz]]*KTa)</f>
        <v>3.3891660843645326</v>
      </c>
      <c r="Y1123">
        <f>(Sample[[#This Row],[KPx]]*KTb-Sample[[#This Row],[Kpy]]*KTa)</f>
        <v>3.3891660843645326</v>
      </c>
      <c r="Z1123">
        <f>-Sample[[#This Row],[Xp]]*a+Sample[[#This Row],[Yp]]*b+Sample[[#This Row],[Zp]]*c_</f>
        <v>-0.60205999132796229</v>
      </c>
      <c r="AA1123" s="8">
        <f>-IF(Sample[[#This Row],[Column2]]&gt;0,1,-1)*SQRT(Sample[[#This Row],[KPx''i]]^2+Sample[[#This Row],[KPx''j]]^2+Sample[[#This Row],[KPx''k]]^2)/Ksmag/Scale</f>
        <v>0.36868494332449331</v>
      </c>
      <c r="AB1123" s="1">
        <f>SQRT(Sample[[#This Row],[Kpy''i]]^2+Sample[[#This Row],[KPy''j]]^2+Sample[[#This Row],[KPy''k]]^2)/KTmag/Scale</f>
        <v>2.3965023208216198</v>
      </c>
    </row>
    <row r="1124" spans="1:28" hidden="1" x14ac:dyDescent="0.25">
      <c r="A1124" s="5">
        <v>1119</v>
      </c>
      <c r="B1124" s="13" t="s">
        <v>43</v>
      </c>
      <c r="C1124" s="5"/>
      <c r="D1124" s="5"/>
      <c r="E1124">
        <v>4</v>
      </c>
      <c r="F1124">
        <v>8</v>
      </c>
      <c r="G1124">
        <v>9</v>
      </c>
      <c r="H1124" s="11">
        <f>Sample[[#This Row],[C]]/Sample[[#This Row],[D]]</f>
        <v>2</v>
      </c>
      <c r="I1124" s="11">
        <f>Sample[[#This Row],[A]]/Sample[[#This Row],[C]]</f>
        <v>1.125</v>
      </c>
      <c r="J1124" s="11">
        <f>Sample[[#This Row],[D]]/Sample[[#This Row],[A]]</f>
        <v>0.44444444444444442</v>
      </c>
      <c r="K1124" s="11">
        <f>Sample[[#This Row],[A]]/Sample[[#This Row],[D]]</f>
        <v>2.25</v>
      </c>
      <c r="L1124" s="11">
        <f>Sample[[#This Row],[D]]/Sample[[#This Row],[C]]</f>
        <v>0.5</v>
      </c>
      <c r="M1124" s="11">
        <f>Sample[[#This Row],[C]]/Sample[[#This Row],[A]]</f>
        <v>0.88888888888888884</v>
      </c>
      <c r="N1124">
        <f>IF(Sample[[#This Row],[Ap]]=0,10,LOG(Sample[[#This Row],[Ap]]))</f>
        <v>0.3010299956639812</v>
      </c>
      <c r="O1124">
        <f>IF(Sample[[#This Row],[Ei]]=0,10,LOG(Sample[[#This Row],[Ei]]))</f>
        <v>5.1152522447381291E-2</v>
      </c>
      <c r="P1124">
        <f>IF(Sample[[#This Row],[Ii]]=0,10,LOG(Sample[[#This Row],[Ii]]))</f>
        <v>-0.35218251811136253</v>
      </c>
      <c r="Q1124">
        <f>Kx-Sample[[#This Row],[Xp]]</f>
        <v>-0.3010299956639812</v>
      </c>
      <c r="R1124">
        <f>Ky-Sample[[#This Row],[Yp]]</f>
        <v>-1.0511525224473812</v>
      </c>
      <c r="S1124">
        <f>Kz-Sample[[#This Row],[Zp]]</f>
        <v>1.3521825181113625</v>
      </c>
      <c r="T1124">
        <f>Sample[[#This Row],[Kpy]]*KSc-Sample[[#This Row],[KPz]]*KSb</f>
        <v>-0.30102999566398125</v>
      </c>
      <c r="U1124">
        <f>-1*(Sample[[#This Row],[KPx]]*KSc-Sample[[#This Row],[KPz]]*KSa)</f>
        <v>-0.3010299956639812</v>
      </c>
      <c r="V1124">
        <f>(Sample[[#This Row],[KPx]]*$R$2-Sample[[#This Row],[Kpy]]*KSa)</f>
        <v>-0.3010299956639812</v>
      </c>
      <c r="W1124">
        <f>Sample[[#This Row],[Kpy]]*KTc-Sample[[#This Row],[KPz]]*KTb</f>
        <v>2.4033350405587437</v>
      </c>
      <c r="X1124">
        <f>-1*(Sample[[#This Row],[KPx]]*KTc-Sample[[#This Row],[KPz]]*KTa)</f>
        <v>2.4033350405587437</v>
      </c>
      <c r="Y1124">
        <f>(Sample[[#This Row],[KPx]]*KTb-Sample[[#This Row],[Kpy]]*KTa)</f>
        <v>2.4033350405587437</v>
      </c>
      <c r="Z1124">
        <f>-Sample[[#This Row],[Xp]]*a+Sample[[#This Row],[Yp]]*b+Sample[[#This Row],[Zp]]*c_</f>
        <v>-0.60205999132796251</v>
      </c>
      <c r="AA1124" s="8">
        <f>-IF(Sample[[#This Row],[Column2]]&gt;0,1,-1)*SQRT(Sample[[#This Row],[KPx''i]]^2+Sample[[#This Row],[KPx''j]]^2+Sample[[#This Row],[KPx''k]]^2)/Ksmag/Scale</f>
        <v>0.36868494332449331</v>
      </c>
      <c r="AB1124" s="1">
        <f>SQRT(Sample[[#This Row],[Kpy''i]]^2+Sample[[#This Row],[KPy''j]]^2+Sample[[#This Row],[KPy''k]]^2)/KTmag/Scale</f>
        <v>1.6994145046423339</v>
      </c>
    </row>
    <row r="1125" spans="1:28" hidden="1" x14ac:dyDescent="0.25">
      <c r="A1125" s="5">
        <v>1120</v>
      </c>
      <c r="B1125" s="13" t="s">
        <v>43</v>
      </c>
      <c r="C1125" s="5"/>
      <c r="D1125" s="5"/>
      <c r="E1125">
        <v>3</v>
      </c>
      <c r="F1125">
        <v>3</v>
      </c>
      <c r="G1125">
        <v>9</v>
      </c>
      <c r="H1125" s="11">
        <f>Sample[[#This Row],[C]]/Sample[[#This Row],[D]]</f>
        <v>1</v>
      </c>
      <c r="I1125" s="11">
        <f>Sample[[#This Row],[A]]/Sample[[#This Row],[C]]</f>
        <v>3</v>
      </c>
      <c r="J1125" s="11">
        <f>Sample[[#This Row],[D]]/Sample[[#This Row],[A]]</f>
        <v>0.33333333333333331</v>
      </c>
      <c r="K1125" s="11">
        <f>Sample[[#This Row],[A]]/Sample[[#This Row],[D]]</f>
        <v>3</v>
      </c>
      <c r="L1125" s="11">
        <f>Sample[[#This Row],[D]]/Sample[[#This Row],[C]]</f>
        <v>1</v>
      </c>
      <c r="M1125" s="11">
        <f>Sample[[#This Row],[C]]/Sample[[#This Row],[A]]</f>
        <v>0.33333333333333331</v>
      </c>
      <c r="N1125">
        <f>IF(Sample[[#This Row],[Ap]]=0,10,LOG(Sample[[#This Row],[Ap]]))</f>
        <v>0</v>
      </c>
      <c r="O1125">
        <f>IF(Sample[[#This Row],[Ei]]=0,10,LOG(Sample[[#This Row],[Ei]]))</f>
        <v>0.47712125471966244</v>
      </c>
      <c r="P1125">
        <f>IF(Sample[[#This Row],[Ii]]=0,10,LOG(Sample[[#This Row],[Ii]]))</f>
        <v>-0.47712125471966244</v>
      </c>
      <c r="Q1125">
        <f>Kx-Sample[[#This Row],[Xp]]</f>
        <v>0</v>
      </c>
      <c r="R1125">
        <f>Ky-Sample[[#This Row],[Yp]]</f>
        <v>-1.4771212547196624</v>
      </c>
      <c r="S1125">
        <f>Kz-Sample[[#This Row],[Zp]]</f>
        <v>1.4771212547196624</v>
      </c>
      <c r="T1125">
        <f>Sample[[#This Row],[Kpy]]*KSc-Sample[[#This Row],[KPz]]*KSb</f>
        <v>0</v>
      </c>
      <c r="U1125">
        <f>-1*(Sample[[#This Row],[KPx]]*KSc-Sample[[#This Row],[KPz]]*KSa)</f>
        <v>0</v>
      </c>
      <c r="V1125">
        <f>(Sample[[#This Row],[KPx]]*$R$2-Sample[[#This Row],[Kpy]]*KSa)</f>
        <v>0</v>
      </c>
      <c r="W1125">
        <f>Sample[[#This Row],[Kpy]]*KTc-Sample[[#This Row],[KPz]]*KTb</f>
        <v>2.9542425094393248</v>
      </c>
      <c r="X1125">
        <f>-1*(Sample[[#This Row],[KPx]]*KTc-Sample[[#This Row],[KPz]]*KTa)</f>
        <v>2.9542425094393248</v>
      </c>
      <c r="Y1125">
        <f>(Sample[[#This Row],[KPx]]*KTb-Sample[[#This Row],[Kpy]]*KTa)</f>
        <v>2.9542425094393248</v>
      </c>
      <c r="Z1125">
        <f>-Sample[[#This Row],[Xp]]*a+Sample[[#This Row],[Yp]]*b+Sample[[#This Row],[Zp]]*c_</f>
        <v>0</v>
      </c>
      <c r="AA1125" s="8">
        <f>-IF(Sample[[#This Row],[Column2]]&gt;0,1,-1)*SQRT(Sample[[#This Row],[KPx''i]]^2+Sample[[#This Row],[KPx''j]]^2+Sample[[#This Row],[KPx''k]]^2)/Ksmag/Scale</f>
        <v>0</v>
      </c>
      <c r="AB1125" s="1">
        <f>SQRT(Sample[[#This Row],[Kpy''i]]^2+Sample[[#This Row],[KPy''j]]^2+Sample[[#This Row],[KPy''k]]^2)/KTmag/Scale</f>
        <v>2.0889649116941098</v>
      </c>
    </row>
    <row r="1126" spans="1:28" hidden="1" x14ac:dyDescent="0.25">
      <c r="A1126" s="5">
        <v>1121</v>
      </c>
      <c r="B1126" s="13" t="s">
        <v>43</v>
      </c>
      <c r="C1126" s="5"/>
      <c r="D1126" s="5"/>
      <c r="E1126">
        <v>4</v>
      </c>
      <c r="F1126">
        <v>4</v>
      </c>
      <c r="G1126">
        <v>6</v>
      </c>
      <c r="H1126" s="11">
        <f>Sample[[#This Row],[C]]/Sample[[#This Row],[D]]</f>
        <v>1</v>
      </c>
      <c r="I1126" s="11">
        <f>Sample[[#This Row],[A]]/Sample[[#This Row],[C]]</f>
        <v>1.5</v>
      </c>
      <c r="J1126" s="11">
        <f>Sample[[#This Row],[D]]/Sample[[#This Row],[A]]</f>
        <v>0.66666666666666663</v>
      </c>
      <c r="K1126" s="11">
        <f>Sample[[#This Row],[A]]/Sample[[#This Row],[D]]</f>
        <v>1.5</v>
      </c>
      <c r="L1126" s="11">
        <f>Sample[[#This Row],[D]]/Sample[[#This Row],[C]]</f>
        <v>1</v>
      </c>
      <c r="M1126" s="11">
        <f>Sample[[#This Row],[C]]/Sample[[#This Row],[A]]</f>
        <v>0.66666666666666663</v>
      </c>
      <c r="N1126">
        <f>IF(Sample[[#This Row],[Ap]]=0,10,LOG(Sample[[#This Row],[Ap]]))</f>
        <v>0</v>
      </c>
      <c r="O1126">
        <f>IF(Sample[[#This Row],[Ei]]=0,10,LOG(Sample[[#This Row],[Ei]]))</f>
        <v>0.17609125905568124</v>
      </c>
      <c r="P1126">
        <f>IF(Sample[[#This Row],[Ii]]=0,10,LOG(Sample[[#This Row],[Ii]]))</f>
        <v>-0.17609125905568127</v>
      </c>
      <c r="Q1126">
        <f>Kx-Sample[[#This Row],[Xp]]</f>
        <v>0</v>
      </c>
      <c r="R1126">
        <f>Ky-Sample[[#This Row],[Yp]]</f>
        <v>-1.1760912590556813</v>
      </c>
      <c r="S1126">
        <f>Kz-Sample[[#This Row],[Zp]]</f>
        <v>1.1760912590556813</v>
      </c>
      <c r="T1126">
        <f>Sample[[#This Row],[Kpy]]*KSc-Sample[[#This Row],[KPz]]*KSb</f>
        <v>0</v>
      </c>
      <c r="U1126">
        <f>-1*(Sample[[#This Row],[KPx]]*KSc-Sample[[#This Row],[KPz]]*KSa)</f>
        <v>0</v>
      </c>
      <c r="V1126">
        <f>(Sample[[#This Row],[KPx]]*$R$2-Sample[[#This Row],[Kpy]]*KSa)</f>
        <v>0</v>
      </c>
      <c r="W1126">
        <f>Sample[[#This Row],[Kpy]]*KTc-Sample[[#This Row],[KPz]]*KTb</f>
        <v>2.3521825181113627</v>
      </c>
      <c r="X1126">
        <f>-1*(Sample[[#This Row],[KPx]]*KTc-Sample[[#This Row],[KPz]]*KTa)</f>
        <v>2.3521825181113627</v>
      </c>
      <c r="Y1126">
        <f>(Sample[[#This Row],[KPx]]*KTb-Sample[[#This Row],[Kpy]]*KTa)</f>
        <v>2.3521825181113627</v>
      </c>
      <c r="Z1126">
        <f>-Sample[[#This Row],[Xp]]*a+Sample[[#This Row],[Yp]]*b+Sample[[#This Row],[Zp]]*c_</f>
        <v>0</v>
      </c>
      <c r="AA1126" s="8">
        <f>-IF(Sample[[#This Row],[Column2]]&gt;0,1,-1)*SQRT(Sample[[#This Row],[KPx''i]]^2+Sample[[#This Row],[KPx''j]]^2+Sample[[#This Row],[KPx''k]]^2)/Ksmag/Scale</f>
        <v>0</v>
      </c>
      <c r="AB1126" s="1">
        <f>SQRT(Sample[[#This Row],[Kpy''i]]^2+Sample[[#This Row],[KPy''j]]^2+Sample[[#This Row],[KPy''k]]^2)/KTmag/Scale</f>
        <v>1.6632442091449937</v>
      </c>
    </row>
    <row r="1127" spans="1:28" hidden="1" x14ac:dyDescent="0.25">
      <c r="A1127" s="5">
        <v>1122</v>
      </c>
      <c r="B1127" s="13" t="s">
        <v>43</v>
      </c>
      <c r="C1127" s="5"/>
      <c r="D1127" s="5"/>
      <c r="E1127">
        <v>2</v>
      </c>
      <c r="F1127">
        <v>3</v>
      </c>
      <c r="G1127">
        <v>8</v>
      </c>
      <c r="H1127" s="11">
        <f>Sample[[#This Row],[C]]/Sample[[#This Row],[D]]</f>
        <v>1.5</v>
      </c>
      <c r="I1127" s="11">
        <f>Sample[[#This Row],[A]]/Sample[[#This Row],[C]]</f>
        <v>2.6666666666666665</v>
      </c>
      <c r="J1127" s="11">
        <f>Sample[[#This Row],[D]]/Sample[[#This Row],[A]]</f>
        <v>0.25</v>
      </c>
      <c r="K1127" s="11">
        <f>Sample[[#This Row],[A]]/Sample[[#This Row],[D]]</f>
        <v>4</v>
      </c>
      <c r="L1127" s="11">
        <f>Sample[[#This Row],[D]]/Sample[[#This Row],[C]]</f>
        <v>0.66666666666666663</v>
      </c>
      <c r="M1127" s="11">
        <f>Sample[[#This Row],[C]]/Sample[[#This Row],[A]]</f>
        <v>0.375</v>
      </c>
      <c r="N1127">
        <f>IF(Sample[[#This Row],[Ap]]=0,10,LOG(Sample[[#This Row],[Ap]]))</f>
        <v>0.17609125905568124</v>
      </c>
      <c r="O1127">
        <f>IF(Sample[[#This Row],[Ei]]=0,10,LOG(Sample[[#This Row],[Ei]]))</f>
        <v>0.4259687322722811</v>
      </c>
      <c r="P1127">
        <f>IF(Sample[[#This Row],[Ii]]=0,10,LOG(Sample[[#This Row],[Ii]]))</f>
        <v>-0.6020599913279624</v>
      </c>
      <c r="Q1127">
        <f>Kx-Sample[[#This Row],[Xp]]</f>
        <v>-0.17609125905568124</v>
      </c>
      <c r="R1127">
        <f>Ky-Sample[[#This Row],[Yp]]</f>
        <v>-1.4259687322722812</v>
      </c>
      <c r="S1127">
        <f>Kz-Sample[[#This Row],[Zp]]</f>
        <v>1.6020599913279625</v>
      </c>
      <c r="T1127">
        <f>Sample[[#This Row],[Kpy]]*KSc-Sample[[#This Row],[KPz]]*KSb</f>
        <v>-0.17609125905568135</v>
      </c>
      <c r="U1127">
        <f>-1*(Sample[[#This Row],[KPx]]*KSc-Sample[[#This Row],[KPz]]*KSa)</f>
        <v>-0.17609125905568124</v>
      </c>
      <c r="V1127">
        <f>(Sample[[#This Row],[KPx]]*$R$2-Sample[[#This Row],[Kpy]]*KSa)</f>
        <v>-0.17609125905568124</v>
      </c>
      <c r="W1127">
        <f>Sample[[#This Row],[Kpy]]*KTc-Sample[[#This Row],[KPz]]*KTb</f>
        <v>3.0280287236002437</v>
      </c>
      <c r="X1127">
        <f>-1*(Sample[[#This Row],[KPx]]*KTc-Sample[[#This Row],[KPz]]*KTa)</f>
        <v>3.0280287236002437</v>
      </c>
      <c r="Y1127">
        <f>(Sample[[#This Row],[KPx]]*KTb-Sample[[#This Row],[Kpy]]*KTa)</f>
        <v>3.0280287236002437</v>
      </c>
      <c r="Z1127">
        <f>-Sample[[#This Row],[Xp]]*a+Sample[[#This Row],[Yp]]*b+Sample[[#This Row],[Zp]]*c_</f>
        <v>-0.35218251811136259</v>
      </c>
      <c r="AA1127" s="8">
        <f>-IF(Sample[[#This Row],[Column2]]&gt;0,1,-1)*SQRT(Sample[[#This Row],[KPx''i]]^2+Sample[[#This Row],[KPx''j]]^2+Sample[[#This Row],[KPx''k]]^2)/Ksmag/Scale</f>
        <v>0.21566686642533334</v>
      </c>
      <c r="AB1127" s="1">
        <f>SQRT(Sample[[#This Row],[Kpy''i]]^2+Sample[[#This Row],[KPy''j]]^2+Sample[[#This Row],[KPy''k]]^2)/KTmag/Scale</f>
        <v>2.1411396440853787</v>
      </c>
    </row>
    <row r="1128" spans="1:28" hidden="1" x14ac:dyDescent="0.25">
      <c r="A1128" s="5">
        <v>1123</v>
      </c>
      <c r="B1128" s="13" t="s">
        <v>43</v>
      </c>
      <c r="C1128" s="5"/>
      <c r="D1128" s="5"/>
      <c r="E1128">
        <v>3</v>
      </c>
      <c r="F1128">
        <v>1</v>
      </c>
      <c r="G1128">
        <v>1</v>
      </c>
      <c r="H1128" s="11">
        <f>Sample[[#This Row],[C]]/Sample[[#This Row],[D]]</f>
        <v>0.33333333333333331</v>
      </c>
      <c r="I1128" s="11">
        <f>Sample[[#This Row],[A]]/Sample[[#This Row],[C]]</f>
        <v>1</v>
      </c>
      <c r="J1128" s="11">
        <f>Sample[[#This Row],[D]]/Sample[[#This Row],[A]]</f>
        <v>3</v>
      </c>
      <c r="K1128" s="11">
        <f>Sample[[#This Row],[A]]/Sample[[#This Row],[D]]</f>
        <v>0.33333333333333331</v>
      </c>
      <c r="L1128" s="11">
        <f>Sample[[#This Row],[D]]/Sample[[#This Row],[C]]</f>
        <v>3</v>
      </c>
      <c r="M1128" s="11">
        <f>Sample[[#This Row],[C]]/Sample[[#This Row],[A]]</f>
        <v>1</v>
      </c>
      <c r="N1128">
        <f>IF(Sample[[#This Row],[Ap]]=0,10,LOG(Sample[[#This Row],[Ap]]))</f>
        <v>-0.47712125471966244</v>
      </c>
      <c r="O1128">
        <f>IF(Sample[[#This Row],[Ei]]=0,10,LOG(Sample[[#This Row],[Ei]]))</f>
        <v>0</v>
      </c>
      <c r="P1128">
        <f>IF(Sample[[#This Row],[Ii]]=0,10,LOG(Sample[[#This Row],[Ii]]))</f>
        <v>0.47712125471966244</v>
      </c>
      <c r="Q1128">
        <f>Kx-Sample[[#This Row],[Xp]]</f>
        <v>0.47712125471966244</v>
      </c>
      <c r="R1128">
        <f>Ky-Sample[[#This Row],[Yp]]</f>
        <v>-1</v>
      </c>
      <c r="S1128">
        <f>Kz-Sample[[#This Row],[Zp]]</f>
        <v>0.52287874528033762</v>
      </c>
      <c r="T1128">
        <f>Sample[[#This Row],[Kpy]]*KSc-Sample[[#This Row],[KPz]]*KSb</f>
        <v>0.47712125471966238</v>
      </c>
      <c r="U1128">
        <f>-1*(Sample[[#This Row],[KPx]]*KSc-Sample[[#This Row],[KPz]]*KSa)</f>
        <v>0.47712125471966244</v>
      </c>
      <c r="V1128">
        <f>(Sample[[#This Row],[KPx]]*$R$2-Sample[[#This Row],[Kpy]]*KSa)</f>
        <v>0.47712125471966244</v>
      </c>
      <c r="W1128">
        <f>Sample[[#This Row],[Kpy]]*KTc-Sample[[#This Row],[KPz]]*KTb</f>
        <v>1.5228787452803376</v>
      </c>
      <c r="X1128">
        <f>-1*(Sample[[#This Row],[KPx]]*KTc-Sample[[#This Row],[KPz]]*KTa)</f>
        <v>1.5228787452803376</v>
      </c>
      <c r="Y1128">
        <f>(Sample[[#This Row],[KPx]]*KTb-Sample[[#This Row],[Kpy]]*KTa)</f>
        <v>1.5228787452803376</v>
      </c>
      <c r="Z1128">
        <f>-Sample[[#This Row],[Xp]]*a+Sample[[#This Row],[Yp]]*b+Sample[[#This Row],[Zp]]*c_</f>
        <v>0.95424250943932487</v>
      </c>
      <c r="AA1128" s="8">
        <f>-IF(Sample[[#This Row],[Column2]]&gt;0,1,-1)*SQRT(Sample[[#This Row],[KPx''i]]^2+Sample[[#This Row],[KPx''j]]^2+Sample[[#This Row],[KPx''k]]^2)/Ksmag/Scale</f>
        <v>-0.58435180974982659</v>
      </c>
      <c r="AB1128" s="1">
        <f>SQRT(Sample[[#This Row],[Kpy''i]]^2+Sample[[#This Row],[KPy''j]]^2+Sample[[#This Row],[KPy''k]]^2)/KTmag/Scale</f>
        <v>1.0768378877125877</v>
      </c>
    </row>
    <row r="1129" spans="1:28" hidden="1" x14ac:dyDescent="0.25">
      <c r="A1129" s="5">
        <v>1124</v>
      </c>
      <c r="B1129" s="13" t="s">
        <v>43</v>
      </c>
      <c r="C1129" s="5"/>
      <c r="D1129" s="5"/>
      <c r="E1129">
        <v>3</v>
      </c>
      <c r="F1129">
        <v>5</v>
      </c>
      <c r="G1129">
        <v>6</v>
      </c>
      <c r="H1129" s="11">
        <f>Sample[[#This Row],[C]]/Sample[[#This Row],[D]]</f>
        <v>1.6666666666666667</v>
      </c>
      <c r="I1129" s="11">
        <f>Sample[[#This Row],[A]]/Sample[[#This Row],[C]]</f>
        <v>1.2</v>
      </c>
      <c r="J1129" s="11">
        <f>Sample[[#This Row],[D]]/Sample[[#This Row],[A]]</f>
        <v>0.5</v>
      </c>
      <c r="K1129" s="11">
        <f>Sample[[#This Row],[A]]/Sample[[#This Row],[D]]</f>
        <v>2</v>
      </c>
      <c r="L1129" s="11">
        <f>Sample[[#This Row],[D]]/Sample[[#This Row],[C]]</f>
        <v>0.6</v>
      </c>
      <c r="M1129" s="11">
        <f>Sample[[#This Row],[C]]/Sample[[#This Row],[A]]</f>
        <v>0.83333333333333337</v>
      </c>
      <c r="N1129">
        <f>IF(Sample[[#This Row],[Ap]]=0,10,LOG(Sample[[#This Row],[Ap]]))</f>
        <v>0.22184874961635639</v>
      </c>
      <c r="O1129">
        <f>IF(Sample[[#This Row],[Ei]]=0,10,LOG(Sample[[#This Row],[Ei]]))</f>
        <v>7.9181246047624818E-2</v>
      </c>
      <c r="P1129">
        <f>IF(Sample[[#This Row],[Ii]]=0,10,LOG(Sample[[#This Row],[Ii]]))</f>
        <v>-0.3010299956639812</v>
      </c>
      <c r="Q1129">
        <f>Kx-Sample[[#This Row],[Xp]]</f>
        <v>-0.22184874961635639</v>
      </c>
      <c r="R1129">
        <f>Ky-Sample[[#This Row],[Yp]]</f>
        <v>-1.0791812460476249</v>
      </c>
      <c r="S1129">
        <f>Kz-Sample[[#This Row],[Zp]]</f>
        <v>1.3010299956639813</v>
      </c>
      <c r="T1129">
        <f>Sample[[#This Row],[Kpy]]*KSc-Sample[[#This Row],[KPz]]*KSb</f>
        <v>-0.22184874961635637</v>
      </c>
      <c r="U1129">
        <f>-1*(Sample[[#This Row],[KPx]]*KSc-Sample[[#This Row],[KPz]]*KSa)</f>
        <v>-0.22184874961635639</v>
      </c>
      <c r="V1129">
        <f>(Sample[[#This Row],[KPx]]*$R$2-Sample[[#This Row],[Kpy]]*KSa)</f>
        <v>-0.22184874961635639</v>
      </c>
      <c r="W1129">
        <f>Sample[[#This Row],[Kpy]]*KTc-Sample[[#This Row],[KPz]]*KTb</f>
        <v>2.3802112417116064</v>
      </c>
      <c r="X1129">
        <f>-1*(Sample[[#This Row],[KPx]]*KTc-Sample[[#This Row],[KPz]]*KTa)</f>
        <v>2.3802112417116059</v>
      </c>
      <c r="Y1129">
        <f>(Sample[[#This Row],[KPx]]*KTb-Sample[[#This Row],[Kpy]]*KTa)</f>
        <v>2.3802112417116064</v>
      </c>
      <c r="Z1129">
        <f>-Sample[[#This Row],[Xp]]*a+Sample[[#This Row],[Yp]]*b+Sample[[#This Row],[Zp]]*c_</f>
        <v>-0.44369749923271273</v>
      </c>
      <c r="AA1129" s="8">
        <f>-IF(Sample[[#This Row],[Column2]]&gt;0,1,-1)*SQRT(Sample[[#This Row],[KPx''i]]^2+Sample[[#This Row],[KPx''j]]^2+Sample[[#This Row],[KPx''k]]^2)/Ksmag/Scale</f>
        <v>0.27170811831726921</v>
      </c>
      <c r="AB1129" s="1">
        <f>SQRT(Sample[[#This Row],[Kpy''i]]^2+Sample[[#This Row],[KPy''j]]^2+Sample[[#This Row],[KPy''k]]^2)/KTmag/Scale</f>
        <v>1.6830635096707296</v>
      </c>
    </row>
    <row r="1130" spans="1:28" hidden="1" x14ac:dyDescent="0.25">
      <c r="A1130" s="5">
        <v>1125</v>
      </c>
      <c r="B1130" s="13" t="s">
        <v>43</v>
      </c>
      <c r="C1130" s="5"/>
      <c r="D1130" s="5"/>
      <c r="E1130">
        <v>5</v>
      </c>
      <c r="F1130">
        <v>3</v>
      </c>
      <c r="G1130">
        <v>9</v>
      </c>
      <c r="H1130" s="11">
        <f>Sample[[#This Row],[C]]/Sample[[#This Row],[D]]</f>
        <v>0.6</v>
      </c>
      <c r="I1130" s="11">
        <f>Sample[[#This Row],[A]]/Sample[[#This Row],[C]]</f>
        <v>3</v>
      </c>
      <c r="J1130" s="11">
        <f>Sample[[#This Row],[D]]/Sample[[#This Row],[A]]</f>
        <v>0.55555555555555558</v>
      </c>
      <c r="K1130" s="11">
        <f>Sample[[#This Row],[A]]/Sample[[#This Row],[D]]</f>
        <v>1.8</v>
      </c>
      <c r="L1130" s="11">
        <f>Sample[[#This Row],[D]]/Sample[[#This Row],[C]]</f>
        <v>1.6666666666666667</v>
      </c>
      <c r="M1130" s="11">
        <f>Sample[[#This Row],[C]]/Sample[[#This Row],[A]]</f>
        <v>0.33333333333333331</v>
      </c>
      <c r="N1130">
        <f>IF(Sample[[#This Row],[Ap]]=0,10,LOG(Sample[[#This Row],[Ap]]))</f>
        <v>-0.22184874961635639</v>
      </c>
      <c r="O1130">
        <f>IF(Sample[[#This Row],[Ei]]=0,10,LOG(Sample[[#This Row],[Ei]]))</f>
        <v>0.47712125471966244</v>
      </c>
      <c r="P1130">
        <f>IF(Sample[[#This Row],[Ii]]=0,10,LOG(Sample[[#This Row],[Ii]]))</f>
        <v>-0.25527250510330607</v>
      </c>
      <c r="Q1130">
        <f>Kx-Sample[[#This Row],[Xp]]</f>
        <v>0.22184874961635639</v>
      </c>
      <c r="R1130">
        <f>Ky-Sample[[#This Row],[Yp]]</f>
        <v>-1.4771212547196624</v>
      </c>
      <c r="S1130">
        <f>Kz-Sample[[#This Row],[Zp]]</f>
        <v>1.255272505103306</v>
      </c>
      <c r="T1130">
        <f>Sample[[#This Row],[Kpy]]*KSc-Sample[[#This Row],[KPz]]*KSb</f>
        <v>0.22184874961635637</v>
      </c>
      <c r="U1130">
        <f>-1*(Sample[[#This Row],[KPx]]*KSc-Sample[[#This Row],[KPz]]*KSa)</f>
        <v>0.22184874961635639</v>
      </c>
      <c r="V1130">
        <f>(Sample[[#This Row],[KPx]]*$R$2-Sample[[#This Row],[Kpy]]*KSa)</f>
        <v>0.22184874961635639</v>
      </c>
      <c r="W1130">
        <f>Sample[[#This Row],[Kpy]]*KTc-Sample[[#This Row],[KPz]]*KTb</f>
        <v>2.7323937598229682</v>
      </c>
      <c r="X1130">
        <f>-1*(Sample[[#This Row],[KPx]]*KTc-Sample[[#This Row],[KPz]]*KTa)</f>
        <v>2.7323937598229686</v>
      </c>
      <c r="Y1130">
        <f>(Sample[[#This Row],[KPx]]*KTb-Sample[[#This Row],[Kpy]]*KTa)</f>
        <v>2.7323937598229682</v>
      </c>
      <c r="Z1130">
        <f>-Sample[[#This Row],[Xp]]*a+Sample[[#This Row],[Yp]]*b+Sample[[#This Row],[Zp]]*c_</f>
        <v>0.44369749923271273</v>
      </c>
      <c r="AA1130" s="8">
        <f>-IF(Sample[[#This Row],[Column2]]&gt;0,1,-1)*SQRT(Sample[[#This Row],[KPx''i]]^2+Sample[[#This Row],[KPx''j]]^2+Sample[[#This Row],[KPx''k]]^2)/Ksmag/Scale</f>
        <v>-0.27170811831726921</v>
      </c>
      <c r="AB1130" s="1">
        <f>SQRT(Sample[[#This Row],[Kpy''i]]^2+Sample[[#This Row],[KPy''j]]^2+Sample[[#This Row],[KPy''k]]^2)/KTmag/Scale</f>
        <v>1.9320941564426277</v>
      </c>
    </row>
    <row r="1131" spans="1:28" hidden="1" x14ac:dyDescent="0.25">
      <c r="A1131" s="5">
        <v>1126</v>
      </c>
      <c r="B1131" s="13" t="s">
        <v>43</v>
      </c>
      <c r="C1131" s="5"/>
      <c r="D1131" s="5"/>
      <c r="E1131">
        <v>1</v>
      </c>
      <c r="F1131">
        <v>8</v>
      </c>
      <c r="G1131">
        <v>7</v>
      </c>
      <c r="H1131" s="11">
        <f>Sample[[#This Row],[C]]/Sample[[#This Row],[D]]</f>
        <v>8</v>
      </c>
      <c r="I1131" s="11">
        <f>Sample[[#This Row],[A]]/Sample[[#This Row],[C]]</f>
        <v>0.875</v>
      </c>
      <c r="J1131" s="11">
        <f>Sample[[#This Row],[D]]/Sample[[#This Row],[A]]</f>
        <v>0.14285714285714285</v>
      </c>
      <c r="K1131" s="11">
        <f>Sample[[#This Row],[A]]/Sample[[#This Row],[D]]</f>
        <v>7</v>
      </c>
      <c r="L1131" s="11">
        <f>Sample[[#This Row],[D]]/Sample[[#This Row],[C]]</f>
        <v>0.125</v>
      </c>
      <c r="M1131" s="11">
        <f>Sample[[#This Row],[C]]/Sample[[#This Row],[A]]</f>
        <v>1.1428571428571428</v>
      </c>
      <c r="N1131">
        <f>IF(Sample[[#This Row],[Ap]]=0,10,LOG(Sample[[#This Row],[Ap]]))</f>
        <v>0.90308998699194354</v>
      </c>
      <c r="O1131">
        <f>IF(Sample[[#This Row],[Ei]]=0,10,LOG(Sample[[#This Row],[Ei]]))</f>
        <v>-5.7991946977686754E-2</v>
      </c>
      <c r="P1131">
        <f>IF(Sample[[#This Row],[Ii]]=0,10,LOG(Sample[[#This Row],[Ii]]))</f>
        <v>-0.84509804001425681</v>
      </c>
      <c r="Q1131">
        <f>Kx-Sample[[#This Row],[Xp]]</f>
        <v>-0.90308998699194354</v>
      </c>
      <c r="R1131">
        <f>Ky-Sample[[#This Row],[Yp]]</f>
        <v>-0.94200805302231327</v>
      </c>
      <c r="S1131">
        <f>Kz-Sample[[#This Row],[Zp]]</f>
        <v>1.8450980400142569</v>
      </c>
      <c r="T1131">
        <f>Sample[[#This Row],[Kpy]]*KSc-Sample[[#This Row],[KPz]]*KSb</f>
        <v>-0.90308998699194365</v>
      </c>
      <c r="U1131">
        <f>-1*(Sample[[#This Row],[KPx]]*KSc-Sample[[#This Row],[KPz]]*KSa)</f>
        <v>-0.90308998699194354</v>
      </c>
      <c r="V1131">
        <f>(Sample[[#This Row],[KPx]]*$R$2-Sample[[#This Row],[Kpy]]*KSa)</f>
        <v>-0.90308998699194354</v>
      </c>
      <c r="W1131">
        <f>Sample[[#This Row],[Kpy]]*KTc-Sample[[#This Row],[KPz]]*KTb</f>
        <v>2.7871060930365701</v>
      </c>
      <c r="X1131">
        <f>-1*(Sample[[#This Row],[KPx]]*KTc-Sample[[#This Row],[KPz]]*KTa)</f>
        <v>2.7871060930365701</v>
      </c>
      <c r="Y1131">
        <f>(Sample[[#This Row],[KPx]]*KTb-Sample[[#This Row],[Kpy]]*KTa)</f>
        <v>2.7871060930365701</v>
      </c>
      <c r="Z1131">
        <f>-Sample[[#This Row],[Xp]]*a+Sample[[#This Row],[Yp]]*b+Sample[[#This Row],[Zp]]*c_</f>
        <v>-1.8061799739838871</v>
      </c>
      <c r="AA1131" s="8">
        <f>-IF(Sample[[#This Row],[Column2]]&gt;0,1,-1)*SQRT(Sample[[#This Row],[KPx''i]]^2+Sample[[#This Row],[KPx''j]]^2+Sample[[#This Row],[KPx''k]]^2)/Ksmag/Scale</f>
        <v>1.1060548299734796</v>
      </c>
      <c r="AB1131" s="1">
        <f>SQRT(Sample[[#This Row],[Kpy''i]]^2+Sample[[#This Row],[KPy''j]]^2+Sample[[#This Row],[KPy''k]]^2)/KTmag/Scale</f>
        <v>1.9707816182725035</v>
      </c>
    </row>
    <row r="1132" spans="1:28" hidden="1" x14ac:dyDescent="0.25">
      <c r="A1132" s="5">
        <v>1127</v>
      </c>
      <c r="B1132" s="13" t="s">
        <v>43</v>
      </c>
      <c r="C1132" s="5"/>
      <c r="D1132" s="5"/>
      <c r="E1132">
        <v>10</v>
      </c>
      <c r="F1132">
        <v>3</v>
      </c>
      <c r="G1132">
        <v>5</v>
      </c>
      <c r="H1132" s="11">
        <f>Sample[[#This Row],[C]]/Sample[[#This Row],[D]]</f>
        <v>0.3</v>
      </c>
      <c r="I1132" s="11">
        <f>Sample[[#This Row],[A]]/Sample[[#This Row],[C]]</f>
        <v>1.6666666666666667</v>
      </c>
      <c r="J1132" s="11">
        <f>Sample[[#This Row],[D]]/Sample[[#This Row],[A]]</f>
        <v>2</v>
      </c>
      <c r="K1132" s="11">
        <f>Sample[[#This Row],[A]]/Sample[[#This Row],[D]]</f>
        <v>0.5</v>
      </c>
      <c r="L1132" s="11">
        <f>Sample[[#This Row],[D]]/Sample[[#This Row],[C]]</f>
        <v>3.3333333333333335</v>
      </c>
      <c r="M1132" s="11">
        <f>Sample[[#This Row],[C]]/Sample[[#This Row],[A]]</f>
        <v>0.6</v>
      </c>
      <c r="N1132">
        <f>IF(Sample[[#This Row],[Ap]]=0,10,LOG(Sample[[#This Row],[Ap]]))</f>
        <v>-0.52287874528033762</v>
      </c>
      <c r="O1132">
        <f>IF(Sample[[#This Row],[Ei]]=0,10,LOG(Sample[[#This Row],[Ei]]))</f>
        <v>0.22184874961635639</v>
      </c>
      <c r="P1132">
        <f>IF(Sample[[#This Row],[Ii]]=0,10,LOG(Sample[[#This Row],[Ii]]))</f>
        <v>0.3010299956639812</v>
      </c>
      <c r="Q1132">
        <f>Kx-Sample[[#This Row],[Xp]]</f>
        <v>0.52287874528033762</v>
      </c>
      <c r="R1132">
        <f>Ky-Sample[[#This Row],[Yp]]</f>
        <v>-1.2218487496163564</v>
      </c>
      <c r="S1132">
        <f>Kz-Sample[[#This Row],[Zp]]</f>
        <v>0.69897000433601875</v>
      </c>
      <c r="T1132">
        <f>Sample[[#This Row],[Kpy]]*KSc-Sample[[#This Row],[KPz]]*KSb</f>
        <v>0.52287874528033762</v>
      </c>
      <c r="U1132">
        <f>-1*(Sample[[#This Row],[KPx]]*KSc-Sample[[#This Row],[KPz]]*KSa)</f>
        <v>0.52287874528033762</v>
      </c>
      <c r="V1132">
        <f>(Sample[[#This Row],[KPx]]*$R$2-Sample[[#This Row],[Kpy]]*KSa)</f>
        <v>0.52287874528033762</v>
      </c>
      <c r="W1132">
        <f>Sample[[#This Row],[Kpy]]*KTc-Sample[[#This Row],[KPz]]*KTb</f>
        <v>1.9208187539523751</v>
      </c>
      <c r="X1132">
        <f>-1*(Sample[[#This Row],[KPx]]*KTc-Sample[[#This Row],[KPz]]*KTa)</f>
        <v>1.9208187539523751</v>
      </c>
      <c r="Y1132">
        <f>(Sample[[#This Row],[KPx]]*KTb-Sample[[#This Row],[Kpy]]*KTa)</f>
        <v>1.9208187539523751</v>
      </c>
      <c r="Z1132">
        <f>-Sample[[#This Row],[Xp]]*a+Sample[[#This Row],[Yp]]*b+Sample[[#This Row],[Zp]]*c_</f>
        <v>1.0457574905606752</v>
      </c>
      <c r="AA1132" s="8">
        <f>-IF(Sample[[#This Row],[Column2]]&gt;0,1,-1)*SQRT(Sample[[#This Row],[KPx''i]]^2+Sample[[#This Row],[KPx''j]]^2+Sample[[#This Row],[KPx''k]]^2)/Ksmag/Scale</f>
        <v>-0.64039306164176246</v>
      </c>
      <c r="AB1132" s="1">
        <f>SQRT(Sample[[#This Row],[Kpy''i]]^2+Sample[[#This Row],[KPy''j]]^2+Sample[[#This Row],[KPy''k]]^2)/KTmag/Scale</f>
        <v>1.3582239663500191</v>
      </c>
    </row>
    <row r="1133" spans="1:28" hidden="1" x14ac:dyDescent="0.25">
      <c r="A1133" s="5">
        <v>1128</v>
      </c>
      <c r="B1133" s="13" t="s">
        <v>43</v>
      </c>
      <c r="C1133" s="5"/>
      <c r="D1133" s="5"/>
      <c r="E1133">
        <v>9</v>
      </c>
      <c r="F1133">
        <v>5</v>
      </c>
      <c r="G1133">
        <v>4</v>
      </c>
      <c r="H1133" s="11">
        <f>Sample[[#This Row],[C]]/Sample[[#This Row],[D]]</f>
        <v>0.55555555555555558</v>
      </c>
      <c r="I1133" s="11">
        <f>Sample[[#This Row],[A]]/Sample[[#This Row],[C]]</f>
        <v>0.8</v>
      </c>
      <c r="J1133" s="11">
        <f>Sample[[#This Row],[D]]/Sample[[#This Row],[A]]</f>
        <v>2.25</v>
      </c>
      <c r="K1133" s="11">
        <f>Sample[[#This Row],[A]]/Sample[[#This Row],[D]]</f>
        <v>0.44444444444444442</v>
      </c>
      <c r="L1133" s="11">
        <f>Sample[[#This Row],[D]]/Sample[[#This Row],[C]]</f>
        <v>1.8</v>
      </c>
      <c r="M1133" s="11">
        <f>Sample[[#This Row],[C]]/Sample[[#This Row],[A]]</f>
        <v>1.25</v>
      </c>
      <c r="N1133">
        <f>IF(Sample[[#This Row],[Ap]]=0,10,LOG(Sample[[#This Row],[Ap]]))</f>
        <v>-0.25527250510330607</v>
      </c>
      <c r="O1133">
        <f>IF(Sample[[#This Row],[Ei]]=0,10,LOG(Sample[[#This Row],[Ei]]))</f>
        <v>-9.6910013008056392E-2</v>
      </c>
      <c r="P1133">
        <f>IF(Sample[[#This Row],[Ii]]=0,10,LOG(Sample[[#This Row],[Ii]]))</f>
        <v>0.35218251811136247</v>
      </c>
      <c r="Q1133">
        <f>Kx-Sample[[#This Row],[Xp]]</f>
        <v>0.25527250510330607</v>
      </c>
      <c r="R1133">
        <f>Ky-Sample[[#This Row],[Yp]]</f>
        <v>-0.90308998699194365</v>
      </c>
      <c r="S1133">
        <f>Kz-Sample[[#This Row],[Zp]]</f>
        <v>0.64781748188863753</v>
      </c>
      <c r="T1133">
        <f>Sample[[#This Row],[Kpy]]*KSc-Sample[[#This Row],[KPz]]*KSb</f>
        <v>0.25527250510330612</v>
      </c>
      <c r="U1133">
        <f>-1*(Sample[[#This Row],[KPx]]*KSc-Sample[[#This Row],[KPz]]*KSa)</f>
        <v>0.25527250510330607</v>
      </c>
      <c r="V1133">
        <f>(Sample[[#This Row],[KPx]]*$R$2-Sample[[#This Row],[Kpy]]*KSa)</f>
        <v>0.25527250510330607</v>
      </c>
      <c r="W1133">
        <f>Sample[[#This Row],[Kpy]]*KTc-Sample[[#This Row],[KPz]]*KTb</f>
        <v>1.5509074688805811</v>
      </c>
      <c r="X1133">
        <f>-1*(Sample[[#This Row],[KPx]]*KTc-Sample[[#This Row],[KPz]]*KTa)</f>
        <v>1.5509074688805811</v>
      </c>
      <c r="Y1133">
        <f>(Sample[[#This Row],[KPx]]*KTb-Sample[[#This Row],[Kpy]]*KTa)</f>
        <v>1.5509074688805813</v>
      </c>
      <c r="Z1133">
        <f>-Sample[[#This Row],[Xp]]*a+Sample[[#This Row],[Yp]]*b+Sample[[#This Row],[Zp]]*c_</f>
        <v>0.51054501020661214</v>
      </c>
      <c r="AA1133" s="8">
        <f>-IF(Sample[[#This Row],[Column2]]&gt;0,1,-1)*SQRT(Sample[[#This Row],[KPx''i]]^2+Sample[[#This Row],[KPx''j]]^2+Sample[[#This Row],[KPx''k]]^2)/Ksmag/Scale</f>
        <v>-0.31264369143255732</v>
      </c>
      <c r="AB1133" s="1">
        <f>SQRT(Sample[[#This Row],[Kpy''i]]^2+Sample[[#This Row],[KPy''j]]^2+Sample[[#This Row],[KPy''k]]^2)/KTmag/Scale</f>
        <v>1.0966571882383234</v>
      </c>
    </row>
    <row r="1134" spans="1:28" hidden="1" x14ac:dyDescent="0.25">
      <c r="A1134" s="5">
        <v>1129</v>
      </c>
      <c r="B1134" s="13" t="s">
        <v>43</v>
      </c>
      <c r="C1134" s="5"/>
      <c r="D1134" s="5"/>
      <c r="E1134">
        <v>6</v>
      </c>
      <c r="F1134">
        <v>10</v>
      </c>
      <c r="G1134">
        <v>9</v>
      </c>
      <c r="H1134" s="11">
        <f>Sample[[#This Row],[C]]/Sample[[#This Row],[D]]</f>
        <v>1.6666666666666667</v>
      </c>
      <c r="I1134" s="11">
        <f>Sample[[#This Row],[A]]/Sample[[#This Row],[C]]</f>
        <v>0.9</v>
      </c>
      <c r="J1134" s="11">
        <f>Sample[[#This Row],[D]]/Sample[[#This Row],[A]]</f>
        <v>0.66666666666666663</v>
      </c>
      <c r="K1134" s="11">
        <f>Sample[[#This Row],[A]]/Sample[[#This Row],[D]]</f>
        <v>1.5</v>
      </c>
      <c r="L1134" s="11">
        <f>Sample[[#This Row],[D]]/Sample[[#This Row],[C]]</f>
        <v>0.6</v>
      </c>
      <c r="M1134" s="11">
        <f>Sample[[#This Row],[C]]/Sample[[#This Row],[A]]</f>
        <v>1.1111111111111112</v>
      </c>
      <c r="N1134">
        <f>IF(Sample[[#This Row],[Ap]]=0,10,LOG(Sample[[#This Row],[Ap]]))</f>
        <v>0.22184874961635639</v>
      </c>
      <c r="O1134">
        <f>IF(Sample[[#This Row],[Ei]]=0,10,LOG(Sample[[#This Row],[Ei]]))</f>
        <v>-4.5757490560675115E-2</v>
      </c>
      <c r="P1134">
        <f>IF(Sample[[#This Row],[Ii]]=0,10,LOG(Sample[[#This Row],[Ii]]))</f>
        <v>-0.17609125905568127</v>
      </c>
      <c r="Q1134">
        <f>Kx-Sample[[#This Row],[Xp]]</f>
        <v>-0.22184874961635639</v>
      </c>
      <c r="R1134">
        <f>Ky-Sample[[#This Row],[Yp]]</f>
        <v>-0.95424250943932487</v>
      </c>
      <c r="S1134">
        <f>Kz-Sample[[#This Row],[Zp]]</f>
        <v>1.1760912590556813</v>
      </c>
      <c r="T1134">
        <f>Sample[[#This Row],[Kpy]]*KSc-Sample[[#This Row],[KPz]]*KSb</f>
        <v>-0.22184874961635648</v>
      </c>
      <c r="U1134">
        <f>-1*(Sample[[#This Row],[KPx]]*KSc-Sample[[#This Row],[KPz]]*KSa)</f>
        <v>-0.22184874961635639</v>
      </c>
      <c r="V1134">
        <f>(Sample[[#This Row],[KPx]]*$R$2-Sample[[#This Row],[Kpy]]*KSa)</f>
        <v>-0.22184874961635639</v>
      </c>
      <c r="W1134">
        <f>Sample[[#This Row],[Kpy]]*KTc-Sample[[#This Row],[KPz]]*KTb</f>
        <v>2.1303337684950061</v>
      </c>
      <c r="X1134">
        <f>-1*(Sample[[#This Row],[KPx]]*KTc-Sample[[#This Row],[KPz]]*KTa)</f>
        <v>2.1303337684950061</v>
      </c>
      <c r="Y1134">
        <f>(Sample[[#This Row],[KPx]]*KTb-Sample[[#This Row],[Kpy]]*KTa)</f>
        <v>2.1303337684950061</v>
      </c>
      <c r="Z1134">
        <f>-Sample[[#This Row],[Xp]]*a+Sample[[#This Row],[Yp]]*b+Sample[[#This Row],[Zp]]*c_</f>
        <v>-0.44369749923271273</v>
      </c>
      <c r="AA1134" s="8">
        <f>-IF(Sample[[#This Row],[Column2]]&gt;0,1,-1)*SQRT(Sample[[#This Row],[KPx''i]]^2+Sample[[#This Row],[KPx''j]]^2+Sample[[#This Row],[KPx''k]]^2)/Ksmag/Scale</f>
        <v>0.27170811831726921</v>
      </c>
      <c r="AB1134" s="1">
        <f>SQRT(Sample[[#This Row],[Kpy''i]]^2+Sample[[#This Row],[KPy''j]]^2+Sample[[#This Row],[KPy''k]]^2)/KTmag/Scale</f>
        <v>1.5063734538935116</v>
      </c>
    </row>
    <row r="1135" spans="1:28" hidden="1" x14ac:dyDescent="0.25">
      <c r="A1135" s="5">
        <v>1130</v>
      </c>
      <c r="B1135" s="13" t="s">
        <v>43</v>
      </c>
      <c r="C1135" s="5"/>
      <c r="D1135" s="5"/>
      <c r="E1135">
        <v>9</v>
      </c>
      <c r="F1135">
        <v>1</v>
      </c>
      <c r="G1135">
        <v>9</v>
      </c>
      <c r="H1135" s="11">
        <f>Sample[[#This Row],[C]]/Sample[[#This Row],[D]]</f>
        <v>0.1111111111111111</v>
      </c>
      <c r="I1135" s="11">
        <f>Sample[[#This Row],[A]]/Sample[[#This Row],[C]]</f>
        <v>9</v>
      </c>
      <c r="J1135" s="11">
        <f>Sample[[#This Row],[D]]/Sample[[#This Row],[A]]</f>
        <v>1</v>
      </c>
      <c r="K1135" s="11">
        <f>Sample[[#This Row],[A]]/Sample[[#This Row],[D]]</f>
        <v>1</v>
      </c>
      <c r="L1135" s="11">
        <f>Sample[[#This Row],[D]]/Sample[[#This Row],[C]]</f>
        <v>9</v>
      </c>
      <c r="M1135" s="11">
        <f>Sample[[#This Row],[C]]/Sample[[#This Row],[A]]</f>
        <v>0.1111111111111111</v>
      </c>
      <c r="N1135">
        <f>IF(Sample[[#This Row],[Ap]]=0,10,LOG(Sample[[#This Row],[Ap]]))</f>
        <v>-0.95424250943932487</v>
      </c>
      <c r="O1135">
        <f>IF(Sample[[#This Row],[Ei]]=0,10,LOG(Sample[[#This Row],[Ei]]))</f>
        <v>0.95424250943932487</v>
      </c>
      <c r="P1135">
        <f>IF(Sample[[#This Row],[Ii]]=0,10,LOG(Sample[[#This Row],[Ii]]))</f>
        <v>0</v>
      </c>
      <c r="Q1135">
        <f>Kx-Sample[[#This Row],[Xp]]</f>
        <v>0.95424250943932487</v>
      </c>
      <c r="R1135">
        <f>Ky-Sample[[#This Row],[Yp]]</f>
        <v>-1.9542425094393248</v>
      </c>
      <c r="S1135">
        <f>Kz-Sample[[#This Row],[Zp]]</f>
        <v>1</v>
      </c>
      <c r="T1135">
        <f>Sample[[#This Row],[Kpy]]*KSc-Sample[[#This Row],[KPz]]*KSb</f>
        <v>0.95424250943932476</v>
      </c>
      <c r="U1135">
        <f>-1*(Sample[[#This Row],[KPx]]*KSc-Sample[[#This Row],[KPz]]*KSa)</f>
        <v>0.95424250943932487</v>
      </c>
      <c r="V1135">
        <f>(Sample[[#This Row],[KPx]]*$R$2-Sample[[#This Row],[Kpy]]*KSa)</f>
        <v>0.95424250943932487</v>
      </c>
      <c r="W1135">
        <f>Sample[[#This Row],[Kpy]]*KTc-Sample[[#This Row],[KPz]]*KTb</f>
        <v>2.9542425094393248</v>
      </c>
      <c r="X1135">
        <f>-1*(Sample[[#This Row],[KPx]]*KTc-Sample[[#This Row],[KPz]]*KTa)</f>
        <v>2.9542425094393248</v>
      </c>
      <c r="Y1135">
        <f>(Sample[[#This Row],[KPx]]*KTb-Sample[[#This Row],[Kpy]]*KTa)</f>
        <v>2.9542425094393248</v>
      </c>
      <c r="Z1135">
        <f>-Sample[[#This Row],[Xp]]*a+Sample[[#This Row],[Yp]]*b+Sample[[#This Row],[Zp]]*c_</f>
        <v>1.9084850188786497</v>
      </c>
      <c r="AA1135" s="8">
        <f>-IF(Sample[[#This Row],[Column2]]&gt;0,1,-1)*SQRT(Sample[[#This Row],[KPx''i]]^2+Sample[[#This Row],[KPx''j]]^2+Sample[[#This Row],[KPx''k]]^2)/Ksmag/Scale</f>
        <v>-1.1687036194996532</v>
      </c>
      <c r="AB1135" s="1">
        <f>SQRT(Sample[[#This Row],[Kpy''i]]^2+Sample[[#This Row],[KPy''j]]^2+Sample[[#This Row],[KPy''k]]^2)/KTmag/Scale</f>
        <v>2.0889649116941098</v>
      </c>
    </row>
    <row r="1136" spans="1:28" hidden="1" x14ac:dyDescent="0.25">
      <c r="A1136" s="5">
        <v>1131</v>
      </c>
      <c r="B1136" s="13" t="s">
        <v>43</v>
      </c>
      <c r="C1136" s="5"/>
      <c r="D1136" s="5"/>
      <c r="E1136">
        <v>4</v>
      </c>
      <c r="F1136">
        <v>5</v>
      </c>
      <c r="G1136">
        <v>9</v>
      </c>
      <c r="H1136" s="11">
        <f>Sample[[#This Row],[C]]/Sample[[#This Row],[D]]</f>
        <v>1.25</v>
      </c>
      <c r="I1136" s="11">
        <f>Sample[[#This Row],[A]]/Sample[[#This Row],[C]]</f>
        <v>1.8</v>
      </c>
      <c r="J1136" s="11">
        <f>Sample[[#This Row],[D]]/Sample[[#This Row],[A]]</f>
        <v>0.44444444444444442</v>
      </c>
      <c r="K1136" s="11">
        <f>Sample[[#This Row],[A]]/Sample[[#This Row],[D]]</f>
        <v>2.25</v>
      </c>
      <c r="L1136" s="11">
        <f>Sample[[#This Row],[D]]/Sample[[#This Row],[C]]</f>
        <v>0.8</v>
      </c>
      <c r="M1136" s="11">
        <f>Sample[[#This Row],[C]]/Sample[[#This Row],[A]]</f>
        <v>0.55555555555555558</v>
      </c>
      <c r="N1136">
        <f>IF(Sample[[#This Row],[Ap]]=0,10,LOG(Sample[[#This Row],[Ap]]))</f>
        <v>9.691001300805642E-2</v>
      </c>
      <c r="O1136">
        <f>IF(Sample[[#This Row],[Ei]]=0,10,LOG(Sample[[#This Row],[Ei]]))</f>
        <v>0.25527250510330607</v>
      </c>
      <c r="P1136">
        <f>IF(Sample[[#This Row],[Ii]]=0,10,LOG(Sample[[#This Row],[Ii]]))</f>
        <v>-0.35218251811136253</v>
      </c>
      <c r="Q1136">
        <f>Kx-Sample[[#This Row],[Xp]]</f>
        <v>-9.691001300805642E-2</v>
      </c>
      <c r="R1136">
        <f>Ky-Sample[[#This Row],[Yp]]</f>
        <v>-1.255272505103306</v>
      </c>
      <c r="S1136">
        <f>Kz-Sample[[#This Row],[Zp]]</f>
        <v>1.3521825181113625</v>
      </c>
      <c r="T1136">
        <f>Sample[[#This Row],[Kpy]]*KSc-Sample[[#This Row],[KPz]]*KSb</f>
        <v>-9.6910013008056461E-2</v>
      </c>
      <c r="U1136">
        <f>-1*(Sample[[#This Row],[KPx]]*KSc-Sample[[#This Row],[KPz]]*KSa)</f>
        <v>-9.691001300805642E-2</v>
      </c>
      <c r="V1136">
        <f>(Sample[[#This Row],[KPx]]*$R$2-Sample[[#This Row],[Kpy]]*KSa)</f>
        <v>-9.691001300805642E-2</v>
      </c>
      <c r="W1136">
        <f>Sample[[#This Row],[Kpy]]*KTc-Sample[[#This Row],[KPz]]*KTb</f>
        <v>2.6074550232146683</v>
      </c>
      <c r="X1136">
        <f>-1*(Sample[[#This Row],[KPx]]*KTc-Sample[[#This Row],[KPz]]*KTa)</f>
        <v>2.6074550232146687</v>
      </c>
      <c r="Y1136">
        <f>(Sample[[#This Row],[KPx]]*KTb-Sample[[#This Row],[Kpy]]*KTa)</f>
        <v>2.6074550232146683</v>
      </c>
      <c r="Z1136">
        <f>-Sample[[#This Row],[Xp]]*a+Sample[[#This Row],[Yp]]*b+Sample[[#This Row],[Zp]]*c_</f>
        <v>-0.19382002601611292</v>
      </c>
      <c r="AA1136" s="8">
        <f>-IF(Sample[[#This Row],[Column2]]&gt;0,1,-1)*SQRT(Sample[[#This Row],[KPx''i]]^2+Sample[[#This Row],[KPx''j]]^2+Sample[[#This Row],[KPx''k]]^2)/Ksmag/Scale</f>
        <v>0.11869004141810929</v>
      </c>
      <c r="AB1136" s="1">
        <f>SQRT(Sample[[#This Row],[Kpy''i]]^2+Sample[[#This Row],[KPy''j]]^2+Sample[[#This Row],[KPy''k]]^2)/KTmag/Scale</f>
        <v>1.8437491285540188</v>
      </c>
    </row>
    <row r="1137" spans="1:28" hidden="1" x14ac:dyDescent="0.25">
      <c r="A1137" s="5">
        <v>1132</v>
      </c>
      <c r="B1137" s="13" t="s">
        <v>43</v>
      </c>
      <c r="C1137" s="5"/>
      <c r="D1137" s="5"/>
      <c r="E1137">
        <v>9</v>
      </c>
      <c r="F1137">
        <v>5</v>
      </c>
      <c r="G1137">
        <v>10</v>
      </c>
      <c r="H1137" s="11">
        <f>Sample[[#This Row],[C]]/Sample[[#This Row],[D]]</f>
        <v>0.55555555555555558</v>
      </c>
      <c r="I1137" s="11">
        <f>Sample[[#This Row],[A]]/Sample[[#This Row],[C]]</f>
        <v>2</v>
      </c>
      <c r="J1137" s="11">
        <f>Sample[[#This Row],[D]]/Sample[[#This Row],[A]]</f>
        <v>0.9</v>
      </c>
      <c r="K1137" s="11">
        <f>Sample[[#This Row],[A]]/Sample[[#This Row],[D]]</f>
        <v>1.1111111111111112</v>
      </c>
      <c r="L1137" s="11">
        <f>Sample[[#This Row],[D]]/Sample[[#This Row],[C]]</f>
        <v>1.8</v>
      </c>
      <c r="M1137" s="11">
        <f>Sample[[#This Row],[C]]/Sample[[#This Row],[A]]</f>
        <v>0.5</v>
      </c>
      <c r="N1137">
        <f>IF(Sample[[#This Row],[Ap]]=0,10,LOG(Sample[[#This Row],[Ap]]))</f>
        <v>-0.25527250510330607</v>
      </c>
      <c r="O1137">
        <f>IF(Sample[[#This Row],[Ei]]=0,10,LOG(Sample[[#This Row],[Ei]]))</f>
        <v>0.3010299956639812</v>
      </c>
      <c r="P1137">
        <f>IF(Sample[[#This Row],[Ii]]=0,10,LOG(Sample[[#This Row],[Ii]]))</f>
        <v>-4.5757490560675115E-2</v>
      </c>
      <c r="Q1137">
        <f>Kx-Sample[[#This Row],[Xp]]</f>
        <v>0.25527250510330607</v>
      </c>
      <c r="R1137">
        <f>Ky-Sample[[#This Row],[Yp]]</f>
        <v>-1.3010299956639813</v>
      </c>
      <c r="S1137">
        <f>Kz-Sample[[#This Row],[Zp]]</f>
        <v>1.045757490560675</v>
      </c>
      <c r="T1137">
        <f>Sample[[#This Row],[Kpy]]*KSc-Sample[[#This Row],[KPz]]*KSb</f>
        <v>0.25527250510330624</v>
      </c>
      <c r="U1137">
        <f>-1*(Sample[[#This Row],[KPx]]*KSc-Sample[[#This Row],[KPz]]*KSa)</f>
        <v>0.25527250510330607</v>
      </c>
      <c r="V1137">
        <f>(Sample[[#This Row],[KPx]]*$R$2-Sample[[#This Row],[Kpy]]*KSa)</f>
        <v>0.25527250510330607</v>
      </c>
      <c r="W1137">
        <f>Sample[[#This Row],[Kpy]]*KTc-Sample[[#This Row],[KPz]]*KTb</f>
        <v>2.346787486224656</v>
      </c>
      <c r="X1137">
        <f>-1*(Sample[[#This Row],[KPx]]*KTc-Sample[[#This Row],[KPz]]*KTa)</f>
        <v>2.346787486224656</v>
      </c>
      <c r="Y1137">
        <f>(Sample[[#This Row],[KPx]]*KTb-Sample[[#This Row],[Kpy]]*KTa)</f>
        <v>2.3467874862246565</v>
      </c>
      <c r="Z1137">
        <f>-Sample[[#This Row],[Xp]]*a+Sample[[#This Row],[Yp]]*b+Sample[[#This Row],[Zp]]*c_</f>
        <v>0.51054501020661214</v>
      </c>
      <c r="AA1137" s="8">
        <f>-IF(Sample[[#This Row],[Column2]]&gt;0,1,-1)*SQRT(Sample[[#This Row],[KPx''i]]^2+Sample[[#This Row],[KPx''j]]^2+Sample[[#This Row],[KPx''k]]^2)/Ksmag/Scale</f>
        <v>-0.31264369143255738</v>
      </c>
      <c r="AB1137" s="1">
        <f>SQRT(Sample[[#This Row],[Kpy''i]]^2+Sample[[#This Row],[KPy''j]]^2+Sample[[#This Row],[KPy''k]]^2)/KTmag/Scale</f>
        <v>1.6594293455131859</v>
      </c>
    </row>
    <row r="1138" spans="1:28" hidden="1" x14ac:dyDescent="0.25">
      <c r="A1138" s="5">
        <v>1133</v>
      </c>
      <c r="B1138" s="13" t="s">
        <v>43</v>
      </c>
      <c r="C1138" s="5"/>
      <c r="D1138" s="5"/>
      <c r="E1138">
        <v>10</v>
      </c>
      <c r="F1138">
        <v>8</v>
      </c>
      <c r="G1138">
        <v>10</v>
      </c>
      <c r="H1138" s="11">
        <f>Sample[[#This Row],[C]]/Sample[[#This Row],[D]]</f>
        <v>0.8</v>
      </c>
      <c r="I1138" s="11">
        <f>Sample[[#This Row],[A]]/Sample[[#This Row],[C]]</f>
        <v>1.25</v>
      </c>
      <c r="J1138" s="11">
        <f>Sample[[#This Row],[D]]/Sample[[#This Row],[A]]</f>
        <v>1</v>
      </c>
      <c r="K1138" s="11">
        <f>Sample[[#This Row],[A]]/Sample[[#This Row],[D]]</f>
        <v>1</v>
      </c>
      <c r="L1138" s="11">
        <f>Sample[[#This Row],[D]]/Sample[[#This Row],[C]]</f>
        <v>1.25</v>
      </c>
      <c r="M1138" s="11">
        <f>Sample[[#This Row],[C]]/Sample[[#This Row],[A]]</f>
        <v>0.8</v>
      </c>
      <c r="N1138">
        <f>IF(Sample[[#This Row],[Ap]]=0,10,LOG(Sample[[#This Row],[Ap]]))</f>
        <v>-9.6910013008056392E-2</v>
      </c>
      <c r="O1138">
        <f>IF(Sample[[#This Row],[Ei]]=0,10,LOG(Sample[[#This Row],[Ei]]))</f>
        <v>9.691001300805642E-2</v>
      </c>
      <c r="P1138">
        <f>IF(Sample[[#This Row],[Ii]]=0,10,LOG(Sample[[#This Row],[Ii]]))</f>
        <v>0</v>
      </c>
      <c r="Q1138">
        <f>Kx-Sample[[#This Row],[Xp]]</f>
        <v>9.6910013008056392E-2</v>
      </c>
      <c r="R1138">
        <f>Ky-Sample[[#This Row],[Yp]]</f>
        <v>-1.0969100130080565</v>
      </c>
      <c r="S1138">
        <f>Kz-Sample[[#This Row],[Zp]]</f>
        <v>1</v>
      </c>
      <c r="T1138">
        <f>Sample[[#This Row],[Kpy]]*KSc-Sample[[#This Row],[KPz]]*KSb</f>
        <v>9.6910013008056461E-2</v>
      </c>
      <c r="U1138">
        <f>-1*(Sample[[#This Row],[KPx]]*KSc-Sample[[#This Row],[KPz]]*KSa)</f>
        <v>9.6910013008056392E-2</v>
      </c>
      <c r="V1138">
        <f>(Sample[[#This Row],[KPx]]*$R$2-Sample[[#This Row],[Kpy]]*KSa)</f>
        <v>9.6910013008056392E-2</v>
      </c>
      <c r="W1138">
        <f>Sample[[#This Row],[Kpy]]*KTc-Sample[[#This Row],[KPz]]*KTb</f>
        <v>2.0969100130080562</v>
      </c>
      <c r="X1138">
        <f>-1*(Sample[[#This Row],[KPx]]*KTc-Sample[[#This Row],[KPz]]*KTa)</f>
        <v>2.0969100130080562</v>
      </c>
      <c r="Y1138">
        <f>(Sample[[#This Row],[KPx]]*KTb-Sample[[#This Row],[Kpy]]*KTa)</f>
        <v>2.0969100130080567</v>
      </c>
      <c r="Z1138">
        <f>-Sample[[#This Row],[Xp]]*a+Sample[[#This Row],[Yp]]*b+Sample[[#This Row],[Zp]]*c_</f>
        <v>0.19382002601611284</v>
      </c>
      <c r="AA1138" s="8">
        <f>-IF(Sample[[#This Row],[Column2]]&gt;0,1,-1)*SQRT(Sample[[#This Row],[KPx''i]]^2+Sample[[#This Row],[KPx''j]]^2+Sample[[#This Row],[KPx''k]]^2)/Ksmag/Scale</f>
        <v>-0.11869004141810927</v>
      </c>
      <c r="AB1138" s="1">
        <f>SQRT(Sample[[#This Row],[Kpy''i]]^2+Sample[[#This Row],[KPy''j]]^2+Sample[[#This Row],[KPy''k]]^2)/KTmag/Scale</f>
        <v>1.4827392897359684</v>
      </c>
    </row>
    <row r="1139" spans="1:28" hidden="1" x14ac:dyDescent="0.25">
      <c r="A1139" s="5">
        <v>1134</v>
      </c>
      <c r="B1139" s="13" t="s">
        <v>43</v>
      </c>
      <c r="C1139" s="5"/>
      <c r="D1139" s="5"/>
      <c r="E1139">
        <v>7</v>
      </c>
      <c r="F1139">
        <v>7</v>
      </c>
      <c r="G1139">
        <v>8</v>
      </c>
      <c r="H1139" s="11">
        <f>Sample[[#This Row],[C]]/Sample[[#This Row],[D]]</f>
        <v>1</v>
      </c>
      <c r="I1139" s="11">
        <f>Sample[[#This Row],[A]]/Sample[[#This Row],[C]]</f>
        <v>1.1428571428571428</v>
      </c>
      <c r="J1139" s="11">
        <f>Sample[[#This Row],[D]]/Sample[[#This Row],[A]]</f>
        <v>0.875</v>
      </c>
      <c r="K1139" s="11">
        <f>Sample[[#This Row],[A]]/Sample[[#This Row],[D]]</f>
        <v>1.1428571428571428</v>
      </c>
      <c r="L1139" s="11">
        <f>Sample[[#This Row],[D]]/Sample[[#This Row],[C]]</f>
        <v>1</v>
      </c>
      <c r="M1139" s="11">
        <f>Sample[[#This Row],[C]]/Sample[[#This Row],[A]]</f>
        <v>0.875</v>
      </c>
      <c r="N1139">
        <f>IF(Sample[[#This Row],[Ap]]=0,10,LOG(Sample[[#This Row],[Ap]]))</f>
        <v>0</v>
      </c>
      <c r="O1139">
        <f>IF(Sample[[#This Row],[Ei]]=0,10,LOG(Sample[[#This Row],[Ei]]))</f>
        <v>5.7991946977686733E-2</v>
      </c>
      <c r="P1139">
        <f>IF(Sample[[#This Row],[Ii]]=0,10,LOG(Sample[[#This Row],[Ii]]))</f>
        <v>-5.7991946977686754E-2</v>
      </c>
      <c r="Q1139">
        <f>Kx-Sample[[#This Row],[Xp]]</f>
        <v>0</v>
      </c>
      <c r="R1139">
        <f>Ky-Sample[[#This Row],[Yp]]</f>
        <v>-1.0579919469776868</v>
      </c>
      <c r="S1139">
        <f>Kz-Sample[[#This Row],[Zp]]</f>
        <v>1.0579919469776868</v>
      </c>
      <c r="T1139">
        <f>Sample[[#This Row],[Kpy]]*KSc-Sample[[#This Row],[KPz]]*KSb</f>
        <v>0</v>
      </c>
      <c r="U1139">
        <f>-1*(Sample[[#This Row],[KPx]]*KSc-Sample[[#This Row],[KPz]]*KSa)</f>
        <v>0</v>
      </c>
      <c r="V1139">
        <f>(Sample[[#This Row],[KPx]]*$R$2-Sample[[#This Row],[Kpy]]*KSa)</f>
        <v>0</v>
      </c>
      <c r="W1139">
        <f>Sample[[#This Row],[Kpy]]*KTc-Sample[[#This Row],[KPz]]*KTb</f>
        <v>2.1159838939553737</v>
      </c>
      <c r="X1139">
        <f>-1*(Sample[[#This Row],[KPx]]*KTc-Sample[[#This Row],[KPz]]*KTa)</f>
        <v>2.1159838939553737</v>
      </c>
      <c r="Y1139">
        <f>(Sample[[#This Row],[KPx]]*KTb-Sample[[#This Row],[Kpy]]*KTa)</f>
        <v>2.1159838939553737</v>
      </c>
      <c r="Z1139">
        <f>-Sample[[#This Row],[Xp]]*a+Sample[[#This Row],[Yp]]*b+Sample[[#This Row],[Zp]]*c_</f>
        <v>0</v>
      </c>
      <c r="AA1139" s="8">
        <f>-IF(Sample[[#This Row],[Column2]]&gt;0,1,-1)*SQRT(Sample[[#This Row],[KPx''i]]^2+Sample[[#This Row],[KPx''j]]^2+Sample[[#This Row],[KPx''k]]^2)/Ksmag/Scale</f>
        <v>0</v>
      </c>
      <c r="AB1139" s="1">
        <f>SQRT(Sample[[#This Row],[Kpy''i]]^2+Sample[[#This Row],[KPy''j]]^2+Sample[[#This Row],[KPy''k]]^2)/KTmag/Scale</f>
        <v>1.4962265602973615</v>
      </c>
    </row>
    <row r="1140" spans="1:28" hidden="1" x14ac:dyDescent="0.25">
      <c r="A1140" s="5">
        <v>1135</v>
      </c>
      <c r="B1140" s="13" t="s">
        <v>43</v>
      </c>
      <c r="C1140" s="5"/>
      <c r="D1140" s="5"/>
      <c r="E1140">
        <v>6</v>
      </c>
      <c r="F1140">
        <v>1</v>
      </c>
      <c r="G1140">
        <v>3</v>
      </c>
      <c r="H1140" s="11">
        <f>Sample[[#This Row],[C]]/Sample[[#This Row],[D]]</f>
        <v>0.16666666666666666</v>
      </c>
      <c r="I1140" s="11">
        <f>Sample[[#This Row],[A]]/Sample[[#This Row],[C]]</f>
        <v>3</v>
      </c>
      <c r="J1140" s="11">
        <f>Sample[[#This Row],[D]]/Sample[[#This Row],[A]]</f>
        <v>2</v>
      </c>
      <c r="K1140" s="11">
        <f>Sample[[#This Row],[A]]/Sample[[#This Row],[D]]</f>
        <v>0.5</v>
      </c>
      <c r="L1140" s="11">
        <f>Sample[[#This Row],[D]]/Sample[[#This Row],[C]]</f>
        <v>6</v>
      </c>
      <c r="M1140" s="11">
        <f>Sample[[#This Row],[C]]/Sample[[#This Row],[A]]</f>
        <v>0.33333333333333331</v>
      </c>
      <c r="N1140">
        <f>IF(Sample[[#This Row],[Ap]]=0,10,LOG(Sample[[#This Row],[Ap]]))</f>
        <v>-0.77815125038364363</v>
      </c>
      <c r="O1140">
        <f>IF(Sample[[#This Row],[Ei]]=0,10,LOG(Sample[[#This Row],[Ei]]))</f>
        <v>0.47712125471966244</v>
      </c>
      <c r="P1140">
        <f>IF(Sample[[#This Row],[Ii]]=0,10,LOG(Sample[[#This Row],[Ii]]))</f>
        <v>0.3010299956639812</v>
      </c>
      <c r="Q1140">
        <f>Kx-Sample[[#This Row],[Xp]]</f>
        <v>0.77815125038364363</v>
      </c>
      <c r="R1140">
        <f>Ky-Sample[[#This Row],[Yp]]</f>
        <v>-1.4771212547196624</v>
      </c>
      <c r="S1140">
        <f>Kz-Sample[[#This Row],[Zp]]</f>
        <v>0.69897000433601875</v>
      </c>
      <c r="T1140">
        <f>Sample[[#This Row],[Kpy]]*KSc-Sample[[#This Row],[KPz]]*KSb</f>
        <v>0.77815125038364363</v>
      </c>
      <c r="U1140">
        <f>-1*(Sample[[#This Row],[KPx]]*KSc-Sample[[#This Row],[KPz]]*KSa)</f>
        <v>0.77815125038364363</v>
      </c>
      <c r="V1140">
        <f>(Sample[[#This Row],[KPx]]*$R$2-Sample[[#This Row],[Kpy]]*KSa)</f>
        <v>0.77815125038364363</v>
      </c>
      <c r="W1140">
        <f>Sample[[#This Row],[Kpy]]*KTc-Sample[[#This Row],[KPz]]*KTb</f>
        <v>2.1760912590556813</v>
      </c>
      <c r="X1140">
        <f>-1*(Sample[[#This Row],[KPx]]*KTc-Sample[[#This Row],[KPz]]*KTa)</f>
        <v>2.1760912590556813</v>
      </c>
      <c r="Y1140">
        <f>(Sample[[#This Row],[KPx]]*KTb-Sample[[#This Row],[Kpy]]*KTa)</f>
        <v>2.1760912590556813</v>
      </c>
      <c r="Z1140">
        <f>-Sample[[#This Row],[Xp]]*a+Sample[[#This Row],[Yp]]*b+Sample[[#This Row],[Zp]]*c_</f>
        <v>1.5563025007672873</v>
      </c>
      <c r="AA1140" s="8">
        <f>-IF(Sample[[#This Row],[Column2]]&gt;0,1,-1)*SQRT(Sample[[#This Row],[KPx''i]]^2+Sample[[#This Row],[KPx''j]]^2+Sample[[#This Row],[KPx''k]]^2)/Ksmag/Scale</f>
        <v>-0.95303675307431968</v>
      </c>
      <c r="AB1140" s="1">
        <f>SQRT(Sample[[#This Row],[Kpy''i]]^2+Sample[[#This Row],[KPy''j]]^2+Sample[[#This Row],[KPy''k]]^2)/KTmag/Scale</f>
        <v>1.5387288857590447</v>
      </c>
    </row>
    <row r="1141" spans="1:28" hidden="1" x14ac:dyDescent="0.25">
      <c r="A1141" s="5">
        <v>1136</v>
      </c>
      <c r="B1141" s="13" t="s">
        <v>43</v>
      </c>
      <c r="C1141" s="5"/>
      <c r="D1141" s="5"/>
      <c r="E1141">
        <v>6</v>
      </c>
      <c r="F1141">
        <v>3</v>
      </c>
      <c r="G1141">
        <v>8</v>
      </c>
      <c r="H1141" s="11">
        <f>Sample[[#This Row],[C]]/Sample[[#This Row],[D]]</f>
        <v>0.5</v>
      </c>
      <c r="I1141" s="11">
        <f>Sample[[#This Row],[A]]/Sample[[#This Row],[C]]</f>
        <v>2.6666666666666665</v>
      </c>
      <c r="J1141" s="11">
        <f>Sample[[#This Row],[D]]/Sample[[#This Row],[A]]</f>
        <v>0.75</v>
      </c>
      <c r="K1141" s="11">
        <f>Sample[[#This Row],[A]]/Sample[[#This Row],[D]]</f>
        <v>1.3333333333333333</v>
      </c>
      <c r="L1141" s="11">
        <f>Sample[[#This Row],[D]]/Sample[[#This Row],[C]]</f>
        <v>2</v>
      </c>
      <c r="M1141" s="11">
        <f>Sample[[#This Row],[C]]/Sample[[#This Row],[A]]</f>
        <v>0.375</v>
      </c>
      <c r="N1141">
        <f>IF(Sample[[#This Row],[Ap]]=0,10,LOG(Sample[[#This Row],[Ap]]))</f>
        <v>-0.3010299956639812</v>
      </c>
      <c r="O1141">
        <f>IF(Sample[[#This Row],[Ei]]=0,10,LOG(Sample[[#This Row],[Ei]]))</f>
        <v>0.4259687322722811</v>
      </c>
      <c r="P1141">
        <f>IF(Sample[[#This Row],[Ii]]=0,10,LOG(Sample[[#This Row],[Ii]]))</f>
        <v>-0.12493873660829995</v>
      </c>
      <c r="Q1141">
        <f>Kx-Sample[[#This Row],[Xp]]</f>
        <v>0.3010299956639812</v>
      </c>
      <c r="R1141">
        <f>Ky-Sample[[#This Row],[Yp]]</f>
        <v>-1.4259687322722812</v>
      </c>
      <c r="S1141">
        <f>Kz-Sample[[#This Row],[Zp]]</f>
        <v>1.1249387366082999</v>
      </c>
      <c r="T1141">
        <f>Sample[[#This Row],[Kpy]]*KSc-Sample[[#This Row],[KPz]]*KSb</f>
        <v>0.30102999566398125</v>
      </c>
      <c r="U1141">
        <f>-1*(Sample[[#This Row],[KPx]]*KSc-Sample[[#This Row],[KPz]]*KSa)</f>
        <v>0.3010299956639812</v>
      </c>
      <c r="V1141">
        <f>(Sample[[#This Row],[KPx]]*$R$2-Sample[[#This Row],[Kpy]]*KSa)</f>
        <v>0.3010299956639812</v>
      </c>
      <c r="W1141">
        <f>Sample[[#This Row],[Kpy]]*KTc-Sample[[#This Row],[KPz]]*KTb</f>
        <v>2.5509074688805811</v>
      </c>
      <c r="X1141">
        <f>-1*(Sample[[#This Row],[KPx]]*KTc-Sample[[#This Row],[KPz]]*KTa)</f>
        <v>2.5509074688805811</v>
      </c>
      <c r="Y1141">
        <f>(Sample[[#This Row],[KPx]]*KTb-Sample[[#This Row],[Kpy]]*KTa)</f>
        <v>2.5509074688805811</v>
      </c>
      <c r="Z1141">
        <f>-Sample[[#This Row],[Xp]]*a+Sample[[#This Row],[Yp]]*b+Sample[[#This Row],[Zp]]*c_</f>
        <v>0.60205999132796229</v>
      </c>
      <c r="AA1141" s="8">
        <f>-IF(Sample[[#This Row],[Column2]]&gt;0,1,-1)*SQRT(Sample[[#This Row],[KPx''i]]^2+Sample[[#This Row],[KPx''j]]^2+Sample[[#This Row],[KPx''k]]^2)/Ksmag/Scale</f>
        <v>-0.36868494332449331</v>
      </c>
      <c r="AB1141" s="1">
        <f>SQRT(Sample[[#This Row],[Kpy''i]]^2+Sample[[#This Row],[KPy''j]]^2+Sample[[#This Row],[KPy''k]]^2)/KTmag/Scale</f>
        <v>1.8037639694248708</v>
      </c>
    </row>
    <row r="1142" spans="1:28" hidden="1" x14ac:dyDescent="0.25">
      <c r="A1142" s="5">
        <v>1137</v>
      </c>
      <c r="B1142" s="13" t="s">
        <v>43</v>
      </c>
      <c r="C1142" s="5"/>
      <c r="D1142" s="5"/>
      <c r="E1142">
        <v>6</v>
      </c>
      <c r="F1142">
        <v>4</v>
      </c>
      <c r="G1142">
        <v>1</v>
      </c>
      <c r="H1142" s="11">
        <f>Sample[[#This Row],[C]]/Sample[[#This Row],[D]]</f>
        <v>0.66666666666666663</v>
      </c>
      <c r="I1142" s="11">
        <f>Sample[[#This Row],[A]]/Sample[[#This Row],[C]]</f>
        <v>0.25</v>
      </c>
      <c r="J1142" s="11">
        <f>Sample[[#This Row],[D]]/Sample[[#This Row],[A]]</f>
        <v>6</v>
      </c>
      <c r="K1142" s="11">
        <f>Sample[[#This Row],[A]]/Sample[[#This Row],[D]]</f>
        <v>0.16666666666666666</v>
      </c>
      <c r="L1142" s="11">
        <f>Sample[[#This Row],[D]]/Sample[[#This Row],[C]]</f>
        <v>1.5</v>
      </c>
      <c r="M1142" s="11">
        <f>Sample[[#This Row],[C]]/Sample[[#This Row],[A]]</f>
        <v>4</v>
      </c>
      <c r="N1142">
        <f>IF(Sample[[#This Row],[Ap]]=0,10,LOG(Sample[[#This Row],[Ap]]))</f>
        <v>-0.17609125905568127</v>
      </c>
      <c r="O1142">
        <f>IF(Sample[[#This Row],[Ei]]=0,10,LOG(Sample[[#This Row],[Ei]]))</f>
        <v>-0.6020599913279624</v>
      </c>
      <c r="P1142">
        <f>IF(Sample[[#This Row],[Ii]]=0,10,LOG(Sample[[#This Row],[Ii]]))</f>
        <v>0.77815125038364363</v>
      </c>
      <c r="Q1142">
        <f>Kx-Sample[[#This Row],[Xp]]</f>
        <v>0.17609125905568127</v>
      </c>
      <c r="R1142">
        <f>Ky-Sample[[#This Row],[Yp]]</f>
        <v>-0.3979400086720376</v>
      </c>
      <c r="S1142">
        <f>Kz-Sample[[#This Row],[Zp]]</f>
        <v>0.22184874961635637</v>
      </c>
      <c r="T1142">
        <f>Sample[[#This Row],[Kpy]]*KSc-Sample[[#This Row],[KPz]]*KSb</f>
        <v>0.17609125905568124</v>
      </c>
      <c r="U1142">
        <f>-1*(Sample[[#This Row],[KPx]]*KSc-Sample[[#This Row],[KPz]]*KSa)</f>
        <v>0.17609125905568127</v>
      </c>
      <c r="V1142">
        <f>(Sample[[#This Row],[KPx]]*$R$2-Sample[[#This Row],[Kpy]]*KSa)</f>
        <v>0.17609125905568127</v>
      </c>
      <c r="W1142">
        <f>Sample[[#This Row],[Kpy]]*KTc-Sample[[#This Row],[KPz]]*KTb</f>
        <v>0.61978875828839397</v>
      </c>
      <c r="X1142">
        <f>-1*(Sample[[#This Row],[KPx]]*KTc-Sample[[#This Row],[KPz]]*KTa)</f>
        <v>0.61978875828839397</v>
      </c>
      <c r="Y1142">
        <f>(Sample[[#This Row],[KPx]]*KTb-Sample[[#This Row],[Kpy]]*KTa)</f>
        <v>0.61978875828839397</v>
      </c>
      <c r="Z1142">
        <f>-Sample[[#This Row],[Xp]]*a+Sample[[#This Row],[Yp]]*b+Sample[[#This Row],[Zp]]*c_</f>
        <v>0.35218251811136247</v>
      </c>
      <c r="AA1142" s="8">
        <f>-IF(Sample[[#This Row],[Column2]]&gt;0,1,-1)*SQRT(Sample[[#This Row],[KPx''i]]^2+Sample[[#This Row],[KPx''j]]^2+Sample[[#This Row],[KPx''k]]^2)/Ksmag/Scale</f>
        <v>-0.21566686642533334</v>
      </c>
      <c r="AB1142" s="1">
        <f>SQRT(Sample[[#This Row],[Kpy''i]]^2+Sample[[#This Row],[KPy''j]]^2+Sample[[#This Row],[KPy''k]]^2)/KTmag/Scale</f>
        <v>0.43825683388891346</v>
      </c>
    </row>
    <row r="1143" spans="1:28" hidden="1" x14ac:dyDescent="0.25">
      <c r="A1143" s="5">
        <v>1138</v>
      </c>
      <c r="B1143" s="13" t="s">
        <v>43</v>
      </c>
      <c r="C1143" s="5"/>
      <c r="D1143" s="5"/>
      <c r="E1143">
        <v>10</v>
      </c>
      <c r="F1143">
        <v>5</v>
      </c>
      <c r="G1143">
        <v>10</v>
      </c>
      <c r="H1143" s="11">
        <f>Sample[[#This Row],[C]]/Sample[[#This Row],[D]]</f>
        <v>0.5</v>
      </c>
      <c r="I1143" s="11">
        <f>Sample[[#This Row],[A]]/Sample[[#This Row],[C]]</f>
        <v>2</v>
      </c>
      <c r="J1143" s="11">
        <f>Sample[[#This Row],[D]]/Sample[[#This Row],[A]]</f>
        <v>1</v>
      </c>
      <c r="K1143" s="11">
        <f>Sample[[#This Row],[A]]/Sample[[#This Row],[D]]</f>
        <v>1</v>
      </c>
      <c r="L1143" s="11">
        <f>Sample[[#This Row],[D]]/Sample[[#This Row],[C]]</f>
        <v>2</v>
      </c>
      <c r="M1143" s="11">
        <f>Sample[[#This Row],[C]]/Sample[[#This Row],[A]]</f>
        <v>0.5</v>
      </c>
      <c r="N1143">
        <f>IF(Sample[[#This Row],[Ap]]=0,10,LOG(Sample[[#This Row],[Ap]]))</f>
        <v>-0.3010299956639812</v>
      </c>
      <c r="O1143">
        <f>IF(Sample[[#This Row],[Ei]]=0,10,LOG(Sample[[#This Row],[Ei]]))</f>
        <v>0.3010299956639812</v>
      </c>
      <c r="P1143">
        <f>IF(Sample[[#This Row],[Ii]]=0,10,LOG(Sample[[#This Row],[Ii]]))</f>
        <v>0</v>
      </c>
      <c r="Q1143">
        <f>Kx-Sample[[#This Row],[Xp]]</f>
        <v>0.3010299956639812</v>
      </c>
      <c r="R1143">
        <f>Ky-Sample[[#This Row],[Yp]]</f>
        <v>-1.3010299956639813</v>
      </c>
      <c r="S1143">
        <f>Kz-Sample[[#This Row],[Zp]]</f>
        <v>1</v>
      </c>
      <c r="T1143">
        <f>Sample[[#This Row],[Kpy]]*KSc-Sample[[#This Row],[KPz]]*KSb</f>
        <v>0.30102999566398125</v>
      </c>
      <c r="U1143">
        <f>-1*(Sample[[#This Row],[KPx]]*KSc-Sample[[#This Row],[KPz]]*KSa)</f>
        <v>0.3010299956639812</v>
      </c>
      <c r="V1143">
        <f>(Sample[[#This Row],[KPx]]*$R$2-Sample[[#This Row],[Kpy]]*KSa)</f>
        <v>0.3010299956639812</v>
      </c>
      <c r="W1143">
        <f>Sample[[#This Row],[Kpy]]*KTc-Sample[[#This Row],[KPz]]*KTb</f>
        <v>2.3010299956639813</v>
      </c>
      <c r="X1143">
        <f>-1*(Sample[[#This Row],[KPx]]*KTc-Sample[[#This Row],[KPz]]*KTa)</f>
        <v>2.3010299956639813</v>
      </c>
      <c r="Y1143">
        <f>(Sample[[#This Row],[KPx]]*KTb-Sample[[#This Row],[Kpy]]*KTa)</f>
        <v>2.3010299956639813</v>
      </c>
      <c r="Z1143">
        <f>-Sample[[#This Row],[Xp]]*a+Sample[[#This Row],[Yp]]*b+Sample[[#This Row],[Zp]]*c_</f>
        <v>0.6020599913279624</v>
      </c>
      <c r="AA1143" s="8">
        <f>-IF(Sample[[#This Row],[Column2]]&gt;0,1,-1)*SQRT(Sample[[#This Row],[KPx''i]]^2+Sample[[#This Row],[KPx''j]]^2+Sample[[#This Row],[KPx''k]]^2)/Ksmag/Scale</f>
        <v>-0.36868494332449331</v>
      </c>
      <c r="AB1143" s="1">
        <f>SQRT(Sample[[#This Row],[Kpy''i]]^2+Sample[[#This Row],[KPy''j]]^2+Sample[[#This Row],[KPy''k]]^2)/KTmag/Scale</f>
        <v>1.6270739136476533</v>
      </c>
    </row>
    <row r="1144" spans="1:28" hidden="1" x14ac:dyDescent="0.25">
      <c r="A1144" s="5">
        <v>1139</v>
      </c>
      <c r="B1144" s="13" t="s">
        <v>43</v>
      </c>
      <c r="C1144" s="5"/>
      <c r="D1144" s="5"/>
      <c r="E1144">
        <v>2</v>
      </c>
      <c r="F1144">
        <v>7</v>
      </c>
      <c r="G1144">
        <v>7</v>
      </c>
      <c r="H1144" s="11">
        <f>Sample[[#This Row],[C]]/Sample[[#This Row],[D]]</f>
        <v>3.5</v>
      </c>
      <c r="I1144" s="11">
        <f>Sample[[#This Row],[A]]/Sample[[#This Row],[C]]</f>
        <v>1</v>
      </c>
      <c r="J1144" s="11">
        <f>Sample[[#This Row],[D]]/Sample[[#This Row],[A]]</f>
        <v>0.2857142857142857</v>
      </c>
      <c r="K1144" s="11">
        <f>Sample[[#This Row],[A]]/Sample[[#This Row],[D]]</f>
        <v>3.5</v>
      </c>
      <c r="L1144" s="11">
        <f>Sample[[#This Row],[D]]/Sample[[#This Row],[C]]</f>
        <v>0.2857142857142857</v>
      </c>
      <c r="M1144" s="11">
        <f>Sample[[#This Row],[C]]/Sample[[#This Row],[A]]</f>
        <v>1</v>
      </c>
      <c r="N1144">
        <f>IF(Sample[[#This Row],[Ap]]=0,10,LOG(Sample[[#This Row],[Ap]]))</f>
        <v>0.54406804435027567</v>
      </c>
      <c r="O1144">
        <f>IF(Sample[[#This Row],[Ei]]=0,10,LOG(Sample[[#This Row],[Ei]]))</f>
        <v>0</v>
      </c>
      <c r="P1144">
        <f>IF(Sample[[#This Row],[Ii]]=0,10,LOG(Sample[[#This Row],[Ii]]))</f>
        <v>-0.54406804435027567</v>
      </c>
      <c r="Q1144">
        <f>Kx-Sample[[#This Row],[Xp]]</f>
        <v>-0.54406804435027567</v>
      </c>
      <c r="R1144">
        <f>Ky-Sample[[#This Row],[Yp]]</f>
        <v>-1</v>
      </c>
      <c r="S1144">
        <f>Kz-Sample[[#This Row],[Zp]]</f>
        <v>1.5440680443502757</v>
      </c>
      <c r="T1144">
        <f>Sample[[#This Row],[Kpy]]*KSc-Sample[[#This Row],[KPz]]*KSb</f>
        <v>-0.54406804435027567</v>
      </c>
      <c r="U1144">
        <f>-1*(Sample[[#This Row],[KPx]]*KSc-Sample[[#This Row],[KPz]]*KSa)</f>
        <v>-0.54406804435027567</v>
      </c>
      <c r="V1144">
        <f>(Sample[[#This Row],[KPx]]*$R$2-Sample[[#This Row],[Kpy]]*KSa)</f>
        <v>-0.54406804435027567</v>
      </c>
      <c r="W1144">
        <f>Sample[[#This Row],[Kpy]]*KTc-Sample[[#This Row],[KPz]]*KTb</f>
        <v>2.5440680443502757</v>
      </c>
      <c r="X1144">
        <f>-1*(Sample[[#This Row],[KPx]]*KTc-Sample[[#This Row],[KPz]]*KTa)</f>
        <v>2.5440680443502757</v>
      </c>
      <c r="Y1144">
        <f>(Sample[[#This Row],[KPx]]*KTb-Sample[[#This Row],[Kpy]]*KTa)</f>
        <v>2.5440680443502757</v>
      </c>
      <c r="Z1144">
        <f>-Sample[[#This Row],[Xp]]*a+Sample[[#This Row],[Yp]]*b+Sample[[#This Row],[Zp]]*c_</f>
        <v>-1.0881360887005513</v>
      </c>
      <c r="AA1144" s="8">
        <f>-IF(Sample[[#This Row],[Column2]]&gt;0,1,-1)*SQRT(Sample[[#This Row],[KPx''i]]^2+Sample[[#This Row],[KPx''j]]^2+Sample[[#This Row],[KPx''k]]^2)/Ksmag/Scale</f>
        <v>0.66634454700605172</v>
      </c>
      <c r="AB1144" s="1">
        <f>SQRT(Sample[[#This Row],[Kpy''i]]^2+Sample[[#This Row],[KPy''j]]^2+Sample[[#This Row],[KPy''k]]^2)/KTmag/Scale</f>
        <v>1.7989277659600784</v>
      </c>
    </row>
    <row r="1145" spans="1:28" hidden="1" x14ac:dyDescent="0.25">
      <c r="A1145" s="5">
        <v>1140</v>
      </c>
      <c r="B1145" s="13" t="s">
        <v>43</v>
      </c>
      <c r="C1145" s="5"/>
      <c r="D1145" s="5"/>
      <c r="E1145">
        <v>6</v>
      </c>
      <c r="F1145">
        <v>7</v>
      </c>
      <c r="G1145">
        <v>9</v>
      </c>
      <c r="H1145" s="11">
        <f>Sample[[#This Row],[C]]/Sample[[#This Row],[D]]</f>
        <v>1.1666666666666667</v>
      </c>
      <c r="I1145" s="11">
        <f>Sample[[#This Row],[A]]/Sample[[#This Row],[C]]</f>
        <v>1.2857142857142858</v>
      </c>
      <c r="J1145" s="11">
        <f>Sample[[#This Row],[D]]/Sample[[#This Row],[A]]</f>
        <v>0.66666666666666663</v>
      </c>
      <c r="K1145" s="11">
        <f>Sample[[#This Row],[A]]/Sample[[#This Row],[D]]</f>
        <v>1.5</v>
      </c>
      <c r="L1145" s="11">
        <f>Sample[[#This Row],[D]]/Sample[[#This Row],[C]]</f>
        <v>0.8571428571428571</v>
      </c>
      <c r="M1145" s="11">
        <f>Sample[[#This Row],[C]]/Sample[[#This Row],[A]]</f>
        <v>0.77777777777777779</v>
      </c>
      <c r="N1145">
        <f>IF(Sample[[#This Row],[Ap]]=0,10,LOG(Sample[[#This Row],[Ap]]))</f>
        <v>6.6946789630613221E-2</v>
      </c>
      <c r="O1145">
        <f>IF(Sample[[#This Row],[Ei]]=0,10,LOG(Sample[[#This Row],[Ei]]))</f>
        <v>0.10914446942506807</v>
      </c>
      <c r="P1145">
        <f>IF(Sample[[#This Row],[Ii]]=0,10,LOG(Sample[[#This Row],[Ii]]))</f>
        <v>-0.17609125905568127</v>
      </c>
      <c r="Q1145">
        <f>Kx-Sample[[#This Row],[Xp]]</f>
        <v>-6.6946789630613221E-2</v>
      </c>
      <c r="R1145">
        <f>Ky-Sample[[#This Row],[Yp]]</f>
        <v>-1.1091444694250681</v>
      </c>
      <c r="S1145">
        <f>Kz-Sample[[#This Row],[Zp]]</f>
        <v>1.1760912590556813</v>
      </c>
      <c r="T1145">
        <f>Sample[[#This Row],[Kpy]]*KSc-Sample[[#This Row],[KPz]]*KSb</f>
        <v>-6.694678963061329E-2</v>
      </c>
      <c r="U1145">
        <f>-1*(Sample[[#This Row],[KPx]]*KSc-Sample[[#This Row],[KPz]]*KSa)</f>
        <v>-6.6946789630613221E-2</v>
      </c>
      <c r="V1145">
        <f>(Sample[[#This Row],[KPx]]*$R$2-Sample[[#This Row],[Kpy]]*KSa)</f>
        <v>-6.6946789630613221E-2</v>
      </c>
      <c r="W1145">
        <f>Sample[[#This Row],[Kpy]]*KTc-Sample[[#This Row],[KPz]]*KTb</f>
        <v>2.2852357284807496</v>
      </c>
      <c r="X1145">
        <f>-1*(Sample[[#This Row],[KPx]]*KTc-Sample[[#This Row],[KPz]]*KTa)</f>
        <v>2.2852357284807496</v>
      </c>
      <c r="Y1145">
        <f>(Sample[[#This Row],[KPx]]*KTb-Sample[[#This Row],[Kpy]]*KTa)</f>
        <v>2.2852357284807492</v>
      </c>
      <c r="Z1145">
        <f>-Sample[[#This Row],[Xp]]*a+Sample[[#This Row],[Yp]]*b+Sample[[#This Row],[Zp]]*c_</f>
        <v>-0.13389357926122639</v>
      </c>
      <c r="AA1145" s="8">
        <f>-IF(Sample[[#This Row],[Column2]]&gt;0,1,-1)*SQRT(Sample[[#This Row],[KPx''i]]^2+Sample[[#This Row],[KPx''j]]^2+Sample[[#This Row],[KPx''k]]^2)/Ksmag/Scale</f>
        <v>8.1992737256225176E-2</v>
      </c>
      <c r="AB1145" s="1">
        <f>SQRT(Sample[[#This Row],[Kpy''i]]^2+Sample[[#This Row],[KPy''j]]^2+Sample[[#This Row],[KPy''k]]^2)/KTmag/Scale</f>
        <v>1.6159056802185179</v>
      </c>
    </row>
    <row r="1146" spans="1:28" hidden="1" x14ac:dyDescent="0.25">
      <c r="A1146" s="5">
        <v>1141</v>
      </c>
      <c r="B1146" s="13" t="s">
        <v>43</v>
      </c>
      <c r="C1146" s="5"/>
      <c r="D1146" s="5"/>
      <c r="E1146">
        <v>8</v>
      </c>
      <c r="F1146">
        <v>7</v>
      </c>
      <c r="G1146">
        <v>7</v>
      </c>
      <c r="H1146" s="11">
        <f>Sample[[#This Row],[C]]/Sample[[#This Row],[D]]</f>
        <v>0.875</v>
      </c>
      <c r="I1146" s="11">
        <f>Sample[[#This Row],[A]]/Sample[[#This Row],[C]]</f>
        <v>1</v>
      </c>
      <c r="J1146" s="11">
        <f>Sample[[#This Row],[D]]/Sample[[#This Row],[A]]</f>
        <v>1.1428571428571428</v>
      </c>
      <c r="K1146" s="11">
        <f>Sample[[#This Row],[A]]/Sample[[#This Row],[D]]</f>
        <v>0.875</v>
      </c>
      <c r="L1146" s="11">
        <f>Sample[[#This Row],[D]]/Sample[[#This Row],[C]]</f>
        <v>1.1428571428571428</v>
      </c>
      <c r="M1146" s="11">
        <f>Sample[[#This Row],[C]]/Sample[[#This Row],[A]]</f>
        <v>1</v>
      </c>
      <c r="N1146">
        <f>IF(Sample[[#This Row],[Ap]]=0,10,LOG(Sample[[#This Row],[Ap]]))</f>
        <v>-5.7991946977686754E-2</v>
      </c>
      <c r="O1146">
        <f>IF(Sample[[#This Row],[Ei]]=0,10,LOG(Sample[[#This Row],[Ei]]))</f>
        <v>0</v>
      </c>
      <c r="P1146">
        <f>IF(Sample[[#This Row],[Ii]]=0,10,LOG(Sample[[#This Row],[Ii]]))</f>
        <v>5.7991946977686733E-2</v>
      </c>
      <c r="Q1146">
        <f>Kx-Sample[[#This Row],[Xp]]</f>
        <v>5.7991946977686754E-2</v>
      </c>
      <c r="R1146">
        <f>Ky-Sample[[#This Row],[Yp]]</f>
        <v>-1</v>
      </c>
      <c r="S1146">
        <f>Kz-Sample[[#This Row],[Zp]]</f>
        <v>0.94200805302231327</v>
      </c>
      <c r="T1146">
        <f>Sample[[#This Row],[Kpy]]*KSc-Sample[[#This Row],[KPz]]*KSb</f>
        <v>5.7991946977686726E-2</v>
      </c>
      <c r="U1146">
        <f>-1*(Sample[[#This Row],[KPx]]*KSc-Sample[[#This Row],[KPz]]*KSa)</f>
        <v>5.7991946977686754E-2</v>
      </c>
      <c r="V1146">
        <f>(Sample[[#This Row],[KPx]]*$R$2-Sample[[#This Row],[Kpy]]*KSa)</f>
        <v>5.7991946977686754E-2</v>
      </c>
      <c r="W1146">
        <f>Sample[[#This Row],[Kpy]]*KTc-Sample[[#This Row],[KPz]]*KTb</f>
        <v>1.9420080530223132</v>
      </c>
      <c r="X1146">
        <f>-1*(Sample[[#This Row],[KPx]]*KTc-Sample[[#This Row],[KPz]]*KTa)</f>
        <v>1.9420080530223134</v>
      </c>
      <c r="Y1146">
        <f>(Sample[[#This Row],[KPx]]*KTb-Sample[[#This Row],[Kpy]]*KTa)</f>
        <v>1.9420080530223132</v>
      </c>
      <c r="Z1146">
        <f>-Sample[[#This Row],[Xp]]*a+Sample[[#This Row],[Yp]]*b+Sample[[#This Row],[Zp]]*c_</f>
        <v>0.11598389395537347</v>
      </c>
      <c r="AA1146" s="8">
        <f>-IF(Sample[[#This Row],[Column2]]&gt;0,1,-1)*SQRT(Sample[[#This Row],[KPx''i]]^2+Sample[[#This Row],[KPx''j]]^2+Sample[[#This Row],[KPx''k]]^2)/Ksmag/Scale</f>
        <v>-7.1025339642934796E-2</v>
      </c>
      <c r="AB1146" s="1">
        <f>SQRT(Sample[[#This Row],[Kpy''i]]^2+Sample[[#This Row],[KPy''j]]^2+Sample[[#This Row],[KPy''k]]^2)/KTmag/Scale</f>
        <v>1.3732070634109621</v>
      </c>
    </row>
    <row r="1147" spans="1:28" hidden="1" x14ac:dyDescent="0.25">
      <c r="A1147" s="5">
        <v>1142</v>
      </c>
      <c r="B1147" s="13" t="s">
        <v>43</v>
      </c>
      <c r="C1147" s="5"/>
      <c r="D1147" s="5"/>
      <c r="E1147">
        <v>1</v>
      </c>
      <c r="F1147">
        <v>5</v>
      </c>
      <c r="G1147">
        <v>6</v>
      </c>
      <c r="H1147" s="11">
        <f>Sample[[#This Row],[C]]/Sample[[#This Row],[D]]</f>
        <v>5</v>
      </c>
      <c r="I1147" s="11">
        <f>Sample[[#This Row],[A]]/Sample[[#This Row],[C]]</f>
        <v>1.2</v>
      </c>
      <c r="J1147" s="11">
        <f>Sample[[#This Row],[D]]/Sample[[#This Row],[A]]</f>
        <v>0.16666666666666666</v>
      </c>
      <c r="K1147" s="11">
        <f>Sample[[#This Row],[A]]/Sample[[#This Row],[D]]</f>
        <v>6</v>
      </c>
      <c r="L1147" s="11">
        <f>Sample[[#This Row],[D]]/Sample[[#This Row],[C]]</f>
        <v>0.2</v>
      </c>
      <c r="M1147" s="11">
        <f>Sample[[#This Row],[C]]/Sample[[#This Row],[A]]</f>
        <v>0.83333333333333337</v>
      </c>
      <c r="N1147">
        <f>IF(Sample[[#This Row],[Ap]]=0,10,LOG(Sample[[#This Row],[Ap]]))</f>
        <v>0.69897000433601886</v>
      </c>
      <c r="O1147">
        <f>IF(Sample[[#This Row],[Ei]]=0,10,LOG(Sample[[#This Row],[Ei]]))</f>
        <v>7.9181246047624818E-2</v>
      </c>
      <c r="P1147">
        <f>IF(Sample[[#This Row],[Ii]]=0,10,LOG(Sample[[#This Row],[Ii]]))</f>
        <v>-0.77815125038364363</v>
      </c>
      <c r="Q1147">
        <f>Kx-Sample[[#This Row],[Xp]]</f>
        <v>-0.69897000433601886</v>
      </c>
      <c r="R1147">
        <f>Ky-Sample[[#This Row],[Yp]]</f>
        <v>-1.0791812460476249</v>
      </c>
      <c r="S1147">
        <f>Kz-Sample[[#This Row],[Zp]]</f>
        <v>1.7781512503836436</v>
      </c>
      <c r="T1147">
        <f>Sample[[#This Row],[Kpy]]*KSc-Sample[[#This Row],[KPz]]*KSb</f>
        <v>-0.69897000433601875</v>
      </c>
      <c r="U1147">
        <f>-1*(Sample[[#This Row],[KPx]]*KSc-Sample[[#This Row],[KPz]]*KSa)</f>
        <v>-0.69897000433601886</v>
      </c>
      <c r="V1147">
        <f>(Sample[[#This Row],[KPx]]*$R$2-Sample[[#This Row],[Kpy]]*KSa)</f>
        <v>-0.69897000433601886</v>
      </c>
      <c r="W1147">
        <f>Sample[[#This Row],[Kpy]]*KTc-Sample[[#This Row],[KPz]]*KTb</f>
        <v>2.8573324964312685</v>
      </c>
      <c r="X1147">
        <f>-1*(Sample[[#This Row],[KPx]]*KTc-Sample[[#This Row],[KPz]]*KTa)</f>
        <v>2.8573324964312685</v>
      </c>
      <c r="Y1147">
        <f>(Sample[[#This Row],[KPx]]*KTb-Sample[[#This Row],[Kpy]]*KTa)</f>
        <v>2.8573324964312685</v>
      </c>
      <c r="Z1147">
        <f>-Sample[[#This Row],[Xp]]*a+Sample[[#This Row],[Yp]]*b+Sample[[#This Row],[Zp]]*c_</f>
        <v>-1.3979400086720377</v>
      </c>
      <c r="AA1147" s="8">
        <f>-IF(Sample[[#This Row],[Column2]]&gt;0,1,-1)*SQRT(Sample[[#This Row],[KPx''i]]^2+Sample[[#This Row],[KPx''j]]^2+Sample[[#This Row],[KPx''k]]^2)/Ksmag/Scale</f>
        <v>0.85605992806709574</v>
      </c>
      <c r="AB1147" s="1">
        <f>SQRT(Sample[[#This Row],[Kpy''i]]^2+Sample[[#This Row],[KPy''j]]^2+Sample[[#This Row],[KPy''k]]^2)/KTmag/Scale</f>
        <v>2.0204391843312366</v>
      </c>
    </row>
    <row r="1148" spans="1:28" hidden="1" x14ac:dyDescent="0.25">
      <c r="A1148" s="5">
        <v>1143</v>
      </c>
      <c r="B1148" s="13" t="s">
        <v>43</v>
      </c>
      <c r="C1148" s="5"/>
      <c r="D1148" s="5"/>
      <c r="E1148">
        <v>8</v>
      </c>
      <c r="F1148">
        <v>8</v>
      </c>
      <c r="G1148">
        <v>3</v>
      </c>
      <c r="H1148" s="11">
        <f>Sample[[#This Row],[C]]/Sample[[#This Row],[D]]</f>
        <v>1</v>
      </c>
      <c r="I1148" s="11">
        <f>Sample[[#This Row],[A]]/Sample[[#This Row],[C]]</f>
        <v>0.375</v>
      </c>
      <c r="J1148" s="11">
        <f>Sample[[#This Row],[D]]/Sample[[#This Row],[A]]</f>
        <v>2.6666666666666665</v>
      </c>
      <c r="K1148" s="11">
        <f>Sample[[#This Row],[A]]/Sample[[#This Row],[D]]</f>
        <v>0.375</v>
      </c>
      <c r="L1148" s="11">
        <f>Sample[[#This Row],[D]]/Sample[[#This Row],[C]]</f>
        <v>1</v>
      </c>
      <c r="M1148" s="11">
        <f>Sample[[#This Row],[C]]/Sample[[#This Row],[A]]</f>
        <v>2.6666666666666665</v>
      </c>
      <c r="N1148">
        <f>IF(Sample[[#This Row],[Ap]]=0,10,LOG(Sample[[#This Row],[Ap]]))</f>
        <v>0</v>
      </c>
      <c r="O1148">
        <f>IF(Sample[[#This Row],[Ei]]=0,10,LOG(Sample[[#This Row],[Ei]]))</f>
        <v>-0.42596873227228116</v>
      </c>
      <c r="P1148">
        <f>IF(Sample[[#This Row],[Ii]]=0,10,LOG(Sample[[#This Row],[Ii]]))</f>
        <v>0.4259687322722811</v>
      </c>
      <c r="Q1148">
        <f>Kx-Sample[[#This Row],[Xp]]</f>
        <v>0</v>
      </c>
      <c r="R1148">
        <f>Ky-Sample[[#This Row],[Yp]]</f>
        <v>-0.57403126772771884</v>
      </c>
      <c r="S1148">
        <f>Kz-Sample[[#This Row],[Zp]]</f>
        <v>0.57403126772771884</v>
      </c>
      <c r="T1148">
        <f>Sample[[#This Row],[Kpy]]*KSc-Sample[[#This Row],[KPz]]*KSb</f>
        <v>0</v>
      </c>
      <c r="U1148">
        <f>-1*(Sample[[#This Row],[KPx]]*KSc-Sample[[#This Row],[KPz]]*KSa)</f>
        <v>0</v>
      </c>
      <c r="V1148">
        <f>(Sample[[#This Row],[KPx]]*$R$2-Sample[[#This Row],[Kpy]]*KSa)</f>
        <v>0</v>
      </c>
      <c r="W1148">
        <f>Sample[[#This Row],[Kpy]]*KTc-Sample[[#This Row],[KPz]]*KTb</f>
        <v>1.1480625354554377</v>
      </c>
      <c r="X1148">
        <f>-1*(Sample[[#This Row],[KPx]]*KTc-Sample[[#This Row],[KPz]]*KTa)</f>
        <v>1.1480625354554377</v>
      </c>
      <c r="Y1148">
        <f>(Sample[[#This Row],[KPx]]*KTb-Sample[[#This Row],[Kpy]]*KTa)</f>
        <v>1.1480625354554377</v>
      </c>
      <c r="Z1148">
        <f>-Sample[[#This Row],[Xp]]*a+Sample[[#This Row],[Yp]]*b+Sample[[#This Row],[Zp]]*c_</f>
        <v>0</v>
      </c>
      <c r="AA1148" s="8">
        <f>-IF(Sample[[#This Row],[Column2]]&gt;0,1,-1)*SQRT(Sample[[#This Row],[KPx''i]]^2+Sample[[#This Row],[KPx''j]]^2+Sample[[#This Row],[KPx''k]]^2)/Ksmag/Scale</f>
        <v>0</v>
      </c>
      <c r="AB1148" s="1">
        <f>SQRT(Sample[[#This Row],[Kpy''i]]^2+Sample[[#This Row],[KPy''j]]^2+Sample[[#This Row],[KPy''k]]^2)/KTmag/Scale</f>
        <v>0.81180280404676119</v>
      </c>
    </row>
    <row r="1149" spans="1:28" hidden="1" x14ac:dyDescent="0.25">
      <c r="A1149" s="5">
        <v>1144</v>
      </c>
      <c r="B1149" s="13" t="s">
        <v>43</v>
      </c>
      <c r="C1149" s="5"/>
      <c r="D1149" s="5"/>
      <c r="E1149">
        <v>1</v>
      </c>
      <c r="F1149">
        <v>4</v>
      </c>
      <c r="G1149">
        <v>4</v>
      </c>
      <c r="H1149" s="11">
        <f>Sample[[#This Row],[C]]/Sample[[#This Row],[D]]</f>
        <v>4</v>
      </c>
      <c r="I1149" s="11">
        <f>Sample[[#This Row],[A]]/Sample[[#This Row],[C]]</f>
        <v>1</v>
      </c>
      <c r="J1149" s="11">
        <f>Sample[[#This Row],[D]]/Sample[[#This Row],[A]]</f>
        <v>0.25</v>
      </c>
      <c r="K1149" s="11">
        <f>Sample[[#This Row],[A]]/Sample[[#This Row],[D]]</f>
        <v>4</v>
      </c>
      <c r="L1149" s="11">
        <f>Sample[[#This Row],[D]]/Sample[[#This Row],[C]]</f>
        <v>0.25</v>
      </c>
      <c r="M1149" s="11">
        <f>Sample[[#This Row],[C]]/Sample[[#This Row],[A]]</f>
        <v>1</v>
      </c>
      <c r="N1149">
        <f>IF(Sample[[#This Row],[Ap]]=0,10,LOG(Sample[[#This Row],[Ap]]))</f>
        <v>0.6020599913279624</v>
      </c>
      <c r="O1149">
        <f>IF(Sample[[#This Row],[Ei]]=0,10,LOG(Sample[[#This Row],[Ei]]))</f>
        <v>0</v>
      </c>
      <c r="P1149">
        <f>IF(Sample[[#This Row],[Ii]]=0,10,LOG(Sample[[#This Row],[Ii]]))</f>
        <v>-0.6020599913279624</v>
      </c>
      <c r="Q1149">
        <f>Kx-Sample[[#This Row],[Xp]]</f>
        <v>-0.6020599913279624</v>
      </c>
      <c r="R1149">
        <f>Ky-Sample[[#This Row],[Yp]]</f>
        <v>-1</v>
      </c>
      <c r="S1149">
        <f>Kz-Sample[[#This Row],[Zp]]</f>
        <v>1.6020599913279625</v>
      </c>
      <c r="T1149">
        <f>Sample[[#This Row],[Kpy]]*KSc-Sample[[#This Row],[KPz]]*KSb</f>
        <v>-0.60205999132796251</v>
      </c>
      <c r="U1149">
        <f>-1*(Sample[[#This Row],[KPx]]*KSc-Sample[[#This Row],[KPz]]*KSa)</f>
        <v>-0.6020599913279624</v>
      </c>
      <c r="V1149">
        <f>(Sample[[#This Row],[KPx]]*$R$2-Sample[[#This Row],[Kpy]]*KSa)</f>
        <v>-0.6020599913279624</v>
      </c>
      <c r="W1149">
        <f>Sample[[#This Row],[Kpy]]*KTc-Sample[[#This Row],[KPz]]*KTb</f>
        <v>2.6020599913279625</v>
      </c>
      <c r="X1149">
        <f>-1*(Sample[[#This Row],[KPx]]*KTc-Sample[[#This Row],[KPz]]*KTa)</f>
        <v>2.6020599913279625</v>
      </c>
      <c r="Y1149">
        <f>(Sample[[#This Row],[KPx]]*KTb-Sample[[#This Row],[Kpy]]*KTa)</f>
        <v>2.6020599913279625</v>
      </c>
      <c r="Z1149">
        <f>-Sample[[#This Row],[Xp]]*a+Sample[[#This Row],[Yp]]*b+Sample[[#This Row],[Zp]]*c_</f>
        <v>-1.2041199826559248</v>
      </c>
      <c r="AA1149" s="8">
        <f>-IF(Sample[[#This Row],[Column2]]&gt;0,1,-1)*SQRT(Sample[[#This Row],[KPx''i]]^2+Sample[[#This Row],[KPx''j]]^2+Sample[[#This Row],[KPx''k]]^2)/Ksmag/Scale</f>
        <v>0.73736988664898662</v>
      </c>
      <c r="AB1149" s="1">
        <f>SQRT(Sample[[#This Row],[Kpy''i]]^2+Sample[[#This Row],[KPy''j]]^2+Sample[[#This Row],[KPy''k]]^2)/KTmag/Scale</f>
        <v>1.8399342649222115</v>
      </c>
    </row>
    <row r="1150" spans="1:28" hidden="1" x14ac:dyDescent="0.25">
      <c r="A1150" s="5">
        <v>1145</v>
      </c>
      <c r="B1150" s="13" t="s">
        <v>43</v>
      </c>
      <c r="C1150" s="5"/>
      <c r="D1150" s="5"/>
      <c r="E1150">
        <v>6</v>
      </c>
      <c r="F1150">
        <v>1</v>
      </c>
      <c r="G1150">
        <v>5</v>
      </c>
      <c r="H1150" s="11">
        <f>Sample[[#This Row],[C]]/Sample[[#This Row],[D]]</f>
        <v>0.16666666666666666</v>
      </c>
      <c r="I1150" s="11">
        <f>Sample[[#This Row],[A]]/Sample[[#This Row],[C]]</f>
        <v>5</v>
      </c>
      <c r="J1150" s="11">
        <f>Sample[[#This Row],[D]]/Sample[[#This Row],[A]]</f>
        <v>1.2</v>
      </c>
      <c r="K1150" s="11">
        <f>Sample[[#This Row],[A]]/Sample[[#This Row],[D]]</f>
        <v>0.83333333333333337</v>
      </c>
      <c r="L1150" s="11">
        <f>Sample[[#This Row],[D]]/Sample[[#This Row],[C]]</f>
        <v>6</v>
      </c>
      <c r="M1150" s="11">
        <f>Sample[[#This Row],[C]]/Sample[[#This Row],[A]]</f>
        <v>0.2</v>
      </c>
      <c r="N1150">
        <f>IF(Sample[[#This Row],[Ap]]=0,10,LOG(Sample[[#This Row],[Ap]]))</f>
        <v>-0.77815125038364363</v>
      </c>
      <c r="O1150">
        <f>IF(Sample[[#This Row],[Ei]]=0,10,LOG(Sample[[#This Row],[Ei]]))</f>
        <v>0.69897000433601886</v>
      </c>
      <c r="P1150">
        <f>IF(Sample[[#This Row],[Ii]]=0,10,LOG(Sample[[#This Row],[Ii]]))</f>
        <v>7.9181246047624818E-2</v>
      </c>
      <c r="Q1150">
        <f>Kx-Sample[[#This Row],[Xp]]</f>
        <v>0.77815125038364363</v>
      </c>
      <c r="R1150">
        <f>Ky-Sample[[#This Row],[Yp]]</f>
        <v>-1.6989700043360187</v>
      </c>
      <c r="S1150">
        <f>Kz-Sample[[#This Row],[Zp]]</f>
        <v>0.92081875395237522</v>
      </c>
      <c r="T1150">
        <f>Sample[[#This Row],[Kpy]]*KSc-Sample[[#This Row],[KPz]]*KSb</f>
        <v>0.77815125038364352</v>
      </c>
      <c r="U1150">
        <f>-1*(Sample[[#This Row],[KPx]]*KSc-Sample[[#This Row],[KPz]]*KSa)</f>
        <v>0.77815125038364363</v>
      </c>
      <c r="V1150">
        <f>(Sample[[#This Row],[KPx]]*$R$2-Sample[[#This Row],[Kpy]]*KSa)</f>
        <v>0.77815125038364363</v>
      </c>
      <c r="W1150">
        <f>Sample[[#This Row],[Kpy]]*KTc-Sample[[#This Row],[KPz]]*KTb</f>
        <v>2.6197887582883941</v>
      </c>
      <c r="X1150">
        <f>-1*(Sample[[#This Row],[KPx]]*KTc-Sample[[#This Row],[KPz]]*KTa)</f>
        <v>2.6197887582883941</v>
      </c>
      <c r="Y1150">
        <f>(Sample[[#This Row],[KPx]]*KTb-Sample[[#This Row],[Kpy]]*KTa)</f>
        <v>2.6197887582883936</v>
      </c>
      <c r="Z1150">
        <f>-Sample[[#This Row],[Xp]]*a+Sample[[#This Row],[Yp]]*b+Sample[[#This Row],[Zp]]*c_</f>
        <v>1.5563025007672873</v>
      </c>
      <c r="AA1150" s="8">
        <f>-IF(Sample[[#This Row],[Column2]]&gt;0,1,-1)*SQRT(Sample[[#This Row],[KPx''i]]^2+Sample[[#This Row],[KPx''j]]^2+Sample[[#This Row],[KPx''k]]^2)/Ksmag/Scale</f>
        <v>-0.95303675307431968</v>
      </c>
      <c r="AB1150" s="1">
        <f>SQRT(Sample[[#This Row],[Kpy''i]]^2+Sample[[#This Row],[KPy''j]]^2+Sample[[#This Row],[KPy''k]]^2)/KTmag/Scale</f>
        <v>1.8524703962620084</v>
      </c>
    </row>
    <row r="1151" spans="1:28" hidden="1" x14ac:dyDescent="0.25">
      <c r="A1151" s="5">
        <v>1146</v>
      </c>
      <c r="B1151" s="13" t="s">
        <v>43</v>
      </c>
      <c r="C1151" s="5"/>
      <c r="D1151" s="5"/>
      <c r="E1151">
        <v>9</v>
      </c>
      <c r="F1151">
        <v>10</v>
      </c>
      <c r="G1151">
        <v>10</v>
      </c>
      <c r="H1151" s="11">
        <f>Sample[[#This Row],[C]]/Sample[[#This Row],[D]]</f>
        <v>1.1111111111111112</v>
      </c>
      <c r="I1151" s="11">
        <f>Sample[[#This Row],[A]]/Sample[[#This Row],[C]]</f>
        <v>1</v>
      </c>
      <c r="J1151" s="11">
        <f>Sample[[#This Row],[D]]/Sample[[#This Row],[A]]</f>
        <v>0.9</v>
      </c>
      <c r="K1151" s="11">
        <f>Sample[[#This Row],[A]]/Sample[[#This Row],[D]]</f>
        <v>1.1111111111111112</v>
      </c>
      <c r="L1151" s="11">
        <f>Sample[[#This Row],[D]]/Sample[[#This Row],[C]]</f>
        <v>0.9</v>
      </c>
      <c r="M1151" s="11">
        <f>Sample[[#This Row],[C]]/Sample[[#This Row],[A]]</f>
        <v>1</v>
      </c>
      <c r="N1151">
        <f>IF(Sample[[#This Row],[Ap]]=0,10,LOG(Sample[[#This Row],[Ap]]))</f>
        <v>4.5757490560675143E-2</v>
      </c>
      <c r="O1151">
        <f>IF(Sample[[#This Row],[Ei]]=0,10,LOG(Sample[[#This Row],[Ei]]))</f>
        <v>0</v>
      </c>
      <c r="P1151">
        <f>IF(Sample[[#This Row],[Ii]]=0,10,LOG(Sample[[#This Row],[Ii]]))</f>
        <v>-4.5757490560675115E-2</v>
      </c>
      <c r="Q1151">
        <f>Kx-Sample[[#This Row],[Xp]]</f>
        <v>-4.5757490560675143E-2</v>
      </c>
      <c r="R1151">
        <f>Ky-Sample[[#This Row],[Yp]]</f>
        <v>-1</v>
      </c>
      <c r="S1151">
        <f>Kz-Sample[[#This Row],[Zp]]</f>
        <v>1.045757490560675</v>
      </c>
      <c r="T1151">
        <f>Sample[[#This Row],[Kpy]]*KSc-Sample[[#This Row],[KPz]]*KSb</f>
        <v>-4.5757490560675018E-2</v>
      </c>
      <c r="U1151">
        <f>-1*(Sample[[#This Row],[KPx]]*KSc-Sample[[#This Row],[KPz]]*KSa)</f>
        <v>-4.5757490560675143E-2</v>
      </c>
      <c r="V1151">
        <f>(Sample[[#This Row],[KPx]]*$R$2-Sample[[#This Row],[Kpy]]*KSa)</f>
        <v>-4.5757490560675143E-2</v>
      </c>
      <c r="W1151">
        <f>Sample[[#This Row],[Kpy]]*KTc-Sample[[#This Row],[KPz]]*KTb</f>
        <v>2.0457574905606748</v>
      </c>
      <c r="X1151">
        <f>-1*(Sample[[#This Row],[KPx]]*KTc-Sample[[#This Row],[KPz]]*KTa)</f>
        <v>2.0457574905606748</v>
      </c>
      <c r="Y1151">
        <f>(Sample[[#This Row],[KPx]]*KTb-Sample[[#This Row],[Kpy]]*KTa)</f>
        <v>2.0457574905606752</v>
      </c>
      <c r="Z1151">
        <f>-Sample[[#This Row],[Xp]]*a+Sample[[#This Row],[Yp]]*b+Sample[[#This Row],[Zp]]*c_</f>
        <v>-9.1514981121350231E-2</v>
      </c>
      <c r="AA1151" s="8">
        <f>-IF(Sample[[#This Row],[Column2]]&gt;0,1,-1)*SQRT(Sample[[#This Row],[KPx''i]]^2+Sample[[#This Row],[KPx''j]]^2+Sample[[#This Row],[KPx''k]]^2)/Ksmag/Scale</f>
        <v>5.6041251891935873E-2</v>
      </c>
      <c r="AB1151" s="1">
        <f>SQRT(Sample[[#This Row],[Kpy''i]]^2+Sample[[#This Row],[KPy''j]]^2+Sample[[#This Row],[KPy''k]]^2)/KTmag/Scale</f>
        <v>1.4465689942386279</v>
      </c>
    </row>
    <row r="1152" spans="1:28" hidden="1" x14ac:dyDescent="0.25">
      <c r="A1152" s="5">
        <v>1147</v>
      </c>
      <c r="B1152" s="13" t="s">
        <v>43</v>
      </c>
      <c r="C1152" s="5"/>
      <c r="D1152" s="5"/>
      <c r="E1152">
        <v>5</v>
      </c>
      <c r="F1152">
        <v>3</v>
      </c>
      <c r="G1152">
        <v>5</v>
      </c>
      <c r="H1152" s="11">
        <f>Sample[[#This Row],[C]]/Sample[[#This Row],[D]]</f>
        <v>0.6</v>
      </c>
      <c r="I1152" s="11">
        <f>Sample[[#This Row],[A]]/Sample[[#This Row],[C]]</f>
        <v>1.6666666666666667</v>
      </c>
      <c r="J1152" s="11">
        <f>Sample[[#This Row],[D]]/Sample[[#This Row],[A]]</f>
        <v>1</v>
      </c>
      <c r="K1152" s="11">
        <f>Sample[[#This Row],[A]]/Sample[[#This Row],[D]]</f>
        <v>1</v>
      </c>
      <c r="L1152" s="11">
        <f>Sample[[#This Row],[D]]/Sample[[#This Row],[C]]</f>
        <v>1.6666666666666667</v>
      </c>
      <c r="M1152" s="11">
        <f>Sample[[#This Row],[C]]/Sample[[#This Row],[A]]</f>
        <v>0.6</v>
      </c>
      <c r="N1152">
        <f>IF(Sample[[#This Row],[Ap]]=0,10,LOG(Sample[[#This Row],[Ap]]))</f>
        <v>-0.22184874961635639</v>
      </c>
      <c r="O1152">
        <f>IF(Sample[[#This Row],[Ei]]=0,10,LOG(Sample[[#This Row],[Ei]]))</f>
        <v>0.22184874961635639</v>
      </c>
      <c r="P1152">
        <f>IF(Sample[[#This Row],[Ii]]=0,10,LOG(Sample[[#This Row],[Ii]]))</f>
        <v>0</v>
      </c>
      <c r="Q1152">
        <f>Kx-Sample[[#This Row],[Xp]]</f>
        <v>0.22184874961635639</v>
      </c>
      <c r="R1152">
        <f>Ky-Sample[[#This Row],[Yp]]</f>
        <v>-1.2218487496163564</v>
      </c>
      <c r="S1152">
        <f>Kz-Sample[[#This Row],[Zp]]</f>
        <v>1</v>
      </c>
      <c r="T1152">
        <f>Sample[[#This Row],[Kpy]]*KSc-Sample[[#This Row],[KPz]]*KSb</f>
        <v>0.22184874961635637</v>
      </c>
      <c r="U1152">
        <f>-1*(Sample[[#This Row],[KPx]]*KSc-Sample[[#This Row],[KPz]]*KSa)</f>
        <v>0.22184874961635639</v>
      </c>
      <c r="V1152">
        <f>(Sample[[#This Row],[KPx]]*$R$2-Sample[[#This Row],[Kpy]]*KSa)</f>
        <v>0.22184874961635639</v>
      </c>
      <c r="W1152">
        <f>Sample[[#This Row],[Kpy]]*KTc-Sample[[#This Row],[KPz]]*KTb</f>
        <v>2.2218487496163561</v>
      </c>
      <c r="X1152">
        <f>-1*(Sample[[#This Row],[KPx]]*KTc-Sample[[#This Row],[KPz]]*KTa)</f>
        <v>2.2218487496163566</v>
      </c>
      <c r="Y1152">
        <f>(Sample[[#This Row],[KPx]]*KTb-Sample[[#This Row],[Kpy]]*KTa)</f>
        <v>2.2218487496163561</v>
      </c>
      <c r="Z1152">
        <f>-Sample[[#This Row],[Xp]]*a+Sample[[#This Row],[Yp]]*b+Sample[[#This Row],[Zp]]*c_</f>
        <v>0.44369749923271279</v>
      </c>
      <c r="AA1152" s="8">
        <f>-IF(Sample[[#This Row],[Column2]]&gt;0,1,-1)*SQRT(Sample[[#This Row],[KPx''i]]^2+Sample[[#This Row],[KPx''j]]^2+Sample[[#This Row],[KPx''k]]^2)/Ksmag/Scale</f>
        <v>-0.27170811831726921</v>
      </c>
      <c r="AB1152" s="1">
        <f>SQRT(Sample[[#This Row],[Kpy''i]]^2+Sample[[#This Row],[KPy''j]]^2+Sample[[#This Row],[KPy''k]]^2)/KTmag/Scale</f>
        <v>1.5710843176245775</v>
      </c>
    </row>
    <row r="1153" spans="1:28" hidden="1" x14ac:dyDescent="0.25">
      <c r="A1153" s="5">
        <v>1148</v>
      </c>
      <c r="B1153" s="13" t="s">
        <v>43</v>
      </c>
      <c r="C1153" s="5"/>
      <c r="D1153" s="5"/>
      <c r="E1153">
        <v>8</v>
      </c>
      <c r="F1153">
        <v>9</v>
      </c>
      <c r="G1153">
        <v>8</v>
      </c>
      <c r="H1153" s="11">
        <f>Sample[[#This Row],[C]]/Sample[[#This Row],[D]]</f>
        <v>1.125</v>
      </c>
      <c r="I1153" s="11">
        <f>Sample[[#This Row],[A]]/Sample[[#This Row],[C]]</f>
        <v>0.88888888888888884</v>
      </c>
      <c r="J1153" s="11">
        <f>Sample[[#This Row],[D]]/Sample[[#This Row],[A]]</f>
        <v>1</v>
      </c>
      <c r="K1153" s="11">
        <f>Sample[[#This Row],[A]]/Sample[[#This Row],[D]]</f>
        <v>1</v>
      </c>
      <c r="L1153" s="11">
        <f>Sample[[#This Row],[D]]/Sample[[#This Row],[C]]</f>
        <v>0.88888888888888884</v>
      </c>
      <c r="M1153" s="11">
        <f>Sample[[#This Row],[C]]/Sample[[#This Row],[A]]</f>
        <v>1.125</v>
      </c>
      <c r="N1153">
        <f>IF(Sample[[#This Row],[Ap]]=0,10,LOG(Sample[[#This Row],[Ap]]))</f>
        <v>5.1152522447381291E-2</v>
      </c>
      <c r="O1153">
        <f>IF(Sample[[#This Row],[Ei]]=0,10,LOG(Sample[[#This Row],[Ei]]))</f>
        <v>-5.1152522447381311E-2</v>
      </c>
      <c r="P1153">
        <f>IF(Sample[[#This Row],[Ii]]=0,10,LOG(Sample[[#This Row],[Ii]]))</f>
        <v>0</v>
      </c>
      <c r="Q1153">
        <f>Kx-Sample[[#This Row],[Xp]]</f>
        <v>-5.1152522447381291E-2</v>
      </c>
      <c r="R1153">
        <f>Ky-Sample[[#This Row],[Yp]]</f>
        <v>-0.94884747755261867</v>
      </c>
      <c r="S1153">
        <f>Kz-Sample[[#This Row],[Zp]]</f>
        <v>1</v>
      </c>
      <c r="T1153">
        <f>Sample[[#This Row],[Kpy]]*KSc-Sample[[#This Row],[KPz]]*KSb</f>
        <v>-5.1152522447381332E-2</v>
      </c>
      <c r="U1153">
        <f>-1*(Sample[[#This Row],[KPx]]*KSc-Sample[[#This Row],[KPz]]*KSa)</f>
        <v>-5.1152522447381291E-2</v>
      </c>
      <c r="V1153">
        <f>(Sample[[#This Row],[KPx]]*$R$2-Sample[[#This Row],[Kpy]]*KSa)</f>
        <v>-5.1152522447381291E-2</v>
      </c>
      <c r="W1153">
        <f>Sample[[#This Row],[Kpy]]*KTc-Sample[[#This Row],[KPz]]*KTb</f>
        <v>1.9488474775526186</v>
      </c>
      <c r="X1153">
        <f>-1*(Sample[[#This Row],[KPx]]*KTc-Sample[[#This Row],[KPz]]*KTa)</f>
        <v>1.9488474775526188</v>
      </c>
      <c r="Y1153">
        <f>(Sample[[#This Row],[KPx]]*KTb-Sample[[#This Row],[Kpy]]*KTa)</f>
        <v>1.9488474775526186</v>
      </c>
      <c r="Z1153">
        <f>-Sample[[#This Row],[Xp]]*a+Sample[[#This Row],[Yp]]*b+Sample[[#This Row],[Zp]]*c_</f>
        <v>-0.10230504489476262</v>
      </c>
      <c r="AA1153" s="8">
        <f>-IF(Sample[[#This Row],[Column2]]&gt;0,1,-1)*SQRT(Sample[[#This Row],[KPx''i]]^2+Sample[[#This Row],[KPx''j]]^2+Sample[[#This Row],[KPx''k]]^2)/Ksmag/Scale</f>
        <v>6.2648789526173393E-2</v>
      </c>
      <c r="AB1153" s="1">
        <f>SQRT(Sample[[#This Row],[Kpy''i]]^2+Sample[[#This Row],[KPy''j]]^2+Sample[[#This Row],[KPy''k]]^2)/KTmag/Scale</f>
        <v>1.3780432668757547</v>
      </c>
    </row>
    <row r="1154" spans="1:28" hidden="1" x14ac:dyDescent="0.25">
      <c r="A1154" s="5">
        <v>1149</v>
      </c>
      <c r="B1154" s="13" t="s">
        <v>43</v>
      </c>
      <c r="C1154" s="5"/>
      <c r="D1154" s="5"/>
      <c r="E1154">
        <v>2</v>
      </c>
      <c r="F1154">
        <v>8</v>
      </c>
      <c r="G1154">
        <v>3</v>
      </c>
      <c r="H1154" s="11">
        <f>Sample[[#This Row],[C]]/Sample[[#This Row],[D]]</f>
        <v>4</v>
      </c>
      <c r="I1154" s="11">
        <f>Sample[[#This Row],[A]]/Sample[[#This Row],[C]]</f>
        <v>0.375</v>
      </c>
      <c r="J1154" s="11">
        <f>Sample[[#This Row],[D]]/Sample[[#This Row],[A]]</f>
        <v>0.66666666666666663</v>
      </c>
      <c r="K1154" s="11">
        <f>Sample[[#This Row],[A]]/Sample[[#This Row],[D]]</f>
        <v>1.5</v>
      </c>
      <c r="L1154" s="11">
        <f>Sample[[#This Row],[D]]/Sample[[#This Row],[C]]</f>
        <v>0.25</v>
      </c>
      <c r="M1154" s="11">
        <f>Sample[[#This Row],[C]]/Sample[[#This Row],[A]]</f>
        <v>2.6666666666666665</v>
      </c>
      <c r="N1154">
        <f>IF(Sample[[#This Row],[Ap]]=0,10,LOG(Sample[[#This Row],[Ap]]))</f>
        <v>0.6020599913279624</v>
      </c>
      <c r="O1154">
        <f>IF(Sample[[#This Row],[Ei]]=0,10,LOG(Sample[[#This Row],[Ei]]))</f>
        <v>-0.42596873227228116</v>
      </c>
      <c r="P1154">
        <f>IF(Sample[[#This Row],[Ii]]=0,10,LOG(Sample[[#This Row],[Ii]]))</f>
        <v>-0.17609125905568127</v>
      </c>
      <c r="Q1154">
        <f>Kx-Sample[[#This Row],[Xp]]</f>
        <v>-0.6020599913279624</v>
      </c>
      <c r="R1154">
        <f>Ky-Sample[[#This Row],[Yp]]</f>
        <v>-0.57403126772771884</v>
      </c>
      <c r="S1154">
        <f>Kz-Sample[[#This Row],[Zp]]</f>
        <v>1.1760912590556813</v>
      </c>
      <c r="T1154">
        <f>Sample[[#This Row],[Kpy]]*KSc-Sample[[#This Row],[KPz]]*KSb</f>
        <v>-0.60205999132796251</v>
      </c>
      <c r="U1154">
        <f>-1*(Sample[[#This Row],[KPx]]*KSc-Sample[[#This Row],[KPz]]*KSa)</f>
        <v>-0.6020599913279624</v>
      </c>
      <c r="V1154">
        <f>(Sample[[#This Row],[KPx]]*$R$2-Sample[[#This Row],[Kpy]]*KSa)</f>
        <v>-0.6020599913279624</v>
      </c>
      <c r="W1154">
        <f>Sample[[#This Row],[Kpy]]*KTc-Sample[[#This Row],[KPz]]*KTb</f>
        <v>1.7501225267834002</v>
      </c>
      <c r="X1154">
        <f>-1*(Sample[[#This Row],[KPx]]*KTc-Sample[[#This Row],[KPz]]*KTa)</f>
        <v>1.7501225267834002</v>
      </c>
      <c r="Y1154">
        <f>(Sample[[#This Row],[KPx]]*KTb-Sample[[#This Row],[Kpy]]*KTa)</f>
        <v>1.7501225267834002</v>
      </c>
      <c r="Z1154">
        <f>-Sample[[#This Row],[Xp]]*a+Sample[[#This Row],[Yp]]*b+Sample[[#This Row],[Zp]]*c_</f>
        <v>-1.2041199826559248</v>
      </c>
      <c r="AA1154" s="8">
        <f>-IF(Sample[[#This Row],[Column2]]&gt;0,1,-1)*SQRT(Sample[[#This Row],[KPx''i]]^2+Sample[[#This Row],[KPx''j]]^2+Sample[[#This Row],[KPx''k]]^2)/Ksmag/Scale</f>
        <v>0.73736988664898662</v>
      </c>
      <c r="AB1154" s="1">
        <f>SQRT(Sample[[#This Row],[Kpy''i]]^2+Sample[[#This Row],[KPy''j]]^2+Sample[[#This Row],[KPy''k]]^2)/KTmag/Scale</f>
        <v>1.2375235065958776</v>
      </c>
    </row>
    <row r="1155" spans="1:28" hidden="1" x14ac:dyDescent="0.25">
      <c r="A1155" s="5">
        <v>1150</v>
      </c>
      <c r="B1155" s="13" t="s">
        <v>43</v>
      </c>
      <c r="C1155" s="5"/>
      <c r="D1155" s="5"/>
      <c r="E1155">
        <v>6</v>
      </c>
      <c r="F1155">
        <v>8</v>
      </c>
      <c r="G1155">
        <v>7</v>
      </c>
      <c r="H1155" s="11">
        <f>Sample[[#This Row],[C]]/Sample[[#This Row],[D]]</f>
        <v>1.3333333333333333</v>
      </c>
      <c r="I1155" s="11">
        <f>Sample[[#This Row],[A]]/Sample[[#This Row],[C]]</f>
        <v>0.875</v>
      </c>
      <c r="J1155" s="11">
        <f>Sample[[#This Row],[D]]/Sample[[#This Row],[A]]</f>
        <v>0.8571428571428571</v>
      </c>
      <c r="K1155" s="11">
        <f>Sample[[#This Row],[A]]/Sample[[#This Row],[D]]</f>
        <v>1.1666666666666667</v>
      </c>
      <c r="L1155" s="11">
        <f>Sample[[#This Row],[D]]/Sample[[#This Row],[C]]</f>
        <v>0.75</v>
      </c>
      <c r="M1155" s="11">
        <f>Sample[[#This Row],[C]]/Sample[[#This Row],[A]]</f>
        <v>1.1428571428571428</v>
      </c>
      <c r="N1155">
        <f>IF(Sample[[#This Row],[Ap]]=0,10,LOG(Sample[[#This Row],[Ap]]))</f>
        <v>0.12493873660829993</v>
      </c>
      <c r="O1155">
        <f>IF(Sample[[#This Row],[Ei]]=0,10,LOG(Sample[[#This Row],[Ei]]))</f>
        <v>-5.7991946977686754E-2</v>
      </c>
      <c r="P1155">
        <f>IF(Sample[[#This Row],[Ii]]=0,10,LOG(Sample[[#This Row],[Ii]]))</f>
        <v>-6.6946789630613221E-2</v>
      </c>
      <c r="Q1155">
        <f>Kx-Sample[[#This Row],[Xp]]</f>
        <v>-0.12493873660829993</v>
      </c>
      <c r="R1155">
        <f>Ky-Sample[[#This Row],[Yp]]</f>
        <v>-0.94200805302231327</v>
      </c>
      <c r="S1155">
        <f>Kz-Sample[[#This Row],[Zp]]</f>
        <v>1.0669467896306133</v>
      </c>
      <c r="T1155">
        <f>Sample[[#This Row],[Kpy]]*KSc-Sample[[#This Row],[KPz]]*KSb</f>
        <v>-0.12493873660830002</v>
      </c>
      <c r="U1155">
        <f>-1*(Sample[[#This Row],[KPx]]*KSc-Sample[[#This Row],[KPz]]*KSa)</f>
        <v>-0.12493873660829993</v>
      </c>
      <c r="V1155">
        <f>(Sample[[#This Row],[KPx]]*$R$2-Sample[[#This Row],[Kpy]]*KSa)</f>
        <v>-0.12493873660829993</v>
      </c>
      <c r="W1155">
        <f>Sample[[#This Row],[Kpy]]*KTc-Sample[[#This Row],[KPz]]*KTb</f>
        <v>2.0089548426529267</v>
      </c>
      <c r="X1155">
        <f>-1*(Sample[[#This Row],[KPx]]*KTc-Sample[[#This Row],[KPz]]*KTa)</f>
        <v>2.0089548426529267</v>
      </c>
      <c r="Y1155">
        <f>(Sample[[#This Row],[KPx]]*KTb-Sample[[#This Row],[Kpy]]*KTa)</f>
        <v>2.0089548426529267</v>
      </c>
      <c r="Z1155">
        <f>-Sample[[#This Row],[Xp]]*a+Sample[[#This Row],[Yp]]*b+Sample[[#This Row],[Zp]]*c_</f>
        <v>-0.24987747321659995</v>
      </c>
      <c r="AA1155" s="8">
        <f>-IF(Sample[[#This Row],[Column2]]&gt;0,1,-1)*SQRT(Sample[[#This Row],[KPx''i]]^2+Sample[[#This Row],[KPx''j]]^2+Sample[[#This Row],[KPx''k]]^2)/Ksmag/Scale</f>
        <v>0.15301807689915994</v>
      </c>
      <c r="AB1155" s="1">
        <f>SQRT(Sample[[#This Row],[Kpy''i]]^2+Sample[[#This Row],[KPy''j]]^2+Sample[[#This Row],[KPy''k]]^2)/KTmag/Scale</f>
        <v>1.4205455923374382</v>
      </c>
    </row>
    <row r="1156" spans="1:28" hidden="1" x14ac:dyDescent="0.25">
      <c r="A1156" s="5">
        <v>1151</v>
      </c>
      <c r="B1156" s="13" t="s">
        <v>43</v>
      </c>
      <c r="C1156" s="5"/>
      <c r="D1156" s="5"/>
      <c r="E1156">
        <v>2</v>
      </c>
      <c r="F1156">
        <v>3</v>
      </c>
      <c r="G1156">
        <v>8</v>
      </c>
      <c r="H1156" s="11">
        <f>Sample[[#This Row],[C]]/Sample[[#This Row],[D]]</f>
        <v>1.5</v>
      </c>
      <c r="I1156" s="11">
        <f>Sample[[#This Row],[A]]/Sample[[#This Row],[C]]</f>
        <v>2.6666666666666665</v>
      </c>
      <c r="J1156" s="11">
        <f>Sample[[#This Row],[D]]/Sample[[#This Row],[A]]</f>
        <v>0.25</v>
      </c>
      <c r="K1156" s="11">
        <f>Sample[[#This Row],[A]]/Sample[[#This Row],[D]]</f>
        <v>4</v>
      </c>
      <c r="L1156" s="11">
        <f>Sample[[#This Row],[D]]/Sample[[#This Row],[C]]</f>
        <v>0.66666666666666663</v>
      </c>
      <c r="M1156" s="11">
        <f>Sample[[#This Row],[C]]/Sample[[#This Row],[A]]</f>
        <v>0.375</v>
      </c>
      <c r="N1156">
        <f>IF(Sample[[#This Row],[Ap]]=0,10,LOG(Sample[[#This Row],[Ap]]))</f>
        <v>0.17609125905568124</v>
      </c>
      <c r="O1156">
        <f>IF(Sample[[#This Row],[Ei]]=0,10,LOG(Sample[[#This Row],[Ei]]))</f>
        <v>0.4259687322722811</v>
      </c>
      <c r="P1156">
        <f>IF(Sample[[#This Row],[Ii]]=0,10,LOG(Sample[[#This Row],[Ii]]))</f>
        <v>-0.6020599913279624</v>
      </c>
      <c r="Q1156">
        <f>Kx-Sample[[#This Row],[Xp]]</f>
        <v>-0.17609125905568124</v>
      </c>
      <c r="R1156">
        <f>Ky-Sample[[#This Row],[Yp]]</f>
        <v>-1.4259687322722812</v>
      </c>
      <c r="S1156">
        <f>Kz-Sample[[#This Row],[Zp]]</f>
        <v>1.6020599913279625</v>
      </c>
      <c r="T1156">
        <f>Sample[[#This Row],[Kpy]]*KSc-Sample[[#This Row],[KPz]]*KSb</f>
        <v>-0.17609125905568135</v>
      </c>
      <c r="U1156">
        <f>-1*(Sample[[#This Row],[KPx]]*KSc-Sample[[#This Row],[KPz]]*KSa)</f>
        <v>-0.17609125905568124</v>
      </c>
      <c r="V1156">
        <f>(Sample[[#This Row],[KPx]]*$R$2-Sample[[#This Row],[Kpy]]*KSa)</f>
        <v>-0.17609125905568124</v>
      </c>
      <c r="W1156">
        <f>Sample[[#This Row],[Kpy]]*KTc-Sample[[#This Row],[KPz]]*KTb</f>
        <v>3.0280287236002437</v>
      </c>
      <c r="X1156">
        <f>-1*(Sample[[#This Row],[KPx]]*KTc-Sample[[#This Row],[KPz]]*KTa)</f>
        <v>3.0280287236002437</v>
      </c>
      <c r="Y1156">
        <f>(Sample[[#This Row],[KPx]]*KTb-Sample[[#This Row],[Kpy]]*KTa)</f>
        <v>3.0280287236002437</v>
      </c>
      <c r="Z1156">
        <f>-Sample[[#This Row],[Xp]]*a+Sample[[#This Row],[Yp]]*b+Sample[[#This Row],[Zp]]*c_</f>
        <v>-0.35218251811136259</v>
      </c>
      <c r="AA1156" s="8">
        <f>-IF(Sample[[#This Row],[Column2]]&gt;0,1,-1)*SQRT(Sample[[#This Row],[KPx''i]]^2+Sample[[#This Row],[KPx''j]]^2+Sample[[#This Row],[KPx''k]]^2)/Ksmag/Scale</f>
        <v>0.21566686642533334</v>
      </c>
      <c r="AB1156" s="1">
        <f>SQRT(Sample[[#This Row],[Kpy''i]]^2+Sample[[#This Row],[KPy''j]]^2+Sample[[#This Row],[KPy''k]]^2)/KTmag/Scale</f>
        <v>2.1411396440853787</v>
      </c>
    </row>
    <row r="1157" spans="1:28" hidden="1" x14ac:dyDescent="0.25">
      <c r="A1157" s="5">
        <v>1152</v>
      </c>
      <c r="B1157" s="13" t="s">
        <v>43</v>
      </c>
      <c r="C1157" s="5"/>
      <c r="D1157" s="5"/>
      <c r="E1157">
        <v>7</v>
      </c>
      <c r="F1157">
        <v>9</v>
      </c>
      <c r="G1157">
        <v>2</v>
      </c>
      <c r="H1157" s="11">
        <f>Sample[[#This Row],[C]]/Sample[[#This Row],[D]]</f>
        <v>1.2857142857142858</v>
      </c>
      <c r="I1157" s="11">
        <f>Sample[[#This Row],[A]]/Sample[[#This Row],[C]]</f>
        <v>0.22222222222222221</v>
      </c>
      <c r="J1157" s="11">
        <f>Sample[[#This Row],[D]]/Sample[[#This Row],[A]]</f>
        <v>3.5</v>
      </c>
      <c r="K1157" s="11">
        <f>Sample[[#This Row],[A]]/Sample[[#This Row],[D]]</f>
        <v>0.2857142857142857</v>
      </c>
      <c r="L1157" s="11">
        <f>Sample[[#This Row],[D]]/Sample[[#This Row],[C]]</f>
        <v>0.77777777777777779</v>
      </c>
      <c r="M1157" s="11">
        <f>Sample[[#This Row],[C]]/Sample[[#This Row],[A]]</f>
        <v>4.5</v>
      </c>
      <c r="N1157">
        <f>IF(Sample[[#This Row],[Ap]]=0,10,LOG(Sample[[#This Row],[Ap]]))</f>
        <v>0.10914446942506807</v>
      </c>
      <c r="O1157">
        <f>IF(Sample[[#This Row],[Ei]]=0,10,LOG(Sample[[#This Row],[Ei]]))</f>
        <v>-0.65321251377534373</v>
      </c>
      <c r="P1157">
        <f>IF(Sample[[#This Row],[Ii]]=0,10,LOG(Sample[[#This Row],[Ii]]))</f>
        <v>0.54406804435027567</v>
      </c>
      <c r="Q1157">
        <f>Kx-Sample[[#This Row],[Xp]]</f>
        <v>-0.10914446942506807</v>
      </c>
      <c r="R1157">
        <f>Ky-Sample[[#This Row],[Yp]]</f>
        <v>-0.34678748622465627</v>
      </c>
      <c r="S1157">
        <f>Kz-Sample[[#This Row],[Zp]]</f>
        <v>0.45593195564972433</v>
      </c>
      <c r="T1157">
        <f>Sample[[#This Row],[Kpy]]*KSc-Sample[[#This Row],[KPz]]*KSb</f>
        <v>-0.10914446942506806</v>
      </c>
      <c r="U1157">
        <f>-1*(Sample[[#This Row],[KPx]]*KSc-Sample[[#This Row],[KPz]]*KSa)</f>
        <v>-0.10914446942506807</v>
      </c>
      <c r="V1157">
        <f>(Sample[[#This Row],[KPx]]*$R$2-Sample[[#This Row],[Kpy]]*KSa)</f>
        <v>-0.10914446942506807</v>
      </c>
      <c r="W1157">
        <f>Sample[[#This Row],[Kpy]]*KTc-Sample[[#This Row],[KPz]]*KTb</f>
        <v>0.8027194418743806</v>
      </c>
      <c r="X1157">
        <f>-1*(Sample[[#This Row],[KPx]]*KTc-Sample[[#This Row],[KPz]]*KTa)</f>
        <v>0.8027194418743806</v>
      </c>
      <c r="Y1157">
        <f>(Sample[[#This Row],[KPx]]*KTb-Sample[[#This Row],[Kpy]]*KTa)</f>
        <v>0.8027194418743806</v>
      </c>
      <c r="Z1157">
        <f>-Sample[[#This Row],[Xp]]*a+Sample[[#This Row],[Yp]]*b+Sample[[#This Row],[Zp]]*c_</f>
        <v>-0.21828893885013612</v>
      </c>
      <c r="AA1157" s="8">
        <f>-IF(Sample[[#This Row],[Column2]]&gt;0,1,-1)*SQRT(Sample[[#This Row],[KPx''i]]^2+Sample[[#This Row],[KPx''j]]^2+Sample[[#This Row],[KPx''k]]^2)/Ksmag/Scale</f>
        <v>0.1336741291691082</v>
      </c>
      <c r="AB1157" s="1">
        <f>SQRT(Sample[[#This Row],[Kpy''i]]^2+Sample[[#This Row],[KPy''j]]^2+Sample[[#This Row],[KPy''k]]^2)/KTmag/Scale</f>
        <v>0.56760836073965526</v>
      </c>
    </row>
    <row r="1158" spans="1:28" hidden="1" x14ac:dyDescent="0.25">
      <c r="A1158" s="5">
        <v>1153</v>
      </c>
      <c r="B1158" s="13" t="s">
        <v>43</v>
      </c>
      <c r="C1158" s="5"/>
      <c r="D1158" s="5"/>
      <c r="E1158">
        <v>9</v>
      </c>
      <c r="F1158">
        <v>1</v>
      </c>
      <c r="G1158">
        <v>9</v>
      </c>
      <c r="H1158" s="11">
        <f>Sample[[#This Row],[C]]/Sample[[#This Row],[D]]</f>
        <v>0.1111111111111111</v>
      </c>
      <c r="I1158" s="11">
        <f>Sample[[#This Row],[A]]/Sample[[#This Row],[C]]</f>
        <v>9</v>
      </c>
      <c r="J1158" s="11">
        <f>Sample[[#This Row],[D]]/Sample[[#This Row],[A]]</f>
        <v>1</v>
      </c>
      <c r="K1158" s="11">
        <f>Sample[[#This Row],[A]]/Sample[[#This Row],[D]]</f>
        <v>1</v>
      </c>
      <c r="L1158" s="11">
        <f>Sample[[#This Row],[D]]/Sample[[#This Row],[C]]</f>
        <v>9</v>
      </c>
      <c r="M1158" s="11">
        <f>Sample[[#This Row],[C]]/Sample[[#This Row],[A]]</f>
        <v>0.1111111111111111</v>
      </c>
      <c r="N1158">
        <f>IF(Sample[[#This Row],[Ap]]=0,10,LOG(Sample[[#This Row],[Ap]]))</f>
        <v>-0.95424250943932487</v>
      </c>
      <c r="O1158">
        <f>IF(Sample[[#This Row],[Ei]]=0,10,LOG(Sample[[#This Row],[Ei]]))</f>
        <v>0.95424250943932487</v>
      </c>
      <c r="P1158">
        <f>IF(Sample[[#This Row],[Ii]]=0,10,LOG(Sample[[#This Row],[Ii]]))</f>
        <v>0</v>
      </c>
      <c r="Q1158">
        <f>Kx-Sample[[#This Row],[Xp]]</f>
        <v>0.95424250943932487</v>
      </c>
      <c r="R1158">
        <f>Ky-Sample[[#This Row],[Yp]]</f>
        <v>-1.9542425094393248</v>
      </c>
      <c r="S1158">
        <f>Kz-Sample[[#This Row],[Zp]]</f>
        <v>1</v>
      </c>
      <c r="T1158">
        <f>Sample[[#This Row],[Kpy]]*KSc-Sample[[#This Row],[KPz]]*KSb</f>
        <v>0.95424250943932476</v>
      </c>
      <c r="U1158">
        <f>-1*(Sample[[#This Row],[KPx]]*KSc-Sample[[#This Row],[KPz]]*KSa)</f>
        <v>0.95424250943932487</v>
      </c>
      <c r="V1158">
        <f>(Sample[[#This Row],[KPx]]*$R$2-Sample[[#This Row],[Kpy]]*KSa)</f>
        <v>0.95424250943932487</v>
      </c>
      <c r="W1158">
        <f>Sample[[#This Row],[Kpy]]*KTc-Sample[[#This Row],[KPz]]*KTb</f>
        <v>2.9542425094393248</v>
      </c>
      <c r="X1158">
        <f>-1*(Sample[[#This Row],[KPx]]*KTc-Sample[[#This Row],[KPz]]*KTa)</f>
        <v>2.9542425094393248</v>
      </c>
      <c r="Y1158">
        <f>(Sample[[#This Row],[KPx]]*KTb-Sample[[#This Row],[Kpy]]*KTa)</f>
        <v>2.9542425094393248</v>
      </c>
      <c r="Z1158">
        <f>-Sample[[#This Row],[Xp]]*a+Sample[[#This Row],[Yp]]*b+Sample[[#This Row],[Zp]]*c_</f>
        <v>1.9084850188786497</v>
      </c>
      <c r="AA1158" s="8">
        <f>-IF(Sample[[#This Row],[Column2]]&gt;0,1,-1)*SQRT(Sample[[#This Row],[KPx''i]]^2+Sample[[#This Row],[KPx''j]]^2+Sample[[#This Row],[KPx''k]]^2)/Ksmag/Scale</f>
        <v>-1.1687036194996532</v>
      </c>
      <c r="AB1158" s="1">
        <f>SQRT(Sample[[#This Row],[Kpy''i]]^2+Sample[[#This Row],[KPy''j]]^2+Sample[[#This Row],[KPy''k]]^2)/KTmag/Scale</f>
        <v>2.0889649116941098</v>
      </c>
    </row>
    <row r="1159" spans="1:28" hidden="1" x14ac:dyDescent="0.25">
      <c r="A1159" s="5">
        <v>1154</v>
      </c>
      <c r="B1159" s="13" t="s">
        <v>43</v>
      </c>
      <c r="C1159" s="5"/>
      <c r="D1159" s="5"/>
      <c r="E1159">
        <v>7</v>
      </c>
      <c r="F1159">
        <v>2</v>
      </c>
      <c r="G1159">
        <v>7</v>
      </c>
      <c r="H1159" s="11">
        <f>Sample[[#This Row],[C]]/Sample[[#This Row],[D]]</f>
        <v>0.2857142857142857</v>
      </c>
      <c r="I1159" s="11">
        <f>Sample[[#This Row],[A]]/Sample[[#This Row],[C]]</f>
        <v>3.5</v>
      </c>
      <c r="J1159" s="11">
        <f>Sample[[#This Row],[D]]/Sample[[#This Row],[A]]</f>
        <v>1</v>
      </c>
      <c r="K1159" s="11">
        <f>Sample[[#This Row],[A]]/Sample[[#This Row],[D]]</f>
        <v>1</v>
      </c>
      <c r="L1159" s="11">
        <f>Sample[[#This Row],[D]]/Sample[[#This Row],[C]]</f>
        <v>3.5</v>
      </c>
      <c r="M1159" s="11">
        <f>Sample[[#This Row],[C]]/Sample[[#This Row],[A]]</f>
        <v>0.2857142857142857</v>
      </c>
      <c r="N1159">
        <f>IF(Sample[[#This Row],[Ap]]=0,10,LOG(Sample[[#This Row],[Ap]]))</f>
        <v>-0.54406804435027567</v>
      </c>
      <c r="O1159">
        <f>IF(Sample[[#This Row],[Ei]]=0,10,LOG(Sample[[#This Row],[Ei]]))</f>
        <v>0.54406804435027567</v>
      </c>
      <c r="P1159">
        <f>IF(Sample[[#This Row],[Ii]]=0,10,LOG(Sample[[#This Row],[Ii]]))</f>
        <v>0</v>
      </c>
      <c r="Q1159">
        <f>Kx-Sample[[#This Row],[Xp]]</f>
        <v>0.54406804435027567</v>
      </c>
      <c r="R1159">
        <f>Ky-Sample[[#This Row],[Yp]]</f>
        <v>-1.5440680443502757</v>
      </c>
      <c r="S1159">
        <f>Kz-Sample[[#This Row],[Zp]]</f>
        <v>1</v>
      </c>
      <c r="T1159">
        <f>Sample[[#This Row],[Kpy]]*KSc-Sample[[#This Row],[KPz]]*KSb</f>
        <v>0.54406804435027567</v>
      </c>
      <c r="U1159">
        <f>-1*(Sample[[#This Row],[KPx]]*KSc-Sample[[#This Row],[KPz]]*KSa)</f>
        <v>0.54406804435027567</v>
      </c>
      <c r="V1159">
        <f>(Sample[[#This Row],[KPx]]*$R$2-Sample[[#This Row],[Kpy]]*KSa)</f>
        <v>0.54406804435027567</v>
      </c>
      <c r="W1159">
        <f>Sample[[#This Row],[Kpy]]*KTc-Sample[[#This Row],[KPz]]*KTb</f>
        <v>2.5440680443502757</v>
      </c>
      <c r="X1159">
        <f>-1*(Sample[[#This Row],[KPx]]*KTc-Sample[[#This Row],[KPz]]*KTa)</f>
        <v>2.5440680443502757</v>
      </c>
      <c r="Y1159">
        <f>(Sample[[#This Row],[KPx]]*KTb-Sample[[#This Row],[Kpy]]*KTa)</f>
        <v>2.5440680443502757</v>
      </c>
      <c r="Z1159">
        <f>-Sample[[#This Row],[Xp]]*a+Sample[[#This Row],[Yp]]*b+Sample[[#This Row],[Zp]]*c_</f>
        <v>1.0881360887005513</v>
      </c>
      <c r="AA1159" s="8">
        <f>-IF(Sample[[#This Row],[Column2]]&gt;0,1,-1)*SQRT(Sample[[#This Row],[KPx''i]]^2+Sample[[#This Row],[KPx''j]]^2+Sample[[#This Row],[KPx''k]]^2)/Ksmag/Scale</f>
        <v>-0.66634454700605172</v>
      </c>
      <c r="AB1159" s="1">
        <f>SQRT(Sample[[#This Row],[Kpy''i]]^2+Sample[[#This Row],[KPy''j]]^2+Sample[[#This Row],[KPy''k]]^2)/KTmag/Scale</f>
        <v>1.7989277659600784</v>
      </c>
    </row>
    <row r="1160" spans="1:28" hidden="1" x14ac:dyDescent="0.25">
      <c r="A1160" s="5">
        <v>1155</v>
      </c>
      <c r="B1160" s="13" t="s">
        <v>43</v>
      </c>
      <c r="C1160" s="5"/>
      <c r="D1160" s="5"/>
      <c r="E1160">
        <v>6</v>
      </c>
      <c r="F1160">
        <v>4</v>
      </c>
      <c r="G1160">
        <v>3</v>
      </c>
      <c r="H1160" s="11">
        <f>Sample[[#This Row],[C]]/Sample[[#This Row],[D]]</f>
        <v>0.66666666666666663</v>
      </c>
      <c r="I1160" s="11">
        <f>Sample[[#This Row],[A]]/Sample[[#This Row],[C]]</f>
        <v>0.75</v>
      </c>
      <c r="J1160" s="11">
        <f>Sample[[#This Row],[D]]/Sample[[#This Row],[A]]</f>
        <v>2</v>
      </c>
      <c r="K1160" s="11">
        <f>Sample[[#This Row],[A]]/Sample[[#This Row],[D]]</f>
        <v>0.5</v>
      </c>
      <c r="L1160" s="11">
        <f>Sample[[#This Row],[D]]/Sample[[#This Row],[C]]</f>
        <v>1.5</v>
      </c>
      <c r="M1160" s="11">
        <f>Sample[[#This Row],[C]]/Sample[[#This Row],[A]]</f>
        <v>1.3333333333333333</v>
      </c>
      <c r="N1160">
        <f>IF(Sample[[#This Row],[Ap]]=0,10,LOG(Sample[[#This Row],[Ap]]))</f>
        <v>-0.17609125905568127</v>
      </c>
      <c r="O1160">
        <f>IF(Sample[[#This Row],[Ei]]=0,10,LOG(Sample[[#This Row],[Ei]]))</f>
        <v>-0.12493873660829995</v>
      </c>
      <c r="P1160">
        <f>IF(Sample[[#This Row],[Ii]]=0,10,LOG(Sample[[#This Row],[Ii]]))</f>
        <v>0.3010299956639812</v>
      </c>
      <c r="Q1160">
        <f>Kx-Sample[[#This Row],[Xp]]</f>
        <v>0.17609125905568127</v>
      </c>
      <c r="R1160">
        <f>Ky-Sample[[#This Row],[Yp]]</f>
        <v>-0.87506126339170009</v>
      </c>
      <c r="S1160">
        <f>Kz-Sample[[#This Row],[Zp]]</f>
        <v>0.69897000433601875</v>
      </c>
      <c r="T1160">
        <f>Sample[[#This Row],[Kpy]]*KSc-Sample[[#This Row],[KPz]]*KSb</f>
        <v>0.17609125905568135</v>
      </c>
      <c r="U1160">
        <f>-1*(Sample[[#This Row],[KPx]]*KSc-Sample[[#This Row],[KPz]]*KSa)</f>
        <v>0.17609125905568127</v>
      </c>
      <c r="V1160">
        <f>(Sample[[#This Row],[KPx]]*$R$2-Sample[[#This Row],[Kpy]]*KSa)</f>
        <v>0.17609125905568127</v>
      </c>
      <c r="W1160">
        <f>Sample[[#This Row],[Kpy]]*KTc-Sample[[#This Row],[KPz]]*KTb</f>
        <v>1.5740312677277188</v>
      </c>
      <c r="X1160">
        <f>-1*(Sample[[#This Row],[KPx]]*KTc-Sample[[#This Row],[KPz]]*KTa)</f>
        <v>1.5740312677277188</v>
      </c>
      <c r="Y1160">
        <f>(Sample[[#This Row],[KPx]]*KTb-Sample[[#This Row],[Kpy]]*KTa)</f>
        <v>1.5740312677277188</v>
      </c>
      <c r="Z1160">
        <f>-Sample[[#This Row],[Xp]]*a+Sample[[#This Row],[Yp]]*b+Sample[[#This Row],[Zp]]*c_</f>
        <v>0.35218251811136247</v>
      </c>
      <c r="AA1160" s="8">
        <f>-IF(Sample[[#This Row],[Column2]]&gt;0,1,-1)*SQRT(Sample[[#This Row],[KPx''i]]^2+Sample[[#This Row],[KPx''j]]^2+Sample[[#This Row],[KPx''k]]^2)/Ksmag/Scale</f>
        <v>-0.21566686642533336</v>
      </c>
      <c r="AB1160" s="1">
        <f>SQRT(Sample[[#This Row],[Kpy''i]]^2+Sample[[#This Row],[KPy''j]]^2+Sample[[#This Row],[KPy''k]]^2)/KTmag/Scale</f>
        <v>1.1130081832099283</v>
      </c>
    </row>
    <row r="1161" spans="1:28" hidden="1" x14ac:dyDescent="0.25">
      <c r="A1161" s="5">
        <v>1156</v>
      </c>
      <c r="B1161" s="13" t="s">
        <v>43</v>
      </c>
      <c r="C1161" s="5"/>
      <c r="D1161" s="5"/>
      <c r="E1161">
        <v>4</v>
      </c>
      <c r="F1161">
        <v>2</v>
      </c>
      <c r="G1161">
        <v>5</v>
      </c>
      <c r="H1161" s="11">
        <f>Sample[[#This Row],[C]]/Sample[[#This Row],[D]]</f>
        <v>0.5</v>
      </c>
      <c r="I1161" s="11">
        <f>Sample[[#This Row],[A]]/Sample[[#This Row],[C]]</f>
        <v>2.5</v>
      </c>
      <c r="J1161" s="11">
        <f>Sample[[#This Row],[D]]/Sample[[#This Row],[A]]</f>
        <v>0.8</v>
      </c>
      <c r="K1161" s="11">
        <f>Sample[[#This Row],[A]]/Sample[[#This Row],[D]]</f>
        <v>1.25</v>
      </c>
      <c r="L1161" s="11">
        <f>Sample[[#This Row],[D]]/Sample[[#This Row],[C]]</f>
        <v>2</v>
      </c>
      <c r="M1161" s="11">
        <f>Sample[[#This Row],[C]]/Sample[[#This Row],[A]]</f>
        <v>0.4</v>
      </c>
      <c r="N1161">
        <f>IF(Sample[[#This Row],[Ap]]=0,10,LOG(Sample[[#This Row],[Ap]]))</f>
        <v>-0.3010299956639812</v>
      </c>
      <c r="O1161">
        <f>IF(Sample[[#This Row],[Ei]]=0,10,LOG(Sample[[#This Row],[Ei]]))</f>
        <v>0.3979400086720376</v>
      </c>
      <c r="P1161">
        <f>IF(Sample[[#This Row],[Ii]]=0,10,LOG(Sample[[#This Row],[Ii]]))</f>
        <v>-9.6910013008056392E-2</v>
      </c>
      <c r="Q1161">
        <f>Kx-Sample[[#This Row],[Xp]]</f>
        <v>0.3010299956639812</v>
      </c>
      <c r="R1161">
        <f>Ky-Sample[[#This Row],[Yp]]</f>
        <v>-1.3979400086720375</v>
      </c>
      <c r="S1161">
        <f>Kz-Sample[[#This Row],[Zp]]</f>
        <v>1.0969100130080565</v>
      </c>
      <c r="T1161">
        <f>Sample[[#This Row],[Kpy]]*KSc-Sample[[#This Row],[KPz]]*KSb</f>
        <v>0.30102999566398103</v>
      </c>
      <c r="U1161">
        <f>-1*(Sample[[#This Row],[KPx]]*KSc-Sample[[#This Row],[KPz]]*KSa)</f>
        <v>0.3010299956639812</v>
      </c>
      <c r="V1161">
        <f>(Sample[[#This Row],[KPx]]*$R$2-Sample[[#This Row],[Kpy]]*KSa)</f>
        <v>0.3010299956639812</v>
      </c>
      <c r="W1161">
        <f>Sample[[#This Row],[Kpy]]*KTc-Sample[[#This Row],[KPz]]*KTb</f>
        <v>2.4948500216800937</v>
      </c>
      <c r="X1161">
        <f>-1*(Sample[[#This Row],[KPx]]*KTc-Sample[[#This Row],[KPz]]*KTa)</f>
        <v>2.4948500216800942</v>
      </c>
      <c r="Y1161">
        <f>(Sample[[#This Row],[KPx]]*KTb-Sample[[#This Row],[Kpy]]*KTa)</f>
        <v>2.4948500216800937</v>
      </c>
      <c r="Z1161">
        <f>-Sample[[#This Row],[Xp]]*a+Sample[[#This Row],[Yp]]*b+Sample[[#This Row],[Zp]]*c_</f>
        <v>0.6020599913279624</v>
      </c>
      <c r="AA1161" s="8">
        <f>-IF(Sample[[#This Row],[Column2]]&gt;0,1,-1)*SQRT(Sample[[#This Row],[KPx''i]]^2+Sample[[#This Row],[KPx''j]]^2+Sample[[#This Row],[KPx''k]]^2)/Ksmag/Scale</f>
        <v>-0.36868494332449314</v>
      </c>
      <c r="AB1161" s="1">
        <f>SQRT(Sample[[#This Row],[Kpy''i]]^2+Sample[[#This Row],[KPy''j]]^2+Sample[[#This Row],[KPy''k]]^2)/KTmag/Scale</f>
        <v>1.7641253683733995</v>
      </c>
    </row>
    <row r="1162" spans="1:28" hidden="1" x14ac:dyDescent="0.25">
      <c r="A1162" s="5">
        <v>1157</v>
      </c>
      <c r="B1162" s="13" t="s">
        <v>43</v>
      </c>
      <c r="C1162" s="5"/>
      <c r="D1162" s="5"/>
      <c r="E1162">
        <v>3</v>
      </c>
      <c r="F1162">
        <v>10</v>
      </c>
      <c r="G1162">
        <v>7</v>
      </c>
      <c r="H1162" s="11">
        <f>Sample[[#This Row],[C]]/Sample[[#This Row],[D]]</f>
        <v>3.3333333333333335</v>
      </c>
      <c r="I1162" s="11">
        <f>Sample[[#This Row],[A]]/Sample[[#This Row],[C]]</f>
        <v>0.7</v>
      </c>
      <c r="J1162" s="11">
        <f>Sample[[#This Row],[D]]/Sample[[#This Row],[A]]</f>
        <v>0.42857142857142855</v>
      </c>
      <c r="K1162" s="11">
        <f>Sample[[#This Row],[A]]/Sample[[#This Row],[D]]</f>
        <v>2.3333333333333335</v>
      </c>
      <c r="L1162" s="11">
        <f>Sample[[#This Row],[D]]/Sample[[#This Row],[C]]</f>
        <v>0.3</v>
      </c>
      <c r="M1162" s="11">
        <f>Sample[[#This Row],[C]]/Sample[[#This Row],[A]]</f>
        <v>1.4285714285714286</v>
      </c>
      <c r="N1162">
        <f>IF(Sample[[#This Row],[Ap]]=0,10,LOG(Sample[[#This Row],[Ap]]))</f>
        <v>0.52287874528033762</v>
      </c>
      <c r="O1162">
        <f>IF(Sample[[#This Row],[Ei]]=0,10,LOG(Sample[[#This Row],[Ei]]))</f>
        <v>-0.15490195998574319</v>
      </c>
      <c r="P1162">
        <f>IF(Sample[[#This Row],[Ii]]=0,10,LOG(Sample[[#This Row],[Ii]]))</f>
        <v>-0.36797678529459443</v>
      </c>
      <c r="Q1162">
        <f>Kx-Sample[[#This Row],[Xp]]</f>
        <v>-0.52287874528033762</v>
      </c>
      <c r="R1162">
        <f>Ky-Sample[[#This Row],[Yp]]</f>
        <v>-0.84509804001425681</v>
      </c>
      <c r="S1162">
        <f>Kz-Sample[[#This Row],[Zp]]</f>
        <v>1.3679767852945943</v>
      </c>
      <c r="T1162">
        <f>Sample[[#This Row],[Kpy]]*KSc-Sample[[#This Row],[KPz]]*KSb</f>
        <v>-0.52287874528033751</v>
      </c>
      <c r="U1162">
        <f>-1*(Sample[[#This Row],[KPx]]*KSc-Sample[[#This Row],[KPz]]*KSa)</f>
        <v>-0.52287874528033762</v>
      </c>
      <c r="V1162">
        <f>(Sample[[#This Row],[KPx]]*$R$2-Sample[[#This Row],[Kpy]]*KSa)</f>
        <v>-0.52287874528033762</v>
      </c>
      <c r="W1162">
        <f>Sample[[#This Row],[Kpy]]*KTc-Sample[[#This Row],[KPz]]*KTb</f>
        <v>2.2130748253088512</v>
      </c>
      <c r="X1162">
        <f>-1*(Sample[[#This Row],[KPx]]*KTc-Sample[[#This Row],[KPz]]*KTa)</f>
        <v>2.2130748253088512</v>
      </c>
      <c r="Y1162">
        <f>(Sample[[#This Row],[KPx]]*KTb-Sample[[#This Row],[Kpy]]*KTa)</f>
        <v>2.2130748253088512</v>
      </c>
      <c r="Z1162">
        <f>-Sample[[#This Row],[Xp]]*a+Sample[[#This Row],[Yp]]*b+Sample[[#This Row],[Zp]]*c_</f>
        <v>-1.0457574905606752</v>
      </c>
      <c r="AA1162" s="8">
        <f>-IF(Sample[[#This Row],[Column2]]&gt;0,1,-1)*SQRT(Sample[[#This Row],[KPx''i]]^2+Sample[[#This Row],[KPx''j]]^2+Sample[[#This Row],[KPx''k]]^2)/Ksmag/Scale</f>
        <v>0.64039306164176246</v>
      </c>
      <c r="AB1162" s="1">
        <f>SQRT(Sample[[#This Row],[Kpy''i]]^2+Sample[[#This Row],[KPy''j]]^2+Sample[[#This Row],[KPy''k]]^2)/KTmag/Scale</f>
        <v>1.5648802162491229</v>
      </c>
    </row>
    <row r="1163" spans="1:28" hidden="1" x14ac:dyDescent="0.25">
      <c r="A1163" s="5">
        <v>1158</v>
      </c>
      <c r="B1163" s="13" t="s">
        <v>43</v>
      </c>
      <c r="C1163" s="5"/>
      <c r="D1163" s="5"/>
      <c r="E1163">
        <v>8</v>
      </c>
      <c r="F1163">
        <v>2</v>
      </c>
      <c r="G1163">
        <v>4</v>
      </c>
      <c r="H1163" s="11">
        <f>Sample[[#This Row],[C]]/Sample[[#This Row],[D]]</f>
        <v>0.25</v>
      </c>
      <c r="I1163" s="11">
        <f>Sample[[#This Row],[A]]/Sample[[#This Row],[C]]</f>
        <v>2</v>
      </c>
      <c r="J1163" s="11">
        <f>Sample[[#This Row],[D]]/Sample[[#This Row],[A]]</f>
        <v>2</v>
      </c>
      <c r="K1163" s="11">
        <f>Sample[[#This Row],[A]]/Sample[[#This Row],[D]]</f>
        <v>0.5</v>
      </c>
      <c r="L1163" s="11">
        <f>Sample[[#This Row],[D]]/Sample[[#This Row],[C]]</f>
        <v>4</v>
      </c>
      <c r="M1163" s="11">
        <f>Sample[[#This Row],[C]]/Sample[[#This Row],[A]]</f>
        <v>0.5</v>
      </c>
      <c r="N1163">
        <f>IF(Sample[[#This Row],[Ap]]=0,10,LOG(Sample[[#This Row],[Ap]]))</f>
        <v>-0.6020599913279624</v>
      </c>
      <c r="O1163">
        <f>IF(Sample[[#This Row],[Ei]]=0,10,LOG(Sample[[#This Row],[Ei]]))</f>
        <v>0.3010299956639812</v>
      </c>
      <c r="P1163">
        <f>IF(Sample[[#This Row],[Ii]]=0,10,LOG(Sample[[#This Row],[Ii]]))</f>
        <v>0.3010299956639812</v>
      </c>
      <c r="Q1163">
        <f>Kx-Sample[[#This Row],[Xp]]</f>
        <v>0.6020599913279624</v>
      </c>
      <c r="R1163">
        <f>Ky-Sample[[#This Row],[Yp]]</f>
        <v>-1.3010299956639813</v>
      </c>
      <c r="S1163">
        <f>Kz-Sample[[#This Row],[Zp]]</f>
        <v>0.69897000433601875</v>
      </c>
      <c r="T1163">
        <f>Sample[[#This Row],[Kpy]]*KSc-Sample[[#This Row],[KPz]]*KSb</f>
        <v>0.60205999132796251</v>
      </c>
      <c r="U1163">
        <f>-1*(Sample[[#This Row],[KPx]]*KSc-Sample[[#This Row],[KPz]]*KSa)</f>
        <v>0.6020599913279624</v>
      </c>
      <c r="V1163">
        <f>(Sample[[#This Row],[KPx]]*$R$2-Sample[[#This Row],[Kpy]]*KSa)</f>
        <v>0.6020599913279624</v>
      </c>
      <c r="W1163">
        <f>Sample[[#This Row],[Kpy]]*KTc-Sample[[#This Row],[KPz]]*KTb</f>
        <v>2</v>
      </c>
      <c r="X1163">
        <f>-1*(Sample[[#This Row],[KPx]]*KTc-Sample[[#This Row],[KPz]]*KTa)</f>
        <v>2</v>
      </c>
      <c r="Y1163">
        <f>(Sample[[#This Row],[KPx]]*KTb-Sample[[#This Row],[Kpy]]*KTa)</f>
        <v>2</v>
      </c>
      <c r="Z1163">
        <f>-Sample[[#This Row],[Xp]]*a+Sample[[#This Row],[Yp]]*b+Sample[[#This Row],[Zp]]*c_</f>
        <v>1.2041199826559248</v>
      </c>
      <c r="AA1163" s="8">
        <f>-IF(Sample[[#This Row],[Column2]]&gt;0,1,-1)*SQRT(Sample[[#This Row],[KPx''i]]^2+Sample[[#This Row],[KPx''j]]^2+Sample[[#This Row],[KPx''k]]^2)/Ksmag/Scale</f>
        <v>-0.73736988664898662</v>
      </c>
      <c r="AB1163" s="1">
        <f>SQRT(Sample[[#This Row],[Kpy''i]]^2+Sample[[#This Row],[KPy''j]]^2+Sample[[#This Row],[KPy''k]]^2)/KTmag/Scale</f>
        <v>1.4142135623730951</v>
      </c>
    </row>
    <row r="1164" spans="1:28" hidden="1" x14ac:dyDescent="0.25">
      <c r="A1164" s="5">
        <v>1159</v>
      </c>
      <c r="B1164" s="13" t="s">
        <v>43</v>
      </c>
      <c r="C1164" s="5"/>
      <c r="D1164" s="5"/>
      <c r="E1164">
        <v>1</v>
      </c>
      <c r="F1164">
        <v>1</v>
      </c>
      <c r="G1164">
        <v>7</v>
      </c>
      <c r="H1164" s="11">
        <f>Sample[[#This Row],[C]]/Sample[[#This Row],[D]]</f>
        <v>1</v>
      </c>
      <c r="I1164" s="11">
        <f>Sample[[#This Row],[A]]/Sample[[#This Row],[C]]</f>
        <v>7</v>
      </c>
      <c r="J1164" s="11">
        <f>Sample[[#This Row],[D]]/Sample[[#This Row],[A]]</f>
        <v>0.14285714285714285</v>
      </c>
      <c r="K1164" s="11">
        <f>Sample[[#This Row],[A]]/Sample[[#This Row],[D]]</f>
        <v>7</v>
      </c>
      <c r="L1164" s="11">
        <f>Sample[[#This Row],[D]]/Sample[[#This Row],[C]]</f>
        <v>1</v>
      </c>
      <c r="M1164" s="11">
        <f>Sample[[#This Row],[C]]/Sample[[#This Row],[A]]</f>
        <v>0.14285714285714285</v>
      </c>
      <c r="N1164">
        <f>IF(Sample[[#This Row],[Ap]]=0,10,LOG(Sample[[#This Row],[Ap]]))</f>
        <v>0</v>
      </c>
      <c r="O1164">
        <f>IF(Sample[[#This Row],[Ei]]=0,10,LOG(Sample[[#This Row],[Ei]]))</f>
        <v>0.84509804001425681</v>
      </c>
      <c r="P1164">
        <f>IF(Sample[[#This Row],[Ii]]=0,10,LOG(Sample[[#This Row],[Ii]]))</f>
        <v>-0.84509804001425681</v>
      </c>
      <c r="Q1164">
        <f>Kx-Sample[[#This Row],[Xp]]</f>
        <v>0</v>
      </c>
      <c r="R1164">
        <f>Ky-Sample[[#This Row],[Yp]]</f>
        <v>-1.8450980400142569</v>
      </c>
      <c r="S1164">
        <f>Kz-Sample[[#This Row],[Zp]]</f>
        <v>1.8450980400142569</v>
      </c>
      <c r="T1164">
        <f>Sample[[#This Row],[Kpy]]*KSc-Sample[[#This Row],[KPz]]*KSb</f>
        <v>0</v>
      </c>
      <c r="U1164">
        <f>-1*(Sample[[#This Row],[KPx]]*KSc-Sample[[#This Row],[KPz]]*KSa)</f>
        <v>0</v>
      </c>
      <c r="V1164">
        <f>(Sample[[#This Row],[KPx]]*$R$2-Sample[[#This Row],[Kpy]]*KSa)</f>
        <v>0</v>
      </c>
      <c r="W1164">
        <f>Sample[[#This Row],[Kpy]]*KTc-Sample[[#This Row],[KPz]]*KTb</f>
        <v>3.6901960800285138</v>
      </c>
      <c r="X1164">
        <f>-1*(Sample[[#This Row],[KPx]]*KTc-Sample[[#This Row],[KPz]]*KTa)</f>
        <v>3.6901960800285138</v>
      </c>
      <c r="Y1164">
        <f>(Sample[[#This Row],[KPx]]*KTb-Sample[[#This Row],[Kpy]]*KTa)</f>
        <v>3.6901960800285138</v>
      </c>
      <c r="Z1164">
        <f>-Sample[[#This Row],[Xp]]*a+Sample[[#This Row],[Yp]]*b+Sample[[#This Row],[Zp]]*c_</f>
        <v>0</v>
      </c>
      <c r="AA1164" s="8">
        <f>-IF(Sample[[#This Row],[Column2]]&gt;0,1,-1)*SQRT(Sample[[#This Row],[KPx''i]]^2+Sample[[#This Row],[KPx''j]]^2+Sample[[#This Row],[KPx''k]]^2)/Ksmag/Scale</f>
        <v>0</v>
      </c>
      <c r="AB1164" s="1">
        <f>SQRT(Sample[[#This Row],[Kpy''i]]^2+Sample[[#This Row],[KPy''j]]^2+Sample[[#This Row],[KPy''k]]^2)/KTmag/Scale</f>
        <v>2.6093626720961778</v>
      </c>
    </row>
    <row r="1165" spans="1:28" hidden="1" x14ac:dyDescent="0.25">
      <c r="A1165" s="5">
        <v>1160</v>
      </c>
      <c r="B1165" s="13" t="s">
        <v>43</v>
      </c>
      <c r="C1165" s="5"/>
      <c r="D1165" s="5"/>
      <c r="E1165">
        <v>8</v>
      </c>
      <c r="F1165">
        <v>3</v>
      </c>
      <c r="G1165">
        <v>6</v>
      </c>
      <c r="H1165" s="11">
        <f>Sample[[#This Row],[C]]/Sample[[#This Row],[D]]</f>
        <v>0.375</v>
      </c>
      <c r="I1165" s="11">
        <f>Sample[[#This Row],[A]]/Sample[[#This Row],[C]]</f>
        <v>2</v>
      </c>
      <c r="J1165" s="11">
        <f>Sample[[#This Row],[D]]/Sample[[#This Row],[A]]</f>
        <v>1.3333333333333333</v>
      </c>
      <c r="K1165" s="11">
        <f>Sample[[#This Row],[A]]/Sample[[#This Row],[D]]</f>
        <v>0.75</v>
      </c>
      <c r="L1165" s="11">
        <f>Sample[[#This Row],[D]]/Sample[[#This Row],[C]]</f>
        <v>2.6666666666666665</v>
      </c>
      <c r="M1165" s="11">
        <f>Sample[[#This Row],[C]]/Sample[[#This Row],[A]]</f>
        <v>0.5</v>
      </c>
      <c r="N1165">
        <f>IF(Sample[[#This Row],[Ap]]=0,10,LOG(Sample[[#This Row],[Ap]]))</f>
        <v>-0.42596873227228116</v>
      </c>
      <c r="O1165">
        <f>IF(Sample[[#This Row],[Ei]]=0,10,LOG(Sample[[#This Row],[Ei]]))</f>
        <v>0.3010299956639812</v>
      </c>
      <c r="P1165">
        <f>IF(Sample[[#This Row],[Ii]]=0,10,LOG(Sample[[#This Row],[Ii]]))</f>
        <v>0.12493873660829993</v>
      </c>
      <c r="Q1165">
        <f>Kx-Sample[[#This Row],[Xp]]</f>
        <v>0.42596873227228116</v>
      </c>
      <c r="R1165">
        <f>Ky-Sample[[#This Row],[Yp]]</f>
        <v>-1.3010299956639813</v>
      </c>
      <c r="S1165">
        <f>Kz-Sample[[#This Row],[Zp]]</f>
        <v>0.87506126339170009</v>
      </c>
      <c r="T1165">
        <f>Sample[[#This Row],[Kpy]]*KSc-Sample[[#This Row],[KPz]]*KSb</f>
        <v>0.42596873227228116</v>
      </c>
      <c r="U1165">
        <f>-1*(Sample[[#This Row],[KPx]]*KSc-Sample[[#This Row],[KPz]]*KSa)</f>
        <v>0.42596873227228116</v>
      </c>
      <c r="V1165">
        <f>(Sample[[#This Row],[KPx]]*$R$2-Sample[[#This Row],[Kpy]]*KSa)</f>
        <v>0.42596873227228116</v>
      </c>
      <c r="W1165">
        <f>Sample[[#This Row],[Kpy]]*KTc-Sample[[#This Row],[KPz]]*KTb</f>
        <v>2.1760912590556813</v>
      </c>
      <c r="X1165">
        <f>-1*(Sample[[#This Row],[KPx]]*KTc-Sample[[#This Row],[KPz]]*KTa)</f>
        <v>2.1760912590556813</v>
      </c>
      <c r="Y1165">
        <f>(Sample[[#This Row],[KPx]]*KTb-Sample[[#This Row],[Kpy]]*KTa)</f>
        <v>2.1760912590556813</v>
      </c>
      <c r="Z1165">
        <f>-Sample[[#This Row],[Xp]]*a+Sample[[#This Row],[Yp]]*b+Sample[[#This Row],[Zp]]*c_</f>
        <v>0.85193746454456232</v>
      </c>
      <c r="AA1165" s="8">
        <f>-IF(Sample[[#This Row],[Column2]]&gt;0,1,-1)*SQRT(Sample[[#This Row],[KPx''i]]^2+Sample[[#This Row],[KPx''j]]^2+Sample[[#This Row],[KPx''k]]^2)/Ksmag/Scale</f>
        <v>-0.52170302022365322</v>
      </c>
      <c r="AB1165" s="1">
        <f>SQRT(Sample[[#This Row],[Kpy''i]]^2+Sample[[#This Row],[KPy''j]]^2+Sample[[#This Row],[KPy''k]]^2)/KTmag/Scale</f>
        <v>1.5387288857590447</v>
      </c>
    </row>
    <row r="1166" spans="1:28" hidden="1" x14ac:dyDescent="0.25">
      <c r="A1166" s="5">
        <v>1161</v>
      </c>
      <c r="B1166" s="13" t="s">
        <v>43</v>
      </c>
      <c r="C1166" s="5"/>
      <c r="D1166" s="5"/>
      <c r="E1166">
        <v>5</v>
      </c>
      <c r="F1166">
        <v>1</v>
      </c>
      <c r="G1166">
        <v>9</v>
      </c>
      <c r="H1166" s="11">
        <f>Sample[[#This Row],[C]]/Sample[[#This Row],[D]]</f>
        <v>0.2</v>
      </c>
      <c r="I1166" s="11">
        <f>Sample[[#This Row],[A]]/Sample[[#This Row],[C]]</f>
        <v>9</v>
      </c>
      <c r="J1166" s="11">
        <f>Sample[[#This Row],[D]]/Sample[[#This Row],[A]]</f>
        <v>0.55555555555555558</v>
      </c>
      <c r="K1166" s="11">
        <f>Sample[[#This Row],[A]]/Sample[[#This Row],[D]]</f>
        <v>1.8</v>
      </c>
      <c r="L1166" s="11">
        <f>Sample[[#This Row],[D]]/Sample[[#This Row],[C]]</f>
        <v>5</v>
      </c>
      <c r="M1166" s="11">
        <f>Sample[[#This Row],[C]]/Sample[[#This Row],[A]]</f>
        <v>0.1111111111111111</v>
      </c>
      <c r="N1166">
        <f>IF(Sample[[#This Row],[Ap]]=0,10,LOG(Sample[[#This Row],[Ap]]))</f>
        <v>-0.69897000433601875</v>
      </c>
      <c r="O1166">
        <f>IF(Sample[[#This Row],[Ei]]=0,10,LOG(Sample[[#This Row],[Ei]]))</f>
        <v>0.95424250943932487</v>
      </c>
      <c r="P1166">
        <f>IF(Sample[[#This Row],[Ii]]=0,10,LOG(Sample[[#This Row],[Ii]]))</f>
        <v>-0.25527250510330607</v>
      </c>
      <c r="Q1166">
        <f>Kx-Sample[[#This Row],[Xp]]</f>
        <v>0.69897000433601875</v>
      </c>
      <c r="R1166">
        <f>Ky-Sample[[#This Row],[Yp]]</f>
        <v>-1.9542425094393248</v>
      </c>
      <c r="S1166">
        <f>Kz-Sample[[#This Row],[Zp]]</f>
        <v>1.255272505103306</v>
      </c>
      <c r="T1166">
        <f>Sample[[#This Row],[Kpy]]*KSc-Sample[[#This Row],[KPz]]*KSb</f>
        <v>0.69897000433601875</v>
      </c>
      <c r="U1166">
        <f>-1*(Sample[[#This Row],[KPx]]*KSc-Sample[[#This Row],[KPz]]*KSa)</f>
        <v>0.69897000433601875</v>
      </c>
      <c r="V1166">
        <f>(Sample[[#This Row],[KPx]]*$R$2-Sample[[#This Row],[Kpy]]*KSa)</f>
        <v>0.69897000433601875</v>
      </c>
      <c r="W1166">
        <f>Sample[[#This Row],[Kpy]]*KTc-Sample[[#This Row],[KPz]]*KTb</f>
        <v>3.2095150145426308</v>
      </c>
      <c r="X1166">
        <f>-1*(Sample[[#This Row],[KPx]]*KTc-Sample[[#This Row],[KPz]]*KTa)</f>
        <v>3.2095150145426308</v>
      </c>
      <c r="Y1166">
        <f>(Sample[[#This Row],[KPx]]*KTb-Sample[[#This Row],[Kpy]]*KTa)</f>
        <v>3.2095150145426308</v>
      </c>
      <c r="Z1166">
        <f>-Sample[[#This Row],[Xp]]*a+Sample[[#This Row],[Yp]]*b+Sample[[#This Row],[Zp]]*c_</f>
        <v>1.3979400086720375</v>
      </c>
      <c r="AA1166" s="8">
        <f>-IF(Sample[[#This Row],[Column2]]&gt;0,1,-1)*SQRT(Sample[[#This Row],[KPx''i]]^2+Sample[[#This Row],[KPx''j]]^2+Sample[[#This Row],[KPx''k]]^2)/Ksmag/Scale</f>
        <v>-0.85605992806709574</v>
      </c>
      <c r="AB1166" s="1">
        <f>SQRT(Sample[[#This Row],[Kpy''i]]^2+Sample[[#This Row],[KPy''j]]^2+Sample[[#This Row],[KPy''k]]^2)/KTmag/Scale</f>
        <v>2.2694698311031347</v>
      </c>
    </row>
    <row r="1167" spans="1:28" hidden="1" x14ac:dyDescent="0.25">
      <c r="A1167" s="5">
        <v>1162</v>
      </c>
      <c r="B1167" s="13" t="s">
        <v>43</v>
      </c>
      <c r="C1167" s="5"/>
      <c r="D1167" s="5"/>
      <c r="E1167">
        <v>4</v>
      </c>
      <c r="F1167">
        <v>3</v>
      </c>
      <c r="G1167">
        <v>7</v>
      </c>
      <c r="H1167" s="11">
        <f>Sample[[#This Row],[C]]/Sample[[#This Row],[D]]</f>
        <v>0.75</v>
      </c>
      <c r="I1167" s="11">
        <f>Sample[[#This Row],[A]]/Sample[[#This Row],[C]]</f>
        <v>2.3333333333333335</v>
      </c>
      <c r="J1167" s="11">
        <f>Sample[[#This Row],[D]]/Sample[[#This Row],[A]]</f>
        <v>0.5714285714285714</v>
      </c>
      <c r="K1167" s="11">
        <f>Sample[[#This Row],[A]]/Sample[[#This Row],[D]]</f>
        <v>1.75</v>
      </c>
      <c r="L1167" s="11">
        <f>Sample[[#This Row],[D]]/Sample[[#This Row],[C]]</f>
        <v>1.3333333333333333</v>
      </c>
      <c r="M1167" s="11">
        <f>Sample[[#This Row],[C]]/Sample[[#This Row],[A]]</f>
        <v>0.42857142857142855</v>
      </c>
      <c r="N1167">
        <f>IF(Sample[[#This Row],[Ap]]=0,10,LOG(Sample[[#This Row],[Ap]]))</f>
        <v>-0.12493873660829995</v>
      </c>
      <c r="O1167">
        <f>IF(Sample[[#This Row],[Ei]]=0,10,LOG(Sample[[#This Row],[Ei]]))</f>
        <v>0.36797678529459443</v>
      </c>
      <c r="P1167">
        <f>IF(Sample[[#This Row],[Ii]]=0,10,LOG(Sample[[#This Row],[Ii]]))</f>
        <v>-0.24303804868629447</v>
      </c>
      <c r="Q1167">
        <f>Kx-Sample[[#This Row],[Xp]]</f>
        <v>0.12493873660829995</v>
      </c>
      <c r="R1167">
        <f>Ky-Sample[[#This Row],[Yp]]</f>
        <v>-1.3679767852945943</v>
      </c>
      <c r="S1167">
        <f>Kz-Sample[[#This Row],[Zp]]</f>
        <v>1.2430380486862944</v>
      </c>
      <c r="T1167">
        <f>Sample[[#This Row],[Kpy]]*KSc-Sample[[#This Row],[KPz]]*KSb</f>
        <v>0.12493873660829991</v>
      </c>
      <c r="U1167">
        <f>-1*(Sample[[#This Row],[KPx]]*KSc-Sample[[#This Row],[KPz]]*KSa)</f>
        <v>0.12493873660829995</v>
      </c>
      <c r="V1167">
        <f>(Sample[[#This Row],[KPx]]*$R$2-Sample[[#This Row],[Kpy]]*KSa)</f>
        <v>0.12493873660829995</v>
      </c>
      <c r="W1167">
        <f>Sample[[#This Row],[Kpy]]*KTc-Sample[[#This Row],[KPz]]*KTb</f>
        <v>2.6110148339808887</v>
      </c>
      <c r="X1167">
        <f>-1*(Sample[[#This Row],[KPx]]*KTc-Sample[[#This Row],[KPz]]*KTa)</f>
        <v>2.6110148339808887</v>
      </c>
      <c r="Y1167">
        <f>(Sample[[#This Row],[KPx]]*KTb-Sample[[#This Row],[Kpy]]*KTa)</f>
        <v>2.6110148339808887</v>
      </c>
      <c r="Z1167">
        <f>-Sample[[#This Row],[Xp]]*a+Sample[[#This Row],[Yp]]*b+Sample[[#This Row],[Zp]]*c_</f>
        <v>0.24987747321659992</v>
      </c>
      <c r="AA1167" s="8">
        <f>-IF(Sample[[#This Row],[Column2]]&gt;0,1,-1)*SQRT(Sample[[#This Row],[KPx''i]]^2+Sample[[#This Row],[KPx''j]]^2+Sample[[#This Row],[KPx''k]]^2)/Ksmag/Scale</f>
        <v>-0.15301807689915992</v>
      </c>
      <c r="AB1167" s="1">
        <f>SQRT(Sample[[#This Row],[Kpy''i]]^2+Sample[[#This Row],[KPy''j]]^2+Sample[[#This Row],[KPy''k]]^2)/KTmag/Scale</f>
        <v>1.846266294886554</v>
      </c>
    </row>
    <row r="1168" spans="1:28" hidden="1" x14ac:dyDescent="0.25">
      <c r="A1168" s="5">
        <v>1163</v>
      </c>
      <c r="B1168" s="13" t="s">
        <v>43</v>
      </c>
      <c r="C1168" s="5"/>
      <c r="D1168" s="5"/>
      <c r="E1168">
        <v>10</v>
      </c>
      <c r="F1168">
        <v>6</v>
      </c>
      <c r="G1168">
        <v>7</v>
      </c>
      <c r="H1168" s="11">
        <f>Sample[[#This Row],[C]]/Sample[[#This Row],[D]]</f>
        <v>0.6</v>
      </c>
      <c r="I1168" s="11">
        <f>Sample[[#This Row],[A]]/Sample[[#This Row],[C]]</f>
        <v>1.1666666666666667</v>
      </c>
      <c r="J1168" s="11">
        <f>Sample[[#This Row],[D]]/Sample[[#This Row],[A]]</f>
        <v>1.4285714285714286</v>
      </c>
      <c r="K1168" s="11">
        <f>Sample[[#This Row],[A]]/Sample[[#This Row],[D]]</f>
        <v>0.7</v>
      </c>
      <c r="L1168" s="11">
        <f>Sample[[#This Row],[D]]/Sample[[#This Row],[C]]</f>
        <v>1.6666666666666667</v>
      </c>
      <c r="M1168" s="11">
        <f>Sample[[#This Row],[C]]/Sample[[#This Row],[A]]</f>
        <v>0.8571428571428571</v>
      </c>
      <c r="N1168">
        <f>IF(Sample[[#This Row],[Ap]]=0,10,LOG(Sample[[#This Row],[Ap]]))</f>
        <v>-0.22184874961635639</v>
      </c>
      <c r="O1168">
        <f>IF(Sample[[#This Row],[Ei]]=0,10,LOG(Sample[[#This Row],[Ei]]))</f>
        <v>6.6946789630613221E-2</v>
      </c>
      <c r="P1168">
        <f>IF(Sample[[#This Row],[Ii]]=0,10,LOG(Sample[[#This Row],[Ii]]))</f>
        <v>0.15490195998574319</v>
      </c>
      <c r="Q1168">
        <f>Kx-Sample[[#This Row],[Xp]]</f>
        <v>0.22184874961635639</v>
      </c>
      <c r="R1168">
        <f>Ky-Sample[[#This Row],[Yp]]</f>
        <v>-1.0669467896306133</v>
      </c>
      <c r="S1168">
        <f>Kz-Sample[[#This Row],[Zp]]</f>
        <v>0.84509804001425681</v>
      </c>
      <c r="T1168">
        <f>Sample[[#This Row],[Kpy]]*KSc-Sample[[#This Row],[KPz]]*KSb</f>
        <v>0.22184874961635648</v>
      </c>
      <c r="U1168">
        <f>-1*(Sample[[#This Row],[KPx]]*KSc-Sample[[#This Row],[KPz]]*KSa)</f>
        <v>0.22184874961635639</v>
      </c>
      <c r="V1168">
        <f>(Sample[[#This Row],[KPx]]*$R$2-Sample[[#This Row],[Kpy]]*KSa)</f>
        <v>0.22184874961635639</v>
      </c>
      <c r="W1168">
        <f>Sample[[#This Row],[Kpy]]*KTc-Sample[[#This Row],[KPz]]*KTb</f>
        <v>1.91204482964487</v>
      </c>
      <c r="X1168">
        <f>-1*(Sample[[#This Row],[KPx]]*KTc-Sample[[#This Row],[KPz]]*KTa)</f>
        <v>1.91204482964487</v>
      </c>
      <c r="Y1168">
        <f>(Sample[[#This Row],[KPx]]*KTb-Sample[[#This Row],[Kpy]]*KTa)</f>
        <v>1.9120448296448702</v>
      </c>
      <c r="Z1168">
        <f>-Sample[[#This Row],[Xp]]*a+Sample[[#This Row],[Yp]]*b+Sample[[#This Row],[Zp]]*c_</f>
        <v>0.44369749923271284</v>
      </c>
      <c r="AA1168" s="8">
        <f>-IF(Sample[[#This Row],[Column2]]&gt;0,1,-1)*SQRT(Sample[[#This Row],[KPx''i]]^2+Sample[[#This Row],[KPx''j]]^2+Sample[[#This Row],[KPx''k]]^2)/Ksmag/Scale</f>
        <v>-0.27170811831726921</v>
      </c>
      <c r="AB1168" s="1">
        <f>SQRT(Sample[[#This Row],[Kpy''i]]^2+Sample[[#This Row],[KPy''j]]^2+Sample[[#This Row],[KPy''k]]^2)/KTmag/Scale</f>
        <v>1.3520198649745649</v>
      </c>
    </row>
    <row r="1169" spans="1:28" hidden="1" x14ac:dyDescent="0.25">
      <c r="A1169" s="5">
        <v>1164</v>
      </c>
      <c r="B1169" s="13" t="s">
        <v>43</v>
      </c>
      <c r="C1169" s="5"/>
      <c r="D1169" s="5"/>
      <c r="E1169">
        <v>10</v>
      </c>
      <c r="F1169">
        <v>3</v>
      </c>
      <c r="G1169">
        <v>7</v>
      </c>
      <c r="H1169" s="11">
        <f>Sample[[#This Row],[C]]/Sample[[#This Row],[D]]</f>
        <v>0.3</v>
      </c>
      <c r="I1169" s="11">
        <f>Sample[[#This Row],[A]]/Sample[[#This Row],[C]]</f>
        <v>2.3333333333333335</v>
      </c>
      <c r="J1169" s="11">
        <f>Sample[[#This Row],[D]]/Sample[[#This Row],[A]]</f>
        <v>1.4285714285714286</v>
      </c>
      <c r="K1169" s="11">
        <f>Sample[[#This Row],[A]]/Sample[[#This Row],[D]]</f>
        <v>0.7</v>
      </c>
      <c r="L1169" s="11">
        <f>Sample[[#This Row],[D]]/Sample[[#This Row],[C]]</f>
        <v>3.3333333333333335</v>
      </c>
      <c r="M1169" s="11">
        <f>Sample[[#This Row],[C]]/Sample[[#This Row],[A]]</f>
        <v>0.42857142857142855</v>
      </c>
      <c r="N1169">
        <f>IF(Sample[[#This Row],[Ap]]=0,10,LOG(Sample[[#This Row],[Ap]]))</f>
        <v>-0.52287874528033762</v>
      </c>
      <c r="O1169">
        <f>IF(Sample[[#This Row],[Ei]]=0,10,LOG(Sample[[#This Row],[Ei]]))</f>
        <v>0.36797678529459443</v>
      </c>
      <c r="P1169">
        <f>IF(Sample[[#This Row],[Ii]]=0,10,LOG(Sample[[#This Row],[Ii]]))</f>
        <v>0.15490195998574319</v>
      </c>
      <c r="Q1169">
        <f>Kx-Sample[[#This Row],[Xp]]</f>
        <v>0.52287874528033762</v>
      </c>
      <c r="R1169">
        <f>Ky-Sample[[#This Row],[Yp]]</f>
        <v>-1.3679767852945943</v>
      </c>
      <c r="S1169">
        <f>Kz-Sample[[#This Row],[Zp]]</f>
        <v>0.84509804001425681</v>
      </c>
      <c r="T1169">
        <f>Sample[[#This Row],[Kpy]]*KSc-Sample[[#This Row],[KPz]]*KSb</f>
        <v>0.52287874528033751</v>
      </c>
      <c r="U1169">
        <f>-1*(Sample[[#This Row],[KPx]]*KSc-Sample[[#This Row],[KPz]]*KSa)</f>
        <v>0.52287874528033762</v>
      </c>
      <c r="V1169">
        <f>(Sample[[#This Row],[KPx]]*$R$2-Sample[[#This Row],[Kpy]]*KSa)</f>
        <v>0.52287874528033762</v>
      </c>
      <c r="W1169">
        <f>Sample[[#This Row],[Kpy]]*KTc-Sample[[#This Row],[KPz]]*KTb</f>
        <v>2.2130748253088512</v>
      </c>
      <c r="X1169">
        <f>-1*(Sample[[#This Row],[KPx]]*KTc-Sample[[#This Row],[KPz]]*KTa)</f>
        <v>2.2130748253088512</v>
      </c>
      <c r="Y1169">
        <f>(Sample[[#This Row],[KPx]]*KTb-Sample[[#This Row],[Kpy]]*KTa)</f>
        <v>2.2130748253088512</v>
      </c>
      <c r="Z1169">
        <f>-Sample[[#This Row],[Xp]]*a+Sample[[#This Row],[Yp]]*b+Sample[[#This Row],[Zp]]*c_</f>
        <v>1.0457574905606752</v>
      </c>
      <c r="AA1169" s="8">
        <f>-IF(Sample[[#This Row],[Column2]]&gt;0,1,-1)*SQRT(Sample[[#This Row],[KPx''i]]^2+Sample[[#This Row],[KPx''j]]^2+Sample[[#This Row],[KPx''k]]^2)/Ksmag/Scale</f>
        <v>-0.64039306164176246</v>
      </c>
      <c r="AB1169" s="1">
        <f>SQRT(Sample[[#This Row],[Kpy''i]]^2+Sample[[#This Row],[KPy''j]]^2+Sample[[#This Row],[KPy''k]]^2)/KTmag/Scale</f>
        <v>1.5648802162491229</v>
      </c>
    </row>
    <row r="1170" spans="1:28" hidden="1" x14ac:dyDescent="0.25">
      <c r="A1170" s="5">
        <v>1165</v>
      </c>
      <c r="B1170" s="13" t="s">
        <v>43</v>
      </c>
      <c r="C1170" s="5"/>
      <c r="D1170" s="5"/>
      <c r="E1170">
        <v>7</v>
      </c>
      <c r="F1170">
        <v>7</v>
      </c>
      <c r="G1170">
        <v>8</v>
      </c>
      <c r="H1170" s="11">
        <f>Sample[[#This Row],[C]]/Sample[[#This Row],[D]]</f>
        <v>1</v>
      </c>
      <c r="I1170" s="11">
        <f>Sample[[#This Row],[A]]/Sample[[#This Row],[C]]</f>
        <v>1.1428571428571428</v>
      </c>
      <c r="J1170" s="11">
        <f>Sample[[#This Row],[D]]/Sample[[#This Row],[A]]</f>
        <v>0.875</v>
      </c>
      <c r="K1170" s="11">
        <f>Sample[[#This Row],[A]]/Sample[[#This Row],[D]]</f>
        <v>1.1428571428571428</v>
      </c>
      <c r="L1170" s="11">
        <f>Sample[[#This Row],[D]]/Sample[[#This Row],[C]]</f>
        <v>1</v>
      </c>
      <c r="M1170" s="11">
        <f>Sample[[#This Row],[C]]/Sample[[#This Row],[A]]</f>
        <v>0.875</v>
      </c>
      <c r="N1170">
        <f>IF(Sample[[#This Row],[Ap]]=0,10,LOG(Sample[[#This Row],[Ap]]))</f>
        <v>0</v>
      </c>
      <c r="O1170">
        <f>IF(Sample[[#This Row],[Ei]]=0,10,LOG(Sample[[#This Row],[Ei]]))</f>
        <v>5.7991946977686733E-2</v>
      </c>
      <c r="P1170">
        <f>IF(Sample[[#This Row],[Ii]]=0,10,LOG(Sample[[#This Row],[Ii]]))</f>
        <v>-5.7991946977686754E-2</v>
      </c>
      <c r="Q1170">
        <f>Kx-Sample[[#This Row],[Xp]]</f>
        <v>0</v>
      </c>
      <c r="R1170">
        <f>Ky-Sample[[#This Row],[Yp]]</f>
        <v>-1.0579919469776868</v>
      </c>
      <c r="S1170">
        <f>Kz-Sample[[#This Row],[Zp]]</f>
        <v>1.0579919469776868</v>
      </c>
      <c r="T1170">
        <f>Sample[[#This Row],[Kpy]]*KSc-Sample[[#This Row],[KPz]]*KSb</f>
        <v>0</v>
      </c>
      <c r="U1170">
        <f>-1*(Sample[[#This Row],[KPx]]*KSc-Sample[[#This Row],[KPz]]*KSa)</f>
        <v>0</v>
      </c>
      <c r="V1170">
        <f>(Sample[[#This Row],[KPx]]*$R$2-Sample[[#This Row],[Kpy]]*KSa)</f>
        <v>0</v>
      </c>
      <c r="W1170">
        <f>Sample[[#This Row],[Kpy]]*KTc-Sample[[#This Row],[KPz]]*KTb</f>
        <v>2.1159838939553737</v>
      </c>
      <c r="X1170">
        <f>-1*(Sample[[#This Row],[KPx]]*KTc-Sample[[#This Row],[KPz]]*KTa)</f>
        <v>2.1159838939553737</v>
      </c>
      <c r="Y1170">
        <f>(Sample[[#This Row],[KPx]]*KTb-Sample[[#This Row],[Kpy]]*KTa)</f>
        <v>2.1159838939553737</v>
      </c>
      <c r="Z1170">
        <f>-Sample[[#This Row],[Xp]]*a+Sample[[#This Row],[Yp]]*b+Sample[[#This Row],[Zp]]*c_</f>
        <v>0</v>
      </c>
      <c r="AA1170" s="8">
        <f>-IF(Sample[[#This Row],[Column2]]&gt;0,1,-1)*SQRT(Sample[[#This Row],[KPx''i]]^2+Sample[[#This Row],[KPx''j]]^2+Sample[[#This Row],[KPx''k]]^2)/Ksmag/Scale</f>
        <v>0</v>
      </c>
      <c r="AB1170" s="1">
        <f>SQRT(Sample[[#This Row],[Kpy''i]]^2+Sample[[#This Row],[KPy''j]]^2+Sample[[#This Row],[KPy''k]]^2)/KTmag/Scale</f>
        <v>1.4962265602973615</v>
      </c>
    </row>
    <row r="1171" spans="1:28" hidden="1" x14ac:dyDescent="0.25">
      <c r="A1171" s="5">
        <v>1166</v>
      </c>
      <c r="B1171" s="13" t="s">
        <v>43</v>
      </c>
      <c r="C1171" s="5"/>
      <c r="D1171" s="5"/>
      <c r="E1171">
        <v>6</v>
      </c>
      <c r="F1171">
        <v>3</v>
      </c>
      <c r="G1171">
        <v>1</v>
      </c>
      <c r="H1171" s="11">
        <f>Sample[[#This Row],[C]]/Sample[[#This Row],[D]]</f>
        <v>0.5</v>
      </c>
      <c r="I1171" s="11">
        <f>Sample[[#This Row],[A]]/Sample[[#This Row],[C]]</f>
        <v>0.33333333333333331</v>
      </c>
      <c r="J1171" s="11">
        <f>Sample[[#This Row],[D]]/Sample[[#This Row],[A]]</f>
        <v>6</v>
      </c>
      <c r="K1171" s="11">
        <f>Sample[[#This Row],[A]]/Sample[[#This Row],[D]]</f>
        <v>0.16666666666666666</v>
      </c>
      <c r="L1171" s="11">
        <f>Sample[[#This Row],[D]]/Sample[[#This Row],[C]]</f>
        <v>2</v>
      </c>
      <c r="M1171" s="11">
        <f>Sample[[#This Row],[C]]/Sample[[#This Row],[A]]</f>
        <v>3</v>
      </c>
      <c r="N1171">
        <f>IF(Sample[[#This Row],[Ap]]=0,10,LOG(Sample[[#This Row],[Ap]]))</f>
        <v>-0.3010299956639812</v>
      </c>
      <c r="O1171">
        <f>IF(Sample[[#This Row],[Ei]]=0,10,LOG(Sample[[#This Row],[Ei]]))</f>
        <v>-0.47712125471966244</v>
      </c>
      <c r="P1171">
        <f>IF(Sample[[#This Row],[Ii]]=0,10,LOG(Sample[[#This Row],[Ii]]))</f>
        <v>0.77815125038364363</v>
      </c>
      <c r="Q1171">
        <f>Kx-Sample[[#This Row],[Xp]]</f>
        <v>0.3010299956639812</v>
      </c>
      <c r="R1171">
        <f>Ky-Sample[[#This Row],[Yp]]</f>
        <v>-0.52287874528033762</v>
      </c>
      <c r="S1171">
        <f>Kz-Sample[[#This Row],[Zp]]</f>
        <v>0.22184874961635637</v>
      </c>
      <c r="T1171">
        <f>Sample[[#This Row],[Kpy]]*KSc-Sample[[#This Row],[KPz]]*KSb</f>
        <v>0.30102999566398125</v>
      </c>
      <c r="U1171">
        <f>-1*(Sample[[#This Row],[KPx]]*KSc-Sample[[#This Row],[KPz]]*KSa)</f>
        <v>0.3010299956639812</v>
      </c>
      <c r="V1171">
        <f>(Sample[[#This Row],[KPx]]*$R$2-Sample[[#This Row],[Kpy]]*KSa)</f>
        <v>0.3010299956639812</v>
      </c>
      <c r="W1171">
        <f>Sample[[#This Row],[Kpy]]*KTc-Sample[[#This Row],[KPz]]*KTb</f>
        <v>0.74472749489669399</v>
      </c>
      <c r="X1171">
        <f>-1*(Sample[[#This Row],[KPx]]*KTc-Sample[[#This Row],[KPz]]*KTa)</f>
        <v>0.74472749489669399</v>
      </c>
      <c r="Y1171">
        <f>(Sample[[#This Row],[KPx]]*KTb-Sample[[#This Row],[Kpy]]*KTa)</f>
        <v>0.74472749489669399</v>
      </c>
      <c r="Z1171">
        <f>-Sample[[#This Row],[Xp]]*a+Sample[[#This Row],[Yp]]*b+Sample[[#This Row],[Zp]]*c_</f>
        <v>0.6020599913279624</v>
      </c>
      <c r="AA1171" s="8">
        <f>-IF(Sample[[#This Row],[Column2]]&gt;0,1,-1)*SQRT(Sample[[#This Row],[KPx''i]]^2+Sample[[#This Row],[KPx''j]]^2+Sample[[#This Row],[KPx''k]]^2)/Ksmag/Scale</f>
        <v>-0.36868494332449331</v>
      </c>
      <c r="AB1171" s="1">
        <f>SQRT(Sample[[#This Row],[Kpy''i]]^2+Sample[[#This Row],[KPy''j]]^2+Sample[[#This Row],[KPy''k]]^2)/KTmag/Scale</f>
        <v>0.52660186177752233</v>
      </c>
    </row>
    <row r="1172" spans="1:28" hidden="1" x14ac:dyDescent="0.25">
      <c r="A1172" s="5">
        <v>1167</v>
      </c>
      <c r="B1172" s="13" t="s">
        <v>43</v>
      </c>
      <c r="C1172" s="5"/>
      <c r="D1172" s="5"/>
      <c r="E1172">
        <v>2</v>
      </c>
      <c r="F1172">
        <v>5</v>
      </c>
      <c r="G1172">
        <v>4</v>
      </c>
      <c r="H1172" s="11">
        <f>Sample[[#This Row],[C]]/Sample[[#This Row],[D]]</f>
        <v>2.5</v>
      </c>
      <c r="I1172" s="11">
        <f>Sample[[#This Row],[A]]/Sample[[#This Row],[C]]</f>
        <v>0.8</v>
      </c>
      <c r="J1172" s="11">
        <f>Sample[[#This Row],[D]]/Sample[[#This Row],[A]]</f>
        <v>0.5</v>
      </c>
      <c r="K1172" s="11">
        <f>Sample[[#This Row],[A]]/Sample[[#This Row],[D]]</f>
        <v>2</v>
      </c>
      <c r="L1172" s="11">
        <f>Sample[[#This Row],[D]]/Sample[[#This Row],[C]]</f>
        <v>0.4</v>
      </c>
      <c r="M1172" s="11">
        <f>Sample[[#This Row],[C]]/Sample[[#This Row],[A]]</f>
        <v>1.25</v>
      </c>
      <c r="N1172">
        <f>IF(Sample[[#This Row],[Ap]]=0,10,LOG(Sample[[#This Row],[Ap]]))</f>
        <v>0.3979400086720376</v>
      </c>
      <c r="O1172">
        <f>IF(Sample[[#This Row],[Ei]]=0,10,LOG(Sample[[#This Row],[Ei]]))</f>
        <v>-9.6910013008056392E-2</v>
      </c>
      <c r="P1172">
        <f>IF(Sample[[#This Row],[Ii]]=0,10,LOG(Sample[[#This Row],[Ii]]))</f>
        <v>-0.3010299956639812</v>
      </c>
      <c r="Q1172">
        <f>Kx-Sample[[#This Row],[Xp]]</f>
        <v>-0.3979400086720376</v>
      </c>
      <c r="R1172">
        <f>Ky-Sample[[#This Row],[Yp]]</f>
        <v>-0.90308998699194365</v>
      </c>
      <c r="S1172">
        <f>Kz-Sample[[#This Row],[Zp]]</f>
        <v>1.3010299956639813</v>
      </c>
      <c r="T1172">
        <f>Sample[[#This Row],[Kpy]]*KSc-Sample[[#This Row],[KPz]]*KSb</f>
        <v>-0.3979400086720376</v>
      </c>
      <c r="U1172">
        <f>-1*(Sample[[#This Row],[KPx]]*KSc-Sample[[#This Row],[KPz]]*KSa)</f>
        <v>-0.3979400086720376</v>
      </c>
      <c r="V1172">
        <f>(Sample[[#This Row],[KPx]]*$R$2-Sample[[#This Row],[Kpy]]*KSa)</f>
        <v>-0.3979400086720376</v>
      </c>
      <c r="W1172">
        <f>Sample[[#This Row],[Kpy]]*KTc-Sample[[#This Row],[KPz]]*KTb</f>
        <v>2.204119982655925</v>
      </c>
      <c r="X1172">
        <f>-1*(Sample[[#This Row],[KPx]]*KTc-Sample[[#This Row],[KPz]]*KTa)</f>
        <v>2.204119982655925</v>
      </c>
      <c r="Y1172">
        <f>(Sample[[#This Row],[KPx]]*KTb-Sample[[#This Row],[Kpy]]*KTa)</f>
        <v>2.204119982655925</v>
      </c>
      <c r="Z1172">
        <f>-Sample[[#This Row],[Xp]]*a+Sample[[#This Row],[Yp]]*b+Sample[[#This Row],[Zp]]*c_</f>
        <v>-0.79588001734407521</v>
      </c>
      <c r="AA1172" s="8">
        <f>-IF(Sample[[#This Row],[Column2]]&gt;0,1,-1)*SQRT(Sample[[#This Row],[KPx''i]]^2+Sample[[#This Row],[KPx''j]]^2+Sample[[#This Row],[KPx''k]]^2)/Ksmag/Scale</f>
        <v>0.48737498474260249</v>
      </c>
      <c r="AB1172" s="1">
        <f>SQRT(Sample[[#This Row],[Kpy''i]]^2+Sample[[#This Row],[KPy''j]]^2+Sample[[#This Row],[KPy''k]]^2)/KTmag/Scale</f>
        <v>1.5585481862847803</v>
      </c>
    </row>
    <row r="1173" spans="1:28" hidden="1" x14ac:dyDescent="0.25">
      <c r="A1173" s="5">
        <v>1168</v>
      </c>
      <c r="B1173" s="13" t="s">
        <v>43</v>
      </c>
      <c r="C1173" s="5"/>
      <c r="D1173" s="5"/>
      <c r="E1173">
        <v>9</v>
      </c>
      <c r="F1173">
        <v>2</v>
      </c>
      <c r="G1173">
        <v>3</v>
      </c>
      <c r="H1173" s="11">
        <f>Sample[[#This Row],[C]]/Sample[[#This Row],[D]]</f>
        <v>0.22222222222222221</v>
      </c>
      <c r="I1173" s="11">
        <f>Sample[[#This Row],[A]]/Sample[[#This Row],[C]]</f>
        <v>1.5</v>
      </c>
      <c r="J1173" s="11">
        <f>Sample[[#This Row],[D]]/Sample[[#This Row],[A]]</f>
        <v>3</v>
      </c>
      <c r="K1173" s="11">
        <f>Sample[[#This Row],[A]]/Sample[[#This Row],[D]]</f>
        <v>0.33333333333333331</v>
      </c>
      <c r="L1173" s="11">
        <f>Sample[[#This Row],[D]]/Sample[[#This Row],[C]]</f>
        <v>4.5</v>
      </c>
      <c r="M1173" s="11">
        <f>Sample[[#This Row],[C]]/Sample[[#This Row],[A]]</f>
        <v>0.66666666666666663</v>
      </c>
      <c r="N1173">
        <f>IF(Sample[[#This Row],[Ap]]=0,10,LOG(Sample[[#This Row],[Ap]]))</f>
        <v>-0.65321251377534373</v>
      </c>
      <c r="O1173">
        <f>IF(Sample[[#This Row],[Ei]]=0,10,LOG(Sample[[#This Row],[Ei]]))</f>
        <v>0.17609125905568124</v>
      </c>
      <c r="P1173">
        <f>IF(Sample[[#This Row],[Ii]]=0,10,LOG(Sample[[#This Row],[Ii]]))</f>
        <v>0.47712125471966244</v>
      </c>
      <c r="Q1173">
        <f>Kx-Sample[[#This Row],[Xp]]</f>
        <v>0.65321251377534373</v>
      </c>
      <c r="R1173">
        <f>Ky-Sample[[#This Row],[Yp]]</f>
        <v>-1.1760912590556813</v>
      </c>
      <c r="S1173">
        <f>Kz-Sample[[#This Row],[Zp]]</f>
        <v>0.52287874528033762</v>
      </c>
      <c r="T1173">
        <f>Sample[[#This Row],[Kpy]]*KSc-Sample[[#This Row],[KPz]]*KSb</f>
        <v>0.65321251377534373</v>
      </c>
      <c r="U1173">
        <f>-1*(Sample[[#This Row],[KPx]]*KSc-Sample[[#This Row],[KPz]]*KSa)</f>
        <v>0.65321251377534373</v>
      </c>
      <c r="V1173">
        <f>(Sample[[#This Row],[KPx]]*$R$2-Sample[[#This Row],[Kpy]]*KSa)</f>
        <v>0.65321251377534373</v>
      </c>
      <c r="W1173">
        <f>Sample[[#This Row],[Kpy]]*KTc-Sample[[#This Row],[KPz]]*KTb</f>
        <v>1.698970004336019</v>
      </c>
      <c r="X1173">
        <f>-1*(Sample[[#This Row],[KPx]]*KTc-Sample[[#This Row],[KPz]]*KTa)</f>
        <v>1.698970004336019</v>
      </c>
      <c r="Y1173">
        <f>(Sample[[#This Row],[KPx]]*KTb-Sample[[#This Row],[Kpy]]*KTa)</f>
        <v>1.698970004336019</v>
      </c>
      <c r="Z1173">
        <f>-Sample[[#This Row],[Xp]]*a+Sample[[#This Row],[Yp]]*b+Sample[[#This Row],[Zp]]*c_</f>
        <v>1.3064250275506875</v>
      </c>
      <c r="AA1173" s="8">
        <f>-IF(Sample[[#This Row],[Column2]]&gt;0,1,-1)*SQRT(Sample[[#This Row],[KPx''i]]^2+Sample[[#This Row],[KPx''j]]^2+Sample[[#This Row],[KPx''k]]^2)/Ksmag/Scale</f>
        <v>-0.80001867617515987</v>
      </c>
      <c r="AB1173" s="1">
        <f>SQRT(Sample[[#This Row],[Kpy''i]]^2+Sample[[#This Row],[KPy''j]]^2+Sample[[#This Row],[KPy''k]]^2)/KTmag/Scale</f>
        <v>1.2013532110985372</v>
      </c>
    </row>
    <row r="1174" spans="1:28" hidden="1" x14ac:dyDescent="0.25">
      <c r="A1174" s="5">
        <v>1169</v>
      </c>
      <c r="B1174" s="13" t="s">
        <v>43</v>
      </c>
      <c r="C1174" s="5"/>
      <c r="D1174" s="5"/>
      <c r="E1174">
        <v>6</v>
      </c>
      <c r="F1174">
        <v>5</v>
      </c>
      <c r="G1174">
        <v>7</v>
      </c>
      <c r="H1174" s="11">
        <f>Sample[[#This Row],[C]]/Sample[[#This Row],[D]]</f>
        <v>0.83333333333333337</v>
      </c>
      <c r="I1174" s="11">
        <f>Sample[[#This Row],[A]]/Sample[[#This Row],[C]]</f>
        <v>1.4</v>
      </c>
      <c r="J1174" s="11">
        <f>Sample[[#This Row],[D]]/Sample[[#This Row],[A]]</f>
        <v>0.8571428571428571</v>
      </c>
      <c r="K1174" s="11">
        <f>Sample[[#This Row],[A]]/Sample[[#This Row],[D]]</f>
        <v>1.1666666666666667</v>
      </c>
      <c r="L1174" s="11">
        <f>Sample[[#This Row],[D]]/Sample[[#This Row],[C]]</f>
        <v>1.2</v>
      </c>
      <c r="M1174" s="11">
        <f>Sample[[#This Row],[C]]/Sample[[#This Row],[A]]</f>
        <v>0.7142857142857143</v>
      </c>
      <c r="N1174">
        <f>IF(Sample[[#This Row],[Ap]]=0,10,LOG(Sample[[#This Row],[Ap]]))</f>
        <v>-7.9181246047624804E-2</v>
      </c>
      <c r="O1174">
        <f>IF(Sample[[#This Row],[Ei]]=0,10,LOG(Sample[[#This Row],[Ei]]))</f>
        <v>0.14612803567823801</v>
      </c>
      <c r="P1174">
        <f>IF(Sample[[#This Row],[Ii]]=0,10,LOG(Sample[[#This Row],[Ii]]))</f>
        <v>-6.6946789630613221E-2</v>
      </c>
      <c r="Q1174">
        <f>Kx-Sample[[#This Row],[Xp]]</f>
        <v>7.9181246047624804E-2</v>
      </c>
      <c r="R1174">
        <f>Ky-Sample[[#This Row],[Yp]]</f>
        <v>-1.146128035678238</v>
      </c>
      <c r="S1174">
        <f>Kz-Sample[[#This Row],[Zp]]</f>
        <v>1.0669467896306133</v>
      </c>
      <c r="T1174">
        <f>Sample[[#This Row],[Kpy]]*KSc-Sample[[#This Row],[KPz]]*KSb</f>
        <v>7.9181246047624665E-2</v>
      </c>
      <c r="U1174">
        <f>-1*(Sample[[#This Row],[KPx]]*KSc-Sample[[#This Row],[KPz]]*KSa)</f>
        <v>7.9181246047624804E-2</v>
      </c>
      <c r="V1174">
        <f>(Sample[[#This Row],[KPx]]*$R$2-Sample[[#This Row],[Kpy]]*KSa)</f>
        <v>7.9181246047624804E-2</v>
      </c>
      <c r="W1174">
        <f>Sample[[#This Row],[Kpy]]*KTc-Sample[[#This Row],[KPz]]*KTb</f>
        <v>2.2130748253088512</v>
      </c>
      <c r="X1174">
        <f>-1*(Sample[[#This Row],[KPx]]*KTc-Sample[[#This Row],[KPz]]*KTa)</f>
        <v>2.2130748253088512</v>
      </c>
      <c r="Y1174">
        <f>(Sample[[#This Row],[KPx]]*KTb-Sample[[#This Row],[Kpy]]*KTa)</f>
        <v>2.2130748253088512</v>
      </c>
      <c r="Z1174">
        <f>-Sample[[#This Row],[Xp]]*a+Sample[[#This Row],[Yp]]*b+Sample[[#This Row],[Zp]]*c_</f>
        <v>0.15836249209524958</v>
      </c>
      <c r="AA1174" s="8">
        <f>-IF(Sample[[#This Row],[Column2]]&gt;0,1,-1)*SQRT(Sample[[#This Row],[KPx''i]]^2+Sample[[#This Row],[KPx''j]]^2+Sample[[#This Row],[KPx''k]]^2)/Ksmag/Scale</f>
        <v>-9.6976825007223946E-2</v>
      </c>
      <c r="AB1174" s="1">
        <f>SQRT(Sample[[#This Row],[Kpy''i]]^2+Sample[[#This Row],[KPy''j]]^2+Sample[[#This Row],[KPy''k]]^2)/KTmag/Scale</f>
        <v>1.5648802162491229</v>
      </c>
    </row>
    <row r="1175" spans="1:28" hidden="1" x14ac:dyDescent="0.25">
      <c r="A1175" s="5">
        <v>1170</v>
      </c>
      <c r="B1175" s="13" t="s">
        <v>43</v>
      </c>
      <c r="C1175" s="5"/>
      <c r="D1175" s="5"/>
      <c r="E1175">
        <v>4</v>
      </c>
      <c r="F1175">
        <v>2</v>
      </c>
      <c r="G1175">
        <v>9</v>
      </c>
      <c r="H1175" s="11">
        <f>Sample[[#This Row],[C]]/Sample[[#This Row],[D]]</f>
        <v>0.5</v>
      </c>
      <c r="I1175" s="11">
        <f>Sample[[#This Row],[A]]/Sample[[#This Row],[C]]</f>
        <v>4.5</v>
      </c>
      <c r="J1175" s="11">
        <f>Sample[[#This Row],[D]]/Sample[[#This Row],[A]]</f>
        <v>0.44444444444444442</v>
      </c>
      <c r="K1175" s="11">
        <f>Sample[[#This Row],[A]]/Sample[[#This Row],[D]]</f>
        <v>2.25</v>
      </c>
      <c r="L1175" s="11">
        <f>Sample[[#This Row],[D]]/Sample[[#This Row],[C]]</f>
        <v>2</v>
      </c>
      <c r="M1175" s="11">
        <f>Sample[[#This Row],[C]]/Sample[[#This Row],[A]]</f>
        <v>0.22222222222222221</v>
      </c>
      <c r="N1175">
        <f>IF(Sample[[#This Row],[Ap]]=0,10,LOG(Sample[[#This Row],[Ap]]))</f>
        <v>-0.3010299956639812</v>
      </c>
      <c r="O1175">
        <f>IF(Sample[[#This Row],[Ei]]=0,10,LOG(Sample[[#This Row],[Ei]]))</f>
        <v>0.65321251377534373</v>
      </c>
      <c r="P1175">
        <f>IF(Sample[[#This Row],[Ii]]=0,10,LOG(Sample[[#This Row],[Ii]]))</f>
        <v>-0.35218251811136253</v>
      </c>
      <c r="Q1175">
        <f>Kx-Sample[[#This Row],[Xp]]</f>
        <v>0.3010299956639812</v>
      </c>
      <c r="R1175">
        <f>Ky-Sample[[#This Row],[Yp]]</f>
        <v>-1.6532125137753437</v>
      </c>
      <c r="S1175">
        <f>Kz-Sample[[#This Row],[Zp]]</f>
        <v>1.3521825181113625</v>
      </c>
      <c r="T1175">
        <f>Sample[[#This Row],[Kpy]]*KSc-Sample[[#This Row],[KPz]]*KSb</f>
        <v>0.30102999566398125</v>
      </c>
      <c r="U1175">
        <f>-1*(Sample[[#This Row],[KPx]]*KSc-Sample[[#This Row],[KPz]]*KSa)</f>
        <v>0.3010299956639812</v>
      </c>
      <c r="V1175">
        <f>(Sample[[#This Row],[KPx]]*$R$2-Sample[[#This Row],[Kpy]]*KSa)</f>
        <v>0.3010299956639812</v>
      </c>
      <c r="W1175">
        <f>Sample[[#This Row],[Kpy]]*KTc-Sample[[#This Row],[KPz]]*KTb</f>
        <v>3.0053950318867062</v>
      </c>
      <c r="X1175">
        <f>-1*(Sample[[#This Row],[KPx]]*KTc-Sample[[#This Row],[KPz]]*KTa)</f>
        <v>3.0053950318867062</v>
      </c>
      <c r="Y1175">
        <f>(Sample[[#This Row],[KPx]]*KTb-Sample[[#This Row],[Kpy]]*KTa)</f>
        <v>3.0053950318867062</v>
      </c>
      <c r="Z1175">
        <f>-Sample[[#This Row],[Xp]]*a+Sample[[#This Row],[Yp]]*b+Sample[[#This Row],[Zp]]*c_</f>
        <v>0.6020599913279624</v>
      </c>
      <c r="AA1175" s="8">
        <f>-IF(Sample[[#This Row],[Column2]]&gt;0,1,-1)*SQRT(Sample[[#This Row],[KPx''i]]^2+Sample[[#This Row],[KPx''j]]^2+Sample[[#This Row],[KPx''k]]^2)/Ksmag/Scale</f>
        <v>-0.36868494332449331</v>
      </c>
      <c r="AB1175" s="1">
        <f>SQRT(Sample[[#This Row],[Kpy''i]]^2+Sample[[#This Row],[KPy''j]]^2+Sample[[#This Row],[KPy''k]]^2)/KTmag/Scale</f>
        <v>2.1251352071914504</v>
      </c>
    </row>
    <row r="1176" spans="1:28" hidden="1" x14ac:dyDescent="0.25">
      <c r="A1176" s="5">
        <v>1171</v>
      </c>
      <c r="B1176" s="13" t="s">
        <v>43</v>
      </c>
      <c r="C1176" s="5"/>
      <c r="D1176" s="5"/>
      <c r="E1176">
        <v>8</v>
      </c>
      <c r="F1176">
        <v>7</v>
      </c>
      <c r="G1176">
        <v>6</v>
      </c>
      <c r="H1176" s="11">
        <f>Sample[[#This Row],[C]]/Sample[[#This Row],[D]]</f>
        <v>0.875</v>
      </c>
      <c r="I1176" s="11">
        <f>Sample[[#This Row],[A]]/Sample[[#This Row],[C]]</f>
        <v>0.8571428571428571</v>
      </c>
      <c r="J1176" s="11">
        <f>Sample[[#This Row],[D]]/Sample[[#This Row],[A]]</f>
        <v>1.3333333333333333</v>
      </c>
      <c r="K1176" s="11">
        <f>Sample[[#This Row],[A]]/Sample[[#This Row],[D]]</f>
        <v>0.75</v>
      </c>
      <c r="L1176" s="11">
        <f>Sample[[#This Row],[D]]/Sample[[#This Row],[C]]</f>
        <v>1.1428571428571428</v>
      </c>
      <c r="M1176" s="11">
        <f>Sample[[#This Row],[C]]/Sample[[#This Row],[A]]</f>
        <v>1.1666666666666667</v>
      </c>
      <c r="N1176">
        <f>IF(Sample[[#This Row],[Ap]]=0,10,LOG(Sample[[#This Row],[Ap]]))</f>
        <v>-5.7991946977686754E-2</v>
      </c>
      <c r="O1176">
        <f>IF(Sample[[#This Row],[Ei]]=0,10,LOG(Sample[[#This Row],[Ei]]))</f>
        <v>-6.6946789630613221E-2</v>
      </c>
      <c r="P1176">
        <f>IF(Sample[[#This Row],[Ii]]=0,10,LOG(Sample[[#This Row],[Ii]]))</f>
        <v>0.12493873660829993</v>
      </c>
      <c r="Q1176">
        <f>Kx-Sample[[#This Row],[Xp]]</f>
        <v>5.7991946977686754E-2</v>
      </c>
      <c r="R1176">
        <f>Ky-Sample[[#This Row],[Yp]]</f>
        <v>-0.93305321036938682</v>
      </c>
      <c r="S1176">
        <f>Kz-Sample[[#This Row],[Zp]]</f>
        <v>0.87506126339170009</v>
      </c>
      <c r="T1176">
        <f>Sample[[#This Row],[Kpy]]*KSc-Sample[[#This Row],[KPz]]*KSb</f>
        <v>5.7991946977686726E-2</v>
      </c>
      <c r="U1176">
        <f>-1*(Sample[[#This Row],[KPx]]*KSc-Sample[[#This Row],[KPz]]*KSa)</f>
        <v>5.7991946977686754E-2</v>
      </c>
      <c r="V1176">
        <f>(Sample[[#This Row],[KPx]]*$R$2-Sample[[#This Row],[Kpy]]*KSa)</f>
        <v>5.7991946977686754E-2</v>
      </c>
      <c r="W1176">
        <f>Sample[[#This Row],[Kpy]]*KTc-Sample[[#This Row],[KPz]]*KTb</f>
        <v>1.808114473761087</v>
      </c>
      <c r="X1176">
        <f>-1*(Sample[[#This Row],[KPx]]*KTc-Sample[[#This Row],[KPz]]*KTa)</f>
        <v>1.808114473761087</v>
      </c>
      <c r="Y1176">
        <f>(Sample[[#This Row],[KPx]]*KTb-Sample[[#This Row],[Kpy]]*KTa)</f>
        <v>1.8081144737610868</v>
      </c>
      <c r="Z1176">
        <f>-Sample[[#This Row],[Xp]]*a+Sample[[#This Row],[Yp]]*b+Sample[[#This Row],[Zp]]*c_</f>
        <v>0.11598389395537342</v>
      </c>
      <c r="AA1176" s="8">
        <f>-IF(Sample[[#This Row],[Column2]]&gt;0,1,-1)*SQRT(Sample[[#This Row],[KPx''i]]^2+Sample[[#This Row],[KPx''j]]^2+Sample[[#This Row],[KPx''k]]^2)/Ksmag/Scale</f>
        <v>-7.1025339642934796E-2</v>
      </c>
      <c r="AB1176" s="1">
        <f>SQRT(Sample[[#This Row],[Kpy''i]]^2+Sample[[#This Row],[KPy''j]]^2+Sample[[#This Row],[KPy''k]]^2)/KTmag/Scale</f>
        <v>1.2785300055580107</v>
      </c>
    </row>
    <row r="1177" spans="1:28" hidden="1" x14ac:dyDescent="0.25">
      <c r="A1177" s="5">
        <v>1172</v>
      </c>
      <c r="B1177" s="13" t="s">
        <v>43</v>
      </c>
      <c r="C1177" s="5"/>
      <c r="D1177" s="5"/>
      <c r="E1177">
        <v>8</v>
      </c>
      <c r="F1177">
        <v>6</v>
      </c>
      <c r="G1177">
        <v>4</v>
      </c>
      <c r="H1177" s="11">
        <f>Sample[[#This Row],[C]]/Sample[[#This Row],[D]]</f>
        <v>0.75</v>
      </c>
      <c r="I1177" s="11">
        <f>Sample[[#This Row],[A]]/Sample[[#This Row],[C]]</f>
        <v>0.66666666666666663</v>
      </c>
      <c r="J1177" s="11">
        <f>Sample[[#This Row],[D]]/Sample[[#This Row],[A]]</f>
        <v>2</v>
      </c>
      <c r="K1177" s="11">
        <f>Sample[[#This Row],[A]]/Sample[[#This Row],[D]]</f>
        <v>0.5</v>
      </c>
      <c r="L1177" s="11">
        <f>Sample[[#This Row],[D]]/Sample[[#This Row],[C]]</f>
        <v>1.3333333333333333</v>
      </c>
      <c r="M1177" s="11">
        <f>Sample[[#This Row],[C]]/Sample[[#This Row],[A]]</f>
        <v>1.5</v>
      </c>
      <c r="N1177">
        <f>IF(Sample[[#This Row],[Ap]]=0,10,LOG(Sample[[#This Row],[Ap]]))</f>
        <v>-0.12493873660829995</v>
      </c>
      <c r="O1177">
        <f>IF(Sample[[#This Row],[Ei]]=0,10,LOG(Sample[[#This Row],[Ei]]))</f>
        <v>-0.17609125905568127</v>
      </c>
      <c r="P1177">
        <f>IF(Sample[[#This Row],[Ii]]=0,10,LOG(Sample[[#This Row],[Ii]]))</f>
        <v>0.3010299956639812</v>
      </c>
      <c r="Q1177">
        <f>Kx-Sample[[#This Row],[Xp]]</f>
        <v>0.12493873660829995</v>
      </c>
      <c r="R1177">
        <f>Ky-Sample[[#This Row],[Yp]]</f>
        <v>-0.82390874094431876</v>
      </c>
      <c r="S1177">
        <f>Kz-Sample[[#This Row],[Zp]]</f>
        <v>0.69897000433601875</v>
      </c>
      <c r="T1177">
        <f>Sample[[#This Row],[Kpy]]*KSc-Sample[[#This Row],[KPz]]*KSb</f>
        <v>0.12493873660830002</v>
      </c>
      <c r="U1177">
        <f>-1*(Sample[[#This Row],[KPx]]*KSc-Sample[[#This Row],[KPz]]*KSa)</f>
        <v>0.12493873660829995</v>
      </c>
      <c r="V1177">
        <f>(Sample[[#This Row],[KPx]]*$R$2-Sample[[#This Row],[Kpy]]*KSa)</f>
        <v>0.12493873660829995</v>
      </c>
      <c r="W1177">
        <f>Sample[[#This Row],[Kpy]]*KTc-Sample[[#This Row],[KPz]]*KTb</f>
        <v>1.5228787452803374</v>
      </c>
      <c r="X1177">
        <f>-1*(Sample[[#This Row],[KPx]]*KTc-Sample[[#This Row],[KPz]]*KTa)</f>
        <v>1.5228787452803374</v>
      </c>
      <c r="Y1177">
        <f>(Sample[[#This Row],[KPx]]*KTb-Sample[[#This Row],[Kpy]]*KTa)</f>
        <v>1.5228787452803376</v>
      </c>
      <c r="Z1177">
        <f>-Sample[[#This Row],[Xp]]*a+Sample[[#This Row],[Yp]]*b+Sample[[#This Row],[Zp]]*c_</f>
        <v>0.24987747321659987</v>
      </c>
      <c r="AA1177" s="8">
        <f>-IF(Sample[[#This Row],[Column2]]&gt;0,1,-1)*SQRT(Sample[[#This Row],[KPx''i]]^2+Sample[[#This Row],[KPx''j]]^2+Sample[[#This Row],[KPx''k]]^2)/Ksmag/Scale</f>
        <v>-0.15301807689915994</v>
      </c>
      <c r="AB1177" s="1">
        <f>SQRT(Sample[[#This Row],[Kpy''i]]^2+Sample[[#This Row],[KPy''j]]^2+Sample[[#This Row],[KPy''k]]^2)/KTmag/Scale</f>
        <v>1.0768378877125877</v>
      </c>
    </row>
    <row r="1178" spans="1:28" hidden="1" x14ac:dyDescent="0.25">
      <c r="A1178" s="5">
        <v>1173</v>
      </c>
      <c r="B1178" s="13" t="s">
        <v>43</v>
      </c>
      <c r="C1178" s="5"/>
      <c r="D1178" s="5"/>
      <c r="E1178">
        <v>4</v>
      </c>
      <c r="F1178">
        <v>5</v>
      </c>
      <c r="G1178">
        <v>5</v>
      </c>
      <c r="H1178" s="11">
        <f>Sample[[#This Row],[C]]/Sample[[#This Row],[D]]</f>
        <v>1.25</v>
      </c>
      <c r="I1178" s="11">
        <f>Sample[[#This Row],[A]]/Sample[[#This Row],[C]]</f>
        <v>1</v>
      </c>
      <c r="J1178" s="11">
        <f>Sample[[#This Row],[D]]/Sample[[#This Row],[A]]</f>
        <v>0.8</v>
      </c>
      <c r="K1178" s="11">
        <f>Sample[[#This Row],[A]]/Sample[[#This Row],[D]]</f>
        <v>1.25</v>
      </c>
      <c r="L1178" s="11">
        <f>Sample[[#This Row],[D]]/Sample[[#This Row],[C]]</f>
        <v>0.8</v>
      </c>
      <c r="M1178" s="11">
        <f>Sample[[#This Row],[C]]/Sample[[#This Row],[A]]</f>
        <v>1</v>
      </c>
      <c r="N1178">
        <f>IF(Sample[[#This Row],[Ap]]=0,10,LOG(Sample[[#This Row],[Ap]]))</f>
        <v>9.691001300805642E-2</v>
      </c>
      <c r="O1178">
        <f>IF(Sample[[#This Row],[Ei]]=0,10,LOG(Sample[[#This Row],[Ei]]))</f>
        <v>0</v>
      </c>
      <c r="P1178">
        <f>IF(Sample[[#This Row],[Ii]]=0,10,LOG(Sample[[#This Row],[Ii]]))</f>
        <v>-9.6910013008056392E-2</v>
      </c>
      <c r="Q1178">
        <f>Kx-Sample[[#This Row],[Xp]]</f>
        <v>-9.691001300805642E-2</v>
      </c>
      <c r="R1178">
        <f>Ky-Sample[[#This Row],[Yp]]</f>
        <v>-1</v>
      </c>
      <c r="S1178">
        <f>Kz-Sample[[#This Row],[Zp]]</f>
        <v>1.0969100130080565</v>
      </c>
      <c r="T1178">
        <f>Sample[[#This Row],[Kpy]]*KSc-Sample[[#This Row],[KPz]]*KSb</f>
        <v>-9.6910013008056461E-2</v>
      </c>
      <c r="U1178">
        <f>-1*(Sample[[#This Row],[KPx]]*KSc-Sample[[#This Row],[KPz]]*KSa)</f>
        <v>-9.691001300805642E-2</v>
      </c>
      <c r="V1178">
        <f>(Sample[[#This Row],[KPx]]*$R$2-Sample[[#This Row],[Kpy]]*KSa)</f>
        <v>-9.691001300805642E-2</v>
      </c>
      <c r="W1178">
        <f>Sample[[#This Row],[Kpy]]*KTc-Sample[[#This Row],[KPz]]*KTb</f>
        <v>2.0969100130080562</v>
      </c>
      <c r="X1178">
        <f>-1*(Sample[[#This Row],[KPx]]*KTc-Sample[[#This Row],[KPz]]*KTa)</f>
        <v>2.0969100130080567</v>
      </c>
      <c r="Y1178">
        <f>(Sample[[#This Row],[KPx]]*KTb-Sample[[#This Row],[Kpy]]*KTa)</f>
        <v>2.0969100130080562</v>
      </c>
      <c r="Z1178">
        <f>-Sample[[#This Row],[Xp]]*a+Sample[[#This Row],[Yp]]*b+Sample[[#This Row],[Zp]]*c_</f>
        <v>-0.19382002601611278</v>
      </c>
      <c r="AA1178" s="8">
        <f>-IF(Sample[[#This Row],[Column2]]&gt;0,1,-1)*SQRT(Sample[[#This Row],[KPx''i]]^2+Sample[[#This Row],[KPx''j]]^2+Sample[[#This Row],[KPx''k]]^2)/Ksmag/Scale</f>
        <v>0.11869004141810929</v>
      </c>
      <c r="AB1178" s="1">
        <f>SQRT(Sample[[#This Row],[Kpy''i]]^2+Sample[[#This Row],[KPy''j]]^2+Sample[[#This Row],[KPy''k]]^2)/KTmag/Scale</f>
        <v>1.4827392897359684</v>
      </c>
    </row>
    <row r="1179" spans="1:28" hidden="1" x14ac:dyDescent="0.25">
      <c r="A1179" s="5">
        <v>1174</v>
      </c>
      <c r="B1179" s="13" t="s">
        <v>43</v>
      </c>
      <c r="C1179" s="5"/>
      <c r="D1179" s="5"/>
      <c r="E1179">
        <v>9</v>
      </c>
      <c r="F1179">
        <v>1</v>
      </c>
      <c r="G1179">
        <v>1</v>
      </c>
      <c r="H1179" s="11">
        <f>Sample[[#This Row],[C]]/Sample[[#This Row],[D]]</f>
        <v>0.1111111111111111</v>
      </c>
      <c r="I1179" s="11">
        <f>Sample[[#This Row],[A]]/Sample[[#This Row],[C]]</f>
        <v>1</v>
      </c>
      <c r="J1179" s="11">
        <f>Sample[[#This Row],[D]]/Sample[[#This Row],[A]]</f>
        <v>9</v>
      </c>
      <c r="K1179" s="11">
        <f>Sample[[#This Row],[A]]/Sample[[#This Row],[D]]</f>
        <v>0.1111111111111111</v>
      </c>
      <c r="L1179" s="11">
        <f>Sample[[#This Row],[D]]/Sample[[#This Row],[C]]</f>
        <v>9</v>
      </c>
      <c r="M1179" s="11">
        <f>Sample[[#This Row],[C]]/Sample[[#This Row],[A]]</f>
        <v>1</v>
      </c>
      <c r="N1179">
        <f>IF(Sample[[#This Row],[Ap]]=0,10,LOG(Sample[[#This Row],[Ap]]))</f>
        <v>-0.95424250943932487</v>
      </c>
      <c r="O1179">
        <f>IF(Sample[[#This Row],[Ei]]=0,10,LOG(Sample[[#This Row],[Ei]]))</f>
        <v>0</v>
      </c>
      <c r="P1179">
        <f>IF(Sample[[#This Row],[Ii]]=0,10,LOG(Sample[[#This Row],[Ii]]))</f>
        <v>0.95424250943932487</v>
      </c>
      <c r="Q1179">
        <f>Kx-Sample[[#This Row],[Xp]]</f>
        <v>0.95424250943932487</v>
      </c>
      <c r="R1179">
        <f>Ky-Sample[[#This Row],[Yp]]</f>
        <v>-1</v>
      </c>
      <c r="S1179">
        <f>Kz-Sample[[#This Row],[Zp]]</f>
        <v>4.5757490560675129E-2</v>
      </c>
      <c r="T1179">
        <f>Sample[[#This Row],[Kpy]]*KSc-Sample[[#This Row],[KPz]]*KSb</f>
        <v>0.95424250943932487</v>
      </c>
      <c r="U1179">
        <f>-1*(Sample[[#This Row],[KPx]]*KSc-Sample[[#This Row],[KPz]]*KSa)</f>
        <v>0.95424250943932487</v>
      </c>
      <c r="V1179">
        <f>(Sample[[#This Row],[KPx]]*$R$2-Sample[[#This Row],[Kpy]]*KSa)</f>
        <v>0.95424250943932487</v>
      </c>
      <c r="W1179">
        <f>Sample[[#This Row],[Kpy]]*KTc-Sample[[#This Row],[KPz]]*KTb</f>
        <v>1.0457574905606752</v>
      </c>
      <c r="X1179">
        <f>-1*(Sample[[#This Row],[KPx]]*KTc-Sample[[#This Row],[KPz]]*KTa)</f>
        <v>1.0457574905606752</v>
      </c>
      <c r="Y1179">
        <f>(Sample[[#This Row],[KPx]]*KTb-Sample[[#This Row],[Kpy]]*KTa)</f>
        <v>1.0457574905606752</v>
      </c>
      <c r="Z1179">
        <f>-Sample[[#This Row],[Xp]]*a+Sample[[#This Row],[Yp]]*b+Sample[[#This Row],[Zp]]*c_</f>
        <v>1.9084850188786497</v>
      </c>
      <c r="AA1179" s="8">
        <f>-IF(Sample[[#This Row],[Column2]]&gt;0,1,-1)*SQRT(Sample[[#This Row],[KPx''i]]^2+Sample[[#This Row],[KPx''j]]^2+Sample[[#This Row],[KPx''k]]^2)/Ksmag/Scale</f>
        <v>-1.1687036194996532</v>
      </c>
      <c r="AB1179" s="1">
        <f>SQRT(Sample[[#This Row],[Kpy''i]]^2+Sample[[#This Row],[KPy''j]]^2+Sample[[#This Row],[KPy''k]]^2)/KTmag/Scale</f>
        <v>0.73946221305208049</v>
      </c>
    </row>
    <row r="1180" spans="1:28" hidden="1" x14ac:dyDescent="0.25">
      <c r="A1180" s="5">
        <v>1175</v>
      </c>
      <c r="B1180" s="13" t="s">
        <v>43</v>
      </c>
      <c r="C1180" s="5"/>
      <c r="D1180" s="5"/>
      <c r="E1180">
        <v>7</v>
      </c>
      <c r="F1180">
        <v>5</v>
      </c>
      <c r="G1180">
        <v>5</v>
      </c>
      <c r="H1180" s="11">
        <f>Sample[[#This Row],[C]]/Sample[[#This Row],[D]]</f>
        <v>0.7142857142857143</v>
      </c>
      <c r="I1180" s="11">
        <f>Sample[[#This Row],[A]]/Sample[[#This Row],[C]]</f>
        <v>1</v>
      </c>
      <c r="J1180" s="11">
        <f>Sample[[#This Row],[D]]/Sample[[#This Row],[A]]</f>
        <v>1.4</v>
      </c>
      <c r="K1180" s="11">
        <f>Sample[[#This Row],[A]]/Sample[[#This Row],[D]]</f>
        <v>0.7142857142857143</v>
      </c>
      <c r="L1180" s="11">
        <f>Sample[[#This Row],[D]]/Sample[[#This Row],[C]]</f>
        <v>1.4</v>
      </c>
      <c r="M1180" s="11">
        <f>Sample[[#This Row],[C]]/Sample[[#This Row],[A]]</f>
        <v>1</v>
      </c>
      <c r="N1180">
        <f>IF(Sample[[#This Row],[Ap]]=0,10,LOG(Sample[[#This Row],[Ap]]))</f>
        <v>-0.14612803567823801</v>
      </c>
      <c r="O1180">
        <f>IF(Sample[[#This Row],[Ei]]=0,10,LOG(Sample[[#This Row],[Ei]]))</f>
        <v>0</v>
      </c>
      <c r="P1180">
        <f>IF(Sample[[#This Row],[Ii]]=0,10,LOG(Sample[[#This Row],[Ii]]))</f>
        <v>0.14612803567823801</v>
      </c>
      <c r="Q1180">
        <f>Kx-Sample[[#This Row],[Xp]]</f>
        <v>0.14612803567823801</v>
      </c>
      <c r="R1180">
        <f>Ky-Sample[[#This Row],[Yp]]</f>
        <v>-1</v>
      </c>
      <c r="S1180">
        <f>Kz-Sample[[#This Row],[Zp]]</f>
        <v>0.85387196432176204</v>
      </c>
      <c r="T1180">
        <f>Sample[[#This Row],[Kpy]]*KSc-Sample[[#This Row],[KPz]]*KSb</f>
        <v>0.14612803567823796</v>
      </c>
      <c r="U1180">
        <f>-1*(Sample[[#This Row],[KPx]]*KSc-Sample[[#This Row],[KPz]]*KSa)</f>
        <v>0.14612803567823801</v>
      </c>
      <c r="V1180">
        <f>(Sample[[#This Row],[KPx]]*$R$2-Sample[[#This Row],[Kpy]]*KSa)</f>
        <v>0.14612803567823801</v>
      </c>
      <c r="W1180">
        <f>Sample[[#This Row],[Kpy]]*KTc-Sample[[#This Row],[KPz]]*KTb</f>
        <v>1.853871964321762</v>
      </c>
      <c r="X1180">
        <f>-1*(Sample[[#This Row],[KPx]]*KTc-Sample[[#This Row],[KPz]]*KTa)</f>
        <v>1.853871964321762</v>
      </c>
      <c r="Y1180">
        <f>(Sample[[#This Row],[KPx]]*KTb-Sample[[#This Row],[Kpy]]*KTa)</f>
        <v>1.853871964321762</v>
      </c>
      <c r="Z1180">
        <f>-Sample[[#This Row],[Xp]]*a+Sample[[#This Row],[Yp]]*b+Sample[[#This Row],[Zp]]*c_</f>
        <v>0.29225607135647602</v>
      </c>
      <c r="AA1180" s="8">
        <f>-IF(Sample[[#This Row],[Column2]]&gt;0,1,-1)*SQRT(Sample[[#This Row],[KPx''i]]^2+Sample[[#This Row],[KPx''j]]^2+Sample[[#This Row],[KPx''k]]^2)/Ksmag/Scale</f>
        <v>-0.17896956226344909</v>
      </c>
      <c r="AB1180" s="1">
        <f>SQRT(Sample[[#This Row],[Kpy''i]]^2+Sample[[#This Row],[KPy''j]]^2+Sample[[#This Row],[KPy''k]]^2)/KTmag/Scale</f>
        <v>1.3108854374235435</v>
      </c>
    </row>
    <row r="1181" spans="1:28" hidden="1" x14ac:dyDescent="0.25">
      <c r="A1181" s="5">
        <v>1176</v>
      </c>
      <c r="B1181" s="13" t="s">
        <v>43</v>
      </c>
      <c r="C1181" s="5"/>
      <c r="D1181" s="5"/>
      <c r="E1181">
        <v>9</v>
      </c>
      <c r="F1181">
        <v>2</v>
      </c>
      <c r="G1181">
        <v>5</v>
      </c>
      <c r="H1181" s="11">
        <f>Sample[[#This Row],[C]]/Sample[[#This Row],[D]]</f>
        <v>0.22222222222222221</v>
      </c>
      <c r="I1181" s="11">
        <f>Sample[[#This Row],[A]]/Sample[[#This Row],[C]]</f>
        <v>2.5</v>
      </c>
      <c r="J1181" s="11">
        <f>Sample[[#This Row],[D]]/Sample[[#This Row],[A]]</f>
        <v>1.8</v>
      </c>
      <c r="K1181" s="11">
        <f>Sample[[#This Row],[A]]/Sample[[#This Row],[D]]</f>
        <v>0.55555555555555558</v>
      </c>
      <c r="L1181" s="11">
        <f>Sample[[#This Row],[D]]/Sample[[#This Row],[C]]</f>
        <v>4.5</v>
      </c>
      <c r="M1181" s="11">
        <f>Sample[[#This Row],[C]]/Sample[[#This Row],[A]]</f>
        <v>0.4</v>
      </c>
      <c r="N1181">
        <f>IF(Sample[[#This Row],[Ap]]=0,10,LOG(Sample[[#This Row],[Ap]]))</f>
        <v>-0.65321251377534373</v>
      </c>
      <c r="O1181">
        <f>IF(Sample[[#This Row],[Ei]]=0,10,LOG(Sample[[#This Row],[Ei]]))</f>
        <v>0.3979400086720376</v>
      </c>
      <c r="P1181">
        <f>IF(Sample[[#This Row],[Ii]]=0,10,LOG(Sample[[#This Row],[Ii]]))</f>
        <v>0.25527250510330607</v>
      </c>
      <c r="Q1181">
        <f>Kx-Sample[[#This Row],[Xp]]</f>
        <v>0.65321251377534373</v>
      </c>
      <c r="R1181">
        <f>Ky-Sample[[#This Row],[Yp]]</f>
        <v>-1.3979400086720375</v>
      </c>
      <c r="S1181">
        <f>Kz-Sample[[#This Row],[Zp]]</f>
        <v>0.74472749489669399</v>
      </c>
      <c r="T1181">
        <f>Sample[[#This Row],[Kpy]]*KSc-Sample[[#This Row],[KPz]]*KSb</f>
        <v>0.65321251377534351</v>
      </c>
      <c r="U1181">
        <f>-1*(Sample[[#This Row],[KPx]]*KSc-Sample[[#This Row],[KPz]]*KSa)</f>
        <v>0.65321251377534373</v>
      </c>
      <c r="V1181">
        <f>(Sample[[#This Row],[KPx]]*$R$2-Sample[[#This Row],[Kpy]]*KSa)</f>
        <v>0.65321251377534373</v>
      </c>
      <c r="W1181">
        <f>Sample[[#This Row],[Kpy]]*KTc-Sample[[#This Row],[KPz]]*KTb</f>
        <v>2.1426675035687315</v>
      </c>
      <c r="X1181">
        <f>-1*(Sample[[#This Row],[KPx]]*KTc-Sample[[#This Row],[KPz]]*KTa)</f>
        <v>2.1426675035687319</v>
      </c>
      <c r="Y1181">
        <f>(Sample[[#This Row],[KPx]]*KTb-Sample[[#This Row],[Kpy]]*KTa)</f>
        <v>2.142667503568731</v>
      </c>
      <c r="Z1181">
        <f>-Sample[[#This Row],[Xp]]*a+Sample[[#This Row],[Yp]]*b+Sample[[#This Row],[Zp]]*c_</f>
        <v>1.3064250275506875</v>
      </c>
      <c r="AA1181" s="8">
        <f>-IF(Sample[[#This Row],[Column2]]&gt;0,1,-1)*SQRT(Sample[[#This Row],[KPx''i]]^2+Sample[[#This Row],[KPx''j]]^2+Sample[[#This Row],[KPx''k]]^2)/Ksmag/Scale</f>
        <v>-0.80001867617515976</v>
      </c>
      <c r="AB1181" s="1">
        <f>SQRT(Sample[[#This Row],[Kpy''i]]^2+Sample[[#This Row],[KPy''j]]^2+Sample[[#This Row],[KPy''k]]^2)/KTmag/Scale</f>
        <v>1.5150947216015012</v>
      </c>
    </row>
    <row r="1182" spans="1:28" hidden="1" x14ac:dyDescent="0.25">
      <c r="A1182" s="5">
        <v>1177</v>
      </c>
      <c r="B1182" s="13" t="s">
        <v>43</v>
      </c>
      <c r="C1182" s="5"/>
      <c r="D1182" s="5"/>
      <c r="E1182">
        <v>9</v>
      </c>
      <c r="F1182">
        <v>2</v>
      </c>
      <c r="G1182">
        <v>6</v>
      </c>
      <c r="H1182" s="11">
        <f>Sample[[#This Row],[C]]/Sample[[#This Row],[D]]</f>
        <v>0.22222222222222221</v>
      </c>
      <c r="I1182" s="11">
        <f>Sample[[#This Row],[A]]/Sample[[#This Row],[C]]</f>
        <v>3</v>
      </c>
      <c r="J1182" s="11">
        <f>Sample[[#This Row],[D]]/Sample[[#This Row],[A]]</f>
        <v>1.5</v>
      </c>
      <c r="K1182" s="11">
        <f>Sample[[#This Row],[A]]/Sample[[#This Row],[D]]</f>
        <v>0.66666666666666663</v>
      </c>
      <c r="L1182" s="11">
        <f>Sample[[#This Row],[D]]/Sample[[#This Row],[C]]</f>
        <v>4.5</v>
      </c>
      <c r="M1182" s="11">
        <f>Sample[[#This Row],[C]]/Sample[[#This Row],[A]]</f>
        <v>0.33333333333333331</v>
      </c>
      <c r="N1182">
        <f>IF(Sample[[#This Row],[Ap]]=0,10,LOG(Sample[[#This Row],[Ap]]))</f>
        <v>-0.65321251377534373</v>
      </c>
      <c r="O1182">
        <f>IF(Sample[[#This Row],[Ei]]=0,10,LOG(Sample[[#This Row],[Ei]]))</f>
        <v>0.47712125471966244</v>
      </c>
      <c r="P1182">
        <f>IF(Sample[[#This Row],[Ii]]=0,10,LOG(Sample[[#This Row],[Ii]]))</f>
        <v>0.17609125905568124</v>
      </c>
      <c r="Q1182">
        <f>Kx-Sample[[#This Row],[Xp]]</f>
        <v>0.65321251377534373</v>
      </c>
      <c r="R1182">
        <f>Ky-Sample[[#This Row],[Yp]]</f>
        <v>-1.4771212547196624</v>
      </c>
      <c r="S1182">
        <f>Kz-Sample[[#This Row],[Zp]]</f>
        <v>0.82390874094431876</v>
      </c>
      <c r="T1182">
        <f>Sample[[#This Row],[Kpy]]*KSc-Sample[[#This Row],[KPz]]*KSb</f>
        <v>0.65321251377534362</v>
      </c>
      <c r="U1182">
        <f>-1*(Sample[[#This Row],[KPx]]*KSc-Sample[[#This Row],[KPz]]*KSa)</f>
        <v>0.65321251377534373</v>
      </c>
      <c r="V1182">
        <f>(Sample[[#This Row],[KPx]]*$R$2-Sample[[#This Row],[Kpy]]*KSa)</f>
        <v>0.65321251377534373</v>
      </c>
      <c r="W1182">
        <f>Sample[[#This Row],[Kpy]]*KTc-Sample[[#This Row],[KPz]]*KTb</f>
        <v>2.3010299956639813</v>
      </c>
      <c r="X1182">
        <f>-1*(Sample[[#This Row],[KPx]]*KTc-Sample[[#This Row],[KPz]]*KTa)</f>
        <v>2.3010299956639813</v>
      </c>
      <c r="Y1182">
        <f>(Sample[[#This Row],[KPx]]*KTb-Sample[[#This Row],[Kpy]]*KTa)</f>
        <v>2.3010299956639813</v>
      </c>
      <c r="Z1182">
        <f>-Sample[[#This Row],[Xp]]*a+Sample[[#This Row],[Yp]]*b+Sample[[#This Row],[Zp]]*c_</f>
        <v>1.3064250275506875</v>
      </c>
      <c r="AA1182" s="8">
        <f>-IF(Sample[[#This Row],[Column2]]&gt;0,1,-1)*SQRT(Sample[[#This Row],[KPx''i]]^2+Sample[[#This Row],[KPx''j]]^2+Sample[[#This Row],[KPx''k]]^2)/Ksmag/Scale</f>
        <v>-0.80001867617515976</v>
      </c>
      <c r="AB1182" s="1">
        <f>SQRT(Sample[[#This Row],[Kpy''i]]^2+Sample[[#This Row],[KPy''j]]^2+Sample[[#This Row],[KPy''k]]^2)/KTmag/Scale</f>
        <v>1.6270739136476533</v>
      </c>
    </row>
    <row r="1183" spans="1:28" hidden="1" x14ac:dyDescent="0.25">
      <c r="A1183" s="5">
        <v>1178</v>
      </c>
      <c r="B1183" s="13" t="s">
        <v>43</v>
      </c>
      <c r="C1183" s="5"/>
      <c r="D1183" s="5"/>
      <c r="E1183">
        <v>9</v>
      </c>
      <c r="F1183">
        <v>5</v>
      </c>
      <c r="G1183">
        <v>5</v>
      </c>
      <c r="H1183" s="11">
        <f>Sample[[#This Row],[C]]/Sample[[#This Row],[D]]</f>
        <v>0.55555555555555558</v>
      </c>
      <c r="I1183" s="11">
        <f>Sample[[#This Row],[A]]/Sample[[#This Row],[C]]</f>
        <v>1</v>
      </c>
      <c r="J1183" s="11">
        <f>Sample[[#This Row],[D]]/Sample[[#This Row],[A]]</f>
        <v>1.8</v>
      </c>
      <c r="K1183" s="11">
        <f>Sample[[#This Row],[A]]/Sample[[#This Row],[D]]</f>
        <v>0.55555555555555558</v>
      </c>
      <c r="L1183" s="11">
        <f>Sample[[#This Row],[D]]/Sample[[#This Row],[C]]</f>
        <v>1.8</v>
      </c>
      <c r="M1183" s="11">
        <f>Sample[[#This Row],[C]]/Sample[[#This Row],[A]]</f>
        <v>1</v>
      </c>
      <c r="N1183">
        <f>IF(Sample[[#This Row],[Ap]]=0,10,LOG(Sample[[#This Row],[Ap]]))</f>
        <v>-0.25527250510330607</v>
      </c>
      <c r="O1183">
        <f>IF(Sample[[#This Row],[Ei]]=0,10,LOG(Sample[[#This Row],[Ei]]))</f>
        <v>0</v>
      </c>
      <c r="P1183">
        <f>IF(Sample[[#This Row],[Ii]]=0,10,LOG(Sample[[#This Row],[Ii]]))</f>
        <v>0.25527250510330607</v>
      </c>
      <c r="Q1183">
        <f>Kx-Sample[[#This Row],[Xp]]</f>
        <v>0.25527250510330607</v>
      </c>
      <c r="R1183">
        <f>Ky-Sample[[#This Row],[Yp]]</f>
        <v>-1</v>
      </c>
      <c r="S1183">
        <f>Kz-Sample[[#This Row],[Zp]]</f>
        <v>0.74472749489669399</v>
      </c>
      <c r="T1183">
        <f>Sample[[#This Row],[Kpy]]*KSc-Sample[[#This Row],[KPz]]*KSb</f>
        <v>0.25527250510330601</v>
      </c>
      <c r="U1183">
        <f>-1*(Sample[[#This Row],[KPx]]*KSc-Sample[[#This Row],[KPz]]*KSa)</f>
        <v>0.25527250510330607</v>
      </c>
      <c r="V1183">
        <f>(Sample[[#This Row],[KPx]]*$R$2-Sample[[#This Row],[Kpy]]*KSa)</f>
        <v>0.25527250510330607</v>
      </c>
      <c r="W1183">
        <f>Sample[[#This Row],[Kpy]]*KTc-Sample[[#This Row],[KPz]]*KTb</f>
        <v>1.744727494896694</v>
      </c>
      <c r="X1183">
        <f>-1*(Sample[[#This Row],[KPx]]*KTc-Sample[[#This Row],[KPz]]*KTa)</f>
        <v>1.744727494896694</v>
      </c>
      <c r="Y1183">
        <f>(Sample[[#This Row],[KPx]]*KTb-Sample[[#This Row],[Kpy]]*KTa)</f>
        <v>1.744727494896694</v>
      </c>
      <c r="Z1183">
        <f>-Sample[[#This Row],[Xp]]*a+Sample[[#This Row],[Yp]]*b+Sample[[#This Row],[Zp]]*c_</f>
        <v>0.51054501020661214</v>
      </c>
      <c r="AA1183" s="8">
        <f>-IF(Sample[[#This Row],[Column2]]&gt;0,1,-1)*SQRT(Sample[[#This Row],[KPx''i]]^2+Sample[[#This Row],[KPx''j]]^2+Sample[[#This Row],[KPx''k]]^2)/Ksmag/Scale</f>
        <v>-0.31264369143255732</v>
      </c>
      <c r="AB1183" s="1">
        <f>SQRT(Sample[[#This Row],[Kpy''i]]^2+Sample[[#This Row],[KPy''j]]^2+Sample[[#This Row],[KPy''k]]^2)/KTmag/Scale</f>
        <v>1.2337086429640698</v>
      </c>
    </row>
    <row r="1184" spans="1:28" hidden="1" x14ac:dyDescent="0.25">
      <c r="A1184" s="5">
        <v>1179</v>
      </c>
      <c r="B1184" s="13" t="s">
        <v>43</v>
      </c>
      <c r="C1184" s="5"/>
      <c r="D1184" s="5"/>
      <c r="E1184">
        <v>10</v>
      </c>
      <c r="F1184">
        <v>3</v>
      </c>
      <c r="G1184">
        <v>10</v>
      </c>
      <c r="H1184" s="11">
        <f>Sample[[#This Row],[C]]/Sample[[#This Row],[D]]</f>
        <v>0.3</v>
      </c>
      <c r="I1184" s="11">
        <f>Sample[[#This Row],[A]]/Sample[[#This Row],[C]]</f>
        <v>3.3333333333333335</v>
      </c>
      <c r="J1184" s="11">
        <f>Sample[[#This Row],[D]]/Sample[[#This Row],[A]]</f>
        <v>1</v>
      </c>
      <c r="K1184" s="11">
        <f>Sample[[#This Row],[A]]/Sample[[#This Row],[D]]</f>
        <v>1</v>
      </c>
      <c r="L1184" s="11">
        <f>Sample[[#This Row],[D]]/Sample[[#This Row],[C]]</f>
        <v>3.3333333333333335</v>
      </c>
      <c r="M1184" s="11">
        <f>Sample[[#This Row],[C]]/Sample[[#This Row],[A]]</f>
        <v>0.3</v>
      </c>
      <c r="N1184">
        <f>IF(Sample[[#This Row],[Ap]]=0,10,LOG(Sample[[#This Row],[Ap]]))</f>
        <v>-0.52287874528033762</v>
      </c>
      <c r="O1184">
        <f>IF(Sample[[#This Row],[Ei]]=0,10,LOG(Sample[[#This Row],[Ei]]))</f>
        <v>0.52287874528033762</v>
      </c>
      <c r="P1184">
        <f>IF(Sample[[#This Row],[Ii]]=0,10,LOG(Sample[[#This Row],[Ii]]))</f>
        <v>0</v>
      </c>
      <c r="Q1184">
        <f>Kx-Sample[[#This Row],[Xp]]</f>
        <v>0.52287874528033762</v>
      </c>
      <c r="R1184">
        <f>Ky-Sample[[#This Row],[Yp]]</f>
        <v>-1.5228787452803376</v>
      </c>
      <c r="S1184">
        <f>Kz-Sample[[#This Row],[Zp]]</f>
        <v>1</v>
      </c>
      <c r="T1184">
        <f>Sample[[#This Row],[Kpy]]*KSc-Sample[[#This Row],[KPz]]*KSb</f>
        <v>0.52287874528033762</v>
      </c>
      <c r="U1184">
        <f>-1*(Sample[[#This Row],[KPx]]*KSc-Sample[[#This Row],[KPz]]*KSa)</f>
        <v>0.52287874528033762</v>
      </c>
      <c r="V1184">
        <f>(Sample[[#This Row],[KPx]]*$R$2-Sample[[#This Row],[Kpy]]*KSa)</f>
        <v>0.52287874528033762</v>
      </c>
      <c r="W1184">
        <f>Sample[[#This Row],[Kpy]]*KTc-Sample[[#This Row],[KPz]]*KTb</f>
        <v>2.5228787452803374</v>
      </c>
      <c r="X1184">
        <f>-1*(Sample[[#This Row],[KPx]]*KTc-Sample[[#This Row],[KPz]]*KTa)</f>
        <v>2.5228787452803374</v>
      </c>
      <c r="Y1184">
        <f>(Sample[[#This Row],[KPx]]*KTb-Sample[[#This Row],[Kpy]]*KTa)</f>
        <v>2.5228787452803374</v>
      </c>
      <c r="Z1184">
        <f>-Sample[[#This Row],[Xp]]*a+Sample[[#This Row],[Yp]]*b+Sample[[#This Row],[Zp]]*c_</f>
        <v>1.0457574905606752</v>
      </c>
      <c r="AA1184" s="8">
        <f>-IF(Sample[[#This Row],[Column2]]&gt;0,1,-1)*SQRT(Sample[[#This Row],[KPx''i]]^2+Sample[[#This Row],[KPx''j]]^2+Sample[[#This Row],[KPx''k]]^2)/Ksmag/Scale</f>
        <v>-0.64039306164176246</v>
      </c>
      <c r="AB1184" s="1">
        <f>SQRT(Sample[[#This Row],[Kpy''i]]^2+Sample[[#This Row],[KPy''j]]^2+Sample[[#This Row],[KPy''k]]^2)/KTmag/Scale</f>
        <v>1.7839446688991354</v>
      </c>
    </row>
    <row r="1185" spans="1:28" hidden="1" x14ac:dyDescent="0.25">
      <c r="A1185" s="5">
        <v>1180</v>
      </c>
      <c r="B1185" s="13" t="s">
        <v>43</v>
      </c>
      <c r="C1185" s="5"/>
      <c r="D1185" s="5"/>
      <c r="E1185">
        <v>2</v>
      </c>
      <c r="F1185">
        <v>9</v>
      </c>
      <c r="G1185">
        <v>5</v>
      </c>
      <c r="H1185" s="11">
        <f>Sample[[#This Row],[C]]/Sample[[#This Row],[D]]</f>
        <v>4.5</v>
      </c>
      <c r="I1185" s="11">
        <f>Sample[[#This Row],[A]]/Sample[[#This Row],[C]]</f>
        <v>0.55555555555555558</v>
      </c>
      <c r="J1185" s="11">
        <f>Sample[[#This Row],[D]]/Sample[[#This Row],[A]]</f>
        <v>0.4</v>
      </c>
      <c r="K1185" s="11">
        <f>Sample[[#This Row],[A]]/Sample[[#This Row],[D]]</f>
        <v>2.5</v>
      </c>
      <c r="L1185" s="11">
        <f>Sample[[#This Row],[D]]/Sample[[#This Row],[C]]</f>
        <v>0.22222222222222221</v>
      </c>
      <c r="M1185" s="11">
        <f>Sample[[#This Row],[C]]/Sample[[#This Row],[A]]</f>
        <v>1.8</v>
      </c>
      <c r="N1185">
        <f>IF(Sample[[#This Row],[Ap]]=0,10,LOG(Sample[[#This Row],[Ap]]))</f>
        <v>0.65321251377534373</v>
      </c>
      <c r="O1185">
        <f>IF(Sample[[#This Row],[Ei]]=0,10,LOG(Sample[[#This Row],[Ei]]))</f>
        <v>-0.25527250510330607</v>
      </c>
      <c r="P1185">
        <f>IF(Sample[[#This Row],[Ii]]=0,10,LOG(Sample[[#This Row],[Ii]]))</f>
        <v>-0.3979400086720376</v>
      </c>
      <c r="Q1185">
        <f>Kx-Sample[[#This Row],[Xp]]</f>
        <v>-0.65321251377534373</v>
      </c>
      <c r="R1185">
        <f>Ky-Sample[[#This Row],[Yp]]</f>
        <v>-0.74472749489669399</v>
      </c>
      <c r="S1185">
        <f>Kz-Sample[[#This Row],[Zp]]</f>
        <v>1.3979400086720375</v>
      </c>
      <c r="T1185">
        <f>Sample[[#This Row],[Kpy]]*KSc-Sample[[#This Row],[KPz]]*KSb</f>
        <v>-0.65321251377534351</v>
      </c>
      <c r="U1185">
        <f>-1*(Sample[[#This Row],[KPx]]*KSc-Sample[[#This Row],[KPz]]*KSa)</f>
        <v>-0.65321251377534373</v>
      </c>
      <c r="V1185">
        <f>(Sample[[#This Row],[KPx]]*$R$2-Sample[[#This Row],[Kpy]]*KSa)</f>
        <v>-0.65321251377534373</v>
      </c>
      <c r="W1185">
        <f>Sample[[#This Row],[Kpy]]*KTc-Sample[[#This Row],[KPz]]*KTb</f>
        <v>2.1426675035687315</v>
      </c>
      <c r="X1185">
        <f>-1*(Sample[[#This Row],[KPx]]*KTc-Sample[[#This Row],[KPz]]*KTa)</f>
        <v>2.142667503568731</v>
      </c>
      <c r="Y1185">
        <f>(Sample[[#This Row],[KPx]]*KTb-Sample[[#This Row],[Kpy]]*KTa)</f>
        <v>2.1426675035687319</v>
      </c>
      <c r="Z1185">
        <f>-Sample[[#This Row],[Xp]]*a+Sample[[#This Row],[Yp]]*b+Sample[[#This Row],[Zp]]*c_</f>
        <v>-1.3064250275506875</v>
      </c>
      <c r="AA1185" s="8">
        <f>-IF(Sample[[#This Row],[Column2]]&gt;0,1,-1)*SQRT(Sample[[#This Row],[KPx''i]]^2+Sample[[#This Row],[KPx''j]]^2+Sample[[#This Row],[KPx''k]]^2)/Ksmag/Scale</f>
        <v>0.80001867617515976</v>
      </c>
      <c r="AB1185" s="1">
        <f>SQRT(Sample[[#This Row],[Kpy''i]]^2+Sample[[#This Row],[KPy''j]]^2+Sample[[#This Row],[KPy''k]]^2)/KTmag/Scale</f>
        <v>1.5150947216015012</v>
      </c>
    </row>
    <row r="1186" spans="1:28" hidden="1" x14ac:dyDescent="0.25">
      <c r="A1186" s="5">
        <v>1181</v>
      </c>
      <c r="B1186" s="13" t="s">
        <v>43</v>
      </c>
      <c r="C1186" s="5"/>
      <c r="D1186" s="5"/>
      <c r="E1186">
        <v>4</v>
      </c>
      <c r="F1186">
        <v>6</v>
      </c>
      <c r="G1186">
        <v>9</v>
      </c>
      <c r="H1186" s="11">
        <f>Sample[[#This Row],[C]]/Sample[[#This Row],[D]]</f>
        <v>1.5</v>
      </c>
      <c r="I1186" s="11">
        <f>Sample[[#This Row],[A]]/Sample[[#This Row],[C]]</f>
        <v>1.5</v>
      </c>
      <c r="J1186" s="11">
        <f>Sample[[#This Row],[D]]/Sample[[#This Row],[A]]</f>
        <v>0.44444444444444442</v>
      </c>
      <c r="K1186" s="11">
        <f>Sample[[#This Row],[A]]/Sample[[#This Row],[D]]</f>
        <v>2.25</v>
      </c>
      <c r="L1186" s="11">
        <f>Sample[[#This Row],[D]]/Sample[[#This Row],[C]]</f>
        <v>0.66666666666666663</v>
      </c>
      <c r="M1186" s="11">
        <f>Sample[[#This Row],[C]]/Sample[[#This Row],[A]]</f>
        <v>0.66666666666666663</v>
      </c>
      <c r="N1186">
        <f>IF(Sample[[#This Row],[Ap]]=0,10,LOG(Sample[[#This Row],[Ap]]))</f>
        <v>0.17609125905568124</v>
      </c>
      <c r="O1186">
        <f>IF(Sample[[#This Row],[Ei]]=0,10,LOG(Sample[[#This Row],[Ei]]))</f>
        <v>0.17609125905568124</v>
      </c>
      <c r="P1186">
        <f>IF(Sample[[#This Row],[Ii]]=0,10,LOG(Sample[[#This Row],[Ii]]))</f>
        <v>-0.35218251811136253</v>
      </c>
      <c r="Q1186">
        <f>Kx-Sample[[#This Row],[Xp]]</f>
        <v>-0.17609125905568124</v>
      </c>
      <c r="R1186">
        <f>Ky-Sample[[#This Row],[Yp]]</f>
        <v>-1.1760912590556813</v>
      </c>
      <c r="S1186">
        <f>Kz-Sample[[#This Row],[Zp]]</f>
        <v>1.3521825181113625</v>
      </c>
      <c r="T1186">
        <f>Sample[[#This Row],[Kpy]]*KSc-Sample[[#This Row],[KPz]]*KSb</f>
        <v>-0.17609125905568113</v>
      </c>
      <c r="U1186">
        <f>-1*(Sample[[#This Row],[KPx]]*KSc-Sample[[#This Row],[KPz]]*KSa)</f>
        <v>-0.17609125905568124</v>
      </c>
      <c r="V1186">
        <f>(Sample[[#This Row],[KPx]]*$R$2-Sample[[#This Row],[Kpy]]*KSa)</f>
        <v>-0.17609125905568124</v>
      </c>
      <c r="W1186">
        <f>Sample[[#This Row],[Kpy]]*KTc-Sample[[#This Row],[KPz]]*KTb</f>
        <v>2.528273777167044</v>
      </c>
      <c r="X1186">
        <f>-1*(Sample[[#This Row],[KPx]]*KTc-Sample[[#This Row],[KPz]]*KTa)</f>
        <v>2.5282737771670436</v>
      </c>
      <c r="Y1186">
        <f>(Sample[[#This Row],[KPx]]*KTb-Sample[[#This Row],[Kpy]]*KTa)</f>
        <v>2.528273777167044</v>
      </c>
      <c r="Z1186">
        <f>-Sample[[#This Row],[Xp]]*a+Sample[[#This Row],[Yp]]*b+Sample[[#This Row],[Zp]]*c_</f>
        <v>-0.35218251811136259</v>
      </c>
      <c r="AA1186" s="8">
        <f>-IF(Sample[[#This Row],[Column2]]&gt;0,1,-1)*SQRT(Sample[[#This Row],[KPx''i]]^2+Sample[[#This Row],[KPx''j]]^2+Sample[[#This Row],[KPx''k]]^2)/Ksmag/Scale</f>
        <v>0.21566686642533325</v>
      </c>
      <c r="AB1186" s="1">
        <f>SQRT(Sample[[#This Row],[Kpy''i]]^2+Sample[[#This Row],[KPy''j]]^2+Sample[[#This Row],[KPy''k]]^2)/KTmag/Scale</f>
        <v>1.7877595325309428</v>
      </c>
    </row>
    <row r="1187" spans="1:28" hidden="1" x14ac:dyDescent="0.25">
      <c r="A1187" s="5">
        <v>1182</v>
      </c>
      <c r="B1187" s="13" t="s">
        <v>43</v>
      </c>
      <c r="C1187" s="5"/>
      <c r="D1187" s="5"/>
      <c r="E1187">
        <v>9</v>
      </c>
      <c r="F1187">
        <v>8</v>
      </c>
      <c r="G1187">
        <v>3</v>
      </c>
      <c r="H1187" s="11">
        <f>Sample[[#This Row],[C]]/Sample[[#This Row],[D]]</f>
        <v>0.88888888888888884</v>
      </c>
      <c r="I1187" s="11">
        <f>Sample[[#This Row],[A]]/Sample[[#This Row],[C]]</f>
        <v>0.375</v>
      </c>
      <c r="J1187" s="11">
        <f>Sample[[#This Row],[D]]/Sample[[#This Row],[A]]</f>
        <v>3</v>
      </c>
      <c r="K1187" s="11">
        <f>Sample[[#This Row],[A]]/Sample[[#This Row],[D]]</f>
        <v>0.33333333333333331</v>
      </c>
      <c r="L1187" s="11">
        <f>Sample[[#This Row],[D]]/Sample[[#This Row],[C]]</f>
        <v>1.125</v>
      </c>
      <c r="M1187" s="11">
        <f>Sample[[#This Row],[C]]/Sample[[#This Row],[A]]</f>
        <v>2.6666666666666665</v>
      </c>
      <c r="N1187">
        <f>IF(Sample[[#This Row],[Ap]]=0,10,LOG(Sample[[#This Row],[Ap]]))</f>
        <v>-5.1152522447381311E-2</v>
      </c>
      <c r="O1187">
        <f>IF(Sample[[#This Row],[Ei]]=0,10,LOG(Sample[[#This Row],[Ei]]))</f>
        <v>-0.42596873227228116</v>
      </c>
      <c r="P1187">
        <f>IF(Sample[[#This Row],[Ii]]=0,10,LOG(Sample[[#This Row],[Ii]]))</f>
        <v>0.47712125471966244</v>
      </c>
      <c r="Q1187">
        <f>Kx-Sample[[#This Row],[Xp]]</f>
        <v>5.1152522447381311E-2</v>
      </c>
      <c r="R1187">
        <f>Ky-Sample[[#This Row],[Yp]]</f>
        <v>-0.57403126772771884</v>
      </c>
      <c r="S1187">
        <f>Kz-Sample[[#This Row],[Zp]]</f>
        <v>0.52287874528033762</v>
      </c>
      <c r="T1187">
        <f>Sample[[#This Row],[Kpy]]*KSc-Sample[[#This Row],[KPz]]*KSb</f>
        <v>5.1152522447381221E-2</v>
      </c>
      <c r="U1187">
        <f>-1*(Sample[[#This Row],[KPx]]*KSc-Sample[[#This Row],[KPz]]*KSa)</f>
        <v>5.1152522447381311E-2</v>
      </c>
      <c r="V1187">
        <f>(Sample[[#This Row],[KPx]]*$R$2-Sample[[#This Row],[Kpy]]*KSa)</f>
        <v>5.1152522447381311E-2</v>
      </c>
      <c r="W1187">
        <f>Sample[[#This Row],[Kpy]]*KTc-Sample[[#This Row],[KPz]]*KTb</f>
        <v>1.0969100130080565</v>
      </c>
      <c r="X1187">
        <f>-1*(Sample[[#This Row],[KPx]]*KTc-Sample[[#This Row],[KPz]]*KTa)</f>
        <v>1.0969100130080565</v>
      </c>
      <c r="Y1187">
        <f>(Sample[[#This Row],[KPx]]*KTb-Sample[[#This Row],[Kpy]]*KTa)</f>
        <v>1.0969100130080565</v>
      </c>
      <c r="Z1187">
        <f>-Sample[[#This Row],[Xp]]*a+Sample[[#This Row],[Yp]]*b+Sample[[#This Row],[Zp]]*c_</f>
        <v>0.10230504489476255</v>
      </c>
      <c r="AA1187" s="8">
        <f>-IF(Sample[[#This Row],[Column2]]&gt;0,1,-1)*SQRT(Sample[[#This Row],[KPx''i]]^2+Sample[[#This Row],[KPx''j]]^2+Sample[[#This Row],[KPx''k]]^2)/Ksmag/Scale</f>
        <v>-6.2648789526173365E-2</v>
      </c>
      <c r="AB1187" s="1">
        <f>SQRT(Sample[[#This Row],[Kpy''i]]^2+Sample[[#This Row],[KPy''j]]^2+Sample[[#This Row],[KPy''k]]^2)/KTmag/Scale</f>
        <v>0.7756325085494209</v>
      </c>
    </row>
    <row r="1188" spans="1:28" hidden="1" x14ac:dyDescent="0.25">
      <c r="A1188" s="5">
        <v>1183</v>
      </c>
      <c r="B1188" s="13" t="s">
        <v>43</v>
      </c>
      <c r="C1188" s="5"/>
      <c r="D1188" s="5"/>
      <c r="E1188">
        <v>4</v>
      </c>
      <c r="F1188">
        <v>4</v>
      </c>
      <c r="G1188">
        <v>5</v>
      </c>
      <c r="H1188" s="11">
        <f>Sample[[#This Row],[C]]/Sample[[#This Row],[D]]</f>
        <v>1</v>
      </c>
      <c r="I1188" s="11">
        <f>Sample[[#This Row],[A]]/Sample[[#This Row],[C]]</f>
        <v>1.25</v>
      </c>
      <c r="J1188" s="11">
        <f>Sample[[#This Row],[D]]/Sample[[#This Row],[A]]</f>
        <v>0.8</v>
      </c>
      <c r="K1188" s="11">
        <f>Sample[[#This Row],[A]]/Sample[[#This Row],[D]]</f>
        <v>1.25</v>
      </c>
      <c r="L1188" s="11">
        <f>Sample[[#This Row],[D]]/Sample[[#This Row],[C]]</f>
        <v>1</v>
      </c>
      <c r="M1188" s="11">
        <f>Sample[[#This Row],[C]]/Sample[[#This Row],[A]]</f>
        <v>0.8</v>
      </c>
      <c r="N1188">
        <f>IF(Sample[[#This Row],[Ap]]=0,10,LOG(Sample[[#This Row],[Ap]]))</f>
        <v>0</v>
      </c>
      <c r="O1188">
        <f>IF(Sample[[#This Row],[Ei]]=0,10,LOG(Sample[[#This Row],[Ei]]))</f>
        <v>9.691001300805642E-2</v>
      </c>
      <c r="P1188">
        <f>IF(Sample[[#This Row],[Ii]]=0,10,LOG(Sample[[#This Row],[Ii]]))</f>
        <v>-9.6910013008056392E-2</v>
      </c>
      <c r="Q1188">
        <f>Kx-Sample[[#This Row],[Xp]]</f>
        <v>0</v>
      </c>
      <c r="R1188">
        <f>Ky-Sample[[#This Row],[Yp]]</f>
        <v>-1.0969100130080565</v>
      </c>
      <c r="S1188">
        <f>Kz-Sample[[#This Row],[Zp]]</f>
        <v>1.0969100130080565</v>
      </c>
      <c r="T1188">
        <f>Sample[[#This Row],[Kpy]]*KSc-Sample[[#This Row],[KPz]]*KSb</f>
        <v>0</v>
      </c>
      <c r="U1188">
        <f>-1*(Sample[[#This Row],[KPx]]*KSc-Sample[[#This Row],[KPz]]*KSa)</f>
        <v>0</v>
      </c>
      <c r="V1188">
        <f>(Sample[[#This Row],[KPx]]*$R$2-Sample[[#This Row],[Kpy]]*KSa)</f>
        <v>0</v>
      </c>
      <c r="W1188">
        <f>Sample[[#This Row],[Kpy]]*KTc-Sample[[#This Row],[KPz]]*KTb</f>
        <v>2.1938200260161129</v>
      </c>
      <c r="X1188">
        <f>-1*(Sample[[#This Row],[KPx]]*KTc-Sample[[#This Row],[KPz]]*KTa)</f>
        <v>2.1938200260161129</v>
      </c>
      <c r="Y1188">
        <f>(Sample[[#This Row],[KPx]]*KTb-Sample[[#This Row],[Kpy]]*KTa)</f>
        <v>2.1938200260161129</v>
      </c>
      <c r="Z1188">
        <f>-Sample[[#This Row],[Xp]]*a+Sample[[#This Row],[Yp]]*b+Sample[[#This Row],[Zp]]*c_</f>
        <v>0</v>
      </c>
      <c r="AA1188" s="8">
        <f>-IF(Sample[[#This Row],[Column2]]&gt;0,1,-1)*SQRT(Sample[[#This Row],[KPx''i]]^2+Sample[[#This Row],[KPx''j]]^2+Sample[[#This Row],[KPx''k]]^2)/Ksmag/Scale</f>
        <v>0</v>
      </c>
      <c r="AB1188" s="1">
        <f>SQRT(Sample[[#This Row],[Kpy''i]]^2+Sample[[#This Row],[KPy''j]]^2+Sample[[#This Row],[KPy''k]]^2)/KTmag/Scale</f>
        <v>1.5512650170988418</v>
      </c>
    </row>
    <row r="1189" spans="1:28" hidden="1" x14ac:dyDescent="0.25">
      <c r="A1189" s="5">
        <v>1184</v>
      </c>
      <c r="B1189" s="13" t="s">
        <v>43</v>
      </c>
      <c r="C1189" s="5"/>
      <c r="D1189" s="5"/>
      <c r="E1189">
        <v>10</v>
      </c>
      <c r="F1189">
        <v>10</v>
      </c>
      <c r="G1189">
        <v>2</v>
      </c>
      <c r="H1189" s="11">
        <f>Sample[[#This Row],[C]]/Sample[[#This Row],[D]]</f>
        <v>1</v>
      </c>
      <c r="I1189" s="11">
        <f>Sample[[#This Row],[A]]/Sample[[#This Row],[C]]</f>
        <v>0.2</v>
      </c>
      <c r="J1189" s="11">
        <f>Sample[[#This Row],[D]]/Sample[[#This Row],[A]]</f>
        <v>5</v>
      </c>
      <c r="K1189" s="11">
        <f>Sample[[#This Row],[A]]/Sample[[#This Row],[D]]</f>
        <v>0.2</v>
      </c>
      <c r="L1189" s="11">
        <f>Sample[[#This Row],[D]]/Sample[[#This Row],[C]]</f>
        <v>1</v>
      </c>
      <c r="M1189" s="11">
        <f>Sample[[#This Row],[C]]/Sample[[#This Row],[A]]</f>
        <v>5</v>
      </c>
      <c r="N1189">
        <f>IF(Sample[[#This Row],[Ap]]=0,10,LOG(Sample[[#This Row],[Ap]]))</f>
        <v>0</v>
      </c>
      <c r="O1189">
        <f>IF(Sample[[#This Row],[Ei]]=0,10,LOG(Sample[[#This Row],[Ei]]))</f>
        <v>-0.69897000433601875</v>
      </c>
      <c r="P1189">
        <f>IF(Sample[[#This Row],[Ii]]=0,10,LOG(Sample[[#This Row],[Ii]]))</f>
        <v>0.69897000433601886</v>
      </c>
      <c r="Q1189">
        <f>Kx-Sample[[#This Row],[Xp]]</f>
        <v>0</v>
      </c>
      <c r="R1189">
        <f>Ky-Sample[[#This Row],[Yp]]</f>
        <v>-0.30102999566398125</v>
      </c>
      <c r="S1189">
        <f>Kz-Sample[[#This Row],[Zp]]</f>
        <v>0.30102999566398114</v>
      </c>
      <c r="T1189">
        <f>Sample[[#This Row],[Kpy]]*KSc-Sample[[#This Row],[KPz]]*KSb</f>
        <v>0</v>
      </c>
      <c r="U1189">
        <f>-1*(Sample[[#This Row],[KPx]]*KSc-Sample[[#This Row],[KPz]]*KSa)</f>
        <v>0</v>
      </c>
      <c r="V1189">
        <f>(Sample[[#This Row],[KPx]]*$R$2-Sample[[#This Row],[Kpy]]*KSa)</f>
        <v>0</v>
      </c>
      <c r="W1189">
        <f>Sample[[#This Row],[Kpy]]*KTc-Sample[[#This Row],[KPz]]*KTb</f>
        <v>0.6020599913279624</v>
      </c>
      <c r="X1189">
        <f>-1*(Sample[[#This Row],[KPx]]*KTc-Sample[[#This Row],[KPz]]*KTa)</f>
        <v>0.60205999132796229</v>
      </c>
      <c r="Y1189">
        <f>(Sample[[#This Row],[KPx]]*KTb-Sample[[#This Row],[Kpy]]*KTa)</f>
        <v>0.60205999132796251</v>
      </c>
      <c r="Z1189">
        <f>-Sample[[#This Row],[Xp]]*a+Sample[[#This Row],[Yp]]*b+Sample[[#This Row],[Zp]]*c_</f>
        <v>0</v>
      </c>
      <c r="AA1189" s="8">
        <f>-IF(Sample[[#This Row],[Column2]]&gt;0,1,-1)*SQRT(Sample[[#This Row],[KPx''i]]^2+Sample[[#This Row],[KPx''j]]^2+Sample[[#This Row],[KPx''k]]^2)/Ksmag/Scale</f>
        <v>0</v>
      </c>
      <c r="AB1189" s="1">
        <f>SQRT(Sample[[#This Row],[Kpy''i]]^2+Sample[[#This Row],[KPy''j]]^2+Sample[[#This Row],[KPy''k]]^2)/KTmag/Scale</f>
        <v>0.42572070254911626</v>
      </c>
    </row>
    <row r="1190" spans="1:28" hidden="1" x14ac:dyDescent="0.25">
      <c r="A1190" s="5">
        <v>1185</v>
      </c>
      <c r="B1190" s="13" t="s">
        <v>43</v>
      </c>
      <c r="C1190" s="5"/>
      <c r="D1190" s="5"/>
      <c r="E1190">
        <v>5</v>
      </c>
      <c r="F1190">
        <v>5</v>
      </c>
      <c r="G1190">
        <v>9</v>
      </c>
      <c r="H1190" s="11">
        <f>Sample[[#This Row],[C]]/Sample[[#This Row],[D]]</f>
        <v>1</v>
      </c>
      <c r="I1190" s="11">
        <f>Sample[[#This Row],[A]]/Sample[[#This Row],[C]]</f>
        <v>1.8</v>
      </c>
      <c r="J1190" s="11">
        <f>Sample[[#This Row],[D]]/Sample[[#This Row],[A]]</f>
        <v>0.55555555555555558</v>
      </c>
      <c r="K1190" s="11">
        <f>Sample[[#This Row],[A]]/Sample[[#This Row],[D]]</f>
        <v>1.8</v>
      </c>
      <c r="L1190" s="11">
        <f>Sample[[#This Row],[D]]/Sample[[#This Row],[C]]</f>
        <v>1</v>
      </c>
      <c r="M1190" s="11">
        <f>Sample[[#This Row],[C]]/Sample[[#This Row],[A]]</f>
        <v>0.55555555555555558</v>
      </c>
      <c r="N1190">
        <f>IF(Sample[[#This Row],[Ap]]=0,10,LOG(Sample[[#This Row],[Ap]]))</f>
        <v>0</v>
      </c>
      <c r="O1190">
        <f>IF(Sample[[#This Row],[Ei]]=0,10,LOG(Sample[[#This Row],[Ei]]))</f>
        <v>0.25527250510330607</v>
      </c>
      <c r="P1190">
        <f>IF(Sample[[#This Row],[Ii]]=0,10,LOG(Sample[[#This Row],[Ii]]))</f>
        <v>-0.25527250510330607</v>
      </c>
      <c r="Q1190">
        <f>Kx-Sample[[#This Row],[Xp]]</f>
        <v>0</v>
      </c>
      <c r="R1190">
        <f>Ky-Sample[[#This Row],[Yp]]</f>
        <v>-1.255272505103306</v>
      </c>
      <c r="S1190">
        <f>Kz-Sample[[#This Row],[Zp]]</f>
        <v>1.255272505103306</v>
      </c>
      <c r="T1190">
        <f>Sample[[#This Row],[Kpy]]*KSc-Sample[[#This Row],[KPz]]*KSb</f>
        <v>0</v>
      </c>
      <c r="U1190">
        <f>-1*(Sample[[#This Row],[KPx]]*KSc-Sample[[#This Row],[KPz]]*KSa)</f>
        <v>0</v>
      </c>
      <c r="V1190">
        <f>(Sample[[#This Row],[KPx]]*$R$2-Sample[[#This Row],[Kpy]]*KSa)</f>
        <v>0</v>
      </c>
      <c r="W1190">
        <f>Sample[[#This Row],[Kpy]]*KTc-Sample[[#This Row],[KPz]]*KTb</f>
        <v>2.510545010206612</v>
      </c>
      <c r="X1190">
        <f>-1*(Sample[[#This Row],[KPx]]*KTc-Sample[[#This Row],[KPz]]*KTa)</f>
        <v>2.510545010206612</v>
      </c>
      <c r="Y1190">
        <f>(Sample[[#This Row],[KPx]]*KTb-Sample[[#This Row],[Kpy]]*KTa)</f>
        <v>2.510545010206612</v>
      </c>
      <c r="Z1190">
        <f>-Sample[[#This Row],[Xp]]*a+Sample[[#This Row],[Yp]]*b+Sample[[#This Row],[Zp]]*c_</f>
        <v>0</v>
      </c>
      <c r="AA1190" s="8">
        <f>-IF(Sample[[#This Row],[Column2]]&gt;0,1,-1)*SQRT(Sample[[#This Row],[KPx''i]]^2+Sample[[#This Row],[KPx''j]]^2+Sample[[#This Row],[KPx''k]]^2)/Ksmag/Scale</f>
        <v>0</v>
      </c>
      <c r="AB1190" s="1">
        <f>SQRT(Sample[[#This Row],[Kpy''i]]^2+Sample[[#This Row],[KPy''j]]^2+Sample[[#This Row],[KPy''k]]^2)/KTmag/Scale</f>
        <v>1.7752234011911459</v>
      </c>
    </row>
    <row r="1191" spans="1:28" hidden="1" x14ac:dyDescent="0.25">
      <c r="A1191" s="5">
        <v>1186</v>
      </c>
      <c r="B1191" s="13" t="s">
        <v>43</v>
      </c>
      <c r="C1191" s="5"/>
      <c r="D1191" s="5"/>
      <c r="E1191">
        <v>8</v>
      </c>
      <c r="F1191">
        <v>3</v>
      </c>
      <c r="G1191">
        <v>2</v>
      </c>
      <c r="H1191" s="11">
        <f>Sample[[#This Row],[C]]/Sample[[#This Row],[D]]</f>
        <v>0.375</v>
      </c>
      <c r="I1191" s="11">
        <f>Sample[[#This Row],[A]]/Sample[[#This Row],[C]]</f>
        <v>0.66666666666666663</v>
      </c>
      <c r="J1191" s="11">
        <f>Sample[[#This Row],[D]]/Sample[[#This Row],[A]]</f>
        <v>4</v>
      </c>
      <c r="K1191" s="11">
        <f>Sample[[#This Row],[A]]/Sample[[#This Row],[D]]</f>
        <v>0.25</v>
      </c>
      <c r="L1191" s="11">
        <f>Sample[[#This Row],[D]]/Sample[[#This Row],[C]]</f>
        <v>2.6666666666666665</v>
      </c>
      <c r="M1191" s="11">
        <f>Sample[[#This Row],[C]]/Sample[[#This Row],[A]]</f>
        <v>1.5</v>
      </c>
      <c r="N1191">
        <f>IF(Sample[[#This Row],[Ap]]=0,10,LOG(Sample[[#This Row],[Ap]]))</f>
        <v>-0.42596873227228116</v>
      </c>
      <c r="O1191">
        <f>IF(Sample[[#This Row],[Ei]]=0,10,LOG(Sample[[#This Row],[Ei]]))</f>
        <v>-0.17609125905568127</v>
      </c>
      <c r="P1191">
        <f>IF(Sample[[#This Row],[Ii]]=0,10,LOG(Sample[[#This Row],[Ii]]))</f>
        <v>0.6020599913279624</v>
      </c>
      <c r="Q1191">
        <f>Kx-Sample[[#This Row],[Xp]]</f>
        <v>0.42596873227228116</v>
      </c>
      <c r="R1191">
        <f>Ky-Sample[[#This Row],[Yp]]</f>
        <v>-0.82390874094431876</v>
      </c>
      <c r="S1191">
        <f>Kz-Sample[[#This Row],[Zp]]</f>
        <v>0.3979400086720376</v>
      </c>
      <c r="T1191">
        <f>Sample[[#This Row],[Kpy]]*KSc-Sample[[#This Row],[KPz]]*KSb</f>
        <v>0.42596873227228116</v>
      </c>
      <c r="U1191">
        <f>-1*(Sample[[#This Row],[KPx]]*KSc-Sample[[#This Row],[KPz]]*KSa)</f>
        <v>0.42596873227228116</v>
      </c>
      <c r="V1191">
        <f>(Sample[[#This Row],[KPx]]*$R$2-Sample[[#This Row],[Kpy]]*KSa)</f>
        <v>0.42596873227228116</v>
      </c>
      <c r="W1191">
        <f>Sample[[#This Row],[Kpy]]*KTc-Sample[[#This Row],[KPz]]*KTb</f>
        <v>1.2218487496163564</v>
      </c>
      <c r="X1191">
        <f>-1*(Sample[[#This Row],[KPx]]*KTc-Sample[[#This Row],[KPz]]*KTa)</f>
        <v>1.2218487496163564</v>
      </c>
      <c r="Y1191">
        <f>(Sample[[#This Row],[KPx]]*KTb-Sample[[#This Row],[Kpy]]*KTa)</f>
        <v>1.2218487496163564</v>
      </c>
      <c r="Z1191">
        <f>-Sample[[#This Row],[Xp]]*a+Sample[[#This Row],[Yp]]*b+Sample[[#This Row],[Zp]]*c_</f>
        <v>0.85193746454456232</v>
      </c>
      <c r="AA1191" s="8">
        <f>-IF(Sample[[#This Row],[Column2]]&gt;0,1,-1)*SQRT(Sample[[#This Row],[KPx''i]]^2+Sample[[#This Row],[KPx''j]]^2+Sample[[#This Row],[KPx''k]]^2)/Ksmag/Scale</f>
        <v>-0.52170302022365322</v>
      </c>
      <c r="AB1191" s="1">
        <f>SQRT(Sample[[#This Row],[Kpy''i]]^2+Sample[[#This Row],[KPy''j]]^2+Sample[[#This Row],[KPy''k]]^2)/KTmag/Scale</f>
        <v>0.86397753643802966</v>
      </c>
    </row>
    <row r="1192" spans="1:28" hidden="1" x14ac:dyDescent="0.25">
      <c r="A1192" s="5">
        <v>1187</v>
      </c>
      <c r="B1192" s="13" t="s">
        <v>43</v>
      </c>
      <c r="C1192" s="5"/>
      <c r="D1192" s="5"/>
      <c r="E1192">
        <v>8</v>
      </c>
      <c r="F1192">
        <v>6</v>
      </c>
      <c r="G1192">
        <v>8</v>
      </c>
      <c r="H1192" s="11">
        <f>Sample[[#This Row],[C]]/Sample[[#This Row],[D]]</f>
        <v>0.75</v>
      </c>
      <c r="I1192" s="11">
        <f>Sample[[#This Row],[A]]/Sample[[#This Row],[C]]</f>
        <v>1.3333333333333333</v>
      </c>
      <c r="J1192" s="11">
        <f>Sample[[#This Row],[D]]/Sample[[#This Row],[A]]</f>
        <v>1</v>
      </c>
      <c r="K1192" s="11">
        <f>Sample[[#This Row],[A]]/Sample[[#This Row],[D]]</f>
        <v>1</v>
      </c>
      <c r="L1192" s="11">
        <f>Sample[[#This Row],[D]]/Sample[[#This Row],[C]]</f>
        <v>1.3333333333333333</v>
      </c>
      <c r="M1192" s="11">
        <f>Sample[[#This Row],[C]]/Sample[[#This Row],[A]]</f>
        <v>0.75</v>
      </c>
      <c r="N1192">
        <f>IF(Sample[[#This Row],[Ap]]=0,10,LOG(Sample[[#This Row],[Ap]]))</f>
        <v>-0.12493873660829995</v>
      </c>
      <c r="O1192">
        <f>IF(Sample[[#This Row],[Ei]]=0,10,LOG(Sample[[#This Row],[Ei]]))</f>
        <v>0.12493873660829993</v>
      </c>
      <c r="P1192">
        <f>IF(Sample[[#This Row],[Ii]]=0,10,LOG(Sample[[#This Row],[Ii]]))</f>
        <v>0</v>
      </c>
      <c r="Q1192">
        <f>Kx-Sample[[#This Row],[Xp]]</f>
        <v>0.12493873660829995</v>
      </c>
      <c r="R1192">
        <f>Ky-Sample[[#This Row],[Yp]]</f>
        <v>-1.1249387366082999</v>
      </c>
      <c r="S1192">
        <f>Kz-Sample[[#This Row],[Zp]]</f>
        <v>1</v>
      </c>
      <c r="T1192">
        <f>Sample[[#This Row],[Kpy]]*KSc-Sample[[#This Row],[KPz]]*KSb</f>
        <v>0.12493873660829991</v>
      </c>
      <c r="U1192">
        <f>-1*(Sample[[#This Row],[KPx]]*KSc-Sample[[#This Row],[KPz]]*KSa)</f>
        <v>0.12493873660829995</v>
      </c>
      <c r="V1192">
        <f>(Sample[[#This Row],[KPx]]*$R$2-Sample[[#This Row],[Kpy]]*KSa)</f>
        <v>0.12493873660829995</v>
      </c>
      <c r="W1192">
        <f>Sample[[#This Row],[Kpy]]*KTc-Sample[[#This Row],[KPz]]*KTb</f>
        <v>2.1249387366082999</v>
      </c>
      <c r="X1192">
        <f>-1*(Sample[[#This Row],[KPx]]*KTc-Sample[[#This Row],[KPz]]*KTa)</f>
        <v>2.1249387366082999</v>
      </c>
      <c r="Y1192">
        <f>(Sample[[#This Row],[KPx]]*KTb-Sample[[#This Row],[Kpy]]*KTa)</f>
        <v>2.1249387366082999</v>
      </c>
      <c r="Z1192">
        <f>-Sample[[#This Row],[Xp]]*a+Sample[[#This Row],[Yp]]*b+Sample[[#This Row],[Zp]]*c_</f>
        <v>0.24987747321659987</v>
      </c>
      <c r="AA1192" s="8">
        <f>-IF(Sample[[#This Row],[Column2]]&gt;0,1,-1)*SQRT(Sample[[#This Row],[KPx''i]]^2+Sample[[#This Row],[KPx''j]]^2+Sample[[#This Row],[KPx''k]]^2)/Ksmag/Scale</f>
        <v>-0.15301807689915992</v>
      </c>
      <c r="AB1192" s="1">
        <f>SQRT(Sample[[#This Row],[Kpy''i]]^2+Sample[[#This Row],[KPy''j]]^2+Sample[[#This Row],[KPy''k]]^2)/KTmag/Scale</f>
        <v>1.502558590261704</v>
      </c>
    </row>
    <row r="1193" spans="1:28" hidden="1" x14ac:dyDescent="0.25">
      <c r="A1193" s="5">
        <v>1188</v>
      </c>
      <c r="B1193" s="13" t="s">
        <v>43</v>
      </c>
      <c r="C1193" s="5"/>
      <c r="D1193" s="5"/>
      <c r="E1193">
        <v>9</v>
      </c>
      <c r="F1193">
        <v>3</v>
      </c>
      <c r="G1193">
        <v>9</v>
      </c>
      <c r="H1193" s="11">
        <f>Sample[[#This Row],[C]]/Sample[[#This Row],[D]]</f>
        <v>0.33333333333333331</v>
      </c>
      <c r="I1193" s="11">
        <f>Sample[[#This Row],[A]]/Sample[[#This Row],[C]]</f>
        <v>3</v>
      </c>
      <c r="J1193" s="11">
        <f>Sample[[#This Row],[D]]/Sample[[#This Row],[A]]</f>
        <v>1</v>
      </c>
      <c r="K1193" s="11">
        <f>Sample[[#This Row],[A]]/Sample[[#This Row],[D]]</f>
        <v>1</v>
      </c>
      <c r="L1193" s="11">
        <f>Sample[[#This Row],[D]]/Sample[[#This Row],[C]]</f>
        <v>3</v>
      </c>
      <c r="M1193" s="11">
        <f>Sample[[#This Row],[C]]/Sample[[#This Row],[A]]</f>
        <v>0.33333333333333331</v>
      </c>
      <c r="N1193">
        <f>IF(Sample[[#This Row],[Ap]]=0,10,LOG(Sample[[#This Row],[Ap]]))</f>
        <v>-0.47712125471966244</v>
      </c>
      <c r="O1193">
        <f>IF(Sample[[#This Row],[Ei]]=0,10,LOG(Sample[[#This Row],[Ei]]))</f>
        <v>0.47712125471966244</v>
      </c>
      <c r="P1193">
        <f>IF(Sample[[#This Row],[Ii]]=0,10,LOG(Sample[[#This Row],[Ii]]))</f>
        <v>0</v>
      </c>
      <c r="Q1193">
        <f>Kx-Sample[[#This Row],[Xp]]</f>
        <v>0.47712125471966244</v>
      </c>
      <c r="R1193">
        <f>Ky-Sample[[#This Row],[Yp]]</f>
        <v>-1.4771212547196624</v>
      </c>
      <c r="S1193">
        <f>Kz-Sample[[#This Row],[Zp]]</f>
        <v>1</v>
      </c>
      <c r="T1193">
        <f>Sample[[#This Row],[Kpy]]*KSc-Sample[[#This Row],[KPz]]*KSb</f>
        <v>0.47712125471966238</v>
      </c>
      <c r="U1193">
        <f>-1*(Sample[[#This Row],[KPx]]*KSc-Sample[[#This Row],[KPz]]*KSa)</f>
        <v>0.47712125471966244</v>
      </c>
      <c r="V1193">
        <f>(Sample[[#This Row],[KPx]]*$R$2-Sample[[#This Row],[Kpy]]*KSa)</f>
        <v>0.47712125471966244</v>
      </c>
      <c r="W1193">
        <f>Sample[[#This Row],[Kpy]]*KTc-Sample[[#This Row],[KPz]]*KTb</f>
        <v>2.4771212547196626</v>
      </c>
      <c r="X1193">
        <f>-1*(Sample[[#This Row],[KPx]]*KTc-Sample[[#This Row],[KPz]]*KTa)</f>
        <v>2.4771212547196626</v>
      </c>
      <c r="Y1193">
        <f>(Sample[[#This Row],[KPx]]*KTb-Sample[[#This Row],[Kpy]]*KTa)</f>
        <v>2.4771212547196622</v>
      </c>
      <c r="Z1193">
        <f>-Sample[[#This Row],[Xp]]*a+Sample[[#This Row],[Yp]]*b+Sample[[#This Row],[Zp]]*c_</f>
        <v>0.95424250943932487</v>
      </c>
      <c r="AA1193" s="8">
        <f>-IF(Sample[[#This Row],[Column2]]&gt;0,1,-1)*SQRT(Sample[[#This Row],[KPx''i]]^2+Sample[[#This Row],[KPx''j]]^2+Sample[[#This Row],[KPx''k]]^2)/Ksmag/Scale</f>
        <v>-0.58435180974982659</v>
      </c>
      <c r="AB1193" s="1">
        <f>SQRT(Sample[[#This Row],[Kpy''i]]^2+Sample[[#This Row],[KPy''j]]^2+Sample[[#This Row],[KPy''k]]^2)/KTmag/Scale</f>
        <v>1.7515892370336026</v>
      </c>
    </row>
    <row r="1194" spans="1:28" hidden="1" x14ac:dyDescent="0.25">
      <c r="A1194" s="5">
        <v>1189</v>
      </c>
      <c r="B1194" s="13" t="s">
        <v>43</v>
      </c>
      <c r="C1194" s="5"/>
      <c r="D1194" s="5"/>
      <c r="E1194">
        <v>7</v>
      </c>
      <c r="F1194">
        <v>7</v>
      </c>
      <c r="G1194">
        <v>8</v>
      </c>
      <c r="H1194" s="11">
        <f>Sample[[#This Row],[C]]/Sample[[#This Row],[D]]</f>
        <v>1</v>
      </c>
      <c r="I1194" s="11">
        <f>Sample[[#This Row],[A]]/Sample[[#This Row],[C]]</f>
        <v>1.1428571428571428</v>
      </c>
      <c r="J1194" s="11">
        <f>Sample[[#This Row],[D]]/Sample[[#This Row],[A]]</f>
        <v>0.875</v>
      </c>
      <c r="K1194" s="11">
        <f>Sample[[#This Row],[A]]/Sample[[#This Row],[D]]</f>
        <v>1.1428571428571428</v>
      </c>
      <c r="L1194" s="11">
        <f>Sample[[#This Row],[D]]/Sample[[#This Row],[C]]</f>
        <v>1</v>
      </c>
      <c r="M1194" s="11">
        <f>Sample[[#This Row],[C]]/Sample[[#This Row],[A]]</f>
        <v>0.875</v>
      </c>
      <c r="N1194">
        <f>IF(Sample[[#This Row],[Ap]]=0,10,LOG(Sample[[#This Row],[Ap]]))</f>
        <v>0</v>
      </c>
      <c r="O1194">
        <f>IF(Sample[[#This Row],[Ei]]=0,10,LOG(Sample[[#This Row],[Ei]]))</f>
        <v>5.7991946977686733E-2</v>
      </c>
      <c r="P1194">
        <f>IF(Sample[[#This Row],[Ii]]=0,10,LOG(Sample[[#This Row],[Ii]]))</f>
        <v>-5.7991946977686754E-2</v>
      </c>
      <c r="Q1194">
        <f>Kx-Sample[[#This Row],[Xp]]</f>
        <v>0</v>
      </c>
      <c r="R1194">
        <f>Ky-Sample[[#This Row],[Yp]]</f>
        <v>-1.0579919469776868</v>
      </c>
      <c r="S1194">
        <f>Kz-Sample[[#This Row],[Zp]]</f>
        <v>1.0579919469776868</v>
      </c>
      <c r="T1194">
        <f>Sample[[#This Row],[Kpy]]*KSc-Sample[[#This Row],[KPz]]*KSb</f>
        <v>0</v>
      </c>
      <c r="U1194">
        <f>-1*(Sample[[#This Row],[KPx]]*KSc-Sample[[#This Row],[KPz]]*KSa)</f>
        <v>0</v>
      </c>
      <c r="V1194">
        <f>(Sample[[#This Row],[KPx]]*$R$2-Sample[[#This Row],[Kpy]]*KSa)</f>
        <v>0</v>
      </c>
      <c r="W1194">
        <f>Sample[[#This Row],[Kpy]]*KTc-Sample[[#This Row],[KPz]]*KTb</f>
        <v>2.1159838939553737</v>
      </c>
      <c r="X1194">
        <f>-1*(Sample[[#This Row],[KPx]]*KTc-Sample[[#This Row],[KPz]]*KTa)</f>
        <v>2.1159838939553737</v>
      </c>
      <c r="Y1194">
        <f>(Sample[[#This Row],[KPx]]*KTb-Sample[[#This Row],[Kpy]]*KTa)</f>
        <v>2.1159838939553737</v>
      </c>
      <c r="Z1194">
        <f>-Sample[[#This Row],[Xp]]*a+Sample[[#This Row],[Yp]]*b+Sample[[#This Row],[Zp]]*c_</f>
        <v>0</v>
      </c>
      <c r="AA1194" s="8">
        <f>-IF(Sample[[#This Row],[Column2]]&gt;0,1,-1)*SQRT(Sample[[#This Row],[KPx''i]]^2+Sample[[#This Row],[KPx''j]]^2+Sample[[#This Row],[KPx''k]]^2)/Ksmag/Scale</f>
        <v>0</v>
      </c>
      <c r="AB1194" s="1">
        <f>SQRT(Sample[[#This Row],[Kpy''i]]^2+Sample[[#This Row],[KPy''j]]^2+Sample[[#This Row],[KPy''k]]^2)/KTmag/Scale</f>
        <v>1.4962265602973615</v>
      </c>
    </row>
    <row r="1195" spans="1:28" hidden="1" x14ac:dyDescent="0.25">
      <c r="A1195" s="5">
        <v>1190</v>
      </c>
      <c r="B1195" s="13" t="s">
        <v>43</v>
      </c>
      <c r="C1195" s="5"/>
      <c r="D1195" s="5"/>
      <c r="E1195">
        <v>3</v>
      </c>
      <c r="F1195">
        <v>3</v>
      </c>
      <c r="G1195">
        <v>9</v>
      </c>
      <c r="H1195" s="11">
        <f>Sample[[#This Row],[C]]/Sample[[#This Row],[D]]</f>
        <v>1</v>
      </c>
      <c r="I1195" s="11">
        <f>Sample[[#This Row],[A]]/Sample[[#This Row],[C]]</f>
        <v>3</v>
      </c>
      <c r="J1195" s="11">
        <f>Sample[[#This Row],[D]]/Sample[[#This Row],[A]]</f>
        <v>0.33333333333333331</v>
      </c>
      <c r="K1195" s="11">
        <f>Sample[[#This Row],[A]]/Sample[[#This Row],[D]]</f>
        <v>3</v>
      </c>
      <c r="L1195" s="11">
        <f>Sample[[#This Row],[D]]/Sample[[#This Row],[C]]</f>
        <v>1</v>
      </c>
      <c r="M1195" s="11">
        <f>Sample[[#This Row],[C]]/Sample[[#This Row],[A]]</f>
        <v>0.33333333333333331</v>
      </c>
      <c r="N1195">
        <f>IF(Sample[[#This Row],[Ap]]=0,10,LOG(Sample[[#This Row],[Ap]]))</f>
        <v>0</v>
      </c>
      <c r="O1195">
        <f>IF(Sample[[#This Row],[Ei]]=0,10,LOG(Sample[[#This Row],[Ei]]))</f>
        <v>0.47712125471966244</v>
      </c>
      <c r="P1195">
        <f>IF(Sample[[#This Row],[Ii]]=0,10,LOG(Sample[[#This Row],[Ii]]))</f>
        <v>-0.47712125471966244</v>
      </c>
      <c r="Q1195">
        <f>Kx-Sample[[#This Row],[Xp]]</f>
        <v>0</v>
      </c>
      <c r="R1195">
        <f>Ky-Sample[[#This Row],[Yp]]</f>
        <v>-1.4771212547196624</v>
      </c>
      <c r="S1195">
        <f>Kz-Sample[[#This Row],[Zp]]</f>
        <v>1.4771212547196624</v>
      </c>
      <c r="T1195">
        <f>Sample[[#This Row],[Kpy]]*KSc-Sample[[#This Row],[KPz]]*KSb</f>
        <v>0</v>
      </c>
      <c r="U1195">
        <f>-1*(Sample[[#This Row],[KPx]]*KSc-Sample[[#This Row],[KPz]]*KSa)</f>
        <v>0</v>
      </c>
      <c r="V1195">
        <f>(Sample[[#This Row],[KPx]]*$R$2-Sample[[#This Row],[Kpy]]*KSa)</f>
        <v>0</v>
      </c>
      <c r="W1195">
        <f>Sample[[#This Row],[Kpy]]*KTc-Sample[[#This Row],[KPz]]*KTb</f>
        <v>2.9542425094393248</v>
      </c>
      <c r="X1195">
        <f>-1*(Sample[[#This Row],[KPx]]*KTc-Sample[[#This Row],[KPz]]*KTa)</f>
        <v>2.9542425094393248</v>
      </c>
      <c r="Y1195">
        <f>(Sample[[#This Row],[KPx]]*KTb-Sample[[#This Row],[Kpy]]*KTa)</f>
        <v>2.9542425094393248</v>
      </c>
      <c r="Z1195">
        <f>-Sample[[#This Row],[Xp]]*a+Sample[[#This Row],[Yp]]*b+Sample[[#This Row],[Zp]]*c_</f>
        <v>0</v>
      </c>
      <c r="AA1195" s="8">
        <f>-IF(Sample[[#This Row],[Column2]]&gt;0,1,-1)*SQRT(Sample[[#This Row],[KPx''i]]^2+Sample[[#This Row],[KPx''j]]^2+Sample[[#This Row],[KPx''k]]^2)/Ksmag/Scale</f>
        <v>0</v>
      </c>
      <c r="AB1195" s="1">
        <f>SQRT(Sample[[#This Row],[Kpy''i]]^2+Sample[[#This Row],[KPy''j]]^2+Sample[[#This Row],[KPy''k]]^2)/KTmag/Scale</f>
        <v>2.0889649116941098</v>
      </c>
    </row>
    <row r="1196" spans="1:28" hidden="1" x14ac:dyDescent="0.25">
      <c r="A1196" s="5">
        <v>1191</v>
      </c>
      <c r="B1196" s="13" t="s">
        <v>43</v>
      </c>
      <c r="C1196" s="5"/>
      <c r="D1196" s="5"/>
      <c r="E1196">
        <v>4</v>
      </c>
      <c r="F1196">
        <v>2</v>
      </c>
      <c r="G1196">
        <v>7</v>
      </c>
      <c r="H1196" s="11">
        <f>Sample[[#This Row],[C]]/Sample[[#This Row],[D]]</f>
        <v>0.5</v>
      </c>
      <c r="I1196" s="11">
        <f>Sample[[#This Row],[A]]/Sample[[#This Row],[C]]</f>
        <v>3.5</v>
      </c>
      <c r="J1196" s="11">
        <f>Sample[[#This Row],[D]]/Sample[[#This Row],[A]]</f>
        <v>0.5714285714285714</v>
      </c>
      <c r="K1196" s="11">
        <f>Sample[[#This Row],[A]]/Sample[[#This Row],[D]]</f>
        <v>1.75</v>
      </c>
      <c r="L1196" s="11">
        <f>Sample[[#This Row],[D]]/Sample[[#This Row],[C]]</f>
        <v>2</v>
      </c>
      <c r="M1196" s="11">
        <f>Sample[[#This Row],[C]]/Sample[[#This Row],[A]]</f>
        <v>0.2857142857142857</v>
      </c>
      <c r="N1196">
        <f>IF(Sample[[#This Row],[Ap]]=0,10,LOG(Sample[[#This Row],[Ap]]))</f>
        <v>-0.3010299956639812</v>
      </c>
      <c r="O1196">
        <f>IF(Sample[[#This Row],[Ei]]=0,10,LOG(Sample[[#This Row],[Ei]]))</f>
        <v>0.54406804435027567</v>
      </c>
      <c r="P1196">
        <f>IF(Sample[[#This Row],[Ii]]=0,10,LOG(Sample[[#This Row],[Ii]]))</f>
        <v>-0.24303804868629447</v>
      </c>
      <c r="Q1196">
        <f>Kx-Sample[[#This Row],[Xp]]</f>
        <v>0.3010299956639812</v>
      </c>
      <c r="R1196">
        <f>Ky-Sample[[#This Row],[Yp]]</f>
        <v>-1.5440680443502757</v>
      </c>
      <c r="S1196">
        <f>Kz-Sample[[#This Row],[Zp]]</f>
        <v>1.2430380486862944</v>
      </c>
      <c r="T1196">
        <f>Sample[[#This Row],[Kpy]]*KSc-Sample[[#This Row],[KPz]]*KSb</f>
        <v>0.30102999566398125</v>
      </c>
      <c r="U1196">
        <f>-1*(Sample[[#This Row],[KPx]]*KSc-Sample[[#This Row],[KPz]]*KSa)</f>
        <v>0.3010299956639812</v>
      </c>
      <c r="V1196">
        <f>(Sample[[#This Row],[KPx]]*$R$2-Sample[[#This Row],[Kpy]]*KSa)</f>
        <v>0.3010299956639812</v>
      </c>
      <c r="W1196">
        <f>Sample[[#This Row],[Kpy]]*KTc-Sample[[#This Row],[KPz]]*KTb</f>
        <v>2.7871060930365701</v>
      </c>
      <c r="X1196">
        <f>-1*(Sample[[#This Row],[KPx]]*KTc-Sample[[#This Row],[KPz]]*KTa)</f>
        <v>2.7871060930365701</v>
      </c>
      <c r="Y1196">
        <f>(Sample[[#This Row],[KPx]]*KTb-Sample[[#This Row],[Kpy]]*KTa)</f>
        <v>2.7871060930365701</v>
      </c>
      <c r="Z1196">
        <f>-Sample[[#This Row],[Xp]]*a+Sample[[#This Row],[Yp]]*b+Sample[[#This Row],[Zp]]*c_</f>
        <v>0.6020599913279624</v>
      </c>
      <c r="AA1196" s="8">
        <f>-IF(Sample[[#This Row],[Column2]]&gt;0,1,-1)*SQRT(Sample[[#This Row],[KPx''i]]^2+Sample[[#This Row],[KPx''j]]^2+Sample[[#This Row],[KPx''k]]^2)/Ksmag/Scale</f>
        <v>-0.36868494332449331</v>
      </c>
      <c r="AB1196" s="1">
        <f>SQRT(Sample[[#This Row],[Kpy''i]]^2+Sample[[#This Row],[KPy''j]]^2+Sample[[#This Row],[KPy''k]]^2)/KTmag/Scale</f>
        <v>1.9707816182725035</v>
      </c>
    </row>
    <row r="1197" spans="1:28" hidden="1" x14ac:dyDescent="0.25">
      <c r="A1197" s="5">
        <v>1192</v>
      </c>
      <c r="B1197" s="13" t="s">
        <v>43</v>
      </c>
      <c r="C1197" s="5"/>
      <c r="D1197" s="5"/>
      <c r="E1197">
        <v>3</v>
      </c>
      <c r="F1197">
        <v>6</v>
      </c>
      <c r="G1197">
        <v>4</v>
      </c>
      <c r="H1197" s="11">
        <f>Sample[[#This Row],[C]]/Sample[[#This Row],[D]]</f>
        <v>2</v>
      </c>
      <c r="I1197" s="11">
        <f>Sample[[#This Row],[A]]/Sample[[#This Row],[C]]</f>
        <v>0.66666666666666663</v>
      </c>
      <c r="J1197" s="11">
        <f>Sample[[#This Row],[D]]/Sample[[#This Row],[A]]</f>
        <v>0.75</v>
      </c>
      <c r="K1197" s="11">
        <f>Sample[[#This Row],[A]]/Sample[[#This Row],[D]]</f>
        <v>1.3333333333333333</v>
      </c>
      <c r="L1197" s="11">
        <f>Sample[[#This Row],[D]]/Sample[[#This Row],[C]]</f>
        <v>0.5</v>
      </c>
      <c r="M1197" s="11">
        <f>Sample[[#This Row],[C]]/Sample[[#This Row],[A]]</f>
        <v>1.5</v>
      </c>
      <c r="N1197">
        <f>IF(Sample[[#This Row],[Ap]]=0,10,LOG(Sample[[#This Row],[Ap]]))</f>
        <v>0.3010299956639812</v>
      </c>
      <c r="O1197">
        <f>IF(Sample[[#This Row],[Ei]]=0,10,LOG(Sample[[#This Row],[Ei]]))</f>
        <v>-0.17609125905568127</v>
      </c>
      <c r="P1197">
        <f>IF(Sample[[#This Row],[Ii]]=0,10,LOG(Sample[[#This Row],[Ii]]))</f>
        <v>-0.12493873660829995</v>
      </c>
      <c r="Q1197">
        <f>Kx-Sample[[#This Row],[Xp]]</f>
        <v>-0.3010299956639812</v>
      </c>
      <c r="R1197">
        <f>Ky-Sample[[#This Row],[Yp]]</f>
        <v>-0.82390874094431876</v>
      </c>
      <c r="S1197">
        <f>Kz-Sample[[#This Row],[Zp]]</f>
        <v>1.1249387366082999</v>
      </c>
      <c r="T1197">
        <f>Sample[[#This Row],[Kpy]]*KSc-Sample[[#This Row],[KPz]]*KSb</f>
        <v>-0.30102999566398114</v>
      </c>
      <c r="U1197">
        <f>-1*(Sample[[#This Row],[KPx]]*KSc-Sample[[#This Row],[KPz]]*KSa)</f>
        <v>-0.3010299956639812</v>
      </c>
      <c r="V1197">
        <f>(Sample[[#This Row],[KPx]]*$R$2-Sample[[#This Row],[Kpy]]*KSa)</f>
        <v>-0.3010299956639812</v>
      </c>
      <c r="W1197">
        <f>Sample[[#This Row],[Kpy]]*KTc-Sample[[#This Row],[KPz]]*KTb</f>
        <v>1.9488474775526186</v>
      </c>
      <c r="X1197">
        <f>-1*(Sample[[#This Row],[KPx]]*KTc-Sample[[#This Row],[KPz]]*KTa)</f>
        <v>1.9488474775526186</v>
      </c>
      <c r="Y1197">
        <f>(Sample[[#This Row],[KPx]]*KTb-Sample[[#This Row],[Kpy]]*KTa)</f>
        <v>1.9488474775526188</v>
      </c>
      <c r="Z1197">
        <f>-Sample[[#This Row],[Xp]]*a+Sample[[#This Row],[Yp]]*b+Sample[[#This Row],[Zp]]*c_</f>
        <v>-0.6020599913279624</v>
      </c>
      <c r="AA1197" s="8">
        <f>-IF(Sample[[#This Row],[Column2]]&gt;0,1,-1)*SQRT(Sample[[#This Row],[KPx''i]]^2+Sample[[#This Row],[KPx''j]]^2+Sample[[#This Row],[KPx''k]]^2)/Ksmag/Scale</f>
        <v>0.36868494332449325</v>
      </c>
      <c r="AB1197" s="1">
        <f>SQRT(Sample[[#This Row],[Kpy''i]]^2+Sample[[#This Row],[KPy''j]]^2+Sample[[#This Row],[KPy''k]]^2)/KTmag/Scale</f>
        <v>1.3780432668757547</v>
      </c>
    </row>
    <row r="1198" spans="1:28" hidden="1" x14ac:dyDescent="0.25">
      <c r="A1198" s="5">
        <v>1193</v>
      </c>
      <c r="B1198" s="13" t="s">
        <v>43</v>
      </c>
      <c r="C1198" s="5"/>
      <c r="D1198" s="5"/>
      <c r="E1198">
        <v>6</v>
      </c>
      <c r="F1198">
        <v>1</v>
      </c>
      <c r="G1198">
        <v>2</v>
      </c>
      <c r="H1198" s="11">
        <f>Sample[[#This Row],[C]]/Sample[[#This Row],[D]]</f>
        <v>0.16666666666666666</v>
      </c>
      <c r="I1198" s="11">
        <f>Sample[[#This Row],[A]]/Sample[[#This Row],[C]]</f>
        <v>2</v>
      </c>
      <c r="J1198" s="11">
        <f>Sample[[#This Row],[D]]/Sample[[#This Row],[A]]</f>
        <v>3</v>
      </c>
      <c r="K1198" s="11">
        <f>Sample[[#This Row],[A]]/Sample[[#This Row],[D]]</f>
        <v>0.33333333333333331</v>
      </c>
      <c r="L1198" s="11">
        <f>Sample[[#This Row],[D]]/Sample[[#This Row],[C]]</f>
        <v>6</v>
      </c>
      <c r="M1198" s="11">
        <f>Sample[[#This Row],[C]]/Sample[[#This Row],[A]]</f>
        <v>0.5</v>
      </c>
      <c r="N1198">
        <f>IF(Sample[[#This Row],[Ap]]=0,10,LOG(Sample[[#This Row],[Ap]]))</f>
        <v>-0.77815125038364363</v>
      </c>
      <c r="O1198">
        <f>IF(Sample[[#This Row],[Ei]]=0,10,LOG(Sample[[#This Row],[Ei]]))</f>
        <v>0.3010299956639812</v>
      </c>
      <c r="P1198">
        <f>IF(Sample[[#This Row],[Ii]]=0,10,LOG(Sample[[#This Row],[Ii]]))</f>
        <v>0.47712125471966244</v>
      </c>
      <c r="Q1198">
        <f>Kx-Sample[[#This Row],[Xp]]</f>
        <v>0.77815125038364363</v>
      </c>
      <c r="R1198">
        <f>Ky-Sample[[#This Row],[Yp]]</f>
        <v>-1.3010299956639813</v>
      </c>
      <c r="S1198">
        <f>Kz-Sample[[#This Row],[Zp]]</f>
        <v>0.52287874528033762</v>
      </c>
      <c r="T1198">
        <f>Sample[[#This Row],[Kpy]]*KSc-Sample[[#This Row],[KPz]]*KSb</f>
        <v>0.77815125038364363</v>
      </c>
      <c r="U1198">
        <f>-1*(Sample[[#This Row],[KPx]]*KSc-Sample[[#This Row],[KPz]]*KSa)</f>
        <v>0.77815125038364363</v>
      </c>
      <c r="V1198">
        <f>(Sample[[#This Row],[KPx]]*$R$2-Sample[[#This Row],[Kpy]]*KSa)</f>
        <v>0.77815125038364363</v>
      </c>
      <c r="W1198">
        <f>Sample[[#This Row],[Kpy]]*KTc-Sample[[#This Row],[KPz]]*KTb</f>
        <v>1.8239087409443189</v>
      </c>
      <c r="X1198">
        <f>-1*(Sample[[#This Row],[KPx]]*KTc-Sample[[#This Row],[KPz]]*KTa)</f>
        <v>1.8239087409443189</v>
      </c>
      <c r="Y1198">
        <f>(Sample[[#This Row],[KPx]]*KTb-Sample[[#This Row],[Kpy]]*KTa)</f>
        <v>1.8239087409443189</v>
      </c>
      <c r="Z1198">
        <f>-Sample[[#This Row],[Xp]]*a+Sample[[#This Row],[Yp]]*b+Sample[[#This Row],[Zp]]*c_</f>
        <v>1.5563025007672873</v>
      </c>
      <c r="AA1198" s="8">
        <f>-IF(Sample[[#This Row],[Column2]]&gt;0,1,-1)*SQRT(Sample[[#This Row],[KPx''i]]^2+Sample[[#This Row],[KPx''j]]^2+Sample[[#This Row],[KPx''k]]^2)/Ksmag/Scale</f>
        <v>-0.95303675307431968</v>
      </c>
      <c r="AB1198" s="1">
        <f>SQRT(Sample[[#This Row],[Kpy''i]]^2+Sample[[#This Row],[KPy''j]]^2+Sample[[#This Row],[KPy''k]]^2)/KTmag/Scale</f>
        <v>1.2896982389871461</v>
      </c>
    </row>
    <row r="1199" spans="1:28" hidden="1" x14ac:dyDescent="0.25">
      <c r="A1199" s="5">
        <v>1194</v>
      </c>
      <c r="B1199" s="13" t="s">
        <v>43</v>
      </c>
      <c r="C1199" s="5"/>
      <c r="D1199" s="5"/>
      <c r="E1199">
        <v>1</v>
      </c>
      <c r="F1199">
        <v>8</v>
      </c>
      <c r="G1199">
        <v>9</v>
      </c>
      <c r="H1199" s="11">
        <f>Sample[[#This Row],[C]]/Sample[[#This Row],[D]]</f>
        <v>8</v>
      </c>
      <c r="I1199" s="11">
        <f>Sample[[#This Row],[A]]/Sample[[#This Row],[C]]</f>
        <v>1.125</v>
      </c>
      <c r="J1199" s="11">
        <f>Sample[[#This Row],[D]]/Sample[[#This Row],[A]]</f>
        <v>0.1111111111111111</v>
      </c>
      <c r="K1199" s="11">
        <f>Sample[[#This Row],[A]]/Sample[[#This Row],[D]]</f>
        <v>9</v>
      </c>
      <c r="L1199" s="11">
        <f>Sample[[#This Row],[D]]/Sample[[#This Row],[C]]</f>
        <v>0.125</v>
      </c>
      <c r="M1199" s="11">
        <f>Sample[[#This Row],[C]]/Sample[[#This Row],[A]]</f>
        <v>0.88888888888888884</v>
      </c>
      <c r="N1199">
        <f>IF(Sample[[#This Row],[Ap]]=0,10,LOG(Sample[[#This Row],[Ap]]))</f>
        <v>0.90308998699194354</v>
      </c>
      <c r="O1199">
        <f>IF(Sample[[#This Row],[Ei]]=0,10,LOG(Sample[[#This Row],[Ei]]))</f>
        <v>5.1152522447381291E-2</v>
      </c>
      <c r="P1199">
        <f>IF(Sample[[#This Row],[Ii]]=0,10,LOG(Sample[[#This Row],[Ii]]))</f>
        <v>-0.95424250943932487</v>
      </c>
      <c r="Q1199">
        <f>Kx-Sample[[#This Row],[Xp]]</f>
        <v>-0.90308998699194354</v>
      </c>
      <c r="R1199">
        <f>Ky-Sample[[#This Row],[Yp]]</f>
        <v>-1.0511525224473812</v>
      </c>
      <c r="S1199">
        <f>Kz-Sample[[#This Row],[Zp]]</f>
        <v>1.9542425094393248</v>
      </c>
      <c r="T1199">
        <f>Sample[[#This Row],[Kpy]]*KSc-Sample[[#This Row],[KPz]]*KSb</f>
        <v>-0.90308998699194354</v>
      </c>
      <c r="U1199">
        <f>-1*(Sample[[#This Row],[KPx]]*KSc-Sample[[#This Row],[KPz]]*KSa)</f>
        <v>-0.90308998699194354</v>
      </c>
      <c r="V1199">
        <f>(Sample[[#This Row],[KPx]]*$R$2-Sample[[#This Row],[Kpy]]*KSa)</f>
        <v>-0.90308998699194354</v>
      </c>
      <c r="W1199">
        <f>Sample[[#This Row],[Kpy]]*KTc-Sample[[#This Row],[KPz]]*KTb</f>
        <v>3.0053950318867058</v>
      </c>
      <c r="X1199">
        <f>-1*(Sample[[#This Row],[KPx]]*KTc-Sample[[#This Row],[KPz]]*KTa)</f>
        <v>3.0053950318867058</v>
      </c>
      <c r="Y1199">
        <f>(Sample[[#This Row],[KPx]]*KTb-Sample[[#This Row],[Kpy]]*KTa)</f>
        <v>3.0053950318867058</v>
      </c>
      <c r="Z1199">
        <f>-Sample[[#This Row],[Xp]]*a+Sample[[#This Row],[Yp]]*b+Sample[[#This Row],[Zp]]*c_</f>
        <v>-1.8061799739838871</v>
      </c>
      <c r="AA1199" s="8">
        <f>-IF(Sample[[#This Row],[Column2]]&gt;0,1,-1)*SQRT(Sample[[#This Row],[KPx''i]]^2+Sample[[#This Row],[KPx''j]]^2+Sample[[#This Row],[KPx''k]]^2)/Ksmag/Scale</f>
        <v>1.1060548299734796</v>
      </c>
      <c r="AB1199" s="1">
        <f>SQRT(Sample[[#This Row],[Kpy''i]]^2+Sample[[#This Row],[KPy''j]]^2+Sample[[#This Row],[KPy''k]]^2)/KTmag/Scale</f>
        <v>2.12513520719145</v>
      </c>
    </row>
    <row r="1200" spans="1:28" hidden="1" x14ac:dyDescent="0.25">
      <c r="A1200" s="5">
        <v>1195</v>
      </c>
      <c r="B1200" s="13" t="s">
        <v>43</v>
      </c>
      <c r="C1200" s="5"/>
      <c r="D1200" s="5"/>
      <c r="E1200">
        <v>5</v>
      </c>
      <c r="F1200">
        <v>7</v>
      </c>
      <c r="G1200">
        <v>1</v>
      </c>
      <c r="H1200" s="11">
        <f>Sample[[#This Row],[C]]/Sample[[#This Row],[D]]</f>
        <v>1.4</v>
      </c>
      <c r="I1200" s="11">
        <f>Sample[[#This Row],[A]]/Sample[[#This Row],[C]]</f>
        <v>0.14285714285714285</v>
      </c>
      <c r="J1200" s="11">
        <f>Sample[[#This Row],[D]]/Sample[[#This Row],[A]]</f>
        <v>5</v>
      </c>
      <c r="K1200" s="11">
        <f>Sample[[#This Row],[A]]/Sample[[#This Row],[D]]</f>
        <v>0.2</v>
      </c>
      <c r="L1200" s="11">
        <f>Sample[[#This Row],[D]]/Sample[[#This Row],[C]]</f>
        <v>0.7142857142857143</v>
      </c>
      <c r="M1200" s="11">
        <f>Sample[[#This Row],[C]]/Sample[[#This Row],[A]]</f>
        <v>7</v>
      </c>
      <c r="N1200">
        <f>IF(Sample[[#This Row],[Ap]]=0,10,LOG(Sample[[#This Row],[Ap]]))</f>
        <v>0.14612803567823801</v>
      </c>
      <c r="O1200">
        <f>IF(Sample[[#This Row],[Ei]]=0,10,LOG(Sample[[#This Row],[Ei]]))</f>
        <v>-0.84509804001425681</v>
      </c>
      <c r="P1200">
        <f>IF(Sample[[#This Row],[Ii]]=0,10,LOG(Sample[[#This Row],[Ii]]))</f>
        <v>0.69897000433601886</v>
      </c>
      <c r="Q1200">
        <f>Kx-Sample[[#This Row],[Xp]]</f>
        <v>-0.14612803567823801</v>
      </c>
      <c r="R1200">
        <f>Ky-Sample[[#This Row],[Yp]]</f>
        <v>-0.15490195998574319</v>
      </c>
      <c r="S1200">
        <f>Kz-Sample[[#This Row],[Zp]]</f>
        <v>0.30102999566398114</v>
      </c>
      <c r="T1200">
        <f>Sample[[#This Row],[Kpy]]*KSc-Sample[[#This Row],[KPz]]*KSb</f>
        <v>-0.14612803567823796</v>
      </c>
      <c r="U1200">
        <f>-1*(Sample[[#This Row],[KPx]]*KSc-Sample[[#This Row],[KPz]]*KSa)</f>
        <v>-0.14612803567823801</v>
      </c>
      <c r="V1200">
        <f>(Sample[[#This Row],[KPx]]*$R$2-Sample[[#This Row],[Kpy]]*KSa)</f>
        <v>-0.14612803567823801</v>
      </c>
      <c r="W1200">
        <f>Sample[[#This Row],[Kpy]]*KTc-Sample[[#This Row],[KPz]]*KTb</f>
        <v>0.45593195564972433</v>
      </c>
      <c r="X1200">
        <f>-1*(Sample[[#This Row],[KPx]]*KTc-Sample[[#This Row],[KPz]]*KTa)</f>
        <v>0.45593195564972427</v>
      </c>
      <c r="Y1200">
        <f>(Sample[[#This Row],[KPx]]*KTb-Sample[[#This Row],[Kpy]]*KTa)</f>
        <v>0.45593195564972439</v>
      </c>
      <c r="Z1200">
        <f>-Sample[[#This Row],[Xp]]*a+Sample[[#This Row],[Yp]]*b+Sample[[#This Row],[Zp]]*c_</f>
        <v>-0.29225607135647591</v>
      </c>
      <c r="AA1200" s="8">
        <f>-IF(Sample[[#This Row],[Column2]]&gt;0,1,-1)*SQRT(Sample[[#This Row],[KPx''i]]^2+Sample[[#This Row],[KPx''j]]^2+Sample[[#This Row],[KPx''k]]^2)/Ksmag/Scale</f>
        <v>0.17896956226344909</v>
      </c>
      <c r="AB1200" s="1">
        <f>SQRT(Sample[[#This Row],[Kpy''i]]^2+Sample[[#This Row],[KPy''j]]^2+Sample[[#This Row],[KPy''k]]^2)/KTmag/Scale</f>
        <v>0.32239257759956436</v>
      </c>
    </row>
    <row r="1201" spans="1:28" hidden="1" x14ac:dyDescent="0.25">
      <c r="A1201" s="5">
        <v>1196</v>
      </c>
      <c r="B1201" s="13" t="s">
        <v>43</v>
      </c>
      <c r="C1201" s="5"/>
      <c r="D1201" s="5"/>
      <c r="E1201">
        <v>1</v>
      </c>
      <c r="F1201">
        <v>10</v>
      </c>
      <c r="G1201">
        <v>4</v>
      </c>
      <c r="H1201" s="11">
        <f>Sample[[#This Row],[C]]/Sample[[#This Row],[D]]</f>
        <v>10</v>
      </c>
      <c r="I1201" s="11">
        <f>Sample[[#This Row],[A]]/Sample[[#This Row],[C]]</f>
        <v>0.4</v>
      </c>
      <c r="J1201" s="11">
        <f>Sample[[#This Row],[D]]/Sample[[#This Row],[A]]</f>
        <v>0.25</v>
      </c>
      <c r="K1201" s="11">
        <f>Sample[[#This Row],[A]]/Sample[[#This Row],[D]]</f>
        <v>4</v>
      </c>
      <c r="L1201" s="11">
        <f>Sample[[#This Row],[D]]/Sample[[#This Row],[C]]</f>
        <v>0.1</v>
      </c>
      <c r="M1201" s="11">
        <f>Sample[[#This Row],[C]]/Sample[[#This Row],[A]]</f>
        <v>2.5</v>
      </c>
      <c r="N1201">
        <f>IF(Sample[[#This Row],[Ap]]=0,10,LOG(Sample[[#This Row],[Ap]]))</f>
        <v>1</v>
      </c>
      <c r="O1201">
        <f>IF(Sample[[#This Row],[Ei]]=0,10,LOG(Sample[[#This Row],[Ei]]))</f>
        <v>-0.3979400086720376</v>
      </c>
      <c r="P1201">
        <f>IF(Sample[[#This Row],[Ii]]=0,10,LOG(Sample[[#This Row],[Ii]]))</f>
        <v>-0.6020599913279624</v>
      </c>
      <c r="Q1201">
        <f>Kx-Sample[[#This Row],[Xp]]</f>
        <v>-1</v>
      </c>
      <c r="R1201">
        <f>Ky-Sample[[#This Row],[Yp]]</f>
        <v>-0.6020599913279624</v>
      </c>
      <c r="S1201">
        <f>Kz-Sample[[#This Row],[Zp]]</f>
        <v>1.6020599913279625</v>
      </c>
      <c r="T1201">
        <f>Sample[[#This Row],[Kpy]]*KSc-Sample[[#This Row],[KPz]]*KSb</f>
        <v>-1</v>
      </c>
      <c r="U1201">
        <f>-1*(Sample[[#This Row],[KPx]]*KSc-Sample[[#This Row],[KPz]]*KSa)</f>
        <v>-1</v>
      </c>
      <c r="V1201">
        <f>(Sample[[#This Row],[KPx]]*$R$2-Sample[[#This Row],[Kpy]]*KSa)</f>
        <v>-1</v>
      </c>
      <c r="W1201">
        <f>Sample[[#This Row],[Kpy]]*KTc-Sample[[#This Row],[KPz]]*KTb</f>
        <v>2.204119982655925</v>
      </c>
      <c r="X1201">
        <f>-1*(Sample[[#This Row],[KPx]]*KTc-Sample[[#This Row],[KPz]]*KTa)</f>
        <v>2.204119982655925</v>
      </c>
      <c r="Y1201">
        <f>(Sample[[#This Row],[KPx]]*KTb-Sample[[#This Row],[Kpy]]*KTa)</f>
        <v>2.204119982655925</v>
      </c>
      <c r="Z1201">
        <f>-Sample[[#This Row],[Xp]]*a+Sample[[#This Row],[Yp]]*b+Sample[[#This Row],[Zp]]*c_</f>
        <v>-2</v>
      </c>
      <c r="AA1201" s="8">
        <f>-IF(Sample[[#This Row],[Column2]]&gt;0,1,-1)*SQRT(Sample[[#This Row],[KPx''i]]^2+Sample[[#This Row],[KPx''j]]^2+Sample[[#This Row],[KPx''k]]^2)/Ksmag/Scale</f>
        <v>1.2247448713915889</v>
      </c>
      <c r="AB1201" s="1">
        <f>SQRT(Sample[[#This Row],[Kpy''i]]^2+Sample[[#This Row],[KPy''j]]^2+Sample[[#This Row],[KPy''k]]^2)/KTmag/Scale</f>
        <v>1.5585481862847803</v>
      </c>
    </row>
    <row r="1202" spans="1:28" hidden="1" x14ac:dyDescent="0.25">
      <c r="A1202" s="5">
        <v>1197</v>
      </c>
      <c r="B1202" s="13" t="s">
        <v>43</v>
      </c>
      <c r="C1202" s="5"/>
      <c r="D1202" s="5"/>
      <c r="E1202">
        <v>1</v>
      </c>
      <c r="F1202">
        <v>5</v>
      </c>
      <c r="G1202">
        <v>7</v>
      </c>
      <c r="H1202" s="11">
        <f>Sample[[#This Row],[C]]/Sample[[#This Row],[D]]</f>
        <v>5</v>
      </c>
      <c r="I1202" s="11">
        <f>Sample[[#This Row],[A]]/Sample[[#This Row],[C]]</f>
        <v>1.4</v>
      </c>
      <c r="J1202" s="11">
        <f>Sample[[#This Row],[D]]/Sample[[#This Row],[A]]</f>
        <v>0.14285714285714285</v>
      </c>
      <c r="K1202" s="11">
        <f>Sample[[#This Row],[A]]/Sample[[#This Row],[D]]</f>
        <v>7</v>
      </c>
      <c r="L1202" s="11">
        <f>Sample[[#This Row],[D]]/Sample[[#This Row],[C]]</f>
        <v>0.2</v>
      </c>
      <c r="M1202" s="11">
        <f>Sample[[#This Row],[C]]/Sample[[#This Row],[A]]</f>
        <v>0.7142857142857143</v>
      </c>
      <c r="N1202">
        <f>IF(Sample[[#This Row],[Ap]]=0,10,LOG(Sample[[#This Row],[Ap]]))</f>
        <v>0.69897000433601886</v>
      </c>
      <c r="O1202">
        <f>IF(Sample[[#This Row],[Ei]]=0,10,LOG(Sample[[#This Row],[Ei]]))</f>
        <v>0.14612803567823801</v>
      </c>
      <c r="P1202">
        <f>IF(Sample[[#This Row],[Ii]]=0,10,LOG(Sample[[#This Row],[Ii]]))</f>
        <v>-0.84509804001425681</v>
      </c>
      <c r="Q1202">
        <f>Kx-Sample[[#This Row],[Xp]]</f>
        <v>-0.69897000433601886</v>
      </c>
      <c r="R1202">
        <f>Ky-Sample[[#This Row],[Yp]]</f>
        <v>-1.146128035678238</v>
      </c>
      <c r="S1202">
        <f>Kz-Sample[[#This Row],[Zp]]</f>
        <v>1.8450980400142569</v>
      </c>
      <c r="T1202">
        <f>Sample[[#This Row],[Kpy]]*KSc-Sample[[#This Row],[KPz]]*KSb</f>
        <v>-0.69897000433601897</v>
      </c>
      <c r="U1202">
        <f>-1*(Sample[[#This Row],[KPx]]*KSc-Sample[[#This Row],[KPz]]*KSa)</f>
        <v>-0.69897000433601886</v>
      </c>
      <c r="V1202">
        <f>(Sample[[#This Row],[KPx]]*$R$2-Sample[[#This Row],[Kpy]]*KSa)</f>
        <v>-0.69897000433601886</v>
      </c>
      <c r="W1202">
        <f>Sample[[#This Row],[Kpy]]*KTc-Sample[[#This Row],[KPz]]*KTb</f>
        <v>2.9912260756924951</v>
      </c>
      <c r="X1202">
        <f>-1*(Sample[[#This Row],[KPx]]*KTc-Sample[[#This Row],[KPz]]*KTa)</f>
        <v>2.9912260756924951</v>
      </c>
      <c r="Y1202">
        <f>(Sample[[#This Row],[KPx]]*KTb-Sample[[#This Row],[Kpy]]*KTa)</f>
        <v>2.9912260756924947</v>
      </c>
      <c r="Z1202">
        <f>-Sample[[#This Row],[Xp]]*a+Sample[[#This Row],[Yp]]*b+Sample[[#This Row],[Zp]]*c_</f>
        <v>-1.3979400086720375</v>
      </c>
      <c r="AA1202" s="8">
        <f>-IF(Sample[[#This Row],[Column2]]&gt;0,1,-1)*SQRT(Sample[[#This Row],[KPx''i]]^2+Sample[[#This Row],[KPx''j]]^2+Sample[[#This Row],[KPx''k]]^2)/Ksmag/Scale</f>
        <v>0.85605992806709585</v>
      </c>
      <c r="AB1202" s="1">
        <f>SQRT(Sample[[#This Row],[Kpy''i]]^2+Sample[[#This Row],[KPy''j]]^2+Sample[[#This Row],[KPy''k]]^2)/KTmag/Scale</f>
        <v>2.1151162421841887</v>
      </c>
    </row>
    <row r="1203" spans="1:28" hidden="1" x14ac:dyDescent="0.25">
      <c r="A1203" s="5">
        <v>1198</v>
      </c>
      <c r="B1203" s="13" t="s">
        <v>43</v>
      </c>
      <c r="C1203" s="5"/>
      <c r="D1203" s="5"/>
      <c r="E1203">
        <v>8</v>
      </c>
      <c r="F1203">
        <v>6</v>
      </c>
      <c r="G1203">
        <v>1</v>
      </c>
      <c r="H1203" s="11">
        <f>Sample[[#This Row],[C]]/Sample[[#This Row],[D]]</f>
        <v>0.75</v>
      </c>
      <c r="I1203" s="11">
        <f>Sample[[#This Row],[A]]/Sample[[#This Row],[C]]</f>
        <v>0.16666666666666666</v>
      </c>
      <c r="J1203" s="11">
        <f>Sample[[#This Row],[D]]/Sample[[#This Row],[A]]</f>
        <v>8</v>
      </c>
      <c r="K1203" s="11">
        <f>Sample[[#This Row],[A]]/Sample[[#This Row],[D]]</f>
        <v>0.125</v>
      </c>
      <c r="L1203" s="11">
        <f>Sample[[#This Row],[D]]/Sample[[#This Row],[C]]</f>
        <v>1.3333333333333333</v>
      </c>
      <c r="M1203" s="11">
        <f>Sample[[#This Row],[C]]/Sample[[#This Row],[A]]</f>
        <v>6</v>
      </c>
      <c r="N1203">
        <f>IF(Sample[[#This Row],[Ap]]=0,10,LOG(Sample[[#This Row],[Ap]]))</f>
        <v>-0.12493873660829995</v>
      </c>
      <c r="O1203">
        <f>IF(Sample[[#This Row],[Ei]]=0,10,LOG(Sample[[#This Row],[Ei]]))</f>
        <v>-0.77815125038364363</v>
      </c>
      <c r="P1203">
        <f>IF(Sample[[#This Row],[Ii]]=0,10,LOG(Sample[[#This Row],[Ii]]))</f>
        <v>0.90308998699194354</v>
      </c>
      <c r="Q1203">
        <f>Kx-Sample[[#This Row],[Xp]]</f>
        <v>0.12493873660829995</v>
      </c>
      <c r="R1203">
        <f>Ky-Sample[[#This Row],[Yp]]</f>
        <v>-0.22184874961635637</v>
      </c>
      <c r="S1203">
        <f>Kz-Sample[[#This Row],[Zp]]</f>
        <v>9.6910013008056461E-2</v>
      </c>
      <c r="T1203">
        <f>Sample[[#This Row],[Kpy]]*KSc-Sample[[#This Row],[KPz]]*KSb</f>
        <v>0.12493873660829991</v>
      </c>
      <c r="U1203">
        <f>-1*(Sample[[#This Row],[KPx]]*KSc-Sample[[#This Row],[KPz]]*KSa)</f>
        <v>0.12493873660829995</v>
      </c>
      <c r="V1203">
        <f>(Sample[[#This Row],[KPx]]*$R$2-Sample[[#This Row],[Kpy]]*KSa)</f>
        <v>0.12493873660829995</v>
      </c>
      <c r="W1203">
        <f>Sample[[#This Row],[Kpy]]*KTc-Sample[[#This Row],[KPz]]*KTb</f>
        <v>0.31875876262441283</v>
      </c>
      <c r="X1203">
        <f>-1*(Sample[[#This Row],[KPx]]*KTc-Sample[[#This Row],[KPz]]*KTa)</f>
        <v>0.31875876262441288</v>
      </c>
      <c r="Y1203">
        <f>(Sample[[#This Row],[KPx]]*KTb-Sample[[#This Row],[Kpy]]*KTa)</f>
        <v>0.31875876262441277</v>
      </c>
      <c r="Z1203">
        <f>-Sample[[#This Row],[Xp]]*a+Sample[[#This Row],[Yp]]*b+Sample[[#This Row],[Zp]]*c_</f>
        <v>0.24987747321659981</v>
      </c>
      <c r="AA1203" s="8">
        <f>-IF(Sample[[#This Row],[Column2]]&gt;0,1,-1)*SQRT(Sample[[#This Row],[KPx''i]]^2+Sample[[#This Row],[KPx''j]]^2+Sample[[#This Row],[KPx''k]]^2)/Ksmag/Scale</f>
        <v>-0.15301807689915992</v>
      </c>
      <c r="AB1203" s="1">
        <f>SQRT(Sample[[#This Row],[Kpy''i]]^2+Sample[[#This Row],[KPy''j]]^2+Sample[[#This Row],[KPy''k]]^2)/KTmag/Scale</f>
        <v>0.22539648261435535</v>
      </c>
    </row>
    <row r="1204" spans="1:28" hidden="1" x14ac:dyDescent="0.25">
      <c r="A1204" s="5">
        <v>1199</v>
      </c>
      <c r="B1204" s="13" t="s">
        <v>43</v>
      </c>
      <c r="C1204" s="5"/>
      <c r="D1204" s="5"/>
      <c r="E1204">
        <v>3</v>
      </c>
      <c r="F1204">
        <v>1</v>
      </c>
      <c r="G1204">
        <v>10</v>
      </c>
      <c r="H1204" s="11">
        <f>Sample[[#This Row],[C]]/Sample[[#This Row],[D]]</f>
        <v>0.33333333333333331</v>
      </c>
      <c r="I1204" s="11">
        <f>Sample[[#This Row],[A]]/Sample[[#This Row],[C]]</f>
        <v>10</v>
      </c>
      <c r="J1204" s="11">
        <f>Sample[[#This Row],[D]]/Sample[[#This Row],[A]]</f>
        <v>0.3</v>
      </c>
      <c r="K1204" s="11">
        <f>Sample[[#This Row],[A]]/Sample[[#This Row],[D]]</f>
        <v>3.3333333333333335</v>
      </c>
      <c r="L1204" s="11">
        <f>Sample[[#This Row],[D]]/Sample[[#This Row],[C]]</f>
        <v>3</v>
      </c>
      <c r="M1204" s="11">
        <f>Sample[[#This Row],[C]]/Sample[[#This Row],[A]]</f>
        <v>0.1</v>
      </c>
      <c r="N1204">
        <f>IF(Sample[[#This Row],[Ap]]=0,10,LOG(Sample[[#This Row],[Ap]]))</f>
        <v>-0.47712125471966244</v>
      </c>
      <c r="O1204">
        <f>IF(Sample[[#This Row],[Ei]]=0,10,LOG(Sample[[#This Row],[Ei]]))</f>
        <v>1</v>
      </c>
      <c r="P1204">
        <f>IF(Sample[[#This Row],[Ii]]=0,10,LOG(Sample[[#This Row],[Ii]]))</f>
        <v>-0.52287874528033762</v>
      </c>
      <c r="Q1204">
        <f>Kx-Sample[[#This Row],[Xp]]</f>
        <v>0.47712125471966244</v>
      </c>
      <c r="R1204">
        <f>Ky-Sample[[#This Row],[Yp]]</f>
        <v>-2</v>
      </c>
      <c r="S1204">
        <f>Kz-Sample[[#This Row],[Zp]]</f>
        <v>1.5228787452803376</v>
      </c>
      <c r="T1204">
        <f>Sample[[#This Row],[Kpy]]*KSc-Sample[[#This Row],[KPz]]*KSb</f>
        <v>0.47712125471966238</v>
      </c>
      <c r="U1204">
        <f>-1*(Sample[[#This Row],[KPx]]*KSc-Sample[[#This Row],[KPz]]*KSa)</f>
        <v>0.47712125471966244</v>
      </c>
      <c r="V1204">
        <f>(Sample[[#This Row],[KPx]]*$R$2-Sample[[#This Row],[Kpy]]*KSa)</f>
        <v>0.47712125471966244</v>
      </c>
      <c r="W1204">
        <f>Sample[[#This Row],[Kpy]]*KTc-Sample[[#This Row],[KPz]]*KTb</f>
        <v>3.5228787452803374</v>
      </c>
      <c r="X1204">
        <f>-1*(Sample[[#This Row],[KPx]]*KTc-Sample[[#This Row],[KPz]]*KTa)</f>
        <v>3.5228787452803378</v>
      </c>
      <c r="Y1204">
        <f>(Sample[[#This Row],[KPx]]*KTb-Sample[[#This Row],[Kpy]]*KTa)</f>
        <v>3.5228787452803374</v>
      </c>
      <c r="Z1204">
        <f>-Sample[[#This Row],[Xp]]*a+Sample[[#This Row],[Yp]]*b+Sample[[#This Row],[Zp]]*c_</f>
        <v>0.95424250943932476</v>
      </c>
      <c r="AA1204" s="8">
        <f>-IF(Sample[[#This Row],[Column2]]&gt;0,1,-1)*SQRT(Sample[[#This Row],[KPx''i]]^2+Sample[[#This Row],[KPx''j]]^2+Sample[[#This Row],[KPx''k]]^2)/Ksmag/Scale</f>
        <v>-0.58435180974982659</v>
      </c>
      <c r="AB1204" s="1">
        <f>SQRT(Sample[[#This Row],[Kpy''i]]^2+Sample[[#This Row],[KPy''j]]^2+Sample[[#This Row],[KPy''k]]^2)/KTmag/Scale</f>
        <v>2.4910514500856826</v>
      </c>
    </row>
    <row r="1205" spans="1:28" hidden="1" x14ac:dyDescent="0.25">
      <c r="A1205" s="5">
        <v>1200</v>
      </c>
      <c r="B1205" s="13" t="s">
        <v>43</v>
      </c>
      <c r="C1205" s="5"/>
      <c r="D1205" s="5"/>
      <c r="E1205">
        <v>3</v>
      </c>
      <c r="F1205">
        <v>8</v>
      </c>
      <c r="G1205">
        <v>3</v>
      </c>
      <c r="H1205" s="11">
        <f>Sample[[#This Row],[C]]/Sample[[#This Row],[D]]</f>
        <v>2.6666666666666665</v>
      </c>
      <c r="I1205" s="11">
        <f>Sample[[#This Row],[A]]/Sample[[#This Row],[C]]</f>
        <v>0.375</v>
      </c>
      <c r="J1205" s="11">
        <f>Sample[[#This Row],[D]]/Sample[[#This Row],[A]]</f>
        <v>1</v>
      </c>
      <c r="K1205" s="11">
        <f>Sample[[#This Row],[A]]/Sample[[#This Row],[D]]</f>
        <v>1</v>
      </c>
      <c r="L1205" s="11">
        <f>Sample[[#This Row],[D]]/Sample[[#This Row],[C]]</f>
        <v>0.375</v>
      </c>
      <c r="M1205" s="11">
        <f>Sample[[#This Row],[C]]/Sample[[#This Row],[A]]</f>
        <v>2.6666666666666665</v>
      </c>
      <c r="N1205">
        <f>IF(Sample[[#This Row],[Ap]]=0,10,LOG(Sample[[#This Row],[Ap]]))</f>
        <v>0.4259687322722811</v>
      </c>
      <c r="O1205">
        <f>IF(Sample[[#This Row],[Ei]]=0,10,LOG(Sample[[#This Row],[Ei]]))</f>
        <v>-0.42596873227228116</v>
      </c>
      <c r="P1205">
        <f>IF(Sample[[#This Row],[Ii]]=0,10,LOG(Sample[[#This Row],[Ii]]))</f>
        <v>0</v>
      </c>
      <c r="Q1205">
        <f>Kx-Sample[[#This Row],[Xp]]</f>
        <v>-0.4259687322722811</v>
      </c>
      <c r="R1205">
        <f>Ky-Sample[[#This Row],[Yp]]</f>
        <v>-0.57403126772771884</v>
      </c>
      <c r="S1205">
        <f>Kz-Sample[[#This Row],[Zp]]</f>
        <v>1</v>
      </c>
      <c r="T1205">
        <f>Sample[[#This Row],[Kpy]]*KSc-Sample[[#This Row],[KPz]]*KSb</f>
        <v>-0.42596873227228116</v>
      </c>
      <c r="U1205">
        <f>-1*(Sample[[#This Row],[KPx]]*KSc-Sample[[#This Row],[KPz]]*KSa)</f>
        <v>-0.4259687322722811</v>
      </c>
      <c r="V1205">
        <f>(Sample[[#This Row],[KPx]]*$R$2-Sample[[#This Row],[Kpy]]*KSa)</f>
        <v>-0.4259687322722811</v>
      </c>
      <c r="W1205">
        <f>Sample[[#This Row],[Kpy]]*KTc-Sample[[#This Row],[KPz]]*KTb</f>
        <v>1.5740312677277188</v>
      </c>
      <c r="X1205">
        <f>-1*(Sample[[#This Row],[KPx]]*KTc-Sample[[#This Row],[KPz]]*KTa)</f>
        <v>1.5740312677277188</v>
      </c>
      <c r="Y1205">
        <f>(Sample[[#This Row],[KPx]]*KTb-Sample[[#This Row],[Kpy]]*KTa)</f>
        <v>1.5740312677277188</v>
      </c>
      <c r="Z1205">
        <f>-Sample[[#This Row],[Xp]]*a+Sample[[#This Row],[Yp]]*b+Sample[[#This Row],[Zp]]*c_</f>
        <v>-0.85193746454456232</v>
      </c>
      <c r="AA1205" s="8">
        <f>-IF(Sample[[#This Row],[Column2]]&gt;0,1,-1)*SQRT(Sample[[#This Row],[KPx''i]]^2+Sample[[#This Row],[KPx''j]]^2+Sample[[#This Row],[KPx''k]]^2)/Ksmag/Scale</f>
        <v>0.52170302022365311</v>
      </c>
      <c r="AB1205" s="1">
        <f>SQRT(Sample[[#This Row],[Kpy''i]]^2+Sample[[#This Row],[KPy''j]]^2+Sample[[#This Row],[KPy''k]]^2)/KTmag/Scale</f>
        <v>1.1130081832099283</v>
      </c>
    </row>
    <row r="1206" spans="1:28" hidden="1" x14ac:dyDescent="0.25">
      <c r="A1206" s="5">
        <v>1201</v>
      </c>
      <c r="B1206" s="13" t="s">
        <v>43</v>
      </c>
      <c r="C1206" s="5"/>
      <c r="D1206" s="5"/>
      <c r="E1206">
        <v>3</v>
      </c>
      <c r="F1206">
        <v>2</v>
      </c>
      <c r="G1206">
        <v>4</v>
      </c>
      <c r="H1206" s="11">
        <f>Sample[[#This Row],[C]]/Sample[[#This Row],[D]]</f>
        <v>0.66666666666666663</v>
      </c>
      <c r="I1206" s="11">
        <f>Sample[[#This Row],[A]]/Sample[[#This Row],[C]]</f>
        <v>2</v>
      </c>
      <c r="J1206" s="11">
        <f>Sample[[#This Row],[D]]/Sample[[#This Row],[A]]</f>
        <v>0.75</v>
      </c>
      <c r="K1206" s="11">
        <f>Sample[[#This Row],[A]]/Sample[[#This Row],[D]]</f>
        <v>1.3333333333333333</v>
      </c>
      <c r="L1206" s="11">
        <f>Sample[[#This Row],[D]]/Sample[[#This Row],[C]]</f>
        <v>1.5</v>
      </c>
      <c r="M1206" s="11">
        <f>Sample[[#This Row],[C]]/Sample[[#This Row],[A]]</f>
        <v>0.5</v>
      </c>
      <c r="N1206">
        <f>IF(Sample[[#This Row],[Ap]]=0,10,LOG(Sample[[#This Row],[Ap]]))</f>
        <v>-0.17609125905568127</v>
      </c>
      <c r="O1206">
        <f>IF(Sample[[#This Row],[Ei]]=0,10,LOG(Sample[[#This Row],[Ei]]))</f>
        <v>0.3010299956639812</v>
      </c>
      <c r="P1206">
        <f>IF(Sample[[#This Row],[Ii]]=0,10,LOG(Sample[[#This Row],[Ii]]))</f>
        <v>-0.12493873660829995</v>
      </c>
      <c r="Q1206">
        <f>Kx-Sample[[#This Row],[Xp]]</f>
        <v>0.17609125905568127</v>
      </c>
      <c r="R1206">
        <f>Ky-Sample[[#This Row],[Yp]]</f>
        <v>-1.3010299956639813</v>
      </c>
      <c r="S1206">
        <f>Kz-Sample[[#This Row],[Zp]]</f>
        <v>1.1249387366082999</v>
      </c>
      <c r="T1206">
        <f>Sample[[#This Row],[Kpy]]*KSc-Sample[[#This Row],[KPz]]*KSb</f>
        <v>0.17609125905568135</v>
      </c>
      <c r="U1206">
        <f>-1*(Sample[[#This Row],[KPx]]*KSc-Sample[[#This Row],[KPz]]*KSa)</f>
        <v>0.17609125905568127</v>
      </c>
      <c r="V1206">
        <f>(Sample[[#This Row],[KPx]]*$R$2-Sample[[#This Row],[Kpy]]*KSa)</f>
        <v>0.17609125905568127</v>
      </c>
      <c r="W1206">
        <f>Sample[[#This Row],[Kpy]]*KTc-Sample[[#This Row],[KPz]]*KTb</f>
        <v>2.4259687322722812</v>
      </c>
      <c r="X1206">
        <f>-1*(Sample[[#This Row],[KPx]]*KTc-Sample[[#This Row],[KPz]]*KTa)</f>
        <v>2.4259687322722812</v>
      </c>
      <c r="Y1206">
        <f>(Sample[[#This Row],[KPx]]*KTb-Sample[[#This Row],[Kpy]]*KTa)</f>
        <v>2.4259687322722812</v>
      </c>
      <c r="Z1206">
        <f>-Sample[[#This Row],[Xp]]*a+Sample[[#This Row],[Yp]]*b+Sample[[#This Row],[Zp]]*c_</f>
        <v>0.35218251811136247</v>
      </c>
      <c r="AA1206" s="8">
        <f>-IF(Sample[[#This Row],[Column2]]&gt;0,1,-1)*SQRT(Sample[[#This Row],[KPx''i]]^2+Sample[[#This Row],[KPx''j]]^2+Sample[[#This Row],[KPx''k]]^2)/Ksmag/Scale</f>
        <v>-0.21566686642533336</v>
      </c>
      <c r="AB1206" s="1">
        <f>SQRT(Sample[[#This Row],[Kpy''i]]^2+Sample[[#This Row],[KPy''j]]^2+Sample[[#This Row],[KPy''k]]^2)/KTmag/Scale</f>
        <v>1.7154189415362624</v>
      </c>
    </row>
    <row r="1207" spans="1:28" hidden="1" x14ac:dyDescent="0.25">
      <c r="A1207" s="5">
        <v>1202</v>
      </c>
      <c r="B1207" s="13" t="s">
        <v>43</v>
      </c>
      <c r="C1207" s="5"/>
      <c r="D1207" s="5"/>
      <c r="E1207">
        <v>5</v>
      </c>
      <c r="F1207">
        <v>8</v>
      </c>
      <c r="G1207">
        <v>3</v>
      </c>
      <c r="H1207" s="11">
        <f>Sample[[#This Row],[C]]/Sample[[#This Row],[D]]</f>
        <v>1.6</v>
      </c>
      <c r="I1207" s="11">
        <f>Sample[[#This Row],[A]]/Sample[[#This Row],[C]]</f>
        <v>0.375</v>
      </c>
      <c r="J1207" s="11">
        <f>Sample[[#This Row],[D]]/Sample[[#This Row],[A]]</f>
        <v>1.6666666666666667</v>
      </c>
      <c r="K1207" s="11">
        <f>Sample[[#This Row],[A]]/Sample[[#This Row],[D]]</f>
        <v>0.6</v>
      </c>
      <c r="L1207" s="11">
        <f>Sample[[#This Row],[D]]/Sample[[#This Row],[C]]</f>
        <v>0.625</v>
      </c>
      <c r="M1207" s="11">
        <f>Sample[[#This Row],[C]]/Sample[[#This Row],[A]]</f>
        <v>2.6666666666666665</v>
      </c>
      <c r="N1207">
        <f>IF(Sample[[#This Row],[Ap]]=0,10,LOG(Sample[[#This Row],[Ap]]))</f>
        <v>0.20411998265592479</v>
      </c>
      <c r="O1207">
        <f>IF(Sample[[#This Row],[Ei]]=0,10,LOG(Sample[[#This Row],[Ei]]))</f>
        <v>-0.42596873227228116</v>
      </c>
      <c r="P1207">
        <f>IF(Sample[[#This Row],[Ii]]=0,10,LOG(Sample[[#This Row],[Ii]]))</f>
        <v>0.22184874961635639</v>
      </c>
      <c r="Q1207">
        <f>Kx-Sample[[#This Row],[Xp]]</f>
        <v>-0.20411998265592479</v>
      </c>
      <c r="R1207">
        <f>Ky-Sample[[#This Row],[Yp]]</f>
        <v>-0.57403126772771884</v>
      </c>
      <c r="S1207">
        <f>Kz-Sample[[#This Row],[Zp]]</f>
        <v>0.77815125038364363</v>
      </c>
      <c r="T1207">
        <f>Sample[[#This Row],[Kpy]]*KSc-Sample[[#This Row],[KPz]]*KSb</f>
        <v>-0.20411998265592479</v>
      </c>
      <c r="U1207">
        <f>-1*(Sample[[#This Row],[KPx]]*KSc-Sample[[#This Row],[KPz]]*KSa)</f>
        <v>-0.20411998265592479</v>
      </c>
      <c r="V1207">
        <f>(Sample[[#This Row],[KPx]]*$R$2-Sample[[#This Row],[Kpy]]*KSa)</f>
        <v>-0.20411998265592479</v>
      </c>
      <c r="W1207">
        <f>Sample[[#This Row],[Kpy]]*KTc-Sample[[#This Row],[KPz]]*KTb</f>
        <v>1.3521825181113625</v>
      </c>
      <c r="X1207">
        <f>-1*(Sample[[#This Row],[KPx]]*KTc-Sample[[#This Row],[KPz]]*KTa)</f>
        <v>1.3521825181113625</v>
      </c>
      <c r="Y1207">
        <f>(Sample[[#This Row],[KPx]]*KTb-Sample[[#This Row],[Kpy]]*KTa)</f>
        <v>1.3521825181113625</v>
      </c>
      <c r="Z1207">
        <f>-Sample[[#This Row],[Xp]]*a+Sample[[#This Row],[Yp]]*b+Sample[[#This Row],[Zp]]*c_</f>
        <v>-0.40823996531184953</v>
      </c>
      <c r="AA1207" s="8">
        <f>-IF(Sample[[#This Row],[Column2]]&gt;0,1,-1)*SQRT(Sample[[#This Row],[KPx''i]]^2+Sample[[#This Row],[KPx''j]]^2+Sample[[#This Row],[KPx''k]]^2)/Ksmag/Scale</f>
        <v>0.24999490190638396</v>
      </c>
      <c r="AB1207" s="1">
        <f>SQRT(Sample[[#This Row],[Kpy''i]]^2+Sample[[#This Row],[KPy''j]]^2+Sample[[#This Row],[KPy''k]]^2)/KTmag/Scale</f>
        <v>0.95613742795844614</v>
      </c>
    </row>
    <row r="1208" spans="1:28" hidden="1" x14ac:dyDescent="0.25">
      <c r="A1208" s="5">
        <v>1203</v>
      </c>
      <c r="B1208" s="13" t="s">
        <v>43</v>
      </c>
      <c r="C1208" s="5"/>
      <c r="D1208" s="5"/>
      <c r="E1208">
        <v>3</v>
      </c>
      <c r="F1208">
        <v>6</v>
      </c>
      <c r="G1208">
        <v>3</v>
      </c>
      <c r="H1208" s="11">
        <f>Sample[[#This Row],[C]]/Sample[[#This Row],[D]]</f>
        <v>2</v>
      </c>
      <c r="I1208" s="11">
        <f>Sample[[#This Row],[A]]/Sample[[#This Row],[C]]</f>
        <v>0.5</v>
      </c>
      <c r="J1208" s="11">
        <f>Sample[[#This Row],[D]]/Sample[[#This Row],[A]]</f>
        <v>1</v>
      </c>
      <c r="K1208" s="11">
        <f>Sample[[#This Row],[A]]/Sample[[#This Row],[D]]</f>
        <v>1</v>
      </c>
      <c r="L1208" s="11">
        <f>Sample[[#This Row],[D]]/Sample[[#This Row],[C]]</f>
        <v>0.5</v>
      </c>
      <c r="M1208" s="11">
        <f>Sample[[#This Row],[C]]/Sample[[#This Row],[A]]</f>
        <v>2</v>
      </c>
      <c r="N1208">
        <f>IF(Sample[[#This Row],[Ap]]=0,10,LOG(Sample[[#This Row],[Ap]]))</f>
        <v>0.3010299956639812</v>
      </c>
      <c r="O1208">
        <f>IF(Sample[[#This Row],[Ei]]=0,10,LOG(Sample[[#This Row],[Ei]]))</f>
        <v>-0.3010299956639812</v>
      </c>
      <c r="P1208">
        <f>IF(Sample[[#This Row],[Ii]]=0,10,LOG(Sample[[#This Row],[Ii]]))</f>
        <v>0</v>
      </c>
      <c r="Q1208">
        <f>Kx-Sample[[#This Row],[Xp]]</f>
        <v>-0.3010299956639812</v>
      </c>
      <c r="R1208">
        <f>Ky-Sample[[#This Row],[Yp]]</f>
        <v>-0.69897000433601875</v>
      </c>
      <c r="S1208">
        <f>Kz-Sample[[#This Row],[Zp]]</f>
        <v>1</v>
      </c>
      <c r="T1208">
        <f>Sample[[#This Row],[Kpy]]*KSc-Sample[[#This Row],[KPz]]*KSb</f>
        <v>-0.30102999566398125</v>
      </c>
      <c r="U1208">
        <f>-1*(Sample[[#This Row],[KPx]]*KSc-Sample[[#This Row],[KPz]]*KSa)</f>
        <v>-0.3010299956639812</v>
      </c>
      <c r="V1208">
        <f>(Sample[[#This Row],[KPx]]*$R$2-Sample[[#This Row],[Kpy]]*KSa)</f>
        <v>-0.3010299956639812</v>
      </c>
      <c r="W1208">
        <f>Sample[[#This Row],[Kpy]]*KTc-Sample[[#This Row],[KPz]]*KTb</f>
        <v>1.6989700043360187</v>
      </c>
      <c r="X1208">
        <f>-1*(Sample[[#This Row],[KPx]]*KTc-Sample[[#This Row],[KPz]]*KTa)</f>
        <v>1.6989700043360187</v>
      </c>
      <c r="Y1208">
        <f>(Sample[[#This Row],[KPx]]*KTb-Sample[[#This Row],[Kpy]]*KTa)</f>
        <v>1.6989700043360187</v>
      </c>
      <c r="Z1208">
        <f>-Sample[[#This Row],[Xp]]*a+Sample[[#This Row],[Yp]]*b+Sample[[#This Row],[Zp]]*c_</f>
        <v>-0.6020599913279624</v>
      </c>
      <c r="AA1208" s="8">
        <f>-IF(Sample[[#This Row],[Column2]]&gt;0,1,-1)*SQRT(Sample[[#This Row],[KPx''i]]^2+Sample[[#This Row],[KPx''j]]^2+Sample[[#This Row],[KPx''k]]^2)/Ksmag/Scale</f>
        <v>0.36868494332449331</v>
      </c>
      <c r="AB1208" s="1">
        <f>SQRT(Sample[[#This Row],[Kpy''i]]^2+Sample[[#This Row],[KPy''j]]^2+Sample[[#This Row],[KPy''k]]^2)/KTmag/Scale</f>
        <v>1.201353211098537</v>
      </c>
    </row>
    <row r="1209" spans="1:28" hidden="1" x14ac:dyDescent="0.25">
      <c r="A1209" s="5">
        <v>1204</v>
      </c>
      <c r="B1209" s="13" t="s">
        <v>43</v>
      </c>
      <c r="C1209" s="5"/>
      <c r="D1209" s="5"/>
      <c r="E1209">
        <v>5</v>
      </c>
      <c r="F1209">
        <v>7</v>
      </c>
      <c r="G1209">
        <v>2</v>
      </c>
      <c r="H1209" s="11">
        <f>Sample[[#This Row],[C]]/Sample[[#This Row],[D]]</f>
        <v>1.4</v>
      </c>
      <c r="I1209" s="11">
        <f>Sample[[#This Row],[A]]/Sample[[#This Row],[C]]</f>
        <v>0.2857142857142857</v>
      </c>
      <c r="J1209" s="11">
        <f>Sample[[#This Row],[D]]/Sample[[#This Row],[A]]</f>
        <v>2.5</v>
      </c>
      <c r="K1209" s="11">
        <f>Sample[[#This Row],[A]]/Sample[[#This Row],[D]]</f>
        <v>0.4</v>
      </c>
      <c r="L1209" s="11">
        <f>Sample[[#This Row],[D]]/Sample[[#This Row],[C]]</f>
        <v>0.7142857142857143</v>
      </c>
      <c r="M1209" s="11">
        <f>Sample[[#This Row],[C]]/Sample[[#This Row],[A]]</f>
        <v>3.5</v>
      </c>
      <c r="N1209">
        <f>IF(Sample[[#This Row],[Ap]]=0,10,LOG(Sample[[#This Row],[Ap]]))</f>
        <v>0.14612803567823801</v>
      </c>
      <c r="O1209">
        <f>IF(Sample[[#This Row],[Ei]]=0,10,LOG(Sample[[#This Row],[Ei]]))</f>
        <v>-0.54406804435027567</v>
      </c>
      <c r="P1209">
        <f>IF(Sample[[#This Row],[Ii]]=0,10,LOG(Sample[[#This Row],[Ii]]))</f>
        <v>0.3979400086720376</v>
      </c>
      <c r="Q1209">
        <f>Kx-Sample[[#This Row],[Xp]]</f>
        <v>-0.14612803567823801</v>
      </c>
      <c r="R1209">
        <f>Ky-Sample[[#This Row],[Yp]]</f>
        <v>-0.45593195564972433</v>
      </c>
      <c r="S1209">
        <f>Kz-Sample[[#This Row],[Zp]]</f>
        <v>0.6020599913279624</v>
      </c>
      <c r="T1209">
        <f>Sample[[#This Row],[Kpy]]*KSc-Sample[[#This Row],[KPz]]*KSb</f>
        <v>-0.14612803567823807</v>
      </c>
      <c r="U1209">
        <f>-1*(Sample[[#This Row],[KPx]]*KSc-Sample[[#This Row],[KPz]]*KSa)</f>
        <v>-0.14612803567823801</v>
      </c>
      <c r="V1209">
        <f>(Sample[[#This Row],[KPx]]*$R$2-Sample[[#This Row],[Kpy]]*KSa)</f>
        <v>-0.14612803567823801</v>
      </c>
      <c r="W1209">
        <f>Sample[[#This Row],[Kpy]]*KTc-Sample[[#This Row],[KPz]]*KTb</f>
        <v>1.0579919469776868</v>
      </c>
      <c r="X1209">
        <f>-1*(Sample[[#This Row],[KPx]]*KTc-Sample[[#This Row],[KPz]]*KTa)</f>
        <v>1.0579919469776868</v>
      </c>
      <c r="Y1209">
        <f>(Sample[[#This Row],[KPx]]*KTb-Sample[[#This Row],[Kpy]]*KTa)</f>
        <v>1.0579919469776866</v>
      </c>
      <c r="Z1209">
        <f>-Sample[[#This Row],[Xp]]*a+Sample[[#This Row],[Yp]]*b+Sample[[#This Row],[Zp]]*c_</f>
        <v>-0.29225607135647613</v>
      </c>
      <c r="AA1209" s="8">
        <f>-IF(Sample[[#This Row],[Column2]]&gt;0,1,-1)*SQRT(Sample[[#This Row],[KPx''i]]^2+Sample[[#This Row],[KPx''j]]^2+Sample[[#This Row],[KPx''k]]^2)/Ksmag/Scale</f>
        <v>0.17896956226344915</v>
      </c>
      <c r="AB1209" s="1">
        <f>SQRT(Sample[[#This Row],[Kpy''i]]^2+Sample[[#This Row],[KPy''j]]^2+Sample[[#This Row],[KPy''k]]^2)/KTmag/Scale</f>
        <v>0.74811328014868061</v>
      </c>
    </row>
    <row r="1210" spans="1:28" hidden="1" x14ac:dyDescent="0.25">
      <c r="A1210" s="5">
        <v>1205</v>
      </c>
      <c r="B1210" s="13" t="s">
        <v>43</v>
      </c>
      <c r="C1210" s="5"/>
      <c r="D1210" s="5"/>
      <c r="E1210">
        <v>8</v>
      </c>
      <c r="F1210">
        <v>6</v>
      </c>
      <c r="G1210">
        <v>4</v>
      </c>
      <c r="H1210" s="11">
        <f>Sample[[#This Row],[C]]/Sample[[#This Row],[D]]</f>
        <v>0.75</v>
      </c>
      <c r="I1210" s="11">
        <f>Sample[[#This Row],[A]]/Sample[[#This Row],[C]]</f>
        <v>0.66666666666666663</v>
      </c>
      <c r="J1210" s="11">
        <f>Sample[[#This Row],[D]]/Sample[[#This Row],[A]]</f>
        <v>2</v>
      </c>
      <c r="K1210" s="11">
        <f>Sample[[#This Row],[A]]/Sample[[#This Row],[D]]</f>
        <v>0.5</v>
      </c>
      <c r="L1210" s="11">
        <f>Sample[[#This Row],[D]]/Sample[[#This Row],[C]]</f>
        <v>1.3333333333333333</v>
      </c>
      <c r="M1210" s="11">
        <f>Sample[[#This Row],[C]]/Sample[[#This Row],[A]]</f>
        <v>1.5</v>
      </c>
      <c r="N1210">
        <f>IF(Sample[[#This Row],[Ap]]=0,10,LOG(Sample[[#This Row],[Ap]]))</f>
        <v>-0.12493873660829995</v>
      </c>
      <c r="O1210">
        <f>IF(Sample[[#This Row],[Ei]]=0,10,LOG(Sample[[#This Row],[Ei]]))</f>
        <v>-0.17609125905568127</v>
      </c>
      <c r="P1210">
        <f>IF(Sample[[#This Row],[Ii]]=0,10,LOG(Sample[[#This Row],[Ii]]))</f>
        <v>0.3010299956639812</v>
      </c>
      <c r="Q1210">
        <f>Kx-Sample[[#This Row],[Xp]]</f>
        <v>0.12493873660829995</v>
      </c>
      <c r="R1210">
        <f>Ky-Sample[[#This Row],[Yp]]</f>
        <v>-0.82390874094431876</v>
      </c>
      <c r="S1210">
        <f>Kz-Sample[[#This Row],[Zp]]</f>
        <v>0.69897000433601875</v>
      </c>
      <c r="T1210">
        <f>Sample[[#This Row],[Kpy]]*KSc-Sample[[#This Row],[KPz]]*KSb</f>
        <v>0.12493873660830002</v>
      </c>
      <c r="U1210">
        <f>-1*(Sample[[#This Row],[KPx]]*KSc-Sample[[#This Row],[KPz]]*KSa)</f>
        <v>0.12493873660829995</v>
      </c>
      <c r="V1210">
        <f>(Sample[[#This Row],[KPx]]*$R$2-Sample[[#This Row],[Kpy]]*KSa)</f>
        <v>0.12493873660829995</v>
      </c>
      <c r="W1210">
        <f>Sample[[#This Row],[Kpy]]*KTc-Sample[[#This Row],[KPz]]*KTb</f>
        <v>1.5228787452803374</v>
      </c>
      <c r="X1210">
        <f>-1*(Sample[[#This Row],[KPx]]*KTc-Sample[[#This Row],[KPz]]*KTa)</f>
        <v>1.5228787452803374</v>
      </c>
      <c r="Y1210">
        <f>(Sample[[#This Row],[KPx]]*KTb-Sample[[#This Row],[Kpy]]*KTa)</f>
        <v>1.5228787452803376</v>
      </c>
      <c r="Z1210">
        <f>-Sample[[#This Row],[Xp]]*a+Sample[[#This Row],[Yp]]*b+Sample[[#This Row],[Zp]]*c_</f>
        <v>0.24987747321659987</v>
      </c>
      <c r="AA1210" s="8">
        <f>-IF(Sample[[#This Row],[Column2]]&gt;0,1,-1)*SQRT(Sample[[#This Row],[KPx''i]]^2+Sample[[#This Row],[KPx''j]]^2+Sample[[#This Row],[KPx''k]]^2)/Ksmag/Scale</f>
        <v>-0.15301807689915994</v>
      </c>
      <c r="AB1210" s="1">
        <f>SQRT(Sample[[#This Row],[Kpy''i]]^2+Sample[[#This Row],[KPy''j]]^2+Sample[[#This Row],[KPy''k]]^2)/KTmag/Scale</f>
        <v>1.0768378877125877</v>
      </c>
    </row>
    <row r="1211" spans="1:28" hidden="1" x14ac:dyDescent="0.25">
      <c r="A1211" s="5">
        <v>1206</v>
      </c>
      <c r="B1211" s="13" t="s">
        <v>43</v>
      </c>
      <c r="C1211" s="5"/>
      <c r="D1211" s="5"/>
      <c r="E1211">
        <v>7</v>
      </c>
      <c r="F1211">
        <v>2</v>
      </c>
      <c r="G1211">
        <v>4</v>
      </c>
      <c r="H1211" s="11">
        <f>Sample[[#This Row],[C]]/Sample[[#This Row],[D]]</f>
        <v>0.2857142857142857</v>
      </c>
      <c r="I1211" s="11">
        <f>Sample[[#This Row],[A]]/Sample[[#This Row],[C]]</f>
        <v>2</v>
      </c>
      <c r="J1211" s="11">
        <f>Sample[[#This Row],[D]]/Sample[[#This Row],[A]]</f>
        <v>1.75</v>
      </c>
      <c r="K1211" s="11">
        <f>Sample[[#This Row],[A]]/Sample[[#This Row],[D]]</f>
        <v>0.5714285714285714</v>
      </c>
      <c r="L1211" s="11">
        <f>Sample[[#This Row],[D]]/Sample[[#This Row],[C]]</f>
        <v>3.5</v>
      </c>
      <c r="M1211" s="11">
        <f>Sample[[#This Row],[C]]/Sample[[#This Row],[A]]</f>
        <v>0.5</v>
      </c>
      <c r="N1211">
        <f>IF(Sample[[#This Row],[Ap]]=0,10,LOG(Sample[[#This Row],[Ap]]))</f>
        <v>-0.54406804435027567</v>
      </c>
      <c r="O1211">
        <f>IF(Sample[[#This Row],[Ei]]=0,10,LOG(Sample[[#This Row],[Ei]]))</f>
        <v>0.3010299956639812</v>
      </c>
      <c r="P1211">
        <f>IF(Sample[[#This Row],[Ii]]=0,10,LOG(Sample[[#This Row],[Ii]]))</f>
        <v>0.24303804868629444</v>
      </c>
      <c r="Q1211">
        <f>Kx-Sample[[#This Row],[Xp]]</f>
        <v>0.54406804435027567</v>
      </c>
      <c r="R1211">
        <f>Ky-Sample[[#This Row],[Yp]]</f>
        <v>-1.3010299956639813</v>
      </c>
      <c r="S1211">
        <f>Kz-Sample[[#This Row],[Zp]]</f>
        <v>0.75696195131370558</v>
      </c>
      <c r="T1211">
        <f>Sample[[#This Row],[Kpy]]*KSc-Sample[[#This Row],[KPz]]*KSb</f>
        <v>0.54406804435027567</v>
      </c>
      <c r="U1211">
        <f>-1*(Sample[[#This Row],[KPx]]*KSc-Sample[[#This Row],[KPz]]*KSa)</f>
        <v>0.54406804435027567</v>
      </c>
      <c r="V1211">
        <f>(Sample[[#This Row],[KPx]]*$R$2-Sample[[#This Row],[Kpy]]*KSa)</f>
        <v>0.54406804435027567</v>
      </c>
      <c r="W1211">
        <f>Sample[[#This Row],[Kpy]]*KTc-Sample[[#This Row],[KPz]]*KTb</f>
        <v>2.0579919469776868</v>
      </c>
      <c r="X1211">
        <f>-1*(Sample[[#This Row],[KPx]]*KTc-Sample[[#This Row],[KPz]]*KTa)</f>
        <v>2.0579919469776868</v>
      </c>
      <c r="Y1211">
        <f>(Sample[[#This Row],[KPx]]*KTb-Sample[[#This Row],[Kpy]]*KTa)</f>
        <v>2.0579919469776868</v>
      </c>
      <c r="Z1211">
        <f>-Sample[[#This Row],[Xp]]*a+Sample[[#This Row],[Yp]]*b+Sample[[#This Row],[Zp]]*c_</f>
        <v>1.0881360887005513</v>
      </c>
      <c r="AA1211" s="8">
        <f>-IF(Sample[[#This Row],[Column2]]&gt;0,1,-1)*SQRT(Sample[[#This Row],[KPx''i]]^2+Sample[[#This Row],[KPx''j]]^2+Sample[[#This Row],[KPx''k]]^2)/Ksmag/Scale</f>
        <v>-0.66634454700605172</v>
      </c>
      <c r="AB1211" s="1">
        <f>SQRT(Sample[[#This Row],[Kpy''i]]^2+Sample[[#This Row],[KPy''j]]^2+Sample[[#This Row],[KPy''k]]^2)/KTmag/Scale</f>
        <v>1.4552200613352282</v>
      </c>
    </row>
    <row r="1212" spans="1:28" hidden="1" x14ac:dyDescent="0.25">
      <c r="A1212" s="5">
        <v>1207</v>
      </c>
      <c r="B1212" s="13" t="s">
        <v>43</v>
      </c>
      <c r="C1212" s="5"/>
      <c r="D1212" s="5"/>
      <c r="E1212">
        <v>1</v>
      </c>
      <c r="F1212">
        <v>3</v>
      </c>
      <c r="G1212">
        <v>2</v>
      </c>
      <c r="H1212" s="11">
        <f>Sample[[#This Row],[C]]/Sample[[#This Row],[D]]</f>
        <v>3</v>
      </c>
      <c r="I1212" s="11">
        <f>Sample[[#This Row],[A]]/Sample[[#This Row],[C]]</f>
        <v>0.66666666666666663</v>
      </c>
      <c r="J1212" s="11">
        <f>Sample[[#This Row],[D]]/Sample[[#This Row],[A]]</f>
        <v>0.5</v>
      </c>
      <c r="K1212" s="11">
        <f>Sample[[#This Row],[A]]/Sample[[#This Row],[D]]</f>
        <v>2</v>
      </c>
      <c r="L1212" s="11">
        <f>Sample[[#This Row],[D]]/Sample[[#This Row],[C]]</f>
        <v>0.33333333333333331</v>
      </c>
      <c r="M1212" s="11">
        <f>Sample[[#This Row],[C]]/Sample[[#This Row],[A]]</f>
        <v>1.5</v>
      </c>
      <c r="N1212">
        <f>IF(Sample[[#This Row],[Ap]]=0,10,LOG(Sample[[#This Row],[Ap]]))</f>
        <v>0.47712125471966244</v>
      </c>
      <c r="O1212">
        <f>IF(Sample[[#This Row],[Ei]]=0,10,LOG(Sample[[#This Row],[Ei]]))</f>
        <v>-0.17609125905568127</v>
      </c>
      <c r="P1212">
        <f>IF(Sample[[#This Row],[Ii]]=0,10,LOG(Sample[[#This Row],[Ii]]))</f>
        <v>-0.3010299956639812</v>
      </c>
      <c r="Q1212">
        <f>Kx-Sample[[#This Row],[Xp]]</f>
        <v>-0.47712125471966244</v>
      </c>
      <c r="R1212">
        <f>Ky-Sample[[#This Row],[Yp]]</f>
        <v>-0.82390874094431876</v>
      </c>
      <c r="S1212">
        <f>Kz-Sample[[#This Row],[Zp]]</f>
        <v>1.3010299956639813</v>
      </c>
      <c r="T1212">
        <f>Sample[[#This Row],[Kpy]]*KSc-Sample[[#This Row],[KPz]]*KSb</f>
        <v>-0.47712125471966249</v>
      </c>
      <c r="U1212">
        <f>-1*(Sample[[#This Row],[KPx]]*KSc-Sample[[#This Row],[KPz]]*KSa)</f>
        <v>-0.47712125471966244</v>
      </c>
      <c r="V1212">
        <f>(Sample[[#This Row],[KPx]]*$R$2-Sample[[#This Row],[Kpy]]*KSa)</f>
        <v>-0.47712125471966244</v>
      </c>
      <c r="W1212">
        <f>Sample[[#This Row],[Kpy]]*KTc-Sample[[#This Row],[KPz]]*KTb</f>
        <v>2.1249387366082999</v>
      </c>
      <c r="X1212">
        <f>-1*(Sample[[#This Row],[KPx]]*KTc-Sample[[#This Row],[KPz]]*KTa)</f>
        <v>2.1249387366082999</v>
      </c>
      <c r="Y1212">
        <f>(Sample[[#This Row],[KPx]]*KTb-Sample[[#This Row],[Kpy]]*KTa)</f>
        <v>2.1249387366082999</v>
      </c>
      <c r="Z1212">
        <f>-Sample[[#This Row],[Xp]]*a+Sample[[#This Row],[Yp]]*b+Sample[[#This Row],[Zp]]*c_</f>
        <v>-0.95424250943932498</v>
      </c>
      <c r="AA1212" s="8">
        <f>-IF(Sample[[#This Row],[Column2]]&gt;0,1,-1)*SQRT(Sample[[#This Row],[KPx''i]]^2+Sample[[#This Row],[KPx''j]]^2+Sample[[#This Row],[KPx''k]]^2)/Ksmag/Scale</f>
        <v>0.58435180974982659</v>
      </c>
      <c r="AB1212" s="1">
        <f>SQRT(Sample[[#This Row],[Kpy''i]]^2+Sample[[#This Row],[KPy''j]]^2+Sample[[#This Row],[KPy''k]]^2)/KTmag/Scale</f>
        <v>1.502558590261704</v>
      </c>
    </row>
    <row r="1213" spans="1:28" hidden="1" x14ac:dyDescent="0.25">
      <c r="A1213" s="5">
        <v>1208</v>
      </c>
      <c r="B1213" s="13" t="s">
        <v>43</v>
      </c>
      <c r="C1213" s="5"/>
      <c r="D1213" s="5"/>
      <c r="E1213">
        <v>4</v>
      </c>
      <c r="F1213">
        <v>8</v>
      </c>
      <c r="G1213">
        <v>1</v>
      </c>
      <c r="H1213" s="11">
        <f>Sample[[#This Row],[C]]/Sample[[#This Row],[D]]</f>
        <v>2</v>
      </c>
      <c r="I1213" s="11">
        <f>Sample[[#This Row],[A]]/Sample[[#This Row],[C]]</f>
        <v>0.125</v>
      </c>
      <c r="J1213" s="11">
        <f>Sample[[#This Row],[D]]/Sample[[#This Row],[A]]</f>
        <v>4</v>
      </c>
      <c r="K1213" s="11">
        <f>Sample[[#This Row],[A]]/Sample[[#This Row],[D]]</f>
        <v>0.25</v>
      </c>
      <c r="L1213" s="11">
        <f>Sample[[#This Row],[D]]/Sample[[#This Row],[C]]</f>
        <v>0.5</v>
      </c>
      <c r="M1213" s="11">
        <f>Sample[[#This Row],[C]]/Sample[[#This Row],[A]]</f>
        <v>8</v>
      </c>
      <c r="N1213">
        <f>IF(Sample[[#This Row],[Ap]]=0,10,LOG(Sample[[#This Row],[Ap]]))</f>
        <v>0.3010299956639812</v>
      </c>
      <c r="O1213">
        <f>IF(Sample[[#This Row],[Ei]]=0,10,LOG(Sample[[#This Row],[Ei]]))</f>
        <v>-0.90308998699194354</v>
      </c>
      <c r="P1213">
        <f>IF(Sample[[#This Row],[Ii]]=0,10,LOG(Sample[[#This Row],[Ii]]))</f>
        <v>0.6020599913279624</v>
      </c>
      <c r="Q1213">
        <f>Kx-Sample[[#This Row],[Xp]]</f>
        <v>-0.3010299956639812</v>
      </c>
      <c r="R1213">
        <f>Ky-Sample[[#This Row],[Yp]]</f>
        <v>-9.6910013008056461E-2</v>
      </c>
      <c r="S1213">
        <f>Kz-Sample[[#This Row],[Zp]]</f>
        <v>0.3979400086720376</v>
      </c>
      <c r="T1213">
        <f>Sample[[#This Row],[Kpy]]*KSc-Sample[[#This Row],[KPz]]*KSb</f>
        <v>-0.30102999566398114</v>
      </c>
      <c r="U1213">
        <f>-1*(Sample[[#This Row],[KPx]]*KSc-Sample[[#This Row],[KPz]]*KSa)</f>
        <v>-0.3010299956639812</v>
      </c>
      <c r="V1213">
        <f>(Sample[[#This Row],[KPx]]*$R$2-Sample[[#This Row],[Kpy]]*KSa)</f>
        <v>-0.3010299956639812</v>
      </c>
      <c r="W1213">
        <f>Sample[[#This Row],[Kpy]]*KTc-Sample[[#This Row],[KPz]]*KTb</f>
        <v>0.49485002168009407</v>
      </c>
      <c r="X1213">
        <f>-1*(Sample[[#This Row],[KPx]]*KTc-Sample[[#This Row],[KPz]]*KTa)</f>
        <v>0.49485002168009401</v>
      </c>
      <c r="Y1213">
        <f>(Sample[[#This Row],[KPx]]*KTb-Sample[[#This Row],[Kpy]]*KTa)</f>
        <v>0.49485002168009412</v>
      </c>
      <c r="Z1213">
        <f>-Sample[[#This Row],[Xp]]*a+Sample[[#This Row],[Yp]]*b+Sample[[#This Row],[Zp]]*c_</f>
        <v>-0.60205999132796229</v>
      </c>
      <c r="AA1213" s="8">
        <f>-IF(Sample[[#This Row],[Column2]]&gt;0,1,-1)*SQRT(Sample[[#This Row],[KPx''i]]^2+Sample[[#This Row],[KPx''j]]^2+Sample[[#This Row],[KPx''k]]^2)/Ksmag/Scale</f>
        <v>0.36868494332449325</v>
      </c>
      <c r="AB1213" s="1">
        <f>SQRT(Sample[[#This Row],[Kpy''i]]^2+Sample[[#This Row],[KPy''j]]^2+Sample[[#This Row],[KPy''k]]^2)/KTmag/Scale</f>
        <v>0.34991180600030458</v>
      </c>
    </row>
    <row r="1214" spans="1:28" x14ac:dyDescent="0.25">
      <c r="A1214" s="5">
        <v>1209</v>
      </c>
      <c r="B1214" s="13" t="s">
        <v>43</v>
      </c>
      <c r="C1214" s="5"/>
      <c r="D1214" s="5"/>
      <c r="E1214">
        <v>9</v>
      </c>
      <c r="F1214">
        <v>6</v>
      </c>
      <c r="G1214">
        <v>9</v>
      </c>
      <c r="H1214" s="11">
        <f>Sample[[#This Row],[C]]/Sample[[#This Row],[D]]</f>
        <v>0.66666666666666663</v>
      </c>
      <c r="I1214" s="11">
        <f>Sample[[#This Row],[A]]/Sample[[#This Row],[C]]</f>
        <v>1.5</v>
      </c>
      <c r="J1214" s="11">
        <f>Sample[[#This Row],[D]]/Sample[[#This Row],[A]]</f>
        <v>1</v>
      </c>
      <c r="K1214" s="11">
        <f>Sample[[#This Row],[A]]/Sample[[#This Row],[D]]</f>
        <v>1</v>
      </c>
      <c r="L1214" s="11">
        <f>Sample[[#This Row],[D]]/Sample[[#This Row],[C]]</f>
        <v>1.5</v>
      </c>
      <c r="M1214" s="11">
        <f>Sample[[#This Row],[C]]/Sample[[#This Row],[A]]</f>
        <v>0.66666666666666663</v>
      </c>
      <c r="N1214">
        <f>IF(Sample[[#This Row],[Ap]]=0,10,LOG(Sample[[#This Row],[Ap]]))</f>
        <v>-0.17609125905568127</v>
      </c>
      <c r="O1214">
        <f>IF(Sample[[#This Row],[Ei]]=0,10,LOG(Sample[[#This Row],[Ei]]))</f>
        <v>0.17609125905568124</v>
      </c>
      <c r="P1214">
        <f>IF(Sample[[#This Row],[Ii]]=0,10,LOG(Sample[[#This Row],[Ii]]))</f>
        <v>0</v>
      </c>
      <c r="Q1214">
        <f>Kx-Sample[[#This Row],[Xp]]</f>
        <v>0.17609125905568127</v>
      </c>
      <c r="R1214">
        <f>Ky-Sample[[#This Row],[Yp]]</f>
        <v>-1.1760912590556813</v>
      </c>
      <c r="S1214">
        <f>Kz-Sample[[#This Row],[Zp]]</f>
        <v>1</v>
      </c>
      <c r="T1214">
        <f>Sample[[#This Row],[Kpy]]*KSc-Sample[[#This Row],[KPz]]*KSb</f>
        <v>0.17609125905568135</v>
      </c>
      <c r="U1214">
        <f>-1*(Sample[[#This Row],[KPx]]*KSc-Sample[[#This Row],[KPz]]*KSa)</f>
        <v>0.17609125905568127</v>
      </c>
      <c r="V1214">
        <f>(Sample[[#This Row],[KPx]]*$R$2-Sample[[#This Row],[Kpy]]*KSa)</f>
        <v>0.17609125905568127</v>
      </c>
      <c r="W1214">
        <f>Sample[[#This Row],[Kpy]]*KTc-Sample[[#This Row],[KPz]]*KTb</f>
        <v>2.1760912590556813</v>
      </c>
      <c r="X1214">
        <f>-1*(Sample[[#This Row],[KPx]]*KTc-Sample[[#This Row],[KPz]]*KTa)</f>
        <v>2.1760912590556813</v>
      </c>
      <c r="Y1214">
        <f>(Sample[[#This Row],[KPx]]*KTb-Sample[[#This Row],[Kpy]]*KTa)</f>
        <v>2.1760912590556813</v>
      </c>
      <c r="Z1214">
        <f>-Sample[[#This Row],[Xp]]*a+Sample[[#This Row],[Yp]]*b+Sample[[#This Row],[Zp]]*c_</f>
        <v>0.35218251811136247</v>
      </c>
      <c r="AA1214" s="8">
        <f>-IF(Sample[[#This Row],[Column2]]&gt;0,1,-1)*SQRT(Sample[[#This Row],[KPx''i]]^2+Sample[[#This Row],[KPx''j]]^2+Sample[[#This Row],[KPx''k]]^2)/Ksmag/Scale</f>
        <v>-0.21566686642533336</v>
      </c>
      <c r="AB1214" s="1">
        <f>SQRT(Sample[[#This Row],[Kpy''i]]^2+Sample[[#This Row],[KPy''j]]^2+Sample[[#This Row],[KPy''k]]^2)/KTmag/Scale</f>
        <v>1.5387288857590447</v>
      </c>
    </row>
    <row r="1215" spans="1:28" hidden="1" x14ac:dyDescent="0.25">
      <c r="A1215" s="5">
        <v>1210</v>
      </c>
      <c r="B1215" s="13" t="s">
        <v>43</v>
      </c>
      <c r="C1215" s="5"/>
      <c r="D1215" s="5"/>
      <c r="E1215">
        <v>2</v>
      </c>
      <c r="F1215">
        <v>5</v>
      </c>
      <c r="G1215">
        <v>2</v>
      </c>
      <c r="H1215" s="11">
        <f>Sample[[#This Row],[C]]/Sample[[#This Row],[D]]</f>
        <v>2.5</v>
      </c>
      <c r="I1215" s="11">
        <f>Sample[[#This Row],[A]]/Sample[[#This Row],[C]]</f>
        <v>0.4</v>
      </c>
      <c r="J1215" s="11">
        <f>Sample[[#This Row],[D]]/Sample[[#This Row],[A]]</f>
        <v>1</v>
      </c>
      <c r="K1215" s="11">
        <f>Sample[[#This Row],[A]]/Sample[[#This Row],[D]]</f>
        <v>1</v>
      </c>
      <c r="L1215" s="11">
        <f>Sample[[#This Row],[D]]/Sample[[#This Row],[C]]</f>
        <v>0.4</v>
      </c>
      <c r="M1215" s="11">
        <f>Sample[[#This Row],[C]]/Sample[[#This Row],[A]]</f>
        <v>2.5</v>
      </c>
      <c r="N1215">
        <f>IF(Sample[[#This Row],[Ap]]=0,10,LOG(Sample[[#This Row],[Ap]]))</f>
        <v>0.3979400086720376</v>
      </c>
      <c r="O1215">
        <f>IF(Sample[[#This Row],[Ei]]=0,10,LOG(Sample[[#This Row],[Ei]]))</f>
        <v>-0.3979400086720376</v>
      </c>
      <c r="P1215">
        <f>IF(Sample[[#This Row],[Ii]]=0,10,LOG(Sample[[#This Row],[Ii]]))</f>
        <v>0</v>
      </c>
      <c r="Q1215">
        <f>Kx-Sample[[#This Row],[Xp]]</f>
        <v>-0.3979400086720376</v>
      </c>
      <c r="R1215">
        <f>Ky-Sample[[#This Row],[Yp]]</f>
        <v>-0.6020599913279624</v>
      </c>
      <c r="S1215">
        <f>Kz-Sample[[#This Row],[Zp]]</f>
        <v>1</v>
      </c>
      <c r="T1215">
        <f>Sample[[#This Row],[Kpy]]*KSc-Sample[[#This Row],[KPz]]*KSb</f>
        <v>-0.3979400086720376</v>
      </c>
      <c r="U1215">
        <f>-1*(Sample[[#This Row],[KPx]]*KSc-Sample[[#This Row],[KPz]]*KSa)</f>
        <v>-0.3979400086720376</v>
      </c>
      <c r="V1215">
        <f>(Sample[[#This Row],[KPx]]*$R$2-Sample[[#This Row],[Kpy]]*KSa)</f>
        <v>-0.3979400086720376</v>
      </c>
      <c r="W1215">
        <f>Sample[[#This Row],[Kpy]]*KTc-Sample[[#This Row],[KPz]]*KTb</f>
        <v>1.6020599913279625</v>
      </c>
      <c r="X1215">
        <f>-1*(Sample[[#This Row],[KPx]]*KTc-Sample[[#This Row],[KPz]]*KTa)</f>
        <v>1.6020599913279625</v>
      </c>
      <c r="Y1215">
        <f>(Sample[[#This Row],[KPx]]*KTb-Sample[[#This Row],[Kpy]]*KTa)</f>
        <v>1.6020599913279625</v>
      </c>
      <c r="Z1215">
        <f>-Sample[[#This Row],[Xp]]*a+Sample[[#This Row],[Yp]]*b+Sample[[#This Row],[Zp]]*c_</f>
        <v>-0.79588001734407521</v>
      </c>
      <c r="AA1215" s="8">
        <f>-IF(Sample[[#This Row],[Column2]]&gt;0,1,-1)*SQRT(Sample[[#This Row],[KPx''i]]^2+Sample[[#This Row],[KPx''j]]^2+Sample[[#This Row],[KPx''k]]^2)/Ksmag/Scale</f>
        <v>0.48737498474260249</v>
      </c>
      <c r="AB1215" s="1">
        <f>SQRT(Sample[[#This Row],[Kpy''i]]^2+Sample[[#This Row],[KPy''j]]^2+Sample[[#This Row],[KPy''k]]^2)/KTmag/Scale</f>
        <v>1.1328274837356638</v>
      </c>
    </row>
    <row r="1216" spans="1:28" hidden="1" x14ac:dyDescent="0.25">
      <c r="A1216" s="5">
        <v>1211</v>
      </c>
      <c r="B1216" s="13" t="s">
        <v>43</v>
      </c>
      <c r="C1216" s="5"/>
      <c r="D1216" s="5"/>
      <c r="E1216">
        <v>3</v>
      </c>
      <c r="F1216">
        <v>1</v>
      </c>
      <c r="G1216">
        <v>4</v>
      </c>
      <c r="H1216" s="11">
        <f>Sample[[#This Row],[C]]/Sample[[#This Row],[D]]</f>
        <v>0.33333333333333331</v>
      </c>
      <c r="I1216" s="11">
        <f>Sample[[#This Row],[A]]/Sample[[#This Row],[C]]</f>
        <v>4</v>
      </c>
      <c r="J1216" s="11">
        <f>Sample[[#This Row],[D]]/Sample[[#This Row],[A]]</f>
        <v>0.75</v>
      </c>
      <c r="K1216" s="11">
        <f>Sample[[#This Row],[A]]/Sample[[#This Row],[D]]</f>
        <v>1.3333333333333333</v>
      </c>
      <c r="L1216" s="11">
        <f>Sample[[#This Row],[D]]/Sample[[#This Row],[C]]</f>
        <v>3</v>
      </c>
      <c r="M1216" s="11">
        <f>Sample[[#This Row],[C]]/Sample[[#This Row],[A]]</f>
        <v>0.25</v>
      </c>
      <c r="N1216">
        <f>IF(Sample[[#This Row],[Ap]]=0,10,LOG(Sample[[#This Row],[Ap]]))</f>
        <v>-0.47712125471966244</v>
      </c>
      <c r="O1216">
        <f>IF(Sample[[#This Row],[Ei]]=0,10,LOG(Sample[[#This Row],[Ei]]))</f>
        <v>0.6020599913279624</v>
      </c>
      <c r="P1216">
        <f>IF(Sample[[#This Row],[Ii]]=0,10,LOG(Sample[[#This Row],[Ii]]))</f>
        <v>-0.12493873660829995</v>
      </c>
      <c r="Q1216">
        <f>Kx-Sample[[#This Row],[Xp]]</f>
        <v>0.47712125471966244</v>
      </c>
      <c r="R1216">
        <f>Ky-Sample[[#This Row],[Yp]]</f>
        <v>-1.6020599913279625</v>
      </c>
      <c r="S1216">
        <f>Kz-Sample[[#This Row],[Zp]]</f>
        <v>1.1249387366082999</v>
      </c>
      <c r="T1216">
        <f>Sample[[#This Row],[Kpy]]*KSc-Sample[[#This Row],[KPz]]*KSb</f>
        <v>0.4771212547196626</v>
      </c>
      <c r="U1216">
        <f>-1*(Sample[[#This Row],[KPx]]*KSc-Sample[[#This Row],[KPz]]*KSa)</f>
        <v>0.47712125471966244</v>
      </c>
      <c r="V1216">
        <f>(Sample[[#This Row],[KPx]]*$R$2-Sample[[#This Row],[Kpy]]*KSa)</f>
        <v>0.47712125471966244</v>
      </c>
      <c r="W1216">
        <f>Sample[[#This Row],[Kpy]]*KTc-Sample[[#This Row],[KPz]]*KTb</f>
        <v>2.7269987279362624</v>
      </c>
      <c r="X1216">
        <f>-1*(Sample[[#This Row],[KPx]]*KTc-Sample[[#This Row],[KPz]]*KTa)</f>
        <v>2.7269987279362624</v>
      </c>
      <c r="Y1216">
        <f>(Sample[[#This Row],[KPx]]*KTb-Sample[[#This Row],[Kpy]]*KTa)</f>
        <v>2.7269987279362624</v>
      </c>
      <c r="Z1216">
        <f>-Sample[[#This Row],[Xp]]*a+Sample[[#This Row],[Yp]]*b+Sample[[#This Row],[Zp]]*c_</f>
        <v>0.95424250943932487</v>
      </c>
      <c r="AA1216" s="8">
        <f>-IF(Sample[[#This Row],[Column2]]&gt;0,1,-1)*SQRT(Sample[[#This Row],[KPx''i]]^2+Sample[[#This Row],[KPx''j]]^2+Sample[[#This Row],[KPx''k]]^2)/Ksmag/Scale</f>
        <v>-0.58435180974982659</v>
      </c>
      <c r="AB1216" s="1">
        <f>SQRT(Sample[[#This Row],[Kpy''i]]^2+Sample[[#This Row],[KPy''j]]^2+Sample[[#This Row],[KPy''k]]^2)/KTmag/Scale</f>
        <v>1.9282792928108203</v>
      </c>
    </row>
    <row r="1217" spans="1:28" hidden="1" x14ac:dyDescent="0.25">
      <c r="A1217" s="5">
        <v>1212</v>
      </c>
      <c r="B1217" s="13" t="s">
        <v>43</v>
      </c>
      <c r="C1217" s="5"/>
      <c r="D1217" s="5"/>
      <c r="E1217">
        <v>8</v>
      </c>
      <c r="F1217">
        <v>3</v>
      </c>
      <c r="G1217">
        <v>6</v>
      </c>
      <c r="H1217" s="11">
        <f>Sample[[#This Row],[C]]/Sample[[#This Row],[D]]</f>
        <v>0.375</v>
      </c>
      <c r="I1217" s="11">
        <f>Sample[[#This Row],[A]]/Sample[[#This Row],[C]]</f>
        <v>2</v>
      </c>
      <c r="J1217" s="11">
        <f>Sample[[#This Row],[D]]/Sample[[#This Row],[A]]</f>
        <v>1.3333333333333333</v>
      </c>
      <c r="K1217" s="11">
        <f>Sample[[#This Row],[A]]/Sample[[#This Row],[D]]</f>
        <v>0.75</v>
      </c>
      <c r="L1217" s="11">
        <f>Sample[[#This Row],[D]]/Sample[[#This Row],[C]]</f>
        <v>2.6666666666666665</v>
      </c>
      <c r="M1217" s="11">
        <f>Sample[[#This Row],[C]]/Sample[[#This Row],[A]]</f>
        <v>0.5</v>
      </c>
      <c r="N1217">
        <f>IF(Sample[[#This Row],[Ap]]=0,10,LOG(Sample[[#This Row],[Ap]]))</f>
        <v>-0.42596873227228116</v>
      </c>
      <c r="O1217">
        <f>IF(Sample[[#This Row],[Ei]]=0,10,LOG(Sample[[#This Row],[Ei]]))</f>
        <v>0.3010299956639812</v>
      </c>
      <c r="P1217">
        <f>IF(Sample[[#This Row],[Ii]]=0,10,LOG(Sample[[#This Row],[Ii]]))</f>
        <v>0.12493873660829993</v>
      </c>
      <c r="Q1217">
        <f>Kx-Sample[[#This Row],[Xp]]</f>
        <v>0.42596873227228116</v>
      </c>
      <c r="R1217">
        <f>Ky-Sample[[#This Row],[Yp]]</f>
        <v>-1.3010299956639813</v>
      </c>
      <c r="S1217">
        <f>Kz-Sample[[#This Row],[Zp]]</f>
        <v>0.87506126339170009</v>
      </c>
      <c r="T1217">
        <f>Sample[[#This Row],[Kpy]]*KSc-Sample[[#This Row],[KPz]]*KSb</f>
        <v>0.42596873227228116</v>
      </c>
      <c r="U1217">
        <f>-1*(Sample[[#This Row],[KPx]]*KSc-Sample[[#This Row],[KPz]]*KSa)</f>
        <v>0.42596873227228116</v>
      </c>
      <c r="V1217">
        <f>(Sample[[#This Row],[KPx]]*$R$2-Sample[[#This Row],[Kpy]]*KSa)</f>
        <v>0.42596873227228116</v>
      </c>
      <c r="W1217">
        <f>Sample[[#This Row],[Kpy]]*KTc-Sample[[#This Row],[KPz]]*KTb</f>
        <v>2.1760912590556813</v>
      </c>
      <c r="X1217">
        <f>-1*(Sample[[#This Row],[KPx]]*KTc-Sample[[#This Row],[KPz]]*KTa)</f>
        <v>2.1760912590556813</v>
      </c>
      <c r="Y1217">
        <f>(Sample[[#This Row],[KPx]]*KTb-Sample[[#This Row],[Kpy]]*KTa)</f>
        <v>2.1760912590556813</v>
      </c>
      <c r="Z1217">
        <f>-Sample[[#This Row],[Xp]]*a+Sample[[#This Row],[Yp]]*b+Sample[[#This Row],[Zp]]*c_</f>
        <v>0.85193746454456232</v>
      </c>
      <c r="AA1217" s="8">
        <f>-IF(Sample[[#This Row],[Column2]]&gt;0,1,-1)*SQRT(Sample[[#This Row],[KPx''i]]^2+Sample[[#This Row],[KPx''j]]^2+Sample[[#This Row],[KPx''k]]^2)/Ksmag/Scale</f>
        <v>-0.52170302022365322</v>
      </c>
      <c r="AB1217" s="1">
        <f>SQRT(Sample[[#This Row],[Kpy''i]]^2+Sample[[#This Row],[KPy''j]]^2+Sample[[#This Row],[KPy''k]]^2)/KTmag/Scale</f>
        <v>1.5387288857590447</v>
      </c>
    </row>
    <row r="1218" spans="1:28" hidden="1" x14ac:dyDescent="0.25">
      <c r="A1218" s="5">
        <v>1213</v>
      </c>
      <c r="B1218" s="13" t="s">
        <v>43</v>
      </c>
      <c r="C1218" s="5"/>
      <c r="D1218" s="5"/>
      <c r="E1218">
        <v>2</v>
      </c>
      <c r="F1218">
        <v>7</v>
      </c>
      <c r="G1218">
        <v>10</v>
      </c>
      <c r="H1218" s="11">
        <f>Sample[[#This Row],[C]]/Sample[[#This Row],[D]]</f>
        <v>3.5</v>
      </c>
      <c r="I1218" s="11">
        <f>Sample[[#This Row],[A]]/Sample[[#This Row],[C]]</f>
        <v>1.4285714285714286</v>
      </c>
      <c r="J1218" s="11">
        <f>Sample[[#This Row],[D]]/Sample[[#This Row],[A]]</f>
        <v>0.2</v>
      </c>
      <c r="K1218" s="11">
        <f>Sample[[#This Row],[A]]/Sample[[#This Row],[D]]</f>
        <v>5</v>
      </c>
      <c r="L1218" s="11">
        <f>Sample[[#This Row],[D]]/Sample[[#This Row],[C]]</f>
        <v>0.2857142857142857</v>
      </c>
      <c r="M1218" s="11">
        <f>Sample[[#This Row],[C]]/Sample[[#This Row],[A]]</f>
        <v>0.7</v>
      </c>
      <c r="N1218">
        <f>IF(Sample[[#This Row],[Ap]]=0,10,LOG(Sample[[#This Row],[Ap]]))</f>
        <v>0.54406804435027567</v>
      </c>
      <c r="O1218">
        <f>IF(Sample[[#This Row],[Ei]]=0,10,LOG(Sample[[#This Row],[Ei]]))</f>
        <v>0.15490195998574319</v>
      </c>
      <c r="P1218">
        <f>IF(Sample[[#This Row],[Ii]]=0,10,LOG(Sample[[#This Row],[Ii]]))</f>
        <v>-0.69897000433601875</v>
      </c>
      <c r="Q1218">
        <f>Kx-Sample[[#This Row],[Xp]]</f>
        <v>-0.54406804435027567</v>
      </c>
      <c r="R1218">
        <f>Ky-Sample[[#This Row],[Yp]]</f>
        <v>-1.1549019599857431</v>
      </c>
      <c r="S1218">
        <f>Kz-Sample[[#This Row],[Zp]]</f>
        <v>1.6989700043360187</v>
      </c>
      <c r="T1218">
        <f>Sample[[#This Row],[Kpy]]*KSc-Sample[[#This Row],[KPz]]*KSb</f>
        <v>-0.54406804435027567</v>
      </c>
      <c r="U1218">
        <f>-1*(Sample[[#This Row],[KPx]]*KSc-Sample[[#This Row],[KPz]]*KSa)</f>
        <v>-0.54406804435027567</v>
      </c>
      <c r="V1218">
        <f>(Sample[[#This Row],[KPx]]*$R$2-Sample[[#This Row],[Kpy]]*KSa)</f>
        <v>-0.54406804435027567</v>
      </c>
      <c r="W1218">
        <f>Sample[[#This Row],[Kpy]]*KTc-Sample[[#This Row],[KPz]]*KTb</f>
        <v>2.8538719643217618</v>
      </c>
      <c r="X1218">
        <f>-1*(Sample[[#This Row],[KPx]]*KTc-Sample[[#This Row],[KPz]]*KTa)</f>
        <v>2.8538719643217618</v>
      </c>
      <c r="Y1218">
        <f>(Sample[[#This Row],[KPx]]*KTb-Sample[[#This Row],[Kpy]]*KTa)</f>
        <v>2.8538719643217618</v>
      </c>
      <c r="Z1218">
        <f>-Sample[[#This Row],[Xp]]*a+Sample[[#This Row],[Yp]]*b+Sample[[#This Row],[Zp]]*c_</f>
        <v>-1.0881360887005511</v>
      </c>
      <c r="AA1218" s="8">
        <f>-IF(Sample[[#This Row],[Column2]]&gt;0,1,-1)*SQRT(Sample[[#This Row],[KPx''i]]^2+Sample[[#This Row],[KPx''j]]^2+Sample[[#This Row],[KPx''k]]^2)/Ksmag/Scale</f>
        <v>0.66634454700605172</v>
      </c>
      <c r="AB1218" s="1">
        <f>SQRT(Sample[[#This Row],[Kpy''i]]^2+Sample[[#This Row],[KPy''j]]^2+Sample[[#This Row],[KPy''k]]^2)/KTmag/Scale</f>
        <v>2.0179922186100909</v>
      </c>
    </row>
    <row r="1219" spans="1:28" hidden="1" x14ac:dyDescent="0.25">
      <c r="A1219" s="5">
        <v>1214</v>
      </c>
      <c r="B1219" s="13" t="s">
        <v>43</v>
      </c>
      <c r="C1219" s="5"/>
      <c r="D1219" s="5"/>
      <c r="E1219">
        <v>7</v>
      </c>
      <c r="F1219">
        <v>9</v>
      </c>
      <c r="G1219">
        <v>7</v>
      </c>
      <c r="H1219" s="11">
        <f>Sample[[#This Row],[C]]/Sample[[#This Row],[D]]</f>
        <v>1.2857142857142858</v>
      </c>
      <c r="I1219" s="11">
        <f>Sample[[#This Row],[A]]/Sample[[#This Row],[C]]</f>
        <v>0.77777777777777779</v>
      </c>
      <c r="J1219" s="11">
        <f>Sample[[#This Row],[D]]/Sample[[#This Row],[A]]</f>
        <v>1</v>
      </c>
      <c r="K1219" s="11">
        <f>Sample[[#This Row],[A]]/Sample[[#This Row],[D]]</f>
        <v>1</v>
      </c>
      <c r="L1219" s="11">
        <f>Sample[[#This Row],[D]]/Sample[[#This Row],[C]]</f>
        <v>0.77777777777777779</v>
      </c>
      <c r="M1219" s="11">
        <f>Sample[[#This Row],[C]]/Sample[[#This Row],[A]]</f>
        <v>1.2857142857142858</v>
      </c>
      <c r="N1219">
        <f>IF(Sample[[#This Row],[Ap]]=0,10,LOG(Sample[[#This Row],[Ap]]))</f>
        <v>0.10914446942506807</v>
      </c>
      <c r="O1219">
        <f>IF(Sample[[#This Row],[Ei]]=0,10,LOG(Sample[[#This Row],[Ei]]))</f>
        <v>-0.10914446942506803</v>
      </c>
      <c r="P1219">
        <f>IF(Sample[[#This Row],[Ii]]=0,10,LOG(Sample[[#This Row],[Ii]]))</f>
        <v>0</v>
      </c>
      <c r="Q1219">
        <f>Kx-Sample[[#This Row],[Xp]]</f>
        <v>-0.10914446942506807</v>
      </c>
      <c r="R1219">
        <f>Ky-Sample[[#This Row],[Yp]]</f>
        <v>-0.89085553057493194</v>
      </c>
      <c r="S1219">
        <f>Kz-Sample[[#This Row],[Zp]]</f>
        <v>1</v>
      </c>
      <c r="T1219">
        <f>Sample[[#This Row],[Kpy]]*KSc-Sample[[#This Row],[KPz]]*KSb</f>
        <v>-0.10914446942506806</v>
      </c>
      <c r="U1219">
        <f>-1*(Sample[[#This Row],[KPx]]*KSc-Sample[[#This Row],[KPz]]*KSa)</f>
        <v>-0.10914446942506807</v>
      </c>
      <c r="V1219">
        <f>(Sample[[#This Row],[KPx]]*$R$2-Sample[[#This Row],[Kpy]]*KSa)</f>
        <v>-0.10914446942506807</v>
      </c>
      <c r="W1219">
        <f>Sample[[#This Row],[Kpy]]*KTc-Sample[[#This Row],[KPz]]*KTb</f>
        <v>1.8908555305749319</v>
      </c>
      <c r="X1219">
        <f>-1*(Sample[[#This Row],[KPx]]*KTc-Sample[[#This Row],[KPz]]*KTa)</f>
        <v>1.8908555305749319</v>
      </c>
      <c r="Y1219">
        <f>(Sample[[#This Row],[KPx]]*KTb-Sample[[#This Row],[Kpy]]*KTa)</f>
        <v>1.8908555305749319</v>
      </c>
      <c r="Z1219">
        <f>-Sample[[#This Row],[Xp]]*a+Sample[[#This Row],[Yp]]*b+Sample[[#This Row],[Zp]]*c_</f>
        <v>-0.21828893885013606</v>
      </c>
      <c r="AA1219" s="8">
        <f>-IF(Sample[[#This Row],[Column2]]&gt;0,1,-1)*SQRT(Sample[[#This Row],[KPx''i]]^2+Sample[[#This Row],[KPx''j]]^2+Sample[[#This Row],[KPx''k]]^2)/Ksmag/Scale</f>
        <v>0.1336741291691082</v>
      </c>
      <c r="AB1219" s="1">
        <f>SQRT(Sample[[#This Row],[Kpy''i]]^2+Sample[[#This Row],[KPy''j]]^2+Sample[[#This Row],[KPy''k]]^2)/KTmag/Scale</f>
        <v>1.3370367679136217</v>
      </c>
    </row>
    <row r="1220" spans="1:28" hidden="1" x14ac:dyDescent="0.25">
      <c r="A1220" s="5">
        <v>1215</v>
      </c>
      <c r="B1220" s="13" t="s">
        <v>43</v>
      </c>
      <c r="C1220" s="5"/>
      <c r="D1220" s="5"/>
      <c r="E1220">
        <v>6</v>
      </c>
      <c r="F1220">
        <v>8</v>
      </c>
      <c r="G1220">
        <v>3</v>
      </c>
      <c r="H1220" s="11">
        <f>Sample[[#This Row],[C]]/Sample[[#This Row],[D]]</f>
        <v>1.3333333333333333</v>
      </c>
      <c r="I1220" s="11">
        <f>Sample[[#This Row],[A]]/Sample[[#This Row],[C]]</f>
        <v>0.375</v>
      </c>
      <c r="J1220" s="11">
        <f>Sample[[#This Row],[D]]/Sample[[#This Row],[A]]</f>
        <v>2</v>
      </c>
      <c r="K1220" s="11">
        <f>Sample[[#This Row],[A]]/Sample[[#This Row],[D]]</f>
        <v>0.5</v>
      </c>
      <c r="L1220" s="11">
        <f>Sample[[#This Row],[D]]/Sample[[#This Row],[C]]</f>
        <v>0.75</v>
      </c>
      <c r="M1220" s="11">
        <f>Sample[[#This Row],[C]]/Sample[[#This Row],[A]]</f>
        <v>2.6666666666666665</v>
      </c>
      <c r="N1220">
        <f>IF(Sample[[#This Row],[Ap]]=0,10,LOG(Sample[[#This Row],[Ap]]))</f>
        <v>0.12493873660829993</v>
      </c>
      <c r="O1220">
        <f>IF(Sample[[#This Row],[Ei]]=0,10,LOG(Sample[[#This Row],[Ei]]))</f>
        <v>-0.42596873227228116</v>
      </c>
      <c r="P1220">
        <f>IF(Sample[[#This Row],[Ii]]=0,10,LOG(Sample[[#This Row],[Ii]]))</f>
        <v>0.3010299956639812</v>
      </c>
      <c r="Q1220">
        <f>Kx-Sample[[#This Row],[Xp]]</f>
        <v>-0.12493873660829993</v>
      </c>
      <c r="R1220">
        <f>Ky-Sample[[#This Row],[Yp]]</f>
        <v>-0.57403126772771884</v>
      </c>
      <c r="S1220">
        <f>Kz-Sample[[#This Row],[Zp]]</f>
        <v>0.69897000433601875</v>
      </c>
      <c r="T1220">
        <f>Sample[[#This Row],[Kpy]]*KSc-Sample[[#This Row],[KPz]]*KSb</f>
        <v>-0.12493873660829991</v>
      </c>
      <c r="U1220">
        <f>-1*(Sample[[#This Row],[KPx]]*KSc-Sample[[#This Row],[KPz]]*KSa)</f>
        <v>-0.12493873660829993</v>
      </c>
      <c r="V1220">
        <f>(Sample[[#This Row],[KPx]]*$R$2-Sample[[#This Row],[Kpy]]*KSa)</f>
        <v>-0.12493873660829993</v>
      </c>
      <c r="W1220">
        <f>Sample[[#This Row],[Kpy]]*KTc-Sample[[#This Row],[KPz]]*KTb</f>
        <v>1.2730012720637376</v>
      </c>
      <c r="X1220">
        <f>-1*(Sample[[#This Row],[KPx]]*KTc-Sample[[#This Row],[KPz]]*KTa)</f>
        <v>1.2730012720637376</v>
      </c>
      <c r="Y1220">
        <f>(Sample[[#This Row],[KPx]]*KTb-Sample[[#This Row],[Kpy]]*KTa)</f>
        <v>1.2730012720637376</v>
      </c>
      <c r="Z1220">
        <f>-Sample[[#This Row],[Xp]]*a+Sample[[#This Row],[Yp]]*b+Sample[[#This Row],[Zp]]*c_</f>
        <v>-0.24987747321659992</v>
      </c>
      <c r="AA1220" s="8">
        <f>-IF(Sample[[#This Row],[Column2]]&gt;0,1,-1)*SQRT(Sample[[#This Row],[KPx''i]]^2+Sample[[#This Row],[KPx''j]]^2+Sample[[#This Row],[KPx''k]]^2)/Ksmag/Scale</f>
        <v>0.15301807689915992</v>
      </c>
      <c r="AB1220" s="1">
        <f>SQRT(Sample[[#This Row],[Kpy''i]]^2+Sample[[#This Row],[KPy''j]]^2+Sample[[#This Row],[KPy''k]]^2)/KTmag/Scale</f>
        <v>0.90014783193537007</v>
      </c>
    </row>
    <row r="1221" spans="1:28" hidden="1" x14ac:dyDescent="0.25">
      <c r="A1221" s="5">
        <v>1216</v>
      </c>
      <c r="B1221" s="13" t="s">
        <v>43</v>
      </c>
      <c r="C1221" s="5"/>
      <c r="D1221" s="5"/>
      <c r="E1221">
        <v>3</v>
      </c>
      <c r="F1221">
        <v>2</v>
      </c>
      <c r="G1221">
        <v>7</v>
      </c>
      <c r="H1221" s="11">
        <f>Sample[[#This Row],[C]]/Sample[[#This Row],[D]]</f>
        <v>0.66666666666666663</v>
      </c>
      <c r="I1221" s="11">
        <f>Sample[[#This Row],[A]]/Sample[[#This Row],[C]]</f>
        <v>3.5</v>
      </c>
      <c r="J1221" s="11">
        <f>Sample[[#This Row],[D]]/Sample[[#This Row],[A]]</f>
        <v>0.42857142857142855</v>
      </c>
      <c r="K1221" s="11">
        <f>Sample[[#This Row],[A]]/Sample[[#This Row],[D]]</f>
        <v>2.3333333333333335</v>
      </c>
      <c r="L1221" s="11">
        <f>Sample[[#This Row],[D]]/Sample[[#This Row],[C]]</f>
        <v>1.5</v>
      </c>
      <c r="M1221" s="11">
        <f>Sample[[#This Row],[C]]/Sample[[#This Row],[A]]</f>
        <v>0.2857142857142857</v>
      </c>
      <c r="N1221">
        <f>IF(Sample[[#This Row],[Ap]]=0,10,LOG(Sample[[#This Row],[Ap]]))</f>
        <v>-0.17609125905568127</v>
      </c>
      <c r="O1221">
        <f>IF(Sample[[#This Row],[Ei]]=0,10,LOG(Sample[[#This Row],[Ei]]))</f>
        <v>0.54406804435027567</v>
      </c>
      <c r="P1221">
        <f>IF(Sample[[#This Row],[Ii]]=0,10,LOG(Sample[[#This Row],[Ii]]))</f>
        <v>-0.36797678529459443</v>
      </c>
      <c r="Q1221">
        <f>Kx-Sample[[#This Row],[Xp]]</f>
        <v>0.17609125905568127</v>
      </c>
      <c r="R1221">
        <f>Ky-Sample[[#This Row],[Yp]]</f>
        <v>-1.5440680443502757</v>
      </c>
      <c r="S1221">
        <f>Kz-Sample[[#This Row],[Zp]]</f>
        <v>1.3679767852945943</v>
      </c>
      <c r="T1221">
        <f>Sample[[#This Row],[Kpy]]*KSc-Sample[[#This Row],[KPz]]*KSb</f>
        <v>0.17609125905568135</v>
      </c>
      <c r="U1221">
        <f>-1*(Sample[[#This Row],[KPx]]*KSc-Sample[[#This Row],[KPz]]*KSa)</f>
        <v>0.17609125905568127</v>
      </c>
      <c r="V1221">
        <f>(Sample[[#This Row],[KPx]]*$R$2-Sample[[#This Row],[Kpy]]*KSa)</f>
        <v>0.17609125905568127</v>
      </c>
      <c r="W1221">
        <f>Sample[[#This Row],[Kpy]]*KTc-Sample[[#This Row],[KPz]]*KTb</f>
        <v>2.91204482964487</v>
      </c>
      <c r="X1221">
        <f>-1*(Sample[[#This Row],[KPx]]*KTc-Sample[[#This Row],[KPz]]*KTa)</f>
        <v>2.91204482964487</v>
      </c>
      <c r="Y1221">
        <f>(Sample[[#This Row],[KPx]]*KTb-Sample[[#This Row],[Kpy]]*KTa)</f>
        <v>2.91204482964487</v>
      </c>
      <c r="Z1221">
        <f>-Sample[[#This Row],[Xp]]*a+Sample[[#This Row],[Yp]]*b+Sample[[#This Row],[Zp]]*c_</f>
        <v>0.35218251811136247</v>
      </c>
      <c r="AA1221" s="8">
        <f>-IF(Sample[[#This Row],[Column2]]&gt;0,1,-1)*SQRT(Sample[[#This Row],[KPx''i]]^2+Sample[[#This Row],[KPx''j]]^2+Sample[[#This Row],[KPx''k]]^2)/Ksmag/Scale</f>
        <v>-0.21566686642533336</v>
      </c>
      <c r="AB1221" s="1">
        <f>SQRT(Sample[[#This Row],[Kpy''i]]^2+Sample[[#This Row],[KPy''j]]^2+Sample[[#This Row],[KPy''k]]^2)/KTmag/Scale</f>
        <v>2.0591266461611122</v>
      </c>
    </row>
    <row r="1222" spans="1:28" hidden="1" x14ac:dyDescent="0.25">
      <c r="A1222" s="5">
        <v>1217</v>
      </c>
      <c r="B1222" s="13" t="s">
        <v>43</v>
      </c>
      <c r="C1222" s="5"/>
      <c r="D1222" s="5"/>
      <c r="E1222">
        <v>2</v>
      </c>
      <c r="F1222">
        <v>7</v>
      </c>
      <c r="G1222">
        <v>4</v>
      </c>
      <c r="H1222" s="11">
        <f>Sample[[#This Row],[C]]/Sample[[#This Row],[D]]</f>
        <v>3.5</v>
      </c>
      <c r="I1222" s="11">
        <f>Sample[[#This Row],[A]]/Sample[[#This Row],[C]]</f>
        <v>0.5714285714285714</v>
      </c>
      <c r="J1222" s="11">
        <f>Sample[[#This Row],[D]]/Sample[[#This Row],[A]]</f>
        <v>0.5</v>
      </c>
      <c r="K1222" s="11">
        <f>Sample[[#This Row],[A]]/Sample[[#This Row],[D]]</f>
        <v>2</v>
      </c>
      <c r="L1222" s="11">
        <f>Sample[[#This Row],[D]]/Sample[[#This Row],[C]]</f>
        <v>0.2857142857142857</v>
      </c>
      <c r="M1222" s="11">
        <f>Sample[[#This Row],[C]]/Sample[[#This Row],[A]]</f>
        <v>1.75</v>
      </c>
      <c r="N1222">
        <f>IF(Sample[[#This Row],[Ap]]=0,10,LOG(Sample[[#This Row],[Ap]]))</f>
        <v>0.54406804435027567</v>
      </c>
      <c r="O1222">
        <f>IF(Sample[[#This Row],[Ei]]=0,10,LOG(Sample[[#This Row],[Ei]]))</f>
        <v>-0.24303804868629447</v>
      </c>
      <c r="P1222">
        <f>IF(Sample[[#This Row],[Ii]]=0,10,LOG(Sample[[#This Row],[Ii]]))</f>
        <v>-0.3010299956639812</v>
      </c>
      <c r="Q1222">
        <f>Kx-Sample[[#This Row],[Xp]]</f>
        <v>-0.54406804435027567</v>
      </c>
      <c r="R1222">
        <f>Ky-Sample[[#This Row],[Yp]]</f>
        <v>-0.75696195131370558</v>
      </c>
      <c r="S1222">
        <f>Kz-Sample[[#This Row],[Zp]]</f>
        <v>1.3010299956639813</v>
      </c>
      <c r="T1222">
        <f>Sample[[#This Row],[Kpy]]*KSc-Sample[[#This Row],[KPz]]*KSb</f>
        <v>-0.54406804435027567</v>
      </c>
      <c r="U1222">
        <f>-1*(Sample[[#This Row],[KPx]]*KSc-Sample[[#This Row],[KPz]]*KSa)</f>
        <v>-0.54406804435027567</v>
      </c>
      <c r="V1222">
        <f>(Sample[[#This Row],[KPx]]*$R$2-Sample[[#This Row],[Kpy]]*KSa)</f>
        <v>-0.54406804435027567</v>
      </c>
      <c r="W1222">
        <f>Sample[[#This Row],[Kpy]]*KTc-Sample[[#This Row],[KPz]]*KTb</f>
        <v>2.0579919469776868</v>
      </c>
      <c r="X1222">
        <f>-1*(Sample[[#This Row],[KPx]]*KTc-Sample[[#This Row],[KPz]]*KTa)</f>
        <v>2.0579919469776868</v>
      </c>
      <c r="Y1222">
        <f>(Sample[[#This Row],[KPx]]*KTb-Sample[[#This Row],[Kpy]]*KTa)</f>
        <v>2.0579919469776868</v>
      </c>
      <c r="Z1222">
        <f>-Sample[[#This Row],[Xp]]*a+Sample[[#This Row],[Yp]]*b+Sample[[#This Row],[Zp]]*c_</f>
        <v>-1.0881360887005513</v>
      </c>
      <c r="AA1222" s="8">
        <f>-IF(Sample[[#This Row],[Column2]]&gt;0,1,-1)*SQRT(Sample[[#This Row],[KPx''i]]^2+Sample[[#This Row],[KPx''j]]^2+Sample[[#This Row],[KPx''k]]^2)/Ksmag/Scale</f>
        <v>0.66634454700605172</v>
      </c>
      <c r="AB1222" s="1">
        <f>SQRT(Sample[[#This Row],[Kpy''i]]^2+Sample[[#This Row],[KPy''j]]^2+Sample[[#This Row],[KPy''k]]^2)/KTmag/Scale</f>
        <v>1.4552200613352282</v>
      </c>
    </row>
    <row r="1223" spans="1:28" hidden="1" x14ac:dyDescent="0.25">
      <c r="A1223" s="5">
        <v>1218</v>
      </c>
      <c r="B1223" s="13" t="s">
        <v>43</v>
      </c>
      <c r="C1223" s="5"/>
      <c r="D1223" s="5"/>
      <c r="E1223">
        <v>5</v>
      </c>
      <c r="F1223">
        <v>1</v>
      </c>
      <c r="G1223">
        <v>4</v>
      </c>
      <c r="H1223" s="11">
        <f>Sample[[#This Row],[C]]/Sample[[#This Row],[D]]</f>
        <v>0.2</v>
      </c>
      <c r="I1223" s="11">
        <f>Sample[[#This Row],[A]]/Sample[[#This Row],[C]]</f>
        <v>4</v>
      </c>
      <c r="J1223" s="11">
        <f>Sample[[#This Row],[D]]/Sample[[#This Row],[A]]</f>
        <v>1.25</v>
      </c>
      <c r="K1223" s="11">
        <f>Sample[[#This Row],[A]]/Sample[[#This Row],[D]]</f>
        <v>0.8</v>
      </c>
      <c r="L1223" s="11">
        <f>Sample[[#This Row],[D]]/Sample[[#This Row],[C]]</f>
        <v>5</v>
      </c>
      <c r="M1223" s="11">
        <f>Sample[[#This Row],[C]]/Sample[[#This Row],[A]]</f>
        <v>0.25</v>
      </c>
      <c r="N1223">
        <f>IF(Sample[[#This Row],[Ap]]=0,10,LOG(Sample[[#This Row],[Ap]]))</f>
        <v>-0.69897000433601875</v>
      </c>
      <c r="O1223">
        <f>IF(Sample[[#This Row],[Ei]]=0,10,LOG(Sample[[#This Row],[Ei]]))</f>
        <v>0.6020599913279624</v>
      </c>
      <c r="P1223">
        <f>IF(Sample[[#This Row],[Ii]]=0,10,LOG(Sample[[#This Row],[Ii]]))</f>
        <v>9.691001300805642E-2</v>
      </c>
      <c r="Q1223">
        <f>Kx-Sample[[#This Row],[Xp]]</f>
        <v>0.69897000433601875</v>
      </c>
      <c r="R1223">
        <f>Ky-Sample[[#This Row],[Yp]]</f>
        <v>-1.6020599913279625</v>
      </c>
      <c r="S1223">
        <f>Kz-Sample[[#This Row],[Zp]]</f>
        <v>0.90308998699194354</v>
      </c>
      <c r="T1223">
        <f>Sample[[#This Row],[Kpy]]*KSc-Sample[[#This Row],[KPz]]*KSb</f>
        <v>0.69897000433601897</v>
      </c>
      <c r="U1223">
        <f>-1*(Sample[[#This Row],[KPx]]*KSc-Sample[[#This Row],[KPz]]*KSa)</f>
        <v>0.69897000433601875</v>
      </c>
      <c r="V1223">
        <f>(Sample[[#This Row],[KPx]]*$R$2-Sample[[#This Row],[Kpy]]*KSa)</f>
        <v>0.69897000433601875</v>
      </c>
      <c r="W1223">
        <f>Sample[[#This Row],[Kpy]]*KTc-Sample[[#This Row],[KPz]]*KTb</f>
        <v>2.5051499783199063</v>
      </c>
      <c r="X1223">
        <f>-1*(Sample[[#This Row],[KPx]]*KTc-Sample[[#This Row],[KPz]]*KTa)</f>
        <v>2.5051499783199058</v>
      </c>
      <c r="Y1223">
        <f>(Sample[[#This Row],[KPx]]*KTb-Sample[[#This Row],[Kpy]]*KTa)</f>
        <v>2.5051499783199063</v>
      </c>
      <c r="Z1223">
        <f>-Sample[[#This Row],[Xp]]*a+Sample[[#This Row],[Yp]]*b+Sample[[#This Row],[Zp]]*c_</f>
        <v>1.3979400086720377</v>
      </c>
      <c r="AA1223" s="8">
        <f>-IF(Sample[[#This Row],[Column2]]&gt;0,1,-1)*SQRT(Sample[[#This Row],[KPx''i]]^2+Sample[[#This Row],[KPx''j]]^2+Sample[[#This Row],[KPx''k]]^2)/Ksmag/Scale</f>
        <v>-0.85605992806709574</v>
      </c>
      <c r="AB1223" s="1">
        <f>SQRT(Sample[[#This Row],[Kpy''i]]^2+Sample[[#This Row],[KPy''j]]^2+Sample[[#This Row],[KPy''k]]^2)/KTmag/Scale</f>
        <v>1.7714085375593385</v>
      </c>
    </row>
    <row r="1224" spans="1:28" hidden="1" x14ac:dyDescent="0.25">
      <c r="A1224" s="5">
        <v>1219</v>
      </c>
      <c r="B1224" s="13" t="s">
        <v>43</v>
      </c>
      <c r="C1224" s="5"/>
      <c r="D1224" s="5"/>
      <c r="E1224">
        <v>7</v>
      </c>
      <c r="F1224">
        <v>10</v>
      </c>
      <c r="G1224">
        <v>8</v>
      </c>
      <c r="H1224" s="11">
        <f>Sample[[#This Row],[C]]/Sample[[#This Row],[D]]</f>
        <v>1.4285714285714286</v>
      </c>
      <c r="I1224" s="11">
        <f>Sample[[#This Row],[A]]/Sample[[#This Row],[C]]</f>
        <v>0.8</v>
      </c>
      <c r="J1224" s="11">
        <f>Sample[[#This Row],[D]]/Sample[[#This Row],[A]]</f>
        <v>0.875</v>
      </c>
      <c r="K1224" s="11">
        <f>Sample[[#This Row],[A]]/Sample[[#This Row],[D]]</f>
        <v>1.1428571428571428</v>
      </c>
      <c r="L1224" s="11">
        <f>Sample[[#This Row],[D]]/Sample[[#This Row],[C]]</f>
        <v>0.7</v>
      </c>
      <c r="M1224" s="11">
        <f>Sample[[#This Row],[C]]/Sample[[#This Row],[A]]</f>
        <v>1.25</v>
      </c>
      <c r="N1224">
        <f>IF(Sample[[#This Row],[Ap]]=0,10,LOG(Sample[[#This Row],[Ap]]))</f>
        <v>0.15490195998574319</v>
      </c>
      <c r="O1224">
        <f>IF(Sample[[#This Row],[Ei]]=0,10,LOG(Sample[[#This Row],[Ei]]))</f>
        <v>-9.6910013008056392E-2</v>
      </c>
      <c r="P1224">
        <f>IF(Sample[[#This Row],[Ii]]=0,10,LOG(Sample[[#This Row],[Ii]]))</f>
        <v>-5.7991946977686754E-2</v>
      </c>
      <c r="Q1224">
        <f>Kx-Sample[[#This Row],[Xp]]</f>
        <v>-0.15490195998574319</v>
      </c>
      <c r="R1224">
        <f>Ky-Sample[[#This Row],[Yp]]</f>
        <v>-0.90308998699194365</v>
      </c>
      <c r="S1224">
        <f>Kz-Sample[[#This Row],[Zp]]</f>
        <v>1.0579919469776868</v>
      </c>
      <c r="T1224">
        <f>Sample[[#This Row],[Kpy]]*KSc-Sample[[#This Row],[KPz]]*KSb</f>
        <v>-0.15490195998574319</v>
      </c>
      <c r="U1224">
        <f>-1*(Sample[[#This Row],[KPx]]*KSc-Sample[[#This Row],[KPz]]*KSa)</f>
        <v>-0.15490195998574319</v>
      </c>
      <c r="V1224">
        <f>(Sample[[#This Row],[KPx]]*$R$2-Sample[[#This Row],[Kpy]]*KSa)</f>
        <v>-0.15490195998574319</v>
      </c>
      <c r="W1224">
        <f>Sample[[#This Row],[Kpy]]*KTc-Sample[[#This Row],[KPz]]*KTb</f>
        <v>1.9610819339696306</v>
      </c>
      <c r="X1224">
        <f>-1*(Sample[[#This Row],[KPx]]*KTc-Sample[[#This Row],[KPz]]*KTa)</f>
        <v>1.9610819339696306</v>
      </c>
      <c r="Y1224">
        <f>(Sample[[#This Row],[KPx]]*KTb-Sample[[#This Row],[Kpy]]*KTa)</f>
        <v>1.9610819339696306</v>
      </c>
      <c r="Z1224">
        <f>-Sample[[#This Row],[Xp]]*a+Sample[[#This Row],[Yp]]*b+Sample[[#This Row],[Zp]]*c_</f>
        <v>-0.30980391997148626</v>
      </c>
      <c r="AA1224" s="8">
        <f>-IF(Sample[[#This Row],[Column2]]&gt;0,1,-1)*SQRT(Sample[[#This Row],[KPx''i]]^2+Sample[[#This Row],[KPx''j]]^2+Sample[[#This Row],[KPx''k]]^2)/Ksmag/Scale</f>
        <v>0.1897153810610441</v>
      </c>
      <c r="AB1224" s="1">
        <f>SQRT(Sample[[#This Row],[Kpy''i]]^2+Sample[[#This Row],[KPy''j]]^2+Sample[[#This Row],[KPy''k]]^2)/KTmag/Scale</f>
        <v>1.3866943339723552</v>
      </c>
    </row>
    <row r="1225" spans="1:28" hidden="1" x14ac:dyDescent="0.25">
      <c r="A1225" s="5">
        <v>1220</v>
      </c>
      <c r="B1225" s="13" t="s">
        <v>43</v>
      </c>
      <c r="C1225" s="5"/>
      <c r="D1225" s="5"/>
      <c r="E1225">
        <v>2</v>
      </c>
      <c r="F1225">
        <v>6</v>
      </c>
      <c r="G1225">
        <v>9</v>
      </c>
      <c r="H1225" s="11">
        <f>Sample[[#This Row],[C]]/Sample[[#This Row],[D]]</f>
        <v>3</v>
      </c>
      <c r="I1225" s="11">
        <f>Sample[[#This Row],[A]]/Sample[[#This Row],[C]]</f>
        <v>1.5</v>
      </c>
      <c r="J1225" s="11">
        <f>Sample[[#This Row],[D]]/Sample[[#This Row],[A]]</f>
        <v>0.22222222222222221</v>
      </c>
      <c r="K1225" s="11">
        <f>Sample[[#This Row],[A]]/Sample[[#This Row],[D]]</f>
        <v>4.5</v>
      </c>
      <c r="L1225" s="11">
        <f>Sample[[#This Row],[D]]/Sample[[#This Row],[C]]</f>
        <v>0.33333333333333331</v>
      </c>
      <c r="M1225" s="11">
        <f>Sample[[#This Row],[C]]/Sample[[#This Row],[A]]</f>
        <v>0.66666666666666663</v>
      </c>
      <c r="N1225">
        <f>IF(Sample[[#This Row],[Ap]]=0,10,LOG(Sample[[#This Row],[Ap]]))</f>
        <v>0.47712125471966244</v>
      </c>
      <c r="O1225">
        <f>IF(Sample[[#This Row],[Ei]]=0,10,LOG(Sample[[#This Row],[Ei]]))</f>
        <v>0.17609125905568124</v>
      </c>
      <c r="P1225">
        <f>IF(Sample[[#This Row],[Ii]]=0,10,LOG(Sample[[#This Row],[Ii]]))</f>
        <v>-0.65321251377534373</v>
      </c>
      <c r="Q1225">
        <f>Kx-Sample[[#This Row],[Xp]]</f>
        <v>-0.47712125471966244</v>
      </c>
      <c r="R1225">
        <f>Ky-Sample[[#This Row],[Yp]]</f>
        <v>-1.1760912590556813</v>
      </c>
      <c r="S1225">
        <f>Kz-Sample[[#This Row],[Zp]]</f>
        <v>1.6532125137753437</v>
      </c>
      <c r="T1225">
        <f>Sample[[#This Row],[Kpy]]*KSc-Sample[[#This Row],[KPz]]*KSb</f>
        <v>-0.47712125471966238</v>
      </c>
      <c r="U1225">
        <f>-1*(Sample[[#This Row],[KPx]]*KSc-Sample[[#This Row],[KPz]]*KSa)</f>
        <v>-0.47712125471966244</v>
      </c>
      <c r="V1225">
        <f>(Sample[[#This Row],[KPx]]*$R$2-Sample[[#This Row],[Kpy]]*KSa)</f>
        <v>-0.47712125471966244</v>
      </c>
      <c r="W1225">
        <f>Sample[[#This Row],[Kpy]]*KTc-Sample[[#This Row],[KPz]]*KTb</f>
        <v>2.8293037728310253</v>
      </c>
      <c r="X1225">
        <f>-1*(Sample[[#This Row],[KPx]]*KTc-Sample[[#This Row],[KPz]]*KTa)</f>
        <v>2.8293037728310249</v>
      </c>
      <c r="Y1225">
        <f>(Sample[[#This Row],[KPx]]*KTb-Sample[[#This Row],[Kpy]]*KTa)</f>
        <v>2.8293037728310253</v>
      </c>
      <c r="Z1225">
        <f>-Sample[[#This Row],[Xp]]*a+Sample[[#This Row],[Yp]]*b+Sample[[#This Row],[Zp]]*c_</f>
        <v>-0.95424250943932498</v>
      </c>
      <c r="AA1225" s="8">
        <f>-IF(Sample[[#This Row],[Column2]]&gt;0,1,-1)*SQRT(Sample[[#This Row],[KPx''i]]^2+Sample[[#This Row],[KPx''j]]^2+Sample[[#This Row],[KPx''k]]^2)/Ksmag/Scale</f>
        <v>0.58435180974982659</v>
      </c>
      <c r="AB1225" s="1">
        <f>SQRT(Sample[[#This Row],[Kpy''i]]^2+Sample[[#This Row],[KPy''j]]^2+Sample[[#This Row],[KPy''k]]^2)/KTmag/Scale</f>
        <v>2.0006198838055012</v>
      </c>
    </row>
    <row r="1226" spans="1:28" hidden="1" x14ac:dyDescent="0.25">
      <c r="A1226" s="5">
        <v>1221</v>
      </c>
      <c r="B1226" s="13" t="s">
        <v>43</v>
      </c>
      <c r="C1226" s="5"/>
      <c r="D1226" s="5"/>
      <c r="E1226">
        <v>7</v>
      </c>
      <c r="F1226">
        <v>6</v>
      </c>
      <c r="G1226">
        <v>1</v>
      </c>
      <c r="H1226" s="11">
        <f>Sample[[#This Row],[C]]/Sample[[#This Row],[D]]</f>
        <v>0.8571428571428571</v>
      </c>
      <c r="I1226" s="11">
        <f>Sample[[#This Row],[A]]/Sample[[#This Row],[C]]</f>
        <v>0.16666666666666666</v>
      </c>
      <c r="J1226" s="11">
        <f>Sample[[#This Row],[D]]/Sample[[#This Row],[A]]</f>
        <v>7</v>
      </c>
      <c r="K1226" s="11">
        <f>Sample[[#This Row],[A]]/Sample[[#This Row],[D]]</f>
        <v>0.14285714285714285</v>
      </c>
      <c r="L1226" s="11">
        <f>Sample[[#This Row],[D]]/Sample[[#This Row],[C]]</f>
        <v>1.1666666666666667</v>
      </c>
      <c r="M1226" s="11">
        <f>Sample[[#This Row],[C]]/Sample[[#This Row],[A]]</f>
        <v>6</v>
      </c>
      <c r="N1226">
        <f>IF(Sample[[#This Row],[Ap]]=0,10,LOG(Sample[[#This Row],[Ap]]))</f>
        <v>-6.6946789630613221E-2</v>
      </c>
      <c r="O1226">
        <f>IF(Sample[[#This Row],[Ei]]=0,10,LOG(Sample[[#This Row],[Ei]]))</f>
        <v>-0.77815125038364363</v>
      </c>
      <c r="P1226">
        <f>IF(Sample[[#This Row],[Ii]]=0,10,LOG(Sample[[#This Row],[Ii]]))</f>
        <v>0.84509804001425681</v>
      </c>
      <c r="Q1226">
        <f>Kx-Sample[[#This Row],[Xp]]</f>
        <v>6.6946789630613221E-2</v>
      </c>
      <c r="R1226">
        <f>Ky-Sample[[#This Row],[Yp]]</f>
        <v>-0.22184874961635637</v>
      </c>
      <c r="S1226">
        <f>Kz-Sample[[#This Row],[Zp]]</f>
        <v>0.15490195998574319</v>
      </c>
      <c r="T1226">
        <f>Sample[[#This Row],[Kpy]]*KSc-Sample[[#This Row],[KPz]]*KSb</f>
        <v>6.6946789630613179E-2</v>
      </c>
      <c r="U1226">
        <f>-1*(Sample[[#This Row],[KPx]]*KSc-Sample[[#This Row],[KPz]]*KSa)</f>
        <v>6.6946789630613221E-2</v>
      </c>
      <c r="V1226">
        <f>(Sample[[#This Row],[KPx]]*$R$2-Sample[[#This Row],[Kpy]]*KSa)</f>
        <v>6.6946789630613221E-2</v>
      </c>
      <c r="W1226">
        <f>Sample[[#This Row],[Kpy]]*KTc-Sample[[#This Row],[KPz]]*KTb</f>
        <v>0.37675070960209955</v>
      </c>
      <c r="X1226">
        <f>-1*(Sample[[#This Row],[KPx]]*KTc-Sample[[#This Row],[KPz]]*KTa)</f>
        <v>0.37675070960209961</v>
      </c>
      <c r="Y1226">
        <f>(Sample[[#This Row],[KPx]]*KTb-Sample[[#This Row],[Kpy]]*KTa)</f>
        <v>0.3767507096020995</v>
      </c>
      <c r="Z1226">
        <f>-Sample[[#This Row],[Xp]]*a+Sample[[#This Row],[Yp]]*b+Sample[[#This Row],[Zp]]*c_</f>
        <v>0.13389357926122636</v>
      </c>
      <c r="AA1226" s="8">
        <f>-IF(Sample[[#This Row],[Column2]]&gt;0,1,-1)*SQRT(Sample[[#This Row],[KPx''i]]^2+Sample[[#This Row],[KPx''j]]^2+Sample[[#This Row],[KPx''k]]^2)/Ksmag/Scale</f>
        <v>-8.1992737256225134E-2</v>
      </c>
      <c r="AB1226" s="1">
        <f>SQRT(Sample[[#This Row],[Kpy''i]]^2+Sample[[#This Row],[KPy''j]]^2+Sample[[#This Row],[KPy''k]]^2)/KTmag/Scale</f>
        <v>0.26640298157648834</v>
      </c>
    </row>
    <row r="1227" spans="1:28" hidden="1" x14ac:dyDescent="0.25">
      <c r="A1227" s="5">
        <v>1222</v>
      </c>
      <c r="B1227" s="13" t="s">
        <v>43</v>
      </c>
      <c r="C1227" s="5"/>
      <c r="D1227" s="5"/>
      <c r="E1227">
        <v>4</v>
      </c>
      <c r="F1227">
        <v>1</v>
      </c>
      <c r="G1227">
        <v>8</v>
      </c>
      <c r="H1227" s="11">
        <f>Sample[[#This Row],[C]]/Sample[[#This Row],[D]]</f>
        <v>0.25</v>
      </c>
      <c r="I1227" s="11">
        <f>Sample[[#This Row],[A]]/Sample[[#This Row],[C]]</f>
        <v>8</v>
      </c>
      <c r="J1227" s="11">
        <f>Sample[[#This Row],[D]]/Sample[[#This Row],[A]]</f>
        <v>0.5</v>
      </c>
      <c r="K1227" s="11">
        <f>Sample[[#This Row],[A]]/Sample[[#This Row],[D]]</f>
        <v>2</v>
      </c>
      <c r="L1227" s="11">
        <f>Sample[[#This Row],[D]]/Sample[[#This Row],[C]]</f>
        <v>4</v>
      </c>
      <c r="M1227" s="11">
        <f>Sample[[#This Row],[C]]/Sample[[#This Row],[A]]</f>
        <v>0.125</v>
      </c>
      <c r="N1227">
        <f>IF(Sample[[#This Row],[Ap]]=0,10,LOG(Sample[[#This Row],[Ap]]))</f>
        <v>-0.6020599913279624</v>
      </c>
      <c r="O1227">
        <f>IF(Sample[[#This Row],[Ei]]=0,10,LOG(Sample[[#This Row],[Ei]]))</f>
        <v>0.90308998699194354</v>
      </c>
      <c r="P1227">
        <f>IF(Sample[[#This Row],[Ii]]=0,10,LOG(Sample[[#This Row],[Ii]]))</f>
        <v>-0.3010299956639812</v>
      </c>
      <c r="Q1227">
        <f>Kx-Sample[[#This Row],[Xp]]</f>
        <v>0.6020599913279624</v>
      </c>
      <c r="R1227">
        <f>Ky-Sample[[#This Row],[Yp]]</f>
        <v>-1.9030899869919435</v>
      </c>
      <c r="S1227">
        <f>Kz-Sample[[#This Row],[Zp]]</f>
        <v>1.3010299956639813</v>
      </c>
      <c r="T1227">
        <f>Sample[[#This Row],[Kpy]]*KSc-Sample[[#This Row],[KPz]]*KSb</f>
        <v>0.60205999132796229</v>
      </c>
      <c r="U1227">
        <f>-1*(Sample[[#This Row],[KPx]]*KSc-Sample[[#This Row],[KPz]]*KSa)</f>
        <v>0.6020599913279624</v>
      </c>
      <c r="V1227">
        <f>(Sample[[#This Row],[KPx]]*$R$2-Sample[[#This Row],[Kpy]]*KSa)</f>
        <v>0.6020599913279624</v>
      </c>
      <c r="W1227">
        <f>Sample[[#This Row],[Kpy]]*KTc-Sample[[#This Row],[KPz]]*KTb</f>
        <v>3.204119982655925</v>
      </c>
      <c r="X1227">
        <f>-1*(Sample[[#This Row],[KPx]]*KTc-Sample[[#This Row],[KPz]]*KTa)</f>
        <v>3.204119982655925</v>
      </c>
      <c r="Y1227">
        <f>(Sample[[#This Row],[KPx]]*KTb-Sample[[#This Row],[Kpy]]*KTa)</f>
        <v>3.2041199826559246</v>
      </c>
      <c r="Z1227">
        <f>-Sample[[#This Row],[Xp]]*a+Sample[[#This Row],[Yp]]*b+Sample[[#This Row],[Zp]]*c_</f>
        <v>1.2041199826559246</v>
      </c>
      <c r="AA1227" s="8">
        <f>-IF(Sample[[#This Row],[Column2]]&gt;0,1,-1)*SQRT(Sample[[#This Row],[KPx''i]]^2+Sample[[#This Row],[KPx''j]]^2+Sample[[#This Row],[KPx''k]]^2)/Ksmag/Scale</f>
        <v>-0.73736988664898651</v>
      </c>
      <c r="AB1227" s="1">
        <f>SQRT(Sample[[#This Row],[Kpy''i]]^2+Sample[[#This Row],[KPy''j]]^2+Sample[[#This Row],[KPy''k]]^2)/KTmag/Scale</f>
        <v>2.2656549674713276</v>
      </c>
    </row>
    <row r="1228" spans="1:28" hidden="1" x14ac:dyDescent="0.25">
      <c r="A1228" s="5">
        <v>1223</v>
      </c>
      <c r="B1228" s="13" t="s">
        <v>43</v>
      </c>
      <c r="C1228" s="5"/>
      <c r="D1228" s="5"/>
      <c r="E1228">
        <v>2</v>
      </c>
      <c r="F1228">
        <v>2</v>
      </c>
      <c r="G1228">
        <v>1</v>
      </c>
      <c r="H1228" s="11">
        <f>Sample[[#This Row],[C]]/Sample[[#This Row],[D]]</f>
        <v>1</v>
      </c>
      <c r="I1228" s="11">
        <f>Sample[[#This Row],[A]]/Sample[[#This Row],[C]]</f>
        <v>0.5</v>
      </c>
      <c r="J1228" s="11">
        <f>Sample[[#This Row],[D]]/Sample[[#This Row],[A]]</f>
        <v>2</v>
      </c>
      <c r="K1228" s="11">
        <f>Sample[[#This Row],[A]]/Sample[[#This Row],[D]]</f>
        <v>0.5</v>
      </c>
      <c r="L1228" s="11">
        <f>Sample[[#This Row],[D]]/Sample[[#This Row],[C]]</f>
        <v>1</v>
      </c>
      <c r="M1228" s="11">
        <f>Sample[[#This Row],[C]]/Sample[[#This Row],[A]]</f>
        <v>2</v>
      </c>
      <c r="N1228">
        <f>IF(Sample[[#This Row],[Ap]]=0,10,LOG(Sample[[#This Row],[Ap]]))</f>
        <v>0</v>
      </c>
      <c r="O1228">
        <f>IF(Sample[[#This Row],[Ei]]=0,10,LOG(Sample[[#This Row],[Ei]]))</f>
        <v>-0.3010299956639812</v>
      </c>
      <c r="P1228">
        <f>IF(Sample[[#This Row],[Ii]]=0,10,LOG(Sample[[#This Row],[Ii]]))</f>
        <v>0.3010299956639812</v>
      </c>
      <c r="Q1228">
        <f>Kx-Sample[[#This Row],[Xp]]</f>
        <v>0</v>
      </c>
      <c r="R1228">
        <f>Ky-Sample[[#This Row],[Yp]]</f>
        <v>-0.69897000433601875</v>
      </c>
      <c r="S1228">
        <f>Kz-Sample[[#This Row],[Zp]]</f>
        <v>0.69897000433601875</v>
      </c>
      <c r="T1228">
        <f>Sample[[#This Row],[Kpy]]*KSc-Sample[[#This Row],[KPz]]*KSb</f>
        <v>0</v>
      </c>
      <c r="U1228">
        <f>-1*(Sample[[#This Row],[KPx]]*KSc-Sample[[#This Row],[KPz]]*KSa)</f>
        <v>0</v>
      </c>
      <c r="V1228">
        <f>(Sample[[#This Row],[KPx]]*$R$2-Sample[[#This Row],[Kpy]]*KSa)</f>
        <v>0</v>
      </c>
      <c r="W1228">
        <f>Sample[[#This Row],[Kpy]]*KTc-Sample[[#This Row],[KPz]]*KTb</f>
        <v>1.3979400086720375</v>
      </c>
      <c r="X1228">
        <f>-1*(Sample[[#This Row],[KPx]]*KTc-Sample[[#This Row],[KPz]]*KTa)</f>
        <v>1.3979400086720375</v>
      </c>
      <c r="Y1228">
        <f>(Sample[[#This Row],[KPx]]*KTb-Sample[[#This Row],[Kpy]]*KTa)</f>
        <v>1.3979400086720375</v>
      </c>
      <c r="Z1228">
        <f>-Sample[[#This Row],[Xp]]*a+Sample[[#This Row],[Yp]]*b+Sample[[#This Row],[Zp]]*c_</f>
        <v>0</v>
      </c>
      <c r="AA1228" s="8">
        <f>-IF(Sample[[#This Row],[Column2]]&gt;0,1,-1)*SQRT(Sample[[#This Row],[KPx''i]]^2+Sample[[#This Row],[KPx''j]]^2+Sample[[#This Row],[KPx''k]]^2)/Ksmag/Scale</f>
        <v>0</v>
      </c>
      <c r="AB1228" s="1">
        <f>SQRT(Sample[[#This Row],[Kpy''i]]^2+Sample[[#This Row],[KPy''j]]^2+Sample[[#This Row],[KPy''k]]^2)/KTmag/Scale</f>
        <v>0.98849285982397894</v>
      </c>
    </row>
    <row r="1229" spans="1:28" hidden="1" x14ac:dyDescent="0.25">
      <c r="A1229" s="5">
        <v>1224</v>
      </c>
      <c r="B1229" s="13" t="s">
        <v>43</v>
      </c>
      <c r="C1229" s="5"/>
      <c r="D1229" s="5"/>
      <c r="E1229">
        <v>1</v>
      </c>
      <c r="F1229">
        <v>6</v>
      </c>
      <c r="G1229">
        <v>2</v>
      </c>
      <c r="H1229" s="11">
        <f>Sample[[#This Row],[C]]/Sample[[#This Row],[D]]</f>
        <v>6</v>
      </c>
      <c r="I1229" s="11">
        <f>Sample[[#This Row],[A]]/Sample[[#This Row],[C]]</f>
        <v>0.33333333333333331</v>
      </c>
      <c r="J1229" s="11">
        <f>Sample[[#This Row],[D]]/Sample[[#This Row],[A]]</f>
        <v>0.5</v>
      </c>
      <c r="K1229" s="11">
        <f>Sample[[#This Row],[A]]/Sample[[#This Row],[D]]</f>
        <v>2</v>
      </c>
      <c r="L1229" s="11">
        <f>Sample[[#This Row],[D]]/Sample[[#This Row],[C]]</f>
        <v>0.16666666666666666</v>
      </c>
      <c r="M1229" s="11">
        <f>Sample[[#This Row],[C]]/Sample[[#This Row],[A]]</f>
        <v>3</v>
      </c>
      <c r="N1229">
        <f>IF(Sample[[#This Row],[Ap]]=0,10,LOG(Sample[[#This Row],[Ap]]))</f>
        <v>0.77815125038364363</v>
      </c>
      <c r="O1229">
        <f>IF(Sample[[#This Row],[Ei]]=0,10,LOG(Sample[[#This Row],[Ei]]))</f>
        <v>-0.47712125471966244</v>
      </c>
      <c r="P1229">
        <f>IF(Sample[[#This Row],[Ii]]=0,10,LOG(Sample[[#This Row],[Ii]]))</f>
        <v>-0.3010299956639812</v>
      </c>
      <c r="Q1229">
        <f>Kx-Sample[[#This Row],[Xp]]</f>
        <v>-0.77815125038364363</v>
      </c>
      <c r="R1229">
        <f>Ky-Sample[[#This Row],[Yp]]</f>
        <v>-0.52287874528033762</v>
      </c>
      <c r="S1229">
        <f>Kz-Sample[[#This Row],[Zp]]</f>
        <v>1.3010299956639813</v>
      </c>
      <c r="T1229">
        <f>Sample[[#This Row],[Kpy]]*KSc-Sample[[#This Row],[KPz]]*KSb</f>
        <v>-0.77815125038364363</v>
      </c>
      <c r="U1229">
        <f>-1*(Sample[[#This Row],[KPx]]*KSc-Sample[[#This Row],[KPz]]*KSa)</f>
        <v>-0.77815125038364363</v>
      </c>
      <c r="V1229">
        <f>(Sample[[#This Row],[KPx]]*$R$2-Sample[[#This Row],[Kpy]]*KSa)</f>
        <v>-0.77815125038364363</v>
      </c>
      <c r="W1229">
        <f>Sample[[#This Row],[Kpy]]*KTc-Sample[[#This Row],[KPz]]*KTb</f>
        <v>1.8239087409443189</v>
      </c>
      <c r="X1229">
        <f>-1*(Sample[[#This Row],[KPx]]*KTc-Sample[[#This Row],[KPz]]*KTa)</f>
        <v>1.8239087409443189</v>
      </c>
      <c r="Y1229">
        <f>(Sample[[#This Row],[KPx]]*KTb-Sample[[#This Row],[Kpy]]*KTa)</f>
        <v>1.8239087409443189</v>
      </c>
      <c r="Z1229">
        <f>-Sample[[#This Row],[Xp]]*a+Sample[[#This Row],[Yp]]*b+Sample[[#This Row],[Zp]]*c_</f>
        <v>-1.5563025007672873</v>
      </c>
      <c r="AA1229" s="8">
        <f>-IF(Sample[[#This Row],[Column2]]&gt;0,1,-1)*SQRT(Sample[[#This Row],[KPx''i]]^2+Sample[[#This Row],[KPx''j]]^2+Sample[[#This Row],[KPx''k]]^2)/Ksmag/Scale</f>
        <v>0.95303675307431968</v>
      </c>
      <c r="AB1229" s="1">
        <f>SQRT(Sample[[#This Row],[Kpy''i]]^2+Sample[[#This Row],[KPy''j]]^2+Sample[[#This Row],[KPy''k]]^2)/KTmag/Scale</f>
        <v>1.2896982389871461</v>
      </c>
    </row>
    <row r="1230" spans="1:28" hidden="1" x14ac:dyDescent="0.25">
      <c r="A1230" s="5">
        <v>1225</v>
      </c>
      <c r="B1230" s="13" t="s">
        <v>43</v>
      </c>
      <c r="C1230" s="5"/>
      <c r="D1230" s="5"/>
      <c r="E1230">
        <v>7</v>
      </c>
      <c r="F1230">
        <v>9</v>
      </c>
      <c r="G1230">
        <v>7</v>
      </c>
      <c r="H1230" s="11">
        <f>Sample[[#This Row],[C]]/Sample[[#This Row],[D]]</f>
        <v>1.2857142857142858</v>
      </c>
      <c r="I1230" s="11">
        <f>Sample[[#This Row],[A]]/Sample[[#This Row],[C]]</f>
        <v>0.77777777777777779</v>
      </c>
      <c r="J1230" s="11">
        <f>Sample[[#This Row],[D]]/Sample[[#This Row],[A]]</f>
        <v>1</v>
      </c>
      <c r="K1230" s="11">
        <f>Sample[[#This Row],[A]]/Sample[[#This Row],[D]]</f>
        <v>1</v>
      </c>
      <c r="L1230" s="11">
        <f>Sample[[#This Row],[D]]/Sample[[#This Row],[C]]</f>
        <v>0.77777777777777779</v>
      </c>
      <c r="M1230" s="11">
        <f>Sample[[#This Row],[C]]/Sample[[#This Row],[A]]</f>
        <v>1.2857142857142858</v>
      </c>
      <c r="N1230">
        <f>IF(Sample[[#This Row],[Ap]]=0,10,LOG(Sample[[#This Row],[Ap]]))</f>
        <v>0.10914446942506807</v>
      </c>
      <c r="O1230">
        <f>IF(Sample[[#This Row],[Ei]]=0,10,LOG(Sample[[#This Row],[Ei]]))</f>
        <v>-0.10914446942506803</v>
      </c>
      <c r="P1230">
        <f>IF(Sample[[#This Row],[Ii]]=0,10,LOG(Sample[[#This Row],[Ii]]))</f>
        <v>0</v>
      </c>
      <c r="Q1230">
        <f>Kx-Sample[[#This Row],[Xp]]</f>
        <v>-0.10914446942506807</v>
      </c>
      <c r="R1230">
        <f>Ky-Sample[[#This Row],[Yp]]</f>
        <v>-0.89085553057493194</v>
      </c>
      <c r="S1230">
        <f>Kz-Sample[[#This Row],[Zp]]</f>
        <v>1</v>
      </c>
      <c r="T1230">
        <f>Sample[[#This Row],[Kpy]]*KSc-Sample[[#This Row],[KPz]]*KSb</f>
        <v>-0.10914446942506806</v>
      </c>
      <c r="U1230">
        <f>-1*(Sample[[#This Row],[KPx]]*KSc-Sample[[#This Row],[KPz]]*KSa)</f>
        <v>-0.10914446942506807</v>
      </c>
      <c r="V1230">
        <f>(Sample[[#This Row],[KPx]]*$R$2-Sample[[#This Row],[Kpy]]*KSa)</f>
        <v>-0.10914446942506807</v>
      </c>
      <c r="W1230">
        <f>Sample[[#This Row],[Kpy]]*KTc-Sample[[#This Row],[KPz]]*KTb</f>
        <v>1.8908555305749319</v>
      </c>
      <c r="X1230">
        <f>-1*(Sample[[#This Row],[KPx]]*KTc-Sample[[#This Row],[KPz]]*KTa)</f>
        <v>1.8908555305749319</v>
      </c>
      <c r="Y1230">
        <f>(Sample[[#This Row],[KPx]]*KTb-Sample[[#This Row],[Kpy]]*KTa)</f>
        <v>1.8908555305749319</v>
      </c>
      <c r="Z1230">
        <f>-Sample[[#This Row],[Xp]]*a+Sample[[#This Row],[Yp]]*b+Sample[[#This Row],[Zp]]*c_</f>
        <v>-0.21828893885013606</v>
      </c>
      <c r="AA1230" s="8">
        <f>-IF(Sample[[#This Row],[Column2]]&gt;0,1,-1)*SQRT(Sample[[#This Row],[KPx''i]]^2+Sample[[#This Row],[KPx''j]]^2+Sample[[#This Row],[KPx''k]]^2)/Ksmag/Scale</f>
        <v>0.1336741291691082</v>
      </c>
      <c r="AB1230" s="1">
        <f>SQRT(Sample[[#This Row],[Kpy''i]]^2+Sample[[#This Row],[KPy''j]]^2+Sample[[#This Row],[KPy''k]]^2)/KTmag/Scale</f>
        <v>1.3370367679136217</v>
      </c>
    </row>
    <row r="1231" spans="1:28" hidden="1" x14ac:dyDescent="0.25">
      <c r="A1231" s="5">
        <v>1226</v>
      </c>
      <c r="B1231" s="13" t="s">
        <v>43</v>
      </c>
      <c r="C1231" s="5"/>
      <c r="D1231" s="5"/>
      <c r="E1231">
        <v>8</v>
      </c>
      <c r="F1231">
        <v>1</v>
      </c>
      <c r="G1231">
        <v>7</v>
      </c>
      <c r="H1231" s="11">
        <f>Sample[[#This Row],[C]]/Sample[[#This Row],[D]]</f>
        <v>0.125</v>
      </c>
      <c r="I1231" s="11">
        <f>Sample[[#This Row],[A]]/Sample[[#This Row],[C]]</f>
        <v>7</v>
      </c>
      <c r="J1231" s="11">
        <f>Sample[[#This Row],[D]]/Sample[[#This Row],[A]]</f>
        <v>1.1428571428571428</v>
      </c>
      <c r="K1231" s="11">
        <f>Sample[[#This Row],[A]]/Sample[[#This Row],[D]]</f>
        <v>0.875</v>
      </c>
      <c r="L1231" s="11">
        <f>Sample[[#This Row],[D]]/Sample[[#This Row],[C]]</f>
        <v>8</v>
      </c>
      <c r="M1231" s="11">
        <f>Sample[[#This Row],[C]]/Sample[[#This Row],[A]]</f>
        <v>0.14285714285714285</v>
      </c>
      <c r="N1231">
        <f>IF(Sample[[#This Row],[Ap]]=0,10,LOG(Sample[[#This Row],[Ap]]))</f>
        <v>-0.90308998699194354</v>
      </c>
      <c r="O1231">
        <f>IF(Sample[[#This Row],[Ei]]=0,10,LOG(Sample[[#This Row],[Ei]]))</f>
        <v>0.84509804001425681</v>
      </c>
      <c r="P1231">
        <f>IF(Sample[[#This Row],[Ii]]=0,10,LOG(Sample[[#This Row],[Ii]]))</f>
        <v>5.7991946977686733E-2</v>
      </c>
      <c r="Q1231">
        <f>Kx-Sample[[#This Row],[Xp]]</f>
        <v>0.90308998699194354</v>
      </c>
      <c r="R1231">
        <f>Ky-Sample[[#This Row],[Yp]]</f>
        <v>-1.8450980400142569</v>
      </c>
      <c r="S1231">
        <f>Kz-Sample[[#This Row],[Zp]]</f>
        <v>0.94200805302231327</v>
      </c>
      <c r="T1231">
        <f>Sample[[#This Row],[Kpy]]*KSc-Sample[[#This Row],[KPz]]*KSb</f>
        <v>0.90308998699194365</v>
      </c>
      <c r="U1231">
        <f>-1*(Sample[[#This Row],[KPx]]*KSc-Sample[[#This Row],[KPz]]*KSa)</f>
        <v>0.90308998699194354</v>
      </c>
      <c r="V1231">
        <f>(Sample[[#This Row],[KPx]]*$R$2-Sample[[#This Row],[Kpy]]*KSa)</f>
        <v>0.90308998699194354</v>
      </c>
      <c r="W1231">
        <f>Sample[[#This Row],[Kpy]]*KTc-Sample[[#This Row],[KPz]]*KTb</f>
        <v>2.7871060930365701</v>
      </c>
      <c r="X1231">
        <f>-1*(Sample[[#This Row],[KPx]]*KTc-Sample[[#This Row],[KPz]]*KTa)</f>
        <v>2.7871060930365701</v>
      </c>
      <c r="Y1231">
        <f>(Sample[[#This Row],[KPx]]*KTb-Sample[[#This Row],[Kpy]]*KTa)</f>
        <v>2.7871060930365701</v>
      </c>
      <c r="Z1231">
        <f>-Sample[[#This Row],[Xp]]*a+Sample[[#This Row],[Yp]]*b+Sample[[#This Row],[Zp]]*c_</f>
        <v>1.8061799739838871</v>
      </c>
      <c r="AA1231" s="8">
        <f>-IF(Sample[[#This Row],[Column2]]&gt;0,1,-1)*SQRT(Sample[[#This Row],[KPx''i]]^2+Sample[[#This Row],[KPx''j]]^2+Sample[[#This Row],[KPx''k]]^2)/Ksmag/Scale</f>
        <v>-1.1060548299734796</v>
      </c>
      <c r="AB1231" s="1">
        <f>SQRT(Sample[[#This Row],[Kpy''i]]^2+Sample[[#This Row],[KPy''j]]^2+Sample[[#This Row],[KPy''k]]^2)/KTmag/Scale</f>
        <v>1.9707816182725035</v>
      </c>
    </row>
    <row r="1232" spans="1:28" hidden="1" x14ac:dyDescent="0.25">
      <c r="A1232" s="5">
        <v>1227</v>
      </c>
      <c r="B1232" s="13" t="s">
        <v>43</v>
      </c>
      <c r="C1232" s="5"/>
      <c r="D1232" s="5"/>
      <c r="E1232">
        <v>4</v>
      </c>
      <c r="F1232">
        <v>2</v>
      </c>
      <c r="G1232">
        <v>6</v>
      </c>
      <c r="H1232" s="11">
        <f>Sample[[#This Row],[C]]/Sample[[#This Row],[D]]</f>
        <v>0.5</v>
      </c>
      <c r="I1232" s="11">
        <f>Sample[[#This Row],[A]]/Sample[[#This Row],[C]]</f>
        <v>3</v>
      </c>
      <c r="J1232" s="11">
        <f>Sample[[#This Row],[D]]/Sample[[#This Row],[A]]</f>
        <v>0.66666666666666663</v>
      </c>
      <c r="K1232" s="11">
        <f>Sample[[#This Row],[A]]/Sample[[#This Row],[D]]</f>
        <v>1.5</v>
      </c>
      <c r="L1232" s="11">
        <f>Sample[[#This Row],[D]]/Sample[[#This Row],[C]]</f>
        <v>2</v>
      </c>
      <c r="M1232" s="11">
        <f>Sample[[#This Row],[C]]/Sample[[#This Row],[A]]</f>
        <v>0.33333333333333331</v>
      </c>
      <c r="N1232">
        <f>IF(Sample[[#This Row],[Ap]]=0,10,LOG(Sample[[#This Row],[Ap]]))</f>
        <v>-0.3010299956639812</v>
      </c>
      <c r="O1232">
        <f>IF(Sample[[#This Row],[Ei]]=0,10,LOG(Sample[[#This Row],[Ei]]))</f>
        <v>0.47712125471966244</v>
      </c>
      <c r="P1232">
        <f>IF(Sample[[#This Row],[Ii]]=0,10,LOG(Sample[[#This Row],[Ii]]))</f>
        <v>-0.17609125905568127</v>
      </c>
      <c r="Q1232">
        <f>Kx-Sample[[#This Row],[Xp]]</f>
        <v>0.3010299956639812</v>
      </c>
      <c r="R1232">
        <f>Ky-Sample[[#This Row],[Yp]]</f>
        <v>-1.4771212547196624</v>
      </c>
      <c r="S1232">
        <f>Kz-Sample[[#This Row],[Zp]]</f>
        <v>1.1760912590556813</v>
      </c>
      <c r="T1232">
        <f>Sample[[#This Row],[Kpy]]*KSc-Sample[[#This Row],[KPz]]*KSb</f>
        <v>0.30102999566398103</v>
      </c>
      <c r="U1232">
        <f>-1*(Sample[[#This Row],[KPx]]*KSc-Sample[[#This Row],[KPz]]*KSa)</f>
        <v>0.3010299956639812</v>
      </c>
      <c r="V1232">
        <f>(Sample[[#This Row],[KPx]]*$R$2-Sample[[#This Row],[Kpy]]*KSa)</f>
        <v>0.3010299956639812</v>
      </c>
      <c r="W1232">
        <f>Sample[[#This Row],[Kpy]]*KTc-Sample[[#This Row],[KPz]]*KTb</f>
        <v>2.653212513775344</v>
      </c>
      <c r="X1232">
        <f>-1*(Sample[[#This Row],[KPx]]*KTc-Sample[[#This Row],[KPz]]*KTa)</f>
        <v>2.653212513775344</v>
      </c>
      <c r="Y1232">
        <f>(Sample[[#This Row],[KPx]]*KTb-Sample[[#This Row],[Kpy]]*KTa)</f>
        <v>2.6532125137753435</v>
      </c>
      <c r="Z1232">
        <f>-Sample[[#This Row],[Xp]]*a+Sample[[#This Row],[Yp]]*b+Sample[[#This Row],[Zp]]*c_</f>
        <v>0.60205999132796229</v>
      </c>
      <c r="AA1232" s="8">
        <f>-IF(Sample[[#This Row],[Column2]]&gt;0,1,-1)*SQRT(Sample[[#This Row],[KPx''i]]^2+Sample[[#This Row],[KPx''j]]^2+Sample[[#This Row],[KPx''k]]^2)/Ksmag/Scale</f>
        <v>-0.36868494332449314</v>
      </c>
      <c r="AB1232" s="1">
        <f>SQRT(Sample[[#This Row],[Kpy''i]]^2+Sample[[#This Row],[KPy''j]]^2+Sample[[#This Row],[KPy''k]]^2)/KTmag/Scale</f>
        <v>1.8761045604195521</v>
      </c>
    </row>
    <row r="1233" spans="1:28" hidden="1" x14ac:dyDescent="0.25">
      <c r="A1233" s="5">
        <v>1228</v>
      </c>
      <c r="B1233" s="13" t="s">
        <v>43</v>
      </c>
      <c r="C1233" s="5"/>
      <c r="D1233" s="5"/>
      <c r="E1233">
        <v>7</v>
      </c>
      <c r="F1233">
        <v>10</v>
      </c>
      <c r="G1233">
        <v>9</v>
      </c>
      <c r="H1233" s="11">
        <f>Sample[[#This Row],[C]]/Sample[[#This Row],[D]]</f>
        <v>1.4285714285714286</v>
      </c>
      <c r="I1233" s="11">
        <f>Sample[[#This Row],[A]]/Sample[[#This Row],[C]]</f>
        <v>0.9</v>
      </c>
      <c r="J1233" s="11">
        <f>Sample[[#This Row],[D]]/Sample[[#This Row],[A]]</f>
        <v>0.77777777777777779</v>
      </c>
      <c r="K1233" s="11">
        <f>Sample[[#This Row],[A]]/Sample[[#This Row],[D]]</f>
        <v>1.2857142857142858</v>
      </c>
      <c r="L1233" s="11">
        <f>Sample[[#This Row],[D]]/Sample[[#This Row],[C]]</f>
        <v>0.7</v>
      </c>
      <c r="M1233" s="11">
        <f>Sample[[#This Row],[C]]/Sample[[#This Row],[A]]</f>
        <v>1.1111111111111112</v>
      </c>
      <c r="N1233">
        <f>IF(Sample[[#This Row],[Ap]]=0,10,LOG(Sample[[#This Row],[Ap]]))</f>
        <v>0.15490195998574319</v>
      </c>
      <c r="O1233">
        <f>IF(Sample[[#This Row],[Ei]]=0,10,LOG(Sample[[#This Row],[Ei]]))</f>
        <v>-4.5757490560675115E-2</v>
      </c>
      <c r="P1233">
        <f>IF(Sample[[#This Row],[Ii]]=0,10,LOG(Sample[[#This Row],[Ii]]))</f>
        <v>-0.10914446942506803</v>
      </c>
      <c r="Q1233">
        <f>Kx-Sample[[#This Row],[Xp]]</f>
        <v>-0.15490195998574319</v>
      </c>
      <c r="R1233">
        <f>Ky-Sample[[#This Row],[Yp]]</f>
        <v>-0.95424250943932487</v>
      </c>
      <c r="S1233">
        <f>Kz-Sample[[#This Row],[Zp]]</f>
        <v>1.1091444694250681</v>
      </c>
      <c r="T1233">
        <f>Sample[[#This Row],[Kpy]]*KSc-Sample[[#This Row],[KPz]]*KSb</f>
        <v>-0.15490195998574319</v>
      </c>
      <c r="U1233">
        <f>-1*(Sample[[#This Row],[KPx]]*KSc-Sample[[#This Row],[KPz]]*KSa)</f>
        <v>-0.15490195998574319</v>
      </c>
      <c r="V1233">
        <f>(Sample[[#This Row],[KPx]]*$R$2-Sample[[#This Row],[Kpy]]*KSa)</f>
        <v>-0.15490195998574319</v>
      </c>
      <c r="W1233">
        <f>Sample[[#This Row],[Kpy]]*KTc-Sample[[#This Row],[KPz]]*KTb</f>
        <v>2.063386978864393</v>
      </c>
      <c r="X1233">
        <f>-1*(Sample[[#This Row],[KPx]]*KTc-Sample[[#This Row],[KPz]]*KTa)</f>
        <v>2.063386978864393</v>
      </c>
      <c r="Y1233">
        <f>(Sample[[#This Row],[KPx]]*KTb-Sample[[#This Row],[Kpy]]*KTa)</f>
        <v>2.063386978864393</v>
      </c>
      <c r="Z1233">
        <f>-Sample[[#This Row],[Xp]]*a+Sample[[#This Row],[Yp]]*b+Sample[[#This Row],[Zp]]*c_</f>
        <v>-0.30980391997148626</v>
      </c>
      <c r="AA1233" s="8">
        <f>-IF(Sample[[#This Row],[Column2]]&gt;0,1,-1)*SQRT(Sample[[#This Row],[KPx''i]]^2+Sample[[#This Row],[KPx''j]]^2+Sample[[#This Row],[KPx''k]]^2)/Ksmag/Scale</f>
        <v>0.1897153810610441</v>
      </c>
      <c r="AB1233" s="1">
        <f>SQRT(Sample[[#This Row],[Kpy''i]]^2+Sample[[#This Row],[KPy''j]]^2+Sample[[#This Row],[KPy''k]]^2)/KTmag/Scale</f>
        <v>1.4590349249670358</v>
      </c>
    </row>
    <row r="1234" spans="1:28" hidden="1" x14ac:dyDescent="0.25">
      <c r="A1234" s="5">
        <v>1229</v>
      </c>
      <c r="B1234" s="13" t="s">
        <v>43</v>
      </c>
      <c r="C1234" s="5"/>
      <c r="D1234" s="5"/>
      <c r="E1234">
        <v>9</v>
      </c>
      <c r="F1234">
        <v>8</v>
      </c>
      <c r="G1234">
        <v>4</v>
      </c>
      <c r="H1234" s="11">
        <f>Sample[[#This Row],[C]]/Sample[[#This Row],[D]]</f>
        <v>0.88888888888888884</v>
      </c>
      <c r="I1234" s="11">
        <f>Sample[[#This Row],[A]]/Sample[[#This Row],[C]]</f>
        <v>0.5</v>
      </c>
      <c r="J1234" s="11">
        <f>Sample[[#This Row],[D]]/Sample[[#This Row],[A]]</f>
        <v>2.25</v>
      </c>
      <c r="K1234" s="11">
        <f>Sample[[#This Row],[A]]/Sample[[#This Row],[D]]</f>
        <v>0.44444444444444442</v>
      </c>
      <c r="L1234" s="11">
        <f>Sample[[#This Row],[D]]/Sample[[#This Row],[C]]</f>
        <v>1.125</v>
      </c>
      <c r="M1234" s="11">
        <f>Sample[[#This Row],[C]]/Sample[[#This Row],[A]]</f>
        <v>2</v>
      </c>
      <c r="N1234">
        <f>IF(Sample[[#This Row],[Ap]]=0,10,LOG(Sample[[#This Row],[Ap]]))</f>
        <v>-5.1152522447381311E-2</v>
      </c>
      <c r="O1234">
        <f>IF(Sample[[#This Row],[Ei]]=0,10,LOG(Sample[[#This Row],[Ei]]))</f>
        <v>-0.3010299956639812</v>
      </c>
      <c r="P1234">
        <f>IF(Sample[[#This Row],[Ii]]=0,10,LOG(Sample[[#This Row],[Ii]]))</f>
        <v>0.35218251811136247</v>
      </c>
      <c r="Q1234">
        <f>Kx-Sample[[#This Row],[Xp]]</f>
        <v>5.1152522447381311E-2</v>
      </c>
      <c r="R1234">
        <f>Ky-Sample[[#This Row],[Yp]]</f>
        <v>-0.69897000433601875</v>
      </c>
      <c r="S1234">
        <f>Kz-Sample[[#This Row],[Zp]]</f>
        <v>0.64781748188863753</v>
      </c>
      <c r="T1234">
        <f>Sample[[#This Row],[Kpy]]*KSc-Sample[[#This Row],[KPz]]*KSb</f>
        <v>5.1152522447381221E-2</v>
      </c>
      <c r="U1234">
        <f>-1*(Sample[[#This Row],[KPx]]*KSc-Sample[[#This Row],[KPz]]*KSa)</f>
        <v>5.1152522447381311E-2</v>
      </c>
      <c r="V1234">
        <f>(Sample[[#This Row],[KPx]]*$R$2-Sample[[#This Row],[Kpy]]*KSa)</f>
        <v>5.1152522447381311E-2</v>
      </c>
      <c r="W1234">
        <f>Sample[[#This Row],[Kpy]]*KTc-Sample[[#This Row],[KPz]]*KTb</f>
        <v>1.3467874862246563</v>
      </c>
      <c r="X1234">
        <f>-1*(Sample[[#This Row],[KPx]]*KTc-Sample[[#This Row],[KPz]]*KTa)</f>
        <v>1.3467874862246563</v>
      </c>
      <c r="Y1234">
        <f>(Sample[[#This Row],[KPx]]*KTb-Sample[[#This Row],[Kpy]]*KTa)</f>
        <v>1.3467874862246563</v>
      </c>
      <c r="Z1234">
        <f>-Sample[[#This Row],[Xp]]*a+Sample[[#This Row],[Yp]]*b+Sample[[#This Row],[Zp]]*c_</f>
        <v>0.10230504489476255</v>
      </c>
      <c r="AA1234" s="8">
        <f>-IF(Sample[[#This Row],[Column2]]&gt;0,1,-1)*SQRT(Sample[[#This Row],[KPx''i]]^2+Sample[[#This Row],[KPx''j]]^2+Sample[[#This Row],[KPx''k]]^2)/Ksmag/Scale</f>
        <v>-6.2648789526173365E-2</v>
      </c>
      <c r="AB1234" s="1">
        <f>SQRT(Sample[[#This Row],[Kpy''i]]^2+Sample[[#This Row],[KPy''j]]^2+Sample[[#This Row],[KPy''k]]^2)/KTmag/Scale</f>
        <v>0.95232256432663853</v>
      </c>
    </row>
    <row r="1235" spans="1:28" hidden="1" x14ac:dyDescent="0.25">
      <c r="A1235" s="5">
        <v>1230</v>
      </c>
      <c r="B1235" s="13" t="s">
        <v>43</v>
      </c>
      <c r="C1235" s="5"/>
      <c r="D1235" s="5"/>
      <c r="E1235">
        <v>2</v>
      </c>
      <c r="F1235">
        <v>10</v>
      </c>
      <c r="G1235">
        <v>3</v>
      </c>
      <c r="H1235" s="11">
        <f>Sample[[#This Row],[C]]/Sample[[#This Row],[D]]</f>
        <v>5</v>
      </c>
      <c r="I1235" s="11">
        <f>Sample[[#This Row],[A]]/Sample[[#This Row],[C]]</f>
        <v>0.3</v>
      </c>
      <c r="J1235" s="11">
        <f>Sample[[#This Row],[D]]/Sample[[#This Row],[A]]</f>
        <v>0.66666666666666663</v>
      </c>
      <c r="K1235" s="11">
        <f>Sample[[#This Row],[A]]/Sample[[#This Row],[D]]</f>
        <v>1.5</v>
      </c>
      <c r="L1235" s="11">
        <f>Sample[[#This Row],[D]]/Sample[[#This Row],[C]]</f>
        <v>0.2</v>
      </c>
      <c r="M1235" s="11">
        <f>Sample[[#This Row],[C]]/Sample[[#This Row],[A]]</f>
        <v>3.3333333333333335</v>
      </c>
      <c r="N1235">
        <f>IF(Sample[[#This Row],[Ap]]=0,10,LOG(Sample[[#This Row],[Ap]]))</f>
        <v>0.69897000433601886</v>
      </c>
      <c r="O1235">
        <f>IF(Sample[[#This Row],[Ei]]=0,10,LOG(Sample[[#This Row],[Ei]]))</f>
        <v>-0.52287874528033762</v>
      </c>
      <c r="P1235">
        <f>IF(Sample[[#This Row],[Ii]]=0,10,LOG(Sample[[#This Row],[Ii]]))</f>
        <v>-0.17609125905568127</v>
      </c>
      <c r="Q1235">
        <f>Kx-Sample[[#This Row],[Xp]]</f>
        <v>-0.69897000433601886</v>
      </c>
      <c r="R1235">
        <f>Ky-Sample[[#This Row],[Yp]]</f>
        <v>-0.47712125471966238</v>
      </c>
      <c r="S1235">
        <f>Kz-Sample[[#This Row],[Zp]]</f>
        <v>1.1760912590556813</v>
      </c>
      <c r="T1235">
        <f>Sample[[#This Row],[Kpy]]*KSc-Sample[[#This Row],[KPz]]*KSb</f>
        <v>-0.69897000433601897</v>
      </c>
      <c r="U1235">
        <f>-1*(Sample[[#This Row],[KPx]]*KSc-Sample[[#This Row],[KPz]]*KSa)</f>
        <v>-0.69897000433601886</v>
      </c>
      <c r="V1235">
        <f>(Sample[[#This Row],[KPx]]*$R$2-Sample[[#This Row],[Kpy]]*KSa)</f>
        <v>-0.69897000433601886</v>
      </c>
      <c r="W1235">
        <f>Sample[[#This Row],[Kpy]]*KTc-Sample[[#This Row],[KPz]]*KTb</f>
        <v>1.6532125137753437</v>
      </c>
      <c r="X1235">
        <f>-1*(Sample[[#This Row],[KPx]]*KTc-Sample[[#This Row],[KPz]]*KTa)</f>
        <v>1.653212513775344</v>
      </c>
      <c r="Y1235">
        <f>(Sample[[#This Row],[KPx]]*KTb-Sample[[#This Row],[Kpy]]*KTa)</f>
        <v>1.6532125137753435</v>
      </c>
      <c r="Z1235">
        <f>-Sample[[#This Row],[Xp]]*a+Sample[[#This Row],[Yp]]*b+Sample[[#This Row],[Zp]]*c_</f>
        <v>-1.3979400086720377</v>
      </c>
      <c r="AA1235" s="8">
        <f>-IF(Sample[[#This Row],[Column2]]&gt;0,1,-1)*SQRT(Sample[[#This Row],[KPx''i]]^2+Sample[[#This Row],[KPx''j]]^2+Sample[[#This Row],[KPx''k]]^2)/Ksmag/Scale</f>
        <v>0.85605992806709585</v>
      </c>
      <c r="AB1235" s="1">
        <f>SQRT(Sample[[#This Row],[Kpy''i]]^2+Sample[[#This Row],[KPy''j]]^2+Sample[[#This Row],[KPy''k]]^2)/KTmag/Scale</f>
        <v>1.1689977792330042</v>
      </c>
    </row>
    <row r="1236" spans="1:28" hidden="1" x14ac:dyDescent="0.25">
      <c r="A1236" s="5">
        <v>1231</v>
      </c>
      <c r="B1236" s="13" t="s">
        <v>43</v>
      </c>
      <c r="C1236" s="5"/>
      <c r="D1236" s="5"/>
      <c r="E1236">
        <v>1</v>
      </c>
      <c r="F1236">
        <v>8</v>
      </c>
      <c r="G1236">
        <v>10</v>
      </c>
      <c r="H1236" s="11">
        <f>Sample[[#This Row],[C]]/Sample[[#This Row],[D]]</f>
        <v>8</v>
      </c>
      <c r="I1236" s="11">
        <f>Sample[[#This Row],[A]]/Sample[[#This Row],[C]]</f>
        <v>1.25</v>
      </c>
      <c r="J1236" s="11">
        <f>Sample[[#This Row],[D]]/Sample[[#This Row],[A]]</f>
        <v>0.1</v>
      </c>
      <c r="K1236" s="11">
        <f>Sample[[#This Row],[A]]/Sample[[#This Row],[D]]</f>
        <v>10</v>
      </c>
      <c r="L1236" s="11">
        <f>Sample[[#This Row],[D]]/Sample[[#This Row],[C]]</f>
        <v>0.125</v>
      </c>
      <c r="M1236" s="11">
        <f>Sample[[#This Row],[C]]/Sample[[#This Row],[A]]</f>
        <v>0.8</v>
      </c>
      <c r="N1236">
        <f>IF(Sample[[#This Row],[Ap]]=0,10,LOG(Sample[[#This Row],[Ap]]))</f>
        <v>0.90308998699194354</v>
      </c>
      <c r="O1236">
        <f>IF(Sample[[#This Row],[Ei]]=0,10,LOG(Sample[[#This Row],[Ei]]))</f>
        <v>9.691001300805642E-2</v>
      </c>
      <c r="P1236">
        <f>IF(Sample[[#This Row],[Ii]]=0,10,LOG(Sample[[#This Row],[Ii]]))</f>
        <v>-1</v>
      </c>
      <c r="Q1236">
        <f>Kx-Sample[[#This Row],[Xp]]</f>
        <v>-0.90308998699194354</v>
      </c>
      <c r="R1236">
        <f>Ky-Sample[[#This Row],[Yp]]</f>
        <v>-1.0969100130080565</v>
      </c>
      <c r="S1236">
        <f>Kz-Sample[[#This Row],[Zp]]</f>
        <v>2</v>
      </c>
      <c r="T1236">
        <f>Sample[[#This Row],[Kpy]]*KSc-Sample[[#This Row],[KPz]]*KSb</f>
        <v>-0.90308998699194354</v>
      </c>
      <c r="U1236">
        <f>-1*(Sample[[#This Row],[KPx]]*KSc-Sample[[#This Row],[KPz]]*KSa)</f>
        <v>-0.90308998699194354</v>
      </c>
      <c r="V1236">
        <f>(Sample[[#This Row],[KPx]]*$R$2-Sample[[#This Row],[Kpy]]*KSa)</f>
        <v>-0.90308998699194354</v>
      </c>
      <c r="W1236">
        <f>Sample[[#This Row],[Kpy]]*KTc-Sample[[#This Row],[KPz]]*KTb</f>
        <v>3.0969100130080562</v>
      </c>
      <c r="X1236">
        <f>-1*(Sample[[#This Row],[KPx]]*KTc-Sample[[#This Row],[KPz]]*KTa)</f>
        <v>3.0969100130080562</v>
      </c>
      <c r="Y1236">
        <f>(Sample[[#This Row],[KPx]]*KTb-Sample[[#This Row],[Kpy]]*KTa)</f>
        <v>3.0969100130080562</v>
      </c>
      <c r="Z1236">
        <f>-Sample[[#This Row],[Xp]]*a+Sample[[#This Row],[Yp]]*b+Sample[[#This Row],[Zp]]*c_</f>
        <v>-1.8061799739838871</v>
      </c>
      <c r="AA1236" s="8">
        <f>-IF(Sample[[#This Row],[Column2]]&gt;0,1,-1)*SQRT(Sample[[#This Row],[KPx''i]]^2+Sample[[#This Row],[KPx''j]]^2+Sample[[#This Row],[KPx''k]]^2)/Ksmag/Scale</f>
        <v>1.1060548299734796</v>
      </c>
      <c r="AB1236" s="1">
        <f>SQRT(Sample[[#This Row],[Kpy''i]]^2+Sample[[#This Row],[KPy''j]]^2+Sample[[#This Row],[KPy''k]]^2)/KTmag/Scale</f>
        <v>2.189846070922516</v>
      </c>
    </row>
    <row r="1237" spans="1:28" hidden="1" x14ac:dyDescent="0.25">
      <c r="A1237" s="5">
        <v>1232</v>
      </c>
      <c r="B1237" s="13" t="s">
        <v>43</v>
      </c>
      <c r="C1237" s="5"/>
      <c r="D1237" s="5"/>
      <c r="E1237">
        <v>8</v>
      </c>
      <c r="F1237">
        <v>6</v>
      </c>
      <c r="G1237">
        <v>8</v>
      </c>
      <c r="H1237" s="11">
        <f>Sample[[#This Row],[C]]/Sample[[#This Row],[D]]</f>
        <v>0.75</v>
      </c>
      <c r="I1237" s="11">
        <f>Sample[[#This Row],[A]]/Sample[[#This Row],[C]]</f>
        <v>1.3333333333333333</v>
      </c>
      <c r="J1237" s="11">
        <f>Sample[[#This Row],[D]]/Sample[[#This Row],[A]]</f>
        <v>1</v>
      </c>
      <c r="K1237" s="11">
        <f>Sample[[#This Row],[A]]/Sample[[#This Row],[D]]</f>
        <v>1</v>
      </c>
      <c r="L1237" s="11">
        <f>Sample[[#This Row],[D]]/Sample[[#This Row],[C]]</f>
        <v>1.3333333333333333</v>
      </c>
      <c r="M1237" s="11">
        <f>Sample[[#This Row],[C]]/Sample[[#This Row],[A]]</f>
        <v>0.75</v>
      </c>
      <c r="N1237">
        <f>IF(Sample[[#This Row],[Ap]]=0,10,LOG(Sample[[#This Row],[Ap]]))</f>
        <v>-0.12493873660829995</v>
      </c>
      <c r="O1237">
        <f>IF(Sample[[#This Row],[Ei]]=0,10,LOG(Sample[[#This Row],[Ei]]))</f>
        <v>0.12493873660829993</v>
      </c>
      <c r="P1237">
        <f>IF(Sample[[#This Row],[Ii]]=0,10,LOG(Sample[[#This Row],[Ii]]))</f>
        <v>0</v>
      </c>
      <c r="Q1237">
        <f>Kx-Sample[[#This Row],[Xp]]</f>
        <v>0.12493873660829995</v>
      </c>
      <c r="R1237">
        <f>Ky-Sample[[#This Row],[Yp]]</f>
        <v>-1.1249387366082999</v>
      </c>
      <c r="S1237">
        <f>Kz-Sample[[#This Row],[Zp]]</f>
        <v>1</v>
      </c>
      <c r="T1237">
        <f>Sample[[#This Row],[Kpy]]*KSc-Sample[[#This Row],[KPz]]*KSb</f>
        <v>0.12493873660829991</v>
      </c>
      <c r="U1237">
        <f>-1*(Sample[[#This Row],[KPx]]*KSc-Sample[[#This Row],[KPz]]*KSa)</f>
        <v>0.12493873660829995</v>
      </c>
      <c r="V1237">
        <f>(Sample[[#This Row],[KPx]]*$R$2-Sample[[#This Row],[Kpy]]*KSa)</f>
        <v>0.12493873660829995</v>
      </c>
      <c r="W1237">
        <f>Sample[[#This Row],[Kpy]]*KTc-Sample[[#This Row],[KPz]]*KTb</f>
        <v>2.1249387366082999</v>
      </c>
      <c r="X1237">
        <f>-1*(Sample[[#This Row],[KPx]]*KTc-Sample[[#This Row],[KPz]]*KTa)</f>
        <v>2.1249387366082999</v>
      </c>
      <c r="Y1237">
        <f>(Sample[[#This Row],[KPx]]*KTb-Sample[[#This Row],[Kpy]]*KTa)</f>
        <v>2.1249387366082999</v>
      </c>
      <c r="Z1237">
        <f>-Sample[[#This Row],[Xp]]*a+Sample[[#This Row],[Yp]]*b+Sample[[#This Row],[Zp]]*c_</f>
        <v>0.24987747321659987</v>
      </c>
      <c r="AA1237" s="8">
        <f>-IF(Sample[[#This Row],[Column2]]&gt;0,1,-1)*SQRT(Sample[[#This Row],[KPx''i]]^2+Sample[[#This Row],[KPx''j]]^2+Sample[[#This Row],[KPx''k]]^2)/Ksmag/Scale</f>
        <v>-0.15301807689915992</v>
      </c>
      <c r="AB1237" s="1">
        <f>SQRT(Sample[[#This Row],[Kpy''i]]^2+Sample[[#This Row],[KPy''j]]^2+Sample[[#This Row],[KPy''k]]^2)/KTmag/Scale</f>
        <v>1.502558590261704</v>
      </c>
    </row>
    <row r="1238" spans="1:28" hidden="1" x14ac:dyDescent="0.25">
      <c r="A1238" s="5">
        <v>1233</v>
      </c>
      <c r="B1238" s="13" t="s">
        <v>43</v>
      </c>
      <c r="C1238" s="5"/>
      <c r="D1238" s="5"/>
      <c r="E1238">
        <v>6</v>
      </c>
      <c r="F1238">
        <v>7</v>
      </c>
      <c r="G1238">
        <v>9</v>
      </c>
      <c r="H1238" s="11">
        <f>Sample[[#This Row],[C]]/Sample[[#This Row],[D]]</f>
        <v>1.1666666666666667</v>
      </c>
      <c r="I1238" s="11">
        <f>Sample[[#This Row],[A]]/Sample[[#This Row],[C]]</f>
        <v>1.2857142857142858</v>
      </c>
      <c r="J1238" s="11">
        <f>Sample[[#This Row],[D]]/Sample[[#This Row],[A]]</f>
        <v>0.66666666666666663</v>
      </c>
      <c r="K1238" s="11">
        <f>Sample[[#This Row],[A]]/Sample[[#This Row],[D]]</f>
        <v>1.5</v>
      </c>
      <c r="L1238" s="11">
        <f>Sample[[#This Row],[D]]/Sample[[#This Row],[C]]</f>
        <v>0.8571428571428571</v>
      </c>
      <c r="M1238" s="11">
        <f>Sample[[#This Row],[C]]/Sample[[#This Row],[A]]</f>
        <v>0.77777777777777779</v>
      </c>
      <c r="N1238">
        <f>IF(Sample[[#This Row],[Ap]]=0,10,LOG(Sample[[#This Row],[Ap]]))</f>
        <v>6.6946789630613221E-2</v>
      </c>
      <c r="O1238">
        <f>IF(Sample[[#This Row],[Ei]]=0,10,LOG(Sample[[#This Row],[Ei]]))</f>
        <v>0.10914446942506807</v>
      </c>
      <c r="P1238">
        <f>IF(Sample[[#This Row],[Ii]]=0,10,LOG(Sample[[#This Row],[Ii]]))</f>
        <v>-0.17609125905568127</v>
      </c>
      <c r="Q1238">
        <f>Kx-Sample[[#This Row],[Xp]]</f>
        <v>-6.6946789630613221E-2</v>
      </c>
      <c r="R1238">
        <f>Ky-Sample[[#This Row],[Yp]]</f>
        <v>-1.1091444694250681</v>
      </c>
      <c r="S1238">
        <f>Kz-Sample[[#This Row],[Zp]]</f>
        <v>1.1760912590556813</v>
      </c>
      <c r="T1238">
        <f>Sample[[#This Row],[Kpy]]*KSc-Sample[[#This Row],[KPz]]*KSb</f>
        <v>-6.694678963061329E-2</v>
      </c>
      <c r="U1238">
        <f>-1*(Sample[[#This Row],[KPx]]*KSc-Sample[[#This Row],[KPz]]*KSa)</f>
        <v>-6.6946789630613221E-2</v>
      </c>
      <c r="V1238">
        <f>(Sample[[#This Row],[KPx]]*$R$2-Sample[[#This Row],[Kpy]]*KSa)</f>
        <v>-6.6946789630613221E-2</v>
      </c>
      <c r="W1238">
        <f>Sample[[#This Row],[Kpy]]*KTc-Sample[[#This Row],[KPz]]*KTb</f>
        <v>2.2852357284807496</v>
      </c>
      <c r="X1238">
        <f>-1*(Sample[[#This Row],[KPx]]*KTc-Sample[[#This Row],[KPz]]*KTa)</f>
        <v>2.2852357284807496</v>
      </c>
      <c r="Y1238">
        <f>(Sample[[#This Row],[KPx]]*KTb-Sample[[#This Row],[Kpy]]*KTa)</f>
        <v>2.2852357284807492</v>
      </c>
      <c r="Z1238">
        <f>-Sample[[#This Row],[Xp]]*a+Sample[[#This Row],[Yp]]*b+Sample[[#This Row],[Zp]]*c_</f>
        <v>-0.13389357926122639</v>
      </c>
      <c r="AA1238" s="8">
        <f>-IF(Sample[[#This Row],[Column2]]&gt;0,1,-1)*SQRT(Sample[[#This Row],[KPx''i]]^2+Sample[[#This Row],[KPx''j]]^2+Sample[[#This Row],[KPx''k]]^2)/Ksmag/Scale</f>
        <v>8.1992737256225176E-2</v>
      </c>
      <c r="AB1238" s="1">
        <f>SQRT(Sample[[#This Row],[Kpy''i]]^2+Sample[[#This Row],[KPy''j]]^2+Sample[[#This Row],[KPy''k]]^2)/KTmag/Scale</f>
        <v>1.6159056802185179</v>
      </c>
    </row>
    <row r="1239" spans="1:28" hidden="1" x14ac:dyDescent="0.25">
      <c r="A1239" s="5">
        <v>1234</v>
      </c>
      <c r="B1239" s="13" t="s">
        <v>43</v>
      </c>
      <c r="C1239" s="5"/>
      <c r="D1239" s="5"/>
      <c r="E1239">
        <v>2</v>
      </c>
      <c r="F1239">
        <v>5</v>
      </c>
      <c r="G1239">
        <v>3</v>
      </c>
      <c r="H1239" s="11">
        <f>Sample[[#This Row],[C]]/Sample[[#This Row],[D]]</f>
        <v>2.5</v>
      </c>
      <c r="I1239" s="11">
        <f>Sample[[#This Row],[A]]/Sample[[#This Row],[C]]</f>
        <v>0.6</v>
      </c>
      <c r="J1239" s="11">
        <f>Sample[[#This Row],[D]]/Sample[[#This Row],[A]]</f>
        <v>0.66666666666666663</v>
      </c>
      <c r="K1239" s="11">
        <f>Sample[[#This Row],[A]]/Sample[[#This Row],[D]]</f>
        <v>1.5</v>
      </c>
      <c r="L1239" s="11">
        <f>Sample[[#This Row],[D]]/Sample[[#This Row],[C]]</f>
        <v>0.4</v>
      </c>
      <c r="M1239" s="11">
        <f>Sample[[#This Row],[C]]/Sample[[#This Row],[A]]</f>
        <v>1.6666666666666667</v>
      </c>
      <c r="N1239">
        <f>IF(Sample[[#This Row],[Ap]]=0,10,LOG(Sample[[#This Row],[Ap]]))</f>
        <v>0.3979400086720376</v>
      </c>
      <c r="O1239">
        <f>IF(Sample[[#This Row],[Ei]]=0,10,LOG(Sample[[#This Row],[Ei]]))</f>
        <v>-0.22184874961635639</v>
      </c>
      <c r="P1239">
        <f>IF(Sample[[#This Row],[Ii]]=0,10,LOG(Sample[[#This Row],[Ii]]))</f>
        <v>-0.17609125905568127</v>
      </c>
      <c r="Q1239">
        <f>Kx-Sample[[#This Row],[Xp]]</f>
        <v>-0.3979400086720376</v>
      </c>
      <c r="R1239">
        <f>Ky-Sample[[#This Row],[Yp]]</f>
        <v>-0.77815125038364363</v>
      </c>
      <c r="S1239">
        <f>Kz-Sample[[#This Row],[Zp]]</f>
        <v>1.1760912590556813</v>
      </c>
      <c r="T1239">
        <f>Sample[[#This Row],[Kpy]]*KSc-Sample[[#This Row],[KPz]]*KSb</f>
        <v>-0.39794000867203771</v>
      </c>
      <c r="U1239">
        <f>-1*(Sample[[#This Row],[KPx]]*KSc-Sample[[#This Row],[KPz]]*KSa)</f>
        <v>-0.3979400086720376</v>
      </c>
      <c r="V1239">
        <f>(Sample[[#This Row],[KPx]]*$R$2-Sample[[#This Row],[Kpy]]*KSa)</f>
        <v>-0.3979400086720376</v>
      </c>
      <c r="W1239">
        <f>Sample[[#This Row],[Kpy]]*KTc-Sample[[#This Row],[KPz]]*KTb</f>
        <v>1.954242509439325</v>
      </c>
      <c r="X1239">
        <f>-1*(Sample[[#This Row],[KPx]]*KTc-Sample[[#This Row],[KPz]]*KTa)</f>
        <v>1.9542425094393252</v>
      </c>
      <c r="Y1239">
        <f>(Sample[[#This Row],[KPx]]*KTb-Sample[[#This Row],[Kpy]]*KTa)</f>
        <v>1.9542425094393248</v>
      </c>
      <c r="Z1239">
        <f>-Sample[[#This Row],[Xp]]*a+Sample[[#This Row],[Yp]]*b+Sample[[#This Row],[Zp]]*c_</f>
        <v>-0.79588001734407532</v>
      </c>
      <c r="AA1239" s="8">
        <f>-IF(Sample[[#This Row],[Column2]]&gt;0,1,-1)*SQRT(Sample[[#This Row],[KPx''i]]^2+Sample[[#This Row],[KPx''j]]^2+Sample[[#This Row],[KPx''k]]^2)/Ksmag/Scale</f>
        <v>0.48737498474260249</v>
      </c>
      <c r="AB1239" s="1">
        <f>SQRT(Sample[[#This Row],[Kpy''i]]^2+Sample[[#This Row],[KPy''j]]^2+Sample[[#This Row],[KPy''k]]^2)/KTmag/Scale</f>
        <v>1.3818581305075626</v>
      </c>
    </row>
    <row r="1240" spans="1:28" hidden="1" x14ac:dyDescent="0.25">
      <c r="A1240" s="5">
        <v>1235</v>
      </c>
      <c r="B1240" s="13" t="s">
        <v>43</v>
      </c>
      <c r="C1240" s="5"/>
      <c r="D1240" s="5"/>
      <c r="E1240">
        <v>6</v>
      </c>
      <c r="F1240">
        <v>3</v>
      </c>
      <c r="G1240">
        <v>4</v>
      </c>
      <c r="H1240" s="11">
        <f>Sample[[#This Row],[C]]/Sample[[#This Row],[D]]</f>
        <v>0.5</v>
      </c>
      <c r="I1240" s="11">
        <f>Sample[[#This Row],[A]]/Sample[[#This Row],[C]]</f>
        <v>1.3333333333333333</v>
      </c>
      <c r="J1240" s="11">
        <f>Sample[[#This Row],[D]]/Sample[[#This Row],[A]]</f>
        <v>1.5</v>
      </c>
      <c r="K1240" s="11">
        <f>Sample[[#This Row],[A]]/Sample[[#This Row],[D]]</f>
        <v>0.66666666666666663</v>
      </c>
      <c r="L1240" s="11">
        <f>Sample[[#This Row],[D]]/Sample[[#This Row],[C]]</f>
        <v>2</v>
      </c>
      <c r="M1240" s="11">
        <f>Sample[[#This Row],[C]]/Sample[[#This Row],[A]]</f>
        <v>0.75</v>
      </c>
      <c r="N1240">
        <f>IF(Sample[[#This Row],[Ap]]=0,10,LOG(Sample[[#This Row],[Ap]]))</f>
        <v>-0.3010299956639812</v>
      </c>
      <c r="O1240">
        <f>IF(Sample[[#This Row],[Ei]]=0,10,LOG(Sample[[#This Row],[Ei]]))</f>
        <v>0.12493873660829993</v>
      </c>
      <c r="P1240">
        <f>IF(Sample[[#This Row],[Ii]]=0,10,LOG(Sample[[#This Row],[Ii]]))</f>
        <v>0.17609125905568124</v>
      </c>
      <c r="Q1240">
        <f>Kx-Sample[[#This Row],[Xp]]</f>
        <v>0.3010299956639812</v>
      </c>
      <c r="R1240">
        <f>Ky-Sample[[#This Row],[Yp]]</f>
        <v>-1.1249387366082999</v>
      </c>
      <c r="S1240">
        <f>Kz-Sample[[#This Row],[Zp]]</f>
        <v>0.82390874094431876</v>
      </c>
      <c r="T1240">
        <f>Sample[[#This Row],[Kpy]]*KSc-Sample[[#This Row],[KPz]]*KSb</f>
        <v>0.30102999566398114</v>
      </c>
      <c r="U1240">
        <f>-1*(Sample[[#This Row],[KPx]]*KSc-Sample[[#This Row],[KPz]]*KSa)</f>
        <v>0.3010299956639812</v>
      </c>
      <c r="V1240">
        <f>(Sample[[#This Row],[KPx]]*$R$2-Sample[[#This Row],[Kpy]]*KSa)</f>
        <v>0.3010299956639812</v>
      </c>
      <c r="W1240">
        <f>Sample[[#This Row],[Kpy]]*KTc-Sample[[#This Row],[KPz]]*KTb</f>
        <v>1.9488474775526186</v>
      </c>
      <c r="X1240">
        <f>-1*(Sample[[#This Row],[KPx]]*KTc-Sample[[#This Row],[KPz]]*KTa)</f>
        <v>1.9488474775526188</v>
      </c>
      <c r="Y1240">
        <f>(Sample[[#This Row],[KPx]]*KTb-Sample[[#This Row],[Kpy]]*KTa)</f>
        <v>1.9488474775526186</v>
      </c>
      <c r="Z1240">
        <f>-Sample[[#This Row],[Xp]]*a+Sample[[#This Row],[Yp]]*b+Sample[[#This Row],[Zp]]*c_</f>
        <v>0.60205999132796229</v>
      </c>
      <c r="AA1240" s="8">
        <f>-IF(Sample[[#This Row],[Column2]]&gt;0,1,-1)*SQRT(Sample[[#This Row],[KPx''i]]^2+Sample[[#This Row],[KPx''j]]^2+Sample[[#This Row],[KPx''k]]^2)/Ksmag/Scale</f>
        <v>-0.36868494332449325</v>
      </c>
      <c r="AB1240" s="1">
        <f>SQRT(Sample[[#This Row],[Kpy''i]]^2+Sample[[#This Row],[KPy''j]]^2+Sample[[#This Row],[KPy''k]]^2)/KTmag/Scale</f>
        <v>1.3780432668757547</v>
      </c>
    </row>
    <row r="1241" spans="1:28" hidden="1" x14ac:dyDescent="0.25">
      <c r="A1241" s="5">
        <v>1236</v>
      </c>
      <c r="B1241" s="13" t="s">
        <v>43</v>
      </c>
      <c r="C1241" s="5"/>
      <c r="D1241" s="5"/>
      <c r="E1241">
        <v>1</v>
      </c>
      <c r="F1241">
        <v>6</v>
      </c>
      <c r="G1241">
        <v>8</v>
      </c>
      <c r="H1241" s="11">
        <f>Sample[[#This Row],[C]]/Sample[[#This Row],[D]]</f>
        <v>6</v>
      </c>
      <c r="I1241" s="11">
        <f>Sample[[#This Row],[A]]/Sample[[#This Row],[C]]</f>
        <v>1.3333333333333333</v>
      </c>
      <c r="J1241" s="11">
        <f>Sample[[#This Row],[D]]/Sample[[#This Row],[A]]</f>
        <v>0.125</v>
      </c>
      <c r="K1241" s="11">
        <f>Sample[[#This Row],[A]]/Sample[[#This Row],[D]]</f>
        <v>8</v>
      </c>
      <c r="L1241" s="11">
        <f>Sample[[#This Row],[D]]/Sample[[#This Row],[C]]</f>
        <v>0.16666666666666666</v>
      </c>
      <c r="M1241" s="11">
        <f>Sample[[#This Row],[C]]/Sample[[#This Row],[A]]</f>
        <v>0.75</v>
      </c>
      <c r="N1241">
        <f>IF(Sample[[#This Row],[Ap]]=0,10,LOG(Sample[[#This Row],[Ap]]))</f>
        <v>0.77815125038364363</v>
      </c>
      <c r="O1241">
        <f>IF(Sample[[#This Row],[Ei]]=0,10,LOG(Sample[[#This Row],[Ei]]))</f>
        <v>0.12493873660829993</v>
      </c>
      <c r="P1241">
        <f>IF(Sample[[#This Row],[Ii]]=0,10,LOG(Sample[[#This Row],[Ii]]))</f>
        <v>-0.90308998699194354</v>
      </c>
      <c r="Q1241">
        <f>Kx-Sample[[#This Row],[Xp]]</f>
        <v>-0.77815125038364363</v>
      </c>
      <c r="R1241">
        <f>Ky-Sample[[#This Row],[Yp]]</f>
        <v>-1.1249387366082999</v>
      </c>
      <c r="S1241">
        <f>Kz-Sample[[#This Row],[Zp]]</f>
        <v>1.9030899869919435</v>
      </c>
      <c r="T1241">
        <f>Sample[[#This Row],[Kpy]]*KSc-Sample[[#This Row],[KPz]]*KSb</f>
        <v>-0.77815125038364363</v>
      </c>
      <c r="U1241">
        <f>-1*(Sample[[#This Row],[KPx]]*KSc-Sample[[#This Row],[KPz]]*KSa)</f>
        <v>-0.77815125038364363</v>
      </c>
      <c r="V1241">
        <f>(Sample[[#This Row],[KPx]]*$R$2-Sample[[#This Row],[Kpy]]*KSa)</f>
        <v>-0.77815125038364363</v>
      </c>
      <c r="W1241">
        <f>Sample[[#This Row],[Kpy]]*KTc-Sample[[#This Row],[KPz]]*KTb</f>
        <v>3.0280287236002437</v>
      </c>
      <c r="X1241">
        <f>-1*(Sample[[#This Row],[KPx]]*KTc-Sample[[#This Row],[KPz]]*KTa)</f>
        <v>3.0280287236002437</v>
      </c>
      <c r="Y1241">
        <f>(Sample[[#This Row],[KPx]]*KTb-Sample[[#This Row],[Kpy]]*KTa)</f>
        <v>3.0280287236002437</v>
      </c>
      <c r="Z1241">
        <f>-Sample[[#This Row],[Xp]]*a+Sample[[#This Row],[Yp]]*b+Sample[[#This Row],[Zp]]*c_</f>
        <v>-1.5563025007672873</v>
      </c>
      <c r="AA1241" s="8">
        <f>-IF(Sample[[#This Row],[Column2]]&gt;0,1,-1)*SQRT(Sample[[#This Row],[KPx''i]]^2+Sample[[#This Row],[KPx''j]]^2+Sample[[#This Row],[KPx''k]]^2)/Ksmag/Scale</f>
        <v>0.95303675307431968</v>
      </c>
      <c r="AB1241" s="1">
        <f>SQRT(Sample[[#This Row],[Kpy''i]]^2+Sample[[#This Row],[KPy''j]]^2+Sample[[#This Row],[KPy''k]]^2)/KTmag/Scale</f>
        <v>2.1411396440853787</v>
      </c>
    </row>
    <row r="1242" spans="1:28" hidden="1" x14ac:dyDescent="0.25">
      <c r="A1242" s="5">
        <v>1237</v>
      </c>
      <c r="B1242" s="13" t="s">
        <v>43</v>
      </c>
      <c r="C1242" s="5"/>
      <c r="D1242" s="5"/>
      <c r="E1242">
        <v>10</v>
      </c>
      <c r="F1242">
        <v>3</v>
      </c>
      <c r="G1242">
        <v>8</v>
      </c>
      <c r="H1242" s="11">
        <f>Sample[[#This Row],[C]]/Sample[[#This Row],[D]]</f>
        <v>0.3</v>
      </c>
      <c r="I1242" s="11">
        <f>Sample[[#This Row],[A]]/Sample[[#This Row],[C]]</f>
        <v>2.6666666666666665</v>
      </c>
      <c r="J1242" s="11">
        <f>Sample[[#This Row],[D]]/Sample[[#This Row],[A]]</f>
        <v>1.25</v>
      </c>
      <c r="K1242" s="11">
        <f>Sample[[#This Row],[A]]/Sample[[#This Row],[D]]</f>
        <v>0.8</v>
      </c>
      <c r="L1242" s="11">
        <f>Sample[[#This Row],[D]]/Sample[[#This Row],[C]]</f>
        <v>3.3333333333333335</v>
      </c>
      <c r="M1242" s="11">
        <f>Sample[[#This Row],[C]]/Sample[[#This Row],[A]]</f>
        <v>0.375</v>
      </c>
      <c r="N1242">
        <f>IF(Sample[[#This Row],[Ap]]=0,10,LOG(Sample[[#This Row],[Ap]]))</f>
        <v>-0.52287874528033762</v>
      </c>
      <c r="O1242">
        <f>IF(Sample[[#This Row],[Ei]]=0,10,LOG(Sample[[#This Row],[Ei]]))</f>
        <v>0.4259687322722811</v>
      </c>
      <c r="P1242">
        <f>IF(Sample[[#This Row],[Ii]]=0,10,LOG(Sample[[#This Row],[Ii]]))</f>
        <v>9.691001300805642E-2</v>
      </c>
      <c r="Q1242">
        <f>Kx-Sample[[#This Row],[Xp]]</f>
        <v>0.52287874528033762</v>
      </c>
      <c r="R1242">
        <f>Ky-Sample[[#This Row],[Yp]]</f>
        <v>-1.4259687322722812</v>
      </c>
      <c r="S1242">
        <f>Kz-Sample[[#This Row],[Zp]]</f>
        <v>0.90308998699194354</v>
      </c>
      <c r="T1242">
        <f>Sample[[#This Row],[Kpy]]*KSc-Sample[[#This Row],[KPz]]*KSb</f>
        <v>0.52287874528033762</v>
      </c>
      <c r="U1242">
        <f>-1*(Sample[[#This Row],[KPx]]*KSc-Sample[[#This Row],[KPz]]*KSa)</f>
        <v>0.52287874528033762</v>
      </c>
      <c r="V1242">
        <f>(Sample[[#This Row],[KPx]]*$R$2-Sample[[#This Row],[Kpy]]*KSa)</f>
        <v>0.52287874528033762</v>
      </c>
      <c r="W1242">
        <f>Sample[[#This Row],[Kpy]]*KTc-Sample[[#This Row],[KPz]]*KTb</f>
        <v>2.3290587192642249</v>
      </c>
      <c r="X1242">
        <f>-1*(Sample[[#This Row],[KPx]]*KTc-Sample[[#This Row],[KPz]]*KTa)</f>
        <v>2.3290587192642249</v>
      </c>
      <c r="Y1242">
        <f>(Sample[[#This Row],[KPx]]*KTb-Sample[[#This Row],[Kpy]]*KTa)</f>
        <v>2.3290587192642249</v>
      </c>
      <c r="Z1242">
        <f>-Sample[[#This Row],[Xp]]*a+Sample[[#This Row],[Yp]]*b+Sample[[#This Row],[Zp]]*c_</f>
        <v>1.045757490560675</v>
      </c>
      <c r="AA1242" s="8">
        <f>-IF(Sample[[#This Row],[Column2]]&gt;0,1,-1)*SQRT(Sample[[#This Row],[KPx''i]]^2+Sample[[#This Row],[KPx''j]]^2+Sample[[#This Row],[KPx''k]]^2)/Ksmag/Scale</f>
        <v>-0.64039306164176246</v>
      </c>
      <c r="AB1242" s="1">
        <f>SQRT(Sample[[#This Row],[Kpy''i]]^2+Sample[[#This Row],[KPy''j]]^2+Sample[[#This Row],[KPy''k]]^2)/KTmag/Scale</f>
        <v>1.6468932141733892</v>
      </c>
    </row>
    <row r="1243" spans="1:28" hidden="1" x14ac:dyDescent="0.25">
      <c r="A1243" s="5">
        <v>1238</v>
      </c>
      <c r="B1243" s="13" t="s">
        <v>43</v>
      </c>
      <c r="C1243" s="5"/>
      <c r="D1243" s="5"/>
      <c r="E1243">
        <v>6</v>
      </c>
      <c r="F1243">
        <v>5</v>
      </c>
      <c r="G1243">
        <v>5</v>
      </c>
      <c r="H1243" s="11">
        <f>Sample[[#This Row],[C]]/Sample[[#This Row],[D]]</f>
        <v>0.83333333333333337</v>
      </c>
      <c r="I1243" s="11">
        <f>Sample[[#This Row],[A]]/Sample[[#This Row],[C]]</f>
        <v>1</v>
      </c>
      <c r="J1243" s="11">
        <f>Sample[[#This Row],[D]]/Sample[[#This Row],[A]]</f>
        <v>1.2</v>
      </c>
      <c r="K1243" s="11">
        <f>Sample[[#This Row],[A]]/Sample[[#This Row],[D]]</f>
        <v>0.83333333333333337</v>
      </c>
      <c r="L1243" s="11">
        <f>Sample[[#This Row],[D]]/Sample[[#This Row],[C]]</f>
        <v>1.2</v>
      </c>
      <c r="M1243" s="11">
        <f>Sample[[#This Row],[C]]/Sample[[#This Row],[A]]</f>
        <v>1</v>
      </c>
      <c r="N1243">
        <f>IF(Sample[[#This Row],[Ap]]=0,10,LOG(Sample[[#This Row],[Ap]]))</f>
        <v>-7.9181246047624804E-2</v>
      </c>
      <c r="O1243">
        <f>IF(Sample[[#This Row],[Ei]]=0,10,LOG(Sample[[#This Row],[Ei]]))</f>
        <v>0</v>
      </c>
      <c r="P1243">
        <f>IF(Sample[[#This Row],[Ii]]=0,10,LOG(Sample[[#This Row],[Ii]]))</f>
        <v>7.9181246047624818E-2</v>
      </c>
      <c r="Q1243">
        <f>Kx-Sample[[#This Row],[Xp]]</f>
        <v>7.9181246047624804E-2</v>
      </c>
      <c r="R1243">
        <f>Ky-Sample[[#This Row],[Yp]]</f>
        <v>-1</v>
      </c>
      <c r="S1243">
        <f>Kz-Sample[[#This Row],[Zp]]</f>
        <v>0.92081875395237522</v>
      </c>
      <c r="T1243">
        <f>Sample[[#This Row],[Kpy]]*KSc-Sample[[#This Row],[KPz]]*KSb</f>
        <v>7.9181246047624776E-2</v>
      </c>
      <c r="U1243">
        <f>-1*(Sample[[#This Row],[KPx]]*KSc-Sample[[#This Row],[KPz]]*KSa)</f>
        <v>7.9181246047624804E-2</v>
      </c>
      <c r="V1243">
        <f>(Sample[[#This Row],[KPx]]*$R$2-Sample[[#This Row],[Kpy]]*KSa)</f>
        <v>7.9181246047624804E-2</v>
      </c>
      <c r="W1243">
        <f>Sample[[#This Row],[Kpy]]*KTc-Sample[[#This Row],[KPz]]*KTb</f>
        <v>1.9208187539523753</v>
      </c>
      <c r="X1243">
        <f>-1*(Sample[[#This Row],[KPx]]*KTc-Sample[[#This Row],[KPz]]*KTa)</f>
        <v>1.9208187539523753</v>
      </c>
      <c r="Y1243">
        <f>(Sample[[#This Row],[KPx]]*KTb-Sample[[#This Row],[Kpy]]*KTa)</f>
        <v>1.9208187539523751</v>
      </c>
      <c r="Z1243">
        <f>-Sample[[#This Row],[Xp]]*a+Sample[[#This Row],[Yp]]*b+Sample[[#This Row],[Zp]]*c_</f>
        <v>0.15836249209524964</v>
      </c>
      <c r="AA1243" s="8">
        <f>-IF(Sample[[#This Row],[Column2]]&gt;0,1,-1)*SQRT(Sample[[#This Row],[KPx''i]]^2+Sample[[#This Row],[KPx''j]]^2+Sample[[#This Row],[KPx''k]]^2)/Ksmag/Scale</f>
        <v>-9.6976825007224002E-2</v>
      </c>
      <c r="AB1243" s="1">
        <f>SQRT(Sample[[#This Row],[Kpy''i]]^2+Sample[[#This Row],[KPy''j]]^2+Sample[[#This Row],[KPy''k]]^2)/KTmag/Scale</f>
        <v>1.3582239663500193</v>
      </c>
    </row>
    <row r="1244" spans="1:28" hidden="1" x14ac:dyDescent="0.25">
      <c r="A1244" s="5">
        <v>1239</v>
      </c>
      <c r="B1244" s="13" t="s">
        <v>43</v>
      </c>
      <c r="C1244" s="5"/>
      <c r="D1244" s="5"/>
      <c r="E1244">
        <v>6</v>
      </c>
      <c r="F1244">
        <v>8</v>
      </c>
      <c r="G1244">
        <v>1</v>
      </c>
      <c r="H1244" s="11">
        <f>Sample[[#This Row],[C]]/Sample[[#This Row],[D]]</f>
        <v>1.3333333333333333</v>
      </c>
      <c r="I1244" s="11">
        <f>Sample[[#This Row],[A]]/Sample[[#This Row],[C]]</f>
        <v>0.125</v>
      </c>
      <c r="J1244" s="11">
        <f>Sample[[#This Row],[D]]/Sample[[#This Row],[A]]</f>
        <v>6</v>
      </c>
      <c r="K1244" s="11">
        <f>Sample[[#This Row],[A]]/Sample[[#This Row],[D]]</f>
        <v>0.16666666666666666</v>
      </c>
      <c r="L1244" s="11">
        <f>Sample[[#This Row],[D]]/Sample[[#This Row],[C]]</f>
        <v>0.75</v>
      </c>
      <c r="M1244" s="11">
        <f>Sample[[#This Row],[C]]/Sample[[#This Row],[A]]</f>
        <v>8</v>
      </c>
      <c r="N1244">
        <f>IF(Sample[[#This Row],[Ap]]=0,10,LOG(Sample[[#This Row],[Ap]]))</f>
        <v>0.12493873660829993</v>
      </c>
      <c r="O1244">
        <f>IF(Sample[[#This Row],[Ei]]=0,10,LOG(Sample[[#This Row],[Ei]]))</f>
        <v>-0.90308998699194354</v>
      </c>
      <c r="P1244">
        <f>IF(Sample[[#This Row],[Ii]]=0,10,LOG(Sample[[#This Row],[Ii]]))</f>
        <v>0.77815125038364363</v>
      </c>
      <c r="Q1244">
        <f>Kx-Sample[[#This Row],[Xp]]</f>
        <v>-0.12493873660829993</v>
      </c>
      <c r="R1244">
        <f>Ky-Sample[[#This Row],[Yp]]</f>
        <v>-9.6910013008056461E-2</v>
      </c>
      <c r="S1244">
        <f>Kz-Sample[[#This Row],[Zp]]</f>
        <v>0.22184874961635637</v>
      </c>
      <c r="T1244">
        <f>Sample[[#This Row],[Kpy]]*KSc-Sample[[#This Row],[KPz]]*KSb</f>
        <v>-0.12493873660829991</v>
      </c>
      <c r="U1244">
        <f>-1*(Sample[[#This Row],[KPx]]*KSc-Sample[[#This Row],[KPz]]*KSa)</f>
        <v>-0.12493873660829993</v>
      </c>
      <c r="V1244">
        <f>(Sample[[#This Row],[KPx]]*$R$2-Sample[[#This Row],[Kpy]]*KSa)</f>
        <v>-0.12493873660829993</v>
      </c>
      <c r="W1244">
        <f>Sample[[#This Row],[Kpy]]*KTc-Sample[[#This Row],[KPz]]*KTb</f>
        <v>0.31875876262441283</v>
      </c>
      <c r="X1244">
        <f>-1*(Sample[[#This Row],[KPx]]*KTc-Sample[[#This Row],[KPz]]*KTa)</f>
        <v>0.31875876262441283</v>
      </c>
      <c r="Y1244">
        <f>(Sample[[#This Row],[KPx]]*KTb-Sample[[#This Row],[Kpy]]*KTa)</f>
        <v>0.31875876262441283</v>
      </c>
      <c r="Z1244">
        <f>-Sample[[#This Row],[Xp]]*a+Sample[[#This Row],[Yp]]*b+Sample[[#This Row],[Zp]]*c_</f>
        <v>-0.24987747321659981</v>
      </c>
      <c r="AA1244" s="8">
        <f>-IF(Sample[[#This Row],[Column2]]&gt;0,1,-1)*SQRT(Sample[[#This Row],[KPx''i]]^2+Sample[[#This Row],[KPx''j]]^2+Sample[[#This Row],[KPx''k]]^2)/Ksmag/Scale</f>
        <v>0.15301807689915992</v>
      </c>
      <c r="AB1244" s="1">
        <f>SQRT(Sample[[#This Row],[Kpy''i]]^2+Sample[[#This Row],[KPy''j]]^2+Sample[[#This Row],[KPy''k]]^2)/KTmag/Scale</f>
        <v>0.22539648261435535</v>
      </c>
    </row>
    <row r="1245" spans="1:28" hidden="1" x14ac:dyDescent="0.25">
      <c r="A1245" s="5">
        <v>1240</v>
      </c>
      <c r="B1245" s="13" t="s">
        <v>43</v>
      </c>
      <c r="C1245" s="5"/>
      <c r="D1245" s="5"/>
      <c r="E1245">
        <v>6</v>
      </c>
      <c r="F1245">
        <v>3</v>
      </c>
      <c r="G1245">
        <v>7</v>
      </c>
      <c r="H1245" s="11">
        <f>Sample[[#This Row],[C]]/Sample[[#This Row],[D]]</f>
        <v>0.5</v>
      </c>
      <c r="I1245" s="11">
        <f>Sample[[#This Row],[A]]/Sample[[#This Row],[C]]</f>
        <v>2.3333333333333335</v>
      </c>
      <c r="J1245" s="11">
        <f>Sample[[#This Row],[D]]/Sample[[#This Row],[A]]</f>
        <v>0.8571428571428571</v>
      </c>
      <c r="K1245" s="11">
        <f>Sample[[#This Row],[A]]/Sample[[#This Row],[D]]</f>
        <v>1.1666666666666667</v>
      </c>
      <c r="L1245" s="11">
        <f>Sample[[#This Row],[D]]/Sample[[#This Row],[C]]</f>
        <v>2</v>
      </c>
      <c r="M1245" s="11">
        <f>Sample[[#This Row],[C]]/Sample[[#This Row],[A]]</f>
        <v>0.42857142857142855</v>
      </c>
      <c r="N1245">
        <f>IF(Sample[[#This Row],[Ap]]=0,10,LOG(Sample[[#This Row],[Ap]]))</f>
        <v>-0.3010299956639812</v>
      </c>
      <c r="O1245">
        <f>IF(Sample[[#This Row],[Ei]]=0,10,LOG(Sample[[#This Row],[Ei]]))</f>
        <v>0.36797678529459443</v>
      </c>
      <c r="P1245">
        <f>IF(Sample[[#This Row],[Ii]]=0,10,LOG(Sample[[#This Row],[Ii]]))</f>
        <v>-6.6946789630613221E-2</v>
      </c>
      <c r="Q1245">
        <f>Kx-Sample[[#This Row],[Xp]]</f>
        <v>0.3010299956639812</v>
      </c>
      <c r="R1245">
        <f>Ky-Sample[[#This Row],[Yp]]</f>
        <v>-1.3679767852945943</v>
      </c>
      <c r="S1245">
        <f>Kz-Sample[[#This Row],[Zp]]</f>
        <v>1.0669467896306133</v>
      </c>
      <c r="T1245">
        <f>Sample[[#This Row],[Kpy]]*KSc-Sample[[#This Row],[KPz]]*KSb</f>
        <v>0.30102999566398103</v>
      </c>
      <c r="U1245">
        <f>-1*(Sample[[#This Row],[KPx]]*KSc-Sample[[#This Row],[KPz]]*KSa)</f>
        <v>0.3010299956639812</v>
      </c>
      <c r="V1245">
        <f>(Sample[[#This Row],[KPx]]*$R$2-Sample[[#This Row],[Kpy]]*KSa)</f>
        <v>0.3010299956639812</v>
      </c>
      <c r="W1245">
        <f>Sample[[#This Row],[Kpy]]*KTc-Sample[[#This Row],[KPz]]*KTb</f>
        <v>2.4349235749252074</v>
      </c>
      <c r="X1245">
        <f>-1*(Sample[[#This Row],[KPx]]*KTc-Sample[[#This Row],[KPz]]*KTa)</f>
        <v>2.4349235749252078</v>
      </c>
      <c r="Y1245">
        <f>(Sample[[#This Row],[KPx]]*KTb-Sample[[#This Row],[Kpy]]*KTa)</f>
        <v>2.4349235749252074</v>
      </c>
      <c r="Z1245">
        <f>-Sample[[#This Row],[Xp]]*a+Sample[[#This Row],[Yp]]*b+Sample[[#This Row],[Zp]]*c_</f>
        <v>0.6020599913279624</v>
      </c>
      <c r="AA1245" s="8">
        <f>-IF(Sample[[#This Row],[Column2]]&gt;0,1,-1)*SQRT(Sample[[#This Row],[KPx''i]]^2+Sample[[#This Row],[KPx''j]]^2+Sample[[#This Row],[KPx''k]]^2)/Ksmag/Scale</f>
        <v>-0.36868494332449314</v>
      </c>
      <c r="AB1245" s="1">
        <f>SQRT(Sample[[#This Row],[Kpy''i]]^2+Sample[[#This Row],[KPy''j]]^2+Sample[[#This Row],[KPy''k]]^2)/KTmag/Scale</f>
        <v>1.721750971500605</v>
      </c>
    </row>
    <row r="1246" spans="1:28" hidden="1" x14ac:dyDescent="0.25">
      <c r="A1246" s="5">
        <v>1241</v>
      </c>
      <c r="B1246" s="13" t="s">
        <v>43</v>
      </c>
      <c r="C1246" s="5"/>
      <c r="D1246" s="5"/>
      <c r="E1246">
        <v>6</v>
      </c>
      <c r="F1246">
        <v>2</v>
      </c>
      <c r="G1246">
        <v>6</v>
      </c>
      <c r="H1246" s="11">
        <f>Sample[[#This Row],[C]]/Sample[[#This Row],[D]]</f>
        <v>0.33333333333333331</v>
      </c>
      <c r="I1246" s="11">
        <f>Sample[[#This Row],[A]]/Sample[[#This Row],[C]]</f>
        <v>3</v>
      </c>
      <c r="J1246" s="11">
        <f>Sample[[#This Row],[D]]/Sample[[#This Row],[A]]</f>
        <v>1</v>
      </c>
      <c r="K1246" s="11">
        <f>Sample[[#This Row],[A]]/Sample[[#This Row],[D]]</f>
        <v>1</v>
      </c>
      <c r="L1246" s="11">
        <f>Sample[[#This Row],[D]]/Sample[[#This Row],[C]]</f>
        <v>3</v>
      </c>
      <c r="M1246" s="11">
        <f>Sample[[#This Row],[C]]/Sample[[#This Row],[A]]</f>
        <v>0.33333333333333331</v>
      </c>
      <c r="N1246">
        <f>IF(Sample[[#This Row],[Ap]]=0,10,LOG(Sample[[#This Row],[Ap]]))</f>
        <v>-0.47712125471966244</v>
      </c>
      <c r="O1246">
        <f>IF(Sample[[#This Row],[Ei]]=0,10,LOG(Sample[[#This Row],[Ei]]))</f>
        <v>0.47712125471966244</v>
      </c>
      <c r="P1246">
        <f>IF(Sample[[#This Row],[Ii]]=0,10,LOG(Sample[[#This Row],[Ii]]))</f>
        <v>0</v>
      </c>
      <c r="Q1246">
        <f>Kx-Sample[[#This Row],[Xp]]</f>
        <v>0.47712125471966244</v>
      </c>
      <c r="R1246">
        <f>Ky-Sample[[#This Row],[Yp]]</f>
        <v>-1.4771212547196624</v>
      </c>
      <c r="S1246">
        <f>Kz-Sample[[#This Row],[Zp]]</f>
        <v>1</v>
      </c>
      <c r="T1246">
        <f>Sample[[#This Row],[Kpy]]*KSc-Sample[[#This Row],[KPz]]*KSb</f>
        <v>0.47712125471966238</v>
      </c>
      <c r="U1246">
        <f>-1*(Sample[[#This Row],[KPx]]*KSc-Sample[[#This Row],[KPz]]*KSa)</f>
        <v>0.47712125471966244</v>
      </c>
      <c r="V1246">
        <f>(Sample[[#This Row],[KPx]]*$R$2-Sample[[#This Row],[Kpy]]*KSa)</f>
        <v>0.47712125471966244</v>
      </c>
      <c r="W1246">
        <f>Sample[[#This Row],[Kpy]]*KTc-Sample[[#This Row],[KPz]]*KTb</f>
        <v>2.4771212547196626</v>
      </c>
      <c r="X1246">
        <f>-1*(Sample[[#This Row],[KPx]]*KTc-Sample[[#This Row],[KPz]]*KTa)</f>
        <v>2.4771212547196626</v>
      </c>
      <c r="Y1246">
        <f>(Sample[[#This Row],[KPx]]*KTb-Sample[[#This Row],[Kpy]]*KTa)</f>
        <v>2.4771212547196622</v>
      </c>
      <c r="Z1246">
        <f>-Sample[[#This Row],[Xp]]*a+Sample[[#This Row],[Yp]]*b+Sample[[#This Row],[Zp]]*c_</f>
        <v>0.95424250943932487</v>
      </c>
      <c r="AA1246" s="8">
        <f>-IF(Sample[[#This Row],[Column2]]&gt;0,1,-1)*SQRT(Sample[[#This Row],[KPx''i]]^2+Sample[[#This Row],[KPx''j]]^2+Sample[[#This Row],[KPx''k]]^2)/Ksmag/Scale</f>
        <v>-0.58435180974982659</v>
      </c>
      <c r="AB1246" s="1">
        <f>SQRT(Sample[[#This Row],[Kpy''i]]^2+Sample[[#This Row],[KPy''j]]^2+Sample[[#This Row],[KPy''k]]^2)/KTmag/Scale</f>
        <v>1.7515892370336026</v>
      </c>
    </row>
    <row r="1247" spans="1:28" hidden="1" x14ac:dyDescent="0.25">
      <c r="A1247" s="5">
        <v>1242</v>
      </c>
      <c r="B1247" s="13" t="s">
        <v>43</v>
      </c>
      <c r="C1247" s="5"/>
      <c r="D1247" s="5"/>
      <c r="E1247">
        <v>8</v>
      </c>
      <c r="F1247">
        <v>10</v>
      </c>
      <c r="G1247">
        <v>7</v>
      </c>
      <c r="H1247" s="11">
        <f>Sample[[#This Row],[C]]/Sample[[#This Row],[D]]</f>
        <v>1.25</v>
      </c>
      <c r="I1247" s="11">
        <f>Sample[[#This Row],[A]]/Sample[[#This Row],[C]]</f>
        <v>0.7</v>
      </c>
      <c r="J1247" s="11">
        <f>Sample[[#This Row],[D]]/Sample[[#This Row],[A]]</f>
        <v>1.1428571428571428</v>
      </c>
      <c r="K1247" s="11">
        <f>Sample[[#This Row],[A]]/Sample[[#This Row],[D]]</f>
        <v>0.875</v>
      </c>
      <c r="L1247" s="11">
        <f>Sample[[#This Row],[D]]/Sample[[#This Row],[C]]</f>
        <v>0.8</v>
      </c>
      <c r="M1247" s="11">
        <f>Sample[[#This Row],[C]]/Sample[[#This Row],[A]]</f>
        <v>1.4285714285714286</v>
      </c>
      <c r="N1247">
        <f>IF(Sample[[#This Row],[Ap]]=0,10,LOG(Sample[[#This Row],[Ap]]))</f>
        <v>9.691001300805642E-2</v>
      </c>
      <c r="O1247">
        <f>IF(Sample[[#This Row],[Ei]]=0,10,LOG(Sample[[#This Row],[Ei]]))</f>
        <v>-0.15490195998574319</v>
      </c>
      <c r="P1247">
        <f>IF(Sample[[#This Row],[Ii]]=0,10,LOG(Sample[[#This Row],[Ii]]))</f>
        <v>5.7991946977686733E-2</v>
      </c>
      <c r="Q1247">
        <f>Kx-Sample[[#This Row],[Xp]]</f>
        <v>-9.691001300805642E-2</v>
      </c>
      <c r="R1247">
        <f>Ky-Sample[[#This Row],[Yp]]</f>
        <v>-0.84509804001425681</v>
      </c>
      <c r="S1247">
        <f>Kz-Sample[[#This Row],[Zp]]</f>
        <v>0.94200805302231327</v>
      </c>
      <c r="T1247">
        <f>Sample[[#This Row],[Kpy]]*KSc-Sample[[#This Row],[KPz]]*KSb</f>
        <v>-9.6910013008056461E-2</v>
      </c>
      <c r="U1247">
        <f>-1*(Sample[[#This Row],[KPx]]*KSc-Sample[[#This Row],[KPz]]*KSa)</f>
        <v>-9.691001300805642E-2</v>
      </c>
      <c r="V1247">
        <f>(Sample[[#This Row],[KPx]]*$R$2-Sample[[#This Row],[Kpy]]*KSa)</f>
        <v>-9.691001300805642E-2</v>
      </c>
      <c r="W1247">
        <f>Sample[[#This Row],[Kpy]]*KTc-Sample[[#This Row],[KPz]]*KTb</f>
        <v>1.7871060930365701</v>
      </c>
      <c r="X1247">
        <f>-1*(Sample[[#This Row],[KPx]]*KTc-Sample[[#This Row],[KPz]]*KTa)</f>
        <v>1.7871060930365701</v>
      </c>
      <c r="Y1247">
        <f>(Sample[[#This Row],[KPx]]*KTb-Sample[[#This Row],[Kpy]]*KTa)</f>
        <v>1.7871060930365701</v>
      </c>
      <c r="Z1247">
        <f>-Sample[[#This Row],[Xp]]*a+Sample[[#This Row],[Yp]]*b+Sample[[#This Row],[Zp]]*c_</f>
        <v>-0.19382002601611292</v>
      </c>
      <c r="AA1247" s="8">
        <f>-IF(Sample[[#This Row],[Column2]]&gt;0,1,-1)*SQRT(Sample[[#This Row],[KPx''i]]^2+Sample[[#This Row],[KPx''j]]^2+Sample[[#This Row],[KPx''k]]^2)/Ksmag/Scale</f>
        <v>0.11869004141810929</v>
      </c>
      <c r="AB1247" s="1">
        <f>SQRT(Sample[[#This Row],[Kpy''i]]^2+Sample[[#This Row],[KPy''j]]^2+Sample[[#This Row],[KPy''k]]^2)/KTmag/Scale</f>
        <v>1.2636748370859558</v>
      </c>
    </row>
    <row r="1248" spans="1:28" hidden="1" x14ac:dyDescent="0.25">
      <c r="A1248" s="5">
        <v>1243</v>
      </c>
      <c r="B1248" s="13" t="s">
        <v>43</v>
      </c>
      <c r="C1248" s="5"/>
      <c r="D1248" s="5"/>
      <c r="E1248">
        <v>10</v>
      </c>
      <c r="F1248">
        <v>10</v>
      </c>
      <c r="G1248">
        <v>2</v>
      </c>
      <c r="H1248" s="11">
        <f>Sample[[#This Row],[C]]/Sample[[#This Row],[D]]</f>
        <v>1</v>
      </c>
      <c r="I1248" s="11">
        <f>Sample[[#This Row],[A]]/Sample[[#This Row],[C]]</f>
        <v>0.2</v>
      </c>
      <c r="J1248" s="11">
        <f>Sample[[#This Row],[D]]/Sample[[#This Row],[A]]</f>
        <v>5</v>
      </c>
      <c r="K1248" s="11">
        <f>Sample[[#This Row],[A]]/Sample[[#This Row],[D]]</f>
        <v>0.2</v>
      </c>
      <c r="L1248" s="11">
        <f>Sample[[#This Row],[D]]/Sample[[#This Row],[C]]</f>
        <v>1</v>
      </c>
      <c r="M1248" s="11">
        <f>Sample[[#This Row],[C]]/Sample[[#This Row],[A]]</f>
        <v>5</v>
      </c>
      <c r="N1248">
        <f>IF(Sample[[#This Row],[Ap]]=0,10,LOG(Sample[[#This Row],[Ap]]))</f>
        <v>0</v>
      </c>
      <c r="O1248">
        <f>IF(Sample[[#This Row],[Ei]]=0,10,LOG(Sample[[#This Row],[Ei]]))</f>
        <v>-0.69897000433601875</v>
      </c>
      <c r="P1248">
        <f>IF(Sample[[#This Row],[Ii]]=0,10,LOG(Sample[[#This Row],[Ii]]))</f>
        <v>0.69897000433601886</v>
      </c>
      <c r="Q1248">
        <f>Kx-Sample[[#This Row],[Xp]]</f>
        <v>0</v>
      </c>
      <c r="R1248">
        <f>Ky-Sample[[#This Row],[Yp]]</f>
        <v>-0.30102999566398125</v>
      </c>
      <c r="S1248">
        <f>Kz-Sample[[#This Row],[Zp]]</f>
        <v>0.30102999566398114</v>
      </c>
      <c r="T1248">
        <f>Sample[[#This Row],[Kpy]]*KSc-Sample[[#This Row],[KPz]]*KSb</f>
        <v>0</v>
      </c>
      <c r="U1248">
        <f>-1*(Sample[[#This Row],[KPx]]*KSc-Sample[[#This Row],[KPz]]*KSa)</f>
        <v>0</v>
      </c>
      <c r="V1248">
        <f>(Sample[[#This Row],[KPx]]*$R$2-Sample[[#This Row],[Kpy]]*KSa)</f>
        <v>0</v>
      </c>
      <c r="W1248">
        <f>Sample[[#This Row],[Kpy]]*KTc-Sample[[#This Row],[KPz]]*KTb</f>
        <v>0.6020599913279624</v>
      </c>
      <c r="X1248">
        <f>-1*(Sample[[#This Row],[KPx]]*KTc-Sample[[#This Row],[KPz]]*KTa)</f>
        <v>0.60205999132796229</v>
      </c>
      <c r="Y1248">
        <f>(Sample[[#This Row],[KPx]]*KTb-Sample[[#This Row],[Kpy]]*KTa)</f>
        <v>0.60205999132796251</v>
      </c>
      <c r="Z1248">
        <f>-Sample[[#This Row],[Xp]]*a+Sample[[#This Row],[Yp]]*b+Sample[[#This Row],[Zp]]*c_</f>
        <v>0</v>
      </c>
      <c r="AA1248" s="8">
        <f>-IF(Sample[[#This Row],[Column2]]&gt;0,1,-1)*SQRT(Sample[[#This Row],[KPx''i]]^2+Sample[[#This Row],[KPx''j]]^2+Sample[[#This Row],[KPx''k]]^2)/Ksmag/Scale</f>
        <v>0</v>
      </c>
      <c r="AB1248" s="1">
        <f>SQRT(Sample[[#This Row],[Kpy''i]]^2+Sample[[#This Row],[KPy''j]]^2+Sample[[#This Row],[KPy''k]]^2)/KTmag/Scale</f>
        <v>0.42572070254911626</v>
      </c>
    </row>
    <row r="1249" spans="1:28" hidden="1" x14ac:dyDescent="0.25">
      <c r="A1249" s="5">
        <v>1244</v>
      </c>
      <c r="B1249" s="13" t="s">
        <v>43</v>
      </c>
      <c r="C1249" s="5"/>
      <c r="D1249" s="5"/>
      <c r="E1249">
        <v>8</v>
      </c>
      <c r="F1249">
        <v>8</v>
      </c>
      <c r="G1249">
        <v>7</v>
      </c>
      <c r="H1249" s="11">
        <f>Sample[[#This Row],[C]]/Sample[[#This Row],[D]]</f>
        <v>1</v>
      </c>
      <c r="I1249" s="11">
        <f>Sample[[#This Row],[A]]/Sample[[#This Row],[C]]</f>
        <v>0.875</v>
      </c>
      <c r="J1249" s="11">
        <f>Sample[[#This Row],[D]]/Sample[[#This Row],[A]]</f>
        <v>1.1428571428571428</v>
      </c>
      <c r="K1249" s="11">
        <f>Sample[[#This Row],[A]]/Sample[[#This Row],[D]]</f>
        <v>0.875</v>
      </c>
      <c r="L1249" s="11">
        <f>Sample[[#This Row],[D]]/Sample[[#This Row],[C]]</f>
        <v>1</v>
      </c>
      <c r="M1249" s="11">
        <f>Sample[[#This Row],[C]]/Sample[[#This Row],[A]]</f>
        <v>1.1428571428571428</v>
      </c>
      <c r="N1249">
        <f>IF(Sample[[#This Row],[Ap]]=0,10,LOG(Sample[[#This Row],[Ap]]))</f>
        <v>0</v>
      </c>
      <c r="O1249">
        <f>IF(Sample[[#This Row],[Ei]]=0,10,LOG(Sample[[#This Row],[Ei]]))</f>
        <v>-5.7991946977686754E-2</v>
      </c>
      <c r="P1249">
        <f>IF(Sample[[#This Row],[Ii]]=0,10,LOG(Sample[[#This Row],[Ii]]))</f>
        <v>5.7991946977686733E-2</v>
      </c>
      <c r="Q1249">
        <f>Kx-Sample[[#This Row],[Xp]]</f>
        <v>0</v>
      </c>
      <c r="R1249">
        <f>Ky-Sample[[#This Row],[Yp]]</f>
        <v>-0.94200805302231327</v>
      </c>
      <c r="S1249">
        <f>Kz-Sample[[#This Row],[Zp]]</f>
        <v>0.94200805302231327</v>
      </c>
      <c r="T1249">
        <f>Sample[[#This Row],[Kpy]]*KSc-Sample[[#This Row],[KPz]]*KSb</f>
        <v>0</v>
      </c>
      <c r="U1249">
        <f>-1*(Sample[[#This Row],[KPx]]*KSc-Sample[[#This Row],[KPz]]*KSa)</f>
        <v>0</v>
      </c>
      <c r="V1249">
        <f>(Sample[[#This Row],[KPx]]*$R$2-Sample[[#This Row],[Kpy]]*KSa)</f>
        <v>0</v>
      </c>
      <c r="W1249">
        <f>Sample[[#This Row],[Kpy]]*KTc-Sample[[#This Row],[KPz]]*KTb</f>
        <v>1.8840161060446265</v>
      </c>
      <c r="X1249">
        <f>-1*(Sample[[#This Row],[KPx]]*KTc-Sample[[#This Row],[KPz]]*KTa)</f>
        <v>1.8840161060446265</v>
      </c>
      <c r="Y1249">
        <f>(Sample[[#This Row],[KPx]]*KTb-Sample[[#This Row],[Kpy]]*KTa)</f>
        <v>1.8840161060446265</v>
      </c>
      <c r="Z1249">
        <f>-Sample[[#This Row],[Xp]]*a+Sample[[#This Row],[Yp]]*b+Sample[[#This Row],[Zp]]*c_</f>
        <v>0</v>
      </c>
      <c r="AA1249" s="8">
        <f>-IF(Sample[[#This Row],[Column2]]&gt;0,1,-1)*SQRT(Sample[[#This Row],[KPx''i]]^2+Sample[[#This Row],[KPx''j]]^2+Sample[[#This Row],[KPx''k]]^2)/Ksmag/Scale</f>
        <v>0</v>
      </c>
      <c r="AB1249" s="1">
        <f>SQRT(Sample[[#This Row],[Kpy''i]]^2+Sample[[#This Row],[KPy''j]]^2+Sample[[#This Row],[KPy''k]]^2)/KTmag/Scale</f>
        <v>1.3322005644488291</v>
      </c>
    </row>
    <row r="1250" spans="1:28" hidden="1" x14ac:dyDescent="0.25">
      <c r="A1250" s="5">
        <v>1245</v>
      </c>
      <c r="B1250" s="13" t="s">
        <v>43</v>
      </c>
      <c r="C1250" s="5"/>
      <c r="D1250" s="5"/>
      <c r="E1250">
        <v>9</v>
      </c>
      <c r="F1250">
        <v>8</v>
      </c>
      <c r="G1250">
        <v>3</v>
      </c>
      <c r="H1250" s="11">
        <f>Sample[[#This Row],[C]]/Sample[[#This Row],[D]]</f>
        <v>0.88888888888888884</v>
      </c>
      <c r="I1250" s="11">
        <f>Sample[[#This Row],[A]]/Sample[[#This Row],[C]]</f>
        <v>0.375</v>
      </c>
      <c r="J1250" s="11">
        <f>Sample[[#This Row],[D]]/Sample[[#This Row],[A]]</f>
        <v>3</v>
      </c>
      <c r="K1250" s="11">
        <f>Sample[[#This Row],[A]]/Sample[[#This Row],[D]]</f>
        <v>0.33333333333333331</v>
      </c>
      <c r="L1250" s="11">
        <f>Sample[[#This Row],[D]]/Sample[[#This Row],[C]]</f>
        <v>1.125</v>
      </c>
      <c r="M1250" s="11">
        <f>Sample[[#This Row],[C]]/Sample[[#This Row],[A]]</f>
        <v>2.6666666666666665</v>
      </c>
      <c r="N1250">
        <f>IF(Sample[[#This Row],[Ap]]=0,10,LOG(Sample[[#This Row],[Ap]]))</f>
        <v>-5.1152522447381311E-2</v>
      </c>
      <c r="O1250">
        <f>IF(Sample[[#This Row],[Ei]]=0,10,LOG(Sample[[#This Row],[Ei]]))</f>
        <v>-0.42596873227228116</v>
      </c>
      <c r="P1250">
        <f>IF(Sample[[#This Row],[Ii]]=0,10,LOG(Sample[[#This Row],[Ii]]))</f>
        <v>0.47712125471966244</v>
      </c>
      <c r="Q1250">
        <f>Kx-Sample[[#This Row],[Xp]]</f>
        <v>5.1152522447381311E-2</v>
      </c>
      <c r="R1250">
        <f>Ky-Sample[[#This Row],[Yp]]</f>
        <v>-0.57403126772771884</v>
      </c>
      <c r="S1250">
        <f>Kz-Sample[[#This Row],[Zp]]</f>
        <v>0.52287874528033762</v>
      </c>
      <c r="T1250">
        <f>Sample[[#This Row],[Kpy]]*KSc-Sample[[#This Row],[KPz]]*KSb</f>
        <v>5.1152522447381221E-2</v>
      </c>
      <c r="U1250">
        <f>-1*(Sample[[#This Row],[KPx]]*KSc-Sample[[#This Row],[KPz]]*KSa)</f>
        <v>5.1152522447381311E-2</v>
      </c>
      <c r="V1250">
        <f>(Sample[[#This Row],[KPx]]*$R$2-Sample[[#This Row],[Kpy]]*KSa)</f>
        <v>5.1152522447381311E-2</v>
      </c>
      <c r="W1250">
        <f>Sample[[#This Row],[Kpy]]*KTc-Sample[[#This Row],[KPz]]*KTb</f>
        <v>1.0969100130080565</v>
      </c>
      <c r="X1250">
        <f>-1*(Sample[[#This Row],[KPx]]*KTc-Sample[[#This Row],[KPz]]*KTa)</f>
        <v>1.0969100130080565</v>
      </c>
      <c r="Y1250">
        <f>(Sample[[#This Row],[KPx]]*KTb-Sample[[#This Row],[Kpy]]*KTa)</f>
        <v>1.0969100130080565</v>
      </c>
      <c r="Z1250">
        <f>-Sample[[#This Row],[Xp]]*a+Sample[[#This Row],[Yp]]*b+Sample[[#This Row],[Zp]]*c_</f>
        <v>0.10230504489476255</v>
      </c>
      <c r="AA1250" s="8">
        <f>-IF(Sample[[#This Row],[Column2]]&gt;0,1,-1)*SQRT(Sample[[#This Row],[KPx''i]]^2+Sample[[#This Row],[KPx''j]]^2+Sample[[#This Row],[KPx''k]]^2)/Ksmag/Scale</f>
        <v>-6.2648789526173365E-2</v>
      </c>
      <c r="AB1250" s="1">
        <f>SQRT(Sample[[#This Row],[Kpy''i]]^2+Sample[[#This Row],[KPy''j]]^2+Sample[[#This Row],[KPy''k]]^2)/KTmag/Scale</f>
        <v>0.7756325085494209</v>
      </c>
    </row>
    <row r="1251" spans="1:28" hidden="1" x14ac:dyDescent="0.25">
      <c r="A1251" s="5">
        <v>1246</v>
      </c>
      <c r="B1251" s="13" t="s">
        <v>43</v>
      </c>
      <c r="C1251" s="5"/>
      <c r="D1251" s="5"/>
      <c r="E1251">
        <v>8</v>
      </c>
      <c r="F1251">
        <v>8</v>
      </c>
      <c r="G1251">
        <v>7</v>
      </c>
      <c r="H1251" s="11">
        <f>Sample[[#This Row],[C]]/Sample[[#This Row],[D]]</f>
        <v>1</v>
      </c>
      <c r="I1251" s="11">
        <f>Sample[[#This Row],[A]]/Sample[[#This Row],[C]]</f>
        <v>0.875</v>
      </c>
      <c r="J1251" s="11">
        <f>Sample[[#This Row],[D]]/Sample[[#This Row],[A]]</f>
        <v>1.1428571428571428</v>
      </c>
      <c r="K1251" s="11">
        <f>Sample[[#This Row],[A]]/Sample[[#This Row],[D]]</f>
        <v>0.875</v>
      </c>
      <c r="L1251" s="11">
        <f>Sample[[#This Row],[D]]/Sample[[#This Row],[C]]</f>
        <v>1</v>
      </c>
      <c r="M1251" s="11">
        <f>Sample[[#This Row],[C]]/Sample[[#This Row],[A]]</f>
        <v>1.1428571428571428</v>
      </c>
      <c r="N1251">
        <f>IF(Sample[[#This Row],[Ap]]=0,10,LOG(Sample[[#This Row],[Ap]]))</f>
        <v>0</v>
      </c>
      <c r="O1251">
        <f>IF(Sample[[#This Row],[Ei]]=0,10,LOG(Sample[[#This Row],[Ei]]))</f>
        <v>-5.7991946977686754E-2</v>
      </c>
      <c r="P1251">
        <f>IF(Sample[[#This Row],[Ii]]=0,10,LOG(Sample[[#This Row],[Ii]]))</f>
        <v>5.7991946977686733E-2</v>
      </c>
      <c r="Q1251">
        <f>Kx-Sample[[#This Row],[Xp]]</f>
        <v>0</v>
      </c>
      <c r="R1251">
        <f>Ky-Sample[[#This Row],[Yp]]</f>
        <v>-0.94200805302231327</v>
      </c>
      <c r="S1251">
        <f>Kz-Sample[[#This Row],[Zp]]</f>
        <v>0.94200805302231327</v>
      </c>
      <c r="T1251">
        <f>Sample[[#This Row],[Kpy]]*KSc-Sample[[#This Row],[KPz]]*KSb</f>
        <v>0</v>
      </c>
      <c r="U1251">
        <f>-1*(Sample[[#This Row],[KPx]]*KSc-Sample[[#This Row],[KPz]]*KSa)</f>
        <v>0</v>
      </c>
      <c r="V1251">
        <f>(Sample[[#This Row],[KPx]]*$R$2-Sample[[#This Row],[Kpy]]*KSa)</f>
        <v>0</v>
      </c>
      <c r="W1251">
        <f>Sample[[#This Row],[Kpy]]*KTc-Sample[[#This Row],[KPz]]*KTb</f>
        <v>1.8840161060446265</v>
      </c>
      <c r="X1251">
        <f>-1*(Sample[[#This Row],[KPx]]*KTc-Sample[[#This Row],[KPz]]*KTa)</f>
        <v>1.8840161060446265</v>
      </c>
      <c r="Y1251">
        <f>(Sample[[#This Row],[KPx]]*KTb-Sample[[#This Row],[Kpy]]*KTa)</f>
        <v>1.8840161060446265</v>
      </c>
      <c r="Z1251">
        <f>-Sample[[#This Row],[Xp]]*a+Sample[[#This Row],[Yp]]*b+Sample[[#This Row],[Zp]]*c_</f>
        <v>0</v>
      </c>
      <c r="AA1251" s="8">
        <f>-IF(Sample[[#This Row],[Column2]]&gt;0,1,-1)*SQRT(Sample[[#This Row],[KPx''i]]^2+Sample[[#This Row],[KPx''j]]^2+Sample[[#This Row],[KPx''k]]^2)/Ksmag/Scale</f>
        <v>0</v>
      </c>
      <c r="AB1251" s="1">
        <f>SQRT(Sample[[#This Row],[Kpy''i]]^2+Sample[[#This Row],[KPy''j]]^2+Sample[[#This Row],[KPy''k]]^2)/KTmag/Scale</f>
        <v>1.3322005644488291</v>
      </c>
    </row>
    <row r="1252" spans="1:28" hidden="1" x14ac:dyDescent="0.25">
      <c r="A1252" s="5">
        <v>1247</v>
      </c>
      <c r="B1252" s="13" t="s">
        <v>43</v>
      </c>
      <c r="C1252" s="5"/>
      <c r="D1252" s="5"/>
      <c r="E1252">
        <v>9</v>
      </c>
      <c r="F1252">
        <v>2</v>
      </c>
      <c r="G1252">
        <v>6</v>
      </c>
      <c r="H1252" s="11">
        <f>Sample[[#This Row],[C]]/Sample[[#This Row],[D]]</f>
        <v>0.22222222222222221</v>
      </c>
      <c r="I1252" s="11">
        <f>Sample[[#This Row],[A]]/Sample[[#This Row],[C]]</f>
        <v>3</v>
      </c>
      <c r="J1252" s="11">
        <f>Sample[[#This Row],[D]]/Sample[[#This Row],[A]]</f>
        <v>1.5</v>
      </c>
      <c r="K1252" s="11">
        <f>Sample[[#This Row],[A]]/Sample[[#This Row],[D]]</f>
        <v>0.66666666666666663</v>
      </c>
      <c r="L1252" s="11">
        <f>Sample[[#This Row],[D]]/Sample[[#This Row],[C]]</f>
        <v>4.5</v>
      </c>
      <c r="M1252" s="11">
        <f>Sample[[#This Row],[C]]/Sample[[#This Row],[A]]</f>
        <v>0.33333333333333331</v>
      </c>
      <c r="N1252">
        <f>IF(Sample[[#This Row],[Ap]]=0,10,LOG(Sample[[#This Row],[Ap]]))</f>
        <v>-0.65321251377534373</v>
      </c>
      <c r="O1252">
        <f>IF(Sample[[#This Row],[Ei]]=0,10,LOG(Sample[[#This Row],[Ei]]))</f>
        <v>0.47712125471966244</v>
      </c>
      <c r="P1252">
        <f>IF(Sample[[#This Row],[Ii]]=0,10,LOG(Sample[[#This Row],[Ii]]))</f>
        <v>0.17609125905568124</v>
      </c>
      <c r="Q1252">
        <f>Kx-Sample[[#This Row],[Xp]]</f>
        <v>0.65321251377534373</v>
      </c>
      <c r="R1252">
        <f>Ky-Sample[[#This Row],[Yp]]</f>
        <v>-1.4771212547196624</v>
      </c>
      <c r="S1252">
        <f>Kz-Sample[[#This Row],[Zp]]</f>
        <v>0.82390874094431876</v>
      </c>
      <c r="T1252">
        <f>Sample[[#This Row],[Kpy]]*KSc-Sample[[#This Row],[KPz]]*KSb</f>
        <v>0.65321251377534362</v>
      </c>
      <c r="U1252">
        <f>-1*(Sample[[#This Row],[KPx]]*KSc-Sample[[#This Row],[KPz]]*KSa)</f>
        <v>0.65321251377534373</v>
      </c>
      <c r="V1252">
        <f>(Sample[[#This Row],[KPx]]*$R$2-Sample[[#This Row],[Kpy]]*KSa)</f>
        <v>0.65321251377534373</v>
      </c>
      <c r="W1252">
        <f>Sample[[#This Row],[Kpy]]*KTc-Sample[[#This Row],[KPz]]*KTb</f>
        <v>2.3010299956639813</v>
      </c>
      <c r="X1252">
        <f>-1*(Sample[[#This Row],[KPx]]*KTc-Sample[[#This Row],[KPz]]*KTa)</f>
        <v>2.3010299956639813</v>
      </c>
      <c r="Y1252">
        <f>(Sample[[#This Row],[KPx]]*KTb-Sample[[#This Row],[Kpy]]*KTa)</f>
        <v>2.3010299956639813</v>
      </c>
      <c r="Z1252">
        <f>-Sample[[#This Row],[Xp]]*a+Sample[[#This Row],[Yp]]*b+Sample[[#This Row],[Zp]]*c_</f>
        <v>1.3064250275506875</v>
      </c>
      <c r="AA1252" s="8">
        <f>-IF(Sample[[#This Row],[Column2]]&gt;0,1,-1)*SQRT(Sample[[#This Row],[KPx''i]]^2+Sample[[#This Row],[KPx''j]]^2+Sample[[#This Row],[KPx''k]]^2)/Ksmag/Scale</f>
        <v>-0.80001867617515976</v>
      </c>
      <c r="AB1252" s="1">
        <f>SQRT(Sample[[#This Row],[Kpy''i]]^2+Sample[[#This Row],[KPy''j]]^2+Sample[[#This Row],[KPy''k]]^2)/KTmag/Scale</f>
        <v>1.6270739136476533</v>
      </c>
    </row>
    <row r="1253" spans="1:28" hidden="1" x14ac:dyDescent="0.25">
      <c r="A1253" s="5">
        <v>1248</v>
      </c>
      <c r="B1253" s="13" t="s">
        <v>43</v>
      </c>
      <c r="C1253" s="5"/>
      <c r="D1253" s="5"/>
      <c r="E1253">
        <v>4</v>
      </c>
      <c r="F1253">
        <v>7</v>
      </c>
      <c r="G1253">
        <v>4</v>
      </c>
      <c r="H1253" s="11">
        <f>Sample[[#This Row],[C]]/Sample[[#This Row],[D]]</f>
        <v>1.75</v>
      </c>
      <c r="I1253" s="11">
        <f>Sample[[#This Row],[A]]/Sample[[#This Row],[C]]</f>
        <v>0.5714285714285714</v>
      </c>
      <c r="J1253" s="11">
        <f>Sample[[#This Row],[D]]/Sample[[#This Row],[A]]</f>
        <v>1</v>
      </c>
      <c r="K1253" s="11">
        <f>Sample[[#This Row],[A]]/Sample[[#This Row],[D]]</f>
        <v>1</v>
      </c>
      <c r="L1253" s="11">
        <f>Sample[[#This Row],[D]]/Sample[[#This Row],[C]]</f>
        <v>0.5714285714285714</v>
      </c>
      <c r="M1253" s="11">
        <f>Sample[[#This Row],[C]]/Sample[[#This Row],[A]]</f>
        <v>1.75</v>
      </c>
      <c r="N1253">
        <f>IF(Sample[[#This Row],[Ap]]=0,10,LOG(Sample[[#This Row],[Ap]]))</f>
        <v>0.24303804868629444</v>
      </c>
      <c r="O1253">
        <f>IF(Sample[[#This Row],[Ei]]=0,10,LOG(Sample[[#This Row],[Ei]]))</f>
        <v>-0.24303804868629447</v>
      </c>
      <c r="P1253">
        <f>IF(Sample[[#This Row],[Ii]]=0,10,LOG(Sample[[#This Row],[Ii]]))</f>
        <v>0</v>
      </c>
      <c r="Q1253">
        <f>Kx-Sample[[#This Row],[Xp]]</f>
        <v>-0.24303804868629444</v>
      </c>
      <c r="R1253">
        <f>Ky-Sample[[#This Row],[Yp]]</f>
        <v>-0.75696195131370558</v>
      </c>
      <c r="S1253">
        <f>Kz-Sample[[#This Row],[Zp]]</f>
        <v>1</v>
      </c>
      <c r="T1253">
        <f>Sample[[#This Row],[Kpy]]*KSc-Sample[[#This Row],[KPz]]*KSb</f>
        <v>-0.24303804868629442</v>
      </c>
      <c r="U1253">
        <f>-1*(Sample[[#This Row],[KPx]]*KSc-Sample[[#This Row],[KPz]]*KSa)</f>
        <v>-0.24303804868629444</v>
      </c>
      <c r="V1253">
        <f>(Sample[[#This Row],[KPx]]*$R$2-Sample[[#This Row],[Kpy]]*KSa)</f>
        <v>-0.24303804868629444</v>
      </c>
      <c r="W1253">
        <f>Sample[[#This Row],[Kpy]]*KTc-Sample[[#This Row],[KPz]]*KTb</f>
        <v>1.7569619513137056</v>
      </c>
      <c r="X1253">
        <f>-1*(Sample[[#This Row],[KPx]]*KTc-Sample[[#This Row],[KPz]]*KTa)</f>
        <v>1.7569619513137056</v>
      </c>
      <c r="Y1253">
        <f>(Sample[[#This Row],[KPx]]*KTb-Sample[[#This Row],[Kpy]]*KTa)</f>
        <v>1.7569619513137056</v>
      </c>
      <c r="Z1253">
        <f>-Sample[[#This Row],[Xp]]*a+Sample[[#This Row],[Yp]]*b+Sample[[#This Row],[Zp]]*c_</f>
        <v>-0.48607609737258894</v>
      </c>
      <c r="AA1253" s="8">
        <f>-IF(Sample[[#This Row],[Column2]]&gt;0,1,-1)*SQRT(Sample[[#This Row],[KPx''i]]^2+Sample[[#This Row],[KPx''j]]^2+Sample[[#This Row],[KPx''k]]^2)/Ksmag/Scale</f>
        <v>0.29765960368155842</v>
      </c>
      <c r="AB1253" s="1">
        <f>SQRT(Sample[[#This Row],[Kpy''i]]^2+Sample[[#This Row],[KPy''j]]^2+Sample[[#This Row],[KPy''k]]^2)/KTmag/Scale</f>
        <v>1.2423597100606703</v>
      </c>
    </row>
    <row r="1254" spans="1:28" hidden="1" x14ac:dyDescent="0.25">
      <c r="A1254" s="5">
        <v>1249</v>
      </c>
      <c r="B1254" s="13" t="s">
        <v>43</v>
      </c>
      <c r="C1254" s="5"/>
      <c r="D1254" s="5"/>
      <c r="E1254">
        <v>6</v>
      </c>
      <c r="F1254">
        <v>5</v>
      </c>
      <c r="G1254">
        <v>5</v>
      </c>
      <c r="H1254" s="11">
        <f>Sample[[#This Row],[C]]/Sample[[#This Row],[D]]</f>
        <v>0.83333333333333337</v>
      </c>
      <c r="I1254" s="11">
        <f>Sample[[#This Row],[A]]/Sample[[#This Row],[C]]</f>
        <v>1</v>
      </c>
      <c r="J1254" s="11">
        <f>Sample[[#This Row],[D]]/Sample[[#This Row],[A]]</f>
        <v>1.2</v>
      </c>
      <c r="K1254" s="11">
        <f>Sample[[#This Row],[A]]/Sample[[#This Row],[D]]</f>
        <v>0.83333333333333337</v>
      </c>
      <c r="L1254" s="11">
        <f>Sample[[#This Row],[D]]/Sample[[#This Row],[C]]</f>
        <v>1.2</v>
      </c>
      <c r="M1254" s="11">
        <f>Sample[[#This Row],[C]]/Sample[[#This Row],[A]]</f>
        <v>1</v>
      </c>
      <c r="N1254">
        <f>IF(Sample[[#This Row],[Ap]]=0,10,LOG(Sample[[#This Row],[Ap]]))</f>
        <v>-7.9181246047624804E-2</v>
      </c>
      <c r="O1254">
        <f>IF(Sample[[#This Row],[Ei]]=0,10,LOG(Sample[[#This Row],[Ei]]))</f>
        <v>0</v>
      </c>
      <c r="P1254">
        <f>IF(Sample[[#This Row],[Ii]]=0,10,LOG(Sample[[#This Row],[Ii]]))</f>
        <v>7.9181246047624818E-2</v>
      </c>
      <c r="Q1254">
        <f>Kx-Sample[[#This Row],[Xp]]</f>
        <v>7.9181246047624804E-2</v>
      </c>
      <c r="R1254">
        <f>Ky-Sample[[#This Row],[Yp]]</f>
        <v>-1</v>
      </c>
      <c r="S1254">
        <f>Kz-Sample[[#This Row],[Zp]]</f>
        <v>0.92081875395237522</v>
      </c>
      <c r="T1254">
        <f>Sample[[#This Row],[Kpy]]*KSc-Sample[[#This Row],[KPz]]*KSb</f>
        <v>7.9181246047624776E-2</v>
      </c>
      <c r="U1254">
        <f>-1*(Sample[[#This Row],[KPx]]*KSc-Sample[[#This Row],[KPz]]*KSa)</f>
        <v>7.9181246047624804E-2</v>
      </c>
      <c r="V1254">
        <f>(Sample[[#This Row],[KPx]]*$R$2-Sample[[#This Row],[Kpy]]*KSa)</f>
        <v>7.9181246047624804E-2</v>
      </c>
      <c r="W1254">
        <f>Sample[[#This Row],[Kpy]]*KTc-Sample[[#This Row],[KPz]]*KTb</f>
        <v>1.9208187539523753</v>
      </c>
      <c r="X1254">
        <f>-1*(Sample[[#This Row],[KPx]]*KTc-Sample[[#This Row],[KPz]]*KTa)</f>
        <v>1.9208187539523753</v>
      </c>
      <c r="Y1254">
        <f>(Sample[[#This Row],[KPx]]*KTb-Sample[[#This Row],[Kpy]]*KTa)</f>
        <v>1.9208187539523751</v>
      </c>
      <c r="Z1254">
        <f>-Sample[[#This Row],[Xp]]*a+Sample[[#This Row],[Yp]]*b+Sample[[#This Row],[Zp]]*c_</f>
        <v>0.15836249209524964</v>
      </c>
      <c r="AA1254" s="8">
        <f>-IF(Sample[[#This Row],[Column2]]&gt;0,1,-1)*SQRT(Sample[[#This Row],[KPx''i]]^2+Sample[[#This Row],[KPx''j]]^2+Sample[[#This Row],[KPx''k]]^2)/Ksmag/Scale</f>
        <v>-9.6976825007224002E-2</v>
      </c>
      <c r="AB1254" s="1">
        <f>SQRT(Sample[[#This Row],[Kpy''i]]^2+Sample[[#This Row],[KPy''j]]^2+Sample[[#This Row],[KPy''k]]^2)/KTmag/Scale</f>
        <v>1.3582239663500193</v>
      </c>
    </row>
    <row r="1255" spans="1:28" hidden="1" x14ac:dyDescent="0.25">
      <c r="A1255" s="5">
        <v>1250</v>
      </c>
      <c r="B1255" s="13" t="s">
        <v>43</v>
      </c>
      <c r="C1255" s="5"/>
      <c r="D1255" s="5"/>
      <c r="E1255">
        <v>5</v>
      </c>
      <c r="F1255">
        <v>10</v>
      </c>
      <c r="G1255">
        <v>3</v>
      </c>
      <c r="H1255" s="11">
        <f>Sample[[#This Row],[C]]/Sample[[#This Row],[D]]</f>
        <v>2</v>
      </c>
      <c r="I1255" s="11">
        <f>Sample[[#This Row],[A]]/Sample[[#This Row],[C]]</f>
        <v>0.3</v>
      </c>
      <c r="J1255" s="11">
        <f>Sample[[#This Row],[D]]/Sample[[#This Row],[A]]</f>
        <v>1.6666666666666667</v>
      </c>
      <c r="K1255" s="11">
        <f>Sample[[#This Row],[A]]/Sample[[#This Row],[D]]</f>
        <v>0.6</v>
      </c>
      <c r="L1255" s="11">
        <f>Sample[[#This Row],[D]]/Sample[[#This Row],[C]]</f>
        <v>0.5</v>
      </c>
      <c r="M1255" s="11">
        <f>Sample[[#This Row],[C]]/Sample[[#This Row],[A]]</f>
        <v>3.3333333333333335</v>
      </c>
      <c r="N1255">
        <f>IF(Sample[[#This Row],[Ap]]=0,10,LOG(Sample[[#This Row],[Ap]]))</f>
        <v>0.3010299956639812</v>
      </c>
      <c r="O1255">
        <f>IF(Sample[[#This Row],[Ei]]=0,10,LOG(Sample[[#This Row],[Ei]]))</f>
        <v>-0.52287874528033762</v>
      </c>
      <c r="P1255">
        <f>IF(Sample[[#This Row],[Ii]]=0,10,LOG(Sample[[#This Row],[Ii]]))</f>
        <v>0.22184874961635639</v>
      </c>
      <c r="Q1255">
        <f>Kx-Sample[[#This Row],[Xp]]</f>
        <v>-0.3010299956639812</v>
      </c>
      <c r="R1255">
        <f>Ky-Sample[[#This Row],[Yp]]</f>
        <v>-0.47712125471966238</v>
      </c>
      <c r="S1255">
        <f>Kz-Sample[[#This Row],[Zp]]</f>
        <v>0.77815125038364363</v>
      </c>
      <c r="T1255">
        <f>Sample[[#This Row],[Kpy]]*KSc-Sample[[#This Row],[KPz]]*KSb</f>
        <v>-0.30102999566398125</v>
      </c>
      <c r="U1255">
        <f>-1*(Sample[[#This Row],[KPx]]*KSc-Sample[[#This Row],[KPz]]*KSa)</f>
        <v>-0.3010299956639812</v>
      </c>
      <c r="V1255">
        <f>(Sample[[#This Row],[KPx]]*$R$2-Sample[[#This Row],[Kpy]]*KSa)</f>
        <v>-0.3010299956639812</v>
      </c>
      <c r="W1255">
        <f>Sample[[#This Row],[Kpy]]*KTc-Sample[[#This Row],[KPz]]*KTb</f>
        <v>1.255272505103306</v>
      </c>
      <c r="X1255">
        <f>-1*(Sample[[#This Row],[KPx]]*KTc-Sample[[#This Row],[KPz]]*KTa)</f>
        <v>1.255272505103306</v>
      </c>
      <c r="Y1255">
        <f>(Sample[[#This Row],[KPx]]*KTb-Sample[[#This Row],[Kpy]]*KTa)</f>
        <v>1.255272505103306</v>
      </c>
      <c r="Z1255">
        <f>-Sample[[#This Row],[Xp]]*a+Sample[[#This Row],[Yp]]*b+Sample[[#This Row],[Zp]]*c_</f>
        <v>-0.60205999132796251</v>
      </c>
      <c r="AA1255" s="8">
        <f>-IF(Sample[[#This Row],[Column2]]&gt;0,1,-1)*SQRT(Sample[[#This Row],[KPx''i]]^2+Sample[[#This Row],[KPx''j]]^2+Sample[[#This Row],[KPx''k]]^2)/Ksmag/Scale</f>
        <v>0.36868494332449331</v>
      </c>
      <c r="AB1255" s="1">
        <f>SQRT(Sample[[#This Row],[Kpy''i]]^2+Sample[[#This Row],[KPy''j]]^2+Sample[[#This Row],[KPy''k]]^2)/KTmag/Scale</f>
        <v>0.88761170059557293</v>
      </c>
    </row>
    <row r="1256" spans="1:28" hidden="1" x14ac:dyDescent="0.25">
      <c r="A1256" s="5">
        <v>1251</v>
      </c>
      <c r="B1256" s="13" t="s">
        <v>43</v>
      </c>
      <c r="C1256" s="5"/>
      <c r="D1256" s="5"/>
      <c r="E1256">
        <v>5</v>
      </c>
      <c r="F1256">
        <v>4</v>
      </c>
      <c r="G1256">
        <v>4</v>
      </c>
      <c r="H1256" s="11">
        <f>Sample[[#This Row],[C]]/Sample[[#This Row],[D]]</f>
        <v>0.8</v>
      </c>
      <c r="I1256" s="11">
        <f>Sample[[#This Row],[A]]/Sample[[#This Row],[C]]</f>
        <v>1</v>
      </c>
      <c r="J1256" s="11">
        <f>Sample[[#This Row],[D]]/Sample[[#This Row],[A]]</f>
        <v>1.25</v>
      </c>
      <c r="K1256" s="11">
        <f>Sample[[#This Row],[A]]/Sample[[#This Row],[D]]</f>
        <v>0.8</v>
      </c>
      <c r="L1256" s="11">
        <f>Sample[[#This Row],[D]]/Sample[[#This Row],[C]]</f>
        <v>1.25</v>
      </c>
      <c r="M1256" s="11">
        <f>Sample[[#This Row],[C]]/Sample[[#This Row],[A]]</f>
        <v>1</v>
      </c>
      <c r="N1256">
        <f>IF(Sample[[#This Row],[Ap]]=0,10,LOG(Sample[[#This Row],[Ap]]))</f>
        <v>-9.6910013008056392E-2</v>
      </c>
      <c r="O1256">
        <f>IF(Sample[[#This Row],[Ei]]=0,10,LOG(Sample[[#This Row],[Ei]]))</f>
        <v>0</v>
      </c>
      <c r="P1256">
        <f>IF(Sample[[#This Row],[Ii]]=0,10,LOG(Sample[[#This Row],[Ii]]))</f>
        <v>9.691001300805642E-2</v>
      </c>
      <c r="Q1256">
        <f>Kx-Sample[[#This Row],[Xp]]</f>
        <v>9.6910013008056392E-2</v>
      </c>
      <c r="R1256">
        <f>Ky-Sample[[#This Row],[Yp]]</f>
        <v>-1</v>
      </c>
      <c r="S1256">
        <f>Kz-Sample[[#This Row],[Zp]]</f>
        <v>0.90308998699194354</v>
      </c>
      <c r="T1256">
        <f>Sample[[#This Row],[Kpy]]*KSc-Sample[[#This Row],[KPz]]*KSb</f>
        <v>9.6910013008056461E-2</v>
      </c>
      <c r="U1256">
        <f>-1*(Sample[[#This Row],[KPx]]*KSc-Sample[[#This Row],[KPz]]*KSa)</f>
        <v>9.6910013008056392E-2</v>
      </c>
      <c r="V1256">
        <f>(Sample[[#This Row],[KPx]]*$R$2-Sample[[#This Row],[Kpy]]*KSa)</f>
        <v>9.6910013008056392E-2</v>
      </c>
      <c r="W1256">
        <f>Sample[[#This Row],[Kpy]]*KTc-Sample[[#This Row],[KPz]]*KTb</f>
        <v>1.9030899869919435</v>
      </c>
      <c r="X1256">
        <f>-1*(Sample[[#This Row],[KPx]]*KTc-Sample[[#This Row],[KPz]]*KTa)</f>
        <v>1.9030899869919435</v>
      </c>
      <c r="Y1256">
        <f>(Sample[[#This Row],[KPx]]*KTb-Sample[[#This Row],[Kpy]]*KTa)</f>
        <v>1.9030899869919435</v>
      </c>
      <c r="Z1256">
        <f>-Sample[[#This Row],[Xp]]*a+Sample[[#This Row],[Yp]]*b+Sample[[#This Row],[Zp]]*c_</f>
        <v>0.19382002601611284</v>
      </c>
      <c r="AA1256" s="8">
        <f>-IF(Sample[[#This Row],[Column2]]&gt;0,1,-1)*SQRT(Sample[[#This Row],[KPx''i]]^2+Sample[[#This Row],[KPx''j]]^2+Sample[[#This Row],[KPx''k]]^2)/Ksmag/Scale</f>
        <v>-0.11869004141810927</v>
      </c>
      <c r="AB1256" s="1">
        <f>SQRT(Sample[[#This Row],[Kpy''i]]^2+Sample[[#This Row],[KPy''j]]^2+Sample[[#This Row],[KPy''k]]^2)/KTmag/Scale</f>
        <v>1.3456878350102222</v>
      </c>
    </row>
    <row r="1257" spans="1:28" hidden="1" x14ac:dyDescent="0.25">
      <c r="A1257" s="5">
        <v>1252</v>
      </c>
      <c r="B1257" s="13" t="s">
        <v>43</v>
      </c>
      <c r="C1257" s="5"/>
      <c r="D1257" s="5"/>
      <c r="E1257">
        <v>4</v>
      </c>
      <c r="F1257">
        <v>10</v>
      </c>
      <c r="G1257">
        <v>6</v>
      </c>
      <c r="H1257" s="11">
        <f>Sample[[#This Row],[C]]/Sample[[#This Row],[D]]</f>
        <v>2.5</v>
      </c>
      <c r="I1257" s="11">
        <f>Sample[[#This Row],[A]]/Sample[[#This Row],[C]]</f>
        <v>0.6</v>
      </c>
      <c r="J1257" s="11">
        <f>Sample[[#This Row],[D]]/Sample[[#This Row],[A]]</f>
        <v>0.66666666666666663</v>
      </c>
      <c r="K1257" s="11">
        <f>Sample[[#This Row],[A]]/Sample[[#This Row],[D]]</f>
        <v>1.5</v>
      </c>
      <c r="L1257" s="11">
        <f>Sample[[#This Row],[D]]/Sample[[#This Row],[C]]</f>
        <v>0.4</v>
      </c>
      <c r="M1257" s="11">
        <f>Sample[[#This Row],[C]]/Sample[[#This Row],[A]]</f>
        <v>1.6666666666666667</v>
      </c>
      <c r="N1257">
        <f>IF(Sample[[#This Row],[Ap]]=0,10,LOG(Sample[[#This Row],[Ap]]))</f>
        <v>0.3979400086720376</v>
      </c>
      <c r="O1257">
        <f>IF(Sample[[#This Row],[Ei]]=0,10,LOG(Sample[[#This Row],[Ei]]))</f>
        <v>-0.22184874961635639</v>
      </c>
      <c r="P1257">
        <f>IF(Sample[[#This Row],[Ii]]=0,10,LOG(Sample[[#This Row],[Ii]]))</f>
        <v>-0.17609125905568127</v>
      </c>
      <c r="Q1257">
        <f>Kx-Sample[[#This Row],[Xp]]</f>
        <v>-0.3979400086720376</v>
      </c>
      <c r="R1257">
        <f>Ky-Sample[[#This Row],[Yp]]</f>
        <v>-0.77815125038364363</v>
      </c>
      <c r="S1257">
        <f>Kz-Sample[[#This Row],[Zp]]</f>
        <v>1.1760912590556813</v>
      </c>
      <c r="T1257">
        <f>Sample[[#This Row],[Kpy]]*KSc-Sample[[#This Row],[KPz]]*KSb</f>
        <v>-0.39794000867203771</v>
      </c>
      <c r="U1257">
        <f>-1*(Sample[[#This Row],[KPx]]*KSc-Sample[[#This Row],[KPz]]*KSa)</f>
        <v>-0.3979400086720376</v>
      </c>
      <c r="V1257">
        <f>(Sample[[#This Row],[KPx]]*$R$2-Sample[[#This Row],[Kpy]]*KSa)</f>
        <v>-0.3979400086720376</v>
      </c>
      <c r="W1257">
        <f>Sample[[#This Row],[Kpy]]*KTc-Sample[[#This Row],[KPz]]*KTb</f>
        <v>1.954242509439325</v>
      </c>
      <c r="X1257">
        <f>-1*(Sample[[#This Row],[KPx]]*KTc-Sample[[#This Row],[KPz]]*KTa)</f>
        <v>1.9542425094393252</v>
      </c>
      <c r="Y1257">
        <f>(Sample[[#This Row],[KPx]]*KTb-Sample[[#This Row],[Kpy]]*KTa)</f>
        <v>1.9542425094393248</v>
      </c>
      <c r="Z1257">
        <f>-Sample[[#This Row],[Xp]]*a+Sample[[#This Row],[Yp]]*b+Sample[[#This Row],[Zp]]*c_</f>
        <v>-0.79588001734407532</v>
      </c>
      <c r="AA1257" s="8">
        <f>-IF(Sample[[#This Row],[Column2]]&gt;0,1,-1)*SQRT(Sample[[#This Row],[KPx''i]]^2+Sample[[#This Row],[KPx''j]]^2+Sample[[#This Row],[KPx''k]]^2)/Ksmag/Scale</f>
        <v>0.48737498474260249</v>
      </c>
      <c r="AB1257" s="1">
        <f>SQRT(Sample[[#This Row],[Kpy''i]]^2+Sample[[#This Row],[KPy''j]]^2+Sample[[#This Row],[KPy''k]]^2)/KTmag/Scale</f>
        <v>1.3818581305075626</v>
      </c>
    </row>
    <row r="1258" spans="1:28" hidden="1" x14ac:dyDescent="0.25">
      <c r="A1258" s="5">
        <v>1253</v>
      </c>
      <c r="B1258" s="13" t="s">
        <v>43</v>
      </c>
      <c r="C1258" s="5"/>
      <c r="D1258" s="5"/>
      <c r="E1258">
        <v>7</v>
      </c>
      <c r="F1258">
        <v>6</v>
      </c>
      <c r="G1258">
        <v>6</v>
      </c>
      <c r="H1258" s="11">
        <f>Sample[[#This Row],[C]]/Sample[[#This Row],[D]]</f>
        <v>0.8571428571428571</v>
      </c>
      <c r="I1258" s="11">
        <f>Sample[[#This Row],[A]]/Sample[[#This Row],[C]]</f>
        <v>1</v>
      </c>
      <c r="J1258" s="11">
        <f>Sample[[#This Row],[D]]/Sample[[#This Row],[A]]</f>
        <v>1.1666666666666667</v>
      </c>
      <c r="K1258" s="11">
        <f>Sample[[#This Row],[A]]/Sample[[#This Row],[D]]</f>
        <v>0.8571428571428571</v>
      </c>
      <c r="L1258" s="11">
        <f>Sample[[#This Row],[D]]/Sample[[#This Row],[C]]</f>
        <v>1.1666666666666667</v>
      </c>
      <c r="M1258" s="11">
        <f>Sample[[#This Row],[C]]/Sample[[#This Row],[A]]</f>
        <v>1</v>
      </c>
      <c r="N1258">
        <f>IF(Sample[[#This Row],[Ap]]=0,10,LOG(Sample[[#This Row],[Ap]]))</f>
        <v>-6.6946789630613221E-2</v>
      </c>
      <c r="O1258">
        <f>IF(Sample[[#This Row],[Ei]]=0,10,LOG(Sample[[#This Row],[Ei]]))</f>
        <v>0</v>
      </c>
      <c r="P1258">
        <f>IF(Sample[[#This Row],[Ii]]=0,10,LOG(Sample[[#This Row],[Ii]]))</f>
        <v>6.6946789630613221E-2</v>
      </c>
      <c r="Q1258">
        <f>Kx-Sample[[#This Row],[Xp]]</f>
        <v>6.6946789630613221E-2</v>
      </c>
      <c r="R1258">
        <f>Ky-Sample[[#This Row],[Yp]]</f>
        <v>-1</v>
      </c>
      <c r="S1258">
        <f>Kz-Sample[[#This Row],[Zp]]</f>
        <v>0.93305321036938682</v>
      </c>
      <c r="T1258">
        <f>Sample[[#This Row],[Kpy]]*KSc-Sample[[#This Row],[KPz]]*KSb</f>
        <v>6.6946789630613179E-2</v>
      </c>
      <c r="U1258">
        <f>-1*(Sample[[#This Row],[KPx]]*KSc-Sample[[#This Row],[KPz]]*KSa)</f>
        <v>6.6946789630613221E-2</v>
      </c>
      <c r="V1258">
        <f>(Sample[[#This Row],[KPx]]*$R$2-Sample[[#This Row],[Kpy]]*KSa)</f>
        <v>6.6946789630613221E-2</v>
      </c>
      <c r="W1258">
        <f>Sample[[#This Row],[Kpy]]*KTc-Sample[[#This Row],[KPz]]*KTb</f>
        <v>1.9330532103693869</v>
      </c>
      <c r="X1258">
        <f>-1*(Sample[[#This Row],[KPx]]*KTc-Sample[[#This Row],[KPz]]*KTa)</f>
        <v>1.9330532103693869</v>
      </c>
      <c r="Y1258">
        <f>(Sample[[#This Row],[KPx]]*KTb-Sample[[#This Row],[Kpy]]*KTa)</f>
        <v>1.9330532103693867</v>
      </c>
      <c r="Z1258">
        <f>-Sample[[#This Row],[Xp]]*a+Sample[[#This Row],[Yp]]*b+Sample[[#This Row],[Zp]]*c_</f>
        <v>0.13389357926122644</v>
      </c>
      <c r="AA1258" s="8">
        <f>-IF(Sample[[#This Row],[Column2]]&gt;0,1,-1)*SQRT(Sample[[#This Row],[KPx''i]]^2+Sample[[#This Row],[KPx''j]]^2+Sample[[#This Row],[KPx''k]]^2)/Ksmag/Scale</f>
        <v>-8.1992737256225134E-2</v>
      </c>
      <c r="AB1258" s="1">
        <f>SQRT(Sample[[#This Row],[Kpy''i]]^2+Sample[[#This Row],[KPy''j]]^2+Sample[[#This Row],[KPy''k]]^2)/KTmag/Scale</f>
        <v>1.3668750334466193</v>
      </c>
    </row>
    <row r="1259" spans="1:28" hidden="1" x14ac:dyDescent="0.25">
      <c r="A1259" s="5">
        <v>1254</v>
      </c>
      <c r="B1259" s="13" t="s">
        <v>43</v>
      </c>
      <c r="C1259" s="5"/>
      <c r="D1259" s="5"/>
      <c r="E1259">
        <v>6</v>
      </c>
      <c r="F1259">
        <v>6</v>
      </c>
      <c r="G1259">
        <v>5</v>
      </c>
      <c r="H1259" s="11">
        <f>Sample[[#This Row],[C]]/Sample[[#This Row],[D]]</f>
        <v>1</v>
      </c>
      <c r="I1259" s="11">
        <f>Sample[[#This Row],[A]]/Sample[[#This Row],[C]]</f>
        <v>0.83333333333333337</v>
      </c>
      <c r="J1259" s="11">
        <f>Sample[[#This Row],[D]]/Sample[[#This Row],[A]]</f>
        <v>1.2</v>
      </c>
      <c r="K1259" s="11">
        <f>Sample[[#This Row],[A]]/Sample[[#This Row],[D]]</f>
        <v>0.83333333333333337</v>
      </c>
      <c r="L1259" s="11">
        <f>Sample[[#This Row],[D]]/Sample[[#This Row],[C]]</f>
        <v>1</v>
      </c>
      <c r="M1259" s="11">
        <f>Sample[[#This Row],[C]]/Sample[[#This Row],[A]]</f>
        <v>1.2</v>
      </c>
      <c r="N1259">
        <f>IF(Sample[[#This Row],[Ap]]=0,10,LOG(Sample[[#This Row],[Ap]]))</f>
        <v>0</v>
      </c>
      <c r="O1259">
        <f>IF(Sample[[#This Row],[Ei]]=0,10,LOG(Sample[[#This Row],[Ei]]))</f>
        <v>-7.9181246047624804E-2</v>
      </c>
      <c r="P1259">
        <f>IF(Sample[[#This Row],[Ii]]=0,10,LOG(Sample[[#This Row],[Ii]]))</f>
        <v>7.9181246047624818E-2</v>
      </c>
      <c r="Q1259">
        <f>Kx-Sample[[#This Row],[Xp]]</f>
        <v>0</v>
      </c>
      <c r="R1259">
        <f>Ky-Sample[[#This Row],[Yp]]</f>
        <v>-0.92081875395237522</v>
      </c>
      <c r="S1259">
        <f>Kz-Sample[[#This Row],[Zp]]</f>
        <v>0.92081875395237522</v>
      </c>
      <c r="T1259">
        <f>Sample[[#This Row],[Kpy]]*KSc-Sample[[#This Row],[KPz]]*KSb</f>
        <v>0</v>
      </c>
      <c r="U1259">
        <f>-1*(Sample[[#This Row],[KPx]]*KSc-Sample[[#This Row],[KPz]]*KSa)</f>
        <v>0</v>
      </c>
      <c r="V1259">
        <f>(Sample[[#This Row],[KPx]]*$R$2-Sample[[#This Row],[Kpy]]*KSa)</f>
        <v>0</v>
      </c>
      <c r="W1259">
        <f>Sample[[#This Row],[Kpy]]*KTc-Sample[[#This Row],[KPz]]*KTb</f>
        <v>1.8416375079047504</v>
      </c>
      <c r="X1259">
        <f>-1*(Sample[[#This Row],[KPx]]*KTc-Sample[[#This Row],[KPz]]*KTa)</f>
        <v>1.8416375079047504</v>
      </c>
      <c r="Y1259">
        <f>(Sample[[#This Row],[KPx]]*KTb-Sample[[#This Row],[Kpy]]*KTa)</f>
        <v>1.8416375079047504</v>
      </c>
      <c r="Z1259">
        <f>-Sample[[#This Row],[Xp]]*a+Sample[[#This Row],[Yp]]*b+Sample[[#This Row],[Zp]]*c_</f>
        <v>0</v>
      </c>
      <c r="AA1259" s="8">
        <f>-IF(Sample[[#This Row],[Column2]]&gt;0,1,-1)*SQRT(Sample[[#This Row],[KPx''i]]^2+Sample[[#This Row],[KPx''j]]^2+Sample[[#This Row],[KPx''k]]^2)/Ksmag/Scale</f>
        <v>0</v>
      </c>
      <c r="AB1259" s="1">
        <f>SQRT(Sample[[#This Row],[Kpy''i]]^2+Sample[[#This Row],[KPy''j]]^2+Sample[[#This Row],[KPy''k]]^2)/KTmag/Scale</f>
        <v>1.302234370326943</v>
      </c>
    </row>
    <row r="1260" spans="1:28" hidden="1" x14ac:dyDescent="0.25">
      <c r="A1260" s="5">
        <v>1255</v>
      </c>
      <c r="B1260" s="13" t="s">
        <v>43</v>
      </c>
      <c r="C1260" s="5"/>
      <c r="D1260" s="5"/>
      <c r="E1260">
        <v>7</v>
      </c>
      <c r="F1260">
        <v>1</v>
      </c>
      <c r="G1260">
        <v>6</v>
      </c>
      <c r="H1260" s="11">
        <f>Sample[[#This Row],[C]]/Sample[[#This Row],[D]]</f>
        <v>0.14285714285714285</v>
      </c>
      <c r="I1260" s="11">
        <f>Sample[[#This Row],[A]]/Sample[[#This Row],[C]]</f>
        <v>6</v>
      </c>
      <c r="J1260" s="11">
        <f>Sample[[#This Row],[D]]/Sample[[#This Row],[A]]</f>
        <v>1.1666666666666667</v>
      </c>
      <c r="K1260" s="11">
        <f>Sample[[#This Row],[A]]/Sample[[#This Row],[D]]</f>
        <v>0.8571428571428571</v>
      </c>
      <c r="L1260" s="11">
        <f>Sample[[#This Row],[D]]/Sample[[#This Row],[C]]</f>
        <v>7</v>
      </c>
      <c r="M1260" s="11">
        <f>Sample[[#This Row],[C]]/Sample[[#This Row],[A]]</f>
        <v>0.16666666666666666</v>
      </c>
      <c r="N1260">
        <f>IF(Sample[[#This Row],[Ap]]=0,10,LOG(Sample[[#This Row],[Ap]]))</f>
        <v>-0.84509804001425681</v>
      </c>
      <c r="O1260">
        <f>IF(Sample[[#This Row],[Ei]]=0,10,LOG(Sample[[#This Row],[Ei]]))</f>
        <v>0.77815125038364363</v>
      </c>
      <c r="P1260">
        <f>IF(Sample[[#This Row],[Ii]]=0,10,LOG(Sample[[#This Row],[Ii]]))</f>
        <v>6.6946789630613221E-2</v>
      </c>
      <c r="Q1260">
        <f>Kx-Sample[[#This Row],[Xp]]</f>
        <v>0.84509804001425681</v>
      </c>
      <c r="R1260">
        <f>Ky-Sample[[#This Row],[Yp]]</f>
        <v>-1.7781512503836436</v>
      </c>
      <c r="S1260">
        <f>Kz-Sample[[#This Row],[Zp]]</f>
        <v>0.93305321036938682</v>
      </c>
      <c r="T1260">
        <f>Sample[[#This Row],[Kpy]]*KSc-Sample[[#This Row],[KPz]]*KSb</f>
        <v>0.84509804001425681</v>
      </c>
      <c r="U1260">
        <f>-1*(Sample[[#This Row],[KPx]]*KSc-Sample[[#This Row],[KPz]]*KSa)</f>
        <v>0.84509804001425681</v>
      </c>
      <c r="V1260">
        <f>(Sample[[#This Row],[KPx]]*$R$2-Sample[[#This Row],[Kpy]]*KSa)</f>
        <v>0.84509804001425681</v>
      </c>
      <c r="W1260">
        <f>Sample[[#This Row],[Kpy]]*KTc-Sample[[#This Row],[KPz]]*KTb</f>
        <v>2.7112044607530303</v>
      </c>
      <c r="X1260">
        <f>-1*(Sample[[#This Row],[KPx]]*KTc-Sample[[#This Row],[KPz]]*KTa)</f>
        <v>2.7112044607530303</v>
      </c>
      <c r="Y1260">
        <f>(Sample[[#This Row],[KPx]]*KTb-Sample[[#This Row],[Kpy]]*KTa)</f>
        <v>2.7112044607530303</v>
      </c>
      <c r="Z1260">
        <f>-Sample[[#This Row],[Xp]]*a+Sample[[#This Row],[Yp]]*b+Sample[[#This Row],[Zp]]*c_</f>
        <v>1.6901960800285136</v>
      </c>
      <c r="AA1260" s="8">
        <f>-IF(Sample[[#This Row],[Column2]]&gt;0,1,-1)*SQRT(Sample[[#This Row],[KPx''i]]^2+Sample[[#This Row],[KPx''j]]^2+Sample[[#This Row],[KPx''k]]^2)/Ksmag/Scale</f>
        <v>-1.0350294903305448</v>
      </c>
      <c r="AB1260" s="1">
        <f>SQRT(Sample[[#This Row],[Kpy''i]]^2+Sample[[#This Row],[KPy''j]]^2+Sample[[#This Row],[KPy''k]]^2)/KTmag/Scale</f>
        <v>1.9171110593816849</v>
      </c>
    </row>
    <row r="1261" spans="1:28" hidden="1" x14ac:dyDescent="0.25">
      <c r="A1261" s="5">
        <v>1256</v>
      </c>
      <c r="B1261" s="13" t="s">
        <v>43</v>
      </c>
      <c r="C1261" s="5"/>
      <c r="D1261" s="5"/>
      <c r="E1261">
        <v>8</v>
      </c>
      <c r="F1261">
        <v>5</v>
      </c>
      <c r="G1261">
        <v>10</v>
      </c>
      <c r="H1261" s="11">
        <f>Sample[[#This Row],[C]]/Sample[[#This Row],[D]]</f>
        <v>0.625</v>
      </c>
      <c r="I1261" s="11">
        <f>Sample[[#This Row],[A]]/Sample[[#This Row],[C]]</f>
        <v>2</v>
      </c>
      <c r="J1261" s="11">
        <f>Sample[[#This Row],[D]]/Sample[[#This Row],[A]]</f>
        <v>0.8</v>
      </c>
      <c r="K1261" s="11">
        <f>Sample[[#This Row],[A]]/Sample[[#This Row],[D]]</f>
        <v>1.25</v>
      </c>
      <c r="L1261" s="11">
        <f>Sample[[#This Row],[D]]/Sample[[#This Row],[C]]</f>
        <v>1.6</v>
      </c>
      <c r="M1261" s="11">
        <f>Sample[[#This Row],[C]]/Sample[[#This Row],[A]]</f>
        <v>0.5</v>
      </c>
      <c r="N1261">
        <f>IF(Sample[[#This Row],[Ap]]=0,10,LOG(Sample[[#This Row],[Ap]]))</f>
        <v>-0.20411998265592479</v>
      </c>
      <c r="O1261">
        <f>IF(Sample[[#This Row],[Ei]]=0,10,LOG(Sample[[#This Row],[Ei]]))</f>
        <v>0.3010299956639812</v>
      </c>
      <c r="P1261">
        <f>IF(Sample[[#This Row],[Ii]]=0,10,LOG(Sample[[#This Row],[Ii]]))</f>
        <v>-9.6910013008056392E-2</v>
      </c>
      <c r="Q1261">
        <f>Kx-Sample[[#This Row],[Xp]]</f>
        <v>0.20411998265592479</v>
      </c>
      <c r="R1261">
        <f>Ky-Sample[[#This Row],[Yp]]</f>
        <v>-1.3010299956639813</v>
      </c>
      <c r="S1261">
        <f>Kz-Sample[[#This Row],[Zp]]</f>
        <v>1.0969100130080565</v>
      </c>
      <c r="T1261">
        <f>Sample[[#This Row],[Kpy]]*KSc-Sample[[#This Row],[KPz]]*KSb</f>
        <v>0.20411998265592479</v>
      </c>
      <c r="U1261">
        <f>-1*(Sample[[#This Row],[KPx]]*KSc-Sample[[#This Row],[KPz]]*KSa)</f>
        <v>0.20411998265592479</v>
      </c>
      <c r="V1261">
        <f>(Sample[[#This Row],[KPx]]*$R$2-Sample[[#This Row],[Kpy]]*KSa)</f>
        <v>0.20411998265592479</v>
      </c>
      <c r="W1261">
        <f>Sample[[#This Row],[Kpy]]*KTc-Sample[[#This Row],[KPz]]*KTb</f>
        <v>2.3979400086720375</v>
      </c>
      <c r="X1261">
        <f>-1*(Sample[[#This Row],[KPx]]*KTc-Sample[[#This Row],[KPz]]*KTa)</f>
        <v>2.3979400086720375</v>
      </c>
      <c r="Y1261">
        <f>(Sample[[#This Row],[KPx]]*KTb-Sample[[#This Row],[Kpy]]*KTa)</f>
        <v>2.3979400086720375</v>
      </c>
      <c r="Z1261">
        <f>-Sample[[#This Row],[Xp]]*a+Sample[[#This Row],[Yp]]*b+Sample[[#This Row],[Zp]]*c_</f>
        <v>0.40823996531184958</v>
      </c>
      <c r="AA1261" s="8">
        <f>-IF(Sample[[#This Row],[Column2]]&gt;0,1,-1)*SQRT(Sample[[#This Row],[KPx''i]]^2+Sample[[#This Row],[KPx''j]]^2+Sample[[#This Row],[KPx''k]]^2)/Ksmag/Scale</f>
        <v>-0.24999490190638396</v>
      </c>
      <c r="AB1261" s="1">
        <f>SQRT(Sample[[#This Row],[Kpy''i]]^2+Sample[[#This Row],[KPy''j]]^2+Sample[[#This Row],[KPy''k]]^2)/KTmag/Scale</f>
        <v>1.6955996410105265</v>
      </c>
    </row>
    <row r="1262" spans="1:28" hidden="1" x14ac:dyDescent="0.25">
      <c r="A1262" s="5">
        <v>1257</v>
      </c>
      <c r="B1262" s="13" t="s">
        <v>43</v>
      </c>
      <c r="C1262" s="5"/>
      <c r="D1262" s="5"/>
      <c r="E1262">
        <v>10</v>
      </c>
      <c r="F1262">
        <v>10</v>
      </c>
      <c r="G1262">
        <v>9</v>
      </c>
      <c r="H1262" s="11">
        <f>Sample[[#This Row],[C]]/Sample[[#This Row],[D]]</f>
        <v>1</v>
      </c>
      <c r="I1262" s="11">
        <f>Sample[[#This Row],[A]]/Sample[[#This Row],[C]]</f>
        <v>0.9</v>
      </c>
      <c r="J1262" s="11">
        <f>Sample[[#This Row],[D]]/Sample[[#This Row],[A]]</f>
        <v>1.1111111111111112</v>
      </c>
      <c r="K1262" s="11">
        <f>Sample[[#This Row],[A]]/Sample[[#This Row],[D]]</f>
        <v>0.9</v>
      </c>
      <c r="L1262" s="11">
        <f>Sample[[#This Row],[D]]/Sample[[#This Row],[C]]</f>
        <v>1</v>
      </c>
      <c r="M1262" s="11">
        <f>Sample[[#This Row],[C]]/Sample[[#This Row],[A]]</f>
        <v>1.1111111111111112</v>
      </c>
      <c r="N1262">
        <f>IF(Sample[[#This Row],[Ap]]=0,10,LOG(Sample[[#This Row],[Ap]]))</f>
        <v>0</v>
      </c>
      <c r="O1262">
        <f>IF(Sample[[#This Row],[Ei]]=0,10,LOG(Sample[[#This Row],[Ei]]))</f>
        <v>-4.5757490560675115E-2</v>
      </c>
      <c r="P1262">
        <f>IF(Sample[[#This Row],[Ii]]=0,10,LOG(Sample[[#This Row],[Ii]]))</f>
        <v>4.5757490560675143E-2</v>
      </c>
      <c r="Q1262">
        <f>Kx-Sample[[#This Row],[Xp]]</f>
        <v>0</v>
      </c>
      <c r="R1262">
        <f>Ky-Sample[[#This Row],[Yp]]</f>
        <v>-0.95424250943932487</v>
      </c>
      <c r="S1262">
        <f>Kz-Sample[[#This Row],[Zp]]</f>
        <v>0.95424250943932487</v>
      </c>
      <c r="T1262">
        <f>Sample[[#This Row],[Kpy]]*KSc-Sample[[#This Row],[KPz]]*KSb</f>
        <v>0</v>
      </c>
      <c r="U1262">
        <f>-1*(Sample[[#This Row],[KPx]]*KSc-Sample[[#This Row],[KPz]]*KSa)</f>
        <v>0</v>
      </c>
      <c r="V1262">
        <f>(Sample[[#This Row],[KPx]]*$R$2-Sample[[#This Row],[Kpy]]*KSa)</f>
        <v>0</v>
      </c>
      <c r="W1262">
        <f>Sample[[#This Row],[Kpy]]*KTc-Sample[[#This Row],[KPz]]*KTb</f>
        <v>1.9084850188786497</v>
      </c>
      <c r="X1262">
        <f>-1*(Sample[[#This Row],[KPx]]*KTc-Sample[[#This Row],[KPz]]*KTa)</f>
        <v>1.9084850188786497</v>
      </c>
      <c r="Y1262">
        <f>(Sample[[#This Row],[KPx]]*KTb-Sample[[#This Row],[Kpy]]*KTa)</f>
        <v>1.9084850188786497</v>
      </c>
      <c r="Z1262">
        <f>-Sample[[#This Row],[Xp]]*a+Sample[[#This Row],[Yp]]*b+Sample[[#This Row],[Zp]]*c_</f>
        <v>0</v>
      </c>
      <c r="AA1262" s="8">
        <f>-IF(Sample[[#This Row],[Column2]]&gt;0,1,-1)*SQRT(Sample[[#This Row],[KPx''i]]^2+Sample[[#This Row],[KPx''j]]^2+Sample[[#This Row],[KPx''k]]^2)/Ksmag/Scale</f>
        <v>0</v>
      </c>
      <c r="AB1262" s="1">
        <f>SQRT(Sample[[#This Row],[Kpy''i]]^2+Sample[[#This Row],[KPy''j]]^2+Sample[[#This Row],[KPy''k]]^2)/KTmag/Scale</f>
        <v>1.3495026986420295</v>
      </c>
    </row>
    <row r="1263" spans="1:28" hidden="1" x14ac:dyDescent="0.25">
      <c r="A1263" s="5">
        <v>1258</v>
      </c>
      <c r="B1263" s="13" t="s">
        <v>43</v>
      </c>
      <c r="C1263" s="5"/>
      <c r="D1263" s="5"/>
      <c r="E1263">
        <v>7</v>
      </c>
      <c r="F1263">
        <v>7</v>
      </c>
      <c r="G1263">
        <v>5</v>
      </c>
      <c r="H1263" s="11">
        <f>Sample[[#This Row],[C]]/Sample[[#This Row],[D]]</f>
        <v>1</v>
      </c>
      <c r="I1263" s="11">
        <f>Sample[[#This Row],[A]]/Sample[[#This Row],[C]]</f>
        <v>0.7142857142857143</v>
      </c>
      <c r="J1263" s="11">
        <f>Sample[[#This Row],[D]]/Sample[[#This Row],[A]]</f>
        <v>1.4</v>
      </c>
      <c r="K1263" s="11">
        <f>Sample[[#This Row],[A]]/Sample[[#This Row],[D]]</f>
        <v>0.7142857142857143</v>
      </c>
      <c r="L1263" s="11">
        <f>Sample[[#This Row],[D]]/Sample[[#This Row],[C]]</f>
        <v>1</v>
      </c>
      <c r="M1263" s="11">
        <f>Sample[[#This Row],[C]]/Sample[[#This Row],[A]]</f>
        <v>1.4</v>
      </c>
      <c r="N1263">
        <f>IF(Sample[[#This Row],[Ap]]=0,10,LOG(Sample[[#This Row],[Ap]]))</f>
        <v>0</v>
      </c>
      <c r="O1263">
        <f>IF(Sample[[#This Row],[Ei]]=0,10,LOG(Sample[[#This Row],[Ei]]))</f>
        <v>-0.14612803567823801</v>
      </c>
      <c r="P1263">
        <f>IF(Sample[[#This Row],[Ii]]=0,10,LOG(Sample[[#This Row],[Ii]]))</f>
        <v>0.14612803567823801</v>
      </c>
      <c r="Q1263">
        <f>Kx-Sample[[#This Row],[Xp]]</f>
        <v>0</v>
      </c>
      <c r="R1263">
        <f>Ky-Sample[[#This Row],[Yp]]</f>
        <v>-0.85387196432176204</v>
      </c>
      <c r="S1263">
        <f>Kz-Sample[[#This Row],[Zp]]</f>
        <v>0.85387196432176204</v>
      </c>
      <c r="T1263">
        <f>Sample[[#This Row],[Kpy]]*KSc-Sample[[#This Row],[KPz]]*KSb</f>
        <v>0</v>
      </c>
      <c r="U1263">
        <f>-1*(Sample[[#This Row],[KPx]]*KSc-Sample[[#This Row],[KPz]]*KSa)</f>
        <v>0</v>
      </c>
      <c r="V1263">
        <f>(Sample[[#This Row],[KPx]]*$R$2-Sample[[#This Row],[Kpy]]*KSa)</f>
        <v>0</v>
      </c>
      <c r="W1263">
        <f>Sample[[#This Row],[Kpy]]*KTc-Sample[[#This Row],[KPz]]*KTb</f>
        <v>1.7077439286435241</v>
      </c>
      <c r="X1263">
        <f>-1*(Sample[[#This Row],[KPx]]*KTc-Sample[[#This Row],[KPz]]*KTa)</f>
        <v>1.7077439286435241</v>
      </c>
      <c r="Y1263">
        <f>(Sample[[#This Row],[KPx]]*KTb-Sample[[#This Row],[Kpy]]*KTa)</f>
        <v>1.7077439286435241</v>
      </c>
      <c r="Z1263">
        <f>-Sample[[#This Row],[Xp]]*a+Sample[[#This Row],[Yp]]*b+Sample[[#This Row],[Zp]]*c_</f>
        <v>0</v>
      </c>
      <c r="AA1263" s="8">
        <f>-IF(Sample[[#This Row],[Column2]]&gt;0,1,-1)*SQRT(Sample[[#This Row],[KPx''i]]^2+Sample[[#This Row],[KPx''j]]^2+Sample[[#This Row],[KPx''k]]^2)/Ksmag/Scale</f>
        <v>0</v>
      </c>
      <c r="AB1263" s="1">
        <f>SQRT(Sample[[#This Row],[Kpy''i]]^2+Sample[[#This Row],[KPy''j]]^2+Sample[[#This Row],[KPy''k]]^2)/KTmag/Scale</f>
        <v>1.2075573124739916</v>
      </c>
    </row>
    <row r="1264" spans="1:28" hidden="1" x14ac:dyDescent="0.25">
      <c r="A1264" s="5">
        <v>1259</v>
      </c>
      <c r="B1264" s="13" t="s">
        <v>43</v>
      </c>
      <c r="C1264" s="5"/>
      <c r="D1264" s="5"/>
      <c r="E1264">
        <v>9</v>
      </c>
      <c r="F1264">
        <v>4</v>
      </c>
      <c r="G1264">
        <v>9</v>
      </c>
      <c r="H1264" s="11">
        <f>Sample[[#This Row],[C]]/Sample[[#This Row],[D]]</f>
        <v>0.44444444444444442</v>
      </c>
      <c r="I1264" s="11">
        <f>Sample[[#This Row],[A]]/Sample[[#This Row],[C]]</f>
        <v>2.25</v>
      </c>
      <c r="J1264" s="11">
        <f>Sample[[#This Row],[D]]/Sample[[#This Row],[A]]</f>
        <v>1</v>
      </c>
      <c r="K1264" s="11">
        <f>Sample[[#This Row],[A]]/Sample[[#This Row],[D]]</f>
        <v>1</v>
      </c>
      <c r="L1264" s="11">
        <f>Sample[[#This Row],[D]]/Sample[[#This Row],[C]]</f>
        <v>2.25</v>
      </c>
      <c r="M1264" s="11">
        <f>Sample[[#This Row],[C]]/Sample[[#This Row],[A]]</f>
        <v>0.44444444444444442</v>
      </c>
      <c r="N1264">
        <f>IF(Sample[[#This Row],[Ap]]=0,10,LOG(Sample[[#This Row],[Ap]]))</f>
        <v>-0.35218251811136253</v>
      </c>
      <c r="O1264">
        <f>IF(Sample[[#This Row],[Ei]]=0,10,LOG(Sample[[#This Row],[Ei]]))</f>
        <v>0.35218251811136247</v>
      </c>
      <c r="P1264">
        <f>IF(Sample[[#This Row],[Ii]]=0,10,LOG(Sample[[#This Row],[Ii]]))</f>
        <v>0</v>
      </c>
      <c r="Q1264">
        <f>Kx-Sample[[#This Row],[Xp]]</f>
        <v>0.35218251811136253</v>
      </c>
      <c r="R1264">
        <f>Ky-Sample[[#This Row],[Yp]]</f>
        <v>-1.3521825181113625</v>
      </c>
      <c r="S1264">
        <f>Kz-Sample[[#This Row],[Zp]]</f>
        <v>1</v>
      </c>
      <c r="T1264">
        <f>Sample[[#This Row],[Kpy]]*KSc-Sample[[#This Row],[KPz]]*KSb</f>
        <v>0.35218251811136247</v>
      </c>
      <c r="U1264">
        <f>-1*(Sample[[#This Row],[KPx]]*KSc-Sample[[#This Row],[KPz]]*KSa)</f>
        <v>0.35218251811136253</v>
      </c>
      <c r="V1264">
        <f>(Sample[[#This Row],[KPx]]*$R$2-Sample[[#This Row],[Kpy]]*KSa)</f>
        <v>0.35218251811136253</v>
      </c>
      <c r="W1264">
        <f>Sample[[#This Row],[Kpy]]*KTc-Sample[[#This Row],[KPz]]*KTb</f>
        <v>2.3521825181113627</v>
      </c>
      <c r="X1264">
        <f>-1*(Sample[[#This Row],[KPx]]*KTc-Sample[[#This Row],[KPz]]*KTa)</f>
        <v>2.3521825181113627</v>
      </c>
      <c r="Y1264">
        <f>(Sample[[#This Row],[KPx]]*KTb-Sample[[#This Row],[Kpy]]*KTa)</f>
        <v>2.3521825181113623</v>
      </c>
      <c r="Z1264">
        <f>-Sample[[#This Row],[Xp]]*a+Sample[[#This Row],[Yp]]*b+Sample[[#This Row],[Zp]]*c_</f>
        <v>0.70436503622272495</v>
      </c>
      <c r="AA1264" s="8">
        <f>-IF(Sample[[#This Row],[Column2]]&gt;0,1,-1)*SQRT(Sample[[#This Row],[KPx''i]]^2+Sample[[#This Row],[KPx''j]]^2+Sample[[#This Row],[KPx''k]]^2)/Ksmag/Scale</f>
        <v>-0.43133373285066667</v>
      </c>
      <c r="AB1264" s="1">
        <f>SQRT(Sample[[#This Row],[Kpy''i]]^2+Sample[[#This Row],[KPy''j]]^2+Sample[[#This Row],[KPy''k]]^2)/KTmag/Scale</f>
        <v>1.6632442091449937</v>
      </c>
    </row>
    <row r="1265" spans="1:28" hidden="1" x14ac:dyDescent="0.25">
      <c r="A1265" s="5">
        <v>1260</v>
      </c>
      <c r="B1265" s="13" t="s">
        <v>43</v>
      </c>
      <c r="C1265" s="5"/>
      <c r="D1265" s="5"/>
      <c r="E1265">
        <v>6</v>
      </c>
      <c r="F1265">
        <v>5</v>
      </c>
      <c r="G1265">
        <v>8</v>
      </c>
      <c r="H1265" s="11">
        <f>Sample[[#This Row],[C]]/Sample[[#This Row],[D]]</f>
        <v>0.83333333333333337</v>
      </c>
      <c r="I1265" s="11">
        <f>Sample[[#This Row],[A]]/Sample[[#This Row],[C]]</f>
        <v>1.6</v>
      </c>
      <c r="J1265" s="11">
        <f>Sample[[#This Row],[D]]/Sample[[#This Row],[A]]</f>
        <v>0.75</v>
      </c>
      <c r="K1265" s="11">
        <f>Sample[[#This Row],[A]]/Sample[[#This Row],[D]]</f>
        <v>1.3333333333333333</v>
      </c>
      <c r="L1265" s="11">
        <f>Sample[[#This Row],[D]]/Sample[[#This Row],[C]]</f>
        <v>1.2</v>
      </c>
      <c r="M1265" s="11">
        <f>Sample[[#This Row],[C]]/Sample[[#This Row],[A]]</f>
        <v>0.625</v>
      </c>
      <c r="N1265">
        <f>IF(Sample[[#This Row],[Ap]]=0,10,LOG(Sample[[#This Row],[Ap]]))</f>
        <v>-7.9181246047624804E-2</v>
      </c>
      <c r="O1265">
        <f>IF(Sample[[#This Row],[Ei]]=0,10,LOG(Sample[[#This Row],[Ei]]))</f>
        <v>0.20411998265592479</v>
      </c>
      <c r="P1265">
        <f>IF(Sample[[#This Row],[Ii]]=0,10,LOG(Sample[[#This Row],[Ii]]))</f>
        <v>-0.12493873660829995</v>
      </c>
      <c r="Q1265">
        <f>Kx-Sample[[#This Row],[Xp]]</f>
        <v>7.9181246047624804E-2</v>
      </c>
      <c r="R1265">
        <f>Ky-Sample[[#This Row],[Yp]]</f>
        <v>-1.2041199826559248</v>
      </c>
      <c r="S1265">
        <f>Kz-Sample[[#This Row],[Zp]]</f>
        <v>1.1249387366082999</v>
      </c>
      <c r="T1265">
        <f>Sample[[#This Row],[Kpy]]*KSc-Sample[[#This Row],[KPz]]*KSb</f>
        <v>7.9181246047624887E-2</v>
      </c>
      <c r="U1265">
        <f>-1*(Sample[[#This Row],[KPx]]*KSc-Sample[[#This Row],[KPz]]*KSa)</f>
        <v>7.9181246047624804E-2</v>
      </c>
      <c r="V1265">
        <f>(Sample[[#This Row],[KPx]]*$R$2-Sample[[#This Row],[Kpy]]*KSa)</f>
        <v>7.9181246047624804E-2</v>
      </c>
      <c r="W1265">
        <f>Sample[[#This Row],[Kpy]]*KTc-Sample[[#This Row],[KPz]]*KTb</f>
        <v>2.3290587192642249</v>
      </c>
      <c r="X1265">
        <f>-1*(Sample[[#This Row],[KPx]]*KTc-Sample[[#This Row],[KPz]]*KTa)</f>
        <v>2.3290587192642245</v>
      </c>
      <c r="Y1265">
        <f>(Sample[[#This Row],[KPx]]*KTb-Sample[[#This Row],[Kpy]]*KTa)</f>
        <v>2.3290587192642249</v>
      </c>
      <c r="Z1265">
        <f>-Sample[[#This Row],[Xp]]*a+Sample[[#This Row],[Yp]]*b+Sample[[#This Row],[Zp]]*c_</f>
        <v>0.15836249209524969</v>
      </c>
      <c r="AA1265" s="8">
        <f>-IF(Sample[[#This Row],[Column2]]&gt;0,1,-1)*SQRT(Sample[[#This Row],[KPx''i]]^2+Sample[[#This Row],[KPx''j]]^2+Sample[[#This Row],[KPx''k]]^2)/Ksmag/Scale</f>
        <v>-9.6976825007224043E-2</v>
      </c>
      <c r="AB1265" s="1">
        <f>SQRT(Sample[[#This Row],[Kpy''i]]^2+Sample[[#This Row],[KPy''j]]^2+Sample[[#This Row],[KPy''k]]^2)/KTmag/Scale</f>
        <v>1.646893214173389</v>
      </c>
    </row>
    <row r="1266" spans="1:28" hidden="1" x14ac:dyDescent="0.25">
      <c r="A1266" s="5">
        <v>1261</v>
      </c>
      <c r="B1266" s="13" t="s">
        <v>43</v>
      </c>
      <c r="C1266" s="5"/>
      <c r="D1266" s="5"/>
      <c r="E1266">
        <v>8</v>
      </c>
      <c r="F1266">
        <v>5</v>
      </c>
      <c r="G1266">
        <v>8</v>
      </c>
      <c r="H1266" s="11">
        <f>Sample[[#This Row],[C]]/Sample[[#This Row],[D]]</f>
        <v>0.625</v>
      </c>
      <c r="I1266" s="11">
        <f>Sample[[#This Row],[A]]/Sample[[#This Row],[C]]</f>
        <v>1.6</v>
      </c>
      <c r="J1266" s="11">
        <f>Sample[[#This Row],[D]]/Sample[[#This Row],[A]]</f>
        <v>1</v>
      </c>
      <c r="K1266" s="11">
        <f>Sample[[#This Row],[A]]/Sample[[#This Row],[D]]</f>
        <v>1</v>
      </c>
      <c r="L1266" s="11">
        <f>Sample[[#This Row],[D]]/Sample[[#This Row],[C]]</f>
        <v>1.6</v>
      </c>
      <c r="M1266" s="11">
        <f>Sample[[#This Row],[C]]/Sample[[#This Row],[A]]</f>
        <v>0.625</v>
      </c>
      <c r="N1266">
        <f>IF(Sample[[#This Row],[Ap]]=0,10,LOG(Sample[[#This Row],[Ap]]))</f>
        <v>-0.20411998265592479</v>
      </c>
      <c r="O1266">
        <f>IF(Sample[[#This Row],[Ei]]=0,10,LOG(Sample[[#This Row],[Ei]]))</f>
        <v>0.20411998265592479</v>
      </c>
      <c r="P1266">
        <f>IF(Sample[[#This Row],[Ii]]=0,10,LOG(Sample[[#This Row],[Ii]]))</f>
        <v>0</v>
      </c>
      <c r="Q1266">
        <f>Kx-Sample[[#This Row],[Xp]]</f>
        <v>0.20411998265592479</v>
      </c>
      <c r="R1266">
        <f>Ky-Sample[[#This Row],[Yp]]</f>
        <v>-1.2041199826559248</v>
      </c>
      <c r="S1266">
        <f>Kz-Sample[[#This Row],[Zp]]</f>
        <v>1</v>
      </c>
      <c r="T1266">
        <f>Sample[[#This Row],[Kpy]]*KSc-Sample[[#This Row],[KPz]]*KSb</f>
        <v>0.20411998265592479</v>
      </c>
      <c r="U1266">
        <f>-1*(Sample[[#This Row],[KPx]]*KSc-Sample[[#This Row],[KPz]]*KSa)</f>
        <v>0.20411998265592479</v>
      </c>
      <c r="V1266">
        <f>(Sample[[#This Row],[KPx]]*$R$2-Sample[[#This Row],[Kpy]]*KSa)</f>
        <v>0.20411998265592479</v>
      </c>
      <c r="W1266">
        <f>Sample[[#This Row],[Kpy]]*KTc-Sample[[#This Row],[KPz]]*KTb</f>
        <v>2.204119982655925</v>
      </c>
      <c r="X1266">
        <f>-1*(Sample[[#This Row],[KPx]]*KTc-Sample[[#This Row],[KPz]]*KTa)</f>
        <v>2.204119982655925</v>
      </c>
      <c r="Y1266">
        <f>(Sample[[#This Row],[KPx]]*KTb-Sample[[#This Row],[Kpy]]*KTa)</f>
        <v>2.204119982655925</v>
      </c>
      <c r="Z1266">
        <f>-Sample[[#This Row],[Xp]]*a+Sample[[#This Row],[Yp]]*b+Sample[[#This Row],[Zp]]*c_</f>
        <v>0.40823996531184958</v>
      </c>
      <c r="AA1266" s="8">
        <f>-IF(Sample[[#This Row],[Column2]]&gt;0,1,-1)*SQRT(Sample[[#This Row],[KPx''i]]^2+Sample[[#This Row],[KPx''j]]^2+Sample[[#This Row],[KPx''k]]^2)/Ksmag/Scale</f>
        <v>-0.24999490190638396</v>
      </c>
      <c r="AB1266" s="1">
        <f>SQRT(Sample[[#This Row],[Kpy''i]]^2+Sample[[#This Row],[KPy''j]]^2+Sample[[#This Row],[KPy''k]]^2)/KTmag/Scale</f>
        <v>1.5585481862847803</v>
      </c>
    </row>
    <row r="1267" spans="1:28" hidden="1" x14ac:dyDescent="0.25">
      <c r="A1267" s="5">
        <v>1262</v>
      </c>
      <c r="B1267" s="13" t="s">
        <v>43</v>
      </c>
      <c r="C1267" s="5"/>
      <c r="D1267" s="5"/>
      <c r="E1267">
        <v>4</v>
      </c>
      <c r="F1267">
        <v>4</v>
      </c>
      <c r="G1267">
        <v>9</v>
      </c>
      <c r="H1267" s="11">
        <f>Sample[[#This Row],[C]]/Sample[[#This Row],[D]]</f>
        <v>1</v>
      </c>
      <c r="I1267" s="11">
        <f>Sample[[#This Row],[A]]/Sample[[#This Row],[C]]</f>
        <v>2.25</v>
      </c>
      <c r="J1267" s="11">
        <f>Sample[[#This Row],[D]]/Sample[[#This Row],[A]]</f>
        <v>0.44444444444444442</v>
      </c>
      <c r="K1267" s="11">
        <f>Sample[[#This Row],[A]]/Sample[[#This Row],[D]]</f>
        <v>2.25</v>
      </c>
      <c r="L1267" s="11">
        <f>Sample[[#This Row],[D]]/Sample[[#This Row],[C]]</f>
        <v>1</v>
      </c>
      <c r="M1267" s="11">
        <f>Sample[[#This Row],[C]]/Sample[[#This Row],[A]]</f>
        <v>0.44444444444444442</v>
      </c>
      <c r="N1267">
        <f>IF(Sample[[#This Row],[Ap]]=0,10,LOG(Sample[[#This Row],[Ap]]))</f>
        <v>0</v>
      </c>
      <c r="O1267">
        <f>IF(Sample[[#This Row],[Ei]]=0,10,LOG(Sample[[#This Row],[Ei]]))</f>
        <v>0.35218251811136247</v>
      </c>
      <c r="P1267">
        <f>IF(Sample[[#This Row],[Ii]]=0,10,LOG(Sample[[#This Row],[Ii]]))</f>
        <v>-0.35218251811136253</v>
      </c>
      <c r="Q1267">
        <f>Kx-Sample[[#This Row],[Xp]]</f>
        <v>0</v>
      </c>
      <c r="R1267">
        <f>Ky-Sample[[#This Row],[Yp]]</f>
        <v>-1.3521825181113625</v>
      </c>
      <c r="S1267">
        <f>Kz-Sample[[#This Row],[Zp]]</f>
        <v>1.3521825181113625</v>
      </c>
      <c r="T1267">
        <f>Sample[[#This Row],[Kpy]]*KSc-Sample[[#This Row],[KPz]]*KSb</f>
        <v>0</v>
      </c>
      <c r="U1267">
        <f>-1*(Sample[[#This Row],[KPx]]*KSc-Sample[[#This Row],[KPz]]*KSa)</f>
        <v>0</v>
      </c>
      <c r="V1267">
        <f>(Sample[[#This Row],[KPx]]*$R$2-Sample[[#This Row],[Kpy]]*KSa)</f>
        <v>0</v>
      </c>
      <c r="W1267">
        <f>Sample[[#This Row],[Kpy]]*KTc-Sample[[#This Row],[KPz]]*KTb</f>
        <v>2.7043650362227249</v>
      </c>
      <c r="X1267">
        <f>-1*(Sample[[#This Row],[KPx]]*KTc-Sample[[#This Row],[KPz]]*KTa)</f>
        <v>2.7043650362227249</v>
      </c>
      <c r="Y1267">
        <f>(Sample[[#This Row],[KPx]]*KTb-Sample[[#This Row],[Kpy]]*KTa)</f>
        <v>2.7043650362227249</v>
      </c>
      <c r="Z1267">
        <f>-Sample[[#This Row],[Xp]]*a+Sample[[#This Row],[Yp]]*b+Sample[[#This Row],[Zp]]*c_</f>
        <v>0</v>
      </c>
      <c r="AA1267" s="8">
        <f>-IF(Sample[[#This Row],[Column2]]&gt;0,1,-1)*SQRT(Sample[[#This Row],[KPx''i]]^2+Sample[[#This Row],[KPx''j]]^2+Sample[[#This Row],[KPx''k]]^2)/Ksmag/Scale</f>
        <v>0</v>
      </c>
      <c r="AB1267" s="1">
        <f>SQRT(Sample[[#This Row],[Kpy''i]]^2+Sample[[#This Row],[KPy''j]]^2+Sample[[#This Row],[KPy''k]]^2)/KTmag/Scale</f>
        <v>1.9122748559168923</v>
      </c>
    </row>
    <row r="1268" spans="1:28" hidden="1" x14ac:dyDescent="0.25">
      <c r="A1268" s="5">
        <v>1263</v>
      </c>
      <c r="B1268" s="13" t="s">
        <v>43</v>
      </c>
      <c r="C1268" s="5"/>
      <c r="D1268" s="5"/>
      <c r="E1268">
        <v>6</v>
      </c>
      <c r="F1268">
        <v>7</v>
      </c>
      <c r="G1268">
        <v>6</v>
      </c>
      <c r="H1268" s="11">
        <f>Sample[[#This Row],[C]]/Sample[[#This Row],[D]]</f>
        <v>1.1666666666666667</v>
      </c>
      <c r="I1268" s="11">
        <f>Sample[[#This Row],[A]]/Sample[[#This Row],[C]]</f>
        <v>0.8571428571428571</v>
      </c>
      <c r="J1268" s="11">
        <f>Sample[[#This Row],[D]]/Sample[[#This Row],[A]]</f>
        <v>1</v>
      </c>
      <c r="K1268" s="11">
        <f>Sample[[#This Row],[A]]/Sample[[#This Row],[D]]</f>
        <v>1</v>
      </c>
      <c r="L1268" s="11">
        <f>Sample[[#This Row],[D]]/Sample[[#This Row],[C]]</f>
        <v>0.8571428571428571</v>
      </c>
      <c r="M1268" s="11">
        <f>Sample[[#This Row],[C]]/Sample[[#This Row],[A]]</f>
        <v>1.1666666666666667</v>
      </c>
      <c r="N1268">
        <f>IF(Sample[[#This Row],[Ap]]=0,10,LOG(Sample[[#This Row],[Ap]]))</f>
        <v>6.6946789630613221E-2</v>
      </c>
      <c r="O1268">
        <f>IF(Sample[[#This Row],[Ei]]=0,10,LOG(Sample[[#This Row],[Ei]]))</f>
        <v>-6.6946789630613221E-2</v>
      </c>
      <c r="P1268">
        <f>IF(Sample[[#This Row],[Ii]]=0,10,LOG(Sample[[#This Row],[Ii]]))</f>
        <v>0</v>
      </c>
      <c r="Q1268">
        <f>Kx-Sample[[#This Row],[Xp]]</f>
        <v>-6.6946789630613221E-2</v>
      </c>
      <c r="R1268">
        <f>Ky-Sample[[#This Row],[Yp]]</f>
        <v>-0.93305321036938682</v>
      </c>
      <c r="S1268">
        <f>Kz-Sample[[#This Row],[Zp]]</f>
        <v>1</v>
      </c>
      <c r="T1268">
        <f>Sample[[#This Row],[Kpy]]*KSc-Sample[[#This Row],[KPz]]*KSb</f>
        <v>-6.6946789630613179E-2</v>
      </c>
      <c r="U1268">
        <f>-1*(Sample[[#This Row],[KPx]]*KSc-Sample[[#This Row],[KPz]]*KSa)</f>
        <v>-6.6946789630613221E-2</v>
      </c>
      <c r="V1268">
        <f>(Sample[[#This Row],[KPx]]*$R$2-Sample[[#This Row],[Kpy]]*KSa)</f>
        <v>-6.6946789630613221E-2</v>
      </c>
      <c r="W1268">
        <f>Sample[[#This Row],[Kpy]]*KTc-Sample[[#This Row],[KPz]]*KTb</f>
        <v>1.9330532103693869</v>
      </c>
      <c r="X1268">
        <f>-1*(Sample[[#This Row],[KPx]]*KTc-Sample[[#This Row],[KPz]]*KTa)</f>
        <v>1.9330532103693867</v>
      </c>
      <c r="Y1268">
        <f>(Sample[[#This Row],[KPx]]*KTb-Sample[[#This Row],[Kpy]]*KTa)</f>
        <v>1.9330532103693869</v>
      </c>
      <c r="Z1268">
        <f>-Sample[[#This Row],[Xp]]*a+Sample[[#This Row],[Yp]]*b+Sample[[#This Row],[Zp]]*c_</f>
        <v>-0.13389357926122644</v>
      </c>
      <c r="AA1268" s="8">
        <f>-IF(Sample[[#This Row],[Column2]]&gt;0,1,-1)*SQRT(Sample[[#This Row],[KPx''i]]^2+Sample[[#This Row],[KPx''j]]^2+Sample[[#This Row],[KPx''k]]^2)/Ksmag/Scale</f>
        <v>8.1992737256225134E-2</v>
      </c>
      <c r="AB1268" s="1">
        <f>SQRT(Sample[[#This Row],[Kpy''i]]^2+Sample[[#This Row],[KPy''j]]^2+Sample[[#This Row],[KPy''k]]^2)/KTmag/Scale</f>
        <v>1.3668750334466193</v>
      </c>
    </row>
    <row r="1269" spans="1:28" hidden="1" x14ac:dyDescent="0.25">
      <c r="A1269" s="5">
        <v>1264</v>
      </c>
      <c r="B1269" s="13" t="s">
        <v>43</v>
      </c>
      <c r="C1269" s="5"/>
      <c r="D1269" s="5"/>
      <c r="E1269">
        <v>1</v>
      </c>
      <c r="F1269">
        <v>1</v>
      </c>
      <c r="G1269">
        <v>7</v>
      </c>
      <c r="H1269" s="11">
        <f>Sample[[#This Row],[C]]/Sample[[#This Row],[D]]</f>
        <v>1</v>
      </c>
      <c r="I1269" s="11">
        <f>Sample[[#This Row],[A]]/Sample[[#This Row],[C]]</f>
        <v>7</v>
      </c>
      <c r="J1269" s="11">
        <f>Sample[[#This Row],[D]]/Sample[[#This Row],[A]]</f>
        <v>0.14285714285714285</v>
      </c>
      <c r="K1269" s="11">
        <f>Sample[[#This Row],[A]]/Sample[[#This Row],[D]]</f>
        <v>7</v>
      </c>
      <c r="L1269" s="11">
        <f>Sample[[#This Row],[D]]/Sample[[#This Row],[C]]</f>
        <v>1</v>
      </c>
      <c r="M1269" s="11">
        <f>Sample[[#This Row],[C]]/Sample[[#This Row],[A]]</f>
        <v>0.14285714285714285</v>
      </c>
      <c r="N1269">
        <f>IF(Sample[[#This Row],[Ap]]=0,10,LOG(Sample[[#This Row],[Ap]]))</f>
        <v>0</v>
      </c>
      <c r="O1269">
        <f>IF(Sample[[#This Row],[Ei]]=0,10,LOG(Sample[[#This Row],[Ei]]))</f>
        <v>0.84509804001425681</v>
      </c>
      <c r="P1269">
        <f>IF(Sample[[#This Row],[Ii]]=0,10,LOG(Sample[[#This Row],[Ii]]))</f>
        <v>-0.84509804001425681</v>
      </c>
      <c r="Q1269">
        <f>Kx-Sample[[#This Row],[Xp]]</f>
        <v>0</v>
      </c>
      <c r="R1269">
        <f>Ky-Sample[[#This Row],[Yp]]</f>
        <v>-1.8450980400142569</v>
      </c>
      <c r="S1269">
        <f>Kz-Sample[[#This Row],[Zp]]</f>
        <v>1.8450980400142569</v>
      </c>
      <c r="T1269">
        <f>Sample[[#This Row],[Kpy]]*KSc-Sample[[#This Row],[KPz]]*KSb</f>
        <v>0</v>
      </c>
      <c r="U1269">
        <f>-1*(Sample[[#This Row],[KPx]]*KSc-Sample[[#This Row],[KPz]]*KSa)</f>
        <v>0</v>
      </c>
      <c r="V1269">
        <f>(Sample[[#This Row],[KPx]]*$R$2-Sample[[#This Row],[Kpy]]*KSa)</f>
        <v>0</v>
      </c>
      <c r="W1269">
        <f>Sample[[#This Row],[Kpy]]*KTc-Sample[[#This Row],[KPz]]*KTb</f>
        <v>3.6901960800285138</v>
      </c>
      <c r="X1269">
        <f>-1*(Sample[[#This Row],[KPx]]*KTc-Sample[[#This Row],[KPz]]*KTa)</f>
        <v>3.6901960800285138</v>
      </c>
      <c r="Y1269">
        <f>(Sample[[#This Row],[KPx]]*KTb-Sample[[#This Row],[Kpy]]*KTa)</f>
        <v>3.6901960800285138</v>
      </c>
      <c r="Z1269">
        <f>-Sample[[#This Row],[Xp]]*a+Sample[[#This Row],[Yp]]*b+Sample[[#This Row],[Zp]]*c_</f>
        <v>0</v>
      </c>
      <c r="AA1269" s="8">
        <f>-IF(Sample[[#This Row],[Column2]]&gt;0,1,-1)*SQRT(Sample[[#This Row],[KPx''i]]^2+Sample[[#This Row],[KPx''j]]^2+Sample[[#This Row],[KPx''k]]^2)/Ksmag/Scale</f>
        <v>0</v>
      </c>
      <c r="AB1269" s="1">
        <f>SQRT(Sample[[#This Row],[Kpy''i]]^2+Sample[[#This Row],[KPy''j]]^2+Sample[[#This Row],[KPy''k]]^2)/KTmag/Scale</f>
        <v>2.6093626720961778</v>
      </c>
    </row>
    <row r="1270" spans="1:28" hidden="1" x14ac:dyDescent="0.25">
      <c r="A1270" s="5">
        <v>1265</v>
      </c>
      <c r="B1270" s="13" t="s">
        <v>43</v>
      </c>
      <c r="C1270" s="5"/>
      <c r="D1270" s="5"/>
      <c r="E1270">
        <v>10</v>
      </c>
      <c r="F1270">
        <v>9</v>
      </c>
      <c r="G1270">
        <v>7</v>
      </c>
      <c r="H1270" s="11">
        <f>Sample[[#This Row],[C]]/Sample[[#This Row],[D]]</f>
        <v>0.9</v>
      </c>
      <c r="I1270" s="11">
        <f>Sample[[#This Row],[A]]/Sample[[#This Row],[C]]</f>
        <v>0.77777777777777779</v>
      </c>
      <c r="J1270" s="11">
        <f>Sample[[#This Row],[D]]/Sample[[#This Row],[A]]</f>
        <v>1.4285714285714286</v>
      </c>
      <c r="K1270" s="11">
        <f>Sample[[#This Row],[A]]/Sample[[#This Row],[D]]</f>
        <v>0.7</v>
      </c>
      <c r="L1270" s="11">
        <f>Sample[[#This Row],[D]]/Sample[[#This Row],[C]]</f>
        <v>1.1111111111111112</v>
      </c>
      <c r="M1270" s="11">
        <f>Sample[[#This Row],[C]]/Sample[[#This Row],[A]]</f>
        <v>1.2857142857142858</v>
      </c>
      <c r="N1270">
        <f>IF(Sample[[#This Row],[Ap]]=0,10,LOG(Sample[[#This Row],[Ap]]))</f>
        <v>-4.5757490560675115E-2</v>
      </c>
      <c r="O1270">
        <f>IF(Sample[[#This Row],[Ei]]=0,10,LOG(Sample[[#This Row],[Ei]]))</f>
        <v>-0.10914446942506803</v>
      </c>
      <c r="P1270">
        <f>IF(Sample[[#This Row],[Ii]]=0,10,LOG(Sample[[#This Row],[Ii]]))</f>
        <v>0.15490195998574319</v>
      </c>
      <c r="Q1270">
        <f>Kx-Sample[[#This Row],[Xp]]</f>
        <v>4.5757490560675115E-2</v>
      </c>
      <c r="R1270">
        <f>Ky-Sample[[#This Row],[Yp]]</f>
        <v>-0.89085553057493194</v>
      </c>
      <c r="S1270">
        <f>Kz-Sample[[#This Row],[Zp]]</f>
        <v>0.84509804001425681</v>
      </c>
      <c r="T1270">
        <f>Sample[[#This Row],[Kpy]]*KSc-Sample[[#This Row],[KPz]]*KSb</f>
        <v>4.5757490560675129E-2</v>
      </c>
      <c r="U1270">
        <f>-1*(Sample[[#This Row],[KPx]]*KSc-Sample[[#This Row],[KPz]]*KSa)</f>
        <v>4.5757490560675115E-2</v>
      </c>
      <c r="V1270">
        <f>(Sample[[#This Row],[KPx]]*$R$2-Sample[[#This Row],[Kpy]]*KSa)</f>
        <v>4.5757490560675115E-2</v>
      </c>
      <c r="W1270">
        <f>Sample[[#This Row],[Kpy]]*KTc-Sample[[#This Row],[KPz]]*KTb</f>
        <v>1.7359535705891886</v>
      </c>
      <c r="X1270">
        <f>-1*(Sample[[#This Row],[KPx]]*KTc-Sample[[#This Row],[KPz]]*KTa)</f>
        <v>1.7359535705891886</v>
      </c>
      <c r="Y1270">
        <f>(Sample[[#This Row],[KPx]]*KTb-Sample[[#This Row],[Kpy]]*KTa)</f>
        <v>1.7359535705891889</v>
      </c>
      <c r="Z1270">
        <f>-Sample[[#This Row],[Xp]]*a+Sample[[#This Row],[Yp]]*b+Sample[[#This Row],[Zp]]*c_</f>
        <v>9.1514981121350314E-2</v>
      </c>
      <c r="AA1270" s="8">
        <f>-IF(Sample[[#This Row],[Column2]]&gt;0,1,-1)*SQRT(Sample[[#This Row],[KPx''i]]^2+Sample[[#This Row],[KPx''j]]^2+Sample[[#This Row],[KPx''k]]^2)/Ksmag/Scale</f>
        <v>-5.6041251891935893E-2</v>
      </c>
      <c r="AB1270" s="1">
        <f>SQRT(Sample[[#This Row],[Kpy''i]]^2+Sample[[#This Row],[KPy''j]]^2+Sample[[#This Row],[KPy''k]]^2)/KTmag/Scale</f>
        <v>1.2275045415886154</v>
      </c>
    </row>
    <row r="1271" spans="1:28" hidden="1" x14ac:dyDescent="0.25">
      <c r="A1271" s="5">
        <v>1266</v>
      </c>
      <c r="B1271" s="13" t="s">
        <v>43</v>
      </c>
      <c r="C1271" s="5"/>
      <c r="D1271" s="5"/>
      <c r="E1271">
        <v>9</v>
      </c>
      <c r="F1271">
        <v>2</v>
      </c>
      <c r="G1271">
        <v>7</v>
      </c>
      <c r="H1271" s="11">
        <f>Sample[[#This Row],[C]]/Sample[[#This Row],[D]]</f>
        <v>0.22222222222222221</v>
      </c>
      <c r="I1271" s="11">
        <f>Sample[[#This Row],[A]]/Sample[[#This Row],[C]]</f>
        <v>3.5</v>
      </c>
      <c r="J1271" s="11">
        <f>Sample[[#This Row],[D]]/Sample[[#This Row],[A]]</f>
        <v>1.2857142857142858</v>
      </c>
      <c r="K1271" s="11">
        <f>Sample[[#This Row],[A]]/Sample[[#This Row],[D]]</f>
        <v>0.77777777777777779</v>
      </c>
      <c r="L1271" s="11">
        <f>Sample[[#This Row],[D]]/Sample[[#This Row],[C]]</f>
        <v>4.5</v>
      </c>
      <c r="M1271" s="11">
        <f>Sample[[#This Row],[C]]/Sample[[#This Row],[A]]</f>
        <v>0.2857142857142857</v>
      </c>
      <c r="N1271">
        <f>IF(Sample[[#This Row],[Ap]]=0,10,LOG(Sample[[#This Row],[Ap]]))</f>
        <v>-0.65321251377534373</v>
      </c>
      <c r="O1271">
        <f>IF(Sample[[#This Row],[Ei]]=0,10,LOG(Sample[[#This Row],[Ei]]))</f>
        <v>0.54406804435027567</v>
      </c>
      <c r="P1271">
        <f>IF(Sample[[#This Row],[Ii]]=0,10,LOG(Sample[[#This Row],[Ii]]))</f>
        <v>0.10914446942506807</v>
      </c>
      <c r="Q1271">
        <f>Kx-Sample[[#This Row],[Xp]]</f>
        <v>0.65321251377534373</v>
      </c>
      <c r="R1271">
        <f>Ky-Sample[[#This Row],[Yp]]</f>
        <v>-1.5440680443502757</v>
      </c>
      <c r="S1271">
        <f>Kz-Sample[[#This Row],[Zp]]</f>
        <v>0.89085553057493194</v>
      </c>
      <c r="T1271">
        <f>Sample[[#This Row],[Kpy]]*KSc-Sample[[#This Row],[KPz]]*KSb</f>
        <v>0.65321251377534373</v>
      </c>
      <c r="U1271">
        <f>-1*(Sample[[#This Row],[KPx]]*KSc-Sample[[#This Row],[KPz]]*KSa)</f>
        <v>0.65321251377534373</v>
      </c>
      <c r="V1271">
        <f>(Sample[[#This Row],[KPx]]*$R$2-Sample[[#This Row],[Kpy]]*KSa)</f>
        <v>0.65321251377534373</v>
      </c>
      <c r="W1271">
        <f>Sample[[#This Row],[Kpy]]*KTc-Sample[[#This Row],[KPz]]*KTb</f>
        <v>2.4349235749252074</v>
      </c>
      <c r="X1271">
        <f>-1*(Sample[[#This Row],[KPx]]*KTc-Sample[[#This Row],[KPz]]*KTa)</f>
        <v>2.4349235749252074</v>
      </c>
      <c r="Y1271">
        <f>(Sample[[#This Row],[KPx]]*KTb-Sample[[#This Row],[Kpy]]*KTa)</f>
        <v>2.4349235749252074</v>
      </c>
      <c r="Z1271">
        <f>-Sample[[#This Row],[Xp]]*a+Sample[[#This Row],[Yp]]*b+Sample[[#This Row],[Zp]]*c_</f>
        <v>1.3064250275506875</v>
      </c>
      <c r="AA1271" s="8">
        <f>-IF(Sample[[#This Row],[Column2]]&gt;0,1,-1)*SQRT(Sample[[#This Row],[KPx''i]]^2+Sample[[#This Row],[KPx''j]]^2+Sample[[#This Row],[KPx''k]]^2)/Ksmag/Scale</f>
        <v>-0.80001867617515987</v>
      </c>
      <c r="AB1271" s="1">
        <f>SQRT(Sample[[#This Row],[Kpy''i]]^2+Sample[[#This Row],[KPy''j]]^2+Sample[[#This Row],[KPy''k]]^2)/KTmag/Scale</f>
        <v>1.721750971500605</v>
      </c>
    </row>
    <row r="1272" spans="1:28" hidden="1" x14ac:dyDescent="0.25">
      <c r="A1272" s="5">
        <v>1267</v>
      </c>
      <c r="B1272" s="13" t="s">
        <v>43</v>
      </c>
      <c r="C1272" s="5"/>
      <c r="D1272" s="5"/>
      <c r="E1272">
        <v>1</v>
      </c>
      <c r="F1272">
        <v>5</v>
      </c>
      <c r="G1272">
        <v>7</v>
      </c>
      <c r="H1272" s="11">
        <f>Sample[[#This Row],[C]]/Sample[[#This Row],[D]]</f>
        <v>5</v>
      </c>
      <c r="I1272" s="11">
        <f>Sample[[#This Row],[A]]/Sample[[#This Row],[C]]</f>
        <v>1.4</v>
      </c>
      <c r="J1272" s="11">
        <f>Sample[[#This Row],[D]]/Sample[[#This Row],[A]]</f>
        <v>0.14285714285714285</v>
      </c>
      <c r="K1272" s="11">
        <f>Sample[[#This Row],[A]]/Sample[[#This Row],[D]]</f>
        <v>7</v>
      </c>
      <c r="L1272" s="11">
        <f>Sample[[#This Row],[D]]/Sample[[#This Row],[C]]</f>
        <v>0.2</v>
      </c>
      <c r="M1272" s="11">
        <f>Sample[[#This Row],[C]]/Sample[[#This Row],[A]]</f>
        <v>0.7142857142857143</v>
      </c>
      <c r="N1272">
        <f>IF(Sample[[#This Row],[Ap]]=0,10,LOG(Sample[[#This Row],[Ap]]))</f>
        <v>0.69897000433601886</v>
      </c>
      <c r="O1272">
        <f>IF(Sample[[#This Row],[Ei]]=0,10,LOG(Sample[[#This Row],[Ei]]))</f>
        <v>0.14612803567823801</v>
      </c>
      <c r="P1272">
        <f>IF(Sample[[#This Row],[Ii]]=0,10,LOG(Sample[[#This Row],[Ii]]))</f>
        <v>-0.84509804001425681</v>
      </c>
      <c r="Q1272">
        <f>Kx-Sample[[#This Row],[Xp]]</f>
        <v>-0.69897000433601886</v>
      </c>
      <c r="R1272">
        <f>Ky-Sample[[#This Row],[Yp]]</f>
        <v>-1.146128035678238</v>
      </c>
      <c r="S1272">
        <f>Kz-Sample[[#This Row],[Zp]]</f>
        <v>1.8450980400142569</v>
      </c>
      <c r="T1272">
        <f>Sample[[#This Row],[Kpy]]*KSc-Sample[[#This Row],[KPz]]*KSb</f>
        <v>-0.69897000433601897</v>
      </c>
      <c r="U1272">
        <f>-1*(Sample[[#This Row],[KPx]]*KSc-Sample[[#This Row],[KPz]]*KSa)</f>
        <v>-0.69897000433601886</v>
      </c>
      <c r="V1272">
        <f>(Sample[[#This Row],[KPx]]*$R$2-Sample[[#This Row],[Kpy]]*KSa)</f>
        <v>-0.69897000433601886</v>
      </c>
      <c r="W1272">
        <f>Sample[[#This Row],[Kpy]]*KTc-Sample[[#This Row],[KPz]]*KTb</f>
        <v>2.9912260756924951</v>
      </c>
      <c r="X1272">
        <f>-1*(Sample[[#This Row],[KPx]]*KTc-Sample[[#This Row],[KPz]]*KTa)</f>
        <v>2.9912260756924951</v>
      </c>
      <c r="Y1272">
        <f>(Sample[[#This Row],[KPx]]*KTb-Sample[[#This Row],[Kpy]]*KTa)</f>
        <v>2.9912260756924947</v>
      </c>
      <c r="Z1272">
        <f>-Sample[[#This Row],[Xp]]*a+Sample[[#This Row],[Yp]]*b+Sample[[#This Row],[Zp]]*c_</f>
        <v>-1.3979400086720375</v>
      </c>
      <c r="AA1272" s="8">
        <f>-IF(Sample[[#This Row],[Column2]]&gt;0,1,-1)*SQRT(Sample[[#This Row],[KPx''i]]^2+Sample[[#This Row],[KPx''j]]^2+Sample[[#This Row],[KPx''k]]^2)/Ksmag/Scale</f>
        <v>0.85605992806709585</v>
      </c>
      <c r="AB1272" s="1">
        <f>SQRT(Sample[[#This Row],[Kpy''i]]^2+Sample[[#This Row],[KPy''j]]^2+Sample[[#This Row],[KPy''k]]^2)/KTmag/Scale</f>
        <v>2.1151162421841887</v>
      </c>
    </row>
    <row r="1273" spans="1:28" hidden="1" x14ac:dyDescent="0.25">
      <c r="A1273" s="5">
        <v>1268</v>
      </c>
      <c r="B1273" s="13" t="s">
        <v>43</v>
      </c>
      <c r="C1273" s="5"/>
      <c r="D1273" s="5"/>
      <c r="E1273">
        <v>2</v>
      </c>
      <c r="F1273">
        <v>7</v>
      </c>
      <c r="G1273">
        <v>9</v>
      </c>
      <c r="H1273" s="11">
        <f>Sample[[#This Row],[C]]/Sample[[#This Row],[D]]</f>
        <v>3.5</v>
      </c>
      <c r="I1273" s="11">
        <f>Sample[[#This Row],[A]]/Sample[[#This Row],[C]]</f>
        <v>1.2857142857142858</v>
      </c>
      <c r="J1273" s="11">
        <f>Sample[[#This Row],[D]]/Sample[[#This Row],[A]]</f>
        <v>0.22222222222222221</v>
      </c>
      <c r="K1273" s="11">
        <f>Sample[[#This Row],[A]]/Sample[[#This Row],[D]]</f>
        <v>4.5</v>
      </c>
      <c r="L1273" s="11">
        <f>Sample[[#This Row],[D]]/Sample[[#This Row],[C]]</f>
        <v>0.2857142857142857</v>
      </c>
      <c r="M1273" s="11">
        <f>Sample[[#This Row],[C]]/Sample[[#This Row],[A]]</f>
        <v>0.77777777777777779</v>
      </c>
      <c r="N1273">
        <f>IF(Sample[[#This Row],[Ap]]=0,10,LOG(Sample[[#This Row],[Ap]]))</f>
        <v>0.54406804435027567</v>
      </c>
      <c r="O1273">
        <f>IF(Sample[[#This Row],[Ei]]=0,10,LOG(Sample[[#This Row],[Ei]]))</f>
        <v>0.10914446942506807</v>
      </c>
      <c r="P1273">
        <f>IF(Sample[[#This Row],[Ii]]=0,10,LOG(Sample[[#This Row],[Ii]]))</f>
        <v>-0.65321251377534373</v>
      </c>
      <c r="Q1273">
        <f>Kx-Sample[[#This Row],[Xp]]</f>
        <v>-0.54406804435027567</v>
      </c>
      <c r="R1273">
        <f>Ky-Sample[[#This Row],[Yp]]</f>
        <v>-1.1091444694250681</v>
      </c>
      <c r="S1273">
        <f>Kz-Sample[[#This Row],[Zp]]</f>
        <v>1.6532125137753437</v>
      </c>
      <c r="T1273">
        <f>Sample[[#This Row],[Kpy]]*KSc-Sample[[#This Row],[KPz]]*KSb</f>
        <v>-0.54406804435027567</v>
      </c>
      <c r="U1273">
        <f>-1*(Sample[[#This Row],[KPx]]*KSc-Sample[[#This Row],[KPz]]*KSa)</f>
        <v>-0.54406804435027567</v>
      </c>
      <c r="V1273">
        <f>(Sample[[#This Row],[KPx]]*$R$2-Sample[[#This Row],[Kpy]]*KSa)</f>
        <v>-0.54406804435027567</v>
      </c>
      <c r="W1273">
        <f>Sample[[#This Row],[Kpy]]*KTc-Sample[[#This Row],[KPz]]*KTb</f>
        <v>2.7623569832004118</v>
      </c>
      <c r="X1273">
        <f>-1*(Sample[[#This Row],[KPx]]*KTc-Sample[[#This Row],[KPz]]*KTa)</f>
        <v>2.7623569832004118</v>
      </c>
      <c r="Y1273">
        <f>(Sample[[#This Row],[KPx]]*KTb-Sample[[#This Row],[Kpy]]*KTa)</f>
        <v>2.7623569832004118</v>
      </c>
      <c r="Z1273">
        <f>-Sample[[#This Row],[Xp]]*a+Sample[[#This Row],[Yp]]*b+Sample[[#This Row],[Zp]]*c_</f>
        <v>-1.0881360887005513</v>
      </c>
      <c r="AA1273" s="8">
        <f>-IF(Sample[[#This Row],[Column2]]&gt;0,1,-1)*SQRT(Sample[[#This Row],[KPx''i]]^2+Sample[[#This Row],[KPx''j]]^2+Sample[[#This Row],[KPx''k]]^2)/Ksmag/Scale</f>
        <v>0.66634454700605172</v>
      </c>
      <c r="AB1273" s="1">
        <f>SQRT(Sample[[#This Row],[Kpy''i]]^2+Sample[[#This Row],[KPy''j]]^2+Sample[[#This Row],[KPy''k]]^2)/KTmag/Scale</f>
        <v>1.9532813548790253</v>
      </c>
    </row>
    <row r="1274" spans="1:28" hidden="1" x14ac:dyDescent="0.25">
      <c r="A1274" s="5">
        <v>1269</v>
      </c>
      <c r="B1274" s="13" t="s">
        <v>43</v>
      </c>
      <c r="C1274" s="5"/>
      <c r="D1274" s="5"/>
      <c r="E1274">
        <v>1</v>
      </c>
      <c r="F1274">
        <v>5</v>
      </c>
      <c r="G1274">
        <v>9</v>
      </c>
      <c r="H1274" s="11">
        <f>Sample[[#This Row],[C]]/Sample[[#This Row],[D]]</f>
        <v>5</v>
      </c>
      <c r="I1274" s="11">
        <f>Sample[[#This Row],[A]]/Sample[[#This Row],[C]]</f>
        <v>1.8</v>
      </c>
      <c r="J1274" s="11">
        <f>Sample[[#This Row],[D]]/Sample[[#This Row],[A]]</f>
        <v>0.1111111111111111</v>
      </c>
      <c r="K1274" s="11">
        <f>Sample[[#This Row],[A]]/Sample[[#This Row],[D]]</f>
        <v>9</v>
      </c>
      <c r="L1274" s="11">
        <f>Sample[[#This Row],[D]]/Sample[[#This Row],[C]]</f>
        <v>0.2</v>
      </c>
      <c r="M1274" s="11">
        <f>Sample[[#This Row],[C]]/Sample[[#This Row],[A]]</f>
        <v>0.55555555555555558</v>
      </c>
      <c r="N1274">
        <f>IF(Sample[[#This Row],[Ap]]=0,10,LOG(Sample[[#This Row],[Ap]]))</f>
        <v>0.69897000433601886</v>
      </c>
      <c r="O1274">
        <f>IF(Sample[[#This Row],[Ei]]=0,10,LOG(Sample[[#This Row],[Ei]]))</f>
        <v>0.25527250510330607</v>
      </c>
      <c r="P1274">
        <f>IF(Sample[[#This Row],[Ii]]=0,10,LOG(Sample[[#This Row],[Ii]]))</f>
        <v>-0.95424250943932487</v>
      </c>
      <c r="Q1274">
        <f>Kx-Sample[[#This Row],[Xp]]</f>
        <v>-0.69897000433601886</v>
      </c>
      <c r="R1274">
        <f>Ky-Sample[[#This Row],[Yp]]</f>
        <v>-1.255272505103306</v>
      </c>
      <c r="S1274">
        <f>Kz-Sample[[#This Row],[Zp]]</f>
        <v>1.9542425094393248</v>
      </c>
      <c r="T1274">
        <f>Sample[[#This Row],[Kpy]]*KSc-Sample[[#This Row],[KPz]]*KSb</f>
        <v>-0.69897000433601875</v>
      </c>
      <c r="U1274">
        <f>-1*(Sample[[#This Row],[KPx]]*KSc-Sample[[#This Row],[KPz]]*KSa)</f>
        <v>-0.69897000433601886</v>
      </c>
      <c r="V1274">
        <f>(Sample[[#This Row],[KPx]]*$R$2-Sample[[#This Row],[Kpy]]*KSa)</f>
        <v>-0.69897000433601886</v>
      </c>
      <c r="W1274">
        <f>Sample[[#This Row],[Kpy]]*KTc-Sample[[#This Row],[KPz]]*KTb</f>
        <v>3.2095150145426308</v>
      </c>
      <c r="X1274">
        <f>-1*(Sample[[#This Row],[KPx]]*KTc-Sample[[#This Row],[KPz]]*KTa)</f>
        <v>3.2095150145426308</v>
      </c>
      <c r="Y1274">
        <f>(Sample[[#This Row],[KPx]]*KTb-Sample[[#This Row],[Kpy]]*KTa)</f>
        <v>3.2095150145426308</v>
      </c>
      <c r="Z1274">
        <f>-Sample[[#This Row],[Xp]]*a+Sample[[#This Row],[Yp]]*b+Sample[[#This Row],[Zp]]*c_</f>
        <v>-1.3979400086720375</v>
      </c>
      <c r="AA1274" s="8">
        <f>-IF(Sample[[#This Row],[Column2]]&gt;0,1,-1)*SQRT(Sample[[#This Row],[KPx''i]]^2+Sample[[#This Row],[KPx''j]]^2+Sample[[#This Row],[KPx''k]]^2)/Ksmag/Scale</f>
        <v>0.85605992806709574</v>
      </c>
      <c r="AB1274" s="1">
        <f>SQRT(Sample[[#This Row],[Kpy''i]]^2+Sample[[#This Row],[KPy''j]]^2+Sample[[#This Row],[KPy''k]]^2)/KTmag/Scale</f>
        <v>2.2694698311031347</v>
      </c>
    </row>
    <row r="1275" spans="1:28" hidden="1" x14ac:dyDescent="0.25">
      <c r="A1275" s="5">
        <v>1270</v>
      </c>
      <c r="B1275" s="13" t="s">
        <v>43</v>
      </c>
      <c r="C1275" s="5"/>
      <c r="D1275" s="5"/>
      <c r="E1275">
        <v>9</v>
      </c>
      <c r="F1275">
        <v>3</v>
      </c>
      <c r="G1275">
        <v>10</v>
      </c>
      <c r="H1275" s="11">
        <f>Sample[[#This Row],[C]]/Sample[[#This Row],[D]]</f>
        <v>0.33333333333333331</v>
      </c>
      <c r="I1275" s="11">
        <f>Sample[[#This Row],[A]]/Sample[[#This Row],[C]]</f>
        <v>3.3333333333333335</v>
      </c>
      <c r="J1275" s="11">
        <f>Sample[[#This Row],[D]]/Sample[[#This Row],[A]]</f>
        <v>0.9</v>
      </c>
      <c r="K1275" s="11">
        <f>Sample[[#This Row],[A]]/Sample[[#This Row],[D]]</f>
        <v>1.1111111111111112</v>
      </c>
      <c r="L1275" s="11">
        <f>Sample[[#This Row],[D]]/Sample[[#This Row],[C]]</f>
        <v>3</v>
      </c>
      <c r="M1275" s="11">
        <f>Sample[[#This Row],[C]]/Sample[[#This Row],[A]]</f>
        <v>0.3</v>
      </c>
      <c r="N1275">
        <f>IF(Sample[[#This Row],[Ap]]=0,10,LOG(Sample[[#This Row],[Ap]]))</f>
        <v>-0.47712125471966244</v>
      </c>
      <c r="O1275">
        <f>IF(Sample[[#This Row],[Ei]]=0,10,LOG(Sample[[#This Row],[Ei]]))</f>
        <v>0.52287874528033762</v>
      </c>
      <c r="P1275">
        <f>IF(Sample[[#This Row],[Ii]]=0,10,LOG(Sample[[#This Row],[Ii]]))</f>
        <v>-4.5757490560675115E-2</v>
      </c>
      <c r="Q1275">
        <f>Kx-Sample[[#This Row],[Xp]]</f>
        <v>0.47712125471966244</v>
      </c>
      <c r="R1275">
        <f>Ky-Sample[[#This Row],[Yp]]</f>
        <v>-1.5228787452803376</v>
      </c>
      <c r="S1275">
        <f>Kz-Sample[[#This Row],[Zp]]</f>
        <v>1.045757490560675</v>
      </c>
      <c r="T1275">
        <f>Sample[[#This Row],[Kpy]]*KSc-Sample[[#This Row],[KPz]]*KSb</f>
        <v>0.4771212547196626</v>
      </c>
      <c r="U1275">
        <f>-1*(Sample[[#This Row],[KPx]]*KSc-Sample[[#This Row],[KPz]]*KSa)</f>
        <v>0.47712125471966244</v>
      </c>
      <c r="V1275">
        <f>(Sample[[#This Row],[KPx]]*$R$2-Sample[[#This Row],[Kpy]]*KSa)</f>
        <v>0.47712125471966244</v>
      </c>
      <c r="W1275">
        <f>Sample[[#This Row],[Kpy]]*KTc-Sample[[#This Row],[KPz]]*KTb</f>
        <v>2.5686362358410126</v>
      </c>
      <c r="X1275">
        <f>-1*(Sample[[#This Row],[KPx]]*KTc-Sample[[#This Row],[KPz]]*KTa)</f>
        <v>2.5686362358410126</v>
      </c>
      <c r="Y1275">
        <f>(Sample[[#This Row],[KPx]]*KTb-Sample[[#This Row],[Kpy]]*KTa)</f>
        <v>2.5686362358410126</v>
      </c>
      <c r="Z1275">
        <f>-Sample[[#This Row],[Xp]]*a+Sample[[#This Row],[Yp]]*b+Sample[[#This Row],[Zp]]*c_</f>
        <v>0.95424250943932498</v>
      </c>
      <c r="AA1275" s="8">
        <f>-IF(Sample[[#This Row],[Column2]]&gt;0,1,-1)*SQRT(Sample[[#This Row],[KPx''i]]^2+Sample[[#This Row],[KPx''j]]^2+Sample[[#This Row],[KPx''k]]^2)/Ksmag/Scale</f>
        <v>-0.58435180974982659</v>
      </c>
      <c r="AB1275" s="1">
        <f>SQRT(Sample[[#This Row],[Kpy''i]]^2+Sample[[#This Row],[KPy''j]]^2+Sample[[#This Row],[KPy''k]]^2)/KTmag/Scale</f>
        <v>1.8163001007646682</v>
      </c>
    </row>
    <row r="1276" spans="1:28" hidden="1" x14ac:dyDescent="0.25">
      <c r="A1276" s="5">
        <v>1271</v>
      </c>
      <c r="B1276" s="13" t="s">
        <v>43</v>
      </c>
      <c r="C1276" s="5"/>
      <c r="D1276" s="5"/>
      <c r="E1276">
        <v>4</v>
      </c>
      <c r="F1276">
        <v>10</v>
      </c>
      <c r="G1276">
        <v>1</v>
      </c>
      <c r="H1276" s="11">
        <f>Sample[[#This Row],[C]]/Sample[[#This Row],[D]]</f>
        <v>2.5</v>
      </c>
      <c r="I1276" s="11">
        <f>Sample[[#This Row],[A]]/Sample[[#This Row],[C]]</f>
        <v>0.1</v>
      </c>
      <c r="J1276" s="11">
        <f>Sample[[#This Row],[D]]/Sample[[#This Row],[A]]</f>
        <v>4</v>
      </c>
      <c r="K1276" s="11">
        <f>Sample[[#This Row],[A]]/Sample[[#This Row],[D]]</f>
        <v>0.25</v>
      </c>
      <c r="L1276" s="11">
        <f>Sample[[#This Row],[D]]/Sample[[#This Row],[C]]</f>
        <v>0.4</v>
      </c>
      <c r="M1276" s="11">
        <f>Sample[[#This Row],[C]]/Sample[[#This Row],[A]]</f>
        <v>10</v>
      </c>
      <c r="N1276">
        <f>IF(Sample[[#This Row],[Ap]]=0,10,LOG(Sample[[#This Row],[Ap]]))</f>
        <v>0.3979400086720376</v>
      </c>
      <c r="O1276">
        <f>IF(Sample[[#This Row],[Ei]]=0,10,LOG(Sample[[#This Row],[Ei]]))</f>
        <v>-1</v>
      </c>
      <c r="P1276">
        <f>IF(Sample[[#This Row],[Ii]]=0,10,LOG(Sample[[#This Row],[Ii]]))</f>
        <v>0.6020599913279624</v>
      </c>
      <c r="Q1276">
        <f>Kx-Sample[[#This Row],[Xp]]</f>
        <v>-0.3979400086720376</v>
      </c>
      <c r="R1276">
        <f>Ky-Sample[[#This Row],[Yp]]</f>
        <v>0</v>
      </c>
      <c r="S1276">
        <f>Kz-Sample[[#This Row],[Zp]]</f>
        <v>0.3979400086720376</v>
      </c>
      <c r="T1276">
        <f>Sample[[#This Row],[Kpy]]*KSc-Sample[[#This Row],[KPz]]*KSb</f>
        <v>-0.3979400086720376</v>
      </c>
      <c r="U1276">
        <f>-1*(Sample[[#This Row],[KPx]]*KSc-Sample[[#This Row],[KPz]]*KSa)</f>
        <v>-0.3979400086720376</v>
      </c>
      <c r="V1276">
        <f>(Sample[[#This Row],[KPx]]*$R$2-Sample[[#This Row],[Kpy]]*KSa)</f>
        <v>-0.3979400086720376</v>
      </c>
      <c r="W1276">
        <f>Sample[[#This Row],[Kpy]]*KTc-Sample[[#This Row],[KPz]]*KTb</f>
        <v>0.3979400086720376</v>
      </c>
      <c r="X1276">
        <f>-1*(Sample[[#This Row],[KPx]]*KTc-Sample[[#This Row],[KPz]]*KTa)</f>
        <v>0.3979400086720376</v>
      </c>
      <c r="Y1276">
        <f>(Sample[[#This Row],[KPx]]*KTb-Sample[[#This Row],[Kpy]]*KTa)</f>
        <v>0.3979400086720376</v>
      </c>
      <c r="Z1276">
        <f>-Sample[[#This Row],[Xp]]*a+Sample[[#This Row],[Yp]]*b+Sample[[#This Row],[Zp]]*c_</f>
        <v>-0.79588001734407521</v>
      </c>
      <c r="AA1276" s="8">
        <f>-IF(Sample[[#This Row],[Column2]]&gt;0,1,-1)*SQRT(Sample[[#This Row],[KPx''i]]^2+Sample[[#This Row],[KPx''j]]^2+Sample[[#This Row],[KPx''k]]^2)/Ksmag/Scale</f>
        <v>0.48737498474260249</v>
      </c>
      <c r="AB1276" s="1">
        <f>SQRT(Sample[[#This Row],[Kpy''i]]^2+Sample[[#This Row],[KPy''j]]^2+Sample[[#This Row],[KPy''k]]^2)/KTmag/Scale</f>
        <v>0.28138607863743137</v>
      </c>
    </row>
    <row r="1277" spans="1:28" hidden="1" x14ac:dyDescent="0.25">
      <c r="A1277" s="5">
        <v>1272</v>
      </c>
      <c r="B1277" s="13" t="s">
        <v>43</v>
      </c>
      <c r="C1277" s="5"/>
      <c r="D1277" s="5"/>
      <c r="E1277">
        <v>2</v>
      </c>
      <c r="F1277">
        <v>7</v>
      </c>
      <c r="G1277">
        <v>4</v>
      </c>
      <c r="H1277" s="11">
        <f>Sample[[#This Row],[C]]/Sample[[#This Row],[D]]</f>
        <v>3.5</v>
      </c>
      <c r="I1277" s="11">
        <f>Sample[[#This Row],[A]]/Sample[[#This Row],[C]]</f>
        <v>0.5714285714285714</v>
      </c>
      <c r="J1277" s="11">
        <f>Sample[[#This Row],[D]]/Sample[[#This Row],[A]]</f>
        <v>0.5</v>
      </c>
      <c r="K1277" s="11">
        <f>Sample[[#This Row],[A]]/Sample[[#This Row],[D]]</f>
        <v>2</v>
      </c>
      <c r="L1277" s="11">
        <f>Sample[[#This Row],[D]]/Sample[[#This Row],[C]]</f>
        <v>0.2857142857142857</v>
      </c>
      <c r="M1277" s="11">
        <f>Sample[[#This Row],[C]]/Sample[[#This Row],[A]]</f>
        <v>1.75</v>
      </c>
      <c r="N1277">
        <f>IF(Sample[[#This Row],[Ap]]=0,10,LOG(Sample[[#This Row],[Ap]]))</f>
        <v>0.54406804435027567</v>
      </c>
      <c r="O1277">
        <f>IF(Sample[[#This Row],[Ei]]=0,10,LOG(Sample[[#This Row],[Ei]]))</f>
        <v>-0.24303804868629447</v>
      </c>
      <c r="P1277">
        <f>IF(Sample[[#This Row],[Ii]]=0,10,LOG(Sample[[#This Row],[Ii]]))</f>
        <v>-0.3010299956639812</v>
      </c>
      <c r="Q1277">
        <f>Kx-Sample[[#This Row],[Xp]]</f>
        <v>-0.54406804435027567</v>
      </c>
      <c r="R1277">
        <f>Ky-Sample[[#This Row],[Yp]]</f>
        <v>-0.75696195131370558</v>
      </c>
      <c r="S1277">
        <f>Kz-Sample[[#This Row],[Zp]]</f>
        <v>1.3010299956639813</v>
      </c>
      <c r="T1277">
        <f>Sample[[#This Row],[Kpy]]*KSc-Sample[[#This Row],[KPz]]*KSb</f>
        <v>-0.54406804435027567</v>
      </c>
      <c r="U1277">
        <f>-1*(Sample[[#This Row],[KPx]]*KSc-Sample[[#This Row],[KPz]]*KSa)</f>
        <v>-0.54406804435027567</v>
      </c>
      <c r="V1277">
        <f>(Sample[[#This Row],[KPx]]*$R$2-Sample[[#This Row],[Kpy]]*KSa)</f>
        <v>-0.54406804435027567</v>
      </c>
      <c r="W1277">
        <f>Sample[[#This Row],[Kpy]]*KTc-Sample[[#This Row],[KPz]]*KTb</f>
        <v>2.0579919469776868</v>
      </c>
      <c r="X1277">
        <f>-1*(Sample[[#This Row],[KPx]]*KTc-Sample[[#This Row],[KPz]]*KTa)</f>
        <v>2.0579919469776868</v>
      </c>
      <c r="Y1277">
        <f>(Sample[[#This Row],[KPx]]*KTb-Sample[[#This Row],[Kpy]]*KTa)</f>
        <v>2.0579919469776868</v>
      </c>
      <c r="Z1277">
        <f>-Sample[[#This Row],[Xp]]*a+Sample[[#This Row],[Yp]]*b+Sample[[#This Row],[Zp]]*c_</f>
        <v>-1.0881360887005513</v>
      </c>
      <c r="AA1277" s="8">
        <f>-IF(Sample[[#This Row],[Column2]]&gt;0,1,-1)*SQRT(Sample[[#This Row],[KPx''i]]^2+Sample[[#This Row],[KPx''j]]^2+Sample[[#This Row],[KPx''k]]^2)/Ksmag/Scale</f>
        <v>0.66634454700605172</v>
      </c>
      <c r="AB1277" s="1">
        <f>SQRT(Sample[[#This Row],[Kpy''i]]^2+Sample[[#This Row],[KPy''j]]^2+Sample[[#This Row],[KPy''k]]^2)/KTmag/Scale</f>
        <v>1.4552200613352282</v>
      </c>
    </row>
    <row r="1278" spans="1:28" hidden="1" x14ac:dyDescent="0.25">
      <c r="A1278" s="5">
        <v>1273</v>
      </c>
      <c r="B1278" s="13" t="s">
        <v>43</v>
      </c>
      <c r="C1278" s="5"/>
      <c r="D1278" s="5"/>
      <c r="E1278">
        <v>10</v>
      </c>
      <c r="F1278">
        <v>2</v>
      </c>
      <c r="G1278">
        <v>3</v>
      </c>
      <c r="H1278" s="11">
        <f>Sample[[#This Row],[C]]/Sample[[#This Row],[D]]</f>
        <v>0.2</v>
      </c>
      <c r="I1278" s="11">
        <f>Sample[[#This Row],[A]]/Sample[[#This Row],[C]]</f>
        <v>1.5</v>
      </c>
      <c r="J1278" s="11">
        <f>Sample[[#This Row],[D]]/Sample[[#This Row],[A]]</f>
        <v>3.3333333333333335</v>
      </c>
      <c r="K1278" s="11">
        <f>Sample[[#This Row],[A]]/Sample[[#This Row],[D]]</f>
        <v>0.3</v>
      </c>
      <c r="L1278" s="11">
        <f>Sample[[#This Row],[D]]/Sample[[#This Row],[C]]</f>
        <v>5</v>
      </c>
      <c r="M1278" s="11">
        <f>Sample[[#This Row],[C]]/Sample[[#This Row],[A]]</f>
        <v>0.66666666666666663</v>
      </c>
      <c r="N1278">
        <f>IF(Sample[[#This Row],[Ap]]=0,10,LOG(Sample[[#This Row],[Ap]]))</f>
        <v>-0.69897000433601875</v>
      </c>
      <c r="O1278">
        <f>IF(Sample[[#This Row],[Ei]]=0,10,LOG(Sample[[#This Row],[Ei]]))</f>
        <v>0.17609125905568124</v>
      </c>
      <c r="P1278">
        <f>IF(Sample[[#This Row],[Ii]]=0,10,LOG(Sample[[#This Row],[Ii]]))</f>
        <v>0.52287874528033762</v>
      </c>
      <c r="Q1278">
        <f>Kx-Sample[[#This Row],[Xp]]</f>
        <v>0.69897000433601875</v>
      </c>
      <c r="R1278">
        <f>Ky-Sample[[#This Row],[Yp]]</f>
        <v>-1.1760912590556813</v>
      </c>
      <c r="S1278">
        <f>Kz-Sample[[#This Row],[Zp]]</f>
        <v>0.47712125471966238</v>
      </c>
      <c r="T1278">
        <f>Sample[[#This Row],[Kpy]]*KSc-Sample[[#This Row],[KPz]]*KSb</f>
        <v>0.69897000433601897</v>
      </c>
      <c r="U1278">
        <f>-1*(Sample[[#This Row],[KPx]]*KSc-Sample[[#This Row],[KPz]]*KSa)</f>
        <v>0.69897000433601875</v>
      </c>
      <c r="V1278">
        <f>(Sample[[#This Row],[KPx]]*$R$2-Sample[[#This Row],[Kpy]]*KSa)</f>
        <v>0.69897000433601875</v>
      </c>
      <c r="W1278">
        <f>Sample[[#This Row],[Kpy]]*KTc-Sample[[#This Row],[KPz]]*KTb</f>
        <v>1.6532125137753437</v>
      </c>
      <c r="X1278">
        <f>-1*(Sample[[#This Row],[KPx]]*KTc-Sample[[#This Row],[KPz]]*KTa)</f>
        <v>1.6532125137753435</v>
      </c>
      <c r="Y1278">
        <f>(Sample[[#This Row],[KPx]]*KTb-Sample[[#This Row],[Kpy]]*KTa)</f>
        <v>1.653212513775344</v>
      </c>
      <c r="Z1278">
        <f>-Sample[[#This Row],[Xp]]*a+Sample[[#This Row],[Yp]]*b+Sample[[#This Row],[Zp]]*c_</f>
        <v>1.3979400086720377</v>
      </c>
      <c r="AA1278" s="8">
        <f>-IF(Sample[[#This Row],[Column2]]&gt;0,1,-1)*SQRT(Sample[[#This Row],[KPx''i]]^2+Sample[[#This Row],[KPx''j]]^2+Sample[[#This Row],[KPx''k]]^2)/Ksmag/Scale</f>
        <v>-0.85605992806709574</v>
      </c>
      <c r="AB1278" s="1">
        <f>SQRT(Sample[[#This Row],[Kpy''i]]^2+Sample[[#This Row],[KPy''j]]^2+Sample[[#This Row],[KPy''k]]^2)/KTmag/Scale</f>
        <v>1.1689977792330042</v>
      </c>
    </row>
    <row r="1279" spans="1:28" hidden="1" x14ac:dyDescent="0.25">
      <c r="A1279" s="5">
        <v>1274</v>
      </c>
      <c r="B1279" s="13" t="s">
        <v>43</v>
      </c>
      <c r="C1279" s="5"/>
      <c r="D1279" s="5"/>
      <c r="E1279">
        <v>4</v>
      </c>
      <c r="F1279">
        <v>10</v>
      </c>
      <c r="G1279">
        <v>5</v>
      </c>
      <c r="H1279" s="11">
        <f>Sample[[#This Row],[C]]/Sample[[#This Row],[D]]</f>
        <v>2.5</v>
      </c>
      <c r="I1279" s="11">
        <f>Sample[[#This Row],[A]]/Sample[[#This Row],[C]]</f>
        <v>0.5</v>
      </c>
      <c r="J1279" s="11">
        <f>Sample[[#This Row],[D]]/Sample[[#This Row],[A]]</f>
        <v>0.8</v>
      </c>
      <c r="K1279" s="11">
        <f>Sample[[#This Row],[A]]/Sample[[#This Row],[D]]</f>
        <v>1.25</v>
      </c>
      <c r="L1279" s="11">
        <f>Sample[[#This Row],[D]]/Sample[[#This Row],[C]]</f>
        <v>0.4</v>
      </c>
      <c r="M1279" s="11">
        <f>Sample[[#This Row],[C]]/Sample[[#This Row],[A]]</f>
        <v>2</v>
      </c>
      <c r="N1279">
        <f>IF(Sample[[#This Row],[Ap]]=0,10,LOG(Sample[[#This Row],[Ap]]))</f>
        <v>0.3979400086720376</v>
      </c>
      <c r="O1279">
        <f>IF(Sample[[#This Row],[Ei]]=0,10,LOG(Sample[[#This Row],[Ei]]))</f>
        <v>-0.3010299956639812</v>
      </c>
      <c r="P1279">
        <f>IF(Sample[[#This Row],[Ii]]=0,10,LOG(Sample[[#This Row],[Ii]]))</f>
        <v>-9.6910013008056392E-2</v>
      </c>
      <c r="Q1279">
        <f>Kx-Sample[[#This Row],[Xp]]</f>
        <v>-0.3979400086720376</v>
      </c>
      <c r="R1279">
        <f>Ky-Sample[[#This Row],[Yp]]</f>
        <v>-0.69897000433601875</v>
      </c>
      <c r="S1279">
        <f>Kz-Sample[[#This Row],[Zp]]</f>
        <v>1.0969100130080565</v>
      </c>
      <c r="T1279">
        <f>Sample[[#This Row],[Kpy]]*KSc-Sample[[#This Row],[KPz]]*KSb</f>
        <v>-0.39794000867203771</v>
      </c>
      <c r="U1279">
        <f>-1*(Sample[[#This Row],[KPx]]*KSc-Sample[[#This Row],[KPz]]*KSa)</f>
        <v>-0.3979400086720376</v>
      </c>
      <c r="V1279">
        <f>(Sample[[#This Row],[KPx]]*$R$2-Sample[[#This Row],[Kpy]]*KSa)</f>
        <v>-0.3979400086720376</v>
      </c>
      <c r="W1279">
        <f>Sample[[#This Row],[Kpy]]*KTc-Sample[[#This Row],[KPz]]*KTb</f>
        <v>1.7958800173440752</v>
      </c>
      <c r="X1279">
        <f>-1*(Sample[[#This Row],[KPx]]*KTc-Sample[[#This Row],[KPz]]*KTa)</f>
        <v>1.7958800173440754</v>
      </c>
      <c r="Y1279">
        <f>(Sample[[#This Row],[KPx]]*KTb-Sample[[#This Row],[Kpy]]*KTa)</f>
        <v>1.795880017344075</v>
      </c>
      <c r="Z1279">
        <f>-Sample[[#This Row],[Xp]]*a+Sample[[#This Row],[Yp]]*b+Sample[[#This Row],[Zp]]*c_</f>
        <v>-0.79588001734407521</v>
      </c>
      <c r="AA1279" s="8">
        <f>-IF(Sample[[#This Row],[Column2]]&gt;0,1,-1)*SQRT(Sample[[#This Row],[KPx''i]]^2+Sample[[#This Row],[KPx''j]]^2+Sample[[#This Row],[KPx''k]]^2)/Ksmag/Scale</f>
        <v>0.48737498474260249</v>
      </c>
      <c r="AB1279" s="1">
        <f>SQRT(Sample[[#This Row],[Kpy''i]]^2+Sample[[#This Row],[KPy''j]]^2+Sample[[#This Row],[KPy''k]]^2)/KTmag/Scale</f>
        <v>1.2698789384614104</v>
      </c>
    </row>
    <row r="1280" spans="1:28" hidden="1" x14ac:dyDescent="0.25">
      <c r="A1280" s="5">
        <v>1275</v>
      </c>
      <c r="B1280" s="13" t="s">
        <v>43</v>
      </c>
      <c r="C1280" s="5"/>
      <c r="D1280" s="5"/>
      <c r="E1280">
        <v>7</v>
      </c>
      <c r="F1280">
        <v>5</v>
      </c>
      <c r="G1280">
        <v>5</v>
      </c>
      <c r="H1280" s="11">
        <f>Sample[[#This Row],[C]]/Sample[[#This Row],[D]]</f>
        <v>0.7142857142857143</v>
      </c>
      <c r="I1280" s="11">
        <f>Sample[[#This Row],[A]]/Sample[[#This Row],[C]]</f>
        <v>1</v>
      </c>
      <c r="J1280" s="11">
        <f>Sample[[#This Row],[D]]/Sample[[#This Row],[A]]</f>
        <v>1.4</v>
      </c>
      <c r="K1280" s="11">
        <f>Sample[[#This Row],[A]]/Sample[[#This Row],[D]]</f>
        <v>0.7142857142857143</v>
      </c>
      <c r="L1280" s="11">
        <f>Sample[[#This Row],[D]]/Sample[[#This Row],[C]]</f>
        <v>1.4</v>
      </c>
      <c r="M1280" s="11">
        <f>Sample[[#This Row],[C]]/Sample[[#This Row],[A]]</f>
        <v>1</v>
      </c>
      <c r="N1280">
        <f>IF(Sample[[#This Row],[Ap]]=0,10,LOG(Sample[[#This Row],[Ap]]))</f>
        <v>-0.14612803567823801</v>
      </c>
      <c r="O1280">
        <f>IF(Sample[[#This Row],[Ei]]=0,10,LOG(Sample[[#This Row],[Ei]]))</f>
        <v>0</v>
      </c>
      <c r="P1280">
        <f>IF(Sample[[#This Row],[Ii]]=0,10,LOG(Sample[[#This Row],[Ii]]))</f>
        <v>0.14612803567823801</v>
      </c>
      <c r="Q1280">
        <f>Kx-Sample[[#This Row],[Xp]]</f>
        <v>0.14612803567823801</v>
      </c>
      <c r="R1280">
        <f>Ky-Sample[[#This Row],[Yp]]</f>
        <v>-1</v>
      </c>
      <c r="S1280">
        <f>Kz-Sample[[#This Row],[Zp]]</f>
        <v>0.85387196432176204</v>
      </c>
      <c r="T1280">
        <f>Sample[[#This Row],[Kpy]]*KSc-Sample[[#This Row],[KPz]]*KSb</f>
        <v>0.14612803567823796</v>
      </c>
      <c r="U1280">
        <f>-1*(Sample[[#This Row],[KPx]]*KSc-Sample[[#This Row],[KPz]]*KSa)</f>
        <v>0.14612803567823801</v>
      </c>
      <c r="V1280">
        <f>(Sample[[#This Row],[KPx]]*$R$2-Sample[[#This Row],[Kpy]]*KSa)</f>
        <v>0.14612803567823801</v>
      </c>
      <c r="W1280">
        <f>Sample[[#This Row],[Kpy]]*KTc-Sample[[#This Row],[KPz]]*KTb</f>
        <v>1.853871964321762</v>
      </c>
      <c r="X1280">
        <f>-1*(Sample[[#This Row],[KPx]]*KTc-Sample[[#This Row],[KPz]]*KTa)</f>
        <v>1.853871964321762</v>
      </c>
      <c r="Y1280">
        <f>(Sample[[#This Row],[KPx]]*KTb-Sample[[#This Row],[Kpy]]*KTa)</f>
        <v>1.853871964321762</v>
      </c>
      <c r="Z1280">
        <f>-Sample[[#This Row],[Xp]]*a+Sample[[#This Row],[Yp]]*b+Sample[[#This Row],[Zp]]*c_</f>
        <v>0.29225607135647602</v>
      </c>
      <c r="AA1280" s="8">
        <f>-IF(Sample[[#This Row],[Column2]]&gt;0,1,-1)*SQRT(Sample[[#This Row],[KPx''i]]^2+Sample[[#This Row],[KPx''j]]^2+Sample[[#This Row],[KPx''k]]^2)/Ksmag/Scale</f>
        <v>-0.17896956226344909</v>
      </c>
      <c r="AB1280" s="1">
        <f>SQRT(Sample[[#This Row],[Kpy''i]]^2+Sample[[#This Row],[KPy''j]]^2+Sample[[#This Row],[KPy''k]]^2)/KTmag/Scale</f>
        <v>1.3108854374235435</v>
      </c>
    </row>
    <row r="1281" spans="1:28" hidden="1" x14ac:dyDescent="0.25">
      <c r="A1281" s="5">
        <v>1276</v>
      </c>
      <c r="B1281" s="13" t="s">
        <v>43</v>
      </c>
      <c r="C1281" s="5"/>
      <c r="D1281" s="5"/>
      <c r="E1281">
        <v>6</v>
      </c>
      <c r="F1281">
        <v>5</v>
      </c>
      <c r="G1281">
        <v>2</v>
      </c>
      <c r="H1281" s="11">
        <f>Sample[[#This Row],[C]]/Sample[[#This Row],[D]]</f>
        <v>0.83333333333333337</v>
      </c>
      <c r="I1281" s="11">
        <f>Sample[[#This Row],[A]]/Sample[[#This Row],[C]]</f>
        <v>0.4</v>
      </c>
      <c r="J1281" s="11">
        <f>Sample[[#This Row],[D]]/Sample[[#This Row],[A]]</f>
        <v>3</v>
      </c>
      <c r="K1281" s="11">
        <f>Sample[[#This Row],[A]]/Sample[[#This Row],[D]]</f>
        <v>0.33333333333333331</v>
      </c>
      <c r="L1281" s="11">
        <f>Sample[[#This Row],[D]]/Sample[[#This Row],[C]]</f>
        <v>1.2</v>
      </c>
      <c r="M1281" s="11">
        <f>Sample[[#This Row],[C]]/Sample[[#This Row],[A]]</f>
        <v>2.5</v>
      </c>
      <c r="N1281">
        <f>IF(Sample[[#This Row],[Ap]]=0,10,LOG(Sample[[#This Row],[Ap]]))</f>
        <v>-7.9181246047624804E-2</v>
      </c>
      <c r="O1281">
        <f>IF(Sample[[#This Row],[Ei]]=0,10,LOG(Sample[[#This Row],[Ei]]))</f>
        <v>-0.3979400086720376</v>
      </c>
      <c r="P1281">
        <f>IF(Sample[[#This Row],[Ii]]=0,10,LOG(Sample[[#This Row],[Ii]]))</f>
        <v>0.47712125471966244</v>
      </c>
      <c r="Q1281">
        <f>Kx-Sample[[#This Row],[Xp]]</f>
        <v>7.9181246047624804E-2</v>
      </c>
      <c r="R1281">
        <f>Ky-Sample[[#This Row],[Yp]]</f>
        <v>-0.6020599913279624</v>
      </c>
      <c r="S1281">
        <f>Kz-Sample[[#This Row],[Zp]]</f>
        <v>0.52287874528033762</v>
      </c>
      <c r="T1281">
        <f>Sample[[#This Row],[Kpy]]*KSc-Sample[[#This Row],[KPz]]*KSb</f>
        <v>7.9181246047624776E-2</v>
      </c>
      <c r="U1281">
        <f>-1*(Sample[[#This Row],[KPx]]*KSc-Sample[[#This Row],[KPz]]*KSa)</f>
        <v>7.9181246047624804E-2</v>
      </c>
      <c r="V1281">
        <f>(Sample[[#This Row],[KPx]]*$R$2-Sample[[#This Row],[Kpy]]*KSa)</f>
        <v>7.9181246047624804E-2</v>
      </c>
      <c r="W1281">
        <f>Sample[[#This Row],[Kpy]]*KTc-Sample[[#This Row],[KPz]]*KTb</f>
        <v>1.1249387366082999</v>
      </c>
      <c r="X1281">
        <f>-1*(Sample[[#This Row],[KPx]]*KTc-Sample[[#This Row],[KPz]]*KTa)</f>
        <v>1.1249387366083001</v>
      </c>
      <c r="Y1281">
        <f>(Sample[[#This Row],[KPx]]*KTb-Sample[[#This Row],[Kpy]]*KTa)</f>
        <v>1.1249387366082999</v>
      </c>
      <c r="Z1281">
        <f>-Sample[[#This Row],[Xp]]*a+Sample[[#This Row],[Yp]]*b+Sample[[#This Row],[Zp]]*c_</f>
        <v>0.15836249209524966</v>
      </c>
      <c r="AA1281" s="8">
        <f>-IF(Sample[[#This Row],[Column2]]&gt;0,1,-1)*SQRT(Sample[[#This Row],[KPx''i]]^2+Sample[[#This Row],[KPx''j]]^2+Sample[[#This Row],[KPx''k]]^2)/Ksmag/Scale</f>
        <v>-9.6976825007224002E-2</v>
      </c>
      <c r="AB1281" s="1">
        <f>SQRT(Sample[[#This Row],[Kpy''i]]^2+Sample[[#This Row],[KPy''j]]^2+Sample[[#This Row],[KPy''k]]^2)/KTmag/Scale</f>
        <v>0.79545180907515645</v>
      </c>
    </row>
    <row r="1282" spans="1:28" hidden="1" x14ac:dyDescent="0.25">
      <c r="A1282" s="5">
        <v>1277</v>
      </c>
      <c r="B1282" s="13" t="s">
        <v>43</v>
      </c>
      <c r="C1282" s="5"/>
      <c r="D1282" s="5"/>
      <c r="E1282">
        <v>3</v>
      </c>
      <c r="F1282">
        <v>6</v>
      </c>
      <c r="G1282">
        <v>10</v>
      </c>
      <c r="H1282" s="11">
        <f>Sample[[#This Row],[C]]/Sample[[#This Row],[D]]</f>
        <v>2</v>
      </c>
      <c r="I1282" s="11">
        <f>Sample[[#This Row],[A]]/Sample[[#This Row],[C]]</f>
        <v>1.6666666666666667</v>
      </c>
      <c r="J1282" s="11">
        <f>Sample[[#This Row],[D]]/Sample[[#This Row],[A]]</f>
        <v>0.3</v>
      </c>
      <c r="K1282" s="11">
        <f>Sample[[#This Row],[A]]/Sample[[#This Row],[D]]</f>
        <v>3.3333333333333335</v>
      </c>
      <c r="L1282" s="11">
        <f>Sample[[#This Row],[D]]/Sample[[#This Row],[C]]</f>
        <v>0.5</v>
      </c>
      <c r="M1282" s="11">
        <f>Sample[[#This Row],[C]]/Sample[[#This Row],[A]]</f>
        <v>0.6</v>
      </c>
      <c r="N1282">
        <f>IF(Sample[[#This Row],[Ap]]=0,10,LOG(Sample[[#This Row],[Ap]]))</f>
        <v>0.3010299956639812</v>
      </c>
      <c r="O1282">
        <f>IF(Sample[[#This Row],[Ei]]=0,10,LOG(Sample[[#This Row],[Ei]]))</f>
        <v>0.22184874961635639</v>
      </c>
      <c r="P1282">
        <f>IF(Sample[[#This Row],[Ii]]=0,10,LOG(Sample[[#This Row],[Ii]]))</f>
        <v>-0.52287874528033762</v>
      </c>
      <c r="Q1282">
        <f>Kx-Sample[[#This Row],[Xp]]</f>
        <v>-0.3010299956639812</v>
      </c>
      <c r="R1282">
        <f>Ky-Sample[[#This Row],[Yp]]</f>
        <v>-1.2218487496163564</v>
      </c>
      <c r="S1282">
        <f>Kz-Sample[[#This Row],[Zp]]</f>
        <v>1.5228787452803376</v>
      </c>
      <c r="T1282">
        <f>Sample[[#This Row],[Kpy]]*KSc-Sample[[#This Row],[KPz]]*KSb</f>
        <v>-0.30102999566398125</v>
      </c>
      <c r="U1282">
        <f>-1*(Sample[[#This Row],[KPx]]*KSc-Sample[[#This Row],[KPz]]*KSa)</f>
        <v>-0.3010299956639812</v>
      </c>
      <c r="V1282">
        <f>(Sample[[#This Row],[KPx]]*$R$2-Sample[[#This Row],[Kpy]]*KSa)</f>
        <v>-0.3010299956639812</v>
      </c>
      <c r="W1282">
        <f>Sample[[#This Row],[Kpy]]*KTc-Sample[[#This Row],[KPz]]*KTb</f>
        <v>2.744727494896694</v>
      </c>
      <c r="X1282">
        <f>-1*(Sample[[#This Row],[KPx]]*KTc-Sample[[#This Row],[KPz]]*KTa)</f>
        <v>2.744727494896694</v>
      </c>
      <c r="Y1282">
        <f>(Sample[[#This Row],[KPx]]*KTb-Sample[[#This Row],[Kpy]]*KTa)</f>
        <v>2.744727494896694</v>
      </c>
      <c r="Z1282">
        <f>-Sample[[#This Row],[Xp]]*a+Sample[[#This Row],[Yp]]*b+Sample[[#This Row],[Zp]]*c_</f>
        <v>-0.60205999132796251</v>
      </c>
      <c r="AA1282" s="8">
        <f>-IF(Sample[[#This Row],[Column2]]&gt;0,1,-1)*SQRT(Sample[[#This Row],[KPx''i]]^2+Sample[[#This Row],[KPx''j]]^2+Sample[[#This Row],[KPx''k]]^2)/Ksmag/Scale</f>
        <v>0.36868494332449331</v>
      </c>
      <c r="AB1282" s="1">
        <f>SQRT(Sample[[#This Row],[Kpy''i]]^2+Sample[[#This Row],[KPy''j]]^2+Sample[[#This Row],[KPy''k]]^2)/KTmag/Scale</f>
        <v>1.9408154241506177</v>
      </c>
    </row>
    <row r="1283" spans="1:28" hidden="1" x14ac:dyDescent="0.25">
      <c r="A1283" s="5">
        <v>1278</v>
      </c>
      <c r="B1283" s="13" t="s">
        <v>43</v>
      </c>
      <c r="C1283" s="5"/>
      <c r="D1283" s="5"/>
      <c r="E1283">
        <v>10</v>
      </c>
      <c r="F1283">
        <v>9</v>
      </c>
      <c r="G1283">
        <v>2</v>
      </c>
      <c r="H1283" s="11">
        <f>Sample[[#This Row],[C]]/Sample[[#This Row],[D]]</f>
        <v>0.9</v>
      </c>
      <c r="I1283" s="11">
        <f>Sample[[#This Row],[A]]/Sample[[#This Row],[C]]</f>
        <v>0.22222222222222221</v>
      </c>
      <c r="J1283" s="11">
        <f>Sample[[#This Row],[D]]/Sample[[#This Row],[A]]</f>
        <v>5</v>
      </c>
      <c r="K1283" s="11">
        <f>Sample[[#This Row],[A]]/Sample[[#This Row],[D]]</f>
        <v>0.2</v>
      </c>
      <c r="L1283" s="11">
        <f>Sample[[#This Row],[D]]/Sample[[#This Row],[C]]</f>
        <v>1.1111111111111112</v>
      </c>
      <c r="M1283" s="11">
        <f>Sample[[#This Row],[C]]/Sample[[#This Row],[A]]</f>
        <v>4.5</v>
      </c>
      <c r="N1283">
        <f>IF(Sample[[#This Row],[Ap]]=0,10,LOG(Sample[[#This Row],[Ap]]))</f>
        <v>-4.5757490560675115E-2</v>
      </c>
      <c r="O1283">
        <f>IF(Sample[[#This Row],[Ei]]=0,10,LOG(Sample[[#This Row],[Ei]]))</f>
        <v>-0.65321251377534373</v>
      </c>
      <c r="P1283">
        <f>IF(Sample[[#This Row],[Ii]]=0,10,LOG(Sample[[#This Row],[Ii]]))</f>
        <v>0.69897000433601886</v>
      </c>
      <c r="Q1283">
        <f>Kx-Sample[[#This Row],[Xp]]</f>
        <v>4.5757490560675115E-2</v>
      </c>
      <c r="R1283">
        <f>Ky-Sample[[#This Row],[Yp]]</f>
        <v>-0.34678748622465627</v>
      </c>
      <c r="S1283">
        <f>Kz-Sample[[#This Row],[Zp]]</f>
        <v>0.30102999566398114</v>
      </c>
      <c r="T1283">
        <f>Sample[[#This Row],[Kpy]]*KSc-Sample[[#This Row],[KPz]]*KSb</f>
        <v>4.5757490560675129E-2</v>
      </c>
      <c r="U1283">
        <f>-1*(Sample[[#This Row],[KPx]]*KSc-Sample[[#This Row],[KPz]]*KSa)</f>
        <v>4.5757490560675115E-2</v>
      </c>
      <c r="V1283">
        <f>(Sample[[#This Row],[KPx]]*$R$2-Sample[[#This Row],[Kpy]]*KSa)</f>
        <v>4.5757490560675115E-2</v>
      </c>
      <c r="W1283">
        <f>Sample[[#This Row],[Kpy]]*KTc-Sample[[#This Row],[KPz]]*KTb</f>
        <v>0.64781748188863741</v>
      </c>
      <c r="X1283">
        <f>-1*(Sample[[#This Row],[KPx]]*KTc-Sample[[#This Row],[KPz]]*KTa)</f>
        <v>0.64781748188863741</v>
      </c>
      <c r="Y1283">
        <f>(Sample[[#This Row],[KPx]]*KTb-Sample[[#This Row],[Kpy]]*KTa)</f>
        <v>0.64781748188863741</v>
      </c>
      <c r="Z1283">
        <f>-Sample[[#This Row],[Xp]]*a+Sample[[#This Row],[Yp]]*b+Sample[[#This Row],[Zp]]*c_</f>
        <v>9.1514981121350258E-2</v>
      </c>
      <c r="AA1283" s="8">
        <f>-IF(Sample[[#This Row],[Column2]]&gt;0,1,-1)*SQRT(Sample[[#This Row],[KPx''i]]^2+Sample[[#This Row],[KPx''j]]^2+Sample[[#This Row],[KPx''k]]^2)/Ksmag/Scale</f>
        <v>-5.6041251891935893E-2</v>
      </c>
      <c r="AB1283" s="1">
        <f>SQRT(Sample[[#This Row],[Kpy''i]]^2+Sample[[#This Row],[KPy''j]]^2+Sample[[#This Row],[KPy''k]]^2)/KTmag/Scale</f>
        <v>0.45807613441464901</v>
      </c>
    </row>
    <row r="1284" spans="1:28" hidden="1" x14ac:dyDescent="0.25">
      <c r="A1284" s="5">
        <v>1279</v>
      </c>
      <c r="B1284" s="13" t="s">
        <v>43</v>
      </c>
      <c r="C1284" s="5"/>
      <c r="D1284" s="5"/>
      <c r="E1284">
        <v>9</v>
      </c>
      <c r="F1284">
        <v>4</v>
      </c>
      <c r="G1284">
        <v>3</v>
      </c>
      <c r="H1284" s="11">
        <f>Sample[[#This Row],[C]]/Sample[[#This Row],[D]]</f>
        <v>0.44444444444444442</v>
      </c>
      <c r="I1284" s="11">
        <f>Sample[[#This Row],[A]]/Sample[[#This Row],[C]]</f>
        <v>0.75</v>
      </c>
      <c r="J1284" s="11">
        <f>Sample[[#This Row],[D]]/Sample[[#This Row],[A]]</f>
        <v>3</v>
      </c>
      <c r="K1284" s="11">
        <f>Sample[[#This Row],[A]]/Sample[[#This Row],[D]]</f>
        <v>0.33333333333333331</v>
      </c>
      <c r="L1284" s="11">
        <f>Sample[[#This Row],[D]]/Sample[[#This Row],[C]]</f>
        <v>2.25</v>
      </c>
      <c r="M1284" s="11">
        <f>Sample[[#This Row],[C]]/Sample[[#This Row],[A]]</f>
        <v>1.3333333333333333</v>
      </c>
      <c r="N1284">
        <f>IF(Sample[[#This Row],[Ap]]=0,10,LOG(Sample[[#This Row],[Ap]]))</f>
        <v>-0.35218251811136253</v>
      </c>
      <c r="O1284">
        <f>IF(Sample[[#This Row],[Ei]]=0,10,LOG(Sample[[#This Row],[Ei]]))</f>
        <v>-0.12493873660829995</v>
      </c>
      <c r="P1284">
        <f>IF(Sample[[#This Row],[Ii]]=0,10,LOG(Sample[[#This Row],[Ii]]))</f>
        <v>0.47712125471966244</v>
      </c>
      <c r="Q1284">
        <f>Kx-Sample[[#This Row],[Xp]]</f>
        <v>0.35218251811136253</v>
      </c>
      <c r="R1284">
        <f>Ky-Sample[[#This Row],[Yp]]</f>
        <v>-0.87506126339170009</v>
      </c>
      <c r="S1284">
        <f>Kz-Sample[[#This Row],[Zp]]</f>
        <v>0.52287874528033762</v>
      </c>
      <c r="T1284">
        <f>Sample[[#This Row],[Kpy]]*KSc-Sample[[#This Row],[KPz]]*KSb</f>
        <v>0.35218251811136247</v>
      </c>
      <c r="U1284">
        <f>-1*(Sample[[#This Row],[KPx]]*KSc-Sample[[#This Row],[KPz]]*KSa)</f>
        <v>0.35218251811136253</v>
      </c>
      <c r="V1284">
        <f>(Sample[[#This Row],[KPx]]*$R$2-Sample[[#This Row],[Kpy]]*KSa)</f>
        <v>0.35218251811136253</v>
      </c>
      <c r="W1284">
        <f>Sample[[#This Row],[Kpy]]*KTc-Sample[[#This Row],[KPz]]*KTb</f>
        <v>1.3979400086720377</v>
      </c>
      <c r="X1284">
        <f>-1*(Sample[[#This Row],[KPx]]*KTc-Sample[[#This Row],[KPz]]*KTa)</f>
        <v>1.3979400086720377</v>
      </c>
      <c r="Y1284">
        <f>(Sample[[#This Row],[KPx]]*KTb-Sample[[#This Row],[Kpy]]*KTa)</f>
        <v>1.3979400086720377</v>
      </c>
      <c r="Z1284">
        <f>-Sample[[#This Row],[Xp]]*a+Sample[[#This Row],[Yp]]*b+Sample[[#This Row],[Zp]]*c_</f>
        <v>0.70436503622272495</v>
      </c>
      <c r="AA1284" s="8">
        <f>-IF(Sample[[#This Row],[Column2]]&gt;0,1,-1)*SQRT(Sample[[#This Row],[KPx''i]]^2+Sample[[#This Row],[KPx''j]]^2+Sample[[#This Row],[KPx''k]]^2)/Ksmag/Scale</f>
        <v>-0.43133373285066667</v>
      </c>
      <c r="AB1284" s="1">
        <f>SQRT(Sample[[#This Row],[Kpy''i]]^2+Sample[[#This Row],[KPy''j]]^2+Sample[[#This Row],[KPy''k]]^2)/KTmag/Scale</f>
        <v>0.98849285982397916</v>
      </c>
    </row>
    <row r="1285" spans="1:28" hidden="1" x14ac:dyDescent="0.25">
      <c r="A1285" s="5">
        <v>1280</v>
      </c>
      <c r="B1285" s="13" t="s">
        <v>43</v>
      </c>
      <c r="C1285" s="5"/>
      <c r="D1285" s="5"/>
      <c r="E1285">
        <v>3</v>
      </c>
      <c r="F1285">
        <v>6</v>
      </c>
      <c r="G1285">
        <v>7</v>
      </c>
      <c r="H1285" s="11">
        <f>Sample[[#This Row],[C]]/Sample[[#This Row],[D]]</f>
        <v>2</v>
      </c>
      <c r="I1285" s="11">
        <f>Sample[[#This Row],[A]]/Sample[[#This Row],[C]]</f>
        <v>1.1666666666666667</v>
      </c>
      <c r="J1285" s="11">
        <f>Sample[[#This Row],[D]]/Sample[[#This Row],[A]]</f>
        <v>0.42857142857142855</v>
      </c>
      <c r="K1285" s="11">
        <f>Sample[[#This Row],[A]]/Sample[[#This Row],[D]]</f>
        <v>2.3333333333333335</v>
      </c>
      <c r="L1285" s="11">
        <f>Sample[[#This Row],[D]]/Sample[[#This Row],[C]]</f>
        <v>0.5</v>
      </c>
      <c r="M1285" s="11">
        <f>Sample[[#This Row],[C]]/Sample[[#This Row],[A]]</f>
        <v>0.8571428571428571</v>
      </c>
      <c r="N1285">
        <f>IF(Sample[[#This Row],[Ap]]=0,10,LOG(Sample[[#This Row],[Ap]]))</f>
        <v>0.3010299956639812</v>
      </c>
      <c r="O1285">
        <f>IF(Sample[[#This Row],[Ei]]=0,10,LOG(Sample[[#This Row],[Ei]]))</f>
        <v>6.6946789630613221E-2</v>
      </c>
      <c r="P1285">
        <f>IF(Sample[[#This Row],[Ii]]=0,10,LOG(Sample[[#This Row],[Ii]]))</f>
        <v>-0.36797678529459443</v>
      </c>
      <c r="Q1285">
        <f>Kx-Sample[[#This Row],[Xp]]</f>
        <v>-0.3010299956639812</v>
      </c>
      <c r="R1285">
        <f>Ky-Sample[[#This Row],[Yp]]</f>
        <v>-1.0669467896306133</v>
      </c>
      <c r="S1285">
        <f>Kz-Sample[[#This Row],[Zp]]</f>
        <v>1.3679767852945943</v>
      </c>
      <c r="T1285">
        <f>Sample[[#This Row],[Kpy]]*KSc-Sample[[#This Row],[KPz]]*KSb</f>
        <v>-0.30102999566398103</v>
      </c>
      <c r="U1285">
        <f>-1*(Sample[[#This Row],[KPx]]*KSc-Sample[[#This Row],[KPz]]*KSa)</f>
        <v>-0.3010299956639812</v>
      </c>
      <c r="V1285">
        <f>(Sample[[#This Row],[KPx]]*$R$2-Sample[[#This Row],[Kpy]]*KSa)</f>
        <v>-0.3010299956639812</v>
      </c>
      <c r="W1285">
        <f>Sample[[#This Row],[Kpy]]*KTc-Sample[[#This Row],[KPz]]*KTb</f>
        <v>2.4349235749252074</v>
      </c>
      <c r="X1285">
        <f>-1*(Sample[[#This Row],[KPx]]*KTc-Sample[[#This Row],[KPz]]*KTa)</f>
        <v>2.4349235749252074</v>
      </c>
      <c r="Y1285">
        <f>(Sample[[#This Row],[KPx]]*KTb-Sample[[#This Row],[Kpy]]*KTa)</f>
        <v>2.4349235749252078</v>
      </c>
      <c r="Z1285">
        <f>-Sample[[#This Row],[Xp]]*a+Sample[[#This Row],[Yp]]*b+Sample[[#This Row],[Zp]]*c_</f>
        <v>-0.6020599913279624</v>
      </c>
      <c r="AA1285" s="8">
        <f>-IF(Sample[[#This Row],[Column2]]&gt;0,1,-1)*SQRT(Sample[[#This Row],[KPx''i]]^2+Sample[[#This Row],[KPx''j]]^2+Sample[[#This Row],[KPx''k]]^2)/Ksmag/Scale</f>
        <v>0.36868494332449314</v>
      </c>
      <c r="AB1285" s="1">
        <f>SQRT(Sample[[#This Row],[Kpy''i]]^2+Sample[[#This Row],[KPy''j]]^2+Sample[[#This Row],[KPy''k]]^2)/KTmag/Scale</f>
        <v>1.721750971500605</v>
      </c>
    </row>
    <row r="1286" spans="1:28" hidden="1" x14ac:dyDescent="0.25">
      <c r="A1286" s="5">
        <v>1281</v>
      </c>
      <c r="B1286" s="13" t="s">
        <v>43</v>
      </c>
      <c r="C1286" s="5"/>
      <c r="D1286" s="5"/>
      <c r="E1286">
        <v>10</v>
      </c>
      <c r="F1286">
        <v>7</v>
      </c>
      <c r="G1286">
        <v>9</v>
      </c>
      <c r="H1286" s="11">
        <f>Sample[[#This Row],[C]]/Sample[[#This Row],[D]]</f>
        <v>0.7</v>
      </c>
      <c r="I1286" s="11">
        <f>Sample[[#This Row],[A]]/Sample[[#This Row],[C]]</f>
        <v>1.2857142857142858</v>
      </c>
      <c r="J1286" s="11">
        <f>Sample[[#This Row],[D]]/Sample[[#This Row],[A]]</f>
        <v>1.1111111111111112</v>
      </c>
      <c r="K1286" s="11">
        <f>Sample[[#This Row],[A]]/Sample[[#This Row],[D]]</f>
        <v>0.9</v>
      </c>
      <c r="L1286" s="11">
        <f>Sample[[#This Row],[D]]/Sample[[#This Row],[C]]</f>
        <v>1.4285714285714286</v>
      </c>
      <c r="M1286" s="11">
        <f>Sample[[#This Row],[C]]/Sample[[#This Row],[A]]</f>
        <v>0.77777777777777779</v>
      </c>
      <c r="N1286">
        <f>IF(Sample[[#This Row],[Ap]]=0,10,LOG(Sample[[#This Row],[Ap]]))</f>
        <v>-0.15490195998574319</v>
      </c>
      <c r="O1286">
        <f>IF(Sample[[#This Row],[Ei]]=0,10,LOG(Sample[[#This Row],[Ei]]))</f>
        <v>0.10914446942506807</v>
      </c>
      <c r="P1286">
        <f>IF(Sample[[#This Row],[Ii]]=0,10,LOG(Sample[[#This Row],[Ii]]))</f>
        <v>4.5757490560675143E-2</v>
      </c>
      <c r="Q1286">
        <f>Kx-Sample[[#This Row],[Xp]]</f>
        <v>0.15490195998574319</v>
      </c>
      <c r="R1286">
        <f>Ky-Sample[[#This Row],[Yp]]</f>
        <v>-1.1091444694250681</v>
      </c>
      <c r="S1286">
        <f>Kz-Sample[[#This Row],[Zp]]</f>
        <v>0.95424250943932487</v>
      </c>
      <c r="T1286">
        <f>Sample[[#This Row],[Kpy]]*KSc-Sample[[#This Row],[KPz]]*KSb</f>
        <v>0.15490195998574319</v>
      </c>
      <c r="U1286">
        <f>-1*(Sample[[#This Row],[KPx]]*KSc-Sample[[#This Row],[KPz]]*KSa)</f>
        <v>0.15490195998574319</v>
      </c>
      <c r="V1286">
        <f>(Sample[[#This Row],[KPx]]*$R$2-Sample[[#This Row],[Kpy]]*KSa)</f>
        <v>0.15490195998574319</v>
      </c>
      <c r="W1286">
        <f>Sample[[#This Row],[Kpy]]*KTc-Sample[[#This Row],[KPz]]*KTb</f>
        <v>2.063386978864393</v>
      </c>
      <c r="X1286">
        <f>-1*(Sample[[#This Row],[KPx]]*KTc-Sample[[#This Row],[KPz]]*KTa)</f>
        <v>2.063386978864393</v>
      </c>
      <c r="Y1286">
        <f>(Sample[[#This Row],[KPx]]*KTb-Sample[[#This Row],[Kpy]]*KTa)</f>
        <v>2.063386978864393</v>
      </c>
      <c r="Z1286">
        <f>-Sample[[#This Row],[Xp]]*a+Sample[[#This Row],[Yp]]*b+Sample[[#This Row],[Zp]]*c_</f>
        <v>0.30980391997148643</v>
      </c>
      <c r="AA1286" s="8">
        <f>-IF(Sample[[#This Row],[Column2]]&gt;0,1,-1)*SQRT(Sample[[#This Row],[KPx''i]]^2+Sample[[#This Row],[KPx''j]]^2+Sample[[#This Row],[KPx''k]]^2)/Ksmag/Scale</f>
        <v>-0.1897153810610441</v>
      </c>
      <c r="AB1286" s="1">
        <f>SQRT(Sample[[#This Row],[Kpy''i]]^2+Sample[[#This Row],[KPy''j]]^2+Sample[[#This Row],[KPy''k]]^2)/KTmag/Scale</f>
        <v>1.4590349249670358</v>
      </c>
    </row>
    <row r="1287" spans="1:28" hidden="1" x14ac:dyDescent="0.25">
      <c r="A1287" s="5">
        <v>1282</v>
      </c>
      <c r="B1287" s="13" t="s">
        <v>43</v>
      </c>
      <c r="C1287" s="5"/>
      <c r="D1287" s="5"/>
      <c r="E1287">
        <v>2</v>
      </c>
      <c r="F1287">
        <v>7</v>
      </c>
      <c r="G1287">
        <v>2</v>
      </c>
      <c r="H1287" s="11">
        <f>Sample[[#This Row],[C]]/Sample[[#This Row],[D]]</f>
        <v>3.5</v>
      </c>
      <c r="I1287" s="11">
        <f>Sample[[#This Row],[A]]/Sample[[#This Row],[C]]</f>
        <v>0.2857142857142857</v>
      </c>
      <c r="J1287" s="11">
        <f>Sample[[#This Row],[D]]/Sample[[#This Row],[A]]</f>
        <v>1</v>
      </c>
      <c r="K1287" s="11">
        <f>Sample[[#This Row],[A]]/Sample[[#This Row],[D]]</f>
        <v>1</v>
      </c>
      <c r="L1287" s="11">
        <f>Sample[[#This Row],[D]]/Sample[[#This Row],[C]]</f>
        <v>0.2857142857142857</v>
      </c>
      <c r="M1287" s="11">
        <f>Sample[[#This Row],[C]]/Sample[[#This Row],[A]]</f>
        <v>3.5</v>
      </c>
      <c r="N1287">
        <f>IF(Sample[[#This Row],[Ap]]=0,10,LOG(Sample[[#This Row],[Ap]]))</f>
        <v>0.54406804435027567</v>
      </c>
      <c r="O1287">
        <f>IF(Sample[[#This Row],[Ei]]=0,10,LOG(Sample[[#This Row],[Ei]]))</f>
        <v>-0.54406804435027567</v>
      </c>
      <c r="P1287">
        <f>IF(Sample[[#This Row],[Ii]]=0,10,LOG(Sample[[#This Row],[Ii]]))</f>
        <v>0</v>
      </c>
      <c r="Q1287">
        <f>Kx-Sample[[#This Row],[Xp]]</f>
        <v>-0.54406804435027567</v>
      </c>
      <c r="R1287">
        <f>Ky-Sample[[#This Row],[Yp]]</f>
        <v>-0.45593195564972433</v>
      </c>
      <c r="S1287">
        <f>Kz-Sample[[#This Row],[Zp]]</f>
        <v>1</v>
      </c>
      <c r="T1287">
        <f>Sample[[#This Row],[Kpy]]*KSc-Sample[[#This Row],[KPz]]*KSb</f>
        <v>-0.54406804435027567</v>
      </c>
      <c r="U1287">
        <f>-1*(Sample[[#This Row],[KPx]]*KSc-Sample[[#This Row],[KPz]]*KSa)</f>
        <v>-0.54406804435027567</v>
      </c>
      <c r="V1287">
        <f>(Sample[[#This Row],[KPx]]*$R$2-Sample[[#This Row],[Kpy]]*KSa)</f>
        <v>-0.54406804435027567</v>
      </c>
      <c r="W1287">
        <f>Sample[[#This Row],[Kpy]]*KTc-Sample[[#This Row],[KPz]]*KTb</f>
        <v>1.4559319556497243</v>
      </c>
      <c r="X1287">
        <f>-1*(Sample[[#This Row],[KPx]]*KTc-Sample[[#This Row],[KPz]]*KTa)</f>
        <v>1.4559319556497243</v>
      </c>
      <c r="Y1287">
        <f>(Sample[[#This Row],[KPx]]*KTb-Sample[[#This Row],[Kpy]]*KTa)</f>
        <v>1.4559319556497243</v>
      </c>
      <c r="Z1287">
        <f>-Sample[[#This Row],[Xp]]*a+Sample[[#This Row],[Yp]]*b+Sample[[#This Row],[Zp]]*c_</f>
        <v>-1.0881360887005513</v>
      </c>
      <c r="AA1287" s="8">
        <f>-IF(Sample[[#This Row],[Column2]]&gt;0,1,-1)*SQRT(Sample[[#This Row],[KPx''i]]^2+Sample[[#This Row],[KPx''j]]^2+Sample[[#This Row],[KPx''k]]^2)/Ksmag/Scale</f>
        <v>0.66634454700605172</v>
      </c>
      <c r="AB1287" s="1">
        <f>SQRT(Sample[[#This Row],[Kpy''i]]^2+Sample[[#This Row],[KPy''j]]^2+Sample[[#This Row],[KPy''k]]^2)/KTmag/Scale</f>
        <v>1.0294993587861119</v>
      </c>
    </row>
    <row r="1288" spans="1:28" hidden="1" x14ac:dyDescent="0.25">
      <c r="A1288" s="5">
        <v>1283</v>
      </c>
      <c r="B1288" s="13" t="s">
        <v>43</v>
      </c>
      <c r="C1288" s="5"/>
      <c r="D1288" s="5"/>
      <c r="E1288">
        <v>3</v>
      </c>
      <c r="F1288">
        <v>5</v>
      </c>
      <c r="G1288">
        <v>2</v>
      </c>
      <c r="H1288" s="11">
        <f>Sample[[#This Row],[C]]/Sample[[#This Row],[D]]</f>
        <v>1.6666666666666667</v>
      </c>
      <c r="I1288" s="11">
        <f>Sample[[#This Row],[A]]/Sample[[#This Row],[C]]</f>
        <v>0.4</v>
      </c>
      <c r="J1288" s="11">
        <f>Sample[[#This Row],[D]]/Sample[[#This Row],[A]]</f>
        <v>1.5</v>
      </c>
      <c r="K1288" s="11">
        <f>Sample[[#This Row],[A]]/Sample[[#This Row],[D]]</f>
        <v>0.66666666666666663</v>
      </c>
      <c r="L1288" s="11">
        <f>Sample[[#This Row],[D]]/Sample[[#This Row],[C]]</f>
        <v>0.6</v>
      </c>
      <c r="M1288" s="11">
        <f>Sample[[#This Row],[C]]/Sample[[#This Row],[A]]</f>
        <v>2.5</v>
      </c>
      <c r="N1288">
        <f>IF(Sample[[#This Row],[Ap]]=0,10,LOG(Sample[[#This Row],[Ap]]))</f>
        <v>0.22184874961635639</v>
      </c>
      <c r="O1288">
        <f>IF(Sample[[#This Row],[Ei]]=0,10,LOG(Sample[[#This Row],[Ei]]))</f>
        <v>-0.3979400086720376</v>
      </c>
      <c r="P1288">
        <f>IF(Sample[[#This Row],[Ii]]=0,10,LOG(Sample[[#This Row],[Ii]]))</f>
        <v>0.17609125905568124</v>
      </c>
      <c r="Q1288">
        <f>Kx-Sample[[#This Row],[Xp]]</f>
        <v>-0.22184874961635639</v>
      </c>
      <c r="R1288">
        <f>Ky-Sample[[#This Row],[Yp]]</f>
        <v>-0.6020599913279624</v>
      </c>
      <c r="S1288">
        <f>Kz-Sample[[#This Row],[Zp]]</f>
        <v>0.82390874094431876</v>
      </c>
      <c r="T1288">
        <f>Sample[[#This Row],[Kpy]]*KSc-Sample[[#This Row],[KPz]]*KSb</f>
        <v>-0.22184874961635637</v>
      </c>
      <c r="U1288">
        <f>-1*(Sample[[#This Row],[KPx]]*KSc-Sample[[#This Row],[KPz]]*KSa)</f>
        <v>-0.22184874961635639</v>
      </c>
      <c r="V1288">
        <f>(Sample[[#This Row],[KPx]]*$R$2-Sample[[#This Row],[Kpy]]*KSa)</f>
        <v>-0.22184874961635639</v>
      </c>
      <c r="W1288">
        <f>Sample[[#This Row],[Kpy]]*KTc-Sample[[#This Row],[KPz]]*KTb</f>
        <v>1.4259687322722812</v>
      </c>
      <c r="X1288">
        <f>-1*(Sample[[#This Row],[KPx]]*KTc-Sample[[#This Row],[KPz]]*KTa)</f>
        <v>1.4259687322722812</v>
      </c>
      <c r="Y1288">
        <f>(Sample[[#This Row],[KPx]]*KTb-Sample[[#This Row],[Kpy]]*KTa)</f>
        <v>1.4259687322722812</v>
      </c>
      <c r="Z1288">
        <f>-Sample[[#This Row],[Xp]]*a+Sample[[#This Row],[Yp]]*b+Sample[[#This Row],[Zp]]*c_</f>
        <v>-0.44369749923271273</v>
      </c>
      <c r="AA1288" s="8">
        <f>-IF(Sample[[#This Row],[Column2]]&gt;0,1,-1)*SQRT(Sample[[#This Row],[KPx''i]]^2+Sample[[#This Row],[KPx''j]]^2+Sample[[#This Row],[KPx''k]]^2)/Ksmag/Scale</f>
        <v>0.27170811831726921</v>
      </c>
      <c r="AB1288" s="1">
        <f>SQRT(Sample[[#This Row],[Kpy''i]]^2+Sample[[#This Row],[KPy''j]]^2+Sample[[#This Row],[KPy''k]]^2)/KTmag/Scale</f>
        <v>1.0083121603497145</v>
      </c>
    </row>
    <row r="1289" spans="1:28" hidden="1" x14ac:dyDescent="0.25">
      <c r="A1289" s="5">
        <v>1284</v>
      </c>
      <c r="B1289" s="13" t="s">
        <v>43</v>
      </c>
      <c r="C1289" s="5"/>
      <c r="D1289" s="5"/>
      <c r="E1289">
        <v>9</v>
      </c>
      <c r="F1289">
        <v>10</v>
      </c>
      <c r="G1289">
        <v>9</v>
      </c>
      <c r="H1289" s="11">
        <f>Sample[[#This Row],[C]]/Sample[[#This Row],[D]]</f>
        <v>1.1111111111111112</v>
      </c>
      <c r="I1289" s="11">
        <f>Sample[[#This Row],[A]]/Sample[[#This Row],[C]]</f>
        <v>0.9</v>
      </c>
      <c r="J1289" s="11">
        <f>Sample[[#This Row],[D]]/Sample[[#This Row],[A]]</f>
        <v>1</v>
      </c>
      <c r="K1289" s="11">
        <f>Sample[[#This Row],[A]]/Sample[[#This Row],[D]]</f>
        <v>1</v>
      </c>
      <c r="L1289" s="11">
        <f>Sample[[#This Row],[D]]/Sample[[#This Row],[C]]</f>
        <v>0.9</v>
      </c>
      <c r="M1289" s="11">
        <f>Sample[[#This Row],[C]]/Sample[[#This Row],[A]]</f>
        <v>1.1111111111111112</v>
      </c>
      <c r="N1289">
        <f>IF(Sample[[#This Row],[Ap]]=0,10,LOG(Sample[[#This Row],[Ap]]))</f>
        <v>4.5757490560675143E-2</v>
      </c>
      <c r="O1289">
        <f>IF(Sample[[#This Row],[Ei]]=0,10,LOG(Sample[[#This Row],[Ei]]))</f>
        <v>-4.5757490560675115E-2</v>
      </c>
      <c r="P1289">
        <f>IF(Sample[[#This Row],[Ii]]=0,10,LOG(Sample[[#This Row],[Ii]]))</f>
        <v>0</v>
      </c>
      <c r="Q1289">
        <f>Kx-Sample[[#This Row],[Xp]]</f>
        <v>-4.5757490560675143E-2</v>
      </c>
      <c r="R1289">
        <f>Ky-Sample[[#This Row],[Yp]]</f>
        <v>-0.95424250943932487</v>
      </c>
      <c r="S1289">
        <f>Kz-Sample[[#This Row],[Zp]]</f>
        <v>1</v>
      </c>
      <c r="T1289">
        <f>Sample[[#This Row],[Kpy]]*KSc-Sample[[#This Row],[KPz]]*KSb</f>
        <v>-4.5757490560675129E-2</v>
      </c>
      <c r="U1289">
        <f>-1*(Sample[[#This Row],[KPx]]*KSc-Sample[[#This Row],[KPz]]*KSa)</f>
        <v>-4.5757490560675143E-2</v>
      </c>
      <c r="V1289">
        <f>(Sample[[#This Row],[KPx]]*$R$2-Sample[[#This Row],[Kpy]]*KSa)</f>
        <v>-4.5757490560675143E-2</v>
      </c>
      <c r="W1289">
        <f>Sample[[#This Row],[Kpy]]*KTc-Sample[[#This Row],[KPz]]*KTb</f>
        <v>1.9542425094393248</v>
      </c>
      <c r="X1289">
        <f>-1*(Sample[[#This Row],[KPx]]*KTc-Sample[[#This Row],[KPz]]*KTa)</f>
        <v>1.9542425094393248</v>
      </c>
      <c r="Y1289">
        <f>(Sample[[#This Row],[KPx]]*KTb-Sample[[#This Row],[Kpy]]*KTa)</f>
        <v>1.954242509439325</v>
      </c>
      <c r="Z1289">
        <f>-Sample[[#This Row],[Xp]]*a+Sample[[#This Row],[Yp]]*b+Sample[[#This Row],[Zp]]*c_</f>
        <v>-9.1514981121350231E-2</v>
      </c>
      <c r="AA1289" s="8">
        <f>-IF(Sample[[#This Row],[Column2]]&gt;0,1,-1)*SQRT(Sample[[#This Row],[KPx''i]]^2+Sample[[#This Row],[KPx''j]]^2+Sample[[#This Row],[KPx''k]]^2)/Ksmag/Scale</f>
        <v>5.6041251891935914E-2</v>
      </c>
      <c r="AB1289" s="1">
        <f>SQRT(Sample[[#This Row],[Kpy''i]]^2+Sample[[#This Row],[KPy''j]]^2+Sample[[#This Row],[KPy''k]]^2)/KTmag/Scale</f>
        <v>1.3818581305075623</v>
      </c>
    </row>
    <row r="1290" spans="1:28" hidden="1" x14ac:dyDescent="0.25">
      <c r="A1290" s="5">
        <v>1285</v>
      </c>
      <c r="B1290" s="13" t="s">
        <v>43</v>
      </c>
      <c r="C1290" s="5"/>
      <c r="D1290" s="5"/>
      <c r="E1290">
        <v>5</v>
      </c>
      <c r="F1290">
        <v>5</v>
      </c>
      <c r="G1290">
        <v>5</v>
      </c>
      <c r="H1290" s="11">
        <f>Sample[[#This Row],[C]]/Sample[[#This Row],[D]]</f>
        <v>1</v>
      </c>
      <c r="I1290" s="11">
        <f>Sample[[#This Row],[A]]/Sample[[#This Row],[C]]</f>
        <v>1</v>
      </c>
      <c r="J1290" s="11">
        <f>Sample[[#This Row],[D]]/Sample[[#This Row],[A]]</f>
        <v>1</v>
      </c>
      <c r="K1290" s="11">
        <f>Sample[[#This Row],[A]]/Sample[[#This Row],[D]]</f>
        <v>1</v>
      </c>
      <c r="L1290" s="11">
        <f>Sample[[#This Row],[D]]/Sample[[#This Row],[C]]</f>
        <v>1</v>
      </c>
      <c r="M1290" s="11">
        <f>Sample[[#This Row],[C]]/Sample[[#This Row],[A]]</f>
        <v>1</v>
      </c>
      <c r="N1290">
        <f>IF(Sample[[#This Row],[Ap]]=0,10,LOG(Sample[[#This Row],[Ap]]))</f>
        <v>0</v>
      </c>
      <c r="O1290">
        <f>IF(Sample[[#This Row],[Ei]]=0,10,LOG(Sample[[#This Row],[Ei]]))</f>
        <v>0</v>
      </c>
      <c r="P1290">
        <f>IF(Sample[[#This Row],[Ii]]=0,10,LOG(Sample[[#This Row],[Ii]]))</f>
        <v>0</v>
      </c>
      <c r="Q1290">
        <f>Kx-Sample[[#This Row],[Xp]]</f>
        <v>0</v>
      </c>
      <c r="R1290">
        <f>Ky-Sample[[#This Row],[Yp]]</f>
        <v>-1</v>
      </c>
      <c r="S1290">
        <f>Kz-Sample[[#This Row],[Zp]]</f>
        <v>1</v>
      </c>
      <c r="T1290">
        <f>Sample[[#This Row],[Kpy]]*KSc-Sample[[#This Row],[KPz]]*KSb</f>
        <v>0</v>
      </c>
      <c r="U1290">
        <f>-1*(Sample[[#This Row],[KPx]]*KSc-Sample[[#This Row],[KPz]]*KSa)</f>
        <v>0</v>
      </c>
      <c r="V1290">
        <f>(Sample[[#This Row],[KPx]]*$R$2-Sample[[#This Row],[Kpy]]*KSa)</f>
        <v>0</v>
      </c>
      <c r="W1290">
        <f>Sample[[#This Row],[Kpy]]*KTc-Sample[[#This Row],[KPz]]*KTb</f>
        <v>2</v>
      </c>
      <c r="X1290">
        <f>-1*(Sample[[#This Row],[KPx]]*KTc-Sample[[#This Row],[KPz]]*KTa)</f>
        <v>2</v>
      </c>
      <c r="Y1290">
        <f>(Sample[[#This Row],[KPx]]*KTb-Sample[[#This Row],[Kpy]]*KTa)</f>
        <v>2</v>
      </c>
      <c r="Z1290">
        <f>-Sample[[#This Row],[Xp]]*a+Sample[[#This Row],[Yp]]*b+Sample[[#This Row],[Zp]]*c_</f>
        <v>0</v>
      </c>
      <c r="AA1290" s="8">
        <f>-IF(Sample[[#This Row],[Column2]]&gt;0,1,-1)*SQRT(Sample[[#This Row],[KPx''i]]^2+Sample[[#This Row],[KPx''j]]^2+Sample[[#This Row],[KPx''k]]^2)/Ksmag/Scale</f>
        <v>0</v>
      </c>
      <c r="AB1290" s="1">
        <f>SQRT(Sample[[#This Row],[Kpy''i]]^2+Sample[[#This Row],[KPy''j]]^2+Sample[[#This Row],[KPy''k]]^2)/KTmag/Scale</f>
        <v>1.4142135623730951</v>
      </c>
    </row>
    <row r="1291" spans="1:28" hidden="1" x14ac:dyDescent="0.25">
      <c r="A1291" s="5">
        <v>1286</v>
      </c>
      <c r="B1291" s="13" t="s">
        <v>43</v>
      </c>
      <c r="C1291" s="5"/>
      <c r="D1291" s="5"/>
      <c r="E1291">
        <v>4</v>
      </c>
      <c r="F1291">
        <v>9</v>
      </c>
      <c r="G1291">
        <v>7</v>
      </c>
      <c r="H1291" s="11">
        <f>Sample[[#This Row],[C]]/Sample[[#This Row],[D]]</f>
        <v>2.25</v>
      </c>
      <c r="I1291" s="11">
        <f>Sample[[#This Row],[A]]/Sample[[#This Row],[C]]</f>
        <v>0.77777777777777779</v>
      </c>
      <c r="J1291" s="11">
        <f>Sample[[#This Row],[D]]/Sample[[#This Row],[A]]</f>
        <v>0.5714285714285714</v>
      </c>
      <c r="K1291" s="11">
        <f>Sample[[#This Row],[A]]/Sample[[#This Row],[D]]</f>
        <v>1.75</v>
      </c>
      <c r="L1291" s="11">
        <f>Sample[[#This Row],[D]]/Sample[[#This Row],[C]]</f>
        <v>0.44444444444444442</v>
      </c>
      <c r="M1291" s="11">
        <f>Sample[[#This Row],[C]]/Sample[[#This Row],[A]]</f>
        <v>1.2857142857142858</v>
      </c>
      <c r="N1291">
        <f>IF(Sample[[#This Row],[Ap]]=0,10,LOG(Sample[[#This Row],[Ap]]))</f>
        <v>0.35218251811136247</v>
      </c>
      <c r="O1291">
        <f>IF(Sample[[#This Row],[Ei]]=0,10,LOG(Sample[[#This Row],[Ei]]))</f>
        <v>-0.10914446942506803</v>
      </c>
      <c r="P1291">
        <f>IF(Sample[[#This Row],[Ii]]=0,10,LOG(Sample[[#This Row],[Ii]]))</f>
        <v>-0.24303804868629447</v>
      </c>
      <c r="Q1291">
        <f>Kx-Sample[[#This Row],[Xp]]</f>
        <v>-0.35218251811136247</v>
      </c>
      <c r="R1291">
        <f>Ky-Sample[[#This Row],[Yp]]</f>
        <v>-0.89085553057493194</v>
      </c>
      <c r="S1291">
        <f>Kz-Sample[[#This Row],[Zp]]</f>
        <v>1.2430380486862944</v>
      </c>
      <c r="T1291">
        <f>Sample[[#This Row],[Kpy]]*KSc-Sample[[#This Row],[KPz]]*KSb</f>
        <v>-0.35218251811136247</v>
      </c>
      <c r="U1291">
        <f>-1*(Sample[[#This Row],[KPx]]*KSc-Sample[[#This Row],[KPz]]*KSa)</f>
        <v>-0.35218251811136247</v>
      </c>
      <c r="V1291">
        <f>(Sample[[#This Row],[KPx]]*$R$2-Sample[[#This Row],[Kpy]]*KSa)</f>
        <v>-0.35218251811136247</v>
      </c>
      <c r="W1291">
        <f>Sample[[#This Row],[Kpy]]*KTc-Sample[[#This Row],[KPz]]*KTb</f>
        <v>2.1338935792612261</v>
      </c>
      <c r="X1291">
        <f>-1*(Sample[[#This Row],[KPx]]*KTc-Sample[[#This Row],[KPz]]*KTa)</f>
        <v>2.1338935792612261</v>
      </c>
      <c r="Y1291">
        <f>(Sample[[#This Row],[KPx]]*KTb-Sample[[#This Row],[Kpy]]*KTa)</f>
        <v>2.1338935792612261</v>
      </c>
      <c r="Z1291">
        <f>-Sample[[#This Row],[Xp]]*a+Sample[[#This Row],[Yp]]*b+Sample[[#This Row],[Zp]]*c_</f>
        <v>-0.70436503622272495</v>
      </c>
      <c r="AA1291" s="8">
        <f>-IF(Sample[[#This Row],[Column2]]&gt;0,1,-1)*SQRT(Sample[[#This Row],[KPx''i]]^2+Sample[[#This Row],[KPx''j]]^2+Sample[[#This Row],[KPx''k]]^2)/Ksmag/Scale</f>
        <v>0.43133373285066656</v>
      </c>
      <c r="AB1291" s="1">
        <f>SQRT(Sample[[#This Row],[Kpy''i]]^2+Sample[[#This Row],[KPy''j]]^2+Sample[[#This Row],[KPy''k]]^2)/KTmag/Scale</f>
        <v>1.5088906202260468</v>
      </c>
    </row>
    <row r="1292" spans="1:28" hidden="1" x14ac:dyDescent="0.25">
      <c r="A1292" s="5">
        <v>1287</v>
      </c>
      <c r="B1292" s="13" t="s">
        <v>43</v>
      </c>
      <c r="C1292" s="5"/>
      <c r="D1292" s="5"/>
      <c r="E1292">
        <v>2</v>
      </c>
      <c r="F1292">
        <v>6</v>
      </c>
      <c r="G1292">
        <v>2</v>
      </c>
      <c r="H1292" s="11">
        <f>Sample[[#This Row],[C]]/Sample[[#This Row],[D]]</f>
        <v>3</v>
      </c>
      <c r="I1292" s="11">
        <f>Sample[[#This Row],[A]]/Sample[[#This Row],[C]]</f>
        <v>0.33333333333333331</v>
      </c>
      <c r="J1292" s="11">
        <f>Sample[[#This Row],[D]]/Sample[[#This Row],[A]]</f>
        <v>1</v>
      </c>
      <c r="K1292" s="11">
        <f>Sample[[#This Row],[A]]/Sample[[#This Row],[D]]</f>
        <v>1</v>
      </c>
      <c r="L1292" s="11">
        <f>Sample[[#This Row],[D]]/Sample[[#This Row],[C]]</f>
        <v>0.33333333333333331</v>
      </c>
      <c r="M1292" s="11">
        <f>Sample[[#This Row],[C]]/Sample[[#This Row],[A]]</f>
        <v>3</v>
      </c>
      <c r="N1292">
        <f>IF(Sample[[#This Row],[Ap]]=0,10,LOG(Sample[[#This Row],[Ap]]))</f>
        <v>0.47712125471966244</v>
      </c>
      <c r="O1292">
        <f>IF(Sample[[#This Row],[Ei]]=0,10,LOG(Sample[[#This Row],[Ei]]))</f>
        <v>-0.47712125471966244</v>
      </c>
      <c r="P1292">
        <f>IF(Sample[[#This Row],[Ii]]=0,10,LOG(Sample[[#This Row],[Ii]]))</f>
        <v>0</v>
      </c>
      <c r="Q1292">
        <f>Kx-Sample[[#This Row],[Xp]]</f>
        <v>-0.47712125471966244</v>
      </c>
      <c r="R1292">
        <f>Ky-Sample[[#This Row],[Yp]]</f>
        <v>-0.52287874528033762</v>
      </c>
      <c r="S1292">
        <f>Kz-Sample[[#This Row],[Zp]]</f>
        <v>1</v>
      </c>
      <c r="T1292">
        <f>Sample[[#This Row],[Kpy]]*KSc-Sample[[#This Row],[KPz]]*KSb</f>
        <v>-0.47712125471966238</v>
      </c>
      <c r="U1292">
        <f>-1*(Sample[[#This Row],[KPx]]*KSc-Sample[[#This Row],[KPz]]*KSa)</f>
        <v>-0.47712125471966244</v>
      </c>
      <c r="V1292">
        <f>(Sample[[#This Row],[KPx]]*$R$2-Sample[[#This Row],[Kpy]]*KSa)</f>
        <v>-0.47712125471966244</v>
      </c>
      <c r="W1292">
        <f>Sample[[#This Row],[Kpy]]*KTc-Sample[[#This Row],[KPz]]*KTb</f>
        <v>1.5228787452803376</v>
      </c>
      <c r="X1292">
        <f>-1*(Sample[[#This Row],[KPx]]*KTc-Sample[[#This Row],[KPz]]*KTa)</f>
        <v>1.5228787452803376</v>
      </c>
      <c r="Y1292">
        <f>(Sample[[#This Row],[KPx]]*KTb-Sample[[#This Row],[Kpy]]*KTa)</f>
        <v>1.5228787452803376</v>
      </c>
      <c r="Z1292">
        <f>-Sample[[#This Row],[Xp]]*a+Sample[[#This Row],[Yp]]*b+Sample[[#This Row],[Zp]]*c_</f>
        <v>-0.95424250943932487</v>
      </c>
      <c r="AA1292" s="8">
        <f>-IF(Sample[[#This Row],[Column2]]&gt;0,1,-1)*SQRT(Sample[[#This Row],[KPx''i]]^2+Sample[[#This Row],[KPx''j]]^2+Sample[[#This Row],[KPx''k]]^2)/Ksmag/Scale</f>
        <v>0.58435180974982659</v>
      </c>
      <c r="AB1292" s="1">
        <f>SQRT(Sample[[#This Row],[Kpy''i]]^2+Sample[[#This Row],[KPy''j]]^2+Sample[[#This Row],[KPy''k]]^2)/KTmag/Scale</f>
        <v>1.0768378877125877</v>
      </c>
    </row>
    <row r="1293" spans="1:28" hidden="1" x14ac:dyDescent="0.25">
      <c r="A1293" s="5">
        <v>1288</v>
      </c>
      <c r="B1293" s="13" t="s">
        <v>43</v>
      </c>
      <c r="C1293" s="5"/>
      <c r="D1293" s="5"/>
      <c r="E1293">
        <v>5</v>
      </c>
      <c r="F1293">
        <v>4</v>
      </c>
      <c r="G1293">
        <v>4</v>
      </c>
      <c r="H1293" s="11">
        <f>Sample[[#This Row],[C]]/Sample[[#This Row],[D]]</f>
        <v>0.8</v>
      </c>
      <c r="I1293" s="11">
        <f>Sample[[#This Row],[A]]/Sample[[#This Row],[C]]</f>
        <v>1</v>
      </c>
      <c r="J1293" s="11">
        <f>Sample[[#This Row],[D]]/Sample[[#This Row],[A]]</f>
        <v>1.25</v>
      </c>
      <c r="K1293" s="11">
        <f>Sample[[#This Row],[A]]/Sample[[#This Row],[D]]</f>
        <v>0.8</v>
      </c>
      <c r="L1293" s="11">
        <f>Sample[[#This Row],[D]]/Sample[[#This Row],[C]]</f>
        <v>1.25</v>
      </c>
      <c r="M1293" s="11">
        <f>Sample[[#This Row],[C]]/Sample[[#This Row],[A]]</f>
        <v>1</v>
      </c>
      <c r="N1293">
        <f>IF(Sample[[#This Row],[Ap]]=0,10,LOG(Sample[[#This Row],[Ap]]))</f>
        <v>-9.6910013008056392E-2</v>
      </c>
      <c r="O1293">
        <f>IF(Sample[[#This Row],[Ei]]=0,10,LOG(Sample[[#This Row],[Ei]]))</f>
        <v>0</v>
      </c>
      <c r="P1293">
        <f>IF(Sample[[#This Row],[Ii]]=0,10,LOG(Sample[[#This Row],[Ii]]))</f>
        <v>9.691001300805642E-2</v>
      </c>
      <c r="Q1293">
        <f>Kx-Sample[[#This Row],[Xp]]</f>
        <v>9.6910013008056392E-2</v>
      </c>
      <c r="R1293">
        <f>Ky-Sample[[#This Row],[Yp]]</f>
        <v>-1</v>
      </c>
      <c r="S1293">
        <f>Kz-Sample[[#This Row],[Zp]]</f>
        <v>0.90308998699194354</v>
      </c>
      <c r="T1293">
        <f>Sample[[#This Row],[Kpy]]*KSc-Sample[[#This Row],[KPz]]*KSb</f>
        <v>9.6910013008056461E-2</v>
      </c>
      <c r="U1293">
        <f>-1*(Sample[[#This Row],[KPx]]*KSc-Sample[[#This Row],[KPz]]*KSa)</f>
        <v>9.6910013008056392E-2</v>
      </c>
      <c r="V1293">
        <f>(Sample[[#This Row],[KPx]]*$R$2-Sample[[#This Row],[Kpy]]*KSa)</f>
        <v>9.6910013008056392E-2</v>
      </c>
      <c r="W1293">
        <f>Sample[[#This Row],[Kpy]]*KTc-Sample[[#This Row],[KPz]]*KTb</f>
        <v>1.9030899869919435</v>
      </c>
      <c r="X1293">
        <f>-1*(Sample[[#This Row],[KPx]]*KTc-Sample[[#This Row],[KPz]]*KTa)</f>
        <v>1.9030899869919435</v>
      </c>
      <c r="Y1293">
        <f>(Sample[[#This Row],[KPx]]*KTb-Sample[[#This Row],[Kpy]]*KTa)</f>
        <v>1.9030899869919435</v>
      </c>
      <c r="Z1293">
        <f>-Sample[[#This Row],[Xp]]*a+Sample[[#This Row],[Yp]]*b+Sample[[#This Row],[Zp]]*c_</f>
        <v>0.19382002601611284</v>
      </c>
      <c r="AA1293" s="8">
        <f>-IF(Sample[[#This Row],[Column2]]&gt;0,1,-1)*SQRT(Sample[[#This Row],[KPx''i]]^2+Sample[[#This Row],[KPx''j]]^2+Sample[[#This Row],[KPx''k]]^2)/Ksmag/Scale</f>
        <v>-0.11869004141810927</v>
      </c>
      <c r="AB1293" s="1">
        <f>SQRT(Sample[[#This Row],[Kpy''i]]^2+Sample[[#This Row],[KPy''j]]^2+Sample[[#This Row],[KPy''k]]^2)/KTmag/Scale</f>
        <v>1.3456878350102222</v>
      </c>
    </row>
    <row r="1294" spans="1:28" hidden="1" x14ac:dyDescent="0.25">
      <c r="A1294" s="5">
        <v>1289</v>
      </c>
      <c r="B1294" s="13" t="s">
        <v>43</v>
      </c>
      <c r="C1294" s="5"/>
      <c r="D1294" s="5"/>
      <c r="E1294">
        <v>1</v>
      </c>
      <c r="F1294">
        <v>2</v>
      </c>
      <c r="G1294">
        <v>4</v>
      </c>
      <c r="H1294" s="11">
        <f>Sample[[#This Row],[C]]/Sample[[#This Row],[D]]</f>
        <v>2</v>
      </c>
      <c r="I1294" s="11">
        <f>Sample[[#This Row],[A]]/Sample[[#This Row],[C]]</f>
        <v>2</v>
      </c>
      <c r="J1294" s="11">
        <f>Sample[[#This Row],[D]]/Sample[[#This Row],[A]]</f>
        <v>0.25</v>
      </c>
      <c r="K1294" s="11">
        <f>Sample[[#This Row],[A]]/Sample[[#This Row],[D]]</f>
        <v>4</v>
      </c>
      <c r="L1294" s="11">
        <f>Sample[[#This Row],[D]]/Sample[[#This Row],[C]]</f>
        <v>0.5</v>
      </c>
      <c r="M1294" s="11">
        <f>Sample[[#This Row],[C]]/Sample[[#This Row],[A]]</f>
        <v>0.5</v>
      </c>
      <c r="N1294">
        <f>IF(Sample[[#This Row],[Ap]]=0,10,LOG(Sample[[#This Row],[Ap]]))</f>
        <v>0.3010299956639812</v>
      </c>
      <c r="O1294">
        <f>IF(Sample[[#This Row],[Ei]]=0,10,LOG(Sample[[#This Row],[Ei]]))</f>
        <v>0.3010299956639812</v>
      </c>
      <c r="P1294">
        <f>IF(Sample[[#This Row],[Ii]]=0,10,LOG(Sample[[#This Row],[Ii]]))</f>
        <v>-0.6020599913279624</v>
      </c>
      <c r="Q1294">
        <f>Kx-Sample[[#This Row],[Xp]]</f>
        <v>-0.3010299956639812</v>
      </c>
      <c r="R1294">
        <f>Ky-Sample[[#This Row],[Yp]]</f>
        <v>-1.3010299956639813</v>
      </c>
      <c r="S1294">
        <f>Kz-Sample[[#This Row],[Zp]]</f>
        <v>1.6020599913279625</v>
      </c>
      <c r="T1294">
        <f>Sample[[#This Row],[Kpy]]*KSc-Sample[[#This Row],[KPz]]*KSb</f>
        <v>-0.30102999566398125</v>
      </c>
      <c r="U1294">
        <f>-1*(Sample[[#This Row],[KPx]]*KSc-Sample[[#This Row],[KPz]]*KSa)</f>
        <v>-0.3010299956639812</v>
      </c>
      <c r="V1294">
        <f>(Sample[[#This Row],[KPx]]*$R$2-Sample[[#This Row],[Kpy]]*KSa)</f>
        <v>-0.3010299956639812</v>
      </c>
      <c r="W1294">
        <f>Sample[[#This Row],[Kpy]]*KTc-Sample[[#This Row],[KPz]]*KTb</f>
        <v>2.9030899869919438</v>
      </c>
      <c r="X1294">
        <f>-1*(Sample[[#This Row],[KPx]]*KTc-Sample[[#This Row],[KPz]]*KTa)</f>
        <v>2.9030899869919438</v>
      </c>
      <c r="Y1294">
        <f>(Sample[[#This Row],[KPx]]*KTb-Sample[[#This Row],[Kpy]]*KTa)</f>
        <v>2.9030899869919438</v>
      </c>
      <c r="Z1294">
        <f>-Sample[[#This Row],[Xp]]*a+Sample[[#This Row],[Yp]]*b+Sample[[#This Row],[Zp]]*c_</f>
        <v>-0.6020599913279624</v>
      </c>
      <c r="AA1294" s="8">
        <f>-IF(Sample[[#This Row],[Column2]]&gt;0,1,-1)*SQRT(Sample[[#This Row],[KPx''i]]^2+Sample[[#This Row],[KPx''j]]^2+Sample[[#This Row],[KPx''k]]^2)/Ksmag/Scale</f>
        <v>0.36868494332449331</v>
      </c>
      <c r="AB1294" s="1">
        <f>SQRT(Sample[[#This Row],[Kpy''i]]^2+Sample[[#This Row],[KPy''j]]^2+Sample[[#This Row],[KPy''k]]^2)/KTmag/Scale</f>
        <v>2.0527946161967696</v>
      </c>
    </row>
    <row r="1295" spans="1:28" hidden="1" x14ac:dyDescent="0.25">
      <c r="A1295" s="5">
        <v>1290</v>
      </c>
      <c r="B1295" s="13" t="s">
        <v>43</v>
      </c>
      <c r="C1295" s="5"/>
      <c r="D1295" s="5"/>
      <c r="E1295">
        <v>6</v>
      </c>
      <c r="F1295">
        <v>7</v>
      </c>
      <c r="G1295">
        <v>1</v>
      </c>
      <c r="H1295" s="11">
        <f>Sample[[#This Row],[C]]/Sample[[#This Row],[D]]</f>
        <v>1.1666666666666667</v>
      </c>
      <c r="I1295" s="11">
        <f>Sample[[#This Row],[A]]/Sample[[#This Row],[C]]</f>
        <v>0.14285714285714285</v>
      </c>
      <c r="J1295" s="11">
        <f>Sample[[#This Row],[D]]/Sample[[#This Row],[A]]</f>
        <v>6</v>
      </c>
      <c r="K1295" s="11">
        <f>Sample[[#This Row],[A]]/Sample[[#This Row],[D]]</f>
        <v>0.16666666666666666</v>
      </c>
      <c r="L1295" s="11">
        <f>Sample[[#This Row],[D]]/Sample[[#This Row],[C]]</f>
        <v>0.8571428571428571</v>
      </c>
      <c r="M1295" s="11">
        <f>Sample[[#This Row],[C]]/Sample[[#This Row],[A]]</f>
        <v>7</v>
      </c>
      <c r="N1295">
        <f>IF(Sample[[#This Row],[Ap]]=0,10,LOG(Sample[[#This Row],[Ap]]))</f>
        <v>6.6946789630613221E-2</v>
      </c>
      <c r="O1295">
        <f>IF(Sample[[#This Row],[Ei]]=0,10,LOG(Sample[[#This Row],[Ei]]))</f>
        <v>-0.84509804001425681</v>
      </c>
      <c r="P1295">
        <f>IF(Sample[[#This Row],[Ii]]=0,10,LOG(Sample[[#This Row],[Ii]]))</f>
        <v>0.77815125038364363</v>
      </c>
      <c r="Q1295">
        <f>Kx-Sample[[#This Row],[Xp]]</f>
        <v>-6.6946789630613221E-2</v>
      </c>
      <c r="R1295">
        <f>Ky-Sample[[#This Row],[Yp]]</f>
        <v>-0.15490195998574319</v>
      </c>
      <c r="S1295">
        <f>Kz-Sample[[#This Row],[Zp]]</f>
        <v>0.22184874961635637</v>
      </c>
      <c r="T1295">
        <f>Sample[[#This Row],[Kpy]]*KSc-Sample[[#This Row],[KPz]]*KSb</f>
        <v>-6.6946789630613179E-2</v>
      </c>
      <c r="U1295">
        <f>-1*(Sample[[#This Row],[KPx]]*KSc-Sample[[#This Row],[KPz]]*KSa)</f>
        <v>-6.6946789630613221E-2</v>
      </c>
      <c r="V1295">
        <f>(Sample[[#This Row],[KPx]]*$R$2-Sample[[#This Row],[Kpy]]*KSa)</f>
        <v>-6.6946789630613221E-2</v>
      </c>
      <c r="W1295">
        <f>Sample[[#This Row],[Kpy]]*KTc-Sample[[#This Row],[KPz]]*KTb</f>
        <v>0.37675070960209955</v>
      </c>
      <c r="X1295">
        <f>-1*(Sample[[#This Row],[KPx]]*KTc-Sample[[#This Row],[KPz]]*KTa)</f>
        <v>0.3767507096020995</v>
      </c>
      <c r="Y1295">
        <f>(Sample[[#This Row],[KPx]]*KTb-Sample[[#This Row],[Kpy]]*KTa)</f>
        <v>0.37675070960209961</v>
      </c>
      <c r="Z1295">
        <f>-Sample[[#This Row],[Xp]]*a+Sample[[#This Row],[Yp]]*b+Sample[[#This Row],[Zp]]*c_</f>
        <v>-0.13389357926122636</v>
      </c>
      <c r="AA1295" s="8">
        <f>-IF(Sample[[#This Row],[Column2]]&gt;0,1,-1)*SQRT(Sample[[#This Row],[KPx''i]]^2+Sample[[#This Row],[KPx''j]]^2+Sample[[#This Row],[KPx''k]]^2)/Ksmag/Scale</f>
        <v>8.1992737256225134E-2</v>
      </c>
      <c r="AB1295" s="1">
        <f>SQRT(Sample[[#This Row],[Kpy''i]]^2+Sample[[#This Row],[KPy''j]]^2+Sample[[#This Row],[KPy''k]]^2)/KTmag/Scale</f>
        <v>0.26640298157648834</v>
      </c>
    </row>
    <row r="1296" spans="1:28" hidden="1" x14ac:dyDescent="0.25">
      <c r="A1296" s="5">
        <v>1291</v>
      </c>
      <c r="B1296" s="13" t="s">
        <v>43</v>
      </c>
      <c r="C1296" s="5"/>
      <c r="D1296" s="5"/>
      <c r="E1296">
        <v>3</v>
      </c>
      <c r="F1296">
        <v>7</v>
      </c>
      <c r="G1296">
        <v>2</v>
      </c>
      <c r="H1296" s="11">
        <f>Sample[[#This Row],[C]]/Sample[[#This Row],[D]]</f>
        <v>2.3333333333333335</v>
      </c>
      <c r="I1296" s="11">
        <f>Sample[[#This Row],[A]]/Sample[[#This Row],[C]]</f>
        <v>0.2857142857142857</v>
      </c>
      <c r="J1296" s="11">
        <f>Sample[[#This Row],[D]]/Sample[[#This Row],[A]]</f>
        <v>1.5</v>
      </c>
      <c r="K1296" s="11">
        <f>Sample[[#This Row],[A]]/Sample[[#This Row],[D]]</f>
        <v>0.66666666666666663</v>
      </c>
      <c r="L1296" s="11">
        <f>Sample[[#This Row],[D]]/Sample[[#This Row],[C]]</f>
        <v>0.42857142857142855</v>
      </c>
      <c r="M1296" s="11">
        <f>Sample[[#This Row],[C]]/Sample[[#This Row],[A]]</f>
        <v>3.5</v>
      </c>
      <c r="N1296">
        <f>IF(Sample[[#This Row],[Ap]]=0,10,LOG(Sample[[#This Row],[Ap]]))</f>
        <v>0.36797678529459443</v>
      </c>
      <c r="O1296">
        <f>IF(Sample[[#This Row],[Ei]]=0,10,LOG(Sample[[#This Row],[Ei]]))</f>
        <v>-0.54406804435027567</v>
      </c>
      <c r="P1296">
        <f>IF(Sample[[#This Row],[Ii]]=0,10,LOG(Sample[[#This Row],[Ii]]))</f>
        <v>0.17609125905568124</v>
      </c>
      <c r="Q1296">
        <f>Kx-Sample[[#This Row],[Xp]]</f>
        <v>-0.36797678529459443</v>
      </c>
      <c r="R1296">
        <f>Ky-Sample[[#This Row],[Yp]]</f>
        <v>-0.45593195564972433</v>
      </c>
      <c r="S1296">
        <f>Kz-Sample[[#This Row],[Zp]]</f>
        <v>0.82390874094431876</v>
      </c>
      <c r="T1296">
        <f>Sample[[#This Row],[Kpy]]*KSc-Sample[[#This Row],[KPz]]*KSb</f>
        <v>-0.36797678529459443</v>
      </c>
      <c r="U1296">
        <f>-1*(Sample[[#This Row],[KPx]]*KSc-Sample[[#This Row],[KPz]]*KSa)</f>
        <v>-0.36797678529459443</v>
      </c>
      <c r="V1296">
        <f>(Sample[[#This Row],[KPx]]*$R$2-Sample[[#This Row],[Kpy]]*KSa)</f>
        <v>-0.36797678529459443</v>
      </c>
      <c r="W1296">
        <f>Sample[[#This Row],[Kpy]]*KTc-Sample[[#This Row],[KPz]]*KTb</f>
        <v>1.279840696594043</v>
      </c>
      <c r="X1296">
        <f>-1*(Sample[[#This Row],[KPx]]*KTc-Sample[[#This Row],[KPz]]*KTa)</f>
        <v>1.279840696594043</v>
      </c>
      <c r="Y1296">
        <f>(Sample[[#This Row],[KPx]]*KTb-Sample[[#This Row],[Kpy]]*KTa)</f>
        <v>1.279840696594043</v>
      </c>
      <c r="Z1296">
        <f>-Sample[[#This Row],[Xp]]*a+Sample[[#This Row],[Yp]]*b+Sample[[#This Row],[Zp]]*c_</f>
        <v>-0.73595357058918887</v>
      </c>
      <c r="AA1296" s="8">
        <f>-IF(Sample[[#This Row],[Column2]]&gt;0,1,-1)*SQRT(Sample[[#This Row],[KPx''i]]^2+Sample[[#This Row],[KPx''j]]^2+Sample[[#This Row],[KPx''k]]^2)/Ksmag/Scale</f>
        <v>0.45067768058071839</v>
      </c>
      <c r="AB1296" s="1">
        <f>SQRT(Sample[[#This Row],[Kpy''i]]^2+Sample[[#This Row],[KPy''j]]^2+Sample[[#This Row],[KPy''k]]^2)/KTmag/Scale</f>
        <v>0.90498403540016259</v>
      </c>
    </row>
    <row r="1297" spans="1:28" hidden="1" x14ac:dyDescent="0.25">
      <c r="A1297" s="5">
        <v>1292</v>
      </c>
      <c r="B1297" s="13" t="s">
        <v>43</v>
      </c>
      <c r="C1297" s="5"/>
      <c r="D1297" s="5"/>
      <c r="E1297">
        <v>10</v>
      </c>
      <c r="F1297">
        <v>7</v>
      </c>
      <c r="G1297">
        <v>4</v>
      </c>
      <c r="H1297" s="11">
        <f>Sample[[#This Row],[C]]/Sample[[#This Row],[D]]</f>
        <v>0.7</v>
      </c>
      <c r="I1297" s="11">
        <f>Sample[[#This Row],[A]]/Sample[[#This Row],[C]]</f>
        <v>0.5714285714285714</v>
      </c>
      <c r="J1297" s="11">
        <f>Sample[[#This Row],[D]]/Sample[[#This Row],[A]]</f>
        <v>2.5</v>
      </c>
      <c r="K1297" s="11">
        <f>Sample[[#This Row],[A]]/Sample[[#This Row],[D]]</f>
        <v>0.4</v>
      </c>
      <c r="L1297" s="11">
        <f>Sample[[#This Row],[D]]/Sample[[#This Row],[C]]</f>
        <v>1.4285714285714286</v>
      </c>
      <c r="M1297" s="11">
        <f>Sample[[#This Row],[C]]/Sample[[#This Row],[A]]</f>
        <v>1.75</v>
      </c>
      <c r="N1297">
        <f>IF(Sample[[#This Row],[Ap]]=0,10,LOG(Sample[[#This Row],[Ap]]))</f>
        <v>-0.15490195998574319</v>
      </c>
      <c r="O1297">
        <f>IF(Sample[[#This Row],[Ei]]=0,10,LOG(Sample[[#This Row],[Ei]]))</f>
        <v>-0.24303804868629447</v>
      </c>
      <c r="P1297">
        <f>IF(Sample[[#This Row],[Ii]]=0,10,LOG(Sample[[#This Row],[Ii]]))</f>
        <v>0.3979400086720376</v>
      </c>
      <c r="Q1297">
        <f>Kx-Sample[[#This Row],[Xp]]</f>
        <v>0.15490195998574319</v>
      </c>
      <c r="R1297">
        <f>Ky-Sample[[#This Row],[Yp]]</f>
        <v>-0.75696195131370558</v>
      </c>
      <c r="S1297">
        <f>Kz-Sample[[#This Row],[Zp]]</f>
        <v>0.6020599913279624</v>
      </c>
      <c r="T1297">
        <f>Sample[[#This Row],[Kpy]]*KSc-Sample[[#This Row],[KPz]]*KSb</f>
        <v>0.15490195998574319</v>
      </c>
      <c r="U1297">
        <f>-1*(Sample[[#This Row],[KPx]]*KSc-Sample[[#This Row],[KPz]]*KSa)</f>
        <v>0.15490195998574319</v>
      </c>
      <c r="V1297">
        <f>(Sample[[#This Row],[KPx]]*$R$2-Sample[[#This Row],[Kpy]]*KSa)</f>
        <v>0.15490195998574319</v>
      </c>
      <c r="W1297">
        <f>Sample[[#This Row],[Kpy]]*KTc-Sample[[#This Row],[KPz]]*KTb</f>
        <v>1.3590219426416681</v>
      </c>
      <c r="X1297">
        <f>-1*(Sample[[#This Row],[KPx]]*KTc-Sample[[#This Row],[KPz]]*KTa)</f>
        <v>1.3590219426416681</v>
      </c>
      <c r="Y1297">
        <f>(Sample[[#This Row],[KPx]]*KTb-Sample[[#This Row],[Kpy]]*KTa)</f>
        <v>1.3590219426416681</v>
      </c>
      <c r="Z1297">
        <f>-Sample[[#This Row],[Xp]]*a+Sample[[#This Row],[Yp]]*b+Sample[[#This Row],[Zp]]*c_</f>
        <v>0.30980391997148626</v>
      </c>
      <c r="AA1297" s="8">
        <f>-IF(Sample[[#This Row],[Column2]]&gt;0,1,-1)*SQRT(Sample[[#This Row],[KPx''i]]^2+Sample[[#This Row],[KPx''j]]^2+Sample[[#This Row],[KPx''k]]^2)/Ksmag/Scale</f>
        <v>-0.1897153810610441</v>
      </c>
      <c r="AB1297" s="1">
        <f>SQRT(Sample[[#This Row],[Kpy''i]]^2+Sample[[#This Row],[KPy''j]]^2+Sample[[#This Row],[KPy''k]]^2)/KTmag/Scale</f>
        <v>0.96097363142323877</v>
      </c>
    </row>
    <row r="1298" spans="1:28" hidden="1" x14ac:dyDescent="0.25">
      <c r="A1298" s="5">
        <v>1293</v>
      </c>
      <c r="B1298" s="13" t="s">
        <v>43</v>
      </c>
      <c r="C1298" s="5"/>
      <c r="D1298" s="5"/>
      <c r="E1298">
        <v>8</v>
      </c>
      <c r="F1298">
        <v>1</v>
      </c>
      <c r="G1298">
        <v>10</v>
      </c>
      <c r="H1298" s="11">
        <f>Sample[[#This Row],[C]]/Sample[[#This Row],[D]]</f>
        <v>0.125</v>
      </c>
      <c r="I1298" s="11">
        <f>Sample[[#This Row],[A]]/Sample[[#This Row],[C]]</f>
        <v>10</v>
      </c>
      <c r="J1298" s="11">
        <f>Sample[[#This Row],[D]]/Sample[[#This Row],[A]]</f>
        <v>0.8</v>
      </c>
      <c r="K1298" s="11">
        <f>Sample[[#This Row],[A]]/Sample[[#This Row],[D]]</f>
        <v>1.25</v>
      </c>
      <c r="L1298" s="11">
        <f>Sample[[#This Row],[D]]/Sample[[#This Row],[C]]</f>
        <v>8</v>
      </c>
      <c r="M1298" s="11">
        <f>Sample[[#This Row],[C]]/Sample[[#This Row],[A]]</f>
        <v>0.1</v>
      </c>
      <c r="N1298">
        <f>IF(Sample[[#This Row],[Ap]]=0,10,LOG(Sample[[#This Row],[Ap]]))</f>
        <v>-0.90308998699194354</v>
      </c>
      <c r="O1298">
        <f>IF(Sample[[#This Row],[Ei]]=0,10,LOG(Sample[[#This Row],[Ei]]))</f>
        <v>1</v>
      </c>
      <c r="P1298">
        <f>IF(Sample[[#This Row],[Ii]]=0,10,LOG(Sample[[#This Row],[Ii]]))</f>
        <v>-9.6910013008056392E-2</v>
      </c>
      <c r="Q1298">
        <f>Kx-Sample[[#This Row],[Xp]]</f>
        <v>0.90308998699194354</v>
      </c>
      <c r="R1298">
        <f>Ky-Sample[[#This Row],[Yp]]</f>
        <v>-2</v>
      </c>
      <c r="S1298">
        <f>Kz-Sample[[#This Row],[Zp]]</f>
        <v>1.0969100130080565</v>
      </c>
      <c r="T1298">
        <f>Sample[[#This Row],[Kpy]]*KSc-Sample[[#This Row],[KPz]]*KSb</f>
        <v>0.90308998699194354</v>
      </c>
      <c r="U1298">
        <f>-1*(Sample[[#This Row],[KPx]]*KSc-Sample[[#This Row],[KPz]]*KSa)</f>
        <v>0.90308998699194354</v>
      </c>
      <c r="V1298">
        <f>(Sample[[#This Row],[KPx]]*$R$2-Sample[[#This Row],[Kpy]]*KSa)</f>
        <v>0.90308998699194354</v>
      </c>
      <c r="W1298">
        <f>Sample[[#This Row],[Kpy]]*KTc-Sample[[#This Row],[KPz]]*KTb</f>
        <v>3.0969100130080562</v>
      </c>
      <c r="X1298">
        <f>-1*(Sample[[#This Row],[KPx]]*KTc-Sample[[#This Row],[KPz]]*KTa)</f>
        <v>3.0969100130080562</v>
      </c>
      <c r="Y1298">
        <f>(Sample[[#This Row],[KPx]]*KTb-Sample[[#This Row],[Kpy]]*KTa)</f>
        <v>3.0969100130080562</v>
      </c>
      <c r="Z1298">
        <f>-Sample[[#This Row],[Xp]]*a+Sample[[#This Row],[Yp]]*b+Sample[[#This Row],[Zp]]*c_</f>
        <v>1.8061799739838873</v>
      </c>
      <c r="AA1298" s="8">
        <f>-IF(Sample[[#This Row],[Column2]]&gt;0,1,-1)*SQRT(Sample[[#This Row],[KPx''i]]^2+Sample[[#This Row],[KPx''j]]^2+Sample[[#This Row],[KPx''k]]^2)/Ksmag/Scale</f>
        <v>-1.1060548299734796</v>
      </c>
      <c r="AB1298" s="1">
        <f>SQRT(Sample[[#This Row],[Kpy''i]]^2+Sample[[#This Row],[KPy''j]]^2+Sample[[#This Row],[KPy''k]]^2)/KTmag/Scale</f>
        <v>2.189846070922516</v>
      </c>
    </row>
    <row r="1299" spans="1:28" hidden="1" x14ac:dyDescent="0.25">
      <c r="A1299" s="5">
        <v>1294</v>
      </c>
      <c r="B1299" s="13" t="s">
        <v>43</v>
      </c>
      <c r="C1299" s="5"/>
      <c r="D1299" s="5"/>
      <c r="E1299">
        <v>2</v>
      </c>
      <c r="F1299">
        <v>8</v>
      </c>
      <c r="G1299">
        <v>3</v>
      </c>
      <c r="H1299" s="11">
        <f>Sample[[#This Row],[C]]/Sample[[#This Row],[D]]</f>
        <v>4</v>
      </c>
      <c r="I1299" s="11">
        <f>Sample[[#This Row],[A]]/Sample[[#This Row],[C]]</f>
        <v>0.375</v>
      </c>
      <c r="J1299" s="11">
        <f>Sample[[#This Row],[D]]/Sample[[#This Row],[A]]</f>
        <v>0.66666666666666663</v>
      </c>
      <c r="K1299" s="11">
        <f>Sample[[#This Row],[A]]/Sample[[#This Row],[D]]</f>
        <v>1.5</v>
      </c>
      <c r="L1299" s="11">
        <f>Sample[[#This Row],[D]]/Sample[[#This Row],[C]]</f>
        <v>0.25</v>
      </c>
      <c r="M1299" s="11">
        <f>Sample[[#This Row],[C]]/Sample[[#This Row],[A]]</f>
        <v>2.6666666666666665</v>
      </c>
      <c r="N1299">
        <f>IF(Sample[[#This Row],[Ap]]=0,10,LOG(Sample[[#This Row],[Ap]]))</f>
        <v>0.6020599913279624</v>
      </c>
      <c r="O1299">
        <f>IF(Sample[[#This Row],[Ei]]=0,10,LOG(Sample[[#This Row],[Ei]]))</f>
        <v>-0.42596873227228116</v>
      </c>
      <c r="P1299">
        <f>IF(Sample[[#This Row],[Ii]]=0,10,LOG(Sample[[#This Row],[Ii]]))</f>
        <v>-0.17609125905568127</v>
      </c>
      <c r="Q1299">
        <f>Kx-Sample[[#This Row],[Xp]]</f>
        <v>-0.6020599913279624</v>
      </c>
      <c r="R1299">
        <f>Ky-Sample[[#This Row],[Yp]]</f>
        <v>-0.57403126772771884</v>
      </c>
      <c r="S1299">
        <f>Kz-Sample[[#This Row],[Zp]]</f>
        <v>1.1760912590556813</v>
      </c>
      <c r="T1299">
        <f>Sample[[#This Row],[Kpy]]*KSc-Sample[[#This Row],[KPz]]*KSb</f>
        <v>-0.60205999132796251</v>
      </c>
      <c r="U1299">
        <f>-1*(Sample[[#This Row],[KPx]]*KSc-Sample[[#This Row],[KPz]]*KSa)</f>
        <v>-0.6020599913279624</v>
      </c>
      <c r="V1299">
        <f>(Sample[[#This Row],[KPx]]*$R$2-Sample[[#This Row],[Kpy]]*KSa)</f>
        <v>-0.6020599913279624</v>
      </c>
      <c r="W1299">
        <f>Sample[[#This Row],[Kpy]]*KTc-Sample[[#This Row],[KPz]]*KTb</f>
        <v>1.7501225267834002</v>
      </c>
      <c r="X1299">
        <f>-1*(Sample[[#This Row],[KPx]]*KTc-Sample[[#This Row],[KPz]]*KTa)</f>
        <v>1.7501225267834002</v>
      </c>
      <c r="Y1299">
        <f>(Sample[[#This Row],[KPx]]*KTb-Sample[[#This Row],[Kpy]]*KTa)</f>
        <v>1.7501225267834002</v>
      </c>
      <c r="Z1299">
        <f>-Sample[[#This Row],[Xp]]*a+Sample[[#This Row],[Yp]]*b+Sample[[#This Row],[Zp]]*c_</f>
        <v>-1.2041199826559248</v>
      </c>
      <c r="AA1299" s="8">
        <f>-IF(Sample[[#This Row],[Column2]]&gt;0,1,-1)*SQRT(Sample[[#This Row],[KPx''i]]^2+Sample[[#This Row],[KPx''j]]^2+Sample[[#This Row],[KPx''k]]^2)/Ksmag/Scale</f>
        <v>0.73736988664898662</v>
      </c>
      <c r="AB1299" s="1">
        <f>SQRT(Sample[[#This Row],[Kpy''i]]^2+Sample[[#This Row],[KPy''j]]^2+Sample[[#This Row],[KPy''k]]^2)/KTmag/Scale</f>
        <v>1.2375235065958776</v>
      </c>
    </row>
    <row r="1300" spans="1:28" hidden="1" x14ac:dyDescent="0.25">
      <c r="A1300" s="5">
        <v>1295</v>
      </c>
      <c r="B1300" s="13" t="s">
        <v>43</v>
      </c>
      <c r="C1300" s="5"/>
      <c r="D1300" s="5"/>
      <c r="E1300">
        <v>2</v>
      </c>
      <c r="F1300">
        <v>7</v>
      </c>
      <c r="G1300">
        <v>7</v>
      </c>
      <c r="H1300" s="11">
        <f>Sample[[#This Row],[C]]/Sample[[#This Row],[D]]</f>
        <v>3.5</v>
      </c>
      <c r="I1300" s="11">
        <f>Sample[[#This Row],[A]]/Sample[[#This Row],[C]]</f>
        <v>1</v>
      </c>
      <c r="J1300" s="11">
        <f>Sample[[#This Row],[D]]/Sample[[#This Row],[A]]</f>
        <v>0.2857142857142857</v>
      </c>
      <c r="K1300" s="11">
        <f>Sample[[#This Row],[A]]/Sample[[#This Row],[D]]</f>
        <v>3.5</v>
      </c>
      <c r="L1300" s="11">
        <f>Sample[[#This Row],[D]]/Sample[[#This Row],[C]]</f>
        <v>0.2857142857142857</v>
      </c>
      <c r="M1300" s="11">
        <f>Sample[[#This Row],[C]]/Sample[[#This Row],[A]]</f>
        <v>1</v>
      </c>
      <c r="N1300">
        <f>IF(Sample[[#This Row],[Ap]]=0,10,LOG(Sample[[#This Row],[Ap]]))</f>
        <v>0.54406804435027567</v>
      </c>
      <c r="O1300">
        <f>IF(Sample[[#This Row],[Ei]]=0,10,LOG(Sample[[#This Row],[Ei]]))</f>
        <v>0</v>
      </c>
      <c r="P1300">
        <f>IF(Sample[[#This Row],[Ii]]=0,10,LOG(Sample[[#This Row],[Ii]]))</f>
        <v>-0.54406804435027567</v>
      </c>
      <c r="Q1300">
        <f>Kx-Sample[[#This Row],[Xp]]</f>
        <v>-0.54406804435027567</v>
      </c>
      <c r="R1300">
        <f>Ky-Sample[[#This Row],[Yp]]</f>
        <v>-1</v>
      </c>
      <c r="S1300">
        <f>Kz-Sample[[#This Row],[Zp]]</f>
        <v>1.5440680443502757</v>
      </c>
      <c r="T1300">
        <f>Sample[[#This Row],[Kpy]]*KSc-Sample[[#This Row],[KPz]]*KSb</f>
        <v>-0.54406804435027567</v>
      </c>
      <c r="U1300">
        <f>-1*(Sample[[#This Row],[KPx]]*KSc-Sample[[#This Row],[KPz]]*KSa)</f>
        <v>-0.54406804435027567</v>
      </c>
      <c r="V1300">
        <f>(Sample[[#This Row],[KPx]]*$R$2-Sample[[#This Row],[Kpy]]*KSa)</f>
        <v>-0.54406804435027567</v>
      </c>
      <c r="W1300">
        <f>Sample[[#This Row],[Kpy]]*KTc-Sample[[#This Row],[KPz]]*KTb</f>
        <v>2.5440680443502757</v>
      </c>
      <c r="X1300">
        <f>-1*(Sample[[#This Row],[KPx]]*KTc-Sample[[#This Row],[KPz]]*KTa)</f>
        <v>2.5440680443502757</v>
      </c>
      <c r="Y1300">
        <f>(Sample[[#This Row],[KPx]]*KTb-Sample[[#This Row],[Kpy]]*KTa)</f>
        <v>2.5440680443502757</v>
      </c>
      <c r="Z1300">
        <f>-Sample[[#This Row],[Xp]]*a+Sample[[#This Row],[Yp]]*b+Sample[[#This Row],[Zp]]*c_</f>
        <v>-1.0881360887005513</v>
      </c>
      <c r="AA1300" s="8">
        <f>-IF(Sample[[#This Row],[Column2]]&gt;0,1,-1)*SQRT(Sample[[#This Row],[KPx''i]]^2+Sample[[#This Row],[KPx''j]]^2+Sample[[#This Row],[KPx''k]]^2)/Ksmag/Scale</f>
        <v>0.66634454700605172</v>
      </c>
      <c r="AB1300" s="1">
        <f>SQRT(Sample[[#This Row],[Kpy''i]]^2+Sample[[#This Row],[KPy''j]]^2+Sample[[#This Row],[KPy''k]]^2)/KTmag/Scale</f>
        <v>1.7989277659600784</v>
      </c>
    </row>
    <row r="1301" spans="1:28" hidden="1" x14ac:dyDescent="0.25">
      <c r="A1301" s="5">
        <v>1296</v>
      </c>
      <c r="B1301" s="13" t="s">
        <v>43</v>
      </c>
      <c r="C1301" s="5"/>
      <c r="D1301" s="5"/>
      <c r="E1301">
        <v>10</v>
      </c>
      <c r="F1301">
        <v>2</v>
      </c>
      <c r="G1301">
        <v>6</v>
      </c>
      <c r="H1301" s="11">
        <f>Sample[[#This Row],[C]]/Sample[[#This Row],[D]]</f>
        <v>0.2</v>
      </c>
      <c r="I1301" s="11">
        <f>Sample[[#This Row],[A]]/Sample[[#This Row],[C]]</f>
        <v>3</v>
      </c>
      <c r="J1301" s="11">
        <f>Sample[[#This Row],[D]]/Sample[[#This Row],[A]]</f>
        <v>1.6666666666666667</v>
      </c>
      <c r="K1301" s="11">
        <f>Sample[[#This Row],[A]]/Sample[[#This Row],[D]]</f>
        <v>0.6</v>
      </c>
      <c r="L1301" s="11">
        <f>Sample[[#This Row],[D]]/Sample[[#This Row],[C]]</f>
        <v>5</v>
      </c>
      <c r="M1301" s="11">
        <f>Sample[[#This Row],[C]]/Sample[[#This Row],[A]]</f>
        <v>0.33333333333333331</v>
      </c>
      <c r="N1301">
        <f>IF(Sample[[#This Row],[Ap]]=0,10,LOG(Sample[[#This Row],[Ap]]))</f>
        <v>-0.69897000433601875</v>
      </c>
      <c r="O1301">
        <f>IF(Sample[[#This Row],[Ei]]=0,10,LOG(Sample[[#This Row],[Ei]]))</f>
        <v>0.47712125471966244</v>
      </c>
      <c r="P1301">
        <f>IF(Sample[[#This Row],[Ii]]=0,10,LOG(Sample[[#This Row],[Ii]]))</f>
        <v>0.22184874961635639</v>
      </c>
      <c r="Q1301">
        <f>Kx-Sample[[#This Row],[Xp]]</f>
        <v>0.69897000433601875</v>
      </c>
      <c r="R1301">
        <f>Ky-Sample[[#This Row],[Yp]]</f>
        <v>-1.4771212547196624</v>
      </c>
      <c r="S1301">
        <f>Kz-Sample[[#This Row],[Zp]]</f>
        <v>0.77815125038364363</v>
      </c>
      <c r="T1301">
        <f>Sample[[#This Row],[Kpy]]*KSc-Sample[[#This Row],[KPz]]*KSb</f>
        <v>0.69897000433601875</v>
      </c>
      <c r="U1301">
        <f>-1*(Sample[[#This Row],[KPx]]*KSc-Sample[[#This Row],[KPz]]*KSa)</f>
        <v>0.69897000433601875</v>
      </c>
      <c r="V1301">
        <f>(Sample[[#This Row],[KPx]]*$R$2-Sample[[#This Row],[Kpy]]*KSa)</f>
        <v>0.69897000433601875</v>
      </c>
      <c r="W1301">
        <f>Sample[[#This Row],[Kpy]]*KTc-Sample[[#This Row],[KPz]]*KTb</f>
        <v>2.255272505103306</v>
      </c>
      <c r="X1301">
        <f>-1*(Sample[[#This Row],[KPx]]*KTc-Sample[[#This Row],[KPz]]*KTa)</f>
        <v>2.255272505103306</v>
      </c>
      <c r="Y1301">
        <f>(Sample[[#This Row],[KPx]]*KTb-Sample[[#This Row],[Kpy]]*KTa)</f>
        <v>2.255272505103306</v>
      </c>
      <c r="Z1301">
        <f>-Sample[[#This Row],[Xp]]*a+Sample[[#This Row],[Yp]]*b+Sample[[#This Row],[Zp]]*c_</f>
        <v>1.3979400086720377</v>
      </c>
      <c r="AA1301" s="8">
        <f>-IF(Sample[[#This Row],[Column2]]&gt;0,1,-1)*SQRT(Sample[[#This Row],[KPx''i]]^2+Sample[[#This Row],[KPx''j]]^2+Sample[[#This Row],[KPx''k]]^2)/Ksmag/Scale</f>
        <v>-0.85605992806709574</v>
      </c>
      <c r="AB1301" s="1">
        <f>SQRT(Sample[[#This Row],[Kpy''i]]^2+Sample[[#This Row],[KPy''j]]^2+Sample[[#This Row],[KPy''k]]^2)/KTmag/Scale</f>
        <v>1.5947184817821205</v>
      </c>
    </row>
    <row r="1302" spans="1:28" hidden="1" x14ac:dyDescent="0.25">
      <c r="A1302" s="5">
        <v>1297</v>
      </c>
      <c r="B1302" s="13" t="s">
        <v>43</v>
      </c>
      <c r="C1302" s="5"/>
      <c r="D1302" s="5"/>
      <c r="E1302">
        <v>9</v>
      </c>
      <c r="F1302">
        <v>4</v>
      </c>
      <c r="G1302">
        <v>5</v>
      </c>
      <c r="H1302" s="11">
        <f>Sample[[#This Row],[C]]/Sample[[#This Row],[D]]</f>
        <v>0.44444444444444442</v>
      </c>
      <c r="I1302" s="11">
        <f>Sample[[#This Row],[A]]/Sample[[#This Row],[C]]</f>
        <v>1.25</v>
      </c>
      <c r="J1302" s="11">
        <f>Sample[[#This Row],[D]]/Sample[[#This Row],[A]]</f>
        <v>1.8</v>
      </c>
      <c r="K1302" s="11">
        <f>Sample[[#This Row],[A]]/Sample[[#This Row],[D]]</f>
        <v>0.55555555555555558</v>
      </c>
      <c r="L1302" s="11">
        <f>Sample[[#This Row],[D]]/Sample[[#This Row],[C]]</f>
        <v>2.25</v>
      </c>
      <c r="M1302" s="11">
        <f>Sample[[#This Row],[C]]/Sample[[#This Row],[A]]</f>
        <v>0.8</v>
      </c>
      <c r="N1302">
        <f>IF(Sample[[#This Row],[Ap]]=0,10,LOG(Sample[[#This Row],[Ap]]))</f>
        <v>-0.35218251811136253</v>
      </c>
      <c r="O1302">
        <f>IF(Sample[[#This Row],[Ei]]=0,10,LOG(Sample[[#This Row],[Ei]]))</f>
        <v>9.691001300805642E-2</v>
      </c>
      <c r="P1302">
        <f>IF(Sample[[#This Row],[Ii]]=0,10,LOG(Sample[[#This Row],[Ii]]))</f>
        <v>0.25527250510330607</v>
      </c>
      <c r="Q1302">
        <f>Kx-Sample[[#This Row],[Xp]]</f>
        <v>0.35218251811136253</v>
      </c>
      <c r="R1302">
        <f>Ky-Sample[[#This Row],[Yp]]</f>
        <v>-1.0969100130080565</v>
      </c>
      <c r="S1302">
        <f>Kz-Sample[[#This Row],[Zp]]</f>
        <v>0.74472749489669399</v>
      </c>
      <c r="T1302">
        <f>Sample[[#This Row],[Kpy]]*KSc-Sample[[#This Row],[KPz]]*KSb</f>
        <v>0.35218251811136247</v>
      </c>
      <c r="U1302">
        <f>-1*(Sample[[#This Row],[KPx]]*KSc-Sample[[#This Row],[KPz]]*KSa)</f>
        <v>0.35218251811136253</v>
      </c>
      <c r="V1302">
        <f>(Sample[[#This Row],[KPx]]*$R$2-Sample[[#This Row],[Kpy]]*KSa)</f>
        <v>0.35218251811136253</v>
      </c>
      <c r="W1302">
        <f>Sample[[#This Row],[Kpy]]*KTc-Sample[[#This Row],[KPz]]*KTb</f>
        <v>1.8416375079047504</v>
      </c>
      <c r="X1302">
        <f>-1*(Sample[[#This Row],[KPx]]*KTc-Sample[[#This Row],[KPz]]*KTa)</f>
        <v>1.8416375079047504</v>
      </c>
      <c r="Y1302">
        <f>(Sample[[#This Row],[KPx]]*KTb-Sample[[#This Row],[Kpy]]*KTa)</f>
        <v>1.8416375079047504</v>
      </c>
      <c r="Z1302">
        <f>-Sample[[#This Row],[Xp]]*a+Sample[[#This Row],[Yp]]*b+Sample[[#This Row],[Zp]]*c_</f>
        <v>0.70436503622272495</v>
      </c>
      <c r="AA1302" s="8">
        <f>-IF(Sample[[#This Row],[Column2]]&gt;0,1,-1)*SQRT(Sample[[#This Row],[KPx''i]]^2+Sample[[#This Row],[KPx''j]]^2+Sample[[#This Row],[KPx''k]]^2)/Ksmag/Scale</f>
        <v>-0.43133373285066667</v>
      </c>
      <c r="AB1302" s="1">
        <f>SQRT(Sample[[#This Row],[Kpy''i]]^2+Sample[[#This Row],[KPy''j]]^2+Sample[[#This Row],[KPy''k]]^2)/KTmag/Scale</f>
        <v>1.302234370326943</v>
      </c>
    </row>
    <row r="1303" spans="1:28" hidden="1" x14ac:dyDescent="0.25">
      <c r="A1303" s="5">
        <v>1298</v>
      </c>
      <c r="B1303" s="13" t="s">
        <v>43</v>
      </c>
      <c r="C1303" s="5"/>
      <c r="D1303" s="5"/>
      <c r="E1303">
        <v>2</v>
      </c>
      <c r="F1303">
        <v>3</v>
      </c>
      <c r="G1303">
        <v>10</v>
      </c>
      <c r="H1303" s="11">
        <f>Sample[[#This Row],[C]]/Sample[[#This Row],[D]]</f>
        <v>1.5</v>
      </c>
      <c r="I1303" s="11">
        <f>Sample[[#This Row],[A]]/Sample[[#This Row],[C]]</f>
        <v>3.3333333333333335</v>
      </c>
      <c r="J1303" s="11">
        <f>Sample[[#This Row],[D]]/Sample[[#This Row],[A]]</f>
        <v>0.2</v>
      </c>
      <c r="K1303" s="11">
        <f>Sample[[#This Row],[A]]/Sample[[#This Row],[D]]</f>
        <v>5</v>
      </c>
      <c r="L1303" s="11">
        <f>Sample[[#This Row],[D]]/Sample[[#This Row],[C]]</f>
        <v>0.66666666666666663</v>
      </c>
      <c r="M1303" s="11">
        <f>Sample[[#This Row],[C]]/Sample[[#This Row],[A]]</f>
        <v>0.3</v>
      </c>
      <c r="N1303">
        <f>IF(Sample[[#This Row],[Ap]]=0,10,LOG(Sample[[#This Row],[Ap]]))</f>
        <v>0.17609125905568124</v>
      </c>
      <c r="O1303">
        <f>IF(Sample[[#This Row],[Ei]]=0,10,LOG(Sample[[#This Row],[Ei]]))</f>
        <v>0.52287874528033762</v>
      </c>
      <c r="P1303">
        <f>IF(Sample[[#This Row],[Ii]]=0,10,LOG(Sample[[#This Row],[Ii]]))</f>
        <v>-0.69897000433601875</v>
      </c>
      <c r="Q1303">
        <f>Kx-Sample[[#This Row],[Xp]]</f>
        <v>-0.17609125905568124</v>
      </c>
      <c r="R1303">
        <f>Ky-Sample[[#This Row],[Yp]]</f>
        <v>-1.5228787452803376</v>
      </c>
      <c r="S1303">
        <f>Kz-Sample[[#This Row],[Zp]]</f>
        <v>1.6989700043360187</v>
      </c>
      <c r="T1303">
        <f>Sample[[#This Row],[Kpy]]*KSc-Sample[[#This Row],[KPz]]*KSb</f>
        <v>-0.17609125905568113</v>
      </c>
      <c r="U1303">
        <f>-1*(Sample[[#This Row],[KPx]]*KSc-Sample[[#This Row],[KPz]]*KSa)</f>
        <v>-0.17609125905568124</v>
      </c>
      <c r="V1303">
        <f>(Sample[[#This Row],[KPx]]*$R$2-Sample[[#This Row],[Kpy]]*KSa)</f>
        <v>-0.17609125905568124</v>
      </c>
      <c r="W1303">
        <f>Sample[[#This Row],[Kpy]]*KTc-Sample[[#This Row],[KPz]]*KTb</f>
        <v>3.2218487496163561</v>
      </c>
      <c r="X1303">
        <f>-1*(Sample[[#This Row],[KPx]]*KTc-Sample[[#This Row],[KPz]]*KTa)</f>
        <v>3.2218487496163561</v>
      </c>
      <c r="Y1303">
        <f>(Sample[[#This Row],[KPx]]*KTb-Sample[[#This Row],[Kpy]]*KTa)</f>
        <v>3.2218487496163566</v>
      </c>
      <c r="Z1303">
        <f>-Sample[[#This Row],[Xp]]*a+Sample[[#This Row],[Yp]]*b+Sample[[#This Row],[Zp]]*c_</f>
        <v>-0.35218251811136225</v>
      </c>
      <c r="AA1303" s="8">
        <f>-IF(Sample[[#This Row],[Column2]]&gt;0,1,-1)*SQRT(Sample[[#This Row],[KPx''i]]^2+Sample[[#This Row],[KPx''j]]^2+Sample[[#This Row],[KPx''k]]^2)/Ksmag/Scale</f>
        <v>0.21566686642533325</v>
      </c>
      <c r="AB1303" s="1">
        <f>SQRT(Sample[[#This Row],[Kpy''i]]^2+Sample[[#This Row],[KPy''j]]^2+Sample[[#This Row],[KPy''k]]^2)/KTmag/Scale</f>
        <v>2.2781910988111247</v>
      </c>
    </row>
    <row r="1304" spans="1:28" hidden="1" x14ac:dyDescent="0.25">
      <c r="A1304" s="5">
        <v>1299</v>
      </c>
      <c r="B1304" s="13" t="s">
        <v>43</v>
      </c>
      <c r="C1304" s="5"/>
      <c r="D1304" s="5"/>
      <c r="E1304">
        <v>3</v>
      </c>
      <c r="F1304">
        <v>3</v>
      </c>
      <c r="G1304">
        <v>3</v>
      </c>
      <c r="H1304" s="11">
        <f>Sample[[#This Row],[C]]/Sample[[#This Row],[D]]</f>
        <v>1</v>
      </c>
      <c r="I1304" s="11">
        <f>Sample[[#This Row],[A]]/Sample[[#This Row],[C]]</f>
        <v>1</v>
      </c>
      <c r="J1304" s="11">
        <f>Sample[[#This Row],[D]]/Sample[[#This Row],[A]]</f>
        <v>1</v>
      </c>
      <c r="K1304" s="11">
        <f>Sample[[#This Row],[A]]/Sample[[#This Row],[D]]</f>
        <v>1</v>
      </c>
      <c r="L1304" s="11">
        <f>Sample[[#This Row],[D]]/Sample[[#This Row],[C]]</f>
        <v>1</v>
      </c>
      <c r="M1304" s="11">
        <f>Sample[[#This Row],[C]]/Sample[[#This Row],[A]]</f>
        <v>1</v>
      </c>
      <c r="N1304">
        <f>IF(Sample[[#This Row],[Ap]]=0,10,LOG(Sample[[#This Row],[Ap]]))</f>
        <v>0</v>
      </c>
      <c r="O1304">
        <f>IF(Sample[[#This Row],[Ei]]=0,10,LOG(Sample[[#This Row],[Ei]]))</f>
        <v>0</v>
      </c>
      <c r="P1304">
        <f>IF(Sample[[#This Row],[Ii]]=0,10,LOG(Sample[[#This Row],[Ii]]))</f>
        <v>0</v>
      </c>
      <c r="Q1304">
        <f>Kx-Sample[[#This Row],[Xp]]</f>
        <v>0</v>
      </c>
      <c r="R1304">
        <f>Ky-Sample[[#This Row],[Yp]]</f>
        <v>-1</v>
      </c>
      <c r="S1304">
        <f>Kz-Sample[[#This Row],[Zp]]</f>
        <v>1</v>
      </c>
      <c r="T1304">
        <f>Sample[[#This Row],[Kpy]]*KSc-Sample[[#This Row],[KPz]]*KSb</f>
        <v>0</v>
      </c>
      <c r="U1304">
        <f>-1*(Sample[[#This Row],[KPx]]*KSc-Sample[[#This Row],[KPz]]*KSa)</f>
        <v>0</v>
      </c>
      <c r="V1304">
        <f>(Sample[[#This Row],[KPx]]*$R$2-Sample[[#This Row],[Kpy]]*KSa)</f>
        <v>0</v>
      </c>
      <c r="W1304">
        <f>Sample[[#This Row],[Kpy]]*KTc-Sample[[#This Row],[KPz]]*KTb</f>
        <v>2</v>
      </c>
      <c r="X1304">
        <f>-1*(Sample[[#This Row],[KPx]]*KTc-Sample[[#This Row],[KPz]]*KTa)</f>
        <v>2</v>
      </c>
      <c r="Y1304">
        <f>(Sample[[#This Row],[KPx]]*KTb-Sample[[#This Row],[Kpy]]*KTa)</f>
        <v>2</v>
      </c>
      <c r="Z1304">
        <f>-Sample[[#This Row],[Xp]]*a+Sample[[#This Row],[Yp]]*b+Sample[[#This Row],[Zp]]*c_</f>
        <v>0</v>
      </c>
      <c r="AA1304" s="8">
        <f>-IF(Sample[[#This Row],[Column2]]&gt;0,1,-1)*SQRT(Sample[[#This Row],[KPx''i]]^2+Sample[[#This Row],[KPx''j]]^2+Sample[[#This Row],[KPx''k]]^2)/Ksmag/Scale</f>
        <v>0</v>
      </c>
      <c r="AB1304" s="1">
        <f>SQRT(Sample[[#This Row],[Kpy''i]]^2+Sample[[#This Row],[KPy''j]]^2+Sample[[#This Row],[KPy''k]]^2)/KTmag/Scale</f>
        <v>1.4142135623730951</v>
      </c>
    </row>
    <row r="1305" spans="1:28" hidden="1" x14ac:dyDescent="0.25">
      <c r="A1305" s="5">
        <v>1300</v>
      </c>
      <c r="B1305" s="13" t="s">
        <v>43</v>
      </c>
      <c r="C1305" s="5"/>
      <c r="D1305" s="5"/>
      <c r="E1305">
        <v>5</v>
      </c>
      <c r="F1305">
        <v>2</v>
      </c>
      <c r="G1305">
        <v>8</v>
      </c>
      <c r="H1305" s="11">
        <f>Sample[[#This Row],[C]]/Sample[[#This Row],[D]]</f>
        <v>0.4</v>
      </c>
      <c r="I1305" s="11">
        <f>Sample[[#This Row],[A]]/Sample[[#This Row],[C]]</f>
        <v>4</v>
      </c>
      <c r="J1305" s="11">
        <f>Sample[[#This Row],[D]]/Sample[[#This Row],[A]]</f>
        <v>0.625</v>
      </c>
      <c r="K1305" s="11">
        <f>Sample[[#This Row],[A]]/Sample[[#This Row],[D]]</f>
        <v>1.6</v>
      </c>
      <c r="L1305" s="11">
        <f>Sample[[#This Row],[D]]/Sample[[#This Row],[C]]</f>
        <v>2.5</v>
      </c>
      <c r="M1305" s="11">
        <f>Sample[[#This Row],[C]]/Sample[[#This Row],[A]]</f>
        <v>0.25</v>
      </c>
      <c r="N1305">
        <f>IF(Sample[[#This Row],[Ap]]=0,10,LOG(Sample[[#This Row],[Ap]]))</f>
        <v>-0.3979400086720376</v>
      </c>
      <c r="O1305">
        <f>IF(Sample[[#This Row],[Ei]]=0,10,LOG(Sample[[#This Row],[Ei]]))</f>
        <v>0.6020599913279624</v>
      </c>
      <c r="P1305">
        <f>IF(Sample[[#This Row],[Ii]]=0,10,LOG(Sample[[#This Row],[Ii]]))</f>
        <v>-0.20411998265592479</v>
      </c>
      <c r="Q1305">
        <f>Kx-Sample[[#This Row],[Xp]]</f>
        <v>0.3979400086720376</v>
      </c>
      <c r="R1305">
        <f>Ky-Sample[[#This Row],[Yp]]</f>
        <v>-1.6020599913279625</v>
      </c>
      <c r="S1305">
        <f>Kz-Sample[[#This Row],[Zp]]</f>
        <v>1.2041199826559248</v>
      </c>
      <c r="T1305">
        <f>Sample[[#This Row],[Kpy]]*KSc-Sample[[#This Row],[KPz]]*KSb</f>
        <v>0.39794000867203771</v>
      </c>
      <c r="U1305">
        <f>-1*(Sample[[#This Row],[KPx]]*KSc-Sample[[#This Row],[KPz]]*KSa)</f>
        <v>0.3979400086720376</v>
      </c>
      <c r="V1305">
        <f>(Sample[[#This Row],[KPx]]*$R$2-Sample[[#This Row],[Kpy]]*KSa)</f>
        <v>0.3979400086720376</v>
      </c>
      <c r="W1305">
        <f>Sample[[#This Row],[Kpy]]*KTc-Sample[[#This Row],[KPz]]*KTb</f>
        <v>2.8061799739838875</v>
      </c>
      <c r="X1305">
        <f>-1*(Sample[[#This Row],[KPx]]*KTc-Sample[[#This Row],[KPz]]*KTa)</f>
        <v>2.8061799739838871</v>
      </c>
      <c r="Y1305">
        <f>(Sample[[#This Row],[KPx]]*KTb-Sample[[#This Row],[Kpy]]*KTa)</f>
        <v>2.8061799739838875</v>
      </c>
      <c r="Z1305">
        <f>-Sample[[#This Row],[Xp]]*a+Sample[[#This Row],[Yp]]*b+Sample[[#This Row],[Zp]]*c_</f>
        <v>0.79588001734407521</v>
      </c>
      <c r="AA1305" s="8">
        <f>-IF(Sample[[#This Row],[Column2]]&gt;0,1,-1)*SQRT(Sample[[#This Row],[KPx''i]]^2+Sample[[#This Row],[KPx''j]]^2+Sample[[#This Row],[KPx''k]]^2)/Ksmag/Scale</f>
        <v>-0.48737498474260249</v>
      </c>
      <c r="AB1305" s="1">
        <f>SQRT(Sample[[#This Row],[Kpy''i]]^2+Sample[[#This Row],[KPy''j]]^2+Sample[[#This Row],[KPy''k]]^2)/KTmag/Scale</f>
        <v>1.9842688888338964</v>
      </c>
    </row>
    <row r="1306" spans="1:28" hidden="1" x14ac:dyDescent="0.25">
      <c r="A1306" s="5">
        <v>1301</v>
      </c>
      <c r="B1306" s="13" t="s">
        <v>43</v>
      </c>
      <c r="C1306" s="5"/>
      <c r="D1306" s="5"/>
      <c r="E1306">
        <v>9</v>
      </c>
      <c r="F1306">
        <v>4</v>
      </c>
      <c r="G1306">
        <v>9</v>
      </c>
      <c r="H1306" s="11">
        <f>Sample[[#This Row],[C]]/Sample[[#This Row],[D]]</f>
        <v>0.44444444444444442</v>
      </c>
      <c r="I1306" s="11">
        <f>Sample[[#This Row],[A]]/Sample[[#This Row],[C]]</f>
        <v>2.25</v>
      </c>
      <c r="J1306" s="11">
        <f>Sample[[#This Row],[D]]/Sample[[#This Row],[A]]</f>
        <v>1</v>
      </c>
      <c r="K1306" s="11">
        <f>Sample[[#This Row],[A]]/Sample[[#This Row],[D]]</f>
        <v>1</v>
      </c>
      <c r="L1306" s="11">
        <f>Sample[[#This Row],[D]]/Sample[[#This Row],[C]]</f>
        <v>2.25</v>
      </c>
      <c r="M1306" s="11">
        <f>Sample[[#This Row],[C]]/Sample[[#This Row],[A]]</f>
        <v>0.44444444444444442</v>
      </c>
      <c r="N1306">
        <f>IF(Sample[[#This Row],[Ap]]=0,10,LOG(Sample[[#This Row],[Ap]]))</f>
        <v>-0.35218251811136253</v>
      </c>
      <c r="O1306">
        <f>IF(Sample[[#This Row],[Ei]]=0,10,LOG(Sample[[#This Row],[Ei]]))</f>
        <v>0.35218251811136247</v>
      </c>
      <c r="P1306">
        <f>IF(Sample[[#This Row],[Ii]]=0,10,LOG(Sample[[#This Row],[Ii]]))</f>
        <v>0</v>
      </c>
      <c r="Q1306">
        <f>Kx-Sample[[#This Row],[Xp]]</f>
        <v>0.35218251811136253</v>
      </c>
      <c r="R1306">
        <f>Ky-Sample[[#This Row],[Yp]]</f>
        <v>-1.3521825181113625</v>
      </c>
      <c r="S1306">
        <f>Kz-Sample[[#This Row],[Zp]]</f>
        <v>1</v>
      </c>
      <c r="T1306">
        <f>Sample[[#This Row],[Kpy]]*KSc-Sample[[#This Row],[KPz]]*KSb</f>
        <v>0.35218251811136247</v>
      </c>
      <c r="U1306">
        <f>-1*(Sample[[#This Row],[KPx]]*KSc-Sample[[#This Row],[KPz]]*KSa)</f>
        <v>0.35218251811136253</v>
      </c>
      <c r="V1306">
        <f>(Sample[[#This Row],[KPx]]*$R$2-Sample[[#This Row],[Kpy]]*KSa)</f>
        <v>0.35218251811136253</v>
      </c>
      <c r="W1306">
        <f>Sample[[#This Row],[Kpy]]*KTc-Sample[[#This Row],[KPz]]*KTb</f>
        <v>2.3521825181113627</v>
      </c>
      <c r="X1306">
        <f>-1*(Sample[[#This Row],[KPx]]*KTc-Sample[[#This Row],[KPz]]*KTa)</f>
        <v>2.3521825181113627</v>
      </c>
      <c r="Y1306">
        <f>(Sample[[#This Row],[KPx]]*KTb-Sample[[#This Row],[Kpy]]*KTa)</f>
        <v>2.3521825181113623</v>
      </c>
      <c r="Z1306">
        <f>-Sample[[#This Row],[Xp]]*a+Sample[[#This Row],[Yp]]*b+Sample[[#This Row],[Zp]]*c_</f>
        <v>0.70436503622272495</v>
      </c>
      <c r="AA1306" s="8">
        <f>-IF(Sample[[#This Row],[Column2]]&gt;0,1,-1)*SQRT(Sample[[#This Row],[KPx''i]]^2+Sample[[#This Row],[KPx''j]]^2+Sample[[#This Row],[KPx''k]]^2)/Ksmag/Scale</f>
        <v>-0.43133373285066667</v>
      </c>
      <c r="AB1306" s="1">
        <f>SQRT(Sample[[#This Row],[Kpy''i]]^2+Sample[[#This Row],[KPy''j]]^2+Sample[[#This Row],[KPy''k]]^2)/KTmag/Scale</f>
        <v>1.6632442091449937</v>
      </c>
    </row>
    <row r="1307" spans="1:28" hidden="1" x14ac:dyDescent="0.25">
      <c r="A1307" s="5">
        <v>1302</v>
      </c>
      <c r="B1307" s="13" t="s">
        <v>43</v>
      </c>
      <c r="C1307" s="5"/>
      <c r="D1307" s="5"/>
      <c r="E1307">
        <v>7</v>
      </c>
      <c r="F1307">
        <v>10</v>
      </c>
      <c r="G1307">
        <v>8</v>
      </c>
      <c r="H1307" s="11">
        <f>Sample[[#This Row],[C]]/Sample[[#This Row],[D]]</f>
        <v>1.4285714285714286</v>
      </c>
      <c r="I1307" s="11">
        <f>Sample[[#This Row],[A]]/Sample[[#This Row],[C]]</f>
        <v>0.8</v>
      </c>
      <c r="J1307" s="11">
        <f>Sample[[#This Row],[D]]/Sample[[#This Row],[A]]</f>
        <v>0.875</v>
      </c>
      <c r="K1307" s="11">
        <f>Sample[[#This Row],[A]]/Sample[[#This Row],[D]]</f>
        <v>1.1428571428571428</v>
      </c>
      <c r="L1307" s="11">
        <f>Sample[[#This Row],[D]]/Sample[[#This Row],[C]]</f>
        <v>0.7</v>
      </c>
      <c r="M1307" s="11">
        <f>Sample[[#This Row],[C]]/Sample[[#This Row],[A]]</f>
        <v>1.25</v>
      </c>
      <c r="N1307">
        <f>IF(Sample[[#This Row],[Ap]]=0,10,LOG(Sample[[#This Row],[Ap]]))</f>
        <v>0.15490195998574319</v>
      </c>
      <c r="O1307">
        <f>IF(Sample[[#This Row],[Ei]]=0,10,LOG(Sample[[#This Row],[Ei]]))</f>
        <v>-9.6910013008056392E-2</v>
      </c>
      <c r="P1307">
        <f>IF(Sample[[#This Row],[Ii]]=0,10,LOG(Sample[[#This Row],[Ii]]))</f>
        <v>-5.7991946977686754E-2</v>
      </c>
      <c r="Q1307">
        <f>Kx-Sample[[#This Row],[Xp]]</f>
        <v>-0.15490195998574319</v>
      </c>
      <c r="R1307">
        <f>Ky-Sample[[#This Row],[Yp]]</f>
        <v>-0.90308998699194365</v>
      </c>
      <c r="S1307">
        <f>Kz-Sample[[#This Row],[Zp]]</f>
        <v>1.0579919469776868</v>
      </c>
      <c r="T1307">
        <f>Sample[[#This Row],[Kpy]]*KSc-Sample[[#This Row],[KPz]]*KSb</f>
        <v>-0.15490195998574319</v>
      </c>
      <c r="U1307">
        <f>-1*(Sample[[#This Row],[KPx]]*KSc-Sample[[#This Row],[KPz]]*KSa)</f>
        <v>-0.15490195998574319</v>
      </c>
      <c r="V1307">
        <f>(Sample[[#This Row],[KPx]]*$R$2-Sample[[#This Row],[Kpy]]*KSa)</f>
        <v>-0.15490195998574319</v>
      </c>
      <c r="W1307">
        <f>Sample[[#This Row],[Kpy]]*KTc-Sample[[#This Row],[KPz]]*KTb</f>
        <v>1.9610819339696306</v>
      </c>
      <c r="X1307">
        <f>-1*(Sample[[#This Row],[KPx]]*KTc-Sample[[#This Row],[KPz]]*KTa)</f>
        <v>1.9610819339696306</v>
      </c>
      <c r="Y1307">
        <f>(Sample[[#This Row],[KPx]]*KTb-Sample[[#This Row],[Kpy]]*KTa)</f>
        <v>1.9610819339696306</v>
      </c>
      <c r="Z1307">
        <f>-Sample[[#This Row],[Xp]]*a+Sample[[#This Row],[Yp]]*b+Sample[[#This Row],[Zp]]*c_</f>
        <v>-0.30980391997148626</v>
      </c>
      <c r="AA1307" s="8">
        <f>-IF(Sample[[#This Row],[Column2]]&gt;0,1,-1)*SQRT(Sample[[#This Row],[KPx''i]]^2+Sample[[#This Row],[KPx''j]]^2+Sample[[#This Row],[KPx''k]]^2)/Ksmag/Scale</f>
        <v>0.1897153810610441</v>
      </c>
      <c r="AB1307" s="1">
        <f>SQRT(Sample[[#This Row],[Kpy''i]]^2+Sample[[#This Row],[KPy''j]]^2+Sample[[#This Row],[KPy''k]]^2)/KTmag/Scale</f>
        <v>1.3866943339723552</v>
      </c>
    </row>
    <row r="1308" spans="1:28" hidden="1" x14ac:dyDescent="0.25">
      <c r="A1308" s="5">
        <v>1303</v>
      </c>
      <c r="B1308" s="13" t="s">
        <v>43</v>
      </c>
      <c r="C1308" s="5"/>
      <c r="D1308" s="5"/>
      <c r="E1308">
        <v>5</v>
      </c>
      <c r="F1308">
        <v>9</v>
      </c>
      <c r="G1308">
        <v>1</v>
      </c>
      <c r="H1308" s="11">
        <f>Sample[[#This Row],[C]]/Sample[[#This Row],[D]]</f>
        <v>1.8</v>
      </c>
      <c r="I1308" s="11">
        <f>Sample[[#This Row],[A]]/Sample[[#This Row],[C]]</f>
        <v>0.1111111111111111</v>
      </c>
      <c r="J1308" s="11">
        <f>Sample[[#This Row],[D]]/Sample[[#This Row],[A]]</f>
        <v>5</v>
      </c>
      <c r="K1308" s="11">
        <f>Sample[[#This Row],[A]]/Sample[[#This Row],[D]]</f>
        <v>0.2</v>
      </c>
      <c r="L1308" s="11">
        <f>Sample[[#This Row],[D]]/Sample[[#This Row],[C]]</f>
        <v>0.55555555555555558</v>
      </c>
      <c r="M1308" s="11">
        <f>Sample[[#This Row],[C]]/Sample[[#This Row],[A]]</f>
        <v>9</v>
      </c>
      <c r="N1308">
        <f>IF(Sample[[#This Row],[Ap]]=0,10,LOG(Sample[[#This Row],[Ap]]))</f>
        <v>0.25527250510330607</v>
      </c>
      <c r="O1308">
        <f>IF(Sample[[#This Row],[Ei]]=0,10,LOG(Sample[[#This Row],[Ei]]))</f>
        <v>-0.95424250943932487</v>
      </c>
      <c r="P1308">
        <f>IF(Sample[[#This Row],[Ii]]=0,10,LOG(Sample[[#This Row],[Ii]]))</f>
        <v>0.69897000433601886</v>
      </c>
      <c r="Q1308">
        <f>Kx-Sample[[#This Row],[Xp]]</f>
        <v>-0.25527250510330607</v>
      </c>
      <c r="R1308">
        <f>Ky-Sample[[#This Row],[Yp]]</f>
        <v>-4.5757490560675129E-2</v>
      </c>
      <c r="S1308">
        <f>Kz-Sample[[#This Row],[Zp]]</f>
        <v>0.30102999566398114</v>
      </c>
      <c r="T1308">
        <f>Sample[[#This Row],[Kpy]]*KSc-Sample[[#This Row],[KPz]]*KSb</f>
        <v>-0.25527250510330601</v>
      </c>
      <c r="U1308">
        <f>-1*(Sample[[#This Row],[KPx]]*KSc-Sample[[#This Row],[KPz]]*KSa)</f>
        <v>-0.25527250510330607</v>
      </c>
      <c r="V1308">
        <f>(Sample[[#This Row],[KPx]]*$R$2-Sample[[#This Row],[Kpy]]*KSa)</f>
        <v>-0.25527250510330607</v>
      </c>
      <c r="W1308">
        <f>Sample[[#This Row],[Kpy]]*KTc-Sample[[#This Row],[KPz]]*KTb</f>
        <v>0.34678748622465627</v>
      </c>
      <c r="X1308">
        <f>-1*(Sample[[#This Row],[KPx]]*KTc-Sample[[#This Row],[KPz]]*KTa)</f>
        <v>0.34678748622465622</v>
      </c>
      <c r="Y1308">
        <f>(Sample[[#This Row],[KPx]]*KTb-Sample[[#This Row],[Kpy]]*KTa)</f>
        <v>0.34678748622465633</v>
      </c>
      <c r="Z1308">
        <f>-Sample[[#This Row],[Xp]]*a+Sample[[#This Row],[Yp]]*b+Sample[[#This Row],[Zp]]*c_</f>
        <v>-0.51054501020661203</v>
      </c>
      <c r="AA1308" s="8">
        <f>-IF(Sample[[#This Row],[Column2]]&gt;0,1,-1)*SQRT(Sample[[#This Row],[KPx''i]]^2+Sample[[#This Row],[KPx''j]]^2+Sample[[#This Row],[KPx''k]]^2)/Ksmag/Scale</f>
        <v>0.31264369143255732</v>
      </c>
      <c r="AB1308" s="1">
        <f>SQRT(Sample[[#This Row],[Kpy''i]]^2+Sample[[#This Row],[KPy''j]]^2+Sample[[#This Row],[KPy''k]]^2)/KTmag/Scale</f>
        <v>0.2452157831400909</v>
      </c>
    </row>
    <row r="1309" spans="1:28" hidden="1" x14ac:dyDescent="0.25">
      <c r="A1309" s="5">
        <v>1304</v>
      </c>
      <c r="B1309" s="13" t="s">
        <v>43</v>
      </c>
      <c r="C1309" s="5"/>
      <c r="D1309" s="5"/>
      <c r="E1309">
        <v>2</v>
      </c>
      <c r="F1309">
        <v>10</v>
      </c>
      <c r="G1309">
        <v>5</v>
      </c>
      <c r="H1309" s="11">
        <f>Sample[[#This Row],[C]]/Sample[[#This Row],[D]]</f>
        <v>5</v>
      </c>
      <c r="I1309" s="11">
        <f>Sample[[#This Row],[A]]/Sample[[#This Row],[C]]</f>
        <v>0.5</v>
      </c>
      <c r="J1309" s="11">
        <f>Sample[[#This Row],[D]]/Sample[[#This Row],[A]]</f>
        <v>0.4</v>
      </c>
      <c r="K1309" s="11">
        <f>Sample[[#This Row],[A]]/Sample[[#This Row],[D]]</f>
        <v>2.5</v>
      </c>
      <c r="L1309" s="11">
        <f>Sample[[#This Row],[D]]/Sample[[#This Row],[C]]</f>
        <v>0.2</v>
      </c>
      <c r="M1309" s="11">
        <f>Sample[[#This Row],[C]]/Sample[[#This Row],[A]]</f>
        <v>2</v>
      </c>
      <c r="N1309">
        <f>IF(Sample[[#This Row],[Ap]]=0,10,LOG(Sample[[#This Row],[Ap]]))</f>
        <v>0.69897000433601886</v>
      </c>
      <c r="O1309">
        <f>IF(Sample[[#This Row],[Ei]]=0,10,LOG(Sample[[#This Row],[Ei]]))</f>
        <v>-0.3010299956639812</v>
      </c>
      <c r="P1309">
        <f>IF(Sample[[#This Row],[Ii]]=0,10,LOG(Sample[[#This Row],[Ii]]))</f>
        <v>-0.3979400086720376</v>
      </c>
      <c r="Q1309">
        <f>Kx-Sample[[#This Row],[Xp]]</f>
        <v>-0.69897000433601886</v>
      </c>
      <c r="R1309">
        <f>Ky-Sample[[#This Row],[Yp]]</f>
        <v>-0.69897000433601875</v>
      </c>
      <c r="S1309">
        <f>Kz-Sample[[#This Row],[Zp]]</f>
        <v>1.3979400086720375</v>
      </c>
      <c r="T1309">
        <f>Sample[[#This Row],[Kpy]]*KSc-Sample[[#This Row],[KPz]]*KSb</f>
        <v>-0.69897000433601875</v>
      </c>
      <c r="U1309">
        <f>-1*(Sample[[#This Row],[KPx]]*KSc-Sample[[#This Row],[KPz]]*KSa)</f>
        <v>-0.69897000433601886</v>
      </c>
      <c r="V1309">
        <f>(Sample[[#This Row],[KPx]]*$R$2-Sample[[#This Row],[Kpy]]*KSa)</f>
        <v>-0.69897000433601886</v>
      </c>
      <c r="W1309">
        <f>Sample[[#This Row],[Kpy]]*KTc-Sample[[#This Row],[KPz]]*KTb</f>
        <v>2.0969100130080562</v>
      </c>
      <c r="X1309">
        <f>-1*(Sample[[#This Row],[KPx]]*KTc-Sample[[#This Row],[KPz]]*KTa)</f>
        <v>2.0969100130080562</v>
      </c>
      <c r="Y1309">
        <f>(Sample[[#This Row],[KPx]]*KTb-Sample[[#This Row],[Kpy]]*KTa)</f>
        <v>2.0969100130080562</v>
      </c>
      <c r="Z1309">
        <f>-Sample[[#This Row],[Xp]]*a+Sample[[#This Row],[Yp]]*b+Sample[[#This Row],[Zp]]*c_</f>
        <v>-1.3979400086720375</v>
      </c>
      <c r="AA1309" s="8">
        <f>-IF(Sample[[#This Row],[Column2]]&gt;0,1,-1)*SQRT(Sample[[#This Row],[KPx''i]]^2+Sample[[#This Row],[KPx''j]]^2+Sample[[#This Row],[KPx''k]]^2)/Ksmag/Scale</f>
        <v>0.85605992806709574</v>
      </c>
      <c r="AB1309" s="1">
        <f>SQRT(Sample[[#This Row],[Kpy''i]]^2+Sample[[#This Row],[KPy''j]]^2+Sample[[#This Row],[KPy''k]]^2)/KTmag/Scale</f>
        <v>1.4827392897359684</v>
      </c>
    </row>
    <row r="1310" spans="1:28" hidden="1" x14ac:dyDescent="0.25">
      <c r="A1310" s="5">
        <v>1305</v>
      </c>
      <c r="B1310" s="13" t="s">
        <v>43</v>
      </c>
      <c r="C1310" s="5"/>
      <c r="D1310" s="5"/>
      <c r="E1310">
        <v>2</v>
      </c>
      <c r="F1310">
        <v>7</v>
      </c>
      <c r="G1310">
        <v>8</v>
      </c>
      <c r="H1310" s="11">
        <f>Sample[[#This Row],[C]]/Sample[[#This Row],[D]]</f>
        <v>3.5</v>
      </c>
      <c r="I1310" s="11">
        <f>Sample[[#This Row],[A]]/Sample[[#This Row],[C]]</f>
        <v>1.1428571428571428</v>
      </c>
      <c r="J1310" s="11">
        <f>Sample[[#This Row],[D]]/Sample[[#This Row],[A]]</f>
        <v>0.25</v>
      </c>
      <c r="K1310" s="11">
        <f>Sample[[#This Row],[A]]/Sample[[#This Row],[D]]</f>
        <v>4</v>
      </c>
      <c r="L1310" s="11">
        <f>Sample[[#This Row],[D]]/Sample[[#This Row],[C]]</f>
        <v>0.2857142857142857</v>
      </c>
      <c r="M1310" s="11">
        <f>Sample[[#This Row],[C]]/Sample[[#This Row],[A]]</f>
        <v>0.875</v>
      </c>
      <c r="N1310">
        <f>IF(Sample[[#This Row],[Ap]]=0,10,LOG(Sample[[#This Row],[Ap]]))</f>
        <v>0.54406804435027567</v>
      </c>
      <c r="O1310">
        <f>IF(Sample[[#This Row],[Ei]]=0,10,LOG(Sample[[#This Row],[Ei]]))</f>
        <v>5.7991946977686733E-2</v>
      </c>
      <c r="P1310">
        <f>IF(Sample[[#This Row],[Ii]]=0,10,LOG(Sample[[#This Row],[Ii]]))</f>
        <v>-0.6020599913279624</v>
      </c>
      <c r="Q1310">
        <f>Kx-Sample[[#This Row],[Xp]]</f>
        <v>-0.54406804435027567</v>
      </c>
      <c r="R1310">
        <f>Ky-Sample[[#This Row],[Yp]]</f>
        <v>-1.0579919469776868</v>
      </c>
      <c r="S1310">
        <f>Kz-Sample[[#This Row],[Zp]]</f>
        <v>1.6020599913279625</v>
      </c>
      <c r="T1310">
        <f>Sample[[#This Row],[Kpy]]*KSc-Sample[[#This Row],[KPz]]*KSb</f>
        <v>-0.54406804435027567</v>
      </c>
      <c r="U1310">
        <f>-1*(Sample[[#This Row],[KPx]]*KSc-Sample[[#This Row],[KPz]]*KSa)</f>
        <v>-0.54406804435027567</v>
      </c>
      <c r="V1310">
        <f>(Sample[[#This Row],[KPx]]*$R$2-Sample[[#This Row],[Kpy]]*KSa)</f>
        <v>-0.54406804435027567</v>
      </c>
      <c r="W1310">
        <f>Sample[[#This Row],[Kpy]]*KTc-Sample[[#This Row],[KPz]]*KTb</f>
        <v>2.6600519383056493</v>
      </c>
      <c r="X1310">
        <f>-1*(Sample[[#This Row],[KPx]]*KTc-Sample[[#This Row],[KPz]]*KTa)</f>
        <v>2.6600519383056493</v>
      </c>
      <c r="Y1310">
        <f>(Sample[[#This Row],[KPx]]*KTb-Sample[[#This Row],[Kpy]]*KTa)</f>
        <v>2.6600519383056493</v>
      </c>
      <c r="Z1310">
        <f>-Sample[[#This Row],[Xp]]*a+Sample[[#This Row],[Yp]]*b+Sample[[#This Row],[Zp]]*c_</f>
        <v>-1.0881360887005513</v>
      </c>
      <c r="AA1310" s="8">
        <f>-IF(Sample[[#This Row],[Column2]]&gt;0,1,-1)*SQRT(Sample[[#This Row],[KPx''i]]^2+Sample[[#This Row],[KPx''j]]^2+Sample[[#This Row],[KPx''k]]^2)/Ksmag/Scale</f>
        <v>0.66634454700605172</v>
      </c>
      <c r="AB1310" s="1">
        <f>SQRT(Sample[[#This Row],[Kpy''i]]^2+Sample[[#This Row],[KPy''j]]^2+Sample[[#This Row],[KPy''k]]^2)/KTmag/Scale</f>
        <v>1.8809407638843443</v>
      </c>
    </row>
    <row r="1311" spans="1:28" hidden="1" x14ac:dyDescent="0.25">
      <c r="A1311" s="5">
        <v>1306</v>
      </c>
      <c r="B1311" s="13" t="s">
        <v>43</v>
      </c>
      <c r="C1311" s="5"/>
      <c r="D1311" s="5"/>
      <c r="E1311">
        <v>9</v>
      </c>
      <c r="F1311">
        <v>2</v>
      </c>
      <c r="G1311">
        <v>9</v>
      </c>
      <c r="H1311" s="11">
        <f>Sample[[#This Row],[C]]/Sample[[#This Row],[D]]</f>
        <v>0.22222222222222221</v>
      </c>
      <c r="I1311" s="11">
        <f>Sample[[#This Row],[A]]/Sample[[#This Row],[C]]</f>
        <v>4.5</v>
      </c>
      <c r="J1311" s="11">
        <f>Sample[[#This Row],[D]]/Sample[[#This Row],[A]]</f>
        <v>1</v>
      </c>
      <c r="K1311" s="11">
        <f>Sample[[#This Row],[A]]/Sample[[#This Row],[D]]</f>
        <v>1</v>
      </c>
      <c r="L1311" s="11">
        <f>Sample[[#This Row],[D]]/Sample[[#This Row],[C]]</f>
        <v>4.5</v>
      </c>
      <c r="M1311" s="11">
        <f>Sample[[#This Row],[C]]/Sample[[#This Row],[A]]</f>
        <v>0.22222222222222221</v>
      </c>
      <c r="N1311">
        <f>IF(Sample[[#This Row],[Ap]]=0,10,LOG(Sample[[#This Row],[Ap]]))</f>
        <v>-0.65321251377534373</v>
      </c>
      <c r="O1311">
        <f>IF(Sample[[#This Row],[Ei]]=0,10,LOG(Sample[[#This Row],[Ei]]))</f>
        <v>0.65321251377534373</v>
      </c>
      <c r="P1311">
        <f>IF(Sample[[#This Row],[Ii]]=0,10,LOG(Sample[[#This Row],[Ii]]))</f>
        <v>0</v>
      </c>
      <c r="Q1311">
        <f>Kx-Sample[[#This Row],[Xp]]</f>
        <v>0.65321251377534373</v>
      </c>
      <c r="R1311">
        <f>Ky-Sample[[#This Row],[Yp]]</f>
        <v>-1.6532125137753437</v>
      </c>
      <c r="S1311">
        <f>Kz-Sample[[#This Row],[Zp]]</f>
        <v>1</v>
      </c>
      <c r="T1311">
        <f>Sample[[#This Row],[Kpy]]*KSc-Sample[[#This Row],[KPz]]*KSb</f>
        <v>0.65321251377534373</v>
      </c>
      <c r="U1311">
        <f>-1*(Sample[[#This Row],[KPx]]*KSc-Sample[[#This Row],[KPz]]*KSa)</f>
        <v>0.65321251377534373</v>
      </c>
      <c r="V1311">
        <f>(Sample[[#This Row],[KPx]]*$R$2-Sample[[#This Row],[Kpy]]*KSa)</f>
        <v>0.65321251377534373</v>
      </c>
      <c r="W1311">
        <f>Sample[[#This Row],[Kpy]]*KTc-Sample[[#This Row],[KPz]]*KTb</f>
        <v>2.653212513775344</v>
      </c>
      <c r="X1311">
        <f>-1*(Sample[[#This Row],[KPx]]*KTc-Sample[[#This Row],[KPz]]*KTa)</f>
        <v>2.653212513775344</v>
      </c>
      <c r="Y1311">
        <f>(Sample[[#This Row],[KPx]]*KTb-Sample[[#This Row],[Kpy]]*KTa)</f>
        <v>2.653212513775344</v>
      </c>
      <c r="Z1311">
        <f>-Sample[[#This Row],[Xp]]*a+Sample[[#This Row],[Yp]]*b+Sample[[#This Row],[Zp]]*c_</f>
        <v>1.3064250275506875</v>
      </c>
      <c r="AA1311" s="8">
        <f>-IF(Sample[[#This Row],[Column2]]&gt;0,1,-1)*SQRT(Sample[[#This Row],[KPx''i]]^2+Sample[[#This Row],[KPx''j]]^2+Sample[[#This Row],[KPx''k]]^2)/Ksmag/Scale</f>
        <v>-0.80001867617515987</v>
      </c>
      <c r="AB1311" s="1">
        <f>SQRT(Sample[[#This Row],[Kpy''i]]^2+Sample[[#This Row],[KPy''j]]^2+Sample[[#This Row],[KPy''k]]^2)/KTmag/Scale</f>
        <v>1.8761045604195521</v>
      </c>
    </row>
    <row r="1312" spans="1:28" hidden="1" x14ac:dyDescent="0.25">
      <c r="A1312" s="5">
        <v>1307</v>
      </c>
      <c r="B1312" s="13" t="s">
        <v>43</v>
      </c>
      <c r="C1312" s="5"/>
      <c r="D1312" s="5"/>
      <c r="E1312">
        <v>10</v>
      </c>
      <c r="F1312">
        <v>7</v>
      </c>
      <c r="G1312">
        <v>8</v>
      </c>
      <c r="H1312" s="11">
        <f>Sample[[#This Row],[C]]/Sample[[#This Row],[D]]</f>
        <v>0.7</v>
      </c>
      <c r="I1312" s="11">
        <f>Sample[[#This Row],[A]]/Sample[[#This Row],[C]]</f>
        <v>1.1428571428571428</v>
      </c>
      <c r="J1312" s="11">
        <f>Sample[[#This Row],[D]]/Sample[[#This Row],[A]]</f>
        <v>1.25</v>
      </c>
      <c r="K1312" s="11">
        <f>Sample[[#This Row],[A]]/Sample[[#This Row],[D]]</f>
        <v>0.8</v>
      </c>
      <c r="L1312" s="11">
        <f>Sample[[#This Row],[D]]/Sample[[#This Row],[C]]</f>
        <v>1.4285714285714286</v>
      </c>
      <c r="M1312" s="11">
        <f>Sample[[#This Row],[C]]/Sample[[#This Row],[A]]</f>
        <v>0.875</v>
      </c>
      <c r="N1312">
        <f>IF(Sample[[#This Row],[Ap]]=0,10,LOG(Sample[[#This Row],[Ap]]))</f>
        <v>-0.15490195998574319</v>
      </c>
      <c r="O1312">
        <f>IF(Sample[[#This Row],[Ei]]=0,10,LOG(Sample[[#This Row],[Ei]]))</f>
        <v>5.7991946977686733E-2</v>
      </c>
      <c r="P1312">
        <f>IF(Sample[[#This Row],[Ii]]=0,10,LOG(Sample[[#This Row],[Ii]]))</f>
        <v>9.691001300805642E-2</v>
      </c>
      <c r="Q1312">
        <f>Kx-Sample[[#This Row],[Xp]]</f>
        <v>0.15490195998574319</v>
      </c>
      <c r="R1312">
        <f>Ky-Sample[[#This Row],[Yp]]</f>
        <v>-1.0579919469776868</v>
      </c>
      <c r="S1312">
        <f>Kz-Sample[[#This Row],[Zp]]</f>
        <v>0.90308998699194354</v>
      </c>
      <c r="T1312">
        <f>Sample[[#This Row],[Kpy]]*KSc-Sample[[#This Row],[KPz]]*KSb</f>
        <v>0.1549019599857433</v>
      </c>
      <c r="U1312">
        <f>-1*(Sample[[#This Row],[KPx]]*KSc-Sample[[#This Row],[KPz]]*KSa)</f>
        <v>0.15490195998574319</v>
      </c>
      <c r="V1312">
        <f>(Sample[[#This Row],[KPx]]*$R$2-Sample[[#This Row],[Kpy]]*KSa)</f>
        <v>0.15490195998574319</v>
      </c>
      <c r="W1312">
        <f>Sample[[#This Row],[Kpy]]*KTc-Sample[[#This Row],[KPz]]*KTb</f>
        <v>1.9610819339696304</v>
      </c>
      <c r="X1312">
        <f>-1*(Sample[[#This Row],[KPx]]*KTc-Sample[[#This Row],[KPz]]*KTa)</f>
        <v>1.9610819339696302</v>
      </c>
      <c r="Y1312">
        <f>(Sample[[#This Row],[KPx]]*KTb-Sample[[#This Row],[Kpy]]*KTa)</f>
        <v>1.9610819339696306</v>
      </c>
      <c r="Z1312">
        <f>-Sample[[#This Row],[Xp]]*a+Sample[[#This Row],[Yp]]*b+Sample[[#This Row],[Zp]]*c_</f>
        <v>0.30980391997148632</v>
      </c>
      <c r="AA1312" s="8">
        <f>-IF(Sample[[#This Row],[Column2]]&gt;0,1,-1)*SQRT(Sample[[#This Row],[KPx''i]]^2+Sample[[#This Row],[KPx''j]]^2+Sample[[#This Row],[KPx''k]]^2)/Ksmag/Scale</f>
        <v>-0.18971538106104413</v>
      </c>
      <c r="AB1312" s="1">
        <f>SQRT(Sample[[#This Row],[Kpy''i]]^2+Sample[[#This Row],[KPy''j]]^2+Sample[[#This Row],[KPy''k]]^2)/KTmag/Scale</f>
        <v>1.386694333972355</v>
      </c>
    </row>
    <row r="1313" spans="1:28" hidden="1" x14ac:dyDescent="0.25">
      <c r="A1313" s="5">
        <v>1308</v>
      </c>
      <c r="B1313" s="13" t="s">
        <v>43</v>
      </c>
      <c r="C1313" s="5"/>
      <c r="D1313" s="5"/>
      <c r="E1313">
        <v>4</v>
      </c>
      <c r="F1313">
        <v>1</v>
      </c>
      <c r="G1313">
        <v>3</v>
      </c>
      <c r="H1313" s="11">
        <f>Sample[[#This Row],[C]]/Sample[[#This Row],[D]]</f>
        <v>0.25</v>
      </c>
      <c r="I1313" s="11">
        <f>Sample[[#This Row],[A]]/Sample[[#This Row],[C]]</f>
        <v>3</v>
      </c>
      <c r="J1313" s="11">
        <f>Sample[[#This Row],[D]]/Sample[[#This Row],[A]]</f>
        <v>1.3333333333333333</v>
      </c>
      <c r="K1313" s="11">
        <f>Sample[[#This Row],[A]]/Sample[[#This Row],[D]]</f>
        <v>0.75</v>
      </c>
      <c r="L1313" s="11">
        <f>Sample[[#This Row],[D]]/Sample[[#This Row],[C]]</f>
        <v>4</v>
      </c>
      <c r="M1313" s="11">
        <f>Sample[[#This Row],[C]]/Sample[[#This Row],[A]]</f>
        <v>0.33333333333333331</v>
      </c>
      <c r="N1313">
        <f>IF(Sample[[#This Row],[Ap]]=0,10,LOG(Sample[[#This Row],[Ap]]))</f>
        <v>-0.6020599913279624</v>
      </c>
      <c r="O1313">
        <f>IF(Sample[[#This Row],[Ei]]=0,10,LOG(Sample[[#This Row],[Ei]]))</f>
        <v>0.47712125471966244</v>
      </c>
      <c r="P1313">
        <f>IF(Sample[[#This Row],[Ii]]=0,10,LOG(Sample[[#This Row],[Ii]]))</f>
        <v>0.12493873660829993</v>
      </c>
      <c r="Q1313">
        <f>Kx-Sample[[#This Row],[Xp]]</f>
        <v>0.6020599913279624</v>
      </c>
      <c r="R1313">
        <f>Ky-Sample[[#This Row],[Yp]]</f>
        <v>-1.4771212547196624</v>
      </c>
      <c r="S1313">
        <f>Kz-Sample[[#This Row],[Zp]]</f>
        <v>0.87506126339170009</v>
      </c>
      <c r="T1313">
        <f>Sample[[#This Row],[Kpy]]*KSc-Sample[[#This Row],[KPz]]*KSb</f>
        <v>0.60205999132796229</v>
      </c>
      <c r="U1313">
        <f>-1*(Sample[[#This Row],[KPx]]*KSc-Sample[[#This Row],[KPz]]*KSa)</f>
        <v>0.6020599913279624</v>
      </c>
      <c r="V1313">
        <f>(Sample[[#This Row],[KPx]]*$R$2-Sample[[#This Row],[Kpy]]*KSa)</f>
        <v>0.6020599913279624</v>
      </c>
      <c r="W1313">
        <f>Sample[[#This Row],[Kpy]]*KTc-Sample[[#This Row],[KPz]]*KTb</f>
        <v>2.3521825181113627</v>
      </c>
      <c r="X1313">
        <f>-1*(Sample[[#This Row],[KPx]]*KTc-Sample[[#This Row],[KPz]]*KTa)</f>
        <v>2.3521825181113627</v>
      </c>
      <c r="Y1313">
        <f>(Sample[[#This Row],[KPx]]*KTb-Sample[[#This Row],[Kpy]]*KTa)</f>
        <v>2.3521825181113623</v>
      </c>
      <c r="Z1313">
        <f>-Sample[[#This Row],[Xp]]*a+Sample[[#This Row],[Yp]]*b+Sample[[#This Row],[Zp]]*c_</f>
        <v>1.2041199826559248</v>
      </c>
      <c r="AA1313" s="8">
        <f>-IF(Sample[[#This Row],[Column2]]&gt;0,1,-1)*SQRT(Sample[[#This Row],[KPx''i]]^2+Sample[[#This Row],[KPx''j]]^2+Sample[[#This Row],[KPx''k]]^2)/Ksmag/Scale</f>
        <v>-0.73736988664898651</v>
      </c>
      <c r="AB1313" s="1">
        <f>SQRT(Sample[[#This Row],[Kpy''i]]^2+Sample[[#This Row],[KPy''j]]^2+Sample[[#This Row],[KPy''k]]^2)/KTmag/Scale</f>
        <v>1.6632442091449937</v>
      </c>
    </row>
    <row r="1314" spans="1:28" hidden="1" x14ac:dyDescent="0.25">
      <c r="A1314" s="5">
        <v>1309</v>
      </c>
      <c r="B1314" s="13" t="s">
        <v>43</v>
      </c>
      <c r="C1314" s="5"/>
      <c r="D1314" s="5"/>
      <c r="E1314">
        <v>9</v>
      </c>
      <c r="F1314">
        <v>2</v>
      </c>
      <c r="G1314">
        <v>7</v>
      </c>
      <c r="H1314" s="11">
        <f>Sample[[#This Row],[C]]/Sample[[#This Row],[D]]</f>
        <v>0.22222222222222221</v>
      </c>
      <c r="I1314" s="11">
        <f>Sample[[#This Row],[A]]/Sample[[#This Row],[C]]</f>
        <v>3.5</v>
      </c>
      <c r="J1314" s="11">
        <f>Sample[[#This Row],[D]]/Sample[[#This Row],[A]]</f>
        <v>1.2857142857142858</v>
      </c>
      <c r="K1314" s="11">
        <f>Sample[[#This Row],[A]]/Sample[[#This Row],[D]]</f>
        <v>0.77777777777777779</v>
      </c>
      <c r="L1314" s="11">
        <f>Sample[[#This Row],[D]]/Sample[[#This Row],[C]]</f>
        <v>4.5</v>
      </c>
      <c r="M1314" s="11">
        <f>Sample[[#This Row],[C]]/Sample[[#This Row],[A]]</f>
        <v>0.2857142857142857</v>
      </c>
      <c r="N1314">
        <f>IF(Sample[[#This Row],[Ap]]=0,10,LOG(Sample[[#This Row],[Ap]]))</f>
        <v>-0.65321251377534373</v>
      </c>
      <c r="O1314">
        <f>IF(Sample[[#This Row],[Ei]]=0,10,LOG(Sample[[#This Row],[Ei]]))</f>
        <v>0.54406804435027567</v>
      </c>
      <c r="P1314">
        <f>IF(Sample[[#This Row],[Ii]]=0,10,LOG(Sample[[#This Row],[Ii]]))</f>
        <v>0.10914446942506807</v>
      </c>
      <c r="Q1314">
        <f>Kx-Sample[[#This Row],[Xp]]</f>
        <v>0.65321251377534373</v>
      </c>
      <c r="R1314">
        <f>Ky-Sample[[#This Row],[Yp]]</f>
        <v>-1.5440680443502757</v>
      </c>
      <c r="S1314">
        <f>Kz-Sample[[#This Row],[Zp]]</f>
        <v>0.89085553057493194</v>
      </c>
      <c r="T1314">
        <f>Sample[[#This Row],[Kpy]]*KSc-Sample[[#This Row],[KPz]]*KSb</f>
        <v>0.65321251377534373</v>
      </c>
      <c r="U1314">
        <f>-1*(Sample[[#This Row],[KPx]]*KSc-Sample[[#This Row],[KPz]]*KSa)</f>
        <v>0.65321251377534373</v>
      </c>
      <c r="V1314">
        <f>(Sample[[#This Row],[KPx]]*$R$2-Sample[[#This Row],[Kpy]]*KSa)</f>
        <v>0.65321251377534373</v>
      </c>
      <c r="W1314">
        <f>Sample[[#This Row],[Kpy]]*KTc-Sample[[#This Row],[KPz]]*KTb</f>
        <v>2.4349235749252074</v>
      </c>
      <c r="X1314">
        <f>-1*(Sample[[#This Row],[KPx]]*KTc-Sample[[#This Row],[KPz]]*KTa)</f>
        <v>2.4349235749252074</v>
      </c>
      <c r="Y1314">
        <f>(Sample[[#This Row],[KPx]]*KTb-Sample[[#This Row],[Kpy]]*KTa)</f>
        <v>2.4349235749252074</v>
      </c>
      <c r="Z1314">
        <f>-Sample[[#This Row],[Xp]]*a+Sample[[#This Row],[Yp]]*b+Sample[[#This Row],[Zp]]*c_</f>
        <v>1.3064250275506875</v>
      </c>
      <c r="AA1314" s="8">
        <f>-IF(Sample[[#This Row],[Column2]]&gt;0,1,-1)*SQRT(Sample[[#This Row],[KPx''i]]^2+Sample[[#This Row],[KPx''j]]^2+Sample[[#This Row],[KPx''k]]^2)/Ksmag/Scale</f>
        <v>-0.80001867617515987</v>
      </c>
      <c r="AB1314" s="1">
        <f>SQRT(Sample[[#This Row],[Kpy''i]]^2+Sample[[#This Row],[KPy''j]]^2+Sample[[#This Row],[KPy''k]]^2)/KTmag/Scale</f>
        <v>1.721750971500605</v>
      </c>
    </row>
    <row r="1315" spans="1:28" hidden="1" x14ac:dyDescent="0.25">
      <c r="A1315" s="5">
        <v>1310</v>
      </c>
      <c r="B1315" s="13" t="s">
        <v>43</v>
      </c>
      <c r="C1315" s="5"/>
      <c r="D1315" s="5"/>
      <c r="E1315">
        <v>9</v>
      </c>
      <c r="F1315">
        <v>2</v>
      </c>
      <c r="G1315">
        <v>5</v>
      </c>
      <c r="H1315" s="11">
        <f>Sample[[#This Row],[C]]/Sample[[#This Row],[D]]</f>
        <v>0.22222222222222221</v>
      </c>
      <c r="I1315" s="11">
        <f>Sample[[#This Row],[A]]/Sample[[#This Row],[C]]</f>
        <v>2.5</v>
      </c>
      <c r="J1315" s="11">
        <f>Sample[[#This Row],[D]]/Sample[[#This Row],[A]]</f>
        <v>1.8</v>
      </c>
      <c r="K1315" s="11">
        <f>Sample[[#This Row],[A]]/Sample[[#This Row],[D]]</f>
        <v>0.55555555555555558</v>
      </c>
      <c r="L1315" s="11">
        <f>Sample[[#This Row],[D]]/Sample[[#This Row],[C]]</f>
        <v>4.5</v>
      </c>
      <c r="M1315" s="11">
        <f>Sample[[#This Row],[C]]/Sample[[#This Row],[A]]</f>
        <v>0.4</v>
      </c>
      <c r="N1315">
        <f>IF(Sample[[#This Row],[Ap]]=0,10,LOG(Sample[[#This Row],[Ap]]))</f>
        <v>-0.65321251377534373</v>
      </c>
      <c r="O1315">
        <f>IF(Sample[[#This Row],[Ei]]=0,10,LOG(Sample[[#This Row],[Ei]]))</f>
        <v>0.3979400086720376</v>
      </c>
      <c r="P1315">
        <f>IF(Sample[[#This Row],[Ii]]=0,10,LOG(Sample[[#This Row],[Ii]]))</f>
        <v>0.25527250510330607</v>
      </c>
      <c r="Q1315">
        <f>Kx-Sample[[#This Row],[Xp]]</f>
        <v>0.65321251377534373</v>
      </c>
      <c r="R1315">
        <f>Ky-Sample[[#This Row],[Yp]]</f>
        <v>-1.3979400086720375</v>
      </c>
      <c r="S1315">
        <f>Kz-Sample[[#This Row],[Zp]]</f>
        <v>0.74472749489669399</v>
      </c>
      <c r="T1315">
        <f>Sample[[#This Row],[Kpy]]*KSc-Sample[[#This Row],[KPz]]*KSb</f>
        <v>0.65321251377534351</v>
      </c>
      <c r="U1315">
        <f>-1*(Sample[[#This Row],[KPx]]*KSc-Sample[[#This Row],[KPz]]*KSa)</f>
        <v>0.65321251377534373</v>
      </c>
      <c r="V1315">
        <f>(Sample[[#This Row],[KPx]]*$R$2-Sample[[#This Row],[Kpy]]*KSa)</f>
        <v>0.65321251377534373</v>
      </c>
      <c r="W1315">
        <f>Sample[[#This Row],[Kpy]]*KTc-Sample[[#This Row],[KPz]]*KTb</f>
        <v>2.1426675035687315</v>
      </c>
      <c r="X1315">
        <f>-1*(Sample[[#This Row],[KPx]]*KTc-Sample[[#This Row],[KPz]]*KTa)</f>
        <v>2.1426675035687319</v>
      </c>
      <c r="Y1315">
        <f>(Sample[[#This Row],[KPx]]*KTb-Sample[[#This Row],[Kpy]]*KTa)</f>
        <v>2.142667503568731</v>
      </c>
      <c r="Z1315">
        <f>-Sample[[#This Row],[Xp]]*a+Sample[[#This Row],[Yp]]*b+Sample[[#This Row],[Zp]]*c_</f>
        <v>1.3064250275506875</v>
      </c>
      <c r="AA1315" s="8">
        <f>-IF(Sample[[#This Row],[Column2]]&gt;0,1,-1)*SQRT(Sample[[#This Row],[KPx''i]]^2+Sample[[#This Row],[KPx''j]]^2+Sample[[#This Row],[KPx''k]]^2)/Ksmag/Scale</f>
        <v>-0.80001867617515976</v>
      </c>
      <c r="AB1315" s="1">
        <f>SQRT(Sample[[#This Row],[Kpy''i]]^2+Sample[[#This Row],[KPy''j]]^2+Sample[[#This Row],[KPy''k]]^2)/KTmag/Scale</f>
        <v>1.5150947216015012</v>
      </c>
    </row>
    <row r="1316" spans="1:28" hidden="1" x14ac:dyDescent="0.25">
      <c r="A1316" s="5">
        <v>1311</v>
      </c>
      <c r="B1316" s="13" t="s">
        <v>43</v>
      </c>
      <c r="C1316" s="5"/>
      <c r="D1316" s="5"/>
      <c r="E1316">
        <v>4</v>
      </c>
      <c r="F1316">
        <v>6</v>
      </c>
      <c r="G1316">
        <v>3</v>
      </c>
      <c r="H1316" s="11">
        <f>Sample[[#This Row],[C]]/Sample[[#This Row],[D]]</f>
        <v>1.5</v>
      </c>
      <c r="I1316" s="11">
        <f>Sample[[#This Row],[A]]/Sample[[#This Row],[C]]</f>
        <v>0.5</v>
      </c>
      <c r="J1316" s="11">
        <f>Sample[[#This Row],[D]]/Sample[[#This Row],[A]]</f>
        <v>1.3333333333333333</v>
      </c>
      <c r="K1316" s="11">
        <f>Sample[[#This Row],[A]]/Sample[[#This Row],[D]]</f>
        <v>0.75</v>
      </c>
      <c r="L1316" s="11">
        <f>Sample[[#This Row],[D]]/Sample[[#This Row],[C]]</f>
        <v>0.66666666666666663</v>
      </c>
      <c r="M1316" s="11">
        <f>Sample[[#This Row],[C]]/Sample[[#This Row],[A]]</f>
        <v>2</v>
      </c>
      <c r="N1316">
        <f>IF(Sample[[#This Row],[Ap]]=0,10,LOG(Sample[[#This Row],[Ap]]))</f>
        <v>0.17609125905568124</v>
      </c>
      <c r="O1316">
        <f>IF(Sample[[#This Row],[Ei]]=0,10,LOG(Sample[[#This Row],[Ei]]))</f>
        <v>-0.3010299956639812</v>
      </c>
      <c r="P1316">
        <f>IF(Sample[[#This Row],[Ii]]=0,10,LOG(Sample[[#This Row],[Ii]]))</f>
        <v>0.12493873660829993</v>
      </c>
      <c r="Q1316">
        <f>Kx-Sample[[#This Row],[Xp]]</f>
        <v>-0.17609125905568124</v>
      </c>
      <c r="R1316">
        <f>Ky-Sample[[#This Row],[Yp]]</f>
        <v>-0.69897000433601875</v>
      </c>
      <c r="S1316">
        <f>Kz-Sample[[#This Row],[Zp]]</f>
        <v>0.87506126339170009</v>
      </c>
      <c r="T1316">
        <f>Sample[[#This Row],[Kpy]]*KSc-Sample[[#This Row],[KPz]]*KSb</f>
        <v>-0.17609125905568135</v>
      </c>
      <c r="U1316">
        <f>-1*(Sample[[#This Row],[KPx]]*KSc-Sample[[#This Row],[KPz]]*KSa)</f>
        <v>-0.17609125905568124</v>
      </c>
      <c r="V1316">
        <f>(Sample[[#This Row],[KPx]]*$R$2-Sample[[#This Row],[Kpy]]*KSa)</f>
        <v>-0.17609125905568124</v>
      </c>
      <c r="W1316">
        <f>Sample[[#This Row],[Kpy]]*KTc-Sample[[#This Row],[KPz]]*KTb</f>
        <v>1.5740312677277188</v>
      </c>
      <c r="X1316">
        <f>-1*(Sample[[#This Row],[KPx]]*KTc-Sample[[#This Row],[KPz]]*KTa)</f>
        <v>1.5740312677277188</v>
      </c>
      <c r="Y1316">
        <f>(Sample[[#This Row],[KPx]]*KTb-Sample[[#This Row],[Kpy]]*KTa)</f>
        <v>1.5740312677277188</v>
      </c>
      <c r="Z1316">
        <f>-Sample[[#This Row],[Xp]]*a+Sample[[#This Row],[Yp]]*b+Sample[[#This Row],[Zp]]*c_</f>
        <v>-0.35218251811136253</v>
      </c>
      <c r="AA1316" s="8">
        <f>-IF(Sample[[#This Row],[Column2]]&gt;0,1,-1)*SQRT(Sample[[#This Row],[KPx''i]]^2+Sample[[#This Row],[KPx''j]]^2+Sample[[#This Row],[KPx''k]]^2)/Ksmag/Scale</f>
        <v>0.21566686642533334</v>
      </c>
      <c r="AB1316" s="1">
        <f>SQRT(Sample[[#This Row],[Kpy''i]]^2+Sample[[#This Row],[KPy''j]]^2+Sample[[#This Row],[KPy''k]]^2)/KTmag/Scale</f>
        <v>1.1130081832099283</v>
      </c>
    </row>
    <row r="1317" spans="1:28" hidden="1" x14ac:dyDescent="0.25">
      <c r="A1317" s="5">
        <v>1312</v>
      </c>
      <c r="B1317" s="13" t="s">
        <v>43</v>
      </c>
      <c r="C1317" s="5"/>
      <c r="D1317" s="5"/>
      <c r="E1317">
        <v>5</v>
      </c>
      <c r="F1317">
        <v>9</v>
      </c>
      <c r="G1317">
        <v>8</v>
      </c>
      <c r="H1317" s="11">
        <f>Sample[[#This Row],[C]]/Sample[[#This Row],[D]]</f>
        <v>1.8</v>
      </c>
      <c r="I1317" s="11">
        <f>Sample[[#This Row],[A]]/Sample[[#This Row],[C]]</f>
        <v>0.88888888888888884</v>
      </c>
      <c r="J1317" s="11">
        <f>Sample[[#This Row],[D]]/Sample[[#This Row],[A]]</f>
        <v>0.625</v>
      </c>
      <c r="K1317" s="11">
        <f>Sample[[#This Row],[A]]/Sample[[#This Row],[D]]</f>
        <v>1.6</v>
      </c>
      <c r="L1317" s="11">
        <f>Sample[[#This Row],[D]]/Sample[[#This Row],[C]]</f>
        <v>0.55555555555555558</v>
      </c>
      <c r="M1317" s="11">
        <f>Sample[[#This Row],[C]]/Sample[[#This Row],[A]]</f>
        <v>1.125</v>
      </c>
      <c r="N1317">
        <f>IF(Sample[[#This Row],[Ap]]=0,10,LOG(Sample[[#This Row],[Ap]]))</f>
        <v>0.25527250510330607</v>
      </c>
      <c r="O1317">
        <f>IF(Sample[[#This Row],[Ei]]=0,10,LOG(Sample[[#This Row],[Ei]]))</f>
        <v>-5.1152522447381311E-2</v>
      </c>
      <c r="P1317">
        <f>IF(Sample[[#This Row],[Ii]]=0,10,LOG(Sample[[#This Row],[Ii]]))</f>
        <v>-0.20411998265592479</v>
      </c>
      <c r="Q1317">
        <f>Kx-Sample[[#This Row],[Xp]]</f>
        <v>-0.25527250510330607</v>
      </c>
      <c r="R1317">
        <f>Ky-Sample[[#This Row],[Yp]]</f>
        <v>-0.94884747755261867</v>
      </c>
      <c r="S1317">
        <f>Kz-Sample[[#This Row],[Zp]]</f>
        <v>1.2041199826559248</v>
      </c>
      <c r="T1317">
        <f>Sample[[#This Row],[Kpy]]*KSc-Sample[[#This Row],[KPz]]*KSb</f>
        <v>-0.25527250510330612</v>
      </c>
      <c r="U1317">
        <f>-1*(Sample[[#This Row],[KPx]]*KSc-Sample[[#This Row],[KPz]]*KSa)</f>
        <v>-0.25527250510330607</v>
      </c>
      <c r="V1317">
        <f>(Sample[[#This Row],[KPx]]*$R$2-Sample[[#This Row],[Kpy]]*KSa)</f>
        <v>-0.25527250510330607</v>
      </c>
      <c r="W1317">
        <f>Sample[[#This Row],[Kpy]]*KTc-Sample[[#This Row],[KPz]]*KTb</f>
        <v>2.1529674602085436</v>
      </c>
      <c r="X1317">
        <f>-1*(Sample[[#This Row],[KPx]]*KTc-Sample[[#This Row],[KPz]]*KTa)</f>
        <v>2.1529674602085436</v>
      </c>
      <c r="Y1317">
        <f>(Sample[[#This Row],[KPx]]*KTb-Sample[[#This Row],[Kpy]]*KTa)</f>
        <v>2.1529674602085436</v>
      </c>
      <c r="Z1317">
        <f>-Sample[[#This Row],[Xp]]*a+Sample[[#This Row],[Yp]]*b+Sample[[#This Row],[Zp]]*c_</f>
        <v>-0.51054501020661225</v>
      </c>
      <c r="AA1317" s="8">
        <f>-IF(Sample[[#This Row],[Column2]]&gt;0,1,-1)*SQRT(Sample[[#This Row],[KPx''i]]^2+Sample[[#This Row],[KPx''j]]^2+Sample[[#This Row],[KPx''k]]^2)/Ksmag/Scale</f>
        <v>0.31264369143255732</v>
      </c>
      <c r="AB1317" s="1">
        <f>SQRT(Sample[[#This Row],[Kpy''i]]^2+Sample[[#This Row],[KPy''j]]^2+Sample[[#This Row],[KPy''k]]^2)/KTmag/Scale</f>
        <v>1.5223778907874397</v>
      </c>
    </row>
    <row r="1318" spans="1:28" hidden="1" x14ac:dyDescent="0.25">
      <c r="A1318" s="5">
        <v>1313</v>
      </c>
      <c r="B1318" s="13" t="s">
        <v>43</v>
      </c>
      <c r="C1318" s="5"/>
      <c r="D1318" s="5"/>
      <c r="E1318">
        <v>7</v>
      </c>
      <c r="F1318">
        <v>4</v>
      </c>
      <c r="G1318">
        <v>3</v>
      </c>
      <c r="H1318" s="11">
        <f>Sample[[#This Row],[C]]/Sample[[#This Row],[D]]</f>
        <v>0.5714285714285714</v>
      </c>
      <c r="I1318" s="11">
        <f>Sample[[#This Row],[A]]/Sample[[#This Row],[C]]</f>
        <v>0.75</v>
      </c>
      <c r="J1318" s="11">
        <f>Sample[[#This Row],[D]]/Sample[[#This Row],[A]]</f>
        <v>2.3333333333333335</v>
      </c>
      <c r="K1318" s="11">
        <f>Sample[[#This Row],[A]]/Sample[[#This Row],[D]]</f>
        <v>0.42857142857142855</v>
      </c>
      <c r="L1318" s="11">
        <f>Sample[[#This Row],[D]]/Sample[[#This Row],[C]]</f>
        <v>1.75</v>
      </c>
      <c r="M1318" s="11">
        <f>Sample[[#This Row],[C]]/Sample[[#This Row],[A]]</f>
        <v>1.3333333333333333</v>
      </c>
      <c r="N1318">
        <f>IF(Sample[[#This Row],[Ap]]=0,10,LOG(Sample[[#This Row],[Ap]]))</f>
        <v>-0.24303804868629447</v>
      </c>
      <c r="O1318">
        <f>IF(Sample[[#This Row],[Ei]]=0,10,LOG(Sample[[#This Row],[Ei]]))</f>
        <v>-0.12493873660829995</v>
      </c>
      <c r="P1318">
        <f>IF(Sample[[#This Row],[Ii]]=0,10,LOG(Sample[[#This Row],[Ii]]))</f>
        <v>0.36797678529459443</v>
      </c>
      <c r="Q1318">
        <f>Kx-Sample[[#This Row],[Xp]]</f>
        <v>0.24303804868629447</v>
      </c>
      <c r="R1318">
        <f>Ky-Sample[[#This Row],[Yp]]</f>
        <v>-0.87506126339170009</v>
      </c>
      <c r="S1318">
        <f>Kz-Sample[[#This Row],[Zp]]</f>
        <v>0.63202321470540557</v>
      </c>
      <c r="T1318">
        <f>Sample[[#This Row],[Kpy]]*KSc-Sample[[#This Row],[KPz]]*KSb</f>
        <v>0.24303804868629453</v>
      </c>
      <c r="U1318">
        <f>-1*(Sample[[#This Row],[KPx]]*KSc-Sample[[#This Row],[KPz]]*KSa)</f>
        <v>0.24303804868629447</v>
      </c>
      <c r="V1318">
        <f>(Sample[[#This Row],[KPx]]*$R$2-Sample[[#This Row],[Kpy]]*KSa)</f>
        <v>0.24303804868629447</v>
      </c>
      <c r="W1318">
        <f>Sample[[#This Row],[Kpy]]*KTc-Sample[[#This Row],[KPz]]*KTb</f>
        <v>1.5070844780971058</v>
      </c>
      <c r="X1318">
        <f>-1*(Sample[[#This Row],[KPx]]*KTc-Sample[[#This Row],[KPz]]*KTa)</f>
        <v>1.5070844780971056</v>
      </c>
      <c r="Y1318">
        <f>(Sample[[#This Row],[KPx]]*KTb-Sample[[#This Row],[Kpy]]*KTa)</f>
        <v>1.5070844780971058</v>
      </c>
      <c r="Z1318">
        <f>-Sample[[#This Row],[Xp]]*a+Sample[[#This Row],[Yp]]*b+Sample[[#This Row],[Zp]]*c_</f>
        <v>0.48607609737258894</v>
      </c>
      <c r="AA1318" s="8">
        <f>-IF(Sample[[#This Row],[Column2]]&gt;0,1,-1)*SQRT(Sample[[#This Row],[KPx''i]]^2+Sample[[#This Row],[KPx''j]]^2+Sample[[#This Row],[KPx''k]]^2)/Ksmag/Scale</f>
        <v>-0.29765960368155847</v>
      </c>
      <c r="AB1318" s="1">
        <f>SQRT(Sample[[#This Row],[Kpy''i]]^2+Sample[[#This Row],[KPy''j]]^2+Sample[[#This Row],[KPy''k]]^2)/KTmag/Scale</f>
        <v>1.0656696542834523</v>
      </c>
    </row>
    <row r="1319" spans="1:28" hidden="1" x14ac:dyDescent="0.25">
      <c r="A1319" s="5">
        <v>1314</v>
      </c>
      <c r="B1319" s="13" t="s">
        <v>43</v>
      </c>
      <c r="C1319" s="5"/>
      <c r="D1319" s="5"/>
      <c r="E1319">
        <v>8</v>
      </c>
      <c r="F1319">
        <v>5</v>
      </c>
      <c r="G1319">
        <v>7</v>
      </c>
      <c r="H1319" s="11">
        <f>Sample[[#This Row],[C]]/Sample[[#This Row],[D]]</f>
        <v>0.625</v>
      </c>
      <c r="I1319" s="11">
        <f>Sample[[#This Row],[A]]/Sample[[#This Row],[C]]</f>
        <v>1.4</v>
      </c>
      <c r="J1319" s="11">
        <f>Sample[[#This Row],[D]]/Sample[[#This Row],[A]]</f>
        <v>1.1428571428571428</v>
      </c>
      <c r="K1319" s="11">
        <f>Sample[[#This Row],[A]]/Sample[[#This Row],[D]]</f>
        <v>0.875</v>
      </c>
      <c r="L1319" s="11">
        <f>Sample[[#This Row],[D]]/Sample[[#This Row],[C]]</f>
        <v>1.6</v>
      </c>
      <c r="M1319" s="11">
        <f>Sample[[#This Row],[C]]/Sample[[#This Row],[A]]</f>
        <v>0.7142857142857143</v>
      </c>
      <c r="N1319">
        <f>IF(Sample[[#This Row],[Ap]]=0,10,LOG(Sample[[#This Row],[Ap]]))</f>
        <v>-0.20411998265592479</v>
      </c>
      <c r="O1319">
        <f>IF(Sample[[#This Row],[Ei]]=0,10,LOG(Sample[[#This Row],[Ei]]))</f>
        <v>0.14612803567823801</v>
      </c>
      <c r="P1319">
        <f>IF(Sample[[#This Row],[Ii]]=0,10,LOG(Sample[[#This Row],[Ii]]))</f>
        <v>5.7991946977686733E-2</v>
      </c>
      <c r="Q1319">
        <f>Kx-Sample[[#This Row],[Xp]]</f>
        <v>0.20411998265592479</v>
      </c>
      <c r="R1319">
        <f>Ky-Sample[[#This Row],[Yp]]</f>
        <v>-1.146128035678238</v>
      </c>
      <c r="S1319">
        <f>Kz-Sample[[#This Row],[Zp]]</f>
        <v>0.94200805302231327</v>
      </c>
      <c r="T1319">
        <f>Sample[[#This Row],[Kpy]]*KSc-Sample[[#This Row],[KPz]]*KSb</f>
        <v>0.20411998265592468</v>
      </c>
      <c r="U1319">
        <f>-1*(Sample[[#This Row],[KPx]]*KSc-Sample[[#This Row],[KPz]]*KSa)</f>
        <v>0.20411998265592479</v>
      </c>
      <c r="V1319">
        <f>(Sample[[#This Row],[KPx]]*$R$2-Sample[[#This Row],[Kpy]]*KSa)</f>
        <v>0.20411998265592479</v>
      </c>
      <c r="W1319">
        <f>Sample[[#This Row],[Kpy]]*KTc-Sample[[#This Row],[KPz]]*KTb</f>
        <v>2.0881360887005513</v>
      </c>
      <c r="X1319">
        <f>-1*(Sample[[#This Row],[KPx]]*KTc-Sample[[#This Row],[KPz]]*KTa)</f>
        <v>2.0881360887005513</v>
      </c>
      <c r="Y1319">
        <f>(Sample[[#This Row],[KPx]]*KTb-Sample[[#This Row],[Kpy]]*KTa)</f>
        <v>2.0881360887005513</v>
      </c>
      <c r="Z1319">
        <f>-Sample[[#This Row],[Xp]]*a+Sample[[#This Row],[Yp]]*b+Sample[[#This Row],[Zp]]*c_</f>
        <v>0.40823996531184947</v>
      </c>
      <c r="AA1319" s="8">
        <f>-IF(Sample[[#This Row],[Column2]]&gt;0,1,-1)*SQRT(Sample[[#This Row],[KPx''i]]^2+Sample[[#This Row],[KPx''j]]^2+Sample[[#This Row],[KPx''k]]^2)/Ksmag/Scale</f>
        <v>-0.24999490190638396</v>
      </c>
      <c r="AB1319" s="1">
        <f>SQRT(Sample[[#This Row],[Kpy''i]]^2+Sample[[#This Row],[KPy''j]]^2+Sample[[#This Row],[KPy''k]]^2)/KTmag/Scale</f>
        <v>1.476535188360514</v>
      </c>
    </row>
    <row r="1320" spans="1:28" hidden="1" x14ac:dyDescent="0.25">
      <c r="A1320" s="5">
        <v>1315</v>
      </c>
      <c r="B1320" s="13" t="s">
        <v>43</v>
      </c>
      <c r="C1320" s="5"/>
      <c r="D1320" s="5"/>
      <c r="E1320">
        <v>8</v>
      </c>
      <c r="F1320">
        <v>3</v>
      </c>
      <c r="G1320">
        <v>10</v>
      </c>
      <c r="H1320" s="11">
        <f>Sample[[#This Row],[C]]/Sample[[#This Row],[D]]</f>
        <v>0.375</v>
      </c>
      <c r="I1320" s="11">
        <f>Sample[[#This Row],[A]]/Sample[[#This Row],[C]]</f>
        <v>3.3333333333333335</v>
      </c>
      <c r="J1320" s="11">
        <f>Sample[[#This Row],[D]]/Sample[[#This Row],[A]]</f>
        <v>0.8</v>
      </c>
      <c r="K1320" s="11">
        <f>Sample[[#This Row],[A]]/Sample[[#This Row],[D]]</f>
        <v>1.25</v>
      </c>
      <c r="L1320" s="11">
        <f>Sample[[#This Row],[D]]/Sample[[#This Row],[C]]</f>
        <v>2.6666666666666665</v>
      </c>
      <c r="M1320" s="11">
        <f>Sample[[#This Row],[C]]/Sample[[#This Row],[A]]</f>
        <v>0.3</v>
      </c>
      <c r="N1320">
        <f>IF(Sample[[#This Row],[Ap]]=0,10,LOG(Sample[[#This Row],[Ap]]))</f>
        <v>-0.42596873227228116</v>
      </c>
      <c r="O1320">
        <f>IF(Sample[[#This Row],[Ei]]=0,10,LOG(Sample[[#This Row],[Ei]]))</f>
        <v>0.52287874528033762</v>
      </c>
      <c r="P1320">
        <f>IF(Sample[[#This Row],[Ii]]=0,10,LOG(Sample[[#This Row],[Ii]]))</f>
        <v>-9.6910013008056392E-2</v>
      </c>
      <c r="Q1320">
        <f>Kx-Sample[[#This Row],[Xp]]</f>
        <v>0.42596873227228116</v>
      </c>
      <c r="R1320">
        <f>Ky-Sample[[#This Row],[Yp]]</f>
        <v>-1.5228787452803376</v>
      </c>
      <c r="S1320">
        <f>Kz-Sample[[#This Row],[Zp]]</f>
        <v>1.0969100130080565</v>
      </c>
      <c r="T1320">
        <f>Sample[[#This Row],[Kpy]]*KSc-Sample[[#This Row],[KPz]]*KSb</f>
        <v>0.42596873227228116</v>
      </c>
      <c r="U1320">
        <f>-1*(Sample[[#This Row],[KPx]]*KSc-Sample[[#This Row],[KPz]]*KSa)</f>
        <v>0.42596873227228116</v>
      </c>
      <c r="V1320">
        <f>(Sample[[#This Row],[KPx]]*$R$2-Sample[[#This Row],[Kpy]]*KSa)</f>
        <v>0.42596873227228116</v>
      </c>
      <c r="W1320">
        <f>Sample[[#This Row],[Kpy]]*KTc-Sample[[#This Row],[KPz]]*KTb</f>
        <v>2.6197887582883941</v>
      </c>
      <c r="X1320">
        <f>-1*(Sample[[#This Row],[KPx]]*KTc-Sample[[#This Row],[KPz]]*KTa)</f>
        <v>2.6197887582883941</v>
      </c>
      <c r="Y1320">
        <f>(Sample[[#This Row],[KPx]]*KTb-Sample[[#This Row],[Kpy]]*KTa)</f>
        <v>2.6197887582883941</v>
      </c>
      <c r="Z1320">
        <f>-Sample[[#This Row],[Xp]]*a+Sample[[#This Row],[Yp]]*b+Sample[[#This Row],[Zp]]*c_</f>
        <v>0.85193746454456243</v>
      </c>
      <c r="AA1320" s="8">
        <f>-IF(Sample[[#This Row],[Column2]]&gt;0,1,-1)*SQRT(Sample[[#This Row],[KPx''i]]^2+Sample[[#This Row],[KPx''j]]^2+Sample[[#This Row],[KPx''k]]^2)/Ksmag/Scale</f>
        <v>-0.52170302022365322</v>
      </c>
      <c r="AB1320" s="1">
        <f>SQRT(Sample[[#This Row],[Kpy''i]]^2+Sample[[#This Row],[KPy''j]]^2+Sample[[#This Row],[KPy''k]]^2)/KTmag/Scale</f>
        <v>1.8524703962620088</v>
      </c>
    </row>
    <row r="1321" spans="1:28" hidden="1" x14ac:dyDescent="0.25">
      <c r="A1321" s="5">
        <v>1316</v>
      </c>
      <c r="B1321" s="13" t="s">
        <v>43</v>
      </c>
      <c r="C1321" s="5"/>
      <c r="D1321" s="5"/>
      <c r="E1321">
        <v>6</v>
      </c>
      <c r="F1321">
        <v>2</v>
      </c>
      <c r="G1321">
        <v>10</v>
      </c>
      <c r="H1321" s="11">
        <f>Sample[[#This Row],[C]]/Sample[[#This Row],[D]]</f>
        <v>0.33333333333333331</v>
      </c>
      <c r="I1321" s="11">
        <f>Sample[[#This Row],[A]]/Sample[[#This Row],[C]]</f>
        <v>5</v>
      </c>
      <c r="J1321" s="11">
        <f>Sample[[#This Row],[D]]/Sample[[#This Row],[A]]</f>
        <v>0.6</v>
      </c>
      <c r="K1321" s="11">
        <f>Sample[[#This Row],[A]]/Sample[[#This Row],[D]]</f>
        <v>1.6666666666666667</v>
      </c>
      <c r="L1321" s="11">
        <f>Sample[[#This Row],[D]]/Sample[[#This Row],[C]]</f>
        <v>3</v>
      </c>
      <c r="M1321" s="11">
        <f>Sample[[#This Row],[C]]/Sample[[#This Row],[A]]</f>
        <v>0.2</v>
      </c>
      <c r="N1321">
        <f>IF(Sample[[#This Row],[Ap]]=0,10,LOG(Sample[[#This Row],[Ap]]))</f>
        <v>-0.47712125471966244</v>
      </c>
      <c r="O1321">
        <f>IF(Sample[[#This Row],[Ei]]=0,10,LOG(Sample[[#This Row],[Ei]]))</f>
        <v>0.69897000433601886</v>
      </c>
      <c r="P1321">
        <f>IF(Sample[[#This Row],[Ii]]=0,10,LOG(Sample[[#This Row],[Ii]]))</f>
        <v>-0.22184874961635639</v>
      </c>
      <c r="Q1321">
        <f>Kx-Sample[[#This Row],[Xp]]</f>
        <v>0.47712125471966244</v>
      </c>
      <c r="R1321">
        <f>Ky-Sample[[#This Row],[Yp]]</f>
        <v>-1.6989700043360187</v>
      </c>
      <c r="S1321">
        <f>Kz-Sample[[#This Row],[Zp]]</f>
        <v>1.2218487496163564</v>
      </c>
      <c r="T1321">
        <f>Sample[[#This Row],[Kpy]]*KSc-Sample[[#This Row],[KPz]]*KSb</f>
        <v>0.47712125471966238</v>
      </c>
      <c r="U1321">
        <f>-1*(Sample[[#This Row],[KPx]]*KSc-Sample[[#This Row],[KPz]]*KSa)</f>
        <v>0.47712125471966244</v>
      </c>
      <c r="V1321">
        <f>(Sample[[#This Row],[KPx]]*$R$2-Sample[[#This Row],[Kpy]]*KSa)</f>
        <v>0.47712125471966244</v>
      </c>
      <c r="W1321">
        <f>Sample[[#This Row],[Kpy]]*KTc-Sample[[#This Row],[KPz]]*KTb</f>
        <v>2.9208187539523749</v>
      </c>
      <c r="X1321">
        <f>-1*(Sample[[#This Row],[KPx]]*KTc-Sample[[#This Row],[KPz]]*KTa)</f>
        <v>2.9208187539523753</v>
      </c>
      <c r="Y1321">
        <f>(Sample[[#This Row],[KPx]]*KTb-Sample[[#This Row],[Kpy]]*KTa)</f>
        <v>2.9208187539523749</v>
      </c>
      <c r="Z1321">
        <f>-Sample[[#This Row],[Xp]]*a+Sample[[#This Row],[Yp]]*b+Sample[[#This Row],[Zp]]*c_</f>
        <v>0.95424250943932498</v>
      </c>
      <c r="AA1321" s="8">
        <f>-IF(Sample[[#This Row],[Column2]]&gt;0,1,-1)*SQRT(Sample[[#This Row],[KPx''i]]^2+Sample[[#This Row],[KPx''j]]^2+Sample[[#This Row],[KPx''k]]^2)/Ksmag/Scale</f>
        <v>-0.58435180974982659</v>
      </c>
      <c r="AB1321" s="1">
        <f>SQRT(Sample[[#This Row],[Kpy''i]]^2+Sample[[#This Row],[KPy''j]]^2+Sample[[#This Row],[KPy''k]]^2)/KTmag/Scale</f>
        <v>2.0653307475365668</v>
      </c>
    </row>
    <row r="1322" spans="1:28" hidden="1" x14ac:dyDescent="0.25">
      <c r="A1322" s="5">
        <v>1317</v>
      </c>
      <c r="B1322" s="13" t="s">
        <v>43</v>
      </c>
      <c r="C1322" s="5"/>
      <c r="D1322" s="5"/>
      <c r="E1322">
        <v>8</v>
      </c>
      <c r="F1322">
        <v>10</v>
      </c>
      <c r="G1322">
        <v>8</v>
      </c>
      <c r="H1322" s="11">
        <f>Sample[[#This Row],[C]]/Sample[[#This Row],[D]]</f>
        <v>1.25</v>
      </c>
      <c r="I1322" s="11">
        <f>Sample[[#This Row],[A]]/Sample[[#This Row],[C]]</f>
        <v>0.8</v>
      </c>
      <c r="J1322" s="11">
        <f>Sample[[#This Row],[D]]/Sample[[#This Row],[A]]</f>
        <v>1</v>
      </c>
      <c r="K1322" s="11">
        <f>Sample[[#This Row],[A]]/Sample[[#This Row],[D]]</f>
        <v>1</v>
      </c>
      <c r="L1322" s="11">
        <f>Sample[[#This Row],[D]]/Sample[[#This Row],[C]]</f>
        <v>0.8</v>
      </c>
      <c r="M1322" s="11">
        <f>Sample[[#This Row],[C]]/Sample[[#This Row],[A]]</f>
        <v>1.25</v>
      </c>
      <c r="N1322">
        <f>IF(Sample[[#This Row],[Ap]]=0,10,LOG(Sample[[#This Row],[Ap]]))</f>
        <v>9.691001300805642E-2</v>
      </c>
      <c r="O1322">
        <f>IF(Sample[[#This Row],[Ei]]=0,10,LOG(Sample[[#This Row],[Ei]]))</f>
        <v>-9.6910013008056392E-2</v>
      </c>
      <c r="P1322">
        <f>IF(Sample[[#This Row],[Ii]]=0,10,LOG(Sample[[#This Row],[Ii]]))</f>
        <v>0</v>
      </c>
      <c r="Q1322">
        <f>Kx-Sample[[#This Row],[Xp]]</f>
        <v>-9.691001300805642E-2</v>
      </c>
      <c r="R1322">
        <f>Ky-Sample[[#This Row],[Yp]]</f>
        <v>-0.90308998699194365</v>
      </c>
      <c r="S1322">
        <f>Kz-Sample[[#This Row],[Zp]]</f>
        <v>1</v>
      </c>
      <c r="T1322">
        <f>Sample[[#This Row],[Kpy]]*KSc-Sample[[#This Row],[KPz]]*KSb</f>
        <v>-9.691001300805635E-2</v>
      </c>
      <c r="U1322">
        <f>-1*(Sample[[#This Row],[KPx]]*KSc-Sample[[#This Row],[KPz]]*KSa)</f>
        <v>-9.691001300805642E-2</v>
      </c>
      <c r="V1322">
        <f>(Sample[[#This Row],[KPx]]*$R$2-Sample[[#This Row],[Kpy]]*KSa)</f>
        <v>-9.691001300805642E-2</v>
      </c>
      <c r="W1322">
        <f>Sample[[#This Row],[Kpy]]*KTc-Sample[[#This Row],[KPz]]*KTb</f>
        <v>1.9030899869919438</v>
      </c>
      <c r="X1322">
        <f>-1*(Sample[[#This Row],[KPx]]*KTc-Sample[[#This Row],[KPz]]*KTa)</f>
        <v>1.9030899869919435</v>
      </c>
      <c r="Y1322">
        <f>(Sample[[#This Row],[KPx]]*KTb-Sample[[#This Row],[Kpy]]*KTa)</f>
        <v>1.9030899869919438</v>
      </c>
      <c r="Z1322">
        <f>-Sample[[#This Row],[Xp]]*a+Sample[[#This Row],[Yp]]*b+Sample[[#This Row],[Zp]]*c_</f>
        <v>-0.19382002601611278</v>
      </c>
      <c r="AA1322" s="8">
        <f>-IF(Sample[[#This Row],[Column2]]&gt;0,1,-1)*SQRT(Sample[[#This Row],[KPx''i]]^2+Sample[[#This Row],[KPx''j]]^2+Sample[[#This Row],[KPx''k]]^2)/Ksmag/Scale</f>
        <v>0.11869004141810925</v>
      </c>
      <c r="AB1322" s="1">
        <f>SQRT(Sample[[#This Row],[Kpy''i]]^2+Sample[[#This Row],[KPy''j]]^2+Sample[[#This Row],[KPy''k]]^2)/KTmag/Scale</f>
        <v>1.3456878350102222</v>
      </c>
    </row>
    <row r="1323" spans="1:28" hidden="1" x14ac:dyDescent="0.25">
      <c r="A1323" s="5">
        <v>1318</v>
      </c>
      <c r="B1323" s="13" t="s">
        <v>43</v>
      </c>
      <c r="C1323" s="5"/>
      <c r="D1323" s="5"/>
      <c r="E1323">
        <v>2</v>
      </c>
      <c r="F1323">
        <v>5</v>
      </c>
      <c r="G1323">
        <v>8</v>
      </c>
      <c r="H1323" s="11">
        <f>Sample[[#This Row],[C]]/Sample[[#This Row],[D]]</f>
        <v>2.5</v>
      </c>
      <c r="I1323" s="11">
        <f>Sample[[#This Row],[A]]/Sample[[#This Row],[C]]</f>
        <v>1.6</v>
      </c>
      <c r="J1323" s="11">
        <f>Sample[[#This Row],[D]]/Sample[[#This Row],[A]]</f>
        <v>0.25</v>
      </c>
      <c r="K1323" s="11">
        <f>Sample[[#This Row],[A]]/Sample[[#This Row],[D]]</f>
        <v>4</v>
      </c>
      <c r="L1323" s="11">
        <f>Sample[[#This Row],[D]]/Sample[[#This Row],[C]]</f>
        <v>0.4</v>
      </c>
      <c r="M1323" s="11">
        <f>Sample[[#This Row],[C]]/Sample[[#This Row],[A]]</f>
        <v>0.625</v>
      </c>
      <c r="N1323">
        <f>IF(Sample[[#This Row],[Ap]]=0,10,LOG(Sample[[#This Row],[Ap]]))</f>
        <v>0.3979400086720376</v>
      </c>
      <c r="O1323">
        <f>IF(Sample[[#This Row],[Ei]]=0,10,LOG(Sample[[#This Row],[Ei]]))</f>
        <v>0.20411998265592479</v>
      </c>
      <c r="P1323">
        <f>IF(Sample[[#This Row],[Ii]]=0,10,LOG(Sample[[#This Row],[Ii]]))</f>
        <v>-0.6020599913279624</v>
      </c>
      <c r="Q1323">
        <f>Kx-Sample[[#This Row],[Xp]]</f>
        <v>-0.3979400086720376</v>
      </c>
      <c r="R1323">
        <f>Ky-Sample[[#This Row],[Yp]]</f>
        <v>-1.2041199826559248</v>
      </c>
      <c r="S1323">
        <f>Kz-Sample[[#This Row],[Zp]]</f>
        <v>1.6020599913279625</v>
      </c>
      <c r="T1323">
        <f>Sample[[#This Row],[Kpy]]*KSc-Sample[[#This Row],[KPz]]*KSb</f>
        <v>-0.39794000867203771</v>
      </c>
      <c r="U1323">
        <f>-1*(Sample[[#This Row],[KPx]]*KSc-Sample[[#This Row],[KPz]]*KSa)</f>
        <v>-0.3979400086720376</v>
      </c>
      <c r="V1323">
        <f>(Sample[[#This Row],[KPx]]*$R$2-Sample[[#This Row],[Kpy]]*KSa)</f>
        <v>-0.3979400086720376</v>
      </c>
      <c r="W1323">
        <f>Sample[[#This Row],[Kpy]]*KTc-Sample[[#This Row],[KPz]]*KTb</f>
        <v>2.8061799739838875</v>
      </c>
      <c r="X1323">
        <f>-1*(Sample[[#This Row],[KPx]]*KTc-Sample[[#This Row],[KPz]]*KTa)</f>
        <v>2.8061799739838875</v>
      </c>
      <c r="Y1323">
        <f>(Sample[[#This Row],[KPx]]*KTb-Sample[[#This Row],[Kpy]]*KTa)</f>
        <v>2.8061799739838871</v>
      </c>
      <c r="Z1323">
        <f>-Sample[[#This Row],[Xp]]*a+Sample[[#This Row],[Yp]]*b+Sample[[#This Row],[Zp]]*c_</f>
        <v>-0.79588001734407521</v>
      </c>
      <c r="AA1323" s="8">
        <f>-IF(Sample[[#This Row],[Column2]]&gt;0,1,-1)*SQRT(Sample[[#This Row],[KPx''i]]^2+Sample[[#This Row],[KPx''j]]^2+Sample[[#This Row],[KPx''k]]^2)/Ksmag/Scale</f>
        <v>0.48737498474260249</v>
      </c>
      <c r="AB1323" s="1">
        <f>SQRT(Sample[[#This Row],[Kpy''i]]^2+Sample[[#This Row],[KPy''j]]^2+Sample[[#This Row],[KPy''k]]^2)/KTmag/Scale</f>
        <v>1.9842688888338964</v>
      </c>
    </row>
    <row r="1324" spans="1:28" hidden="1" x14ac:dyDescent="0.25">
      <c r="A1324" s="5">
        <v>1319</v>
      </c>
      <c r="B1324" s="13" t="s">
        <v>43</v>
      </c>
      <c r="C1324" s="5"/>
      <c r="D1324" s="5"/>
      <c r="E1324">
        <v>1</v>
      </c>
      <c r="F1324">
        <v>8</v>
      </c>
      <c r="G1324">
        <v>9</v>
      </c>
      <c r="H1324" s="11">
        <f>Sample[[#This Row],[C]]/Sample[[#This Row],[D]]</f>
        <v>8</v>
      </c>
      <c r="I1324" s="11">
        <f>Sample[[#This Row],[A]]/Sample[[#This Row],[C]]</f>
        <v>1.125</v>
      </c>
      <c r="J1324" s="11">
        <f>Sample[[#This Row],[D]]/Sample[[#This Row],[A]]</f>
        <v>0.1111111111111111</v>
      </c>
      <c r="K1324" s="11">
        <f>Sample[[#This Row],[A]]/Sample[[#This Row],[D]]</f>
        <v>9</v>
      </c>
      <c r="L1324" s="11">
        <f>Sample[[#This Row],[D]]/Sample[[#This Row],[C]]</f>
        <v>0.125</v>
      </c>
      <c r="M1324" s="11">
        <f>Sample[[#This Row],[C]]/Sample[[#This Row],[A]]</f>
        <v>0.88888888888888884</v>
      </c>
      <c r="N1324">
        <f>IF(Sample[[#This Row],[Ap]]=0,10,LOG(Sample[[#This Row],[Ap]]))</f>
        <v>0.90308998699194354</v>
      </c>
      <c r="O1324">
        <f>IF(Sample[[#This Row],[Ei]]=0,10,LOG(Sample[[#This Row],[Ei]]))</f>
        <v>5.1152522447381291E-2</v>
      </c>
      <c r="P1324">
        <f>IF(Sample[[#This Row],[Ii]]=0,10,LOG(Sample[[#This Row],[Ii]]))</f>
        <v>-0.95424250943932487</v>
      </c>
      <c r="Q1324">
        <f>Kx-Sample[[#This Row],[Xp]]</f>
        <v>-0.90308998699194354</v>
      </c>
      <c r="R1324">
        <f>Ky-Sample[[#This Row],[Yp]]</f>
        <v>-1.0511525224473812</v>
      </c>
      <c r="S1324">
        <f>Kz-Sample[[#This Row],[Zp]]</f>
        <v>1.9542425094393248</v>
      </c>
      <c r="T1324">
        <f>Sample[[#This Row],[Kpy]]*KSc-Sample[[#This Row],[KPz]]*KSb</f>
        <v>-0.90308998699194354</v>
      </c>
      <c r="U1324">
        <f>-1*(Sample[[#This Row],[KPx]]*KSc-Sample[[#This Row],[KPz]]*KSa)</f>
        <v>-0.90308998699194354</v>
      </c>
      <c r="V1324">
        <f>(Sample[[#This Row],[KPx]]*$R$2-Sample[[#This Row],[Kpy]]*KSa)</f>
        <v>-0.90308998699194354</v>
      </c>
      <c r="W1324">
        <f>Sample[[#This Row],[Kpy]]*KTc-Sample[[#This Row],[KPz]]*KTb</f>
        <v>3.0053950318867058</v>
      </c>
      <c r="X1324">
        <f>-1*(Sample[[#This Row],[KPx]]*KTc-Sample[[#This Row],[KPz]]*KTa)</f>
        <v>3.0053950318867058</v>
      </c>
      <c r="Y1324">
        <f>(Sample[[#This Row],[KPx]]*KTb-Sample[[#This Row],[Kpy]]*KTa)</f>
        <v>3.0053950318867058</v>
      </c>
      <c r="Z1324">
        <f>-Sample[[#This Row],[Xp]]*a+Sample[[#This Row],[Yp]]*b+Sample[[#This Row],[Zp]]*c_</f>
        <v>-1.8061799739838871</v>
      </c>
      <c r="AA1324" s="8">
        <f>-IF(Sample[[#This Row],[Column2]]&gt;0,1,-1)*SQRT(Sample[[#This Row],[KPx''i]]^2+Sample[[#This Row],[KPx''j]]^2+Sample[[#This Row],[KPx''k]]^2)/Ksmag/Scale</f>
        <v>1.1060548299734796</v>
      </c>
      <c r="AB1324" s="1">
        <f>SQRT(Sample[[#This Row],[Kpy''i]]^2+Sample[[#This Row],[KPy''j]]^2+Sample[[#This Row],[KPy''k]]^2)/KTmag/Scale</f>
        <v>2.12513520719145</v>
      </c>
    </row>
    <row r="1325" spans="1:28" hidden="1" x14ac:dyDescent="0.25">
      <c r="A1325" s="5">
        <v>1320</v>
      </c>
      <c r="B1325" s="13" t="s">
        <v>43</v>
      </c>
      <c r="C1325" s="5"/>
      <c r="D1325" s="5"/>
      <c r="E1325">
        <v>7</v>
      </c>
      <c r="F1325">
        <v>2</v>
      </c>
      <c r="G1325">
        <v>7</v>
      </c>
      <c r="H1325" s="11">
        <f>Sample[[#This Row],[C]]/Sample[[#This Row],[D]]</f>
        <v>0.2857142857142857</v>
      </c>
      <c r="I1325" s="11">
        <f>Sample[[#This Row],[A]]/Sample[[#This Row],[C]]</f>
        <v>3.5</v>
      </c>
      <c r="J1325" s="11">
        <f>Sample[[#This Row],[D]]/Sample[[#This Row],[A]]</f>
        <v>1</v>
      </c>
      <c r="K1325" s="11">
        <f>Sample[[#This Row],[A]]/Sample[[#This Row],[D]]</f>
        <v>1</v>
      </c>
      <c r="L1325" s="11">
        <f>Sample[[#This Row],[D]]/Sample[[#This Row],[C]]</f>
        <v>3.5</v>
      </c>
      <c r="M1325" s="11">
        <f>Sample[[#This Row],[C]]/Sample[[#This Row],[A]]</f>
        <v>0.2857142857142857</v>
      </c>
      <c r="N1325">
        <f>IF(Sample[[#This Row],[Ap]]=0,10,LOG(Sample[[#This Row],[Ap]]))</f>
        <v>-0.54406804435027567</v>
      </c>
      <c r="O1325">
        <f>IF(Sample[[#This Row],[Ei]]=0,10,LOG(Sample[[#This Row],[Ei]]))</f>
        <v>0.54406804435027567</v>
      </c>
      <c r="P1325">
        <f>IF(Sample[[#This Row],[Ii]]=0,10,LOG(Sample[[#This Row],[Ii]]))</f>
        <v>0</v>
      </c>
      <c r="Q1325">
        <f>Kx-Sample[[#This Row],[Xp]]</f>
        <v>0.54406804435027567</v>
      </c>
      <c r="R1325">
        <f>Ky-Sample[[#This Row],[Yp]]</f>
        <v>-1.5440680443502757</v>
      </c>
      <c r="S1325">
        <f>Kz-Sample[[#This Row],[Zp]]</f>
        <v>1</v>
      </c>
      <c r="T1325">
        <f>Sample[[#This Row],[Kpy]]*KSc-Sample[[#This Row],[KPz]]*KSb</f>
        <v>0.54406804435027567</v>
      </c>
      <c r="U1325">
        <f>-1*(Sample[[#This Row],[KPx]]*KSc-Sample[[#This Row],[KPz]]*KSa)</f>
        <v>0.54406804435027567</v>
      </c>
      <c r="V1325">
        <f>(Sample[[#This Row],[KPx]]*$R$2-Sample[[#This Row],[Kpy]]*KSa)</f>
        <v>0.54406804435027567</v>
      </c>
      <c r="W1325">
        <f>Sample[[#This Row],[Kpy]]*KTc-Sample[[#This Row],[KPz]]*KTb</f>
        <v>2.5440680443502757</v>
      </c>
      <c r="X1325">
        <f>-1*(Sample[[#This Row],[KPx]]*KTc-Sample[[#This Row],[KPz]]*KTa)</f>
        <v>2.5440680443502757</v>
      </c>
      <c r="Y1325">
        <f>(Sample[[#This Row],[KPx]]*KTb-Sample[[#This Row],[Kpy]]*KTa)</f>
        <v>2.5440680443502757</v>
      </c>
      <c r="Z1325">
        <f>-Sample[[#This Row],[Xp]]*a+Sample[[#This Row],[Yp]]*b+Sample[[#This Row],[Zp]]*c_</f>
        <v>1.0881360887005513</v>
      </c>
      <c r="AA1325" s="8">
        <f>-IF(Sample[[#This Row],[Column2]]&gt;0,1,-1)*SQRT(Sample[[#This Row],[KPx''i]]^2+Sample[[#This Row],[KPx''j]]^2+Sample[[#This Row],[KPx''k]]^2)/Ksmag/Scale</f>
        <v>-0.66634454700605172</v>
      </c>
      <c r="AB1325" s="1">
        <f>SQRT(Sample[[#This Row],[Kpy''i]]^2+Sample[[#This Row],[KPy''j]]^2+Sample[[#This Row],[KPy''k]]^2)/KTmag/Scale</f>
        <v>1.7989277659600784</v>
      </c>
    </row>
    <row r="1326" spans="1:28" hidden="1" x14ac:dyDescent="0.25">
      <c r="A1326" s="5">
        <v>1321</v>
      </c>
      <c r="B1326" s="13" t="s">
        <v>43</v>
      </c>
      <c r="C1326" s="5"/>
      <c r="D1326" s="5"/>
      <c r="E1326">
        <v>10</v>
      </c>
      <c r="F1326">
        <v>3</v>
      </c>
      <c r="G1326">
        <v>7</v>
      </c>
      <c r="H1326" s="11">
        <f>Sample[[#This Row],[C]]/Sample[[#This Row],[D]]</f>
        <v>0.3</v>
      </c>
      <c r="I1326" s="11">
        <f>Sample[[#This Row],[A]]/Sample[[#This Row],[C]]</f>
        <v>2.3333333333333335</v>
      </c>
      <c r="J1326" s="11">
        <f>Sample[[#This Row],[D]]/Sample[[#This Row],[A]]</f>
        <v>1.4285714285714286</v>
      </c>
      <c r="K1326" s="11">
        <f>Sample[[#This Row],[A]]/Sample[[#This Row],[D]]</f>
        <v>0.7</v>
      </c>
      <c r="L1326" s="11">
        <f>Sample[[#This Row],[D]]/Sample[[#This Row],[C]]</f>
        <v>3.3333333333333335</v>
      </c>
      <c r="M1326" s="11">
        <f>Sample[[#This Row],[C]]/Sample[[#This Row],[A]]</f>
        <v>0.42857142857142855</v>
      </c>
      <c r="N1326">
        <f>IF(Sample[[#This Row],[Ap]]=0,10,LOG(Sample[[#This Row],[Ap]]))</f>
        <v>-0.52287874528033762</v>
      </c>
      <c r="O1326">
        <f>IF(Sample[[#This Row],[Ei]]=0,10,LOG(Sample[[#This Row],[Ei]]))</f>
        <v>0.36797678529459443</v>
      </c>
      <c r="P1326">
        <f>IF(Sample[[#This Row],[Ii]]=0,10,LOG(Sample[[#This Row],[Ii]]))</f>
        <v>0.15490195998574319</v>
      </c>
      <c r="Q1326">
        <f>Kx-Sample[[#This Row],[Xp]]</f>
        <v>0.52287874528033762</v>
      </c>
      <c r="R1326">
        <f>Ky-Sample[[#This Row],[Yp]]</f>
        <v>-1.3679767852945943</v>
      </c>
      <c r="S1326">
        <f>Kz-Sample[[#This Row],[Zp]]</f>
        <v>0.84509804001425681</v>
      </c>
      <c r="T1326">
        <f>Sample[[#This Row],[Kpy]]*KSc-Sample[[#This Row],[KPz]]*KSb</f>
        <v>0.52287874528033751</v>
      </c>
      <c r="U1326">
        <f>-1*(Sample[[#This Row],[KPx]]*KSc-Sample[[#This Row],[KPz]]*KSa)</f>
        <v>0.52287874528033762</v>
      </c>
      <c r="V1326">
        <f>(Sample[[#This Row],[KPx]]*$R$2-Sample[[#This Row],[Kpy]]*KSa)</f>
        <v>0.52287874528033762</v>
      </c>
      <c r="W1326">
        <f>Sample[[#This Row],[Kpy]]*KTc-Sample[[#This Row],[KPz]]*KTb</f>
        <v>2.2130748253088512</v>
      </c>
      <c r="X1326">
        <f>-1*(Sample[[#This Row],[KPx]]*KTc-Sample[[#This Row],[KPz]]*KTa)</f>
        <v>2.2130748253088512</v>
      </c>
      <c r="Y1326">
        <f>(Sample[[#This Row],[KPx]]*KTb-Sample[[#This Row],[Kpy]]*KTa)</f>
        <v>2.2130748253088512</v>
      </c>
      <c r="Z1326">
        <f>-Sample[[#This Row],[Xp]]*a+Sample[[#This Row],[Yp]]*b+Sample[[#This Row],[Zp]]*c_</f>
        <v>1.0457574905606752</v>
      </c>
      <c r="AA1326" s="8">
        <f>-IF(Sample[[#This Row],[Column2]]&gt;0,1,-1)*SQRT(Sample[[#This Row],[KPx''i]]^2+Sample[[#This Row],[KPx''j]]^2+Sample[[#This Row],[KPx''k]]^2)/Ksmag/Scale</f>
        <v>-0.64039306164176246</v>
      </c>
      <c r="AB1326" s="1">
        <f>SQRT(Sample[[#This Row],[Kpy''i]]^2+Sample[[#This Row],[KPy''j]]^2+Sample[[#This Row],[KPy''k]]^2)/KTmag/Scale</f>
        <v>1.5648802162491229</v>
      </c>
    </row>
    <row r="1327" spans="1:28" hidden="1" x14ac:dyDescent="0.25">
      <c r="A1327" s="5">
        <v>1322</v>
      </c>
      <c r="B1327" s="13" t="s">
        <v>43</v>
      </c>
      <c r="C1327" s="5"/>
      <c r="D1327" s="5"/>
      <c r="E1327">
        <v>7</v>
      </c>
      <c r="F1327">
        <v>4</v>
      </c>
      <c r="G1327">
        <v>4</v>
      </c>
      <c r="H1327" s="11">
        <f>Sample[[#This Row],[C]]/Sample[[#This Row],[D]]</f>
        <v>0.5714285714285714</v>
      </c>
      <c r="I1327" s="11">
        <f>Sample[[#This Row],[A]]/Sample[[#This Row],[C]]</f>
        <v>1</v>
      </c>
      <c r="J1327" s="11">
        <f>Sample[[#This Row],[D]]/Sample[[#This Row],[A]]</f>
        <v>1.75</v>
      </c>
      <c r="K1327" s="11">
        <f>Sample[[#This Row],[A]]/Sample[[#This Row],[D]]</f>
        <v>0.5714285714285714</v>
      </c>
      <c r="L1327" s="11">
        <f>Sample[[#This Row],[D]]/Sample[[#This Row],[C]]</f>
        <v>1.75</v>
      </c>
      <c r="M1327" s="11">
        <f>Sample[[#This Row],[C]]/Sample[[#This Row],[A]]</f>
        <v>1</v>
      </c>
      <c r="N1327">
        <f>IF(Sample[[#This Row],[Ap]]=0,10,LOG(Sample[[#This Row],[Ap]]))</f>
        <v>-0.24303804868629447</v>
      </c>
      <c r="O1327">
        <f>IF(Sample[[#This Row],[Ei]]=0,10,LOG(Sample[[#This Row],[Ei]]))</f>
        <v>0</v>
      </c>
      <c r="P1327">
        <f>IF(Sample[[#This Row],[Ii]]=0,10,LOG(Sample[[#This Row],[Ii]]))</f>
        <v>0.24303804868629444</v>
      </c>
      <c r="Q1327">
        <f>Kx-Sample[[#This Row],[Xp]]</f>
        <v>0.24303804868629447</v>
      </c>
      <c r="R1327">
        <f>Ky-Sample[[#This Row],[Yp]]</f>
        <v>-1</v>
      </c>
      <c r="S1327">
        <f>Kz-Sample[[#This Row],[Zp]]</f>
        <v>0.75696195131370558</v>
      </c>
      <c r="T1327">
        <f>Sample[[#This Row],[Kpy]]*KSc-Sample[[#This Row],[KPz]]*KSb</f>
        <v>0.24303804868629442</v>
      </c>
      <c r="U1327">
        <f>-1*(Sample[[#This Row],[KPx]]*KSc-Sample[[#This Row],[KPz]]*KSa)</f>
        <v>0.24303804868629447</v>
      </c>
      <c r="V1327">
        <f>(Sample[[#This Row],[KPx]]*$R$2-Sample[[#This Row],[Kpy]]*KSa)</f>
        <v>0.24303804868629447</v>
      </c>
      <c r="W1327">
        <f>Sample[[#This Row],[Kpy]]*KTc-Sample[[#This Row],[KPz]]*KTb</f>
        <v>1.7569619513137056</v>
      </c>
      <c r="X1327">
        <f>-1*(Sample[[#This Row],[KPx]]*KTc-Sample[[#This Row],[KPz]]*KTa)</f>
        <v>1.7569619513137056</v>
      </c>
      <c r="Y1327">
        <f>(Sample[[#This Row],[KPx]]*KTb-Sample[[#This Row],[Kpy]]*KTa)</f>
        <v>1.7569619513137056</v>
      </c>
      <c r="Z1327">
        <f>-Sample[[#This Row],[Xp]]*a+Sample[[#This Row],[Yp]]*b+Sample[[#This Row],[Zp]]*c_</f>
        <v>0.48607609737258889</v>
      </c>
      <c r="AA1327" s="8">
        <f>-IF(Sample[[#This Row],[Column2]]&gt;0,1,-1)*SQRT(Sample[[#This Row],[KPx''i]]^2+Sample[[#This Row],[KPx''j]]^2+Sample[[#This Row],[KPx''k]]^2)/Ksmag/Scale</f>
        <v>-0.29765960368155842</v>
      </c>
      <c r="AB1327" s="1">
        <f>SQRT(Sample[[#This Row],[Kpy''i]]^2+Sample[[#This Row],[KPy''j]]^2+Sample[[#This Row],[KPy''k]]^2)/KTmag/Scale</f>
        <v>1.2423597100606703</v>
      </c>
    </row>
    <row r="1328" spans="1:28" hidden="1" x14ac:dyDescent="0.25">
      <c r="A1328" s="5">
        <v>1323</v>
      </c>
      <c r="B1328" s="13" t="s">
        <v>43</v>
      </c>
      <c r="C1328" s="5"/>
      <c r="D1328" s="5"/>
      <c r="E1328">
        <v>1</v>
      </c>
      <c r="F1328">
        <v>1</v>
      </c>
      <c r="G1328">
        <v>1</v>
      </c>
      <c r="H1328" s="11">
        <f>Sample[[#This Row],[C]]/Sample[[#This Row],[D]]</f>
        <v>1</v>
      </c>
      <c r="I1328" s="11">
        <f>Sample[[#This Row],[A]]/Sample[[#This Row],[C]]</f>
        <v>1</v>
      </c>
      <c r="J1328" s="11">
        <f>Sample[[#This Row],[D]]/Sample[[#This Row],[A]]</f>
        <v>1</v>
      </c>
      <c r="K1328" s="11">
        <f>Sample[[#This Row],[A]]/Sample[[#This Row],[D]]</f>
        <v>1</v>
      </c>
      <c r="L1328" s="11">
        <f>Sample[[#This Row],[D]]/Sample[[#This Row],[C]]</f>
        <v>1</v>
      </c>
      <c r="M1328" s="11">
        <f>Sample[[#This Row],[C]]/Sample[[#This Row],[A]]</f>
        <v>1</v>
      </c>
      <c r="N1328">
        <f>IF(Sample[[#This Row],[Ap]]=0,10,LOG(Sample[[#This Row],[Ap]]))</f>
        <v>0</v>
      </c>
      <c r="O1328">
        <f>IF(Sample[[#This Row],[Ei]]=0,10,LOG(Sample[[#This Row],[Ei]]))</f>
        <v>0</v>
      </c>
      <c r="P1328">
        <f>IF(Sample[[#This Row],[Ii]]=0,10,LOG(Sample[[#This Row],[Ii]]))</f>
        <v>0</v>
      </c>
      <c r="Q1328">
        <f>Kx-Sample[[#This Row],[Xp]]</f>
        <v>0</v>
      </c>
      <c r="R1328">
        <f>Ky-Sample[[#This Row],[Yp]]</f>
        <v>-1</v>
      </c>
      <c r="S1328">
        <f>Kz-Sample[[#This Row],[Zp]]</f>
        <v>1</v>
      </c>
      <c r="T1328">
        <f>Sample[[#This Row],[Kpy]]*KSc-Sample[[#This Row],[KPz]]*KSb</f>
        <v>0</v>
      </c>
      <c r="U1328">
        <f>-1*(Sample[[#This Row],[KPx]]*KSc-Sample[[#This Row],[KPz]]*KSa)</f>
        <v>0</v>
      </c>
      <c r="V1328">
        <f>(Sample[[#This Row],[KPx]]*$R$2-Sample[[#This Row],[Kpy]]*KSa)</f>
        <v>0</v>
      </c>
      <c r="W1328">
        <f>Sample[[#This Row],[Kpy]]*KTc-Sample[[#This Row],[KPz]]*KTb</f>
        <v>2</v>
      </c>
      <c r="X1328">
        <f>-1*(Sample[[#This Row],[KPx]]*KTc-Sample[[#This Row],[KPz]]*KTa)</f>
        <v>2</v>
      </c>
      <c r="Y1328">
        <f>(Sample[[#This Row],[KPx]]*KTb-Sample[[#This Row],[Kpy]]*KTa)</f>
        <v>2</v>
      </c>
      <c r="Z1328">
        <f>-Sample[[#This Row],[Xp]]*a+Sample[[#This Row],[Yp]]*b+Sample[[#This Row],[Zp]]*c_</f>
        <v>0</v>
      </c>
      <c r="AA1328" s="8">
        <f>-IF(Sample[[#This Row],[Column2]]&gt;0,1,-1)*SQRT(Sample[[#This Row],[KPx''i]]^2+Sample[[#This Row],[KPx''j]]^2+Sample[[#This Row],[KPx''k]]^2)/Ksmag/Scale</f>
        <v>0</v>
      </c>
      <c r="AB1328" s="1">
        <f>SQRT(Sample[[#This Row],[Kpy''i]]^2+Sample[[#This Row],[KPy''j]]^2+Sample[[#This Row],[KPy''k]]^2)/KTmag/Scale</f>
        <v>1.4142135623730951</v>
      </c>
    </row>
    <row r="1329" spans="1:28" hidden="1" x14ac:dyDescent="0.25">
      <c r="A1329" s="5">
        <v>1324</v>
      </c>
      <c r="B1329" s="13" t="s">
        <v>43</v>
      </c>
      <c r="C1329" s="5"/>
      <c r="D1329" s="5"/>
      <c r="E1329">
        <v>7</v>
      </c>
      <c r="F1329">
        <v>9</v>
      </c>
      <c r="G1329">
        <v>4</v>
      </c>
      <c r="H1329" s="11">
        <f>Sample[[#This Row],[C]]/Sample[[#This Row],[D]]</f>
        <v>1.2857142857142858</v>
      </c>
      <c r="I1329" s="11">
        <f>Sample[[#This Row],[A]]/Sample[[#This Row],[C]]</f>
        <v>0.44444444444444442</v>
      </c>
      <c r="J1329" s="11">
        <f>Sample[[#This Row],[D]]/Sample[[#This Row],[A]]</f>
        <v>1.75</v>
      </c>
      <c r="K1329" s="11">
        <f>Sample[[#This Row],[A]]/Sample[[#This Row],[D]]</f>
        <v>0.5714285714285714</v>
      </c>
      <c r="L1329" s="11">
        <f>Sample[[#This Row],[D]]/Sample[[#This Row],[C]]</f>
        <v>0.77777777777777779</v>
      </c>
      <c r="M1329" s="11">
        <f>Sample[[#This Row],[C]]/Sample[[#This Row],[A]]</f>
        <v>2.25</v>
      </c>
      <c r="N1329">
        <f>IF(Sample[[#This Row],[Ap]]=0,10,LOG(Sample[[#This Row],[Ap]]))</f>
        <v>0.10914446942506807</v>
      </c>
      <c r="O1329">
        <f>IF(Sample[[#This Row],[Ei]]=0,10,LOG(Sample[[#This Row],[Ei]]))</f>
        <v>-0.35218251811136253</v>
      </c>
      <c r="P1329">
        <f>IF(Sample[[#This Row],[Ii]]=0,10,LOG(Sample[[#This Row],[Ii]]))</f>
        <v>0.24303804868629444</v>
      </c>
      <c r="Q1329">
        <f>Kx-Sample[[#This Row],[Xp]]</f>
        <v>-0.10914446942506807</v>
      </c>
      <c r="R1329">
        <f>Ky-Sample[[#This Row],[Yp]]</f>
        <v>-0.64781748188863753</v>
      </c>
      <c r="S1329">
        <f>Kz-Sample[[#This Row],[Zp]]</f>
        <v>0.75696195131370558</v>
      </c>
      <c r="T1329">
        <f>Sample[[#This Row],[Kpy]]*KSc-Sample[[#This Row],[KPz]]*KSb</f>
        <v>-0.10914446942506806</v>
      </c>
      <c r="U1329">
        <f>-1*(Sample[[#This Row],[KPx]]*KSc-Sample[[#This Row],[KPz]]*KSa)</f>
        <v>-0.10914446942506807</v>
      </c>
      <c r="V1329">
        <f>(Sample[[#This Row],[KPx]]*$R$2-Sample[[#This Row],[Kpy]]*KSa)</f>
        <v>-0.10914446942506807</v>
      </c>
      <c r="W1329">
        <f>Sample[[#This Row],[Kpy]]*KTc-Sample[[#This Row],[KPz]]*KTb</f>
        <v>1.4047794332023431</v>
      </c>
      <c r="X1329">
        <f>-1*(Sample[[#This Row],[KPx]]*KTc-Sample[[#This Row],[KPz]]*KTa)</f>
        <v>1.4047794332023431</v>
      </c>
      <c r="Y1329">
        <f>(Sample[[#This Row],[KPx]]*KTb-Sample[[#This Row],[Kpy]]*KTa)</f>
        <v>1.4047794332023431</v>
      </c>
      <c r="Z1329">
        <f>-Sample[[#This Row],[Xp]]*a+Sample[[#This Row],[Yp]]*b+Sample[[#This Row],[Zp]]*c_</f>
        <v>-0.21828893885013617</v>
      </c>
      <c r="AA1329" s="8">
        <f>-IF(Sample[[#This Row],[Column2]]&gt;0,1,-1)*SQRT(Sample[[#This Row],[KPx''i]]^2+Sample[[#This Row],[KPx''j]]^2+Sample[[#This Row],[KPx''k]]^2)/Ksmag/Scale</f>
        <v>0.1336741291691082</v>
      </c>
      <c r="AB1329" s="1">
        <f>SQRT(Sample[[#This Row],[Kpy''i]]^2+Sample[[#This Row],[KPy''j]]^2+Sample[[#This Row],[KPy''k]]^2)/KTmag/Scale</f>
        <v>0.99332906328877157</v>
      </c>
    </row>
    <row r="1330" spans="1:28" hidden="1" x14ac:dyDescent="0.25">
      <c r="A1330" s="5">
        <v>1325</v>
      </c>
      <c r="B1330" s="13" t="s">
        <v>43</v>
      </c>
      <c r="C1330" s="5"/>
      <c r="D1330" s="5"/>
      <c r="E1330">
        <v>2</v>
      </c>
      <c r="F1330">
        <v>3</v>
      </c>
      <c r="G1330">
        <v>3</v>
      </c>
      <c r="H1330" s="11">
        <f>Sample[[#This Row],[C]]/Sample[[#This Row],[D]]</f>
        <v>1.5</v>
      </c>
      <c r="I1330" s="11">
        <f>Sample[[#This Row],[A]]/Sample[[#This Row],[C]]</f>
        <v>1</v>
      </c>
      <c r="J1330" s="11">
        <f>Sample[[#This Row],[D]]/Sample[[#This Row],[A]]</f>
        <v>0.66666666666666663</v>
      </c>
      <c r="K1330" s="11">
        <f>Sample[[#This Row],[A]]/Sample[[#This Row],[D]]</f>
        <v>1.5</v>
      </c>
      <c r="L1330" s="11">
        <f>Sample[[#This Row],[D]]/Sample[[#This Row],[C]]</f>
        <v>0.66666666666666663</v>
      </c>
      <c r="M1330" s="11">
        <f>Sample[[#This Row],[C]]/Sample[[#This Row],[A]]</f>
        <v>1</v>
      </c>
      <c r="N1330">
        <f>IF(Sample[[#This Row],[Ap]]=0,10,LOG(Sample[[#This Row],[Ap]]))</f>
        <v>0.17609125905568124</v>
      </c>
      <c r="O1330">
        <f>IF(Sample[[#This Row],[Ei]]=0,10,LOG(Sample[[#This Row],[Ei]]))</f>
        <v>0</v>
      </c>
      <c r="P1330">
        <f>IF(Sample[[#This Row],[Ii]]=0,10,LOG(Sample[[#This Row],[Ii]]))</f>
        <v>-0.17609125905568127</v>
      </c>
      <c r="Q1330">
        <f>Kx-Sample[[#This Row],[Xp]]</f>
        <v>-0.17609125905568124</v>
      </c>
      <c r="R1330">
        <f>Ky-Sample[[#This Row],[Yp]]</f>
        <v>-1</v>
      </c>
      <c r="S1330">
        <f>Kz-Sample[[#This Row],[Zp]]</f>
        <v>1.1760912590556813</v>
      </c>
      <c r="T1330">
        <f>Sample[[#This Row],[Kpy]]*KSc-Sample[[#This Row],[KPz]]*KSb</f>
        <v>-0.17609125905568135</v>
      </c>
      <c r="U1330">
        <f>-1*(Sample[[#This Row],[KPx]]*KSc-Sample[[#This Row],[KPz]]*KSa)</f>
        <v>-0.17609125905568124</v>
      </c>
      <c r="V1330">
        <f>(Sample[[#This Row],[KPx]]*$R$2-Sample[[#This Row],[Kpy]]*KSa)</f>
        <v>-0.17609125905568124</v>
      </c>
      <c r="W1330">
        <f>Sample[[#This Row],[Kpy]]*KTc-Sample[[#This Row],[KPz]]*KTb</f>
        <v>2.1760912590556813</v>
      </c>
      <c r="X1330">
        <f>-1*(Sample[[#This Row],[KPx]]*KTc-Sample[[#This Row],[KPz]]*KTa)</f>
        <v>2.1760912590556813</v>
      </c>
      <c r="Y1330">
        <f>(Sample[[#This Row],[KPx]]*KTb-Sample[[#This Row],[Kpy]]*KTa)</f>
        <v>2.1760912590556813</v>
      </c>
      <c r="Z1330">
        <f>-Sample[[#This Row],[Xp]]*a+Sample[[#This Row],[Yp]]*b+Sample[[#This Row],[Zp]]*c_</f>
        <v>-0.35218251811136253</v>
      </c>
      <c r="AA1330" s="8">
        <f>-IF(Sample[[#This Row],[Column2]]&gt;0,1,-1)*SQRT(Sample[[#This Row],[KPx''i]]^2+Sample[[#This Row],[KPx''j]]^2+Sample[[#This Row],[KPx''k]]^2)/Ksmag/Scale</f>
        <v>0.21566686642533334</v>
      </c>
      <c r="AB1330" s="1">
        <f>SQRT(Sample[[#This Row],[Kpy''i]]^2+Sample[[#This Row],[KPy''j]]^2+Sample[[#This Row],[KPy''k]]^2)/KTmag/Scale</f>
        <v>1.5387288857590447</v>
      </c>
    </row>
    <row r="1331" spans="1:28" hidden="1" x14ac:dyDescent="0.25">
      <c r="A1331" s="5">
        <v>1326</v>
      </c>
      <c r="B1331" s="13" t="s">
        <v>43</v>
      </c>
      <c r="C1331" s="5"/>
      <c r="D1331" s="5"/>
      <c r="E1331">
        <v>5</v>
      </c>
      <c r="F1331">
        <v>3</v>
      </c>
      <c r="G1331">
        <v>4</v>
      </c>
      <c r="H1331" s="11">
        <f>Sample[[#This Row],[C]]/Sample[[#This Row],[D]]</f>
        <v>0.6</v>
      </c>
      <c r="I1331" s="11">
        <f>Sample[[#This Row],[A]]/Sample[[#This Row],[C]]</f>
        <v>1.3333333333333333</v>
      </c>
      <c r="J1331" s="11">
        <f>Sample[[#This Row],[D]]/Sample[[#This Row],[A]]</f>
        <v>1.25</v>
      </c>
      <c r="K1331" s="11">
        <f>Sample[[#This Row],[A]]/Sample[[#This Row],[D]]</f>
        <v>0.8</v>
      </c>
      <c r="L1331" s="11">
        <f>Sample[[#This Row],[D]]/Sample[[#This Row],[C]]</f>
        <v>1.6666666666666667</v>
      </c>
      <c r="M1331" s="11">
        <f>Sample[[#This Row],[C]]/Sample[[#This Row],[A]]</f>
        <v>0.75</v>
      </c>
      <c r="N1331">
        <f>IF(Sample[[#This Row],[Ap]]=0,10,LOG(Sample[[#This Row],[Ap]]))</f>
        <v>-0.22184874961635639</v>
      </c>
      <c r="O1331">
        <f>IF(Sample[[#This Row],[Ei]]=0,10,LOG(Sample[[#This Row],[Ei]]))</f>
        <v>0.12493873660829993</v>
      </c>
      <c r="P1331">
        <f>IF(Sample[[#This Row],[Ii]]=0,10,LOG(Sample[[#This Row],[Ii]]))</f>
        <v>9.691001300805642E-2</v>
      </c>
      <c r="Q1331">
        <f>Kx-Sample[[#This Row],[Xp]]</f>
        <v>0.22184874961635639</v>
      </c>
      <c r="R1331">
        <f>Ky-Sample[[#This Row],[Yp]]</f>
        <v>-1.1249387366082999</v>
      </c>
      <c r="S1331">
        <f>Kz-Sample[[#This Row],[Zp]]</f>
        <v>0.90308998699194354</v>
      </c>
      <c r="T1331">
        <f>Sample[[#This Row],[Kpy]]*KSc-Sample[[#This Row],[KPz]]*KSb</f>
        <v>0.22184874961635637</v>
      </c>
      <c r="U1331">
        <f>-1*(Sample[[#This Row],[KPx]]*KSc-Sample[[#This Row],[KPz]]*KSa)</f>
        <v>0.22184874961635639</v>
      </c>
      <c r="V1331">
        <f>(Sample[[#This Row],[KPx]]*$R$2-Sample[[#This Row],[Kpy]]*KSa)</f>
        <v>0.22184874961635639</v>
      </c>
      <c r="W1331">
        <f>Sample[[#This Row],[Kpy]]*KTc-Sample[[#This Row],[KPz]]*KTb</f>
        <v>2.0280287236002437</v>
      </c>
      <c r="X1331">
        <f>-1*(Sample[[#This Row],[KPx]]*KTc-Sample[[#This Row],[KPz]]*KTa)</f>
        <v>2.0280287236002437</v>
      </c>
      <c r="Y1331">
        <f>(Sample[[#This Row],[KPx]]*KTb-Sample[[#This Row],[Kpy]]*KTa)</f>
        <v>2.0280287236002432</v>
      </c>
      <c r="Z1331">
        <f>-Sample[[#This Row],[Xp]]*a+Sample[[#This Row],[Yp]]*b+Sample[[#This Row],[Zp]]*c_</f>
        <v>0.44369749923271273</v>
      </c>
      <c r="AA1331" s="8">
        <f>-IF(Sample[[#This Row],[Column2]]&gt;0,1,-1)*SQRT(Sample[[#This Row],[KPx''i]]^2+Sample[[#This Row],[KPx''j]]^2+Sample[[#This Row],[KPx''k]]^2)/Ksmag/Scale</f>
        <v>-0.27170811831726921</v>
      </c>
      <c r="AB1331" s="1">
        <f>SQRT(Sample[[#This Row],[Kpy''i]]^2+Sample[[#This Row],[KPy''j]]^2+Sample[[#This Row],[KPy''k]]^2)/KTmag/Scale</f>
        <v>1.4340328628988308</v>
      </c>
    </row>
    <row r="1332" spans="1:28" hidden="1" x14ac:dyDescent="0.25">
      <c r="A1332" s="5">
        <v>1327</v>
      </c>
      <c r="B1332" s="13" t="s">
        <v>43</v>
      </c>
      <c r="C1332" s="5"/>
      <c r="D1332" s="5"/>
      <c r="E1332">
        <v>4</v>
      </c>
      <c r="F1332">
        <v>8</v>
      </c>
      <c r="G1332">
        <v>1</v>
      </c>
      <c r="H1332" s="11">
        <f>Sample[[#This Row],[C]]/Sample[[#This Row],[D]]</f>
        <v>2</v>
      </c>
      <c r="I1332" s="11">
        <f>Sample[[#This Row],[A]]/Sample[[#This Row],[C]]</f>
        <v>0.125</v>
      </c>
      <c r="J1332" s="11">
        <f>Sample[[#This Row],[D]]/Sample[[#This Row],[A]]</f>
        <v>4</v>
      </c>
      <c r="K1332" s="11">
        <f>Sample[[#This Row],[A]]/Sample[[#This Row],[D]]</f>
        <v>0.25</v>
      </c>
      <c r="L1332" s="11">
        <f>Sample[[#This Row],[D]]/Sample[[#This Row],[C]]</f>
        <v>0.5</v>
      </c>
      <c r="M1332" s="11">
        <f>Sample[[#This Row],[C]]/Sample[[#This Row],[A]]</f>
        <v>8</v>
      </c>
      <c r="N1332">
        <f>IF(Sample[[#This Row],[Ap]]=0,10,LOG(Sample[[#This Row],[Ap]]))</f>
        <v>0.3010299956639812</v>
      </c>
      <c r="O1332">
        <f>IF(Sample[[#This Row],[Ei]]=0,10,LOG(Sample[[#This Row],[Ei]]))</f>
        <v>-0.90308998699194354</v>
      </c>
      <c r="P1332">
        <f>IF(Sample[[#This Row],[Ii]]=0,10,LOG(Sample[[#This Row],[Ii]]))</f>
        <v>0.6020599913279624</v>
      </c>
      <c r="Q1332">
        <f>Kx-Sample[[#This Row],[Xp]]</f>
        <v>-0.3010299956639812</v>
      </c>
      <c r="R1332">
        <f>Ky-Sample[[#This Row],[Yp]]</f>
        <v>-9.6910013008056461E-2</v>
      </c>
      <c r="S1332">
        <f>Kz-Sample[[#This Row],[Zp]]</f>
        <v>0.3979400086720376</v>
      </c>
      <c r="T1332">
        <f>Sample[[#This Row],[Kpy]]*KSc-Sample[[#This Row],[KPz]]*KSb</f>
        <v>-0.30102999566398114</v>
      </c>
      <c r="U1332">
        <f>-1*(Sample[[#This Row],[KPx]]*KSc-Sample[[#This Row],[KPz]]*KSa)</f>
        <v>-0.3010299956639812</v>
      </c>
      <c r="V1332">
        <f>(Sample[[#This Row],[KPx]]*$R$2-Sample[[#This Row],[Kpy]]*KSa)</f>
        <v>-0.3010299956639812</v>
      </c>
      <c r="W1332">
        <f>Sample[[#This Row],[Kpy]]*KTc-Sample[[#This Row],[KPz]]*KTb</f>
        <v>0.49485002168009407</v>
      </c>
      <c r="X1332">
        <f>-1*(Sample[[#This Row],[KPx]]*KTc-Sample[[#This Row],[KPz]]*KTa)</f>
        <v>0.49485002168009401</v>
      </c>
      <c r="Y1332">
        <f>(Sample[[#This Row],[KPx]]*KTb-Sample[[#This Row],[Kpy]]*KTa)</f>
        <v>0.49485002168009412</v>
      </c>
      <c r="Z1332">
        <f>-Sample[[#This Row],[Xp]]*a+Sample[[#This Row],[Yp]]*b+Sample[[#This Row],[Zp]]*c_</f>
        <v>-0.60205999132796229</v>
      </c>
      <c r="AA1332" s="8">
        <f>-IF(Sample[[#This Row],[Column2]]&gt;0,1,-1)*SQRT(Sample[[#This Row],[KPx''i]]^2+Sample[[#This Row],[KPx''j]]^2+Sample[[#This Row],[KPx''k]]^2)/Ksmag/Scale</f>
        <v>0.36868494332449325</v>
      </c>
      <c r="AB1332" s="1">
        <f>SQRT(Sample[[#This Row],[Kpy''i]]^2+Sample[[#This Row],[KPy''j]]^2+Sample[[#This Row],[KPy''k]]^2)/KTmag/Scale</f>
        <v>0.34991180600030458</v>
      </c>
    </row>
    <row r="1333" spans="1:28" hidden="1" x14ac:dyDescent="0.25">
      <c r="A1333" s="5">
        <v>1328</v>
      </c>
      <c r="B1333" s="13" t="s">
        <v>43</v>
      </c>
      <c r="C1333" s="5"/>
      <c r="D1333" s="5"/>
      <c r="E1333">
        <v>2</v>
      </c>
      <c r="F1333">
        <v>7</v>
      </c>
      <c r="G1333">
        <v>2</v>
      </c>
      <c r="H1333" s="11">
        <f>Sample[[#This Row],[C]]/Sample[[#This Row],[D]]</f>
        <v>3.5</v>
      </c>
      <c r="I1333" s="11">
        <f>Sample[[#This Row],[A]]/Sample[[#This Row],[C]]</f>
        <v>0.2857142857142857</v>
      </c>
      <c r="J1333" s="11">
        <f>Sample[[#This Row],[D]]/Sample[[#This Row],[A]]</f>
        <v>1</v>
      </c>
      <c r="K1333" s="11">
        <f>Sample[[#This Row],[A]]/Sample[[#This Row],[D]]</f>
        <v>1</v>
      </c>
      <c r="L1333" s="11">
        <f>Sample[[#This Row],[D]]/Sample[[#This Row],[C]]</f>
        <v>0.2857142857142857</v>
      </c>
      <c r="M1333" s="11">
        <f>Sample[[#This Row],[C]]/Sample[[#This Row],[A]]</f>
        <v>3.5</v>
      </c>
      <c r="N1333">
        <f>IF(Sample[[#This Row],[Ap]]=0,10,LOG(Sample[[#This Row],[Ap]]))</f>
        <v>0.54406804435027567</v>
      </c>
      <c r="O1333">
        <f>IF(Sample[[#This Row],[Ei]]=0,10,LOG(Sample[[#This Row],[Ei]]))</f>
        <v>-0.54406804435027567</v>
      </c>
      <c r="P1333">
        <f>IF(Sample[[#This Row],[Ii]]=0,10,LOG(Sample[[#This Row],[Ii]]))</f>
        <v>0</v>
      </c>
      <c r="Q1333">
        <f>Kx-Sample[[#This Row],[Xp]]</f>
        <v>-0.54406804435027567</v>
      </c>
      <c r="R1333">
        <f>Ky-Sample[[#This Row],[Yp]]</f>
        <v>-0.45593195564972433</v>
      </c>
      <c r="S1333">
        <f>Kz-Sample[[#This Row],[Zp]]</f>
        <v>1</v>
      </c>
      <c r="T1333">
        <f>Sample[[#This Row],[Kpy]]*KSc-Sample[[#This Row],[KPz]]*KSb</f>
        <v>-0.54406804435027567</v>
      </c>
      <c r="U1333">
        <f>-1*(Sample[[#This Row],[KPx]]*KSc-Sample[[#This Row],[KPz]]*KSa)</f>
        <v>-0.54406804435027567</v>
      </c>
      <c r="V1333">
        <f>(Sample[[#This Row],[KPx]]*$R$2-Sample[[#This Row],[Kpy]]*KSa)</f>
        <v>-0.54406804435027567</v>
      </c>
      <c r="W1333">
        <f>Sample[[#This Row],[Kpy]]*KTc-Sample[[#This Row],[KPz]]*KTb</f>
        <v>1.4559319556497243</v>
      </c>
      <c r="X1333">
        <f>-1*(Sample[[#This Row],[KPx]]*KTc-Sample[[#This Row],[KPz]]*KTa)</f>
        <v>1.4559319556497243</v>
      </c>
      <c r="Y1333">
        <f>(Sample[[#This Row],[KPx]]*KTb-Sample[[#This Row],[Kpy]]*KTa)</f>
        <v>1.4559319556497243</v>
      </c>
      <c r="Z1333">
        <f>-Sample[[#This Row],[Xp]]*a+Sample[[#This Row],[Yp]]*b+Sample[[#This Row],[Zp]]*c_</f>
        <v>-1.0881360887005513</v>
      </c>
      <c r="AA1333" s="8">
        <f>-IF(Sample[[#This Row],[Column2]]&gt;0,1,-1)*SQRT(Sample[[#This Row],[KPx''i]]^2+Sample[[#This Row],[KPx''j]]^2+Sample[[#This Row],[KPx''k]]^2)/Ksmag/Scale</f>
        <v>0.66634454700605172</v>
      </c>
      <c r="AB1333" s="1">
        <f>SQRT(Sample[[#This Row],[Kpy''i]]^2+Sample[[#This Row],[KPy''j]]^2+Sample[[#This Row],[KPy''k]]^2)/KTmag/Scale</f>
        <v>1.0294993587861119</v>
      </c>
    </row>
    <row r="1334" spans="1:28" hidden="1" x14ac:dyDescent="0.25">
      <c r="A1334" s="5">
        <v>1329</v>
      </c>
      <c r="B1334" s="13" t="s">
        <v>43</v>
      </c>
      <c r="C1334" s="5"/>
      <c r="D1334" s="5"/>
      <c r="E1334">
        <v>10</v>
      </c>
      <c r="F1334">
        <v>2</v>
      </c>
      <c r="G1334">
        <v>10</v>
      </c>
      <c r="H1334" s="11">
        <f>Sample[[#This Row],[C]]/Sample[[#This Row],[D]]</f>
        <v>0.2</v>
      </c>
      <c r="I1334" s="11">
        <f>Sample[[#This Row],[A]]/Sample[[#This Row],[C]]</f>
        <v>5</v>
      </c>
      <c r="J1334" s="11">
        <f>Sample[[#This Row],[D]]/Sample[[#This Row],[A]]</f>
        <v>1</v>
      </c>
      <c r="K1334" s="11">
        <f>Sample[[#This Row],[A]]/Sample[[#This Row],[D]]</f>
        <v>1</v>
      </c>
      <c r="L1334" s="11">
        <f>Sample[[#This Row],[D]]/Sample[[#This Row],[C]]</f>
        <v>5</v>
      </c>
      <c r="M1334" s="11">
        <f>Sample[[#This Row],[C]]/Sample[[#This Row],[A]]</f>
        <v>0.2</v>
      </c>
      <c r="N1334">
        <f>IF(Sample[[#This Row],[Ap]]=0,10,LOG(Sample[[#This Row],[Ap]]))</f>
        <v>-0.69897000433601875</v>
      </c>
      <c r="O1334">
        <f>IF(Sample[[#This Row],[Ei]]=0,10,LOG(Sample[[#This Row],[Ei]]))</f>
        <v>0.69897000433601886</v>
      </c>
      <c r="P1334">
        <f>IF(Sample[[#This Row],[Ii]]=0,10,LOG(Sample[[#This Row],[Ii]]))</f>
        <v>0</v>
      </c>
      <c r="Q1334">
        <f>Kx-Sample[[#This Row],[Xp]]</f>
        <v>0.69897000433601875</v>
      </c>
      <c r="R1334">
        <f>Ky-Sample[[#This Row],[Yp]]</f>
        <v>-1.6989700043360187</v>
      </c>
      <c r="S1334">
        <f>Kz-Sample[[#This Row],[Zp]]</f>
        <v>1</v>
      </c>
      <c r="T1334">
        <f>Sample[[#This Row],[Kpy]]*KSc-Sample[[#This Row],[KPz]]*KSb</f>
        <v>0.69897000433601875</v>
      </c>
      <c r="U1334">
        <f>-1*(Sample[[#This Row],[KPx]]*KSc-Sample[[#This Row],[KPz]]*KSa)</f>
        <v>0.69897000433601875</v>
      </c>
      <c r="V1334">
        <f>(Sample[[#This Row],[KPx]]*$R$2-Sample[[#This Row],[Kpy]]*KSa)</f>
        <v>0.69897000433601875</v>
      </c>
      <c r="W1334">
        <f>Sample[[#This Row],[Kpy]]*KTc-Sample[[#This Row],[KPz]]*KTb</f>
        <v>2.6989700043360187</v>
      </c>
      <c r="X1334">
        <f>-1*(Sample[[#This Row],[KPx]]*KTc-Sample[[#This Row],[KPz]]*KTa)</f>
        <v>2.6989700043360187</v>
      </c>
      <c r="Y1334">
        <f>(Sample[[#This Row],[KPx]]*KTb-Sample[[#This Row],[Kpy]]*KTa)</f>
        <v>2.6989700043360187</v>
      </c>
      <c r="Z1334">
        <f>-Sample[[#This Row],[Xp]]*a+Sample[[#This Row],[Yp]]*b+Sample[[#This Row],[Zp]]*c_</f>
        <v>1.3979400086720377</v>
      </c>
      <c r="AA1334" s="8">
        <f>-IF(Sample[[#This Row],[Column2]]&gt;0,1,-1)*SQRT(Sample[[#This Row],[KPx''i]]^2+Sample[[#This Row],[KPx''j]]^2+Sample[[#This Row],[KPx''k]]^2)/Ksmag/Scale</f>
        <v>-0.85605992806709574</v>
      </c>
      <c r="AB1334" s="1">
        <f>SQRT(Sample[[#This Row],[Kpy''i]]^2+Sample[[#This Row],[KPy''j]]^2+Sample[[#This Row],[KPy''k]]^2)/KTmag/Scale</f>
        <v>1.9084599922850845</v>
      </c>
    </row>
    <row r="1335" spans="1:28" hidden="1" x14ac:dyDescent="0.25">
      <c r="A1335" s="5">
        <v>1330</v>
      </c>
      <c r="B1335" s="13" t="s">
        <v>43</v>
      </c>
      <c r="C1335" s="5"/>
      <c r="D1335" s="5"/>
      <c r="E1335">
        <v>4</v>
      </c>
      <c r="F1335">
        <v>2</v>
      </c>
      <c r="G1335">
        <v>6</v>
      </c>
      <c r="H1335" s="11">
        <f>Sample[[#This Row],[C]]/Sample[[#This Row],[D]]</f>
        <v>0.5</v>
      </c>
      <c r="I1335" s="11">
        <f>Sample[[#This Row],[A]]/Sample[[#This Row],[C]]</f>
        <v>3</v>
      </c>
      <c r="J1335" s="11">
        <f>Sample[[#This Row],[D]]/Sample[[#This Row],[A]]</f>
        <v>0.66666666666666663</v>
      </c>
      <c r="K1335" s="11">
        <f>Sample[[#This Row],[A]]/Sample[[#This Row],[D]]</f>
        <v>1.5</v>
      </c>
      <c r="L1335" s="11">
        <f>Sample[[#This Row],[D]]/Sample[[#This Row],[C]]</f>
        <v>2</v>
      </c>
      <c r="M1335" s="11">
        <f>Sample[[#This Row],[C]]/Sample[[#This Row],[A]]</f>
        <v>0.33333333333333331</v>
      </c>
      <c r="N1335">
        <f>IF(Sample[[#This Row],[Ap]]=0,10,LOG(Sample[[#This Row],[Ap]]))</f>
        <v>-0.3010299956639812</v>
      </c>
      <c r="O1335">
        <f>IF(Sample[[#This Row],[Ei]]=0,10,LOG(Sample[[#This Row],[Ei]]))</f>
        <v>0.47712125471966244</v>
      </c>
      <c r="P1335">
        <f>IF(Sample[[#This Row],[Ii]]=0,10,LOG(Sample[[#This Row],[Ii]]))</f>
        <v>-0.17609125905568127</v>
      </c>
      <c r="Q1335">
        <f>Kx-Sample[[#This Row],[Xp]]</f>
        <v>0.3010299956639812</v>
      </c>
      <c r="R1335">
        <f>Ky-Sample[[#This Row],[Yp]]</f>
        <v>-1.4771212547196624</v>
      </c>
      <c r="S1335">
        <f>Kz-Sample[[#This Row],[Zp]]</f>
        <v>1.1760912590556813</v>
      </c>
      <c r="T1335">
        <f>Sample[[#This Row],[Kpy]]*KSc-Sample[[#This Row],[KPz]]*KSb</f>
        <v>0.30102999566398103</v>
      </c>
      <c r="U1335">
        <f>-1*(Sample[[#This Row],[KPx]]*KSc-Sample[[#This Row],[KPz]]*KSa)</f>
        <v>0.3010299956639812</v>
      </c>
      <c r="V1335">
        <f>(Sample[[#This Row],[KPx]]*$R$2-Sample[[#This Row],[Kpy]]*KSa)</f>
        <v>0.3010299956639812</v>
      </c>
      <c r="W1335">
        <f>Sample[[#This Row],[Kpy]]*KTc-Sample[[#This Row],[KPz]]*KTb</f>
        <v>2.653212513775344</v>
      </c>
      <c r="X1335">
        <f>-1*(Sample[[#This Row],[KPx]]*KTc-Sample[[#This Row],[KPz]]*KTa)</f>
        <v>2.653212513775344</v>
      </c>
      <c r="Y1335">
        <f>(Sample[[#This Row],[KPx]]*KTb-Sample[[#This Row],[Kpy]]*KTa)</f>
        <v>2.6532125137753435</v>
      </c>
      <c r="Z1335">
        <f>-Sample[[#This Row],[Xp]]*a+Sample[[#This Row],[Yp]]*b+Sample[[#This Row],[Zp]]*c_</f>
        <v>0.60205999132796229</v>
      </c>
      <c r="AA1335" s="8">
        <f>-IF(Sample[[#This Row],[Column2]]&gt;0,1,-1)*SQRT(Sample[[#This Row],[KPx''i]]^2+Sample[[#This Row],[KPx''j]]^2+Sample[[#This Row],[KPx''k]]^2)/Ksmag/Scale</f>
        <v>-0.36868494332449314</v>
      </c>
      <c r="AB1335" s="1">
        <f>SQRT(Sample[[#This Row],[Kpy''i]]^2+Sample[[#This Row],[KPy''j]]^2+Sample[[#This Row],[KPy''k]]^2)/KTmag/Scale</f>
        <v>1.8761045604195521</v>
      </c>
    </row>
    <row r="1336" spans="1:28" hidden="1" x14ac:dyDescent="0.25">
      <c r="A1336" s="5">
        <v>1331</v>
      </c>
      <c r="B1336" s="13" t="s">
        <v>43</v>
      </c>
      <c r="C1336" s="5"/>
      <c r="D1336" s="5"/>
      <c r="E1336">
        <v>10</v>
      </c>
      <c r="F1336">
        <v>2</v>
      </c>
      <c r="G1336">
        <v>8</v>
      </c>
      <c r="H1336" s="11">
        <f>Sample[[#This Row],[C]]/Sample[[#This Row],[D]]</f>
        <v>0.2</v>
      </c>
      <c r="I1336" s="11">
        <f>Sample[[#This Row],[A]]/Sample[[#This Row],[C]]</f>
        <v>4</v>
      </c>
      <c r="J1336" s="11">
        <f>Sample[[#This Row],[D]]/Sample[[#This Row],[A]]</f>
        <v>1.25</v>
      </c>
      <c r="K1336" s="11">
        <f>Sample[[#This Row],[A]]/Sample[[#This Row],[D]]</f>
        <v>0.8</v>
      </c>
      <c r="L1336" s="11">
        <f>Sample[[#This Row],[D]]/Sample[[#This Row],[C]]</f>
        <v>5</v>
      </c>
      <c r="M1336" s="11">
        <f>Sample[[#This Row],[C]]/Sample[[#This Row],[A]]</f>
        <v>0.25</v>
      </c>
      <c r="N1336">
        <f>IF(Sample[[#This Row],[Ap]]=0,10,LOG(Sample[[#This Row],[Ap]]))</f>
        <v>-0.69897000433601875</v>
      </c>
      <c r="O1336">
        <f>IF(Sample[[#This Row],[Ei]]=0,10,LOG(Sample[[#This Row],[Ei]]))</f>
        <v>0.6020599913279624</v>
      </c>
      <c r="P1336">
        <f>IF(Sample[[#This Row],[Ii]]=0,10,LOG(Sample[[#This Row],[Ii]]))</f>
        <v>9.691001300805642E-2</v>
      </c>
      <c r="Q1336">
        <f>Kx-Sample[[#This Row],[Xp]]</f>
        <v>0.69897000433601875</v>
      </c>
      <c r="R1336">
        <f>Ky-Sample[[#This Row],[Yp]]</f>
        <v>-1.6020599913279625</v>
      </c>
      <c r="S1336">
        <f>Kz-Sample[[#This Row],[Zp]]</f>
        <v>0.90308998699194354</v>
      </c>
      <c r="T1336">
        <f>Sample[[#This Row],[Kpy]]*KSc-Sample[[#This Row],[KPz]]*KSb</f>
        <v>0.69897000433601897</v>
      </c>
      <c r="U1336">
        <f>-1*(Sample[[#This Row],[KPx]]*KSc-Sample[[#This Row],[KPz]]*KSa)</f>
        <v>0.69897000433601875</v>
      </c>
      <c r="V1336">
        <f>(Sample[[#This Row],[KPx]]*$R$2-Sample[[#This Row],[Kpy]]*KSa)</f>
        <v>0.69897000433601875</v>
      </c>
      <c r="W1336">
        <f>Sample[[#This Row],[Kpy]]*KTc-Sample[[#This Row],[KPz]]*KTb</f>
        <v>2.5051499783199063</v>
      </c>
      <c r="X1336">
        <f>-1*(Sample[[#This Row],[KPx]]*KTc-Sample[[#This Row],[KPz]]*KTa)</f>
        <v>2.5051499783199058</v>
      </c>
      <c r="Y1336">
        <f>(Sample[[#This Row],[KPx]]*KTb-Sample[[#This Row],[Kpy]]*KTa)</f>
        <v>2.5051499783199063</v>
      </c>
      <c r="Z1336">
        <f>-Sample[[#This Row],[Xp]]*a+Sample[[#This Row],[Yp]]*b+Sample[[#This Row],[Zp]]*c_</f>
        <v>1.3979400086720377</v>
      </c>
      <c r="AA1336" s="8">
        <f>-IF(Sample[[#This Row],[Column2]]&gt;0,1,-1)*SQRT(Sample[[#This Row],[KPx''i]]^2+Sample[[#This Row],[KPx''j]]^2+Sample[[#This Row],[KPx''k]]^2)/Ksmag/Scale</f>
        <v>-0.85605992806709574</v>
      </c>
      <c r="AB1336" s="1">
        <f>SQRT(Sample[[#This Row],[Kpy''i]]^2+Sample[[#This Row],[KPy''j]]^2+Sample[[#This Row],[KPy''k]]^2)/KTmag/Scale</f>
        <v>1.7714085375593385</v>
      </c>
    </row>
    <row r="1337" spans="1:28" hidden="1" x14ac:dyDescent="0.25">
      <c r="A1337" s="5">
        <v>1332</v>
      </c>
      <c r="B1337" s="13" t="s">
        <v>43</v>
      </c>
      <c r="C1337" s="5"/>
      <c r="D1337" s="5"/>
      <c r="E1337">
        <v>2</v>
      </c>
      <c r="F1337">
        <v>8</v>
      </c>
      <c r="G1337">
        <v>3</v>
      </c>
      <c r="H1337" s="11">
        <f>Sample[[#This Row],[C]]/Sample[[#This Row],[D]]</f>
        <v>4</v>
      </c>
      <c r="I1337" s="11">
        <f>Sample[[#This Row],[A]]/Sample[[#This Row],[C]]</f>
        <v>0.375</v>
      </c>
      <c r="J1337" s="11">
        <f>Sample[[#This Row],[D]]/Sample[[#This Row],[A]]</f>
        <v>0.66666666666666663</v>
      </c>
      <c r="K1337" s="11">
        <f>Sample[[#This Row],[A]]/Sample[[#This Row],[D]]</f>
        <v>1.5</v>
      </c>
      <c r="L1337" s="11">
        <f>Sample[[#This Row],[D]]/Sample[[#This Row],[C]]</f>
        <v>0.25</v>
      </c>
      <c r="M1337" s="11">
        <f>Sample[[#This Row],[C]]/Sample[[#This Row],[A]]</f>
        <v>2.6666666666666665</v>
      </c>
      <c r="N1337">
        <f>IF(Sample[[#This Row],[Ap]]=0,10,LOG(Sample[[#This Row],[Ap]]))</f>
        <v>0.6020599913279624</v>
      </c>
      <c r="O1337">
        <f>IF(Sample[[#This Row],[Ei]]=0,10,LOG(Sample[[#This Row],[Ei]]))</f>
        <v>-0.42596873227228116</v>
      </c>
      <c r="P1337">
        <f>IF(Sample[[#This Row],[Ii]]=0,10,LOG(Sample[[#This Row],[Ii]]))</f>
        <v>-0.17609125905568127</v>
      </c>
      <c r="Q1337">
        <f>Kx-Sample[[#This Row],[Xp]]</f>
        <v>-0.6020599913279624</v>
      </c>
      <c r="R1337">
        <f>Ky-Sample[[#This Row],[Yp]]</f>
        <v>-0.57403126772771884</v>
      </c>
      <c r="S1337">
        <f>Kz-Sample[[#This Row],[Zp]]</f>
        <v>1.1760912590556813</v>
      </c>
      <c r="T1337">
        <f>Sample[[#This Row],[Kpy]]*KSc-Sample[[#This Row],[KPz]]*KSb</f>
        <v>-0.60205999132796251</v>
      </c>
      <c r="U1337">
        <f>-1*(Sample[[#This Row],[KPx]]*KSc-Sample[[#This Row],[KPz]]*KSa)</f>
        <v>-0.6020599913279624</v>
      </c>
      <c r="V1337">
        <f>(Sample[[#This Row],[KPx]]*$R$2-Sample[[#This Row],[Kpy]]*KSa)</f>
        <v>-0.6020599913279624</v>
      </c>
      <c r="W1337">
        <f>Sample[[#This Row],[Kpy]]*KTc-Sample[[#This Row],[KPz]]*KTb</f>
        <v>1.7501225267834002</v>
      </c>
      <c r="X1337">
        <f>-1*(Sample[[#This Row],[KPx]]*KTc-Sample[[#This Row],[KPz]]*KTa)</f>
        <v>1.7501225267834002</v>
      </c>
      <c r="Y1337">
        <f>(Sample[[#This Row],[KPx]]*KTb-Sample[[#This Row],[Kpy]]*KTa)</f>
        <v>1.7501225267834002</v>
      </c>
      <c r="Z1337">
        <f>-Sample[[#This Row],[Xp]]*a+Sample[[#This Row],[Yp]]*b+Sample[[#This Row],[Zp]]*c_</f>
        <v>-1.2041199826559248</v>
      </c>
      <c r="AA1337" s="8">
        <f>-IF(Sample[[#This Row],[Column2]]&gt;0,1,-1)*SQRT(Sample[[#This Row],[KPx''i]]^2+Sample[[#This Row],[KPx''j]]^2+Sample[[#This Row],[KPx''k]]^2)/Ksmag/Scale</f>
        <v>0.73736988664898662</v>
      </c>
      <c r="AB1337" s="1">
        <f>SQRT(Sample[[#This Row],[Kpy''i]]^2+Sample[[#This Row],[KPy''j]]^2+Sample[[#This Row],[KPy''k]]^2)/KTmag/Scale</f>
        <v>1.2375235065958776</v>
      </c>
    </row>
    <row r="1338" spans="1:28" hidden="1" x14ac:dyDescent="0.25">
      <c r="A1338" s="5">
        <v>1333</v>
      </c>
      <c r="B1338" s="13" t="s">
        <v>43</v>
      </c>
      <c r="C1338" s="5"/>
      <c r="D1338" s="5"/>
      <c r="E1338">
        <v>5</v>
      </c>
      <c r="F1338">
        <v>5</v>
      </c>
      <c r="G1338">
        <v>9</v>
      </c>
      <c r="H1338" s="11">
        <f>Sample[[#This Row],[C]]/Sample[[#This Row],[D]]</f>
        <v>1</v>
      </c>
      <c r="I1338" s="11">
        <f>Sample[[#This Row],[A]]/Sample[[#This Row],[C]]</f>
        <v>1.8</v>
      </c>
      <c r="J1338" s="11">
        <f>Sample[[#This Row],[D]]/Sample[[#This Row],[A]]</f>
        <v>0.55555555555555558</v>
      </c>
      <c r="K1338" s="11">
        <f>Sample[[#This Row],[A]]/Sample[[#This Row],[D]]</f>
        <v>1.8</v>
      </c>
      <c r="L1338" s="11">
        <f>Sample[[#This Row],[D]]/Sample[[#This Row],[C]]</f>
        <v>1</v>
      </c>
      <c r="M1338" s="11">
        <f>Sample[[#This Row],[C]]/Sample[[#This Row],[A]]</f>
        <v>0.55555555555555558</v>
      </c>
      <c r="N1338">
        <f>IF(Sample[[#This Row],[Ap]]=0,10,LOG(Sample[[#This Row],[Ap]]))</f>
        <v>0</v>
      </c>
      <c r="O1338">
        <f>IF(Sample[[#This Row],[Ei]]=0,10,LOG(Sample[[#This Row],[Ei]]))</f>
        <v>0.25527250510330607</v>
      </c>
      <c r="P1338">
        <f>IF(Sample[[#This Row],[Ii]]=0,10,LOG(Sample[[#This Row],[Ii]]))</f>
        <v>-0.25527250510330607</v>
      </c>
      <c r="Q1338">
        <f>Kx-Sample[[#This Row],[Xp]]</f>
        <v>0</v>
      </c>
      <c r="R1338">
        <f>Ky-Sample[[#This Row],[Yp]]</f>
        <v>-1.255272505103306</v>
      </c>
      <c r="S1338">
        <f>Kz-Sample[[#This Row],[Zp]]</f>
        <v>1.255272505103306</v>
      </c>
      <c r="T1338">
        <f>Sample[[#This Row],[Kpy]]*KSc-Sample[[#This Row],[KPz]]*KSb</f>
        <v>0</v>
      </c>
      <c r="U1338">
        <f>-1*(Sample[[#This Row],[KPx]]*KSc-Sample[[#This Row],[KPz]]*KSa)</f>
        <v>0</v>
      </c>
      <c r="V1338">
        <f>(Sample[[#This Row],[KPx]]*$R$2-Sample[[#This Row],[Kpy]]*KSa)</f>
        <v>0</v>
      </c>
      <c r="W1338">
        <f>Sample[[#This Row],[Kpy]]*KTc-Sample[[#This Row],[KPz]]*KTb</f>
        <v>2.510545010206612</v>
      </c>
      <c r="X1338">
        <f>-1*(Sample[[#This Row],[KPx]]*KTc-Sample[[#This Row],[KPz]]*KTa)</f>
        <v>2.510545010206612</v>
      </c>
      <c r="Y1338">
        <f>(Sample[[#This Row],[KPx]]*KTb-Sample[[#This Row],[Kpy]]*KTa)</f>
        <v>2.510545010206612</v>
      </c>
      <c r="Z1338">
        <f>-Sample[[#This Row],[Xp]]*a+Sample[[#This Row],[Yp]]*b+Sample[[#This Row],[Zp]]*c_</f>
        <v>0</v>
      </c>
      <c r="AA1338" s="8">
        <f>-IF(Sample[[#This Row],[Column2]]&gt;0,1,-1)*SQRT(Sample[[#This Row],[KPx''i]]^2+Sample[[#This Row],[KPx''j]]^2+Sample[[#This Row],[KPx''k]]^2)/Ksmag/Scale</f>
        <v>0</v>
      </c>
      <c r="AB1338" s="1">
        <f>SQRT(Sample[[#This Row],[Kpy''i]]^2+Sample[[#This Row],[KPy''j]]^2+Sample[[#This Row],[KPy''k]]^2)/KTmag/Scale</f>
        <v>1.7752234011911459</v>
      </c>
    </row>
    <row r="1339" spans="1:28" hidden="1" x14ac:dyDescent="0.25">
      <c r="A1339" s="5">
        <v>1334</v>
      </c>
      <c r="B1339" s="13" t="s">
        <v>43</v>
      </c>
      <c r="C1339" s="5"/>
      <c r="D1339" s="5"/>
      <c r="E1339">
        <v>7</v>
      </c>
      <c r="F1339">
        <v>3</v>
      </c>
      <c r="G1339">
        <v>4</v>
      </c>
      <c r="H1339" s="11">
        <f>Sample[[#This Row],[C]]/Sample[[#This Row],[D]]</f>
        <v>0.42857142857142855</v>
      </c>
      <c r="I1339" s="11">
        <f>Sample[[#This Row],[A]]/Sample[[#This Row],[C]]</f>
        <v>1.3333333333333333</v>
      </c>
      <c r="J1339" s="11">
        <f>Sample[[#This Row],[D]]/Sample[[#This Row],[A]]</f>
        <v>1.75</v>
      </c>
      <c r="K1339" s="11">
        <f>Sample[[#This Row],[A]]/Sample[[#This Row],[D]]</f>
        <v>0.5714285714285714</v>
      </c>
      <c r="L1339" s="11">
        <f>Sample[[#This Row],[D]]/Sample[[#This Row],[C]]</f>
        <v>2.3333333333333335</v>
      </c>
      <c r="M1339" s="11">
        <f>Sample[[#This Row],[C]]/Sample[[#This Row],[A]]</f>
        <v>0.75</v>
      </c>
      <c r="N1339">
        <f>IF(Sample[[#This Row],[Ap]]=0,10,LOG(Sample[[#This Row],[Ap]]))</f>
        <v>-0.36797678529459443</v>
      </c>
      <c r="O1339">
        <f>IF(Sample[[#This Row],[Ei]]=0,10,LOG(Sample[[#This Row],[Ei]]))</f>
        <v>0.12493873660829993</v>
      </c>
      <c r="P1339">
        <f>IF(Sample[[#This Row],[Ii]]=0,10,LOG(Sample[[#This Row],[Ii]]))</f>
        <v>0.24303804868629444</v>
      </c>
      <c r="Q1339">
        <f>Kx-Sample[[#This Row],[Xp]]</f>
        <v>0.36797678529459443</v>
      </c>
      <c r="R1339">
        <f>Ky-Sample[[#This Row],[Yp]]</f>
        <v>-1.1249387366082999</v>
      </c>
      <c r="S1339">
        <f>Kz-Sample[[#This Row],[Zp]]</f>
        <v>0.75696195131370558</v>
      </c>
      <c r="T1339">
        <f>Sample[[#This Row],[Kpy]]*KSc-Sample[[#This Row],[KPz]]*KSb</f>
        <v>0.36797678529459432</v>
      </c>
      <c r="U1339">
        <f>-1*(Sample[[#This Row],[KPx]]*KSc-Sample[[#This Row],[KPz]]*KSa)</f>
        <v>0.36797678529459443</v>
      </c>
      <c r="V1339">
        <f>(Sample[[#This Row],[KPx]]*$R$2-Sample[[#This Row],[Kpy]]*KSa)</f>
        <v>0.36797678529459443</v>
      </c>
      <c r="W1339">
        <f>Sample[[#This Row],[Kpy]]*KTc-Sample[[#This Row],[KPz]]*KTb</f>
        <v>1.8819006879220055</v>
      </c>
      <c r="X1339">
        <f>-1*(Sample[[#This Row],[KPx]]*KTc-Sample[[#This Row],[KPz]]*KTa)</f>
        <v>1.8819006879220055</v>
      </c>
      <c r="Y1339">
        <f>(Sample[[#This Row],[KPx]]*KTb-Sample[[#This Row],[Kpy]]*KTa)</f>
        <v>1.8819006879220055</v>
      </c>
      <c r="Z1339">
        <f>-Sample[[#This Row],[Xp]]*a+Sample[[#This Row],[Yp]]*b+Sample[[#This Row],[Zp]]*c_</f>
        <v>0.73595357058918875</v>
      </c>
      <c r="AA1339" s="8">
        <f>-IF(Sample[[#This Row],[Column2]]&gt;0,1,-1)*SQRT(Sample[[#This Row],[KPx''i]]^2+Sample[[#This Row],[KPx''j]]^2+Sample[[#This Row],[KPx''k]]^2)/Ksmag/Scale</f>
        <v>-0.45067768058071828</v>
      </c>
      <c r="AB1339" s="1">
        <f>SQRT(Sample[[#This Row],[Kpy''i]]^2+Sample[[#This Row],[KPy''j]]^2+Sample[[#This Row],[KPy''k]]^2)/KTmag/Scale</f>
        <v>1.3307047379492789</v>
      </c>
    </row>
    <row r="1340" spans="1:28" hidden="1" x14ac:dyDescent="0.25">
      <c r="A1340" s="5">
        <v>1335</v>
      </c>
      <c r="B1340" s="13" t="s">
        <v>43</v>
      </c>
      <c r="C1340" s="5"/>
      <c r="D1340" s="5"/>
      <c r="E1340">
        <v>2</v>
      </c>
      <c r="F1340">
        <v>1</v>
      </c>
      <c r="G1340">
        <v>8</v>
      </c>
      <c r="H1340" s="11">
        <f>Sample[[#This Row],[C]]/Sample[[#This Row],[D]]</f>
        <v>0.5</v>
      </c>
      <c r="I1340" s="11">
        <f>Sample[[#This Row],[A]]/Sample[[#This Row],[C]]</f>
        <v>8</v>
      </c>
      <c r="J1340" s="11">
        <f>Sample[[#This Row],[D]]/Sample[[#This Row],[A]]</f>
        <v>0.25</v>
      </c>
      <c r="K1340" s="11">
        <f>Sample[[#This Row],[A]]/Sample[[#This Row],[D]]</f>
        <v>4</v>
      </c>
      <c r="L1340" s="11">
        <f>Sample[[#This Row],[D]]/Sample[[#This Row],[C]]</f>
        <v>2</v>
      </c>
      <c r="M1340" s="11">
        <f>Sample[[#This Row],[C]]/Sample[[#This Row],[A]]</f>
        <v>0.125</v>
      </c>
      <c r="N1340">
        <f>IF(Sample[[#This Row],[Ap]]=0,10,LOG(Sample[[#This Row],[Ap]]))</f>
        <v>-0.3010299956639812</v>
      </c>
      <c r="O1340">
        <f>IF(Sample[[#This Row],[Ei]]=0,10,LOG(Sample[[#This Row],[Ei]]))</f>
        <v>0.90308998699194354</v>
      </c>
      <c r="P1340">
        <f>IF(Sample[[#This Row],[Ii]]=0,10,LOG(Sample[[#This Row],[Ii]]))</f>
        <v>-0.6020599913279624</v>
      </c>
      <c r="Q1340">
        <f>Kx-Sample[[#This Row],[Xp]]</f>
        <v>0.3010299956639812</v>
      </c>
      <c r="R1340">
        <f>Ky-Sample[[#This Row],[Yp]]</f>
        <v>-1.9030899869919435</v>
      </c>
      <c r="S1340">
        <f>Kz-Sample[[#This Row],[Zp]]</f>
        <v>1.6020599913279625</v>
      </c>
      <c r="T1340">
        <f>Sample[[#This Row],[Kpy]]*KSc-Sample[[#This Row],[KPz]]*KSb</f>
        <v>0.30102999566398103</v>
      </c>
      <c r="U1340">
        <f>-1*(Sample[[#This Row],[KPx]]*KSc-Sample[[#This Row],[KPz]]*KSa)</f>
        <v>0.3010299956639812</v>
      </c>
      <c r="V1340">
        <f>(Sample[[#This Row],[KPx]]*$R$2-Sample[[#This Row],[Kpy]]*KSa)</f>
        <v>0.3010299956639812</v>
      </c>
      <c r="W1340">
        <f>Sample[[#This Row],[Kpy]]*KTc-Sample[[#This Row],[KPz]]*KTb</f>
        <v>3.5051499783199063</v>
      </c>
      <c r="X1340">
        <f>-1*(Sample[[#This Row],[KPx]]*KTc-Sample[[#This Row],[KPz]]*KTa)</f>
        <v>3.5051499783199063</v>
      </c>
      <c r="Y1340">
        <f>(Sample[[#This Row],[KPx]]*KTb-Sample[[#This Row],[Kpy]]*KTa)</f>
        <v>3.5051499783199058</v>
      </c>
      <c r="Z1340">
        <f>-Sample[[#This Row],[Xp]]*a+Sample[[#This Row],[Yp]]*b+Sample[[#This Row],[Zp]]*c_</f>
        <v>0.60205999132796229</v>
      </c>
      <c r="AA1340" s="8">
        <f>-IF(Sample[[#This Row],[Column2]]&gt;0,1,-1)*SQRT(Sample[[#This Row],[KPx''i]]^2+Sample[[#This Row],[KPx''j]]^2+Sample[[#This Row],[KPx''k]]^2)/Ksmag/Scale</f>
        <v>-0.36868494332449314</v>
      </c>
      <c r="AB1340" s="1">
        <f>SQRT(Sample[[#This Row],[Kpy''i]]^2+Sample[[#This Row],[KPy''j]]^2+Sample[[#This Row],[KPy''k]]^2)/KTmag/Scale</f>
        <v>2.4785153187458859</v>
      </c>
    </row>
    <row r="1341" spans="1:28" hidden="1" x14ac:dyDescent="0.25">
      <c r="A1341" s="5">
        <v>1336</v>
      </c>
      <c r="B1341" s="13" t="s">
        <v>43</v>
      </c>
      <c r="C1341" s="5"/>
      <c r="D1341" s="5"/>
      <c r="E1341">
        <v>3</v>
      </c>
      <c r="F1341">
        <v>7</v>
      </c>
      <c r="G1341">
        <v>2</v>
      </c>
      <c r="H1341" s="11">
        <f>Sample[[#This Row],[C]]/Sample[[#This Row],[D]]</f>
        <v>2.3333333333333335</v>
      </c>
      <c r="I1341" s="11">
        <f>Sample[[#This Row],[A]]/Sample[[#This Row],[C]]</f>
        <v>0.2857142857142857</v>
      </c>
      <c r="J1341" s="11">
        <f>Sample[[#This Row],[D]]/Sample[[#This Row],[A]]</f>
        <v>1.5</v>
      </c>
      <c r="K1341" s="11">
        <f>Sample[[#This Row],[A]]/Sample[[#This Row],[D]]</f>
        <v>0.66666666666666663</v>
      </c>
      <c r="L1341" s="11">
        <f>Sample[[#This Row],[D]]/Sample[[#This Row],[C]]</f>
        <v>0.42857142857142855</v>
      </c>
      <c r="M1341" s="11">
        <f>Sample[[#This Row],[C]]/Sample[[#This Row],[A]]</f>
        <v>3.5</v>
      </c>
      <c r="N1341">
        <f>IF(Sample[[#This Row],[Ap]]=0,10,LOG(Sample[[#This Row],[Ap]]))</f>
        <v>0.36797678529459443</v>
      </c>
      <c r="O1341">
        <f>IF(Sample[[#This Row],[Ei]]=0,10,LOG(Sample[[#This Row],[Ei]]))</f>
        <v>-0.54406804435027567</v>
      </c>
      <c r="P1341">
        <f>IF(Sample[[#This Row],[Ii]]=0,10,LOG(Sample[[#This Row],[Ii]]))</f>
        <v>0.17609125905568124</v>
      </c>
      <c r="Q1341">
        <f>Kx-Sample[[#This Row],[Xp]]</f>
        <v>-0.36797678529459443</v>
      </c>
      <c r="R1341">
        <f>Ky-Sample[[#This Row],[Yp]]</f>
        <v>-0.45593195564972433</v>
      </c>
      <c r="S1341">
        <f>Kz-Sample[[#This Row],[Zp]]</f>
        <v>0.82390874094431876</v>
      </c>
      <c r="T1341">
        <f>Sample[[#This Row],[Kpy]]*KSc-Sample[[#This Row],[KPz]]*KSb</f>
        <v>-0.36797678529459443</v>
      </c>
      <c r="U1341">
        <f>-1*(Sample[[#This Row],[KPx]]*KSc-Sample[[#This Row],[KPz]]*KSa)</f>
        <v>-0.36797678529459443</v>
      </c>
      <c r="V1341">
        <f>(Sample[[#This Row],[KPx]]*$R$2-Sample[[#This Row],[Kpy]]*KSa)</f>
        <v>-0.36797678529459443</v>
      </c>
      <c r="W1341">
        <f>Sample[[#This Row],[Kpy]]*KTc-Sample[[#This Row],[KPz]]*KTb</f>
        <v>1.279840696594043</v>
      </c>
      <c r="X1341">
        <f>-1*(Sample[[#This Row],[KPx]]*KTc-Sample[[#This Row],[KPz]]*KTa)</f>
        <v>1.279840696594043</v>
      </c>
      <c r="Y1341">
        <f>(Sample[[#This Row],[KPx]]*KTb-Sample[[#This Row],[Kpy]]*KTa)</f>
        <v>1.279840696594043</v>
      </c>
      <c r="Z1341">
        <f>-Sample[[#This Row],[Xp]]*a+Sample[[#This Row],[Yp]]*b+Sample[[#This Row],[Zp]]*c_</f>
        <v>-0.73595357058918887</v>
      </c>
      <c r="AA1341" s="8">
        <f>-IF(Sample[[#This Row],[Column2]]&gt;0,1,-1)*SQRT(Sample[[#This Row],[KPx''i]]^2+Sample[[#This Row],[KPx''j]]^2+Sample[[#This Row],[KPx''k]]^2)/Ksmag/Scale</f>
        <v>0.45067768058071839</v>
      </c>
      <c r="AB1341" s="1">
        <f>SQRT(Sample[[#This Row],[Kpy''i]]^2+Sample[[#This Row],[KPy''j]]^2+Sample[[#This Row],[KPy''k]]^2)/KTmag/Scale</f>
        <v>0.90498403540016259</v>
      </c>
    </row>
    <row r="1342" spans="1:28" hidden="1" x14ac:dyDescent="0.25">
      <c r="A1342" s="5">
        <v>1337</v>
      </c>
      <c r="B1342" s="13" t="s">
        <v>43</v>
      </c>
      <c r="C1342" s="5"/>
      <c r="D1342" s="5"/>
      <c r="E1342">
        <v>3</v>
      </c>
      <c r="F1342">
        <v>4</v>
      </c>
      <c r="G1342">
        <v>3</v>
      </c>
      <c r="H1342" s="11">
        <f>Sample[[#This Row],[C]]/Sample[[#This Row],[D]]</f>
        <v>1.3333333333333333</v>
      </c>
      <c r="I1342" s="11">
        <f>Sample[[#This Row],[A]]/Sample[[#This Row],[C]]</f>
        <v>0.75</v>
      </c>
      <c r="J1342" s="11">
        <f>Sample[[#This Row],[D]]/Sample[[#This Row],[A]]</f>
        <v>1</v>
      </c>
      <c r="K1342" s="11">
        <f>Sample[[#This Row],[A]]/Sample[[#This Row],[D]]</f>
        <v>1</v>
      </c>
      <c r="L1342" s="11">
        <f>Sample[[#This Row],[D]]/Sample[[#This Row],[C]]</f>
        <v>0.75</v>
      </c>
      <c r="M1342" s="11">
        <f>Sample[[#This Row],[C]]/Sample[[#This Row],[A]]</f>
        <v>1.3333333333333333</v>
      </c>
      <c r="N1342">
        <f>IF(Sample[[#This Row],[Ap]]=0,10,LOG(Sample[[#This Row],[Ap]]))</f>
        <v>0.12493873660829993</v>
      </c>
      <c r="O1342">
        <f>IF(Sample[[#This Row],[Ei]]=0,10,LOG(Sample[[#This Row],[Ei]]))</f>
        <v>-0.12493873660829995</v>
      </c>
      <c r="P1342">
        <f>IF(Sample[[#This Row],[Ii]]=0,10,LOG(Sample[[#This Row],[Ii]]))</f>
        <v>0</v>
      </c>
      <c r="Q1342">
        <f>Kx-Sample[[#This Row],[Xp]]</f>
        <v>-0.12493873660829993</v>
      </c>
      <c r="R1342">
        <f>Ky-Sample[[#This Row],[Yp]]</f>
        <v>-0.87506126339170009</v>
      </c>
      <c r="S1342">
        <f>Kz-Sample[[#This Row],[Zp]]</f>
        <v>1</v>
      </c>
      <c r="T1342">
        <f>Sample[[#This Row],[Kpy]]*KSc-Sample[[#This Row],[KPz]]*KSb</f>
        <v>-0.12493873660829991</v>
      </c>
      <c r="U1342">
        <f>-1*(Sample[[#This Row],[KPx]]*KSc-Sample[[#This Row],[KPz]]*KSa)</f>
        <v>-0.12493873660829993</v>
      </c>
      <c r="V1342">
        <f>(Sample[[#This Row],[KPx]]*$R$2-Sample[[#This Row],[Kpy]]*KSa)</f>
        <v>-0.12493873660829993</v>
      </c>
      <c r="W1342">
        <f>Sample[[#This Row],[Kpy]]*KTc-Sample[[#This Row],[KPz]]*KTb</f>
        <v>1.8750612633917001</v>
      </c>
      <c r="X1342">
        <f>-1*(Sample[[#This Row],[KPx]]*KTc-Sample[[#This Row],[KPz]]*KTa)</f>
        <v>1.8750612633917001</v>
      </c>
      <c r="Y1342">
        <f>(Sample[[#This Row],[KPx]]*KTb-Sample[[#This Row],[Kpy]]*KTa)</f>
        <v>1.8750612633917001</v>
      </c>
      <c r="Z1342">
        <f>-Sample[[#This Row],[Xp]]*a+Sample[[#This Row],[Yp]]*b+Sample[[#This Row],[Zp]]*c_</f>
        <v>-0.24987747321659989</v>
      </c>
      <c r="AA1342" s="8">
        <f>-IF(Sample[[#This Row],[Column2]]&gt;0,1,-1)*SQRT(Sample[[#This Row],[KPx''i]]^2+Sample[[#This Row],[KPx''j]]^2+Sample[[#This Row],[KPx''k]]^2)/Ksmag/Scale</f>
        <v>0.15301807689915992</v>
      </c>
      <c r="AB1342" s="1">
        <f>SQRT(Sample[[#This Row],[Kpy''i]]^2+Sample[[#This Row],[KPy''j]]^2+Sample[[#This Row],[KPy''k]]^2)/KTmag/Scale</f>
        <v>1.3258685344844863</v>
      </c>
    </row>
    <row r="1343" spans="1:28" hidden="1" x14ac:dyDescent="0.25">
      <c r="A1343" s="5">
        <v>1338</v>
      </c>
      <c r="B1343" s="13" t="s">
        <v>43</v>
      </c>
      <c r="C1343" s="5"/>
      <c r="D1343" s="5"/>
      <c r="E1343">
        <v>8</v>
      </c>
      <c r="F1343">
        <v>5</v>
      </c>
      <c r="G1343">
        <v>4</v>
      </c>
      <c r="H1343" s="11">
        <f>Sample[[#This Row],[C]]/Sample[[#This Row],[D]]</f>
        <v>0.625</v>
      </c>
      <c r="I1343" s="11">
        <f>Sample[[#This Row],[A]]/Sample[[#This Row],[C]]</f>
        <v>0.8</v>
      </c>
      <c r="J1343" s="11">
        <f>Sample[[#This Row],[D]]/Sample[[#This Row],[A]]</f>
        <v>2</v>
      </c>
      <c r="K1343" s="11">
        <f>Sample[[#This Row],[A]]/Sample[[#This Row],[D]]</f>
        <v>0.5</v>
      </c>
      <c r="L1343" s="11">
        <f>Sample[[#This Row],[D]]/Sample[[#This Row],[C]]</f>
        <v>1.6</v>
      </c>
      <c r="M1343" s="11">
        <f>Sample[[#This Row],[C]]/Sample[[#This Row],[A]]</f>
        <v>1.25</v>
      </c>
      <c r="N1343">
        <f>IF(Sample[[#This Row],[Ap]]=0,10,LOG(Sample[[#This Row],[Ap]]))</f>
        <v>-0.20411998265592479</v>
      </c>
      <c r="O1343">
        <f>IF(Sample[[#This Row],[Ei]]=0,10,LOG(Sample[[#This Row],[Ei]]))</f>
        <v>-9.6910013008056392E-2</v>
      </c>
      <c r="P1343">
        <f>IF(Sample[[#This Row],[Ii]]=0,10,LOG(Sample[[#This Row],[Ii]]))</f>
        <v>0.3010299956639812</v>
      </c>
      <c r="Q1343">
        <f>Kx-Sample[[#This Row],[Xp]]</f>
        <v>0.20411998265592479</v>
      </c>
      <c r="R1343">
        <f>Ky-Sample[[#This Row],[Yp]]</f>
        <v>-0.90308998699194365</v>
      </c>
      <c r="S1343">
        <f>Kz-Sample[[#This Row],[Zp]]</f>
        <v>0.69897000433601875</v>
      </c>
      <c r="T1343">
        <f>Sample[[#This Row],[Kpy]]*KSc-Sample[[#This Row],[KPz]]*KSb</f>
        <v>0.2041199826559249</v>
      </c>
      <c r="U1343">
        <f>-1*(Sample[[#This Row],[KPx]]*KSc-Sample[[#This Row],[KPz]]*KSa)</f>
        <v>0.20411998265592479</v>
      </c>
      <c r="V1343">
        <f>(Sample[[#This Row],[KPx]]*$R$2-Sample[[#This Row],[Kpy]]*KSa)</f>
        <v>0.20411998265592479</v>
      </c>
      <c r="W1343">
        <f>Sample[[#This Row],[Kpy]]*KTc-Sample[[#This Row],[KPz]]*KTb</f>
        <v>1.6020599913279625</v>
      </c>
      <c r="X1343">
        <f>-1*(Sample[[#This Row],[KPx]]*KTc-Sample[[#This Row],[KPz]]*KTa)</f>
        <v>1.6020599913279623</v>
      </c>
      <c r="Y1343">
        <f>(Sample[[#This Row],[KPx]]*KTb-Sample[[#This Row],[Kpy]]*KTa)</f>
        <v>1.6020599913279625</v>
      </c>
      <c r="Z1343">
        <f>-Sample[[#This Row],[Xp]]*a+Sample[[#This Row],[Yp]]*b+Sample[[#This Row],[Zp]]*c_</f>
        <v>0.40823996531184958</v>
      </c>
      <c r="AA1343" s="8">
        <f>-IF(Sample[[#This Row],[Column2]]&gt;0,1,-1)*SQRT(Sample[[#This Row],[KPx''i]]^2+Sample[[#This Row],[KPx''j]]^2+Sample[[#This Row],[KPx''k]]^2)/Ksmag/Scale</f>
        <v>-0.24999490190638401</v>
      </c>
      <c r="AB1343" s="1">
        <f>SQRT(Sample[[#This Row],[Kpy''i]]^2+Sample[[#This Row],[KPy''j]]^2+Sample[[#This Row],[KPy''k]]^2)/KTmag/Scale</f>
        <v>1.1328274837356638</v>
      </c>
    </row>
    <row r="1344" spans="1:28" hidden="1" x14ac:dyDescent="0.25">
      <c r="A1344" s="5">
        <v>1339</v>
      </c>
      <c r="B1344" s="13" t="s">
        <v>43</v>
      </c>
      <c r="C1344" s="5"/>
      <c r="D1344" s="5"/>
      <c r="E1344">
        <v>6</v>
      </c>
      <c r="F1344">
        <v>4</v>
      </c>
      <c r="G1344">
        <v>3</v>
      </c>
      <c r="H1344" s="11">
        <f>Sample[[#This Row],[C]]/Sample[[#This Row],[D]]</f>
        <v>0.66666666666666663</v>
      </c>
      <c r="I1344" s="11">
        <f>Sample[[#This Row],[A]]/Sample[[#This Row],[C]]</f>
        <v>0.75</v>
      </c>
      <c r="J1344" s="11">
        <f>Sample[[#This Row],[D]]/Sample[[#This Row],[A]]</f>
        <v>2</v>
      </c>
      <c r="K1344" s="11">
        <f>Sample[[#This Row],[A]]/Sample[[#This Row],[D]]</f>
        <v>0.5</v>
      </c>
      <c r="L1344" s="11">
        <f>Sample[[#This Row],[D]]/Sample[[#This Row],[C]]</f>
        <v>1.5</v>
      </c>
      <c r="M1344" s="11">
        <f>Sample[[#This Row],[C]]/Sample[[#This Row],[A]]</f>
        <v>1.3333333333333333</v>
      </c>
      <c r="N1344">
        <f>IF(Sample[[#This Row],[Ap]]=0,10,LOG(Sample[[#This Row],[Ap]]))</f>
        <v>-0.17609125905568127</v>
      </c>
      <c r="O1344">
        <f>IF(Sample[[#This Row],[Ei]]=0,10,LOG(Sample[[#This Row],[Ei]]))</f>
        <v>-0.12493873660829995</v>
      </c>
      <c r="P1344">
        <f>IF(Sample[[#This Row],[Ii]]=0,10,LOG(Sample[[#This Row],[Ii]]))</f>
        <v>0.3010299956639812</v>
      </c>
      <c r="Q1344">
        <f>Kx-Sample[[#This Row],[Xp]]</f>
        <v>0.17609125905568127</v>
      </c>
      <c r="R1344">
        <f>Ky-Sample[[#This Row],[Yp]]</f>
        <v>-0.87506126339170009</v>
      </c>
      <c r="S1344">
        <f>Kz-Sample[[#This Row],[Zp]]</f>
        <v>0.69897000433601875</v>
      </c>
      <c r="T1344">
        <f>Sample[[#This Row],[Kpy]]*KSc-Sample[[#This Row],[KPz]]*KSb</f>
        <v>0.17609125905568135</v>
      </c>
      <c r="U1344">
        <f>-1*(Sample[[#This Row],[KPx]]*KSc-Sample[[#This Row],[KPz]]*KSa)</f>
        <v>0.17609125905568127</v>
      </c>
      <c r="V1344">
        <f>(Sample[[#This Row],[KPx]]*$R$2-Sample[[#This Row],[Kpy]]*KSa)</f>
        <v>0.17609125905568127</v>
      </c>
      <c r="W1344">
        <f>Sample[[#This Row],[Kpy]]*KTc-Sample[[#This Row],[KPz]]*KTb</f>
        <v>1.5740312677277188</v>
      </c>
      <c r="X1344">
        <f>-1*(Sample[[#This Row],[KPx]]*KTc-Sample[[#This Row],[KPz]]*KTa)</f>
        <v>1.5740312677277188</v>
      </c>
      <c r="Y1344">
        <f>(Sample[[#This Row],[KPx]]*KTb-Sample[[#This Row],[Kpy]]*KTa)</f>
        <v>1.5740312677277188</v>
      </c>
      <c r="Z1344">
        <f>-Sample[[#This Row],[Xp]]*a+Sample[[#This Row],[Yp]]*b+Sample[[#This Row],[Zp]]*c_</f>
        <v>0.35218251811136247</v>
      </c>
      <c r="AA1344" s="8">
        <f>-IF(Sample[[#This Row],[Column2]]&gt;0,1,-1)*SQRT(Sample[[#This Row],[KPx''i]]^2+Sample[[#This Row],[KPx''j]]^2+Sample[[#This Row],[KPx''k]]^2)/Ksmag/Scale</f>
        <v>-0.21566686642533336</v>
      </c>
      <c r="AB1344" s="1">
        <f>SQRT(Sample[[#This Row],[Kpy''i]]^2+Sample[[#This Row],[KPy''j]]^2+Sample[[#This Row],[KPy''k]]^2)/KTmag/Scale</f>
        <v>1.1130081832099283</v>
      </c>
    </row>
    <row r="1345" spans="1:28" hidden="1" x14ac:dyDescent="0.25">
      <c r="A1345" s="5">
        <v>1340</v>
      </c>
      <c r="B1345" s="13" t="s">
        <v>43</v>
      </c>
      <c r="C1345" s="5"/>
      <c r="D1345" s="5"/>
      <c r="E1345">
        <v>4</v>
      </c>
      <c r="F1345">
        <v>9</v>
      </c>
      <c r="G1345">
        <v>7</v>
      </c>
      <c r="H1345" s="11">
        <f>Sample[[#This Row],[C]]/Sample[[#This Row],[D]]</f>
        <v>2.25</v>
      </c>
      <c r="I1345" s="11">
        <f>Sample[[#This Row],[A]]/Sample[[#This Row],[C]]</f>
        <v>0.77777777777777779</v>
      </c>
      <c r="J1345" s="11">
        <f>Sample[[#This Row],[D]]/Sample[[#This Row],[A]]</f>
        <v>0.5714285714285714</v>
      </c>
      <c r="K1345" s="11">
        <f>Sample[[#This Row],[A]]/Sample[[#This Row],[D]]</f>
        <v>1.75</v>
      </c>
      <c r="L1345" s="11">
        <f>Sample[[#This Row],[D]]/Sample[[#This Row],[C]]</f>
        <v>0.44444444444444442</v>
      </c>
      <c r="M1345" s="11">
        <f>Sample[[#This Row],[C]]/Sample[[#This Row],[A]]</f>
        <v>1.2857142857142858</v>
      </c>
      <c r="N1345">
        <f>IF(Sample[[#This Row],[Ap]]=0,10,LOG(Sample[[#This Row],[Ap]]))</f>
        <v>0.35218251811136247</v>
      </c>
      <c r="O1345">
        <f>IF(Sample[[#This Row],[Ei]]=0,10,LOG(Sample[[#This Row],[Ei]]))</f>
        <v>-0.10914446942506803</v>
      </c>
      <c r="P1345">
        <f>IF(Sample[[#This Row],[Ii]]=0,10,LOG(Sample[[#This Row],[Ii]]))</f>
        <v>-0.24303804868629447</v>
      </c>
      <c r="Q1345">
        <f>Kx-Sample[[#This Row],[Xp]]</f>
        <v>-0.35218251811136247</v>
      </c>
      <c r="R1345">
        <f>Ky-Sample[[#This Row],[Yp]]</f>
        <v>-0.89085553057493194</v>
      </c>
      <c r="S1345">
        <f>Kz-Sample[[#This Row],[Zp]]</f>
        <v>1.2430380486862944</v>
      </c>
      <c r="T1345">
        <f>Sample[[#This Row],[Kpy]]*KSc-Sample[[#This Row],[KPz]]*KSb</f>
        <v>-0.35218251811136247</v>
      </c>
      <c r="U1345">
        <f>-1*(Sample[[#This Row],[KPx]]*KSc-Sample[[#This Row],[KPz]]*KSa)</f>
        <v>-0.35218251811136247</v>
      </c>
      <c r="V1345">
        <f>(Sample[[#This Row],[KPx]]*$R$2-Sample[[#This Row],[Kpy]]*KSa)</f>
        <v>-0.35218251811136247</v>
      </c>
      <c r="W1345">
        <f>Sample[[#This Row],[Kpy]]*KTc-Sample[[#This Row],[KPz]]*KTb</f>
        <v>2.1338935792612261</v>
      </c>
      <c r="X1345">
        <f>-1*(Sample[[#This Row],[KPx]]*KTc-Sample[[#This Row],[KPz]]*KTa)</f>
        <v>2.1338935792612261</v>
      </c>
      <c r="Y1345">
        <f>(Sample[[#This Row],[KPx]]*KTb-Sample[[#This Row],[Kpy]]*KTa)</f>
        <v>2.1338935792612261</v>
      </c>
      <c r="Z1345">
        <f>-Sample[[#This Row],[Xp]]*a+Sample[[#This Row],[Yp]]*b+Sample[[#This Row],[Zp]]*c_</f>
        <v>-0.70436503622272495</v>
      </c>
      <c r="AA1345" s="8">
        <f>-IF(Sample[[#This Row],[Column2]]&gt;0,1,-1)*SQRT(Sample[[#This Row],[KPx''i]]^2+Sample[[#This Row],[KPx''j]]^2+Sample[[#This Row],[KPx''k]]^2)/Ksmag/Scale</f>
        <v>0.43133373285066656</v>
      </c>
      <c r="AB1345" s="1">
        <f>SQRT(Sample[[#This Row],[Kpy''i]]^2+Sample[[#This Row],[KPy''j]]^2+Sample[[#This Row],[KPy''k]]^2)/KTmag/Scale</f>
        <v>1.5088906202260468</v>
      </c>
    </row>
    <row r="1346" spans="1:28" hidden="1" x14ac:dyDescent="0.25">
      <c r="A1346" s="5">
        <v>1341</v>
      </c>
      <c r="B1346" s="13" t="s">
        <v>43</v>
      </c>
      <c r="C1346" s="5"/>
      <c r="D1346" s="5"/>
      <c r="E1346">
        <v>4</v>
      </c>
      <c r="F1346">
        <v>8</v>
      </c>
      <c r="G1346">
        <v>2</v>
      </c>
      <c r="H1346" s="11">
        <f>Sample[[#This Row],[C]]/Sample[[#This Row],[D]]</f>
        <v>2</v>
      </c>
      <c r="I1346" s="11">
        <f>Sample[[#This Row],[A]]/Sample[[#This Row],[C]]</f>
        <v>0.25</v>
      </c>
      <c r="J1346" s="11">
        <f>Sample[[#This Row],[D]]/Sample[[#This Row],[A]]</f>
        <v>2</v>
      </c>
      <c r="K1346" s="11">
        <f>Sample[[#This Row],[A]]/Sample[[#This Row],[D]]</f>
        <v>0.5</v>
      </c>
      <c r="L1346" s="11">
        <f>Sample[[#This Row],[D]]/Sample[[#This Row],[C]]</f>
        <v>0.5</v>
      </c>
      <c r="M1346" s="11">
        <f>Sample[[#This Row],[C]]/Sample[[#This Row],[A]]</f>
        <v>4</v>
      </c>
      <c r="N1346">
        <f>IF(Sample[[#This Row],[Ap]]=0,10,LOG(Sample[[#This Row],[Ap]]))</f>
        <v>0.3010299956639812</v>
      </c>
      <c r="O1346">
        <f>IF(Sample[[#This Row],[Ei]]=0,10,LOG(Sample[[#This Row],[Ei]]))</f>
        <v>-0.6020599913279624</v>
      </c>
      <c r="P1346">
        <f>IF(Sample[[#This Row],[Ii]]=0,10,LOG(Sample[[#This Row],[Ii]]))</f>
        <v>0.3010299956639812</v>
      </c>
      <c r="Q1346">
        <f>Kx-Sample[[#This Row],[Xp]]</f>
        <v>-0.3010299956639812</v>
      </c>
      <c r="R1346">
        <f>Ky-Sample[[#This Row],[Yp]]</f>
        <v>-0.3979400086720376</v>
      </c>
      <c r="S1346">
        <f>Kz-Sample[[#This Row],[Zp]]</f>
        <v>0.69897000433601875</v>
      </c>
      <c r="T1346">
        <f>Sample[[#This Row],[Kpy]]*KSc-Sample[[#This Row],[KPz]]*KSb</f>
        <v>-0.30102999566398114</v>
      </c>
      <c r="U1346">
        <f>-1*(Sample[[#This Row],[KPx]]*KSc-Sample[[#This Row],[KPz]]*KSa)</f>
        <v>-0.3010299956639812</v>
      </c>
      <c r="V1346">
        <f>(Sample[[#This Row],[KPx]]*$R$2-Sample[[#This Row],[Kpy]]*KSa)</f>
        <v>-0.3010299956639812</v>
      </c>
      <c r="W1346">
        <f>Sample[[#This Row],[Kpy]]*KTc-Sample[[#This Row],[KPz]]*KTb</f>
        <v>1.0969100130080562</v>
      </c>
      <c r="X1346">
        <f>-1*(Sample[[#This Row],[KPx]]*KTc-Sample[[#This Row],[KPz]]*KTa)</f>
        <v>1.0969100130080562</v>
      </c>
      <c r="Y1346">
        <f>(Sample[[#This Row],[KPx]]*KTb-Sample[[#This Row],[Kpy]]*KTa)</f>
        <v>1.0969100130080565</v>
      </c>
      <c r="Z1346">
        <f>-Sample[[#This Row],[Xp]]*a+Sample[[#This Row],[Yp]]*b+Sample[[#This Row],[Zp]]*c_</f>
        <v>-0.6020599913279624</v>
      </c>
      <c r="AA1346" s="8">
        <f>-IF(Sample[[#This Row],[Column2]]&gt;0,1,-1)*SQRT(Sample[[#This Row],[KPx''i]]^2+Sample[[#This Row],[KPx''j]]^2+Sample[[#This Row],[KPx''k]]^2)/Ksmag/Scale</f>
        <v>0.36868494332449325</v>
      </c>
      <c r="AB1346" s="1">
        <f>SQRT(Sample[[#This Row],[Kpy''i]]^2+Sample[[#This Row],[KPy''j]]^2+Sample[[#This Row],[KPy''k]]^2)/KTmag/Scale</f>
        <v>0.77563250854942078</v>
      </c>
    </row>
    <row r="1347" spans="1:28" hidden="1" x14ac:dyDescent="0.25">
      <c r="A1347" s="5">
        <v>1342</v>
      </c>
      <c r="B1347" s="13" t="s">
        <v>43</v>
      </c>
      <c r="C1347" s="5"/>
      <c r="D1347" s="5"/>
      <c r="E1347">
        <v>9</v>
      </c>
      <c r="F1347">
        <v>7</v>
      </c>
      <c r="G1347">
        <v>2</v>
      </c>
      <c r="H1347" s="11">
        <f>Sample[[#This Row],[C]]/Sample[[#This Row],[D]]</f>
        <v>0.77777777777777779</v>
      </c>
      <c r="I1347" s="11">
        <f>Sample[[#This Row],[A]]/Sample[[#This Row],[C]]</f>
        <v>0.2857142857142857</v>
      </c>
      <c r="J1347" s="11">
        <f>Sample[[#This Row],[D]]/Sample[[#This Row],[A]]</f>
        <v>4.5</v>
      </c>
      <c r="K1347" s="11">
        <f>Sample[[#This Row],[A]]/Sample[[#This Row],[D]]</f>
        <v>0.22222222222222221</v>
      </c>
      <c r="L1347" s="11">
        <f>Sample[[#This Row],[D]]/Sample[[#This Row],[C]]</f>
        <v>1.2857142857142858</v>
      </c>
      <c r="M1347" s="11">
        <f>Sample[[#This Row],[C]]/Sample[[#This Row],[A]]</f>
        <v>3.5</v>
      </c>
      <c r="N1347">
        <f>IF(Sample[[#This Row],[Ap]]=0,10,LOG(Sample[[#This Row],[Ap]]))</f>
        <v>-0.10914446942506803</v>
      </c>
      <c r="O1347">
        <f>IF(Sample[[#This Row],[Ei]]=0,10,LOG(Sample[[#This Row],[Ei]]))</f>
        <v>-0.54406804435027567</v>
      </c>
      <c r="P1347">
        <f>IF(Sample[[#This Row],[Ii]]=0,10,LOG(Sample[[#This Row],[Ii]]))</f>
        <v>0.65321251377534373</v>
      </c>
      <c r="Q1347">
        <f>Kx-Sample[[#This Row],[Xp]]</f>
        <v>0.10914446942506803</v>
      </c>
      <c r="R1347">
        <f>Ky-Sample[[#This Row],[Yp]]</f>
        <v>-0.45593195564972433</v>
      </c>
      <c r="S1347">
        <f>Kz-Sample[[#This Row],[Zp]]</f>
        <v>0.34678748622465627</v>
      </c>
      <c r="T1347">
        <f>Sample[[#This Row],[Kpy]]*KSc-Sample[[#This Row],[KPz]]*KSb</f>
        <v>0.10914446942506806</v>
      </c>
      <c r="U1347">
        <f>-1*(Sample[[#This Row],[KPx]]*KSc-Sample[[#This Row],[KPz]]*KSa)</f>
        <v>0.10914446942506803</v>
      </c>
      <c r="V1347">
        <f>(Sample[[#This Row],[KPx]]*$R$2-Sample[[#This Row],[Kpy]]*KSa)</f>
        <v>0.10914446942506803</v>
      </c>
      <c r="W1347">
        <f>Sample[[#This Row],[Kpy]]*KTc-Sample[[#This Row],[KPz]]*KTb</f>
        <v>0.8027194418743806</v>
      </c>
      <c r="X1347">
        <f>-1*(Sample[[#This Row],[KPx]]*KTc-Sample[[#This Row],[KPz]]*KTa)</f>
        <v>0.8027194418743806</v>
      </c>
      <c r="Y1347">
        <f>(Sample[[#This Row],[KPx]]*KTb-Sample[[#This Row],[Kpy]]*KTa)</f>
        <v>0.8027194418743806</v>
      </c>
      <c r="Z1347">
        <f>-Sample[[#This Row],[Xp]]*a+Sample[[#This Row],[Yp]]*b+Sample[[#This Row],[Zp]]*c_</f>
        <v>0.21828893885013612</v>
      </c>
      <c r="AA1347" s="8">
        <f>-IF(Sample[[#This Row],[Column2]]&gt;0,1,-1)*SQRT(Sample[[#This Row],[KPx''i]]^2+Sample[[#This Row],[KPx''j]]^2+Sample[[#This Row],[KPx''k]]^2)/Ksmag/Scale</f>
        <v>-0.13367412916910817</v>
      </c>
      <c r="AB1347" s="1">
        <f>SQRT(Sample[[#This Row],[Kpy''i]]^2+Sample[[#This Row],[KPy''j]]^2+Sample[[#This Row],[KPy''k]]^2)/KTmag/Scale</f>
        <v>0.56760836073965526</v>
      </c>
    </row>
    <row r="1348" spans="1:28" hidden="1" x14ac:dyDescent="0.25">
      <c r="A1348" s="5">
        <v>1343</v>
      </c>
      <c r="B1348" s="13" t="s">
        <v>43</v>
      </c>
      <c r="C1348" s="5"/>
      <c r="D1348" s="5"/>
      <c r="E1348">
        <v>9</v>
      </c>
      <c r="F1348">
        <v>10</v>
      </c>
      <c r="G1348">
        <v>5</v>
      </c>
      <c r="H1348" s="11">
        <f>Sample[[#This Row],[C]]/Sample[[#This Row],[D]]</f>
        <v>1.1111111111111112</v>
      </c>
      <c r="I1348" s="11">
        <f>Sample[[#This Row],[A]]/Sample[[#This Row],[C]]</f>
        <v>0.5</v>
      </c>
      <c r="J1348" s="11">
        <f>Sample[[#This Row],[D]]/Sample[[#This Row],[A]]</f>
        <v>1.8</v>
      </c>
      <c r="K1348" s="11">
        <f>Sample[[#This Row],[A]]/Sample[[#This Row],[D]]</f>
        <v>0.55555555555555558</v>
      </c>
      <c r="L1348" s="11">
        <f>Sample[[#This Row],[D]]/Sample[[#This Row],[C]]</f>
        <v>0.9</v>
      </c>
      <c r="M1348" s="11">
        <f>Sample[[#This Row],[C]]/Sample[[#This Row],[A]]</f>
        <v>2</v>
      </c>
      <c r="N1348">
        <f>IF(Sample[[#This Row],[Ap]]=0,10,LOG(Sample[[#This Row],[Ap]]))</f>
        <v>4.5757490560675143E-2</v>
      </c>
      <c r="O1348">
        <f>IF(Sample[[#This Row],[Ei]]=0,10,LOG(Sample[[#This Row],[Ei]]))</f>
        <v>-0.3010299956639812</v>
      </c>
      <c r="P1348">
        <f>IF(Sample[[#This Row],[Ii]]=0,10,LOG(Sample[[#This Row],[Ii]]))</f>
        <v>0.25527250510330607</v>
      </c>
      <c r="Q1348">
        <f>Kx-Sample[[#This Row],[Xp]]</f>
        <v>-4.5757490560675143E-2</v>
      </c>
      <c r="R1348">
        <f>Ky-Sample[[#This Row],[Yp]]</f>
        <v>-0.69897000433601875</v>
      </c>
      <c r="S1348">
        <f>Kz-Sample[[#This Row],[Zp]]</f>
        <v>0.74472749489669399</v>
      </c>
      <c r="T1348">
        <f>Sample[[#This Row],[Kpy]]*KSc-Sample[[#This Row],[KPz]]*KSb</f>
        <v>-4.575749056067524E-2</v>
      </c>
      <c r="U1348">
        <f>-1*(Sample[[#This Row],[KPx]]*KSc-Sample[[#This Row],[KPz]]*KSa)</f>
        <v>-4.5757490560675143E-2</v>
      </c>
      <c r="V1348">
        <f>(Sample[[#This Row],[KPx]]*$R$2-Sample[[#This Row],[Kpy]]*KSa)</f>
        <v>-4.5757490560675143E-2</v>
      </c>
      <c r="W1348">
        <f>Sample[[#This Row],[Kpy]]*KTc-Sample[[#This Row],[KPz]]*KTb</f>
        <v>1.4436974992327127</v>
      </c>
      <c r="X1348">
        <f>-1*(Sample[[#This Row],[KPx]]*KTc-Sample[[#This Row],[KPz]]*KTa)</f>
        <v>1.4436974992327127</v>
      </c>
      <c r="Y1348">
        <f>(Sample[[#This Row],[KPx]]*KTb-Sample[[#This Row],[Kpy]]*KTa)</f>
        <v>1.4436974992327127</v>
      </c>
      <c r="Z1348">
        <f>-Sample[[#This Row],[Xp]]*a+Sample[[#This Row],[Yp]]*b+Sample[[#This Row],[Zp]]*c_</f>
        <v>-9.1514981121350258E-2</v>
      </c>
      <c r="AA1348" s="8">
        <f>-IF(Sample[[#This Row],[Column2]]&gt;0,1,-1)*SQRT(Sample[[#This Row],[KPx''i]]^2+Sample[[#This Row],[KPx''j]]^2+Sample[[#This Row],[KPx''k]]^2)/Ksmag/Scale</f>
        <v>5.6041251891935963E-2</v>
      </c>
      <c r="AB1348" s="1">
        <f>SQRT(Sample[[#This Row],[Kpy''i]]^2+Sample[[#This Row],[KPy''j]]^2+Sample[[#This Row],[KPy''k]]^2)/KTmag/Scale</f>
        <v>1.0208482916895119</v>
      </c>
    </row>
    <row r="1349" spans="1:28" hidden="1" x14ac:dyDescent="0.25">
      <c r="A1349" s="5">
        <v>1344</v>
      </c>
      <c r="B1349" s="13" t="s">
        <v>43</v>
      </c>
      <c r="C1349" s="5"/>
      <c r="D1349" s="5"/>
      <c r="E1349">
        <v>8</v>
      </c>
      <c r="F1349">
        <v>8</v>
      </c>
      <c r="G1349">
        <v>1</v>
      </c>
      <c r="H1349" s="11">
        <f>Sample[[#This Row],[C]]/Sample[[#This Row],[D]]</f>
        <v>1</v>
      </c>
      <c r="I1349" s="11">
        <f>Sample[[#This Row],[A]]/Sample[[#This Row],[C]]</f>
        <v>0.125</v>
      </c>
      <c r="J1349" s="11">
        <f>Sample[[#This Row],[D]]/Sample[[#This Row],[A]]</f>
        <v>8</v>
      </c>
      <c r="K1349" s="11">
        <f>Sample[[#This Row],[A]]/Sample[[#This Row],[D]]</f>
        <v>0.125</v>
      </c>
      <c r="L1349" s="11">
        <f>Sample[[#This Row],[D]]/Sample[[#This Row],[C]]</f>
        <v>1</v>
      </c>
      <c r="M1349" s="11">
        <f>Sample[[#This Row],[C]]/Sample[[#This Row],[A]]</f>
        <v>8</v>
      </c>
      <c r="N1349">
        <f>IF(Sample[[#This Row],[Ap]]=0,10,LOG(Sample[[#This Row],[Ap]]))</f>
        <v>0</v>
      </c>
      <c r="O1349">
        <f>IF(Sample[[#This Row],[Ei]]=0,10,LOG(Sample[[#This Row],[Ei]]))</f>
        <v>-0.90308998699194354</v>
      </c>
      <c r="P1349">
        <f>IF(Sample[[#This Row],[Ii]]=0,10,LOG(Sample[[#This Row],[Ii]]))</f>
        <v>0.90308998699194354</v>
      </c>
      <c r="Q1349">
        <f>Kx-Sample[[#This Row],[Xp]]</f>
        <v>0</v>
      </c>
      <c r="R1349">
        <f>Ky-Sample[[#This Row],[Yp]]</f>
        <v>-9.6910013008056461E-2</v>
      </c>
      <c r="S1349">
        <f>Kz-Sample[[#This Row],[Zp]]</f>
        <v>9.6910013008056461E-2</v>
      </c>
      <c r="T1349">
        <f>Sample[[#This Row],[Kpy]]*KSc-Sample[[#This Row],[KPz]]*KSb</f>
        <v>0</v>
      </c>
      <c r="U1349">
        <f>-1*(Sample[[#This Row],[KPx]]*KSc-Sample[[#This Row],[KPz]]*KSa)</f>
        <v>0</v>
      </c>
      <c r="V1349">
        <f>(Sample[[#This Row],[KPx]]*$R$2-Sample[[#This Row],[Kpy]]*KSa)</f>
        <v>0</v>
      </c>
      <c r="W1349">
        <f>Sample[[#This Row],[Kpy]]*KTc-Sample[[#This Row],[KPz]]*KTb</f>
        <v>0.19382002601611292</v>
      </c>
      <c r="X1349">
        <f>-1*(Sample[[#This Row],[KPx]]*KTc-Sample[[#This Row],[KPz]]*KTa)</f>
        <v>0.19382002601611292</v>
      </c>
      <c r="Y1349">
        <f>(Sample[[#This Row],[KPx]]*KTb-Sample[[#This Row],[Kpy]]*KTa)</f>
        <v>0.19382002601611292</v>
      </c>
      <c r="Z1349">
        <f>-Sample[[#This Row],[Xp]]*a+Sample[[#This Row],[Yp]]*b+Sample[[#This Row],[Zp]]*c_</f>
        <v>0</v>
      </c>
      <c r="AA1349" s="8">
        <f>-IF(Sample[[#This Row],[Column2]]&gt;0,1,-1)*SQRT(Sample[[#This Row],[KPx''i]]^2+Sample[[#This Row],[KPx''j]]^2+Sample[[#This Row],[KPx''k]]^2)/Ksmag/Scale</f>
        <v>0</v>
      </c>
      <c r="AB1349" s="1">
        <f>SQRT(Sample[[#This Row],[Kpy''i]]^2+Sample[[#This Row],[KPy''j]]^2+Sample[[#This Row],[KPy''k]]^2)/KTmag/Scale</f>
        <v>0.13705145472574654</v>
      </c>
    </row>
    <row r="1350" spans="1:28" hidden="1" x14ac:dyDescent="0.25">
      <c r="A1350" s="5">
        <v>1345</v>
      </c>
      <c r="B1350" s="13" t="s">
        <v>43</v>
      </c>
      <c r="C1350" s="5"/>
      <c r="D1350" s="5"/>
      <c r="E1350">
        <v>2</v>
      </c>
      <c r="F1350">
        <v>6</v>
      </c>
      <c r="G1350">
        <v>1</v>
      </c>
      <c r="H1350" s="11">
        <f>Sample[[#This Row],[C]]/Sample[[#This Row],[D]]</f>
        <v>3</v>
      </c>
      <c r="I1350" s="11">
        <f>Sample[[#This Row],[A]]/Sample[[#This Row],[C]]</f>
        <v>0.16666666666666666</v>
      </c>
      <c r="J1350" s="11">
        <f>Sample[[#This Row],[D]]/Sample[[#This Row],[A]]</f>
        <v>2</v>
      </c>
      <c r="K1350" s="11">
        <f>Sample[[#This Row],[A]]/Sample[[#This Row],[D]]</f>
        <v>0.5</v>
      </c>
      <c r="L1350" s="11">
        <f>Sample[[#This Row],[D]]/Sample[[#This Row],[C]]</f>
        <v>0.33333333333333331</v>
      </c>
      <c r="M1350" s="11">
        <f>Sample[[#This Row],[C]]/Sample[[#This Row],[A]]</f>
        <v>6</v>
      </c>
      <c r="N1350">
        <f>IF(Sample[[#This Row],[Ap]]=0,10,LOG(Sample[[#This Row],[Ap]]))</f>
        <v>0.47712125471966244</v>
      </c>
      <c r="O1350">
        <f>IF(Sample[[#This Row],[Ei]]=0,10,LOG(Sample[[#This Row],[Ei]]))</f>
        <v>-0.77815125038364363</v>
      </c>
      <c r="P1350">
        <f>IF(Sample[[#This Row],[Ii]]=0,10,LOG(Sample[[#This Row],[Ii]]))</f>
        <v>0.3010299956639812</v>
      </c>
      <c r="Q1350">
        <f>Kx-Sample[[#This Row],[Xp]]</f>
        <v>-0.47712125471966244</v>
      </c>
      <c r="R1350">
        <f>Ky-Sample[[#This Row],[Yp]]</f>
        <v>-0.22184874961635637</v>
      </c>
      <c r="S1350">
        <f>Kz-Sample[[#This Row],[Zp]]</f>
        <v>0.69897000433601875</v>
      </c>
      <c r="T1350">
        <f>Sample[[#This Row],[Kpy]]*KSc-Sample[[#This Row],[KPz]]*KSb</f>
        <v>-0.47712125471966238</v>
      </c>
      <c r="U1350">
        <f>-1*(Sample[[#This Row],[KPx]]*KSc-Sample[[#This Row],[KPz]]*KSa)</f>
        <v>-0.47712125471966244</v>
      </c>
      <c r="V1350">
        <f>(Sample[[#This Row],[KPx]]*$R$2-Sample[[#This Row],[Kpy]]*KSa)</f>
        <v>-0.47712125471966244</v>
      </c>
      <c r="W1350">
        <f>Sample[[#This Row],[Kpy]]*KTc-Sample[[#This Row],[KPz]]*KTb</f>
        <v>0.92081875395237511</v>
      </c>
      <c r="X1350">
        <f>-1*(Sample[[#This Row],[KPx]]*KTc-Sample[[#This Row],[KPz]]*KTa)</f>
        <v>0.92081875395237511</v>
      </c>
      <c r="Y1350">
        <f>(Sample[[#This Row],[KPx]]*KTb-Sample[[#This Row],[Kpy]]*KTa)</f>
        <v>0.92081875395237511</v>
      </c>
      <c r="Z1350">
        <f>-Sample[[#This Row],[Xp]]*a+Sample[[#This Row],[Yp]]*b+Sample[[#This Row],[Zp]]*c_</f>
        <v>-0.95424250943932487</v>
      </c>
      <c r="AA1350" s="8">
        <f>-IF(Sample[[#This Row],[Column2]]&gt;0,1,-1)*SQRT(Sample[[#This Row],[KPx''i]]^2+Sample[[#This Row],[KPx''j]]^2+Sample[[#This Row],[KPx''k]]^2)/Ksmag/Scale</f>
        <v>0.58435180974982659</v>
      </c>
      <c r="AB1350" s="1">
        <f>SQRT(Sample[[#This Row],[Kpy''i]]^2+Sample[[#This Row],[KPy''j]]^2+Sample[[#This Row],[KPy''k]]^2)/KTmag/Scale</f>
        <v>0.6511171851634715</v>
      </c>
    </row>
    <row r="1351" spans="1:28" hidden="1" x14ac:dyDescent="0.25">
      <c r="A1351" s="5">
        <v>1346</v>
      </c>
      <c r="B1351" s="13" t="s">
        <v>43</v>
      </c>
      <c r="C1351" s="5"/>
      <c r="D1351" s="5"/>
      <c r="E1351">
        <v>3</v>
      </c>
      <c r="F1351">
        <v>5</v>
      </c>
      <c r="G1351">
        <v>6</v>
      </c>
      <c r="H1351" s="11">
        <f>Sample[[#This Row],[C]]/Sample[[#This Row],[D]]</f>
        <v>1.6666666666666667</v>
      </c>
      <c r="I1351" s="11">
        <f>Sample[[#This Row],[A]]/Sample[[#This Row],[C]]</f>
        <v>1.2</v>
      </c>
      <c r="J1351" s="11">
        <f>Sample[[#This Row],[D]]/Sample[[#This Row],[A]]</f>
        <v>0.5</v>
      </c>
      <c r="K1351" s="11">
        <f>Sample[[#This Row],[A]]/Sample[[#This Row],[D]]</f>
        <v>2</v>
      </c>
      <c r="L1351" s="11">
        <f>Sample[[#This Row],[D]]/Sample[[#This Row],[C]]</f>
        <v>0.6</v>
      </c>
      <c r="M1351" s="11">
        <f>Sample[[#This Row],[C]]/Sample[[#This Row],[A]]</f>
        <v>0.83333333333333337</v>
      </c>
      <c r="N1351">
        <f>IF(Sample[[#This Row],[Ap]]=0,10,LOG(Sample[[#This Row],[Ap]]))</f>
        <v>0.22184874961635639</v>
      </c>
      <c r="O1351">
        <f>IF(Sample[[#This Row],[Ei]]=0,10,LOG(Sample[[#This Row],[Ei]]))</f>
        <v>7.9181246047624818E-2</v>
      </c>
      <c r="P1351">
        <f>IF(Sample[[#This Row],[Ii]]=0,10,LOG(Sample[[#This Row],[Ii]]))</f>
        <v>-0.3010299956639812</v>
      </c>
      <c r="Q1351">
        <f>Kx-Sample[[#This Row],[Xp]]</f>
        <v>-0.22184874961635639</v>
      </c>
      <c r="R1351">
        <f>Ky-Sample[[#This Row],[Yp]]</f>
        <v>-1.0791812460476249</v>
      </c>
      <c r="S1351">
        <f>Kz-Sample[[#This Row],[Zp]]</f>
        <v>1.3010299956639813</v>
      </c>
      <c r="T1351">
        <f>Sample[[#This Row],[Kpy]]*KSc-Sample[[#This Row],[KPz]]*KSb</f>
        <v>-0.22184874961635637</v>
      </c>
      <c r="U1351">
        <f>-1*(Sample[[#This Row],[KPx]]*KSc-Sample[[#This Row],[KPz]]*KSa)</f>
        <v>-0.22184874961635639</v>
      </c>
      <c r="V1351">
        <f>(Sample[[#This Row],[KPx]]*$R$2-Sample[[#This Row],[Kpy]]*KSa)</f>
        <v>-0.22184874961635639</v>
      </c>
      <c r="W1351">
        <f>Sample[[#This Row],[Kpy]]*KTc-Sample[[#This Row],[KPz]]*KTb</f>
        <v>2.3802112417116064</v>
      </c>
      <c r="X1351">
        <f>-1*(Sample[[#This Row],[KPx]]*KTc-Sample[[#This Row],[KPz]]*KTa)</f>
        <v>2.3802112417116059</v>
      </c>
      <c r="Y1351">
        <f>(Sample[[#This Row],[KPx]]*KTb-Sample[[#This Row],[Kpy]]*KTa)</f>
        <v>2.3802112417116064</v>
      </c>
      <c r="Z1351">
        <f>-Sample[[#This Row],[Xp]]*a+Sample[[#This Row],[Yp]]*b+Sample[[#This Row],[Zp]]*c_</f>
        <v>-0.44369749923271273</v>
      </c>
      <c r="AA1351" s="8">
        <f>-IF(Sample[[#This Row],[Column2]]&gt;0,1,-1)*SQRT(Sample[[#This Row],[KPx''i]]^2+Sample[[#This Row],[KPx''j]]^2+Sample[[#This Row],[KPx''k]]^2)/Ksmag/Scale</f>
        <v>0.27170811831726921</v>
      </c>
      <c r="AB1351" s="1">
        <f>SQRT(Sample[[#This Row],[Kpy''i]]^2+Sample[[#This Row],[KPy''j]]^2+Sample[[#This Row],[KPy''k]]^2)/KTmag/Scale</f>
        <v>1.6830635096707296</v>
      </c>
    </row>
    <row r="1352" spans="1:28" hidden="1" x14ac:dyDescent="0.25">
      <c r="A1352" s="5">
        <v>1347</v>
      </c>
      <c r="B1352" s="13" t="s">
        <v>43</v>
      </c>
      <c r="C1352" s="5"/>
      <c r="D1352" s="5"/>
      <c r="E1352">
        <v>9</v>
      </c>
      <c r="F1352">
        <v>10</v>
      </c>
      <c r="G1352">
        <v>4</v>
      </c>
      <c r="H1352" s="11">
        <f>Sample[[#This Row],[C]]/Sample[[#This Row],[D]]</f>
        <v>1.1111111111111112</v>
      </c>
      <c r="I1352" s="11">
        <f>Sample[[#This Row],[A]]/Sample[[#This Row],[C]]</f>
        <v>0.4</v>
      </c>
      <c r="J1352" s="11">
        <f>Sample[[#This Row],[D]]/Sample[[#This Row],[A]]</f>
        <v>2.25</v>
      </c>
      <c r="K1352" s="11">
        <f>Sample[[#This Row],[A]]/Sample[[#This Row],[D]]</f>
        <v>0.44444444444444442</v>
      </c>
      <c r="L1352" s="11">
        <f>Sample[[#This Row],[D]]/Sample[[#This Row],[C]]</f>
        <v>0.9</v>
      </c>
      <c r="M1352" s="11">
        <f>Sample[[#This Row],[C]]/Sample[[#This Row],[A]]</f>
        <v>2.5</v>
      </c>
      <c r="N1352">
        <f>IF(Sample[[#This Row],[Ap]]=0,10,LOG(Sample[[#This Row],[Ap]]))</f>
        <v>4.5757490560675143E-2</v>
      </c>
      <c r="O1352">
        <f>IF(Sample[[#This Row],[Ei]]=0,10,LOG(Sample[[#This Row],[Ei]]))</f>
        <v>-0.3979400086720376</v>
      </c>
      <c r="P1352">
        <f>IF(Sample[[#This Row],[Ii]]=0,10,LOG(Sample[[#This Row],[Ii]]))</f>
        <v>0.35218251811136247</v>
      </c>
      <c r="Q1352">
        <f>Kx-Sample[[#This Row],[Xp]]</f>
        <v>-4.5757490560675143E-2</v>
      </c>
      <c r="R1352">
        <f>Ky-Sample[[#This Row],[Yp]]</f>
        <v>-0.6020599913279624</v>
      </c>
      <c r="S1352">
        <f>Kz-Sample[[#This Row],[Zp]]</f>
        <v>0.64781748188863753</v>
      </c>
      <c r="T1352">
        <f>Sample[[#This Row],[Kpy]]*KSc-Sample[[#This Row],[KPz]]*KSb</f>
        <v>-4.5757490560675129E-2</v>
      </c>
      <c r="U1352">
        <f>-1*(Sample[[#This Row],[KPx]]*KSc-Sample[[#This Row],[KPz]]*KSa)</f>
        <v>-4.5757490560675143E-2</v>
      </c>
      <c r="V1352">
        <f>(Sample[[#This Row],[KPx]]*$R$2-Sample[[#This Row],[Kpy]]*KSa)</f>
        <v>-4.5757490560675143E-2</v>
      </c>
      <c r="W1352">
        <f>Sample[[#This Row],[Kpy]]*KTc-Sample[[#This Row],[KPz]]*KTb</f>
        <v>1.2498774732165998</v>
      </c>
      <c r="X1352">
        <f>-1*(Sample[[#This Row],[KPx]]*KTc-Sample[[#This Row],[KPz]]*KTa)</f>
        <v>1.2498774732165998</v>
      </c>
      <c r="Y1352">
        <f>(Sample[[#This Row],[KPx]]*KTb-Sample[[#This Row],[Kpy]]*KTa)</f>
        <v>1.2498774732166</v>
      </c>
      <c r="Z1352">
        <f>-Sample[[#This Row],[Xp]]*a+Sample[[#This Row],[Yp]]*b+Sample[[#This Row],[Zp]]*c_</f>
        <v>-9.1514981121350258E-2</v>
      </c>
      <c r="AA1352" s="8">
        <f>-IF(Sample[[#This Row],[Column2]]&gt;0,1,-1)*SQRT(Sample[[#This Row],[KPx''i]]^2+Sample[[#This Row],[KPx''j]]^2+Sample[[#This Row],[KPx''k]]^2)/Ksmag/Scale</f>
        <v>5.6041251891935914E-2</v>
      </c>
      <c r="AB1352" s="1">
        <f>SQRT(Sample[[#This Row],[Kpy''i]]^2+Sample[[#This Row],[KPy''j]]^2+Sample[[#This Row],[KPy''k]]^2)/KTmag/Scale</f>
        <v>0.88379683696376532</v>
      </c>
    </row>
    <row r="1353" spans="1:28" hidden="1" x14ac:dyDescent="0.25">
      <c r="A1353" s="5">
        <v>1348</v>
      </c>
      <c r="B1353" s="13" t="s">
        <v>43</v>
      </c>
      <c r="C1353" s="5"/>
      <c r="D1353" s="5"/>
      <c r="E1353">
        <v>7</v>
      </c>
      <c r="F1353">
        <v>9</v>
      </c>
      <c r="G1353">
        <v>3</v>
      </c>
      <c r="H1353" s="11">
        <f>Sample[[#This Row],[C]]/Sample[[#This Row],[D]]</f>
        <v>1.2857142857142858</v>
      </c>
      <c r="I1353" s="11">
        <f>Sample[[#This Row],[A]]/Sample[[#This Row],[C]]</f>
        <v>0.33333333333333331</v>
      </c>
      <c r="J1353" s="11">
        <f>Sample[[#This Row],[D]]/Sample[[#This Row],[A]]</f>
        <v>2.3333333333333335</v>
      </c>
      <c r="K1353" s="11">
        <f>Sample[[#This Row],[A]]/Sample[[#This Row],[D]]</f>
        <v>0.42857142857142855</v>
      </c>
      <c r="L1353" s="11">
        <f>Sample[[#This Row],[D]]/Sample[[#This Row],[C]]</f>
        <v>0.77777777777777779</v>
      </c>
      <c r="M1353" s="11">
        <f>Sample[[#This Row],[C]]/Sample[[#This Row],[A]]</f>
        <v>3</v>
      </c>
      <c r="N1353">
        <f>IF(Sample[[#This Row],[Ap]]=0,10,LOG(Sample[[#This Row],[Ap]]))</f>
        <v>0.10914446942506807</v>
      </c>
      <c r="O1353">
        <f>IF(Sample[[#This Row],[Ei]]=0,10,LOG(Sample[[#This Row],[Ei]]))</f>
        <v>-0.47712125471966244</v>
      </c>
      <c r="P1353">
        <f>IF(Sample[[#This Row],[Ii]]=0,10,LOG(Sample[[#This Row],[Ii]]))</f>
        <v>0.36797678529459443</v>
      </c>
      <c r="Q1353">
        <f>Kx-Sample[[#This Row],[Xp]]</f>
        <v>-0.10914446942506807</v>
      </c>
      <c r="R1353">
        <f>Ky-Sample[[#This Row],[Yp]]</f>
        <v>-0.52287874528033762</v>
      </c>
      <c r="S1353">
        <f>Kz-Sample[[#This Row],[Zp]]</f>
        <v>0.63202321470540557</v>
      </c>
      <c r="T1353">
        <f>Sample[[#This Row],[Kpy]]*KSc-Sample[[#This Row],[KPz]]*KSb</f>
        <v>-0.10914446942506795</v>
      </c>
      <c r="U1353">
        <f>-1*(Sample[[#This Row],[KPx]]*KSc-Sample[[#This Row],[KPz]]*KSa)</f>
        <v>-0.10914446942506807</v>
      </c>
      <c r="V1353">
        <f>(Sample[[#This Row],[KPx]]*$R$2-Sample[[#This Row],[Kpy]]*KSa)</f>
        <v>-0.10914446942506807</v>
      </c>
      <c r="W1353">
        <f>Sample[[#This Row],[Kpy]]*KTc-Sample[[#This Row],[KPz]]*KTb</f>
        <v>1.1549019599857431</v>
      </c>
      <c r="X1353">
        <f>-1*(Sample[[#This Row],[KPx]]*KTc-Sample[[#This Row],[KPz]]*KTa)</f>
        <v>1.1549019599857431</v>
      </c>
      <c r="Y1353">
        <f>(Sample[[#This Row],[KPx]]*KTb-Sample[[#This Row],[Kpy]]*KTa)</f>
        <v>1.1549019599857433</v>
      </c>
      <c r="Z1353">
        <f>-Sample[[#This Row],[Xp]]*a+Sample[[#This Row],[Yp]]*b+Sample[[#This Row],[Zp]]*c_</f>
        <v>-0.21828893885013601</v>
      </c>
      <c r="AA1353" s="8">
        <f>-IF(Sample[[#This Row],[Column2]]&gt;0,1,-1)*SQRT(Sample[[#This Row],[KPx''i]]^2+Sample[[#This Row],[KPx''j]]^2+Sample[[#This Row],[KPx''k]]^2)/Ksmag/Scale</f>
        <v>0.13367412916910815</v>
      </c>
      <c r="AB1353" s="1">
        <f>SQRT(Sample[[#This Row],[Kpy''i]]^2+Sample[[#This Row],[KPy''j]]^2+Sample[[#This Row],[KPy''k]]^2)/KTmag/Scale</f>
        <v>0.81663900751155383</v>
      </c>
    </row>
    <row r="1354" spans="1:28" hidden="1" x14ac:dyDescent="0.25">
      <c r="A1354" s="5">
        <v>1349</v>
      </c>
      <c r="B1354" s="13" t="s">
        <v>43</v>
      </c>
      <c r="C1354" s="5"/>
      <c r="D1354" s="5"/>
      <c r="E1354">
        <v>7</v>
      </c>
      <c r="F1354">
        <v>2</v>
      </c>
      <c r="G1354">
        <v>5</v>
      </c>
      <c r="H1354" s="11">
        <f>Sample[[#This Row],[C]]/Sample[[#This Row],[D]]</f>
        <v>0.2857142857142857</v>
      </c>
      <c r="I1354" s="11">
        <f>Sample[[#This Row],[A]]/Sample[[#This Row],[C]]</f>
        <v>2.5</v>
      </c>
      <c r="J1354" s="11">
        <f>Sample[[#This Row],[D]]/Sample[[#This Row],[A]]</f>
        <v>1.4</v>
      </c>
      <c r="K1354" s="11">
        <f>Sample[[#This Row],[A]]/Sample[[#This Row],[D]]</f>
        <v>0.7142857142857143</v>
      </c>
      <c r="L1354" s="11">
        <f>Sample[[#This Row],[D]]/Sample[[#This Row],[C]]</f>
        <v>3.5</v>
      </c>
      <c r="M1354" s="11">
        <f>Sample[[#This Row],[C]]/Sample[[#This Row],[A]]</f>
        <v>0.4</v>
      </c>
      <c r="N1354">
        <f>IF(Sample[[#This Row],[Ap]]=0,10,LOG(Sample[[#This Row],[Ap]]))</f>
        <v>-0.54406804435027567</v>
      </c>
      <c r="O1354">
        <f>IF(Sample[[#This Row],[Ei]]=0,10,LOG(Sample[[#This Row],[Ei]]))</f>
        <v>0.3979400086720376</v>
      </c>
      <c r="P1354">
        <f>IF(Sample[[#This Row],[Ii]]=0,10,LOG(Sample[[#This Row],[Ii]]))</f>
        <v>0.14612803567823801</v>
      </c>
      <c r="Q1354">
        <f>Kx-Sample[[#This Row],[Xp]]</f>
        <v>0.54406804435027567</v>
      </c>
      <c r="R1354">
        <f>Ky-Sample[[#This Row],[Yp]]</f>
        <v>-1.3979400086720375</v>
      </c>
      <c r="S1354">
        <f>Kz-Sample[[#This Row],[Zp]]</f>
        <v>0.85387196432176204</v>
      </c>
      <c r="T1354">
        <f>Sample[[#This Row],[Kpy]]*KSc-Sample[[#This Row],[KPz]]*KSb</f>
        <v>0.54406804435027545</v>
      </c>
      <c r="U1354">
        <f>-1*(Sample[[#This Row],[KPx]]*KSc-Sample[[#This Row],[KPz]]*KSa)</f>
        <v>0.54406804435027567</v>
      </c>
      <c r="V1354">
        <f>(Sample[[#This Row],[KPx]]*$R$2-Sample[[#This Row],[Kpy]]*KSa)</f>
        <v>0.54406804435027567</v>
      </c>
      <c r="W1354">
        <f>Sample[[#This Row],[Kpy]]*KTc-Sample[[#This Row],[KPz]]*KTb</f>
        <v>2.2518119729937993</v>
      </c>
      <c r="X1354">
        <f>-1*(Sample[[#This Row],[KPx]]*KTc-Sample[[#This Row],[KPz]]*KTa)</f>
        <v>2.2518119729937998</v>
      </c>
      <c r="Y1354">
        <f>(Sample[[#This Row],[KPx]]*KTb-Sample[[#This Row],[Kpy]]*KTa)</f>
        <v>2.2518119729937993</v>
      </c>
      <c r="Z1354">
        <f>-Sample[[#This Row],[Xp]]*a+Sample[[#This Row],[Yp]]*b+Sample[[#This Row],[Zp]]*c_</f>
        <v>1.0881360887005513</v>
      </c>
      <c r="AA1354" s="8">
        <f>-IF(Sample[[#This Row],[Column2]]&gt;0,1,-1)*SQRT(Sample[[#This Row],[KPx''i]]^2+Sample[[#This Row],[KPx''j]]^2+Sample[[#This Row],[KPx''k]]^2)/Ksmag/Scale</f>
        <v>-0.66634454700605161</v>
      </c>
      <c r="AB1354" s="1">
        <f>SQRT(Sample[[#This Row],[Kpy''i]]^2+Sample[[#This Row],[KPy''j]]^2+Sample[[#This Row],[KPy''k]]^2)/KTmag/Scale</f>
        <v>1.5922715160609744</v>
      </c>
    </row>
    <row r="1355" spans="1:28" hidden="1" x14ac:dyDescent="0.25">
      <c r="A1355" s="5">
        <v>1350</v>
      </c>
      <c r="B1355" s="13" t="s">
        <v>43</v>
      </c>
      <c r="C1355" s="5"/>
      <c r="D1355" s="5"/>
      <c r="E1355">
        <v>6</v>
      </c>
      <c r="F1355">
        <v>7</v>
      </c>
      <c r="G1355">
        <v>3</v>
      </c>
      <c r="H1355" s="11">
        <f>Sample[[#This Row],[C]]/Sample[[#This Row],[D]]</f>
        <v>1.1666666666666667</v>
      </c>
      <c r="I1355" s="11">
        <f>Sample[[#This Row],[A]]/Sample[[#This Row],[C]]</f>
        <v>0.42857142857142855</v>
      </c>
      <c r="J1355" s="11">
        <f>Sample[[#This Row],[D]]/Sample[[#This Row],[A]]</f>
        <v>2</v>
      </c>
      <c r="K1355" s="11">
        <f>Sample[[#This Row],[A]]/Sample[[#This Row],[D]]</f>
        <v>0.5</v>
      </c>
      <c r="L1355" s="11">
        <f>Sample[[#This Row],[D]]/Sample[[#This Row],[C]]</f>
        <v>0.8571428571428571</v>
      </c>
      <c r="M1355" s="11">
        <f>Sample[[#This Row],[C]]/Sample[[#This Row],[A]]</f>
        <v>2.3333333333333335</v>
      </c>
      <c r="N1355">
        <f>IF(Sample[[#This Row],[Ap]]=0,10,LOG(Sample[[#This Row],[Ap]]))</f>
        <v>6.6946789630613221E-2</v>
      </c>
      <c r="O1355">
        <f>IF(Sample[[#This Row],[Ei]]=0,10,LOG(Sample[[#This Row],[Ei]]))</f>
        <v>-0.36797678529459443</v>
      </c>
      <c r="P1355">
        <f>IF(Sample[[#This Row],[Ii]]=0,10,LOG(Sample[[#This Row],[Ii]]))</f>
        <v>0.3010299956639812</v>
      </c>
      <c r="Q1355">
        <f>Kx-Sample[[#This Row],[Xp]]</f>
        <v>-6.6946789630613221E-2</v>
      </c>
      <c r="R1355">
        <f>Ky-Sample[[#This Row],[Yp]]</f>
        <v>-0.63202321470540557</v>
      </c>
      <c r="S1355">
        <f>Kz-Sample[[#This Row],[Zp]]</f>
        <v>0.69897000433601875</v>
      </c>
      <c r="T1355">
        <f>Sample[[#This Row],[Kpy]]*KSc-Sample[[#This Row],[KPz]]*KSb</f>
        <v>-6.6946789630613179E-2</v>
      </c>
      <c r="U1355">
        <f>-1*(Sample[[#This Row],[KPx]]*KSc-Sample[[#This Row],[KPz]]*KSa)</f>
        <v>-6.6946789630613221E-2</v>
      </c>
      <c r="V1355">
        <f>(Sample[[#This Row],[KPx]]*$R$2-Sample[[#This Row],[Kpy]]*KSa)</f>
        <v>-6.6946789630613221E-2</v>
      </c>
      <c r="W1355">
        <f>Sample[[#This Row],[Kpy]]*KTc-Sample[[#This Row],[KPz]]*KTb</f>
        <v>1.3309932190414244</v>
      </c>
      <c r="X1355">
        <f>-1*(Sample[[#This Row],[KPx]]*KTc-Sample[[#This Row],[KPz]]*KTa)</f>
        <v>1.3309932190414242</v>
      </c>
      <c r="Y1355">
        <f>(Sample[[#This Row],[KPx]]*KTb-Sample[[#This Row],[Kpy]]*KTa)</f>
        <v>1.3309932190414244</v>
      </c>
      <c r="Z1355">
        <f>-Sample[[#This Row],[Xp]]*a+Sample[[#This Row],[Yp]]*b+Sample[[#This Row],[Zp]]*c_</f>
        <v>-0.13389357926122647</v>
      </c>
      <c r="AA1355" s="8">
        <f>-IF(Sample[[#This Row],[Column2]]&gt;0,1,-1)*SQRT(Sample[[#This Row],[KPx''i]]^2+Sample[[#This Row],[KPx''j]]^2+Sample[[#This Row],[KPx''k]]^2)/Ksmag/Scale</f>
        <v>8.1992737256225134E-2</v>
      </c>
      <c r="AB1355" s="1">
        <f>SQRT(Sample[[#This Row],[Kpy''i]]^2+Sample[[#This Row],[KPy''j]]^2+Sample[[#This Row],[KPy''k]]^2)/KTmag/Scale</f>
        <v>0.941154330897503</v>
      </c>
    </row>
    <row r="1356" spans="1:28" hidden="1" x14ac:dyDescent="0.25">
      <c r="A1356" s="5">
        <v>1351</v>
      </c>
      <c r="B1356" s="13" t="s">
        <v>43</v>
      </c>
      <c r="C1356" s="5"/>
      <c r="D1356" s="5"/>
      <c r="E1356">
        <v>4</v>
      </c>
      <c r="F1356">
        <v>4</v>
      </c>
      <c r="G1356">
        <v>4</v>
      </c>
      <c r="H1356" s="11">
        <f>Sample[[#This Row],[C]]/Sample[[#This Row],[D]]</f>
        <v>1</v>
      </c>
      <c r="I1356" s="11">
        <f>Sample[[#This Row],[A]]/Sample[[#This Row],[C]]</f>
        <v>1</v>
      </c>
      <c r="J1356" s="11">
        <f>Sample[[#This Row],[D]]/Sample[[#This Row],[A]]</f>
        <v>1</v>
      </c>
      <c r="K1356" s="11">
        <f>Sample[[#This Row],[A]]/Sample[[#This Row],[D]]</f>
        <v>1</v>
      </c>
      <c r="L1356" s="11">
        <f>Sample[[#This Row],[D]]/Sample[[#This Row],[C]]</f>
        <v>1</v>
      </c>
      <c r="M1356" s="11">
        <f>Sample[[#This Row],[C]]/Sample[[#This Row],[A]]</f>
        <v>1</v>
      </c>
      <c r="N1356">
        <f>IF(Sample[[#This Row],[Ap]]=0,10,LOG(Sample[[#This Row],[Ap]]))</f>
        <v>0</v>
      </c>
      <c r="O1356">
        <f>IF(Sample[[#This Row],[Ei]]=0,10,LOG(Sample[[#This Row],[Ei]]))</f>
        <v>0</v>
      </c>
      <c r="P1356">
        <f>IF(Sample[[#This Row],[Ii]]=0,10,LOG(Sample[[#This Row],[Ii]]))</f>
        <v>0</v>
      </c>
      <c r="Q1356">
        <f>Kx-Sample[[#This Row],[Xp]]</f>
        <v>0</v>
      </c>
      <c r="R1356">
        <f>Ky-Sample[[#This Row],[Yp]]</f>
        <v>-1</v>
      </c>
      <c r="S1356">
        <f>Kz-Sample[[#This Row],[Zp]]</f>
        <v>1</v>
      </c>
      <c r="T1356">
        <f>Sample[[#This Row],[Kpy]]*KSc-Sample[[#This Row],[KPz]]*KSb</f>
        <v>0</v>
      </c>
      <c r="U1356">
        <f>-1*(Sample[[#This Row],[KPx]]*KSc-Sample[[#This Row],[KPz]]*KSa)</f>
        <v>0</v>
      </c>
      <c r="V1356">
        <f>(Sample[[#This Row],[KPx]]*$R$2-Sample[[#This Row],[Kpy]]*KSa)</f>
        <v>0</v>
      </c>
      <c r="W1356">
        <f>Sample[[#This Row],[Kpy]]*KTc-Sample[[#This Row],[KPz]]*KTb</f>
        <v>2</v>
      </c>
      <c r="X1356">
        <f>-1*(Sample[[#This Row],[KPx]]*KTc-Sample[[#This Row],[KPz]]*KTa)</f>
        <v>2</v>
      </c>
      <c r="Y1356">
        <f>(Sample[[#This Row],[KPx]]*KTb-Sample[[#This Row],[Kpy]]*KTa)</f>
        <v>2</v>
      </c>
      <c r="Z1356">
        <f>-Sample[[#This Row],[Xp]]*a+Sample[[#This Row],[Yp]]*b+Sample[[#This Row],[Zp]]*c_</f>
        <v>0</v>
      </c>
      <c r="AA1356" s="8">
        <f>-IF(Sample[[#This Row],[Column2]]&gt;0,1,-1)*SQRT(Sample[[#This Row],[KPx''i]]^2+Sample[[#This Row],[KPx''j]]^2+Sample[[#This Row],[KPx''k]]^2)/Ksmag/Scale</f>
        <v>0</v>
      </c>
      <c r="AB1356" s="1">
        <f>SQRT(Sample[[#This Row],[Kpy''i]]^2+Sample[[#This Row],[KPy''j]]^2+Sample[[#This Row],[KPy''k]]^2)/KTmag/Scale</f>
        <v>1.4142135623730951</v>
      </c>
    </row>
    <row r="1357" spans="1:28" hidden="1" x14ac:dyDescent="0.25">
      <c r="A1357" s="5">
        <v>1352</v>
      </c>
      <c r="B1357" s="13" t="s">
        <v>43</v>
      </c>
      <c r="C1357" s="5"/>
      <c r="D1357" s="5"/>
      <c r="E1357">
        <v>2</v>
      </c>
      <c r="F1357">
        <v>6</v>
      </c>
      <c r="G1357">
        <v>8</v>
      </c>
      <c r="H1357" s="11">
        <f>Sample[[#This Row],[C]]/Sample[[#This Row],[D]]</f>
        <v>3</v>
      </c>
      <c r="I1357" s="11">
        <f>Sample[[#This Row],[A]]/Sample[[#This Row],[C]]</f>
        <v>1.3333333333333333</v>
      </c>
      <c r="J1357" s="11">
        <f>Sample[[#This Row],[D]]/Sample[[#This Row],[A]]</f>
        <v>0.25</v>
      </c>
      <c r="K1357" s="11">
        <f>Sample[[#This Row],[A]]/Sample[[#This Row],[D]]</f>
        <v>4</v>
      </c>
      <c r="L1357" s="11">
        <f>Sample[[#This Row],[D]]/Sample[[#This Row],[C]]</f>
        <v>0.33333333333333331</v>
      </c>
      <c r="M1357" s="11">
        <f>Sample[[#This Row],[C]]/Sample[[#This Row],[A]]</f>
        <v>0.75</v>
      </c>
      <c r="N1357">
        <f>IF(Sample[[#This Row],[Ap]]=0,10,LOG(Sample[[#This Row],[Ap]]))</f>
        <v>0.47712125471966244</v>
      </c>
      <c r="O1357">
        <f>IF(Sample[[#This Row],[Ei]]=0,10,LOG(Sample[[#This Row],[Ei]]))</f>
        <v>0.12493873660829993</v>
      </c>
      <c r="P1357">
        <f>IF(Sample[[#This Row],[Ii]]=0,10,LOG(Sample[[#This Row],[Ii]]))</f>
        <v>-0.6020599913279624</v>
      </c>
      <c r="Q1357">
        <f>Kx-Sample[[#This Row],[Xp]]</f>
        <v>-0.47712125471966244</v>
      </c>
      <c r="R1357">
        <f>Ky-Sample[[#This Row],[Yp]]</f>
        <v>-1.1249387366082999</v>
      </c>
      <c r="S1357">
        <f>Kz-Sample[[#This Row],[Zp]]</f>
        <v>1.6020599913279625</v>
      </c>
      <c r="T1357">
        <f>Sample[[#This Row],[Kpy]]*KSc-Sample[[#This Row],[KPz]]*KSb</f>
        <v>-0.4771212547196626</v>
      </c>
      <c r="U1357">
        <f>-1*(Sample[[#This Row],[KPx]]*KSc-Sample[[#This Row],[KPz]]*KSa)</f>
        <v>-0.47712125471966244</v>
      </c>
      <c r="V1357">
        <f>(Sample[[#This Row],[KPx]]*$R$2-Sample[[#This Row],[Kpy]]*KSa)</f>
        <v>-0.47712125471966244</v>
      </c>
      <c r="W1357">
        <f>Sample[[#This Row],[Kpy]]*KTc-Sample[[#This Row],[KPz]]*KTb</f>
        <v>2.7269987279362624</v>
      </c>
      <c r="X1357">
        <f>-1*(Sample[[#This Row],[KPx]]*KTc-Sample[[#This Row],[KPz]]*KTa)</f>
        <v>2.7269987279362624</v>
      </c>
      <c r="Y1357">
        <f>(Sample[[#This Row],[KPx]]*KTb-Sample[[#This Row],[Kpy]]*KTa)</f>
        <v>2.7269987279362624</v>
      </c>
      <c r="Z1357">
        <f>-Sample[[#This Row],[Xp]]*a+Sample[[#This Row],[Yp]]*b+Sample[[#This Row],[Zp]]*c_</f>
        <v>-0.95424250943932498</v>
      </c>
      <c r="AA1357" s="8">
        <f>-IF(Sample[[#This Row],[Column2]]&gt;0,1,-1)*SQRT(Sample[[#This Row],[KPx''i]]^2+Sample[[#This Row],[KPx''j]]^2+Sample[[#This Row],[KPx''k]]^2)/Ksmag/Scale</f>
        <v>0.58435180974982659</v>
      </c>
      <c r="AB1357" s="1">
        <f>SQRT(Sample[[#This Row],[Kpy''i]]^2+Sample[[#This Row],[KPy''j]]^2+Sample[[#This Row],[KPy''k]]^2)/KTmag/Scale</f>
        <v>1.9282792928108203</v>
      </c>
    </row>
    <row r="1358" spans="1:28" hidden="1" x14ac:dyDescent="0.25">
      <c r="A1358" s="5">
        <v>1353</v>
      </c>
      <c r="B1358" s="13" t="s">
        <v>43</v>
      </c>
      <c r="C1358" s="5"/>
      <c r="D1358" s="5"/>
      <c r="E1358">
        <v>10</v>
      </c>
      <c r="F1358">
        <v>3</v>
      </c>
      <c r="G1358">
        <v>6</v>
      </c>
      <c r="H1358" s="11">
        <f>Sample[[#This Row],[C]]/Sample[[#This Row],[D]]</f>
        <v>0.3</v>
      </c>
      <c r="I1358" s="11">
        <f>Sample[[#This Row],[A]]/Sample[[#This Row],[C]]</f>
        <v>2</v>
      </c>
      <c r="J1358" s="11">
        <f>Sample[[#This Row],[D]]/Sample[[#This Row],[A]]</f>
        <v>1.6666666666666667</v>
      </c>
      <c r="K1358" s="11">
        <f>Sample[[#This Row],[A]]/Sample[[#This Row],[D]]</f>
        <v>0.6</v>
      </c>
      <c r="L1358" s="11">
        <f>Sample[[#This Row],[D]]/Sample[[#This Row],[C]]</f>
        <v>3.3333333333333335</v>
      </c>
      <c r="M1358" s="11">
        <f>Sample[[#This Row],[C]]/Sample[[#This Row],[A]]</f>
        <v>0.5</v>
      </c>
      <c r="N1358">
        <f>IF(Sample[[#This Row],[Ap]]=0,10,LOG(Sample[[#This Row],[Ap]]))</f>
        <v>-0.52287874528033762</v>
      </c>
      <c r="O1358">
        <f>IF(Sample[[#This Row],[Ei]]=0,10,LOG(Sample[[#This Row],[Ei]]))</f>
        <v>0.3010299956639812</v>
      </c>
      <c r="P1358">
        <f>IF(Sample[[#This Row],[Ii]]=0,10,LOG(Sample[[#This Row],[Ii]]))</f>
        <v>0.22184874961635639</v>
      </c>
      <c r="Q1358">
        <f>Kx-Sample[[#This Row],[Xp]]</f>
        <v>0.52287874528033762</v>
      </c>
      <c r="R1358">
        <f>Ky-Sample[[#This Row],[Yp]]</f>
        <v>-1.3010299956639813</v>
      </c>
      <c r="S1358">
        <f>Kz-Sample[[#This Row],[Zp]]</f>
        <v>0.77815125038364363</v>
      </c>
      <c r="T1358">
        <f>Sample[[#This Row],[Kpy]]*KSc-Sample[[#This Row],[KPz]]*KSb</f>
        <v>0.52287874528033762</v>
      </c>
      <c r="U1358">
        <f>-1*(Sample[[#This Row],[KPx]]*KSc-Sample[[#This Row],[KPz]]*KSa)</f>
        <v>0.52287874528033762</v>
      </c>
      <c r="V1358">
        <f>(Sample[[#This Row],[KPx]]*$R$2-Sample[[#This Row],[Kpy]]*KSa)</f>
        <v>0.52287874528033762</v>
      </c>
      <c r="W1358">
        <f>Sample[[#This Row],[Kpy]]*KTc-Sample[[#This Row],[KPz]]*KTb</f>
        <v>2.0791812460476251</v>
      </c>
      <c r="X1358">
        <f>-1*(Sample[[#This Row],[KPx]]*KTc-Sample[[#This Row],[KPz]]*KTa)</f>
        <v>2.0791812460476251</v>
      </c>
      <c r="Y1358">
        <f>(Sample[[#This Row],[KPx]]*KTb-Sample[[#This Row],[Kpy]]*KTa)</f>
        <v>2.0791812460476251</v>
      </c>
      <c r="Z1358">
        <f>-Sample[[#This Row],[Xp]]*a+Sample[[#This Row],[Yp]]*b+Sample[[#This Row],[Zp]]*c_</f>
        <v>1.0457574905606752</v>
      </c>
      <c r="AA1358" s="8">
        <f>-IF(Sample[[#This Row],[Column2]]&gt;0,1,-1)*SQRT(Sample[[#This Row],[KPx''i]]^2+Sample[[#This Row],[KPx''j]]^2+Sample[[#This Row],[KPx''k]]^2)/Ksmag/Scale</f>
        <v>-0.64039306164176246</v>
      </c>
      <c r="AB1358" s="1">
        <f>SQRT(Sample[[#This Row],[Kpy''i]]^2+Sample[[#This Row],[KPy''j]]^2+Sample[[#This Row],[KPy''k]]^2)/KTmag/Scale</f>
        <v>1.4702031583961714</v>
      </c>
    </row>
    <row r="1359" spans="1:28" x14ac:dyDescent="0.25">
      <c r="A1359" s="5">
        <v>1354</v>
      </c>
      <c r="B1359" s="13" t="s">
        <v>43</v>
      </c>
      <c r="C1359" s="5"/>
      <c r="D1359" s="5"/>
      <c r="E1359">
        <v>9</v>
      </c>
      <c r="F1359">
        <v>6</v>
      </c>
      <c r="G1359">
        <v>4</v>
      </c>
      <c r="H1359" s="11">
        <f>Sample[[#This Row],[C]]/Sample[[#This Row],[D]]</f>
        <v>0.66666666666666663</v>
      </c>
      <c r="I1359" s="11">
        <f>Sample[[#This Row],[A]]/Sample[[#This Row],[C]]</f>
        <v>0.66666666666666663</v>
      </c>
      <c r="J1359" s="11">
        <f>Sample[[#This Row],[D]]/Sample[[#This Row],[A]]</f>
        <v>2.25</v>
      </c>
      <c r="K1359" s="11">
        <f>Sample[[#This Row],[A]]/Sample[[#This Row],[D]]</f>
        <v>0.44444444444444442</v>
      </c>
      <c r="L1359" s="11">
        <f>Sample[[#This Row],[D]]/Sample[[#This Row],[C]]</f>
        <v>1.5</v>
      </c>
      <c r="M1359" s="11">
        <f>Sample[[#This Row],[C]]/Sample[[#This Row],[A]]</f>
        <v>1.5</v>
      </c>
      <c r="N1359">
        <f>IF(Sample[[#This Row],[Ap]]=0,10,LOG(Sample[[#This Row],[Ap]]))</f>
        <v>-0.17609125905568127</v>
      </c>
      <c r="O1359">
        <f>IF(Sample[[#This Row],[Ei]]=0,10,LOG(Sample[[#This Row],[Ei]]))</f>
        <v>-0.17609125905568127</v>
      </c>
      <c r="P1359">
        <f>IF(Sample[[#This Row],[Ii]]=0,10,LOG(Sample[[#This Row],[Ii]]))</f>
        <v>0.35218251811136247</v>
      </c>
      <c r="Q1359">
        <f>Kx-Sample[[#This Row],[Xp]]</f>
        <v>0.17609125905568127</v>
      </c>
      <c r="R1359">
        <f>Ky-Sample[[#This Row],[Yp]]</f>
        <v>-0.82390874094431876</v>
      </c>
      <c r="S1359">
        <f>Kz-Sample[[#This Row],[Zp]]</f>
        <v>0.64781748188863753</v>
      </c>
      <c r="T1359">
        <f>Sample[[#This Row],[Kpy]]*KSc-Sample[[#This Row],[KPz]]*KSb</f>
        <v>0.17609125905568124</v>
      </c>
      <c r="U1359">
        <f>-1*(Sample[[#This Row],[KPx]]*KSc-Sample[[#This Row],[KPz]]*KSa)</f>
        <v>0.17609125905568127</v>
      </c>
      <c r="V1359">
        <f>(Sample[[#This Row],[KPx]]*$R$2-Sample[[#This Row],[Kpy]]*KSa)</f>
        <v>0.17609125905568127</v>
      </c>
      <c r="W1359">
        <f>Sample[[#This Row],[Kpy]]*KTc-Sample[[#This Row],[KPz]]*KTb</f>
        <v>1.4717262228329564</v>
      </c>
      <c r="X1359">
        <f>-1*(Sample[[#This Row],[KPx]]*KTc-Sample[[#This Row],[KPz]]*KTa)</f>
        <v>1.4717262228329564</v>
      </c>
      <c r="Y1359">
        <f>(Sample[[#This Row],[KPx]]*KTb-Sample[[#This Row],[Kpy]]*KTa)</f>
        <v>1.4717262228329562</v>
      </c>
      <c r="Z1359">
        <f>-Sample[[#This Row],[Xp]]*a+Sample[[#This Row],[Yp]]*b+Sample[[#This Row],[Zp]]*c_</f>
        <v>0.35218251811136242</v>
      </c>
      <c r="AA1359" s="8">
        <f>-IF(Sample[[#This Row],[Column2]]&gt;0,1,-1)*SQRT(Sample[[#This Row],[KPx''i]]^2+Sample[[#This Row],[KPx''j]]^2+Sample[[#This Row],[KPx''k]]^2)/Ksmag/Scale</f>
        <v>-0.21566686642533334</v>
      </c>
      <c r="AB1359" s="1">
        <f>SQRT(Sample[[#This Row],[Kpy''i]]^2+Sample[[#This Row],[KPy''j]]^2+Sample[[#This Row],[KPy''k]]^2)/KTmag/Scale</f>
        <v>1.0406675922152473</v>
      </c>
    </row>
    <row r="1360" spans="1:28" hidden="1" x14ac:dyDescent="0.25">
      <c r="A1360" s="5">
        <v>1355</v>
      </c>
      <c r="B1360" s="13" t="s">
        <v>43</v>
      </c>
      <c r="C1360" s="5"/>
      <c r="D1360" s="5"/>
      <c r="E1360">
        <v>9</v>
      </c>
      <c r="F1360">
        <v>9</v>
      </c>
      <c r="G1360">
        <v>1</v>
      </c>
      <c r="H1360" s="11">
        <f>Sample[[#This Row],[C]]/Sample[[#This Row],[D]]</f>
        <v>1</v>
      </c>
      <c r="I1360" s="11">
        <f>Sample[[#This Row],[A]]/Sample[[#This Row],[C]]</f>
        <v>0.1111111111111111</v>
      </c>
      <c r="J1360" s="11">
        <f>Sample[[#This Row],[D]]/Sample[[#This Row],[A]]</f>
        <v>9</v>
      </c>
      <c r="K1360" s="11">
        <f>Sample[[#This Row],[A]]/Sample[[#This Row],[D]]</f>
        <v>0.1111111111111111</v>
      </c>
      <c r="L1360" s="11">
        <f>Sample[[#This Row],[D]]/Sample[[#This Row],[C]]</f>
        <v>1</v>
      </c>
      <c r="M1360" s="11">
        <f>Sample[[#This Row],[C]]/Sample[[#This Row],[A]]</f>
        <v>9</v>
      </c>
      <c r="N1360">
        <f>IF(Sample[[#This Row],[Ap]]=0,10,LOG(Sample[[#This Row],[Ap]]))</f>
        <v>0</v>
      </c>
      <c r="O1360">
        <f>IF(Sample[[#This Row],[Ei]]=0,10,LOG(Sample[[#This Row],[Ei]]))</f>
        <v>-0.95424250943932487</v>
      </c>
      <c r="P1360">
        <f>IF(Sample[[#This Row],[Ii]]=0,10,LOG(Sample[[#This Row],[Ii]]))</f>
        <v>0.95424250943932487</v>
      </c>
      <c r="Q1360">
        <f>Kx-Sample[[#This Row],[Xp]]</f>
        <v>0</v>
      </c>
      <c r="R1360">
        <f>Ky-Sample[[#This Row],[Yp]]</f>
        <v>-4.5757490560675129E-2</v>
      </c>
      <c r="S1360">
        <f>Kz-Sample[[#This Row],[Zp]]</f>
        <v>4.5757490560675129E-2</v>
      </c>
      <c r="T1360">
        <f>Sample[[#This Row],[Kpy]]*KSc-Sample[[#This Row],[KPz]]*KSb</f>
        <v>0</v>
      </c>
      <c r="U1360">
        <f>-1*(Sample[[#This Row],[KPx]]*KSc-Sample[[#This Row],[KPz]]*KSa)</f>
        <v>0</v>
      </c>
      <c r="V1360">
        <f>(Sample[[#This Row],[KPx]]*$R$2-Sample[[#This Row],[Kpy]]*KSa)</f>
        <v>0</v>
      </c>
      <c r="W1360">
        <f>Sample[[#This Row],[Kpy]]*KTc-Sample[[#This Row],[KPz]]*KTb</f>
        <v>9.1514981121350258E-2</v>
      </c>
      <c r="X1360">
        <f>-1*(Sample[[#This Row],[KPx]]*KTc-Sample[[#This Row],[KPz]]*KTa)</f>
        <v>9.1514981121350258E-2</v>
      </c>
      <c r="Y1360">
        <f>(Sample[[#This Row],[KPx]]*KTb-Sample[[#This Row],[Kpy]]*KTa)</f>
        <v>9.1514981121350258E-2</v>
      </c>
      <c r="Z1360">
        <f>-Sample[[#This Row],[Xp]]*a+Sample[[#This Row],[Yp]]*b+Sample[[#This Row],[Zp]]*c_</f>
        <v>0</v>
      </c>
      <c r="AA1360" s="8">
        <f>-IF(Sample[[#This Row],[Column2]]&gt;0,1,-1)*SQRT(Sample[[#This Row],[KPx''i]]^2+Sample[[#This Row],[KPx''j]]^2+Sample[[#This Row],[KPx''k]]^2)/Ksmag/Scale</f>
        <v>0</v>
      </c>
      <c r="AB1360" s="1">
        <f>SQRT(Sample[[#This Row],[Kpy''i]]^2+Sample[[#This Row],[KPy''j]]^2+Sample[[#This Row],[KPy''k]]^2)/KTmag/Scale</f>
        <v>6.471086373106566E-2</v>
      </c>
    </row>
    <row r="1361" spans="1:28" hidden="1" x14ac:dyDescent="0.25">
      <c r="A1361" s="5">
        <v>1356</v>
      </c>
      <c r="B1361" s="13" t="s">
        <v>43</v>
      </c>
      <c r="C1361" s="5"/>
      <c r="D1361" s="5"/>
      <c r="E1361">
        <v>8</v>
      </c>
      <c r="F1361">
        <v>7</v>
      </c>
      <c r="G1361">
        <v>7</v>
      </c>
      <c r="H1361" s="11">
        <f>Sample[[#This Row],[C]]/Sample[[#This Row],[D]]</f>
        <v>0.875</v>
      </c>
      <c r="I1361" s="11">
        <f>Sample[[#This Row],[A]]/Sample[[#This Row],[C]]</f>
        <v>1</v>
      </c>
      <c r="J1361" s="11">
        <f>Sample[[#This Row],[D]]/Sample[[#This Row],[A]]</f>
        <v>1.1428571428571428</v>
      </c>
      <c r="K1361" s="11">
        <f>Sample[[#This Row],[A]]/Sample[[#This Row],[D]]</f>
        <v>0.875</v>
      </c>
      <c r="L1361" s="11">
        <f>Sample[[#This Row],[D]]/Sample[[#This Row],[C]]</f>
        <v>1.1428571428571428</v>
      </c>
      <c r="M1361" s="11">
        <f>Sample[[#This Row],[C]]/Sample[[#This Row],[A]]</f>
        <v>1</v>
      </c>
      <c r="N1361">
        <f>IF(Sample[[#This Row],[Ap]]=0,10,LOG(Sample[[#This Row],[Ap]]))</f>
        <v>-5.7991946977686754E-2</v>
      </c>
      <c r="O1361">
        <f>IF(Sample[[#This Row],[Ei]]=0,10,LOG(Sample[[#This Row],[Ei]]))</f>
        <v>0</v>
      </c>
      <c r="P1361">
        <f>IF(Sample[[#This Row],[Ii]]=0,10,LOG(Sample[[#This Row],[Ii]]))</f>
        <v>5.7991946977686733E-2</v>
      </c>
      <c r="Q1361">
        <f>Kx-Sample[[#This Row],[Xp]]</f>
        <v>5.7991946977686754E-2</v>
      </c>
      <c r="R1361">
        <f>Ky-Sample[[#This Row],[Yp]]</f>
        <v>-1</v>
      </c>
      <c r="S1361">
        <f>Kz-Sample[[#This Row],[Zp]]</f>
        <v>0.94200805302231327</v>
      </c>
      <c r="T1361">
        <f>Sample[[#This Row],[Kpy]]*KSc-Sample[[#This Row],[KPz]]*KSb</f>
        <v>5.7991946977686726E-2</v>
      </c>
      <c r="U1361">
        <f>-1*(Sample[[#This Row],[KPx]]*KSc-Sample[[#This Row],[KPz]]*KSa)</f>
        <v>5.7991946977686754E-2</v>
      </c>
      <c r="V1361">
        <f>(Sample[[#This Row],[KPx]]*$R$2-Sample[[#This Row],[Kpy]]*KSa)</f>
        <v>5.7991946977686754E-2</v>
      </c>
      <c r="W1361">
        <f>Sample[[#This Row],[Kpy]]*KTc-Sample[[#This Row],[KPz]]*KTb</f>
        <v>1.9420080530223132</v>
      </c>
      <c r="X1361">
        <f>-1*(Sample[[#This Row],[KPx]]*KTc-Sample[[#This Row],[KPz]]*KTa)</f>
        <v>1.9420080530223134</v>
      </c>
      <c r="Y1361">
        <f>(Sample[[#This Row],[KPx]]*KTb-Sample[[#This Row],[Kpy]]*KTa)</f>
        <v>1.9420080530223132</v>
      </c>
      <c r="Z1361">
        <f>-Sample[[#This Row],[Xp]]*a+Sample[[#This Row],[Yp]]*b+Sample[[#This Row],[Zp]]*c_</f>
        <v>0.11598389395537347</v>
      </c>
      <c r="AA1361" s="8">
        <f>-IF(Sample[[#This Row],[Column2]]&gt;0,1,-1)*SQRT(Sample[[#This Row],[KPx''i]]^2+Sample[[#This Row],[KPx''j]]^2+Sample[[#This Row],[KPx''k]]^2)/Ksmag/Scale</f>
        <v>-7.1025339642934796E-2</v>
      </c>
      <c r="AB1361" s="1">
        <f>SQRT(Sample[[#This Row],[Kpy''i]]^2+Sample[[#This Row],[KPy''j]]^2+Sample[[#This Row],[KPy''k]]^2)/KTmag/Scale</f>
        <v>1.3732070634109621</v>
      </c>
    </row>
    <row r="1362" spans="1:28" hidden="1" x14ac:dyDescent="0.25">
      <c r="A1362" s="5">
        <v>1357</v>
      </c>
      <c r="B1362" s="13" t="s">
        <v>43</v>
      </c>
      <c r="C1362" s="5"/>
      <c r="D1362" s="5"/>
      <c r="E1362">
        <v>9</v>
      </c>
      <c r="F1362">
        <v>1</v>
      </c>
      <c r="G1362">
        <v>7</v>
      </c>
      <c r="H1362" s="11">
        <f>Sample[[#This Row],[C]]/Sample[[#This Row],[D]]</f>
        <v>0.1111111111111111</v>
      </c>
      <c r="I1362" s="11">
        <f>Sample[[#This Row],[A]]/Sample[[#This Row],[C]]</f>
        <v>7</v>
      </c>
      <c r="J1362" s="11">
        <f>Sample[[#This Row],[D]]/Sample[[#This Row],[A]]</f>
        <v>1.2857142857142858</v>
      </c>
      <c r="K1362" s="11">
        <f>Sample[[#This Row],[A]]/Sample[[#This Row],[D]]</f>
        <v>0.77777777777777779</v>
      </c>
      <c r="L1362" s="11">
        <f>Sample[[#This Row],[D]]/Sample[[#This Row],[C]]</f>
        <v>9</v>
      </c>
      <c r="M1362" s="11">
        <f>Sample[[#This Row],[C]]/Sample[[#This Row],[A]]</f>
        <v>0.14285714285714285</v>
      </c>
      <c r="N1362">
        <f>IF(Sample[[#This Row],[Ap]]=0,10,LOG(Sample[[#This Row],[Ap]]))</f>
        <v>-0.95424250943932487</v>
      </c>
      <c r="O1362">
        <f>IF(Sample[[#This Row],[Ei]]=0,10,LOG(Sample[[#This Row],[Ei]]))</f>
        <v>0.84509804001425681</v>
      </c>
      <c r="P1362">
        <f>IF(Sample[[#This Row],[Ii]]=0,10,LOG(Sample[[#This Row],[Ii]]))</f>
        <v>0.10914446942506807</v>
      </c>
      <c r="Q1362">
        <f>Kx-Sample[[#This Row],[Xp]]</f>
        <v>0.95424250943932487</v>
      </c>
      <c r="R1362">
        <f>Ky-Sample[[#This Row],[Yp]]</f>
        <v>-1.8450980400142569</v>
      </c>
      <c r="S1362">
        <f>Kz-Sample[[#This Row],[Zp]]</f>
        <v>0.89085553057493194</v>
      </c>
      <c r="T1362">
        <f>Sample[[#This Row],[Kpy]]*KSc-Sample[[#This Row],[KPz]]*KSb</f>
        <v>0.95424250943932498</v>
      </c>
      <c r="U1362">
        <f>-1*(Sample[[#This Row],[KPx]]*KSc-Sample[[#This Row],[KPz]]*KSa)</f>
        <v>0.95424250943932487</v>
      </c>
      <c r="V1362">
        <f>(Sample[[#This Row],[KPx]]*$R$2-Sample[[#This Row],[Kpy]]*KSa)</f>
        <v>0.95424250943932487</v>
      </c>
      <c r="W1362">
        <f>Sample[[#This Row],[Kpy]]*KTc-Sample[[#This Row],[KPz]]*KTb</f>
        <v>2.7359535705891886</v>
      </c>
      <c r="X1362">
        <f>-1*(Sample[[#This Row],[KPx]]*KTc-Sample[[#This Row],[KPz]]*KTa)</f>
        <v>2.7359535705891886</v>
      </c>
      <c r="Y1362">
        <f>(Sample[[#This Row],[KPx]]*KTb-Sample[[#This Row],[Kpy]]*KTa)</f>
        <v>2.7359535705891891</v>
      </c>
      <c r="Z1362">
        <f>-Sample[[#This Row],[Xp]]*a+Sample[[#This Row],[Yp]]*b+Sample[[#This Row],[Zp]]*c_</f>
        <v>1.9084850188786497</v>
      </c>
      <c r="AA1362" s="8">
        <f>-IF(Sample[[#This Row],[Column2]]&gt;0,1,-1)*SQRT(Sample[[#This Row],[KPx''i]]^2+Sample[[#This Row],[KPx''j]]^2+Sample[[#This Row],[KPx''k]]^2)/Ksmag/Scale</f>
        <v>-1.1687036194996532</v>
      </c>
      <c r="AB1362" s="1">
        <f>SQRT(Sample[[#This Row],[Kpy''i]]^2+Sample[[#This Row],[KPy''j]]^2+Sample[[#This Row],[KPy''k]]^2)/KTmag/Scale</f>
        <v>1.9346113227751629</v>
      </c>
    </row>
    <row r="1363" spans="1:28" hidden="1" x14ac:dyDescent="0.25">
      <c r="A1363" s="5">
        <v>1358</v>
      </c>
      <c r="B1363" s="13" t="s">
        <v>43</v>
      </c>
      <c r="C1363" s="5"/>
      <c r="D1363" s="5"/>
      <c r="E1363">
        <v>2</v>
      </c>
      <c r="F1363">
        <v>6</v>
      </c>
      <c r="G1363">
        <v>1</v>
      </c>
      <c r="H1363" s="11">
        <f>Sample[[#This Row],[C]]/Sample[[#This Row],[D]]</f>
        <v>3</v>
      </c>
      <c r="I1363" s="11">
        <f>Sample[[#This Row],[A]]/Sample[[#This Row],[C]]</f>
        <v>0.16666666666666666</v>
      </c>
      <c r="J1363" s="11">
        <f>Sample[[#This Row],[D]]/Sample[[#This Row],[A]]</f>
        <v>2</v>
      </c>
      <c r="K1363" s="11">
        <f>Sample[[#This Row],[A]]/Sample[[#This Row],[D]]</f>
        <v>0.5</v>
      </c>
      <c r="L1363" s="11">
        <f>Sample[[#This Row],[D]]/Sample[[#This Row],[C]]</f>
        <v>0.33333333333333331</v>
      </c>
      <c r="M1363" s="11">
        <f>Sample[[#This Row],[C]]/Sample[[#This Row],[A]]</f>
        <v>6</v>
      </c>
      <c r="N1363">
        <f>IF(Sample[[#This Row],[Ap]]=0,10,LOG(Sample[[#This Row],[Ap]]))</f>
        <v>0.47712125471966244</v>
      </c>
      <c r="O1363">
        <f>IF(Sample[[#This Row],[Ei]]=0,10,LOG(Sample[[#This Row],[Ei]]))</f>
        <v>-0.77815125038364363</v>
      </c>
      <c r="P1363">
        <f>IF(Sample[[#This Row],[Ii]]=0,10,LOG(Sample[[#This Row],[Ii]]))</f>
        <v>0.3010299956639812</v>
      </c>
      <c r="Q1363">
        <f>Kx-Sample[[#This Row],[Xp]]</f>
        <v>-0.47712125471966244</v>
      </c>
      <c r="R1363">
        <f>Ky-Sample[[#This Row],[Yp]]</f>
        <v>-0.22184874961635637</v>
      </c>
      <c r="S1363">
        <f>Kz-Sample[[#This Row],[Zp]]</f>
        <v>0.69897000433601875</v>
      </c>
      <c r="T1363">
        <f>Sample[[#This Row],[Kpy]]*KSc-Sample[[#This Row],[KPz]]*KSb</f>
        <v>-0.47712125471966238</v>
      </c>
      <c r="U1363">
        <f>-1*(Sample[[#This Row],[KPx]]*KSc-Sample[[#This Row],[KPz]]*KSa)</f>
        <v>-0.47712125471966244</v>
      </c>
      <c r="V1363">
        <f>(Sample[[#This Row],[KPx]]*$R$2-Sample[[#This Row],[Kpy]]*KSa)</f>
        <v>-0.47712125471966244</v>
      </c>
      <c r="W1363">
        <f>Sample[[#This Row],[Kpy]]*KTc-Sample[[#This Row],[KPz]]*KTb</f>
        <v>0.92081875395237511</v>
      </c>
      <c r="X1363">
        <f>-1*(Sample[[#This Row],[KPx]]*KTc-Sample[[#This Row],[KPz]]*KTa)</f>
        <v>0.92081875395237511</v>
      </c>
      <c r="Y1363">
        <f>(Sample[[#This Row],[KPx]]*KTb-Sample[[#This Row],[Kpy]]*KTa)</f>
        <v>0.92081875395237511</v>
      </c>
      <c r="Z1363">
        <f>-Sample[[#This Row],[Xp]]*a+Sample[[#This Row],[Yp]]*b+Sample[[#This Row],[Zp]]*c_</f>
        <v>-0.95424250943932487</v>
      </c>
      <c r="AA1363" s="8">
        <f>-IF(Sample[[#This Row],[Column2]]&gt;0,1,-1)*SQRT(Sample[[#This Row],[KPx''i]]^2+Sample[[#This Row],[KPx''j]]^2+Sample[[#This Row],[KPx''k]]^2)/Ksmag/Scale</f>
        <v>0.58435180974982659</v>
      </c>
      <c r="AB1363" s="1">
        <f>SQRT(Sample[[#This Row],[Kpy''i]]^2+Sample[[#This Row],[KPy''j]]^2+Sample[[#This Row],[KPy''k]]^2)/KTmag/Scale</f>
        <v>0.6511171851634715</v>
      </c>
    </row>
    <row r="1364" spans="1:28" hidden="1" x14ac:dyDescent="0.25">
      <c r="A1364" s="5">
        <v>1359</v>
      </c>
      <c r="B1364" s="13" t="s">
        <v>43</v>
      </c>
      <c r="C1364" s="5"/>
      <c r="D1364" s="5"/>
      <c r="E1364">
        <v>7</v>
      </c>
      <c r="F1364">
        <v>4</v>
      </c>
      <c r="G1364">
        <v>7</v>
      </c>
      <c r="H1364" s="11">
        <f>Sample[[#This Row],[C]]/Sample[[#This Row],[D]]</f>
        <v>0.5714285714285714</v>
      </c>
      <c r="I1364" s="11">
        <f>Sample[[#This Row],[A]]/Sample[[#This Row],[C]]</f>
        <v>1.75</v>
      </c>
      <c r="J1364" s="11">
        <f>Sample[[#This Row],[D]]/Sample[[#This Row],[A]]</f>
        <v>1</v>
      </c>
      <c r="K1364" s="11">
        <f>Sample[[#This Row],[A]]/Sample[[#This Row],[D]]</f>
        <v>1</v>
      </c>
      <c r="L1364" s="11">
        <f>Sample[[#This Row],[D]]/Sample[[#This Row],[C]]</f>
        <v>1.75</v>
      </c>
      <c r="M1364" s="11">
        <f>Sample[[#This Row],[C]]/Sample[[#This Row],[A]]</f>
        <v>0.5714285714285714</v>
      </c>
      <c r="N1364">
        <f>IF(Sample[[#This Row],[Ap]]=0,10,LOG(Sample[[#This Row],[Ap]]))</f>
        <v>-0.24303804868629447</v>
      </c>
      <c r="O1364">
        <f>IF(Sample[[#This Row],[Ei]]=0,10,LOG(Sample[[#This Row],[Ei]]))</f>
        <v>0.24303804868629444</v>
      </c>
      <c r="P1364">
        <f>IF(Sample[[#This Row],[Ii]]=0,10,LOG(Sample[[#This Row],[Ii]]))</f>
        <v>0</v>
      </c>
      <c r="Q1364">
        <f>Kx-Sample[[#This Row],[Xp]]</f>
        <v>0.24303804868629447</v>
      </c>
      <c r="R1364">
        <f>Ky-Sample[[#This Row],[Yp]]</f>
        <v>-1.2430380486862944</v>
      </c>
      <c r="S1364">
        <f>Kz-Sample[[#This Row],[Zp]]</f>
        <v>1</v>
      </c>
      <c r="T1364">
        <f>Sample[[#This Row],[Kpy]]*KSc-Sample[[#This Row],[KPz]]*KSb</f>
        <v>0.24303804868629442</v>
      </c>
      <c r="U1364">
        <f>-1*(Sample[[#This Row],[KPx]]*KSc-Sample[[#This Row],[KPz]]*KSa)</f>
        <v>0.24303804868629447</v>
      </c>
      <c r="V1364">
        <f>(Sample[[#This Row],[KPx]]*$R$2-Sample[[#This Row],[Kpy]]*KSa)</f>
        <v>0.24303804868629447</v>
      </c>
      <c r="W1364">
        <f>Sample[[#This Row],[Kpy]]*KTc-Sample[[#This Row],[KPz]]*KTb</f>
        <v>2.2430380486862944</v>
      </c>
      <c r="X1364">
        <f>-1*(Sample[[#This Row],[KPx]]*KTc-Sample[[#This Row],[KPz]]*KTa)</f>
        <v>2.2430380486862944</v>
      </c>
      <c r="Y1364">
        <f>(Sample[[#This Row],[KPx]]*KTb-Sample[[#This Row],[Kpy]]*KTa)</f>
        <v>2.2430380486862944</v>
      </c>
      <c r="Z1364">
        <f>-Sample[[#This Row],[Xp]]*a+Sample[[#This Row],[Yp]]*b+Sample[[#This Row],[Zp]]*c_</f>
        <v>0.48607609737258889</v>
      </c>
      <c r="AA1364" s="8">
        <f>-IF(Sample[[#This Row],[Column2]]&gt;0,1,-1)*SQRT(Sample[[#This Row],[KPx''i]]^2+Sample[[#This Row],[KPx''j]]^2+Sample[[#This Row],[KPx''k]]^2)/Ksmag/Scale</f>
        <v>-0.29765960368155842</v>
      </c>
      <c r="AB1364" s="1">
        <f>SQRT(Sample[[#This Row],[Kpy''i]]^2+Sample[[#This Row],[KPy''j]]^2+Sample[[#This Row],[KPy''k]]^2)/KTmag/Scale</f>
        <v>1.5860674146855203</v>
      </c>
    </row>
    <row r="1365" spans="1:28" hidden="1" x14ac:dyDescent="0.25">
      <c r="A1365" s="5">
        <v>1360</v>
      </c>
      <c r="B1365" s="13" t="s">
        <v>43</v>
      </c>
      <c r="C1365" s="5"/>
      <c r="D1365" s="5"/>
      <c r="E1365">
        <v>6</v>
      </c>
      <c r="F1365">
        <v>6</v>
      </c>
      <c r="G1365">
        <v>6</v>
      </c>
      <c r="H1365" s="11">
        <f>Sample[[#This Row],[C]]/Sample[[#This Row],[D]]</f>
        <v>1</v>
      </c>
      <c r="I1365" s="11">
        <f>Sample[[#This Row],[A]]/Sample[[#This Row],[C]]</f>
        <v>1</v>
      </c>
      <c r="J1365" s="11">
        <f>Sample[[#This Row],[D]]/Sample[[#This Row],[A]]</f>
        <v>1</v>
      </c>
      <c r="K1365" s="11">
        <f>Sample[[#This Row],[A]]/Sample[[#This Row],[D]]</f>
        <v>1</v>
      </c>
      <c r="L1365" s="11">
        <f>Sample[[#This Row],[D]]/Sample[[#This Row],[C]]</f>
        <v>1</v>
      </c>
      <c r="M1365" s="11">
        <f>Sample[[#This Row],[C]]/Sample[[#This Row],[A]]</f>
        <v>1</v>
      </c>
      <c r="N1365">
        <f>IF(Sample[[#This Row],[Ap]]=0,10,LOG(Sample[[#This Row],[Ap]]))</f>
        <v>0</v>
      </c>
      <c r="O1365">
        <f>IF(Sample[[#This Row],[Ei]]=0,10,LOG(Sample[[#This Row],[Ei]]))</f>
        <v>0</v>
      </c>
      <c r="P1365">
        <f>IF(Sample[[#This Row],[Ii]]=0,10,LOG(Sample[[#This Row],[Ii]]))</f>
        <v>0</v>
      </c>
      <c r="Q1365">
        <f>Kx-Sample[[#This Row],[Xp]]</f>
        <v>0</v>
      </c>
      <c r="R1365">
        <f>Ky-Sample[[#This Row],[Yp]]</f>
        <v>-1</v>
      </c>
      <c r="S1365">
        <f>Kz-Sample[[#This Row],[Zp]]</f>
        <v>1</v>
      </c>
      <c r="T1365">
        <f>Sample[[#This Row],[Kpy]]*KSc-Sample[[#This Row],[KPz]]*KSb</f>
        <v>0</v>
      </c>
      <c r="U1365">
        <f>-1*(Sample[[#This Row],[KPx]]*KSc-Sample[[#This Row],[KPz]]*KSa)</f>
        <v>0</v>
      </c>
      <c r="V1365">
        <f>(Sample[[#This Row],[KPx]]*$R$2-Sample[[#This Row],[Kpy]]*KSa)</f>
        <v>0</v>
      </c>
      <c r="W1365">
        <f>Sample[[#This Row],[Kpy]]*KTc-Sample[[#This Row],[KPz]]*KTb</f>
        <v>2</v>
      </c>
      <c r="X1365">
        <f>-1*(Sample[[#This Row],[KPx]]*KTc-Sample[[#This Row],[KPz]]*KTa)</f>
        <v>2</v>
      </c>
      <c r="Y1365">
        <f>(Sample[[#This Row],[KPx]]*KTb-Sample[[#This Row],[Kpy]]*KTa)</f>
        <v>2</v>
      </c>
      <c r="Z1365">
        <f>-Sample[[#This Row],[Xp]]*a+Sample[[#This Row],[Yp]]*b+Sample[[#This Row],[Zp]]*c_</f>
        <v>0</v>
      </c>
      <c r="AA1365" s="8">
        <f>-IF(Sample[[#This Row],[Column2]]&gt;0,1,-1)*SQRT(Sample[[#This Row],[KPx''i]]^2+Sample[[#This Row],[KPx''j]]^2+Sample[[#This Row],[KPx''k]]^2)/Ksmag/Scale</f>
        <v>0</v>
      </c>
      <c r="AB1365" s="1">
        <f>SQRT(Sample[[#This Row],[Kpy''i]]^2+Sample[[#This Row],[KPy''j]]^2+Sample[[#This Row],[KPy''k]]^2)/KTmag/Scale</f>
        <v>1.4142135623730951</v>
      </c>
    </row>
    <row r="1366" spans="1:28" hidden="1" x14ac:dyDescent="0.25">
      <c r="A1366" s="5">
        <v>1361</v>
      </c>
      <c r="B1366" s="13" t="s">
        <v>43</v>
      </c>
      <c r="C1366" s="5"/>
      <c r="D1366" s="5"/>
      <c r="E1366">
        <v>7</v>
      </c>
      <c r="F1366">
        <v>6</v>
      </c>
      <c r="G1366">
        <v>4</v>
      </c>
      <c r="H1366" s="11">
        <f>Sample[[#This Row],[C]]/Sample[[#This Row],[D]]</f>
        <v>0.8571428571428571</v>
      </c>
      <c r="I1366" s="11">
        <f>Sample[[#This Row],[A]]/Sample[[#This Row],[C]]</f>
        <v>0.66666666666666663</v>
      </c>
      <c r="J1366" s="11">
        <f>Sample[[#This Row],[D]]/Sample[[#This Row],[A]]</f>
        <v>1.75</v>
      </c>
      <c r="K1366" s="11">
        <f>Sample[[#This Row],[A]]/Sample[[#This Row],[D]]</f>
        <v>0.5714285714285714</v>
      </c>
      <c r="L1366" s="11">
        <f>Sample[[#This Row],[D]]/Sample[[#This Row],[C]]</f>
        <v>1.1666666666666667</v>
      </c>
      <c r="M1366" s="11">
        <f>Sample[[#This Row],[C]]/Sample[[#This Row],[A]]</f>
        <v>1.5</v>
      </c>
      <c r="N1366">
        <f>IF(Sample[[#This Row],[Ap]]=0,10,LOG(Sample[[#This Row],[Ap]]))</f>
        <v>-6.6946789630613221E-2</v>
      </c>
      <c r="O1366">
        <f>IF(Sample[[#This Row],[Ei]]=0,10,LOG(Sample[[#This Row],[Ei]]))</f>
        <v>-0.17609125905568127</v>
      </c>
      <c r="P1366">
        <f>IF(Sample[[#This Row],[Ii]]=0,10,LOG(Sample[[#This Row],[Ii]]))</f>
        <v>0.24303804868629444</v>
      </c>
      <c r="Q1366">
        <f>Kx-Sample[[#This Row],[Xp]]</f>
        <v>6.6946789630613221E-2</v>
      </c>
      <c r="R1366">
        <f>Ky-Sample[[#This Row],[Yp]]</f>
        <v>-0.82390874094431876</v>
      </c>
      <c r="S1366">
        <f>Kz-Sample[[#This Row],[Zp]]</f>
        <v>0.75696195131370558</v>
      </c>
      <c r="T1366">
        <f>Sample[[#This Row],[Kpy]]*KSc-Sample[[#This Row],[KPz]]*KSb</f>
        <v>6.6946789630613179E-2</v>
      </c>
      <c r="U1366">
        <f>-1*(Sample[[#This Row],[KPx]]*KSc-Sample[[#This Row],[KPz]]*KSa)</f>
        <v>6.6946789630613221E-2</v>
      </c>
      <c r="V1366">
        <f>(Sample[[#This Row],[KPx]]*$R$2-Sample[[#This Row],[Kpy]]*KSa)</f>
        <v>6.6946789630613221E-2</v>
      </c>
      <c r="W1366">
        <f>Sample[[#This Row],[Kpy]]*KTc-Sample[[#This Row],[KPz]]*KTb</f>
        <v>1.5808706922580242</v>
      </c>
      <c r="X1366">
        <f>-1*(Sample[[#This Row],[KPx]]*KTc-Sample[[#This Row],[KPz]]*KTa)</f>
        <v>1.5808706922580245</v>
      </c>
      <c r="Y1366">
        <f>(Sample[[#This Row],[KPx]]*KTb-Sample[[#This Row],[Kpy]]*KTa)</f>
        <v>1.5808706922580242</v>
      </c>
      <c r="Z1366">
        <f>-Sample[[#This Row],[Xp]]*a+Sample[[#This Row],[Yp]]*b+Sample[[#This Row],[Zp]]*c_</f>
        <v>0.13389357926122636</v>
      </c>
      <c r="AA1366" s="8">
        <f>-IF(Sample[[#This Row],[Column2]]&gt;0,1,-1)*SQRT(Sample[[#This Row],[KPx''i]]^2+Sample[[#This Row],[KPx''j]]^2+Sample[[#This Row],[KPx''k]]^2)/Ksmag/Scale</f>
        <v>-8.1992737256225134E-2</v>
      </c>
      <c r="AB1366" s="1">
        <f>SQRT(Sample[[#This Row],[Kpy''i]]^2+Sample[[#This Row],[KPy''j]]^2+Sample[[#This Row],[KPy''k]]^2)/KTmag/Scale</f>
        <v>1.1178443866747207</v>
      </c>
    </row>
    <row r="1367" spans="1:28" hidden="1" x14ac:dyDescent="0.25">
      <c r="A1367" s="5">
        <v>1362</v>
      </c>
      <c r="B1367" s="13" t="s">
        <v>43</v>
      </c>
      <c r="C1367" s="5"/>
      <c r="D1367" s="5"/>
      <c r="E1367">
        <v>8</v>
      </c>
      <c r="F1367">
        <v>6</v>
      </c>
      <c r="G1367">
        <v>10</v>
      </c>
      <c r="H1367" s="11">
        <f>Sample[[#This Row],[C]]/Sample[[#This Row],[D]]</f>
        <v>0.75</v>
      </c>
      <c r="I1367" s="11">
        <f>Sample[[#This Row],[A]]/Sample[[#This Row],[C]]</f>
        <v>1.6666666666666667</v>
      </c>
      <c r="J1367" s="11">
        <f>Sample[[#This Row],[D]]/Sample[[#This Row],[A]]</f>
        <v>0.8</v>
      </c>
      <c r="K1367" s="11">
        <f>Sample[[#This Row],[A]]/Sample[[#This Row],[D]]</f>
        <v>1.25</v>
      </c>
      <c r="L1367" s="11">
        <f>Sample[[#This Row],[D]]/Sample[[#This Row],[C]]</f>
        <v>1.3333333333333333</v>
      </c>
      <c r="M1367" s="11">
        <f>Sample[[#This Row],[C]]/Sample[[#This Row],[A]]</f>
        <v>0.6</v>
      </c>
      <c r="N1367">
        <f>IF(Sample[[#This Row],[Ap]]=0,10,LOG(Sample[[#This Row],[Ap]]))</f>
        <v>-0.12493873660829995</v>
      </c>
      <c r="O1367">
        <f>IF(Sample[[#This Row],[Ei]]=0,10,LOG(Sample[[#This Row],[Ei]]))</f>
        <v>0.22184874961635639</v>
      </c>
      <c r="P1367">
        <f>IF(Sample[[#This Row],[Ii]]=0,10,LOG(Sample[[#This Row],[Ii]]))</f>
        <v>-9.6910013008056392E-2</v>
      </c>
      <c r="Q1367">
        <f>Kx-Sample[[#This Row],[Xp]]</f>
        <v>0.12493873660829995</v>
      </c>
      <c r="R1367">
        <f>Ky-Sample[[#This Row],[Yp]]</f>
        <v>-1.2218487496163564</v>
      </c>
      <c r="S1367">
        <f>Kz-Sample[[#This Row],[Zp]]</f>
        <v>1.0969100130080565</v>
      </c>
      <c r="T1367">
        <f>Sample[[#This Row],[Kpy]]*KSc-Sample[[#This Row],[KPz]]*KSb</f>
        <v>0.12493873660829991</v>
      </c>
      <c r="U1367">
        <f>-1*(Sample[[#This Row],[KPx]]*KSc-Sample[[#This Row],[KPz]]*KSa)</f>
        <v>0.12493873660829995</v>
      </c>
      <c r="V1367">
        <f>(Sample[[#This Row],[KPx]]*$R$2-Sample[[#This Row],[Kpy]]*KSa)</f>
        <v>0.12493873660829995</v>
      </c>
      <c r="W1367">
        <f>Sample[[#This Row],[Kpy]]*KTc-Sample[[#This Row],[KPz]]*KTb</f>
        <v>2.3187587626244128</v>
      </c>
      <c r="X1367">
        <f>-1*(Sample[[#This Row],[KPx]]*KTc-Sample[[#This Row],[KPz]]*KTa)</f>
        <v>2.3187587626244128</v>
      </c>
      <c r="Y1367">
        <f>(Sample[[#This Row],[KPx]]*KTb-Sample[[#This Row],[Kpy]]*KTa)</f>
        <v>2.3187587626244128</v>
      </c>
      <c r="Z1367">
        <f>-Sample[[#This Row],[Xp]]*a+Sample[[#This Row],[Yp]]*b+Sample[[#This Row],[Zp]]*c_</f>
        <v>0.2498774732166</v>
      </c>
      <c r="AA1367" s="8">
        <f>-IF(Sample[[#This Row],[Column2]]&gt;0,1,-1)*SQRT(Sample[[#This Row],[KPx''i]]^2+Sample[[#This Row],[KPx''j]]^2+Sample[[#This Row],[KPx''k]]^2)/Ksmag/Scale</f>
        <v>-0.15301807689915992</v>
      </c>
      <c r="AB1367" s="1">
        <f>SQRT(Sample[[#This Row],[Kpy''i]]^2+Sample[[#This Row],[KPy''j]]^2+Sample[[#This Row],[KPy''k]]^2)/KTmag/Scale</f>
        <v>1.6396100449874504</v>
      </c>
    </row>
    <row r="1368" spans="1:28" hidden="1" x14ac:dyDescent="0.25">
      <c r="A1368" s="5">
        <v>1363</v>
      </c>
      <c r="B1368" s="13" t="s">
        <v>43</v>
      </c>
      <c r="C1368" s="5"/>
      <c r="D1368" s="5"/>
      <c r="E1368">
        <v>1</v>
      </c>
      <c r="F1368">
        <v>7</v>
      </c>
      <c r="G1368">
        <v>7</v>
      </c>
      <c r="H1368" s="11">
        <f>Sample[[#This Row],[C]]/Sample[[#This Row],[D]]</f>
        <v>7</v>
      </c>
      <c r="I1368" s="11">
        <f>Sample[[#This Row],[A]]/Sample[[#This Row],[C]]</f>
        <v>1</v>
      </c>
      <c r="J1368" s="11">
        <f>Sample[[#This Row],[D]]/Sample[[#This Row],[A]]</f>
        <v>0.14285714285714285</v>
      </c>
      <c r="K1368" s="11">
        <f>Sample[[#This Row],[A]]/Sample[[#This Row],[D]]</f>
        <v>7</v>
      </c>
      <c r="L1368" s="11">
        <f>Sample[[#This Row],[D]]/Sample[[#This Row],[C]]</f>
        <v>0.14285714285714285</v>
      </c>
      <c r="M1368" s="11">
        <f>Sample[[#This Row],[C]]/Sample[[#This Row],[A]]</f>
        <v>1</v>
      </c>
      <c r="N1368">
        <f>IF(Sample[[#This Row],[Ap]]=0,10,LOG(Sample[[#This Row],[Ap]]))</f>
        <v>0.84509804001425681</v>
      </c>
      <c r="O1368">
        <f>IF(Sample[[#This Row],[Ei]]=0,10,LOG(Sample[[#This Row],[Ei]]))</f>
        <v>0</v>
      </c>
      <c r="P1368">
        <f>IF(Sample[[#This Row],[Ii]]=0,10,LOG(Sample[[#This Row],[Ii]]))</f>
        <v>-0.84509804001425681</v>
      </c>
      <c r="Q1368">
        <f>Kx-Sample[[#This Row],[Xp]]</f>
        <v>-0.84509804001425681</v>
      </c>
      <c r="R1368">
        <f>Ky-Sample[[#This Row],[Yp]]</f>
        <v>-1</v>
      </c>
      <c r="S1368">
        <f>Kz-Sample[[#This Row],[Zp]]</f>
        <v>1.8450980400142569</v>
      </c>
      <c r="T1368">
        <f>Sample[[#This Row],[Kpy]]*KSc-Sample[[#This Row],[KPz]]*KSb</f>
        <v>-0.84509804001425692</v>
      </c>
      <c r="U1368">
        <f>-1*(Sample[[#This Row],[KPx]]*KSc-Sample[[#This Row],[KPz]]*KSa)</f>
        <v>-0.84509804001425681</v>
      </c>
      <c r="V1368">
        <f>(Sample[[#This Row],[KPx]]*$R$2-Sample[[#This Row],[Kpy]]*KSa)</f>
        <v>-0.84509804001425681</v>
      </c>
      <c r="W1368">
        <f>Sample[[#This Row],[Kpy]]*KTc-Sample[[#This Row],[KPz]]*KTb</f>
        <v>2.8450980400142569</v>
      </c>
      <c r="X1368">
        <f>-1*(Sample[[#This Row],[KPx]]*KTc-Sample[[#This Row],[KPz]]*KTa)</f>
        <v>2.8450980400142569</v>
      </c>
      <c r="Y1368">
        <f>(Sample[[#This Row],[KPx]]*KTb-Sample[[#This Row],[Kpy]]*KTa)</f>
        <v>2.8450980400142569</v>
      </c>
      <c r="Z1368">
        <f>-Sample[[#This Row],[Xp]]*a+Sample[[#This Row],[Yp]]*b+Sample[[#This Row],[Zp]]*c_</f>
        <v>-1.6901960800285136</v>
      </c>
      <c r="AA1368" s="8">
        <f>-IF(Sample[[#This Row],[Column2]]&gt;0,1,-1)*SQRT(Sample[[#This Row],[KPx''i]]^2+Sample[[#This Row],[KPx''j]]^2+Sample[[#This Row],[KPx''k]]^2)/Ksmag/Scale</f>
        <v>1.035029490330545</v>
      </c>
      <c r="AB1368" s="1">
        <f>SQRT(Sample[[#This Row],[Kpy''i]]^2+Sample[[#This Row],[KPy''j]]^2+Sample[[#This Row],[KPy''k]]^2)/KTmag/Scale</f>
        <v>2.0117881172346364</v>
      </c>
    </row>
    <row r="1369" spans="1:28" hidden="1" x14ac:dyDescent="0.25">
      <c r="A1369" s="5">
        <v>1364</v>
      </c>
      <c r="B1369" s="13" t="s">
        <v>43</v>
      </c>
      <c r="C1369" s="5"/>
      <c r="D1369" s="5"/>
      <c r="E1369">
        <v>4</v>
      </c>
      <c r="F1369">
        <v>4</v>
      </c>
      <c r="G1369">
        <v>7</v>
      </c>
      <c r="H1369" s="11">
        <f>Sample[[#This Row],[C]]/Sample[[#This Row],[D]]</f>
        <v>1</v>
      </c>
      <c r="I1369" s="11">
        <f>Sample[[#This Row],[A]]/Sample[[#This Row],[C]]</f>
        <v>1.75</v>
      </c>
      <c r="J1369" s="11">
        <f>Sample[[#This Row],[D]]/Sample[[#This Row],[A]]</f>
        <v>0.5714285714285714</v>
      </c>
      <c r="K1369" s="11">
        <f>Sample[[#This Row],[A]]/Sample[[#This Row],[D]]</f>
        <v>1.75</v>
      </c>
      <c r="L1369" s="11">
        <f>Sample[[#This Row],[D]]/Sample[[#This Row],[C]]</f>
        <v>1</v>
      </c>
      <c r="M1369" s="11">
        <f>Sample[[#This Row],[C]]/Sample[[#This Row],[A]]</f>
        <v>0.5714285714285714</v>
      </c>
      <c r="N1369">
        <f>IF(Sample[[#This Row],[Ap]]=0,10,LOG(Sample[[#This Row],[Ap]]))</f>
        <v>0</v>
      </c>
      <c r="O1369">
        <f>IF(Sample[[#This Row],[Ei]]=0,10,LOG(Sample[[#This Row],[Ei]]))</f>
        <v>0.24303804868629444</v>
      </c>
      <c r="P1369">
        <f>IF(Sample[[#This Row],[Ii]]=0,10,LOG(Sample[[#This Row],[Ii]]))</f>
        <v>-0.24303804868629447</v>
      </c>
      <c r="Q1369">
        <f>Kx-Sample[[#This Row],[Xp]]</f>
        <v>0</v>
      </c>
      <c r="R1369">
        <f>Ky-Sample[[#This Row],[Yp]]</f>
        <v>-1.2430380486862944</v>
      </c>
      <c r="S1369">
        <f>Kz-Sample[[#This Row],[Zp]]</f>
        <v>1.2430380486862944</v>
      </c>
      <c r="T1369">
        <f>Sample[[#This Row],[Kpy]]*KSc-Sample[[#This Row],[KPz]]*KSb</f>
        <v>0</v>
      </c>
      <c r="U1369">
        <f>-1*(Sample[[#This Row],[KPx]]*KSc-Sample[[#This Row],[KPz]]*KSa)</f>
        <v>0</v>
      </c>
      <c r="V1369">
        <f>(Sample[[#This Row],[KPx]]*$R$2-Sample[[#This Row],[Kpy]]*KSa)</f>
        <v>0</v>
      </c>
      <c r="W1369">
        <f>Sample[[#This Row],[Kpy]]*KTc-Sample[[#This Row],[KPz]]*KTb</f>
        <v>2.4860760973725888</v>
      </c>
      <c r="X1369">
        <f>-1*(Sample[[#This Row],[KPx]]*KTc-Sample[[#This Row],[KPz]]*KTa)</f>
        <v>2.4860760973725888</v>
      </c>
      <c r="Y1369">
        <f>(Sample[[#This Row],[KPx]]*KTb-Sample[[#This Row],[Kpy]]*KTa)</f>
        <v>2.4860760973725888</v>
      </c>
      <c r="Z1369">
        <f>-Sample[[#This Row],[Xp]]*a+Sample[[#This Row],[Yp]]*b+Sample[[#This Row],[Zp]]*c_</f>
        <v>0</v>
      </c>
      <c r="AA1369" s="8">
        <f>-IF(Sample[[#This Row],[Column2]]&gt;0,1,-1)*SQRT(Sample[[#This Row],[KPx''i]]^2+Sample[[#This Row],[KPx''j]]^2+Sample[[#This Row],[KPx''k]]^2)/Ksmag/Scale</f>
        <v>0</v>
      </c>
      <c r="AB1369" s="1">
        <f>SQRT(Sample[[#This Row],[Kpy''i]]^2+Sample[[#This Row],[KPy''j]]^2+Sample[[#This Row],[KPy''k]]^2)/KTmag/Scale</f>
        <v>1.7579212669979456</v>
      </c>
    </row>
    <row r="1370" spans="1:28" hidden="1" x14ac:dyDescent="0.25">
      <c r="A1370" s="5">
        <v>1365</v>
      </c>
      <c r="B1370" s="13" t="s">
        <v>43</v>
      </c>
      <c r="C1370" s="5"/>
      <c r="D1370" s="5"/>
      <c r="E1370">
        <v>5</v>
      </c>
      <c r="F1370">
        <v>10</v>
      </c>
      <c r="G1370">
        <v>4</v>
      </c>
      <c r="H1370" s="11">
        <f>Sample[[#This Row],[C]]/Sample[[#This Row],[D]]</f>
        <v>2</v>
      </c>
      <c r="I1370" s="11">
        <f>Sample[[#This Row],[A]]/Sample[[#This Row],[C]]</f>
        <v>0.4</v>
      </c>
      <c r="J1370" s="11">
        <f>Sample[[#This Row],[D]]/Sample[[#This Row],[A]]</f>
        <v>1.25</v>
      </c>
      <c r="K1370" s="11">
        <f>Sample[[#This Row],[A]]/Sample[[#This Row],[D]]</f>
        <v>0.8</v>
      </c>
      <c r="L1370" s="11">
        <f>Sample[[#This Row],[D]]/Sample[[#This Row],[C]]</f>
        <v>0.5</v>
      </c>
      <c r="M1370" s="11">
        <f>Sample[[#This Row],[C]]/Sample[[#This Row],[A]]</f>
        <v>2.5</v>
      </c>
      <c r="N1370">
        <f>IF(Sample[[#This Row],[Ap]]=0,10,LOG(Sample[[#This Row],[Ap]]))</f>
        <v>0.3010299956639812</v>
      </c>
      <c r="O1370">
        <f>IF(Sample[[#This Row],[Ei]]=0,10,LOG(Sample[[#This Row],[Ei]]))</f>
        <v>-0.3979400086720376</v>
      </c>
      <c r="P1370">
        <f>IF(Sample[[#This Row],[Ii]]=0,10,LOG(Sample[[#This Row],[Ii]]))</f>
        <v>9.691001300805642E-2</v>
      </c>
      <c r="Q1370">
        <f>Kx-Sample[[#This Row],[Xp]]</f>
        <v>-0.3010299956639812</v>
      </c>
      <c r="R1370">
        <f>Ky-Sample[[#This Row],[Yp]]</f>
        <v>-0.6020599913279624</v>
      </c>
      <c r="S1370">
        <f>Kz-Sample[[#This Row],[Zp]]</f>
        <v>0.90308998699194354</v>
      </c>
      <c r="T1370">
        <f>Sample[[#This Row],[Kpy]]*KSc-Sample[[#This Row],[KPz]]*KSb</f>
        <v>-0.30102999566398114</v>
      </c>
      <c r="U1370">
        <f>-1*(Sample[[#This Row],[KPx]]*KSc-Sample[[#This Row],[KPz]]*KSa)</f>
        <v>-0.3010299956639812</v>
      </c>
      <c r="V1370">
        <f>(Sample[[#This Row],[KPx]]*$R$2-Sample[[#This Row],[Kpy]]*KSa)</f>
        <v>-0.3010299956639812</v>
      </c>
      <c r="W1370">
        <f>Sample[[#This Row],[Kpy]]*KTc-Sample[[#This Row],[KPz]]*KTb</f>
        <v>1.5051499783199058</v>
      </c>
      <c r="X1370">
        <f>-1*(Sample[[#This Row],[KPx]]*KTc-Sample[[#This Row],[KPz]]*KTa)</f>
        <v>1.5051499783199058</v>
      </c>
      <c r="Y1370">
        <f>(Sample[[#This Row],[KPx]]*KTb-Sample[[#This Row],[Kpy]]*KTa)</f>
        <v>1.505149978319906</v>
      </c>
      <c r="Z1370">
        <f>-Sample[[#This Row],[Xp]]*a+Sample[[#This Row],[Yp]]*b+Sample[[#This Row],[Zp]]*c_</f>
        <v>-0.6020599913279624</v>
      </c>
      <c r="AA1370" s="8">
        <f>-IF(Sample[[#This Row],[Column2]]&gt;0,1,-1)*SQRT(Sample[[#This Row],[KPx''i]]^2+Sample[[#This Row],[KPx''j]]^2+Sample[[#This Row],[KPx''k]]^2)/Ksmag/Scale</f>
        <v>0.36868494332449325</v>
      </c>
      <c r="AB1370" s="1">
        <f>SQRT(Sample[[#This Row],[Kpy''i]]^2+Sample[[#This Row],[KPy''j]]^2+Sample[[#This Row],[KPy''k]]^2)/KTmag/Scale</f>
        <v>1.0643017563727906</v>
      </c>
    </row>
    <row r="1371" spans="1:28" hidden="1" x14ac:dyDescent="0.25">
      <c r="A1371" s="5">
        <v>1366</v>
      </c>
      <c r="B1371" s="13" t="s">
        <v>43</v>
      </c>
      <c r="C1371" s="5"/>
      <c r="D1371" s="5"/>
      <c r="E1371">
        <v>7</v>
      </c>
      <c r="F1371">
        <v>10</v>
      </c>
      <c r="G1371">
        <v>4</v>
      </c>
      <c r="H1371" s="11">
        <f>Sample[[#This Row],[C]]/Sample[[#This Row],[D]]</f>
        <v>1.4285714285714286</v>
      </c>
      <c r="I1371" s="11">
        <f>Sample[[#This Row],[A]]/Sample[[#This Row],[C]]</f>
        <v>0.4</v>
      </c>
      <c r="J1371" s="11">
        <f>Sample[[#This Row],[D]]/Sample[[#This Row],[A]]</f>
        <v>1.75</v>
      </c>
      <c r="K1371" s="11">
        <f>Sample[[#This Row],[A]]/Sample[[#This Row],[D]]</f>
        <v>0.5714285714285714</v>
      </c>
      <c r="L1371" s="11">
        <f>Sample[[#This Row],[D]]/Sample[[#This Row],[C]]</f>
        <v>0.7</v>
      </c>
      <c r="M1371" s="11">
        <f>Sample[[#This Row],[C]]/Sample[[#This Row],[A]]</f>
        <v>2.5</v>
      </c>
      <c r="N1371">
        <f>IF(Sample[[#This Row],[Ap]]=0,10,LOG(Sample[[#This Row],[Ap]]))</f>
        <v>0.15490195998574319</v>
      </c>
      <c r="O1371">
        <f>IF(Sample[[#This Row],[Ei]]=0,10,LOG(Sample[[#This Row],[Ei]]))</f>
        <v>-0.3979400086720376</v>
      </c>
      <c r="P1371">
        <f>IF(Sample[[#This Row],[Ii]]=0,10,LOG(Sample[[#This Row],[Ii]]))</f>
        <v>0.24303804868629444</v>
      </c>
      <c r="Q1371">
        <f>Kx-Sample[[#This Row],[Xp]]</f>
        <v>-0.15490195998574319</v>
      </c>
      <c r="R1371">
        <f>Ky-Sample[[#This Row],[Yp]]</f>
        <v>-0.6020599913279624</v>
      </c>
      <c r="S1371">
        <f>Kz-Sample[[#This Row],[Zp]]</f>
        <v>0.75696195131370558</v>
      </c>
      <c r="T1371">
        <f>Sample[[#This Row],[Kpy]]*KSc-Sample[[#This Row],[KPz]]*KSb</f>
        <v>-0.15490195998574319</v>
      </c>
      <c r="U1371">
        <f>-1*(Sample[[#This Row],[KPx]]*KSc-Sample[[#This Row],[KPz]]*KSa)</f>
        <v>-0.15490195998574319</v>
      </c>
      <c r="V1371">
        <f>(Sample[[#This Row],[KPx]]*$R$2-Sample[[#This Row],[Kpy]]*KSa)</f>
        <v>-0.15490195998574319</v>
      </c>
      <c r="W1371">
        <f>Sample[[#This Row],[Kpy]]*KTc-Sample[[#This Row],[KPz]]*KTb</f>
        <v>1.3590219426416681</v>
      </c>
      <c r="X1371">
        <f>-1*(Sample[[#This Row],[KPx]]*KTc-Sample[[#This Row],[KPz]]*KTa)</f>
        <v>1.3590219426416681</v>
      </c>
      <c r="Y1371">
        <f>(Sample[[#This Row],[KPx]]*KTb-Sample[[#This Row],[Kpy]]*KTa)</f>
        <v>1.3590219426416681</v>
      </c>
      <c r="Z1371">
        <f>-Sample[[#This Row],[Xp]]*a+Sample[[#This Row],[Yp]]*b+Sample[[#This Row],[Zp]]*c_</f>
        <v>-0.30980391997148632</v>
      </c>
      <c r="AA1371" s="8">
        <f>-IF(Sample[[#This Row],[Column2]]&gt;0,1,-1)*SQRT(Sample[[#This Row],[KPx''i]]^2+Sample[[#This Row],[KPx''j]]^2+Sample[[#This Row],[KPx''k]]^2)/Ksmag/Scale</f>
        <v>0.1897153810610441</v>
      </c>
      <c r="AB1371" s="1">
        <f>SQRT(Sample[[#This Row],[Kpy''i]]^2+Sample[[#This Row],[KPy''j]]^2+Sample[[#This Row],[KPy''k]]^2)/KTmag/Scale</f>
        <v>0.96097363142323877</v>
      </c>
    </row>
    <row r="1372" spans="1:28" hidden="1" x14ac:dyDescent="0.25">
      <c r="A1372" s="5">
        <v>1367</v>
      </c>
      <c r="B1372" s="13" t="s">
        <v>43</v>
      </c>
      <c r="C1372" s="5"/>
      <c r="D1372" s="5"/>
      <c r="E1372">
        <v>9</v>
      </c>
      <c r="F1372">
        <v>5</v>
      </c>
      <c r="G1372">
        <v>1</v>
      </c>
      <c r="H1372" s="11">
        <f>Sample[[#This Row],[C]]/Sample[[#This Row],[D]]</f>
        <v>0.55555555555555558</v>
      </c>
      <c r="I1372" s="11">
        <f>Sample[[#This Row],[A]]/Sample[[#This Row],[C]]</f>
        <v>0.2</v>
      </c>
      <c r="J1372" s="11">
        <f>Sample[[#This Row],[D]]/Sample[[#This Row],[A]]</f>
        <v>9</v>
      </c>
      <c r="K1372" s="11">
        <f>Sample[[#This Row],[A]]/Sample[[#This Row],[D]]</f>
        <v>0.1111111111111111</v>
      </c>
      <c r="L1372" s="11">
        <f>Sample[[#This Row],[D]]/Sample[[#This Row],[C]]</f>
        <v>1.8</v>
      </c>
      <c r="M1372" s="11">
        <f>Sample[[#This Row],[C]]/Sample[[#This Row],[A]]</f>
        <v>5</v>
      </c>
      <c r="N1372">
        <f>IF(Sample[[#This Row],[Ap]]=0,10,LOG(Sample[[#This Row],[Ap]]))</f>
        <v>-0.25527250510330607</v>
      </c>
      <c r="O1372">
        <f>IF(Sample[[#This Row],[Ei]]=0,10,LOG(Sample[[#This Row],[Ei]]))</f>
        <v>-0.69897000433601875</v>
      </c>
      <c r="P1372">
        <f>IF(Sample[[#This Row],[Ii]]=0,10,LOG(Sample[[#This Row],[Ii]]))</f>
        <v>0.95424250943932487</v>
      </c>
      <c r="Q1372">
        <f>Kx-Sample[[#This Row],[Xp]]</f>
        <v>0.25527250510330607</v>
      </c>
      <c r="R1372">
        <f>Ky-Sample[[#This Row],[Yp]]</f>
        <v>-0.30102999566398125</v>
      </c>
      <c r="S1372">
        <f>Kz-Sample[[#This Row],[Zp]]</f>
        <v>4.5757490560675129E-2</v>
      </c>
      <c r="T1372">
        <f>Sample[[#This Row],[Kpy]]*KSc-Sample[[#This Row],[KPz]]*KSb</f>
        <v>0.25527250510330612</v>
      </c>
      <c r="U1372">
        <f>-1*(Sample[[#This Row],[KPx]]*KSc-Sample[[#This Row],[KPz]]*KSa)</f>
        <v>0.25527250510330607</v>
      </c>
      <c r="V1372">
        <f>(Sample[[#This Row],[KPx]]*$R$2-Sample[[#This Row],[Kpy]]*KSa)</f>
        <v>0.25527250510330607</v>
      </c>
      <c r="W1372">
        <f>Sample[[#This Row],[Kpy]]*KTc-Sample[[#This Row],[KPz]]*KTb</f>
        <v>0.34678748622465638</v>
      </c>
      <c r="X1372">
        <f>-1*(Sample[[#This Row],[KPx]]*KTc-Sample[[#This Row],[KPz]]*KTa)</f>
        <v>0.34678748622465633</v>
      </c>
      <c r="Y1372">
        <f>(Sample[[#This Row],[KPx]]*KTb-Sample[[#This Row],[Kpy]]*KTa)</f>
        <v>0.34678748622465644</v>
      </c>
      <c r="Z1372">
        <f>-Sample[[#This Row],[Xp]]*a+Sample[[#This Row],[Yp]]*b+Sample[[#This Row],[Zp]]*c_</f>
        <v>0.51054501020661225</v>
      </c>
      <c r="AA1372" s="8">
        <f>-IF(Sample[[#This Row],[Column2]]&gt;0,1,-1)*SQRT(Sample[[#This Row],[KPx''i]]^2+Sample[[#This Row],[KPx''j]]^2+Sample[[#This Row],[KPx''k]]^2)/Ksmag/Scale</f>
        <v>-0.31264369143255732</v>
      </c>
      <c r="AB1372" s="1">
        <f>SQRT(Sample[[#This Row],[Kpy''i]]^2+Sample[[#This Row],[KPy''j]]^2+Sample[[#This Row],[KPy''k]]^2)/KTmag/Scale</f>
        <v>0.24521578314009099</v>
      </c>
    </row>
    <row r="1373" spans="1:28" hidden="1" x14ac:dyDescent="0.25">
      <c r="A1373" s="5">
        <v>1368</v>
      </c>
      <c r="B1373" s="13" t="s">
        <v>43</v>
      </c>
      <c r="C1373" s="5"/>
      <c r="D1373" s="5"/>
      <c r="E1373">
        <v>5</v>
      </c>
      <c r="F1373">
        <v>5</v>
      </c>
      <c r="G1373">
        <v>2</v>
      </c>
      <c r="H1373" s="11">
        <f>Sample[[#This Row],[C]]/Sample[[#This Row],[D]]</f>
        <v>1</v>
      </c>
      <c r="I1373" s="11">
        <f>Sample[[#This Row],[A]]/Sample[[#This Row],[C]]</f>
        <v>0.4</v>
      </c>
      <c r="J1373" s="11">
        <f>Sample[[#This Row],[D]]/Sample[[#This Row],[A]]</f>
        <v>2.5</v>
      </c>
      <c r="K1373" s="11">
        <f>Sample[[#This Row],[A]]/Sample[[#This Row],[D]]</f>
        <v>0.4</v>
      </c>
      <c r="L1373" s="11">
        <f>Sample[[#This Row],[D]]/Sample[[#This Row],[C]]</f>
        <v>1</v>
      </c>
      <c r="M1373" s="11">
        <f>Sample[[#This Row],[C]]/Sample[[#This Row],[A]]</f>
        <v>2.5</v>
      </c>
      <c r="N1373">
        <f>IF(Sample[[#This Row],[Ap]]=0,10,LOG(Sample[[#This Row],[Ap]]))</f>
        <v>0</v>
      </c>
      <c r="O1373">
        <f>IF(Sample[[#This Row],[Ei]]=0,10,LOG(Sample[[#This Row],[Ei]]))</f>
        <v>-0.3979400086720376</v>
      </c>
      <c r="P1373">
        <f>IF(Sample[[#This Row],[Ii]]=0,10,LOG(Sample[[#This Row],[Ii]]))</f>
        <v>0.3979400086720376</v>
      </c>
      <c r="Q1373">
        <f>Kx-Sample[[#This Row],[Xp]]</f>
        <v>0</v>
      </c>
      <c r="R1373">
        <f>Ky-Sample[[#This Row],[Yp]]</f>
        <v>-0.6020599913279624</v>
      </c>
      <c r="S1373">
        <f>Kz-Sample[[#This Row],[Zp]]</f>
        <v>0.6020599913279624</v>
      </c>
      <c r="T1373">
        <f>Sample[[#This Row],[Kpy]]*KSc-Sample[[#This Row],[KPz]]*KSb</f>
        <v>0</v>
      </c>
      <c r="U1373">
        <f>-1*(Sample[[#This Row],[KPx]]*KSc-Sample[[#This Row],[KPz]]*KSa)</f>
        <v>0</v>
      </c>
      <c r="V1373">
        <f>(Sample[[#This Row],[KPx]]*$R$2-Sample[[#This Row],[Kpy]]*KSa)</f>
        <v>0</v>
      </c>
      <c r="W1373">
        <f>Sample[[#This Row],[Kpy]]*KTc-Sample[[#This Row],[KPz]]*KTb</f>
        <v>1.2041199826559248</v>
      </c>
      <c r="X1373">
        <f>-1*(Sample[[#This Row],[KPx]]*KTc-Sample[[#This Row],[KPz]]*KTa)</f>
        <v>1.2041199826559248</v>
      </c>
      <c r="Y1373">
        <f>(Sample[[#This Row],[KPx]]*KTb-Sample[[#This Row],[Kpy]]*KTa)</f>
        <v>1.2041199826559248</v>
      </c>
      <c r="Z1373">
        <f>-Sample[[#This Row],[Xp]]*a+Sample[[#This Row],[Yp]]*b+Sample[[#This Row],[Zp]]*c_</f>
        <v>0</v>
      </c>
      <c r="AA1373" s="8">
        <f>-IF(Sample[[#This Row],[Column2]]&gt;0,1,-1)*SQRT(Sample[[#This Row],[KPx''i]]^2+Sample[[#This Row],[KPx''j]]^2+Sample[[#This Row],[KPx''k]]^2)/Ksmag/Scale</f>
        <v>0</v>
      </c>
      <c r="AB1373" s="1">
        <f>SQRT(Sample[[#This Row],[Kpy''i]]^2+Sample[[#This Row],[KPy''j]]^2+Sample[[#This Row],[KPy''k]]^2)/KTmag/Scale</f>
        <v>0.85144140509823252</v>
      </c>
    </row>
    <row r="1374" spans="1:28" hidden="1" x14ac:dyDescent="0.25">
      <c r="A1374" s="5">
        <v>1369</v>
      </c>
      <c r="B1374" s="13" t="s">
        <v>43</v>
      </c>
      <c r="C1374" s="5"/>
      <c r="D1374" s="5"/>
      <c r="E1374">
        <v>10</v>
      </c>
      <c r="F1374">
        <v>1</v>
      </c>
      <c r="G1374">
        <v>2</v>
      </c>
      <c r="H1374" s="11">
        <f>Sample[[#This Row],[C]]/Sample[[#This Row],[D]]</f>
        <v>0.1</v>
      </c>
      <c r="I1374" s="11">
        <f>Sample[[#This Row],[A]]/Sample[[#This Row],[C]]</f>
        <v>2</v>
      </c>
      <c r="J1374" s="11">
        <f>Sample[[#This Row],[D]]/Sample[[#This Row],[A]]</f>
        <v>5</v>
      </c>
      <c r="K1374" s="11">
        <f>Sample[[#This Row],[A]]/Sample[[#This Row],[D]]</f>
        <v>0.2</v>
      </c>
      <c r="L1374" s="11">
        <f>Sample[[#This Row],[D]]/Sample[[#This Row],[C]]</f>
        <v>10</v>
      </c>
      <c r="M1374" s="11">
        <f>Sample[[#This Row],[C]]/Sample[[#This Row],[A]]</f>
        <v>0.5</v>
      </c>
      <c r="N1374">
        <f>IF(Sample[[#This Row],[Ap]]=0,10,LOG(Sample[[#This Row],[Ap]]))</f>
        <v>-1</v>
      </c>
      <c r="O1374">
        <f>IF(Sample[[#This Row],[Ei]]=0,10,LOG(Sample[[#This Row],[Ei]]))</f>
        <v>0.3010299956639812</v>
      </c>
      <c r="P1374">
        <f>IF(Sample[[#This Row],[Ii]]=0,10,LOG(Sample[[#This Row],[Ii]]))</f>
        <v>0.69897000433601886</v>
      </c>
      <c r="Q1374">
        <f>Kx-Sample[[#This Row],[Xp]]</f>
        <v>1</v>
      </c>
      <c r="R1374">
        <f>Ky-Sample[[#This Row],[Yp]]</f>
        <v>-1.3010299956639813</v>
      </c>
      <c r="S1374">
        <f>Kz-Sample[[#This Row],[Zp]]</f>
        <v>0.30102999566398114</v>
      </c>
      <c r="T1374">
        <f>Sample[[#This Row],[Kpy]]*KSc-Sample[[#This Row],[KPz]]*KSb</f>
        <v>1</v>
      </c>
      <c r="U1374">
        <f>-1*(Sample[[#This Row],[KPx]]*KSc-Sample[[#This Row],[KPz]]*KSa)</f>
        <v>1</v>
      </c>
      <c r="V1374">
        <f>(Sample[[#This Row],[KPx]]*$R$2-Sample[[#This Row],[Kpy]]*KSa)</f>
        <v>1</v>
      </c>
      <c r="W1374">
        <f>Sample[[#This Row],[Kpy]]*KTc-Sample[[#This Row],[KPz]]*KTb</f>
        <v>1.6020599913279625</v>
      </c>
      <c r="X1374">
        <f>-1*(Sample[[#This Row],[KPx]]*KTc-Sample[[#This Row],[KPz]]*KTa)</f>
        <v>1.6020599913279623</v>
      </c>
      <c r="Y1374">
        <f>(Sample[[#This Row],[KPx]]*KTb-Sample[[#This Row],[Kpy]]*KTa)</f>
        <v>1.6020599913279625</v>
      </c>
      <c r="Z1374">
        <f>-Sample[[#This Row],[Xp]]*a+Sample[[#This Row],[Yp]]*b+Sample[[#This Row],[Zp]]*c_</f>
        <v>2</v>
      </c>
      <c r="AA1374" s="8">
        <f>-IF(Sample[[#This Row],[Column2]]&gt;0,1,-1)*SQRT(Sample[[#This Row],[KPx''i]]^2+Sample[[#This Row],[KPx''j]]^2+Sample[[#This Row],[KPx''k]]^2)/Ksmag/Scale</f>
        <v>-1.2247448713915889</v>
      </c>
      <c r="AB1374" s="1">
        <f>SQRT(Sample[[#This Row],[Kpy''i]]^2+Sample[[#This Row],[KPy''j]]^2+Sample[[#This Row],[KPy''k]]^2)/KTmag/Scale</f>
        <v>1.1328274837356638</v>
      </c>
    </row>
    <row r="1375" spans="1:28" hidden="1" x14ac:dyDescent="0.25">
      <c r="A1375" s="5">
        <v>1370</v>
      </c>
      <c r="B1375" s="13" t="s">
        <v>43</v>
      </c>
      <c r="C1375" s="5"/>
      <c r="D1375" s="5"/>
      <c r="E1375">
        <v>5</v>
      </c>
      <c r="F1375">
        <v>5</v>
      </c>
      <c r="G1375">
        <v>4</v>
      </c>
      <c r="H1375" s="11">
        <f>Sample[[#This Row],[C]]/Sample[[#This Row],[D]]</f>
        <v>1</v>
      </c>
      <c r="I1375" s="11">
        <f>Sample[[#This Row],[A]]/Sample[[#This Row],[C]]</f>
        <v>0.8</v>
      </c>
      <c r="J1375" s="11">
        <f>Sample[[#This Row],[D]]/Sample[[#This Row],[A]]</f>
        <v>1.25</v>
      </c>
      <c r="K1375" s="11">
        <f>Sample[[#This Row],[A]]/Sample[[#This Row],[D]]</f>
        <v>0.8</v>
      </c>
      <c r="L1375" s="11">
        <f>Sample[[#This Row],[D]]/Sample[[#This Row],[C]]</f>
        <v>1</v>
      </c>
      <c r="M1375" s="11">
        <f>Sample[[#This Row],[C]]/Sample[[#This Row],[A]]</f>
        <v>1.25</v>
      </c>
      <c r="N1375">
        <f>IF(Sample[[#This Row],[Ap]]=0,10,LOG(Sample[[#This Row],[Ap]]))</f>
        <v>0</v>
      </c>
      <c r="O1375">
        <f>IF(Sample[[#This Row],[Ei]]=0,10,LOG(Sample[[#This Row],[Ei]]))</f>
        <v>-9.6910013008056392E-2</v>
      </c>
      <c r="P1375">
        <f>IF(Sample[[#This Row],[Ii]]=0,10,LOG(Sample[[#This Row],[Ii]]))</f>
        <v>9.691001300805642E-2</v>
      </c>
      <c r="Q1375">
        <f>Kx-Sample[[#This Row],[Xp]]</f>
        <v>0</v>
      </c>
      <c r="R1375">
        <f>Ky-Sample[[#This Row],[Yp]]</f>
        <v>-0.90308998699194365</v>
      </c>
      <c r="S1375">
        <f>Kz-Sample[[#This Row],[Zp]]</f>
        <v>0.90308998699194354</v>
      </c>
      <c r="T1375">
        <f>Sample[[#This Row],[Kpy]]*KSc-Sample[[#This Row],[KPz]]*KSb</f>
        <v>0</v>
      </c>
      <c r="U1375">
        <f>-1*(Sample[[#This Row],[KPx]]*KSc-Sample[[#This Row],[KPz]]*KSa)</f>
        <v>0</v>
      </c>
      <c r="V1375">
        <f>(Sample[[#This Row],[KPx]]*$R$2-Sample[[#This Row],[Kpy]]*KSa)</f>
        <v>0</v>
      </c>
      <c r="W1375">
        <f>Sample[[#This Row],[Kpy]]*KTc-Sample[[#This Row],[KPz]]*KTb</f>
        <v>1.8061799739838871</v>
      </c>
      <c r="X1375">
        <f>-1*(Sample[[#This Row],[KPx]]*KTc-Sample[[#This Row],[KPz]]*KTa)</f>
        <v>1.8061799739838871</v>
      </c>
      <c r="Y1375">
        <f>(Sample[[#This Row],[KPx]]*KTb-Sample[[#This Row],[Kpy]]*KTa)</f>
        <v>1.8061799739838873</v>
      </c>
      <c r="Z1375">
        <f>-Sample[[#This Row],[Xp]]*a+Sample[[#This Row],[Yp]]*b+Sample[[#This Row],[Zp]]*c_</f>
        <v>0</v>
      </c>
      <c r="AA1375" s="8">
        <f>-IF(Sample[[#This Row],[Column2]]&gt;0,1,-1)*SQRT(Sample[[#This Row],[KPx''i]]^2+Sample[[#This Row],[KPx''j]]^2+Sample[[#This Row],[KPx''k]]^2)/Ksmag/Scale</f>
        <v>0</v>
      </c>
      <c r="AB1375" s="1">
        <f>SQRT(Sample[[#This Row],[Kpy''i]]^2+Sample[[#This Row],[KPy''j]]^2+Sample[[#This Row],[KPy''k]]^2)/KTmag/Scale</f>
        <v>1.2771621076473487</v>
      </c>
    </row>
    <row r="1376" spans="1:28" hidden="1" x14ac:dyDescent="0.25">
      <c r="A1376" s="5">
        <v>1371</v>
      </c>
      <c r="B1376" s="13" t="s">
        <v>43</v>
      </c>
      <c r="C1376" s="5"/>
      <c r="D1376" s="5"/>
      <c r="E1376">
        <v>9</v>
      </c>
      <c r="F1376">
        <v>10</v>
      </c>
      <c r="G1376">
        <v>1</v>
      </c>
      <c r="H1376" s="11">
        <f>Sample[[#This Row],[C]]/Sample[[#This Row],[D]]</f>
        <v>1.1111111111111112</v>
      </c>
      <c r="I1376" s="11">
        <f>Sample[[#This Row],[A]]/Sample[[#This Row],[C]]</f>
        <v>0.1</v>
      </c>
      <c r="J1376" s="11">
        <f>Sample[[#This Row],[D]]/Sample[[#This Row],[A]]</f>
        <v>9</v>
      </c>
      <c r="K1376" s="11">
        <f>Sample[[#This Row],[A]]/Sample[[#This Row],[D]]</f>
        <v>0.1111111111111111</v>
      </c>
      <c r="L1376" s="11">
        <f>Sample[[#This Row],[D]]/Sample[[#This Row],[C]]</f>
        <v>0.9</v>
      </c>
      <c r="M1376" s="11">
        <f>Sample[[#This Row],[C]]/Sample[[#This Row],[A]]</f>
        <v>10</v>
      </c>
      <c r="N1376">
        <f>IF(Sample[[#This Row],[Ap]]=0,10,LOG(Sample[[#This Row],[Ap]]))</f>
        <v>4.5757490560675143E-2</v>
      </c>
      <c r="O1376">
        <f>IF(Sample[[#This Row],[Ei]]=0,10,LOG(Sample[[#This Row],[Ei]]))</f>
        <v>-1</v>
      </c>
      <c r="P1376">
        <f>IF(Sample[[#This Row],[Ii]]=0,10,LOG(Sample[[#This Row],[Ii]]))</f>
        <v>0.95424250943932487</v>
      </c>
      <c r="Q1376">
        <f>Kx-Sample[[#This Row],[Xp]]</f>
        <v>-4.5757490560675143E-2</v>
      </c>
      <c r="R1376">
        <f>Ky-Sample[[#This Row],[Yp]]</f>
        <v>0</v>
      </c>
      <c r="S1376">
        <f>Kz-Sample[[#This Row],[Zp]]</f>
        <v>4.5757490560675129E-2</v>
      </c>
      <c r="T1376">
        <f>Sample[[#This Row],[Kpy]]*KSc-Sample[[#This Row],[KPz]]*KSb</f>
        <v>-4.5757490560675129E-2</v>
      </c>
      <c r="U1376">
        <f>-1*(Sample[[#This Row],[KPx]]*KSc-Sample[[#This Row],[KPz]]*KSa)</f>
        <v>-4.5757490560675143E-2</v>
      </c>
      <c r="V1376">
        <f>(Sample[[#This Row],[KPx]]*$R$2-Sample[[#This Row],[Kpy]]*KSa)</f>
        <v>-4.5757490560675143E-2</v>
      </c>
      <c r="W1376">
        <f>Sample[[#This Row],[Kpy]]*KTc-Sample[[#This Row],[KPz]]*KTb</f>
        <v>4.5757490560675129E-2</v>
      </c>
      <c r="X1376">
        <f>-1*(Sample[[#This Row],[KPx]]*KTc-Sample[[#This Row],[KPz]]*KTa)</f>
        <v>4.5757490560675115E-2</v>
      </c>
      <c r="Y1376">
        <f>(Sample[[#This Row],[KPx]]*KTb-Sample[[#This Row],[Kpy]]*KTa)</f>
        <v>4.5757490560675143E-2</v>
      </c>
      <c r="Z1376">
        <f>-Sample[[#This Row],[Xp]]*a+Sample[[#This Row],[Yp]]*b+Sample[[#This Row],[Zp]]*c_</f>
        <v>-9.1514981121350258E-2</v>
      </c>
      <c r="AA1376" s="8">
        <f>-IF(Sample[[#This Row],[Column2]]&gt;0,1,-1)*SQRT(Sample[[#This Row],[KPx''i]]^2+Sample[[#This Row],[KPx''j]]^2+Sample[[#This Row],[KPx''k]]^2)/Ksmag/Scale</f>
        <v>5.6041251891935914E-2</v>
      </c>
      <c r="AB1376" s="1">
        <f>SQRT(Sample[[#This Row],[Kpy''i]]^2+Sample[[#This Row],[KPy''j]]^2+Sample[[#This Row],[KPy''k]]^2)/KTmag/Scale</f>
        <v>3.235543186553283E-2</v>
      </c>
    </row>
    <row r="1377" spans="1:28" hidden="1" x14ac:dyDescent="0.25">
      <c r="A1377" s="5">
        <v>1372</v>
      </c>
      <c r="B1377" s="13" t="s">
        <v>43</v>
      </c>
      <c r="C1377" s="5"/>
      <c r="D1377" s="5"/>
      <c r="E1377">
        <v>5</v>
      </c>
      <c r="F1377">
        <v>6</v>
      </c>
      <c r="G1377">
        <v>10</v>
      </c>
      <c r="H1377" s="11">
        <f>Sample[[#This Row],[C]]/Sample[[#This Row],[D]]</f>
        <v>1.2</v>
      </c>
      <c r="I1377" s="11">
        <f>Sample[[#This Row],[A]]/Sample[[#This Row],[C]]</f>
        <v>1.6666666666666667</v>
      </c>
      <c r="J1377" s="11">
        <f>Sample[[#This Row],[D]]/Sample[[#This Row],[A]]</f>
        <v>0.5</v>
      </c>
      <c r="K1377" s="11">
        <f>Sample[[#This Row],[A]]/Sample[[#This Row],[D]]</f>
        <v>2</v>
      </c>
      <c r="L1377" s="11">
        <f>Sample[[#This Row],[D]]/Sample[[#This Row],[C]]</f>
        <v>0.83333333333333337</v>
      </c>
      <c r="M1377" s="11">
        <f>Sample[[#This Row],[C]]/Sample[[#This Row],[A]]</f>
        <v>0.6</v>
      </c>
      <c r="N1377">
        <f>IF(Sample[[#This Row],[Ap]]=0,10,LOG(Sample[[#This Row],[Ap]]))</f>
        <v>7.9181246047624818E-2</v>
      </c>
      <c r="O1377">
        <f>IF(Sample[[#This Row],[Ei]]=0,10,LOG(Sample[[#This Row],[Ei]]))</f>
        <v>0.22184874961635639</v>
      </c>
      <c r="P1377">
        <f>IF(Sample[[#This Row],[Ii]]=0,10,LOG(Sample[[#This Row],[Ii]]))</f>
        <v>-0.3010299956639812</v>
      </c>
      <c r="Q1377">
        <f>Kx-Sample[[#This Row],[Xp]]</f>
        <v>-7.9181246047624818E-2</v>
      </c>
      <c r="R1377">
        <f>Ky-Sample[[#This Row],[Yp]]</f>
        <v>-1.2218487496163564</v>
      </c>
      <c r="S1377">
        <f>Kz-Sample[[#This Row],[Zp]]</f>
        <v>1.3010299956639813</v>
      </c>
      <c r="T1377">
        <f>Sample[[#This Row],[Kpy]]*KSc-Sample[[#This Row],[KPz]]*KSb</f>
        <v>-7.9181246047624887E-2</v>
      </c>
      <c r="U1377">
        <f>-1*(Sample[[#This Row],[KPx]]*KSc-Sample[[#This Row],[KPz]]*KSa)</f>
        <v>-7.9181246047624818E-2</v>
      </c>
      <c r="V1377">
        <f>(Sample[[#This Row],[KPx]]*$R$2-Sample[[#This Row],[Kpy]]*KSa)</f>
        <v>-7.9181246047624818E-2</v>
      </c>
      <c r="W1377">
        <f>Sample[[#This Row],[Kpy]]*KTc-Sample[[#This Row],[KPz]]*KTb</f>
        <v>2.5228787452803374</v>
      </c>
      <c r="X1377">
        <f>-1*(Sample[[#This Row],[KPx]]*KTc-Sample[[#This Row],[KPz]]*KTa)</f>
        <v>2.5228787452803378</v>
      </c>
      <c r="Y1377">
        <f>(Sample[[#This Row],[KPx]]*KTb-Sample[[#This Row],[Kpy]]*KTa)</f>
        <v>2.5228787452803374</v>
      </c>
      <c r="Z1377">
        <f>-Sample[[#This Row],[Xp]]*a+Sample[[#This Row],[Yp]]*b+Sample[[#This Row],[Zp]]*c_</f>
        <v>-0.15836249209524961</v>
      </c>
      <c r="AA1377" s="8">
        <f>-IF(Sample[[#This Row],[Column2]]&gt;0,1,-1)*SQRT(Sample[[#This Row],[KPx''i]]^2+Sample[[#This Row],[KPx''j]]^2+Sample[[#This Row],[KPx''k]]^2)/Ksmag/Scale</f>
        <v>9.6976825007224043E-2</v>
      </c>
      <c r="AB1377" s="1">
        <f>SQRT(Sample[[#This Row],[Kpy''i]]^2+Sample[[#This Row],[KPy''j]]^2+Sample[[#This Row],[KPy''k]]^2)/KTmag/Scale</f>
        <v>1.7839446688991354</v>
      </c>
    </row>
    <row r="1378" spans="1:28" x14ac:dyDescent="0.25">
      <c r="A1378" s="5">
        <v>1373</v>
      </c>
      <c r="B1378" s="13" t="s">
        <v>43</v>
      </c>
      <c r="C1378" s="5"/>
      <c r="D1378" s="5"/>
      <c r="E1378">
        <v>9</v>
      </c>
      <c r="F1378">
        <v>6</v>
      </c>
      <c r="G1378">
        <v>5</v>
      </c>
      <c r="H1378" s="11">
        <f>Sample[[#This Row],[C]]/Sample[[#This Row],[D]]</f>
        <v>0.66666666666666663</v>
      </c>
      <c r="I1378" s="11">
        <f>Sample[[#This Row],[A]]/Sample[[#This Row],[C]]</f>
        <v>0.83333333333333337</v>
      </c>
      <c r="J1378" s="11">
        <f>Sample[[#This Row],[D]]/Sample[[#This Row],[A]]</f>
        <v>1.8</v>
      </c>
      <c r="K1378" s="11">
        <f>Sample[[#This Row],[A]]/Sample[[#This Row],[D]]</f>
        <v>0.55555555555555558</v>
      </c>
      <c r="L1378" s="11">
        <f>Sample[[#This Row],[D]]/Sample[[#This Row],[C]]</f>
        <v>1.5</v>
      </c>
      <c r="M1378" s="11">
        <f>Sample[[#This Row],[C]]/Sample[[#This Row],[A]]</f>
        <v>1.2</v>
      </c>
      <c r="N1378">
        <f>IF(Sample[[#This Row],[Ap]]=0,10,LOG(Sample[[#This Row],[Ap]]))</f>
        <v>-0.17609125905568127</v>
      </c>
      <c r="O1378">
        <f>IF(Sample[[#This Row],[Ei]]=0,10,LOG(Sample[[#This Row],[Ei]]))</f>
        <v>-7.9181246047624804E-2</v>
      </c>
      <c r="P1378">
        <f>IF(Sample[[#This Row],[Ii]]=0,10,LOG(Sample[[#This Row],[Ii]]))</f>
        <v>0.25527250510330607</v>
      </c>
      <c r="Q1378">
        <f>Kx-Sample[[#This Row],[Xp]]</f>
        <v>0.17609125905568127</v>
      </c>
      <c r="R1378">
        <f>Ky-Sample[[#This Row],[Yp]]</f>
        <v>-0.92081875395237522</v>
      </c>
      <c r="S1378">
        <f>Kz-Sample[[#This Row],[Zp]]</f>
        <v>0.74472749489669399</v>
      </c>
      <c r="T1378">
        <f>Sample[[#This Row],[Kpy]]*KSc-Sample[[#This Row],[KPz]]*KSb</f>
        <v>0.17609125905568124</v>
      </c>
      <c r="U1378">
        <f>-1*(Sample[[#This Row],[KPx]]*KSc-Sample[[#This Row],[KPz]]*KSa)</f>
        <v>0.17609125905568127</v>
      </c>
      <c r="V1378">
        <f>(Sample[[#This Row],[KPx]]*$R$2-Sample[[#This Row],[Kpy]]*KSa)</f>
        <v>0.17609125905568127</v>
      </c>
      <c r="W1378">
        <f>Sample[[#This Row],[Kpy]]*KTc-Sample[[#This Row],[KPz]]*KTb</f>
        <v>1.6655462488490693</v>
      </c>
      <c r="X1378">
        <f>-1*(Sample[[#This Row],[KPx]]*KTc-Sample[[#This Row],[KPz]]*KTa)</f>
        <v>1.6655462488490693</v>
      </c>
      <c r="Y1378">
        <f>(Sample[[#This Row],[KPx]]*KTb-Sample[[#This Row],[Kpy]]*KTa)</f>
        <v>1.6655462488490691</v>
      </c>
      <c r="Z1378">
        <f>-Sample[[#This Row],[Xp]]*a+Sample[[#This Row],[Yp]]*b+Sample[[#This Row],[Zp]]*c_</f>
        <v>0.35218251811136253</v>
      </c>
      <c r="AA1378" s="8">
        <f>-IF(Sample[[#This Row],[Column2]]&gt;0,1,-1)*SQRT(Sample[[#This Row],[KPx''i]]^2+Sample[[#This Row],[KPx''j]]^2+Sample[[#This Row],[KPx''k]]^2)/Ksmag/Scale</f>
        <v>-0.21566686642533334</v>
      </c>
      <c r="AB1378" s="1">
        <f>SQRT(Sample[[#This Row],[Kpy''i]]^2+Sample[[#This Row],[KPy''j]]^2+Sample[[#This Row],[KPy''k]]^2)/KTmag/Scale</f>
        <v>1.1777190469409939</v>
      </c>
    </row>
    <row r="1379" spans="1:28" hidden="1" x14ac:dyDescent="0.25">
      <c r="A1379" s="5">
        <v>1374</v>
      </c>
      <c r="B1379" s="13" t="s">
        <v>43</v>
      </c>
      <c r="C1379" s="5"/>
      <c r="D1379" s="5"/>
      <c r="E1379">
        <v>4</v>
      </c>
      <c r="F1379">
        <v>1</v>
      </c>
      <c r="G1379">
        <v>10</v>
      </c>
      <c r="H1379" s="11">
        <f>Sample[[#This Row],[C]]/Sample[[#This Row],[D]]</f>
        <v>0.25</v>
      </c>
      <c r="I1379" s="11">
        <f>Sample[[#This Row],[A]]/Sample[[#This Row],[C]]</f>
        <v>10</v>
      </c>
      <c r="J1379" s="11">
        <f>Sample[[#This Row],[D]]/Sample[[#This Row],[A]]</f>
        <v>0.4</v>
      </c>
      <c r="K1379" s="11">
        <f>Sample[[#This Row],[A]]/Sample[[#This Row],[D]]</f>
        <v>2.5</v>
      </c>
      <c r="L1379" s="11">
        <f>Sample[[#This Row],[D]]/Sample[[#This Row],[C]]</f>
        <v>4</v>
      </c>
      <c r="M1379" s="11">
        <f>Sample[[#This Row],[C]]/Sample[[#This Row],[A]]</f>
        <v>0.1</v>
      </c>
      <c r="N1379">
        <f>IF(Sample[[#This Row],[Ap]]=0,10,LOG(Sample[[#This Row],[Ap]]))</f>
        <v>-0.6020599913279624</v>
      </c>
      <c r="O1379">
        <f>IF(Sample[[#This Row],[Ei]]=0,10,LOG(Sample[[#This Row],[Ei]]))</f>
        <v>1</v>
      </c>
      <c r="P1379">
        <f>IF(Sample[[#This Row],[Ii]]=0,10,LOG(Sample[[#This Row],[Ii]]))</f>
        <v>-0.3979400086720376</v>
      </c>
      <c r="Q1379">
        <f>Kx-Sample[[#This Row],[Xp]]</f>
        <v>0.6020599913279624</v>
      </c>
      <c r="R1379">
        <f>Ky-Sample[[#This Row],[Yp]]</f>
        <v>-2</v>
      </c>
      <c r="S1379">
        <f>Kz-Sample[[#This Row],[Zp]]</f>
        <v>1.3979400086720375</v>
      </c>
      <c r="T1379">
        <f>Sample[[#This Row],[Kpy]]*KSc-Sample[[#This Row],[KPz]]*KSb</f>
        <v>0.60205999132796251</v>
      </c>
      <c r="U1379">
        <f>-1*(Sample[[#This Row],[KPx]]*KSc-Sample[[#This Row],[KPz]]*KSa)</f>
        <v>0.6020599913279624</v>
      </c>
      <c r="V1379">
        <f>(Sample[[#This Row],[KPx]]*$R$2-Sample[[#This Row],[Kpy]]*KSa)</f>
        <v>0.6020599913279624</v>
      </c>
      <c r="W1379">
        <f>Sample[[#This Row],[Kpy]]*KTc-Sample[[#This Row],[KPz]]*KTb</f>
        <v>3.3979400086720375</v>
      </c>
      <c r="X1379">
        <f>-1*(Sample[[#This Row],[KPx]]*KTc-Sample[[#This Row],[KPz]]*KTa)</f>
        <v>3.3979400086720375</v>
      </c>
      <c r="Y1379">
        <f>(Sample[[#This Row],[KPx]]*KTb-Sample[[#This Row],[Kpy]]*KTa)</f>
        <v>3.3979400086720375</v>
      </c>
      <c r="Z1379">
        <f>-Sample[[#This Row],[Xp]]*a+Sample[[#This Row],[Yp]]*b+Sample[[#This Row],[Zp]]*c_</f>
        <v>1.2041199826559248</v>
      </c>
      <c r="AA1379" s="8">
        <f>-IF(Sample[[#This Row],[Column2]]&gt;0,1,-1)*SQRT(Sample[[#This Row],[KPx''i]]^2+Sample[[#This Row],[KPx''j]]^2+Sample[[#This Row],[KPx''k]]^2)/Ksmag/Scale</f>
        <v>-0.73736988664898662</v>
      </c>
      <c r="AB1379" s="1">
        <f>SQRT(Sample[[#This Row],[Kpy''i]]^2+Sample[[#This Row],[KPy''j]]^2+Sample[[#This Row],[KPy''k]]^2)/KTmag/Scale</f>
        <v>2.402706422197074</v>
      </c>
    </row>
    <row r="1380" spans="1:28" hidden="1" x14ac:dyDescent="0.25">
      <c r="A1380" s="5">
        <v>1375</v>
      </c>
      <c r="B1380" s="13" t="s">
        <v>43</v>
      </c>
      <c r="C1380" s="5"/>
      <c r="D1380" s="5"/>
      <c r="E1380">
        <v>4</v>
      </c>
      <c r="F1380">
        <v>3</v>
      </c>
      <c r="G1380">
        <v>5</v>
      </c>
      <c r="H1380" s="11">
        <f>Sample[[#This Row],[C]]/Sample[[#This Row],[D]]</f>
        <v>0.75</v>
      </c>
      <c r="I1380" s="11">
        <f>Sample[[#This Row],[A]]/Sample[[#This Row],[C]]</f>
        <v>1.6666666666666667</v>
      </c>
      <c r="J1380" s="11">
        <f>Sample[[#This Row],[D]]/Sample[[#This Row],[A]]</f>
        <v>0.8</v>
      </c>
      <c r="K1380" s="11">
        <f>Sample[[#This Row],[A]]/Sample[[#This Row],[D]]</f>
        <v>1.25</v>
      </c>
      <c r="L1380" s="11">
        <f>Sample[[#This Row],[D]]/Sample[[#This Row],[C]]</f>
        <v>1.3333333333333333</v>
      </c>
      <c r="M1380" s="11">
        <f>Sample[[#This Row],[C]]/Sample[[#This Row],[A]]</f>
        <v>0.6</v>
      </c>
      <c r="N1380">
        <f>IF(Sample[[#This Row],[Ap]]=0,10,LOG(Sample[[#This Row],[Ap]]))</f>
        <v>-0.12493873660829995</v>
      </c>
      <c r="O1380">
        <f>IF(Sample[[#This Row],[Ei]]=0,10,LOG(Sample[[#This Row],[Ei]]))</f>
        <v>0.22184874961635639</v>
      </c>
      <c r="P1380">
        <f>IF(Sample[[#This Row],[Ii]]=0,10,LOG(Sample[[#This Row],[Ii]]))</f>
        <v>-9.6910013008056392E-2</v>
      </c>
      <c r="Q1380">
        <f>Kx-Sample[[#This Row],[Xp]]</f>
        <v>0.12493873660829995</v>
      </c>
      <c r="R1380">
        <f>Ky-Sample[[#This Row],[Yp]]</f>
        <v>-1.2218487496163564</v>
      </c>
      <c r="S1380">
        <f>Kz-Sample[[#This Row],[Zp]]</f>
        <v>1.0969100130080565</v>
      </c>
      <c r="T1380">
        <f>Sample[[#This Row],[Kpy]]*KSc-Sample[[#This Row],[KPz]]*KSb</f>
        <v>0.12493873660829991</v>
      </c>
      <c r="U1380">
        <f>-1*(Sample[[#This Row],[KPx]]*KSc-Sample[[#This Row],[KPz]]*KSa)</f>
        <v>0.12493873660829995</v>
      </c>
      <c r="V1380">
        <f>(Sample[[#This Row],[KPx]]*$R$2-Sample[[#This Row],[Kpy]]*KSa)</f>
        <v>0.12493873660829995</v>
      </c>
      <c r="W1380">
        <f>Sample[[#This Row],[Kpy]]*KTc-Sample[[#This Row],[KPz]]*KTb</f>
        <v>2.3187587626244128</v>
      </c>
      <c r="X1380">
        <f>-1*(Sample[[#This Row],[KPx]]*KTc-Sample[[#This Row],[KPz]]*KTa)</f>
        <v>2.3187587626244128</v>
      </c>
      <c r="Y1380">
        <f>(Sample[[#This Row],[KPx]]*KTb-Sample[[#This Row],[Kpy]]*KTa)</f>
        <v>2.3187587626244128</v>
      </c>
      <c r="Z1380">
        <f>-Sample[[#This Row],[Xp]]*a+Sample[[#This Row],[Yp]]*b+Sample[[#This Row],[Zp]]*c_</f>
        <v>0.2498774732166</v>
      </c>
      <c r="AA1380" s="8">
        <f>-IF(Sample[[#This Row],[Column2]]&gt;0,1,-1)*SQRT(Sample[[#This Row],[KPx''i]]^2+Sample[[#This Row],[KPx''j]]^2+Sample[[#This Row],[KPx''k]]^2)/Ksmag/Scale</f>
        <v>-0.15301807689915992</v>
      </c>
      <c r="AB1380" s="1">
        <f>SQRT(Sample[[#This Row],[Kpy''i]]^2+Sample[[#This Row],[KPy''j]]^2+Sample[[#This Row],[KPy''k]]^2)/KTmag/Scale</f>
        <v>1.6396100449874504</v>
      </c>
    </row>
    <row r="1381" spans="1:28" hidden="1" x14ac:dyDescent="0.25">
      <c r="A1381" s="5">
        <v>1376</v>
      </c>
      <c r="B1381" s="13" t="s">
        <v>43</v>
      </c>
      <c r="C1381" s="5"/>
      <c r="D1381" s="5"/>
      <c r="E1381">
        <v>8</v>
      </c>
      <c r="F1381">
        <v>8</v>
      </c>
      <c r="G1381">
        <v>2</v>
      </c>
      <c r="H1381" s="11">
        <f>Sample[[#This Row],[C]]/Sample[[#This Row],[D]]</f>
        <v>1</v>
      </c>
      <c r="I1381" s="11">
        <f>Sample[[#This Row],[A]]/Sample[[#This Row],[C]]</f>
        <v>0.25</v>
      </c>
      <c r="J1381" s="11">
        <f>Sample[[#This Row],[D]]/Sample[[#This Row],[A]]</f>
        <v>4</v>
      </c>
      <c r="K1381" s="11">
        <f>Sample[[#This Row],[A]]/Sample[[#This Row],[D]]</f>
        <v>0.25</v>
      </c>
      <c r="L1381" s="11">
        <f>Sample[[#This Row],[D]]/Sample[[#This Row],[C]]</f>
        <v>1</v>
      </c>
      <c r="M1381" s="11">
        <f>Sample[[#This Row],[C]]/Sample[[#This Row],[A]]</f>
        <v>4</v>
      </c>
      <c r="N1381">
        <f>IF(Sample[[#This Row],[Ap]]=0,10,LOG(Sample[[#This Row],[Ap]]))</f>
        <v>0</v>
      </c>
      <c r="O1381">
        <f>IF(Sample[[#This Row],[Ei]]=0,10,LOG(Sample[[#This Row],[Ei]]))</f>
        <v>-0.6020599913279624</v>
      </c>
      <c r="P1381">
        <f>IF(Sample[[#This Row],[Ii]]=0,10,LOG(Sample[[#This Row],[Ii]]))</f>
        <v>0.6020599913279624</v>
      </c>
      <c r="Q1381">
        <f>Kx-Sample[[#This Row],[Xp]]</f>
        <v>0</v>
      </c>
      <c r="R1381">
        <f>Ky-Sample[[#This Row],[Yp]]</f>
        <v>-0.3979400086720376</v>
      </c>
      <c r="S1381">
        <f>Kz-Sample[[#This Row],[Zp]]</f>
        <v>0.3979400086720376</v>
      </c>
      <c r="T1381">
        <f>Sample[[#This Row],[Kpy]]*KSc-Sample[[#This Row],[KPz]]*KSb</f>
        <v>0</v>
      </c>
      <c r="U1381">
        <f>-1*(Sample[[#This Row],[KPx]]*KSc-Sample[[#This Row],[KPz]]*KSa)</f>
        <v>0</v>
      </c>
      <c r="V1381">
        <f>(Sample[[#This Row],[KPx]]*$R$2-Sample[[#This Row],[Kpy]]*KSa)</f>
        <v>0</v>
      </c>
      <c r="W1381">
        <f>Sample[[#This Row],[Kpy]]*KTc-Sample[[#This Row],[KPz]]*KTb</f>
        <v>0.79588001734407521</v>
      </c>
      <c r="X1381">
        <f>-1*(Sample[[#This Row],[KPx]]*KTc-Sample[[#This Row],[KPz]]*KTa)</f>
        <v>0.79588001734407521</v>
      </c>
      <c r="Y1381">
        <f>(Sample[[#This Row],[KPx]]*KTb-Sample[[#This Row],[Kpy]]*KTa)</f>
        <v>0.79588001734407521</v>
      </c>
      <c r="Z1381">
        <f>-Sample[[#This Row],[Xp]]*a+Sample[[#This Row],[Yp]]*b+Sample[[#This Row],[Zp]]*c_</f>
        <v>0</v>
      </c>
      <c r="AA1381" s="8">
        <f>-IF(Sample[[#This Row],[Column2]]&gt;0,1,-1)*SQRT(Sample[[#This Row],[KPx''i]]^2+Sample[[#This Row],[KPx''j]]^2+Sample[[#This Row],[KPx''k]]^2)/Ksmag/Scale</f>
        <v>0</v>
      </c>
      <c r="AB1381" s="1">
        <f>SQRT(Sample[[#This Row],[Kpy''i]]^2+Sample[[#This Row],[KPy''j]]^2+Sample[[#This Row],[KPy''k]]^2)/KTmag/Scale</f>
        <v>0.56277215727486274</v>
      </c>
    </row>
    <row r="1382" spans="1:28" hidden="1" x14ac:dyDescent="0.25">
      <c r="A1382" s="5">
        <v>1377</v>
      </c>
      <c r="B1382" s="13" t="s">
        <v>43</v>
      </c>
      <c r="C1382" s="5"/>
      <c r="D1382" s="5"/>
      <c r="E1382">
        <v>3</v>
      </c>
      <c r="F1382">
        <v>5</v>
      </c>
      <c r="G1382">
        <v>4</v>
      </c>
      <c r="H1382" s="11">
        <f>Sample[[#This Row],[C]]/Sample[[#This Row],[D]]</f>
        <v>1.6666666666666667</v>
      </c>
      <c r="I1382" s="11">
        <f>Sample[[#This Row],[A]]/Sample[[#This Row],[C]]</f>
        <v>0.8</v>
      </c>
      <c r="J1382" s="11">
        <f>Sample[[#This Row],[D]]/Sample[[#This Row],[A]]</f>
        <v>0.75</v>
      </c>
      <c r="K1382" s="11">
        <f>Sample[[#This Row],[A]]/Sample[[#This Row],[D]]</f>
        <v>1.3333333333333333</v>
      </c>
      <c r="L1382" s="11">
        <f>Sample[[#This Row],[D]]/Sample[[#This Row],[C]]</f>
        <v>0.6</v>
      </c>
      <c r="M1382" s="11">
        <f>Sample[[#This Row],[C]]/Sample[[#This Row],[A]]</f>
        <v>1.25</v>
      </c>
      <c r="N1382">
        <f>IF(Sample[[#This Row],[Ap]]=0,10,LOG(Sample[[#This Row],[Ap]]))</f>
        <v>0.22184874961635639</v>
      </c>
      <c r="O1382">
        <f>IF(Sample[[#This Row],[Ei]]=0,10,LOG(Sample[[#This Row],[Ei]]))</f>
        <v>-9.6910013008056392E-2</v>
      </c>
      <c r="P1382">
        <f>IF(Sample[[#This Row],[Ii]]=0,10,LOG(Sample[[#This Row],[Ii]]))</f>
        <v>-0.12493873660829995</v>
      </c>
      <c r="Q1382">
        <f>Kx-Sample[[#This Row],[Xp]]</f>
        <v>-0.22184874961635639</v>
      </c>
      <c r="R1382">
        <f>Ky-Sample[[#This Row],[Yp]]</f>
        <v>-0.90308998699194365</v>
      </c>
      <c r="S1382">
        <f>Kz-Sample[[#This Row],[Zp]]</f>
        <v>1.1249387366082999</v>
      </c>
      <c r="T1382">
        <f>Sample[[#This Row],[Kpy]]*KSc-Sample[[#This Row],[KPz]]*KSb</f>
        <v>-0.22184874961635626</v>
      </c>
      <c r="U1382">
        <f>-1*(Sample[[#This Row],[KPx]]*KSc-Sample[[#This Row],[KPz]]*KSa)</f>
        <v>-0.22184874961635639</v>
      </c>
      <c r="V1382">
        <f>(Sample[[#This Row],[KPx]]*$R$2-Sample[[#This Row],[Kpy]]*KSa)</f>
        <v>-0.22184874961635639</v>
      </c>
      <c r="W1382">
        <f>Sample[[#This Row],[Kpy]]*KTc-Sample[[#This Row],[KPz]]*KTb</f>
        <v>2.0280287236002437</v>
      </c>
      <c r="X1382">
        <f>-1*(Sample[[#This Row],[KPx]]*KTc-Sample[[#This Row],[KPz]]*KTa)</f>
        <v>2.0280287236002432</v>
      </c>
      <c r="Y1382">
        <f>(Sample[[#This Row],[KPx]]*KTb-Sample[[#This Row],[Kpy]]*KTa)</f>
        <v>2.0280287236002437</v>
      </c>
      <c r="Z1382">
        <f>-Sample[[#This Row],[Xp]]*a+Sample[[#This Row],[Yp]]*b+Sample[[#This Row],[Zp]]*c_</f>
        <v>-0.44369749923271268</v>
      </c>
      <c r="AA1382" s="8">
        <f>-IF(Sample[[#This Row],[Column2]]&gt;0,1,-1)*SQRT(Sample[[#This Row],[KPx''i]]^2+Sample[[#This Row],[KPx''j]]^2+Sample[[#This Row],[KPx''k]]^2)/Ksmag/Scale</f>
        <v>0.27170811831726915</v>
      </c>
      <c r="AB1382" s="1">
        <f>SQRT(Sample[[#This Row],[Kpy''i]]^2+Sample[[#This Row],[KPy''j]]^2+Sample[[#This Row],[KPy''k]]^2)/KTmag/Scale</f>
        <v>1.4340328628988308</v>
      </c>
    </row>
    <row r="1383" spans="1:28" hidden="1" x14ac:dyDescent="0.25">
      <c r="A1383" s="5">
        <v>1378</v>
      </c>
      <c r="B1383" s="13" t="s">
        <v>43</v>
      </c>
      <c r="C1383" s="5"/>
      <c r="D1383" s="5"/>
      <c r="E1383">
        <v>6</v>
      </c>
      <c r="F1383">
        <v>2</v>
      </c>
      <c r="G1383">
        <v>5</v>
      </c>
      <c r="H1383" s="11">
        <f>Sample[[#This Row],[C]]/Sample[[#This Row],[D]]</f>
        <v>0.33333333333333331</v>
      </c>
      <c r="I1383" s="11">
        <f>Sample[[#This Row],[A]]/Sample[[#This Row],[C]]</f>
        <v>2.5</v>
      </c>
      <c r="J1383" s="11">
        <f>Sample[[#This Row],[D]]/Sample[[#This Row],[A]]</f>
        <v>1.2</v>
      </c>
      <c r="K1383" s="11">
        <f>Sample[[#This Row],[A]]/Sample[[#This Row],[D]]</f>
        <v>0.83333333333333337</v>
      </c>
      <c r="L1383" s="11">
        <f>Sample[[#This Row],[D]]/Sample[[#This Row],[C]]</f>
        <v>3</v>
      </c>
      <c r="M1383" s="11">
        <f>Sample[[#This Row],[C]]/Sample[[#This Row],[A]]</f>
        <v>0.4</v>
      </c>
      <c r="N1383">
        <f>IF(Sample[[#This Row],[Ap]]=0,10,LOG(Sample[[#This Row],[Ap]]))</f>
        <v>-0.47712125471966244</v>
      </c>
      <c r="O1383">
        <f>IF(Sample[[#This Row],[Ei]]=0,10,LOG(Sample[[#This Row],[Ei]]))</f>
        <v>0.3979400086720376</v>
      </c>
      <c r="P1383">
        <f>IF(Sample[[#This Row],[Ii]]=0,10,LOG(Sample[[#This Row],[Ii]]))</f>
        <v>7.9181246047624818E-2</v>
      </c>
      <c r="Q1383">
        <f>Kx-Sample[[#This Row],[Xp]]</f>
        <v>0.47712125471966244</v>
      </c>
      <c r="R1383">
        <f>Ky-Sample[[#This Row],[Yp]]</f>
        <v>-1.3979400086720375</v>
      </c>
      <c r="S1383">
        <f>Kz-Sample[[#This Row],[Zp]]</f>
        <v>0.92081875395237522</v>
      </c>
      <c r="T1383">
        <f>Sample[[#This Row],[Kpy]]*KSc-Sample[[#This Row],[KPz]]*KSb</f>
        <v>0.47712125471966227</v>
      </c>
      <c r="U1383">
        <f>-1*(Sample[[#This Row],[KPx]]*KSc-Sample[[#This Row],[KPz]]*KSa)</f>
        <v>0.47712125471966244</v>
      </c>
      <c r="V1383">
        <f>(Sample[[#This Row],[KPx]]*$R$2-Sample[[#This Row],[Kpy]]*KSa)</f>
        <v>0.47712125471966244</v>
      </c>
      <c r="W1383">
        <f>Sample[[#This Row],[Kpy]]*KTc-Sample[[#This Row],[KPz]]*KTb</f>
        <v>2.3187587626244128</v>
      </c>
      <c r="X1383">
        <f>-1*(Sample[[#This Row],[KPx]]*KTc-Sample[[#This Row],[KPz]]*KTa)</f>
        <v>2.3187587626244128</v>
      </c>
      <c r="Y1383">
        <f>(Sample[[#This Row],[KPx]]*KTb-Sample[[#This Row],[Kpy]]*KTa)</f>
        <v>2.3187587626244124</v>
      </c>
      <c r="Z1383">
        <f>-Sample[[#This Row],[Xp]]*a+Sample[[#This Row],[Yp]]*b+Sample[[#This Row],[Zp]]*c_</f>
        <v>0.95424250943932487</v>
      </c>
      <c r="AA1383" s="8">
        <f>-IF(Sample[[#This Row],[Column2]]&gt;0,1,-1)*SQRT(Sample[[#This Row],[KPx''i]]^2+Sample[[#This Row],[KPx''j]]^2+Sample[[#This Row],[KPx''k]]^2)/Ksmag/Scale</f>
        <v>-0.58435180974982648</v>
      </c>
      <c r="AB1383" s="1">
        <f>SQRT(Sample[[#This Row],[Kpy''i]]^2+Sample[[#This Row],[KPy''j]]^2+Sample[[#This Row],[KPy''k]]^2)/KTmag/Scale</f>
        <v>1.6396100449874504</v>
      </c>
    </row>
    <row r="1384" spans="1:28" hidden="1" x14ac:dyDescent="0.25">
      <c r="A1384" s="5">
        <v>1379</v>
      </c>
      <c r="B1384" s="13" t="s">
        <v>43</v>
      </c>
      <c r="C1384" s="5"/>
      <c r="D1384" s="5"/>
      <c r="E1384">
        <v>2</v>
      </c>
      <c r="F1384">
        <v>6</v>
      </c>
      <c r="G1384">
        <v>9</v>
      </c>
      <c r="H1384" s="11">
        <f>Sample[[#This Row],[C]]/Sample[[#This Row],[D]]</f>
        <v>3</v>
      </c>
      <c r="I1384" s="11">
        <f>Sample[[#This Row],[A]]/Sample[[#This Row],[C]]</f>
        <v>1.5</v>
      </c>
      <c r="J1384" s="11">
        <f>Sample[[#This Row],[D]]/Sample[[#This Row],[A]]</f>
        <v>0.22222222222222221</v>
      </c>
      <c r="K1384" s="11">
        <f>Sample[[#This Row],[A]]/Sample[[#This Row],[D]]</f>
        <v>4.5</v>
      </c>
      <c r="L1384" s="11">
        <f>Sample[[#This Row],[D]]/Sample[[#This Row],[C]]</f>
        <v>0.33333333333333331</v>
      </c>
      <c r="M1384" s="11">
        <f>Sample[[#This Row],[C]]/Sample[[#This Row],[A]]</f>
        <v>0.66666666666666663</v>
      </c>
      <c r="N1384">
        <f>IF(Sample[[#This Row],[Ap]]=0,10,LOG(Sample[[#This Row],[Ap]]))</f>
        <v>0.47712125471966244</v>
      </c>
      <c r="O1384">
        <f>IF(Sample[[#This Row],[Ei]]=0,10,LOG(Sample[[#This Row],[Ei]]))</f>
        <v>0.17609125905568124</v>
      </c>
      <c r="P1384">
        <f>IF(Sample[[#This Row],[Ii]]=0,10,LOG(Sample[[#This Row],[Ii]]))</f>
        <v>-0.65321251377534373</v>
      </c>
      <c r="Q1384">
        <f>Kx-Sample[[#This Row],[Xp]]</f>
        <v>-0.47712125471966244</v>
      </c>
      <c r="R1384">
        <f>Ky-Sample[[#This Row],[Yp]]</f>
        <v>-1.1760912590556813</v>
      </c>
      <c r="S1384">
        <f>Kz-Sample[[#This Row],[Zp]]</f>
        <v>1.6532125137753437</v>
      </c>
      <c r="T1384">
        <f>Sample[[#This Row],[Kpy]]*KSc-Sample[[#This Row],[KPz]]*KSb</f>
        <v>-0.47712125471966238</v>
      </c>
      <c r="U1384">
        <f>-1*(Sample[[#This Row],[KPx]]*KSc-Sample[[#This Row],[KPz]]*KSa)</f>
        <v>-0.47712125471966244</v>
      </c>
      <c r="V1384">
        <f>(Sample[[#This Row],[KPx]]*$R$2-Sample[[#This Row],[Kpy]]*KSa)</f>
        <v>-0.47712125471966244</v>
      </c>
      <c r="W1384">
        <f>Sample[[#This Row],[Kpy]]*KTc-Sample[[#This Row],[KPz]]*KTb</f>
        <v>2.8293037728310253</v>
      </c>
      <c r="X1384">
        <f>-1*(Sample[[#This Row],[KPx]]*KTc-Sample[[#This Row],[KPz]]*KTa)</f>
        <v>2.8293037728310249</v>
      </c>
      <c r="Y1384">
        <f>(Sample[[#This Row],[KPx]]*KTb-Sample[[#This Row],[Kpy]]*KTa)</f>
        <v>2.8293037728310253</v>
      </c>
      <c r="Z1384">
        <f>-Sample[[#This Row],[Xp]]*a+Sample[[#This Row],[Yp]]*b+Sample[[#This Row],[Zp]]*c_</f>
        <v>-0.95424250943932498</v>
      </c>
      <c r="AA1384" s="8">
        <f>-IF(Sample[[#This Row],[Column2]]&gt;0,1,-1)*SQRT(Sample[[#This Row],[KPx''i]]^2+Sample[[#This Row],[KPx''j]]^2+Sample[[#This Row],[KPx''k]]^2)/Ksmag/Scale</f>
        <v>0.58435180974982659</v>
      </c>
      <c r="AB1384" s="1">
        <f>SQRT(Sample[[#This Row],[Kpy''i]]^2+Sample[[#This Row],[KPy''j]]^2+Sample[[#This Row],[KPy''k]]^2)/KTmag/Scale</f>
        <v>2.0006198838055012</v>
      </c>
    </row>
    <row r="1385" spans="1:28" hidden="1" x14ac:dyDescent="0.25">
      <c r="A1385" s="5">
        <v>1380</v>
      </c>
      <c r="B1385" s="13" t="s">
        <v>43</v>
      </c>
      <c r="C1385" s="5"/>
      <c r="D1385" s="5"/>
      <c r="E1385">
        <v>3</v>
      </c>
      <c r="F1385">
        <v>1</v>
      </c>
      <c r="G1385">
        <v>3</v>
      </c>
      <c r="H1385" s="11">
        <f>Sample[[#This Row],[C]]/Sample[[#This Row],[D]]</f>
        <v>0.33333333333333331</v>
      </c>
      <c r="I1385" s="11">
        <f>Sample[[#This Row],[A]]/Sample[[#This Row],[C]]</f>
        <v>3</v>
      </c>
      <c r="J1385" s="11">
        <f>Sample[[#This Row],[D]]/Sample[[#This Row],[A]]</f>
        <v>1</v>
      </c>
      <c r="K1385" s="11">
        <f>Sample[[#This Row],[A]]/Sample[[#This Row],[D]]</f>
        <v>1</v>
      </c>
      <c r="L1385" s="11">
        <f>Sample[[#This Row],[D]]/Sample[[#This Row],[C]]</f>
        <v>3</v>
      </c>
      <c r="M1385" s="11">
        <f>Sample[[#This Row],[C]]/Sample[[#This Row],[A]]</f>
        <v>0.33333333333333331</v>
      </c>
      <c r="N1385">
        <f>IF(Sample[[#This Row],[Ap]]=0,10,LOG(Sample[[#This Row],[Ap]]))</f>
        <v>-0.47712125471966244</v>
      </c>
      <c r="O1385">
        <f>IF(Sample[[#This Row],[Ei]]=0,10,LOG(Sample[[#This Row],[Ei]]))</f>
        <v>0.47712125471966244</v>
      </c>
      <c r="P1385">
        <f>IF(Sample[[#This Row],[Ii]]=0,10,LOG(Sample[[#This Row],[Ii]]))</f>
        <v>0</v>
      </c>
      <c r="Q1385">
        <f>Kx-Sample[[#This Row],[Xp]]</f>
        <v>0.47712125471966244</v>
      </c>
      <c r="R1385">
        <f>Ky-Sample[[#This Row],[Yp]]</f>
        <v>-1.4771212547196624</v>
      </c>
      <c r="S1385">
        <f>Kz-Sample[[#This Row],[Zp]]</f>
        <v>1</v>
      </c>
      <c r="T1385">
        <f>Sample[[#This Row],[Kpy]]*KSc-Sample[[#This Row],[KPz]]*KSb</f>
        <v>0.47712125471966238</v>
      </c>
      <c r="U1385">
        <f>-1*(Sample[[#This Row],[KPx]]*KSc-Sample[[#This Row],[KPz]]*KSa)</f>
        <v>0.47712125471966244</v>
      </c>
      <c r="V1385">
        <f>(Sample[[#This Row],[KPx]]*$R$2-Sample[[#This Row],[Kpy]]*KSa)</f>
        <v>0.47712125471966244</v>
      </c>
      <c r="W1385">
        <f>Sample[[#This Row],[Kpy]]*KTc-Sample[[#This Row],[KPz]]*KTb</f>
        <v>2.4771212547196626</v>
      </c>
      <c r="X1385">
        <f>-1*(Sample[[#This Row],[KPx]]*KTc-Sample[[#This Row],[KPz]]*KTa)</f>
        <v>2.4771212547196626</v>
      </c>
      <c r="Y1385">
        <f>(Sample[[#This Row],[KPx]]*KTb-Sample[[#This Row],[Kpy]]*KTa)</f>
        <v>2.4771212547196622</v>
      </c>
      <c r="Z1385">
        <f>-Sample[[#This Row],[Xp]]*a+Sample[[#This Row],[Yp]]*b+Sample[[#This Row],[Zp]]*c_</f>
        <v>0.95424250943932487</v>
      </c>
      <c r="AA1385" s="8">
        <f>-IF(Sample[[#This Row],[Column2]]&gt;0,1,-1)*SQRT(Sample[[#This Row],[KPx''i]]^2+Sample[[#This Row],[KPx''j]]^2+Sample[[#This Row],[KPx''k]]^2)/Ksmag/Scale</f>
        <v>-0.58435180974982659</v>
      </c>
      <c r="AB1385" s="1">
        <f>SQRT(Sample[[#This Row],[Kpy''i]]^2+Sample[[#This Row],[KPy''j]]^2+Sample[[#This Row],[KPy''k]]^2)/KTmag/Scale</f>
        <v>1.7515892370336026</v>
      </c>
    </row>
    <row r="1386" spans="1:28" hidden="1" x14ac:dyDescent="0.25">
      <c r="A1386" s="5">
        <v>1381</v>
      </c>
      <c r="B1386" s="13" t="s">
        <v>43</v>
      </c>
      <c r="C1386" s="5"/>
      <c r="D1386" s="5"/>
      <c r="E1386">
        <v>1</v>
      </c>
      <c r="F1386">
        <v>10</v>
      </c>
      <c r="G1386">
        <v>1</v>
      </c>
      <c r="H1386" s="11">
        <f>Sample[[#This Row],[C]]/Sample[[#This Row],[D]]</f>
        <v>10</v>
      </c>
      <c r="I1386" s="11">
        <f>Sample[[#This Row],[A]]/Sample[[#This Row],[C]]</f>
        <v>0.1</v>
      </c>
      <c r="J1386" s="11">
        <f>Sample[[#This Row],[D]]/Sample[[#This Row],[A]]</f>
        <v>1</v>
      </c>
      <c r="K1386" s="11">
        <f>Sample[[#This Row],[A]]/Sample[[#This Row],[D]]</f>
        <v>1</v>
      </c>
      <c r="L1386" s="11">
        <f>Sample[[#This Row],[D]]/Sample[[#This Row],[C]]</f>
        <v>0.1</v>
      </c>
      <c r="M1386" s="11">
        <f>Sample[[#This Row],[C]]/Sample[[#This Row],[A]]</f>
        <v>10</v>
      </c>
      <c r="N1386">
        <f>IF(Sample[[#This Row],[Ap]]=0,10,LOG(Sample[[#This Row],[Ap]]))</f>
        <v>1</v>
      </c>
      <c r="O1386">
        <f>IF(Sample[[#This Row],[Ei]]=0,10,LOG(Sample[[#This Row],[Ei]]))</f>
        <v>-1</v>
      </c>
      <c r="P1386">
        <f>IF(Sample[[#This Row],[Ii]]=0,10,LOG(Sample[[#This Row],[Ii]]))</f>
        <v>0</v>
      </c>
      <c r="Q1386">
        <f>Kx-Sample[[#This Row],[Xp]]</f>
        <v>-1</v>
      </c>
      <c r="R1386">
        <f>Ky-Sample[[#This Row],[Yp]]</f>
        <v>0</v>
      </c>
      <c r="S1386">
        <f>Kz-Sample[[#This Row],[Zp]]</f>
        <v>1</v>
      </c>
      <c r="T1386">
        <f>Sample[[#This Row],[Kpy]]*KSc-Sample[[#This Row],[KPz]]*KSb</f>
        <v>-1</v>
      </c>
      <c r="U1386">
        <f>-1*(Sample[[#This Row],[KPx]]*KSc-Sample[[#This Row],[KPz]]*KSa)</f>
        <v>-1</v>
      </c>
      <c r="V1386">
        <f>(Sample[[#This Row],[KPx]]*$R$2-Sample[[#This Row],[Kpy]]*KSa)</f>
        <v>-1</v>
      </c>
      <c r="W1386">
        <f>Sample[[#This Row],[Kpy]]*KTc-Sample[[#This Row],[KPz]]*KTb</f>
        <v>1</v>
      </c>
      <c r="X1386">
        <f>-1*(Sample[[#This Row],[KPx]]*KTc-Sample[[#This Row],[KPz]]*KTa)</f>
        <v>1</v>
      </c>
      <c r="Y1386">
        <f>(Sample[[#This Row],[KPx]]*KTb-Sample[[#This Row],[Kpy]]*KTa)</f>
        <v>1</v>
      </c>
      <c r="Z1386">
        <f>-Sample[[#This Row],[Xp]]*a+Sample[[#This Row],[Yp]]*b+Sample[[#This Row],[Zp]]*c_</f>
        <v>-2</v>
      </c>
      <c r="AA1386" s="8">
        <f>-IF(Sample[[#This Row],[Column2]]&gt;0,1,-1)*SQRT(Sample[[#This Row],[KPx''i]]^2+Sample[[#This Row],[KPx''j]]^2+Sample[[#This Row],[KPx''k]]^2)/Ksmag/Scale</f>
        <v>1.2247448713915889</v>
      </c>
      <c r="AB1386" s="1">
        <f>SQRT(Sample[[#This Row],[Kpy''i]]^2+Sample[[#This Row],[KPy''j]]^2+Sample[[#This Row],[KPy''k]]^2)/KTmag/Scale</f>
        <v>0.70710678118654757</v>
      </c>
    </row>
    <row r="1387" spans="1:28" hidden="1" x14ac:dyDescent="0.25">
      <c r="A1387" s="5">
        <v>1382</v>
      </c>
      <c r="B1387" s="13" t="s">
        <v>43</v>
      </c>
      <c r="C1387" s="5"/>
      <c r="D1387" s="5"/>
      <c r="E1387">
        <v>4</v>
      </c>
      <c r="F1387">
        <v>4</v>
      </c>
      <c r="G1387">
        <v>7</v>
      </c>
      <c r="H1387" s="11">
        <f>Sample[[#This Row],[C]]/Sample[[#This Row],[D]]</f>
        <v>1</v>
      </c>
      <c r="I1387" s="11">
        <f>Sample[[#This Row],[A]]/Sample[[#This Row],[C]]</f>
        <v>1.75</v>
      </c>
      <c r="J1387" s="11">
        <f>Sample[[#This Row],[D]]/Sample[[#This Row],[A]]</f>
        <v>0.5714285714285714</v>
      </c>
      <c r="K1387" s="11">
        <f>Sample[[#This Row],[A]]/Sample[[#This Row],[D]]</f>
        <v>1.75</v>
      </c>
      <c r="L1387" s="11">
        <f>Sample[[#This Row],[D]]/Sample[[#This Row],[C]]</f>
        <v>1</v>
      </c>
      <c r="M1387" s="11">
        <f>Sample[[#This Row],[C]]/Sample[[#This Row],[A]]</f>
        <v>0.5714285714285714</v>
      </c>
      <c r="N1387">
        <f>IF(Sample[[#This Row],[Ap]]=0,10,LOG(Sample[[#This Row],[Ap]]))</f>
        <v>0</v>
      </c>
      <c r="O1387">
        <f>IF(Sample[[#This Row],[Ei]]=0,10,LOG(Sample[[#This Row],[Ei]]))</f>
        <v>0.24303804868629444</v>
      </c>
      <c r="P1387">
        <f>IF(Sample[[#This Row],[Ii]]=0,10,LOG(Sample[[#This Row],[Ii]]))</f>
        <v>-0.24303804868629447</v>
      </c>
      <c r="Q1387">
        <f>Kx-Sample[[#This Row],[Xp]]</f>
        <v>0</v>
      </c>
      <c r="R1387">
        <f>Ky-Sample[[#This Row],[Yp]]</f>
        <v>-1.2430380486862944</v>
      </c>
      <c r="S1387">
        <f>Kz-Sample[[#This Row],[Zp]]</f>
        <v>1.2430380486862944</v>
      </c>
      <c r="T1387">
        <f>Sample[[#This Row],[Kpy]]*KSc-Sample[[#This Row],[KPz]]*KSb</f>
        <v>0</v>
      </c>
      <c r="U1387">
        <f>-1*(Sample[[#This Row],[KPx]]*KSc-Sample[[#This Row],[KPz]]*KSa)</f>
        <v>0</v>
      </c>
      <c r="V1387">
        <f>(Sample[[#This Row],[KPx]]*$R$2-Sample[[#This Row],[Kpy]]*KSa)</f>
        <v>0</v>
      </c>
      <c r="W1387">
        <f>Sample[[#This Row],[Kpy]]*KTc-Sample[[#This Row],[KPz]]*KTb</f>
        <v>2.4860760973725888</v>
      </c>
      <c r="X1387">
        <f>-1*(Sample[[#This Row],[KPx]]*KTc-Sample[[#This Row],[KPz]]*KTa)</f>
        <v>2.4860760973725888</v>
      </c>
      <c r="Y1387">
        <f>(Sample[[#This Row],[KPx]]*KTb-Sample[[#This Row],[Kpy]]*KTa)</f>
        <v>2.4860760973725888</v>
      </c>
      <c r="Z1387">
        <f>-Sample[[#This Row],[Xp]]*a+Sample[[#This Row],[Yp]]*b+Sample[[#This Row],[Zp]]*c_</f>
        <v>0</v>
      </c>
      <c r="AA1387" s="8">
        <f>-IF(Sample[[#This Row],[Column2]]&gt;0,1,-1)*SQRT(Sample[[#This Row],[KPx''i]]^2+Sample[[#This Row],[KPx''j]]^2+Sample[[#This Row],[KPx''k]]^2)/Ksmag/Scale</f>
        <v>0</v>
      </c>
      <c r="AB1387" s="1">
        <f>SQRT(Sample[[#This Row],[Kpy''i]]^2+Sample[[#This Row],[KPy''j]]^2+Sample[[#This Row],[KPy''k]]^2)/KTmag/Scale</f>
        <v>1.7579212669979456</v>
      </c>
    </row>
    <row r="1388" spans="1:28" hidden="1" x14ac:dyDescent="0.25">
      <c r="A1388" s="5">
        <v>1383</v>
      </c>
      <c r="B1388" s="13" t="s">
        <v>43</v>
      </c>
      <c r="C1388" s="5"/>
      <c r="D1388" s="5"/>
      <c r="E1388">
        <v>5</v>
      </c>
      <c r="F1388">
        <v>4</v>
      </c>
      <c r="G1388">
        <v>7</v>
      </c>
      <c r="H1388" s="11">
        <f>Sample[[#This Row],[C]]/Sample[[#This Row],[D]]</f>
        <v>0.8</v>
      </c>
      <c r="I1388" s="11">
        <f>Sample[[#This Row],[A]]/Sample[[#This Row],[C]]</f>
        <v>1.75</v>
      </c>
      <c r="J1388" s="11">
        <f>Sample[[#This Row],[D]]/Sample[[#This Row],[A]]</f>
        <v>0.7142857142857143</v>
      </c>
      <c r="K1388" s="11">
        <f>Sample[[#This Row],[A]]/Sample[[#This Row],[D]]</f>
        <v>1.4</v>
      </c>
      <c r="L1388" s="11">
        <f>Sample[[#This Row],[D]]/Sample[[#This Row],[C]]</f>
        <v>1.25</v>
      </c>
      <c r="M1388" s="11">
        <f>Sample[[#This Row],[C]]/Sample[[#This Row],[A]]</f>
        <v>0.5714285714285714</v>
      </c>
      <c r="N1388">
        <f>IF(Sample[[#This Row],[Ap]]=0,10,LOG(Sample[[#This Row],[Ap]]))</f>
        <v>-9.6910013008056392E-2</v>
      </c>
      <c r="O1388">
        <f>IF(Sample[[#This Row],[Ei]]=0,10,LOG(Sample[[#This Row],[Ei]]))</f>
        <v>0.24303804868629444</v>
      </c>
      <c r="P1388">
        <f>IF(Sample[[#This Row],[Ii]]=0,10,LOG(Sample[[#This Row],[Ii]]))</f>
        <v>-0.14612803567823801</v>
      </c>
      <c r="Q1388">
        <f>Kx-Sample[[#This Row],[Xp]]</f>
        <v>9.6910013008056392E-2</v>
      </c>
      <c r="R1388">
        <f>Ky-Sample[[#This Row],[Yp]]</f>
        <v>-1.2430380486862944</v>
      </c>
      <c r="S1388">
        <f>Kz-Sample[[#This Row],[Zp]]</f>
        <v>1.146128035678238</v>
      </c>
      <c r="T1388">
        <f>Sample[[#This Row],[Kpy]]*KSc-Sample[[#This Row],[KPz]]*KSb</f>
        <v>9.6910013008056461E-2</v>
      </c>
      <c r="U1388">
        <f>-1*(Sample[[#This Row],[KPx]]*KSc-Sample[[#This Row],[KPz]]*KSa)</f>
        <v>9.6910013008056392E-2</v>
      </c>
      <c r="V1388">
        <f>(Sample[[#This Row],[KPx]]*$R$2-Sample[[#This Row],[Kpy]]*KSa)</f>
        <v>9.6910013008056392E-2</v>
      </c>
      <c r="W1388">
        <f>Sample[[#This Row],[Kpy]]*KTc-Sample[[#This Row],[KPz]]*KTb</f>
        <v>2.3891660843645326</v>
      </c>
      <c r="X1388">
        <f>-1*(Sample[[#This Row],[KPx]]*KTc-Sample[[#This Row],[KPz]]*KTa)</f>
        <v>2.3891660843645321</v>
      </c>
      <c r="Y1388">
        <f>(Sample[[#This Row],[KPx]]*KTb-Sample[[#This Row],[Kpy]]*KTa)</f>
        <v>2.3891660843645326</v>
      </c>
      <c r="Z1388">
        <f>-Sample[[#This Row],[Xp]]*a+Sample[[#This Row],[Yp]]*b+Sample[[#This Row],[Zp]]*c_</f>
        <v>0.19382002601611287</v>
      </c>
      <c r="AA1388" s="8">
        <f>-IF(Sample[[#This Row],[Column2]]&gt;0,1,-1)*SQRT(Sample[[#This Row],[KPx''i]]^2+Sample[[#This Row],[KPx''j]]^2+Sample[[#This Row],[KPx''k]]^2)/Ksmag/Scale</f>
        <v>-0.11869004141810927</v>
      </c>
      <c r="AB1388" s="1">
        <f>SQRT(Sample[[#This Row],[Kpy''i]]^2+Sample[[#This Row],[KPy''j]]^2+Sample[[#This Row],[KPy''k]]^2)/KTmag/Scale</f>
        <v>1.6893955396350722</v>
      </c>
    </row>
    <row r="1389" spans="1:28" hidden="1" x14ac:dyDescent="0.25">
      <c r="A1389" s="5">
        <v>1384</v>
      </c>
      <c r="B1389" s="13" t="s">
        <v>43</v>
      </c>
      <c r="C1389" s="5"/>
      <c r="D1389" s="5"/>
      <c r="E1389">
        <v>1</v>
      </c>
      <c r="F1389">
        <v>8</v>
      </c>
      <c r="G1389">
        <v>5</v>
      </c>
      <c r="H1389" s="11">
        <f>Sample[[#This Row],[C]]/Sample[[#This Row],[D]]</f>
        <v>8</v>
      </c>
      <c r="I1389" s="11">
        <f>Sample[[#This Row],[A]]/Sample[[#This Row],[C]]</f>
        <v>0.625</v>
      </c>
      <c r="J1389" s="11">
        <f>Sample[[#This Row],[D]]/Sample[[#This Row],[A]]</f>
        <v>0.2</v>
      </c>
      <c r="K1389" s="11">
        <f>Sample[[#This Row],[A]]/Sample[[#This Row],[D]]</f>
        <v>5</v>
      </c>
      <c r="L1389" s="11">
        <f>Sample[[#This Row],[D]]/Sample[[#This Row],[C]]</f>
        <v>0.125</v>
      </c>
      <c r="M1389" s="11">
        <f>Sample[[#This Row],[C]]/Sample[[#This Row],[A]]</f>
        <v>1.6</v>
      </c>
      <c r="N1389">
        <f>IF(Sample[[#This Row],[Ap]]=0,10,LOG(Sample[[#This Row],[Ap]]))</f>
        <v>0.90308998699194354</v>
      </c>
      <c r="O1389">
        <f>IF(Sample[[#This Row],[Ei]]=0,10,LOG(Sample[[#This Row],[Ei]]))</f>
        <v>-0.20411998265592479</v>
      </c>
      <c r="P1389">
        <f>IF(Sample[[#This Row],[Ii]]=0,10,LOG(Sample[[#This Row],[Ii]]))</f>
        <v>-0.69897000433601875</v>
      </c>
      <c r="Q1389">
        <f>Kx-Sample[[#This Row],[Xp]]</f>
        <v>-0.90308998699194354</v>
      </c>
      <c r="R1389">
        <f>Ky-Sample[[#This Row],[Yp]]</f>
        <v>-0.79588001734407521</v>
      </c>
      <c r="S1389">
        <f>Kz-Sample[[#This Row],[Zp]]</f>
        <v>1.6989700043360187</v>
      </c>
      <c r="T1389">
        <f>Sample[[#This Row],[Kpy]]*KSc-Sample[[#This Row],[KPz]]*KSb</f>
        <v>-0.90308998699194354</v>
      </c>
      <c r="U1389">
        <f>-1*(Sample[[#This Row],[KPx]]*KSc-Sample[[#This Row],[KPz]]*KSa)</f>
        <v>-0.90308998699194354</v>
      </c>
      <c r="V1389">
        <f>(Sample[[#This Row],[KPx]]*$R$2-Sample[[#This Row],[Kpy]]*KSa)</f>
        <v>-0.90308998699194354</v>
      </c>
      <c r="W1389">
        <f>Sample[[#This Row],[Kpy]]*KTc-Sample[[#This Row],[KPz]]*KTb</f>
        <v>2.4948500216800937</v>
      </c>
      <c r="X1389">
        <f>-1*(Sample[[#This Row],[KPx]]*KTc-Sample[[#This Row],[KPz]]*KTa)</f>
        <v>2.4948500216800937</v>
      </c>
      <c r="Y1389">
        <f>(Sample[[#This Row],[KPx]]*KTb-Sample[[#This Row],[Kpy]]*KTa)</f>
        <v>2.4948500216800937</v>
      </c>
      <c r="Z1389">
        <f>-Sample[[#This Row],[Xp]]*a+Sample[[#This Row],[Yp]]*b+Sample[[#This Row],[Zp]]*c_</f>
        <v>-1.8061799739838871</v>
      </c>
      <c r="AA1389" s="8">
        <f>-IF(Sample[[#This Row],[Column2]]&gt;0,1,-1)*SQRT(Sample[[#This Row],[KPx''i]]^2+Sample[[#This Row],[KPx''j]]^2+Sample[[#This Row],[KPx''k]]^2)/Ksmag/Scale</f>
        <v>1.1060548299734796</v>
      </c>
      <c r="AB1389" s="1">
        <f>SQRT(Sample[[#This Row],[Kpy''i]]^2+Sample[[#This Row],[KPy''j]]^2+Sample[[#This Row],[KPy''k]]^2)/KTmag/Scale</f>
        <v>1.7641253683733995</v>
      </c>
    </row>
    <row r="1390" spans="1:28" hidden="1" x14ac:dyDescent="0.25">
      <c r="A1390" s="5">
        <v>1385</v>
      </c>
      <c r="B1390" s="13" t="s">
        <v>43</v>
      </c>
      <c r="C1390" s="5"/>
      <c r="D1390" s="5"/>
      <c r="E1390">
        <v>6</v>
      </c>
      <c r="F1390">
        <v>2</v>
      </c>
      <c r="G1390">
        <v>10</v>
      </c>
      <c r="H1390" s="11">
        <f>Sample[[#This Row],[C]]/Sample[[#This Row],[D]]</f>
        <v>0.33333333333333331</v>
      </c>
      <c r="I1390" s="11">
        <f>Sample[[#This Row],[A]]/Sample[[#This Row],[C]]</f>
        <v>5</v>
      </c>
      <c r="J1390" s="11">
        <f>Sample[[#This Row],[D]]/Sample[[#This Row],[A]]</f>
        <v>0.6</v>
      </c>
      <c r="K1390" s="11">
        <f>Sample[[#This Row],[A]]/Sample[[#This Row],[D]]</f>
        <v>1.6666666666666667</v>
      </c>
      <c r="L1390" s="11">
        <f>Sample[[#This Row],[D]]/Sample[[#This Row],[C]]</f>
        <v>3</v>
      </c>
      <c r="M1390" s="11">
        <f>Sample[[#This Row],[C]]/Sample[[#This Row],[A]]</f>
        <v>0.2</v>
      </c>
      <c r="N1390">
        <f>IF(Sample[[#This Row],[Ap]]=0,10,LOG(Sample[[#This Row],[Ap]]))</f>
        <v>-0.47712125471966244</v>
      </c>
      <c r="O1390">
        <f>IF(Sample[[#This Row],[Ei]]=0,10,LOG(Sample[[#This Row],[Ei]]))</f>
        <v>0.69897000433601886</v>
      </c>
      <c r="P1390">
        <f>IF(Sample[[#This Row],[Ii]]=0,10,LOG(Sample[[#This Row],[Ii]]))</f>
        <v>-0.22184874961635639</v>
      </c>
      <c r="Q1390">
        <f>Kx-Sample[[#This Row],[Xp]]</f>
        <v>0.47712125471966244</v>
      </c>
      <c r="R1390">
        <f>Ky-Sample[[#This Row],[Yp]]</f>
        <v>-1.6989700043360187</v>
      </c>
      <c r="S1390">
        <f>Kz-Sample[[#This Row],[Zp]]</f>
        <v>1.2218487496163564</v>
      </c>
      <c r="T1390">
        <f>Sample[[#This Row],[Kpy]]*KSc-Sample[[#This Row],[KPz]]*KSb</f>
        <v>0.47712125471966238</v>
      </c>
      <c r="U1390">
        <f>-1*(Sample[[#This Row],[KPx]]*KSc-Sample[[#This Row],[KPz]]*KSa)</f>
        <v>0.47712125471966244</v>
      </c>
      <c r="V1390">
        <f>(Sample[[#This Row],[KPx]]*$R$2-Sample[[#This Row],[Kpy]]*KSa)</f>
        <v>0.47712125471966244</v>
      </c>
      <c r="W1390">
        <f>Sample[[#This Row],[Kpy]]*KTc-Sample[[#This Row],[KPz]]*KTb</f>
        <v>2.9208187539523749</v>
      </c>
      <c r="X1390">
        <f>-1*(Sample[[#This Row],[KPx]]*KTc-Sample[[#This Row],[KPz]]*KTa)</f>
        <v>2.9208187539523753</v>
      </c>
      <c r="Y1390">
        <f>(Sample[[#This Row],[KPx]]*KTb-Sample[[#This Row],[Kpy]]*KTa)</f>
        <v>2.9208187539523749</v>
      </c>
      <c r="Z1390">
        <f>-Sample[[#This Row],[Xp]]*a+Sample[[#This Row],[Yp]]*b+Sample[[#This Row],[Zp]]*c_</f>
        <v>0.95424250943932498</v>
      </c>
      <c r="AA1390" s="8">
        <f>-IF(Sample[[#This Row],[Column2]]&gt;0,1,-1)*SQRT(Sample[[#This Row],[KPx''i]]^2+Sample[[#This Row],[KPx''j]]^2+Sample[[#This Row],[KPx''k]]^2)/Ksmag/Scale</f>
        <v>-0.58435180974982659</v>
      </c>
      <c r="AB1390" s="1">
        <f>SQRT(Sample[[#This Row],[Kpy''i]]^2+Sample[[#This Row],[KPy''j]]^2+Sample[[#This Row],[KPy''k]]^2)/KTmag/Scale</f>
        <v>2.0653307475365668</v>
      </c>
    </row>
    <row r="1391" spans="1:28" hidden="1" x14ac:dyDescent="0.25">
      <c r="A1391" s="5">
        <v>1386</v>
      </c>
      <c r="B1391" s="13" t="s">
        <v>43</v>
      </c>
      <c r="C1391" s="5"/>
      <c r="D1391" s="5"/>
      <c r="E1391">
        <v>9</v>
      </c>
      <c r="F1391">
        <v>7</v>
      </c>
      <c r="G1391">
        <v>4</v>
      </c>
      <c r="H1391" s="11">
        <f>Sample[[#This Row],[C]]/Sample[[#This Row],[D]]</f>
        <v>0.77777777777777779</v>
      </c>
      <c r="I1391" s="11">
        <f>Sample[[#This Row],[A]]/Sample[[#This Row],[C]]</f>
        <v>0.5714285714285714</v>
      </c>
      <c r="J1391" s="11">
        <f>Sample[[#This Row],[D]]/Sample[[#This Row],[A]]</f>
        <v>2.25</v>
      </c>
      <c r="K1391" s="11">
        <f>Sample[[#This Row],[A]]/Sample[[#This Row],[D]]</f>
        <v>0.44444444444444442</v>
      </c>
      <c r="L1391" s="11">
        <f>Sample[[#This Row],[D]]/Sample[[#This Row],[C]]</f>
        <v>1.2857142857142858</v>
      </c>
      <c r="M1391" s="11">
        <f>Sample[[#This Row],[C]]/Sample[[#This Row],[A]]</f>
        <v>1.75</v>
      </c>
      <c r="N1391">
        <f>IF(Sample[[#This Row],[Ap]]=0,10,LOG(Sample[[#This Row],[Ap]]))</f>
        <v>-0.10914446942506803</v>
      </c>
      <c r="O1391">
        <f>IF(Sample[[#This Row],[Ei]]=0,10,LOG(Sample[[#This Row],[Ei]]))</f>
        <v>-0.24303804868629447</v>
      </c>
      <c r="P1391">
        <f>IF(Sample[[#This Row],[Ii]]=0,10,LOG(Sample[[#This Row],[Ii]]))</f>
        <v>0.35218251811136247</v>
      </c>
      <c r="Q1391">
        <f>Kx-Sample[[#This Row],[Xp]]</f>
        <v>0.10914446942506803</v>
      </c>
      <c r="R1391">
        <f>Ky-Sample[[#This Row],[Yp]]</f>
        <v>-0.75696195131370558</v>
      </c>
      <c r="S1391">
        <f>Kz-Sample[[#This Row],[Zp]]</f>
        <v>0.64781748188863753</v>
      </c>
      <c r="T1391">
        <f>Sample[[#This Row],[Kpy]]*KSc-Sample[[#This Row],[KPz]]*KSb</f>
        <v>0.10914446942506806</v>
      </c>
      <c r="U1391">
        <f>-1*(Sample[[#This Row],[KPx]]*KSc-Sample[[#This Row],[KPz]]*KSa)</f>
        <v>0.10914446942506803</v>
      </c>
      <c r="V1391">
        <f>(Sample[[#This Row],[KPx]]*$R$2-Sample[[#This Row],[Kpy]]*KSa)</f>
        <v>0.10914446942506803</v>
      </c>
      <c r="W1391">
        <f>Sample[[#This Row],[Kpy]]*KTc-Sample[[#This Row],[KPz]]*KTb</f>
        <v>1.4047794332023431</v>
      </c>
      <c r="X1391">
        <f>-1*(Sample[[#This Row],[KPx]]*KTc-Sample[[#This Row],[KPz]]*KTa)</f>
        <v>1.4047794332023431</v>
      </c>
      <c r="Y1391">
        <f>(Sample[[#This Row],[KPx]]*KTb-Sample[[#This Row],[Kpy]]*KTa)</f>
        <v>1.4047794332023431</v>
      </c>
      <c r="Z1391">
        <f>-Sample[[#This Row],[Xp]]*a+Sample[[#This Row],[Yp]]*b+Sample[[#This Row],[Zp]]*c_</f>
        <v>0.21828893885013601</v>
      </c>
      <c r="AA1391" s="8">
        <f>-IF(Sample[[#This Row],[Column2]]&gt;0,1,-1)*SQRT(Sample[[#This Row],[KPx''i]]^2+Sample[[#This Row],[KPx''j]]^2+Sample[[#This Row],[KPx''k]]^2)/Ksmag/Scale</f>
        <v>-0.13367412916910817</v>
      </c>
      <c r="AB1391" s="1">
        <f>SQRT(Sample[[#This Row],[Kpy''i]]^2+Sample[[#This Row],[KPy''j]]^2+Sample[[#This Row],[KPy''k]]^2)/KTmag/Scale</f>
        <v>0.99332906328877157</v>
      </c>
    </row>
    <row r="1392" spans="1:28" hidden="1" x14ac:dyDescent="0.25">
      <c r="A1392" s="5">
        <v>1387</v>
      </c>
      <c r="B1392" s="13" t="s">
        <v>43</v>
      </c>
      <c r="C1392" s="5"/>
      <c r="D1392" s="5"/>
      <c r="E1392">
        <v>9</v>
      </c>
      <c r="F1392">
        <v>9</v>
      </c>
      <c r="G1392">
        <v>1</v>
      </c>
      <c r="H1392" s="11">
        <f>Sample[[#This Row],[C]]/Sample[[#This Row],[D]]</f>
        <v>1</v>
      </c>
      <c r="I1392" s="11">
        <f>Sample[[#This Row],[A]]/Sample[[#This Row],[C]]</f>
        <v>0.1111111111111111</v>
      </c>
      <c r="J1392" s="11">
        <f>Sample[[#This Row],[D]]/Sample[[#This Row],[A]]</f>
        <v>9</v>
      </c>
      <c r="K1392" s="11">
        <f>Sample[[#This Row],[A]]/Sample[[#This Row],[D]]</f>
        <v>0.1111111111111111</v>
      </c>
      <c r="L1392" s="11">
        <f>Sample[[#This Row],[D]]/Sample[[#This Row],[C]]</f>
        <v>1</v>
      </c>
      <c r="M1392" s="11">
        <f>Sample[[#This Row],[C]]/Sample[[#This Row],[A]]</f>
        <v>9</v>
      </c>
      <c r="N1392">
        <f>IF(Sample[[#This Row],[Ap]]=0,10,LOG(Sample[[#This Row],[Ap]]))</f>
        <v>0</v>
      </c>
      <c r="O1392">
        <f>IF(Sample[[#This Row],[Ei]]=0,10,LOG(Sample[[#This Row],[Ei]]))</f>
        <v>-0.95424250943932487</v>
      </c>
      <c r="P1392">
        <f>IF(Sample[[#This Row],[Ii]]=0,10,LOG(Sample[[#This Row],[Ii]]))</f>
        <v>0.95424250943932487</v>
      </c>
      <c r="Q1392">
        <f>Kx-Sample[[#This Row],[Xp]]</f>
        <v>0</v>
      </c>
      <c r="R1392">
        <f>Ky-Sample[[#This Row],[Yp]]</f>
        <v>-4.5757490560675129E-2</v>
      </c>
      <c r="S1392">
        <f>Kz-Sample[[#This Row],[Zp]]</f>
        <v>4.5757490560675129E-2</v>
      </c>
      <c r="T1392">
        <f>Sample[[#This Row],[Kpy]]*KSc-Sample[[#This Row],[KPz]]*KSb</f>
        <v>0</v>
      </c>
      <c r="U1392">
        <f>-1*(Sample[[#This Row],[KPx]]*KSc-Sample[[#This Row],[KPz]]*KSa)</f>
        <v>0</v>
      </c>
      <c r="V1392">
        <f>(Sample[[#This Row],[KPx]]*$R$2-Sample[[#This Row],[Kpy]]*KSa)</f>
        <v>0</v>
      </c>
      <c r="W1392">
        <f>Sample[[#This Row],[Kpy]]*KTc-Sample[[#This Row],[KPz]]*KTb</f>
        <v>9.1514981121350258E-2</v>
      </c>
      <c r="X1392">
        <f>-1*(Sample[[#This Row],[KPx]]*KTc-Sample[[#This Row],[KPz]]*KTa)</f>
        <v>9.1514981121350258E-2</v>
      </c>
      <c r="Y1392">
        <f>(Sample[[#This Row],[KPx]]*KTb-Sample[[#This Row],[Kpy]]*KTa)</f>
        <v>9.1514981121350258E-2</v>
      </c>
      <c r="Z1392">
        <f>-Sample[[#This Row],[Xp]]*a+Sample[[#This Row],[Yp]]*b+Sample[[#This Row],[Zp]]*c_</f>
        <v>0</v>
      </c>
      <c r="AA1392" s="8">
        <f>-IF(Sample[[#This Row],[Column2]]&gt;0,1,-1)*SQRT(Sample[[#This Row],[KPx''i]]^2+Sample[[#This Row],[KPx''j]]^2+Sample[[#This Row],[KPx''k]]^2)/Ksmag/Scale</f>
        <v>0</v>
      </c>
      <c r="AB1392" s="1">
        <f>SQRT(Sample[[#This Row],[Kpy''i]]^2+Sample[[#This Row],[KPy''j]]^2+Sample[[#This Row],[KPy''k]]^2)/KTmag/Scale</f>
        <v>6.471086373106566E-2</v>
      </c>
    </row>
    <row r="1393" spans="1:28" hidden="1" x14ac:dyDescent="0.25">
      <c r="A1393" s="5">
        <v>1388</v>
      </c>
      <c r="B1393" s="13" t="s">
        <v>43</v>
      </c>
      <c r="C1393" s="5"/>
      <c r="D1393" s="5"/>
      <c r="E1393">
        <v>9</v>
      </c>
      <c r="F1393">
        <v>9</v>
      </c>
      <c r="G1393">
        <v>5</v>
      </c>
      <c r="H1393" s="11">
        <f>Sample[[#This Row],[C]]/Sample[[#This Row],[D]]</f>
        <v>1</v>
      </c>
      <c r="I1393" s="11">
        <f>Sample[[#This Row],[A]]/Sample[[#This Row],[C]]</f>
        <v>0.55555555555555558</v>
      </c>
      <c r="J1393" s="11">
        <f>Sample[[#This Row],[D]]/Sample[[#This Row],[A]]</f>
        <v>1.8</v>
      </c>
      <c r="K1393" s="11">
        <f>Sample[[#This Row],[A]]/Sample[[#This Row],[D]]</f>
        <v>0.55555555555555558</v>
      </c>
      <c r="L1393" s="11">
        <f>Sample[[#This Row],[D]]/Sample[[#This Row],[C]]</f>
        <v>1</v>
      </c>
      <c r="M1393" s="11">
        <f>Sample[[#This Row],[C]]/Sample[[#This Row],[A]]</f>
        <v>1.8</v>
      </c>
      <c r="N1393">
        <f>IF(Sample[[#This Row],[Ap]]=0,10,LOG(Sample[[#This Row],[Ap]]))</f>
        <v>0</v>
      </c>
      <c r="O1393">
        <f>IF(Sample[[#This Row],[Ei]]=0,10,LOG(Sample[[#This Row],[Ei]]))</f>
        <v>-0.25527250510330607</v>
      </c>
      <c r="P1393">
        <f>IF(Sample[[#This Row],[Ii]]=0,10,LOG(Sample[[#This Row],[Ii]]))</f>
        <v>0.25527250510330607</v>
      </c>
      <c r="Q1393">
        <f>Kx-Sample[[#This Row],[Xp]]</f>
        <v>0</v>
      </c>
      <c r="R1393">
        <f>Ky-Sample[[#This Row],[Yp]]</f>
        <v>-0.74472749489669399</v>
      </c>
      <c r="S1393">
        <f>Kz-Sample[[#This Row],[Zp]]</f>
        <v>0.74472749489669399</v>
      </c>
      <c r="T1393">
        <f>Sample[[#This Row],[Kpy]]*KSc-Sample[[#This Row],[KPz]]*KSb</f>
        <v>0</v>
      </c>
      <c r="U1393">
        <f>-1*(Sample[[#This Row],[KPx]]*KSc-Sample[[#This Row],[KPz]]*KSa)</f>
        <v>0</v>
      </c>
      <c r="V1393">
        <f>(Sample[[#This Row],[KPx]]*$R$2-Sample[[#This Row],[Kpy]]*KSa)</f>
        <v>0</v>
      </c>
      <c r="W1393">
        <f>Sample[[#This Row],[Kpy]]*KTc-Sample[[#This Row],[KPz]]*KTb</f>
        <v>1.489454989793388</v>
      </c>
      <c r="X1393">
        <f>-1*(Sample[[#This Row],[KPx]]*KTc-Sample[[#This Row],[KPz]]*KTa)</f>
        <v>1.489454989793388</v>
      </c>
      <c r="Y1393">
        <f>(Sample[[#This Row],[KPx]]*KTb-Sample[[#This Row],[Kpy]]*KTa)</f>
        <v>1.489454989793388</v>
      </c>
      <c r="Z1393">
        <f>-Sample[[#This Row],[Xp]]*a+Sample[[#This Row],[Yp]]*b+Sample[[#This Row],[Zp]]*c_</f>
        <v>0</v>
      </c>
      <c r="AA1393" s="8">
        <f>-IF(Sample[[#This Row],[Column2]]&gt;0,1,-1)*SQRT(Sample[[#This Row],[KPx''i]]^2+Sample[[#This Row],[KPx''j]]^2+Sample[[#This Row],[KPx''k]]^2)/Ksmag/Scale</f>
        <v>0</v>
      </c>
      <c r="AB1393" s="1">
        <f>SQRT(Sample[[#This Row],[Kpy''i]]^2+Sample[[#This Row],[KPy''j]]^2+Sample[[#This Row],[KPy''k]]^2)/KTmag/Scale</f>
        <v>1.0532037235550447</v>
      </c>
    </row>
    <row r="1394" spans="1:28" hidden="1" x14ac:dyDescent="0.25">
      <c r="A1394" s="5">
        <v>1389</v>
      </c>
      <c r="B1394" s="13" t="s">
        <v>43</v>
      </c>
      <c r="C1394" s="5"/>
      <c r="D1394" s="5"/>
      <c r="E1394">
        <v>3</v>
      </c>
      <c r="F1394">
        <v>4</v>
      </c>
      <c r="G1394">
        <v>3</v>
      </c>
      <c r="H1394" s="11">
        <f>Sample[[#This Row],[C]]/Sample[[#This Row],[D]]</f>
        <v>1.3333333333333333</v>
      </c>
      <c r="I1394" s="11">
        <f>Sample[[#This Row],[A]]/Sample[[#This Row],[C]]</f>
        <v>0.75</v>
      </c>
      <c r="J1394" s="11">
        <f>Sample[[#This Row],[D]]/Sample[[#This Row],[A]]</f>
        <v>1</v>
      </c>
      <c r="K1394" s="11">
        <f>Sample[[#This Row],[A]]/Sample[[#This Row],[D]]</f>
        <v>1</v>
      </c>
      <c r="L1394" s="11">
        <f>Sample[[#This Row],[D]]/Sample[[#This Row],[C]]</f>
        <v>0.75</v>
      </c>
      <c r="M1394" s="11">
        <f>Sample[[#This Row],[C]]/Sample[[#This Row],[A]]</f>
        <v>1.3333333333333333</v>
      </c>
      <c r="N1394">
        <f>IF(Sample[[#This Row],[Ap]]=0,10,LOG(Sample[[#This Row],[Ap]]))</f>
        <v>0.12493873660829993</v>
      </c>
      <c r="O1394">
        <f>IF(Sample[[#This Row],[Ei]]=0,10,LOG(Sample[[#This Row],[Ei]]))</f>
        <v>-0.12493873660829995</v>
      </c>
      <c r="P1394">
        <f>IF(Sample[[#This Row],[Ii]]=0,10,LOG(Sample[[#This Row],[Ii]]))</f>
        <v>0</v>
      </c>
      <c r="Q1394">
        <f>Kx-Sample[[#This Row],[Xp]]</f>
        <v>-0.12493873660829993</v>
      </c>
      <c r="R1394">
        <f>Ky-Sample[[#This Row],[Yp]]</f>
        <v>-0.87506126339170009</v>
      </c>
      <c r="S1394">
        <f>Kz-Sample[[#This Row],[Zp]]</f>
        <v>1</v>
      </c>
      <c r="T1394">
        <f>Sample[[#This Row],[Kpy]]*KSc-Sample[[#This Row],[KPz]]*KSb</f>
        <v>-0.12493873660829991</v>
      </c>
      <c r="U1394">
        <f>-1*(Sample[[#This Row],[KPx]]*KSc-Sample[[#This Row],[KPz]]*KSa)</f>
        <v>-0.12493873660829993</v>
      </c>
      <c r="V1394">
        <f>(Sample[[#This Row],[KPx]]*$R$2-Sample[[#This Row],[Kpy]]*KSa)</f>
        <v>-0.12493873660829993</v>
      </c>
      <c r="W1394">
        <f>Sample[[#This Row],[Kpy]]*KTc-Sample[[#This Row],[KPz]]*KTb</f>
        <v>1.8750612633917001</v>
      </c>
      <c r="X1394">
        <f>-1*(Sample[[#This Row],[KPx]]*KTc-Sample[[#This Row],[KPz]]*KTa)</f>
        <v>1.8750612633917001</v>
      </c>
      <c r="Y1394">
        <f>(Sample[[#This Row],[KPx]]*KTb-Sample[[#This Row],[Kpy]]*KTa)</f>
        <v>1.8750612633917001</v>
      </c>
      <c r="Z1394">
        <f>-Sample[[#This Row],[Xp]]*a+Sample[[#This Row],[Yp]]*b+Sample[[#This Row],[Zp]]*c_</f>
        <v>-0.24987747321659989</v>
      </c>
      <c r="AA1394" s="8">
        <f>-IF(Sample[[#This Row],[Column2]]&gt;0,1,-1)*SQRT(Sample[[#This Row],[KPx''i]]^2+Sample[[#This Row],[KPx''j]]^2+Sample[[#This Row],[KPx''k]]^2)/Ksmag/Scale</f>
        <v>0.15301807689915992</v>
      </c>
      <c r="AB1394" s="1">
        <f>SQRT(Sample[[#This Row],[Kpy''i]]^2+Sample[[#This Row],[KPy''j]]^2+Sample[[#This Row],[KPy''k]]^2)/KTmag/Scale</f>
        <v>1.3258685344844863</v>
      </c>
    </row>
    <row r="1395" spans="1:28" hidden="1" x14ac:dyDescent="0.25">
      <c r="A1395" s="5">
        <v>1390</v>
      </c>
      <c r="B1395" s="13" t="s">
        <v>43</v>
      </c>
      <c r="C1395" s="5"/>
      <c r="D1395" s="5"/>
      <c r="E1395">
        <v>6</v>
      </c>
      <c r="F1395">
        <v>8</v>
      </c>
      <c r="G1395">
        <v>3</v>
      </c>
      <c r="H1395" s="11">
        <f>Sample[[#This Row],[C]]/Sample[[#This Row],[D]]</f>
        <v>1.3333333333333333</v>
      </c>
      <c r="I1395" s="11">
        <f>Sample[[#This Row],[A]]/Sample[[#This Row],[C]]</f>
        <v>0.375</v>
      </c>
      <c r="J1395" s="11">
        <f>Sample[[#This Row],[D]]/Sample[[#This Row],[A]]</f>
        <v>2</v>
      </c>
      <c r="K1395" s="11">
        <f>Sample[[#This Row],[A]]/Sample[[#This Row],[D]]</f>
        <v>0.5</v>
      </c>
      <c r="L1395" s="11">
        <f>Sample[[#This Row],[D]]/Sample[[#This Row],[C]]</f>
        <v>0.75</v>
      </c>
      <c r="M1395" s="11">
        <f>Sample[[#This Row],[C]]/Sample[[#This Row],[A]]</f>
        <v>2.6666666666666665</v>
      </c>
      <c r="N1395">
        <f>IF(Sample[[#This Row],[Ap]]=0,10,LOG(Sample[[#This Row],[Ap]]))</f>
        <v>0.12493873660829993</v>
      </c>
      <c r="O1395">
        <f>IF(Sample[[#This Row],[Ei]]=0,10,LOG(Sample[[#This Row],[Ei]]))</f>
        <v>-0.42596873227228116</v>
      </c>
      <c r="P1395">
        <f>IF(Sample[[#This Row],[Ii]]=0,10,LOG(Sample[[#This Row],[Ii]]))</f>
        <v>0.3010299956639812</v>
      </c>
      <c r="Q1395">
        <f>Kx-Sample[[#This Row],[Xp]]</f>
        <v>-0.12493873660829993</v>
      </c>
      <c r="R1395">
        <f>Ky-Sample[[#This Row],[Yp]]</f>
        <v>-0.57403126772771884</v>
      </c>
      <c r="S1395">
        <f>Kz-Sample[[#This Row],[Zp]]</f>
        <v>0.69897000433601875</v>
      </c>
      <c r="T1395">
        <f>Sample[[#This Row],[Kpy]]*KSc-Sample[[#This Row],[KPz]]*KSb</f>
        <v>-0.12493873660829991</v>
      </c>
      <c r="U1395">
        <f>-1*(Sample[[#This Row],[KPx]]*KSc-Sample[[#This Row],[KPz]]*KSa)</f>
        <v>-0.12493873660829993</v>
      </c>
      <c r="V1395">
        <f>(Sample[[#This Row],[KPx]]*$R$2-Sample[[#This Row],[Kpy]]*KSa)</f>
        <v>-0.12493873660829993</v>
      </c>
      <c r="W1395">
        <f>Sample[[#This Row],[Kpy]]*KTc-Sample[[#This Row],[KPz]]*KTb</f>
        <v>1.2730012720637376</v>
      </c>
      <c r="X1395">
        <f>-1*(Sample[[#This Row],[KPx]]*KTc-Sample[[#This Row],[KPz]]*KTa)</f>
        <v>1.2730012720637376</v>
      </c>
      <c r="Y1395">
        <f>(Sample[[#This Row],[KPx]]*KTb-Sample[[#This Row],[Kpy]]*KTa)</f>
        <v>1.2730012720637376</v>
      </c>
      <c r="Z1395">
        <f>-Sample[[#This Row],[Xp]]*a+Sample[[#This Row],[Yp]]*b+Sample[[#This Row],[Zp]]*c_</f>
        <v>-0.24987747321659992</v>
      </c>
      <c r="AA1395" s="8">
        <f>-IF(Sample[[#This Row],[Column2]]&gt;0,1,-1)*SQRT(Sample[[#This Row],[KPx''i]]^2+Sample[[#This Row],[KPx''j]]^2+Sample[[#This Row],[KPx''k]]^2)/Ksmag/Scale</f>
        <v>0.15301807689915992</v>
      </c>
      <c r="AB1395" s="1">
        <f>SQRT(Sample[[#This Row],[Kpy''i]]^2+Sample[[#This Row],[KPy''j]]^2+Sample[[#This Row],[KPy''k]]^2)/KTmag/Scale</f>
        <v>0.90014783193537007</v>
      </c>
    </row>
    <row r="1396" spans="1:28" hidden="1" x14ac:dyDescent="0.25">
      <c r="A1396" s="5">
        <v>1391</v>
      </c>
      <c r="B1396" s="13" t="s">
        <v>43</v>
      </c>
      <c r="C1396" s="5"/>
      <c r="D1396" s="5"/>
      <c r="E1396">
        <v>4</v>
      </c>
      <c r="F1396">
        <v>7</v>
      </c>
      <c r="G1396">
        <v>4</v>
      </c>
      <c r="H1396" s="11">
        <f>Sample[[#This Row],[C]]/Sample[[#This Row],[D]]</f>
        <v>1.75</v>
      </c>
      <c r="I1396" s="11">
        <f>Sample[[#This Row],[A]]/Sample[[#This Row],[C]]</f>
        <v>0.5714285714285714</v>
      </c>
      <c r="J1396" s="11">
        <f>Sample[[#This Row],[D]]/Sample[[#This Row],[A]]</f>
        <v>1</v>
      </c>
      <c r="K1396" s="11">
        <f>Sample[[#This Row],[A]]/Sample[[#This Row],[D]]</f>
        <v>1</v>
      </c>
      <c r="L1396" s="11">
        <f>Sample[[#This Row],[D]]/Sample[[#This Row],[C]]</f>
        <v>0.5714285714285714</v>
      </c>
      <c r="M1396" s="11">
        <f>Sample[[#This Row],[C]]/Sample[[#This Row],[A]]</f>
        <v>1.75</v>
      </c>
      <c r="N1396">
        <f>IF(Sample[[#This Row],[Ap]]=0,10,LOG(Sample[[#This Row],[Ap]]))</f>
        <v>0.24303804868629444</v>
      </c>
      <c r="O1396">
        <f>IF(Sample[[#This Row],[Ei]]=0,10,LOG(Sample[[#This Row],[Ei]]))</f>
        <v>-0.24303804868629447</v>
      </c>
      <c r="P1396">
        <f>IF(Sample[[#This Row],[Ii]]=0,10,LOG(Sample[[#This Row],[Ii]]))</f>
        <v>0</v>
      </c>
      <c r="Q1396">
        <f>Kx-Sample[[#This Row],[Xp]]</f>
        <v>-0.24303804868629444</v>
      </c>
      <c r="R1396">
        <f>Ky-Sample[[#This Row],[Yp]]</f>
        <v>-0.75696195131370558</v>
      </c>
      <c r="S1396">
        <f>Kz-Sample[[#This Row],[Zp]]</f>
        <v>1</v>
      </c>
      <c r="T1396">
        <f>Sample[[#This Row],[Kpy]]*KSc-Sample[[#This Row],[KPz]]*KSb</f>
        <v>-0.24303804868629442</v>
      </c>
      <c r="U1396">
        <f>-1*(Sample[[#This Row],[KPx]]*KSc-Sample[[#This Row],[KPz]]*KSa)</f>
        <v>-0.24303804868629444</v>
      </c>
      <c r="V1396">
        <f>(Sample[[#This Row],[KPx]]*$R$2-Sample[[#This Row],[Kpy]]*KSa)</f>
        <v>-0.24303804868629444</v>
      </c>
      <c r="W1396">
        <f>Sample[[#This Row],[Kpy]]*KTc-Sample[[#This Row],[KPz]]*KTb</f>
        <v>1.7569619513137056</v>
      </c>
      <c r="X1396">
        <f>-1*(Sample[[#This Row],[KPx]]*KTc-Sample[[#This Row],[KPz]]*KTa)</f>
        <v>1.7569619513137056</v>
      </c>
      <c r="Y1396">
        <f>(Sample[[#This Row],[KPx]]*KTb-Sample[[#This Row],[Kpy]]*KTa)</f>
        <v>1.7569619513137056</v>
      </c>
      <c r="Z1396">
        <f>-Sample[[#This Row],[Xp]]*a+Sample[[#This Row],[Yp]]*b+Sample[[#This Row],[Zp]]*c_</f>
        <v>-0.48607609737258894</v>
      </c>
      <c r="AA1396" s="8">
        <f>-IF(Sample[[#This Row],[Column2]]&gt;0,1,-1)*SQRT(Sample[[#This Row],[KPx''i]]^2+Sample[[#This Row],[KPx''j]]^2+Sample[[#This Row],[KPx''k]]^2)/Ksmag/Scale</f>
        <v>0.29765960368155842</v>
      </c>
      <c r="AB1396" s="1">
        <f>SQRT(Sample[[#This Row],[Kpy''i]]^2+Sample[[#This Row],[KPy''j]]^2+Sample[[#This Row],[KPy''k]]^2)/KTmag/Scale</f>
        <v>1.2423597100606703</v>
      </c>
    </row>
    <row r="1397" spans="1:28" hidden="1" x14ac:dyDescent="0.25">
      <c r="A1397" s="5">
        <v>1392</v>
      </c>
      <c r="B1397" s="13" t="s">
        <v>43</v>
      </c>
      <c r="C1397" s="5"/>
      <c r="D1397" s="5"/>
      <c r="E1397">
        <v>8</v>
      </c>
      <c r="F1397">
        <v>6</v>
      </c>
      <c r="G1397">
        <v>3</v>
      </c>
      <c r="H1397" s="11">
        <f>Sample[[#This Row],[C]]/Sample[[#This Row],[D]]</f>
        <v>0.75</v>
      </c>
      <c r="I1397" s="11">
        <f>Sample[[#This Row],[A]]/Sample[[#This Row],[C]]</f>
        <v>0.5</v>
      </c>
      <c r="J1397" s="11">
        <f>Sample[[#This Row],[D]]/Sample[[#This Row],[A]]</f>
        <v>2.6666666666666665</v>
      </c>
      <c r="K1397" s="11">
        <f>Sample[[#This Row],[A]]/Sample[[#This Row],[D]]</f>
        <v>0.375</v>
      </c>
      <c r="L1397" s="11">
        <f>Sample[[#This Row],[D]]/Sample[[#This Row],[C]]</f>
        <v>1.3333333333333333</v>
      </c>
      <c r="M1397" s="11">
        <f>Sample[[#This Row],[C]]/Sample[[#This Row],[A]]</f>
        <v>2</v>
      </c>
      <c r="N1397">
        <f>IF(Sample[[#This Row],[Ap]]=0,10,LOG(Sample[[#This Row],[Ap]]))</f>
        <v>-0.12493873660829995</v>
      </c>
      <c r="O1397">
        <f>IF(Sample[[#This Row],[Ei]]=0,10,LOG(Sample[[#This Row],[Ei]]))</f>
        <v>-0.3010299956639812</v>
      </c>
      <c r="P1397">
        <f>IF(Sample[[#This Row],[Ii]]=0,10,LOG(Sample[[#This Row],[Ii]]))</f>
        <v>0.4259687322722811</v>
      </c>
      <c r="Q1397">
        <f>Kx-Sample[[#This Row],[Xp]]</f>
        <v>0.12493873660829995</v>
      </c>
      <c r="R1397">
        <f>Ky-Sample[[#This Row],[Yp]]</f>
        <v>-0.69897000433601875</v>
      </c>
      <c r="S1397">
        <f>Kz-Sample[[#This Row],[Zp]]</f>
        <v>0.57403126772771884</v>
      </c>
      <c r="T1397">
        <f>Sample[[#This Row],[Kpy]]*KSc-Sample[[#This Row],[KPz]]*KSb</f>
        <v>0.12493873660829991</v>
      </c>
      <c r="U1397">
        <f>-1*(Sample[[#This Row],[KPx]]*KSc-Sample[[#This Row],[KPz]]*KSa)</f>
        <v>0.12493873660829995</v>
      </c>
      <c r="V1397">
        <f>(Sample[[#This Row],[KPx]]*$R$2-Sample[[#This Row],[Kpy]]*KSa)</f>
        <v>0.12493873660829995</v>
      </c>
      <c r="W1397">
        <f>Sample[[#This Row],[Kpy]]*KTc-Sample[[#This Row],[KPz]]*KTb</f>
        <v>1.2730012720637376</v>
      </c>
      <c r="X1397">
        <f>-1*(Sample[[#This Row],[KPx]]*KTc-Sample[[#This Row],[KPz]]*KTa)</f>
        <v>1.2730012720637376</v>
      </c>
      <c r="Y1397">
        <f>(Sample[[#This Row],[KPx]]*KTb-Sample[[#This Row],[Kpy]]*KTa)</f>
        <v>1.2730012720637376</v>
      </c>
      <c r="Z1397">
        <f>-Sample[[#This Row],[Xp]]*a+Sample[[#This Row],[Yp]]*b+Sample[[#This Row],[Zp]]*c_</f>
        <v>0.24987747321659981</v>
      </c>
      <c r="AA1397" s="8">
        <f>-IF(Sample[[#This Row],[Column2]]&gt;0,1,-1)*SQRT(Sample[[#This Row],[KPx''i]]^2+Sample[[#This Row],[KPx''j]]^2+Sample[[#This Row],[KPx''k]]^2)/Ksmag/Scale</f>
        <v>-0.15301807689915992</v>
      </c>
      <c r="AB1397" s="1">
        <f>SQRT(Sample[[#This Row],[Kpy''i]]^2+Sample[[#This Row],[KPy''j]]^2+Sample[[#This Row],[KPy''k]]^2)/KTmag/Scale</f>
        <v>0.90014783193537007</v>
      </c>
    </row>
    <row r="1398" spans="1:28" hidden="1" x14ac:dyDescent="0.25">
      <c r="A1398" s="5">
        <v>1393</v>
      </c>
      <c r="B1398" s="13" t="s">
        <v>43</v>
      </c>
      <c r="C1398" s="5"/>
      <c r="D1398" s="5"/>
      <c r="E1398">
        <v>5</v>
      </c>
      <c r="F1398">
        <v>1</v>
      </c>
      <c r="G1398">
        <v>8</v>
      </c>
      <c r="H1398" s="11">
        <f>Sample[[#This Row],[C]]/Sample[[#This Row],[D]]</f>
        <v>0.2</v>
      </c>
      <c r="I1398" s="11">
        <f>Sample[[#This Row],[A]]/Sample[[#This Row],[C]]</f>
        <v>8</v>
      </c>
      <c r="J1398" s="11">
        <f>Sample[[#This Row],[D]]/Sample[[#This Row],[A]]</f>
        <v>0.625</v>
      </c>
      <c r="K1398" s="11">
        <f>Sample[[#This Row],[A]]/Sample[[#This Row],[D]]</f>
        <v>1.6</v>
      </c>
      <c r="L1398" s="11">
        <f>Sample[[#This Row],[D]]/Sample[[#This Row],[C]]</f>
        <v>5</v>
      </c>
      <c r="M1398" s="11">
        <f>Sample[[#This Row],[C]]/Sample[[#This Row],[A]]</f>
        <v>0.125</v>
      </c>
      <c r="N1398">
        <f>IF(Sample[[#This Row],[Ap]]=0,10,LOG(Sample[[#This Row],[Ap]]))</f>
        <v>-0.69897000433601875</v>
      </c>
      <c r="O1398">
        <f>IF(Sample[[#This Row],[Ei]]=0,10,LOG(Sample[[#This Row],[Ei]]))</f>
        <v>0.90308998699194354</v>
      </c>
      <c r="P1398">
        <f>IF(Sample[[#This Row],[Ii]]=0,10,LOG(Sample[[#This Row],[Ii]]))</f>
        <v>-0.20411998265592479</v>
      </c>
      <c r="Q1398">
        <f>Kx-Sample[[#This Row],[Xp]]</f>
        <v>0.69897000433601875</v>
      </c>
      <c r="R1398">
        <f>Ky-Sample[[#This Row],[Yp]]</f>
        <v>-1.9030899869919435</v>
      </c>
      <c r="S1398">
        <f>Kz-Sample[[#This Row],[Zp]]</f>
        <v>1.2041199826559248</v>
      </c>
      <c r="T1398">
        <f>Sample[[#This Row],[Kpy]]*KSc-Sample[[#This Row],[KPz]]*KSb</f>
        <v>0.69897000433601875</v>
      </c>
      <c r="U1398">
        <f>-1*(Sample[[#This Row],[KPx]]*KSc-Sample[[#This Row],[KPz]]*KSa)</f>
        <v>0.69897000433601875</v>
      </c>
      <c r="V1398">
        <f>(Sample[[#This Row],[KPx]]*$R$2-Sample[[#This Row],[Kpy]]*KSa)</f>
        <v>0.69897000433601875</v>
      </c>
      <c r="W1398">
        <f>Sample[[#This Row],[Kpy]]*KTc-Sample[[#This Row],[KPz]]*KTb</f>
        <v>3.1072099696478683</v>
      </c>
      <c r="X1398">
        <f>-1*(Sample[[#This Row],[KPx]]*KTc-Sample[[#This Row],[KPz]]*KTa)</f>
        <v>3.1072099696478683</v>
      </c>
      <c r="Y1398">
        <f>(Sample[[#This Row],[KPx]]*KTb-Sample[[#This Row],[Kpy]]*KTa)</f>
        <v>3.1072099696478683</v>
      </c>
      <c r="Z1398">
        <f>-Sample[[#This Row],[Xp]]*a+Sample[[#This Row],[Yp]]*b+Sample[[#This Row],[Zp]]*c_</f>
        <v>1.3979400086720375</v>
      </c>
      <c r="AA1398" s="8">
        <f>-IF(Sample[[#This Row],[Column2]]&gt;0,1,-1)*SQRT(Sample[[#This Row],[KPx''i]]^2+Sample[[#This Row],[KPx''j]]^2+Sample[[#This Row],[KPx''k]]^2)/Ksmag/Scale</f>
        <v>-0.85605992806709574</v>
      </c>
      <c r="AB1398" s="1">
        <f>SQRT(Sample[[#This Row],[Kpy''i]]^2+Sample[[#This Row],[KPy''j]]^2+Sample[[#This Row],[KPy''k]]^2)/KTmag/Scale</f>
        <v>2.1971292401084543</v>
      </c>
    </row>
    <row r="1399" spans="1:28" hidden="1" x14ac:dyDescent="0.25">
      <c r="A1399" s="5">
        <v>1394</v>
      </c>
      <c r="B1399" s="13" t="s">
        <v>43</v>
      </c>
      <c r="C1399" s="5"/>
      <c r="D1399" s="5"/>
      <c r="E1399">
        <v>1</v>
      </c>
      <c r="F1399">
        <v>6</v>
      </c>
      <c r="G1399">
        <v>1</v>
      </c>
      <c r="H1399" s="11">
        <f>Sample[[#This Row],[C]]/Sample[[#This Row],[D]]</f>
        <v>6</v>
      </c>
      <c r="I1399" s="11">
        <f>Sample[[#This Row],[A]]/Sample[[#This Row],[C]]</f>
        <v>0.16666666666666666</v>
      </c>
      <c r="J1399" s="11">
        <f>Sample[[#This Row],[D]]/Sample[[#This Row],[A]]</f>
        <v>1</v>
      </c>
      <c r="K1399" s="11">
        <f>Sample[[#This Row],[A]]/Sample[[#This Row],[D]]</f>
        <v>1</v>
      </c>
      <c r="L1399" s="11">
        <f>Sample[[#This Row],[D]]/Sample[[#This Row],[C]]</f>
        <v>0.16666666666666666</v>
      </c>
      <c r="M1399" s="11">
        <f>Sample[[#This Row],[C]]/Sample[[#This Row],[A]]</f>
        <v>6</v>
      </c>
      <c r="N1399">
        <f>IF(Sample[[#This Row],[Ap]]=0,10,LOG(Sample[[#This Row],[Ap]]))</f>
        <v>0.77815125038364363</v>
      </c>
      <c r="O1399">
        <f>IF(Sample[[#This Row],[Ei]]=0,10,LOG(Sample[[#This Row],[Ei]]))</f>
        <v>-0.77815125038364363</v>
      </c>
      <c r="P1399">
        <f>IF(Sample[[#This Row],[Ii]]=0,10,LOG(Sample[[#This Row],[Ii]]))</f>
        <v>0</v>
      </c>
      <c r="Q1399">
        <f>Kx-Sample[[#This Row],[Xp]]</f>
        <v>-0.77815125038364363</v>
      </c>
      <c r="R1399">
        <f>Ky-Sample[[#This Row],[Yp]]</f>
        <v>-0.22184874961635637</v>
      </c>
      <c r="S1399">
        <f>Kz-Sample[[#This Row],[Zp]]</f>
        <v>1</v>
      </c>
      <c r="T1399">
        <f>Sample[[#This Row],[Kpy]]*KSc-Sample[[#This Row],[KPz]]*KSb</f>
        <v>-0.77815125038364363</v>
      </c>
      <c r="U1399">
        <f>-1*(Sample[[#This Row],[KPx]]*KSc-Sample[[#This Row],[KPz]]*KSa)</f>
        <v>-0.77815125038364363</v>
      </c>
      <c r="V1399">
        <f>(Sample[[#This Row],[KPx]]*$R$2-Sample[[#This Row],[Kpy]]*KSa)</f>
        <v>-0.77815125038364363</v>
      </c>
      <c r="W1399">
        <f>Sample[[#This Row],[Kpy]]*KTc-Sample[[#This Row],[KPz]]*KTb</f>
        <v>1.2218487496163564</v>
      </c>
      <c r="X1399">
        <f>-1*(Sample[[#This Row],[KPx]]*KTc-Sample[[#This Row],[KPz]]*KTa)</f>
        <v>1.2218487496163564</v>
      </c>
      <c r="Y1399">
        <f>(Sample[[#This Row],[KPx]]*KTb-Sample[[#This Row],[Kpy]]*KTa)</f>
        <v>1.2218487496163564</v>
      </c>
      <c r="Z1399">
        <f>-Sample[[#This Row],[Xp]]*a+Sample[[#This Row],[Yp]]*b+Sample[[#This Row],[Zp]]*c_</f>
        <v>-1.5563025007672873</v>
      </c>
      <c r="AA1399" s="8">
        <f>-IF(Sample[[#This Row],[Column2]]&gt;0,1,-1)*SQRT(Sample[[#This Row],[KPx''i]]^2+Sample[[#This Row],[KPx''j]]^2+Sample[[#This Row],[KPx''k]]^2)/Ksmag/Scale</f>
        <v>0.95303675307431968</v>
      </c>
      <c r="AB1399" s="1">
        <f>SQRT(Sample[[#This Row],[Kpy''i]]^2+Sample[[#This Row],[KPy''j]]^2+Sample[[#This Row],[KPy''k]]^2)/KTmag/Scale</f>
        <v>0.86397753643802966</v>
      </c>
    </row>
    <row r="1400" spans="1:28" hidden="1" x14ac:dyDescent="0.25">
      <c r="A1400" s="5">
        <v>1395</v>
      </c>
      <c r="B1400" s="13" t="s">
        <v>43</v>
      </c>
      <c r="C1400" s="5"/>
      <c r="D1400" s="5"/>
      <c r="E1400">
        <v>8</v>
      </c>
      <c r="F1400">
        <v>8</v>
      </c>
      <c r="G1400">
        <v>6</v>
      </c>
      <c r="H1400" s="11">
        <f>Sample[[#This Row],[C]]/Sample[[#This Row],[D]]</f>
        <v>1</v>
      </c>
      <c r="I1400" s="11">
        <f>Sample[[#This Row],[A]]/Sample[[#This Row],[C]]</f>
        <v>0.75</v>
      </c>
      <c r="J1400" s="11">
        <f>Sample[[#This Row],[D]]/Sample[[#This Row],[A]]</f>
        <v>1.3333333333333333</v>
      </c>
      <c r="K1400" s="11">
        <f>Sample[[#This Row],[A]]/Sample[[#This Row],[D]]</f>
        <v>0.75</v>
      </c>
      <c r="L1400" s="11">
        <f>Sample[[#This Row],[D]]/Sample[[#This Row],[C]]</f>
        <v>1</v>
      </c>
      <c r="M1400" s="11">
        <f>Sample[[#This Row],[C]]/Sample[[#This Row],[A]]</f>
        <v>1.3333333333333333</v>
      </c>
      <c r="N1400">
        <f>IF(Sample[[#This Row],[Ap]]=0,10,LOG(Sample[[#This Row],[Ap]]))</f>
        <v>0</v>
      </c>
      <c r="O1400">
        <f>IF(Sample[[#This Row],[Ei]]=0,10,LOG(Sample[[#This Row],[Ei]]))</f>
        <v>-0.12493873660829995</v>
      </c>
      <c r="P1400">
        <f>IF(Sample[[#This Row],[Ii]]=0,10,LOG(Sample[[#This Row],[Ii]]))</f>
        <v>0.12493873660829993</v>
      </c>
      <c r="Q1400">
        <f>Kx-Sample[[#This Row],[Xp]]</f>
        <v>0</v>
      </c>
      <c r="R1400">
        <f>Ky-Sample[[#This Row],[Yp]]</f>
        <v>-0.87506126339170009</v>
      </c>
      <c r="S1400">
        <f>Kz-Sample[[#This Row],[Zp]]</f>
        <v>0.87506126339170009</v>
      </c>
      <c r="T1400">
        <f>Sample[[#This Row],[Kpy]]*KSc-Sample[[#This Row],[KPz]]*KSb</f>
        <v>0</v>
      </c>
      <c r="U1400">
        <f>-1*(Sample[[#This Row],[KPx]]*KSc-Sample[[#This Row],[KPz]]*KSa)</f>
        <v>0</v>
      </c>
      <c r="V1400">
        <f>(Sample[[#This Row],[KPx]]*$R$2-Sample[[#This Row],[Kpy]]*KSa)</f>
        <v>0</v>
      </c>
      <c r="W1400">
        <f>Sample[[#This Row],[Kpy]]*KTc-Sample[[#This Row],[KPz]]*KTb</f>
        <v>1.7501225267834002</v>
      </c>
      <c r="X1400">
        <f>-1*(Sample[[#This Row],[KPx]]*KTc-Sample[[#This Row],[KPz]]*KTa)</f>
        <v>1.7501225267834002</v>
      </c>
      <c r="Y1400">
        <f>(Sample[[#This Row],[KPx]]*KTb-Sample[[#This Row],[Kpy]]*KTa)</f>
        <v>1.7501225267834002</v>
      </c>
      <c r="Z1400">
        <f>-Sample[[#This Row],[Xp]]*a+Sample[[#This Row],[Yp]]*b+Sample[[#This Row],[Zp]]*c_</f>
        <v>0</v>
      </c>
      <c r="AA1400" s="8">
        <f>-IF(Sample[[#This Row],[Column2]]&gt;0,1,-1)*SQRT(Sample[[#This Row],[KPx''i]]^2+Sample[[#This Row],[KPx''j]]^2+Sample[[#This Row],[KPx''k]]^2)/Ksmag/Scale</f>
        <v>0</v>
      </c>
      <c r="AB1400" s="1">
        <f>SQRT(Sample[[#This Row],[Kpy''i]]^2+Sample[[#This Row],[KPy''j]]^2+Sample[[#This Row],[KPy''k]]^2)/KTmag/Scale</f>
        <v>1.2375235065958776</v>
      </c>
    </row>
    <row r="1401" spans="1:28" hidden="1" x14ac:dyDescent="0.25">
      <c r="A1401" s="5">
        <v>1396</v>
      </c>
      <c r="B1401" s="13" t="s">
        <v>43</v>
      </c>
      <c r="C1401" s="5"/>
      <c r="D1401" s="5"/>
      <c r="E1401">
        <v>9</v>
      </c>
      <c r="F1401">
        <v>8</v>
      </c>
      <c r="G1401">
        <v>5</v>
      </c>
      <c r="H1401" s="11">
        <f>Sample[[#This Row],[C]]/Sample[[#This Row],[D]]</f>
        <v>0.88888888888888884</v>
      </c>
      <c r="I1401" s="11">
        <f>Sample[[#This Row],[A]]/Sample[[#This Row],[C]]</f>
        <v>0.625</v>
      </c>
      <c r="J1401" s="11">
        <f>Sample[[#This Row],[D]]/Sample[[#This Row],[A]]</f>
        <v>1.8</v>
      </c>
      <c r="K1401" s="11">
        <f>Sample[[#This Row],[A]]/Sample[[#This Row],[D]]</f>
        <v>0.55555555555555558</v>
      </c>
      <c r="L1401" s="11">
        <f>Sample[[#This Row],[D]]/Sample[[#This Row],[C]]</f>
        <v>1.125</v>
      </c>
      <c r="M1401" s="11">
        <f>Sample[[#This Row],[C]]/Sample[[#This Row],[A]]</f>
        <v>1.6</v>
      </c>
      <c r="N1401">
        <f>IF(Sample[[#This Row],[Ap]]=0,10,LOG(Sample[[#This Row],[Ap]]))</f>
        <v>-5.1152522447381311E-2</v>
      </c>
      <c r="O1401">
        <f>IF(Sample[[#This Row],[Ei]]=0,10,LOG(Sample[[#This Row],[Ei]]))</f>
        <v>-0.20411998265592479</v>
      </c>
      <c r="P1401">
        <f>IF(Sample[[#This Row],[Ii]]=0,10,LOG(Sample[[#This Row],[Ii]]))</f>
        <v>0.25527250510330607</v>
      </c>
      <c r="Q1401">
        <f>Kx-Sample[[#This Row],[Xp]]</f>
        <v>5.1152522447381311E-2</v>
      </c>
      <c r="R1401">
        <f>Ky-Sample[[#This Row],[Yp]]</f>
        <v>-0.79588001734407521</v>
      </c>
      <c r="S1401">
        <f>Kz-Sample[[#This Row],[Zp]]</f>
        <v>0.74472749489669399</v>
      </c>
      <c r="T1401">
        <f>Sample[[#This Row],[Kpy]]*KSc-Sample[[#This Row],[KPz]]*KSb</f>
        <v>5.1152522447381221E-2</v>
      </c>
      <c r="U1401">
        <f>-1*(Sample[[#This Row],[KPx]]*KSc-Sample[[#This Row],[KPz]]*KSa)</f>
        <v>5.1152522447381311E-2</v>
      </c>
      <c r="V1401">
        <f>(Sample[[#This Row],[KPx]]*$R$2-Sample[[#This Row],[Kpy]]*KSa)</f>
        <v>5.1152522447381311E-2</v>
      </c>
      <c r="W1401">
        <f>Sample[[#This Row],[Kpy]]*KTc-Sample[[#This Row],[KPz]]*KTb</f>
        <v>1.5406075122407692</v>
      </c>
      <c r="X1401">
        <f>-1*(Sample[[#This Row],[KPx]]*KTc-Sample[[#This Row],[KPz]]*KTa)</f>
        <v>1.5406075122407692</v>
      </c>
      <c r="Y1401">
        <f>(Sample[[#This Row],[KPx]]*KTb-Sample[[#This Row],[Kpy]]*KTa)</f>
        <v>1.5406075122407692</v>
      </c>
      <c r="Z1401">
        <f>-Sample[[#This Row],[Xp]]*a+Sample[[#This Row],[Yp]]*b+Sample[[#This Row],[Zp]]*c_</f>
        <v>0.10230504489476255</v>
      </c>
      <c r="AA1401" s="8">
        <f>-IF(Sample[[#This Row],[Column2]]&gt;0,1,-1)*SQRT(Sample[[#This Row],[KPx''i]]^2+Sample[[#This Row],[KPx''j]]^2+Sample[[#This Row],[KPx''k]]^2)/Ksmag/Scale</f>
        <v>-6.2648789526173365E-2</v>
      </c>
      <c r="AB1401" s="1">
        <f>SQRT(Sample[[#This Row],[Kpy''i]]^2+Sample[[#This Row],[KPy''j]]^2+Sample[[#This Row],[KPy''k]]^2)/KTmag/Scale</f>
        <v>1.0893740190523848</v>
      </c>
    </row>
    <row r="1402" spans="1:28" hidden="1" x14ac:dyDescent="0.25">
      <c r="A1402" s="5">
        <v>1397</v>
      </c>
      <c r="B1402" s="13" t="s">
        <v>43</v>
      </c>
      <c r="C1402" s="5"/>
      <c r="D1402" s="5"/>
      <c r="E1402">
        <v>2</v>
      </c>
      <c r="F1402">
        <v>4</v>
      </c>
      <c r="G1402">
        <v>1</v>
      </c>
      <c r="H1402" s="11">
        <f>Sample[[#This Row],[C]]/Sample[[#This Row],[D]]</f>
        <v>2</v>
      </c>
      <c r="I1402" s="11">
        <f>Sample[[#This Row],[A]]/Sample[[#This Row],[C]]</f>
        <v>0.25</v>
      </c>
      <c r="J1402" s="11">
        <f>Sample[[#This Row],[D]]/Sample[[#This Row],[A]]</f>
        <v>2</v>
      </c>
      <c r="K1402" s="11">
        <f>Sample[[#This Row],[A]]/Sample[[#This Row],[D]]</f>
        <v>0.5</v>
      </c>
      <c r="L1402" s="11">
        <f>Sample[[#This Row],[D]]/Sample[[#This Row],[C]]</f>
        <v>0.5</v>
      </c>
      <c r="M1402" s="11">
        <f>Sample[[#This Row],[C]]/Sample[[#This Row],[A]]</f>
        <v>4</v>
      </c>
      <c r="N1402">
        <f>IF(Sample[[#This Row],[Ap]]=0,10,LOG(Sample[[#This Row],[Ap]]))</f>
        <v>0.3010299956639812</v>
      </c>
      <c r="O1402">
        <f>IF(Sample[[#This Row],[Ei]]=0,10,LOG(Sample[[#This Row],[Ei]]))</f>
        <v>-0.6020599913279624</v>
      </c>
      <c r="P1402">
        <f>IF(Sample[[#This Row],[Ii]]=0,10,LOG(Sample[[#This Row],[Ii]]))</f>
        <v>0.3010299956639812</v>
      </c>
      <c r="Q1402">
        <f>Kx-Sample[[#This Row],[Xp]]</f>
        <v>-0.3010299956639812</v>
      </c>
      <c r="R1402">
        <f>Ky-Sample[[#This Row],[Yp]]</f>
        <v>-0.3979400086720376</v>
      </c>
      <c r="S1402">
        <f>Kz-Sample[[#This Row],[Zp]]</f>
        <v>0.69897000433601875</v>
      </c>
      <c r="T1402">
        <f>Sample[[#This Row],[Kpy]]*KSc-Sample[[#This Row],[KPz]]*KSb</f>
        <v>-0.30102999566398114</v>
      </c>
      <c r="U1402">
        <f>-1*(Sample[[#This Row],[KPx]]*KSc-Sample[[#This Row],[KPz]]*KSa)</f>
        <v>-0.3010299956639812</v>
      </c>
      <c r="V1402">
        <f>(Sample[[#This Row],[KPx]]*$R$2-Sample[[#This Row],[Kpy]]*KSa)</f>
        <v>-0.3010299956639812</v>
      </c>
      <c r="W1402">
        <f>Sample[[#This Row],[Kpy]]*KTc-Sample[[#This Row],[KPz]]*KTb</f>
        <v>1.0969100130080562</v>
      </c>
      <c r="X1402">
        <f>-1*(Sample[[#This Row],[KPx]]*KTc-Sample[[#This Row],[KPz]]*KTa)</f>
        <v>1.0969100130080562</v>
      </c>
      <c r="Y1402">
        <f>(Sample[[#This Row],[KPx]]*KTb-Sample[[#This Row],[Kpy]]*KTa)</f>
        <v>1.0969100130080565</v>
      </c>
      <c r="Z1402">
        <f>-Sample[[#This Row],[Xp]]*a+Sample[[#This Row],[Yp]]*b+Sample[[#This Row],[Zp]]*c_</f>
        <v>-0.6020599913279624</v>
      </c>
      <c r="AA1402" s="8">
        <f>-IF(Sample[[#This Row],[Column2]]&gt;0,1,-1)*SQRT(Sample[[#This Row],[KPx''i]]^2+Sample[[#This Row],[KPx''j]]^2+Sample[[#This Row],[KPx''k]]^2)/Ksmag/Scale</f>
        <v>0.36868494332449325</v>
      </c>
      <c r="AB1402" s="1">
        <f>SQRT(Sample[[#This Row],[Kpy''i]]^2+Sample[[#This Row],[KPy''j]]^2+Sample[[#This Row],[KPy''k]]^2)/KTmag/Scale</f>
        <v>0.77563250854942078</v>
      </c>
    </row>
    <row r="1403" spans="1:28" hidden="1" x14ac:dyDescent="0.25">
      <c r="A1403" s="5">
        <v>1398</v>
      </c>
      <c r="B1403" s="13" t="s">
        <v>43</v>
      </c>
      <c r="C1403" s="5"/>
      <c r="D1403" s="5"/>
      <c r="E1403">
        <v>10</v>
      </c>
      <c r="F1403">
        <v>9</v>
      </c>
      <c r="G1403">
        <v>2</v>
      </c>
      <c r="H1403" s="11">
        <f>Sample[[#This Row],[C]]/Sample[[#This Row],[D]]</f>
        <v>0.9</v>
      </c>
      <c r="I1403" s="11">
        <f>Sample[[#This Row],[A]]/Sample[[#This Row],[C]]</f>
        <v>0.22222222222222221</v>
      </c>
      <c r="J1403" s="11">
        <f>Sample[[#This Row],[D]]/Sample[[#This Row],[A]]</f>
        <v>5</v>
      </c>
      <c r="K1403" s="11">
        <f>Sample[[#This Row],[A]]/Sample[[#This Row],[D]]</f>
        <v>0.2</v>
      </c>
      <c r="L1403" s="11">
        <f>Sample[[#This Row],[D]]/Sample[[#This Row],[C]]</f>
        <v>1.1111111111111112</v>
      </c>
      <c r="M1403" s="11">
        <f>Sample[[#This Row],[C]]/Sample[[#This Row],[A]]</f>
        <v>4.5</v>
      </c>
      <c r="N1403">
        <f>IF(Sample[[#This Row],[Ap]]=0,10,LOG(Sample[[#This Row],[Ap]]))</f>
        <v>-4.5757490560675115E-2</v>
      </c>
      <c r="O1403">
        <f>IF(Sample[[#This Row],[Ei]]=0,10,LOG(Sample[[#This Row],[Ei]]))</f>
        <v>-0.65321251377534373</v>
      </c>
      <c r="P1403">
        <f>IF(Sample[[#This Row],[Ii]]=0,10,LOG(Sample[[#This Row],[Ii]]))</f>
        <v>0.69897000433601886</v>
      </c>
      <c r="Q1403">
        <f>Kx-Sample[[#This Row],[Xp]]</f>
        <v>4.5757490560675115E-2</v>
      </c>
      <c r="R1403">
        <f>Ky-Sample[[#This Row],[Yp]]</f>
        <v>-0.34678748622465627</v>
      </c>
      <c r="S1403">
        <f>Kz-Sample[[#This Row],[Zp]]</f>
        <v>0.30102999566398114</v>
      </c>
      <c r="T1403">
        <f>Sample[[#This Row],[Kpy]]*KSc-Sample[[#This Row],[KPz]]*KSb</f>
        <v>4.5757490560675129E-2</v>
      </c>
      <c r="U1403">
        <f>-1*(Sample[[#This Row],[KPx]]*KSc-Sample[[#This Row],[KPz]]*KSa)</f>
        <v>4.5757490560675115E-2</v>
      </c>
      <c r="V1403">
        <f>(Sample[[#This Row],[KPx]]*$R$2-Sample[[#This Row],[Kpy]]*KSa)</f>
        <v>4.5757490560675115E-2</v>
      </c>
      <c r="W1403">
        <f>Sample[[#This Row],[Kpy]]*KTc-Sample[[#This Row],[KPz]]*KTb</f>
        <v>0.64781748188863741</v>
      </c>
      <c r="X1403">
        <f>-1*(Sample[[#This Row],[KPx]]*KTc-Sample[[#This Row],[KPz]]*KTa)</f>
        <v>0.64781748188863741</v>
      </c>
      <c r="Y1403">
        <f>(Sample[[#This Row],[KPx]]*KTb-Sample[[#This Row],[Kpy]]*KTa)</f>
        <v>0.64781748188863741</v>
      </c>
      <c r="Z1403">
        <f>-Sample[[#This Row],[Xp]]*a+Sample[[#This Row],[Yp]]*b+Sample[[#This Row],[Zp]]*c_</f>
        <v>9.1514981121350258E-2</v>
      </c>
      <c r="AA1403" s="8">
        <f>-IF(Sample[[#This Row],[Column2]]&gt;0,1,-1)*SQRT(Sample[[#This Row],[KPx''i]]^2+Sample[[#This Row],[KPx''j]]^2+Sample[[#This Row],[KPx''k]]^2)/Ksmag/Scale</f>
        <v>-5.6041251891935893E-2</v>
      </c>
      <c r="AB1403" s="1">
        <f>SQRT(Sample[[#This Row],[Kpy''i]]^2+Sample[[#This Row],[KPy''j]]^2+Sample[[#This Row],[KPy''k]]^2)/KTmag/Scale</f>
        <v>0.45807613441464901</v>
      </c>
    </row>
    <row r="1404" spans="1:28" hidden="1" x14ac:dyDescent="0.25">
      <c r="A1404" s="5">
        <v>1399</v>
      </c>
      <c r="B1404" s="13" t="s">
        <v>43</v>
      </c>
      <c r="C1404" s="5"/>
      <c r="D1404" s="5"/>
      <c r="E1404">
        <v>10</v>
      </c>
      <c r="F1404">
        <v>6</v>
      </c>
      <c r="G1404">
        <v>2</v>
      </c>
      <c r="H1404" s="11">
        <f>Sample[[#This Row],[C]]/Sample[[#This Row],[D]]</f>
        <v>0.6</v>
      </c>
      <c r="I1404" s="11">
        <f>Sample[[#This Row],[A]]/Sample[[#This Row],[C]]</f>
        <v>0.33333333333333331</v>
      </c>
      <c r="J1404" s="11">
        <f>Sample[[#This Row],[D]]/Sample[[#This Row],[A]]</f>
        <v>5</v>
      </c>
      <c r="K1404" s="11">
        <f>Sample[[#This Row],[A]]/Sample[[#This Row],[D]]</f>
        <v>0.2</v>
      </c>
      <c r="L1404" s="11">
        <f>Sample[[#This Row],[D]]/Sample[[#This Row],[C]]</f>
        <v>1.6666666666666667</v>
      </c>
      <c r="M1404" s="11">
        <f>Sample[[#This Row],[C]]/Sample[[#This Row],[A]]</f>
        <v>3</v>
      </c>
      <c r="N1404">
        <f>IF(Sample[[#This Row],[Ap]]=0,10,LOG(Sample[[#This Row],[Ap]]))</f>
        <v>-0.22184874961635639</v>
      </c>
      <c r="O1404">
        <f>IF(Sample[[#This Row],[Ei]]=0,10,LOG(Sample[[#This Row],[Ei]]))</f>
        <v>-0.47712125471966244</v>
      </c>
      <c r="P1404">
        <f>IF(Sample[[#This Row],[Ii]]=0,10,LOG(Sample[[#This Row],[Ii]]))</f>
        <v>0.69897000433601886</v>
      </c>
      <c r="Q1404">
        <f>Kx-Sample[[#This Row],[Xp]]</f>
        <v>0.22184874961635639</v>
      </c>
      <c r="R1404">
        <f>Ky-Sample[[#This Row],[Yp]]</f>
        <v>-0.52287874528033762</v>
      </c>
      <c r="S1404">
        <f>Kz-Sample[[#This Row],[Zp]]</f>
        <v>0.30102999566398114</v>
      </c>
      <c r="T1404">
        <f>Sample[[#This Row],[Kpy]]*KSc-Sample[[#This Row],[KPz]]*KSb</f>
        <v>0.22184874961635648</v>
      </c>
      <c r="U1404">
        <f>-1*(Sample[[#This Row],[KPx]]*KSc-Sample[[#This Row],[KPz]]*KSa)</f>
        <v>0.22184874961635639</v>
      </c>
      <c r="V1404">
        <f>(Sample[[#This Row],[KPx]]*$R$2-Sample[[#This Row],[Kpy]]*KSa)</f>
        <v>0.22184874961635639</v>
      </c>
      <c r="W1404">
        <f>Sample[[#This Row],[Kpy]]*KTc-Sample[[#This Row],[KPz]]*KTb</f>
        <v>0.82390874094431876</v>
      </c>
      <c r="X1404">
        <f>-1*(Sample[[#This Row],[KPx]]*KTc-Sample[[#This Row],[KPz]]*KTa)</f>
        <v>0.82390874094431865</v>
      </c>
      <c r="Y1404">
        <f>(Sample[[#This Row],[KPx]]*KTb-Sample[[#This Row],[Kpy]]*KTa)</f>
        <v>0.82390874094431887</v>
      </c>
      <c r="Z1404">
        <f>-Sample[[#This Row],[Xp]]*a+Sample[[#This Row],[Yp]]*b+Sample[[#This Row],[Zp]]*c_</f>
        <v>0.44369749923271284</v>
      </c>
      <c r="AA1404" s="8">
        <f>-IF(Sample[[#This Row],[Column2]]&gt;0,1,-1)*SQRT(Sample[[#This Row],[KPx''i]]^2+Sample[[#This Row],[KPx''j]]^2+Sample[[#This Row],[KPx''k]]^2)/Ksmag/Scale</f>
        <v>-0.27170811831726921</v>
      </c>
      <c r="AB1404" s="1">
        <f>SQRT(Sample[[#This Row],[Kpy''i]]^2+Sample[[#This Row],[KPy''j]]^2+Sample[[#This Row],[KPy''k]]^2)/KTmag/Scale</f>
        <v>0.58259145780059829</v>
      </c>
    </row>
    <row r="1405" spans="1:28" hidden="1" x14ac:dyDescent="0.25">
      <c r="A1405" s="5">
        <v>1400</v>
      </c>
      <c r="B1405" s="13" t="s">
        <v>43</v>
      </c>
      <c r="C1405" s="5"/>
      <c r="D1405" s="5"/>
      <c r="E1405">
        <v>6</v>
      </c>
      <c r="F1405">
        <v>10</v>
      </c>
      <c r="G1405">
        <v>10</v>
      </c>
      <c r="H1405" s="11">
        <f>Sample[[#This Row],[C]]/Sample[[#This Row],[D]]</f>
        <v>1.6666666666666667</v>
      </c>
      <c r="I1405" s="11">
        <f>Sample[[#This Row],[A]]/Sample[[#This Row],[C]]</f>
        <v>1</v>
      </c>
      <c r="J1405" s="11">
        <f>Sample[[#This Row],[D]]/Sample[[#This Row],[A]]</f>
        <v>0.6</v>
      </c>
      <c r="K1405" s="11">
        <f>Sample[[#This Row],[A]]/Sample[[#This Row],[D]]</f>
        <v>1.6666666666666667</v>
      </c>
      <c r="L1405" s="11">
        <f>Sample[[#This Row],[D]]/Sample[[#This Row],[C]]</f>
        <v>0.6</v>
      </c>
      <c r="M1405" s="11">
        <f>Sample[[#This Row],[C]]/Sample[[#This Row],[A]]</f>
        <v>1</v>
      </c>
      <c r="N1405">
        <f>IF(Sample[[#This Row],[Ap]]=0,10,LOG(Sample[[#This Row],[Ap]]))</f>
        <v>0.22184874961635639</v>
      </c>
      <c r="O1405">
        <f>IF(Sample[[#This Row],[Ei]]=0,10,LOG(Sample[[#This Row],[Ei]]))</f>
        <v>0</v>
      </c>
      <c r="P1405">
        <f>IF(Sample[[#This Row],[Ii]]=0,10,LOG(Sample[[#This Row],[Ii]]))</f>
        <v>-0.22184874961635639</v>
      </c>
      <c r="Q1405">
        <f>Kx-Sample[[#This Row],[Xp]]</f>
        <v>-0.22184874961635639</v>
      </c>
      <c r="R1405">
        <f>Ky-Sample[[#This Row],[Yp]]</f>
        <v>-1</v>
      </c>
      <c r="S1405">
        <f>Kz-Sample[[#This Row],[Zp]]</f>
        <v>1.2218487496163564</v>
      </c>
      <c r="T1405">
        <f>Sample[[#This Row],[Kpy]]*KSc-Sample[[#This Row],[KPz]]*KSb</f>
        <v>-0.22184874961635637</v>
      </c>
      <c r="U1405">
        <f>-1*(Sample[[#This Row],[KPx]]*KSc-Sample[[#This Row],[KPz]]*KSa)</f>
        <v>-0.22184874961635639</v>
      </c>
      <c r="V1405">
        <f>(Sample[[#This Row],[KPx]]*$R$2-Sample[[#This Row],[Kpy]]*KSa)</f>
        <v>-0.22184874961635639</v>
      </c>
      <c r="W1405">
        <f>Sample[[#This Row],[Kpy]]*KTc-Sample[[#This Row],[KPz]]*KTb</f>
        <v>2.2218487496163561</v>
      </c>
      <c r="X1405">
        <f>-1*(Sample[[#This Row],[KPx]]*KTc-Sample[[#This Row],[KPz]]*KTa)</f>
        <v>2.2218487496163561</v>
      </c>
      <c r="Y1405">
        <f>(Sample[[#This Row],[KPx]]*KTb-Sample[[#This Row],[Kpy]]*KTa)</f>
        <v>2.2218487496163566</v>
      </c>
      <c r="Z1405">
        <f>-Sample[[#This Row],[Xp]]*a+Sample[[#This Row],[Yp]]*b+Sample[[#This Row],[Zp]]*c_</f>
        <v>-0.44369749923271279</v>
      </c>
      <c r="AA1405" s="8">
        <f>-IF(Sample[[#This Row],[Column2]]&gt;0,1,-1)*SQRT(Sample[[#This Row],[KPx''i]]^2+Sample[[#This Row],[KPx''j]]^2+Sample[[#This Row],[KPx''k]]^2)/Ksmag/Scale</f>
        <v>0.27170811831726921</v>
      </c>
      <c r="AB1405" s="1">
        <f>SQRT(Sample[[#This Row],[Kpy''i]]^2+Sample[[#This Row],[KPy''j]]^2+Sample[[#This Row],[KPy''k]]^2)/KTmag/Scale</f>
        <v>1.5710843176245775</v>
      </c>
    </row>
    <row r="1406" spans="1:28" hidden="1" x14ac:dyDescent="0.25">
      <c r="A1406" s="5">
        <v>1401</v>
      </c>
      <c r="B1406" s="13" t="s">
        <v>43</v>
      </c>
      <c r="C1406" s="5"/>
      <c r="D1406" s="5"/>
      <c r="E1406">
        <v>8</v>
      </c>
      <c r="F1406">
        <v>4</v>
      </c>
      <c r="G1406">
        <v>1</v>
      </c>
      <c r="H1406" s="11">
        <f>Sample[[#This Row],[C]]/Sample[[#This Row],[D]]</f>
        <v>0.5</v>
      </c>
      <c r="I1406" s="11">
        <f>Sample[[#This Row],[A]]/Sample[[#This Row],[C]]</f>
        <v>0.25</v>
      </c>
      <c r="J1406" s="11">
        <f>Sample[[#This Row],[D]]/Sample[[#This Row],[A]]</f>
        <v>8</v>
      </c>
      <c r="K1406" s="11">
        <f>Sample[[#This Row],[A]]/Sample[[#This Row],[D]]</f>
        <v>0.125</v>
      </c>
      <c r="L1406" s="11">
        <f>Sample[[#This Row],[D]]/Sample[[#This Row],[C]]</f>
        <v>2</v>
      </c>
      <c r="M1406" s="11">
        <f>Sample[[#This Row],[C]]/Sample[[#This Row],[A]]</f>
        <v>4</v>
      </c>
      <c r="N1406">
        <f>IF(Sample[[#This Row],[Ap]]=0,10,LOG(Sample[[#This Row],[Ap]]))</f>
        <v>-0.3010299956639812</v>
      </c>
      <c r="O1406">
        <f>IF(Sample[[#This Row],[Ei]]=0,10,LOG(Sample[[#This Row],[Ei]]))</f>
        <v>-0.6020599913279624</v>
      </c>
      <c r="P1406">
        <f>IF(Sample[[#This Row],[Ii]]=0,10,LOG(Sample[[#This Row],[Ii]]))</f>
        <v>0.90308998699194354</v>
      </c>
      <c r="Q1406">
        <f>Kx-Sample[[#This Row],[Xp]]</f>
        <v>0.3010299956639812</v>
      </c>
      <c r="R1406">
        <f>Ky-Sample[[#This Row],[Yp]]</f>
        <v>-0.3979400086720376</v>
      </c>
      <c r="S1406">
        <f>Kz-Sample[[#This Row],[Zp]]</f>
        <v>9.6910013008056461E-2</v>
      </c>
      <c r="T1406">
        <f>Sample[[#This Row],[Kpy]]*KSc-Sample[[#This Row],[KPz]]*KSb</f>
        <v>0.30102999566398114</v>
      </c>
      <c r="U1406">
        <f>-1*(Sample[[#This Row],[KPx]]*KSc-Sample[[#This Row],[KPz]]*KSa)</f>
        <v>0.3010299956639812</v>
      </c>
      <c r="V1406">
        <f>(Sample[[#This Row],[KPx]]*$R$2-Sample[[#This Row],[Kpy]]*KSa)</f>
        <v>0.3010299956639812</v>
      </c>
      <c r="W1406">
        <f>Sample[[#This Row],[Kpy]]*KTc-Sample[[#This Row],[KPz]]*KTb</f>
        <v>0.49485002168009407</v>
      </c>
      <c r="X1406">
        <f>-1*(Sample[[#This Row],[KPx]]*KTc-Sample[[#This Row],[KPz]]*KTa)</f>
        <v>0.49485002168009412</v>
      </c>
      <c r="Y1406">
        <f>(Sample[[#This Row],[KPx]]*KTb-Sample[[#This Row],[Kpy]]*KTa)</f>
        <v>0.49485002168009401</v>
      </c>
      <c r="Z1406">
        <f>-Sample[[#This Row],[Xp]]*a+Sample[[#This Row],[Yp]]*b+Sample[[#This Row],[Zp]]*c_</f>
        <v>0.60205999132796229</v>
      </c>
      <c r="AA1406" s="8">
        <f>-IF(Sample[[#This Row],[Column2]]&gt;0,1,-1)*SQRT(Sample[[#This Row],[KPx''i]]^2+Sample[[#This Row],[KPx''j]]^2+Sample[[#This Row],[KPx''k]]^2)/Ksmag/Scale</f>
        <v>-0.36868494332449325</v>
      </c>
      <c r="AB1406" s="1">
        <f>SQRT(Sample[[#This Row],[Kpy''i]]^2+Sample[[#This Row],[KPy''j]]^2+Sample[[#This Row],[KPy''k]]^2)/KTmag/Scale</f>
        <v>0.34991180600030458</v>
      </c>
    </row>
    <row r="1407" spans="1:28" hidden="1" x14ac:dyDescent="0.25">
      <c r="A1407" s="5">
        <v>1402</v>
      </c>
      <c r="B1407" s="13" t="s">
        <v>43</v>
      </c>
      <c r="C1407" s="5"/>
      <c r="D1407" s="5"/>
      <c r="E1407">
        <v>6</v>
      </c>
      <c r="F1407">
        <v>3</v>
      </c>
      <c r="G1407">
        <v>6</v>
      </c>
      <c r="H1407" s="11">
        <f>Sample[[#This Row],[C]]/Sample[[#This Row],[D]]</f>
        <v>0.5</v>
      </c>
      <c r="I1407" s="11">
        <f>Sample[[#This Row],[A]]/Sample[[#This Row],[C]]</f>
        <v>2</v>
      </c>
      <c r="J1407" s="11">
        <f>Sample[[#This Row],[D]]/Sample[[#This Row],[A]]</f>
        <v>1</v>
      </c>
      <c r="K1407" s="11">
        <f>Sample[[#This Row],[A]]/Sample[[#This Row],[D]]</f>
        <v>1</v>
      </c>
      <c r="L1407" s="11">
        <f>Sample[[#This Row],[D]]/Sample[[#This Row],[C]]</f>
        <v>2</v>
      </c>
      <c r="M1407" s="11">
        <f>Sample[[#This Row],[C]]/Sample[[#This Row],[A]]</f>
        <v>0.5</v>
      </c>
      <c r="N1407">
        <f>IF(Sample[[#This Row],[Ap]]=0,10,LOG(Sample[[#This Row],[Ap]]))</f>
        <v>-0.3010299956639812</v>
      </c>
      <c r="O1407">
        <f>IF(Sample[[#This Row],[Ei]]=0,10,LOG(Sample[[#This Row],[Ei]]))</f>
        <v>0.3010299956639812</v>
      </c>
      <c r="P1407">
        <f>IF(Sample[[#This Row],[Ii]]=0,10,LOG(Sample[[#This Row],[Ii]]))</f>
        <v>0</v>
      </c>
      <c r="Q1407">
        <f>Kx-Sample[[#This Row],[Xp]]</f>
        <v>0.3010299956639812</v>
      </c>
      <c r="R1407">
        <f>Ky-Sample[[#This Row],[Yp]]</f>
        <v>-1.3010299956639813</v>
      </c>
      <c r="S1407">
        <f>Kz-Sample[[#This Row],[Zp]]</f>
        <v>1</v>
      </c>
      <c r="T1407">
        <f>Sample[[#This Row],[Kpy]]*KSc-Sample[[#This Row],[KPz]]*KSb</f>
        <v>0.30102999566398125</v>
      </c>
      <c r="U1407">
        <f>-1*(Sample[[#This Row],[KPx]]*KSc-Sample[[#This Row],[KPz]]*KSa)</f>
        <v>0.3010299956639812</v>
      </c>
      <c r="V1407">
        <f>(Sample[[#This Row],[KPx]]*$R$2-Sample[[#This Row],[Kpy]]*KSa)</f>
        <v>0.3010299956639812</v>
      </c>
      <c r="W1407">
        <f>Sample[[#This Row],[Kpy]]*KTc-Sample[[#This Row],[KPz]]*KTb</f>
        <v>2.3010299956639813</v>
      </c>
      <c r="X1407">
        <f>-1*(Sample[[#This Row],[KPx]]*KTc-Sample[[#This Row],[KPz]]*KTa)</f>
        <v>2.3010299956639813</v>
      </c>
      <c r="Y1407">
        <f>(Sample[[#This Row],[KPx]]*KTb-Sample[[#This Row],[Kpy]]*KTa)</f>
        <v>2.3010299956639813</v>
      </c>
      <c r="Z1407">
        <f>-Sample[[#This Row],[Xp]]*a+Sample[[#This Row],[Yp]]*b+Sample[[#This Row],[Zp]]*c_</f>
        <v>0.6020599913279624</v>
      </c>
      <c r="AA1407" s="8">
        <f>-IF(Sample[[#This Row],[Column2]]&gt;0,1,-1)*SQRT(Sample[[#This Row],[KPx''i]]^2+Sample[[#This Row],[KPx''j]]^2+Sample[[#This Row],[KPx''k]]^2)/Ksmag/Scale</f>
        <v>-0.36868494332449331</v>
      </c>
      <c r="AB1407" s="1">
        <f>SQRT(Sample[[#This Row],[Kpy''i]]^2+Sample[[#This Row],[KPy''j]]^2+Sample[[#This Row],[KPy''k]]^2)/KTmag/Scale</f>
        <v>1.6270739136476533</v>
      </c>
    </row>
    <row r="1408" spans="1:28" hidden="1" x14ac:dyDescent="0.25">
      <c r="A1408" s="5">
        <v>1403</v>
      </c>
      <c r="B1408" s="13" t="s">
        <v>43</v>
      </c>
      <c r="C1408" s="5"/>
      <c r="D1408" s="5"/>
      <c r="E1408">
        <v>3</v>
      </c>
      <c r="F1408">
        <v>9</v>
      </c>
      <c r="G1408">
        <v>5</v>
      </c>
      <c r="H1408" s="11">
        <f>Sample[[#This Row],[C]]/Sample[[#This Row],[D]]</f>
        <v>3</v>
      </c>
      <c r="I1408" s="11">
        <f>Sample[[#This Row],[A]]/Sample[[#This Row],[C]]</f>
        <v>0.55555555555555558</v>
      </c>
      <c r="J1408" s="11">
        <f>Sample[[#This Row],[D]]/Sample[[#This Row],[A]]</f>
        <v>0.6</v>
      </c>
      <c r="K1408" s="11">
        <f>Sample[[#This Row],[A]]/Sample[[#This Row],[D]]</f>
        <v>1.6666666666666667</v>
      </c>
      <c r="L1408" s="11">
        <f>Sample[[#This Row],[D]]/Sample[[#This Row],[C]]</f>
        <v>0.33333333333333331</v>
      </c>
      <c r="M1408" s="11">
        <f>Sample[[#This Row],[C]]/Sample[[#This Row],[A]]</f>
        <v>1.8</v>
      </c>
      <c r="N1408">
        <f>IF(Sample[[#This Row],[Ap]]=0,10,LOG(Sample[[#This Row],[Ap]]))</f>
        <v>0.47712125471966244</v>
      </c>
      <c r="O1408">
        <f>IF(Sample[[#This Row],[Ei]]=0,10,LOG(Sample[[#This Row],[Ei]]))</f>
        <v>-0.25527250510330607</v>
      </c>
      <c r="P1408">
        <f>IF(Sample[[#This Row],[Ii]]=0,10,LOG(Sample[[#This Row],[Ii]]))</f>
        <v>-0.22184874961635639</v>
      </c>
      <c r="Q1408">
        <f>Kx-Sample[[#This Row],[Xp]]</f>
        <v>-0.47712125471966244</v>
      </c>
      <c r="R1408">
        <f>Ky-Sample[[#This Row],[Yp]]</f>
        <v>-0.74472749489669399</v>
      </c>
      <c r="S1408">
        <f>Kz-Sample[[#This Row],[Zp]]</f>
        <v>1.2218487496163564</v>
      </c>
      <c r="T1408">
        <f>Sample[[#This Row],[Kpy]]*KSc-Sample[[#This Row],[KPz]]*KSb</f>
        <v>-0.47712125471966238</v>
      </c>
      <c r="U1408">
        <f>-1*(Sample[[#This Row],[KPx]]*KSc-Sample[[#This Row],[KPz]]*KSa)</f>
        <v>-0.47712125471966244</v>
      </c>
      <c r="V1408">
        <f>(Sample[[#This Row],[KPx]]*$R$2-Sample[[#This Row],[Kpy]]*KSa)</f>
        <v>-0.47712125471966244</v>
      </c>
      <c r="W1408">
        <f>Sample[[#This Row],[Kpy]]*KTc-Sample[[#This Row],[KPz]]*KTb</f>
        <v>1.9665762445130504</v>
      </c>
      <c r="X1408">
        <f>-1*(Sample[[#This Row],[KPx]]*KTc-Sample[[#This Row],[KPz]]*KTa)</f>
        <v>1.9665762445130504</v>
      </c>
      <c r="Y1408">
        <f>(Sample[[#This Row],[KPx]]*KTb-Sample[[#This Row],[Kpy]]*KTa)</f>
        <v>1.9665762445130504</v>
      </c>
      <c r="Z1408">
        <f>-Sample[[#This Row],[Xp]]*a+Sample[[#This Row],[Yp]]*b+Sample[[#This Row],[Zp]]*c_</f>
        <v>-0.95424250943932498</v>
      </c>
      <c r="AA1408" s="8">
        <f>-IF(Sample[[#This Row],[Column2]]&gt;0,1,-1)*SQRT(Sample[[#This Row],[KPx''i]]^2+Sample[[#This Row],[KPx''j]]^2+Sample[[#This Row],[KPx''k]]^2)/Ksmag/Scale</f>
        <v>0.58435180974982659</v>
      </c>
      <c r="AB1408" s="1">
        <f>SQRT(Sample[[#This Row],[Kpy''i]]^2+Sample[[#This Row],[KPy''j]]^2+Sample[[#This Row],[KPy''k]]^2)/KTmag/Scale</f>
        <v>1.3905793982155519</v>
      </c>
    </row>
    <row r="1409" spans="1:28" hidden="1" x14ac:dyDescent="0.25">
      <c r="A1409" s="5">
        <v>1404</v>
      </c>
      <c r="B1409" s="13" t="s">
        <v>43</v>
      </c>
      <c r="C1409" s="5"/>
      <c r="D1409" s="5"/>
      <c r="E1409">
        <v>4</v>
      </c>
      <c r="F1409">
        <v>6</v>
      </c>
      <c r="G1409">
        <v>3</v>
      </c>
      <c r="H1409" s="11">
        <f>Sample[[#This Row],[C]]/Sample[[#This Row],[D]]</f>
        <v>1.5</v>
      </c>
      <c r="I1409" s="11">
        <f>Sample[[#This Row],[A]]/Sample[[#This Row],[C]]</f>
        <v>0.5</v>
      </c>
      <c r="J1409" s="11">
        <f>Sample[[#This Row],[D]]/Sample[[#This Row],[A]]</f>
        <v>1.3333333333333333</v>
      </c>
      <c r="K1409" s="11">
        <f>Sample[[#This Row],[A]]/Sample[[#This Row],[D]]</f>
        <v>0.75</v>
      </c>
      <c r="L1409" s="11">
        <f>Sample[[#This Row],[D]]/Sample[[#This Row],[C]]</f>
        <v>0.66666666666666663</v>
      </c>
      <c r="M1409" s="11">
        <f>Sample[[#This Row],[C]]/Sample[[#This Row],[A]]</f>
        <v>2</v>
      </c>
      <c r="N1409">
        <f>IF(Sample[[#This Row],[Ap]]=0,10,LOG(Sample[[#This Row],[Ap]]))</f>
        <v>0.17609125905568124</v>
      </c>
      <c r="O1409">
        <f>IF(Sample[[#This Row],[Ei]]=0,10,LOG(Sample[[#This Row],[Ei]]))</f>
        <v>-0.3010299956639812</v>
      </c>
      <c r="P1409">
        <f>IF(Sample[[#This Row],[Ii]]=0,10,LOG(Sample[[#This Row],[Ii]]))</f>
        <v>0.12493873660829993</v>
      </c>
      <c r="Q1409">
        <f>Kx-Sample[[#This Row],[Xp]]</f>
        <v>-0.17609125905568124</v>
      </c>
      <c r="R1409">
        <f>Ky-Sample[[#This Row],[Yp]]</f>
        <v>-0.69897000433601875</v>
      </c>
      <c r="S1409">
        <f>Kz-Sample[[#This Row],[Zp]]</f>
        <v>0.87506126339170009</v>
      </c>
      <c r="T1409">
        <f>Sample[[#This Row],[Kpy]]*KSc-Sample[[#This Row],[KPz]]*KSb</f>
        <v>-0.17609125905568135</v>
      </c>
      <c r="U1409">
        <f>-1*(Sample[[#This Row],[KPx]]*KSc-Sample[[#This Row],[KPz]]*KSa)</f>
        <v>-0.17609125905568124</v>
      </c>
      <c r="V1409">
        <f>(Sample[[#This Row],[KPx]]*$R$2-Sample[[#This Row],[Kpy]]*KSa)</f>
        <v>-0.17609125905568124</v>
      </c>
      <c r="W1409">
        <f>Sample[[#This Row],[Kpy]]*KTc-Sample[[#This Row],[KPz]]*KTb</f>
        <v>1.5740312677277188</v>
      </c>
      <c r="X1409">
        <f>-1*(Sample[[#This Row],[KPx]]*KTc-Sample[[#This Row],[KPz]]*KTa)</f>
        <v>1.5740312677277188</v>
      </c>
      <c r="Y1409">
        <f>(Sample[[#This Row],[KPx]]*KTb-Sample[[#This Row],[Kpy]]*KTa)</f>
        <v>1.5740312677277188</v>
      </c>
      <c r="Z1409">
        <f>-Sample[[#This Row],[Xp]]*a+Sample[[#This Row],[Yp]]*b+Sample[[#This Row],[Zp]]*c_</f>
        <v>-0.35218251811136253</v>
      </c>
      <c r="AA1409" s="8">
        <f>-IF(Sample[[#This Row],[Column2]]&gt;0,1,-1)*SQRT(Sample[[#This Row],[KPx''i]]^2+Sample[[#This Row],[KPx''j]]^2+Sample[[#This Row],[KPx''k]]^2)/Ksmag/Scale</f>
        <v>0.21566686642533334</v>
      </c>
      <c r="AB1409" s="1">
        <f>SQRT(Sample[[#This Row],[Kpy''i]]^2+Sample[[#This Row],[KPy''j]]^2+Sample[[#This Row],[KPy''k]]^2)/KTmag/Scale</f>
        <v>1.1130081832099283</v>
      </c>
    </row>
    <row r="1410" spans="1:28" hidden="1" x14ac:dyDescent="0.25">
      <c r="A1410" s="5">
        <v>1405</v>
      </c>
      <c r="B1410" s="13" t="s">
        <v>43</v>
      </c>
      <c r="C1410" s="5"/>
      <c r="D1410" s="5"/>
      <c r="E1410">
        <v>6</v>
      </c>
      <c r="F1410">
        <v>5</v>
      </c>
      <c r="G1410">
        <v>10</v>
      </c>
      <c r="H1410" s="11">
        <f>Sample[[#This Row],[C]]/Sample[[#This Row],[D]]</f>
        <v>0.83333333333333337</v>
      </c>
      <c r="I1410" s="11">
        <f>Sample[[#This Row],[A]]/Sample[[#This Row],[C]]</f>
        <v>2</v>
      </c>
      <c r="J1410" s="11">
        <f>Sample[[#This Row],[D]]/Sample[[#This Row],[A]]</f>
        <v>0.6</v>
      </c>
      <c r="K1410" s="11">
        <f>Sample[[#This Row],[A]]/Sample[[#This Row],[D]]</f>
        <v>1.6666666666666667</v>
      </c>
      <c r="L1410" s="11">
        <f>Sample[[#This Row],[D]]/Sample[[#This Row],[C]]</f>
        <v>1.2</v>
      </c>
      <c r="M1410" s="11">
        <f>Sample[[#This Row],[C]]/Sample[[#This Row],[A]]</f>
        <v>0.5</v>
      </c>
      <c r="N1410">
        <f>IF(Sample[[#This Row],[Ap]]=0,10,LOG(Sample[[#This Row],[Ap]]))</f>
        <v>-7.9181246047624804E-2</v>
      </c>
      <c r="O1410">
        <f>IF(Sample[[#This Row],[Ei]]=0,10,LOG(Sample[[#This Row],[Ei]]))</f>
        <v>0.3010299956639812</v>
      </c>
      <c r="P1410">
        <f>IF(Sample[[#This Row],[Ii]]=0,10,LOG(Sample[[#This Row],[Ii]]))</f>
        <v>-0.22184874961635639</v>
      </c>
      <c r="Q1410">
        <f>Kx-Sample[[#This Row],[Xp]]</f>
        <v>7.9181246047624804E-2</v>
      </c>
      <c r="R1410">
        <f>Ky-Sample[[#This Row],[Yp]]</f>
        <v>-1.3010299956639813</v>
      </c>
      <c r="S1410">
        <f>Kz-Sample[[#This Row],[Zp]]</f>
        <v>1.2218487496163564</v>
      </c>
      <c r="T1410">
        <f>Sample[[#This Row],[Kpy]]*KSc-Sample[[#This Row],[KPz]]*KSb</f>
        <v>7.9181246047624887E-2</v>
      </c>
      <c r="U1410">
        <f>-1*(Sample[[#This Row],[KPx]]*KSc-Sample[[#This Row],[KPz]]*KSa)</f>
        <v>7.9181246047624804E-2</v>
      </c>
      <c r="V1410">
        <f>(Sample[[#This Row],[KPx]]*$R$2-Sample[[#This Row],[Kpy]]*KSa)</f>
        <v>7.9181246047624804E-2</v>
      </c>
      <c r="W1410">
        <f>Sample[[#This Row],[Kpy]]*KTc-Sample[[#This Row],[KPz]]*KTb</f>
        <v>2.5228787452803374</v>
      </c>
      <c r="X1410">
        <f>-1*(Sample[[#This Row],[KPx]]*KTc-Sample[[#This Row],[KPz]]*KTa)</f>
        <v>2.5228787452803374</v>
      </c>
      <c r="Y1410">
        <f>(Sample[[#This Row],[KPx]]*KTb-Sample[[#This Row],[Kpy]]*KTa)</f>
        <v>2.5228787452803378</v>
      </c>
      <c r="Z1410">
        <f>-Sample[[#This Row],[Xp]]*a+Sample[[#This Row],[Yp]]*b+Sample[[#This Row],[Zp]]*c_</f>
        <v>0.15836249209524961</v>
      </c>
      <c r="AA1410" s="8">
        <f>-IF(Sample[[#This Row],[Column2]]&gt;0,1,-1)*SQRT(Sample[[#This Row],[KPx''i]]^2+Sample[[#This Row],[KPx''j]]^2+Sample[[#This Row],[KPx''k]]^2)/Ksmag/Scale</f>
        <v>-9.6976825007224043E-2</v>
      </c>
      <c r="AB1410" s="1">
        <f>SQRT(Sample[[#This Row],[Kpy''i]]^2+Sample[[#This Row],[KPy''j]]^2+Sample[[#This Row],[KPy''k]]^2)/KTmag/Scale</f>
        <v>1.7839446688991354</v>
      </c>
    </row>
    <row r="1411" spans="1:28" hidden="1" x14ac:dyDescent="0.25">
      <c r="A1411" s="5">
        <v>1406</v>
      </c>
      <c r="B1411" s="13" t="s">
        <v>43</v>
      </c>
      <c r="C1411" s="5"/>
      <c r="D1411" s="5"/>
      <c r="E1411">
        <v>3</v>
      </c>
      <c r="F1411">
        <v>2</v>
      </c>
      <c r="G1411">
        <v>6</v>
      </c>
      <c r="H1411" s="11">
        <f>Sample[[#This Row],[C]]/Sample[[#This Row],[D]]</f>
        <v>0.66666666666666663</v>
      </c>
      <c r="I1411" s="11">
        <f>Sample[[#This Row],[A]]/Sample[[#This Row],[C]]</f>
        <v>3</v>
      </c>
      <c r="J1411" s="11">
        <f>Sample[[#This Row],[D]]/Sample[[#This Row],[A]]</f>
        <v>0.5</v>
      </c>
      <c r="K1411" s="11">
        <f>Sample[[#This Row],[A]]/Sample[[#This Row],[D]]</f>
        <v>2</v>
      </c>
      <c r="L1411" s="11">
        <f>Sample[[#This Row],[D]]/Sample[[#This Row],[C]]</f>
        <v>1.5</v>
      </c>
      <c r="M1411" s="11">
        <f>Sample[[#This Row],[C]]/Sample[[#This Row],[A]]</f>
        <v>0.33333333333333331</v>
      </c>
      <c r="N1411">
        <f>IF(Sample[[#This Row],[Ap]]=0,10,LOG(Sample[[#This Row],[Ap]]))</f>
        <v>-0.17609125905568127</v>
      </c>
      <c r="O1411">
        <f>IF(Sample[[#This Row],[Ei]]=0,10,LOG(Sample[[#This Row],[Ei]]))</f>
        <v>0.47712125471966244</v>
      </c>
      <c r="P1411">
        <f>IF(Sample[[#This Row],[Ii]]=0,10,LOG(Sample[[#This Row],[Ii]]))</f>
        <v>-0.3010299956639812</v>
      </c>
      <c r="Q1411">
        <f>Kx-Sample[[#This Row],[Xp]]</f>
        <v>0.17609125905568127</v>
      </c>
      <c r="R1411">
        <f>Ky-Sample[[#This Row],[Yp]]</f>
        <v>-1.4771212547196624</v>
      </c>
      <c r="S1411">
        <f>Kz-Sample[[#This Row],[Zp]]</f>
        <v>1.3010299956639813</v>
      </c>
      <c r="T1411">
        <f>Sample[[#This Row],[Kpy]]*KSc-Sample[[#This Row],[KPz]]*KSb</f>
        <v>0.17609125905568113</v>
      </c>
      <c r="U1411">
        <f>-1*(Sample[[#This Row],[KPx]]*KSc-Sample[[#This Row],[KPz]]*KSa)</f>
        <v>0.17609125905568127</v>
      </c>
      <c r="V1411">
        <f>(Sample[[#This Row],[KPx]]*$R$2-Sample[[#This Row],[Kpy]]*KSa)</f>
        <v>0.17609125905568127</v>
      </c>
      <c r="W1411">
        <f>Sample[[#This Row],[Kpy]]*KTc-Sample[[#This Row],[KPz]]*KTb</f>
        <v>2.7781512503836439</v>
      </c>
      <c r="X1411">
        <f>-1*(Sample[[#This Row],[KPx]]*KTc-Sample[[#This Row],[KPz]]*KTa)</f>
        <v>2.7781512503836439</v>
      </c>
      <c r="Y1411">
        <f>(Sample[[#This Row],[KPx]]*KTb-Sample[[#This Row],[Kpy]]*KTa)</f>
        <v>2.7781512503836434</v>
      </c>
      <c r="Z1411">
        <f>-Sample[[#This Row],[Xp]]*a+Sample[[#This Row],[Yp]]*b+Sample[[#This Row],[Zp]]*c_</f>
        <v>0.35218251811136247</v>
      </c>
      <c r="AA1411" s="8">
        <f>-IF(Sample[[#This Row],[Column2]]&gt;0,1,-1)*SQRT(Sample[[#This Row],[KPx''i]]^2+Sample[[#This Row],[KPx''j]]^2+Sample[[#This Row],[KPx''k]]^2)/Ksmag/Scale</f>
        <v>-0.21566686642533325</v>
      </c>
      <c r="AB1411" s="1">
        <f>SQRT(Sample[[#This Row],[Kpy''i]]^2+Sample[[#This Row],[KPy''j]]^2+Sample[[#This Row],[KPy''k]]^2)/KTmag/Scale</f>
        <v>1.9644495883081605</v>
      </c>
    </row>
    <row r="1412" spans="1:28" hidden="1" x14ac:dyDescent="0.25">
      <c r="A1412" s="5">
        <v>1407</v>
      </c>
      <c r="B1412" s="13" t="s">
        <v>43</v>
      </c>
      <c r="C1412" s="5"/>
      <c r="D1412" s="5"/>
      <c r="E1412">
        <v>10</v>
      </c>
      <c r="F1412">
        <v>1</v>
      </c>
      <c r="G1412">
        <v>8</v>
      </c>
      <c r="H1412" s="11">
        <f>Sample[[#This Row],[C]]/Sample[[#This Row],[D]]</f>
        <v>0.1</v>
      </c>
      <c r="I1412" s="11">
        <f>Sample[[#This Row],[A]]/Sample[[#This Row],[C]]</f>
        <v>8</v>
      </c>
      <c r="J1412" s="11">
        <f>Sample[[#This Row],[D]]/Sample[[#This Row],[A]]</f>
        <v>1.25</v>
      </c>
      <c r="K1412" s="11">
        <f>Sample[[#This Row],[A]]/Sample[[#This Row],[D]]</f>
        <v>0.8</v>
      </c>
      <c r="L1412" s="11">
        <f>Sample[[#This Row],[D]]/Sample[[#This Row],[C]]</f>
        <v>10</v>
      </c>
      <c r="M1412" s="11">
        <f>Sample[[#This Row],[C]]/Sample[[#This Row],[A]]</f>
        <v>0.125</v>
      </c>
      <c r="N1412">
        <f>IF(Sample[[#This Row],[Ap]]=0,10,LOG(Sample[[#This Row],[Ap]]))</f>
        <v>-1</v>
      </c>
      <c r="O1412">
        <f>IF(Sample[[#This Row],[Ei]]=0,10,LOG(Sample[[#This Row],[Ei]]))</f>
        <v>0.90308998699194354</v>
      </c>
      <c r="P1412">
        <f>IF(Sample[[#This Row],[Ii]]=0,10,LOG(Sample[[#This Row],[Ii]]))</f>
        <v>9.691001300805642E-2</v>
      </c>
      <c r="Q1412">
        <f>Kx-Sample[[#This Row],[Xp]]</f>
        <v>1</v>
      </c>
      <c r="R1412">
        <f>Ky-Sample[[#This Row],[Yp]]</f>
        <v>-1.9030899869919435</v>
      </c>
      <c r="S1412">
        <f>Kz-Sample[[#This Row],[Zp]]</f>
        <v>0.90308998699194354</v>
      </c>
      <c r="T1412">
        <f>Sample[[#This Row],[Kpy]]*KSc-Sample[[#This Row],[KPz]]*KSb</f>
        <v>1</v>
      </c>
      <c r="U1412">
        <f>-1*(Sample[[#This Row],[KPx]]*KSc-Sample[[#This Row],[KPz]]*KSa)</f>
        <v>1</v>
      </c>
      <c r="V1412">
        <f>(Sample[[#This Row],[KPx]]*$R$2-Sample[[#This Row],[Kpy]]*KSa)</f>
        <v>1</v>
      </c>
      <c r="W1412">
        <f>Sample[[#This Row],[Kpy]]*KTc-Sample[[#This Row],[KPz]]*KTb</f>
        <v>2.8061799739838871</v>
      </c>
      <c r="X1412">
        <f>-1*(Sample[[#This Row],[KPx]]*KTc-Sample[[#This Row],[KPz]]*KTa)</f>
        <v>2.8061799739838871</v>
      </c>
      <c r="Y1412">
        <f>(Sample[[#This Row],[KPx]]*KTb-Sample[[#This Row],[Kpy]]*KTa)</f>
        <v>2.8061799739838871</v>
      </c>
      <c r="Z1412">
        <f>-Sample[[#This Row],[Xp]]*a+Sample[[#This Row],[Yp]]*b+Sample[[#This Row],[Zp]]*c_</f>
        <v>2</v>
      </c>
      <c r="AA1412" s="8">
        <f>-IF(Sample[[#This Row],[Column2]]&gt;0,1,-1)*SQRT(Sample[[#This Row],[KPx''i]]^2+Sample[[#This Row],[KPx''j]]^2+Sample[[#This Row],[KPx''k]]^2)/Ksmag/Scale</f>
        <v>-1.2247448713915889</v>
      </c>
      <c r="AB1412" s="1">
        <f>SQRT(Sample[[#This Row],[Kpy''i]]^2+Sample[[#This Row],[KPy''j]]^2+Sample[[#This Row],[KPy''k]]^2)/KTmag/Scale</f>
        <v>1.9842688888338964</v>
      </c>
    </row>
    <row r="1413" spans="1:28" hidden="1" x14ac:dyDescent="0.25">
      <c r="A1413" s="5">
        <v>1408</v>
      </c>
      <c r="B1413" s="13" t="s">
        <v>43</v>
      </c>
      <c r="C1413" s="5"/>
      <c r="D1413" s="5"/>
      <c r="E1413">
        <v>1</v>
      </c>
      <c r="F1413">
        <v>10</v>
      </c>
      <c r="G1413">
        <v>7</v>
      </c>
      <c r="H1413" s="11">
        <f>Sample[[#This Row],[C]]/Sample[[#This Row],[D]]</f>
        <v>10</v>
      </c>
      <c r="I1413" s="11">
        <f>Sample[[#This Row],[A]]/Sample[[#This Row],[C]]</f>
        <v>0.7</v>
      </c>
      <c r="J1413" s="11">
        <f>Sample[[#This Row],[D]]/Sample[[#This Row],[A]]</f>
        <v>0.14285714285714285</v>
      </c>
      <c r="K1413" s="11">
        <f>Sample[[#This Row],[A]]/Sample[[#This Row],[D]]</f>
        <v>7</v>
      </c>
      <c r="L1413" s="11">
        <f>Sample[[#This Row],[D]]/Sample[[#This Row],[C]]</f>
        <v>0.1</v>
      </c>
      <c r="M1413" s="11">
        <f>Sample[[#This Row],[C]]/Sample[[#This Row],[A]]</f>
        <v>1.4285714285714286</v>
      </c>
      <c r="N1413">
        <f>IF(Sample[[#This Row],[Ap]]=0,10,LOG(Sample[[#This Row],[Ap]]))</f>
        <v>1</v>
      </c>
      <c r="O1413">
        <f>IF(Sample[[#This Row],[Ei]]=0,10,LOG(Sample[[#This Row],[Ei]]))</f>
        <v>-0.15490195998574319</v>
      </c>
      <c r="P1413">
        <f>IF(Sample[[#This Row],[Ii]]=0,10,LOG(Sample[[#This Row],[Ii]]))</f>
        <v>-0.84509804001425681</v>
      </c>
      <c r="Q1413">
        <f>Kx-Sample[[#This Row],[Xp]]</f>
        <v>-1</v>
      </c>
      <c r="R1413">
        <f>Ky-Sample[[#This Row],[Yp]]</f>
        <v>-0.84509804001425681</v>
      </c>
      <c r="S1413">
        <f>Kz-Sample[[#This Row],[Zp]]</f>
        <v>1.8450980400142569</v>
      </c>
      <c r="T1413">
        <f>Sample[[#This Row],[Kpy]]*KSc-Sample[[#This Row],[KPz]]*KSb</f>
        <v>-1</v>
      </c>
      <c r="U1413">
        <f>-1*(Sample[[#This Row],[KPx]]*KSc-Sample[[#This Row],[KPz]]*KSa)</f>
        <v>-1</v>
      </c>
      <c r="V1413">
        <f>(Sample[[#This Row],[KPx]]*$R$2-Sample[[#This Row],[Kpy]]*KSa)</f>
        <v>-1</v>
      </c>
      <c r="W1413">
        <f>Sample[[#This Row],[Kpy]]*KTc-Sample[[#This Row],[KPz]]*KTb</f>
        <v>2.6901960800285138</v>
      </c>
      <c r="X1413">
        <f>-1*(Sample[[#This Row],[KPx]]*KTc-Sample[[#This Row],[KPz]]*KTa)</f>
        <v>2.6901960800285138</v>
      </c>
      <c r="Y1413">
        <f>(Sample[[#This Row],[KPx]]*KTb-Sample[[#This Row],[Kpy]]*KTa)</f>
        <v>2.6901960800285138</v>
      </c>
      <c r="Z1413">
        <f>-Sample[[#This Row],[Xp]]*a+Sample[[#This Row],[Yp]]*b+Sample[[#This Row],[Zp]]*c_</f>
        <v>-2</v>
      </c>
      <c r="AA1413" s="8">
        <f>-IF(Sample[[#This Row],[Column2]]&gt;0,1,-1)*SQRT(Sample[[#This Row],[KPx''i]]^2+Sample[[#This Row],[KPx''j]]^2+Sample[[#This Row],[KPx''k]]^2)/Ksmag/Scale</f>
        <v>1.2247448713915889</v>
      </c>
      <c r="AB1413" s="1">
        <f>SQRT(Sample[[#This Row],[Kpy''i]]^2+Sample[[#This Row],[KPy''j]]^2+Sample[[#This Row],[KPy''k]]^2)/KTmag/Scale</f>
        <v>1.9022558909096305</v>
      </c>
    </row>
    <row r="1414" spans="1:28" hidden="1" x14ac:dyDescent="0.25">
      <c r="A1414" s="5">
        <v>1409</v>
      </c>
      <c r="B1414" s="13" t="s">
        <v>43</v>
      </c>
      <c r="C1414" s="5"/>
      <c r="D1414" s="5"/>
      <c r="E1414">
        <v>1</v>
      </c>
      <c r="F1414">
        <v>1</v>
      </c>
      <c r="G1414">
        <v>7</v>
      </c>
      <c r="H1414" s="11">
        <f>Sample[[#This Row],[C]]/Sample[[#This Row],[D]]</f>
        <v>1</v>
      </c>
      <c r="I1414" s="11">
        <f>Sample[[#This Row],[A]]/Sample[[#This Row],[C]]</f>
        <v>7</v>
      </c>
      <c r="J1414" s="11">
        <f>Sample[[#This Row],[D]]/Sample[[#This Row],[A]]</f>
        <v>0.14285714285714285</v>
      </c>
      <c r="K1414" s="11">
        <f>Sample[[#This Row],[A]]/Sample[[#This Row],[D]]</f>
        <v>7</v>
      </c>
      <c r="L1414" s="11">
        <f>Sample[[#This Row],[D]]/Sample[[#This Row],[C]]</f>
        <v>1</v>
      </c>
      <c r="M1414" s="11">
        <f>Sample[[#This Row],[C]]/Sample[[#This Row],[A]]</f>
        <v>0.14285714285714285</v>
      </c>
      <c r="N1414">
        <f>IF(Sample[[#This Row],[Ap]]=0,10,LOG(Sample[[#This Row],[Ap]]))</f>
        <v>0</v>
      </c>
      <c r="O1414">
        <f>IF(Sample[[#This Row],[Ei]]=0,10,LOG(Sample[[#This Row],[Ei]]))</f>
        <v>0.84509804001425681</v>
      </c>
      <c r="P1414">
        <f>IF(Sample[[#This Row],[Ii]]=0,10,LOG(Sample[[#This Row],[Ii]]))</f>
        <v>-0.84509804001425681</v>
      </c>
      <c r="Q1414">
        <f>Kx-Sample[[#This Row],[Xp]]</f>
        <v>0</v>
      </c>
      <c r="R1414">
        <f>Ky-Sample[[#This Row],[Yp]]</f>
        <v>-1.8450980400142569</v>
      </c>
      <c r="S1414">
        <f>Kz-Sample[[#This Row],[Zp]]</f>
        <v>1.8450980400142569</v>
      </c>
      <c r="T1414">
        <f>Sample[[#This Row],[Kpy]]*KSc-Sample[[#This Row],[KPz]]*KSb</f>
        <v>0</v>
      </c>
      <c r="U1414">
        <f>-1*(Sample[[#This Row],[KPx]]*KSc-Sample[[#This Row],[KPz]]*KSa)</f>
        <v>0</v>
      </c>
      <c r="V1414">
        <f>(Sample[[#This Row],[KPx]]*$R$2-Sample[[#This Row],[Kpy]]*KSa)</f>
        <v>0</v>
      </c>
      <c r="W1414">
        <f>Sample[[#This Row],[Kpy]]*KTc-Sample[[#This Row],[KPz]]*KTb</f>
        <v>3.6901960800285138</v>
      </c>
      <c r="X1414">
        <f>-1*(Sample[[#This Row],[KPx]]*KTc-Sample[[#This Row],[KPz]]*KTa)</f>
        <v>3.6901960800285138</v>
      </c>
      <c r="Y1414">
        <f>(Sample[[#This Row],[KPx]]*KTb-Sample[[#This Row],[Kpy]]*KTa)</f>
        <v>3.6901960800285138</v>
      </c>
      <c r="Z1414">
        <f>-Sample[[#This Row],[Xp]]*a+Sample[[#This Row],[Yp]]*b+Sample[[#This Row],[Zp]]*c_</f>
        <v>0</v>
      </c>
      <c r="AA1414" s="8">
        <f>-IF(Sample[[#This Row],[Column2]]&gt;0,1,-1)*SQRT(Sample[[#This Row],[KPx''i]]^2+Sample[[#This Row],[KPx''j]]^2+Sample[[#This Row],[KPx''k]]^2)/Ksmag/Scale</f>
        <v>0</v>
      </c>
      <c r="AB1414" s="1">
        <f>SQRT(Sample[[#This Row],[Kpy''i]]^2+Sample[[#This Row],[KPy''j]]^2+Sample[[#This Row],[KPy''k]]^2)/KTmag/Scale</f>
        <v>2.6093626720961778</v>
      </c>
    </row>
    <row r="1415" spans="1:28" hidden="1" x14ac:dyDescent="0.25">
      <c r="A1415" s="5">
        <v>1410</v>
      </c>
      <c r="B1415" s="13" t="s">
        <v>43</v>
      </c>
      <c r="C1415" s="5"/>
      <c r="D1415" s="5"/>
      <c r="E1415">
        <v>1</v>
      </c>
      <c r="F1415">
        <v>1</v>
      </c>
      <c r="G1415">
        <v>10</v>
      </c>
      <c r="H1415" s="11">
        <f>Sample[[#This Row],[C]]/Sample[[#This Row],[D]]</f>
        <v>1</v>
      </c>
      <c r="I1415" s="11">
        <f>Sample[[#This Row],[A]]/Sample[[#This Row],[C]]</f>
        <v>10</v>
      </c>
      <c r="J1415" s="11">
        <f>Sample[[#This Row],[D]]/Sample[[#This Row],[A]]</f>
        <v>0.1</v>
      </c>
      <c r="K1415" s="11">
        <f>Sample[[#This Row],[A]]/Sample[[#This Row],[D]]</f>
        <v>10</v>
      </c>
      <c r="L1415" s="11">
        <f>Sample[[#This Row],[D]]/Sample[[#This Row],[C]]</f>
        <v>1</v>
      </c>
      <c r="M1415" s="11">
        <f>Sample[[#This Row],[C]]/Sample[[#This Row],[A]]</f>
        <v>0.1</v>
      </c>
      <c r="N1415">
        <f>IF(Sample[[#This Row],[Ap]]=0,10,LOG(Sample[[#This Row],[Ap]]))</f>
        <v>0</v>
      </c>
      <c r="O1415">
        <f>IF(Sample[[#This Row],[Ei]]=0,10,LOG(Sample[[#This Row],[Ei]]))</f>
        <v>1</v>
      </c>
      <c r="P1415">
        <f>IF(Sample[[#This Row],[Ii]]=0,10,LOG(Sample[[#This Row],[Ii]]))</f>
        <v>-1</v>
      </c>
      <c r="Q1415">
        <f>Kx-Sample[[#This Row],[Xp]]</f>
        <v>0</v>
      </c>
      <c r="R1415">
        <f>Ky-Sample[[#This Row],[Yp]]</f>
        <v>-2</v>
      </c>
      <c r="S1415">
        <f>Kz-Sample[[#This Row],[Zp]]</f>
        <v>2</v>
      </c>
      <c r="T1415">
        <f>Sample[[#This Row],[Kpy]]*KSc-Sample[[#This Row],[KPz]]*KSb</f>
        <v>0</v>
      </c>
      <c r="U1415">
        <f>-1*(Sample[[#This Row],[KPx]]*KSc-Sample[[#This Row],[KPz]]*KSa)</f>
        <v>0</v>
      </c>
      <c r="V1415">
        <f>(Sample[[#This Row],[KPx]]*$R$2-Sample[[#This Row],[Kpy]]*KSa)</f>
        <v>0</v>
      </c>
      <c r="W1415">
        <f>Sample[[#This Row],[Kpy]]*KTc-Sample[[#This Row],[KPz]]*KTb</f>
        <v>4</v>
      </c>
      <c r="X1415">
        <f>-1*(Sample[[#This Row],[KPx]]*KTc-Sample[[#This Row],[KPz]]*KTa)</f>
        <v>4</v>
      </c>
      <c r="Y1415">
        <f>(Sample[[#This Row],[KPx]]*KTb-Sample[[#This Row],[Kpy]]*KTa)</f>
        <v>4</v>
      </c>
      <c r="Z1415">
        <f>-Sample[[#This Row],[Xp]]*a+Sample[[#This Row],[Yp]]*b+Sample[[#This Row],[Zp]]*c_</f>
        <v>0</v>
      </c>
      <c r="AA1415" s="8">
        <f>-IF(Sample[[#This Row],[Column2]]&gt;0,1,-1)*SQRT(Sample[[#This Row],[KPx''i]]^2+Sample[[#This Row],[KPx''j]]^2+Sample[[#This Row],[KPx''k]]^2)/Ksmag/Scale</f>
        <v>0</v>
      </c>
      <c r="AB1415" s="1">
        <f>SQRT(Sample[[#This Row],[Kpy''i]]^2+Sample[[#This Row],[KPy''j]]^2+Sample[[#This Row],[KPy''k]]^2)/KTmag/Scale</f>
        <v>2.8284271247461903</v>
      </c>
    </row>
    <row r="1416" spans="1:28" hidden="1" x14ac:dyDescent="0.25">
      <c r="A1416" s="5">
        <v>1411</v>
      </c>
      <c r="B1416" s="13" t="s">
        <v>43</v>
      </c>
      <c r="C1416" s="5"/>
      <c r="D1416" s="5"/>
      <c r="E1416">
        <v>5</v>
      </c>
      <c r="F1416">
        <v>6</v>
      </c>
      <c r="G1416">
        <v>7</v>
      </c>
      <c r="H1416" s="11">
        <f>Sample[[#This Row],[C]]/Sample[[#This Row],[D]]</f>
        <v>1.2</v>
      </c>
      <c r="I1416" s="11">
        <f>Sample[[#This Row],[A]]/Sample[[#This Row],[C]]</f>
        <v>1.1666666666666667</v>
      </c>
      <c r="J1416" s="11">
        <f>Sample[[#This Row],[D]]/Sample[[#This Row],[A]]</f>
        <v>0.7142857142857143</v>
      </c>
      <c r="K1416" s="11">
        <f>Sample[[#This Row],[A]]/Sample[[#This Row],[D]]</f>
        <v>1.4</v>
      </c>
      <c r="L1416" s="11">
        <f>Sample[[#This Row],[D]]/Sample[[#This Row],[C]]</f>
        <v>0.83333333333333337</v>
      </c>
      <c r="M1416" s="11">
        <f>Sample[[#This Row],[C]]/Sample[[#This Row],[A]]</f>
        <v>0.8571428571428571</v>
      </c>
      <c r="N1416">
        <f>IF(Sample[[#This Row],[Ap]]=0,10,LOG(Sample[[#This Row],[Ap]]))</f>
        <v>7.9181246047624818E-2</v>
      </c>
      <c r="O1416">
        <f>IF(Sample[[#This Row],[Ei]]=0,10,LOG(Sample[[#This Row],[Ei]]))</f>
        <v>6.6946789630613221E-2</v>
      </c>
      <c r="P1416">
        <f>IF(Sample[[#This Row],[Ii]]=0,10,LOG(Sample[[#This Row],[Ii]]))</f>
        <v>-0.14612803567823801</v>
      </c>
      <c r="Q1416">
        <f>Kx-Sample[[#This Row],[Xp]]</f>
        <v>-7.9181246047624818E-2</v>
      </c>
      <c r="R1416">
        <f>Ky-Sample[[#This Row],[Yp]]</f>
        <v>-1.0669467896306133</v>
      </c>
      <c r="S1416">
        <f>Kz-Sample[[#This Row],[Zp]]</f>
        <v>1.146128035678238</v>
      </c>
      <c r="T1416">
        <f>Sample[[#This Row],[Kpy]]*KSc-Sample[[#This Row],[KPz]]*KSb</f>
        <v>-7.9181246047624665E-2</v>
      </c>
      <c r="U1416">
        <f>-1*(Sample[[#This Row],[KPx]]*KSc-Sample[[#This Row],[KPz]]*KSa)</f>
        <v>-7.9181246047624818E-2</v>
      </c>
      <c r="V1416">
        <f>(Sample[[#This Row],[KPx]]*$R$2-Sample[[#This Row],[Kpy]]*KSa)</f>
        <v>-7.9181246047624818E-2</v>
      </c>
      <c r="W1416">
        <f>Sample[[#This Row],[Kpy]]*KTc-Sample[[#This Row],[KPz]]*KTb</f>
        <v>2.2130748253088512</v>
      </c>
      <c r="X1416">
        <f>-1*(Sample[[#This Row],[KPx]]*KTc-Sample[[#This Row],[KPz]]*KTa)</f>
        <v>2.2130748253088512</v>
      </c>
      <c r="Y1416">
        <f>(Sample[[#This Row],[KPx]]*KTb-Sample[[#This Row],[Kpy]]*KTa)</f>
        <v>2.2130748253088512</v>
      </c>
      <c r="Z1416">
        <f>-Sample[[#This Row],[Xp]]*a+Sample[[#This Row],[Yp]]*b+Sample[[#This Row],[Zp]]*c_</f>
        <v>-0.15836249209524958</v>
      </c>
      <c r="AA1416" s="8">
        <f>-IF(Sample[[#This Row],[Column2]]&gt;0,1,-1)*SQRT(Sample[[#This Row],[KPx''i]]^2+Sample[[#This Row],[KPx''j]]^2+Sample[[#This Row],[KPx''k]]^2)/Ksmag/Scale</f>
        <v>9.697682500722396E-2</v>
      </c>
      <c r="AB1416" s="1">
        <f>SQRT(Sample[[#This Row],[Kpy''i]]^2+Sample[[#This Row],[KPy''j]]^2+Sample[[#This Row],[KPy''k]]^2)/KTmag/Scale</f>
        <v>1.5648802162491229</v>
      </c>
    </row>
    <row r="1417" spans="1:28" hidden="1" x14ac:dyDescent="0.25">
      <c r="A1417" s="5">
        <v>1412</v>
      </c>
      <c r="B1417" s="13" t="s">
        <v>43</v>
      </c>
      <c r="C1417" s="5"/>
      <c r="D1417" s="5"/>
      <c r="E1417">
        <v>9</v>
      </c>
      <c r="F1417">
        <v>3</v>
      </c>
      <c r="G1417">
        <v>4</v>
      </c>
      <c r="H1417" s="11">
        <f>Sample[[#This Row],[C]]/Sample[[#This Row],[D]]</f>
        <v>0.33333333333333331</v>
      </c>
      <c r="I1417" s="11">
        <f>Sample[[#This Row],[A]]/Sample[[#This Row],[C]]</f>
        <v>1.3333333333333333</v>
      </c>
      <c r="J1417" s="11">
        <f>Sample[[#This Row],[D]]/Sample[[#This Row],[A]]</f>
        <v>2.25</v>
      </c>
      <c r="K1417" s="11">
        <f>Sample[[#This Row],[A]]/Sample[[#This Row],[D]]</f>
        <v>0.44444444444444442</v>
      </c>
      <c r="L1417" s="11">
        <f>Sample[[#This Row],[D]]/Sample[[#This Row],[C]]</f>
        <v>3</v>
      </c>
      <c r="M1417" s="11">
        <f>Sample[[#This Row],[C]]/Sample[[#This Row],[A]]</f>
        <v>0.75</v>
      </c>
      <c r="N1417">
        <f>IF(Sample[[#This Row],[Ap]]=0,10,LOG(Sample[[#This Row],[Ap]]))</f>
        <v>-0.47712125471966244</v>
      </c>
      <c r="O1417">
        <f>IF(Sample[[#This Row],[Ei]]=0,10,LOG(Sample[[#This Row],[Ei]]))</f>
        <v>0.12493873660829993</v>
      </c>
      <c r="P1417">
        <f>IF(Sample[[#This Row],[Ii]]=0,10,LOG(Sample[[#This Row],[Ii]]))</f>
        <v>0.35218251811136247</v>
      </c>
      <c r="Q1417">
        <f>Kx-Sample[[#This Row],[Xp]]</f>
        <v>0.47712125471966244</v>
      </c>
      <c r="R1417">
        <f>Ky-Sample[[#This Row],[Yp]]</f>
        <v>-1.1249387366082999</v>
      </c>
      <c r="S1417">
        <f>Kz-Sample[[#This Row],[Zp]]</f>
        <v>0.64781748188863753</v>
      </c>
      <c r="T1417">
        <f>Sample[[#This Row],[Kpy]]*KSc-Sample[[#This Row],[KPz]]*KSb</f>
        <v>0.47712125471966238</v>
      </c>
      <c r="U1417">
        <f>-1*(Sample[[#This Row],[KPx]]*KSc-Sample[[#This Row],[KPz]]*KSa)</f>
        <v>0.47712125471966244</v>
      </c>
      <c r="V1417">
        <f>(Sample[[#This Row],[KPx]]*$R$2-Sample[[#This Row],[Kpy]]*KSa)</f>
        <v>0.47712125471966244</v>
      </c>
      <c r="W1417">
        <f>Sample[[#This Row],[Kpy]]*KTc-Sample[[#This Row],[KPz]]*KTb</f>
        <v>1.7727562184969374</v>
      </c>
      <c r="X1417">
        <f>-1*(Sample[[#This Row],[KPx]]*KTc-Sample[[#This Row],[KPz]]*KTa)</f>
        <v>1.7727562184969374</v>
      </c>
      <c r="Y1417">
        <f>(Sample[[#This Row],[KPx]]*KTb-Sample[[#This Row],[Kpy]]*KTa)</f>
        <v>1.7727562184969374</v>
      </c>
      <c r="Z1417">
        <f>-Sample[[#This Row],[Xp]]*a+Sample[[#This Row],[Yp]]*b+Sample[[#This Row],[Zp]]*c_</f>
        <v>0.95424250943932476</v>
      </c>
      <c r="AA1417" s="8">
        <f>-IF(Sample[[#This Row],[Column2]]&gt;0,1,-1)*SQRT(Sample[[#This Row],[KPx''i]]^2+Sample[[#This Row],[KPx''j]]^2+Sample[[#This Row],[KPx''k]]^2)/Ksmag/Scale</f>
        <v>-0.58435180974982659</v>
      </c>
      <c r="AB1417" s="1">
        <f>SQRT(Sample[[#This Row],[Kpy''i]]^2+Sample[[#This Row],[KPy''j]]^2+Sample[[#This Row],[KPy''k]]^2)/KTmag/Scale</f>
        <v>1.2535279434898055</v>
      </c>
    </row>
    <row r="1418" spans="1:28" hidden="1" x14ac:dyDescent="0.25">
      <c r="A1418" s="5">
        <v>1413</v>
      </c>
      <c r="B1418" s="13" t="s">
        <v>43</v>
      </c>
      <c r="C1418" s="5"/>
      <c r="D1418" s="5"/>
      <c r="E1418">
        <v>4</v>
      </c>
      <c r="F1418">
        <v>7</v>
      </c>
      <c r="G1418">
        <v>7</v>
      </c>
      <c r="H1418" s="11">
        <f>Sample[[#This Row],[C]]/Sample[[#This Row],[D]]</f>
        <v>1.75</v>
      </c>
      <c r="I1418" s="11">
        <f>Sample[[#This Row],[A]]/Sample[[#This Row],[C]]</f>
        <v>1</v>
      </c>
      <c r="J1418" s="11">
        <f>Sample[[#This Row],[D]]/Sample[[#This Row],[A]]</f>
        <v>0.5714285714285714</v>
      </c>
      <c r="K1418" s="11">
        <f>Sample[[#This Row],[A]]/Sample[[#This Row],[D]]</f>
        <v>1.75</v>
      </c>
      <c r="L1418" s="11">
        <f>Sample[[#This Row],[D]]/Sample[[#This Row],[C]]</f>
        <v>0.5714285714285714</v>
      </c>
      <c r="M1418" s="11">
        <f>Sample[[#This Row],[C]]/Sample[[#This Row],[A]]</f>
        <v>1</v>
      </c>
      <c r="N1418">
        <f>IF(Sample[[#This Row],[Ap]]=0,10,LOG(Sample[[#This Row],[Ap]]))</f>
        <v>0.24303804868629444</v>
      </c>
      <c r="O1418">
        <f>IF(Sample[[#This Row],[Ei]]=0,10,LOG(Sample[[#This Row],[Ei]]))</f>
        <v>0</v>
      </c>
      <c r="P1418">
        <f>IF(Sample[[#This Row],[Ii]]=0,10,LOG(Sample[[#This Row],[Ii]]))</f>
        <v>-0.24303804868629447</v>
      </c>
      <c r="Q1418">
        <f>Kx-Sample[[#This Row],[Xp]]</f>
        <v>-0.24303804868629444</v>
      </c>
      <c r="R1418">
        <f>Ky-Sample[[#This Row],[Yp]]</f>
        <v>-1</v>
      </c>
      <c r="S1418">
        <f>Kz-Sample[[#This Row],[Zp]]</f>
        <v>1.2430380486862944</v>
      </c>
      <c r="T1418">
        <f>Sample[[#This Row],[Kpy]]*KSc-Sample[[#This Row],[KPz]]*KSb</f>
        <v>-0.24303804868629442</v>
      </c>
      <c r="U1418">
        <f>-1*(Sample[[#This Row],[KPx]]*KSc-Sample[[#This Row],[KPz]]*KSa)</f>
        <v>-0.24303804868629444</v>
      </c>
      <c r="V1418">
        <f>(Sample[[#This Row],[KPx]]*$R$2-Sample[[#This Row],[Kpy]]*KSa)</f>
        <v>-0.24303804868629444</v>
      </c>
      <c r="W1418">
        <f>Sample[[#This Row],[Kpy]]*KTc-Sample[[#This Row],[KPz]]*KTb</f>
        <v>2.2430380486862944</v>
      </c>
      <c r="X1418">
        <f>-1*(Sample[[#This Row],[KPx]]*KTc-Sample[[#This Row],[KPz]]*KTa)</f>
        <v>2.2430380486862944</v>
      </c>
      <c r="Y1418">
        <f>(Sample[[#This Row],[KPx]]*KTb-Sample[[#This Row],[Kpy]]*KTa)</f>
        <v>2.2430380486862944</v>
      </c>
      <c r="Z1418">
        <f>-Sample[[#This Row],[Xp]]*a+Sample[[#This Row],[Yp]]*b+Sample[[#This Row],[Zp]]*c_</f>
        <v>-0.48607609737258894</v>
      </c>
      <c r="AA1418" s="8">
        <f>-IF(Sample[[#This Row],[Column2]]&gt;0,1,-1)*SQRT(Sample[[#This Row],[KPx''i]]^2+Sample[[#This Row],[KPx''j]]^2+Sample[[#This Row],[KPx''k]]^2)/Ksmag/Scale</f>
        <v>0.29765960368155842</v>
      </c>
      <c r="AB1418" s="1">
        <f>SQRT(Sample[[#This Row],[Kpy''i]]^2+Sample[[#This Row],[KPy''j]]^2+Sample[[#This Row],[KPy''k]]^2)/KTmag/Scale</f>
        <v>1.5860674146855203</v>
      </c>
    </row>
    <row r="1419" spans="1:28" hidden="1" x14ac:dyDescent="0.25">
      <c r="A1419" s="5">
        <v>1414</v>
      </c>
      <c r="B1419" s="13" t="s">
        <v>43</v>
      </c>
      <c r="C1419" s="5"/>
      <c r="D1419" s="5"/>
      <c r="E1419">
        <v>8</v>
      </c>
      <c r="F1419">
        <v>2</v>
      </c>
      <c r="G1419">
        <v>10</v>
      </c>
      <c r="H1419" s="11">
        <f>Sample[[#This Row],[C]]/Sample[[#This Row],[D]]</f>
        <v>0.25</v>
      </c>
      <c r="I1419" s="11">
        <f>Sample[[#This Row],[A]]/Sample[[#This Row],[C]]</f>
        <v>5</v>
      </c>
      <c r="J1419" s="11">
        <f>Sample[[#This Row],[D]]/Sample[[#This Row],[A]]</f>
        <v>0.8</v>
      </c>
      <c r="K1419" s="11">
        <f>Sample[[#This Row],[A]]/Sample[[#This Row],[D]]</f>
        <v>1.25</v>
      </c>
      <c r="L1419" s="11">
        <f>Sample[[#This Row],[D]]/Sample[[#This Row],[C]]</f>
        <v>4</v>
      </c>
      <c r="M1419" s="11">
        <f>Sample[[#This Row],[C]]/Sample[[#This Row],[A]]</f>
        <v>0.2</v>
      </c>
      <c r="N1419">
        <f>IF(Sample[[#This Row],[Ap]]=0,10,LOG(Sample[[#This Row],[Ap]]))</f>
        <v>-0.6020599913279624</v>
      </c>
      <c r="O1419">
        <f>IF(Sample[[#This Row],[Ei]]=0,10,LOG(Sample[[#This Row],[Ei]]))</f>
        <v>0.69897000433601886</v>
      </c>
      <c r="P1419">
        <f>IF(Sample[[#This Row],[Ii]]=0,10,LOG(Sample[[#This Row],[Ii]]))</f>
        <v>-9.6910013008056392E-2</v>
      </c>
      <c r="Q1419">
        <f>Kx-Sample[[#This Row],[Xp]]</f>
        <v>0.6020599913279624</v>
      </c>
      <c r="R1419">
        <f>Ky-Sample[[#This Row],[Yp]]</f>
        <v>-1.6989700043360187</v>
      </c>
      <c r="S1419">
        <f>Kz-Sample[[#This Row],[Zp]]</f>
        <v>1.0969100130080565</v>
      </c>
      <c r="T1419">
        <f>Sample[[#This Row],[Kpy]]*KSc-Sample[[#This Row],[KPz]]*KSb</f>
        <v>0.60205999132796229</v>
      </c>
      <c r="U1419">
        <f>-1*(Sample[[#This Row],[KPx]]*KSc-Sample[[#This Row],[KPz]]*KSa)</f>
        <v>0.6020599913279624</v>
      </c>
      <c r="V1419">
        <f>(Sample[[#This Row],[KPx]]*$R$2-Sample[[#This Row],[Kpy]]*KSa)</f>
        <v>0.6020599913279624</v>
      </c>
      <c r="W1419">
        <f>Sample[[#This Row],[Kpy]]*KTc-Sample[[#This Row],[KPz]]*KTb</f>
        <v>2.795880017344075</v>
      </c>
      <c r="X1419">
        <f>-1*(Sample[[#This Row],[KPx]]*KTc-Sample[[#This Row],[KPz]]*KTa)</f>
        <v>2.7958800173440754</v>
      </c>
      <c r="Y1419">
        <f>(Sample[[#This Row],[KPx]]*KTb-Sample[[#This Row],[Kpy]]*KTa)</f>
        <v>2.795880017344075</v>
      </c>
      <c r="Z1419">
        <f>-Sample[[#This Row],[Xp]]*a+Sample[[#This Row],[Yp]]*b+Sample[[#This Row],[Zp]]*c_</f>
        <v>1.204119982655925</v>
      </c>
      <c r="AA1419" s="8">
        <f>-IF(Sample[[#This Row],[Column2]]&gt;0,1,-1)*SQRT(Sample[[#This Row],[KPx''i]]^2+Sample[[#This Row],[KPx''j]]^2+Sample[[#This Row],[KPx''k]]^2)/Ksmag/Scale</f>
        <v>-0.73736988664898651</v>
      </c>
      <c r="AB1419" s="1">
        <f>SQRT(Sample[[#This Row],[Kpy''i]]^2+Sample[[#This Row],[KPy''j]]^2+Sample[[#This Row],[KPy''k]]^2)/KTmag/Scale</f>
        <v>1.9769857196479579</v>
      </c>
    </row>
    <row r="1420" spans="1:28" hidden="1" x14ac:dyDescent="0.25">
      <c r="A1420" s="5">
        <v>1415</v>
      </c>
      <c r="B1420" s="13" t="s">
        <v>43</v>
      </c>
      <c r="C1420" s="5"/>
      <c r="D1420" s="5"/>
      <c r="E1420">
        <v>1</v>
      </c>
      <c r="F1420">
        <v>7</v>
      </c>
      <c r="G1420">
        <v>7</v>
      </c>
      <c r="H1420" s="11">
        <f>Sample[[#This Row],[C]]/Sample[[#This Row],[D]]</f>
        <v>7</v>
      </c>
      <c r="I1420" s="11">
        <f>Sample[[#This Row],[A]]/Sample[[#This Row],[C]]</f>
        <v>1</v>
      </c>
      <c r="J1420" s="11">
        <f>Sample[[#This Row],[D]]/Sample[[#This Row],[A]]</f>
        <v>0.14285714285714285</v>
      </c>
      <c r="K1420" s="11">
        <f>Sample[[#This Row],[A]]/Sample[[#This Row],[D]]</f>
        <v>7</v>
      </c>
      <c r="L1420" s="11">
        <f>Sample[[#This Row],[D]]/Sample[[#This Row],[C]]</f>
        <v>0.14285714285714285</v>
      </c>
      <c r="M1420" s="11">
        <f>Sample[[#This Row],[C]]/Sample[[#This Row],[A]]</f>
        <v>1</v>
      </c>
      <c r="N1420">
        <f>IF(Sample[[#This Row],[Ap]]=0,10,LOG(Sample[[#This Row],[Ap]]))</f>
        <v>0.84509804001425681</v>
      </c>
      <c r="O1420">
        <f>IF(Sample[[#This Row],[Ei]]=0,10,LOG(Sample[[#This Row],[Ei]]))</f>
        <v>0</v>
      </c>
      <c r="P1420">
        <f>IF(Sample[[#This Row],[Ii]]=0,10,LOG(Sample[[#This Row],[Ii]]))</f>
        <v>-0.84509804001425681</v>
      </c>
      <c r="Q1420">
        <f>Kx-Sample[[#This Row],[Xp]]</f>
        <v>-0.84509804001425681</v>
      </c>
      <c r="R1420">
        <f>Ky-Sample[[#This Row],[Yp]]</f>
        <v>-1</v>
      </c>
      <c r="S1420">
        <f>Kz-Sample[[#This Row],[Zp]]</f>
        <v>1.8450980400142569</v>
      </c>
      <c r="T1420">
        <f>Sample[[#This Row],[Kpy]]*KSc-Sample[[#This Row],[KPz]]*KSb</f>
        <v>-0.84509804001425692</v>
      </c>
      <c r="U1420">
        <f>-1*(Sample[[#This Row],[KPx]]*KSc-Sample[[#This Row],[KPz]]*KSa)</f>
        <v>-0.84509804001425681</v>
      </c>
      <c r="V1420">
        <f>(Sample[[#This Row],[KPx]]*$R$2-Sample[[#This Row],[Kpy]]*KSa)</f>
        <v>-0.84509804001425681</v>
      </c>
      <c r="W1420">
        <f>Sample[[#This Row],[Kpy]]*KTc-Sample[[#This Row],[KPz]]*KTb</f>
        <v>2.8450980400142569</v>
      </c>
      <c r="X1420">
        <f>-1*(Sample[[#This Row],[KPx]]*KTc-Sample[[#This Row],[KPz]]*KTa)</f>
        <v>2.8450980400142569</v>
      </c>
      <c r="Y1420">
        <f>(Sample[[#This Row],[KPx]]*KTb-Sample[[#This Row],[Kpy]]*KTa)</f>
        <v>2.8450980400142569</v>
      </c>
      <c r="Z1420">
        <f>-Sample[[#This Row],[Xp]]*a+Sample[[#This Row],[Yp]]*b+Sample[[#This Row],[Zp]]*c_</f>
        <v>-1.6901960800285136</v>
      </c>
      <c r="AA1420" s="8">
        <f>-IF(Sample[[#This Row],[Column2]]&gt;0,1,-1)*SQRT(Sample[[#This Row],[KPx''i]]^2+Sample[[#This Row],[KPx''j]]^2+Sample[[#This Row],[KPx''k]]^2)/Ksmag/Scale</f>
        <v>1.035029490330545</v>
      </c>
      <c r="AB1420" s="1">
        <f>SQRT(Sample[[#This Row],[Kpy''i]]^2+Sample[[#This Row],[KPy''j]]^2+Sample[[#This Row],[KPy''k]]^2)/KTmag/Scale</f>
        <v>2.0117881172346364</v>
      </c>
    </row>
    <row r="1421" spans="1:28" hidden="1" x14ac:dyDescent="0.25">
      <c r="A1421" s="5">
        <v>1416</v>
      </c>
      <c r="B1421" s="13" t="s">
        <v>43</v>
      </c>
      <c r="C1421" s="5"/>
      <c r="D1421" s="5"/>
      <c r="E1421">
        <v>8</v>
      </c>
      <c r="F1421">
        <v>9</v>
      </c>
      <c r="G1421">
        <v>4</v>
      </c>
      <c r="H1421" s="11">
        <f>Sample[[#This Row],[C]]/Sample[[#This Row],[D]]</f>
        <v>1.125</v>
      </c>
      <c r="I1421" s="11">
        <f>Sample[[#This Row],[A]]/Sample[[#This Row],[C]]</f>
        <v>0.44444444444444442</v>
      </c>
      <c r="J1421" s="11">
        <f>Sample[[#This Row],[D]]/Sample[[#This Row],[A]]</f>
        <v>2</v>
      </c>
      <c r="K1421" s="11">
        <f>Sample[[#This Row],[A]]/Sample[[#This Row],[D]]</f>
        <v>0.5</v>
      </c>
      <c r="L1421" s="11">
        <f>Sample[[#This Row],[D]]/Sample[[#This Row],[C]]</f>
        <v>0.88888888888888884</v>
      </c>
      <c r="M1421" s="11">
        <f>Sample[[#This Row],[C]]/Sample[[#This Row],[A]]</f>
        <v>2.25</v>
      </c>
      <c r="N1421">
        <f>IF(Sample[[#This Row],[Ap]]=0,10,LOG(Sample[[#This Row],[Ap]]))</f>
        <v>5.1152522447381291E-2</v>
      </c>
      <c r="O1421">
        <f>IF(Sample[[#This Row],[Ei]]=0,10,LOG(Sample[[#This Row],[Ei]]))</f>
        <v>-0.35218251811136253</v>
      </c>
      <c r="P1421">
        <f>IF(Sample[[#This Row],[Ii]]=0,10,LOG(Sample[[#This Row],[Ii]]))</f>
        <v>0.3010299956639812</v>
      </c>
      <c r="Q1421">
        <f>Kx-Sample[[#This Row],[Xp]]</f>
        <v>-5.1152522447381291E-2</v>
      </c>
      <c r="R1421">
        <f>Ky-Sample[[#This Row],[Yp]]</f>
        <v>-0.64781748188863753</v>
      </c>
      <c r="S1421">
        <f>Kz-Sample[[#This Row],[Zp]]</f>
        <v>0.69897000433601875</v>
      </c>
      <c r="T1421">
        <f>Sample[[#This Row],[Kpy]]*KSc-Sample[[#This Row],[KPz]]*KSb</f>
        <v>-5.1152522447381221E-2</v>
      </c>
      <c r="U1421">
        <f>-1*(Sample[[#This Row],[KPx]]*KSc-Sample[[#This Row],[KPz]]*KSa)</f>
        <v>-5.1152522447381291E-2</v>
      </c>
      <c r="V1421">
        <f>(Sample[[#This Row],[KPx]]*$R$2-Sample[[#This Row],[Kpy]]*KSa)</f>
        <v>-5.1152522447381291E-2</v>
      </c>
      <c r="W1421">
        <f>Sample[[#This Row],[Kpy]]*KTc-Sample[[#This Row],[KPz]]*KTb</f>
        <v>1.3467874862246563</v>
      </c>
      <c r="X1421">
        <f>-1*(Sample[[#This Row],[KPx]]*KTc-Sample[[#This Row],[KPz]]*KTa)</f>
        <v>1.3467874862246563</v>
      </c>
      <c r="Y1421">
        <f>(Sample[[#This Row],[KPx]]*KTb-Sample[[#This Row],[Kpy]]*KTa)</f>
        <v>1.3467874862246563</v>
      </c>
      <c r="Z1421">
        <f>-Sample[[#This Row],[Xp]]*a+Sample[[#This Row],[Yp]]*b+Sample[[#This Row],[Zp]]*c_</f>
        <v>-0.10230504489476266</v>
      </c>
      <c r="AA1421" s="8">
        <f>-IF(Sample[[#This Row],[Column2]]&gt;0,1,-1)*SQRT(Sample[[#This Row],[KPx''i]]^2+Sample[[#This Row],[KPx''j]]^2+Sample[[#This Row],[KPx''k]]^2)/Ksmag/Scale</f>
        <v>6.2648789526173337E-2</v>
      </c>
      <c r="AB1421" s="1">
        <f>SQRT(Sample[[#This Row],[Kpy''i]]^2+Sample[[#This Row],[KPy''j]]^2+Sample[[#This Row],[KPy''k]]^2)/KTmag/Scale</f>
        <v>0.95232256432663853</v>
      </c>
    </row>
    <row r="1422" spans="1:28" hidden="1" x14ac:dyDescent="0.25">
      <c r="A1422" s="5">
        <v>1417</v>
      </c>
      <c r="B1422" s="13" t="s">
        <v>43</v>
      </c>
      <c r="C1422" s="5"/>
      <c r="D1422" s="5"/>
      <c r="E1422">
        <v>6</v>
      </c>
      <c r="F1422">
        <v>9</v>
      </c>
      <c r="G1422">
        <v>9</v>
      </c>
      <c r="H1422" s="11">
        <f>Sample[[#This Row],[C]]/Sample[[#This Row],[D]]</f>
        <v>1.5</v>
      </c>
      <c r="I1422" s="11">
        <f>Sample[[#This Row],[A]]/Sample[[#This Row],[C]]</f>
        <v>1</v>
      </c>
      <c r="J1422" s="11">
        <f>Sample[[#This Row],[D]]/Sample[[#This Row],[A]]</f>
        <v>0.66666666666666663</v>
      </c>
      <c r="K1422" s="11">
        <f>Sample[[#This Row],[A]]/Sample[[#This Row],[D]]</f>
        <v>1.5</v>
      </c>
      <c r="L1422" s="11">
        <f>Sample[[#This Row],[D]]/Sample[[#This Row],[C]]</f>
        <v>0.66666666666666663</v>
      </c>
      <c r="M1422" s="11">
        <f>Sample[[#This Row],[C]]/Sample[[#This Row],[A]]</f>
        <v>1</v>
      </c>
      <c r="N1422">
        <f>IF(Sample[[#This Row],[Ap]]=0,10,LOG(Sample[[#This Row],[Ap]]))</f>
        <v>0.17609125905568124</v>
      </c>
      <c r="O1422">
        <f>IF(Sample[[#This Row],[Ei]]=0,10,LOG(Sample[[#This Row],[Ei]]))</f>
        <v>0</v>
      </c>
      <c r="P1422">
        <f>IF(Sample[[#This Row],[Ii]]=0,10,LOG(Sample[[#This Row],[Ii]]))</f>
        <v>-0.17609125905568127</v>
      </c>
      <c r="Q1422">
        <f>Kx-Sample[[#This Row],[Xp]]</f>
        <v>-0.17609125905568124</v>
      </c>
      <c r="R1422">
        <f>Ky-Sample[[#This Row],[Yp]]</f>
        <v>-1</v>
      </c>
      <c r="S1422">
        <f>Kz-Sample[[#This Row],[Zp]]</f>
        <v>1.1760912590556813</v>
      </c>
      <c r="T1422">
        <f>Sample[[#This Row],[Kpy]]*KSc-Sample[[#This Row],[KPz]]*KSb</f>
        <v>-0.17609125905568135</v>
      </c>
      <c r="U1422">
        <f>-1*(Sample[[#This Row],[KPx]]*KSc-Sample[[#This Row],[KPz]]*KSa)</f>
        <v>-0.17609125905568124</v>
      </c>
      <c r="V1422">
        <f>(Sample[[#This Row],[KPx]]*$R$2-Sample[[#This Row],[Kpy]]*KSa)</f>
        <v>-0.17609125905568124</v>
      </c>
      <c r="W1422">
        <f>Sample[[#This Row],[Kpy]]*KTc-Sample[[#This Row],[KPz]]*KTb</f>
        <v>2.1760912590556813</v>
      </c>
      <c r="X1422">
        <f>-1*(Sample[[#This Row],[KPx]]*KTc-Sample[[#This Row],[KPz]]*KTa)</f>
        <v>2.1760912590556813</v>
      </c>
      <c r="Y1422">
        <f>(Sample[[#This Row],[KPx]]*KTb-Sample[[#This Row],[Kpy]]*KTa)</f>
        <v>2.1760912590556813</v>
      </c>
      <c r="Z1422">
        <f>-Sample[[#This Row],[Xp]]*a+Sample[[#This Row],[Yp]]*b+Sample[[#This Row],[Zp]]*c_</f>
        <v>-0.35218251811136253</v>
      </c>
      <c r="AA1422" s="8">
        <f>-IF(Sample[[#This Row],[Column2]]&gt;0,1,-1)*SQRT(Sample[[#This Row],[KPx''i]]^2+Sample[[#This Row],[KPx''j]]^2+Sample[[#This Row],[KPx''k]]^2)/Ksmag/Scale</f>
        <v>0.21566686642533334</v>
      </c>
      <c r="AB1422" s="1">
        <f>SQRT(Sample[[#This Row],[Kpy''i]]^2+Sample[[#This Row],[KPy''j]]^2+Sample[[#This Row],[KPy''k]]^2)/KTmag/Scale</f>
        <v>1.5387288857590447</v>
      </c>
    </row>
    <row r="1423" spans="1:28" hidden="1" x14ac:dyDescent="0.25">
      <c r="A1423" s="5">
        <v>1418</v>
      </c>
      <c r="B1423" s="13" t="s">
        <v>43</v>
      </c>
      <c r="C1423" s="5"/>
      <c r="D1423" s="5"/>
      <c r="E1423">
        <v>2</v>
      </c>
      <c r="F1423">
        <v>8</v>
      </c>
      <c r="G1423">
        <v>5</v>
      </c>
      <c r="H1423" s="11">
        <f>Sample[[#This Row],[C]]/Sample[[#This Row],[D]]</f>
        <v>4</v>
      </c>
      <c r="I1423" s="11">
        <f>Sample[[#This Row],[A]]/Sample[[#This Row],[C]]</f>
        <v>0.625</v>
      </c>
      <c r="J1423" s="11">
        <f>Sample[[#This Row],[D]]/Sample[[#This Row],[A]]</f>
        <v>0.4</v>
      </c>
      <c r="K1423" s="11">
        <f>Sample[[#This Row],[A]]/Sample[[#This Row],[D]]</f>
        <v>2.5</v>
      </c>
      <c r="L1423" s="11">
        <f>Sample[[#This Row],[D]]/Sample[[#This Row],[C]]</f>
        <v>0.25</v>
      </c>
      <c r="M1423" s="11">
        <f>Sample[[#This Row],[C]]/Sample[[#This Row],[A]]</f>
        <v>1.6</v>
      </c>
      <c r="N1423">
        <f>IF(Sample[[#This Row],[Ap]]=0,10,LOG(Sample[[#This Row],[Ap]]))</f>
        <v>0.6020599913279624</v>
      </c>
      <c r="O1423">
        <f>IF(Sample[[#This Row],[Ei]]=0,10,LOG(Sample[[#This Row],[Ei]]))</f>
        <v>-0.20411998265592479</v>
      </c>
      <c r="P1423">
        <f>IF(Sample[[#This Row],[Ii]]=0,10,LOG(Sample[[#This Row],[Ii]]))</f>
        <v>-0.3979400086720376</v>
      </c>
      <c r="Q1423">
        <f>Kx-Sample[[#This Row],[Xp]]</f>
        <v>-0.6020599913279624</v>
      </c>
      <c r="R1423">
        <f>Ky-Sample[[#This Row],[Yp]]</f>
        <v>-0.79588001734407521</v>
      </c>
      <c r="S1423">
        <f>Kz-Sample[[#This Row],[Zp]]</f>
        <v>1.3979400086720375</v>
      </c>
      <c r="T1423">
        <f>Sample[[#This Row],[Kpy]]*KSc-Sample[[#This Row],[KPz]]*KSb</f>
        <v>-0.60205999132796229</v>
      </c>
      <c r="U1423">
        <f>-1*(Sample[[#This Row],[KPx]]*KSc-Sample[[#This Row],[KPz]]*KSa)</f>
        <v>-0.6020599913279624</v>
      </c>
      <c r="V1423">
        <f>(Sample[[#This Row],[KPx]]*$R$2-Sample[[#This Row],[Kpy]]*KSa)</f>
        <v>-0.6020599913279624</v>
      </c>
      <c r="W1423">
        <f>Sample[[#This Row],[Kpy]]*KTc-Sample[[#This Row],[KPz]]*KTb</f>
        <v>2.1938200260161125</v>
      </c>
      <c r="X1423">
        <f>-1*(Sample[[#This Row],[KPx]]*KTc-Sample[[#This Row],[KPz]]*KTa)</f>
        <v>2.1938200260161125</v>
      </c>
      <c r="Y1423">
        <f>(Sample[[#This Row],[KPx]]*KTb-Sample[[#This Row],[Kpy]]*KTa)</f>
        <v>2.1938200260161129</v>
      </c>
      <c r="Z1423">
        <f>-Sample[[#This Row],[Xp]]*a+Sample[[#This Row],[Yp]]*b+Sample[[#This Row],[Zp]]*c_</f>
        <v>-1.2041199826559248</v>
      </c>
      <c r="AA1423" s="8">
        <f>-IF(Sample[[#This Row],[Column2]]&gt;0,1,-1)*SQRT(Sample[[#This Row],[KPx''i]]^2+Sample[[#This Row],[KPx''j]]^2+Sample[[#This Row],[KPx''k]]^2)/Ksmag/Scale</f>
        <v>0.73736988664898651</v>
      </c>
      <c r="AB1423" s="1">
        <f>SQRT(Sample[[#This Row],[Kpy''i]]^2+Sample[[#This Row],[KPy''j]]^2+Sample[[#This Row],[KPy''k]]^2)/KTmag/Scale</f>
        <v>1.5512650170988416</v>
      </c>
    </row>
    <row r="1424" spans="1:28" hidden="1" x14ac:dyDescent="0.25">
      <c r="A1424" s="5">
        <v>1419</v>
      </c>
      <c r="B1424" s="13" t="s">
        <v>43</v>
      </c>
      <c r="C1424" s="5"/>
      <c r="D1424" s="5"/>
      <c r="E1424">
        <v>8</v>
      </c>
      <c r="F1424">
        <v>2</v>
      </c>
      <c r="G1424">
        <v>7</v>
      </c>
      <c r="H1424" s="11">
        <f>Sample[[#This Row],[C]]/Sample[[#This Row],[D]]</f>
        <v>0.25</v>
      </c>
      <c r="I1424" s="11">
        <f>Sample[[#This Row],[A]]/Sample[[#This Row],[C]]</f>
        <v>3.5</v>
      </c>
      <c r="J1424" s="11">
        <f>Sample[[#This Row],[D]]/Sample[[#This Row],[A]]</f>
        <v>1.1428571428571428</v>
      </c>
      <c r="K1424" s="11">
        <f>Sample[[#This Row],[A]]/Sample[[#This Row],[D]]</f>
        <v>0.875</v>
      </c>
      <c r="L1424" s="11">
        <f>Sample[[#This Row],[D]]/Sample[[#This Row],[C]]</f>
        <v>4</v>
      </c>
      <c r="M1424" s="11">
        <f>Sample[[#This Row],[C]]/Sample[[#This Row],[A]]</f>
        <v>0.2857142857142857</v>
      </c>
      <c r="N1424">
        <f>IF(Sample[[#This Row],[Ap]]=0,10,LOG(Sample[[#This Row],[Ap]]))</f>
        <v>-0.6020599913279624</v>
      </c>
      <c r="O1424">
        <f>IF(Sample[[#This Row],[Ei]]=0,10,LOG(Sample[[#This Row],[Ei]]))</f>
        <v>0.54406804435027567</v>
      </c>
      <c r="P1424">
        <f>IF(Sample[[#This Row],[Ii]]=0,10,LOG(Sample[[#This Row],[Ii]]))</f>
        <v>5.7991946977686733E-2</v>
      </c>
      <c r="Q1424">
        <f>Kx-Sample[[#This Row],[Xp]]</f>
        <v>0.6020599913279624</v>
      </c>
      <c r="R1424">
        <f>Ky-Sample[[#This Row],[Yp]]</f>
        <v>-1.5440680443502757</v>
      </c>
      <c r="S1424">
        <f>Kz-Sample[[#This Row],[Zp]]</f>
        <v>0.94200805302231327</v>
      </c>
      <c r="T1424">
        <f>Sample[[#This Row],[Kpy]]*KSc-Sample[[#This Row],[KPz]]*KSb</f>
        <v>0.6020599913279624</v>
      </c>
      <c r="U1424">
        <f>-1*(Sample[[#This Row],[KPx]]*KSc-Sample[[#This Row],[KPz]]*KSa)</f>
        <v>0.6020599913279624</v>
      </c>
      <c r="V1424">
        <f>(Sample[[#This Row],[KPx]]*$R$2-Sample[[#This Row],[Kpy]]*KSa)</f>
        <v>0.6020599913279624</v>
      </c>
      <c r="W1424">
        <f>Sample[[#This Row],[Kpy]]*KTc-Sample[[#This Row],[KPz]]*KTb</f>
        <v>2.4860760973725888</v>
      </c>
      <c r="X1424">
        <f>-1*(Sample[[#This Row],[KPx]]*KTc-Sample[[#This Row],[KPz]]*KTa)</f>
        <v>2.4860760973725888</v>
      </c>
      <c r="Y1424">
        <f>(Sample[[#This Row],[KPx]]*KTb-Sample[[#This Row],[Kpy]]*KTa)</f>
        <v>2.4860760973725888</v>
      </c>
      <c r="Z1424">
        <f>-Sample[[#This Row],[Xp]]*a+Sample[[#This Row],[Yp]]*b+Sample[[#This Row],[Zp]]*c_</f>
        <v>1.2041199826559248</v>
      </c>
      <c r="AA1424" s="8">
        <f>-IF(Sample[[#This Row],[Column2]]&gt;0,1,-1)*SQRT(Sample[[#This Row],[KPx''i]]^2+Sample[[#This Row],[KPx''j]]^2+Sample[[#This Row],[KPx''k]]^2)/Ksmag/Scale</f>
        <v>-0.73736988664898651</v>
      </c>
      <c r="AB1424" s="1">
        <f>SQRT(Sample[[#This Row],[Kpy''i]]^2+Sample[[#This Row],[KPy''j]]^2+Sample[[#This Row],[KPy''k]]^2)/KTmag/Scale</f>
        <v>1.7579212669979456</v>
      </c>
    </row>
    <row r="1425" spans="1:28" hidden="1" x14ac:dyDescent="0.25">
      <c r="A1425" s="5">
        <v>1420</v>
      </c>
      <c r="B1425" s="13" t="s">
        <v>43</v>
      </c>
      <c r="C1425" s="5"/>
      <c r="D1425" s="5"/>
      <c r="E1425">
        <v>6</v>
      </c>
      <c r="F1425">
        <v>10</v>
      </c>
      <c r="G1425">
        <v>5</v>
      </c>
      <c r="H1425" s="11">
        <f>Sample[[#This Row],[C]]/Sample[[#This Row],[D]]</f>
        <v>1.6666666666666667</v>
      </c>
      <c r="I1425" s="11">
        <f>Sample[[#This Row],[A]]/Sample[[#This Row],[C]]</f>
        <v>0.5</v>
      </c>
      <c r="J1425" s="11">
        <f>Sample[[#This Row],[D]]/Sample[[#This Row],[A]]</f>
        <v>1.2</v>
      </c>
      <c r="K1425" s="11">
        <f>Sample[[#This Row],[A]]/Sample[[#This Row],[D]]</f>
        <v>0.83333333333333337</v>
      </c>
      <c r="L1425" s="11">
        <f>Sample[[#This Row],[D]]/Sample[[#This Row],[C]]</f>
        <v>0.6</v>
      </c>
      <c r="M1425" s="11">
        <f>Sample[[#This Row],[C]]/Sample[[#This Row],[A]]</f>
        <v>2</v>
      </c>
      <c r="N1425">
        <f>IF(Sample[[#This Row],[Ap]]=0,10,LOG(Sample[[#This Row],[Ap]]))</f>
        <v>0.22184874961635639</v>
      </c>
      <c r="O1425">
        <f>IF(Sample[[#This Row],[Ei]]=0,10,LOG(Sample[[#This Row],[Ei]]))</f>
        <v>-0.3010299956639812</v>
      </c>
      <c r="P1425">
        <f>IF(Sample[[#This Row],[Ii]]=0,10,LOG(Sample[[#This Row],[Ii]]))</f>
        <v>7.9181246047624818E-2</v>
      </c>
      <c r="Q1425">
        <f>Kx-Sample[[#This Row],[Xp]]</f>
        <v>-0.22184874961635639</v>
      </c>
      <c r="R1425">
        <f>Ky-Sample[[#This Row],[Yp]]</f>
        <v>-0.69897000433601875</v>
      </c>
      <c r="S1425">
        <f>Kz-Sample[[#This Row],[Zp]]</f>
        <v>0.92081875395237522</v>
      </c>
      <c r="T1425">
        <f>Sample[[#This Row],[Kpy]]*KSc-Sample[[#This Row],[KPz]]*KSb</f>
        <v>-0.22184874961635648</v>
      </c>
      <c r="U1425">
        <f>-1*(Sample[[#This Row],[KPx]]*KSc-Sample[[#This Row],[KPz]]*KSa)</f>
        <v>-0.22184874961635639</v>
      </c>
      <c r="V1425">
        <f>(Sample[[#This Row],[KPx]]*$R$2-Sample[[#This Row],[Kpy]]*KSa)</f>
        <v>-0.22184874961635639</v>
      </c>
      <c r="W1425">
        <f>Sample[[#This Row],[Kpy]]*KTc-Sample[[#This Row],[KPz]]*KTb</f>
        <v>1.6197887582883941</v>
      </c>
      <c r="X1425">
        <f>-1*(Sample[[#This Row],[KPx]]*KTc-Sample[[#This Row],[KPz]]*KTa)</f>
        <v>1.6197887582883941</v>
      </c>
      <c r="Y1425">
        <f>(Sample[[#This Row],[KPx]]*KTb-Sample[[#This Row],[Kpy]]*KTa)</f>
        <v>1.6197887582883939</v>
      </c>
      <c r="Z1425">
        <f>-Sample[[#This Row],[Xp]]*a+Sample[[#This Row],[Yp]]*b+Sample[[#This Row],[Zp]]*c_</f>
        <v>-0.44369749923271273</v>
      </c>
      <c r="AA1425" s="8">
        <f>-IF(Sample[[#This Row],[Column2]]&gt;0,1,-1)*SQRT(Sample[[#This Row],[KPx''i]]^2+Sample[[#This Row],[KPx''j]]^2+Sample[[#This Row],[KPx''k]]^2)/Ksmag/Scale</f>
        <v>0.27170811831726921</v>
      </c>
      <c r="AB1425" s="1">
        <f>SQRT(Sample[[#This Row],[Kpy''i]]^2+Sample[[#This Row],[KPy''j]]^2+Sample[[#This Row],[KPy''k]]^2)/KTmag/Scale</f>
        <v>1.1453636150754609</v>
      </c>
    </row>
    <row r="1426" spans="1:28" hidden="1" x14ac:dyDescent="0.25">
      <c r="A1426" s="5">
        <v>1421</v>
      </c>
      <c r="B1426" s="13" t="s">
        <v>43</v>
      </c>
      <c r="C1426" s="5"/>
      <c r="D1426" s="5"/>
      <c r="E1426">
        <v>7</v>
      </c>
      <c r="F1426">
        <v>7</v>
      </c>
      <c r="G1426">
        <v>9</v>
      </c>
      <c r="H1426" s="11">
        <f>Sample[[#This Row],[C]]/Sample[[#This Row],[D]]</f>
        <v>1</v>
      </c>
      <c r="I1426" s="11">
        <f>Sample[[#This Row],[A]]/Sample[[#This Row],[C]]</f>
        <v>1.2857142857142858</v>
      </c>
      <c r="J1426" s="11">
        <f>Sample[[#This Row],[D]]/Sample[[#This Row],[A]]</f>
        <v>0.77777777777777779</v>
      </c>
      <c r="K1426" s="11">
        <f>Sample[[#This Row],[A]]/Sample[[#This Row],[D]]</f>
        <v>1.2857142857142858</v>
      </c>
      <c r="L1426" s="11">
        <f>Sample[[#This Row],[D]]/Sample[[#This Row],[C]]</f>
        <v>1</v>
      </c>
      <c r="M1426" s="11">
        <f>Sample[[#This Row],[C]]/Sample[[#This Row],[A]]</f>
        <v>0.77777777777777779</v>
      </c>
      <c r="N1426">
        <f>IF(Sample[[#This Row],[Ap]]=0,10,LOG(Sample[[#This Row],[Ap]]))</f>
        <v>0</v>
      </c>
      <c r="O1426">
        <f>IF(Sample[[#This Row],[Ei]]=0,10,LOG(Sample[[#This Row],[Ei]]))</f>
        <v>0.10914446942506807</v>
      </c>
      <c r="P1426">
        <f>IF(Sample[[#This Row],[Ii]]=0,10,LOG(Sample[[#This Row],[Ii]]))</f>
        <v>-0.10914446942506803</v>
      </c>
      <c r="Q1426">
        <f>Kx-Sample[[#This Row],[Xp]]</f>
        <v>0</v>
      </c>
      <c r="R1426">
        <f>Ky-Sample[[#This Row],[Yp]]</f>
        <v>-1.1091444694250681</v>
      </c>
      <c r="S1426">
        <f>Kz-Sample[[#This Row],[Zp]]</f>
        <v>1.1091444694250681</v>
      </c>
      <c r="T1426">
        <f>Sample[[#This Row],[Kpy]]*KSc-Sample[[#This Row],[KPz]]*KSb</f>
        <v>0</v>
      </c>
      <c r="U1426">
        <f>-1*(Sample[[#This Row],[KPx]]*KSc-Sample[[#This Row],[KPz]]*KSa)</f>
        <v>0</v>
      </c>
      <c r="V1426">
        <f>(Sample[[#This Row],[KPx]]*$R$2-Sample[[#This Row],[Kpy]]*KSa)</f>
        <v>0</v>
      </c>
      <c r="W1426">
        <f>Sample[[#This Row],[Kpy]]*KTc-Sample[[#This Row],[KPz]]*KTb</f>
        <v>2.2182889388501361</v>
      </c>
      <c r="X1426">
        <f>-1*(Sample[[#This Row],[KPx]]*KTc-Sample[[#This Row],[KPz]]*KTa)</f>
        <v>2.2182889388501361</v>
      </c>
      <c r="Y1426">
        <f>(Sample[[#This Row],[KPx]]*KTb-Sample[[#This Row],[Kpy]]*KTa)</f>
        <v>2.2182889388501361</v>
      </c>
      <c r="Z1426">
        <f>-Sample[[#This Row],[Xp]]*a+Sample[[#This Row],[Yp]]*b+Sample[[#This Row],[Zp]]*c_</f>
        <v>0</v>
      </c>
      <c r="AA1426" s="8">
        <f>-IF(Sample[[#This Row],[Column2]]&gt;0,1,-1)*SQRT(Sample[[#This Row],[KPx''i]]^2+Sample[[#This Row],[KPx''j]]^2+Sample[[#This Row],[KPx''k]]^2)/Ksmag/Scale</f>
        <v>0</v>
      </c>
      <c r="AB1426" s="1">
        <f>SQRT(Sample[[#This Row],[Kpy''i]]^2+Sample[[#This Row],[KPy''j]]^2+Sample[[#This Row],[KPy''k]]^2)/KTmag/Scale</f>
        <v>1.5685671512920423</v>
      </c>
    </row>
    <row r="1427" spans="1:28" hidden="1" x14ac:dyDescent="0.25">
      <c r="A1427" s="5">
        <v>1422</v>
      </c>
      <c r="B1427" s="13" t="s">
        <v>43</v>
      </c>
      <c r="C1427" s="5"/>
      <c r="D1427" s="5"/>
      <c r="E1427">
        <v>7</v>
      </c>
      <c r="F1427">
        <v>2</v>
      </c>
      <c r="G1427">
        <v>5</v>
      </c>
      <c r="H1427" s="11">
        <f>Sample[[#This Row],[C]]/Sample[[#This Row],[D]]</f>
        <v>0.2857142857142857</v>
      </c>
      <c r="I1427" s="11">
        <f>Sample[[#This Row],[A]]/Sample[[#This Row],[C]]</f>
        <v>2.5</v>
      </c>
      <c r="J1427" s="11">
        <f>Sample[[#This Row],[D]]/Sample[[#This Row],[A]]</f>
        <v>1.4</v>
      </c>
      <c r="K1427" s="11">
        <f>Sample[[#This Row],[A]]/Sample[[#This Row],[D]]</f>
        <v>0.7142857142857143</v>
      </c>
      <c r="L1427" s="11">
        <f>Sample[[#This Row],[D]]/Sample[[#This Row],[C]]</f>
        <v>3.5</v>
      </c>
      <c r="M1427" s="11">
        <f>Sample[[#This Row],[C]]/Sample[[#This Row],[A]]</f>
        <v>0.4</v>
      </c>
      <c r="N1427">
        <f>IF(Sample[[#This Row],[Ap]]=0,10,LOG(Sample[[#This Row],[Ap]]))</f>
        <v>-0.54406804435027567</v>
      </c>
      <c r="O1427">
        <f>IF(Sample[[#This Row],[Ei]]=0,10,LOG(Sample[[#This Row],[Ei]]))</f>
        <v>0.3979400086720376</v>
      </c>
      <c r="P1427">
        <f>IF(Sample[[#This Row],[Ii]]=0,10,LOG(Sample[[#This Row],[Ii]]))</f>
        <v>0.14612803567823801</v>
      </c>
      <c r="Q1427">
        <f>Kx-Sample[[#This Row],[Xp]]</f>
        <v>0.54406804435027567</v>
      </c>
      <c r="R1427">
        <f>Ky-Sample[[#This Row],[Yp]]</f>
        <v>-1.3979400086720375</v>
      </c>
      <c r="S1427">
        <f>Kz-Sample[[#This Row],[Zp]]</f>
        <v>0.85387196432176204</v>
      </c>
      <c r="T1427">
        <f>Sample[[#This Row],[Kpy]]*KSc-Sample[[#This Row],[KPz]]*KSb</f>
        <v>0.54406804435027545</v>
      </c>
      <c r="U1427">
        <f>-1*(Sample[[#This Row],[KPx]]*KSc-Sample[[#This Row],[KPz]]*KSa)</f>
        <v>0.54406804435027567</v>
      </c>
      <c r="V1427">
        <f>(Sample[[#This Row],[KPx]]*$R$2-Sample[[#This Row],[Kpy]]*KSa)</f>
        <v>0.54406804435027567</v>
      </c>
      <c r="W1427">
        <f>Sample[[#This Row],[Kpy]]*KTc-Sample[[#This Row],[KPz]]*KTb</f>
        <v>2.2518119729937993</v>
      </c>
      <c r="X1427">
        <f>-1*(Sample[[#This Row],[KPx]]*KTc-Sample[[#This Row],[KPz]]*KTa)</f>
        <v>2.2518119729937998</v>
      </c>
      <c r="Y1427">
        <f>(Sample[[#This Row],[KPx]]*KTb-Sample[[#This Row],[Kpy]]*KTa)</f>
        <v>2.2518119729937993</v>
      </c>
      <c r="Z1427">
        <f>-Sample[[#This Row],[Xp]]*a+Sample[[#This Row],[Yp]]*b+Sample[[#This Row],[Zp]]*c_</f>
        <v>1.0881360887005513</v>
      </c>
      <c r="AA1427" s="8">
        <f>-IF(Sample[[#This Row],[Column2]]&gt;0,1,-1)*SQRT(Sample[[#This Row],[KPx''i]]^2+Sample[[#This Row],[KPx''j]]^2+Sample[[#This Row],[KPx''k]]^2)/Ksmag/Scale</f>
        <v>-0.66634454700605161</v>
      </c>
      <c r="AB1427" s="1">
        <f>SQRT(Sample[[#This Row],[Kpy''i]]^2+Sample[[#This Row],[KPy''j]]^2+Sample[[#This Row],[KPy''k]]^2)/KTmag/Scale</f>
        <v>1.5922715160609744</v>
      </c>
    </row>
    <row r="1428" spans="1:28" hidden="1" x14ac:dyDescent="0.25">
      <c r="A1428" s="5">
        <v>1423</v>
      </c>
      <c r="B1428" s="13" t="s">
        <v>43</v>
      </c>
      <c r="C1428" s="5"/>
      <c r="D1428" s="5"/>
      <c r="E1428">
        <v>8</v>
      </c>
      <c r="F1428">
        <v>2</v>
      </c>
      <c r="G1428">
        <v>5</v>
      </c>
      <c r="H1428" s="11">
        <f>Sample[[#This Row],[C]]/Sample[[#This Row],[D]]</f>
        <v>0.25</v>
      </c>
      <c r="I1428" s="11">
        <f>Sample[[#This Row],[A]]/Sample[[#This Row],[C]]</f>
        <v>2.5</v>
      </c>
      <c r="J1428" s="11">
        <f>Sample[[#This Row],[D]]/Sample[[#This Row],[A]]</f>
        <v>1.6</v>
      </c>
      <c r="K1428" s="11">
        <f>Sample[[#This Row],[A]]/Sample[[#This Row],[D]]</f>
        <v>0.625</v>
      </c>
      <c r="L1428" s="11">
        <f>Sample[[#This Row],[D]]/Sample[[#This Row],[C]]</f>
        <v>4</v>
      </c>
      <c r="M1428" s="11">
        <f>Sample[[#This Row],[C]]/Sample[[#This Row],[A]]</f>
        <v>0.4</v>
      </c>
      <c r="N1428">
        <f>IF(Sample[[#This Row],[Ap]]=0,10,LOG(Sample[[#This Row],[Ap]]))</f>
        <v>-0.6020599913279624</v>
      </c>
      <c r="O1428">
        <f>IF(Sample[[#This Row],[Ei]]=0,10,LOG(Sample[[#This Row],[Ei]]))</f>
        <v>0.3979400086720376</v>
      </c>
      <c r="P1428">
        <f>IF(Sample[[#This Row],[Ii]]=0,10,LOG(Sample[[#This Row],[Ii]]))</f>
        <v>0.20411998265592479</v>
      </c>
      <c r="Q1428">
        <f>Kx-Sample[[#This Row],[Xp]]</f>
        <v>0.6020599913279624</v>
      </c>
      <c r="R1428">
        <f>Ky-Sample[[#This Row],[Yp]]</f>
        <v>-1.3979400086720375</v>
      </c>
      <c r="S1428">
        <f>Kz-Sample[[#This Row],[Zp]]</f>
        <v>0.79588001734407521</v>
      </c>
      <c r="T1428">
        <f>Sample[[#This Row],[Kpy]]*KSc-Sample[[#This Row],[KPz]]*KSb</f>
        <v>0.60205999132796229</v>
      </c>
      <c r="U1428">
        <f>-1*(Sample[[#This Row],[KPx]]*KSc-Sample[[#This Row],[KPz]]*KSa)</f>
        <v>0.6020599913279624</v>
      </c>
      <c r="V1428">
        <f>(Sample[[#This Row],[KPx]]*$R$2-Sample[[#This Row],[Kpy]]*KSa)</f>
        <v>0.6020599913279624</v>
      </c>
      <c r="W1428">
        <f>Sample[[#This Row],[Kpy]]*KTc-Sample[[#This Row],[KPz]]*KTb</f>
        <v>2.1938200260161125</v>
      </c>
      <c r="X1428">
        <f>-1*(Sample[[#This Row],[KPx]]*KTc-Sample[[#This Row],[KPz]]*KTa)</f>
        <v>2.1938200260161129</v>
      </c>
      <c r="Y1428">
        <f>(Sample[[#This Row],[KPx]]*KTb-Sample[[#This Row],[Kpy]]*KTa)</f>
        <v>2.1938200260161125</v>
      </c>
      <c r="Z1428">
        <f>-Sample[[#This Row],[Xp]]*a+Sample[[#This Row],[Yp]]*b+Sample[[#This Row],[Zp]]*c_</f>
        <v>1.2041199826559248</v>
      </c>
      <c r="AA1428" s="8">
        <f>-IF(Sample[[#This Row],[Column2]]&gt;0,1,-1)*SQRT(Sample[[#This Row],[KPx''i]]^2+Sample[[#This Row],[KPx''j]]^2+Sample[[#This Row],[KPx''k]]^2)/Ksmag/Scale</f>
        <v>-0.73736988664898651</v>
      </c>
      <c r="AB1428" s="1">
        <f>SQRT(Sample[[#This Row],[Kpy''i]]^2+Sample[[#This Row],[KPy''j]]^2+Sample[[#This Row],[KPy''k]]^2)/KTmag/Scale</f>
        <v>1.5512650170988416</v>
      </c>
    </row>
    <row r="1429" spans="1:28" hidden="1" x14ac:dyDescent="0.25">
      <c r="A1429" s="5">
        <v>1424</v>
      </c>
      <c r="B1429" s="13" t="s">
        <v>43</v>
      </c>
      <c r="C1429" s="5"/>
      <c r="D1429" s="5"/>
      <c r="E1429">
        <v>2</v>
      </c>
      <c r="F1429">
        <v>7</v>
      </c>
      <c r="G1429">
        <v>8</v>
      </c>
      <c r="H1429" s="11">
        <f>Sample[[#This Row],[C]]/Sample[[#This Row],[D]]</f>
        <v>3.5</v>
      </c>
      <c r="I1429" s="11">
        <f>Sample[[#This Row],[A]]/Sample[[#This Row],[C]]</f>
        <v>1.1428571428571428</v>
      </c>
      <c r="J1429" s="11">
        <f>Sample[[#This Row],[D]]/Sample[[#This Row],[A]]</f>
        <v>0.25</v>
      </c>
      <c r="K1429" s="11">
        <f>Sample[[#This Row],[A]]/Sample[[#This Row],[D]]</f>
        <v>4</v>
      </c>
      <c r="L1429" s="11">
        <f>Sample[[#This Row],[D]]/Sample[[#This Row],[C]]</f>
        <v>0.2857142857142857</v>
      </c>
      <c r="M1429" s="11">
        <f>Sample[[#This Row],[C]]/Sample[[#This Row],[A]]</f>
        <v>0.875</v>
      </c>
      <c r="N1429">
        <f>IF(Sample[[#This Row],[Ap]]=0,10,LOG(Sample[[#This Row],[Ap]]))</f>
        <v>0.54406804435027567</v>
      </c>
      <c r="O1429">
        <f>IF(Sample[[#This Row],[Ei]]=0,10,LOG(Sample[[#This Row],[Ei]]))</f>
        <v>5.7991946977686733E-2</v>
      </c>
      <c r="P1429">
        <f>IF(Sample[[#This Row],[Ii]]=0,10,LOG(Sample[[#This Row],[Ii]]))</f>
        <v>-0.6020599913279624</v>
      </c>
      <c r="Q1429">
        <f>Kx-Sample[[#This Row],[Xp]]</f>
        <v>-0.54406804435027567</v>
      </c>
      <c r="R1429">
        <f>Ky-Sample[[#This Row],[Yp]]</f>
        <v>-1.0579919469776868</v>
      </c>
      <c r="S1429">
        <f>Kz-Sample[[#This Row],[Zp]]</f>
        <v>1.6020599913279625</v>
      </c>
      <c r="T1429">
        <f>Sample[[#This Row],[Kpy]]*KSc-Sample[[#This Row],[KPz]]*KSb</f>
        <v>-0.54406804435027567</v>
      </c>
      <c r="U1429">
        <f>-1*(Sample[[#This Row],[KPx]]*KSc-Sample[[#This Row],[KPz]]*KSa)</f>
        <v>-0.54406804435027567</v>
      </c>
      <c r="V1429">
        <f>(Sample[[#This Row],[KPx]]*$R$2-Sample[[#This Row],[Kpy]]*KSa)</f>
        <v>-0.54406804435027567</v>
      </c>
      <c r="W1429">
        <f>Sample[[#This Row],[Kpy]]*KTc-Sample[[#This Row],[KPz]]*KTb</f>
        <v>2.6600519383056493</v>
      </c>
      <c r="X1429">
        <f>-1*(Sample[[#This Row],[KPx]]*KTc-Sample[[#This Row],[KPz]]*KTa)</f>
        <v>2.6600519383056493</v>
      </c>
      <c r="Y1429">
        <f>(Sample[[#This Row],[KPx]]*KTb-Sample[[#This Row],[Kpy]]*KTa)</f>
        <v>2.6600519383056493</v>
      </c>
      <c r="Z1429">
        <f>-Sample[[#This Row],[Xp]]*a+Sample[[#This Row],[Yp]]*b+Sample[[#This Row],[Zp]]*c_</f>
        <v>-1.0881360887005513</v>
      </c>
      <c r="AA1429" s="8">
        <f>-IF(Sample[[#This Row],[Column2]]&gt;0,1,-1)*SQRT(Sample[[#This Row],[KPx''i]]^2+Sample[[#This Row],[KPx''j]]^2+Sample[[#This Row],[KPx''k]]^2)/Ksmag/Scale</f>
        <v>0.66634454700605172</v>
      </c>
      <c r="AB1429" s="1">
        <f>SQRT(Sample[[#This Row],[Kpy''i]]^2+Sample[[#This Row],[KPy''j]]^2+Sample[[#This Row],[KPy''k]]^2)/KTmag/Scale</f>
        <v>1.8809407638843443</v>
      </c>
    </row>
    <row r="1430" spans="1:28" hidden="1" x14ac:dyDescent="0.25">
      <c r="A1430" s="5">
        <v>1425</v>
      </c>
      <c r="B1430" s="13" t="s">
        <v>43</v>
      </c>
      <c r="C1430" s="5"/>
      <c r="D1430" s="5"/>
      <c r="E1430">
        <v>6</v>
      </c>
      <c r="F1430">
        <v>10</v>
      </c>
      <c r="G1430">
        <v>5</v>
      </c>
      <c r="H1430" s="11">
        <f>Sample[[#This Row],[C]]/Sample[[#This Row],[D]]</f>
        <v>1.6666666666666667</v>
      </c>
      <c r="I1430" s="11">
        <f>Sample[[#This Row],[A]]/Sample[[#This Row],[C]]</f>
        <v>0.5</v>
      </c>
      <c r="J1430" s="11">
        <f>Sample[[#This Row],[D]]/Sample[[#This Row],[A]]</f>
        <v>1.2</v>
      </c>
      <c r="K1430" s="11">
        <f>Sample[[#This Row],[A]]/Sample[[#This Row],[D]]</f>
        <v>0.83333333333333337</v>
      </c>
      <c r="L1430" s="11">
        <f>Sample[[#This Row],[D]]/Sample[[#This Row],[C]]</f>
        <v>0.6</v>
      </c>
      <c r="M1430" s="11">
        <f>Sample[[#This Row],[C]]/Sample[[#This Row],[A]]</f>
        <v>2</v>
      </c>
      <c r="N1430">
        <f>IF(Sample[[#This Row],[Ap]]=0,10,LOG(Sample[[#This Row],[Ap]]))</f>
        <v>0.22184874961635639</v>
      </c>
      <c r="O1430">
        <f>IF(Sample[[#This Row],[Ei]]=0,10,LOG(Sample[[#This Row],[Ei]]))</f>
        <v>-0.3010299956639812</v>
      </c>
      <c r="P1430">
        <f>IF(Sample[[#This Row],[Ii]]=0,10,LOG(Sample[[#This Row],[Ii]]))</f>
        <v>7.9181246047624818E-2</v>
      </c>
      <c r="Q1430">
        <f>Kx-Sample[[#This Row],[Xp]]</f>
        <v>-0.22184874961635639</v>
      </c>
      <c r="R1430">
        <f>Ky-Sample[[#This Row],[Yp]]</f>
        <v>-0.69897000433601875</v>
      </c>
      <c r="S1430">
        <f>Kz-Sample[[#This Row],[Zp]]</f>
        <v>0.92081875395237522</v>
      </c>
      <c r="T1430">
        <f>Sample[[#This Row],[Kpy]]*KSc-Sample[[#This Row],[KPz]]*KSb</f>
        <v>-0.22184874961635648</v>
      </c>
      <c r="U1430">
        <f>-1*(Sample[[#This Row],[KPx]]*KSc-Sample[[#This Row],[KPz]]*KSa)</f>
        <v>-0.22184874961635639</v>
      </c>
      <c r="V1430">
        <f>(Sample[[#This Row],[KPx]]*$R$2-Sample[[#This Row],[Kpy]]*KSa)</f>
        <v>-0.22184874961635639</v>
      </c>
      <c r="W1430">
        <f>Sample[[#This Row],[Kpy]]*KTc-Sample[[#This Row],[KPz]]*KTb</f>
        <v>1.6197887582883941</v>
      </c>
      <c r="X1430">
        <f>-1*(Sample[[#This Row],[KPx]]*KTc-Sample[[#This Row],[KPz]]*KTa)</f>
        <v>1.6197887582883941</v>
      </c>
      <c r="Y1430">
        <f>(Sample[[#This Row],[KPx]]*KTb-Sample[[#This Row],[Kpy]]*KTa)</f>
        <v>1.6197887582883939</v>
      </c>
      <c r="Z1430">
        <f>-Sample[[#This Row],[Xp]]*a+Sample[[#This Row],[Yp]]*b+Sample[[#This Row],[Zp]]*c_</f>
        <v>-0.44369749923271273</v>
      </c>
      <c r="AA1430" s="8">
        <f>-IF(Sample[[#This Row],[Column2]]&gt;0,1,-1)*SQRT(Sample[[#This Row],[KPx''i]]^2+Sample[[#This Row],[KPx''j]]^2+Sample[[#This Row],[KPx''k]]^2)/Ksmag/Scale</f>
        <v>0.27170811831726921</v>
      </c>
      <c r="AB1430" s="1">
        <f>SQRT(Sample[[#This Row],[Kpy''i]]^2+Sample[[#This Row],[KPy''j]]^2+Sample[[#This Row],[KPy''k]]^2)/KTmag/Scale</f>
        <v>1.1453636150754609</v>
      </c>
    </row>
    <row r="1431" spans="1:28" hidden="1" x14ac:dyDescent="0.25">
      <c r="A1431" s="5">
        <v>1426</v>
      </c>
      <c r="B1431" s="13" t="s">
        <v>43</v>
      </c>
      <c r="C1431" s="5"/>
      <c r="D1431" s="5"/>
      <c r="E1431">
        <v>3</v>
      </c>
      <c r="F1431">
        <v>6</v>
      </c>
      <c r="G1431">
        <v>6</v>
      </c>
      <c r="H1431" s="11">
        <f>Sample[[#This Row],[C]]/Sample[[#This Row],[D]]</f>
        <v>2</v>
      </c>
      <c r="I1431" s="11">
        <f>Sample[[#This Row],[A]]/Sample[[#This Row],[C]]</f>
        <v>1</v>
      </c>
      <c r="J1431" s="11">
        <f>Sample[[#This Row],[D]]/Sample[[#This Row],[A]]</f>
        <v>0.5</v>
      </c>
      <c r="K1431" s="11">
        <f>Sample[[#This Row],[A]]/Sample[[#This Row],[D]]</f>
        <v>2</v>
      </c>
      <c r="L1431" s="11">
        <f>Sample[[#This Row],[D]]/Sample[[#This Row],[C]]</f>
        <v>0.5</v>
      </c>
      <c r="M1431" s="11">
        <f>Sample[[#This Row],[C]]/Sample[[#This Row],[A]]</f>
        <v>1</v>
      </c>
      <c r="N1431">
        <f>IF(Sample[[#This Row],[Ap]]=0,10,LOG(Sample[[#This Row],[Ap]]))</f>
        <v>0.3010299956639812</v>
      </c>
      <c r="O1431">
        <f>IF(Sample[[#This Row],[Ei]]=0,10,LOG(Sample[[#This Row],[Ei]]))</f>
        <v>0</v>
      </c>
      <c r="P1431">
        <f>IF(Sample[[#This Row],[Ii]]=0,10,LOG(Sample[[#This Row],[Ii]]))</f>
        <v>-0.3010299956639812</v>
      </c>
      <c r="Q1431">
        <f>Kx-Sample[[#This Row],[Xp]]</f>
        <v>-0.3010299956639812</v>
      </c>
      <c r="R1431">
        <f>Ky-Sample[[#This Row],[Yp]]</f>
        <v>-1</v>
      </c>
      <c r="S1431">
        <f>Kz-Sample[[#This Row],[Zp]]</f>
        <v>1.3010299956639813</v>
      </c>
      <c r="T1431">
        <f>Sample[[#This Row],[Kpy]]*KSc-Sample[[#This Row],[KPz]]*KSb</f>
        <v>-0.30102999566398125</v>
      </c>
      <c r="U1431">
        <f>-1*(Sample[[#This Row],[KPx]]*KSc-Sample[[#This Row],[KPz]]*KSa)</f>
        <v>-0.3010299956639812</v>
      </c>
      <c r="V1431">
        <f>(Sample[[#This Row],[KPx]]*$R$2-Sample[[#This Row],[Kpy]]*KSa)</f>
        <v>-0.3010299956639812</v>
      </c>
      <c r="W1431">
        <f>Sample[[#This Row],[Kpy]]*KTc-Sample[[#This Row],[KPz]]*KTb</f>
        <v>2.3010299956639813</v>
      </c>
      <c r="X1431">
        <f>-1*(Sample[[#This Row],[KPx]]*KTc-Sample[[#This Row],[KPz]]*KTa)</f>
        <v>2.3010299956639813</v>
      </c>
      <c r="Y1431">
        <f>(Sample[[#This Row],[KPx]]*KTb-Sample[[#This Row],[Kpy]]*KTa)</f>
        <v>2.3010299956639813</v>
      </c>
      <c r="Z1431">
        <f>-Sample[[#This Row],[Xp]]*a+Sample[[#This Row],[Yp]]*b+Sample[[#This Row],[Zp]]*c_</f>
        <v>-0.6020599913279624</v>
      </c>
      <c r="AA1431" s="8">
        <f>-IF(Sample[[#This Row],[Column2]]&gt;0,1,-1)*SQRT(Sample[[#This Row],[KPx''i]]^2+Sample[[#This Row],[KPx''j]]^2+Sample[[#This Row],[KPx''k]]^2)/Ksmag/Scale</f>
        <v>0.36868494332449331</v>
      </c>
      <c r="AB1431" s="1">
        <f>SQRT(Sample[[#This Row],[Kpy''i]]^2+Sample[[#This Row],[KPy''j]]^2+Sample[[#This Row],[KPy''k]]^2)/KTmag/Scale</f>
        <v>1.6270739136476533</v>
      </c>
    </row>
    <row r="1432" spans="1:28" hidden="1" x14ac:dyDescent="0.25">
      <c r="A1432" s="5">
        <v>1427</v>
      </c>
      <c r="B1432" s="13" t="s">
        <v>43</v>
      </c>
      <c r="C1432" s="5"/>
      <c r="D1432" s="5"/>
      <c r="E1432">
        <v>6</v>
      </c>
      <c r="F1432">
        <v>7</v>
      </c>
      <c r="G1432">
        <v>8</v>
      </c>
      <c r="H1432" s="11">
        <f>Sample[[#This Row],[C]]/Sample[[#This Row],[D]]</f>
        <v>1.1666666666666667</v>
      </c>
      <c r="I1432" s="11">
        <f>Sample[[#This Row],[A]]/Sample[[#This Row],[C]]</f>
        <v>1.1428571428571428</v>
      </c>
      <c r="J1432" s="11">
        <f>Sample[[#This Row],[D]]/Sample[[#This Row],[A]]</f>
        <v>0.75</v>
      </c>
      <c r="K1432" s="11">
        <f>Sample[[#This Row],[A]]/Sample[[#This Row],[D]]</f>
        <v>1.3333333333333333</v>
      </c>
      <c r="L1432" s="11">
        <f>Sample[[#This Row],[D]]/Sample[[#This Row],[C]]</f>
        <v>0.8571428571428571</v>
      </c>
      <c r="M1432" s="11">
        <f>Sample[[#This Row],[C]]/Sample[[#This Row],[A]]</f>
        <v>0.875</v>
      </c>
      <c r="N1432">
        <f>IF(Sample[[#This Row],[Ap]]=0,10,LOG(Sample[[#This Row],[Ap]]))</f>
        <v>6.6946789630613221E-2</v>
      </c>
      <c r="O1432">
        <f>IF(Sample[[#This Row],[Ei]]=0,10,LOG(Sample[[#This Row],[Ei]]))</f>
        <v>5.7991946977686733E-2</v>
      </c>
      <c r="P1432">
        <f>IF(Sample[[#This Row],[Ii]]=0,10,LOG(Sample[[#This Row],[Ii]]))</f>
        <v>-0.12493873660829995</v>
      </c>
      <c r="Q1432">
        <f>Kx-Sample[[#This Row],[Xp]]</f>
        <v>-6.6946789630613221E-2</v>
      </c>
      <c r="R1432">
        <f>Ky-Sample[[#This Row],[Yp]]</f>
        <v>-1.0579919469776868</v>
      </c>
      <c r="S1432">
        <f>Kz-Sample[[#This Row],[Zp]]</f>
        <v>1.1249387366082999</v>
      </c>
      <c r="T1432">
        <f>Sample[[#This Row],[Kpy]]*KSc-Sample[[#This Row],[KPz]]*KSb</f>
        <v>-6.6946789630613068E-2</v>
      </c>
      <c r="U1432">
        <f>-1*(Sample[[#This Row],[KPx]]*KSc-Sample[[#This Row],[KPz]]*KSa)</f>
        <v>-6.6946789630613221E-2</v>
      </c>
      <c r="V1432">
        <f>(Sample[[#This Row],[KPx]]*$R$2-Sample[[#This Row],[Kpy]]*KSa)</f>
        <v>-6.6946789630613221E-2</v>
      </c>
      <c r="W1432">
        <f>Sample[[#This Row],[Kpy]]*KTc-Sample[[#This Row],[KPz]]*KTb</f>
        <v>2.1829306835859867</v>
      </c>
      <c r="X1432">
        <f>-1*(Sample[[#This Row],[KPx]]*KTc-Sample[[#This Row],[KPz]]*KTa)</f>
        <v>2.1829306835859867</v>
      </c>
      <c r="Y1432">
        <f>(Sample[[#This Row],[KPx]]*KTb-Sample[[#This Row],[Kpy]]*KTa)</f>
        <v>2.1829306835859867</v>
      </c>
      <c r="Z1432">
        <f>-Sample[[#This Row],[Xp]]*a+Sample[[#This Row],[Yp]]*b+Sample[[#This Row],[Zp]]*c_</f>
        <v>-0.13389357926122641</v>
      </c>
      <c r="AA1432" s="8">
        <f>-IF(Sample[[#This Row],[Column2]]&gt;0,1,-1)*SQRT(Sample[[#This Row],[KPx''i]]^2+Sample[[#This Row],[KPx''j]]^2+Sample[[#This Row],[KPx''k]]^2)/Ksmag/Scale</f>
        <v>8.1992737256225079E-2</v>
      </c>
      <c r="AB1432" s="1">
        <f>SQRT(Sample[[#This Row],[Kpy''i]]^2+Sample[[#This Row],[KPy''j]]^2+Sample[[#This Row],[KPy''k]]^2)/KTmag/Scale</f>
        <v>1.5435650892238371</v>
      </c>
    </row>
    <row r="1433" spans="1:28" hidden="1" x14ac:dyDescent="0.25">
      <c r="A1433" s="5">
        <v>1428</v>
      </c>
      <c r="B1433" s="13" t="s">
        <v>43</v>
      </c>
      <c r="C1433" s="5"/>
      <c r="D1433" s="5"/>
      <c r="E1433">
        <v>8</v>
      </c>
      <c r="F1433">
        <v>6</v>
      </c>
      <c r="G1433">
        <v>7</v>
      </c>
      <c r="H1433" s="11">
        <f>Sample[[#This Row],[C]]/Sample[[#This Row],[D]]</f>
        <v>0.75</v>
      </c>
      <c r="I1433" s="11">
        <f>Sample[[#This Row],[A]]/Sample[[#This Row],[C]]</f>
        <v>1.1666666666666667</v>
      </c>
      <c r="J1433" s="11">
        <f>Sample[[#This Row],[D]]/Sample[[#This Row],[A]]</f>
        <v>1.1428571428571428</v>
      </c>
      <c r="K1433" s="11">
        <f>Sample[[#This Row],[A]]/Sample[[#This Row],[D]]</f>
        <v>0.875</v>
      </c>
      <c r="L1433" s="11">
        <f>Sample[[#This Row],[D]]/Sample[[#This Row],[C]]</f>
        <v>1.3333333333333333</v>
      </c>
      <c r="M1433" s="11">
        <f>Sample[[#This Row],[C]]/Sample[[#This Row],[A]]</f>
        <v>0.8571428571428571</v>
      </c>
      <c r="N1433">
        <f>IF(Sample[[#This Row],[Ap]]=0,10,LOG(Sample[[#This Row],[Ap]]))</f>
        <v>-0.12493873660829995</v>
      </c>
      <c r="O1433">
        <f>IF(Sample[[#This Row],[Ei]]=0,10,LOG(Sample[[#This Row],[Ei]]))</f>
        <v>6.6946789630613221E-2</v>
      </c>
      <c r="P1433">
        <f>IF(Sample[[#This Row],[Ii]]=0,10,LOG(Sample[[#This Row],[Ii]]))</f>
        <v>5.7991946977686733E-2</v>
      </c>
      <c r="Q1433">
        <f>Kx-Sample[[#This Row],[Xp]]</f>
        <v>0.12493873660829995</v>
      </c>
      <c r="R1433">
        <f>Ky-Sample[[#This Row],[Yp]]</f>
        <v>-1.0669467896306133</v>
      </c>
      <c r="S1433">
        <f>Kz-Sample[[#This Row],[Zp]]</f>
        <v>0.94200805302231327</v>
      </c>
      <c r="T1433">
        <f>Sample[[#This Row],[Kpy]]*KSc-Sample[[#This Row],[KPz]]*KSb</f>
        <v>0.12493873660830002</v>
      </c>
      <c r="U1433">
        <f>-1*(Sample[[#This Row],[KPx]]*KSc-Sample[[#This Row],[KPz]]*KSa)</f>
        <v>0.12493873660829995</v>
      </c>
      <c r="V1433">
        <f>(Sample[[#This Row],[KPx]]*$R$2-Sample[[#This Row],[Kpy]]*KSa)</f>
        <v>0.12493873660829995</v>
      </c>
      <c r="W1433">
        <f>Sample[[#This Row],[Kpy]]*KTc-Sample[[#This Row],[KPz]]*KTb</f>
        <v>2.0089548426529267</v>
      </c>
      <c r="X1433">
        <f>-1*(Sample[[#This Row],[KPx]]*KTc-Sample[[#This Row],[KPz]]*KTa)</f>
        <v>2.0089548426529267</v>
      </c>
      <c r="Y1433">
        <f>(Sample[[#This Row],[KPx]]*KTb-Sample[[#This Row],[Kpy]]*KTa)</f>
        <v>2.0089548426529267</v>
      </c>
      <c r="Z1433">
        <f>-Sample[[#This Row],[Xp]]*a+Sample[[#This Row],[Yp]]*b+Sample[[#This Row],[Zp]]*c_</f>
        <v>0.24987747321659992</v>
      </c>
      <c r="AA1433" s="8">
        <f>-IF(Sample[[#This Row],[Column2]]&gt;0,1,-1)*SQRT(Sample[[#This Row],[KPx''i]]^2+Sample[[#This Row],[KPx''j]]^2+Sample[[#This Row],[KPx''k]]^2)/Ksmag/Scale</f>
        <v>-0.15301807689915994</v>
      </c>
      <c r="AB1433" s="1">
        <f>SQRT(Sample[[#This Row],[Kpy''i]]^2+Sample[[#This Row],[KPy''j]]^2+Sample[[#This Row],[KPy''k]]^2)/KTmag/Scale</f>
        <v>1.4205455923374382</v>
      </c>
    </row>
    <row r="1434" spans="1:28" hidden="1" x14ac:dyDescent="0.25">
      <c r="A1434" s="5">
        <v>1429</v>
      </c>
      <c r="B1434" s="13" t="s">
        <v>43</v>
      </c>
      <c r="C1434" s="5"/>
      <c r="D1434" s="5"/>
      <c r="E1434">
        <v>9</v>
      </c>
      <c r="F1434">
        <v>5</v>
      </c>
      <c r="G1434">
        <v>9</v>
      </c>
      <c r="H1434" s="11">
        <f>Sample[[#This Row],[C]]/Sample[[#This Row],[D]]</f>
        <v>0.55555555555555558</v>
      </c>
      <c r="I1434" s="11">
        <f>Sample[[#This Row],[A]]/Sample[[#This Row],[C]]</f>
        <v>1.8</v>
      </c>
      <c r="J1434" s="11">
        <f>Sample[[#This Row],[D]]/Sample[[#This Row],[A]]</f>
        <v>1</v>
      </c>
      <c r="K1434" s="11">
        <f>Sample[[#This Row],[A]]/Sample[[#This Row],[D]]</f>
        <v>1</v>
      </c>
      <c r="L1434" s="11">
        <f>Sample[[#This Row],[D]]/Sample[[#This Row],[C]]</f>
        <v>1.8</v>
      </c>
      <c r="M1434" s="11">
        <f>Sample[[#This Row],[C]]/Sample[[#This Row],[A]]</f>
        <v>0.55555555555555558</v>
      </c>
      <c r="N1434">
        <f>IF(Sample[[#This Row],[Ap]]=0,10,LOG(Sample[[#This Row],[Ap]]))</f>
        <v>-0.25527250510330607</v>
      </c>
      <c r="O1434">
        <f>IF(Sample[[#This Row],[Ei]]=0,10,LOG(Sample[[#This Row],[Ei]]))</f>
        <v>0.25527250510330607</v>
      </c>
      <c r="P1434">
        <f>IF(Sample[[#This Row],[Ii]]=0,10,LOG(Sample[[#This Row],[Ii]]))</f>
        <v>0</v>
      </c>
      <c r="Q1434">
        <f>Kx-Sample[[#This Row],[Xp]]</f>
        <v>0.25527250510330607</v>
      </c>
      <c r="R1434">
        <f>Ky-Sample[[#This Row],[Yp]]</f>
        <v>-1.255272505103306</v>
      </c>
      <c r="S1434">
        <f>Kz-Sample[[#This Row],[Zp]]</f>
        <v>1</v>
      </c>
      <c r="T1434">
        <f>Sample[[#This Row],[Kpy]]*KSc-Sample[[#This Row],[KPz]]*KSb</f>
        <v>0.25527250510330601</v>
      </c>
      <c r="U1434">
        <f>-1*(Sample[[#This Row],[KPx]]*KSc-Sample[[#This Row],[KPz]]*KSa)</f>
        <v>0.25527250510330607</v>
      </c>
      <c r="V1434">
        <f>(Sample[[#This Row],[KPx]]*$R$2-Sample[[#This Row],[Kpy]]*KSa)</f>
        <v>0.25527250510330607</v>
      </c>
      <c r="W1434">
        <f>Sample[[#This Row],[Kpy]]*KTc-Sample[[#This Row],[KPz]]*KTb</f>
        <v>2.255272505103306</v>
      </c>
      <c r="X1434">
        <f>-1*(Sample[[#This Row],[KPx]]*KTc-Sample[[#This Row],[KPz]]*KTa)</f>
        <v>2.255272505103306</v>
      </c>
      <c r="Y1434">
        <f>(Sample[[#This Row],[KPx]]*KTb-Sample[[#This Row],[Kpy]]*KTa)</f>
        <v>2.255272505103306</v>
      </c>
      <c r="Z1434">
        <f>-Sample[[#This Row],[Xp]]*a+Sample[[#This Row],[Yp]]*b+Sample[[#This Row],[Zp]]*c_</f>
        <v>0.51054501020661214</v>
      </c>
      <c r="AA1434" s="8">
        <f>-IF(Sample[[#This Row],[Column2]]&gt;0,1,-1)*SQRT(Sample[[#This Row],[KPx''i]]^2+Sample[[#This Row],[KPx''j]]^2+Sample[[#This Row],[KPx''k]]^2)/Ksmag/Scale</f>
        <v>-0.31264369143255732</v>
      </c>
      <c r="AB1434" s="1">
        <f>SQRT(Sample[[#This Row],[Kpy''i]]^2+Sample[[#This Row],[KPy''j]]^2+Sample[[#This Row],[KPy''k]]^2)/KTmag/Scale</f>
        <v>1.5947184817821205</v>
      </c>
    </row>
    <row r="1435" spans="1:28" hidden="1" x14ac:dyDescent="0.25">
      <c r="A1435" s="5">
        <v>1430</v>
      </c>
      <c r="B1435" s="13" t="s">
        <v>43</v>
      </c>
      <c r="C1435" s="5"/>
      <c r="D1435" s="5"/>
      <c r="E1435">
        <v>4</v>
      </c>
      <c r="F1435">
        <v>3</v>
      </c>
      <c r="G1435">
        <v>5</v>
      </c>
      <c r="H1435" s="11">
        <f>Sample[[#This Row],[C]]/Sample[[#This Row],[D]]</f>
        <v>0.75</v>
      </c>
      <c r="I1435" s="11">
        <f>Sample[[#This Row],[A]]/Sample[[#This Row],[C]]</f>
        <v>1.6666666666666667</v>
      </c>
      <c r="J1435" s="11">
        <f>Sample[[#This Row],[D]]/Sample[[#This Row],[A]]</f>
        <v>0.8</v>
      </c>
      <c r="K1435" s="11">
        <f>Sample[[#This Row],[A]]/Sample[[#This Row],[D]]</f>
        <v>1.25</v>
      </c>
      <c r="L1435" s="11">
        <f>Sample[[#This Row],[D]]/Sample[[#This Row],[C]]</f>
        <v>1.3333333333333333</v>
      </c>
      <c r="M1435" s="11">
        <f>Sample[[#This Row],[C]]/Sample[[#This Row],[A]]</f>
        <v>0.6</v>
      </c>
      <c r="N1435">
        <f>IF(Sample[[#This Row],[Ap]]=0,10,LOG(Sample[[#This Row],[Ap]]))</f>
        <v>-0.12493873660829995</v>
      </c>
      <c r="O1435">
        <f>IF(Sample[[#This Row],[Ei]]=0,10,LOG(Sample[[#This Row],[Ei]]))</f>
        <v>0.22184874961635639</v>
      </c>
      <c r="P1435">
        <f>IF(Sample[[#This Row],[Ii]]=0,10,LOG(Sample[[#This Row],[Ii]]))</f>
        <v>-9.6910013008056392E-2</v>
      </c>
      <c r="Q1435">
        <f>Kx-Sample[[#This Row],[Xp]]</f>
        <v>0.12493873660829995</v>
      </c>
      <c r="R1435">
        <f>Ky-Sample[[#This Row],[Yp]]</f>
        <v>-1.2218487496163564</v>
      </c>
      <c r="S1435">
        <f>Kz-Sample[[#This Row],[Zp]]</f>
        <v>1.0969100130080565</v>
      </c>
      <c r="T1435">
        <f>Sample[[#This Row],[Kpy]]*KSc-Sample[[#This Row],[KPz]]*KSb</f>
        <v>0.12493873660829991</v>
      </c>
      <c r="U1435">
        <f>-1*(Sample[[#This Row],[KPx]]*KSc-Sample[[#This Row],[KPz]]*KSa)</f>
        <v>0.12493873660829995</v>
      </c>
      <c r="V1435">
        <f>(Sample[[#This Row],[KPx]]*$R$2-Sample[[#This Row],[Kpy]]*KSa)</f>
        <v>0.12493873660829995</v>
      </c>
      <c r="W1435">
        <f>Sample[[#This Row],[Kpy]]*KTc-Sample[[#This Row],[KPz]]*KTb</f>
        <v>2.3187587626244128</v>
      </c>
      <c r="X1435">
        <f>-1*(Sample[[#This Row],[KPx]]*KTc-Sample[[#This Row],[KPz]]*KTa)</f>
        <v>2.3187587626244128</v>
      </c>
      <c r="Y1435">
        <f>(Sample[[#This Row],[KPx]]*KTb-Sample[[#This Row],[Kpy]]*KTa)</f>
        <v>2.3187587626244128</v>
      </c>
      <c r="Z1435">
        <f>-Sample[[#This Row],[Xp]]*a+Sample[[#This Row],[Yp]]*b+Sample[[#This Row],[Zp]]*c_</f>
        <v>0.2498774732166</v>
      </c>
      <c r="AA1435" s="8">
        <f>-IF(Sample[[#This Row],[Column2]]&gt;0,1,-1)*SQRT(Sample[[#This Row],[KPx''i]]^2+Sample[[#This Row],[KPx''j]]^2+Sample[[#This Row],[KPx''k]]^2)/Ksmag/Scale</f>
        <v>-0.15301807689915992</v>
      </c>
      <c r="AB1435" s="1">
        <f>SQRT(Sample[[#This Row],[Kpy''i]]^2+Sample[[#This Row],[KPy''j]]^2+Sample[[#This Row],[KPy''k]]^2)/KTmag/Scale</f>
        <v>1.6396100449874504</v>
      </c>
    </row>
    <row r="1436" spans="1:28" hidden="1" x14ac:dyDescent="0.25">
      <c r="A1436" s="5">
        <v>1431</v>
      </c>
      <c r="B1436" s="13" t="s">
        <v>43</v>
      </c>
      <c r="C1436" s="5"/>
      <c r="D1436" s="5"/>
      <c r="E1436">
        <v>10</v>
      </c>
      <c r="F1436">
        <v>2</v>
      </c>
      <c r="G1436">
        <v>8</v>
      </c>
      <c r="H1436" s="11">
        <f>Sample[[#This Row],[C]]/Sample[[#This Row],[D]]</f>
        <v>0.2</v>
      </c>
      <c r="I1436" s="11">
        <f>Sample[[#This Row],[A]]/Sample[[#This Row],[C]]</f>
        <v>4</v>
      </c>
      <c r="J1436" s="11">
        <f>Sample[[#This Row],[D]]/Sample[[#This Row],[A]]</f>
        <v>1.25</v>
      </c>
      <c r="K1436" s="11">
        <f>Sample[[#This Row],[A]]/Sample[[#This Row],[D]]</f>
        <v>0.8</v>
      </c>
      <c r="L1436" s="11">
        <f>Sample[[#This Row],[D]]/Sample[[#This Row],[C]]</f>
        <v>5</v>
      </c>
      <c r="M1436" s="11">
        <f>Sample[[#This Row],[C]]/Sample[[#This Row],[A]]</f>
        <v>0.25</v>
      </c>
      <c r="N1436">
        <f>IF(Sample[[#This Row],[Ap]]=0,10,LOG(Sample[[#This Row],[Ap]]))</f>
        <v>-0.69897000433601875</v>
      </c>
      <c r="O1436">
        <f>IF(Sample[[#This Row],[Ei]]=0,10,LOG(Sample[[#This Row],[Ei]]))</f>
        <v>0.6020599913279624</v>
      </c>
      <c r="P1436">
        <f>IF(Sample[[#This Row],[Ii]]=0,10,LOG(Sample[[#This Row],[Ii]]))</f>
        <v>9.691001300805642E-2</v>
      </c>
      <c r="Q1436">
        <f>Kx-Sample[[#This Row],[Xp]]</f>
        <v>0.69897000433601875</v>
      </c>
      <c r="R1436">
        <f>Ky-Sample[[#This Row],[Yp]]</f>
        <v>-1.6020599913279625</v>
      </c>
      <c r="S1436">
        <f>Kz-Sample[[#This Row],[Zp]]</f>
        <v>0.90308998699194354</v>
      </c>
      <c r="T1436">
        <f>Sample[[#This Row],[Kpy]]*KSc-Sample[[#This Row],[KPz]]*KSb</f>
        <v>0.69897000433601897</v>
      </c>
      <c r="U1436">
        <f>-1*(Sample[[#This Row],[KPx]]*KSc-Sample[[#This Row],[KPz]]*KSa)</f>
        <v>0.69897000433601875</v>
      </c>
      <c r="V1436">
        <f>(Sample[[#This Row],[KPx]]*$R$2-Sample[[#This Row],[Kpy]]*KSa)</f>
        <v>0.69897000433601875</v>
      </c>
      <c r="W1436">
        <f>Sample[[#This Row],[Kpy]]*KTc-Sample[[#This Row],[KPz]]*KTb</f>
        <v>2.5051499783199063</v>
      </c>
      <c r="X1436">
        <f>-1*(Sample[[#This Row],[KPx]]*KTc-Sample[[#This Row],[KPz]]*KTa)</f>
        <v>2.5051499783199058</v>
      </c>
      <c r="Y1436">
        <f>(Sample[[#This Row],[KPx]]*KTb-Sample[[#This Row],[Kpy]]*KTa)</f>
        <v>2.5051499783199063</v>
      </c>
      <c r="Z1436">
        <f>-Sample[[#This Row],[Xp]]*a+Sample[[#This Row],[Yp]]*b+Sample[[#This Row],[Zp]]*c_</f>
        <v>1.3979400086720377</v>
      </c>
      <c r="AA1436" s="8">
        <f>-IF(Sample[[#This Row],[Column2]]&gt;0,1,-1)*SQRT(Sample[[#This Row],[KPx''i]]^2+Sample[[#This Row],[KPx''j]]^2+Sample[[#This Row],[KPx''k]]^2)/Ksmag/Scale</f>
        <v>-0.85605992806709574</v>
      </c>
      <c r="AB1436" s="1">
        <f>SQRT(Sample[[#This Row],[Kpy''i]]^2+Sample[[#This Row],[KPy''j]]^2+Sample[[#This Row],[KPy''k]]^2)/KTmag/Scale</f>
        <v>1.7714085375593385</v>
      </c>
    </row>
    <row r="1437" spans="1:28" hidden="1" x14ac:dyDescent="0.25">
      <c r="A1437" s="5">
        <v>1432</v>
      </c>
      <c r="B1437" s="13" t="s">
        <v>43</v>
      </c>
      <c r="C1437" s="5"/>
      <c r="D1437" s="5"/>
      <c r="E1437">
        <v>6</v>
      </c>
      <c r="F1437">
        <v>5</v>
      </c>
      <c r="G1437">
        <v>9</v>
      </c>
      <c r="H1437" s="11">
        <f>Sample[[#This Row],[C]]/Sample[[#This Row],[D]]</f>
        <v>0.83333333333333337</v>
      </c>
      <c r="I1437" s="11">
        <f>Sample[[#This Row],[A]]/Sample[[#This Row],[C]]</f>
        <v>1.8</v>
      </c>
      <c r="J1437" s="11">
        <f>Sample[[#This Row],[D]]/Sample[[#This Row],[A]]</f>
        <v>0.66666666666666663</v>
      </c>
      <c r="K1437" s="11">
        <f>Sample[[#This Row],[A]]/Sample[[#This Row],[D]]</f>
        <v>1.5</v>
      </c>
      <c r="L1437" s="11">
        <f>Sample[[#This Row],[D]]/Sample[[#This Row],[C]]</f>
        <v>1.2</v>
      </c>
      <c r="M1437" s="11">
        <f>Sample[[#This Row],[C]]/Sample[[#This Row],[A]]</f>
        <v>0.55555555555555558</v>
      </c>
      <c r="N1437">
        <f>IF(Sample[[#This Row],[Ap]]=0,10,LOG(Sample[[#This Row],[Ap]]))</f>
        <v>-7.9181246047624804E-2</v>
      </c>
      <c r="O1437">
        <f>IF(Sample[[#This Row],[Ei]]=0,10,LOG(Sample[[#This Row],[Ei]]))</f>
        <v>0.25527250510330607</v>
      </c>
      <c r="P1437">
        <f>IF(Sample[[#This Row],[Ii]]=0,10,LOG(Sample[[#This Row],[Ii]]))</f>
        <v>-0.17609125905568127</v>
      </c>
      <c r="Q1437">
        <f>Kx-Sample[[#This Row],[Xp]]</f>
        <v>7.9181246047624804E-2</v>
      </c>
      <c r="R1437">
        <f>Ky-Sample[[#This Row],[Yp]]</f>
        <v>-1.255272505103306</v>
      </c>
      <c r="S1437">
        <f>Kz-Sample[[#This Row],[Zp]]</f>
        <v>1.1760912590556813</v>
      </c>
      <c r="T1437">
        <f>Sample[[#This Row],[Kpy]]*KSc-Sample[[#This Row],[KPz]]*KSb</f>
        <v>7.9181246047624665E-2</v>
      </c>
      <c r="U1437">
        <f>-1*(Sample[[#This Row],[KPx]]*KSc-Sample[[#This Row],[KPz]]*KSa)</f>
        <v>7.9181246047624804E-2</v>
      </c>
      <c r="V1437">
        <f>(Sample[[#This Row],[KPx]]*$R$2-Sample[[#This Row],[Kpy]]*KSa)</f>
        <v>7.9181246047624804E-2</v>
      </c>
      <c r="W1437">
        <f>Sample[[#This Row],[Kpy]]*KTc-Sample[[#This Row],[KPz]]*KTb</f>
        <v>2.4313637641589874</v>
      </c>
      <c r="X1437">
        <f>-1*(Sample[[#This Row],[KPx]]*KTc-Sample[[#This Row],[KPz]]*KTa)</f>
        <v>2.4313637641589874</v>
      </c>
      <c r="Y1437">
        <f>(Sample[[#This Row],[KPx]]*KTb-Sample[[#This Row],[Kpy]]*KTa)</f>
        <v>2.4313637641589874</v>
      </c>
      <c r="Z1437">
        <f>-Sample[[#This Row],[Xp]]*a+Sample[[#This Row],[Yp]]*b+Sample[[#This Row],[Zp]]*c_</f>
        <v>0.15836249209524961</v>
      </c>
      <c r="AA1437" s="8">
        <f>-IF(Sample[[#This Row],[Column2]]&gt;0,1,-1)*SQRT(Sample[[#This Row],[KPx''i]]^2+Sample[[#This Row],[KPx''j]]^2+Sample[[#This Row],[KPx''k]]^2)/Ksmag/Scale</f>
        <v>-9.6976825007223946E-2</v>
      </c>
      <c r="AB1437" s="1">
        <f>SQRT(Sample[[#This Row],[Kpy''i]]^2+Sample[[#This Row],[KPy''j]]^2+Sample[[#This Row],[KPy''k]]^2)/KTmag/Scale</f>
        <v>1.7192338051680698</v>
      </c>
    </row>
    <row r="1438" spans="1:28" hidden="1" x14ac:dyDescent="0.25">
      <c r="A1438" s="5">
        <v>1433</v>
      </c>
      <c r="B1438" s="13" t="s">
        <v>43</v>
      </c>
      <c r="C1438" s="5"/>
      <c r="D1438" s="5"/>
      <c r="E1438">
        <v>8</v>
      </c>
      <c r="F1438">
        <v>4</v>
      </c>
      <c r="G1438">
        <v>1</v>
      </c>
      <c r="H1438" s="11">
        <f>Sample[[#This Row],[C]]/Sample[[#This Row],[D]]</f>
        <v>0.5</v>
      </c>
      <c r="I1438" s="11">
        <f>Sample[[#This Row],[A]]/Sample[[#This Row],[C]]</f>
        <v>0.25</v>
      </c>
      <c r="J1438" s="11">
        <f>Sample[[#This Row],[D]]/Sample[[#This Row],[A]]</f>
        <v>8</v>
      </c>
      <c r="K1438" s="11">
        <f>Sample[[#This Row],[A]]/Sample[[#This Row],[D]]</f>
        <v>0.125</v>
      </c>
      <c r="L1438" s="11">
        <f>Sample[[#This Row],[D]]/Sample[[#This Row],[C]]</f>
        <v>2</v>
      </c>
      <c r="M1438" s="11">
        <f>Sample[[#This Row],[C]]/Sample[[#This Row],[A]]</f>
        <v>4</v>
      </c>
      <c r="N1438">
        <f>IF(Sample[[#This Row],[Ap]]=0,10,LOG(Sample[[#This Row],[Ap]]))</f>
        <v>-0.3010299956639812</v>
      </c>
      <c r="O1438">
        <f>IF(Sample[[#This Row],[Ei]]=0,10,LOG(Sample[[#This Row],[Ei]]))</f>
        <v>-0.6020599913279624</v>
      </c>
      <c r="P1438">
        <f>IF(Sample[[#This Row],[Ii]]=0,10,LOG(Sample[[#This Row],[Ii]]))</f>
        <v>0.90308998699194354</v>
      </c>
      <c r="Q1438">
        <f>Kx-Sample[[#This Row],[Xp]]</f>
        <v>0.3010299956639812</v>
      </c>
      <c r="R1438">
        <f>Ky-Sample[[#This Row],[Yp]]</f>
        <v>-0.3979400086720376</v>
      </c>
      <c r="S1438">
        <f>Kz-Sample[[#This Row],[Zp]]</f>
        <v>9.6910013008056461E-2</v>
      </c>
      <c r="T1438">
        <f>Sample[[#This Row],[Kpy]]*KSc-Sample[[#This Row],[KPz]]*KSb</f>
        <v>0.30102999566398114</v>
      </c>
      <c r="U1438">
        <f>-1*(Sample[[#This Row],[KPx]]*KSc-Sample[[#This Row],[KPz]]*KSa)</f>
        <v>0.3010299956639812</v>
      </c>
      <c r="V1438">
        <f>(Sample[[#This Row],[KPx]]*$R$2-Sample[[#This Row],[Kpy]]*KSa)</f>
        <v>0.3010299956639812</v>
      </c>
      <c r="W1438">
        <f>Sample[[#This Row],[Kpy]]*KTc-Sample[[#This Row],[KPz]]*KTb</f>
        <v>0.49485002168009407</v>
      </c>
      <c r="X1438">
        <f>-1*(Sample[[#This Row],[KPx]]*KTc-Sample[[#This Row],[KPz]]*KTa)</f>
        <v>0.49485002168009412</v>
      </c>
      <c r="Y1438">
        <f>(Sample[[#This Row],[KPx]]*KTb-Sample[[#This Row],[Kpy]]*KTa)</f>
        <v>0.49485002168009401</v>
      </c>
      <c r="Z1438">
        <f>-Sample[[#This Row],[Xp]]*a+Sample[[#This Row],[Yp]]*b+Sample[[#This Row],[Zp]]*c_</f>
        <v>0.60205999132796229</v>
      </c>
      <c r="AA1438" s="8">
        <f>-IF(Sample[[#This Row],[Column2]]&gt;0,1,-1)*SQRT(Sample[[#This Row],[KPx''i]]^2+Sample[[#This Row],[KPx''j]]^2+Sample[[#This Row],[KPx''k]]^2)/Ksmag/Scale</f>
        <v>-0.36868494332449325</v>
      </c>
      <c r="AB1438" s="1">
        <f>SQRT(Sample[[#This Row],[Kpy''i]]^2+Sample[[#This Row],[KPy''j]]^2+Sample[[#This Row],[KPy''k]]^2)/KTmag/Scale</f>
        <v>0.34991180600030458</v>
      </c>
    </row>
    <row r="1439" spans="1:28" hidden="1" x14ac:dyDescent="0.25">
      <c r="A1439" s="5">
        <v>1434</v>
      </c>
      <c r="B1439" s="13" t="s">
        <v>43</v>
      </c>
      <c r="C1439" s="5"/>
      <c r="D1439" s="5"/>
      <c r="E1439">
        <v>9</v>
      </c>
      <c r="F1439">
        <v>2</v>
      </c>
      <c r="G1439">
        <v>8</v>
      </c>
      <c r="H1439" s="11">
        <f>Sample[[#This Row],[C]]/Sample[[#This Row],[D]]</f>
        <v>0.22222222222222221</v>
      </c>
      <c r="I1439" s="11">
        <f>Sample[[#This Row],[A]]/Sample[[#This Row],[C]]</f>
        <v>4</v>
      </c>
      <c r="J1439" s="11">
        <f>Sample[[#This Row],[D]]/Sample[[#This Row],[A]]</f>
        <v>1.125</v>
      </c>
      <c r="K1439" s="11">
        <f>Sample[[#This Row],[A]]/Sample[[#This Row],[D]]</f>
        <v>0.88888888888888884</v>
      </c>
      <c r="L1439" s="11">
        <f>Sample[[#This Row],[D]]/Sample[[#This Row],[C]]</f>
        <v>4.5</v>
      </c>
      <c r="M1439" s="11">
        <f>Sample[[#This Row],[C]]/Sample[[#This Row],[A]]</f>
        <v>0.25</v>
      </c>
      <c r="N1439">
        <f>IF(Sample[[#This Row],[Ap]]=0,10,LOG(Sample[[#This Row],[Ap]]))</f>
        <v>-0.65321251377534373</v>
      </c>
      <c r="O1439">
        <f>IF(Sample[[#This Row],[Ei]]=0,10,LOG(Sample[[#This Row],[Ei]]))</f>
        <v>0.6020599913279624</v>
      </c>
      <c r="P1439">
        <f>IF(Sample[[#This Row],[Ii]]=0,10,LOG(Sample[[#This Row],[Ii]]))</f>
        <v>5.1152522447381291E-2</v>
      </c>
      <c r="Q1439">
        <f>Kx-Sample[[#This Row],[Xp]]</f>
        <v>0.65321251377534373</v>
      </c>
      <c r="R1439">
        <f>Ky-Sample[[#This Row],[Yp]]</f>
        <v>-1.6020599913279625</v>
      </c>
      <c r="S1439">
        <f>Kz-Sample[[#This Row],[Zp]]</f>
        <v>0.94884747755261867</v>
      </c>
      <c r="T1439">
        <f>Sample[[#This Row],[Kpy]]*KSc-Sample[[#This Row],[KPz]]*KSb</f>
        <v>0.65321251377534384</v>
      </c>
      <c r="U1439">
        <f>-1*(Sample[[#This Row],[KPx]]*KSc-Sample[[#This Row],[KPz]]*KSa)</f>
        <v>0.65321251377534373</v>
      </c>
      <c r="V1439">
        <f>(Sample[[#This Row],[KPx]]*$R$2-Sample[[#This Row],[Kpy]]*KSa)</f>
        <v>0.65321251377534373</v>
      </c>
      <c r="W1439">
        <f>Sample[[#This Row],[Kpy]]*KTc-Sample[[#This Row],[KPz]]*KTb</f>
        <v>2.5509074688805811</v>
      </c>
      <c r="X1439">
        <f>-1*(Sample[[#This Row],[KPx]]*KTc-Sample[[#This Row],[KPz]]*KTa)</f>
        <v>2.5509074688805811</v>
      </c>
      <c r="Y1439">
        <f>(Sample[[#This Row],[KPx]]*KTb-Sample[[#This Row],[Kpy]]*KTa)</f>
        <v>2.5509074688805811</v>
      </c>
      <c r="Z1439">
        <f>-Sample[[#This Row],[Xp]]*a+Sample[[#This Row],[Yp]]*b+Sample[[#This Row],[Zp]]*c_</f>
        <v>1.3064250275506875</v>
      </c>
      <c r="AA1439" s="8">
        <f>-IF(Sample[[#This Row],[Column2]]&gt;0,1,-1)*SQRT(Sample[[#This Row],[KPx''i]]^2+Sample[[#This Row],[KPx''j]]^2+Sample[[#This Row],[KPx''k]]^2)/Ksmag/Scale</f>
        <v>-0.80001867617515987</v>
      </c>
      <c r="AB1439" s="1">
        <f>SQRT(Sample[[#This Row],[Kpy''i]]^2+Sample[[#This Row],[KPy''j]]^2+Sample[[#This Row],[KPy''k]]^2)/KTmag/Scale</f>
        <v>1.8037639694248708</v>
      </c>
    </row>
    <row r="1440" spans="1:28" hidden="1" x14ac:dyDescent="0.25">
      <c r="A1440" s="5">
        <v>1435</v>
      </c>
      <c r="B1440" s="13" t="s">
        <v>43</v>
      </c>
      <c r="C1440" s="5"/>
      <c r="D1440" s="5"/>
      <c r="E1440">
        <v>7</v>
      </c>
      <c r="F1440">
        <v>4</v>
      </c>
      <c r="G1440">
        <v>1</v>
      </c>
      <c r="H1440" s="11">
        <f>Sample[[#This Row],[C]]/Sample[[#This Row],[D]]</f>
        <v>0.5714285714285714</v>
      </c>
      <c r="I1440" s="11">
        <f>Sample[[#This Row],[A]]/Sample[[#This Row],[C]]</f>
        <v>0.25</v>
      </c>
      <c r="J1440" s="11">
        <f>Sample[[#This Row],[D]]/Sample[[#This Row],[A]]</f>
        <v>7</v>
      </c>
      <c r="K1440" s="11">
        <f>Sample[[#This Row],[A]]/Sample[[#This Row],[D]]</f>
        <v>0.14285714285714285</v>
      </c>
      <c r="L1440" s="11">
        <f>Sample[[#This Row],[D]]/Sample[[#This Row],[C]]</f>
        <v>1.75</v>
      </c>
      <c r="M1440" s="11">
        <f>Sample[[#This Row],[C]]/Sample[[#This Row],[A]]</f>
        <v>4</v>
      </c>
      <c r="N1440">
        <f>IF(Sample[[#This Row],[Ap]]=0,10,LOG(Sample[[#This Row],[Ap]]))</f>
        <v>-0.24303804868629447</v>
      </c>
      <c r="O1440">
        <f>IF(Sample[[#This Row],[Ei]]=0,10,LOG(Sample[[#This Row],[Ei]]))</f>
        <v>-0.6020599913279624</v>
      </c>
      <c r="P1440">
        <f>IF(Sample[[#This Row],[Ii]]=0,10,LOG(Sample[[#This Row],[Ii]]))</f>
        <v>0.84509804001425681</v>
      </c>
      <c r="Q1440">
        <f>Kx-Sample[[#This Row],[Xp]]</f>
        <v>0.24303804868629447</v>
      </c>
      <c r="R1440">
        <f>Ky-Sample[[#This Row],[Yp]]</f>
        <v>-0.3979400086720376</v>
      </c>
      <c r="S1440">
        <f>Kz-Sample[[#This Row],[Zp]]</f>
        <v>0.15490195998574319</v>
      </c>
      <c r="T1440">
        <f>Sample[[#This Row],[Kpy]]*KSc-Sample[[#This Row],[KPz]]*KSb</f>
        <v>0.24303804868629442</v>
      </c>
      <c r="U1440">
        <f>-1*(Sample[[#This Row],[KPx]]*KSc-Sample[[#This Row],[KPz]]*KSa)</f>
        <v>0.24303804868629447</v>
      </c>
      <c r="V1440">
        <f>(Sample[[#This Row],[KPx]]*$R$2-Sample[[#This Row],[Kpy]]*KSa)</f>
        <v>0.24303804868629447</v>
      </c>
      <c r="W1440">
        <f>Sample[[#This Row],[Kpy]]*KTc-Sample[[#This Row],[KPz]]*KTb</f>
        <v>0.55284196865778079</v>
      </c>
      <c r="X1440">
        <f>-1*(Sample[[#This Row],[KPx]]*KTc-Sample[[#This Row],[KPz]]*KTa)</f>
        <v>0.55284196865778079</v>
      </c>
      <c r="Y1440">
        <f>(Sample[[#This Row],[KPx]]*KTb-Sample[[#This Row],[Kpy]]*KTa)</f>
        <v>0.55284196865778079</v>
      </c>
      <c r="Z1440">
        <f>-Sample[[#This Row],[Xp]]*a+Sample[[#This Row],[Yp]]*b+Sample[[#This Row],[Zp]]*c_</f>
        <v>0.48607609737258883</v>
      </c>
      <c r="AA1440" s="8">
        <f>-IF(Sample[[#This Row],[Column2]]&gt;0,1,-1)*SQRT(Sample[[#This Row],[KPx''i]]^2+Sample[[#This Row],[KPx''j]]^2+Sample[[#This Row],[KPx''k]]^2)/Ksmag/Scale</f>
        <v>-0.29765960368155842</v>
      </c>
      <c r="AB1440" s="1">
        <f>SQRT(Sample[[#This Row],[Kpy''i]]^2+Sample[[#This Row],[KPy''j]]^2+Sample[[#This Row],[KPy''k]]^2)/KTmag/Scale</f>
        <v>0.39091830496243757</v>
      </c>
    </row>
    <row r="1441" spans="1:28" hidden="1" x14ac:dyDescent="0.25">
      <c r="A1441" s="5">
        <v>1436</v>
      </c>
      <c r="B1441" s="13" t="s">
        <v>43</v>
      </c>
      <c r="C1441" s="5"/>
      <c r="D1441" s="5"/>
      <c r="E1441">
        <v>3</v>
      </c>
      <c r="F1441">
        <v>7</v>
      </c>
      <c r="G1441">
        <v>8</v>
      </c>
      <c r="H1441" s="11">
        <f>Sample[[#This Row],[C]]/Sample[[#This Row],[D]]</f>
        <v>2.3333333333333335</v>
      </c>
      <c r="I1441" s="11">
        <f>Sample[[#This Row],[A]]/Sample[[#This Row],[C]]</f>
        <v>1.1428571428571428</v>
      </c>
      <c r="J1441" s="11">
        <f>Sample[[#This Row],[D]]/Sample[[#This Row],[A]]</f>
        <v>0.375</v>
      </c>
      <c r="K1441" s="11">
        <f>Sample[[#This Row],[A]]/Sample[[#This Row],[D]]</f>
        <v>2.6666666666666665</v>
      </c>
      <c r="L1441" s="11">
        <f>Sample[[#This Row],[D]]/Sample[[#This Row],[C]]</f>
        <v>0.42857142857142855</v>
      </c>
      <c r="M1441" s="11">
        <f>Sample[[#This Row],[C]]/Sample[[#This Row],[A]]</f>
        <v>0.875</v>
      </c>
      <c r="N1441">
        <f>IF(Sample[[#This Row],[Ap]]=0,10,LOG(Sample[[#This Row],[Ap]]))</f>
        <v>0.36797678529459443</v>
      </c>
      <c r="O1441">
        <f>IF(Sample[[#This Row],[Ei]]=0,10,LOG(Sample[[#This Row],[Ei]]))</f>
        <v>5.7991946977686733E-2</v>
      </c>
      <c r="P1441">
        <f>IF(Sample[[#This Row],[Ii]]=0,10,LOG(Sample[[#This Row],[Ii]]))</f>
        <v>-0.42596873227228116</v>
      </c>
      <c r="Q1441">
        <f>Kx-Sample[[#This Row],[Xp]]</f>
        <v>-0.36797678529459443</v>
      </c>
      <c r="R1441">
        <f>Ky-Sample[[#This Row],[Yp]]</f>
        <v>-1.0579919469776868</v>
      </c>
      <c r="S1441">
        <f>Kz-Sample[[#This Row],[Zp]]</f>
        <v>1.4259687322722812</v>
      </c>
      <c r="T1441">
        <f>Sample[[#This Row],[Kpy]]*KSc-Sample[[#This Row],[KPz]]*KSb</f>
        <v>-0.36797678529459432</v>
      </c>
      <c r="U1441">
        <f>-1*(Sample[[#This Row],[KPx]]*KSc-Sample[[#This Row],[KPz]]*KSa)</f>
        <v>-0.36797678529459443</v>
      </c>
      <c r="V1441">
        <f>(Sample[[#This Row],[KPx]]*$R$2-Sample[[#This Row],[Kpy]]*KSa)</f>
        <v>-0.36797678529459443</v>
      </c>
      <c r="W1441">
        <f>Sample[[#This Row],[Kpy]]*KTc-Sample[[#This Row],[KPz]]*KTb</f>
        <v>2.483960679249968</v>
      </c>
      <c r="X1441">
        <f>-1*(Sample[[#This Row],[KPx]]*KTc-Sample[[#This Row],[KPz]]*KTa)</f>
        <v>2.483960679249968</v>
      </c>
      <c r="Y1441">
        <f>(Sample[[#This Row],[KPx]]*KTb-Sample[[#This Row],[Kpy]]*KTa)</f>
        <v>2.483960679249968</v>
      </c>
      <c r="Z1441">
        <f>-Sample[[#This Row],[Xp]]*a+Sample[[#This Row],[Yp]]*b+Sample[[#This Row],[Zp]]*c_</f>
        <v>-0.73595357058918887</v>
      </c>
      <c r="AA1441" s="8">
        <f>-IF(Sample[[#This Row],[Column2]]&gt;0,1,-1)*SQRT(Sample[[#This Row],[KPx''i]]^2+Sample[[#This Row],[KPx''j]]^2+Sample[[#This Row],[KPx''k]]^2)/Ksmag/Scale</f>
        <v>0.45067768058071828</v>
      </c>
      <c r="AB1441" s="1">
        <f>SQRT(Sample[[#This Row],[Kpy''i]]^2+Sample[[#This Row],[KPy''j]]^2+Sample[[#This Row],[KPy''k]]^2)/KTmag/Scale</f>
        <v>1.7564254404983952</v>
      </c>
    </row>
    <row r="1442" spans="1:28" hidden="1" x14ac:dyDescent="0.25">
      <c r="A1442" s="5">
        <v>1437</v>
      </c>
      <c r="B1442" s="13" t="s">
        <v>43</v>
      </c>
      <c r="C1442" s="5"/>
      <c r="D1442" s="5"/>
      <c r="E1442">
        <v>3</v>
      </c>
      <c r="F1442">
        <v>4</v>
      </c>
      <c r="G1442">
        <v>10</v>
      </c>
      <c r="H1442" s="11">
        <f>Sample[[#This Row],[C]]/Sample[[#This Row],[D]]</f>
        <v>1.3333333333333333</v>
      </c>
      <c r="I1442" s="11">
        <f>Sample[[#This Row],[A]]/Sample[[#This Row],[C]]</f>
        <v>2.5</v>
      </c>
      <c r="J1442" s="11">
        <f>Sample[[#This Row],[D]]/Sample[[#This Row],[A]]</f>
        <v>0.3</v>
      </c>
      <c r="K1442" s="11">
        <f>Sample[[#This Row],[A]]/Sample[[#This Row],[D]]</f>
        <v>3.3333333333333335</v>
      </c>
      <c r="L1442" s="11">
        <f>Sample[[#This Row],[D]]/Sample[[#This Row],[C]]</f>
        <v>0.75</v>
      </c>
      <c r="M1442" s="11">
        <f>Sample[[#This Row],[C]]/Sample[[#This Row],[A]]</f>
        <v>0.4</v>
      </c>
      <c r="N1442">
        <f>IF(Sample[[#This Row],[Ap]]=0,10,LOG(Sample[[#This Row],[Ap]]))</f>
        <v>0.12493873660829993</v>
      </c>
      <c r="O1442">
        <f>IF(Sample[[#This Row],[Ei]]=0,10,LOG(Sample[[#This Row],[Ei]]))</f>
        <v>0.3979400086720376</v>
      </c>
      <c r="P1442">
        <f>IF(Sample[[#This Row],[Ii]]=0,10,LOG(Sample[[#This Row],[Ii]]))</f>
        <v>-0.52287874528033762</v>
      </c>
      <c r="Q1442">
        <f>Kx-Sample[[#This Row],[Xp]]</f>
        <v>-0.12493873660829993</v>
      </c>
      <c r="R1442">
        <f>Ky-Sample[[#This Row],[Yp]]</f>
        <v>-1.3979400086720375</v>
      </c>
      <c r="S1442">
        <f>Kz-Sample[[#This Row],[Zp]]</f>
        <v>1.5228787452803376</v>
      </c>
      <c r="T1442">
        <f>Sample[[#This Row],[Kpy]]*KSc-Sample[[#This Row],[KPz]]*KSb</f>
        <v>-0.12493873660830013</v>
      </c>
      <c r="U1442">
        <f>-1*(Sample[[#This Row],[KPx]]*KSc-Sample[[#This Row],[KPz]]*KSa)</f>
        <v>-0.12493873660829993</v>
      </c>
      <c r="V1442">
        <f>(Sample[[#This Row],[KPx]]*$R$2-Sample[[#This Row],[Kpy]]*KSa)</f>
        <v>-0.12493873660829993</v>
      </c>
      <c r="W1442">
        <f>Sample[[#This Row],[Kpy]]*KTc-Sample[[#This Row],[KPz]]*KTb</f>
        <v>2.9208187539523749</v>
      </c>
      <c r="X1442">
        <f>-1*(Sample[[#This Row],[KPx]]*KTc-Sample[[#This Row],[KPz]]*KTa)</f>
        <v>2.9208187539523753</v>
      </c>
      <c r="Y1442">
        <f>(Sample[[#This Row],[KPx]]*KTb-Sample[[#This Row],[Kpy]]*KTa)</f>
        <v>2.9208187539523749</v>
      </c>
      <c r="Z1442">
        <f>-Sample[[#This Row],[Xp]]*a+Sample[[#This Row],[Yp]]*b+Sample[[#This Row],[Zp]]*c_</f>
        <v>-0.24987747321660003</v>
      </c>
      <c r="AA1442" s="8">
        <f>-IF(Sample[[#This Row],[Column2]]&gt;0,1,-1)*SQRT(Sample[[#This Row],[KPx''i]]^2+Sample[[#This Row],[KPx''j]]^2+Sample[[#This Row],[KPx''k]]^2)/Ksmag/Scale</f>
        <v>0.15301807689915997</v>
      </c>
      <c r="AB1442" s="1">
        <f>SQRT(Sample[[#This Row],[Kpy''i]]^2+Sample[[#This Row],[KPy''j]]^2+Sample[[#This Row],[KPy''k]]^2)/KTmag/Scale</f>
        <v>2.0653307475365668</v>
      </c>
    </row>
    <row r="1443" spans="1:28" hidden="1" x14ac:dyDescent="0.25">
      <c r="A1443" s="5">
        <v>1438</v>
      </c>
      <c r="B1443" s="13" t="s">
        <v>43</v>
      </c>
      <c r="C1443" s="5"/>
      <c r="D1443" s="5"/>
      <c r="E1443">
        <v>6</v>
      </c>
      <c r="F1443">
        <v>3</v>
      </c>
      <c r="G1443">
        <v>3</v>
      </c>
      <c r="H1443" s="11">
        <f>Sample[[#This Row],[C]]/Sample[[#This Row],[D]]</f>
        <v>0.5</v>
      </c>
      <c r="I1443" s="11">
        <f>Sample[[#This Row],[A]]/Sample[[#This Row],[C]]</f>
        <v>1</v>
      </c>
      <c r="J1443" s="11">
        <f>Sample[[#This Row],[D]]/Sample[[#This Row],[A]]</f>
        <v>2</v>
      </c>
      <c r="K1443" s="11">
        <f>Sample[[#This Row],[A]]/Sample[[#This Row],[D]]</f>
        <v>0.5</v>
      </c>
      <c r="L1443" s="11">
        <f>Sample[[#This Row],[D]]/Sample[[#This Row],[C]]</f>
        <v>2</v>
      </c>
      <c r="M1443" s="11">
        <f>Sample[[#This Row],[C]]/Sample[[#This Row],[A]]</f>
        <v>1</v>
      </c>
      <c r="N1443">
        <f>IF(Sample[[#This Row],[Ap]]=0,10,LOG(Sample[[#This Row],[Ap]]))</f>
        <v>-0.3010299956639812</v>
      </c>
      <c r="O1443">
        <f>IF(Sample[[#This Row],[Ei]]=0,10,LOG(Sample[[#This Row],[Ei]]))</f>
        <v>0</v>
      </c>
      <c r="P1443">
        <f>IF(Sample[[#This Row],[Ii]]=0,10,LOG(Sample[[#This Row],[Ii]]))</f>
        <v>0.3010299956639812</v>
      </c>
      <c r="Q1443">
        <f>Kx-Sample[[#This Row],[Xp]]</f>
        <v>0.3010299956639812</v>
      </c>
      <c r="R1443">
        <f>Ky-Sample[[#This Row],[Yp]]</f>
        <v>-1</v>
      </c>
      <c r="S1443">
        <f>Kz-Sample[[#This Row],[Zp]]</f>
        <v>0.69897000433601875</v>
      </c>
      <c r="T1443">
        <f>Sample[[#This Row],[Kpy]]*KSc-Sample[[#This Row],[KPz]]*KSb</f>
        <v>0.30102999566398125</v>
      </c>
      <c r="U1443">
        <f>-1*(Sample[[#This Row],[KPx]]*KSc-Sample[[#This Row],[KPz]]*KSa)</f>
        <v>0.3010299956639812</v>
      </c>
      <c r="V1443">
        <f>(Sample[[#This Row],[KPx]]*$R$2-Sample[[#This Row],[Kpy]]*KSa)</f>
        <v>0.3010299956639812</v>
      </c>
      <c r="W1443">
        <f>Sample[[#This Row],[Kpy]]*KTc-Sample[[#This Row],[KPz]]*KTb</f>
        <v>1.6989700043360187</v>
      </c>
      <c r="X1443">
        <f>-1*(Sample[[#This Row],[KPx]]*KTc-Sample[[#This Row],[KPz]]*KTa)</f>
        <v>1.6989700043360187</v>
      </c>
      <c r="Y1443">
        <f>(Sample[[#This Row],[KPx]]*KTb-Sample[[#This Row],[Kpy]]*KTa)</f>
        <v>1.6989700043360187</v>
      </c>
      <c r="Z1443">
        <f>-Sample[[#This Row],[Xp]]*a+Sample[[#This Row],[Yp]]*b+Sample[[#This Row],[Zp]]*c_</f>
        <v>0.6020599913279624</v>
      </c>
      <c r="AA1443" s="8">
        <f>-IF(Sample[[#This Row],[Column2]]&gt;0,1,-1)*SQRT(Sample[[#This Row],[KPx''i]]^2+Sample[[#This Row],[KPx''j]]^2+Sample[[#This Row],[KPx''k]]^2)/Ksmag/Scale</f>
        <v>-0.36868494332449331</v>
      </c>
      <c r="AB1443" s="1">
        <f>SQRT(Sample[[#This Row],[Kpy''i]]^2+Sample[[#This Row],[KPy''j]]^2+Sample[[#This Row],[KPy''k]]^2)/KTmag/Scale</f>
        <v>1.201353211098537</v>
      </c>
    </row>
    <row r="1444" spans="1:28" hidden="1" x14ac:dyDescent="0.25">
      <c r="A1444" s="5">
        <v>1439</v>
      </c>
      <c r="B1444" s="13" t="s">
        <v>43</v>
      </c>
      <c r="C1444" s="5"/>
      <c r="D1444" s="5"/>
      <c r="E1444">
        <v>5</v>
      </c>
      <c r="F1444">
        <v>8</v>
      </c>
      <c r="G1444">
        <v>6</v>
      </c>
      <c r="H1444" s="11">
        <f>Sample[[#This Row],[C]]/Sample[[#This Row],[D]]</f>
        <v>1.6</v>
      </c>
      <c r="I1444" s="11">
        <f>Sample[[#This Row],[A]]/Sample[[#This Row],[C]]</f>
        <v>0.75</v>
      </c>
      <c r="J1444" s="11">
        <f>Sample[[#This Row],[D]]/Sample[[#This Row],[A]]</f>
        <v>0.83333333333333337</v>
      </c>
      <c r="K1444" s="11">
        <f>Sample[[#This Row],[A]]/Sample[[#This Row],[D]]</f>
        <v>1.2</v>
      </c>
      <c r="L1444" s="11">
        <f>Sample[[#This Row],[D]]/Sample[[#This Row],[C]]</f>
        <v>0.625</v>
      </c>
      <c r="M1444" s="11">
        <f>Sample[[#This Row],[C]]/Sample[[#This Row],[A]]</f>
        <v>1.3333333333333333</v>
      </c>
      <c r="N1444">
        <f>IF(Sample[[#This Row],[Ap]]=0,10,LOG(Sample[[#This Row],[Ap]]))</f>
        <v>0.20411998265592479</v>
      </c>
      <c r="O1444">
        <f>IF(Sample[[#This Row],[Ei]]=0,10,LOG(Sample[[#This Row],[Ei]]))</f>
        <v>-0.12493873660829995</v>
      </c>
      <c r="P1444">
        <f>IF(Sample[[#This Row],[Ii]]=0,10,LOG(Sample[[#This Row],[Ii]]))</f>
        <v>-7.9181246047624804E-2</v>
      </c>
      <c r="Q1444">
        <f>Kx-Sample[[#This Row],[Xp]]</f>
        <v>-0.20411998265592479</v>
      </c>
      <c r="R1444">
        <f>Ky-Sample[[#This Row],[Yp]]</f>
        <v>-0.87506126339170009</v>
      </c>
      <c r="S1444">
        <f>Kz-Sample[[#This Row],[Zp]]</f>
        <v>1.0791812460476249</v>
      </c>
      <c r="T1444">
        <f>Sample[[#This Row],[Kpy]]*KSc-Sample[[#This Row],[KPz]]*KSb</f>
        <v>-0.20411998265592479</v>
      </c>
      <c r="U1444">
        <f>-1*(Sample[[#This Row],[KPx]]*KSc-Sample[[#This Row],[KPz]]*KSa)</f>
        <v>-0.20411998265592479</v>
      </c>
      <c r="V1444">
        <f>(Sample[[#This Row],[KPx]]*$R$2-Sample[[#This Row],[Kpy]]*KSa)</f>
        <v>-0.20411998265592479</v>
      </c>
      <c r="W1444">
        <f>Sample[[#This Row],[Kpy]]*KTc-Sample[[#This Row],[KPz]]*KTb</f>
        <v>1.954242509439325</v>
      </c>
      <c r="X1444">
        <f>-1*(Sample[[#This Row],[KPx]]*KTc-Sample[[#This Row],[KPz]]*KTa)</f>
        <v>1.954242509439325</v>
      </c>
      <c r="Y1444">
        <f>(Sample[[#This Row],[KPx]]*KTb-Sample[[#This Row],[Kpy]]*KTa)</f>
        <v>1.954242509439325</v>
      </c>
      <c r="Z1444">
        <f>-Sample[[#This Row],[Xp]]*a+Sample[[#This Row],[Yp]]*b+Sample[[#This Row],[Zp]]*c_</f>
        <v>-0.40823996531184947</v>
      </c>
      <c r="AA1444" s="8">
        <f>-IF(Sample[[#This Row],[Column2]]&gt;0,1,-1)*SQRT(Sample[[#This Row],[KPx''i]]^2+Sample[[#This Row],[KPx''j]]^2+Sample[[#This Row],[KPx''k]]^2)/Ksmag/Scale</f>
        <v>0.24999490190638396</v>
      </c>
      <c r="AB1444" s="1">
        <f>SQRT(Sample[[#This Row],[Kpy''i]]^2+Sample[[#This Row],[KPy''j]]^2+Sample[[#This Row],[KPy''k]]^2)/KTmag/Scale</f>
        <v>1.3818581305075626</v>
      </c>
    </row>
    <row r="1445" spans="1:28" hidden="1" x14ac:dyDescent="0.25">
      <c r="A1445" s="5">
        <v>1440</v>
      </c>
      <c r="B1445" s="13" t="s">
        <v>43</v>
      </c>
      <c r="C1445" s="5"/>
      <c r="D1445" s="5"/>
      <c r="E1445">
        <v>1</v>
      </c>
      <c r="F1445">
        <v>7</v>
      </c>
      <c r="G1445">
        <v>5</v>
      </c>
      <c r="H1445" s="11">
        <f>Sample[[#This Row],[C]]/Sample[[#This Row],[D]]</f>
        <v>7</v>
      </c>
      <c r="I1445" s="11">
        <f>Sample[[#This Row],[A]]/Sample[[#This Row],[C]]</f>
        <v>0.7142857142857143</v>
      </c>
      <c r="J1445" s="11">
        <f>Sample[[#This Row],[D]]/Sample[[#This Row],[A]]</f>
        <v>0.2</v>
      </c>
      <c r="K1445" s="11">
        <f>Sample[[#This Row],[A]]/Sample[[#This Row],[D]]</f>
        <v>5</v>
      </c>
      <c r="L1445" s="11">
        <f>Sample[[#This Row],[D]]/Sample[[#This Row],[C]]</f>
        <v>0.14285714285714285</v>
      </c>
      <c r="M1445" s="11">
        <f>Sample[[#This Row],[C]]/Sample[[#This Row],[A]]</f>
        <v>1.4</v>
      </c>
      <c r="N1445">
        <f>IF(Sample[[#This Row],[Ap]]=0,10,LOG(Sample[[#This Row],[Ap]]))</f>
        <v>0.84509804001425681</v>
      </c>
      <c r="O1445">
        <f>IF(Sample[[#This Row],[Ei]]=0,10,LOG(Sample[[#This Row],[Ei]]))</f>
        <v>-0.14612803567823801</v>
      </c>
      <c r="P1445">
        <f>IF(Sample[[#This Row],[Ii]]=0,10,LOG(Sample[[#This Row],[Ii]]))</f>
        <v>-0.69897000433601875</v>
      </c>
      <c r="Q1445">
        <f>Kx-Sample[[#This Row],[Xp]]</f>
        <v>-0.84509804001425681</v>
      </c>
      <c r="R1445">
        <f>Ky-Sample[[#This Row],[Yp]]</f>
        <v>-0.85387196432176204</v>
      </c>
      <c r="S1445">
        <f>Kz-Sample[[#This Row],[Zp]]</f>
        <v>1.6989700043360187</v>
      </c>
      <c r="T1445">
        <f>Sample[[#This Row],[Kpy]]*KSc-Sample[[#This Row],[KPz]]*KSb</f>
        <v>-0.8450980400142567</v>
      </c>
      <c r="U1445">
        <f>-1*(Sample[[#This Row],[KPx]]*KSc-Sample[[#This Row],[KPz]]*KSa)</f>
        <v>-0.84509804001425681</v>
      </c>
      <c r="V1445">
        <f>(Sample[[#This Row],[KPx]]*$R$2-Sample[[#This Row],[Kpy]]*KSa)</f>
        <v>-0.84509804001425681</v>
      </c>
      <c r="W1445">
        <f>Sample[[#This Row],[Kpy]]*KTc-Sample[[#This Row],[KPz]]*KTb</f>
        <v>2.5528419686577806</v>
      </c>
      <c r="X1445">
        <f>-1*(Sample[[#This Row],[KPx]]*KTc-Sample[[#This Row],[KPz]]*KTa)</f>
        <v>2.5528419686577806</v>
      </c>
      <c r="Y1445">
        <f>(Sample[[#This Row],[KPx]]*KTb-Sample[[#This Row],[Kpy]]*KTa)</f>
        <v>2.552841968657781</v>
      </c>
      <c r="Z1445">
        <f>-Sample[[#This Row],[Xp]]*a+Sample[[#This Row],[Yp]]*b+Sample[[#This Row],[Zp]]*c_</f>
        <v>-1.6901960800285134</v>
      </c>
      <c r="AA1445" s="8">
        <f>-IF(Sample[[#This Row],[Column2]]&gt;0,1,-1)*SQRT(Sample[[#This Row],[KPx''i]]^2+Sample[[#This Row],[KPx''j]]^2+Sample[[#This Row],[KPx''k]]^2)/Ksmag/Scale</f>
        <v>1.0350294903305448</v>
      </c>
      <c r="AB1445" s="1">
        <f>SQRT(Sample[[#This Row],[Kpy''i]]^2+Sample[[#This Row],[KPy''j]]^2+Sample[[#This Row],[KPy''k]]^2)/KTmag/Scale</f>
        <v>1.8051318673355328</v>
      </c>
    </row>
    <row r="1446" spans="1:28" hidden="1" x14ac:dyDescent="0.25">
      <c r="A1446" s="5">
        <v>1441</v>
      </c>
      <c r="B1446" s="13" t="s">
        <v>43</v>
      </c>
      <c r="C1446" s="5"/>
      <c r="D1446" s="5"/>
      <c r="E1446">
        <v>1</v>
      </c>
      <c r="F1446">
        <v>6</v>
      </c>
      <c r="G1446">
        <v>6</v>
      </c>
      <c r="H1446" s="11">
        <f>Sample[[#This Row],[C]]/Sample[[#This Row],[D]]</f>
        <v>6</v>
      </c>
      <c r="I1446" s="11">
        <f>Sample[[#This Row],[A]]/Sample[[#This Row],[C]]</f>
        <v>1</v>
      </c>
      <c r="J1446" s="11">
        <f>Sample[[#This Row],[D]]/Sample[[#This Row],[A]]</f>
        <v>0.16666666666666666</v>
      </c>
      <c r="K1446" s="11">
        <f>Sample[[#This Row],[A]]/Sample[[#This Row],[D]]</f>
        <v>6</v>
      </c>
      <c r="L1446" s="11">
        <f>Sample[[#This Row],[D]]/Sample[[#This Row],[C]]</f>
        <v>0.16666666666666666</v>
      </c>
      <c r="M1446" s="11">
        <f>Sample[[#This Row],[C]]/Sample[[#This Row],[A]]</f>
        <v>1</v>
      </c>
      <c r="N1446">
        <f>IF(Sample[[#This Row],[Ap]]=0,10,LOG(Sample[[#This Row],[Ap]]))</f>
        <v>0.77815125038364363</v>
      </c>
      <c r="O1446">
        <f>IF(Sample[[#This Row],[Ei]]=0,10,LOG(Sample[[#This Row],[Ei]]))</f>
        <v>0</v>
      </c>
      <c r="P1446">
        <f>IF(Sample[[#This Row],[Ii]]=0,10,LOG(Sample[[#This Row],[Ii]]))</f>
        <v>-0.77815125038364363</v>
      </c>
      <c r="Q1446">
        <f>Kx-Sample[[#This Row],[Xp]]</f>
        <v>-0.77815125038364363</v>
      </c>
      <c r="R1446">
        <f>Ky-Sample[[#This Row],[Yp]]</f>
        <v>-1</v>
      </c>
      <c r="S1446">
        <f>Kz-Sample[[#This Row],[Zp]]</f>
        <v>1.7781512503836436</v>
      </c>
      <c r="T1446">
        <f>Sample[[#This Row],[Kpy]]*KSc-Sample[[#This Row],[KPz]]*KSb</f>
        <v>-0.77815125038364363</v>
      </c>
      <c r="U1446">
        <f>-1*(Sample[[#This Row],[KPx]]*KSc-Sample[[#This Row],[KPz]]*KSa)</f>
        <v>-0.77815125038364363</v>
      </c>
      <c r="V1446">
        <f>(Sample[[#This Row],[KPx]]*$R$2-Sample[[#This Row],[Kpy]]*KSa)</f>
        <v>-0.77815125038364363</v>
      </c>
      <c r="W1446">
        <f>Sample[[#This Row],[Kpy]]*KTc-Sample[[#This Row],[KPz]]*KTb</f>
        <v>2.7781512503836439</v>
      </c>
      <c r="X1446">
        <f>-1*(Sample[[#This Row],[KPx]]*KTc-Sample[[#This Row],[KPz]]*KTa)</f>
        <v>2.7781512503836439</v>
      </c>
      <c r="Y1446">
        <f>(Sample[[#This Row],[KPx]]*KTb-Sample[[#This Row],[Kpy]]*KTa)</f>
        <v>2.7781512503836439</v>
      </c>
      <c r="Z1446">
        <f>-Sample[[#This Row],[Xp]]*a+Sample[[#This Row],[Yp]]*b+Sample[[#This Row],[Zp]]*c_</f>
        <v>-1.5563025007672873</v>
      </c>
      <c r="AA1446" s="8">
        <f>-IF(Sample[[#This Row],[Column2]]&gt;0,1,-1)*SQRT(Sample[[#This Row],[KPx''i]]^2+Sample[[#This Row],[KPx''j]]^2+Sample[[#This Row],[KPx''k]]^2)/Ksmag/Scale</f>
        <v>0.95303675307431968</v>
      </c>
      <c r="AB1446" s="1">
        <f>SQRT(Sample[[#This Row],[Kpy''i]]^2+Sample[[#This Row],[KPy''j]]^2+Sample[[#This Row],[KPy''k]]^2)/KTmag/Scale</f>
        <v>1.964449588308161</v>
      </c>
    </row>
    <row r="1447" spans="1:28" hidden="1" x14ac:dyDescent="0.25">
      <c r="A1447" s="5">
        <v>1442</v>
      </c>
      <c r="B1447" s="13" t="s">
        <v>43</v>
      </c>
      <c r="C1447" s="5"/>
      <c r="D1447" s="5"/>
      <c r="E1447">
        <v>5</v>
      </c>
      <c r="F1447">
        <v>8</v>
      </c>
      <c r="G1447">
        <v>8</v>
      </c>
      <c r="H1447" s="11">
        <f>Sample[[#This Row],[C]]/Sample[[#This Row],[D]]</f>
        <v>1.6</v>
      </c>
      <c r="I1447" s="11">
        <f>Sample[[#This Row],[A]]/Sample[[#This Row],[C]]</f>
        <v>1</v>
      </c>
      <c r="J1447" s="11">
        <f>Sample[[#This Row],[D]]/Sample[[#This Row],[A]]</f>
        <v>0.625</v>
      </c>
      <c r="K1447" s="11">
        <f>Sample[[#This Row],[A]]/Sample[[#This Row],[D]]</f>
        <v>1.6</v>
      </c>
      <c r="L1447" s="11">
        <f>Sample[[#This Row],[D]]/Sample[[#This Row],[C]]</f>
        <v>0.625</v>
      </c>
      <c r="M1447" s="11">
        <f>Sample[[#This Row],[C]]/Sample[[#This Row],[A]]</f>
        <v>1</v>
      </c>
      <c r="N1447">
        <f>IF(Sample[[#This Row],[Ap]]=0,10,LOG(Sample[[#This Row],[Ap]]))</f>
        <v>0.20411998265592479</v>
      </c>
      <c r="O1447">
        <f>IF(Sample[[#This Row],[Ei]]=0,10,LOG(Sample[[#This Row],[Ei]]))</f>
        <v>0</v>
      </c>
      <c r="P1447">
        <f>IF(Sample[[#This Row],[Ii]]=0,10,LOG(Sample[[#This Row],[Ii]]))</f>
        <v>-0.20411998265592479</v>
      </c>
      <c r="Q1447">
        <f>Kx-Sample[[#This Row],[Xp]]</f>
        <v>-0.20411998265592479</v>
      </c>
      <c r="R1447">
        <f>Ky-Sample[[#This Row],[Yp]]</f>
        <v>-1</v>
      </c>
      <c r="S1447">
        <f>Kz-Sample[[#This Row],[Zp]]</f>
        <v>1.2041199826559248</v>
      </c>
      <c r="T1447">
        <f>Sample[[#This Row],[Kpy]]*KSc-Sample[[#This Row],[KPz]]*KSb</f>
        <v>-0.20411998265592479</v>
      </c>
      <c r="U1447">
        <f>-1*(Sample[[#This Row],[KPx]]*KSc-Sample[[#This Row],[KPz]]*KSa)</f>
        <v>-0.20411998265592479</v>
      </c>
      <c r="V1447">
        <f>(Sample[[#This Row],[KPx]]*$R$2-Sample[[#This Row],[Kpy]]*KSa)</f>
        <v>-0.20411998265592479</v>
      </c>
      <c r="W1447">
        <f>Sample[[#This Row],[Kpy]]*KTc-Sample[[#This Row],[KPz]]*KTb</f>
        <v>2.204119982655925</v>
      </c>
      <c r="X1447">
        <f>-1*(Sample[[#This Row],[KPx]]*KTc-Sample[[#This Row],[KPz]]*KTa)</f>
        <v>2.204119982655925</v>
      </c>
      <c r="Y1447">
        <f>(Sample[[#This Row],[KPx]]*KTb-Sample[[#This Row],[Kpy]]*KTa)</f>
        <v>2.204119982655925</v>
      </c>
      <c r="Z1447">
        <f>-Sample[[#This Row],[Xp]]*a+Sample[[#This Row],[Yp]]*b+Sample[[#This Row],[Zp]]*c_</f>
        <v>-0.40823996531184958</v>
      </c>
      <c r="AA1447" s="8">
        <f>-IF(Sample[[#This Row],[Column2]]&gt;0,1,-1)*SQRT(Sample[[#This Row],[KPx''i]]^2+Sample[[#This Row],[KPx''j]]^2+Sample[[#This Row],[KPx''k]]^2)/Ksmag/Scale</f>
        <v>0.24999490190638396</v>
      </c>
      <c r="AB1447" s="1">
        <f>SQRT(Sample[[#This Row],[Kpy''i]]^2+Sample[[#This Row],[KPy''j]]^2+Sample[[#This Row],[KPy''k]]^2)/KTmag/Scale</f>
        <v>1.5585481862847803</v>
      </c>
    </row>
    <row r="1448" spans="1:28" hidden="1" x14ac:dyDescent="0.25">
      <c r="A1448" s="5">
        <v>1443</v>
      </c>
      <c r="B1448" s="13" t="s">
        <v>43</v>
      </c>
      <c r="C1448" s="5"/>
      <c r="D1448" s="5"/>
      <c r="E1448">
        <v>5</v>
      </c>
      <c r="F1448">
        <v>2</v>
      </c>
      <c r="G1448">
        <v>6</v>
      </c>
      <c r="H1448" s="11">
        <f>Sample[[#This Row],[C]]/Sample[[#This Row],[D]]</f>
        <v>0.4</v>
      </c>
      <c r="I1448" s="11">
        <f>Sample[[#This Row],[A]]/Sample[[#This Row],[C]]</f>
        <v>3</v>
      </c>
      <c r="J1448" s="11">
        <f>Sample[[#This Row],[D]]/Sample[[#This Row],[A]]</f>
        <v>0.83333333333333337</v>
      </c>
      <c r="K1448" s="11">
        <f>Sample[[#This Row],[A]]/Sample[[#This Row],[D]]</f>
        <v>1.2</v>
      </c>
      <c r="L1448" s="11">
        <f>Sample[[#This Row],[D]]/Sample[[#This Row],[C]]</f>
        <v>2.5</v>
      </c>
      <c r="M1448" s="11">
        <f>Sample[[#This Row],[C]]/Sample[[#This Row],[A]]</f>
        <v>0.33333333333333331</v>
      </c>
      <c r="N1448">
        <f>IF(Sample[[#This Row],[Ap]]=0,10,LOG(Sample[[#This Row],[Ap]]))</f>
        <v>-0.3979400086720376</v>
      </c>
      <c r="O1448">
        <f>IF(Sample[[#This Row],[Ei]]=0,10,LOG(Sample[[#This Row],[Ei]]))</f>
        <v>0.47712125471966244</v>
      </c>
      <c r="P1448">
        <f>IF(Sample[[#This Row],[Ii]]=0,10,LOG(Sample[[#This Row],[Ii]]))</f>
        <v>-7.9181246047624804E-2</v>
      </c>
      <c r="Q1448">
        <f>Kx-Sample[[#This Row],[Xp]]</f>
        <v>0.3979400086720376</v>
      </c>
      <c r="R1448">
        <f>Ky-Sample[[#This Row],[Yp]]</f>
        <v>-1.4771212547196624</v>
      </c>
      <c r="S1448">
        <f>Kz-Sample[[#This Row],[Zp]]</f>
        <v>1.0791812460476249</v>
      </c>
      <c r="T1448">
        <f>Sample[[#This Row],[Kpy]]*KSc-Sample[[#This Row],[KPz]]*KSb</f>
        <v>0.39794000867203749</v>
      </c>
      <c r="U1448">
        <f>-1*(Sample[[#This Row],[KPx]]*KSc-Sample[[#This Row],[KPz]]*KSa)</f>
        <v>0.3979400086720376</v>
      </c>
      <c r="V1448">
        <f>(Sample[[#This Row],[KPx]]*$R$2-Sample[[#This Row],[Kpy]]*KSa)</f>
        <v>0.3979400086720376</v>
      </c>
      <c r="W1448">
        <f>Sample[[#This Row],[Kpy]]*KTc-Sample[[#This Row],[KPz]]*KTb</f>
        <v>2.5563025007672873</v>
      </c>
      <c r="X1448">
        <f>-1*(Sample[[#This Row],[KPx]]*KTc-Sample[[#This Row],[KPz]]*KTa)</f>
        <v>2.5563025007672873</v>
      </c>
      <c r="Y1448">
        <f>(Sample[[#This Row],[KPx]]*KTb-Sample[[#This Row],[Kpy]]*KTa)</f>
        <v>2.5563025007672873</v>
      </c>
      <c r="Z1448">
        <f>-Sample[[#This Row],[Xp]]*a+Sample[[#This Row],[Yp]]*b+Sample[[#This Row],[Zp]]*c_</f>
        <v>0.79588001734407521</v>
      </c>
      <c r="AA1448" s="8">
        <f>-IF(Sample[[#This Row],[Column2]]&gt;0,1,-1)*SQRT(Sample[[#This Row],[KPx''i]]^2+Sample[[#This Row],[KPx''j]]^2+Sample[[#This Row],[KPx''k]]^2)/Ksmag/Scale</f>
        <v>-0.48737498474260249</v>
      </c>
      <c r="AB1448" s="1">
        <f>SQRT(Sample[[#This Row],[Kpy''i]]^2+Sample[[#This Row],[KPy''j]]^2+Sample[[#This Row],[KPy''k]]^2)/KTmag/Scale</f>
        <v>1.8075788330566787</v>
      </c>
    </row>
    <row r="1449" spans="1:28" hidden="1" x14ac:dyDescent="0.25">
      <c r="A1449" s="5">
        <v>1444</v>
      </c>
      <c r="B1449" s="13" t="s">
        <v>43</v>
      </c>
      <c r="C1449" s="5"/>
      <c r="D1449" s="5"/>
      <c r="E1449">
        <v>4</v>
      </c>
      <c r="F1449">
        <v>8</v>
      </c>
      <c r="G1449">
        <v>2</v>
      </c>
      <c r="H1449" s="11">
        <f>Sample[[#This Row],[C]]/Sample[[#This Row],[D]]</f>
        <v>2</v>
      </c>
      <c r="I1449" s="11">
        <f>Sample[[#This Row],[A]]/Sample[[#This Row],[C]]</f>
        <v>0.25</v>
      </c>
      <c r="J1449" s="11">
        <f>Sample[[#This Row],[D]]/Sample[[#This Row],[A]]</f>
        <v>2</v>
      </c>
      <c r="K1449" s="11">
        <f>Sample[[#This Row],[A]]/Sample[[#This Row],[D]]</f>
        <v>0.5</v>
      </c>
      <c r="L1449" s="11">
        <f>Sample[[#This Row],[D]]/Sample[[#This Row],[C]]</f>
        <v>0.5</v>
      </c>
      <c r="M1449" s="11">
        <f>Sample[[#This Row],[C]]/Sample[[#This Row],[A]]</f>
        <v>4</v>
      </c>
      <c r="N1449">
        <f>IF(Sample[[#This Row],[Ap]]=0,10,LOG(Sample[[#This Row],[Ap]]))</f>
        <v>0.3010299956639812</v>
      </c>
      <c r="O1449">
        <f>IF(Sample[[#This Row],[Ei]]=0,10,LOG(Sample[[#This Row],[Ei]]))</f>
        <v>-0.6020599913279624</v>
      </c>
      <c r="P1449">
        <f>IF(Sample[[#This Row],[Ii]]=0,10,LOG(Sample[[#This Row],[Ii]]))</f>
        <v>0.3010299956639812</v>
      </c>
      <c r="Q1449">
        <f>Kx-Sample[[#This Row],[Xp]]</f>
        <v>-0.3010299956639812</v>
      </c>
      <c r="R1449">
        <f>Ky-Sample[[#This Row],[Yp]]</f>
        <v>-0.3979400086720376</v>
      </c>
      <c r="S1449">
        <f>Kz-Sample[[#This Row],[Zp]]</f>
        <v>0.69897000433601875</v>
      </c>
      <c r="T1449">
        <f>Sample[[#This Row],[Kpy]]*KSc-Sample[[#This Row],[KPz]]*KSb</f>
        <v>-0.30102999566398114</v>
      </c>
      <c r="U1449">
        <f>-1*(Sample[[#This Row],[KPx]]*KSc-Sample[[#This Row],[KPz]]*KSa)</f>
        <v>-0.3010299956639812</v>
      </c>
      <c r="V1449">
        <f>(Sample[[#This Row],[KPx]]*$R$2-Sample[[#This Row],[Kpy]]*KSa)</f>
        <v>-0.3010299956639812</v>
      </c>
      <c r="W1449">
        <f>Sample[[#This Row],[Kpy]]*KTc-Sample[[#This Row],[KPz]]*KTb</f>
        <v>1.0969100130080562</v>
      </c>
      <c r="X1449">
        <f>-1*(Sample[[#This Row],[KPx]]*KTc-Sample[[#This Row],[KPz]]*KTa)</f>
        <v>1.0969100130080562</v>
      </c>
      <c r="Y1449">
        <f>(Sample[[#This Row],[KPx]]*KTb-Sample[[#This Row],[Kpy]]*KTa)</f>
        <v>1.0969100130080565</v>
      </c>
      <c r="Z1449">
        <f>-Sample[[#This Row],[Xp]]*a+Sample[[#This Row],[Yp]]*b+Sample[[#This Row],[Zp]]*c_</f>
        <v>-0.6020599913279624</v>
      </c>
      <c r="AA1449" s="8">
        <f>-IF(Sample[[#This Row],[Column2]]&gt;0,1,-1)*SQRT(Sample[[#This Row],[KPx''i]]^2+Sample[[#This Row],[KPx''j]]^2+Sample[[#This Row],[KPx''k]]^2)/Ksmag/Scale</f>
        <v>0.36868494332449325</v>
      </c>
      <c r="AB1449" s="1">
        <f>SQRT(Sample[[#This Row],[Kpy''i]]^2+Sample[[#This Row],[KPy''j]]^2+Sample[[#This Row],[KPy''k]]^2)/KTmag/Scale</f>
        <v>0.77563250854942078</v>
      </c>
    </row>
    <row r="1450" spans="1:28" hidden="1" x14ac:dyDescent="0.25">
      <c r="A1450" s="5">
        <v>1445</v>
      </c>
      <c r="B1450" s="13" t="s">
        <v>43</v>
      </c>
      <c r="C1450" s="5"/>
      <c r="D1450" s="5"/>
      <c r="E1450">
        <v>1</v>
      </c>
      <c r="F1450">
        <v>7</v>
      </c>
      <c r="G1450">
        <v>2</v>
      </c>
      <c r="H1450" s="11">
        <f>Sample[[#This Row],[C]]/Sample[[#This Row],[D]]</f>
        <v>7</v>
      </c>
      <c r="I1450" s="11">
        <f>Sample[[#This Row],[A]]/Sample[[#This Row],[C]]</f>
        <v>0.2857142857142857</v>
      </c>
      <c r="J1450" s="11">
        <f>Sample[[#This Row],[D]]/Sample[[#This Row],[A]]</f>
        <v>0.5</v>
      </c>
      <c r="K1450" s="11">
        <f>Sample[[#This Row],[A]]/Sample[[#This Row],[D]]</f>
        <v>2</v>
      </c>
      <c r="L1450" s="11">
        <f>Sample[[#This Row],[D]]/Sample[[#This Row],[C]]</f>
        <v>0.14285714285714285</v>
      </c>
      <c r="M1450" s="11">
        <f>Sample[[#This Row],[C]]/Sample[[#This Row],[A]]</f>
        <v>3.5</v>
      </c>
      <c r="N1450">
        <f>IF(Sample[[#This Row],[Ap]]=0,10,LOG(Sample[[#This Row],[Ap]]))</f>
        <v>0.84509804001425681</v>
      </c>
      <c r="O1450">
        <f>IF(Sample[[#This Row],[Ei]]=0,10,LOG(Sample[[#This Row],[Ei]]))</f>
        <v>-0.54406804435027567</v>
      </c>
      <c r="P1450">
        <f>IF(Sample[[#This Row],[Ii]]=0,10,LOG(Sample[[#This Row],[Ii]]))</f>
        <v>-0.3010299956639812</v>
      </c>
      <c r="Q1450">
        <f>Kx-Sample[[#This Row],[Xp]]</f>
        <v>-0.84509804001425681</v>
      </c>
      <c r="R1450">
        <f>Ky-Sample[[#This Row],[Yp]]</f>
        <v>-0.45593195564972433</v>
      </c>
      <c r="S1450">
        <f>Kz-Sample[[#This Row],[Zp]]</f>
        <v>1.3010299956639813</v>
      </c>
      <c r="T1450">
        <f>Sample[[#This Row],[Kpy]]*KSc-Sample[[#This Row],[KPz]]*KSb</f>
        <v>-0.84509804001425692</v>
      </c>
      <c r="U1450">
        <f>-1*(Sample[[#This Row],[KPx]]*KSc-Sample[[#This Row],[KPz]]*KSa)</f>
        <v>-0.84509804001425681</v>
      </c>
      <c r="V1450">
        <f>(Sample[[#This Row],[KPx]]*$R$2-Sample[[#This Row],[Kpy]]*KSa)</f>
        <v>-0.84509804001425681</v>
      </c>
      <c r="W1450">
        <f>Sample[[#This Row],[Kpy]]*KTc-Sample[[#This Row],[KPz]]*KTb</f>
        <v>1.7569619513137056</v>
      </c>
      <c r="X1450">
        <f>-1*(Sample[[#This Row],[KPx]]*KTc-Sample[[#This Row],[KPz]]*KTa)</f>
        <v>1.7569619513137056</v>
      </c>
      <c r="Y1450">
        <f>(Sample[[#This Row],[KPx]]*KTb-Sample[[#This Row],[Kpy]]*KTa)</f>
        <v>1.7569619513137056</v>
      </c>
      <c r="Z1450">
        <f>-Sample[[#This Row],[Xp]]*a+Sample[[#This Row],[Yp]]*b+Sample[[#This Row],[Zp]]*c_</f>
        <v>-1.6901960800285138</v>
      </c>
      <c r="AA1450" s="8">
        <f>-IF(Sample[[#This Row],[Column2]]&gt;0,1,-1)*SQRT(Sample[[#This Row],[KPx''i]]^2+Sample[[#This Row],[KPx''j]]^2+Sample[[#This Row],[KPx''k]]^2)/Ksmag/Scale</f>
        <v>1.035029490330545</v>
      </c>
      <c r="AB1450" s="1">
        <f>SQRT(Sample[[#This Row],[Kpy''i]]^2+Sample[[#This Row],[KPy''j]]^2+Sample[[#This Row],[KPy''k]]^2)/KTmag/Scale</f>
        <v>1.2423597100606703</v>
      </c>
    </row>
    <row r="1451" spans="1:28" hidden="1" x14ac:dyDescent="0.25">
      <c r="A1451" s="5">
        <v>1446</v>
      </c>
      <c r="B1451" s="13" t="s">
        <v>43</v>
      </c>
      <c r="C1451" s="5"/>
      <c r="D1451" s="5"/>
      <c r="E1451">
        <v>2</v>
      </c>
      <c r="F1451">
        <v>4</v>
      </c>
      <c r="G1451">
        <v>9</v>
      </c>
      <c r="H1451" s="11">
        <f>Sample[[#This Row],[C]]/Sample[[#This Row],[D]]</f>
        <v>2</v>
      </c>
      <c r="I1451" s="11">
        <f>Sample[[#This Row],[A]]/Sample[[#This Row],[C]]</f>
        <v>2.25</v>
      </c>
      <c r="J1451" s="11">
        <f>Sample[[#This Row],[D]]/Sample[[#This Row],[A]]</f>
        <v>0.22222222222222221</v>
      </c>
      <c r="K1451" s="11">
        <f>Sample[[#This Row],[A]]/Sample[[#This Row],[D]]</f>
        <v>4.5</v>
      </c>
      <c r="L1451" s="11">
        <f>Sample[[#This Row],[D]]/Sample[[#This Row],[C]]</f>
        <v>0.5</v>
      </c>
      <c r="M1451" s="11">
        <f>Sample[[#This Row],[C]]/Sample[[#This Row],[A]]</f>
        <v>0.44444444444444442</v>
      </c>
      <c r="N1451">
        <f>IF(Sample[[#This Row],[Ap]]=0,10,LOG(Sample[[#This Row],[Ap]]))</f>
        <v>0.3010299956639812</v>
      </c>
      <c r="O1451">
        <f>IF(Sample[[#This Row],[Ei]]=0,10,LOG(Sample[[#This Row],[Ei]]))</f>
        <v>0.35218251811136247</v>
      </c>
      <c r="P1451">
        <f>IF(Sample[[#This Row],[Ii]]=0,10,LOG(Sample[[#This Row],[Ii]]))</f>
        <v>-0.65321251377534373</v>
      </c>
      <c r="Q1451">
        <f>Kx-Sample[[#This Row],[Xp]]</f>
        <v>-0.3010299956639812</v>
      </c>
      <c r="R1451">
        <f>Ky-Sample[[#This Row],[Yp]]</f>
        <v>-1.3521825181113625</v>
      </c>
      <c r="S1451">
        <f>Kz-Sample[[#This Row],[Zp]]</f>
        <v>1.6532125137753437</v>
      </c>
      <c r="T1451">
        <f>Sample[[#This Row],[Kpy]]*KSc-Sample[[#This Row],[KPz]]*KSb</f>
        <v>-0.30102999566398125</v>
      </c>
      <c r="U1451">
        <f>-1*(Sample[[#This Row],[KPx]]*KSc-Sample[[#This Row],[KPz]]*KSa)</f>
        <v>-0.3010299956639812</v>
      </c>
      <c r="V1451">
        <f>(Sample[[#This Row],[KPx]]*$R$2-Sample[[#This Row],[Kpy]]*KSa)</f>
        <v>-0.3010299956639812</v>
      </c>
      <c r="W1451">
        <f>Sample[[#This Row],[Kpy]]*KTc-Sample[[#This Row],[KPz]]*KTb</f>
        <v>3.0053950318867062</v>
      </c>
      <c r="X1451">
        <f>-1*(Sample[[#This Row],[KPx]]*KTc-Sample[[#This Row],[KPz]]*KTa)</f>
        <v>3.0053950318867062</v>
      </c>
      <c r="Y1451">
        <f>(Sample[[#This Row],[KPx]]*KTb-Sample[[#This Row],[Kpy]]*KTa)</f>
        <v>3.0053950318867062</v>
      </c>
      <c r="Z1451">
        <f>-Sample[[#This Row],[Xp]]*a+Sample[[#This Row],[Yp]]*b+Sample[[#This Row],[Zp]]*c_</f>
        <v>-0.60205999132796251</v>
      </c>
      <c r="AA1451" s="8">
        <f>-IF(Sample[[#This Row],[Column2]]&gt;0,1,-1)*SQRT(Sample[[#This Row],[KPx''i]]^2+Sample[[#This Row],[KPx''j]]^2+Sample[[#This Row],[KPx''k]]^2)/Ksmag/Scale</f>
        <v>0.36868494332449331</v>
      </c>
      <c r="AB1451" s="1">
        <f>SQRT(Sample[[#This Row],[Kpy''i]]^2+Sample[[#This Row],[KPy''j]]^2+Sample[[#This Row],[KPy''k]]^2)/KTmag/Scale</f>
        <v>2.1251352071914504</v>
      </c>
    </row>
    <row r="1452" spans="1:28" hidden="1" x14ac:dyDescent="0.25">
      <c r="A1452" s="5">
        <v>1447</v>
      </c>
      <c r="B1452" s="13" t="s">
        <v>43</v>
      </c>
      <c r="C1452" s="5"/>
      <c r="D1452" s="5"/>
      <c r="E1452">
        <v>3</v>
      </c>
      <c r="F1452">
        <v>3</v>
      </c>
      <c r="G1452">
        <v>5</v>
      </c>
      <c r="H1452" s="11">
        <f>Sample[[#This Row],[C]]/Sample[[#This Row],[D]]</f>
        <v>1</v>
      </c>
      <c r="I1452" s="11">
        <f>Sample[[#This Row],[A]]/Sample[[#This Row],[C]]</f>
        <v>1.6666666666666667</v>
      </c>
      <c r="J1452" s="11">
        <f>Sample[[#This Row],[D]]/Sample[[#This Row],[A]]</f>
        <v>0.6</v>
      </c>
      <c r="K1452" s="11">
        <f>Sample[[#This Row],[A]]/Sample[[#This Row],[D]]</f>
        <v>1.6666666666666667</v>
      </c>
      <c r="L1452" s="11">
        <f>Sample[[#This Row],[D]]/Sample[[#This Row],[C]]</f>
        <v>1</v>
      </c>
      <c r="M1452" s="11">
        <f>Sample[[#This Row],[C]]/Sample[[#This Row],[A]]</f>
        <v>0.6</v>
      </c>
      <c r="N1452">
        <f>IF(Sample[[#This Row],[Ap]]=0,10,LOG(Sample[[#This Row],[Ap]]))</f>
        <v>0</v>
      </c>
      <c r="O1452">
        <f>IF(Sample[[#This Row],[Ei]]=0,10,LOG(Sample[[#This Row],[Ei]]))</f>
        <v>0.22184874961635639</v>
      </c>
      <c r="P1452">
        <f>IF(Sample[[#This Row],[Ii]]=0,10,LOG(Sample[[#This Row],[Ii]]))</f>
        <v>-0.22184874961635639</v>
      </c>
      <c r="Q1452">
        <f>Kx-Sample[[#This Row],[Xp]]</f>
        <v>0</v>
      </c>
      <c r="R1452">
        <f>Ky-Sample[[#This Row],[Yp]]</f>
        <v>-1.2218487496163564</v>
      </c>
      <c r="S1452">
        <f>Kz-Sample[[#This Row],[Zp]]</f>
        <v>1.2218487496163564</v>
      </c>
      <c r="T1452">
        <f>Sample[[#This Row],[Kpy]]*KSc-Sample[[#This Row],[KPz]]*KSb</f>
        <v>0</v>
      </c>
      <c r="U1452">
        <f>-1*(Sample[[#This Row],[KPx]]*KSc-Sample[[#This Row],[KPz]]*KSa)</f>
        <v>0</v>
      </c>
      <c r="V1452">
        <f>(Sample[[#This Row],[KPx]]*$R$2-Sample[[#This Row],[Kpy]]*KSa)</f>
        <v>0</v>
      </c>
      <c r="W1452">
        <f>Sample[[#This Row],[Kpy]]*KTc-Sample[[#This Row],[KPz]]*KTb</f>
        <v>2.4436974992327127</v>
      </c>
      <c r="X1452">
        <f>-1*(Sample[[#This Row],[KPx]]*KTc-Sample[[#This Row],[KPz]]*KTa)</f>
        <v>2.4436974992327127</v>
      </c>
      <c r="Y1452">
        <f>(Sample[[#This Row],[KPx]]*KTb-Sample[[#This Row],[Kpy]]*KTa)</f>
        <v>2.4436974992327127</v>
      </c>
      <c r="Z1452">
        <f>-Sample[[#This Row],[Xp]]*a+Sample[[#This Row],[Yp]]*b+Sample[[#This Row],[Zp]]*c_</f>
        <v>0</v>
      </c>
      <c r="AA1452" s="8">
        <f>-IF(Sample[[#This Row],[Column2]]&gt;0,1,-1)*SQRT(Sample[[#This Row],[KPx''i]]^2+Sample[[#This Row],[KPx''j]]^2+Sample[[#This Row],[KPx''k]]^2)/Ksmag/Scale</f>
        <v>0</v>
      </c>
      <c r="AB1452" s="1">
        <f>SQRT(Sample[[#This Row],[Kpy''i]]^2+Sample[[#This Row],[KPy''j]]^2+Sample[[#This Row],[KPy''k]]^2)/KTmag/Scale</f>
        <v>1.7279550728760593</v>
      </c>
    </row>
    <row r="1453" spans="1:28" hidden="1" x14ac:dyDescent="0.25">
      <c r="A1453" s="5">
        <v>1448</v>
      </c>
      <c r="B1453" s="13" t="s">
        <v>43</v>
      </c>
      <c r="C1453" s="5"/>
      <c r="D1453" s="5"/>
      <c r="E1453">
        <v>8</v>
      </c>
      <c r="F1453">
        <v>3</v>
      </c>
      <c r="G1453">
        <v>10</v>
      </c>
      <c r="H1453" s="11">
        <f>Sample[[#This Row],[C]]/Sample[[#This Row],[D]]</f>
        <v>0.375</v>
      </c>
      <c r="I1453" s="11">
        <f>Sample[[#This Row],[A]]/Sample[[#This Row],[C]]</f>
        <v>3.3333333333333335</v>
      </c>
      <c r="J1453" s="11">
        <f>Sample[[#This Row],[D]]/Sample[[#This Row],[A]]</f>
        <v>0.8</v>
      </c>
      <c r="K1453" s="11">
        <f>Sample[[#This Row],[A]]/Sample[[#This Row],[D]]</f>
        <v>1.25</v>
      </c>
      <c r="L1453" s="11">
        <f>Sample[[#This Row],[D]]/Sample[[#This Row],[C]]</f>
        <v>2.6666666666666665</v>
      </c>
      <c r="M1453" s="11">
        <f>Sample[[#This Row],[C]]/Sample[[#This Row],[A]]</f>
        <v>0.3</v>
      </c>
      <c r="N1453">
        <f>IF(Sample[[#This Row],[Ap]]=0,10,LOG(Sample[[#This Row],[Ap]]))</f>
        <v>-0.42596873227228116</v>
      </c>
      <c r="O1453">
        <f>IF(Sample[[#This Row],[Ei]]=0,10,LOG(Sample[[#This Row],[Ei]]))</f>
        <v>0.52287874528033762</v>
      </c>
      <c r="P1453">
        <f>IF(Sample[[#This Row],[Ii]]=0,10,LOG(Sample[[#This Row],[Ii]]))</f>
        <v>-9.6910013008056392E-2</v>
      </c>
      <c r="Q1453">
        <f>Kx-Sample[[#This Row],[Xp]]</f>
        <v>0.42596873227228116</v>
      </c>
      <c r="R1453">
        <f>Ky-Sample[[#This Row],[Yp]]</f>
        <v>-1.5228787452803376</v>
      </c>
      <c r="S1453">
        <f>Kz-Sample[[#This Row],[Zp]]</f>
        <v>1.0969100130080565</v>
      </c>
      <c r="T1453">
        <f>Sample[[#This Row],[Kpy]]*KSc-Sample[[#This Row],[KPz]]*KSb</f>
        <v>0.42596873227228116</v>
      </c>
      <c r="U1453">
        <f>-1*(Sample[[#This Row],[KPx]]*KSc-Sample[[#This Row],[KPz]]*KSa)</f>
        <v>0.42596873227228116</v>
      </c>
      <c r="V1453">
        <f>(Sample[[#This Row],[KPx]]*$R$2-Sample[[#This Row],[Kpy]]*KSa)</f>
        <v>0.42596873227228116</v>
      </c>
      <c r="W1453">
        <f>Sample[[#This Row],[Kpy]]*KTc-Sample[[#This Row],[KPz]]*KTb</f>
        <v>2.6197887582883941</v>
      </c>
      <c r="X1453">
        <f>-1*(Sample[[#This Row],[KPx]]*KTc-Sample[[#This Row],[KPz]]*KTa)</f>
        <v>2.6197887582883941</v>
      </c>
      <c r="Y1453">
        <f>(Sample[[#This Row],[KPx]]*KTb-Sample[[#This Row],[Kpy]]*KTa)</f>
        <v>2.6197887582883941</v>
      </c>
      <c r="Z1453">
        <f>-Sample[[#This Row],[Xp]]*a+Sample[[#This Row],[Yp]]*b+Sample[[#This Row],[Zp]]*c_</f>
        <v>0.85193746454456243</v>
      </c>
      <c r="AA1453" s="8">
        <f>-IF(Sample[[#This Row],[Column2]]&gt;0,1,-1)*SQRT(Sample[[#This Row],[KPx''i]]^2+Sample[[#This Row],[KPx''j]]^2+Sample[[#This Row],[KPx''k]]^2)/Ksmag/Scale</f>
        <v>-0.52170302022365322</v>
      </c>
      <c r="AB1453" s="1">
        <f>SQRT(Sample[[#This Row],[Kpy''i]]^2+Sample[[#This Row],[KPy''j]]^2+Sample[[#This Row],[KPy''k]]^2)/KTmag/Scale</f>
        <v>1.8524703962620088</v>
      </c>
    </row>
    <row r="1454" spans="1:28" hidden="1" x14ac:dyDescent="0.25">
      <c r="A1454" s="5">
        <v>1449</v>
      </c>
      <c r="B1454" s="13" t="s">
        <v>43</v>
      </c>
      <c r="C1454" s="5"/>
      <c r="D1454" s="5"/>
      <c r="E1454">
        <v>2</v>
      </c>
      <c r="F1454">
        <v>6</v>
      </c>
      <c r="G1454">
        <v>2</v>
      </c>
      <c r="H1454" s="11">
        <f>Sample[[#This Row],[C]]/Sample[[#This Row],[D]]</f>
        <v>3</v>
      </c>
      <c r="I1454" s="11">
        <f>Sample[[#This Row],[A]]/Sample[[#This Row],[C]]</f>
        <v>0.33333333333333331</v>
      </c>
      <c r="J1454" s="11">
        <f>Sample[[#This Row],[D]]/Sample[[#This Row],[A]]</f>
        <v>1</v>
      </c>
      <c r="K1454" s="11">
        <f>Sample[[#This Row],[A]]/Sample[[#This Row],[D]]</f>
        <v>1</v>
      </c>
      <c r="L1454" s="11">
        <f>Sample[[#This Row],[D]]/Sample[[#This Row],[C]]</f>
        <v>0.33333333333333331</v>
      </c>
      <c r="M1454" s="11">
        <f>Sample[[#This Row],[C]]/Sample[[#This Row],[A]]</f>
        <v>3</v>
      </c>
      <c r="N1454">
        <f>IF(Sample[[#This Row],[Ap]]=0,10,LOG(Sample[[#This Row],[Ap]]))</f>
        <v>0.47712125471966244</v>
      </c>
      <c r="O1454">
        <f>IF(Sample[[#This Row],[Ei]]=0,10,LOG(Sample[[#This Row],[Ei]]))</f>
        <v>-0.47712125471966244</v>
      </c>
      <c r="P1454">
        <f>IF(Sample[[#This Row],[Ii]]=0,10,LOG(Sample[[#This Row],[Ii]]))</f>
        <v>0</v>
      </c>
      <c r="Q1454">
        <f>Kx-Sample[[#This Row],[Xp]]</f>
        <v>-0.47712125471966244</v>
      </c>
      <c r="R1454">
        <f>Ky-Sample[[#This Row],[Yp]]</f>
        <v>-0.52287874528033762</v>
      </c>
      <c r="S1454">
        <f>Kz-Sample[[#This Row],[Zp]]</f>
        <v>1</v>
      </c>
      <c r="T1454">
        <f>Sample[[#This Row],[Kpy]]*KSc-Sample[[#This Row],[KPz]]*KSb</f>
        <v>-0.47712125471966238</v>
      </c>
      <c r="U1454">
        <f>-1*(Sample[[#This Row],[KPx]]*KSc-Sample[[#This Row],[KPz]]*KSa)</f>
        <v>-0.47712125471966244</v>
      </c>
      <c r="V1454">
        <f>(Sample[[#This Row],[KPx]]*$R$2-Sample[[#This Row],[Kpy]]*KSa)</f>
        <v>-0.47712125471966244</v>
      </c>
      <c r="W1454">
        <f>Sample[[#This Row],[Kpy]]*KTc-Sample[[#This Row],[KPz]]*KTb</f>
        <v>1.5228787452803376</v>
      </c>
      <c r="X1454">
        <f>-1*(Sample[[#This Row],[KPx]]*KTc-Sample[[#This Row],[KPz]]*KTa)</f>
        <v>1.5228787452803376</v>
      </c>
      <c r="Y1454">
        <f>(Sample[[#This Row],[KPx]]*KTb-Sample[[#This Row],[Kpy]]*KTa)</f>
        <v>1.5228787452803376</v>
      </c>
      <c r="Z1454">
        <f>-Sample[[#This Row],[Xp]]*a+Sample[[#This Row],[Yp]]*b+Sample[[#This Row],[Zp]]*c_</f>
        <v>-0.95424250943932487</v>
      </c>
      <c r="AA1454" s="8">
        <f>-IF(Sample[[#This Row],[Column2]]&gt;0,1,-1)*SQRT(Sample[[#This Row],[KPx''i]]^2+Sample[[#This Row],[KPx''j]]^2+Sample[[#This Row],[KPx''k]]^2)/Ksmag/Scale</f>
        <v>0.58435180974982659</v>
      </c>
      <c r="AB1454" s="1">
        <f>SQRT(Sample[[#This Row],[Kpy''i]]^2+Sample[[#This Row],[KPy''j]]^2+Sample[[#This Row],[KPy''k]]^2)/KTmag/Scale</f>
        <v>1.0768378877125877</v>
      </c>
    </row>
    <row r="1455" spans="1:28" hidden="1" x14ac:dyDescent="0.25">
      <c r="A1455" s="5">
        <v>1450</v>
      </c>
      <c r="B1455" s="13" t="s">
        <v>43</v>
      </c>
      <c r="C1455" s="5"/>
      <c r="D1455" s="5"/>
      <c r="E1455">
        <v>9</v>
      </c>
      <c r="F1455">
        <v>9</v>
      </c>
      <c r="G1455">
        <v>7</v>
      </c>
      <c r="H1455" s="11">
        <f>Sample[[#This Row],[C]]/Sample[[#This Row],[D]]</f>
        <v>1</v>
      </c>
      <c r="I1455" s="11">
        <f>Sample[[#This Row],[A]]/Sample[[#This Row],[C]]</f>
        <v>0.77777777777777779</v>
      </c>
      <c r="J1455" s="11">
        <f>Sample[[#This Row],[D]]/Sample[[#This Row],[A]]</f>
        <v>1.2857142857142858</v>
      </c>
      <c r="K1455" s="11">
        <f>Sample[[#This Row],[A]]/Sample[[#This Row],[D]]</f>
        <v>0.77777777777777779</v>
      </c>
      <c r="L1455" s="11">
        <f>Sample[[#This Row],[D]]/Sample[[#This Row],[C]]</f>
        <v>1</v>
      </c>
      <c r="M1455" s="11">
        <f>Sample[[#This Row],[C]]/Sample[[#This Row],[A]]</f>
        <v>1.2857142857142858</v>
      </c>
      <c r="N1455">
        <f>IF(Sample[[#This Row],[Ap]]=0,10,LOG(Sample[[#This Row],[Ap]]))</f>
        <v>0</v>
      </c>
      <c r="O1455">
        <f>IF(Sample[[#This Row],[Ei]]=0,10,LOG(Sample[[#This Row],[Ei]]))</f>
        <v>-0.10914446942506803</v>
      </c>
      <c r="P1455">
        <f>IF(Sample[[#This Row],[Ii]]=0,10,LOG(Sample[[#This Row],[Ii]]))</f>
        <v>0.10914446942506807</v>
      </c>
      <c r="Q1455">
        <f>Kx-Sample[[#This Row],[Xp]]</f>
        <v>0</v>
      </c>
      <c r="R1455">
        <f>Ky-Sample[[#This Row],[Yp]]</f>
        <v>-0.89085553057493194</v>
      </c>
      <c r="S1455">
        <f>Kz-Sample[[#This Row],[Zp]]</f>
        <v>0.89085553057493194</v>
      </c>
      <c r="T1455">
        <f>Sample[[#This Row],[Kpy]]*KSc-Sample[[#This Row],[KPz]]*KSb</f>
        <v>0</v>
      </c>
      <c r="U1455">
        <f>-1*(Sample[[#This Row],[KPx]]*KSc-Sample[[#This Row],[KPz]]*KSa)</f>
        <v>0</v>
      </c>
      <c r="V1455">
        <f>(Sample[[#This Row],[KPx]]*$R$2-Sample[[#This Row],[Kpy]]*KSa)</f>
        <v>0</v>
      </c>
      <c r="W1455">
        <f>Sample[[#This Row],[Kpy]]*KTc-Sample[[#This Row],[KPz]]*KTb</f>
        <v>1.7817110611498639</v>
      </c>
      <c r="X1455">
        <f>-1*(Sample[[#This Row],[KPx]]*KTc-Sample[[#This Row],[KPz]]*KTa)</f>
        <v>1.7817110611498639</v>
      </c>
      <c r="Y1455">
        <f>(Sample[[#This Row],[KPx]]*KTb-Sample[[#This Row],[Kpy]]*KTa)</f>
        <v>1.7817110611498639</v>
      </c>
      <c r="Z1455">
        <f>-Sample[[#This Row],[Xp]]*a+Sample[[#This Row],[Yp]]*b+Sample[[#This Row],[Zp]]*c_</f>
        <v>0</v>
      </c>
      <c r="AA1455" s="8">
        <f>-IF(Sample[[#This Row],[Column2]]&gt;0,1,-1)*SQRT(Sample[[#This Row],[KPx''i]]^2+Sample[[#This Row],[KPx''j]]^2+Sample[[#This Row],[KPx''k]]^2)/Ksmag/Scale</f>
        <v>0</v>
      </c>
      <c r="AB1455" s="1">
        <f>SQRT(Sample[[#This Row],[Kpy''i]]^2+Sample[[#This Row],[KPy''j]]^2+Sample[[#This Row],[KPy''k]]^2)/KTmag/Scale</f>
        <v>1.2598599734541485</v>
      </c>
    </row>
    <row r="1456" spans="1:28" hidden="1" x14ac:dyDescent="0.25">
      <c r="A1456" s="5">
        <v>1451</v>
      </c>
      <c r="B1456" s="13" t="s">
        <v>43</v>
      </c>
      <c r="C1456" s="5"/>
      <c r="D1456" s="5"/>
      <c r="E1456">
        <v>10</v>
      </c>
      <c r="F1456">
        <v>10</v>
      </c>
      <c r="G1456">
        <v>9</v>
      </c>
      <c r="H1456" s="11">
        <f>Sample[[#This Row],[C]]/Sample[[#This Row],[D]]</f>
        <v>1</v>
      </c>
      <c r="I1456" s="11">
        <f>Sample[[#This Row],[A]]/Sample[[#This Row],[C]]</f>
        <v>0.9</v>
      </c>
      <c r="J1456" s="11">
        <f>Sample[[#This Row],[D]]/Sample[[#This Row],[A]]</f>
        <v>1.1111111111111112</v>
      </c>
      <c r="K1456" s="11">
        <f>Sample[[#This Row],[A]]/Sample[[#This Row],[D]]</f>
        <v>0.9</v>
      </c>
      <c r="L1456" s="11">
        <f>Sample[[#This Row],[D]]/Sample[[#This Row],[C]]</f>
        <v>1</v>
      </c>
      <c r="M1456" s="11">
        <f>Sample[[#This Row],[C]]/Sample[[#This Row],[A]]</f>
        <v>1.1111111111111112</v>
      </c>
      <c r="N1456">
        <f>IF(Sample[[#This Row],[Ap]]=0,10,LOG(Sample[[#This Row],[Ap]]))</f>
        <v>0</v>
      </c>
      <c r="O1456">
        <f>IF(Sample[[#This Row],[Ei]]=0,10,LOG(Sample[[#This Row],[Ei]]))</f>
        <v>-4.5757490560675115E-2</v>
      </c>
      <c r="P1456">
        <f>IF(Sample[[#This Row],[Ii]]=0,10,LOG(Sample[[#This Row],[Ii]]))</f>
        <v>4.5757490560675143E-2</v>
      </c>
      <c r="Q1456">
        <f>Kx-Sample[[#This Row],[Xp]]</f>
        <v>0</v>
      </c>
      <c r="R1456">
        <f>Ky-Sample[[#This Row],[Yp]]</f>
        <v>-0.95424250943932487</v>
      </c>
      <c r="S1456">
        <f>Kz-Sample[[#This Row],[Zp]]</f>
        <v>0.95424250943932487</v>
      </c>
      <c r="T1456">
        <f>Sample[[#This Row],[Kpy]]*KSc-Sample[[#This Row],[KPz]]*KSb</f>
        <v>0</v>
      </c>
      <c r="U1456">
        <f>-1*(Sample[[#This Row],[KPx]]*KSc-Sample[[#This Row],[KPz]]*KSa)</f>
        <v>0</v>
      </c>
      <c r="V1456">
        <f>(Sample[[#This Row],[KPx]]*$R$2-Sample[[#This Row],[Kpy]]*KSa)</f>
        <v>0</v>
      </c>
      <c r="W1456">
        <f>Sample[[#This Row],[Kpy]]*KTc-Sample[[#This Row],[KPz]]*KTb</f>
        <v>1.9084850188786497</v>
      </c>
      <c r="X1456">
        <f>-1*(Sample[[#This Row],[KPx]]*KTc-Sample[[#This Row],[KPz]]*KTa)</f>
        <v>1.9084850188786497</v>
      </c>
      <c r="Y1456">
        <f>(Sample[[#This Row],[KPx]]*KTb-Sample[[#This Row],[Kpy]]*KTa)</f>
        <v>1.9084850188786497</v>
      </c>
      <c r="Z1456">
        <f>-Sample[[#This Row],[Xp]]*a+Sample[[#This Row],[Yp]]*b+Sample[[#This Row],[Zp]]*c_</f>
        <v>0</v>
      </c>
      <c r="AA1456" s="8">
        <f>-IF(Sample[[#This Row],[Column2]]&gt;0,1,-1)*SQRT(Sample[[#This Row],[KPx''i]]^2+Sample[[#This Row],[KPx''j]]^2+Sample[[#This Row],[KPx''k]]^2)/Ksmag/Scale</f>
        <v>0</v>
      </c>
      <c r="AB1456" s="1">
        <f>SQRT(Sample[[#This Row],[Kpy''i]]^2+Sample[[#This Row],[KPy''j]]^2+Sample[[#This Row],[KPy''k]]^2)/KTmag/Scale</f>
        <v>1.3495026986420295</v>
      </c>
    </row>
    <row r="1457" spans="1:28" hidden="1" x14ac:dyDescent="0.25">
      <c r="A1457" s="5">
        <v>1452</v>
      </c>
      <c r="B1457" s="13" t="s">
        <v>43</v>
      </c>
      <c r="C1457" s="5"/>
      <c r="D1457" s="5"/>
      <c r="E1457">
        <v>6</v>
      </c>
      <c r="F1457">
        <v>5</v>
      </c>
      <c r="G1457">
        <v>6</v>
      </c>
      <c r="H1457" s="11">
        <f>Sample[[#This Row],[C]]/Sample[[#This Row],[D]]</f>
        <v>0.83333333333333337</v>
      </c>
      <c r="I1457" s="11">
        <f>Sample[[#This Row],[A]]/Sample[[#This Row],[C]]</f>
        <v>1.2</v>
      </c>
      <c r="J1457" s="11">
        <f>Sample[[#This Row],[D]]/Sample[[#This Row],[A]]</f>
        <v>1</v>
      </c>
      <c r="K1457" s="11">
        <f>Sample[[#This Row],[A]]/Sample[[#This Row],[D]]</f>
        <v>1</v>
      </c>
      <c r="L1457" s="11">
        <f>Sample[[#This Row],[D]]/Sample[[#This Row],[C]]</f>
        <v>1.2</v>
      </c>
      <c r="M1457" s="11">
        <f>Sample[[#This Row],[C]]/Sample[[#This Row],[A]]</f>
        <v>0.83333333333333337</v>
      </c>
      <c r="N1457">
        <f>IF(Sample[[#This Row],[Ap]]=0,10,LOG(Sample[[#This Row],[Ap]]))</f>
        <v>-7.9181246047624804E-2</v>
      </c>
      <c r="O1457">
        <f>IF(Sample[[#This Row],[Ei]]=0,10,LOG(Sample[[#This Row],[Ei]]))</f>
        <v>7.9181246047624818E-2</v>
      </c>
      <c r="P1457">
        <f>IF(Sample[[#This Row],[Ii]]=0,10,LOG(Sample[[#This Row],[Ii]]))</f>
        <v>0</v>
      </c>
      <c r="Q1457">
        <f>Kx-Sample[[#This Row],[Xp]]</f>
        <v>7.9181246047624804E-2</v>
      </c>
      <c r="R1457">
        <f>Ky-Sample[[#This Row],[Yp]]</f>
        <v>-1.0791812460476249</v>
      </c>
      <c r="S1457">
        <f>Kz-Sample[[#This Row],[Zp]]</f>
        <v>1</v>
      </c>
      <c r="T1457">
        <f>Sample[[#This Row],[Kpy]]*KSc-Sample[[#This Row],[KPz]]*KSb</f>
        <v>7.9181246047624887E-2</v>
      </c>
      <c r="U1457">
        <f>-1*(Sample[[#This Row],[KPx]]*KSc-Sample[[#This Row],[KPz]]*KSa)</f>
        <v>7.9181246047624804E-2</v>
      </c>
      <c r="V1457">
        <f>(Sample[[#This Row],[KPx]]*$R$2-Sample[[#This Row],[Kpy]]*KSa)</f>
        <v>7.9181246047624804E-2</v>
      </c>
      <c r="W1457">
        <f>Sample[[#This Row],[Kpy]]*KTc-Sample[[#This Row],[KPz]]*KTb</f>
        <v>2.0791812460476251</v>
      </c>
      <c r="X1457">
        <f>-1*(Sample[[#This Row],[KPx]]*KTc-Sample[[#This Row],[KPz]]*KTa)</f>
        <v>2.0791812460476247</v>
      </c>
      <c r="Y1457">
        <f>(Sample[[#This Row],[KPx]]*KTb-Sample[[#This Row],[Kpy]]*KTa)</f>
        <v>2.0791812460476251</v>
      </c>
      <c r="Z1457">
        <f>-Sample[[#This Row],[Xp]]*a+Sample[[#This Row],[Yp]]*b+Sample[[#This Row],[Zp]]*c_</f>
        <v>0.15836249209524964</v>
      </c>
      <c r="AA1457" s="8">
        <f>-IF(Sample[[#This Row],[Column2]]&gt;0,1,-1)*SQRT(Sample[[#This Row],[KPx''i]]^2+Sample[[#This Row],[KPx''j]]^2+Sample[[#This Row],[KPx''k]]^2)/Ksmag/Scale</f>
        <v>-9.6976825007224043E-2</v>
      </c>
      <c r="AB1457" s="1">
        <f>SQRT(Sample[[#This Row],[Kpy''i]]^2+Sample[[#This Row],[KPy''j]]^2+Sample[[#This Row],[KPy''k]]^2)/KTmag/Scale</f>
        <v>1.4702031583961712</v>
      </c>
    </row>
    <row r="1458" spans="1:28" hidden="1" x14ac:dyDescent="0.25">
      <c r="A1458" s="5">
        <v>1453</v>
      </c>
      <c r="B1458" s="13" t="s">
        <v>43</v>
      </c>
      <c r="C1458" s="5"/>
      <c r="D1458" s="5"/>
      <c r="E1458">
        <v>3</v>
      </c>
      <c r="F1458">
        <v>5</v>
      </c>
      <c r="G1458">
        <v>10</v>
      </c>
      <c r="H1458" s="11">
        <f>Sample[[#This Row],[C]]/Sample[[#This Row],[D]]</f>
        <v>1.6666666666666667</v>
      </c>
      <c r="I1458" s="11">
        <f>Sample[[#This Row],[A]]/Sample[[#This Row],[C]]</f>
        <v>2</v>
      </c>
      <c r="J1458" s="11">
        <f>Sample[[#This Row],[D]]/Sample[[#This Row],[A]]</f>
        <v>0.3</v>
      </c>
      <c r="K1458" s="11">
        <f>Sample[[#This Row],[A]]/Sample[[#This Row],[D]]</f>
        <v>3.3333333333333335</v>
      </c>
      <c r="L1458" s="11">
        <f>Sample[[#This Row],[D]]/Sample[[#This Row],[C]]</f>
        <v>0.6</v>
      </c>
      <c r="M1458" s="11">
        <f>Sample[[#This Row],[C]]/Sample[[#This Row],[A]]</f>
        <v>0.5</v>
      </c>
      <c r="N1458">
        <f>IF(Sample[[#This Row],[Ap]]=0,10,LOG(Sample[[#This Row],[Ap]]))</f>
        <v>0.22184874961635639</v>
      </c>
      <c r="O1458">
        <f>IF(Sample[[#This Row],[Ei]]=0,10,LOG(Sample[[#This Row],[Ei]]))</f>
        <v>0.3010299956639812</v>
      </c>
      <c r="P1458">
        <f>IF(Sample[[#This Row],[Ii]]=0,10,LOG(Sample[[#This Row],[Ii]]))</f>
        <v>-0.52287874528033762</v>
      </c>
      <c r="Q1458">
        <f>Kx-Sample[[#This Row],[Xp]]</f>
        <v>-0.22184874961635639</v>
      </c>
      <c r="R1458">
        <f>Ky-Sample[[#This Row],[Yp]]</f>
        <v>-1.3010299956639813</v>
      </c>
      <c r="S1458">
        <f>Kz-Sample[[#This Row],[Zp]]</f>
        <v>1.5228787452803376</v>
      </c>
      <c r="T1458">
        <f>Sample[[#This Row],[Kpy]]*KSc-Sample[[#This Row],[KPz]]*KSb</f>
        <v>-0.22184874961635637</v>
      </c>
      <c r="U1458">
        <f>-1*(Sample[[#This Row],[KPx]]*KSc-Sample[[#This Row],[KPz]]*KSa)</f>
        <v>-0.22184874961635639</v>
      </c>
      <c r="V1458">
        <f>(Sample[[#This Row],[KPx]]*$R$2-Sample[[#This Row],[Kpy]]*KSa)</f>
        <v>-0.22184874961635639</v>
      </c>
      <c r="W1458">
        <f>Sample[[#This Row],[Kpy]]*KTc-Sample[[#This Row],[KPz]]*KTb</f>
        <v>2.8239087409443187</v>
      </c>
      <c r="X1458">
        <f>-1*(Sample[[#This Row],[KPx]]*KTc-Sample[[#This Row],[KPz]]*KTa)</f>
        <v>2.8239087409443187</v>
      </c>
      <c r="Y1458">
        <f>(Sample[[#This Row],[KPx]]*KTb-Sample[[#This Row],[Kpy]]*KTa)</f>
        <v>2.8239087409443191</v>
      </c>
      <c r="Z1458">
        <f>-Sample[[#This Row],[Xp]]*a+Sample[[#This Row],[Yp]]*b+Sample[[#This Row],[Zp]]*c_</f>
        <v>-0.44369749923271284</v>
      </c>
      <c r="AA1458" s="8">
        <f>-IF(Sample[[#This Row],[Column2]]&gt;0,1,-1)*SQRT(Sample[[#This Row],[KPx''i]]^2+Sample[[#This Row],[KPx''j]]^2+Sample[[#This Row],[KPx''k]]^2)/Ksmag/Scale</f>
        <v>0.27170811831726921</v>
      </c>
      <c r="AB1458" s="1">
        <f>SQRT(Sample[[#This Row],[Kpy''i]]^2+Sample[[#This Row],[KPy''j]]^2+Sample[[#This Row],[KPy''k]]^2)/KTmag/Scale</f>
        <v>1.9968050201736938</v>
      </c>
    </row>
    <row r="1459" spans="1:28" hidden="1" x14ac:dyDescent="0.25">
      <c r="A1459" s="5">
        <v>1454</v>
      </c>
      <c r="B1459" s="13" t="s">
        <v>43</v>
      </c>
      <c r="C1459" s="5"/>
      <c r="D1459" s="5"/>
      <c r="E1459">
        <v>2</v>
      </c>
      <c r="F1459">
        <v>1</v>
      </c>
      <c r="G1459">
        <v>8</v>
      </c>
      <c r="H1459" s="11">
        <f>Sample[[#This Row],[C]]/Sample[[#This Row],[D]]</f>
        <v>0.5</v>
      </c>
      <c r="I1459" s="11">
        <f>Sample[[#This Row],[A]]/Sample[[#This Row],[C]]</f>
        <v>8</v>
      </c>
      <c r="J1459" s="11">
        <f>Sample[[#This Row],[D]]/Sample[[#This Row],[A]]</f>
        <v>0.25</v>
      </c>
      <c r="K1459" s="11">
        <f>Sample[[#This Row],[A]]/Sample[[#This Row],[D]]</f>
        <v>4</v>
      </c>
      <c r="L1459" s="11">
        <f>Sample[[#This Row],[D]]/Sample[[#This Row],[C]]</f>
        <v>2</v>
      </c>
      <c r="M1459" s="11">
        <f>Sample[[#This Row],[C]]/Sample[[#This Row],[A]]</f>
        <v>0.125</v>
      </c>
      <c r="N1459">
        <f>IF(Sample[[#This Row],[Ap]]=0,10,LOG(Sample[[#This Row],[Ap]]))</f>
        <v>-0.3010299956639812</v>
      </c>
      <c r="O1459">
        <f>IF(Sample[[#This Row],[Ei]]=0,10,LOG(Sample[[#This Row],[Ei]]))</f>
        <v>0.90308998699194354</v>
      </c>
      <c r="P1459">
        <f>IF(Sample[[#This Row],[Ii]]=0,10,LOG(Sample[[#This Row],[Ii]]))</f>
        <v>-0.6020599913279624</v>
      </c>
      <c r="Q1459">
        <f>Kx-Sample[[#This Row],[Xp]]</f>
        <v>0.3010299956639812</v>
      </c>
      <c r="R1459">
        <f>Ky-Sample[[#This Row],[Yp]]</f>
        <v>-1.9030899869919435</v>
      </c>
      <c r="S1459">
        <f>Kz-Sample[[#This Row],[Zp]]</f>
        <v>1.6020599913279625</v>
      </c>
      <c r="T1459">
        <f>Sample[[#This Row],[Kpy]]*KSc-Sample[[#This Row],[KPz]]*KSb</f>
        <v>0.30102999566398103</v>
      </c>
      <c r="U1459">
        <f>-1*(Sample[[#This Row],[KPx]]*KSc-Sample[[#This Row],[KPz]]*KSa)</f>
        <v>0.3010299956639812</v>
      </c>
      <c r="V1459">
        <f>(Sample[[#This Row],[KPx]]*$R$2-Sample[[#This Row],[Kpy]]*KSa)</f>
        <v>0.3010299956639812</v>
      </c>
      <c r="W1459">
        <f>Sample[[#This Row],[Kpy]]*KTc-Sample[[#This Row],[KPz]]*KTb</f>
        <v>3.5051499783199063</v>
      </c>
      <c r="X1459">
        <f>-1*(Sample[[#This Row],[KPx]]*KTc-Sample[[#This Row],[KPz]]*KTa)</f>
        <v>3.5051499783199063</v>
      </c>
      <c r="Y1459">
        <f>(Sample[[#This Row],[KPx]]*KTb-Sample[[#This Row],[Kpy]]*KTa)</f>
        <v>3.5051499783199058</v>
      </c>
      <c r="Z1459">
        <f>-Sample[[#This Row],[Xp]]*a+Sample[[#This Row],[Yp]]*b+Sample[[#This Row],[Zp]]*c_</f>
        <v>0.60205999132796229</v>
      </c>
      <c r="AA1459" s="8">
        <f>-IF(Sample[[#This Row],[Column2]]&gt;0,1,-1)*SQRT(Sample[[#This Row],[KPx''i]]^2+Sample[[#This Row],[KPx''j]]^2+Sample[[#This Row],[KPx''k]]^2)/Ksmag/Scale</f>
        <v>-0.36868494332449314</v>
      </c>
      <c r="AB1459" s="1">
        <f>SQRT(Sample[[#This Row],[Kpy''i]]^2+Sample[[#This Row],[KPy''j]]^2+Sample[[#This Row],[KPy''k]]^2)/KTmag/Scale</f>
        <v>2.4785153187458859</v>
      </c>
    </row>
    <row r="1460" spans="1:28" hidden="1" x14ac:dyDescent="0.25">
      <c r="A1460" s="5">
        <v>1455</v>
      </c>
      <c r="B1460" s="13" t="s">
        <v>43</v>
      </c>
      <c r="C1460" s="5"/>
      <c r="D1460" s="5"/>
      <c r="E1460">
        <v>10</v>
      </c>
      <c r="F1460">
        <v>5</v>
      </c>
      <c r="G1460">
        <v>8</v>
      </c>
      <c r="H1460" s="11">
        <f>Sample[[#This Row],[C]]/Sample[[#This Row],[D]]</f>
        <v>0.5</v>
      </c>
      <c r="I1460" s="11">
        <f>Sample[[#This Row],[A]]/Sample[[#This Row],[C]]</f>
        <v>1.6</v>
      </c>
      <c r="J1460" s="11">
        <f>Sample[[#This Row],[D]]/Sample[[#This Row],[A]]</f>
        <v>1.25</v>
      </c>
      <c r="K1460" s="11">
        <f>Sample[[#This Row],[A]]/Sample[[#This Row],[D]]</f>
        <v>0.8</v>
      </c>
      <c r="L1460" s="11">
        <f>Sample[[#This Row],[D]]/Sample[[#This Row],[C]]</f>
        <v>2</v>
      </c>
      <c r="M1460" s="11">
        <f>Sample[[#This Row],[C]]/Sample[[#This Row],[A]]</f>
        <v>0.625</v>
      </c>
      <c r="N1460">
        <f>IF(Sample[[#This Row],[Ap]]=0,10,LOG(Sample[[#This Row],[Ap]]))</f>
        <v>-0.3010299956639812</v>
      </c>
      <c r="O1460">
        <f>IF(Sample[[#This Row],[Ei]]=0,10,LOG(Sample[[#This Row],[Ei]]))</f>
        <v>0.20411998265592479</v>
      </c>
      <c r="P1460">
        <f>IF(Sample[[#This Row],[Ii]]=0,10,LOG(Sample[[#This Row],[Ii]]))</f>
        <v>9.691001300805642E-2</v>
      </c>
      <c r="Q1460">
        <f>Kx-Sample[[#This Row],[Xp]]</f>
        <v>0.3010299956639812</v>
      </c>
      <c r="R1460">
        <f>Ky-Sample[[#This Row],[Yp]]</f>
        <v>-1.2041199826559248</v>
      </c>
      <c r="S1460">
        <f>Kz-Sample[[#This Row],[Zp]]</f>
        <v>0.90308998699194354</v>
      </c>
      <c r="T1460">
        <f>Sample[[#This Row],[Kpy]]*KSc-Sample[[#This Row],[KPz]]*KSb</f>
        <v>0.30102999566398125</v>
      </c>
      <c r="U1460">
        <f>-1*(Sample[[#This Row],[KPx]]*KSc-Sample[[#This Row],[KPz]]*KSa)</f>
        <v>0.3010299956639812</v>
      </c>
      <c r="V1460">
        <f>(Sample[[#This Row],[KPx]]*$R$2-Sample[[#This Row],[Kpy]]*KSa)</f>
        <v>0.3010299956639812</v>
      </c>
      <c r="W1460">
        <f>Sample[[#This Row],[Kpy]]*KTc-Sample[[#This Row],[KPz]]*KTb</f>
        <v>2.1072099696478683</v>
      </c>
      <c r="X1460">
        <f>-1*(Sample[[#This Row],[KPx]]*KTc-Sample[[#This Row],[KPz]]*KTa)</f>
        <v>2.1072099696478683</v>
      </c>
      <c r="Y1460">
        <f>(Sample[[#This Row],[KPx]]*KTb-Sample[[#This Row],[Kpy]]*KTa)</f>
        <v>2.1072099696478683</v>
      </c>
      <c r="Z1460">
        <f>-Sample[[#This Row],[Xp]]*a+Sample[[#This Row],[Yp]]*b+Sample[[#This Row],[Zp]]*c_</f>
        <v>0.6020599913279624</v>
      </c>
      <c r="AA1460" s="8">
        <f>-IF(Sample[[#This Row],[Column2]]&gt;0,1,-1)*SQRT(Sample[[#This Row],[KPx''i]]^2+Sample[[#This Row],[KPx''j]]^2+Sample[[#This Row],[KPx''k]]^2)/Ksmag/Scale</f>
        <v>-0.36868494332449331</v>
      </c>
      <c r="AB1460" s="1">
        <f>SQRT(Sample[[#This Row],[Kpy''i]]^2+Sample[[#This Row],[KPy''j]]^2+Sample[[#This Row],[KPy''k]]^2)/KTmag/Scale</f>
        <v>1.4900224589219069</v>
      </c>
    </row>
    <row r="1461" spans="1:28" hidden="1" x14ac:dyDescent="0.25">
      <c r="A1461" s="5">
        <v>1456</v>
      </c>
      <c r="B1461" s="13" t="s">
        <v>43</v>
      </c>
      <c r="C1461" s="5"/>
      <c r="D1461" s="5"/>
      <c r="E1461">
        <v>2</v>
      </c>
      <c r="F1461">
        <v>9</v>
      </c>
      <c r="G1461">
        <v>9</v>
      </c>
      <c r="H1461" s="11">
        <f>Sample[[#This Row],[C]]/Sample[[#This Row],[D]]</f>
        <v>4.5</v>
      </c>
      <c r="I1461" s="11">
        <f>Sample[[#This Row],[A]]/Sample[[#This Row],[C]]</f>
        <v>1</v>
      </c>
      <c r="J1461" s="11">
        <f>Sample[[#This Row],[D]]/Sample[[#This Row],[A]]</f>
        <v>0.22222222222222221</v>
      </c>
      <c r="K1461" s="11">
        <f>Sample[[#This Row],[A]]/Sample[[#This Row],[D]]</f>
        <v>4.5</v>
      </c>
      <c r="L1461" s="11">
        <f>Sample[[#This Row],[D]]/Sample[[#This Row],[C]]</f>
        <v>0.22222222222222221</v>
      </c>
      <c r="M1461" s="11">
        <f>Sample[[#This Row],[C]]/Sample[[#This Row],[A]]</f>
        <v>1</v>
      </c>
      <c r="N1461">
        <f>IF(Sample[[#This Row],[Ap]]=0,10,LOG(Sample[[#This Row],[Ap]]))</f>
        <v>0.65321251377534373</v>
      </c>
      <c r="O1461">
        <f>IF(Sample[[#This Row],[Ei]]=0,10,LOG(Sample[[#This Row],[Ei]]))</f>
        <v>0</v>
      </c>
      <c r="P1461">
        <f>IF(Sample[[#This Row],[Ii]]=0,10,LOG(Sample[[#This Row],[Ii]]))</f>
        <v>-0.65321251377534373</v>
      </c>
      <c r="Q1461">
        <f>Kx-Sample[[#This Row],[Xp]]</f>
        <v>-0.65321251377534373</v>
      </c>
      <c r="R1461">
        <f>Ky-Sample[[#This Row],[Yp]]</f>
        <v>-1</v>
      </c>
      <c r="S1461">
        <f>Kz-Sample[[#This Row],[Zp]]</f>
        <v>1.6532125137753437</v>
      </c>
      <c r="T1461">
        <f>Sample[[#This Row],[Kpy]]*KSc-Sample[[#This Row],[KPz]]*KSb</f>
        <v>-0.65321251377534373</v>
      </c>
      <c r="U1461">
        <f>-1*(Sample[[#This Row],[KPx]]*KSc-Sample[[#This Row],[KPz]]*KSa)</f>
        <v>-0.65321251377534373</v>
      </c>
      <c r="V1461">
        <f>(Sample[[#This Row],[KPx]]*$R$2-Sample[[#This Row],[Kpy]]*KSa)</f>
        <v>-0.65321251377534373</v>
      </c>
      <c r="W1461">
        <f>Sample[[#This Row],[Kpy]]*KTc-Sample[[#This Row],[KPz]]*KTb</f>
        <v>2.653212513775344</v>
      </c>
      <c r="X1461">
        <f>-1*(Sample[[#This Row],[KPx]]*KTc-Sample[[#This Row],[KPz]]*KTa)</f>
        <v>2.653212513775344</v>
      </c>
      <c r="Y1461">
        <f>(Sample[[#This Row],[KPx]]*KTb-Sample[[#This Row],[Kpy]]*KTa)</f>
        <v>2.653212513775344</v>
      </c>
      <c r="Z1461">
        <f>-Sample[[#This Row],[Xp]]*a+Sample[[#This Row],[Yp]]*b+Sample[[#This Row],[Zp]]*c_</f>
        <v>-1.3064250275506875</v>
      </c>
      <c r="AA1461" s="8">
        <f>-IF(Sample[[#This Row],[Column2]]&gt;0,1,-1)*SQRT(Sample[[#This Row],[KPx''i]]^2+Sample[[#This Row],[KPx''j]]^2+Sample[[#This Row],[KPx''k]]^2)/Ksmag/Scale</f>
        <v>0.80001867617515987</v>
      </c>
      <c r="AB1461" s="1">
        <f>SQRT(Sample[[#This Row],[Kpy''i]]^2+Sample[[#This Row],[KPy''j]]^2+Sample[[#This Row],[KPy''k]]^2)/KTmag/Scale</f>
        <v>1.8761045604195521</v>
      </c>
    </row>
    <row r="1462" spans="1:28" hidden="1" x14ac:dyDescent="0.25">
      <c r="A1462" s="5">
        <v>1457</v>
      </c>
      <c r="B1462" s="13" t="s">
        <v>43</v>
      </c>
      <c r="C1462" s="5"/>
      <c r="D1462" s="5"/>
      <c r="E1462">
        <v>3</v>
      </c>
      <c r="F1462">
        <v>9</v>
      </c>
      <c r="G1462">
        <v>6</v>
      </c>
      <c r="H1462" s="11">
        <f>Sample[[#This Row],[C]]/Sample[[#This Row],[D]]</f>
        <v>3</v>
      </c>
      <c r="I1462" s="11">
        <f>Sample[[#This Row],[A]]/Sample[[#This Row],[C]]</f>
        <v>0.66666666666666663</v>
      </c>
      <c r="J1462" s="11">
        <f>Sample[[#This Row],[D]]/Sample[[#This Row],[A]]</f>
        <v>0.5</v>
      </c>
      <c r="K1462" s="11">
        <f>Sample[[#This Row],[A]]/Sample[[#This Row],[D]]</f>
        <v>2</v>
      </c>
      <c r="L1462" s="11">
        <f>Sample[[#This Row],[D]]/Sample[[#This Row],[C]]</f>
        <v>0.33333333333333331</v>
      </c>
      <c r="M1462" s="11">
        <f>Sample[[#This Row],[C]]/Sample[[#This Row],[A]]</f>
        <v>1.5</v>
      </c>
      <c r="N1462">
        <f>IF(Sample[[#This Row],[Ap]]=0,10,LOG(Sample[[#This Row],[Ap]]))</f>
        <v>0.47712125471966244</v>
      </c>
      <c r="O1462">
        <f>IF(Sample[[#This Row],[Ei]]=0,10,LOG(Sample[[#This Row],[Ei]]))</f>
        <v>-0.17609125905568127</v>
      </c>
      <c r="P1462">
        <f>IF(Sample[[#This Row],[Ii]]=0,10,LOG(Sample[[#This Row],[Ii]]))</f>
        <v>-0.3010299956639812</v>
      </c>
      <c r="Q1462">
        <f>Kx-Sample[[#This Row],[Xp]]</f>
        <v>-0.47712125471966244</v>
      </c>
      <c r="R1462">
        <f>Ky-Sample[[#This Row],[Yp]]</f>
        <v>-0.82390874094431876</v>
      </c>
      <c r="S1462">
        <f>Kz-Sample[[#This Row],[Zp]]</f>
        <v>1.3010299956639813</v>
      </c>
      <c r="T1462">
        <f>Sample[[#This Row],[Kpy]]*KSc-Sample[[#This Row],[KPz]]*KSb</f>
        <v>-0.47712125471966249</v>
      </c>
      <c r="U1462">
        <f>-1*(Sample[[#This Row],[KPx]]*KSc-Sample[[#This Row],[KPz]]*KSa)</f>
        <v>-0.47712125471966244</v>
      </c>
      <c r="V1462">
        <f>(Sample[[#This Row],[KPx]]*$R$2-Sample[[#This Row],[Kpy]]*KSa)</f>
        <v>-0.47712125471966244</v>
      </c>
      <c r="W1462">
        <f>Sample[[#This Row],[Kpy]]*KTc-Sample[[#This Row],[KPz]]*KTb</f>
        <v>2.1249387366082999</v>
      </c>
      <c r="X1462">
        <f>-1*(Sample[[#This Row],[KPx]]*KTc-Sample[[#This Row],[KPz]]*KTa)</f>
        <v>2.1249387366082999</v>
      </c>
      <c r="Y1462">
        <f>(Sample[[#This Row],[KPx]]*KTb-Sample[[#This Row],[Kpy]]*KTa)</f>
        <v>2.1249387366082999</v>
      </c>
      <c r="Z1462">
        <f>-Sample[[#This Row],[Xp]]*a+Sample[[#This Row],[Yp]]*b+Sample[[#This Row],[Zp]]*c_</f>
        <v>-0.95424250943932498</v>
      </c>
      <c r="AA1462" s="8">
        <f>-IF(Sample[[#This Row],[Column2]]&gt;0,1,-1)*SQRT(Sample[[#This Row],[KPx''i]]^2+Sample[[#This Row],[KPx''j]]^2+Sample[[#This Row],[KPx''k]]^2)/Ksmag/Scale</f>
        <v>0.58435180974982659</v>
      </c>
      <c r="AB1462" s="1">
        <f>SQRT(Sample[[#This Row],[Kpy''i]]^2+Sample[[#This Row],[KPy''j]]^2+Sample[[#This Row],[KPy''k]]^2)/KTmag/Scale</f>
        <v>1.502558590261704</v>
      </c>
    </row>
    <row r="1463" spans="1:28" hidden="1" x14ac:dyDescent="0.25">
      <c r="A1463" s="5">
        <v>1458</v>
      </c>
      <c r="B1463" s="13" t="s">
        <v>43</v>
      </c>
      <c r="C1463" s="5"/>
      <c r="D1463" s="5"/>
      <c r="E1463">
        <v>7</v>
      </c>
      <c r="F1463">
        <v>5</v>
      </c>
      <c r="G1463">
        <v>4</v>
      </c>
      <c r="H1463" s="11">
        <f>Sample[[#This Row],[C]]/Sample[[#This Row],[D]]</f>
        <v>0.7142857142857143</v>
      </c>
      <c r="I1463" s="11">
        <f>Sample[[#This Row],[A]]/Sample[[#This Row],[C]]</f>
        <v>0.8</v>
      </c>
      <c r="J1463" s="11">
        <f>Sample[[#This Row],[D]]/Sample[[#This Row],[A]]</f>
        <v>1.75</v>
      </c>
      <c r="K1463" s="11">
        <f>Sample[[#This Row],[A]]/Sample[[#This Row],[D]]</f>
        <v>0.5714285714285714</v>
      </c>
      <c r="L1463" s="11">
        <f>Sample[[#This Row],[D]]/Sample[[#This Row],[C]]</f>
        <v>1.4</v>
      </c>
      <c r="M1463" s="11">
        <f>Sample[[#This Row],[C]]/Sample[[#This Row],[A]]</f>
        <v>1.25</v>
      </c>
      <c r="N1463">
        <f>IF(Sample[[#This Row],[Ap]]=0,10,LOG(Sample[[#This Row],[Ap]]))</f>
        <v>-0.14612803567823801</v>
      </c>
      <c r="O1463">
        <f>IF(Sample[[#This Row],[Ei]]=0,10,LOG(Sample[[#This Row],[Ei]]))</f>
        <v>-9.6910013008056392E-2</v>
      </c>
      <c r="P1463">
        <f>IF(Sample[[#This Row],[Ii]]=0,10,LOG(Sample[[#This Row],[Ii]]))</f>
        <v>0.24303804868629444</v>
      </c>
      <c r="Q1463">
        <f>Kx-Sample[[#This Row],[Xp]]</f>
        <v>0.14612803567823801</v>
      </c>
      <c r="R1463">
        <f>Ky-Sample[[#This Row],[Yp]]</f>
        <v>-0.90308998699194365</v>
      </c>
      <c r="S1463">
        <f>Kz-Sample[[#This Row],[Zp]]</f>
        <v>0.75696195131370558</v>
      </c>
      <c r="T1463">
        <f>Sample[[#This Row],[Kpy]]*KSc-Sample[[#This Row],[KPz]]*KSb</f>
        <v>0.14612803567823807</v>
      </c>
      <c r="U1463">
        <f>-1*(Sample[[#This Row],[KPx]]*KSc-Sample[[#This Row],[KPz]]*KSa)</f>
        <v>0.14612803567823801</v>
      </c>
      <c r="V1463">
        <f>(Sample[[#This Row],[KPx]]*$R$2-Sample[[#This Row],[Kpy]]*KSa)</f>
        <v>0.14612803567823801</v>
      </c>
      <c r="W1463">
        <f>Sample[[#This Row],[Kpy]]*KTc-Sample[[#This Row],[KPz]]*KTb</f>
        <v>1.6600519383056493</v>
      </c>
      <c r="X1463">
        <f>-1*(Sample[[#This Row],[KPx]]*KTc-Sample[[#This Row],[KPz]]*KTa)</f>
        <v>1.6600519383056491</v>
      </c>
      <c r="Y1463">
        <f>(Sample[[#This Row],[KPx]]*KTb-Sample[[#This Row],[Kpy]]*KTa)</f>
        <v>1.6600519383056493</v>
      </c>
      <c r="Z1463">
        <f>-Sample[[#This Row],[Xp]]*a+Sample[[#This Row],[Yp]]*b+Sample[[#This Row],[Zp]]*c_</f>
        <v>0.29225607135647613</v>
      </c>
      <c r="AA1463" s="8">
        <f>-IF(Sample[[#This Row],[Column2]]&gt;0,1,-1)*SQRT(Sample[[#This Row],[KPx''i]]^2+Sample[[#This Row],[KPx''j]]^2+Sample[[#This Row],[KPx''k]]^2)/Ksmag/Scale</f>
        <v>-0.17896956226344915</v>
      </c>
      <c r="AB1463" s="1">
        <f>SQRT(Sample[[#This Row],[Kpy''i]]^2+Sample[[#This Row],[KPy''j]]^2+Sample[[#This Row],[KPy''k]]^2)/KTmag/Scale</f>
        <v>1.173833982697797</v>
      </c>
    </row>
    <row r="1464" spans="1:28" hidden="1" x14ac:dyDescent="0.25">
      <c r="A1464" s="5">
        <v>1459</v>
      </c>
      <c r="B1464" s="13" t="s">
        <v>43</v>
      </c>
      <c r="C1464" s="5"/>
      <c r="D1464" s="5"/>
      <c r="E1464">
        <v>1</v>
      </c>
      <c r="F1464">
        <v>3</v>
      </c>
      <c r="G1464">
        <v>8</v>
      </c>
      <c r="H1464" s="11">
        <f>Sample[[#This Row],[C]]/Sample[[#This Row],[D]]</f>
        <v>3</v>
      </c>
      <c r="I1464" s="11">
        <f>Sample[[#This Row],[A]]/Sample[[#This Row],[C]]</f>
        <v>2.6666666666666665</v>
      </c>
      <c r="J1464" s="11">
        <f>Sample[[#This Row],[D]]/Sample[[#This Row],[A]]</f>
        <v>0.125</v>
      </c>
      <c r="K1464" s="11">
        <f>Sample[[#This Row],[A]]/Sample[[#This Row],[D]]</f>
        <v>8</v>
      </c>
      <c r="L1464" s="11">
        <f>Sample[[#This Row],[D]]/Sample[[#This Row],[C]]</f>
        <v>0.33333333333333331</v>
      </c>
      <c r="M1464" s="11">
        <f>Sample[[#This Row],[C]]/Sample[[#This Row],[A]]</f>
        <v>0.375</v>
      </c>
      <c r="N1464">
        <f>IF(Sample[[#This Row],[Ap]]=0,10,LOG(Sample[[#This Row],[Ap]]))</f>
        <v>0.47712125471966244</v>
      </c>
      <c r="O1464">
        <f>IF(Sample[[#This Row],[Ei]]=0,10,LOG(Sample[[#This Row],[Ei]]))</f>
        <v>0.4259687322722811</v>
      </c>
      <c r="P1464">
        <f>IF(Sample[[#This Row],[Ii]]=0,10,LOG(Sample[[#This Row],[Ii]]))</f>
        <v>-0.90308998699194354</v>
      </c>
      <c r="Q1464">
        <f>Kx-Sample[[#This Row],[Xp]]</f>
        <v>-0.47712125471966244</v>
      </c>
      <c r="R1464">
        <f>Ky-Sample[[#This Row],[Yp]]</f>
        <v>-1.4259687322722812</v>
      </c>
      <c r="S1464">
        <f>Kz-Sample[[#This Row],[Zp]]</f>
        <v>1.9030899869919435</v>
      </c>
      <c r="T1464">
        <f>Sample[[#This Row],[Kpy]]*KSc-Sample[[#This Row],[KPz]]*KSb</f>
        <v>-0.47712125471966238</v>
      </c>
      <c r="U1464">
        <f>-1*(Sample[[#This Row],[KPx]]*KSc-Sample[[#This Row],[KPz]]*KSa)</f>
        <v>-0.47712125471966244</v>
      </c>
      <c r="V1464">
        <f>(Sample[[#This Row],[KPx]]*$R$2-Sample[[#This Row],[Kpy]]*KSa)</f>
        <v>-0.47712125471966244</v>
      </c>
      <c r="W1464">
        <f>Sample[[#This Row],[Kpy]]*KTc-Sample[[#This Row],[KPz]]*KTb</f>
        <v>3.3290587192642249</v>
      </c>
      <c r="X1464">
        <f>-1*(Sample[[#This Row],[KPx]]*KTc-Sample[[#This Row],[KPz]]*KTa)</f>
        <v>3.3290587192642245</v>
      </c>
      <c r="Y1464">
        <f>(Sample[[#This Row],[KPx]]*KTb-Sample[[#This Row],[Kpy]]*KTa)</f>
        <v>3.3290587192642249</v>
      </c>
      <c r="Z1464">
        <f>-Sample[[#This Row],[Xp]]*a+Sample[[#This Row],[Yp]]*b+Sample[[#This Row],[Zp]]*c_</f>
        <v>-0.95424250943932487</v>
      </c>
      <c r="AA1464" s="8">
        <f>-IF(Sample[[#This Row],[Column2]]&gt;0,1,-1)*SQRT(Sample[[#This Row],[KPx''i]]^2+Sample[[#This Row],[KPx''j]]^2+Sample[[#This Row],[KPx''k]]^2)/Ksmag/Scale</f>
        <v>0.58435180974982659</v>
      </c>
      <c r="AB1464" s="1">
        <f>SQRT(Sample[[#This Row],[Kpy''i]]^2+Sample[[#This Row],[KPy''j]]^2+Sample[[#This Row],[KPy''k]]^2)/KTmag/Scale</f>
        <v>2.3539999953599366</v>
      </c>
    </row>
    <row r="1465" spans="1:28" hidden="1" x14ac:dyDescent="0.25">
      <c r="A1465" s="5">
        <v>1460</v>
      </c>
      <c r="B1465" s="13" t="s">
        <v>43</v>
      </c>
      <c r="C1465" s="5"/>
      <c r="D1465" s="5"/>
      <c r="E1465">
        <v>9</v>
      </c>
      <c r="F1465">
        <v>3</v>
      </c>
      <c r="G1465">
        <v>5</v>
      </c>
      <c r="H1465" s="11">
        <f>Sample[[#This Row],[C]]/Sample[[#This Row],[D]]</f>
        <v>0.33333333333333331</v>
      </c>
      <c r="I1465" s="11">
        <f>Sample[[#This Row],[A]]/Sample[[#This Row],[C]]</f>
        <v>1.6666666666666667</v>
      </c>
      <c r="J1465" s="11">
        <f>Sample[[#This Row],[D]]/Sample[[#This Row],[A]]</f>
        <v>1.8</v>
      </c>
      <c r="K1465" s="11">
        <f>Sample[[#This Row],[A]]/Sample[[#This Row],[D]]</f>
        <v>0.55555555555555558</v>
      </c>
      <c r="L1465" s="11">
        <f>Sample[[#This Row],[D]]/Sample[[#This Row],[C]]</f>
        <v>3</v>
      </c>
      <c r="M1465" s="11">
        <f>Sample[[#This Row],[C]]/Sample[[#This Row],[A]]</f>
        <v>0.6</v>
      </c>
      <c r="N1465">
        <f>IF(Sample[[#This Row],[Ap]]=0,10,LOG(Sample[[#This Row],[Ap]]))</f>
        <v>-0.47712125471966244</v>
      </c>
      <c r="O1465">
        <f>IF(Sample[[#This Row],[Ei]]=0,10,LOG(Sample[[#This Row],[Ei]]))</f>
        <v>0.22184874961635639</v>
      </c>
      <c r="P1465">
        <f>IF(Sample[[#This Row],[Ii]]=0,10,LOG(Sample[[#This Row],[Ii]]))</f>
        <v>0.25527250510330607</v>
      </c>
      <c r="Q1465">
        <f>Kx-Sample[[#This Row],[Xp]]</f>
        <v>0.47712125471966244</v>
      </c>
      <c r="R1465">
        <f>Ky-Sample[[#This Row],[Yp]]</f>
        <v>-1.2218487496163564</v>
      </c>
      <c r="S1465">
        <f>Kz-Sample[[#This Row],[Zp]]</f>
        <v>0.74472749489669399</v>
      </c>
      <c r="T1465">
        <f>Sample[[#This Row],[Kpy]]*KSc-Sample[[#This Row],[KPz]]*KSb</f>
        <v>0.47712125471966238</v>
      </c>
      <c r="U1465">
        <f>-1*(Sample[[#This Row],[KPx]]*KSc-Sample[[#This Row],[KPz]]*KSa)</f>
        <v>0.47712125471966244</v>
      </c>
      <c r="V1465">
        <f>(Sample[[#This Row],[KPx]]*$R$2-Sample[[#This Row],[Kpy]]*KSa)</f>
        <v>0.47712125471966244</v>
      </c>
      <c r="W1465">
        <f>Sample[[#This Row],[Kpy]]*KTc-Sample[[#This Row],[KPz]]*KTb</f>
        <v>1.9665762445130504</v>
      </c>
      <c r="X1465">
        <f>-1*(Sample[[#This Row],[KPx]]*KTc-Sample[[#This Row],[KPz]]*KTa)</f>
        <v>1.9665762445130504</v>
      </c>
      <c r="Y1465">
        <f>(Sample[[#This Row],[KPx]]*KTb-Sample[[#This Row],[Kpy]]*KTa)</f>
        <v>1.9665762445130504</v>
      </c>
      <c r="Z1465">
        <f>-Sample[[#This Row],[Xp]]*a+Sample[[#This Row],[Yp]]*b+Sample[[#This Row],[Zp]]*c_</f>
        <v>0.95424250943932498</v>
      </c>
      <c r="AA1465" s="8">
        <f>-IF(Sample[[#This Row],[Column2]]&gt;0,1,-1)*SQRT(Sample[[#This Row],[KPx''i]]^2+Sample[[#This Row],[KPx''j]]^2+Sample[[#This Row],[KPx''k]]^2)/Ksmag/Scale</f>
        <v>-0.58435180974982659</v>
      </c>
      <c r="AB1465" s="1">
        <f>SQRT(Sample[[#This Row],[Kpy''i]]^2+Sample[[#This Row],[KPy''j]]^2+Sample[[#This Row],[KPy''k]]^2)/KTmag/Scale</f>
        <v>1.3905793982155519</v>
      </c>
    </row>
    <row r="1466" spans="1:28" hidden="1" x14ac:dyDescent="0.25">
      <c r="A1466" s="5">
        <v>1461</v>
      </c>
      <c r="B1466" s="13" t="s">
        <v>43</v>
      </c>
      <c r="C1466" s="5"/>
      <c r="D1466" s="5"/>
      <c r="E1466">
        <v>2</v>
      </c>
      <c r="F1466">
        <v>5</v>
      </c>
      <c r="G1466">
        <v>9</v>
      </c>
      <c r="H1466" s="11">
        <f>Sample[[#This Row],[C]]/Sample[[#This Row],[D]]</f>
        <v>2.5</v>
      </c>
      <c r="I1466" s="11">
        <f>Sample[[#This Row],[A]]/Sample[[#This Row],[C]]</f>
        <v>1.8</v>
      </c>
      <c r="J1466" s="11">
        <f>Sample[[#This Row],[D]]/Sample[[#This Row],[A]]</f>
        <v>0.22222222222222221</v>
      </c>
      <c r="K1466" s="11">
        <f>Sample[[#This Row],[A]]/Sample[[#This Row],[D]]</f>
        <v>4.5</v>
      </c>
      <c r="L1466" s="11">
        <f>Sample[[#This Row],[D]]/Sample[[#This Row],[C]]</f>
        <v>0.4</v>
      </c>
      <c r="M1466" s="11">
        <f>Sample[[#This Row],[C]]/Sample[[#This Row],[A]]</f>
        <v>0.55555555555555558</v>
      </c>
      <c r="N1466">
        <f>IF(Sample[[#This Row],[Ap]]=0,10,LOG(Sample[[#This Row],[Ap]]))</f>
        <v>0.3979400086720376</v>
      </c>
      <c r="O1466">
        <f>IF(Sample[[#This Row],[Ei]]=0,10,LOG(Sample[[#This Row],[Ei]]))</f>
        <v>0.25527250510330607</v>
      </c>
      <c r="P1466">
        <f>IF(Sample[[#This Row],[Ii]]=0,10,LOG(Sample[[#This Row],[Ii]]))</f>
        <v>-0.65321251377534373</v>
      </c>
      <c r="Q1466">
        <f>Kx-Sample[[#This Row],[Xp]]</f>
        <v>-0.3979400086720376</v>
      </c>
      <c r="R1466">
        <f>Ky-Sample[[#This Row],[Yp]]</f>
        <v>-1.255272505103306</v>
      </c>
      <c r="S1466">
        <f>Kz-Sample[[#This Row],[Zp]]</f>
        <v>1.6532125137753437</v>
      </c>
      <c r="T1466">
        <f>Sample[[#This Row],[Kpy]]*KSc-Sample[[#This Row],[KPz]]*KSb</f>
        <v>-0.39794000867203771</v>
      </c>
      <c r="U1466">
        <f>-1*(Sample[[#This Row],[KPx]]*KSc-Sample[[#This Row],[KPz]]*KSa)</f>
        <v>-0.3979400086720376</v>
      </c>
      <c r="V1466">
        <f>(Sample[[#This Row],[KPx]]*$R$2-Sample[[#This Row],[Kpy]]*KSa)</f>
        <v>-0.3979400086720376</v>
      </c>
      <c r="W1466">
        <f>Sample[[#This Row],[Kpy]]*KTc-Sample[[#This Row],[KPz]]*KTb</f>
        <v>2.9084850188786495</v>
      </c>
      <c r="X1466">
        <f>-1*(Sample[[#This Row],[KPx]]*KTc-Sample[[#This Row],[KPz]]*KTa)</f>
        <v>2.90848501887865</v>
      </c>
      <c r="Y1466">
        <f>(Sample[[#This Row],[KPx]]*KTb-Sample[[#This Row],[Kpy]]*KTa)</f>
        <v>2.9084850188786495</v>
      </c>
      <c r="Z1466">
        <f>-Sample[[#This Row],[Xp]]*a+Sample[[#This Row],[Yp]]*b+Sample[[#This Row],[Zp]]*c_</f>
        <v>-0.79588001734407532</v>
      </c>
      <c r="AA1466" s="8">
        <f>-IF(Sample[[#This Row],[Column2]]&gt;0,1,-1)*SQRT(Sample[[#This Row],[KPx''i]]^2+Sample[[#This Row],[KPx''j]]^2+Sample[[#This Row],[KPx''k]]^2)/Ksmag/Scale</f>
        <v>0.48737498474260249</v>
      </c>
      <c r="AB1466" s="1">
        <f>SQRT(Sample[[#This Row],[Kpy''i]]^2+Sample[[#This Row],[KPy''j]]^2+Sample[[#This Row],[KPy''k]]^2)/KTmag/Scale</f>
        <v>2.0566094798285768</v>
      </c>
    </row>
    <row r="1467" spans="1:28" hidden="1" x14ac:dyDescent="0.25">
      <c r="A1467" s="5">
        <v>1462</v>
      </c>
      <c r="B1467" s="13" t="s">
        <v>43</v>
      </c>
      <c r="C1467" s="5"/>
      <c r="D1467" s="5"/>
      <c r="E1467">
        <v>7</v>
      </c>
      <c r="F1467">
        <v>8</v>
      </c>
      <c r="G1467">
        <v>9</v>
      </c>
      <c r="H1467" s="11">
        <f>Sample[[#This Row],[C]]/Sample[[#This Row],[D]]</f>
        <v>1.1428571428571428</v>
      </c>
      <c r="I1467" s="11">
        <f>Sample[[#This Row],[A]]/Sample[[#This Row],[C]]</f>
        <v>1.125</v>
      </c>
      <c r="J1467" s="11">
        <f>Sample[[#This Row],[D]]/Sample[[#This Row],[A]]</f>
        <v>0.77777777777777779</v>
      </c>
      <c r="K1467" s="11">
        <f>Sample[[#This Row],[A]]/Sample[[#This Row],[D]]</f>
        <v>1.2857142857142858</v>
      </c>
      <c r="L1467" s="11">
        <f>Sample[[#This Row],[D]]/Sample[[#This Row],[C]]</f>
        <v>0.875</v>
      </c>
      <c r="M1467" s="11">
        <f>Sample[[#This Row],[C]]/Sample[[#This Row],[A]]</f>
        <v>0.88888888888888884</v>
      </c>
      <c r="N1467">
        <f>IF(Sample[[#This Row],[Ap]]=0,10,LOG(Sample[[#This Row],[Ap]]))</f>
        <v>5.7991946977686733E-2</v>
      </c>
      <c r="O1467">
        <f>IF(Sample[[#This Row],[Ei]]=0,10,LOG(Sample[[#This Row],[Ei]]))</f>
        <v>5.1152522447381291E-2</v>
      </c>
      <c r="P1467">
        <f>IF(Sample[[#This Row],[Ii]]=0,10,LOG(Sample[[#This Row],[Ii]]))</f>
        <v>-0.10914446942506803</v>
      </c>
      <c r="Q1467">
        <f>Kx-Sample[[#This Row],[Xp]]</f>
        <v>-5.7991946977686733E-2</v>
      </c>
      <c r="R1467">
        <f>Ky-Sample[[#This Row],[Yp]]</f>
        <v>-1.0511525224473812</v>
      </c>
      <c r="S1467">
        <f>Kz-Sample[[#This Row],[Zp]]</f>
        <v>1.1091444694250681</v>
      </c>
      <c r="T1467">
        <f>Sample[[#This Row],[Kpy]]*KSc-Sample[[#This Row],[KPz]]*KSb</f>
        <v>-5.7991946977686837E-2</v>
      </c>
      <c r="U1467">
        <f>-1*(Sample[[#This Row],[KPx]]*KSc-Sample[[#This Row],[KPz]]*KSa)</f>
        <v>-5.7991946977686733E-2</v>
      </c>
      <c r="V1467">
        <f>(Sample[[#This Row],[KPx]]*$R$2-Sample[[#This Row],[Kpy]]*KSa)</f>
        <v>-5.7991946977686733E-2</v>
      </c>
      <c r="W1467">
        <f>Sample[[#This Row],[Kpy]]*KTc-Sample[[#This Row],[KPz]]*KTb</f>
        <v>2.1602969918724493</v>
      </c>
      <c r="X1467">
        <f>-1*(Sample[[#This Row],[KPx]]*KTc-Sample[[#This Row],[KPz]]*KTa)</f>
        <v>2.1602969918724493</v>
      </c>
      <c r="Y1467">
        <f>(Sample[[#This Row],[KPx]]*KTb-Sample[[#This Row],[Kpy]]*KTa)</f>
        <v>2.1602969918724493</v>
      </c>
      <c r="Z1467">
        <f>-Sample[[#This Row],[Xp]]*a+Sample[[#This Row],[Yp]]*b+Sample[[#This Row],[Zp]]*c_</f>
        <v>-0.11598389395537348</v>
      </c>
      <c r="AA1467" s="8">
        <f>-IF(Sample[[#This Row],[Column2]]&gt;0,1,-1)*SQRT(Sample[[#This Row],[KPx''i]]^2+Sample[[#This Row],[KPx''j]]^2+Sample[[#This Row],[KPx''k]]^2)/Ksmag/Scale</f>
        <v>7.1025339642934823E-2</v>
      </c>
      <c r="AB1467" s="1">
        <f>SQRT(Sample[[#This Row],[Kpy''i]]^2+Sample[[#This Row],[KPy''j]]^2+Sample[[#This Row],[KPy''k]]^2)/KTmag/Scale</f>
        <v>1.527560652329909</v>
      </c>
    </row>
    <row r="1468" spans="1:28" hidden="1" x14ac:dyDescent="0.25">
      <c r="A1468" s="5">
        <v>1463</v>
      </c>
      <c r="B1468" s="13" t="s">
        <v>43</v>
      </c>
      <c r="C1468" s="5"/>
      <c r="D1468" s="5"/>
      <c r="E1468">
        <v>3</v>
      </c>
      <c r="F1468">
        <v>1</v>
      </c>
      <c r="G1468">
        <v>3</v>
      </c>
      <c r="H1468" s="11">
        <f>Sample[[#This Row],[C]]/Sample[[#This Row],[D]]</f>
        <v>0.33333333333333331</v>
      </c>
      <c r="I1468" s="11">
        <f>Sample[[#This Row],[A]]/Sample[[#This Row],[C]]</f>
        <v>3</v>
      </c>
      <c r="J1468" s="11">
        <f>Sample[[#This Row],[D]]/Sample[[#This Row],[A]]</f>
        <v>1</v>
      </c>
      <c r="K1468" s="11">
        <f>Sample[[#This Row],[A]]/Sample[[#This Row],[D]]</f>
        <v>1</v>
      </c>
      <c r="L1468" s="11">
        <f>Sample[[#This Row],[D]]/Sample[[#This Row],[C]]</f>
        <v>3</v>
      </c>
      <c r="M1468" s="11">
        <f>Sample[[#This Row],[C]]/Sample[[#This Row],[A]]</f>
        <v>0.33333333333333331</v>
      </c>
      <c r="N1468">
        <f>IF(Sample[[#This Row],[Ap]]=0,10,LOG(Sample[[#This Row],[Ap]]))</f>
        <v>-0.47712125471966244</v>
      </c>
      <c r="O1468">
        <f>IF(Sample[[#This Row],[Ei]]=0,10,LOG(Sample[[#This Row],[Ei]]))</f>
        <v>0.47712125471966244</v>
      </c>
      <c r="P1468">
        <f>IF(Sample[[#This Row],[Ii]]=0,10,LOG(Sample[[#This Row],[Ii]]))</f>
        <v>0</v>
      </c>
      <c r="Q1468">
        <f>Kx-Sample[[#This Row],[Xp]]</f>
        <v>0.47712125471966244</v>
      </c>
      <c r="R1468">
        <f>Ky-Sample[[#This Row],[Yp]]</f>
        <v>-1.4771212547196624</v>
      </c>
      <c r="S1468">
        <f>Kz-Sample[[#This Row],[Zp]]</f>
        <v>1</v>
      </c>
      <c r="T1468">
        <f>Sample[[#This Row],[Kpy]]*KSc-Sample[[#This Row],[KPz]]*KSb</f>
        <v>0.47712125471966238</v>
      </c>
      <c r="U1468">
        <f>-1*(Sample[[#This Row],[KPx]]*KSc-Sample[[#This Row],[KPz]]*KSa)</f>
        <v>0.47712125471966244</v>
      </c>
      <c r="V1468">
        <f>(Sample[[#This Row],[KPx]]*$R$2-Sample[[#This Row],[Kpy]]*KSa)</f>
        <v>0.47712125471966244</v>
      </c>
      <c r="W1468">
        <f>Sample[[#This Row],[Kpy]]*KTc-Sample[[#This Row],[KPz]]*KTb</f>
        <v>2.4771212547196626</v>
      </c>
      <c r="X1468">
        <f>-1*(Sample[[#This Row],[KPx]]*KTc-Sample[[#This Row],[KPz]]*KTa)</f>
        <v>2.4771212547196626</v>
      </c>
      <c r="Y1468">
        <f>(Sample[[#This Row],[KPx]]*KTb-Sample[[#This Row],[Kpy]]*KTa)</f>
        <v>2.4771212547196622</v>
      </c>
      <c r="Z1468">
        <f>-Sample[[#This Row],[Xp]]*a+Sample[[#This Row],[Yp]]*b+Sample[[#This Row],[Zp]]*c_</f>
        <v>0.95424250943932487</v>
      </c>
      <c r="AA1468" s="8">
        <f>-IF(Sample[[#This Row],[Column2]]&gt;0,1,-1)*SQRT(Sample[[#This Row],[KPx''i]]^2+Sample[[#This Row],[KPx''j]]^2+Sample[[#This Row],[KPx''k]]^2)/Ksmag/Scale</f>
        <v>-0.58435180974982659</v>
      </c>
      <c r="AB1468" s="1">
        <f>SQRT(Sample[[#This Row],[Kpy''i]]^2+Sample[[#This Row],[KPy''j]]^2+Sample[[#This Row],[KPy''k]]^2)/KTmag/Scale</f>
        <v>1.7515892370336026</v>
      </c>
    </row>
    <row r="1469" spans="1:28" hidden="1" x14ac:dyDescent="0.25">
      <c r="A1469" s="5">
        <v>1464</v>
      </c>
      <c r="B1469" s="13" t="s">
        <v>43</v>
      </c>
      <c r="C1469" s="5"/>
      <c r="D1469" s="5"/>
      <c r="E1469">
        <v>7</v>
      </c>
      <c r="F1469">
        <v>5</v>
      </c>
      <c r="G1469">
        <v>6</v>
      </c>
      <c r="H1469" s="11">
        <f>Sample[[#This Row],[C]]/Sample[[#This Row],[D]]</f>
        <v>0.7142857142857143</v>
      </c>
      <c r="I1469" s="11">
        <f>Sample[[#This Row],[A]]/Sample[[#This Row],[C]]</f>
        <v>1.2</v>
      </c>
      <c r="J1469" s="11">
        <f>Sample[[#This Row],[D]]/Sample[[#This Row],[A]]</f>
        <v>1.1666666666666667</v>
      </c>
      <c r="K1469" s="11">
        <f>Sample[[#This Row],[A]]/Sample[[#This Row],[D]]</f>
        <v>0.8571428571428571</v>
      </c>
      <c r="L1469" s="11">
        <f>Sample[[#This Row],[D]]/Sample[[#This Row],[C]]</f>
        <v>1.4</v>
      </c>
      <c r="M1469" s="11">
        <f>Sample[[#This Row],[C]]/Sample[[#This Row],[A]]</f>
        <v>0.83333333333333337</v>
      </c>
      <c r="N1469">
        <f>IF(Sample[[#This Row],[Ap]]=0,10,LOG(Sample[[#This Row],[Ap]]))</f>
        <v>-0.14612803567823801</v>
      </c>
      <c r="O1469">
        <f>IF(Sample[[#This Row],[Ei]]=0,10,LOG(Sample[[#This Row],[Ei]]))</f>
        <v>7.9181246047624818E-2</v>
      </c>
      <c r="P1469">
        <f>IF(Sample[[#This Row],[Ii]]=0,10,LOG(Sample[[#This Row],[Ii]]))</f>
        <v>6.6946789630613221E-2</v>
      </c>
      <c r="Q1469">
        <f>Kx-Sample[[#This Row],[Xp]]</f>
        <v>0.14612803567823801</v>
      </c>
      <c r="R1469">
        <f>Ky-Sample[[#This Row],[Yp]]</f>
        <v>-1.0791812460476249</v>
      </c>
      <c r="S1469">
        <f>Kz-Sample[[#This Row],[Zp]]</f>
        <v>0.93305321036938682</v>
      </c>
      <c r="T1469">
        <f>Sample[[#This Row],[Kpy]]*KSc-Sample[[#This Row],[KPz]]*KSb</f>
        <v>0.14612803567823807</v>
      </c>
      <c r="U1469">
        <f>-1*(Sample[[#This Row],[KPx]]*KSc-Sample[[#This Row],[KPz]]*KSa)</f>
        <v>0.14612803567823801</v>
      </c>
      <c r="V1469">
        <f>(Sample[[#This Row],[KPx]]*$R$2-Sample[[#This Row],[Kpy]]*KSa)</f>
        <v>0.14612803567823801</v>
      </c>
      <c r="W1469">
        <f>Sample[[#This Row],[Kpy]]*KTc-Sample[[#This Row],[KPz]]*KTb</f>
        <v>2.0122344564170116</v>
      </c>
      <c r="X1469">
        <f>-1*(Sample[[#This Row],[KPx]]*KTc-Sample[[#This Row],[KPz]]*KTa)</f>
        <v>2.0122344564170116</v>
      </c>
      <c r="Y1469">
        <f>(Sample[[#This Row],[KPx]]*KTb-Sample[[#This Row],[Kpy]]*KTa)</f>
        <v>2.0122344564170116</v>
      </c>
      <c r="Z1469">
        <f>-Sample[[#This Row],[Xp]]*a+Sample[[#This Row],[Yp]]*b+Sample[[#This Row],[Zp]]*c_</f>
        <v>0.29225607135647608</v>
      </c>
      <c r="AA1469" s="8">
        <f>-IF(Sample[[#This Row],[Column2]]&gt;0,1,-1)*SQRT(Sample[[#This Row],[KPx''i]]^2+Sample[[#This Row],[KPx''j]]^2+Sample[[#This Row],[KPx''k]]^2)/Ksmag/Scale</f>
        <v>-0.17896956226344915</v>
      </c>
      <c r="AB1469" s="1">
        <f>SQRT(Sample[[#This Row],[Kpy''i]]^2+Sample[[#This Row],[KPy''j]]^2+Sample[[#This Row],[KPy''k]]^2)/KTmag/Scale</f>
        <v>1.4228646294696954</v>
      </c>
    </row>
    <row r="1470" spans="1:28" hidden="1" x14ac:dyDescent="0.25">
      <c r="A1470" s="5">
        <v>1465</v>
      </c>
      <c r="B1470" s="13" t="s">
        <v>43</v>
      </c>
      <c r="C1470" s="5"/>
      <c r="D1470" s="5"/>
      <c r="E1470">
        <v>2</v>
      </c>
      <c r="F1470">
        <v>10</v>
      </c>
      <c r="G1470">
        <v>7</v>
      </c>
      <c r="H1470" s="11">
        <f>Sample[[#This Row],[C]]/Sample[[#This Row],[D]]</f>
        <v>5</v>
      </c>
      <c r="I1470" s="11">
        <f>Sample[[#This Row],[A]]/Sample[[#This Row],[C]]</f>
        <v>0.7</v>
      </c>
      <c r="J1470" s="11">
        <f>Sample[[#This Row],[D]]/Sample[[#This Row],[A]]</f>
        <v>0.2857142857142857</v>
      </c>
      <c r="K1470" s="11">
        <f>Sample[[#This Row],[A]]/Sample[[#This Row],[D]]</f>
        <v>3.5</v>
      </c>
      <c r="L1470" s="11">
        <f>Sample[[#This Row],[D]]/Sample[[#This Row],[C]]</f>
        <v>0.2</v>
      </c>
      <c r="M1470" s="11">
        <f>Sample[[#This Row],[C]]/Sample[[#This Row],[A]]</f>
        <v>1.4285714285714286</v>
      </c>
      <c r="N1470">
        <f>IF(Sample[[#This Row],[Ap]]=0,10,LOG(Sample[[#This Row],[Ap]]))</f>
        <v>0.69897000433601886</v>
      </c>
      <c r="O1470">
        <f>IF(Sample[[#This Row],[Ei]]=0,10,LOG(Sample[[#This Row],[Ei]]))</f>
        <v>-0.15490195998574319</v>
      </c>
      <c r="P1470">
        <f>IF(Sample[[#This Row],[Ii]]=0,10,LOG(Sample[[#This Row],[Ii]]))</f>
        <v>-0.54406804435027567</v>
      </c>
      <c r="Q1470">
        <f>Kx-Sample[[#This Row],[Xp]]</f>
        <v>-0.69897000433601886</v>
      </c>
      <c r="R1470">
        <f>Ky-Sample[[#This Row],[Yp]]</f>
        <v>-0.84509804001425681</v>
      </c>
      <c r="S1470">
        <f>Kz-Sample[[#This Row],[Zp]]</f>
        <v>1.5440680443502757</v>
      </c>
      <c r="T1470">
        <f>Sample[[#This Row],[Kpy]]*KSc-Sample[[#This Row],[KPz]]*KSb</f>
        <v>-0.69897000433601886</v>
      </c>
      <c r="U1470">
        <f>-1*(Sample[[#This Row],[KPx]]*KSc-Sample[[#This Row],[KPz]]*KSa)</f>
        <v>-0.69897000433601886</v>
      </c>
      <c r="V1470">
        <f>(Sample[[#This Row],[KPx]]*$R$2-Sample[[#This Row],[Kpy]]*KSa)</f>
        <v>-0.69897000433601886</v>
      </c>
      <c r="W1470">
        <f>Sample[[#This Row],[Kpy]]*KTc-Sample[[#This Row],[KPz]]*KTb</f>
        <v>2.3891660843645326</v>
      </c>
      <c r="X1470">
        <f>-1*(Sample[[#This Row],[KPx]]*KTc-Sample[[#This Row],[KPz]]*KTa)</f>
        <v>2.3891660843645326</v>
      </c>
      <c r="Y1470">
        <f>(Sample[[#This Row],[KPx]]*KTb-Sample[[#This Row],[Kpy]]*KTa)</f>
        <v>2.3891660843645326</v>
      </c>
      <c r="Z1470">
        <f>-Sample[[#This Row],[Xp]]*a+Sample[[#This Row],[Yp]]*b+Sample[[#This Row],[Zp]]*c_</f>
        <v>-1.3979400086720377</v>
      </c>
      <c r="AA1470" s="8">
        <f>-IF(Sample[[#This Row],[Column2]]&gt;0,1,-1)*SQRT(Sample[[#This Row],[KPx''i]]^2+Sample[[#This Row],[KPx''j]]^2+Sample[[#This Row],[KPx''k]]^2)/Ksmag/Scale</f>
        <v>0.85605992806709585</v>
      </c>
      <c r="AB1470" s="1">
        <f>SQRT(Sample[[#This Row],[Kpy''i]]^2+Sample[[#This Row],[KPy''j]]^2+Sample[[#This Row],[KPy''k]]^2)/KTmag/Scale</f>
        <v>1.6893955396350722</v>
      </c>
    </row>
    <row r="1471" spans="1:28" hidden="1" x14ac:dyDescent="0.25">
      <c r="A1471" s="5">
        <v>1466</v>
      </c>
      <c r="B1471" s="13" t="s">
        <v>43</v>
      </c>
      <c r="C1471" s="5"/>
      <c r="D1471" s="5"/>
      <c r="E1471">
        <v>10</v>
      </c>
      <c r="F1471">
        <v>4</v>
      </c>
      <c r="G1471">
        <v>4</v>
      </c>
      <c r="H1471" s="11">
        <f>Sample[[#This Row],[C]]/Sample[[#This Row],[D]]</f>
        <v>0.4</v>
      </c>
      <c r="I1471" s="11">
        <f>Sample[[#This Row],[A]]/Sample[[#This Row],[C]]</f>
        <v>1</v>
      </c>
      <c r="J1471" s="11">
        <f>Sample[[#This Row],[D]]/Sample[[#This Row],[A]]</f>
        <v>2.5</v>
      </c>
      <c r="K1471" s="11">
        <f>Sample[[#This Row],[A]]/Sample[[#This Row],[D]]</f>
        <v>0.4</v>
      </c>
      <c r="L1471" s="11">
        <f>Sample[[#This Row],[D]]/Sample[[#This Row],[C]]</f>
        <v>2.5</v>
      </c>
      <c r="M1471" s="11">
        <f>Sample[[#This Row],[C]]/Sample[[#This Row],[A]]</f>
        <v>1</v>
      </c>
      <c r="N1471">
        <f>IF(Sample[[#This Row],[Ap]]=0,10,LOG(Sample[[#This Row],[Ap]]))</f>
        <v>-0.3979400086720376</v>
      </c>
      <c r="O1471">
        <f>IF(Sample[[#This Row],[Ei]]=0,10,LOG(Sample[[#This Row],[Ei]]))</f>
        <v>0</v>
      </c>
      <c r="P1471">
        <f>IF(Sample[[#This Row],[Ii]]=0,10,LOG(Sample[[#This Row],[Ii]]))</f>
        <v>0.3979400086720376</v>
      </c>
      <c r="Q1471">
        <f>Kx-Sample[[#This Row],[Xp]]</f>
        <v>0.3979400086720376</v>
      </c>
      <c r="R1471">
        <f>Ky-Sample[[#This Row],[Yp]]</f>
        <v>-1</v>
      </c>
      <c r="S1471">
        <f>Kz-Sample[[#This Row],[Zp]]</f>
        <v>0.6020599913279624</v>
      </c>
      <c r="T1471">
        <f>Sample[[#This Row],[Kpy]]*KSc-Sample[[#This Row],[KPz]]*KSb</f>
        <v>0.3979400086720376</v>
      </c>
      <c r="U1471">
        <f>-1*(Sample[[#This Row],[KPx]]*KSc-Sample[[#This Row],[KPz]]*KSa)</f>
        <v>0.3979400086720376</v>
      </c>
      <c r="V1471">
        <f>(Sample[[#This Row],[KPx]]*$R$2-Sample[[#This Row],[Kpy]]*KSa)</f>
        <v>0.3979400086720376</v>
      </c>
      <c r="W1471">
        <f>Sample[[#This Row],[Kpy]]*KTc-Sample[[#This Row],[KPz]]*KTb</f>
        <v>1.6020599913279625</v>
      </c>
      <c r="X1471">
        <f>-1*(Sample[[#This Row],[KPx]]*KTc-Sample[[#This Row],[KPz]]*KTa)</f>
        <v>1.6020599913279625</v>
      </c>
      <c r="Y1471">
        <f>(Sample[[#This Row],[KPx]]*KTb-Sample[[#This Row],[Kpy]]*KTa)</f>
        <v>1.6020599913279625</v>
      </c>
      <c r="Z1471">
        <f>-Sample[[#This Row],[Xp]]*a+Sample[[#This Row],[Yp]]*b+Sample[[#This Row],[Zp]]*c_</f>
        <v>0.79588001734407521</v>
      </c>
      <c r="AA1471" s="8">
        <f>-IF(Sample[[#This Row],[Column2]]&gt;0,1,-1)*SQRT(Sample[[#This Row],[KPx''i]]^2+Sample[[#This Row],[KPx''j]]^2+Sample[[#This Row],[KPx''k]]^2)/Ksmag/Scale</f>
        <v>-0.48737498474260249</v>
      </c>
      <c r="AB1471" s="1">
        <f>SQRT(Sample[[#This Row],[Kpy''i]]^2+Sample[[#This Row],[KPy''j]]^2+Sample[[#This Row],[KPy''k]]^2)/KTmag/Scale</f>
        <v>1.1328274837356638</v>
      </c>
    </row>
    <row r="1472" spans="1:28" hidden="1" x14ac:dyDescent="0.25">
      <c r="A1472" s="5">
        <v>1467</v>
      </c>
      <c r="B1472" s="13" t="s">
        <v>43</v>
      </c>
      <c r="C1472" s="5"/>
      <c r="D1472" s="5"/>
      <c r="E1472">
        <v>8</v>
      </c>
      <c r="F1472">
        <v>10</v>
      </c>
      <c r="G1472">
        <v>3</v>
      </c>
      <c r="H1472" s="11">
        <f>Sample[[#This Row],[C]]/Sample[[#This Row],[D]]</f>
        <v>1.25</v>
      </c>
      <c r="I1472" s="11">
        <f>Sample[[#This Row],[A]]/Sample[[#This Row],[C]]</f>
        <v>0.3</v>
      </c>
      <c r="J1472" s="11">
        <f>Sample[[#This Row],[D]]/Sample[[#This Row],[A]]</f>
        <v>2.6666666666666665</v>
      </c>
      <c r="K1472" s="11">
        <f>Sample[[#This Row],[A]]/Sample[[#This Row],[D]]</f>
        <v>0.375</v>
      </c>
      <c r="L1472" s="11">
        <f>Sample[[#This Row],[D]]/Sample[[#This Row],[C]]</f>
        <v>0.8</v>
      </c>
      <c r="M1472" s="11">
        <f>Sample[[#This Row],[C]]/Sample[[#This Row],[A]]</f>
        <v>3.3333333333333335</v>
      </c>
      <c r="N1472">
        <f>IF(Sample[[#This Row],[Ap]]=0,10,LOG(Sample[[#This Row],[Ap]]))</f>
        <v>9.691001300805642E-2</v>
      </c>
      <c r="O1472">
        <f>IF(Sample[[#This Row],[Ei]]=0,10,LOG(Sample[[#This Row],[Ei]]))</f>
        <v>-0.52287874528033762</v>
      </c>
      <c r="P1472">
        <f>IF(Sample[[#This Row],[Ii]]=0,10,LOG(Sample[[#This Row],[Ii]]))</f>
        <v>0.4259687322722811</v>
      </c>
      <c r="Q1472">
        <f>Kx-Sample[[#This Row],[Xp]]</f>
        <v>-9.691001300805642E-2</v>
      </c>
      <c r="R1472">
        <f>Ky-Sample[[#This Row],[Yp]]</f>
        <v>-0.47712125471966238</v>
      </c>
      <c r="S1472">
        <f>Kz-Sample[[#This Row],[Zp]]</f>
        <v>0.57403126772771884</v>
      </c>
      <c r="T1472">
        <f>Sample[[#This Row],[Kpy]]*KSc-Sample[[#This Row],[KPz]]*KSb</f>
        <v>-9.6910013008056461E-2</v>
      </c>
      <c r="U1472">
        <f>-1*(Sample[[#This Row],[KPx]]*KSc-Sample[[#This Row],[KPz]]*KSa)</f>
        <v>-9.691001300805642E-2</v>
      </c>
      <c r="V1472">
        <f>(Sample[[#This Row],[KPx]]*$R$2-Sample[[#This Row],[Kpy]]*KSa)</f>
        <v>-9.691001300805642E-2</v>
      </c>
      <c r="W1472">
        <f>Sample[[#This Row],[Kpy]]*KTc-Sample[[#This Row],[KPz]]*KTb</f>
        <v>1.0511525224473812</v>
      </c>
      <c r="X1472">
        <f>-1*(Sample[[#This Row],[KPx]]*KTc-Sample[[#This Row],[KPz]]*KTa)</f>
        <v>1.0511525224473812</v>
      </c>
      <c r="Y1472">
        <f>(Sample[[#This Row],[KPx]]*KTb-Sample[[#This Row],[Kpy]]*KTa)</f>
        <v>1.0511525224473812</v>
      </c>
      <c r="Z1472">
        <f>-Sample[[#This Row],[Xp]]*a+Sample[[#This Row],[Yp]]*b+Sample[[#This Row],[Zp]]*c_</f>
        <v>-0.19382002601611303</v>
      </c>
      <c r="AA1472" s="8">
        <f>-IF(Sample[[#This Row],[Column2]]&gt;0,1,-1)*SQRT(Sample[[#This Row],[KPx''i]]^2+Sample[[#This Row],[KPx''j]]^2+Sample[[#This Row],[KPx''k]]^2)/Ksmag/Scale</f>
        <v>0.11869004141810929</v>
      </c>
      <c r="AB1472" s="1">
        <f>SQRT(Sample[[#This Row],[Kpy''i]]^2+Sample[[#This Row],[KPy''j]]^2+Sample[[#This Row],[KPy''k]]^2)/KTmag/Scale</f>
        <v>0.74327707668388798</v>
      </c>
    </row>
    <row r="1473" spans="1:28" hidden="1" x14ac:dyDescent="0.25">
      <c r="A1473" s="5">
        <v>1468</v>
      </c>
      <c r="B1473" s="13" t="s">
        <v>43</v>
      </c>
      <c r="C1473" s="5"/>
      <c r="D1473" s="5"/>
      <c r="E1473">
        <v>10</v>
      </c>
      <c r="F1473">
        <v>5</v>
      </c>
      <c r="G1473">
        <v>9</v>
      </c>
      <c r="H1473" s="11">
        <f>Sample[[#This Row],[C]]/Sample[[#This Row],[D]]</f>
        <v>0.5</v>
      </c>
      <c r="I1473" s="11">
        <f>Sample[[#This Row],[A]]/Sample[[#This Row],[C]]</f>
        <v>1.8</v>
      </c>
      <c r="J1473" s="11">
        <f>Sample[[#This Row],[D]]/Sample[[#This Row],[A]]</f>
        <v>1.1111111111111112</v>
      </c>
      <c r="K1473" s="11">
        <f>Sample[[#This Row],[A]]/Sample[[#This Row],[D]]</f>
        <v>0.9</v>
      </c>
      <c r="L1473" s="11">
        <f>Sample[[#This Row],[D]]/Sample[[#This Row],[C]]</f>
        <v>2</v>
      </c>
      <c r="M1473" s="11">
        <f>Sample[[#This Row],[C]]/Sample[[#This Row],[A]]</f>
        <v>0.55555555555555558</v>
      </c>
      <c r="N1473">
        <f>IF(Sample[[#This Row],[Ap]]=0,10,LOG(Sample[[#This Row],[Ap]]))</f>
        <v>-0.3010299956639812</v>
      </c>
      <c r="O1473">
        <f>IF(Sample[[#This Row],[Ei]]=0,10,LOG(Sample[[#This Row],[Ei]]))</f>
        <v>0.25527250510330607</v>
      </c>
      <c r="P1473">
        <f>IF(Sample[[#This Row],[Ii]]=0,10,LOG(Sample[[#This Row],[Ii]]))</f>
        <v>4.5757490560675143E-2</v>
      </c>
      <c r="Q1473">
        <f>Kx-Sample[[#This Row],[Xp]]</f>
        <v>0.3010299956639812</v>
      </c>
      <c r="R1473">
        <f>Ky-Sample[[#This Row],[Yp]]</f>
        <v>-1.255272505103306</v>
      </c>
      <c r="S1473">
        <f>Kz-Sample[[#This Row],[Zp]]</f>
        <v>0.95424250943932487</v>
      </c>
      <c r="T1473">
        <f>Sample[[#This Row],[Kpy]]*KSc-Sample[[#This Row],[KPz]]*KSb</f>
        <v>0.30102999566398114</v>
      </c>
      <c r="U1473">
        <f>-1*(Sample[[#This Row],[KPx]]*KSc-Sample[[#This Row],[KPz]]*KSa)</f>
        <v>0.3010299956639812</v>
      </c>
      <c r="V1473">
        <f>(Sample[[#This Row],[KPx]]*$R$2-Sample[[#This Row],[Kpy]]*KSa)</f>
        <v>0.3010299956639812</v>
      </c>
      <c r="W1473">
        <f>Sample[[#This Row],[Kpy]]*KTc-Sample[[#This Row],[KPz]]*KTb</f>
        <v>2.2095150145426308</v>
      </c>
      <c r="X1473">
        <f>-1*(Sample[[#This Row],[KPx]]*KTc-Sample[[#This Row],[KPz]]*KTa)</f>
        <v>2.2095150145426308</v>
      </c>
      <c r="Y1473">
        <f>(Sample[[#This Row],[KPx]]*KTb-Sample[[#This Row],[Kpy]]*KTa)</f>
        <v>2.2095150145426308</v>
      </c>
      <c r="Z1473">
        <f>-Sample[[#This Row],[Xp]]*a+Sample[[#This Row],[Yp]]*b+Sample[[#This Row],[Zp]]*c_</f>
        <v>0.6020599913279624</v>
      </c>
      <c r="AA1473" s="8">
        <f>-IF(Sample[[#This Row],[Column2]]&gt;0,1,-1)*SQRT(Sample[[#This Row],[KPx''i]]^2+Sample[[#This Row],[KPx''j]]^2+Sample[[#This Row],[KPx''k]]^2)/Ksmag/Scale</f>
        <v>-0.36868494332449325</v>
      </c>
      <c r="AB1473" s="1">
        <f>SQRT(Sample[[#This Row],[Kpy''i]]^2+Sample[[#This Row],[KPy''j]]^2+Sample[[#This Row],[KPy''k]]^2)/KTmag/Scale</f>
        <v>1.5623630499165875</v>
      </c>
    </row>
    <row r="1474" spans="1:28" hidden="1" x14ac:dyDescent="0.25">
      <c r="A1474" s="5">
        <v>1469</v>
      </c>
      <c r="B1474" s="13" t="s">
        <v>43</v>
      </c>
      <c r="C1474" s="5"/>
      <c r="D1474" s="5"/>
      <c r="E1474">
        <v>4</v>
      </c>
      <c r="F1474">
        <v>5</v>
      </c>
      <c r="G1474">
        <v>10</v>
      </c>
      <c r="H1474" s="11">
        <f>Sample[[#This Row],[C]]/Sample[[#This Row],[D]]</f>
        <v>1.25</v>
      </c>
      <c r="I1474" s="11">
        <f>Sample[[#This Row],[A]]/Sample[[#This Row],[C]]</f>
        <v>2</v>
      </c>
      <c r="J1474" s="11">
        <f>Sample[[#This Row],[D]]/Sample[[#This Row],[A]]</f>
        <v>0.4</v>
      </c>
      <c r="K1474" s="11">
        <f>Sample[[#This Row],[A]]/Sample[[#This Row],[D]]</f>
        <v>2.5</v>
      </c>
      <c r="L1474" s="11">
        <f>Sample[[#This Row],[D]]/Sample[[#This Row],[C]]</f>
        <v>0.8</v>
      </c>
      <c r="M1474" s="11">
        <f>Sample[[#This Row],[C]]/Sample[[#This Row],[A]]</f>
        <v>0.5</v>
      </c>
      <c r="N1474">
        <f>IF(Sample[[#This Row],[Ap]]=0,10,LOG(Sample[[#This Row],[Ap]]))</f>
        <v>9.691001300805642E-2</v>
      </c>
      <c r="O1474">
        <f>IF(Sample[[#This Row],[Ei]]=0,10,LOG(Sample[[#This Row],[Ei]]))</f>
        <v>0.3010299956639812</v>
      </c>
      <c r="P1474">
        <f>IF(Sample[[#This Row],[Ii]]=0,10,LOG(Sample[[#This Row],[Ii]]))</f>
        <v>-0.3979400086720376</v>
      </c>
      <c r="Q1474">
        <f>Kx-Sample[[#This Row],[Xp]]</f>
        <v>-9.691001300805642E-2</v>
      </c>
      <c r="R1474">
        <f>Ky-Sample[[#This Row],[Yp]]</f>
        <v>-1.3010299956639813</v>
      </c>
      <c r="S1474">
        <f>Kz-Sample[[#This Row],[Zp]]</f>
        <v>1.3979400086720375</v>
      </c>
      <c r="T1474">
        <f>Sample[[#This Row],[Kpy]]*KSc-Sample[[#This Row],[KPz]]*KSb</f>
        <v>-9.6910013008056239E-2</v>
      </c>
      <c r="U1474">
        <f>-1*(Sample[[#This Row],[KPx]]*KSc-Sample[[#This Row],[KPz]]*KSa)</f>
        <v>-9.691001300805642E-2</v>
      </c>
      <c r="V1474">
        <f>(Sample[[#This Row],[KPx]]*$R$2-Sample[[#This Row],[Kpy]]*KSa)</f>
        <v>-9.691001300805642E-2</v>
      </c>
      <c r="W1474">
        <f>Sample[[#This Row],[Kpy]]*KTc-Sample[[#This Row],[KPz]]*KTb</f>
        <v>2.6989700043360187</v>
      </c>
      <c r="X1474">
        <f>-1*(Sample[[#This Row],[KPx]]*KTc-Sample[[#This Row],[KPz]]*KTa)</f>
        <v>2.6989700043360187</v>
      </c>
      <c r="Y1474">
        <f>(Sample[[#This Row],[KPx]]*KTb-Sample[[#This Row],[Kpy]]*KTa)</f>
        <v>2.6989700043360187</v>
      </c>
      <c r="Z1474">
        <f>-Sample[[#This Row],[Xp]]*a+Sample[[#This Row],[Yp]]*b+Sample[[#This Row],[Zp]]*c_</f>
        <v>-0.19382002601611281</v>
      </c>
      <c r="AA1474" s="8">
        <f>-IF(Sample[[#This Row],[Column2]]&gt;0,1,-1)*SQRT(Sample[[#This Row],[KPx''i]]^2+Sample[[#This Row],[KPx''j]]^2+Sample[[#This Row],[KPx''k]]^2)/Ksmag/Scale</f>
        <v>0.11869004141810921</v>
      </c>
      <c r="AB1474" s="1">
        <f>SQRT(Sample[[#This Row],[Kpy''i]]^2+Sample[[#This Row],[KPy''j]]^2+Sample[[#This Row],[KPy''k]]^2)/KTmag/Scale</f>
        <v>1.9084599922850845</v>
      </c>
    </row>
    <row r="1475" spans="1:28" hidden="1" x14ac:dyDescent="0.25">
      <c r="A1475" s="5">
        <v>1470</v>
      </c>
      <c r="B1475" s="13" t="s">
        <v>43</v>
      </c>
      <c r="C1475" s="5"/>
      <c r="D1475" s="5"/>
      <c r="E1475">
        <v>10</v>
      </c>
      <c r="F1475">
        <v>10</v>
      </c>
      <c r="G1475">
        <v>2</v>
      </c>
      <c r="H1475" s="11">
        <f>Sample[[#This Row],[C]]/Sample[[#This Row],[D]]</f>
        <v>1</v>
      </c>
      <c r="I1475" s="11">
        <f>Sample[[#This Row],[A]]/Sample[[#This Row],[C]]</f>
        <v>0.2</v>
      </c>
      <c r="J1475" s="11">
        <f>Sample[[#This Row],[D]]/Sample[[#This Row],[A]]</f>
        <v>5</v>
      </c>
      <c r="K1475" s="11">
        <f>Sample[[#This Row],[A]]/Sample[[#This Row],[D]]</f>
        <v>0.2</v>
      </c>
      <c r="L1475" s="11">
        <f>Sample[[#This Row],[D]]/Sample[[#This Row],[C]]</f>
        <v>1</v>
      </c>
      <c r="M1475" s="11">
        <f>Sample[[#This Row],[C]]/Sample[[#This Row],[A]]</f>
        <v>5</v>
      </c>
      <c r="N1475">
        <f>IF(Sample[[#This Row],[Ap]]=0,10,LOG(Sample[[#This Row],[Ap]]))</f>
        <v>0</v>
      </c>
      <c r="O1475">
        <f>IF(Sample[[#This Row],[Ei]]=0,10,LOG(Sample[[#This Row],[Ei]]))</f>
        <v>-0.69897000433601875</v>
      </c>
      <c r="P1475">
        <f>IF(Sample[[#This Row],[Ii]]=0,10,LOG(Sample[[#This Row],[Ii]]))</f>
        <v>0.69897000433601886</v>
      </c>
      <c r="Q1475">
        <f>Kx-Sample[[#This Row],[Xp]]</f>
        <v>0</v>
      </c>
      <c r="R1475">
        <f>Ky-Sample[[#This Row],[Yp]]</f>
        <v>-0.30102999566398125</v>
      </c>
      <c r="S1475">
        <f>Kz-Sample[[#This Row],[Zp]]</f>
        <v>0.30102999566398114</v>
      </c>
      <c r="T1475">
        <f>Sample[[#This Row],[Kpy]]*KSc-Sample[[#This Row],[KPz]]*KSb</f>
        <v>0</v>
      </c>
      <c r="U1475">
        <f>-1*(Sample[[#This Row],[KPx]]*KSc-Sample[[#This Row],[KPz]]*KSa)</f>
        <v>0</v>
      </c>
      <c r="V1475">
        <f>(Sample[[#This Row],[KPx]]*$R$2-Sample[[#This Row],[Kpy]]*KSa)</f>
        <v>0</v>
      </c>
      <c r="W1475">
        <f>Sample[[#This Row],[Kpy]]*KTc-Sample[[#This Row],[KPz]]*KTb</f>
        <v>0.6020599913279624</v>
      </c>
      <c r="X1475">
        <f>-1*(Sample[[#This Row],[KPx]]*KTc-Sample[[#This Row],[KPz]]*KTa)</f>
        <v>0.60205999132796229</v>
      </c>
      <c r="Y1475">
        <f>(Sample[[#This Row],[KPx]]*KTb-Sample[[#This Row],[Kpy]]*KTa)</f>
        <v>0.60205999132796251</v>
      </c>
      <c r="Z1475">
        <f>-Sample[[#This Row],[Xp]]*a+Sample[[#This Row],[Yp]]*b+Sample[[#This Row],[Zp]]*c_</f>
        <v>0</v>
      </c>
      <c r="AA1475" s="8">
        <f>-IF(Sample[[#This Row],[Column2]]&gt;0,1,-1)*SQRT(Sample[[#This Row],[KPx''i]]^2+Sample[[#This Row],[KPx''j]]^2+Sample[[#This Row],[KPx''k]]^2)/Ksmag/Scale</f>
        <v>0</v>
      </c>
      <c r="AB1475" s="1">
        <f>SQRT(Sample[[#This Row],[Kpy''i]]^2+Sample[[#This Row],[KPy''j]]^2+Sample[[#This Row],[KPy''k]]^2)/KTmag/Scale</f>
        <v>0.42572070254911626</v>
      </c>
    </row>
    <row r="1476" spans="1:28" hidden="1" x14ac:dyDescent="0.25">
      <c r="A1476" s="5">
        <v>1471</v>
      </c>
      <c r="B1476" s="13" t="s">
        <v>43</v>
      </c>
      <c r="C1476" s="5"/>
      <c r="D1476" s="5"/>
      <c r="E1476">
        <v>9</v>
      </c>
      <c r="F1476">
        <v>5</v>
      </c>
      <c r="G1476">
        <v>5</v>
      </c>
      <c r="H1476" s="11">
        <f>Sample[[#This Row],[C]]/Sample[[#This Row],[D]]</f>
        <v>0.55555555555555558</v>
      </c>
      <c r="I1476" s="11">
        <f>Sample[[#This Row],[A]]/Sample[[#This Row],[C]]</f>
        <v>1</v>
      </c>
      <c r="J1476" s="11">
        <f>Sample[[#This Row],[D]]/Sample[[#This Row],[A]]</f>
        <v>1.8</v>
      </c>
      <c r="K1476" s="11">
        <f>Sample[[#This Row],[A]]/Sample[[#This Row],[D]]</f>
        <v>0.55555555555555558</v>
      </c>
      <c r="L1476" s="11">
        <f>Sample[[#This Row],[D]]/Sample[[#This Row],[C]]</f>
        <v>1.8</v>
      </c>
      <c r="M1476" s="11">
        <f>Sample[[#This Row],[C]]/Sample[[#This Row],[A]]</f>
        <v>1</v>
      </c>
      <c r="N1476">
        <f>IF(Sample[[#This Row],[Ap]]=0,10,LOG(Sample[[#This Row],[Ap]]))</f>
        <v>-0.25527250510330607</v>
      </c>
      <c r="O1476">
        <f>IF(Sample[[#This Row],[Ei]]=0,10,LOG(Sample[[#This Row],[Ei]]))</f>
        <v>0</v>
      </c>
      <c r="P1476">
        <f>IF(Sample[[#This Row],[Ii]]=0,10,LOG(Sample[[#This Row],[Ii]]))</f>
        <v>0.25527250510330607</v>
      </c>
      <c r="Q1476">
        <f>Kx-Sample[[#This Row],[Xp]]</f>
        <v>0.25527250510330607</v>
      </c>
      <c r="R1476">
        <f>Ky-Sample[[#This Row],[Yp]]</f>
        <v>-1</v>
      </c>
      <c r="S1476">
        <f>Kz-Sample[[#This Row],[Zp]]</f>
        <v>0.74472749489669399</v>
      </c>
      <c r="T1476">
        <f>Sample[[#This Row],[Kpy]]*KSc-Sample[[#This Row],[KPz]]*KSb</f>
        <v>0.25527250510330601</v>
      </c>
      <c r="U1476">
        <f>-1*(Sample[[#This Row],[KPx]]*KSc-Sample[[#This Row],[KPz]]*KSa)</f>
        <v>0.25527250510330607</v>
      </c>
      <c r="V1476">
        <f>(Sample[[#This Row],[KPx]]*$R$2-Sample[[#This Row],[Kpy]]*KSa)</f>
        <v>0.25527250510330607</v>
      </c>
      <c r="W1476">
        <f>Sample[[#This Row],[Kpy]]*KTc-Sample[[#This Row],[KPz]]*KTb</f>
        <v>1.744727494896694</v>
      </c>
      <c r="X1476">
        <f>-1*(Sample[[#This Row],[KPx]]*KTc-Sample[[#This Row],[KPz]]*KTa)</f>
        <v>1.744727494896694</v>
      </c>
      <c r="Y1476">
        <f>(Sample[[#This Row],[KPx]]*KTb-Sample[[#This Row],[Kpy]]*KTa)</f>
        <v>1.744727494896694</v>
      </c>
      <c r="Z1476">
        <f>-Sample[[#This Row],[Xp]]*a+Sample[[#This Row],[Yp]]*b+Sample[[#This Row],[Zp]]*c_</f>
        <v>0.51054501020661214</v>
      </c>
      <c r="AA1476" s="8">
        <f>-IF(Sample[[#This Row],[Column2]]&gt;0,1,-1)*SQRT(Sample[[#This Row],[KPx''i]]^2+Sample[[#This Row],[KPx''j]]^2+Sample[[#This Row],[KPx''k]]^2)/Ksmag/Scale</f>
        <v>-0.31264369143255732</v>
      </c>
      <c r="AB1476" s="1">
        <f>SQRT(Sample[[#This Row],[Kpy''i]]^2+Sample[[#This Row],[KPy''j]]^2+Sample[[#This Row],[KPy''k]]^2)/KTmag/Scale</f>
        <v>1.2337086429640698</v>
      </c>
    </row>
    <row r="1477" spans="1:28" hidden="1" x14ac:dyDescent="0.25">
      <c r="A1477" s="5">
        <v>1472</v>
      </c>
      <c r="B1477" s="13" t="s">
        <v>43</v>
      </c>
      <c r="C1477" s="5"/>
      <c r="D1477" s="5"/>
      <c r="E1477">
        <v>5</v>
      </c>
      <c r="F1477">
        <v>1</v>
      </c>
      <c r="G1477">
        <v>4</v>
      </c>
      <c r="H1477" s="11">
        <f>Sample[[#This Row],[C]]/Sample[[#This Row],[D]]</f>
        <v>0.2</v>
      </c>
      <c r="I1477" s="11">
        <f>Sample[[#This Row],[A]]/Sample[[#This Row],[C]]</f>
        <v>4</v>
      </c>
      <c r="J1477" s="11">
        <f>Sample[[#This Row],[D]]/Sample[[#This Row],[A]]</f>
        <v>1.25</v>
      </c>
      <c r="K1477" s="11">
        <f>Sample[[#This Row],[A]]/Sample[[#This Row],[D]]</f>
        <v>0.8</v>
      </c>
      <c r="L1477" s="11">
        <f>Sample[[#This Row],[D]]/Sample[[#This Row],[C]]</f>
        <v>5</v>
      </c>
      <c r="M1477" s="11">
        <f>Sample[[#This Row],[C]]/Sample[[#This Row],[A]]</f>
        <v>0.25</v>
      </c>
      <c r="N1477">
        <f>IF(Sample[[#This Row],[Ap]]=0,10,LOG(Sample[[#This Row],[Ap]]))</f>
        <v>-0.69897000433601875</v>
      </c>
      <c r="O1477">
        <f>IF(Sample[[#This Row],[Ei]]=0,10,LOG(Sample[[#This Row],[Ei]]))</f>
        <v>0.6020599913279624</v>
      </c>
      <c r="P1477">
        <f>IF(Sample[[#This Row],[Ii]]=0,10,LOG(Sample[[#This Row],[Ii]]))</f>
        <v>9.691001300805642E-2</v>
      </c>
      <c r="Q1477">
        <f>Kx-Sample[[#This Row],[Xp]]</f>
        <v>0.69897000433601875</v>
      </c>
      <c r="R1477">
        <f>Ky-Sample[[#This Row],[Yp]]</f>
        <v>-1.6020599913279625</v>
      </c>
      <c r="S1477">
        <f>Kz-Sample[[#This Row],[Zp]]</f>
        <v>0.90308998699194354</v>
      </c>
      <c r="T1477">
        <f>Sample[[#This Row],[Kpy]]*KSc-Sample[[#This Row],[KPz]]*KSb</f>
        <v>0.69897000433601897</v>
      </c>
      <c r="U1477">
        <f>-1*(Sample[[#This Row],[KPx]]*KSc-Sample[[#This Row],[KPz]]*KSa)</f>
        <v>0.69897000433601875</v>
      </c>
      <c r="V1477">
        <f>(Sample[[#This Row],[KPx]]*$R$2-Sample[[#This Row],[Kpy]]*KSa)</f>
        <v>0.69897000433601875</v>
      </c>
      <c r="W1477">
        <f>Sample[[#This Row],[Kpy]]*KTc-Sample[[#This Row],[KPz]]*KTb</f>
        <v>2.5051499783199063</v>
      </c>
      <c r="X1477">
        <f>-1*(Sample[[#This Row],[KPx]]*KTc-Sample[[#This Row],[KPz]]*KTa)</f>
        <v>2.5051499783199058</v>
      </c>
      <c r="Y1477">
        <f>(Sample[[#This Row],[KPx]]*KTb-Sample[[#This Row],[Kpy]]*KTa)</f>
        <v>2.5051499783199063</v>
      </c>
      <c r="Z1477">
        <f>-Sample[[#This Row],[Xp]]*a+Sample[[#This Row],[Yp]]*b+Sample[[#This Row],[Zp]]*c_</f>
        <v>1.3979400086720377</v>
      </c>
      <c r="AA1477" s="8">
        <f>-IF(Sample[[#This Row],[Column2]]&gt;0,1,-1)*SQRT(Sample[[#This Row],[KPx''i]]^2+Sample[[#This Row],[KPx''j]]^2+Sample[[#This Row],[KPx''k]]^2)/Ksmag/Scale</f>
        <v>-0.85605992806709574</v>
      </c>
      <c r="AB1477" s="1">
        <f>SQRT(Sample[[#This Row],[Kpy''i]]^2+Sample[[#This Row],[KPy''j]]^2+Sample[[#This Row],[KPy''k]]^2)/KTmag/Scale</f>
        <v>1.7714085375593385</v>
      </c>
    </row>
    <row r="1478" spans="1:28" hidden="1" x14ac:dyDescent="0.25">
      <c r="A1478" s="5">
        <v>1473</v>
      </c>
      <c r="B1478" s="13" t="s">
        <v>43</v>
      </c>
      <c r="C1478" s="5"/>
      <c r="D1478" s="5"/>
      <c r="E1478">
        <v>10</v>
      </c>
      <c r="F1478">
        <v>1</v>
      </c>
      <c r="G1478">
        <v>4</v>
      </c>
      <c r="H1478" s="11">
        <f>Sample[[#This Row],[C]]/Sample[[#This Row],[D]]</f>
        <v>0.1</v>
      </c>
      <c r="I1478" s="11">
        <f>Sample[[#This Row],[A]]/Sample[[#This Row],[C]]</f>
        <v>4</v>
      </c>
      <c r="J1478" s="11">
        <f>Sample[[#This Row],[D]]/Sample[[#This Row],[A]]</f>
        <v>2.5</v>
      </c>
      <c r="K1478" s="11">
        <f>Sample[[#This Row],[A]]/Sample[[#This Row],[D]]</f>
        <v>0.4</v>
      </c>
      <c r="L1478" s="11">
        <f>Sample[[#This Row],[D]]/Sample[[#This Row],[C]]</f>
        <v>10</v>
      </c>
      <c r="M1478" s="11">
        <f>Sample[[#This Row],[C]]/Sample[[#This Row],[A]]</f>
        <v>0.25</v>
      </c>
      <c r="N1478">
        <f>IF(Sample[[#This Row],[Ap]]=0,10,LOG(Sample[[#This Row],[Ap]]))</f>
        <v>-1</v>
      </c>
      <c r="O1478">
        <f>IF(Sample[[#This Row],[Ei]]=0,10,LOG(Sample[[#This Row],[Ei]]))</f>
        <v>0.6020599913279624</v>
      </c>
      <c r="P1478">
        <f>IF(Sample[[#This Row],[Ii]]=0,10,LOG(Sample[[#This Row],[Ii]]))</f>
        <v>0.3979400086720376</v>
      </c>
      <c r="Q1478">
        <f>Kx-Sample[[#This Row],[Xp]]</f>
        <v>1</v>
      </c>
      <c r="R1478">
        <f>Ky-Sample[[#This Row],[Yp]]</f>
        <v>-1.6020599913279625</v>
      </c>
      <c r="S1478">
        <f>Kz-Sample[[#This Row],[Zp]]</f>
        <v>0.6020599913279624</v>
      </c>
      <c r="T1478">
        <f>Sample[[#This Row],[Kpy]]*KSc-Sample[[#This Row],[KPz]]*KSb</f>
        <v>1</v>
      </c>
      <c r="U1478">
        <f>-1*(Sample[[#This Row],[KPx]]*KSc-Sample[[#This Row],[KPz]]*KSa)</f>
        <v>1</v>
      </c>
      <c r="V1478">
        <f>(Sample[[#This Row],[KPx]]*$R$2-Sample[[#This Row],[Kpy]]*KSa)</f>
        <v>1</v>
      </c>
      <c r="W1478">
        <f>Sample[[#This Row],[Kpy]]*KTc-Sample[[#This Row],[KPz]]*KTb</f>
        <v>2.204119982655925</v>
      </c>
      <c r="X1478">
        <f>-1*(Sample[[#This Row],[KPx]]*KTc-Sample[[#This Row],[KPz]]*KTa)</f>
        <v>2.204119982655925</v>
      </c>
      <c r="Y1478">
        <f>(Sample[[#This Row],[KPx]]*KTb-Sample[[#This Row],[Kpy]]*KTa)</f>
        <v>2.204119982655925</v>
      </c>
      <c r="Z1478">
        <f>-Sample[[#This Row],[Xp]]*a+Sample[[#This Row],[Yp]]*b+Sample[[#This Row],[Zp]]*c_</f>
        <v>2</v>
      </c>
      <c r="AA1478" s="8">
        <f>-IF(Sample[[#This Row],[Column2]]&gt;0,1,-1)*SQRT(Sample[[#This Row],[KPx''i]]^2+Sample[[#This Row],[KPx''j]]^2+Sample[[#This Row],[KPx''k]]^2)/Ksmag/Scale</f>
        <v>-1.2247448713915889</v>
      </c>
      <c r="AB1478" s="1">
        <f>SQRT(Sample[[#This Row],[Kpy''i]]^2+Sample[[#This Row],[KPy''j]]^2+Sample[[#This Row],[KPy''k]]^2)/KTmag/Scale</f>
        <v>1.5585481862847803</v>
      </c>
    </row>
    <row r="1479" spans="1:28" hidden="1" x14ac:dyDescent="0.25">
      <c r="A1479" s="5">
        <v>1474</v>
      </c>
      <c r="B1479" s="13" t="s">
        <v>43</v>
      </c>
      <c r="C1479" s="5"/>
      <c r="D1479" s="5"/>
      <c r="E1479">
        <v>7</v>
      </c>
      <c r="F1479">
        <v>5</v>
      </c>
      <c r="G1479">
        <v>3</v>
      </c>
      <c r="H1479" s="11">
        <f>Sample[[#This Row],[C]]/Sample[[#This Row],[D]]</f>
        <v>0.7142857142857143</v>
      </c>
      <c r="I1479" s="11">
        <f>Sample[[#This Row],[A]]/Sample[[#This Row],[C]]</f>
        <v>0.6</v>
      </c>
      <c r="J1479" s="11">
        <f>Sample[[#This Row],[D]]/Sample[[#This Row],[A]]</f>
        <v>2.3333333333333335</v>
      </c>
      <c r="K1479" s="11">
        <f>Sample[[#This Row],[A]]/Sample[[#This Row],[D]]</f>
        <v>0.42857142857142855</v>
      </c>
      <c r="L1479" s="11">
        <f>Sample[[#This Row],[D]]/Sample[[#This Row],[C]]</f>
        <v>1.4</v>
      </c>
      <c r="M1479" s="11">
        <f>Sample[[#This Row],[C]]/Sample[[#This Row],[A]]</f>
        <v>1.6666666666666667</v>
      </c>
      <c r="N1479">
        <f>IF(Sample[[#This Row],[Ap]]=0,10,LOG(Sample[[#This Row],[Ap]]))</f>
        <v>-0.14612803567823801</v>
      </c>
      <c r="O1479">
        <f>IF(Sample[[#This Row],[Ei]]=0,10,LOG(Sample[[#This Row],[Ei]]))</f>
        <v>-0.22184874961635639</v>
      </c>
      <c r="P1479">
        <f>IF(Sample[[#This Row],[Ii]]=0,10,LOG(Sample[[#This Row],[Ii]]))</f>
        <v>0.36797678529459443</v>
      </c>
      <c r="Q1479">
        <f>Kx-Sample[[#This Row],[Xp]]</f>
        <v>0.14612803567823801</v>
      </c>
      <c r="R1479">
        <f>Ky-Sample[[#This Row],[Yp]]</f>
        <v>-0.77815125038364363</v>
      </c>
      <c r="S1479">
        <f>Kz-Sample[[#This Row],[Zp]]</f>
        <v>0.63202321470540557</v>
      </c>
      <c r="T1479">
        <f>Sample[[#This Row],[Kpy]]*KSc-Sample[[#This Row],[KPz]]*KSb</f>
        <v>0.14612803567823807</v>
      </c>
      <c r="U1479">
        <f>-1*(Sample[[#This Row],[KPx]]*KSc-Sample[[#This Row],[KPz]]*KSa)</f>
        <v>0.14612803567823801</v>
      </c>
      <c r="V1479">
        <f>(Sample[[#This Row],[KPx]]*$R$2-Sample[[#This Row],[Kpy]]*KSa)</f>
        <v>0.14612803567823801</v>
      </c>
      <c r="W1479">
        <f>Sample[[#This Row],[Kpy]]*KTc-Sample[[#This Row],[KPz]]*KTb</f>
        <v>1.4101744650890491</v>
      </c>
      <c r="X1479">
        <f>-1*(Sample[[#This Row],[KPx]]*KTc-Sample[[#This Row],[KPz]]*KTa)</f>
        <v>1.4101744650890491</v>
      </c>
      <c r="Y1479">
        <f>(Sample[[#This Row],[KPx]]*KTb-Sample[[#This Row],[Kpy]]*KTa)</f>
        <v>1.4101744650890493</v>
      </c>
      <c r="Z1479">
        <f>-Sample[[#This Row],[Xp]]*a+Sample[[#This Row],[Yp]]*b+Sample[[#This Row],[Zp]]*c_</f>
        <v>0.29225607135647608</v>
      </c>
      <c r="AA1479" s="8">
        <f>-IF(Sample[[#This Row],[Column2]]&gt;0,1,-1)*SQRT(Sample[[#This Row],[KPx''i]]^2+Sample[[#This Row],[KPx''j]]^2+Sample[[#This Row],[KPx''k]]^2)/Ksmag/Scale</f>
        <v>-0.17896956226344915</v>
      </c>
      <c r="AB1479" s="1">
        <f>SQRT(Sample[[#This Row],[Kpy''i]]^2+Sample[[#This Row],[KPy''j]]^2+Sample[[#This Row],[KPy''k]]^2)/KTmag/Scale</f>
        <v>0.99714392692057907</v>
      </c>
    </row>
    <row r="1480" spans="1:28" hidden="1" x14ac:dyDescent="0.25">
      <c r="A1480" s="5">
        <v>1475</v>
      </c>
      <c r="B1480" s="13" t="s">
        <v>43</v>
      </c>
      <c r="C1480" s="5"/>
      <c r="D1480" s="5"/>
      <c r="E1480">
        <v>2</v>
      </c>
      <c r="F1480">
        <v>1</v>
      </c>
      <c r="G1480">
        <v>8</v>
      </c>
      <c r="H1480" s="11">
        <f>Sample[[#This Row],[C]]/Sample[[#This Row],[D]]</f>
        <v>0.5</v>
      </c>
      <c r="I1480" s="11">
        <f>Sample[[#This Row],[A]]/Sample[[#This Row],[C]]</f>
        <v>8</v>
      </c>
      <c r="J1480" s="11">
        <f>Sample[[#This Row],[D]]/Sample[[#This Row],[A]]</f>
        <v>0.25</v>
      </c>
      <c r="K1480" s="11">
        <f>Sample[[#This Row],[A]]/Sample[[#This Row],[D]]</f>
        <v>4</v>
      </c>
      <c r="L1480" s="11">
        <f>Sample[[#This Row],[D]]/Sample[[#This Row],[C]]</f>
        <v>2</v>
      </c>
      <c r="M1480" s="11">
        <f>Sample[[#This Row],[C]]/Sample[[#This Row],[A]]</f>
        <v>0.125</v>
      </c>
      <c r="N1480">
        <f>IF(Sample[[#This Row],[Ap]]=0,10,LOG(Sample[[#This Row],[Ap]]))</f>
        <v>-0.3010299956639812</v>
      </c>
      <c r="O1480">
        <f>IF(Sample[[#This Row],[Ei]]=0,10,LOG(Sample[[#This Row],[Ei]]))</f>
        <v>0.90308998699194354</v>
      </c>
      <c r="P1480">
        <f>IF(Sample[[#This Row],[Ii]]=0,10,LOG(Sample[[#This Row],[Ii]]))</f>
        <v>-0.6020599913279624</v>
      </c>
      <c r="Q1480">
        <f>Kx-Sample[[#This Row],[Xp]]</f>
        <v>0.3010299956639812</v>
      </c>
      <c r="R1480">
        <f>Ky-Sample[[#This Row],[Yp]]</f>
        <v>-1.9030899869919435</v>
      </c>
      <c r="S1480">
        <f>Kz-Sample[[#This Row],[Zp]]</f>
        <v>1.6020599913279625</v>
      </c>
      <c r="T1480">
        <f>Sample[[#This Row],[Kpy]]*KSc-Sample[[#This Row],[KPz]]*KSb</f>
        <v>0.30102999566398103</v>
      </c>
      <c r="U1480">
        <f>-1*(Sample[[#This Row],[KPx]]*KSc-Sample[[#This Row],[KPz]]*KSa)</f>
        <v>0.3010299956639812</v>
      </c>
      <c r="V1480">
        <f>(Sample[[#This Row],[KPx]]*$R$2-Sample[[#This Row],[Kpy]]*KSa)</f>
        <v>0.3010299956639812</v>
      </c>
      <c r="W1480">
        <f>Sample[[#This Row],[Kpy]]*KTc-Sample[[#This Row],[KPz]]*KTb</f>
        <v>3.5051499783199063</v>
      </c>
      <c r="X1480">
        <f>-1*(Sample[[#This Row],[KPx]]*KTc-Sample[[#This Row],[KPz]]*KTa)</f>
        <v>3.5051499783199063</v>
      </c>
      <c r="Y1480">
        <f>(Sample[[#This Row],[KPx]]*KTb-Sample[[#This Row],[Kpy]]*KTa)</f>
        <v>3.5051499783199058</v>
      </c>
      <c r="Z1480">
        <f>-Sample[[#This Row],[Xp]]*a+Sample[[#This Row],[Yp]]*b+Sample[[#This Row],[Zp]]*c_</f>
        <v>0.60205999132796229</v>
      </c>
      <c r="AA1480" s="8">
        <f>-IF(Sample[[#This Row],[Column2]]&gt;0,1,-1)*SQRT(Sample[[#This Row],[KPx''i]]^2+Sample[[#This Row],[KPx''j]]^2+Sample[[#This Row],[KPx''k]]^2)/Ksmag/Scale</f>
        <v>-0.36868494332449314</v>
      </c>
      <c r="AB1480" s="1">
        <f>SQRT(Sample[[#This Row],[Kpy''i]]^2+Sample[[#This Row],[KPy''j]]^2+Sample[[#This Row],[KPy''k]]^2)/KTmag/Scale</f>
        <v>2.4785153187458859</v>
      </c>
    </row>
    <row r="1481" spans="1:28" hidden="1" x14ac:dyDescent="0.25">
      <c r="A1481" s="5">
        <v>1476</v>
      </c>
      <c r="B1481" s="13" t="s">
        <v>43</v>
      </c>
      <c r="C1481" s="5"/>
      <c r="D1481" s="5"/>
      <c r="E1481">
        <v>8</v>
      </c>
      <c r="F1481">
        <v>7</v>
      </c>
      <c r="G1481">
        <v>1</v>
      </c>
      <c r="H1481" s="11">
        <f>Sample[[#This Row],[C]]/Sample[[#This Row],[D]]</f>
        <v>0.875</v>
      </c>
      <c r="I1481" s="11">
        <f>Sample[[#This Row],[A]]/Sample[[#This Row],[C]]</f>
        <v>0.14285714285714285</v>
      </c>
      <c r="J1481" s="11">
        <f>Sample[[#This Row],[D]]/Sample[[#This Row],[A]]</f>
        <v>8</v>
      </c>
      <c r="K1481" s="11">
        <f>Sample[[#This Row],[A]]/Sample[[#This Row],[D]]</f>
        <v>0.125</v>
      </c>
      <c r="L1481" s="11">
        <f>Sample[[#This Row],[D]]/Sample[[#This Row],[C]]</f>
        <v>1.1428571428571428</v>
      </c>
      <c r="M1481" s="11">
        <f>Sample[[#This Row],[C]]/Sample[[#This Row],[A]]</f>
        <v>7</v>
      </c>
      <c r="N1481">
        <f>IF(Sample[[#This Row],[Ap]]=0,10,LOG(Sample[[#This Row],[Ap]]))</f>
        <v>-5.7991946977686754E-2</v>
      </c>
      <c r="O1481">
        <f>IF(Sample[[#This Row],[Ei]]=0,10,LOG(Sample[[#This Row],[Ei]]))</f>
        <v>-0.84509804001425681</v>
      </c>
      <c r="P1481">
        <f>IF(Sample[[#This Row],[Ii]]=0,10,LOG(Sample[[#This Row],[Ii]]))</f>
        <v>0.90308998699194354</v>
      </c>
      <c r="Q1481">
        <f>Kx-Sample[[#This Row],[Xp]]</f>
        <v>5.7991946977686754E-2</v>
      </c>
      <c r="R1481">
        <f>Ky-Sample[[#This Row],[Yp]]</f>
        <v>-0.15490195998574319</v>
      </c>
      <c r="S1481">
        <f>Kz-Sample[[#This Row],[Zp]]</f>
        <v>9.6910013008056461E-2</v>
      </c>
      <c r="T1481">
        <f>Sample[[#This Row],[Kpy]]*KSc-Sample[[#This Row],[KPz]]*KSb</f>
        <v>5.7991946977686726E-2</v>
      </c>
      <c r="U1481">
        <f>-1*(Sample[[#This Row],[KPx]]*KSc-Sample[[#This Row],[KPz]]*KSa)</f>
        <v>5.7991946977686754E-2</v>
      </c>
      <c r="V1481">
        <f>(Sample[[#This Row],[KPx]]*$R$2-Sample[[#This Row],[Kpy]]*KSa)</f>
        <v>5.7991946977686754E-2</v>
      </c>
      <c r="W1481">
        <f>Sample[[#This Row],[Kpy]]*KTc-Sample[[#This Row],[KPz]]*KTb</f>
        <v>0.25181197299379965</v>
      </c>
      <c r="X1481">
        <f>-1*(Sample[[#This Row],[KPx]]*KTc-Sample[[#This Row],[KPz]]*KTa)</f>
        <v>0.25181197299379965</v>
      </c>
      <c r="Y1481">
        <f>(Sample[[#This Row],[KPx]]*KTb-Sample[[#This Row],[Kpy]]*KTa)</f>
        <v>0.25181197299379965</v>
      </c>
      <c r="Z1481">
        <f>-Sample[[#This Row],[Xp]]*a+Sample[[#This Row],[Yp]]*b+Sample[[#This Row],[Zp]]*c_</f>
        <v>0.11598389395537345</v>
      </c>
      <c r="AA1481" s="8">
        <f>-IF(Sample[[#This Row],[Column2]]&gt;0,1,-1)*SQRT(Sample[[#This Row],[KPx''i]]^2+Sample[[#This Row],[KPx''j]]^2+Sample[[#This Row],[KPx''k]]^2)/Ksmag/Scale</f>
        <v>-7.1025339642934796E-2</v>
      </c>
      <c r="AB1481" s="1">
        <f>SQRT(Sample[[#This Row],[Kpy''i]]^2+Sample[[#This Row],[KPy''j]]^2+Sample[[#This Row],[KPy''k]]^2)/KTmag/Scale</f>
        <v>0.17805795368787952</v>
      </c>
    </row>
    <row r="1482" spans="1:28" hidden="1" x14ac:dyDescent="0.25">
      <c r="A1482" s="5">
        <v>1477</v>
      </c>
      <c r="B1482" s="13" t="s">
        <v>43</v>
      </c>
      <c r="C1482" s="5"/>
      <c r="D1482" s="5"/>
      <c r="E1482">
        <v>3</v>
      </c>
      <c r="F1482">
        <v>2</v>
      </c>
      <c r="G1482">
        <v>6</v>
      </c>
      <c r="H1482" s="11">
        <f>Sample[[#This Row],[C]]/Sample[[#This Row],[D]]</f>
        <v>0.66666666666666663</v>
      </c>
      <c r="I1482" s="11">
        <f>Sample[[#This Row],[A]]/Sample[[#This Row],[C]]</f>
        <v>3</v>
      </c>
      <c r="J1482" s="11">
        <f>Sample[[#This Row],[D]]/Sample[[#This Row],[A]]</f>
        <v>0.5</v>
      </c>
      <c r="K1482" s="11">
        <f>Sample[[#This Row],[A]]/Sample[[#This Row],[D]]</f>
        <v>2</v>
      </c>
      <c r="L1482" s="11">
        <f>Sample[[#This Row],[D]]/Sample[[#This Row],[C]]</f>
        <v>1.5</v>
      </c>
      <c r="M1482" s="11">
        <f>Sample[[#This Row],[C]]/Sample[[#This Row],[A]]</f>
        <v>0.33333333333333331</v>
      </c>
      <c r="N1482">
        <f>IF(Sample[[#This Row],[Ap]]=0,10,LOG(Sample[[#This Row],[Ap]]))</f>
        <v>-0.17609125905568127</v>
      </c>
      <c r="O1482">
        <f>IF(Sample[[#This Row],[Ei]]=0,10,LOG(Sample[[#This Row],[Ei]]))</f>
        <v>0.47712125471966244</v>
      </c>
      <c r="P1482">
        <f>IF(Sample[[#This Row],[Ii]]=0,10,LOG(Sample[[#This Row],[Ii]]))</f>
        <v>-0.3010299956639812</v>
      </c>
      <c r="Q1482">
        <f>Kx-Sample[[#This Row],[Xp]]</f>
        <v>0.17609125905568127</v>
      </c>
      <c r="R1482">
        <f>Ky-Sample[[#This Row],[Yp]]</f>
        <v>-1.4771212547196624</v>
      </c>
      <c r="S1482">
        <f>Kz-Sample[[#This Row],[Zp]]</f>
        <v>1.3010299956639813</v>
      </c>
      <c r="T1482">
        <f>Sample[[#This Row],[Kpy]]*KSc-Sample[[#This Row],[KPz]]*KSb</f>
        <v>0.17609125905568113</v>
      </c>
      <c r="U1482">
        <f>-1*(Sample[[#This Row],[KPx]]*KSc-Sample[[#This Row],[KPz]]*KSa)</f>
        <v>0.17609125905568127</v>
      </c>
      <c r="V1482">
        <f>(Sample[[#This Row],[KPx]]*$R$2-Sample[[#This Row],[Kpy]]*KSa)</f>
        <v>0.17609125905568127</v>
      </c>
      <c r="W1482">
        <f>Sample[[#This Row],[Kpy]]*KTc-Sample[[#This Row],[KPz]]*KTb</f>
        <v>2.7781512503836439</v>
      </c>
      <c r="X1482">
        <f>-1*(Sample[[#This Row],[KPx]]*KTc-Sample[[#This Row],[KPz]]*KTa)</f>
        <v>2.7781512503836439</v>
      </c>
      <c r="Y1482">
        <f>(Sample[[#This Row],[KPx]]*KTb-Sample[[#This Row],[Kpy]]*KTa)</f>
        <v>2.7781512503836434</v>
      </c>
      <c r="Z1482">
        <f>-Sample[[#This Row],[Xp]]*a+Sample[[#This Row],[Yp]]*b+Sample[[#This Row],[Zp]]*c_</f>
        <v>0.35218251811136247</v>
      </c>
      <c r="AA1482" s="8">
        <f>-IF(Sample[[#This Row],[Column2]]&gt;0,1,-1)*SQRT(Sample[[#This Row],[KPx''i]]^2+Sample[[#This Row],[KPx''j]]^2+Sample[[#This Row],[KPx''k]]^2)/Ksmag/Scale</f>
        <v>-0.21566686642533325</v>
      </c>
      <c r="AB1482" s="1">
        <f>SQRT(Sample[[#This Row],[Kpy''i]]^2+Sample[[#This Row],[KPy''j]]^2+Sample[[#This Row],[KPy''k]]^2)/KTmag/Scale</f>
        <v>1.9644495883081605</v>
      </c>
    </row>
    <row r="1483" spans="1:28" hidden="1" x14ac:dyDescent="0.25">
      <c r="A1483" s="5">
        <v>1478</v>
      </c>
      <c r="B1483" s="13" t="s">
        <v>43</v>
      </c>
      <c r="C1483" s="5"/>
      <c r="D1483" s="5"/>
      <c r="E1483">
        <v>8</v>
      </c>
      <c r="F1483">
        <v>2</v>
      </c>
      <c r="G1483">
        <v>4</v>
      </c>
      <c r="H1483" s="11">
        <f>Sample[[#This Row],[C]]/Sample[[#This Row],[D]]</f>
        <v>0.25</v>
      </c>
      <c r="I1483" s="11">
        <f>Sample[[#This Row],[A]]/Sample[[#This Row],[C]]</f>
        <v>2</v>
      </c>
      <c r="J1483" s="11">
        <f>Sample[[#This Row],[D]]/Sample[[#This Row],[A]]</f>
        <v>2</v>
      </c>
      <c r="K1483" s="11">
        <f>Sample[[#This Row],[A]]/Sample[[#This Row],[D]]</f>
        <v>0.5</v>
      </c>
      <c r="L1483" s="11">
        <f>Sample[[#This Row],[D]]/Sample[[#This Row],[C]]</f>
        <v>4</v>
      </c>
      <c r="M1483" s="11">
        <f>Sample[[#This Row],[C]]/Sample[[#This Row],[A]]</f>
        <v>0.5</v>
      </c>
      <c r="N1483">
        <f>IF(Sample[[#This Row],[Ap]]=0,10,LOG(Sample[[#This Row],[Ap]]))</f>
        <v>-0.6020599913279624</v>
      </c>
      <c r="O1483">
        <f>IF(Sample[[#This Row],[Ei]]=0,10,LOG(Sample[[#This Row],[Ei]]))</f>
        <v>0.3010299956639812</v>
      </c>
      <c r="P1483">
        <f>IF(Sample[[#This Row],[Ii]]=0,10,LOG(Sample[[#This Row],[Ii]]))</f>
        <v>0.3010299956639812</v>
      </c>
      <c r="Q1483">
        <f>Kx-Sample[[#This Row],[Xp]]</f>
        <v>0.6020599913279624</v>
      </c>
      <c r="R1483">
        <f>Ky-Sample[[#This Row],[Yp]]</f>
        <v>-1.3010299956639813</v>
      </c>
      <c r="S1483">
        <f>Kz-Sample[[#This Row],[Zp]]</f>
        <v>0.69897000433601875</v>
      </c>
      <c r="T1483">
        <f>Sample[[#This Row],[Kpy]]*KSc-Sample[[#This Row],[KPz]]*KSb</f>
        <v>0.60205999132796251</v>
      </c>
      <c r="U1483">
        <f>-1*(Sample[[#This Row],[KPx]]*KSc-Sample[[#This Row],[KPz]]*KSa)</f>
        <v>0.6020599913279624</v>
      </c>
      <c r="V1483">
        <f>(Sample[[#This Row],[KPx]]*$R$2-Sample[[#This Row],[Kpy]]*KSa)</f>
        <v>0.6020599913279624</v>
      </c>
      <c r="W1483">
        <f>Sample[[#This Row],[Kpy]]*KTc-Sample[[#This Row],[KPz]]*KTb</f>
        <v>2</v>
      </c>
      <c r="X1483">
        <f>-1*(Sample[[#This Row],[KPx]]*KTc-Sample[[#This Row],[KPz]]*KTa)</f>
        <v>2</v>
      </c>
      <c r="Y1483">
        <f>(Sample[[#This Row],[KPx]]*KTb-Sample[[#This Row],[Kpy]]*KTa)</f>
        <v>2</v>
      </c>
      <c r="Z1483">
        <f>-Sample[[#This Row],[Xp]]*a+Sample[[#This Row],[Yp]]*b+Sample[[#This Row],[Zp]]*c_</f>
        <v>1.2041199826559248</v>
      </c>
      <c r="AA1483" s="8">
        <f>-IF(Sample[[#This Row],[Column2]]&gt;0,1,-1)*SQRT(Sample[[#This Row],[KPx''i]]^2+Sample[[#This Row],[KPx''j]]^2+Sample[[#This Row],[KPx''k]]^2)/Ksmag/Scale</f>
        <v>-0.73736988664898662</v>
      </c>
      <c r="AB1483" s="1">
        <f>SQRT(Sample[[#This Row],[Kpy''i]]^2+Sample[[#This Row],[KPy''j]]^2+Sample[[#This Row],[KPy''k]]^2)/KTmag/Scale</f>
        <v>1.4142135623730951</v>
      </c>
    </row>
    <row r="1484" spans="1:28" hidden="1" x14ac:dyDescent="0.25">
      <c r="A1484" s="5">
        <v>1479</v>
      </c>
      <c r="B1484" s="13" t="s">
        <v>43</v>
      </c>
      <c r="C1484" s="5"/>
      <c r="D1484" s="5"/>
      <c r="E1484">
        <v>3</v>
      </c>
      <c r="F1484">
        <v>1</v>
      </c>
      <c r="G1484">
        <v>2</v>
      </c>
      <c r="H1484" s="11">
        <f>Sample[[#This Row],[C]]/Sample[[#This Row],[D]]</f>
        <v>0.33333333333333331</v>
      </c>
      <c r="I1484" s="11">
        <f>Sample[[#This Row],[A]]/Sample[[#This Row],[C]]</f>
        <v>2</v>
      </c>
      <c r="J1484" s="11">
        <f>Sample[[#This Row],[D]]/Sample[[#This Row],[A]]</f>
        <v>1.5</v>
      </c>
      <c r="K1484" s="11">
        <f>Sample[[#This Row],[A]]/Sample[[#This Row],[D]]</f>
        <v>0.66666666666666663</v>
      </c>
      <c r="L1484" s="11">
        <f>Sample[[#This Row],[D]]/Sample[[#This Row],[C]]</f>
        <v>3</v>
      </c>
      <c r="M1484" s="11">
        <f>Sample[[#This Row],[C]]/Sample[[#This Row],[A]]</f>
        <v>0.5</v>
      </c>
      <c r="N1484">
        <f>IF(Sample[[#This Row],[Ap]]=0,10,LOG(Sample[[#This Row],[Ap]]))</f>
        <v>-0.47712125471966244</v>
      </c>
      <c r="O1484">
        <f>IF(Sample[[#This Row],[Ei]]=0,10,LOG(Sample[[#This Row],[Ei]]))</f>
        <v>0.3010299956639812</v>
      </c>
      <c r="P1484">
        <f>IF(Sample[[#This Row],[Ii]]=0,10,LOG(Sample[[#This Row],[Ii]]))</f>
        <v>0.17609125905568124</v>
      </c>
      <c r="Q1484">
        <f>Kx-Sample[[#This Row],[Xp]]</f>
        <v>0.47712125471966244</v>
      </c>
      <c r="R1484">
        <f>Ky-Sample[[#This Row],[Yp]]</f>
        <v>-1.3010299956639813</v>
      </c>
      <c r="S1484">
        <f>Kz-Sample[[#This Row],[Zp]]</f>
        <v>0.82390874094431876</v>
      </c>
      <c r="T1484">
        <f>Sample[[#This Row],[Kpy]]*KSc-Sample[[#This Row],[KPz]]*KSb</f>
        <v>0.47712125471966249</v>
      </c>
      <c r="U1484">
        <f>-1*(Sample[[#This Row],[KPx]]*KSc-Sample[[#This Row],[KPz]]*KSa)</f>
        <v>0.47712125471966244</v>
      </c>
      <c r="V1484">
        <f>(Sample[[#This Row],[KPx]]*$R$2-Sample[[#This Row],[Kpy]]*KSa)</f>
        <v>0.47712125471966244</v>
      </c>
      <c r="W1484">
        <f>Sample[[#This Row],[Kpy]]*KTc-Sample[[#This Row],[KPz]]*KTb</f>
        <v>2.1249387366082999</v>
      </c>
      <c r="X1484">
        <f>-1*(Sample[[#This Row],[KPx]]*KTc-Sample[[#This Row],[KPz]]*KTa)</f>
        <v>2.1249387366082999</v>
      </c>
      <c r="Y1484">
        <f>(Sample[[#This Row],[KPx]]*KTb-Sample[[#This Row],[Kpy]]*KTa)</f>
        <v>2.1249387366082999</v>
      </c>
      <c r="Z1484">
        <f>-Sample[[#This Row],[Xp]]*a+Sample[[#This Row],[Yp]]*b+Sample[[#This Row],[Zp]]*c_</f>
        <v>0.95424250943932487</v>
      </c>
      <c r="AA1484" s="8">
        <f>-IF(Sample[[#This Row],[Column2]]&gt;0,1,-1)*SQRT(Sample[[#This Row],[KPx''i]]^2+Sample[[#This Row],[KPx''j]]^2+Sample[[#This Row],[KPx''k]]^2)/Ksmag/Scale</f>
        <v>-0.58435180974982659</v>
      </c>
      <c r="AB1484" s="1">
        <f>SQRT(Sample[[#This Row],[Kpy''i]]^2+Sample[[#This Row],[KPy''j]]^2+Sample[[#This Row],[KPy''k]]^2)/KTmag/Scale</f>
        <v>1.502558590261704</v>
      </c>
    </row>
    <row r="1485" spans="1:28" hidden="1" x14ac:dyDescent="0.25">
      <c r="A1485" s="5">
        <v>1480</v>
      </c>
      <c r="B1485" s="13" t="s">
        <v>43</v>
      </c>
      <c r="C1485" s="5"/>
      <c r="D1485" s="5"/>
      <c r="E1485">
        <v>1</v>
      </c>
      <c r="F1485">
        <v>6</v>
      </c>
      <c r="G1485">
        <v>6</v>
      </c>
      <c r="H1485" s="11">
        <f>Sample[[#This Row],[C]]/Sample[[#This Row],[D]]</f>
        <v>6</v>
      </c>
      <c r="I1485" s="11">
        <f>Sample[[#This Row],[A]]/Sample[[#This Row],[C]]</f>
        <v>1</v>
      </c>
      <c r="J1485" s="11">
        <f>Sample[[#This Row],[D]]/Sample[[#This Row],[A]]</f>
        <v>0.16666666666666666</v>
      </c>
      <c r="K1485" s="11">
        <f>Sample[[#This Row],[A]]/Sample[[#This Row],[D]]</f>
        <v>6</v>
      </c>
      <c r="L1485" s="11">
        <f>Sample[[#This Row],[D]]/Sample[[#This Row],[C]]</f>
        <v>0.16666666666666666</v>
      </c>
      <c r="M1485" s="11">
        <f>Sample[[#This Row],[C]]/Sample[[#This Row],[A]]</f>
        <v>1</v>
      </c>
      <c r="N1485">
        <f>IF(Sample[[#This Row],[Ap]]=0,10,LOG(Sample[[#This Row],[Ap]]))</f>
        <v>0.77815125038364363</v>
      </c>
      <c r="O1485">
        <f>IF(Sample[[#This Row],[Ei]]=0,10,LOG(Sample[[#This Row],[Ei]]))</f>
        <v>0</v>
      </c>
      <c r="P1485">
        <f>IF(Sample[[#This Row],[Ii]]=0,10,LOG(Sample[[#This Row],[Ii]]))</f>
        <v>-0.77815125038364363</v>
      </c>
      <c r="Q1485">
        <f>Kx-Sample[[#This Row],[Xp]]</f>
        <v>-0.77815125038364363</v>
      </c>
      <c r="R1485">
        <f>Ky-Sample[[#This Row],[Yp]]</f>
        <v>-1</v>
      </c>
      <c r="S1485">
        <f>Kz-Sample[[#This Row],[Zp]]</f>
        <v>1.7781512503836436</v>
      </c>
      <c r="T1485">
        <f>Sample[[#This Row],[Kpy]]*KSc-Sample[[#This Row],[KPz]]*KSb</f>
        <v>-0.77815125038364363</v>
      </c>
      <c r="U1485">
        <f>-1*(Sample[[#This Row],[KPx]]*KSc-Sample[[#This Row],[KPz]]*KSa)</f>
        <v>-0.77815125038364363</v>
      </c>
      <c r="V1485">
        <f>(Sample[[#This Row],[KPx]]*$R$2-Sample[[#This Row],[Kpy]]*KSa)</f>
        <v>-0.77815125038364363</v>
      </c>
      <c r="W1485">
        <f>Sample[[#This Row],[Kpy]]*KTc-Sample[[#This Row],[KPz]]*KTb</f>
        <v>2.7781512503836439</v>
      </c>
      <c r="X1485">
        <f>-1*(Sample[[#This Row],[KPx]]*KTc-Sample[[#This Row],[KPz]]*KTa)</f>
        <v>2.7781512503836439</v>
      </c>
      <c r="Y1485">
        <f>(Sample[[#This Row],[KPx]]*KTb-Sample[[#This Row],[Kpy]]*KTa)</f>
        <v>2.7781512503836439</v>
      </c>
      <c r="Z1485">
        <f>-Sample[[#This Row],[Xp]]*a+Sample[[#This Row],[Yp]]*b+Sample[[#This Row],[Zp]]*c_</f>
        <v>-1.5563025007672873</v>
      </c>
      <c r="AA1485" s="8">
        <f>-IF(Sample[[#This Row],[Column2]]&gt;0,1,-1)*SQRT(Sample[[#This Row],[KPx''i]]^2+Sample[[#This Row],[KPx''j]]^2+Sample[[#This Row],[KPx''k]]^2)/Ksmag/Scale</f>
        <v>0.95303675307431968</v>
      </c>
      <c r="AB1485" s="1">
        <f>SQRT(Sample[[#This Row],[Kpy''i]]^2+Sample[[#This Row],[KPy''j]]^2+Sample[[#This Row],[KPy''k]]^2)/KTmag/Scale</f>
        <v>1.964449588308161</v>
      </c>
    </row>
    <row r="1486" spans="1:28" hidden="1" x14ac:dyDescent="0.25">
      <c r="A1486" s="5">
        <v>1481</v>
      </c>
      <c r="B1486" s="13" t="s">
        <v>43</v>
      </c>
      <c r="C1486" s="5"/>
      <c r="D1486" s="5"/>
      <c r="E1486">
        <v>6</v>
      </c>
      <c r="F1486">
        <v>1</v>
      </c>
      <c r="G1486">
        <v>5</v>
      </c>
      <c r="H1486" s="11">
        <f>Sample[[#This Row],[C]]/Sample[[#This Row],[D]]</f>
        <v>0.16666666666666666</v>
      </c>
      <c r="I1486" s="11">
        <f>Sample[[#This Row],[A]]/Sample[[#This Row],[C]]</f>
        <v>5</v>
      </c>
      <c r="J1486" s="11">
        <f>Sample[[#This Row],[D]]/Sample[[#This Row],[A]]</f>
        <v>1.2</v>
      </c>
      <c r="K1486" s="11">
        <f>Sample[[#This Row],[A]]/Sample[[#This Row],[D]]</f>
        <v>0.83333333333333337</v>
      </c>
      <c r="L1486" s="11">
        <f>Sample[[#This Row],[D]]/Sample[[#This Row],[C]]</f>
        <v>6</v>
      </c>
      <c r="M1486" s="11">
        <f>Sample[[#This Row],[C]]/Sample[[#This Row],[A]]</f>
        <v>0.2</v>
      </c>
      <c r="N1486">
        <f>IF(Sample[[#This Row],[Ap]]=0,10,LOG(Sample[[#This Row],[Ap]]))</f>
        <v>-0.77815125038364363</v>
      </c>
      <c r="O1486">
        <f>IF(Sample[[#This Row],[Ei]]=0,10,LOG(Sample[[#This Row],[Ei]]))</f>
        <v>0.69897000433601886</v>
      </c>
      <c r="P1486">
        <f>IF(Sample[[#This Row],[Ii]]=0,10,LOG(Sample[[#This Row],[Ii]]))</f>
        <v>7.9181246047624818E-2</v>
      </c>
      <c r="Q1486">
        <f>Kx-Sample[[#This Row],[Xp]]</f>
        <v>0.77815125038364363</v>
      </c>
      <c r="R1486">
        <f>Ky-Sample[[#This Row],[Yp]]</f>
        <v>-1.6989700043360187</v>
      </c>
      <c r="S1486">
        <f>Kz-Sample[[#This Row],[Zp]]</f>
        <v>0.92081875395237522</v>
      </c>
      <c r="T1486">
        <f>Sample[[#This Row],[Kpy]]*KSc-Sample[[#This Row],[KPz]]*KSb</f>
        <v>0.77815125038364352</v>
      </c>
      <c r="U1486">
        <f>-1*(Sample[[#This Row],[KPx]]*KSc-Sample[[#This Row],[KPz]]*KSa)</f>
        <v>0.77815125038364363</v>
      </c>
      <c r="V1486">
        <f>(Sample[[#This Row],[KPx]]*$R$2-Sample[[#This Row],[Kpy]]*KSa)</f>
        <v>0.77815125038364363</v>
      </c>
      <c r="W1486">
        <f>Sample[[#This Row],[Kpy]]*KTc-Sample[[#This Row],[KPz]]*KTb</f>
        <v>2.6197887582883941</v>
      </c>
      <c r="X1486">
        <f>-1*(Sample[[#This Row],[KPx]]*KTc-Sample[[#This Row],[KPz]]*KTa)</f>
        <v>2.6197887582883941</v>
      </c>
      <c r="Y1486">
        <f>(Sample[[#This Row],[KPx]]*KTb-Sample[[#This Row],[Kpy]]*KTa)</f>
        <v>2.6197887582883936</v>
      </c>
      <c r="Z1486">
        <f>-Sample[[#This Row],[Xp]]*a+Sample[[#This Row],[Yp]]*b+Sample[[#This Row],[Zp]]*c_</f>
        <v>1.5563025007672873</v>
      </c>
      <c r="AA1486" s="8">
        <f>-IF(Sample[[#This Row],[Column2]]&gt;0,1,-1)*SQRT(Sample[[#This Row],[KPx''i]]^2+Sample[[#This Row],[KPx''j]]^2+Sample[[#This Row],[KPx''k]]^2)/Ksmag/Scale</f>
        <v>-0.95303675307431968</v>
      </c>
      <c r="AB1486" s="1">
        <f>SQRT(Sample[[#This Row],[Kpy''i]]^2+Sample[[#This Row],[KPy''j]]^2+Sample[[#This Row],[KPy''k]]^2)/KTmag/Scale</f>
        <v>1.8524703962620084</v>
      </c>
    </row>
    <row r="1487" spans="1:28" hidden="1" x14ac:dyDescent="0.25">
      <c r="A1487" s="5">
        <v>1482</v>
      </c>
      <c r="B1487" s="13" t="s">
        <v>43</v>
      </c>
      <c r="C1487" s="5"/>
      <c r="D1487" s="5"/>
      <c r="E1487">
        <v>4</v>
      </c>
      <c r="F1487">
        <v>3</v>
      </c>
      <c r="G1487">
        <v>5</v>
      </c>
      <c r="H1487" s="11">
        <f>Sample[[#This Row],[C]]/Sample[[#This Row],[D]]</f>
        <v>0.75</v>
      </c>
      <c r="I1487" s="11">
        <f>Sample[[#This Row],[A]]/Sample[[#This Row],[C]]</f>
        <v>1.6666666666666667</v>
      </c>
      <c r="J1487" s="11">
        <f>Sample[[#This Row],[D]]/Sample[[#This Row],[A]]</f>
        <v>0.8</v>
      </c>
      <c r="K1487" s="11">
        <f>Sample[[#This Row],[A]]/Sample[[#This Row],[D]]</f>
        <v>1.25</v>
      </c>
      <c r="L1487" s="11">
        <f>Sample[[#This Row],[D]]/Sample[[#This Row],[C]]</f>
        <v>1.3333333333333333</v>
      </c>
      <c r="M1487" s="11">
        <f>Sample[[#This Row],[C]]/Sample[[#This Row],[A]]</f>
        <v>0.6</v>
      </c>
      <c r="N1487">
        <f>IF(Sample[[#This Row],[Ap]]=0,10,LOG(Sample[[#This Row],[Ap]]))</f>
        <v>-0.12493873660829995</v>
      </c>
      <c r="O1487">
        <f>IF(Sample[[#This Row],[Ei]]=0,10,LOG(Sample[[#This Row],[Ei]]))</f>
        <v>0.22184874961635639</v>
      </c>
      <c r="P1487">
        <f>IF(Sample[[#This Row],[Ii]]=0,10,LOG(Sample[[#This Row],[Ii]]))</f>
        <v>-9.6910013008056392E-2</v>
      </c>
      <c r="Q1487">
        <f>Kx-Sample[[#This Row],[Xp]]</f>
        <v>0.12493873660829995</v>
      </c>
      <c r="R1487">
        <f>Ky-Sample[[#This Row],[Yp]]</f>
        <v>-1.2218487496163564</v>
      </c>
      <c r="S1487">
        <f>Kz-Sample[[#This Row],[Zp]]</f>
        <v>1.0969100130080565</v>
      </c>
      <c r="T1487">
        <f>Sample[[#This Row],[Kpy]]*KSc-Sample[[#This Row],[KPz]]*KSb</f>
        <v>0.12493873660829991</v>
      </c>
      <c r="U1487">
        <f>-1*(Sample[[#This Row],[KPx]]*KSc-Sample[[#This Row],[KPz]]*KSa)</f>
        <v>0.12493873660829995</v>
      </c>
      <c r="V1487">
        <f>(Sample[[#This Row],[KPx]]*$R$2-Sample[[#This Row],[Kpy]]*KSa)</f>
        <v>0.12493873660829995</v>
      </c>
      <c r="W1487">
        <f>Sample[[#This Row],[Kpy]]*KTc-Sample[[#This Row],[KPz]]*KTb</f>
        <v>2.3187587626244128</v>
      </c>
      <c r="X1487">
        <f>-1*(Sample[[#This Row],[KPx]]*KTc-Sample[[#This Row],[KPz]]*KTa)</f>
        <v>2.3187587626244128</v>
      </c>
      <c r="Y1487">
        <f>(Sample[[#This Row],[KPx]]*KTb-Sample[[#This Row],[Kpy]]*KTa)</f>
        <v>2.3187587626244128</v>
      </c>
      <c r="Z1487">
        <f>-Sample[[#This Row],[Xp]]*a+Sample[[#This Row],[Yp]]*b+Sample[[#This Row],[Zp]]*c_</f>
        <v>0.2498774732166</v>
      </c>
      <c r="AA1487" s="8">
        <f>-IF(Sample[[#This Row],[Column2]]&gt;0,1,-1)*SQRT(Sample[[#This Row],[KPx''i]]^2+Sample[[#This Row],[KPx''j]]^2+Sample[[#This Row],[KPx''k]]^2)/Ksmag/Scale</f>
        <v>-0.15301807689915992</v>
      </c>
      <c r="AB1487" s="1">
        <f>SQRT(Sample[[#This Row],[Kpy''i]]^2+Sample[[#This Row],[KPy''j]]^2+Sample[[#This Row],[KPy''k]]^2)/KTmag/Scale</f>
        <v>1.6396100449874504</v>
      </c>
    </row>
    <row r="1488" spans="1:28" hidden="1" x14ac:dyDescent="0.25">
      <c r="A1488" s="5">
        <v>1483</v>
      </c>
      <c r="B1488" s="13" t="s">
        <v>43</v>
      </c>
      <c r="C1488" s="5"/>
      <c r="D1488" s="5"/>
      <c r="E1488">
        <v>5</v>
      </c>
      <c r="F1488">
        <v>8</v>
      </c>
      <c r="G1488">
        <v>9</v>
      </c>
      <c r="H1488" s="11">
        <f>Sample[[#This Row],[C]]/Sample[[#This Row],[D]]</f>
        <v>1.6</v>
      </c>
      <c r="I1488" s="11">
        <f>Sample[[#This Row],[A]]/Sample[[#This Row],[C]]</f>
        <v>1.125</v>
      </c>
      <c r="J1488" s="11">
        <f>Sample[[#This Row],[D]]/Sample[[#This Row],[A]]</f>
        <v>0.55555555555555558</v>
      </c>
      <c r="K1488" s="11">
        <f>Sample[[#This Row],[A]]/Sample[[#This Row],[D]]</f>
        <v>1.8</v>
      </c>
      <c r="L1488" s="11">
        <f>Sample[[#This Row],[D]]/Sample[[#This Row],[C]]</f>
        <v>0.625</v>
      </c>
      <c r="M1488" s="11">
        <f>Sample[[#This Row],[C]]/Sample[[#This Row],[A]]</f>
        <v>0.88888888888888884</v>
      </c>
      <c r="N1488">
        <f>IF(Sample[[#This Row],[Ap]]=0,10,LOG(Sample[[#This Row],[Ap]]))</f>
        <v>0.20411998265592479</v>
      </c>
      <c r="O1488">
        <f>IF(Sample[[#This Row],[Ei]]=0,10,LOG(Sample[[#This Row],[Ei]]))</f>
        <v>5.1152522447381291E-2</v>
      </c>
      <c r="P1488">
        <f>IF(Sample[[#This Row],[Ii]]=0,10,LOG(Sample[[#This Row],[Ii]]))</f>
        <v>-0.25527250510330607</v>
      </c>
      <c r="Q1488">
        <f>Kx-Sample[[#This Row],[Xp]]</f>
        <v>-0.20411998265592479</v>
      </c>
      <c r="R1488">
        <f>Ky-Sample[[#This Row],[Yp]]</f>
        <v>-1.0511525224473812</v>
      </c>
      <c r="S1488">
        <f>Kz-Sample[[#This Row],[Zp]]</f>
        <v>1.255272505103306</v>
      </c>
      <c r="T1488">
        <f>Sample[[#This Row],[Kpy]]*KSc-Sample[[#This Row],[KPz]]*KSb</f>
        <v>-0.20411998265592479</v>
      </c>
      <c r="U1488">
        <f>-1*(Sample[[#This Row],[KPx]]*KSc-Sample[[#This Row],[KPz]]*KSa)</f>
        <v>-0.20411998265592479</v>
      </c>
      <c r="V1488">
        <f>(Sample[[#This Row],[KPx]]*$R$2-Sample[[#This Row],[Kpy]]*KSa)</f>
        <v>-0.20411998265592479</v>
      </c>
      <c r="W1488">
        <f>Sample[[#This Row],[Kpy]]*KTc-Sample[[#This Row],[KPz]]*KTb</f>
        <v>2.306425027550687</v>
      </c>
      <c r="X1488">
        <f>-1*(Sample[[#This Row],[KPx]]*KTc-Sample[[#This Row],[KPz]]*KTa)</f>
        <v>2.306425027550687</v>
      </c>
      <c r="Y1488">
        <f>(Sample[[#This Row],[KPx]]*KTb-Sample[[#This Row],[Kpy]]*KTa)</f>
        <v>2.306425027550687</v>
      </c>
      <c r="Z1488">
        <f>-Sample[[#This Row],[Xp]]*a+Sample[[#This Row],[Yp]]*b+Sample[[#This Row],[Zp]]*c_</f>
        <v>-0.40823996531184958</v>
      </c>
      <c r="AA1488" s="8">
        <f>-IF(Sample[[#This Row],[Column2]]&gt;0,1,-1)*SQRT(Sample[[#This Row],[KPx''i]]^2+Sample[[#This Row],[KPx''j]]^2+Sample[[#This Row],[KPx''k]]^2)/Ksmag/Scale</f>
        <v>0.24999490190638396</v>
      </c>
      <c r="AB1488" s="1">
        <f>SQRT(Sample[[#This Row],[Kpy''i]]^2+Sample[[#This Row],[KPy''j]]^2+Sample[[#This Row],[KPy''k]]^2)/KTmag/Scale</f>
        <v>1.6308887772794607</v>
      </c>
    </row>
    <row r="1489" spans="1:28" hidden="1" x14ac:dyDescent="0.25">
      <c r="A1489" s="5">
        <v>1484</v>
      </c>
      <c r="B1489" s="13" t="s">
        <v>43</v>
      </c>
      <c r="C1489" s="5"/>
      <c r="D1489" s="5"/>
      <c r="E1489">
        <v>10</v>
      </c>
      <c r="F1489">
        <v>1</v>
      </c>
      <c r="G1489">
        <v>10</v>
      </c>
      <c r="H1489" s="11">
        <f>Sample[[#This Row],[C]]/Sample[[#This Row],[D]]</f>
        <v>0.1</v>
      </c>
      <c r="I1489" s="11">
        <f>Sample[[#This Row],[A]]/Sample[[#This Row],[C]]</f>
        <v>10</v>
      </c>
      <c r="J1489" s="11">
        <f>Sample[[#This Row],[D]]/Sample[[#This Row],[A]]</f>
        <v>1</v>
      </c>
      <c r="K1489" s="11">
        <f>Sample[[#This Row],[A]]/Sample[[#This Row],[D]]</f>
        <v>1</v>
      </c>
      <c r="L1489" s="11">
        <f>Sample[[#This Row],[D]]/Sample[[#This Row],[C]]</f>
        <v>10</v>
      </c>
      <c r="M1489" s="11">
        <f>Sample[[#This Row],[C]]/Sample[[#This Row],[A]]</f>
        <v>0.1</v>
      </c>
      <c r="N1489">
        <f>IF(Sample[[#This Row],[Ap]]=0,10,LOG(Sample[[#This Row],[Ap]]))</f>
        <v>-1</v>
      </c>
      <c r="O1489">
        <f>IF(Sample[[#This Row],[Ei]]=0,10,LOG(Sample[[#This Row],[Ei]]))</f>
        <v>1</v>
      </c>
      <c r="P1489">
        <f>IF(Sample[[#This Row],[Ii]]=0,10,LOG(Sample[[#This Row],[Ii]]))</f>
        <v>0</v>
      </c>
      <c r="Q1489">
        <f>Kx-Sample[[#This Row],[Xp]]</f>
        <v>1</v>
      </c>
      <c r="R1489">
        <f>Ky-Sample[[#This Row],[Yp]]</f>
        <v>-2</v>
      </c>
      <c r="S1489">
        <f>Kz-Sample[[#This Row],[Zp]]</f>
        <v>1</v>
      </c>
      <c r="T1489">
        <f>Sample[[#This Row],[Kpy]]*KSc-Sample[[#This Row],[KPz]]*KSb</f>
        <v>1</v>
      </c>
      <c r="U1489">
        <f>-1*(Sample[[#This Row],[KPx]]*KSc-Sample[[#This Row],[KPz]]*KSa)</f>
        <v>1</v>
      </c>
      <c r="V1489">
        <f>(Sample[[#This Row],[KPx]]*$R$2-Sample[[#This Row],[Kpy]]*KSa)</f>
        <v>1</v>
      </c>
      <c r="W1489">
        <f>Sample[[#This Row],[Kpy]]*KTc-Sample[[#This Row],[KPz]]*KTb</f>
        <v>3</v>
      </c>
      <c r="X1489">
        <f>-1*(Sample[[#This Row],[KPx]]*KTc-Sample[[#This Row],[KPz]]*KTa)</f>
        <v>3</v>
      </c>
      <c r="Y1489">
        <f>(Sample[[#This Row],[KPx]]*KTb-Sample[[#This Row],[Kpy]]*KTa)</f>
        <v>3</v>
      </c>
      <c r="Z1489">
        <f>-Sample[[#This Row],[Xp]]*a+Sample[[#This Row],[Yp]]*b+Sample[[#This Row],[Zp]]*c_</f>
        <v>2</v>
      </c>
      <c r="AA1489" s="8">
        <f>-IF(Sample[[#This Row],[Column2]]&gt;0,1,-1)*SQRT(Sample[[#This Row],[KPx''i]]^2+Sample[[#This Row],[KPx''j]]^2+Sample[[#This Row],[KPx''k]]^2)/Ksmag/Scale</f>
        <v>-1.2247448713915889</v>
      </c>
      <c r="AB1489" s="1">
        <f>SQRT(Sample[[#This Row],[Kpy''i]]^2+Sample[[#This Row],[KPy''j]]^2+Sample[[#This Row],[KPy''k]]^2)/KTmag/Scale</f>
        <v>2.1213203435596428</v>
      </c>
    </row>
    <row r="1490" spans="1:28" hidden="1" x14ac:dyDescent="0.25">
      <c r="A1490" s="5">
        <v>1485</v>
      </c>
      <c r="B1490" s="13" t="s">
        <v>43</v>
      </c>
      <c r="C1490" s="5"/>
      <c r="D1490" s="5"/>
      <c r="E1490">
        <v>8</v>
      </c>
      <c r="F1490">
        <v>3</v>
      </c>
      <c r="G1490">
        <v>5</v>
      </c>
      <c r="H1490" s="11">
        <f>Sample[[#This Row],[C]]/Sample[[#This Row],[D]]</f>
        <v>0.375</v>
      </c>
      <c r="I1490" s="11">
        <f>Sample[[#This Row],[A]]/Sample[[#This Row],[C]]</f>
        <v>1.6666666666666667</v>
      </c>
      <c r="J1490" s="11">
        <f>Sample[[#This Row],[D]]/Sample[[#This Row],[A]]</f>
        <v>1.6</v>
      </c>
      <c r="K1490" s="11">
        <f>Sample[[#This Row],[A]]/Sample[[#This Row],[D]]</f>
        <v>0.625</v>
      </c>
      <c r="L1490" s="11">
        <f>Sample[[#This Row],[D]]/Sample[[#This Row],[C]]</f>
        <v>2.6666666666666665</v>
      </c>
      <c r="M1490" s="11">
        <f>Sample[[#This Row],[C]]/Sample[[#This Row],[A]]</f>
        <v>0.6</v>
      </c>
      <c r="N1490">
        <f>IF(Sample[[#This Row],[Ap]]=0,10,LOG(Sample[[#This Row],[Ap]]))</f>
        <v>-0.42596873227228116</v>
      </c>
      <c r="O1490">
        <f>IF(Sample[[#This Row],[Ei]]=0,10,LOG(Sample[[#This Row],[Ei]]))</f>
        <v>0.22184874961635639</v>
      </c>
      <c r="P1490">
        <f>IF(Sample[[#This Row],[Ii]]=0,10,LOG(Sample[[#This Row],[Ii]]))</f>
        <v>0.20411998265592479</v>
      </c>
      <c r="Q1490">
        <f>Kx-Sample[[#This Row],[Xp]]</f>
        <v>0.42596873227228116</v>
      </c>
      <c r="R1490">
        <f>Ky-Sample[[#This Row],[Yp]]</f>
        <v>-1.2218487496163564</v>
      </c>
      <c r="S1490">
        <f>Kz-Sample[[#This Row],[Zp]]</f>
        <v>0.79588001734407521</v>
      </c>
      <c r="T1490">
        <f>Sample[[#This Row],[Kpy]]*KSc-Sample[[#This Row],[KPz]]*KSb</f>
        <v>0.42596873227228116</v>
      </c>
      <c r="U1490">
        <f>-1*(Sample[[#This Row],[KPx]]*KSc-Sample[[#This Row],[KPz]]*KSa)</f>
        <v>0.42596873227228116</v>
      </c>
      <c r="V1490">
        <f>(Sample[[#This Row],[KPx]]*$R$2-Sample[[#This Row],[Kpy]]*KSa)</f>
        <v>0.42596873227228116</v>
      </c>
      <c r="W1490">
        <f>Sample[[#This Row],[Kpy]]*KTc-Sample[[#This Row],[KPz]]*KTb</f>
        <v>2.0177287669604316</v>
      </c>
      <c r="X1490">
        <f>-1*(Sample[[#This Row],[KPx]]*KTc-Sample[[#This Row],[KPz]]*KTa)</f>
        <v>2.0177287669604316</v>
      </c>
      <c r="Y1490">
        <f>(Sample[[#This Row],[KPx]]*KTb-Sample[[#This Row],[Kpy]]*KTa)</f>
        <v>2.0177287669604316</v>
      </c>
      <c r="Z1490">
        <f>-Sample[[#This Row],[Xp]]*a+Sample[[#This Row],[Yp]]*b+Sample[[#This Row],[Zp]]*c_</f>
        <v>0.85193746454456232</v>
      </c>
      <c r="AA1490" s="8">
        <f>-IF(Sample[[#This Row],[Column2]]&gt;0,1,-1)*SQRT(Sample[[#This Row],[KPx''i]]^2+Sample[[#This Row],[KPx''j]]^2+Sample[[#This Row],[KPx''k]]^2)/Ksmag/Scale</f>
        <v>-0.52170302022365322</v>
      </c>
      <c r="AB1490" s="1">
        <f>SQRT(Sample[[#This Row],[Kpy''i]]^2+Sample[[#This Row],[KPy''j]]^2+Sample[[#This Row],[KPy''k]]^2)/KTmag/Scale</f>
        <v>1.4267496937128925</v>
      </c>
    </row>
    <row r="1491" spans="1:28" hidden="1" x14ac:dyDescent="0.25">
      <c r="A1491" s="5">
        <v>1486</v>
      </c>
      <c r="B1491" s="13" t="s">
        <v>43</v>
      </c>
      <c r="C1491" s="5"/>
      <c r="D1491" s="5"/>
      <c r="E1491">
        <v>4</v>
      </c>
      <c r="F1491">
        <v>6</v>
      </c>
      <c r="G1491">
        <v>2</v>
      </c>
      <c r="H1491" s="11">
        <f>Sample[[#This Row],[C]]/Sample[[#This Row],[D]]</f>
        <v>1.5</v>
      </c>
      <c r="I1491" s="11">
        <f>Sample[[#This Row],[A]]/Sample[[#This Row],[C]]</f>
        <v>0.33333333333333331</v>
      </c>
      <c r="J1491" s="11">
        <f>Sample[[#This Row],[D]]/Sample[[#This Row],[A]]</f>
        <v>2</v>
      </c>
      <c r="K1491" s="11">
        <f>Sample[[#This Row],[A]]/Sample[[#This Row],[D]]</f>
        <v>0.5</v>
      </c>
      <c r="L1491" s="11">
        <f>Sample[[#This Row],[D]]/Sample[[#This Row],[C]]</f>
        <v>0.66666666666666663</v>
      </c>
      <c r="M1491" s="11">
        <f>Sample[[#This Row],[C]]/Sample[[#This Row],[A]]</f>
        <v>3</v>
      </c>
      <c r="N1491">
        <f>IF(Sample[[#This Row],[Ap]]=0,10,LOG(Sample[[#This Row],[Ap]]))</f>
        <v>0.17609125905568124</v>
      </c>
      <c r="O1491">
        <f>IF(Sample[[#This Row],[Ei]]=0,10,LOG(Sample[[#This Row],[Ei]]))</f>
        <v>-0.47712125471966244</v>
      </c>
      <c r="P1491">
        <f>IF(Sample[[#This Row],[Ii]]=0,10,LOG(Sample[[#This Row],[Ii]]))</f>
        <v>0.3010299956639812</v>
      </c>
      <c r="Q1491">
        <f>Kx-Sample[[#This Row],[Xp]]</f>
        <v>-0.17609125905568124</v>
      </c>
      <c r="R1491">
        <f>Ky-Sample[[#This Row],[Yp]]</f>
        <v>-0.52287874528033762</v>
      </c>
      <c r="S1491">
        <f>Kz-Sample[[#This Row],[Zp]]</f>
        <v>0.69897000433601875</v>
      </c>
      <c r="T1491">
        <f>Sample[[#This Row],[Kpy]]*KSc-Sample[[#This Row],[KPz]]*KSb</f>
        <v>-0.17609125905568113</v>
      </c>
      <c r="U1491">
        <f>-1*(Sample[[#This Row],[KPx]]*KSc-Sample[[#This Row],[KPz]]*KSa)</f>
        <v>-0.17609125905568124</v>
      </c>
      <c r="V1491">
        <f>(Sample[[#This Row],[KPx]]*$R$2-Sample[[#This Row],[Kpy]]*KSa)</f>
        <v>-0.17609125905568124</v>
      </c>
      <c r="W1491">
        <f>Sample[[#This Row],[Kpy]]*KTc-Sample[[#This Row],[KPz]]*KTb</f>
        <v>1.2218487496163564</v>
      </c>
      <c r="X1491">
        <f>-1*(Sample[[#This Row],[KPx]]*KTc-Sample[[#This Row],[KPz]]*KTa)</f>
        <v>1.2218487496163561</v>
      </c>
      <c r="Y1491">
        <f>(Sample[[#This Row],[KPx]]*KTb-Sample[[#This Row],[Kpy]]*KTa)</f>
        <v>1.2218487496163566</v>
      </c>
      <c r="Z1491">
        <f>-Sample[[#This Row],[Xp]]*a+Sample[[#This Row],[Yp]]*b+Sample[[#This Row],[Zp]]*c_</f>
        <v>-0.35218251811136247</v>
      </c>
      <c r="AA1491" s="8">
        <f>-IF(Sample[[#This Row],[Column2]]&gt;0,1,-1)*SQRT(Sample[[#This Row],[KPx''i]]^2+Sample[[#This Row],[KPx''j]]^2+Sample[[#This Row],[KPx''k]]^2)/Ksmag/Scale</f>
        <v>0.21566686642533325</v>
      </c>
      <c r="AB1491" s="1">
        <f>SQRT(Sample[[#This Row],[Kpy''i]]^2+Sample[[#This Row],[KPy''j]]^2+Sample[[#This Row],[KPy''k]]^2)/KTmag/Scale</f>
        <v>0.86397753643802966</v>
      </c>
    </row>
    <row r="1492" spans="1:28" hidden="1" x14ac:dyDescent="0.25">
      <c r="A1492" s="5">
        <v>1487</v>
      </c>
      <c r="B1492" s="13" t="s">
        <v>43</v>
      </c>
      <c r="C1492" s="5"/>
      <c r="D1492" s="5"/>
      <c r="E1492">
        <v>6</v>
      </c>
      <c r="F1492">
        <v>4</v>
      </c>
      <c r="G1492">
        <v>4</v>
      </c>
      <c r="H1492" s="11">
        <f>Sample[[#This Row],[C]]/Sample[[#This Row],[D]]</f>
        <v>0.66666666666666663</v>
      </c>
      <c r="I1492" s="11">
        <f>Sample[[#This Row],[A]]/Sample[[#This Row],[C]]</f>
        <v>1</v>
      </c>
      <c r="J1492" s="11">
        <f>Sample[[#This Row],[D]]/Sample[[#This Row],[A]]</f>
        <v>1.5</v>
      </c>
      <c r="K1492" s="11">
        <f>Sample[[#This Row],[A]]/Sample[[#This Row],[D]]</f>
        <v>0.66666666666666663</v>
      </c>
      <c r="L1492" s="11">
        <f>Sample[[#This Row],[D]]/Sample[[#This Row],[C]]</f>
        <v>1.5</v>
      </c>
      <c r="M1492" s="11">
        <f>Sample[[#This Row],[C]]/Sample[[#This Row],[A]]</f>
        <v>1</v>
      </c>
      <c r="N1492">
        <f>IF(Sample[[#This Row],[Ap]]=0,10,LOG(Sample[[#This Row],[Ap]]))</f>
        <v>-0.17609125905568127</v>
      </c>
      <c r="O1492">
        <f>IF(Sample[[#This Row],[Ei]]=0,10,LOG(Sample[[#This Row],[Ei]]))</f>
        <v>0</v>
      </c>
      <c r="P1492">
        <f>IF(Sample[[#This Row],[Ii]]=0,10,LOG(Sample[[#This Row],[Ii]]))</f>
        <v>0.17609125905568124</v>
      </c>
      <c r="Q1492">
        <f>Kx-Sample[[#This Row],[Xp]]</f>
        <v>0.17609125905568127</v>
      </c>
      <c r="R1492">
        <f>Ky-Sample[[#This Row],[Yp]]</f>
        <v>-1</v>
      </c>
      <c r="S1492">
        <f>Kz-Sample[[#This Row],[Zp]]</f>
        <v>0.82390874094431876</v>
      </c>
      <c r="T1492">
        <f>Sample[[#This Row],[Kpy]]*KSc-Sample[[#This Row],[KPz]]*KSb</f>
        <v>0.17609125905568124</v>
      </c>
      <c r="U1492">
        <f>-1*(Sample[[#This Row],[KPx]]*KSc-Sample[[#This Row],[KPz]]*KSa)</f>
        <v>0.17609125905568127</v>
      </c>
      <c r="V1492">
        <f>(Sample[[#This Row],[KPx]]*$R$2-Sample[[#This Row],[Kpy]]*KSa)</f>
        <v>0.17609125905568127</v>
      </c>
      <c r="W1492">
        <f>Sample[[#This Row],[Kpy]]*KTc-Sample[[#This Row],[KPz]]*KTb</f>
        <v>1.8239087409443187</v>
      </c>
      <c r="X1492">
        <f>-1*(Sample[[#This Row],[KPx]]*KTc-Sample[[#This Row],[KPz]]*KTa)</f>
        <v>1.8239087409443189</v>
      </c>
      <c r="Y1492">
        <f>(Sample[[#This Row],[KPx]]*KTb-Sample[[#This Row],[Kpy]]*KTa)</f>
        <v>1.8239087409443187</v>
      </c>
      <c r="Z1492">
        <f>-Sample[[#This Row],[Xp]]*a+Sample[[#This Row],[Yp]]*b+Sample[[#This Row],[Zp]]*c_</f>
        <v>0.35218251811136247</v>
      </c>
      <c r="AA1492" s="8">
        <f>-IF(Sample[[#This Row],[Column2]]&gt;0,1,-1)*SQRT(Sample[[#This Row],[KPx''i]]^2+Sample[[#This Row],[KPx''j]]^2+Sample[[#This Row],[KPx''k]]^2)/Ksmag/Scale</f>
        <v>-0.21566686642533334</v>
      </c>
      <c r="AB1492" s="1">
        <f>SQRT(Sample[[#This Row],[Kpy''i]]^2+Sample[[#This Row],[KPy''j]]^2+Sample[[#This Row],[KPy''k]]^2)/KTmag/Scale</f>
        <v>1.2896982389871459</v>
      </c>
    </row>
    <row r="1493" spans="1:28" hidden="1" x14ac:dyDescent="0.25">
      <c r="A1493" s="5">
        <v>1488</v>
      </c>
      <c r="B1493" s="13" t="s">
        <v>43</v>
      </c>
      <c r="C1493" s="5"/>
      <c r="D1493" s="5"/>
      <c r="E1493">
        <v>8</v>
      </c>
      <c r="F1493">
        <v>8</v>
      </c>
      <c r="G1493">
        <v>2</v>
      </c>
      <c r="H1493" s="11">
        <f>Sample[[#This Row],[C]]/Sample[[#This Row],[D]]</f>
        <v>1</v>
      </c>
      <c r="I1493" s="11">
        <f>Sample[[#This Row],[A]]/Sample[[#This Row],[C]]</f>
        <v>0.25</v>
      </c>
      <c r="J1493" s="11">
        <f>Sample[[#This Row],[D]]/Sample[[#This Row],[A]]</f>
        <v>4</v>
      </c>
      <c r="K1493" s="11">
        <f>Sample[[#This Row],[A]]/Sample[[#This Row],[D]]</f>
        <v>0.25</v>
      </c>
      <c r="L1493" s="11">
        <f>Sample[[#This Row],[D]]/Sample[[#This Row],[C]]</f>
        <v>1</v>
      </c>
      <c r="M1493" s="11">
        <f>Sample[[#This Row],[C]]/Sample[[#This Row],[A]]</f>
        <v>4</v>
      </c>
      <c r="N1493">
        <f>IF(Sample[[#This Row],[Ap]]=0,10,LOG(Sample[[#This Row],[Ap]]))</f>
        <v>0</v>
      </c>
      <c r="O1493">
        <f>IF(Sample[[#This Row],[Ei]]=0,10,LOG(Sample[[#This Row],[Ei]]))</f>
        <v>-0.6020599913279624</v>
      </c>
      <c r="P1493">
        <f>IF(Sample[[#This Row],[Ii]]=0,10,LOG(Sample[[#This Row],[Ii]]))</f>
        <v>0.6020599913279624</v>
      </c>
      <c r="Q1493">
        <f>Kx-Sample[[#This Row],[Xp]]</f>
        <v>0</v>
      </c>
      <c r="R1493">
        <f>Ky-Sample[[#This Row],[Yp]]</f>
        <v>-0.3979400086720376</v>
      </c>
      <c r="S1493">
        <f>Kz-Sample[[#This Row],[Zp]]</f>
        <v>0.3979400086720376</v>
      </c>
      <c r="T1493">
        <f>Sample[[#This Row],[Kpy]]*KSc-Sample[[#This Row],[KPz]]*KSb</f>
        <v>0</v>
      </c>
      <c r="U1493">
        <f>-1*(Sample[[#This Row],[KPx]]*KSc-Sample[[#This Row],[KPz]]*KSa)</f>
        <v>0</v>
      </c>
      <c r="V1493">
        <f>(Sample[[#This Row],[KPx]]*$R$2-Sample[[#This Row],[Kpy]]*KSa)</f>
        <v>0</v>
      </c>
      <c r="W1493">
        <f>Sample[[#This Row],[Kpy]]*KTc-Sample[[#This Row],[KPz]]*KTb</f>
        <v>0.79588001734407521</v>
      </c>
      <c r="X1493">
        <f>-1*(Sample[[#This Row],[KPx]]*KTc-Sample[[#This Row],[KPz]]*KTa)</f>
        <v>0.79588001734407521</v>
      </c>
      <c r="Y1493">
        <f>(Sample[[#This Row],[KPx]]*KTb-Sample[[#This Row],[Kpy]]*KTa)</f>
        <v>0.79588001734407521</v>
      </c>
      <c r="Z1493">
        <f>-Sample[[#This Row],[Xp]]*a+Sample[[#This Row],[Yp]]*b+Sample[[#This Row],[Zp]]*c_</f>
        <v>0</v>
      </c>
      <c r="AA1493" s="8">
        <f>-IF(Sample[[#This Row],[Column2]]&gt;0,1,-1)*SQRT(Sample[[#This Row],[KPx''i]]^2+Sample[[#This Row],[KPx''j]]^2+Sample[[#This Row],[KPx''k]]^2)/Ksmag/Scale</f>
        <v>0</v>
      </c>
      <c r="AB1493" s="1">
        <f>SQRT(Sample[[#This Row],[Kpy''i]]^2+Sample[[#This Row],[KPy''j]]^2+Sample[[#This Row],[KPy''k]]^2)/KTmag/Scale</f>
        <v>0.56277215727486274</v>
      </c>
    </row>
    <row r="1494" spans="1:28" hidden="1" x14ac:dyDescent="0.25">
      <c r="A1494" s="5">
        <v>1489</v>
      </c>
      <c r="B1494" s="13" t="s">
        <v>43</v>
      </c>
      <c r="C1494" s="5"/>
      <c r="D1494" s="5"/>
      <c r="E1494">
        <v>10</v>
      </c>
      <c r="F1494">
        <v>1</v>
      </c>
      <c r="G1494">
        <v>2</v>
      </c>
      <c r="H1494" s="11">
        <f>Sample[[#This Row],[C]]/Sample[[#This Row],[D]]</f>
        <v>0.1</v>
      </c>
      <c r="I1494" s="11">
        <f>Sample[[#This Row],[A]]/Sample[[#This Row],[C]]</f>
        <v>2</v>
      </c>
      <c r="J1494" s="11">
        <f>Sample[[#This Row],[D]]/Sample[[#This Row],[A]]</f>
        <v>5</v>
      </c>
      <c r="K1494" s="11">
        <f>Sample[[#This Row],[A]]/Sample[[#This Row],[D]]</f>
        <v>0.2</v>
      </c>
      <c r="L1494" s="11">
        <f>Sample[[#This Row],[D]]/Sample[[#This Row],[C]]</f>
        <v>10</v>
      </c>
      <c r="M1494" s="11">
        <f>Sample[[#This Row],[C]]/Sample[[#This Row],[A]]</f>
        <v>0.5</v>
      </c>
      <c r="N1494">
        <f>IF(Sample[[#This Row],[Ap]]=0,10,LOG(Sample[[#This Row],[Ap]]))</f>
        <v>-1</v>
      </c>
      <c r="O1494">
        <f>IF(Sample[[#This Row],[Ei]]=0,10,LOG(Sample[[#This Row],[Ei]]))</f>
        <v>0.3010299956639812</v>
      </c>
      <c r="P1494">
        <f>IF(Sample[[#This Row],[Ii]]=0,10,LOG(Sample[[#This Row],[Ii]]))</f>
        <v>0.69897000433601886</v>
      </c>
      <c r="Q1494">
        <f>Kx-Sample[[#This Row],[Xp]]</f>
        <v>1</v>
      </c>
      <c r="R1494">
        <f>Ky-Sample[[#This Row],[Yp]]</f>
        <v>-1.3010299956639813</v>
      </c>
      <c r="S1494">
        <f>Kz-Sample[[#This Row],[Zp]]</f>
        <v>0.30102999566398114</v>
      </c>
      <c r="T1494">
        <f>Sample[[#This Row],[Kpy]]*KSc-Sample[[#This Row],[KPz]]*KSb</f>
        <v>1</v>
      </c>
      <c r="U1494">
        <f>-1*(Sample[[#This Row],[KPx]]*KSc-Sample[[#This Row],[KPz]]*KSa)</f>
        <v>1</v>
      </c>
      <c r="V1494">
        <f>(Sample[[#This Row],[KPx]]*$R$2-Sample[[#This Row],[Kpy]]*KSa)</f>
        <v>1</v>
      </c>
      <c r="W1494">
        <f>Sample[[#This Row],[Kpy]]*KTc-Sample[[#This Row],[KPz]]*KTb</f>
        <v>1.6020599913279625</v>
      </c>
      <c r="X1494">
        <f>-1*(Sample[[#This Row],[KPx]]*KTc-Sample[[#This Row],[KPz]]*KTa)</f>
        <v>1.6020599913279623</v>
      </c>
      <c r="Y1494">
        <f>(Sample[[#This Row],[KPx]]*KTb-Sample[[#This Row],[Kpy]]*KTa)</f>
        <v>1.6020599913279625</v>
      </c>
      <c r="Z1494">
        <f>-Sample[[#This Row],[Xp]]*a+Sample[[#This Row],[Yp]]*b+Sample[[#This Row],[Zp]]*c_</f>
        <v>2</v>
      </c>
      <c r="AA1494" s="8">
        <f>-IF(Sample[[#This Row],[Column2]]&gt;0,1,-1)*SQRT(Sample[[#This Row],[KPx''i]]^2+Sample[[#This Row],[KPx''j]]^2+Sample[[#This Row],[KPx''k]]^2)/Ksmag/Scale</f>
        <v>-1.2247448713915889</v>
      </c>
      <c r="AB1494" s="1">
        <f>SQRT(Sample[[#This Row],[Kpy''i]]^2+Sample[[#This Row],[KPy''j]]^2+Sample[[#This Row],[KPy''k]]^2)/KTmag/Scale</f>
        <v>1.1328274837356638</v>
      </c>
    </row>
    <row r="1495" spans="1:28" hidden="1" x14ac:dyDescent="0.25">
      <c r="A1495" s="5">
        <v>1490</v>
      </c>
      <c r="B1495" s="13" t="s">
        <v>43</v>
      </c>
      <c r="C1495" s="5"/>
      <c r="D1495" s="5"/>
      <c r="E1495">
        <v>2</v>
      </c>
      <c r="F1495">
        <v>4</v>
      </c>
      <c r="G1495">
        <v>5</v>
      </c>
      <c r="H1495" s="11">
        <f>Sample[[#This Row],[C]]/Sample[[#This Row],[D]]</f>
        <v>2</v>
      </c>
      <c r="I1495" s="11">
        <f>Sample[[#This Row],[A]]/Sample[[#This Row],[C]]</f>
        <v>1.25</v>
      </c>
      <c r="J1495" s="11">
        <f>Sample[[#This Row],[D]]/Sample[[#This Row],[A]]</f>
        <v>0.4</v>
      </c>
      <c r="K1495" s="11">
        <f>Sample[[#This Row],[A]]/Sample[[#This Row],[D]]</f>
        <v>2.5</v>
      </c>
      <c r="L1495" s="11">
        <f>Sample[[#This Row],[D]]/Sample[[#This Row],[C]]</f>
        <v>0.5</v>
      </c>
      <c r="M1495" s="11">
        <f>Sample[[#This Row],[C]]/Sample[[#This Row],[A]]</f>
        <v>0.8</v>
      </c>
      <c r="N1495">
        <f>IF(Sample[[#This Row],[Ap]]=0,10,LOG(Sample[[#This Row],[Ap]]))</f>
        <v>0.3010299956639812</v>
      </c>
      <c r="O1495">
        <f>IF(Sample[[#This Row],[Ei]]=0,10,LOG(Sample[[#This Row],[Ei]]))</f>
        <v>9.691001300805642E-2</v>
      </c>
      <c r="P1495">
        <f>IF(Sample[[#This Row],[Ii]]=0,10,LOG(Sample[[#This Row],[Ii]]))</f>
        <v>-0.3979400086720376</v>
      </c>
      <c r="Q1495">
        <f>Kx-Sample[[#This Row],[Xp]]</f>
        <v>-0.3010299956639812</v>
      </c>
      <c r="R1495">
        <f>Ky-Sample[[#This Row],[Yp]]</f>
        <v>-1.0969100130080565</v>
      </c>
      <c r="S1495">
        <f>Kz-Sample[[#This Row],[Zp]]</f>
        <v>1.3979400086720375</v>
      </c>
      <c r="T1495">
        <f>Sample[[#This Row],[Kpy]]*KSc-Sample[[#This Row],[KPz]]*KSb</f>
        <v>-0.30102999566398103</v>
      </c>
      <c r="U1495">
        <f>-1*(Sample[[#This Row],[KPx]]*KSc-Sample[[#This Row],[KPz]]*KSa)</f>
        <v>-0.3010299956639812</v>
      </c>
      <c r="V1495">
        <f>(Sample[[#This Row],[KPx]]*$R$2-Sample[[#This Row],[Kpy]]*KSa)</f>
        <v>-0.3010299956639812</v>
      </c>
      <c r="W1495">
        <f>Sample[[#This Row],[Kpy]]*KTc-Sample[[#This Row],[KPz]]*KTb</f>
        <v>2.4948500216800937</v>
      </c>
      <c r="X1495">
        <f>-1*(Sample[[#This Row],[KPx]]*KTc-Sample[[#This Row],[KPz]]*KTa)</f>
        <v>2.4948500216800937</v>
      </c>
      <c r="Y1495">
        <f>(Sample[[#This Row],[KPx]]*KTb-Sample[[#This Row],[Kpy]]*KTa)</f>
        <v>2.4948500216800942</v>
      </c>
      <c r="Z1495">
        <f>-Sample[[#This Row],[Xp]]*a+Sample[[#This Row],[Yp]]*b+Sample[[#This Row],[Zp]]*c_</f>
        <v>-0.6020599913279624</v>
      </c>
      <c r="AA1495" s="8">
        <f>-IF(Sample[[#This Row],[Column2]]&gt;0,1,-1)*SQRT(Sample[[#This Row],[KPx''i]]^2+Sample[[#This Row],[KPx''j]]^2+Sample[[#This Row],[KPx''k]]^2)/Ksmag/Scale</f>
        <v>0.36868494332449314</v>
      </c>
      <c r="AB1495" s="1">
        <f>SQRT(Sample[[#This Row],[Kpy''i]]^2+Sample[[#This Row],[KPy''j]]^2+Sample[[#This Row],[KPy''k]]^2)/KTmag/Scale</f>
        <v>1.7641253683733995</v>
      </c>
    </row>
    <row r="1496" spans="1:28" hidden="1" x14ac:dyDescent="0.25">
      <c r="A1496" s="5">
        <v>1491</v>
      </c>
      <c r="B1496" s="13" t="s">
        <v>43</v>
      </c>
      <c r="C1496" s="5"/>
      <c r="D1496" s="5"/>
      <c r="E1496">
        <v>8</v>
      </c>
      <c r="F1496">
        <v>4</v>
      </c>
      <c r="G1496">
        <v>8</v>
      </c>
      <c r="H1496" s="11">
        <f>Sample[[#This Row],[C]]/Sample[[#This Row],[D]]</f>
        <v>0.5</v>
      </c>
      <c r="I1496" s="11">
        <f>Sample[[#This Row],[A]]/Sample[[#This Row],[C]]</f>
        <v>2</v>
      </c>
      <c r="J1496" s="11">
        <f>Sample[[#This Row],[D]]/Sample[[#This Row],[A]]</f>
        <v>1</v>
      </c>
      <c r="K1496" s="11">
        <f>Sample[[#This Row],[A]]/Sample[[#This Row],[D]]</f>
        <v>1</v>
      </c>
      <c r="L1496" s="11">
        <f>Sample[[#This Row],[D]]/Sample[[#This Row],[C]]</f>
        <v>2</v>
      </c>
      <c r="M1496" s="11">
        <f>Sample[[#This Row],[C]]/Sample[[#This Row],[A]]</f>
        <v>0.5</v>
      </c>
      <c r="N1496">
        <f>IF(Sample[[#This Row],[Ap]]=0,10,LOG(Sample[[#This Row],[Ap]]))</f>
        <v>-0.3010299956639812</v>
      </c>
      <c r="O1496">
        <f>IF(Sample[[#This Row],[Ei]]=0,10,LOG(Sample[[#This Row],[Ei]]))</f>
        <v>0.3010299956639812</v>
      </c>
      <c r="P1496">
        <f>IF(Sample[[#This Row],[Ii]]=0,10,LOG(Sample[[#This Row],[Ii]]))</f>
        <v>0</v>
      </c>
      <c r="Q1496">
        <f>Kx-Sample[[#This Row],[Xp]]</f>
        <v>0.3010299956639812</v>
      </c>
      <c r="R1496">
        <f>Ky-Sample[[#This Row],[Yp]]</f>
        <v>-1.3010299956639813</v>
      </c>
      <c r="S1496">
        <f>Kz-Sample[[#This Row],[Zp]]</f>
        <v>1</v>
      </c>
      <c r="T1496">
        <f>Sample[[#This Row],[Kpy]]*KSc-Sample[[#This Row],[KPz]]*KSb</f>
        <v>0.30102999566398125</v>
      </c>
      <c r="U1496">
        <f>-1*(Sample[[#This Row],[KPx]]*KSc-Sample[[#This Row],[KPz]]*KSa)</f>
        <v>0.3010299956639812</v>
      </c>
      <c r="V1496">
        <f>(Sample[[#This Row],[KPx]]*$R$2-Sample[[#This Row],[Kpy]]*KSa)</f>
        <v>0.3010299956639812</v>
      </c>
      <c r="W1496">
        <f>Sample[[#This Row],[Kpy]]*KTc-Sample[[#This Row],[KPz]]*KTb</f>
        <v>2.3010299956639813</v>
      </c>
      <c r="X1496">
        <f>-1*(Sample[[#This Row],[KPx]]*KTc-Sample[[#This Row],[KPz]]*KTa)</f>
        <v>2.3010299956639813</v>
      </c>
      <c r="Y1496">
        <f>(Sample[[#This Row],[KPx]]*KTb-Sample[[#This Row],[Kpy]]*KTa)</f>
        <v>2.3010299956639813</v>
      </c>
      <c r="Z1496">
        <f>-Sample[[#This Row],[Xp]]*a+Sample[[#This Row],[Yp]]*b+Sample[[#This Row],[Zp]]*c_</f>
        <v>0.6020599913279624</v>
      </c>
      <c r="AA1496" s="8">
        <f>-IF(Sample[[#This Row],[Column2]]&gt;0,1,-1)*SQRT(Sample[[#This Row],[KPx''i]]^2+Sample[[#This Row],[KPx''j]]^2+Sample[[#This Row],[KPx''k]]^2)/Ksmag/Scale</f>
        <v>-0.36868494332449331</v>
      </c>
      <c r="AB1496" s="1">
        <f>SQRT(Sample[[#This Row],[Kpy''i]]^2+Sample[[#This Row],[KPy''j]]^2+Sample[[#This Row],[KPy''k]]^2)/KTmag/Scale</f>
        <v>1.6270739136476533</v>
      </c>
    </row>
    <row r="1497" spans="1:28" hidden="1" x14ac:dyDescent="0.25">
      <c r="A1497" s="5">
        <v>1492</v>
      </c>
      <c r="B1497" s="13" t="s">
        <v>43</v>
      </c>
      <c r="C1497" s="5"/>
      <c r="D1497" s="5"/>
      <c r="E1497">
        <v>4</v>
      </c>
      <c r="F1497">
        <v>8</v>
      </c>
      <c r="G1497">
        <v>4</v>
      </c>
      <c r="H1497" s="11">
        <f>Sample[[#This Row],[C]]/Sample[[#This Row],[D]]</f>
        <v>2</v>
      </c>
      <c r="I1497" s="11">
        <f>Sample[[#This Row],[A]]/Sample[[#This Row],[C]]</f>
        <v>0.5</v>
      </c>
      <c r="J1497" s="11">
        <f>Sample[[#This Row],[D]]/Sample[[#This Row],[A]]</f>
        <v>1</v>
      </c>
      <c r="K1497" s="11">
        <f>Sample[[#This Row],[A]]/Sample[[#This Row],[D]]</f>
        <v>1</v>
      </c>
      <c r="L1497" s="11">
        <f>Sample[[#This Row],[D]]/Sample[[#This Row],[C]]</f>
        <v>0.5</v>
      </c>
      <c r="M1497" s="11">
        <f>Sample[[#This Row],[C]]/Sample[[#This Row],[A]]</f>
        <v>2</v>
      </c>
      <c r="N1497">
        <f>IF(Sample[[#This Row],[Ap]]=0,10,LOG(Sample[[#This Row],[Ap]]))</f>
        <v>0.3010299956639812</v>
      </c>
      <c r="O1497">
        <f>IF(Sample[[#This Row],[Ei]]=0,10,LOG(Sample[[#This Row],[Ei]]))</f>
        <v>-0.3010299956639812</v>
      </c>
      <c r="P1497">
        <f>IF(Sample[[#This Row],[Ii]]=0,10,LOG(Sample[[#This Row],[Ii]]))</f>
        <v>0</v>
      </c>
      <c r="Q1497">
        <f>Kx-Sample[[#This Row],[Xp]]</f>
        <v>-0.3010299956639812</v>
      </c>
      <c r="R1497">
        <f>Ky-Sample[[#This Row],[Yp]]</f>
        <v>-0.69897000433601875</v>
      </c>
      <c r="S1497">
        <f>Kz-Sample[[#This Row],[Zp]]</f>
        <v>1</v>
      </c>
      <c r="T1497">
        <f>Sample[[#This Row],[Kpy]]*KSc-Sample[[#This Row],[KPz]]*KSb</f>
        <v>-0.30102999566398125</v>
      </c>
      <c r="U1497">
        <f>-1*(Sample[[#This Row],[KPx]]*KSc-Sample[[#This Row],[KPz]]*KSa)</f>
        <v>-0.3010299956639812</v>
      </c>
      <c r="V1497">
        <f>(Sample[[#This Row],[KPx]]*$R$2-Sample[[#This Row],[Kpy]]*KSa)</f>
        <v>-0.3010299956639812</v>
      </c>
      <c r="W1497">
        <f>Sample[[#This Row],[Kpy]]*KTc-Sample[[#This Row],[KPz]]*KTb</f>
        <v>1.6989700043360187</v>
      </c>
      <c r="X1497">
        <f>-1*(Sample[[#This Row],[KPx]]*KTc-Sample[[#This Row],[KPz]]*KTa)</f>
        <v>1.6989700043360187</v>
      </c>
      <c r="Y1497">
        <f>(Sample[[#This Row],[KPx]]*KTb-Sample[[#This Row],[Kpy]]*KTa)</f>
        <v>1.6989700043360187</v>
      </c>
      <c r="Z1497">
        <f>-Sample[[#This Row],[Xp]]*a+Sample[[#This Row],[Yp]]*b+Sample[[#This Row],[Zp]]*c_</f>
        <v>-0.6020599913279624</v>
      </c>
      <c r="AA1497" s="8">
        <f>-IF(Sample[[#This Row],[Column2]]&gt;0,1,-1)*SQRT(Sample[[#This Row],[KPx''i]]^2+Sample[[#This Row],[KPx''j]]^2+Sample[[#This Row],[KPx''k]]^2)/Ksmag/Scale</f>
        <v>0.36868494332449331</v>
      </c>
      <c r="AB1497" s="1">
        <f>SQRT(Sample[[#This Row],[Kpy''i]]^2+Sample[[#This Row],[KPy''j]]^2+Sample[[#This Row],[KPy''k]]^2)/KTmag/Scale</f>
        <v>1.201353211098537</v>
      </c>
    </row>
    <row r="1498" spans="1:28" hidden="1" x14ac:dyDescent="0.25">
      <c r="A1498" s="5">
        <v>1493</v>
      </c>
      <c r="B1498" s="13" t="s">
        <v>43</v>
      </c>
      <c r="C1498" s="5"/>
      <c r="D1498" s="5"/>
      <c r="E1498">
        <v>6</v>
      </c>
      <c r="F1498">
        <v>4</v>
      </c>
      <c r="G1498">
        <v>5</v>
      </c>
      <c r="H1498" s="11">
        <f>Sample[[#This Row],[C]]/Sample[[#This Row],[D]]</f>
        <v>0.66666666666666663</v>
      </c>
      <c r="I1498" s="11">
        <f>Sample[[#This Row],[A]]/Sample[[#This Row],[C]]</f>
        <v>1.25</v>
      </c>
      <c r="J1498" s="11">
        <f>Sample[[#This Row],[D]]/Sample[[#This Row],[A]]</f>
        <v>1.2</v>
      </c>
      <c r="K1498" s="11">
        <f>Sample[[#This Row],[A]]/Sample[[#This Row],[D]]</f>
        <v>0.83333333333333337</v>
      </c>
      <c r="L1498" s="11">
        <f>Sample[[#This Row],[D]]/Sample[[#This Row],[C]]</f>
        <v>1.5</v>
      </c>
      <c r="M1498" s="11">
        <f>Sample[[#This Row],[C]]/Sample[[#This Row],[A]]</f>
        <v>0.8</v>
      </c>
      <c r="N1498">
        <f>IF(Sample[[#This Row],[Ap]]=0,10,LOG(Sample[[#This Row],[Ap]]))</f>
        <v>-0.17609125905568127</v>
      </c>
      <c r="O1498">
        <f>IF(Sample[[#This Row],[Ei]]=0,10,LOG(Sample[[#This Row],[Ei]]))</f>
        <v>9.691001300805642E-2</v>
      </c>
      <c r="P1498">
        <f>IF(Sample[[#This Row],[Ii]]=0,10,LOG(Sample[[#This Row],[Ii]]))</f>
        <v>7.9181246047624818E-2</v>
      </c>
      <c r="Q1498">
        <f>Kx-Sample[[#This Row],[Xp]]</f>
        <v>0.17609125905568127</v>
      </c>
      <c r="R1498">
        <f>Ky-Sample[[#This Row],[Yp]]</f>
        <v>-1.0969100130080565</v>
      </c>
      <c r="S1498">
        <f>Kz-Sample[[#This Row],[Zp]]</f>
        <v>0.92081875395237522</v>
      </c>
      <c r="T1498">
        <f>Sample[[#This Row],[Kpy]]*KSc-Sample[[#This Row],[KPz]]*KSb</f>
        <v>0.17609125905568124</v>
      </c>
      <c r="U1498">
        <f>-1*(Sample[[#This Row],[KPx]]*KSc-Sample[[#This Row],[KPz]]*KSa)</f>
        <v>0.17609125905568127</v>
      </c>
      <c r="V1498">
        <f>(Sample[[#This Row],[KPx]]*$R$2-Sample[[#This Row],[Kpy]]*KSa)</f>
        <v>0.17609125905568127</v>
      </c>
      <c r="W1498">
        <f>Sample[[#This Row],[Kpy]]*KTc-Sample[[#This Row],[KPz]]*KTb</f>
        <v>2.0177287669604316</v>
      </c>
      <c r="X1498">
        <f>-1*(Sample[[#This Row],[KPx]]*KTc-Sample[[#This Row],[KPz]]*KTa)</f>
        <v>2.0177287669604316</v>
      </c>
      <c r="Y1498">
        <f>(Sample[[#This Row],[KPx]]*KTb-Sample[[#This Row],[Kpy]]*KTa)</f>
        <v>2.0177287669604316</v>
      </c>
      <c r="Z1498">
        <f>-Sample[[#This Row],[Xp]]*a+Sample[[#This Row],[Yp]]*b+Sample[[#This Row],[Zp]]*c_</f>
        <v>0.35218251811136247</v>
      </c>
      <c r="AA1498" s="8">
        <f>-IF(Sample[[#This Row],[Column2]]&gt;0,1,-1)*SQRT(Sample[[#This Row],[KPx''i]]^2+Sample[[#This Row],[KPx''j]]^2+Sample[[#This Row],[KPx''k]]^2)/Ksmag/Scale</f>
        <v>-0.21566686642533334</v>
      </c>
      <c r="AB1498" s="1">
        <f>SQRT(Sample[[#This Row],[Kpy''i]]^2+Sample[[#This Row],[KPy''j]]^2+Sample[[#This Row],[KPy''k]]^2)/KTmag/Scale</f>
        <v>1.4267496937128925</v>
      </c>
    </row>
    <row r="1499" spans="1:28" hidden="1" x14ac:dyDescent="0.25">
      <c r="A1499" s="5">
        <v>1494</v>
      </c>
      <c r="B1499" s="13" t="s">
        <v>43</v>
      </c>
      <c r="C1499" s="5"/>
      <c r="D1499" s="5"/>
      <c r="E1499">
        <v>10</v>
      </c>
      <c r="F1499">
        <v>5</v>
      </c>
      <c r="G1499">
        <v>3</v>
      </c>
      <c r="H1499" s="11">
        <f>Sample[[#This Row],[C]]/Sample[[#This Row],[D]]</f>
        <v>0.5</v>
      </c>
      <c r="I1499" s="11">
        <f>Sample[[#This Row],[A]]/Sample[[#This Row],[C]]</f>
        <v>0.6</v>
      </c>
      <c r="J1499" s="11">
        <f>Sample[[#This Row],[D]]/Sample[[#This Row],[A]]</f>
        <v>3.3333333333333335</v>
      </c>
      <c r="K1499" s="11">
        <f>Sample[[#This Row],[A]]/Sample[[#This Row],[D]]</f>
        <v>0.3</v>
      </c>
      <c r="L1499" s="11">
        <f>Sample[[#This Row],[D]]/Sample[[#This Row],[C]]</f>
        <v>2</v>
      </c>
      <c r="M1499" s="11">
        <f>Sample[[#This Row],[C]]/Sample[[#This Row],[A]]</f>
        <v>1.6666666666666667</v>
      </c>
      <c r="N1499">
        <f>IF(Sample[[#This Row],[Ap]]=0,10,LOG(Sample[[#This Row],[Ap]]))</f>
        <v>-0.3010299956639812</v>
      </c>
      <c r="O1499">
        <f>IF(Sample[[#This Row],[Ei]]=0,10,LOG(Sample[[#This Row],[Ei]]))</f>
        <v>-0.22184874961635639</v>
      </c>
      <c r="P1499">
        <f>IF(Sample[[#This Row],[Ii]]=0,10,LOG(Sample[[#This Row],[Ii]]))</f>
        <v>0.52287874528033762</v>
      </c>
      <c r="Q1499">
        <f>Kx-Sample[[#This Row],[Xp]]</f>
        <v>0.3010299956639812</v>
      </c>
      <c r="R1499">
        <f>Ky-Sample[[#This Row],[Yp]]</f>
        <v>-0.77815125038364363</v>
      </c>
      <c r="S1499">
        <f>Kz-Sample[[#This Row],[Zp]]</f>
        <v>0.47712125471966238</v>
      </c>
      <c r="T1499">
        <f>Sample[[#This Row],[Kpy]]*KSc-Sample[[#This Row],[KPz]]*KSb</f>
        <v>0.30102999566398125</v>
      </c>
      <c r="U1499">
        <f>-1*(Sample[[#This Row],[KPx]]*KSc-Sample[[#This Row],[KPz]]*KSa)</f>
        <v>0.3010299956639812</v>
      </c>
      <c r="V1499">
        <f>(Sample[[#This Row],[KPx]]*$R$2-Sample[[#This Row],[Kpy]]*KSa)</f>
        <v>0.3010299956639812</v>
      </c>
      <c r="W1499">
        <f>Sample[[#This Row],[Kpy]]*KTc-Sample[[#This Row],[KPz]]*KTb</f>
        <v>1.255272505103306</v>
      </c>
      <c r="X1499">
        <f>-1*(Sample[[#This Row],[KPx]]*KTc-Sample[[#This Row],[KPz]]*KTa)</f>
        <v>1.255272505103306</v>
      </c>
      <c r="Y1499">
        <f>(Sample[[#This Row],[KPx]]*KTb-Sample[[#This Row],[Kpy]]*KTa)</f>
        <v>1.255272505103306</v>
      </c>
      <c r="Z1499">
        <f>-Sample[[#This Row],[Xp]]*a+Sample[[#This Row],[Yp]]*b+Sample[[#This Row],[Zp]]*c_</f>
        <v>0.60205999132796251</v>
      </c>
      <c r="AA1499" s="8">
        <f>-IF(Sample[[#This Row],[Column2]]&gt;0,1,-1)*SQRT(Sample[[#This Row],[KPx''i]]^2+Sample[[#This Row],[KPx''j]]^2+Sample[[#This Row],[KPx''k]]^2)/Ksmag/Scale</f>
        <v>-0.36868494332449331</v>
      </c>
      <c r="AB1499" s="1">
        <f>SQRT(Sample[[#This Row],[Kpy''i]]^2+Sample[[#This Row],[KPy''j]]^2+Sample[[#This Row],[KPy''k]]^2)/KTmag/Scale</f>
        <v>0.88761170059557293</v>
      </c>
    </row>
    <row r="1500" spans="1:28" hidden="1" x14ac:dyDescent="0.25">
      <c r="A1500" s="5">
        <v>1495</v>
      </c>
      <c r="B1500" s="13" t="s">
        <v>43</v>
      </c>
      <c r="C1500" s="5"/>
      <c r="D1500" s="5"/>
      <c r="E1500">
        <v>8</v>
      </c>
      <c r="F1500">
        <v>3</v>
      </c>
      <c r="G1500">
        <v>2</v>
      </c>
      <c r="H1500" s="11">
        <f>Sample[[#This Row],[C]]/Sample[[#This Row],[D]]</f>
        <v>0.375</v>
      </c>
      <c r="I1500" s="11">
        <f>Sample[[#This Row],[A]]/Sample[[#This Row],[C]]</f>
        <v>0.66666666666666663</v>
      </c>
      <c r="J1500" s="11">
        <f>Sample[[#This Row],[D]]/Sample[[#This Row],[A]]</f>
        <v>4</v>
      </c>
      <c r="K1500" s="11">
        <f>Sample[[#This Row],[A]]/Sample[[#This Row],[D]]</f>
        <v>0.25</v>
      </c>
      <c r="L1500" s="11">
        <f>Sample[[#This Row],[D]]/Sample[[#This Row],[C]]</f>
        <v>2.6666666666666665</v>
      </c>
      <c r="M1500" s="11">
        <f>Sample[[#This Row],[C]]/Sample[[#This Row],[A]]</f>
        <v>1.5</v>
      </c>
      <c r="N1500">
        <f>IF(Sample[[#This Row],[Ap]]=0,10,LOG(Sample[[#This Row],[Ap]]))</f>
        <v>-0.42596873227228116</v>
      </c>
      <c r="O1500">
        <f>IF(Sample[[#This Row],[Ei]]=0,10,LOG(Sample[[#This Row],[Ei]]))</f>
        <v>-0.17609125905568127</v>
      </c>
      <c r="P1500">
        <f>IF(Sample[[#This Row],[Ii]]=0,10,LOG(Sample[[#This Row],[Ii]]))</f>
        <v>0.6020599913279624</v>
      </c>
      <c r="Q1500">
        <f>Kx-Sample[[#This Row],[Xp]]</f>
        <v>0.42596873227228116</v>
      </c>
      <c r="R1500">
        <f>Ky-Sample[[#This Row],[Yp]]</f>
        <v>-0.82390874094431876</v>
      </c>
      <c r="S1500">
        <f>Kz-Sample[[#This Row],[Zp]]</f>
        <v>0.3979400086720376</v>
      </c>
      <c r="T1500">
        <f>Sample[[#This Row],[Kpy]]*KSc-Sample[[#This Row],[KPz]]*KSb</f>
        <v>0.42596873227228116</v>
      </c>
      <c r="U1500">
        <f>-1*(Sample[[#This Row],[KPx]]*KSc-Sample[[#This Row],[KPz]]*KSa)</f>
        <v>0.42596873227228116</v>
      </c>
      <c r="V1500">
        <f>(Sample[[#This Row],[KPx]]*$R$2-Sample[[#This Row],[Kpy]]*KSa)</f>
        <v>0.42596873227228116</v>
      </c>
      <c r="W1500">
        <f>Sample[[#This Row],[Kpy]]*KTc-Sample[[#This Row],[KPz]]*KTb</f>
        <v>1.2218487496163564</v>
      </c>
      <c r="X1500">
        <f>-1*(Sample[[#This Row],[KPx]]*KTc-Sample[[#This Row],[KPz]]*KTa)</f>
        <v>1.2218487496163564</v>
      </c>
      <c r="Y1500">
        <f>(Sample[[#This Row],[KPx]]*KTb-Sample[[#This Row],[Kpy]]*KTa)</f>
        <v>1.2218487496163564</v>
      </c>
      <c r="Z1500">
        <f>-Sample[[#This Row],[Xp]]*a+Sample[[#This Row],[Yp]]*b+Sample[[#This Row],[Zp]]*c_</f>
        <v>0.85193746454456232</v>
      </c>
      <c r="AA1500" s="8">
        <f>-IF(Sample[[#This Row],[Column2]]&gt;0,1,-1)*SQRT(Sample[[#This Row],[KPx''i]]^2+Sample[[#This Row],[KPx''j]]^2+Sample[[#This Row],[KPx''k]]^2)/Ksmag/Scale</f>
        <v>-0.52170302022365322</v>
      </c>
      <c r="AB1500" s="1">
        <f>SQRT(Sample[[#This Row],[Kpy''i]]^2+Sample[[#This Row],[KPy''j]]^2+Sample[[#This Row],[KPy''k]]^2)/KTmag/Scale</f>
        <v>0.86397753643802966</v>
      </c>
    </row>
    <row r="1501" spans="1:28" hidden="1" x14ac:dyDescent="0.25">
      <c r="A1501" s="5">
        <v>1496</v>
      </c>
      <c r="B1501" s="13" t="s">
        <v>43</v>
      </c>
      <c r="C1501" s="5"/>
      <c r="D1501" s="5"/>
      <c r="E1501">
        <v>1</v>
      </c>
      <c r="F1501">
        <v>9</v>
      </c>
      <c r="G1501">
        <v>8</v>
      </c>
      <c r="H1501" s="11">
        <f>Sample[[#This Row],[C]]/Sample[[#This Row],[D]]</f>
        <v>9</v>
      </c>
      <c r="I1501" s="11">
        <f>Sample[[#This Row],[A]]/Sample[[#This Row],[C]]</f>
        <v>0.88888888888888884</v>
      </c>
      <c r="J1501" s="11">
        <f>Sample[[#This Row],[D]]/Sample[[#This Row],[A]]</f>
        <v>0.125</v>
      </c>
      <c r="K1501" s="11">
        <f>Sample[[#This Row],[A]]/Sample[[#This Row],[D]]</f>
        <v>8</v>
      </c>
      <c r="L1501" s="11">
        <f>Sample[[#This Row],[D]]/Sample[[#This Row],[C]]</f>
        <v>0.1111111111111111</v>
      </c>
      <c r="M1501" s="11">
        <f>Sample[[#This Row],[C]]/Sample[[#This Row],[A]]</f>
        <v>1.125</v>
      </c>
      <c r="N1501">
        <f>IF(Sample[[#This Row],[Ap]]=0,10,LOG(Sample[[#This Row],[Ap]]))</f>
        <v>0.95424250943932487</v>
      </c>
      <c r="O1501">
        <f>IF(Sample[[#This Row],[Ei]]=0,10,LOG(Sample[[#This Row],[Ei]]))</f>
        <v>-5.1152522447381311E-2</v>
      </c>
      <c r="P1501">
        <f>IF(Sample[[#This Row],[Ii]]=0,10,LOG(Sample[[#This Row],[Ii]]))</f>
        <v>-0.90308998699194354</v>
      </c>
      <c r="Q1501">
        <f>Kx-Sample[[#This Row],[Xp]]</f>
        <v>-0.95424250943932487</v>
      </c>
      <c r="R1501">
        <f>Ky-Sample[[#This Row],[Yp]]</f>
        <v>-0.94884747755261867</v>
      </c>
      <c r="S1501">
        <f>Kz-Sample[[#This Row],[Zp]]</f>
        <v>1.9030899869919435</v>
      </c>
      <c r="T1501">
        <f>Sample[[#This Row],[Kpy]]*KSc-Sample[[#This Row],[KPz]]*KSb</f>
        <v>-0.95424250943932487</v>
      </c>
      <c r="U1501">
        <f>-1*(Sample[[#This Row],[KPx]]*KSc-Sample[[#This Row],[KPz]]*KSa)</f>
        <v>-0.95424250943932487</v>
      </c>
      <c r="V1501">
        <f>(Sample[[#This Row],[KPx]]*$R$2-Sample[[#This Row],[Kpy]]*KSa)</f>
        <v>-0.95424250943932487</v>
      </c>
      <c r="W1501">
        <f>Sample[[#This Row],[Kpy]]*KTc-Sample[[#This Row],[KPz]]*KTb</f>
        <v>2.8519374645445623</v>
      </c>
      <c r="X1501">
        <f>-1*(Sample[[#This Row],[KPx]]*KTc-Sample[[#This Row],[KPz]]*KTa)</f>
        <v>2.8519374645445623</v>
      </c>
      <c r="Y1501">
        <f>(Sample[[#This Row],[KPx]]*KTb-Sample[[#This Row],[Kpy]]*KTa)</f>
        <v>2.8519374645445623</v>
      </c>
      <c r="Z1501">
        <f>-Sample[[#This Row],[Xp]]*a+Sample[[#This Row],[Yp]]*b+Sample[[#This Row],[Zp]]*c_</f>
        <v>-1.9084850188786497</v>
      </c>
      <c r="AA1501" s="8">
        <f>-IF(Sample[[#This Row],[Column2]]&gt;0,1,-1)*SQRT(Sample[[#This Row],[KPx''i]]^2+Sample[[#This Row],[KPx''j]]^2+Sample[[#This Row],[KPx''k]]^2)/Ksmag/Scale</f>
        <v>1.1687036194996532</v>
      </c>
      <c r="AB1501" s="1">
        <f>SQRT(Sample[[#This Row],[Kpy''i]]^2+Sample[[#This Row],[KPy''j]]^2+Sample[[#This Row],[KPy''k]]^2)/KTmag/Scale</f>
        <v>2.016624320699429</v>
      </c>
    </row>
    <row r="1502" spans="1:28" hidden="1" x14ac:dyDescent="0.25">
      <c r="A1502" s="5">
        <v>1497</v>
      </c>
      <c r="B1502" s="13" t="s">
        <v>43</v>
      </c>
      <c r="C1502" s="5"/>
      <c r="D1502" s="5"/>
      <c r="E1502">
        <v>5</v>
      </c>
      <c r="F1502">
        <v>5</v>
      </c>
      <c r="G1502">
        <v>10</v>
      </c>
      <c r="H1502" s="11">
        <f>Sample[[#This Row],[C]]/Sample[[#This Row],[D]]</f>
        <v>1</v>
      </c>
      <c r="I1502" s="11">
        <f>Sample[[#This Row],[A]]/Sample[[#This Row],[C]]</f>
        <v>2</v>
      </c>
      <c r="J1502" s="11">
        <f>Sample[[#This Row],[D]]/Sample[[#This Row],[A]]</f>
        <v>0.5</v>
      </c>
      <c r="K1502" s="11">
        <f>Sample[[#This Row],[A]]/Sample[[#This Row],[D]]</f>
        <v>2</v>
      </c>
      <c r="L1502" s="11">
        <f>Sample[[#This Row],[D]]/Sample[[#This Row],[C]]</f>
        <v>1</v>
      </c>
      <c r="M1502" s="11">
        <f>Sample[[#This Row],[C]]/Sample[[#This Row],[A]]</f>
        <v>0.5</v>
      </c>
      <c r="N1502">
        <f>IF(Sample[[#This Row],[Ap]]=0,10,LOG(Sample[[#This Row],[Ap]]))</f>
        <v>0</v>
      </c>
      <c r="O1502">
        <f>IF(Sample[[#This Row],[Ei]]=0,10,LOG(Sample[[#This Row],[Ei]]))</f>
        <v>0.3010299956639812</v>
      </c>
      <c r="P1502">
        <f>IF(Sample[[#This Row],[Ii]]=0,10,LOG(Sample[[#This Row],[Ii]]))</f>
        <v>-0.3010299956639812</v>
      </c>
      <c r="Q1502">
        <f>Kx-Sample[[#This Row],[Xp]]</f>
        <v>0</v>
      </c>
      <c r="R1502">
        <f>Ky-Sample[[#This Row],[Yp]]</f>
        <v>-1.3010299956639813</v>
      </c>
      <c r="S1502">
        <f>Kz-Sample[[#This Row],[Zp]]</f>
        <v>1.3010299956639813</v>
      </c>
      <c r="T1502">
        <f>Sample[[#This Row],[Kpy]]*KSc-Sample[[#This Row],[KPz]]*KSb</f>
        <v>0</v>
      </c>
      <c r="U1502">
        <f>-1*(Sample[[#This Row],[KPx]]*KSc-Sample[[#This Row],[KPz]]*KSa)</f>
        <v>0</v>
      </c>
      <c r="V1502">
        <f>(Sample[[#This Row],[KPx]]*$R$2-Sample[[#This Row],[Kpy]]*KSa)</f>
        <v>0</v>
      </c>
      <c r="W1502">
        <f>Sample[[#This Row],[Kpy]]*KTc-Sample[[#This Row],[KPz]]*KTb</f>
        <v>2.6020599913279625</v>
      </c>
      <c r="X1502">
        <f>-1*(Sample[[#This Row],[KPx]]*KTc-Sample[[#This Row],[KPz]]*KTa)</f>
        <v>2.6020599913279625</v>
      </c>
      <c r="Y1502">
        <f>(Sample[[#This Row],[KPx]]*KTb-Sample[[#This Row],[Kpy]]*KTa)</f>
        <v>2.6020599913279625</v>
      </c>
      <c r="Z1502">
        <f>-Sample[[#This Row],[Xp]]*a+Sample[[#This Row],[Yp]]*b+Sample[[#This Row],[Zp]]*c_</f>
        <v>0</v>
      </c>
      <c r="AA1502" s="8">
        <f>-IF(Sample[[#This Row],[Column2]]&gt;0,1,-1)*SQRT(Sample[[#This Row],[KPx''i]]^2+Sample[[#This Row],[KPx''j]]^2+Sample[[#This Row],[KPx''k]]^2)/Ksmag/Scale</f>
        <v>0</v>
      </c>
      <c r="AB1502" s="1">
        <f>SQRT(Sample[[#This Row],[Kpy''i]]^2+Sample[[#This Row],[KPy''j]]^2+Sample[[#This Row],[KPy''k]]^2)/KTmag/Scale</f>
        <v>1.8399342649222115</v>
      </c>
    </row>
    <row r="1503" spans="1:28" hidden="1" x14ac:dyDescent="0.25">
      <c r="A1503" s="5">
        <v>1498</v>
      </c>
      <c r="B1503" s="13" t="s">
        <v>43</v>
      </c>
      <c r="C1503" s="5"/>
      <c r="D1503" s="5"/>
      <c r="E1503">
        <v>6</v>
      </c>
      <c r="F1503">
        <v>3</v>
      </c>
      <c r="G1503">
        <v>5</v>
      </c>
      <c r="H1503" s="11">
        <f>Sample[[#This Row],[C]]/Sample[[#This Row],[D]]</f>
        <v>0.5</v>
      </c>
      <c r="I1503" s="11">
        <f>Sample[[#This Row],[A]]/Sample[[#This Row],[C]]</f>
        <v>1.6666666666666667</v>
      </c>
      <c r="J1503" s="11">
        <f>Sample[[#This Row],[D]]/Sample[[#This Row],[A]]</f>
        <v>1.2</v>
      </c>
      <c r="K1503" s="11">
        <f>Sample[[#This Row],[A]]/Sample[[#This Row],[D]]</f>
        <v>0.83333333333333337</v>
      </c>
      <c r="L1503" s="11">
        <f>Sample[[#This Row],[D]]/Sample[[#This Row],[C]]</f>
        <v>2</v>
      </c>
      <c r="M1503" s="11">
        <f>Sample[[#This Row],[C]]/Sample[[#This Row],[A]]</f>
        <v>0.6</v>
      </c>
      <c r="N1503">
        <f>IF(Sample[[#This Row],[Ap]]=0,10,LOG(Sample[[#This Row],[Ap]]))</f>
        <v>-0.3010299956639812</v>
      </c>
      <c r="O1503">
        <f>IF(Sample[[#This Row],[Ei]]=0,10,LOG(Sample[[#This Row],[Ei]]))</f>
        <v>0.22184874961635639</v>
      </c>
      <c r="P1503">
        <f>IF(Sample[[#This Row],[Ii]]=0,10,LOG(Sample[[#This Row],[Ii]]))</f>
        <v>7.9181246047624818E-2</v>
      </c>
      <c r="Q1503">
        <f>Kx-Sample[[#This Row],[Xp]]</f>
        <v>0.3010299956639812</v>
      </c>
      <c r="R1503">
        <f>Ky-Sample[[#This Row],[Yp]]</f>
        <v>-1.2218487496163564</v>
      </c>
      <c r="S1503">
        <f>Kz-Sample[[#This Row],[Zp]]</f>
        <v>0.92081875395237522</v>
      </c>
      <c r="T1503">
        <f>Sample[[#This Row],[Kpy]]*KSc-Sample[[#This Row],[KPz]]*KSb</f>
        <v>0.30102999566398114</v>
      </c>
      <c r="U1503">
        <f>-1*(Sample[[#This Row],[KPx]]*KSc-Sample[[#This Row],[KPz]]*KSa)</f>
        <v>0.3010299956639812</v>
      </c>
      <c r="V1503">
        <f>(Sample[[#This Row],[KPx]]*$R$2-Sample[[#This Row],[Kpy]]*KSa)</f>
        <v>0.3010299956639812</v>
      </c>
      <c r="W1503">
        <f>Sample[[#This Row],[Kpy]]*KTc-Sample[[#This Row],[KPz]]*KTb</f>
        <v>2.1426675035687315</v>
      </c>
      <c r="X1503">
        <f>-1*(Sample[[#This Row],[KPx]]*KTc-Sample[[#This Row],[KPz]]*KTa)</f>
        <v>2.1426675035687315</v>
      </c>
      <c r="Y1503">
        <f>(Sample[[#This Row],[KPx]]*KTb-Sample[[#This Row],[Kpy]]*KTa)</f>
        <v>2.1426675035687315</v>
      </c>
      <c r="Z1503">
        <f>-Sample[[#This Row],[Xp]]*a+Sample[[#This Row],[Yp]]*b+Sample[[#This Row],[Zp]]*c_</f>
        <v>0.6020599913279624</v>
      </c>
      <c r="AA1503" s="8">
        <f>-IF(Sample[[#This Row],[Column2]]&gt;0,1,-1)*SQRT(Sample[[#This Row],[KPx''i]]^2+Sample[[#This Row],[KPx''j]]^2+Sample[[#This Row],[KPx''k]]^2)/Ksmag/Scale</f>
        <v>-0.36868494332449325</v>
      </c>
      <c r="AB1503" s="1">
        <f>SQRT(Sample[[#This Row],[Kpy''i]]^2+Sample[[#This Row],[KPy''j]]^2+Sample[[#This Row],[KPy''k]]^2)/KTmag/Scale</f>
        <v>1.5150947216015012</v>
      </c>
    </row>
    <row r="1504" spans="1:28" hidden="1" x14ac:dyDescent="0.25">
      <c r="A1504" s="5">
        <v>1499</v>
      </c>
      <c r="B1504" s="13" t="s">
        <v>43</v>
      </c>
      <c r="C1504" s="5"/>
      <c r="D1504" s="5"/>
      <c r="E1504">
        <v>7</v>
      </c>
      <c r="F1504">
        <v>6</v>
      </c>
      <c r="G1504">
        <v>7</v>
      </c>
      <c r="H1504" s="11">
        <f>Sample[[#This Row],[C]]/Sample[[#This Row],[D]]</f>
        <v>0.8571428571428571</v>
      </c>
      <c r="I1504" s="11">
        <f>Sample[[#This Row],[A]]/Sample[[#This Row],[C]]</f>
        <v>1.1666666666666667</v>
      </c>
      <c r="J1504" s="11">
        <f>Sample[[#This Row],[D]]/Sample[[#This Row],[A]]</f>
        <v>1</v>
      </c>
      <c r="K1504" s="11">
        <f>Sample[[#This Row],[A]]/Sample[[#This Row],[D]]</f>
        <v>1</v>
      </c>
      <c r="L1504" s="11">
        <f>Sample[[#This Row],[D]]/Sample[[#This Row],[C]]</f>
        <v>1.1666666666666667</v>
      </c>
      <c r="M1504" s="11">
        <f>Sample[[#This Row],[C]]/Sample[[#This Row],[A]]</f>
        <v>0.8571428571428571</v>
      </c>
      <c r="N1504">
        <f>IF(Sample[[#This Row],[Ap]]=0,10,LOG(Sample[[#This Row],[Ap]]))</f>
        <v>-6.6946789630613221E-2</v>
      </c>
      <c r="O1504">
        <f>IF(Sample[[#This Row],[Ei]]=0,10,LOG(Sample[[#This Row],[Ei]]))</f>
        <v>6.6946789630613221E-2</v>
      </c>
      <c r="P1504">
        <f>IF(Sample[[#This Row],[Ii]]=0,10,LOG(Sample[[#This Row],[Ii]]))</f>
        <v>0</v>
      </c>
      <c r="Q1504">
        <f>Kx-Sample[[#This Row],[Xp]]</f>
        <v>6.6946789630613221E-2</v>
      </c>
      <c r="R1504">
        <f>Ky-Sample[[#This Row],[Yp]]</f>
        <v>-1.0669467896306133</v>
      </c>
      <c r="S1504">
        <f>Kz-Sample[[#This Row],[Zp]]</f>
        <v>1</v>
      </c>
      <c r="T1504">
        <f>Sample[[#This Row],[Kpy]]*KSc-Sample[[#This Row],[KPz]]*KSb</f>
        <v>6.694678963061329E-2</v>
      </c>
      <c r="U1504">
        <f>-1*(Sample[[#This Row],[KPx]]*KSc-Sample[[#This Row],[KPz]]*KSa)</f>
        <v>6.6946789630613221E-2</v>
      </c>
      <c r="V1504">
        <f>(Sample[[#This Row],[KPx]]*$R$2-Sample[[#This Row],[Kpy]]*KSa)</f>
        <v>6.6946789630613221E-2</v>
      </c>
      <c r="W1504">
        <f>Sample[[#This Row],[Kpy]]*KTc-Sample[[#This Row],[KPz]]*KTb</f>
        <v>2.0669467896306131</v>
      </c>
      <c r="X1504">
        <f>-1*(Sample[[#This Row],[KPx]]*KTc-Sample[[#This Row],[KPz]]*KTa)</f>
        <v>2.0669467896306131</v>
      </c>
      <c r="Y1504">
        <f>(Sample[[#This Row],[KPx]]*KTb-Sample[[#This Row],[Kpy]]*KTa)</f>
        <v>2.0669467896306135</v>
      </c>
      <c r="Z1504">
        <f>-Sample[[#This Row],[Xp]]*a+Sample[[#This Row],[Yp]]*b+Sample[[#This Row],[Zp]]*c_</f>
        <v>0.13389357926122644</v>
      </c>
      <c r="AA1504" s="8">
        <f>-IF(Sample[[#This Row],[Column2]]&gt;0,1,-1)*SQRT(Sample[[#This Row],[KPx''i]]^2+Sample[[#This Row],[KPx''j]]^2+Sample[[#This Row],[KPx''k]]^2)/Ksmag/Scale</f>
        <v>-8.1992737256225176E-2</v>
      </c>
      <c r="AB1504" s="1">
        <f>SQRT(Sample[[#This Row],[Kpy''i]]^2+Sample[[#This Row],[KPy''j]]^2+Sample[[#This Row],[KPy''k]]^2)/KTmag/Scale</f>
        <v>1.461552091299571</v>
      </c>
    </row>
    <row r="1505" spans="1:28" hidden="1" x14ac:dyDescent="0.25">
      <c r="A1505" s="5">
        <v>1500</v>
      </c>
      <c r="B1505" s="13" t="s">
        <v>43</v>
      </c>
      <c r="C1505" s="5"/>
      <c r="D1505" s="5"/>
      <c r="E1505">
        <v>4</v>
      </c>
      <c r="F1505">
        <v>5</v>
      </c>
      <c r="G1505">
        <v>3</v>
      </c>
      <c r="H1505" s="11">
        <f>Sample[[#This Row],[C]]/Sample[[#This Row],[D]]</f>
        <v>1.25</v>
      </c>
      <c r="I1505" s="11">
        <f>Sample[[#This Row],[A]]/Sample[[#This Row],[C]]</f>
        <v>0.6</v>
      </c>
      <c r="J1505" s="11">
        <f>Sample[[#This Row],[D]]/Sample[[#This Row],[A]]</f>
        <v>1.3333333333333333</v>
      </c>
      <c r="K1505" s="11">
        <f>Sample[[#This Row],[A]]/Sample[[#This Row],[D]]</f>
        <v>0.75</v>
      </c>
      <c r="L1505" s="11">
        <f>Sample[[#This Row],[D]]/Sample[[#This Row],[C]]</f>
        <v>0.8</v>
      </c>
      <c r="M1505" s="11">
        <f>Sample[[#This Row],[C]]/Sample[[#This Row],[A]]</f>
        <v>1.6666666666666667</v>
      </c>
      <c r="N1505">
        <f>IF(Sample[[#This Row],[Ap]]=0,10,LOG(Sample[[#This Row],[Ap]]))</f>
        <v>9.691001300805642E-2</v>
      </c>
      <c r="O1505">
        <f>IF(Sample[[#This Row],[Ei]]=0,10,LOG(Sample[[#This Row],[Ei]]))</f>
        <v>-0.22184874961635639</v>
      </c>
      <c r="P1505">
        <f>IF(Sample[[#This Row],[Ii]]=0,10,LOG(Sample[[#This Row],[Ii]]))</f>
        <v>0.12493873660829993</v>
      </c>
      <c r="Q1505">
        <f>Kx-Sample[[#This Row],[Xp]]</f>
        <v>-9.691001300805642E-2</v>
      </c>
      <c r="R1505">
        <f>Ky-Sample[[#This Row],[Yp]]</f>
        <v>-0.77815125038364363</v>
      </c>
      <c r="S1505">
        <f>Kz-Sample[[#This Row],[Zp]]</f>
        <v>0.87506126339170009</v>
      </c>
      <c r="T1505">
        <f>Sample[[#This Row],[Kpy]]*KSc-Sample[[#This Row],[KPz]]*KSb</f>
        <v>-9.6910013008056461E-2</v>
      </c>
      <c r="U1505">
        <f>-1*(Sample[[#This Row],[KPx]]*KSc-Sample[[#This Row],[KPz]]*KSa)</f>
        <v>-9.691001300805642E-2</v>
      </c>
      <c r="V1505">
        <f>(Sample[[#This Row],[KPx]]*$R$2-Sample[[#This Row],[Kpy]]*KSa)</f>
        <v>-9.691001300805642E-2</v>
      </c>
      <c r="W1505">
        <f>Sample[[#This Row],[Kpy]]*KTc-Sample[[#This Row],[KPz]]*KTb</f>
        <v>1.6532125137753437</v>
      </c>
      <c r="X1505">
        <f>-1*(Sample[[#This Row],[KPx]]*KTc-Sample[[#This Row],[KPz]]*KTa)</f>
        <v>1.6532125137753437</v>
      </c>
      <c r="Y1505">
        <f>(Sample[[#This Row],[KPx]]*KTb-Sample[[#This Row],[Kpy]]*KTa)</f>
        <v>1.6532125137753437</v>
      </c>
      <c r="Z1505">
        <f>-Sample[[#This Row],[Xp]]*a+Sample[[#This Row],[Yp]]*b+Sample[[#This Row],[Zp]]*c_</f>
        <v>-0.19382002601611292</v>
      </c>
      <c r="AA1505" s="8">
        <f>-IF(Sample[[#This Row],[Column2]]&gt;0,1,-1)*SQRT(Sample[[#This Row],[KPx''i]]^2+Sample[[#This Row],[KPx''j]]^2+Sample[[#This Row],[KPx''k]]^2)/Ksmag/Scale</f>
        <v>0.11869004141810929</v>
      </c>
      <c r="AB1505" s="1">
        <f>SQRT(Sample[[#This Row],[Kpy''i]]^2+Sample[[#This Row],[KPy''j]]^2+Sample[[#This Row],[KPy''k]]^2)/KTmag/Scale</f>
        <v>1.1689977792330042</v>
      </c>
    </row>
    <row r="1506" spans="1:28" hidden="1" x14ac:dyDescent="0.25">
      <c r="A1506" s="5">
        <v>1501</v>
      </c>
      <c r="B1506" s="13" t="s">
        <v>43</v>
      </c>
      <c r="C1506" s="5"/>
      <c r="D1506" s="5"/>
      <c r="E1506">
        <v>2</v>
      </c>
      <c r="F1506">
        <v>8</v>
      </c>
      <c r="G1506">
        <v>1</v>
      </c>
      <c r="H1506" s="11">
        <f>Sample[[#This Row],[C]]/Sample[[#This Row],[D]]</f>
        <v>4</v>
      </c>
      <c r="I1506" s="11">
        <f>Sample[[#This Row],[A]]/Sample[[#This Row],[C]]</f>
        <v>0.125</v>
      </c>
      <c r="J1506" s="11">
        <f>Sample[[#This Row],[D]]/Sample[[#This Row],[A]]</f>
        <v>2</v>
      </c>
      <c r="K1506" s="11">
        <f>Sample[[#This Row],[A]]/Sample[[#This Row],[D]]</f>
        <v>0.5</v>
      </c>
      <c r="L1506" s="11">
        <f>Sample[[#This Row],[D]]/Sample[[#This Row],[C]]</f>
        <v>0.25</v>
      </c>
      <c r="M1506" s="11">
        <f>Sample[[#This Row],[C]]/Sample[[#This Row],[A]]</f>
        <v>8</v>
      </c>
      <c r="N1506">
        <f>IF(Sample[[#This Row],[Ap]]=0,10,LOG(Sample[[#This Row],[Ap]]))</f>
        <v>0.6020599913279624</v>
      </c>
      <c r="O1506">
        <f>IF(Sample[[#This Row],[Ei]]=0,10,LOG(Sample[[#This Row],[Ei]]))</f>
        <v>-0.90308998699194354</v>
      </c>
      <c r="P1506">
        <f>IF(Sample[[#This Row],[Ii]]=0,10,LOG(Sample[[#This Row],[Ii]]))</f>
        <v>0.3010299956639812</v>
      </c>
      <c r="Q1506">
        <f>Kx-Sample[[#This Row],[Xp]]</f>
        <v>-0.6020599913279624</v>
      </c>
      <c r="R1506">
        <f>Ky-Sample[[#This Row],[Yp]]</f>
        <v>-9.6910013008056461E-2</v>
      </c>
      <c r="S1506">
        <f>Kz-Sample[[#This Row],[Zp]]</f>
        <v>0.69897000433601875</v>
      </c>
      <c r="T1506">
        <f>Sample[[#This Row],[Kpy]]*KSc-Sample[[#This Row],[KPz]]*KSb</f>
        <v>-0.60205999132796229</v>
      </c>
      <c r="U1506">
        <f>-1*(Sample[[#This Row],[KPx]]*KSc-Sample[[#This Row],[KPz]]*KSa)</f>
        <v>-0.6020599913279624</v>
      </c>
      <c r="V1506">
        <f>(Sample[[#This Row],[KPx]]*$R$2-Sample[[#This Row],[Kpy]]*KSa)</f>
        <v>-0.6020599913279624</v>
      </c>
      <c r="W1506">
        <f>Sample[[#This Row],[Kpy]]*KTc-Sample[[#This Row],[KPz]]*KTb</f>
        <v>0.79588001734407521</v>
      </c>
      <c r="X1506">
        <f>-1*(Sample[[#This Row],[KPx]]*KTc-Sample[[#This Row],[KPz]]*KTa)</f>
        <v>0.7958800173440751</v>
      </c>
      <c r="Y1506">
        <f>(Sample[[#This Row],[KPx]]*KTb-Sample[[#This Row],[Kpy]]*KTa)</f>
        <v>0.79588001734407532</v>
      </c>
      <c r="Z1506">
        <f>-Sample[[#This Row],[Xp]]*a+Sample[[#This Row],[Yp]]*b+Sample[[#This Row],[Zp]]*c_</f>
        <v>-1.2041199826559246</v>
      </c>
      <c r="AA1506" s="8">
        <f>-IF(Sample[[#This Row],[Column2]]&gt;0,1,-1)*SQRT(Sample[[#This Row],[KPx''i]]^2+Sample[[#This Row],[KPx''j]]^2+Sample[[#This Row],[KPx''k]]^2)/Ksmag/Scale</f>
        <v>0.73736988664898651</v>
      </c>
      <c r="AB1506" s="1">
        <f>SQRT(Sample[[#This Row],[Kpy''i]]^2+Sample[[#This Row],[KPy''j]]^2+Sample[[#This Row],[KPy''k]]^2)/KTmag/Scale</f>
        <v>0.56277215727486274</v>
      </c>
    </row>
    <row r="1507" spans="1:28" hidden="1" x14ac:dyDescent="0.25">
      <c r="A1507" s="5">
        <v>1502</v>
      </c>
      <c r="B1507" s="13" t="s">
        <v>43</v>
      </c>
      <c r="C1507" s="5"/>
      <c r="D1507" s="5"/>
      <c r="E1507">
        <v>5</v>
      </c>
      <c r="F1507">
        <v>8</v>
      </c>
      <c r="G1507">
        <v>3</v>
      </c>
      <c r="H1507" s="11">
        <f>Sample[[#This Row],[C]]/Sample[[#This Row],[D]]</f>
        <v>1.6</v>
      </c>
      <c r="I1507" s="11">
        <f>Sample[[#This Row],[A]]/Sample[[#This Row],[C]]</f>
        <v>0.375</v>
      </c>
      <c r="J1507" s="11">
        <f>Sample[[#This Row],[D]]/Sample[[#This Row],[A]]</f>
        <v>1.6666666666666667</v>
      </c>
      <c r="K1507" s="11">
        <f>Sample[[#This Row],[A]]/Sample[[#This Row],[D]]</f>
        <v>0.6</v>
      </c>
      <c r="L1507" s="11">
        <f>Sample[[#This Row],[D]]/Sample[[#This Row],[C]]</f>
        <v>0.625</v>
      </c>
      <c r="M1507" s="11">
        <f>Sample[[#This Row],[C]]/Sample[[#This Row],[A]]</f>
        <v>2.6666666666666665</v>
      </c>
      <c r="N1507">
        <f>IF(Sample[[#This Row],[Ap]]=0,10,LOG(Sample[[#This Row],[Ap]]))</f>
        <v>0.20411998265592479</v>
      </c>
      <c r="O1507">
        <f>IF(Sample[[#This Row],[Ei]]=0,10,LOG(Sample[[#This Row],[Ei]]))</f>
        <v>-0.42596873227228116</v>
      </c>
      <c r="P1507">
        <f>IF(Sample[[#This Row],[Ii]]=0,10,LOG(Sample[[#This Row],[Ii]]))</f>
        <v>0.22184874961635639</v>
      </c>
      <c r="Q1507">
        <f>Kx-Sample[[#This Row],[Xp]]</f>
        <v>-0.20411998265592479</v>
      </c>
      <c r="R1507">
        <f>Ky-Sample[[#This Row],[Yp]]</f>
        <v>-0.57403126772771884</v>
      </c>
      <c r="S1507">
        <f>Kz-Sample[[#This Row],[Zp]]</f>
        <v>0.77815125038364363</v>
      </c>
      <c r="T1507">
        <f>Sample[[#This Row],[Kpy]]*KSc-Sample[[#This Row],[KPz]]*KSb</f>
        <v>-0.20411998265592479</v>
      </c>
      <c r="U1507">
        <f>-1*(Sample[[#This Row],[KPx]]*KSc-Sample[[#This Row],[KPz]]*KSa)</f>
        <v>-0.20411998265592479</v>
      </c>
      <c r="V1507">
        <f>(Sample[[#This Row],[KPx]]*$R$2-Sample[[#This Row],[Kpy]]*KSa)</f>
        <v>-0.20411998265592479</v>
      </c>
      <c r="W1507">
        <f>Sample[[#This Row],[Kpy]]*KTc-Sample[[#This Row],[KPz]]*KTb</f>
        <v>1.3521825181113625</v>
      </c>
      <c r="X1507">
        <f>-1*(Sample[[#This Row],[KPx]]*KTc-Sample[[#This Row],[KPz]]*KTa)</f>
        <v>1.3521825181113625</v>
      </c>
      <c r="Y1507">
        <f>(Sample[[#This Row],[KPx]]*KTb-Sample[[#This Row],[Kpy]]*KTa)</f>
        <v>1.3521825181113625</v>
      </c>
      <c r="Z1507">
        <f>-Sample[[#This Row],[Xp]]*a+Sample[[#This Row],[Yp]]*b+Sample[[#This Row],[Zp]]*c_</f>
        <v>-0.40823996531184953</v>
      </c>
      <c r="AA1507" s="8">
        <f>-IF(Sample[[#This Row],[Column2]]&gt;0,1,-1)*SQRT(Sample[[#This Row],[KPx''i]]^2+Sample[[#This Row],[KPx''j]]^2+Sample[[#This Row],[KPx''k]]^2)/Ksmag/Scale</f>
        <v>0.24999490190638396</v>
      </c>
      <c r="AB1507" s="1">
        <f>SQRT(Sample[[#This Row],[Kpy''i]]^2+Sample[[#This Row],[KPy''j]]^2+Sample[[#This Row],[KPy''k]]^2)/KTmag/Scale</f>
        <v>0.95613742795844614</v>
      </c>
    </row>
    <row r="1508" spans="1:28" hidden="1" x14ac:dyDescent="0.25">
      <c r="A1508" s="5">
        <v>1503</v>
      </c>
      <c r="B1508" s="13" t="s">
        <v>43</v>
      </c>
      <c r="C1508" s="5"/>
      <c r="D1508" s="5"/>
      <c r="E1508">
        <v>3</v>
      </c>
      <c r="F1508">
        <v>9</v>
      </c>
      <c r="G1508">
        <v>6</v>
      </c>
      <c r="H1508" s="11">
        <f>Sample[[#This Row],[C]]/Sample[[#This Row],[D]]</f>
        <v>3</v>
      </c>
      <c r="I1508" s="11">
        <f>Sample[[#This Row],[A]]/Sample[[#This Row],[C]]</f>
        <v>0.66666666666666663</v>
      </c>
      <c r="J1508" s="11">
        <f>Sample[[#This Row],[D]]/Sample[[#This Row],[A]]</f>
        <v>0.5</v>
      </c>
      <c r="K1508" s="11">
        <f>Sample[[#This Row],[A]]/Sample[[#This Row],[D]]</f>
        <v>2</v>
      </c>
      <c r="L1508" s="11">
        <f>Sample[[#This Row],[D]]/Sample[[#This Row],[C]]</f>
        <v>0.33333333333333331</v>
      </c>
      <c r="M1508" s="11">
        <f>Sample[[#This Row],[C]]/Sample[[#This Row],[A]]</f>
        <v>1.5</v>
      </c>
      <c r="N1508">
        <f>IF(Sample[[#This Row],[Ap]]=0,10,LOG(Sample[[#This Row],[Ap]]))</f>
        <v>0.47712125471966244</v>
      </c>
      <c r="O1508">
        <f>IF(Sample[[#This Row],[Ei]]=0,10,LOG(Sample[[#This Row],[Ei]]))</f>
        <v>-0.17609125905568127</v>
      </c>
      <c r="P1508">
        <f>IF(Sample[[#This Row],[Ii]]=0,10,LOG(Sample[[#This Row],[Ii]]))</f>
        <v>-0.3010299956639812</v>
      </c>
      <c r="Q1508">
        <f>Kx-Sample[[#This Row],[Xp]]</f>
        <v>-0.47712125471966244</v>
      </c>
      <c r="R1508">
        <f>Ky-Sample[[#This Row],[Yp]]</f>
        <v>-0.82390874094431876</v>
      </c>
      <c r="S1508">
        <f>Kz-Sample[[#This Row],[Zp]]</f>
        <v>1.3010299956639813</v>
      </c>
      <c r="T1508">
        <f>Sample[[#This Row],[Kpy]]*KSc-Sample[[#This Row],[KPz]]*KSb</f>
        <v>-0.47712125471966249</v>
      </c>
      <c r="U1508">
        <f>-1*(Sample[[#This Row],[KPx]]*KSc-Sample[[#This Row],[KPz]]*KSa)</f>
        <v>-0.47712125471966244</v>
      </c>
      <c r="V1508">
        <f>(Sample[[#This Row],[KPx]]*$R$2-Sample[[#This Row],[Kpy]]*KSa)</f>
        <v>-0.47712125471966244</v>
      </c>
      <c r="W1508">
        <f>Sample[[#This Row],[Kpy]]*KTc-Sample[[#This Row],[KPz]]*KTb</f>
        <v>2.1249387366082999</v>
      </c>
      <c r="X1508">
        <f>-1*(Sample[[#This Row],[KPx]]*KTc-Sample[[#This Row],[KPz]]*KTa)</f>
        <v>2.1249387366082999</v>
      </c>
      <c r="Y1508">
        <f>(Sample[[#This Row],[KPx]]*KTb-Sample[[#This Row],[Kpy]]*KTa)</f>
        <v>2.1249387366082999</v>
      </c>
      <c r="Z1508">
        <f>-Sample[[#This Row],[Xp]]*a+Sample[[#This Row],[Yp]]*b+Sample[[#This Row],[Zp]]*c_</f>
        <v>-0.95424250943932498</v>
      </c>
      <c r="AA1508" s="8">
        <f>-IF(Sample[[#This Row],[Column2]]&gt;0,1,-1)*SQRT(Sample[[#This Row],[KPx''i]]^2+Sample[[#This Row],[KPx''j]]^2+Sample[[#This Row],[KPx''k]]^2)/Ksmag/Scale</f>
        <v>0.58435180974982659</v>
      </c>
      <c r="AB1508" s="1">
        <f>SQRT(Sample[[#This Row],[Kpy''i]]^2+Sample[[#This Row],[KPy''j]]^2+Sample[[#This Row],[KPy''k]]^2)/KTmag/Scale</f>
        <v>1.502558590261704</v>
      </c>
    </row>
    <row r="1509" spans="1:28" hidden="1" x14ac:dyDescent="0.25">
      <c r="A1509" s="5">
        <v>1504</v>
      </c>
      <c r="B1509" s="13" t="s">
        <v>43</v>
      </c>
      <c r="C1509" s="5"/>
      <c r="D1509" s="5"/>
      <c r="E1509">
        <v>4</v>
      </c>
      <c r="F1509">
        <v>6</v>
      </c>
      <c r="G1509">
        <v>7</v>
      </c>
      <c r="H1509" s="11">
        <f>Sample[[#This Row],[C]]/Sample[[#This Row],[D]]</f>
        <v>1.5</v>
      </c>
      <c r="I1509" s="11">
        <f>Sample[[#This Row],[A]]/Sample[[#This Row],[C]]</f>
        <v>1.1666666666666667</v>
      </c>
      <c r="J1509" s="11">
        <f>Sample[[#This Row],[D]]/Sample[[#This Row],[A]]</f>
        <v>0.5714285714285714</v>
      </c>
      <c r="K1509" s="11">
        <f>Sample[[#This Row],[A]]/Sample[[#This Row],[D]]</f>
        <v>1.75</v>
      </c>
      <c r="L1509" s="11">
        <f>Sample[[#This Row],[D]]/Sample[[#This Row],[C]]</f>
        <v>0.66666666666666663</v>
      </c>
      <c r="M1509" s="11">
        <f>Sample[[#This Row],[C]]/Sample[[#This Row],[A]]</f>
        <v>0.8571428571428571</v>
      </c>
      <c r="N1509">
        <f>IF(Sample[[#This Row],[Ap]]=0,10,LOG(Sample[[#This Row],[Ap]]))</f>
        <v>0.17609125905568124</v>
      </c>
      <c r="O1509">
        <f>IF(Sample[[#This Row],[Ei]]=0,10,LOG(Sample[[#This Row],[Ei]]))</f>
        <v>6.6946789630613221E-2</v>
      </c>
      <c r="P1509">
        <f>IF(Sample[[#This Row],[Ii]]=0,10,LOG(Sample[[#This Row],[Ii]]))</f>
        <v>-0.24303804868629447</v>
      </c>
      <c r="Q1509">
        <f>Kx-Sample[[#This Row],[Xp]]</f>
        <v>-0.17609125905568124</v>
      </c>
      <c r="R1509">
        <f>Ky-Sample[[#This Row],[Yp]]</f>
        <v>-1.0669467896306133</v>
      </c>
      <c r="S1509">
        <f>Kz-Sample[[#This Row],[Zp]]</f>
        <v>1.2430380486862944</v>
      </c>
      <c r="T1509">
        <f>Sample[[#This Row],[Kpy]]*KSc-Sample[[#This Row],[KPz]]*KSb</f>
        <v>-0.17609125905568113</v>
      </c>
      <c r="U1509">
        <f>-1*(Sample[[#This Row],[KPx]]*KSc-Sample[[#This Row],[KPz]]*KSa)</f>
        <v>-0.17609125905568124</v>
      </c>
      <c r="V1509">
        <f>(Sample[[#This Row],[KPx]]*$R$2-Sample[[#This Row],[Kpy]]*KSa)</f>
        <v>-0.17609125905568124</v>
      </c>
      <c r="W1509">
        <f>Sample[[#This Row],[Kpy]]*KTc-Sample[[#This Row],[KPz]]*KTb</f>
        <v>2.3099848383169075</v>
      </c>
      <c r="X1509">
        <f>-1*(Sample[[#This Row],[KPx]]*KTc-Sample[[#This Row],[KPz]]*KTa)</f>
        <v>2.3099848383169075</v>
      </c>
      <c r="Y1509">
        <f>(Sample[[#This Row],[KPx]]*KTb-Sample[[#This Row],[Kpy]]*KTa)</f>
        <v>2.3099848383169079</v>
      </c>
      <c r="Z1509">
        <f>-Sample[[#This Row],[Xp]]*a+Sample[[#This Row],[Yp]]*b+Sample[[#This Row],[Zp]]*c_</f>
        <v>-0.35218251811136247</v>
      </c>
      <c r="AA1509" s="8">
        <f>-IF(Sample[[#This Row],[Column2]]&gt;0,1,-1)*SQRT(Sample[[#This Row],[KPx''i]]^2+Sample[[#This Row],[KPx''j]]^2+Sample[[#This Row],[KPx''k]]^2)/Ksmag/Scale</f>
        <v>0.21566686642533325</v>
      </c>
      <c r="AB1509" s="1">
        <f>SQRT(Sample[[#This Row],[Kpy''i]]^2+Sample[[#This Row],[KPy''j]]^2+Sample[[#This Row],[KPy''k]]^2)/KTmag/Scale</f>
        <v>1.6334059436119961</v>
      </c>
    </row>
    <row r="1510" spans="1:28" hidden="1" x14ac:dyDescent="0.25">
      <c r="A1510" s="5">
        <v>1505</v>
      </c>
      <c r="B1510" s="13" t="s">
        <v>43</v>
      </c>
      <c r="C1510" s="5"/>
      <c r="D1510" s="5"/>
      <c r="E1510">
        <v>8</v>
      </c>
      <c r="F1510">
        <v>4</v>
      </c>
      <c r="G1510">
        <v>10</v>
      </c>
      <c r="H1510" s="11">
        <f>Sample[[#This Row],[C]]/Sample[[#This Row],[D]]</f>
        <v>0.5</v>
      </c>
      <c r="I1510" s="11">
        <f>Sample[[#This Row],[A]]/Sample[[#This Row],[C]]</f>
        <v>2.5</v>
      </c>
      <c r="J1510" s="11">
        <f>Sample[[#This Row],[D]]/Sample[[#This Row],[A]]</f>
        <v>0.8</v>
      </c>
      <c r="K1510" s="11">
        <f>Sample[[#This Row],[A]]/Sample[[#This Row],[D]]</f>
        <v>1.25</v>
      </c>
      <c r="L1510" s="11">
        <f>Sample[[#This Row],[D]]/Sample[[#This Row],[C]]</f>
        <v>2</v>
      </c>
      <c r="M1510" s="11">
        <f>Sample[[#This Row],[C]]/Sample[[#This Row],[A]]</f>
        <v>0.4</v>
      </c>
      <c r="N1510">
        <f>IF(Sample[[#This Row],[Ap]]=0,10,LOG(Sample[[#This Row],[Ap]]))</f>
        <v>-0.3010299956639812</v>
      </c>
      <c r="O1510">
        <f>IF(Sample[[#This Row],[Ei]]=0,10,LOG(Sample[[#This Row],[Ei]]))</f>
        <v>0.3979400086720376</v>
      </c>
      <c r="P1510">
        <f>IF(Sample[[#This Row],[Ii]]=0,10,LOG(Sample[[#This Row],[Ii]]))</f>
        <v>-9.6910013008056392E-2</v>
      </c>
      <c r="Q1510">
        <f>Kx-Sample[[#This Row],[Xp]]</f>
        <v>0.3010299956639812</v>
      </c>
      <c r="R1510">
        <f>Ky-Sample[[#This Row],[Yp]]</f>
        <v>-1.3979400086720375</v>
      </c>
      <c r="S1510">
        <f>Kz-Sample[[#This Row],[Zp]]</f>
        <v>1.0969100130080565</v>
      </c>
      <c r="T1510">
        <f>Sample[[#This Row],[Kpy]]*KSc-Sample[[#This Row],[KPz]]*KSb</f>
        <v>0.30102999566398103</v>
      </c>
      <c r="U1510">
        <f>-1*(Sample[[#This Row],[KPx]]*KSc-Sample[[#This Row],[KPz]]*KSa)</f>
        <v>0.3010299956639812</v>
      </c>
      <c r="V1510">
        <f>(Sample[[#This Row],[KPx]]*$R$2-Sample[[#This Row],[Kpy]]*KSa)</f>
        <v>0.3010299956639812</v>
      </c>
      <c r="W1510">
        <f>Sample[[#This Row],[Kpy]]*KTc-Sample[[#This Row],[KPz]]*KTb</f>
        <v>2.4948500216800937</v>
      </c>
      <c r="X1510">
        <f>-1*(Sample[[#This Row],[KPx]]*KTc-Sample[[#This Row],[KPz]]*KTa)</f>
        <v>2.4948500216800942</v>
      </c>
      <c r="Y1510">
        <f>(Sample[[#This Row],[KPx]]*KTb-Sample[[#This Row],[Kpy]]*KTa)</f>
        <v>2.4948500216800937</v>
      </c>
      <c r="Z1510">
        <f>-Sample[[#This Row],[Xp]]*a+Sample[[#This Row],[Yp]]*b+Sample[[#This Row],[Zp]]*c_</f>
        <v>0.6020599913279624</v>
      </c>
      <c r="AA1510" s="8">
        <f>-IF(Sample[[#This Row],[Column2]]&gt;0,1,-1)*SQRT(Sample[[#This Row],[KPx''i]]^2+Sample[[#This Row],[KPx''j]]^2+Sample[[#This Row],[KPx''k]]^2)/Ksmag/Scale</f>
        <v>-0.36868494332449314</v>
      </c>
      <c r="AB1510" s="1">
        <f>SQRT(Sample[[#This Row],[Kpy''i]]^2+Sample[[#This Row],[KPy''j]]^2+Sample[[#This Row],[KPy''k]]^2)/KTmag/Scale</f>
        <v>1.7641253683733995</v>
      </c>
    </row>
    <row r="1511" spans="1:28" hidden="1" x14ac:dyDescent="0.25">
      <c r="A1511" s="5">
        <v>1506</v>
      </c>
      <c r="B1511" s="13" t="s">
        <v>43</v>
      </c>
      <c r="C1511" s="5"/>
      <c r="D1511" s="5"/>
      <c r="E1511">
        <v>4</v>
      </c>
      <c r="F1511">
        <v>6</v>
      </c>
      <c r="G1511">
        <v>1</v>
      </c>
      <c r="H1511" s="11">
        <f>Sample[[#This Row],[C]]/Sample[[#This Row],[D]]</f>
        <v>1.5</v>
      </c>
      <c r="I1511" s="11">
        <f>Sample[[#This Row],[A]]/Sample[[#This Row],[C]]</f>
        <v>0.16666666666666666</v>
      </c>
      <c r="J1511" s="11">
        <f>Sample[[#This Row],[D]]/Sample[[#This Row],[A]]</f>
        <v>4</v>
      </c>
      <c r="K1511" s="11">
        <f>Sample[[#This Row],[A]]/Sample[[#This Row],[D]]</f>
        <v>0.25</v>
      </c>
      <c r="L1511" s="11">
        <f>Sample[[#This Row],[D]]/Sample[[#This Row],[C]]</f>
        <v>0.66666666666666663</v>
      </c>
      <c r="M1511" s="11">
        <f>Sample[[#This Row],[C]]/Sample[[#This Row],[A]]</f>
        <v>6</v>
      </c>
      <c r="N1511">
        <f>IF(Sample[[#This Row],[Ap]]=0,10,LOG(Sample[[#This Row],[Ap]]))</f>
        <v>0.17609125905568124</v>
      </c>
      <c r="O1511">
        <f>IF(Sample[[#This Row],[Ei]]=0,10,LOG(Sample[[#This Row],[Ei]]))</f>
        <v>-0.77815125038364363</v>
      </c>
      <c r="P1511">
        <f>IF(Sample[[#This Row],[Ii]]=0,10,LOG(Sample[[#This Row],[Ii]]))</f>
        <v>0.6020599913279624</v>
      </c>
      <c r="Q1511">
        <f>Kx-Sample[[#This Row],[Xp]]</f>
        <v>-0.17609125905568124</v>
      </c>
      <c r="R1511">
        <f>Ky-Sample[[#This Row],[Yp]]</f>
        <v>-0.22184874961635637</v>
      </c>
      <c r="S1511">
        <f>Kz-Sample[[#This Row],[Zp]]</f>
        <v>0.3979400086720376</v>
      </c>
      <c r="T1511">
        <f>Sample[[#This Row],[Kpy]]*KSc-Sample[[#This Row],[KPz]]*KSb</f>
        <v>-0.17609125905568124</v>
      </c>
      <c r="U1511">
        <f>-1*(Sample[[#This Row],[KPx]]*KSc-Sample[[#This Row],[KPz]]*KSa)</f>
        <v>-0.17609125905568124</v>
      </c>
      <c r="V1511">
        <f>(Sample[[#This Row],[KPx]]*$R$2-Sample[[#This Row],[Kpy]]*KSa)</f>
        <v>-0.17609125905568124</v>
      </c>
      <c r="W1511">
        <f>Sample[[#This Row],[Kpy]]*KTc-Sample[[#This Row],[KPz]]*KTb</f>
        <v>0.61978875828839397</v>
      </c>
      <c r="X1511">
        <f>-1*(Sample[[#This Row],[KPx]]*KTc-Sample[[#This Row],[KPz]]*KTa)</f>
        <v>0.61978875828839397</v>
      </c>
      <c r="Y1511">
        <f>(Sample[[#This Row],[KPx]]*KTb-Sample[[#This Row],[Kpy]]*KTa)</f>
        <v>0.61978875828839397</v>
      </c>
      <c r="Z1511">
        <f>-Sample[[#This Row],[Xp]]*a+Sample[[#This Row],[Yp]]*b+Sample[[#This Row],[Zp]]*c_</f>
        <v>-0.35218251811136247</v>
      </c>
      <c r="AA1511" s="8">
        <f>-IF(Sample[[#This Row],[Column2]]&gt;0,1,-1)*SQRT(Sample[[#This Row],[KPx''i]]^2+Sample[[#This Row],[KPx''j]]^2+Sample[[#This Row],[KPx''k]]^2)/Ksmag/Scale</f>
        <v>0.21566686642533328</v>
      </c>
      <c r="AB1511" s="1">
        <f>SQRT(Sample[[#This Row],[Kpy''i]]^2+Sample[[#This Row],[KPy''j]]^2+Sample[[#This Row],[KPy''k]]^2)/KTmag/Scale</f>
        <v>0.43825683388891346</v>
      </c>
    </row>
    <row r="1512" spans="1:28" hidden="1" x14ac:dyDescent="0.25">
      <c r="A1512" s="5">
        <v>1507</v>
      </c>
      <c r="B1512" s="13" t="s">
        <v>43</v>
      </c>
      <c r="C1512" s="5"/>
      <c r="D1512" s="5"/>
      <c r="E1512">
        <v>5</v>
      </c>
      <c r="F1512">
        <v>5</v>
      </c>
      <c r="G1512">
        <v>2</v>
      </c>
      <c r="H1512" s="11">
        <f>Sample[[#This Row],[C]]/Sample[[#This Row],[D]]</f>
        <v>1</v>
      </c>
      <c r="I1512" s="11">
        <f>Sample[[#This Row],[A]]/Sample[[#This Row],[C]]</f>
        <v>0.4</v>
      </c>
      <c r="J1512" s="11">
        <f>Sample[[#This Row],[D]]/Sample[[#This Row],[A]]</f>
        <v>2.5</v>
      </c>
      <c r="K1512" s="11">
        <f>Sample[[#This Row],[A]]/Sample[[#This Row],[D]]</f>
        <v>0.4</v>
      </c>
      <c r="L1512" s="11">
        <f>Sample[[#This Row],[D]]/Sample[[#This Row],[C]]</f>
        <v>1</v>
      </c>
      <c r="M1512" s="11">
        <f>Sample[[#This Row],[C]]/Sample[[#This Row],[A]]</f>
        <v>2.5</v>
      </c>
      <c r="N1512">
        <f>IF(Sample[[#This Row],[Ap]]=0,10,LOG(Sample[[#This Row],[Ap]]))</f>
        <v>0</v>
      </c>
      <c r="O1512">
        <f>IF(Sample[[#This Row],[Ei]]=0,10,LOG(Sample[[#This Row],[Ei]]))</f>
        <v>-0.3979400086720376</v>
      </c>
      <c r="P1512">
        <f>IF(Sample[[#This Row],[Ii]]=0,10,LOG(Sample[[#This Row],[Ii]]))</f>
        <v>0.3979400086720376</v>
      </c>
      <c r="Q1512">
        <f>Kx-Sample[[#This Row],[Xp]]</f>
        <v>0</v>
      </c>
      <c r="R1512">
        <f>Ky-Sample[[#This Row],[Yp]]</f>
        <v>-0.6020599913279624</v>
      </c>
      <c r="S1512">
        <f>Kz-Sample[[#This Row],[Zp]]</f>
        <v>0.6020599913279624</v>
      </c>
      <c r="T1512">
        <f>Sample[[#This Row],[Kpy]]*KSc-Sample[[#This Row],[KPz]]*KSb</f>
        <v>0</v>
      </c>
      <c r="U1512">
        <f>-1*(Sample[[#This Row],[KPx]]*KSc-Sample[[#This Row],[KPz]]*KSa)</f>
        <v>0</v>
      </c>
      <c r="V1512">
        <f>(Sample[[#This Row],[KPx]]*$R$2-Sample[[#This Row],[Kpy]]*KSa)</f>
        <v>0</v>
      </c>
      <c r="W1512">
        <f>Sample[[#This Row],[Kpy]]*KTc-Sample[[#This Row],[KPz]]*KTb</f>
        <v>1.2041199826559248</v>
      </c>
      <c r="X1512">
        <f>-1*(Sample[[#This Row],[KPx]]*KTc-Sample[[#This Row],[KPz]]*KTa)</f>
        <v>1.2041199826559248</v>
      </c>
      <c r="Y1512">
        <f>(Sample[[#This Row],[KPx]]*KTb-Sample[[#This Row],[Kpy]]*KTa)</f>
        <v>1.2041199826559248</v>
      </c>
      <c r="Z1512">
        <f>-Sample[[#This Row],[Xp]]*a+Sample[[#This Row],[Yp]]*b+Sample[[#This Row],[Zp]]*c_</f>
        <v>0</v>
      </c>
      <c r="AA1512" s="8">
        <f>-IF(Sample[[#This Row],[Column2]]&gt;0,1,-1)*SQRT(Sample[[#This Row],[KPx''i]]^2+Sample[[#This Row],[KPx''j]]^2+Sample[[#This Row],[KPx''k]]^2)/Ksmag/Scale</f>
        <v>0</v>
      </c>
      <c r="AB1512" s="1">
        <f>SQRT(Sample[[#This Row],[Kpy''i]]^2+Sample[[#This Row],[KPy''j]]^2+Sample[[#This Row],[KPy''k]]^2)/KTmag/Scale</f>
        <v>0.85144140509823252</v>
      </c>
    </row>
    <row r="1513" spans="1:28" hidden="1" x14ac:dyDescent="0.25">
      <c r="A1513" s="5">
        <v>1508</v>
      </c>
      <c r="B1513" s="13" t="s">
        <v>43</v>
      </c>
      <c r="C1513" s="5"/>
      <c r="D1513" s="5"/>
      <c r="E1513">
        <v>7</v>
      </c>
      <c r="F1513">
        <v>4</v>
      </c>
      <c r="G1513">
        <v>2</v>
      </c>
      <c r="H1513" s="11">
        <f>Sample[[#This Row],[C]]/Sample[[#This Row],[D]]</f>
        <v>0.5714285714285714</v>
      </c>
      <c r="I1513" s="11">
        <f>Sample[[#This Row],[A]]/Sample[[#This Row],[C]]</f>
        <v>0.5</v>
      </c>
      <c r="J1513" s="11">
        <f>Sample[[#This Row],[D]]/Sample[[#This Row],[A]]</f>
        <v>3.5</v>
      </c>
      <c r="K1513" s="11">
        <f>Sample[[#This Row],[A]]/Sample[[#This Row],[D]]</f>
        <v>0.2857142857142857</v>
      </c>
      <c r="L1513" s="11">
        <f>Sample[[#This Row],[D]]/Sample[[#This Row],[C]]</f>
        <v>1.75</v>
      </c>
      <c r="M1513" s="11">
        <f>Sample[[#This Row],[C]]/Sample[[#This Row],[A]]</f>
        <v>2</v>
      </c>
      <c r="N1513">
        <f>IF(Sample[[#This Row],[Ap]]=0,10,LOG(Sample[[#This Row],[Ap]]))</f>
        <v>-0.24303804868629447</v>
      </c>
      <c r="O1513">
        <f>IF(Sample[[#This Row],[Ei]]=0,10,LOG(Sample[[#This Row],[Ei]]))</f>
        <v>-0.3010299956639812</v>
      </c>
      <c r="P1513">
        <f>IF(Sample[[#This Row],[Ii]]=0,10,LOG(Sample[[#This Row],[Ii]]))</f>
        <v>0.54406804435027567</v>
      </c>
      <c r="Q1513">
        <f>Kx-Sample[[#This Row],[Xp]]</f>
        <v>0.24303804868629447</v>
      </c>
      <c r="R1513">
        <f>Ky-Sample[[#This Row],[Yp]]</f>
        <v>-0.69897000433601875</v>
      </c>
      <c r="S1513">
        <f>Kz-Sample[[#This Row],[Zp]]</f>
        <v>0.45593195564972433</v>
      </c>
      <c r="T1513">
        <f>Sample[[#This Row],[Kpy]]*KSc-Sample[[#This Row],[KPz]]*KSb</f>
        <v>0.24303804868629442</v>
      </c>
      <c r="U1513">
        <f>-1*(Sample[[#This Row],[KPx]]*KSc-Sample[[#This Row],[KPz]]*KSa)</f>
        <v>0.24303804868629447</v>
      </c>
      <c r="V1513">
        <f>(Sample[[#This Row],[KPx]]*$R$2-Sample[[#This Row],[Kpy]]*KSa)</f>
        <v>0.24303804868629447</v>
      </c>
      <c r="W1513">
        <f>Sample[[#This Row],[Kpy]]*KTc-Sample[[#This Row],[KPz]]*KTb</f>
        <v>1.1549019599857431</v>
      </c>
      <c r="X1513">
        <f>-1*(Sample[[#This Row],[KPx]]*KTc-Sample[[#This Row],[KPz]]*KTa)</f>
        <v>1.1549019599857431</v>
      </c>
      <c r="Y1513">
        <f>(Sample[[#This Row],[KPx]]*KTb-Sample[[#This Row],[Kpy]]*KTa)</f>
        <v>1.1549019599857431</v>
      </c>
      <c r="Z1513">
        <f>-Sample[[#This Row],[Xp]]*a+Sample[[#This Row],[Yp]]*b+Sample[[#This Row],[Zp]]*c_</f>
        <v>0.48607609737258894</v>
      </c>
      <c r="AA1513" s="8">
        <f>-IF(Sample[[#This Row],[Column2]]&gt;0,1,-1)*SQRT(Sample[[#This Row],[KPx''i]]^2+Sample[[#This Row],[KPx''j]]^2+Sample[[#This Row],[KPx''k]]^2)/Ksmag/Scale</f>
        <v>-0.29765960368155842</v>
      </c>
      <c r="AB1513" s="1">
        <f>SQRT(Sample[[#This Row],[Kpy''i]]^2+Sample[[#This Row],[KPy''j]]^2+Sample[[#This Row],[KPy''k]]^2)/KTmag/Scale</f>
        <v>0.81663900751155383</v>
      </c>
    </row>
    <row r="1514" spans="1:28" hidden="1" x14ac:dyDescent="0.25">
      <c r="A1514" s="5">
        <v>1509</v>
      </c>
      <c r="B1514" s="13" t="s">
        <v>43</v>
      </c>
      <c r="C1514" s="5"/>
      <c r="D1514" s="5"/>
      <c r="E1514">
        <v>2</v>
      </c>
      <c r="F1514">
        <v>7</v>
      </c>
      <c r="G1514">
        <v>10</v>
      </c>
      <c r="H1514" s="11">
        <f>Sample[[#This Row],[C]]/Sample[[#This Row],[D]]</f>
        <v>3.5</v>
      </c>
      <c r="I1514" s="11">
        <f>Sample[[#This Row],[A]]/Sample[[#This Row],[C]]</f>
        <v>1.4285714285714286</v>
      </c>
      <c r="J1514" s="11">
        <f>Sample[[#This Row],[D]]/Sample[[#This Row],[A]]</f>
        <v>0.2</v>
      </c>
      <c r="K1514" s="11">
        <f>Sample[[#This Row],[A]]/Sample[[#This Row],[D]]</f>
        <v>5</v>
      </c>
      <c r="L1514" s="11">
        <f>Sample[[#This Row],[D]]/Sample[[#This Row],[C]]</f>
        <v>0.2857142857142857</v>
      </c>
      <c r="M1514" s="11">
        <f>Sample[[#This Row],[C]]/Sample[[#This Row],[A]]</f>
        <v>0.7</v>
      </c>
      <c r="N1514">
        <f>IF(Sample[[#This Row],[Ap]]=0,10,LOG(Sample[[#This Row],[Ap]]))</f>
        <v>0.54406804435027567</v>
      </c>
      <c r="O1514">
        <f>IF(Sample[[#This Row],[Ei]]=0,10,LOG(Sample[[#This Row],[Ei]]))</f>
        <v>0.15490195998574319</v>
      </c>
      <c r="P1514">
        <f>IF(Sample[[#This Row],[Ii]]=0,10,LOG(Sample[[#This Row],[Ii]]))</f>
        <v>-0.69897000433601875</v>
      </c>
      <c r="Q1514">
        <f>Kx-Sample[[#This Row],[Xp]]</f>
        <v>-0.54406804435027567</v>
      </c>
      <c r="R1514">
        <f>Ky-Sample[[#This Row],[Yp]]</f>
        <v>-1.1549019599857431</v>
      </c>
      <c r="S1514">
        <f>Kz-Sample[[#This Row],[Zp]]</f>
        <v>1.6989700043360187</v>
      </c>
      <c r="T1514">
        <f>Sample[[#This Row],[Kpy]]*KSc-Sample[[#This Row],[KPz]]*KSb</f>
        <v>-0.54406804435027567</v>
      </c>
      <c r="U1514">
        <f>-1*(Sample[[#This Row],[KPx]]*KSc-Sample[[#This Row],[KPz]]*KSa)</f>
        <v>-0.54406804435027567</v>
      </c>
      <c r="V1514">
        <f>(Sample[[#This Row],[KPx]]*$R$2-Sample[[#This Row],[Kpy]]*KSa)</f>
        <v>-0.54406804435027567</v>
      </c>
      <c r="W1514">
        <f>Sample[[#This Row],[Kpy]]*KTc-Sample[[#This Row],[KPz]]*KTb</f>
        <v>2.8538719643217618</v>
      </c>
      <c r="X1514">
        <f>-1*(Sample[[#This Row],[KPx]]*KTc-Sample[[#This Row],[KPz]]*KTa)</f>
        <v>2.8538719643217618</v>
      </c>
      <c r="Y1514">
        <f>(Sample[[#This Row],[KPx]]*KTb-Sample[[#This Row],[Kpy]]*KTa)</f>
        <v>2.8538719643217618</v>
      </c>
      <c r="Z1514">
        <f>-Sample[[#This Row],[Xp]]*a+Sample[[#This Row],[Yp]]*b+Sample[[#This Row],[Zp]]*c_</f>
        <v>-1.0881360887005511</v>
      </c>
      <c r="AA1514" s="8">
        <f>-IF(Sample[[#This Row],[Column2]]&gt;0,1,-1)*SQRT(Sample[[#This Row],[KPx''i]]^2+Sample[[#This Row],[KPx''j]]^2+Sample[[#This Row],[KPx''k]]^2)/Ksmag/Scale</f>
        <v>0.66634454700605172</v>
      </c>
      <c r="AB1514" s="1">
        <f>SQRT(Sample[[#This Row],[Kpy''i]]^2+Sample[[#This Row],[KPy''j]]^2+Sample[[#This Row],[KPy''k]]^2)/KTmag/Scale</f>
        <v>2.0179922186100909</v>
      </c>
    </row>
    <row r="1515" spans="1:28" hidden="1" x14ac:dyDescent="0.25">
      <c r="A1515" s="5">
        <v>1510</v>
      </c>
      <c r="B1515" s="13" t="s">
        <v>43</v>
      </c>
      <c r="C1515" s="5"/>
      <c r="D1515" s="5"/>
      <c r="E1515">
        <v>9</v>
      </c>
      <c r="F1515">
        <v>1</v>
      </c>
      <c r="G1515">
        <v>3</v>
      </c>
      <c r="H1515" s="11">
        <f>Sample[[#This Row],[C]]/Sample[[#This Row],[D]]</f>
        <v>0.1111111111111111</v>
      </c>
      <c r="I1515" s="11">
        <f>Sample[[#This Row],[A]]/Sample[[#This Row],[C]]</f>
        <v>3</v>
      </c>
      <c r="J1515" s="11">
        <f>Sample[[#This Row],[D]]/Sample[[#This Row],[A]]</f>
        <v>3</v>
      </c>
      <c r="K1515" s="11">
        <f>Sample[[#This Row],[A]]/Sample[[#This Row],[D]]</f>
        <v>0.33333333333333331</v>
      </c>
      <c r="L1515" s="11">
        <f>Sample[[#This Row],[D]]/Sample[[#This Row],[C]]</f>
        <v>9</v>
      </c>
      <c r="M1515" s="11">
        <f>Sample[[#This Row],[C]]/Sample[[#This Row],[A]]</f>
        <v>0.33333333333333331</v>
      </c>
      <c r="N1515">
        <f>IF(Sample[[#This Row],[Ap]]=0,10,LOG(Sample[[#This Row],[Ap]]))</f>
        <v>-0.95424250943932487</v>
      </c>
      <c r="O1515">
        <f>IF(Sample[[#This Row],[Ei]]=0,10,LOG(Sample[[#This Row],[Ei]]))</f>
        <v>0.47712125471966244</v>
      </c>
      <c r="P1515">
        <f>IF(Sample[[#This Row],[Ii]]=0,10,LOG(Sample[[#This Row],[Ii]]))</f>
        <v>0.47712125471966244</v>
      </c>
      <c r="Q1515">
        <f>Kx-Sample[[#This Row],[Xp]]</f>
        <v>0.95424250943932487</v>
      </c>
      <c r="R1515">
        <f>Ky-Sample[[#This Row],[Yp]]</f>
        <v>-1.4771212547196624</v>
      </c>
      <c r="S1515">
        <f>Kz-Sample[[#This Row],[Zp]]</f>
        <v>0.52287874528033762</v>
      </c>
      <c r="T1515">
        <f>Sample[[#This Row],[Kpy]]*KSc-Sample[[#This Row],[KPz]]*KSb</f>
        <v>0.95424250943932476</v>
      </c>
      <c r="U1515">
        <f>-1*(Sample[[#This Row],[KPx]]*KSc-Sample[[#This Row],[KPz]]*KSa)</f>
        <v>0.95424250943932487</v>
      </c>
      <c r="V1515">
        <f>(Sample[[#This Row],[KPx]]*$R$2-Sample[[#This Row],[Kpy]]*KSa)</f>
        <v>0.95424250943932487</v>
      </c>
      <c r="W1515">
        <f>Sample[[#This Row],[Kpy]]*KTc-Sample[[#This Row],[KPz]]*KTb</f>
        <v>2</v>
      </c>
      <c r="X1515">
        <f>-1*(Sample[[#This Row],[KPx]]*KTc-Sample[[#This Row],[KPz]]*KTa)</f>
        <v>2</v>
      </c>
      <c r="Y1515">
        <f>(Sample[[#This Row],[KPx]]*KTb-Sample[[#This Row],[Kpy]]*KTa)</f>
        <v>2</v>
      </c>
      <c r="Z1515">
        <f>-Sample[[#This Row],[Xp]]*a+Sample[[#This Row],[Yp]]*b+Sample[[#This Row],[Zp]]*c_</f>
        <v>1.9084850188786497</v>
      </c>
      <c r="AA1515" s="8">
        <f>-IF(Sample[[#This Row],[Column2]]&gt;0,1,-1)*SQRT(Sample[[#This Row],[KPx''i]]^2+Sample[[#This Row],[KPx''j]]^2+Sample[[#This Row],[KPx''k]]^2)/Ksmag/Scale</f>
        <v>-1.1687036194996532</v>
      </c>
      <c r="AB1515" s="1">
        <f>SQRT(Sample[[#This Row],[Kpy''i]]^2+Sample[[#This Row],[KPy''j]]^2+Sample[[#This Row],[KPy''k]]^2)/KTmag/Scale</f>
        <v>1.4142135623730951</v>
      </c>
    </row>
    <row r="1516" spans="1:28" hidden="1" x14ac:dyDescent="0.25">
      <c r="A1516" s="5">
        <v>1511</v>
      </c>
      <c r="B1516" s="13" t="s">
        <v>43</v>
      </c>
      <c r="C1516" s="5"/>
      <c r="D1516" s="5"/>
      <c r="E1516">
        <v>3</v>
      </c>
      <c r="F1516">
        <v>8</v>
      </c>
      <c r="G1516">
        <v>3</v>
      </c>
      <c r="H1516" s="11">
        <f>Sample[[#This Row],[C]]/Sample[[#This Row],[D]]</f>
        <v>2.6666666666666665</v>
      </c>
      <c r="I1516" s="11">
        <f>Sample[[#This Row],[A]]/Sample[[#This Row],[C]]</f>
        <v>0.375</v>
      </c>
      <c r="J1516" s="11">
        <f>Sample[[#This Row],[D]]/Sample[[#This Row],[A]]</f>
        <v>1</v>
      </c>
      <c r="K1516" s="11">
        <f>Sample[[#This Row],[A]]/Sample[[#This Row],[D]]</f>
        <v>1</v>
      </c>
      <c r="L1516" s="11">
        <f>Sample[[#This Row],[D]]/Sample[[#This Row],[C]]</f>
        <v>0.375</v>
      </c>
      <c r="M1516" s="11">
        <f>Sample[[#This Row],[C]]/Sample[[#This Row],[A]]</f>
        <v>2.6666666666666665</v>
      </c>
      <c r="N1516">
        <f>IF(Sample[[#This Row],[Ap]]=0,10,LOG(Sample[[#This Row],[Ap]]))</f>
        <v>0.4259687322722811</v>
      </c>
      <c r="O1516">
        <f>IF(Sample[[#This Row],[Ei]]=0,10,LOG(Sample[[#This Row],[Ei]]))</f>
        <v>-0.42596873227228116</v>
      </c>
      <c r="P1516">
        <f>IF(Sample[[#This Row],[Ii]]=0,10,LOG(Sample[[#This Row],[Ii]]))</f>
        <v>0</v>
      </c>
      <c r="Q1516">
        <f>Kx-Sample[[#This Row],[Xp]]</f>
        <v>-0.4259687322722811</v>
      </c>
      <c r="R1516">
        <f>Ky-Sample[[#This Row],[Yp]]</f>
        <v>-0.57403126772771884</v>
      </c>
      <c r="S1516">
        <f>Kz-Sample[[#This Row],[Zp]]</f>
        <v>1</v>
      </c>
      <c r="T1516">
        <f>Sample[[#This Row],[Kpy]]*KSc-Sample[[#This Row],[KPz]]*KSb</f>
        <v>-0.42596873227228116</v>
      </c>
      <c r="U1516">
        <f>-1*(Sample[[#This Row],[KPx]]*KSc-Sample[[#This Row],[KPz]]*KSa)</f>
        <v>-0.4259687322722811</v>
      </c>
      <c r="V1516">
        <f>(Sample[[#This Row],[KPx]]*$R$2-Sample[[#This Row],[Kpy]]*KSa)</f>
        <v>-0.4259687322722811</v>
      </c>
      <c r="W1516">
        <f>Sample[[#This Row],[Kpy]]*KTc-Sample[[#This Row],[KPz]]*KTb</f>
        <v>1.5740312677277188</v>
      </c>
      <c r="X1516">
        <f>-1*(Sample[[#This Row],[KPx]]*KTc-Sample[[#This Row],[KPz]]*KTa)</f>
        <v>1.5740312677277188</v>
      </c>
      <c r="Y1516">
        <f>(Sample[[#This Row],[KPx]]*KTb-Sample[[#This Row],[Kpy]]*KTa)</f>
        <v>1.5740312677277188</v>
      </c>
      <c r="Z1516">
        <f>-Sample[[#This Row],[Xp]]*a+Sample[[#This Row],[Yp]]*b+Sample[[#This Row],[Zp]]*c_</f>
        <v>-0.85193746454456232</v>
      </c>
      <c r="AA1516" s="8">
        <f>-IF(Sample[[#This Row],[Column2]]&gt;0,1,-1)*SQRT(Sample[[#This Row],[KPx''i]]^2+Sample[[#This Row],[KPx''j]]^2+Sample[[#This Row],[KPx''k]]^2)/Ksmag/Scale</f>
        <v>0.52170302022365311</v>
      </c>
      <c r="AB1516" s="1">
        <f>SQRT(Sample[[#This Row],[Kpy''i]]^2+Sample[[#This Row],[KPy''j]]^2+Sample[[#This Row],[KPy''k]]^2)/KTmag/Scale</f>
        <v>1.1130081832099283</v>
      </c>
    </row>
    <row r="1517" spans="1:28" hidden="1" x14ac:dyDescent="0.25">
      <c r="A1517" s="5">
        <v>1512</v>
      </c>
      <c r="B1517" s="13" t="s">
        <v>43</v>
      </c>
      <c r="C1517" s="5"/>
      <c r="D1517" s="5"/>
      <c r="E1517">
        <v>5</v>
      </c>
      <c r="F1517">
        <v>9</v>
      </c>
      <c r="G1517">
        <v>9</v>
      </c>
      <c r="H1517" s="11">
        <f>Sample[[#This Row],[C]]/Sample[[#This Row],[D]]</f>
        <v>1.8</v>
      </c>
      <c r="I1517" s="11">
        <f>Sample[[#This Row],[A]]/Sample[[#This Row],[C]]</f>
        <v>1</v>
      </c>
      <c r="J1517" s="11">
        <f>Sample[[#This Row],[D]]/Sample[[#This Row],[A]]</f>
        <v>0.55555555555555558</v>
      </c>
      <c r="K1517" s="11">
        <f>Sample[[#This Row],[A]]/Sample[[#This Row],[D]]</f>
        <v>1.8</v>
      </c>
      <c r="L1517" s="11">
        <f>Sample[[#This Row],[D]]/Sample[[#This Row],[C]]</f>
        <v>0.55555555555555558</v>
      </c>
      <c r="M1517" s="11">
        <f>Sample[[#This Row],[C]]/Sample[[#This Row],[A]]</f>
        <v>1</v>
      </c>
      <c r="N1517">
        <f>IF(Sample[[#This Row],[Ap]]=0,10,LOG(Sample[[#This Row],[Ap]]))</f>
        <v>0.25527250510330607</v>
      </c>
      <c r="O1517">
        <f>IF(Sample[[#This Row],[Ei]]=0,10,LOG(Sample[[#This Row],[Ei]]))</f>
        <v>0</v>
      </c>
      <c r="P1517">
        <f>IF(Sample[[#This Row],[Ii]]=0,10,LOG(Sample[[#This Row],[Ii]]))</f>
        <v>-0.25527250510330607</v>
      </c>
      <c r="Q1517">
        <f>Kx-Sample[[#This Row],[Xp]]</f>
        <v>-0.25527250510330607</v>
      </c>
      <c r="R1517">
        <f>Ky-Sample[[#This Row],[Yp]]</f>
        <v>-1</v>
      </c>
      <c r="S1517">
        <f>Kz-Sample[[#This Row],[Zp]]</f>
        <v>1.255272505103306</v>
      </c>
      <c r="T1517">
        <f>Sample[[#This Row],[Kpy]]*KSc-Sample[[#This Row],[KPz]]*KSb</f>
        <v>-0.25527250510330601</v>
      </c>
      <c r="U1517">
        <f>-1*(Sample[[#This Row],[KPx]]*KSc-Sample[[#This Row],[KPz]]*KSa)</f>
        <v>-0.25527250510330607</v>
      </c>
      <c r="V1517">
        <f>(Sample[[#This Row],[KPx]]*$R$2-Sample[[#This Row],[Kpy]]*KSa)</f>
        <v>-0.25527250510330607</v>
      </c>
      <c r="W1517">
        <f>Sample[[#This Row],[Kpy]]*KTc-Sample[[#This Row],[KPz]]*KTb</f>
        <v>2.255272505103306</v>
      </c>
      <c r="X1517">
        <f>-1*(Sample[[#This Row],[KPx]]*KTc-Sample[[#This Row],[KPz]]*KTa)</f>
        <v>2.255272505103306</v>
      </c>
      <c r="Y1517">
        <f>(Sample[[#This Row],[KPx]]*KTb-Sample[[#This Row],[Kpy]]*KTa)</f>
        <v>2.255272505103306</v>
      </c>
      <c r="Z1517">
        <f>-Sample[[#This Row],[Xp]]*a+Sample[[#This Row],[Yp]]*b+Sample[[#This Row],[Zp]]*c_</f>
        <v>-0.51054501020661214</v>
      </c>
      <c r="AA1517" s="8">
        <f>-IF(Sample[[#This Row],[Column2]]&gt;0,1,-1)*SQRT(Sample[[#This Row],[KPx''i]]^2+Sample[[#This Row],[KPx''j]]^2+Sample[[#This Row],[KPx''k]]^2)/Ksmag/Scale</f>
        <v>0.31264369143255732</v>
      </c>
      <c r="AB1517" s="1">
        <f>SQRT(Sample[[#This Row],[Kpy''i]]^2+Sample[[#This Row],[KPy''j]]^2+Sample[[#This Row],[KPy''k]]^2)/KTmag/Scale</f>
        <v>1.5947184817821205</v>
      </c>
    </row>
    <row r="1518" spans="1:28" hidden="1" x14ac:dyDescent="0.25">
      <c r="A1518" s="5">
        <v>1513</v>
      </c>
      <c r="B1518" s="13" t="s">
        <v>43</v>
      </c>
      <c r="C1518" s="5"/>
      <c r="D1518" s="5"/>
      <c r="E1518">
        <v>8</v>
      </c>
      <c r="F1518">
        <v>7</v>
      </c>
      <c r="G1518">
        <v>5</v>
      </c>
      <c r="H1518" s="11">
        <f>Sample[[#This Row],[C]]/Sample[[#This Row],[D]]</f>
        <v>0.875</v>
      </c>
      <c r="I1518" s="11">
        <f>Sample[[#This Row],[A]]/Sample[[#This Row],[C]]</f>
        <v>0.7142857142857143</v>
      </c>
      <c r="J1518" s="11">
        <f>Sample[[#This Row],[D]]/Sample[[#This Row],[A]]</f>
        <v>1.6</v>
      </c>
      <c r="K1518" s="11">
        <f>Sample[[#This Row],[A]]/Sample[[#This Row],[D]]</f>
        <v>0.625</v>
      </c>
      <c r="L1518" s="11">
        <f>Sample[[#This Row],[D]]/Sample[[#This Row],[C]]</f>
        <v>1.1428571428571428</v>
      </c>
      <c r="M1518" s="11">
        <f>Sample[[#This Row],[C]]/Sample[[#This Row],[A]]</f>
        <v>1.4</v>
      </c>
      <c r="N1518">
        <f>IF(Sample[[#This Row],[Ap]]=0,10,LOG(Sample[[#This Row],[Ap]]))</f>
        <v>-5.7991946977686754E-2</v>
      </c>
      <c r="O1518">
        <f>IF(Sample[[#This Row],[Ei]]=0,10,LOG(Sample[[#This Row],[Ei]]))</f>
        <v>-0.14612803567823801</v>
      </c>
      <c r="P1518">
        <f>IF(Sample[[#This Row],[Ii]]=0,10,LOG(Sample[[#This Row],[Ii]]))</f>
        <v>0.20411998265592479</v>
      </c>
      <c r="Q1518">
        <f>Kx-Sample[[#This Row],[Xp]]</f>
        <v>5.7991946977686754E-2</v>
      </c>
      <c r="R1518">
        <f>Ky-Sample[[#This Row],[Yp]]</f>
        <v>-0.85387196432176204</v>
      </c>
      <c r="S1518">
        <f>Kz-Sample[[#This Row],[Zp]]</f>
        <v>0.79588001734407521</v>
      </c>
      <c r="T1518">
        <f>Sample[[#This Row],[Kpy]]*KSc-Sample[[#This Row],[KPz]]*KSb</f>
        <v>5.7991946977686837E-2</v>
      </c>
      <c r="U1518">
        <f>-1*(Sample[[#This Row],[KPx]]*KSc-Sample[[#This Row],[KPz]]*KSa)</f>
        <v>5.7991946977686754E-2</v>
      </c>
      <c r="V1518">
        <f>(Sample[[#This Row],[KPx]]*$R$2-Sample[[#This Row],[Kpy]]*KSa)</f>
        <v>5.7991946977686754E-2</v>
      </c>
      <c r="W1518">
        <f>Sample[[#This Row],[Kpy]]*KTc-Sample[[#This Row],[KPz]]*KTb</f>
        <v>1.6497519816658373</v>
      </c>
      <c r="X1518">
        <f>-1*(Sample[[#This Row],[KPx]]*KTc-Sample[[#This Row],[KPz]]*KTa)</f>
        <v>1.6497519816658373</v>
      </c>
      <c r="Y1518">
        <f>(Sample[[#This Row],[KPx]]*KTb-Sample[[#This Row],[Kpy]]*KTa)</f>
        <v>1.6497519816658373</v>
      </c>
      <c r="Z1518">
        <f>-Sample[[#This Row],[Xp]]*a+Sample[[#This Row],[Yp]]*b+Sample[[#This Row],[Zp]]*c_</f>
        <v>0.11598389395537356</v>
      </c>
      <c r="AA1518" s="8">
        <f>-IF(Sample[[#This Row],[Column2]]&gt;0,1,-1)*SQRT(Sample[[#This Row],[KPx''i]]^2+Sample[[#This Row],[KPx''j]]^2+Sample[[#This Row],[KPx''k]]^2)/Ksmag/Scale</f>
        <v>-7.1025339642934837E-2</v>
      </c>
      <c r="AB1518" s="1">
        <f>SQRT(Sample[[#This Row],[Kpy''i]]^2+Sample[[#This Row],[KPy''j]]^2+Sample[[#This Row],[KPy''k]]^2)/KTmag/Scale</f>
        <v>1.1665508135118585</v>
      </c>
    </row>
    <row r="1519" spans="1:28" hidden="1" x14ac:dyDescent="0.25">
      <c r="A1519" s="5">
        <v>1514</v>
      </c>
      <c r="B1519" s="13" t="s">
        <v>43</v>
      </c>
      <c r="C1519" s="5"/>
      <c r="D1519" s="5"/>
      <c r="E1519">
        <v>10</v>
      </c>
      <c r="F1519">
        <v>8</v>
      </c>
      <c r="G1519">
        <v>1</v>
      </c>
      <c r="H1519" s="11">
        <f>Sample[[#This Row],[C]]/Sample[[#This Row],[D]]</f>
        <v>0.8</v>
      </c>
      <c r="I1519" s="11">
        <f>Sample[[#This Row],[A]]/Sample[[#This Row],[C]]</f>
        <v>0.125</v>
      </c>
      <c r="J1519" s="11">
        <f>Sample[[#This Row],[D]]/Sample[[#This Row],[A]]</f>
        <v>10</v>
      </c>
      <c r="K1519" s="11">
        <f>Sample[[#This Row],[A]]/Sample[[#This Row],[D]]</f>
        <v>0.1</v>
      </c>
      <c r="L1519" s="11">
        <f>Sample[[#This Row],[D]]/Sample[[#This Row],[C]]</f>
        <v>1.25</v>
      </c>
      <c r="M1519" s="11">
        <f>Sample[[#This Row],[C]]/Sample[[#This Row],[A]]</f>
        <v>8</v>
      </c>
      <c r="N1519">
        <f>IF(Sample[[#This Row],[Ap]]=0,10,LOG(Sample[[#This Row],[Ap]]))</f>
        <v>-9.6910013008056392E-2</v>
      </c>
      <c r="O1519">
        <f>IF(Sample[[#This Row],[Ei]]=0,10,LOG(Sample[[#This Row],[Ei]]))</f>
        <v>-0.90308998699194354</v>
      </c>
      <c r="P1519">
        <f>IF(Sample[[#This Row],[Ii]]=0,10,LOG(Sample[[#This Row],[Ii]]))</f>
        <v>1</v>
      </c>
      <c r="Q1519">
        <f>Kx-Sample[[#This Row],[Xp]]</f>
        <v>9.6910013008056392E-2</v>
      </c>
      <c r="R1519">
        <f>Ky-Sample[[#This Row],[Yp]]</f>
        <v>-9.6910013008056461E-2</v>
      </c>
      <c r="S1519">
        <f>Kz-Sample[[#This Row],[Zp]]</f>
        <v>0</v>
      </c>
      <c r="T1519">
        <f>Sample[[#This Row],[Kpy]]*KSc-Sample[[#This Row],[KPz]]*KSb</f>
        <v>9.6910013008056461E-2</v>
      </c>
      <c r="U1519">
        <f>-1*(Sample[[#This Row],[KPx]]*KSc-Sample[[#This Row],[KPz]]*KSa)</f>
        <v>9.6910013008056392E-2</v>
      </c>
      <c r="V1519">
        <f>(Sample[[#This Row],[KPx]]*$R$2-Sample[[#This Row],[Kpy]]*KSa)</f>
        <v>9.6910013008056392E-2</v>
      </c>
      <c r="W1519">
        <f>Sample[[#This Row],[Kpy]]*KTc-Sample[[#This Row],[KPz]]*KTb</f>
        <v>9.6910013008056461E-2</v>
      </c>
      <c r="X1519">
        <f>-1*(Sample[[#This Row],[KPx]]*KTc-Sample[[#This Row],[KPz]]*KTa)</f>
        <v>9.6910013008056392E-2</v>
      </c>
      <c r="Y1519">
        <f>(Sample[[#This Row],[KPx]]*KTb-Sample[[#This Row],[Kpy]]*KTa)</f>
        <v>9.6910013008056531E-2</v>
      </c>
      <c r="Z1519">
        <f>-Sample[[#This Row],[Xp]]*a+Sample[[#This Row],[Yp]]*b+Sample[[#This Row],[Zp]]*c_</f>
        <v>0.19382002601611292</v>
      </c>
      <c r="AA1519" s="8">
        <f>-IF(Sample[[#This Row],[Column2]]&gt;0,1,-1)*SQRT(Sample[[#This Row],[KPx''i]]^2+Sample[[#This Row],[KPx''j]]^2+Sample[[#This Row],[KPx''k]]^2)/Ksmag/Scale</f>
        <v>-0.11869004141810927</v>
      </c>
      <c r="AB1519" s="1">
        <f>SQRT(Sample[[#This Row],[Kpy''i]]^2+Sample[[#This Row],[KPy''j]]^2+Sample[[#This Row],[KPy''k]]^2)/KTmag/Scale</f>
        <v>6.8525727362873268E-2</v>
      </c>
    </row>
    <row r="1520" spans="1:28" hidden="1" x14ac:dyDescent="0.25">
      <c r="A1520" s="5">
        <v>1515</v>
      </c>
      <c r="B1520" s="13" t="s">
        <v>43</v>
      </c>
      <c r="C1520" s="5"/>
      <c r="D1520" s="5"/>
      <c r="E1520">
        <v>10</v>
      </c>
      <c r="F1520">
        <v>1</v>
      </c>
      <c r="G1520">
        <v>8</v>
      </c>
      <c r="H1520" s="11">
        <f>Sample[[#This Row],[C]]/Sample[[#This Row],[D]]</f>
        <v>0.1</v>
      </c>
      <c r="I1520" s="11">
        <f>Sample[[#This Row],[A]]/Sample[[#This Row],[C]]</f>
        <v>8</v>
      </c>
      <c r="J1520" s="11">
        <f>Sample[[#This Row],[D]]/Sample[[#This Row],[A]]</f>
        <v>1.25</v>
      </c>
      <c r="K1520" s="11">
        <f>Sample[[#This Row],[A]]/Sample[[#This Row],[D]]</f>
        <v>0.8</v>
      </c>
      <c r="L1520" s="11">
        <f>Sample[[#This Row],[D]]/Sample[[#This Row],[C]]</f>
        <v>10</v>
      </c>
      <c r="M1520" s="11">
        <f>Sample[[#This Row],[C]]/Sample[[#This Row],[A]]</f>
        <v>0.125</v>
      </c>
      <c r="N1520">
        <f>IF(Sample[[#This Row],[Ap]]=0,10,LOG(Sample[[#This Row],[Ap]]))</f>
        <v>-1</v>
      </c>
      <c r="O1520">
        <f>IF(Sample[[#This Row],[Ei]]=0,10,LOG(Sample[[#This Row],[Ei]]))</f>
        <v>0.90308998699194354</v>
      </c>
      <c r="P1520">
        <f>IF(Sample[[#This Row],[Ii]]=0,10,LOG(Sample[[#This Row],[Ii]]))</f>
        <v>9.691001300805642E-2</v>
      </c>
      <c r="Q1520">
        <f>Kx-Sample[[#This Row],[Xp]]</f>
        <v>1</v>
      </c>
      <c r="R1520">
        <f>Ky-Sample[[#This Row],[Yp]]</f>
        <v>-1.9030899869919435</v>
      </c>
      <c r="S1520">
        <f>Kz-Sample[[#This Row],[Zp]]</f>
        <v>0.90308998699194354</v>
      </c>
      <c r="T1520">
        <f>Sample[[#This Row],[Kpy]]*KSc-Sample[[#This Row],[KPz]]*KSb</f>
        <v>1</v>
      </c>
      <c r="U1520">
        <f>-1*(Sample[[#This Row],[KPx]]*KSc-Sample[[#This Row],[KPz]]*KSa)</f>
        <v>1</v>
      </c>
      <c r="V1520">
        <f>(Sample[[#This Row],[KPx]]*$R$2-Sample[[#This Row],[Kpy]]*KSa)</f>
        <v>1</v>
      </c>
      <c r="W1520">
        <f>Sample[[#This Row],[Kpy]]*KTc-Sample[[#This Row],[KPz]]*KTb</f>
        <v>2.8061799739838871</v>
      </c>
      <c r="X1520">
        <f>-1*(Sample[[#This Row],[KPx]]*KTc-Sample[[#This Row],[KPz]]*KTa)</f>
        <v>2.8061799739838871</v>
      </c>
      <c r="Y1520">
        <f>(Sample[[#This Row],[KPx]]*KTb-Sample[[#This Row],[Kpy]]*KTa)</f>
        <v>2.8061799739838871</v>
      </c>
      <c r="Z1520">
        <f>-Sample[[#This Row],[Xp]]*a+Sample[[#This Row],[Yp]]*b+Sample[[#This Row],[Zp]]*c_</f>
        <v>2</v>
      </c>
      <c r="AA1520" s="8">
        <f>-IF(Sample[[#This Row],[Column2]]&gt;0,1,-1)*SQRT(Sample[[#This Row],[KPx''i]]^2+Sample[[#This Row],[KPx''j]]^2+Sample[[#This Row],[KPx''k]]^2)/Ksmag/Scale</f>
        <v>-1.2247448713915889</v>
      </c>
      <c r="AB1520" s="1">
        <f>SQRT(Sample[[#This Row],[Kpy''i]]^2+Sample[[#This Row],[KPy''j]]^2+Sample[[#This Row],[KPy''k]]^2)/KTmag/Scale</f>
        <v>1.9842688888338964</v>
      </c>
    </row>
    <row r="1521" spans="1:28" hidden="1" x14ac:dyDescent="0.25">
      <c r="A1521" s="5">
        <v>1516</v>
      </c>
      <c r="B1521" s="13" t="s">
        <v>43</v>
      </c>
      <c r="C1521" s="5"/>
      <c r="D1521" s="5"/>
      <c r="E1521">
        <v>5</v>
      </c>
      <c r="F1521">
        <v>4</v>
      </c>
      <c r="G1521">
        <v>2</v>
      </c>
      <c r="H1521" s="11">
        <f>Sample[[#This Row],[C]]/Sample[[#This Row],[D]]</f>
        <v>0.8</v>
      </c>
      <c r="I1521" s="11">
        <f>Sample[[#This Row],[A]]/Sample[[#This Row],[C]]</f>
        <v>0.5</v>
      </c>
      <c r="J1521" s="11">
        <f>Sample[[#This Row],[D]]/Sample[[#This Row],[A]]</f>
        <v>2.5</v>
      </c>
      <c r="K1521" s="11">
        <f>Sample[[#This Row],[A]]/Sample[[#This Row],[D]]</f>
        <v>0.4</v>
      </c>
      <c r="L1521" s="11">
        <f>Sample[[#This Row],[D]]/Sample[[#This Row],[C]]</f>
        <v>1.25</v>
      </c>
      <c r="M1521" s="11">
        <f>Sample[[#This Row],[C]]/Sample[[#This Row],[A]]</f>
        <v>2</v>
      </c>
      <c r="N1521">
        <f>IF(Sample[[#This Row],[Ap]]=0,10,LOG(Sample[[#This Row],[Ap]]))</f>
        <v>-9.6910013008056392E-2</v>
      </c>
      <c r="O1521">
        <f>IF(Sample[[#This Row],[Ei]]=0,10,LOG(Sample[[#This Row],[Ei]]))</f>
        <v>-0.3010299956639812</v>
      </c>
      <c r="P1521">
        <f>IF(Sample[[#This Row],[Ii]]=0,10,LOG(Sample[[#This Row],[Ii]]))</f>
        <v>0.3979400086720376</v>
      </c>
      <c r="Q1521">
        <f>Kx-Sample[[#This Row],[Xp]]</f>
        <v>9.6910013008056392E-2</v>
      </c>
      <c r="R1521">
        <f>Ky-Sample[[#This Row],[Yp]]</f>
        <v>-0.69897000433601875</v>
      </c>
      <c r="S1521">
        <f>Kz-Sample[[#This Row],[Zp]]</f>
        <v>0.6020599913279624</v>
      </c>
      <c r="T1521">
        <f>Sample[[#This Row],[Kpy]]*KSc-Sample[[#This Row],[KPz]]*KSb</f>
        <v>9.691001300805635E-2</v>
      </c>
      <c r="U1521">
        <f>-1*(Sample[[#This Row],[KPx]]*KSc-Sample[[#This Row],[KPz]]*KSa)</f>
        <v>9.6910013008056392E-2</v>
      </c>
      <c r="V1521">
        <f>(Sample[[#This Row],[KPx]]*$R$2-Sample[[#This Row],[Kpy]]*KSa)</f>
        <v>9.6910013008056392E-2</v>
      </c>
      <c r="W1521">
        <f>Sample[[#This Row],[Kpy]]*KTc-Sample[[#This Row],[KPz]]*KTb</f>
        <v>1.3010299956639813</v>
      </c>
      <c r="X1521">
        <f>-1*(Sample[[#This Row],[KPx]]*KTc-Sample[[#This Row],[KPz]]*KTa)</f>
        <v>1.3010299956639813</v>
      </c>
      <c r="Y1521">
        <f>(Sample[[#This Row],[KPx]]*KTb-Sample[[#This Row],[Kpy]]*KTa)</f>
        <v>1.301029995663981</v>
      </c>
      <c r="Z1521">
        <f>-Sample[[#This Row],[Xp]]*a+Sample[[#This Row],[Yp]]*b+Sample[[#This Row],[Zp]]*c_</f>
        <v>0.19382002601611281</v>
      </c>
      <c r="AA1521" s="8">
        <f>-IF(Sample[[#This Row],[Column2]]&gt;0,1,-1)*SQRT(Sample[[#This Row],[KPx''i]]^2+Sample[[#This Row],[KPx''j]]^2+Sample[[#This Row],[KPx''k]]^2)/Ksmag/Scale</f>
        <v>-0.11869004141810924</v>
      </c>
      <c r="AB1521" s="1">
        <f>SQRT(Sample[[#This Row],[Kpy''i]]^2+Sample[[#This Row],[KPy''j]]^2+Sample[[#This Row],[KPy''k]]^2)/KTmag/Scale</f>
        <v>0.91996713246110573</v>
      </c>
    </row>
    <row r="1522" spans="1:28" hidden="1" x14ac:dyDescent="0.25">
      <c r="A1522" s="5">
        <v>1517</v>
      </c>
      <c r="B1522" s="13" t="s">
        <v>43</v>
      </c>
      <c r="C1522" s="5"/>
      <c r="D1522" s="5"/>
      <c r="E1522">
        <v>8</v>
      </c>
      <c r="F1522">
        <v>10</v>
      </c>
      <c r="G1522">
        <v>5</v>
      </c>
      <c r="H1522" s="11">
        <f>Sample[[#This Row],[C]]/Sample[[#This Row],[D]]</f>
        <v>1.25</v>
      </c>
      <c r="I1522" s="11">
        <f>Sample[[#This Row],[A]]/Sample[[#This Row],[C]]</f>
        <v>0.5</v>
      </c>
      <c r="J1522" s="11">
        <f>Sample[[#This Row],[D]]/Sample[[#This Row],[A]]</f>
        <v>1.6</v>
      </c>
      <c r="K1522" s="11">
        <f>Sample[[#This Row],[A]]/Sample[[#This Row],[D]]</f>
        <v>0.625</v>
      </c>
      <c r="L1522" s="11">
        <f>Sample[[#This Row],[D]]/Sample[[#This Row],[C]]</f>
        <v>0.8</v>
      </c>
      <c r="M1522" s="11">
        <f>Sample[[#This Row],[C]]/Sample[[#This Row],[A]]</f>
        <v>2</v>
      </c>
      <c r="N1522">
        <f>IF(Sample[[#This Row],[Ap]]=0,10,LOG(Sample[[#This Row],[Ap]]))</f>
        <v>9.691001300805642E-2</v>
      </c>
      <c r="O1522">
        <f>IF(Sample[[#This Row],[Ei]]=0,10,LOG(Sample[[#This Row],[Ei]]))</f>
        <v>-0.3010299956639812</v>
      </c>
      <c r="P1522">
        <f>IF(Sample[[#This Row],[Ii]]=0,10,LOG(Sample[[#This Row],[Ii]]))</f>
        <v>0.20411998265592479</v>
      </c>
      <c r="Q1522">
        <f>Kx-Sample[[#This Row],[Xp]]</f>
        <v>-9.691001300805642E-2</v>
      </c>
      <c r="R1522">
        <f>Ky-Sample[[#This Row],[Yp]]</f>
        <v>-0.69897000433601875</v>
      </c>
      <c r="S1522">
        <f>Kz-Sample[[#This Row],[Zp]]</f>
        <v>0.79588001734407521</v>
      </c>
      <c r="T1522">
        <f>Sample[[#This Row],[Kpy]]*KSc-Sample[[#This Row],[KPz]]*KSb</f>
        <v>-9.6910013008056461E-2</v>
      </c>
      <c r="U1522">
        <f>-1*(Sample[[#This Row],[KPx]]*KSc-Sample[[#This Row],[KPz]]*KSa)</f>
        <v>-9.691001300805642E-2</v>
      </c>
      <c r="V1522">
        <f>(Sample[[#This Row],[KPx]]*$R$2-Sample[[#This Row],[Kpy]]*KSa)</f>
        <v>-9.691001300805642E-2</v>
      </c>
      <c r="W1522">
        <f>Sample[[#This Row],[Kpy]]*KTc-Sample[[#This Row],[KPz]]*KTb</f>
        <v>1.494850021680094</v>
      </c>
      <c r="X1522">
        <f>-1*(Sample[[#This Row],[KPx]]*KTc-Sample[[#This Row],[KPz]]*KTa)</f>
        <v>1.494850021680094</v>
      </c>
      <c r="Y1522">
        <f>(Sample[[#This Row],[KPx]]*KTb-Sample[[#This Row],[Kpy]]*KTa)</f>
        <v>1.494850021680094</v>
      </c>
      <c r="Z1522">
        <f>-Sample[[#This Row],[Xp]]*a+Sample[[#This Row],[Yp]]*b+Sample[[#This Row],[Zp]]*c_</f>
        <v>-0.19382002601611281</v>
      </c>
      <c r="AA1522" s="8">
        <f>-IF(Sample[[#This Row],[Column2]]&gt;0,1,-1)*SQRT(Sample[[#This Row],[KPx''i]]^2+Sample[[#This Row],[KPx''j]]^2+Sample[[#This Row],[KPx''k]]^2)/Ksmag/Scale</f>
        <v>0.11869004141810929</v>
      </c>
      <c r="AB1522" s="1">
        <f>SQRT(Sample[[#This Row],[Kpy''i]]^2+Sample[[#This Row],[KPy''j]]^2+Sample[[#This Row],[KPy''k]]^2)/KTmag/Scale</f>
        <v>1.057018587186852</v>
      </c>
    </row>
    <row r="1523" spans="1:28" hidden="1" x14ac:dyDescent="0.25">
      <c r="A1523" s="5">
        <v>1518</v>
      </c>
      <c r="B1523" s="13" t="s">
        <v>43</v>
      </c>
      <c r="C1523" s="5"/>
      <c r="D1523" s="5"/>
      <c r="E1523">
        <v>10</v>
      </c>
      <c r="F1523">
        <v>2</v>
      </c>
      <c r="G1523">
        <v>8</v>
      </c>
      <c r="H1523" s="11">
        <f>Sample[[#This Row],[C]]/Sample[[#This Row],[D]]</f>
        <v>0.2</v>
      </c>
      <c r="I1523" s="11">
        <f>Sample[[#This Row],[A]]/Sample[[#This Row],[C]]</f>
        <v>4</v>
      </c>
      <c r="J1523" s="11">
        <f>Sample[[#This Row],[D]]/Sample[[#This Row],[A]]</f>
        <v>1.25</v>
      </c>
      <c r="K1523" s="11">
        <f>Sample[[#This Row],[A]]/Sample[[#This Row],[D]]</f>
        <v>0.8</v>
      </c>
      <c r="L1523" s="11">
        <f>Sample[[#This Row],[D]]/Sample[[#This Row],[C]]</f>
        <v>5</v>
      </c>
      <c r="M1523" s="11">
        <f>Sample[[#This Row],[C]]/Sample[[#This Row],[A]]</f>
        <v>0.25</v>
      </c>
      <c r="N1523">
        <f>IF(Sample[[#This Row],[Ap]]=0,10,LOG(Sample[[#This Row],[Ap]]))</f>
        <v>-0.69897000433601875</v>
      </c>
      <c r="O1523">
        <f>IF(Sample[[#This Row],[Ei]]=0,10,LOG(Sample[[#This Row],[Ei]]))</f>
        <v>0.6020599913279624</v>
      </c>
      <c r="P1523">
        <f>IF(Sample[[#This Row],[Ii]]=0,10,LOG(Sample[[#This Row],[Ii]]))</f>
        <v>9.691001300805642E-2</v>
      </c>
      <c r="Q1523">
        <f>Kx-Sample[[#This Row],[Xp]]</f>
        <v>0.69897000433601875</v>
      </c>
      <c r="R1523">
        <f>Ky-Sample[[#This Row],[Yp]]</f>
        <v>-1.6020599913279625</v>
      </c>
      <c r="S1523">
        <f>Kz-Sample[[#This Row],[Zp]]</f>
        <v>0.90308998699194354</v>
      </c>
      <c r="T1523">
        <f>Sample[[#This Row],[Kpy]]*KSc-Sample[[#This Row],[KPz]]*KSb</f>
        <v>0.69897000433601897</v>
      </c>
      <c r="U1523">
        <f>-1*(Sample[[#This Row],[KPx]]*KSc-Sample[[#This Row],[KPz]]*KSa)</f>
        <v>0.69897000433601875</v>
      </c>
      <c r="V1523">
        <f>(Sample[[#This Row],[KPx]]*$R$2-Sample[[#This Row],[Kpy]]*KSa)</f>
        <v>0.69897000433601875</v>
      </c>
      <c r="W1523">
        <f>Sample[[#This Row],[Kpy]]*KTc-Sample[[#This Row],[KPz]]*KTb</f>
        <v>2.5051499783199063</v>
      </c>
      <c r="X1523">
        <f>-1*(Sample[[#This Row],[KPx]]*KTc-Sample[[#This Row],[KPz]]*KTa)</f>
        <v>2.5051499783199058</v>
      </c>
      <c r="Y1523">
        <f>(Sample[[#This Row],[KPx]]*KTb-Sample[[#This Row],[Kpy]]*KTa)</f>
        <v>2.5051499783199063</v>
      </c>
      <c r="Z1523">
        <f>-Sample[[#This Row],[Xp]]*a+Sample[[#This Row],[Yp]]*b+Sample[[#This Row],[Zp]]*c_</f>
        <v>1.3979400086720377</v>
      </c>
      <c r="AA1523" s="8">
        <f>-IF(Sample[[#This Row],[Column2]]&gt;0,1,-1)*SQRT(Sample[[#This Row],[KPx''i]]^2+Sample[[#This Row],[KPx''j]]^2+Sample[[#This Row],[KPx''k]]^2)/Ksmag/Scale</f>
        <v>-0.85605992806709574</v>
      </c>
      <c r="AB1523" s="1">
        <f>SQRT(Sample[[#This Row],[Kpy''i]]^2+Sample[[#This Row],[KPy''j]]^2+Sample[[#This Row],[KPy''k]]^2)/KTmag/Scale</f>
        <v>1.7714085375593385</v>
      </c>
    </row>
    <row r="1524" spans="1:28" hidden="1" x14ac:dyDescent="0.25">
      <c r="A1524" s="5">
        <v>1519</v>
      </c>
      <c r="B1524" s="13" t="s">
        <v>43</v>
      </c>
      <c r="C1524" s="5"/>
      <c r="D1524" s="5"/>
      <c r="E1524">
        <v>3</v>
      </c>
      <c r="F1524">
        <v>8</v>
      </c>
      <c r="G1524">
        <v>4</v>
      </c>
      <c r="H1524" s="11">
        <f>Sample[[#This Row],[C]]/Sample[[#This Row],[D]]</f>
        <v>2.6666666666666665</v>
      </c>
      <c r="I1524" s="11">
        <f>Sample[[#This Row],[A]]/Sample[[#This Row],[C]]</f>
        <v>0.5</v>
      </c>
      <c r="J1524" s="11">
        <f>Sample[[#This Row],[D]]/Sample[[#This Row],[A]]</f>
        <v>0.75</v>
      </c>
      <c r="K1524" s="11">
        <f>Sample[[#This Row],[A]]/Sample[[#This Row],[D]]</f>
        <v>1.3333333333333333</v>
      </c>
      <c r="L1524" s="11">
        <f>Sample[[#This Row],[D]]/Sample[[#This Row],[C]]</f>
        <v>0.375</v>
      </c>
      <c r="M1524" s="11">
        <f>Sample[[#This Row],[C]]/Sample[[#This Row],[A]]</f>
        <v>2</v>
      </c>
      <c r="N1524">
        <f>IF(Sample[[#This Row],[Ap]]=0,10,LOG(Sample[[#This Row],[Ap]]))</f>
        <v>0.4259687322722811</v>
      </c>
      <c r="O1524">
        <f>IF(Sample[[#This Row],[Ei]]=0,10,LOG(Sample[[#This Row],[Ei]]))</f>
        <v>-0.3010299956639812</v>
      </c>
      <c r="P1524">
        <f>IF(Sample[[#This Row],[Ii]]=0,10,LOG(Sample[[#This Row],[Ii]]))</f>
        <v>-0.12493873660829995</v>
      </c>
      <c r="Q1524">
        <f>Kx-Sample[[#This Row],[Xp]]</f>
        <v>-0.4259687322722811</v>
      </c>
      <c r="R1524">
        <f>Ky-Sample[[#This Row],[Yp]]</f>
        <v>-0.69897000433601875</v>
      </c>
      <c r="S1524">
        <f>Kz-Sample[[#This Row],[Zp]]</f>
        <v>1.1249387366082999</v>
      </c>
      <c r="T1524">
        <f>Sample[[#This Row],[Kpy]]*KSc-Sample[[#This Row],[KPz]]*KSb</f>
        <v>-0.42596873227228116</v>
      </c>
      <c r="U1524">
        <f>-1*(Sample[[#This Row],[KPx]]*KSc-Sample[[#This Row],[KPz]]*KSa)</f>
        <v>-0.4259687322722811</v>
      </c>
      <c r="V1524">
        <f>(Sample[[#This Row],[KPx]]*$R$2-Sample[[#This Row],[Kpy]]*KSa)</f>
        <v>-0.4259687322722811</v>
      </c>
      <c r="W1524">
        <f>Sample[[#This Row],[Kpy]]*KTc-Sample[[#This Row],[KPz]]*KTb</f>
        <v>1.8239087409443187</v>
      </c>
      <c r="X1524">
        <f>-1*(Sample[[#This Row],[KPx]]*KTc-Sample[[#This Row],[KPz]]*KTa)</f>
        <v>1.8239087409443187</v>
      </c>
      <c r="Y1524">
        <f>(Sample[[#This Row],[KPx]]*KTb-Sample[[#This Row],[Kpy]]*KTa)</f>
        <v>1.8239087409443187</v>
      </c>
      <c r="Z1524">
        <f>-Sample[[#This Row],[Xp]]*a+Sample[[#This Row],[Yp]]*b+Sample[[#This Row],[Zp]]*c_</f>
        <v>-0.85193746454456232</v>
      </c>
      <c r="AA1524" s="8">
        <f>-IF(Sample[[#This Row],[Column2]]&gt;0,1,-1)*SQRT(Sample[[#This Row],[KPx''i]]^2+Sample[[#This Row],[KPx''j]]^2+Sample[[#This Row],[KPx''k]]^2)/Ksmag/Scale</f>
        <v>0.52170302022365311</v>
      </c>
      <c r="AB1524" s="1">
        <f>SQRT(Sample[[#This Row],[Kpy''i]]^2+Sample[[#This Row],[KPy''j]]^2+Sample[[#This Row],[KPy''k]]^2)/KTmag/Scale</f>
        <v>1.2896982389871459</v>
      </c>
    </row>
    <row r="1525" spans="1:28" hidden="1" x14ac:dyDescent="0.25">
      <c r="A1525" s="5">
        <v>1520</v>
      </c>
      <c r="B1525" s="13" t="s">
        <v>43</v>
      </c>
      <c r="C1525" s="5"/>
      <c r="D1525" s="5"/>
      <c r="E1525">
        <v>4</v>
      </c>
      <c r="F1525">
        <v>7</v>
      </c>
      <c r="G1525">
        <v>7</v>
      </c>
      <c r="H1525" s="11">
        <f>Sample[[#This Row],[C]]/Sample[[#This Row],[D]]</f>
        <v>1.75</v>
      </c>
      <c r="I1525" s="11">
        <f>Sample[[#This Row],[A]]/Sample[[#This Row],[C]]</f>
        <v>1</v>
      </c>
      <c r="J1525" s="11">
        <f>Sample[[#This Row],[D]]/Sample[[#This Row],[A]]</f>
        <v>0.5714285714285714</v>
      </c>
      <c r="K1525" s="11">
        <f>Sample[[#This Row],[A]]/Sample[[#This Row],[D]]</f>
        <v>1.75</v>
      </c>
      <c r="L1525" s="11">
        <f>Sample[[#This Row],[D]]/Sample[[#This Row],[C]]</f>
        <v>0.5714285714285714</v>
      </c>
      <c r="M1525" s="11">
        <f>Sample[[#This Row],[C]]/Sample[[#This Row],[A]]</f>
        <v>1</v>
      </c>
      <c r="N1525">
        <f>IF(Sample[[#This Row],[Ap]]=0,10,LOG(Sample[[#This Row],[Ap]]))</f>
        <v>0.24303804868629444</v>
      </c>
      <c r="O1525">
        <f>IF(Sample[[#This Row],[Ei]]=0,10,LOG(Sample[[#This Row],[Ei]]))</f>
        <v>0</v>
      </c>
      <c r="P1525">
        <f>IF(Sample[[#This Row],[Ii]]=0,10,LOG(Sample[[#This Row],[Ii]]))</f>
        <v>-0.24303804868629447</v>
      </c>
      <c r="Q1525">
        <f>Kx-Sample[[#This Row],[Xp]]</f>
        <v>-0.24303804868629444</v>
      </c>
      <c r="R1525">
        <f>Ky-Sample[[#This Row],[Yp]]</f>
        <v>-1</v>
      </c>
      <c r="S1525">
        <f>Kz-Sample[[#This Row],[Zp]]</f>
        <v>1.2430380486862944</v>
      </c>
      <c r="T1525">
        <f>Sample[[#This Row],[Kpy]]*KSc-Sample[[#This Row],[KPz]]*KSb</f>
        <v>-0.24303804868629442</v>
      </c>
      <c r="U1525">
        <f>-1*(Sample[[#This Row],[KPx]]*KSc-Sample[[#This Row],[KPz]]*KSa)</f>
        <v>-0.24303804868629444</v>
      </c>
      <c r="V1525">
        <f>(Sample[[#This Row],[KPx]]*$R$2-Sample[[#This Row],[Kpy]]*KSa)</f>
        <v>-0.24303804868629444</v>
      </c>
      <c r="W1525">
        <f>Sample[[#This Row],[Kpy]]*KTc-Sample[[#This Row],[KPz]]*KTb</f>
        <v>2.2430380486862944</v>
      </c>
      <c r="X1525">
        <f>-1*(Sample[[#This Row],[KPx]]*KTc-Sample[[#This Row],[KPz]]*KTa)</f>
        <v>2.2430380486862944</v>
      </c>
      <c r="Y1525">
        <f>(Sample[[#This Row],[KPx]]*KTb-Sample[[#This Row],[Kpy]]*KTa)</f>
        <v>2.2430380486862944</v>
      </c>
      <c r="Z1525">
        <f>-Sample[[#This Row],[Xp]]*a+Sample[[#This Row],[Yp]]*b+Sample[[#This Row],[Zp]]*c_</f>
        <v>-0.48607609737258894</v>
      </c>
      <c r="AA1525" s="8">
        <f>-IF(Sample[[#This Row],[Column2]]&gt;0,1,-1)*SQRT(Sample[[#This Row],[KPx''i]]^2+Sample[[#This Row],[KPx''j]]^2+Sample[[#This Row],[KPx''k]]^2)/Ksmag/Scale</f>
        <v>0.29765960368155842</v>
      </c>
      <c r="AB1525" s="1">
        <f>SQRT(Sample[[#This Row],[Kpy''i]]^2+Sample[[#This Row],[KPy''j]]^2+Sample[[#This Row],[KPy''k]]^2)/KTmag/Scale</f>
        <v>1.5860674146855203</v>
      </c>
    </row>
    <row r="1526" spans="1:28" hidden="1" x14ac:dyDescent="0.25">
      <c r="A1526" s="5">
        <v>1521</v>
      </c>
      <c r="B1526" s="13" t="s">
        <v>43</v>
      </c>
      <c r="C1526" s="5"/>
      <c r="D1526" s="5"/>
      <c r="E1526">
        <v>2</v>
      </c>
      <c r="F1526">
        <v>2</v>
      </c>
      <c r="G1526">
        <v>10</v>
      </c>
      <c r="H1526" s="11">
        <f>Sample[[#This Row],[C]]/Sample[[#This Row],[D]]</f>
        <v>1</v>
      </c>
      <c r="I1526" s="11">
        <f>Sample[[#This Row],[A]]/Sample[[#This Row],[C]]</f>
        <v>5</v>
      </c>
      <c r="J1526" s="11">
        <f>Sample[[#This Row],[D]]/Sample[[#This Row],[A]]</f>
        <v>0.2</v>
      </c>
      <c r="K1526" s="11">
        <f>Sample[[#This Row],[A]]/Sample[[#This Row],[D]]</f>
        <v>5</v>
      </c>
      <c r="L1526" s="11">
        <f>Sample[[#This Row],[D]]/Sample[[#This Row],[C]]</f>
        <v>1</v>
      </c>
      <c r="M1526" s="11">
        <f>Sample[[#This Row],[C]]/Sample[[#This Row],[A]]</f>
        <v>0.2</v>
      </c>
      <c r="N1526">
        <f>IF(Sample[[#This Row],[Ap]]=0,10,LOG(Sample[[#This Row],[Ap]]))</f>
        <v>0</v>
      </c>
      <c r="O1526">
        <f>IF(Sample[[#This Row],[Ei]]=0,10,LOG(Sample[[#This Row],[Ei]]))</f>
        <v>0.69897000433601886</v>
      </c>
      <c r="P1526">
        <f>IF(Sample[[#This Row],[Ii]]=0,10,LOG(Sample[[#This Row],[Ii]]))</f>
        <v>-0.69897000433601875</v>
      </c>
      <c r="Q1526">
        <f>Kx-Sample[[#This Row],[Xp]]</f>
        <v>0</v>
      </c>
      <c r="R1526">
        <f>Ky-Sample[[#This Row],[Yp]]</f>
        <v>-1.6989700043360187</v>
      </c>
      <c r="S1526">
        <f>Kz-Sample[[#This Row],[Zp]]</f>
        <v>1.6989700043360187</v>
      </c>
      <c r="T1526">
        <f>Sample[[#This Row],[Kpy]]*KSc-Sample[[#This Row],[KPz]]*KSb</f>
        <v>0</v>
      </c>
      <c r="U1526">
        <f>-1*(Sample[[#This Row],[KPx]]*KSc-Sample[[#This Row],[KPz]]*KSa)</f>
        <v>0</v>
      </c>
      <c r="V1526">
        <f>(Sample[[#This Row],[KPx]]*$R$2-Sample[[#This Row],[Kpy]]*KSa)</f>
        <v>0</v>
      </c>
      <c r="W1526">
        <f>Sample[[#This Row],[Kpy]]*KTc-Sample[[#This Row],[KPz]]*KTb</f>
        <v>3.3979400086720375</v>
      </c>
      <c r="X1526">
        <f>-1*(Sample[[#This Row],[KPx]]*KTc-Sample[[#This Row],[KPz]]*KTa)</f>
        <v>3.3979400086720375</v>
      </c>
      <c r="Y1526">
        <f>(Sample[[#This Row],[KPx]]*KTb-Sample[[#This Row],[Kpy]]*KTa)</f>
        <v>3.3979400086720375</v>
      </c>
      <c r="Z1526">
        <f>-Sample[[#This Row],[Xp]]*a+Sample[[#This Row],[Yp]]*b+Sample[[#This Row],[Zp]]*c_</f>
        <v>0</v>
      </c>
      <c r="AA1526" s="8">
        <f>-IF(Sample[[#This Row],[Column2]]&gt;0,1,-1)*SQRT(Sample[[#This Row],[KPx''i]]^2+Sample[[#This Row],[KPx''j]]^2+Sample[[#This Row],[KPx''k]]^2)/Ksmag/Scale</f>
        <v>0</v>
      </c>
      <c r="AB1526" s="1">
        <f>SQRT(Sample[[#This Row],[Kpy''i]]^2+Sample[[#This Row],[KPy''j]]^2+Sample[[#This Row],[KPy''k]]^2)/KTmag/Scale</f>
        <v>2.402706422197074</v>
      </c>
    </row>
    <row r="1527" spans="1:28" hidden="1" x14ac:dyDescent="0.25">
      <c r="A1527" s="5">
        <v>1522</v>
      </c>
      <c r="B1527" s="13" t="s">
        <v>43</v>
      </c>
      <c r="C1527" s="5"/>
      <c r="D1527" s="5"/>
      <c r="E1527">
        <v>5</v>
      </c>
      <c r="F1527">
        <v>6</v>
      </c>
      <c r="G1527">
        <v>7</v>
      </c>
      <c r="H1527" s="11">
        <f>Sample[[#This Row],[C]]/Sample[[#This Row],[D]]</f>
        <v>1.2</v>
      </c>
      <c r="I1527" s="11">
        <f>Sample[[#This Row],[A]]/Sample[[#This Row],[C]]</f>
        <v>1.1666666666666667</v>
      </c>
      <c r="J1527" s="11">
        <f>Sample[[#This Row],[D]]/Sample[[#This Row],[A]]</f>
        <v>0.7142857142857143</v>
      </c>
      <c r="K1527" s="11">
        <f>Sample[[#This Row],[A]]/Sample[[#This Row],[D]]</f>
        <v>1.4</v>
      </c>
      <c r="L1527" s="11">
        <f>Sample[[#This Row],[D]]/Sample[[#This Row],[C]]</f>
        <v>0.83333333333333337</v>
      </c>
      <c r="M1527" s="11">
        <f>Sample[[#This Row],[C]]/Sample[[#This Row],[A]]</f>
        <v>0.8571428571428571</v>
      </c>
      <c r="N1527">
        <f>IF(Sample[[#This Row],[Ap]]=0,10,LOG(Sample[[#This Row],[Ap]]))</f>
        <v>7.9181246047624818E-2</v>
      </c>
      <c r="O1527">
        <f>IF(Sample[[#This Row],[Ei]]=0,10,LOG(Sample[[#This Row],[Ei]]))</f>
        <v>6.6946789630613221E-2</v>
      </c>
      <c r="P1527">
        <f>IF(Sample[[#This Row],[Ii]]=0,10,LOG(Sample[[#This Row],[Ii]]))</f>
        <v>-0.14612803567823801</v>
      </c>
      <c r="Q1527">
        <f>Kx-Sample[[#This Row],[Xp]]</f>
        <v>-7.9181246047624818E-2</v>
      </c>
      <c r="R1527">
        <f>Ky-Sample[[#This Row],[Yp]]</f>
        <v>-1.0669467896306133</v>
      </c>
      <c r="S1527">
        <f>Kz-Sample[[#This Row],[Zp]]</f>
        <v>1.146128035678238</v>
      </c>
      <c r="T1527">
        <f>Sample[[#This Row],[Kpy]]*KSc-Sample[[#This Row],[KPz]]*KSb</f>
        <v>-7.9181246047624665E-2</v>
      </c>
      <c r="U1527">
        <f>-1*(Sample[[#This Row],[KPx]]*KSc-Sample[[#This Row],[KPz]]*KSa)</f>
        <v>-7.9181246047624818E-2</v>
      </c>
      <c r="V1527">
        <f>(Sample[[#This Row],[KPx]]*$R$2-Sample[[#This Row],[Kpy]]*KSa)</f>
        <v>-7.9181246047624818E-2</v>
      </c>
      <c r="W1527">
        <f>Sample[[#This Row],[Kpy]]*KTc-Sample[[#This Row],[KPz]]*KTb</f>
        <v>2.2130748253088512</v>
      </c>
      <c r="X1527">
        <f>-1*(Sample[[#This Row],[KPx]]*KTc-Sample[[#This Row],[KPz]]*KTa)</f>
        <v>2.2130748253088512</v>
      </c>
      <c r="Y1527">
        <f>(Sample[[#This Row],[KPx]]*KTb-Sample[[#This Row],[Kpy]]*KTa)</f>
        <v>2.2130748253088512</v>
      </c>
      <c r="Z1527">
        <f>-Sample[[#This Row],[Xp]]*a+Sample[[#This Row],[Yp]]*b+Sample[[#This Row],[Zp]]*c_</f>
        <v>-0.15836249209524958</v>
      </c>
      <c r="AA1527" s="8">
        <f>-IF(Sample[[#This Row],[Column2]]&gt;0,1,-1)*SQRT(Sample[[#This Row],[KPx''i]]^2+Sample[[#This Row],[KPx''j]]^2+Sample[[#This Row],[KPx''k]]^2)/Ksmag/Scale</f>
        <v>9.697682500722396E-2</v>
      </c>
      <c r="AB1527" s="1">
        <f>SQRT(Sample[[#This Row],[Kpy''i]]^2+Sample[[#This Row],[KPy''j]]^2+Sample[[#This Row],[KPy''k]]^2)/KTmag/Scale</f>
        <v>1.5648802162491229</v>
      </c>
    </row>
    <row r="1528" spans="1:28" hidden="1" x14ac:dyDescent="0.25">
      <c r="A1528" s="5">
        <v>1523</v>
      </c>
      <c r="B1528" s="13" t="s">
        <v>43</v>
      </c>
      <c r="C1528" s="5"/>
      <c r="D1528" s="5"/>
      <c r="E1528">
        <v>1</v>
      </c>
      <c r="F1528">
        <v>10</v>
      </c>
      <c r="G1528">
        <v>3</v>
      </c>
      <c r="H1528" s="11">
        <f>Sample[[#This Row],[C]]/Sample[[#This Row],[D]]</f>
        <v>10</v>
      </c>
      <c r="I1528" s="11">
        <f>Sample[[#This Row],[A]]/Sample[[#This Row],[C]]</f>
        <v>0.3</v>
      </c>
      <c r="J1528" s="11">
        <f>Sample[[#This Row],[D]]/Sample[[#This Row],[A]]</f>
        <v>0.33333333333333331</v>
      </c>
      <c r="K1528" s="11">
        <f>Sample[[#This Row],[A]]/Sample[[#This Row],[D]]</f>
        <v>3</v>
      </c>
      <c r="L1528" s="11">
        <f>Sample[[#This Row],[D]]/Sample[[#This Row],[C]]</f>
        <v>0.1</v>
      </c>
      <c r="M1528" s="11">
        <f>Sample[[#This Row],[C]]/Sample[[#This Row],[A]]</f>
        <v>3.3333333333333335</v>
      </c>
      <c r="N1528">
        <f>IF(Sample[[#This Row],[Ap]]=0,10,LOG(Sample[[#This Row],[Ap]]))</f>
        <v>1</v>
      </c>
      <c r="O1528">
        <f>IF(Sample[[#This Row],[Ei]]=0,10,LOG(Sample[[#This Row],[Ei]]))</f>
        <v>-0.52287874528033762</v>
      </c>
      <c r="P1528">
        <f>IF(Sample[[#This Row],[Ii]]=0,10,LOG(Sample[[#This Row],[Ii]]))</f>
        <v>-0.47712125471966244</v>
      </c>
      <c r="Q1528">
        <f>Kx-Sample[[#This Row],[Xp]]</f>
        <v>-1</v>
      </c>
      <c r="R1528">
        <f>Ky-Sample[[#This Row],[Yp]]</f>
        <v>-0.47712125471966238</v>
      </c>
      <c r="S1528">
        <f>Kz-Sample[[#This Row],[Zp]]</f>
        <v>1.4771212547196624</v>
      </c>
      <c r="T1528">
        <f>Sample[[#This Row],[Kpy]]*KSc-Sample[[#This Row],[KPz]]*KSb</f>
        <v>-1</v>
      </c>
      <c r="U1528">
        <f>-1*(Sample[[#This Row],[KPx]]*KSc-Sample[[#This Row],[KPz]]*KSa)</f>
        <v>-1</v>
      </c>
      <c r="V1528">
        <f>(Sample[[#This Row],[KPx]]*$R$2-Sample[[#This Row],[Kpy]]*KSa)</f>
        <v>-1</v>
      </c>
      <c r="W1528">
        <f>Sample[[#This Row],[Kpy]]*KTc-Sample[[#This Row],[KPz]]*KTb</f>
        <v>1.9542425094393248</v>
      </c>
      <c r="X1528">
        <f>-1*(Sample[[#This Row],[KPx]]*KTc-Sample[[#This Row],[KPz]]*KTa)</f>
        <v>1.9542425094393248</v>
      </c>
      <c r="Y1528">
        <f>(Sample[[#This Row],[KPx]]*KTb-Sample[[#This Row],[Kpy]]*KTa)</f>
        <v>1.9542425094393248</v>
      </c>
      <c r="Z1528">
        <f>-Sample[[#This Row],[Xp]]*a+Sample[[#This Row],[Yp]]*b+Sample[[#This Row],[Zp]]*c_</f>
        <v>-2</v>
      </c>
      <c r="AA1528" s="8">
        <f>-IF(Sample[[#This Row],[Column2]]&gt;0,1,-1)*SQRT(Sample[[#This Row],[KPx''i]]^2+Sample[[#This Row],[KPx''j]]^2+Sample[[#This Row],[KPx''k]]^2)/Ksmag/Scale</f>
        <v>1.2247448713915889</v>
      </c>
      <c r="AB1528" s="1">
        <f>SQRT(Sample[[#This Row],[Kpy''i]]^2+Sample[[#This Row],[KPy''j]]^2+Sample[[#This Row],[KPy''k]]^2)/KTmag/Scale</f>
        <v>1.3818581305075621</v>
      </c>
    </row>
    <row r="1529" spans="1:28" hidden="1" x14ac:dyDescent="0.25">
      <c r="A1529" s="5">
        <v>1524</v>
      </c>
      <c r="B1529" s="13" t="s">
        <v>43</v>
      </c>
      <c r="C1529" s="5"/>
      <c r="D1529" s="5"/>
      <c r="E1529">
        <v>3</v>
      </c>
      <c r="F1529">
        <v>5</v>
      </c>
      <c r="G1529">
        <v>5</v>
      </c>
      <c r="H1529" s="11">
        <f>Sample[[#This Row],[C]]/Sample[[#This Row],[D]]</f>
        <v>1.6666666666666667</v>
      </c>
      <c r="I1529" s="11">
        <f>Sample[[#This Row],[A]]/Sample[[#This Row],[C]]</f>
        <v>1</v>
      </c>
      <c r="J1529" s="11">
        <f>Sample[[#This Row],[D]]/Sample[[#This Row],[A]]</f>
        <v>0.6</v>
      </c>
      <c r="K1529" s="11">
        <f>Sample[[#This Row],[A]]/Sample[[#This Row],[D]]</f>
        <v>1.6666666666666667</v>
      </c>
      <c r="L1529" s="11">
        <f>Sample[[#This Row],[D]]/Sample[[#This Row],[C]]</f>
        <v>0.6</v>
      </c>
      <c r="M1529" s="11">
        <f>Sample[[#This Row],[C]]/Sample[[#This Row],[A]]</f>
        <v>1</v>
      </c>
      <c r="N1529">
        <f>IF(Sample[[#This Row],[Ap]]=0,10,LOG(Sample[[#This Row],[Ap]]))</f>
        <v>0.22184874961635639</v>
      </c>
      <c r="O1529">
        <f>IF(Sample[[#This Row],[Ei]]=0,10,LOG(Sample[[#This Row],[Ei]]))</f>
        <v>0</v>
      </c>
      <c r="P1529">
        <f>IF(Sample[[#This Row],[Ii]]=0,10,LOG(Sample[[#This Row],[Ii]]))</f>
        <v>-0.22184874961635639</v>
      </c>
      <c r="Q1529">
        <f>Kx-Sample[[#This Row],[Xp]]</f>
        <v>-0.22184874961635639</v>
      </c>
      <c r="R1529">
        <f>Ky-Sample[[#This Row],[Yp]]</f>
        <v>-1</v>
      </c>
      <c r="S1529">
        <f>Kz-Sample[[#This Row],[Zp]]</f>
        <v>1.2218487496163564</v>
      </c>
      <c r="T1529">
        <f>Sample[[#This Row],[Kpy]]*KSc-Sample[[#This Row],[KPz]]*KSb</f>
        <v>-0.22184874961635637</v>
      </c>
      <c r="U1529">
        <f>-1*(Sample[[#This Row],[KPx]]*KSc-Sample[[#This Row],[KPz]]*KSa)</f>
        <v>-0.22184874961635639</v>
      </c>
      <c r="V1529">
        <f>(Sample[[#This Row],[KPx]]*$R$2-Sample[[#This Row],[Kpy]]*KSa)</f>
        <v>-0.22184874961635639</v>
      </c>
      <c r="W1529">
        <f>Sample[[#This Row],[Kpy]]*KTc-Sample[[#This Row],[KPz]]*KTb</f>
        <v>2.2218487496163561</v>
      </c>
      <c r="X1529">
        <f>-1*(Sample[[#This Row],[KPx]]*KTc-Sample[[#This Row],[KPz]]*KTa)</f>
        <v>2.2218487496163561</v>
      </c>
      <c r="Y1529">
        <f>(Sample[[#This Row],[KPx]]*KTb-Sample[[#This Row],[Kpy]]*KTa)</f>
        <v>2.2218487496163566</v>
      </c>
      <c r="Z1529">
        <f>-Sample[[#This Row],[Xp]]*a+Sample[[#This Row],[Yp]]*b+Sample[[#This Row],[Zp]]*c_</f>
        <v>-0.44369749923271279</v>
      </c>
      <c r="AA1529" s="8">
        <f>-IF(Sample[[#This Row],[Column2]]&gt;0,1,-1)*SQRT(Sample[[#This Row],[KPx''i]]^2+Sample[[#This Row],[KPx''j]]^2+Sample[[#This Row],[KPx''k]]^2)/Ksmag/Scale</f>
        <v>0.27170811831726921</v>
      </c>
      <c r="AB1529" s="1">
        <f>SQRT(Sample[[#This Row],[Kpy''i]]^2+Sample[[#This Row],[KPy''j]]^2+Sample[[#This Row],[KPy''k]]^2)/KTmag/Scale</f>
        <v>1.5710843176245775</v>
      </c>
    </row>
    <row r="1530" spans="1:28" hidden="1" x14ac:dyDescent="0.25">
      <c r="A1530" s="5">
        <v>1525</v>
      </c>
      <c r="B1530" s="13" t="s">
        <v>43</v>
      </c>
      <c r="C1530" s="5"/>
      <c r="D1530" s="5"/>
      <c r="E1530">
        <v>9</v>
      </c>
      <c r="F1530">
        <v>10</v>
      </c>
      <c r="G1530">
        <v>1</v>
      </c>
      <c r="H1530" s="11">
        <f>Sample[[#This Row],[C]]/Sample[[#This Row],[D]]</f>
        <v>1.1111111111111112</v>
      </c>
      <c r="I1530" s="11">
        <f>Sample[[#This Row],[A]]/Sample[[#This Row],[C]]</f>
        <v>0.1</v>
      </c>
      <c r="J1530" s="11">
        <f>Sample[[#This Row],[D]]/Sample[[#This Row],[A]]</f>
        <v>9</v>
      </c>
      <c r="K1530" s="11">
        <f>Sample[[#This Row],[A]]/Sample[[#This Row],[D]]</f>
        <v>0.1111111111111111</v>
      </c>
      <c r="L1530" s="11">
        <f>Sample[[#This Row],[D]]/Sample[[#This Row],[C]]</f>
        <v>0.9</v>
      </c>
      <c r="M1530" s="11">
        <f>Sample[[#This Row],[C]]/Sample[[#This Row],[A]]</f>
        <v>10</v>
      </c>
      <c r="N1530">
        <f>IF(Sample[[#This Row],[Ap]]=0,10,LOG(Sample[[#This Row],[Ap]]))</f>
        <v>4.5757490560675143E-2</v>
      </c>
      <c r="O1530">
        <f>IF(Sample[[#This Row],[Ei]]=0,10,LOG(Sample[[#This Row],[Ei]]))</f>
        <v>-1</v>
      </c>
      <c r="P1530">
        <f>IF(Sample[[#This Row],[Ii]]=0,10,LOG(Sample[[#This Row],[Ii]]))</f>
        <v>0.95424250943932487</v>
      </c>
      <c r="Q1530">
        <f>Kx-Sample[[#This Row],[Xp]]</f>
        <v>-4.5757490560675143E-2</v>
      </c>
      <c r="R1530">
        <f>Ky-Sample[[#This Row],[Yp]]</f>
        <v>0</v>
      </c>
      <c r="S1530">
        <f>Kz-Sample[[#This Row],[Zp]]</f>
        <v>4.5757490560675129E-2</v>
      </c>
      <c r="T1530">
        <f>Sample[[#This Row],[Kpy]]*KSc-Sample[[#This Row],[KPz]]*KSb</f>
        <v>-4.5757490560675129E-2</v>
      </c>
      <c r="U1530">
        <f>-1*(Sample[[#This Row],[KPx]]*KSc-Sample[[#This Row],[KPz]]*KSa)</f>
        <v>-4.5757490560675143E-2</v>
      </c>
      <c r="V1530">
        <f>(Sample[[#This Row],[KPx]]*$R$2-Sample[[#This Row],[Kpy]]*KSa)</f>
        <v>-4.5757490560675143E-2</v>
      </c>
      <c r="W1530">
        <f>Sample[[#This Row],[Kpy]]*KTc-Sample[[#This Row],[KPz]]*KTb</f>
        <v>4.5757490560675129E-2</v>
      </c>
      <c r="X1530">
        <f>-1*(Sample[[#This Row],[KPx]]*KTc-Sample[[#This Row],[KPz]]*KTa)</f>
        <v>4.5757490560675115E-2</v>
      </c>
      <c r="Y1530">
        <f>(Sample[[#This Row],[KPx]]*KTb-Sample[[#This Row],[Kpy]]*KTa)</f>
        <v>4.5757490560675143E-2</v>
      </c>
      <c r="Z1530">
        <f>-Sample[[#This Row],[Xp]]*a+Sample[[#This Row],[Yp]]*b+Sample[[#This Row],[Zp]]*c_</f>
        <v>-9.1514981121350258E-2</v>
      </c>
      <c r="AA1530" s="8">
        <f>-IF(Sample[[#This Row],[Column2]]&gt;0,1,-1)*SQRT(Sample[[#This Row],[KPx''i]]^2+Sample[[#This Row],[KPx''j]]^2+Sample[[#This Row],[KPx''k]]^2)/Ksmag/Scale</f>
        <v>5.6041251891935914E-2</v>
      </c>
      <c r="AB1530" s="1">
        <f>SQRT(Sample[[#This Row],[Kpy''i]]^2+Sample[[#This Row],[KPy''j]]^2+Sample[[#This Row],[KPy''k]]^2)/KTmag/Scale</f>
        <v>3.235543186553283E-2</v>
      </c>
    </row>
    <row r="1531" spans="1:28" hidden="1" x14ac:dyDescent="0.25">
      <c r="A1531" s="5">
        <v>1526</v>
      </c>
      <c r="B1531" s="13" t="s">
        <v>43</v>
      </c>
      <c r="C1531" s="5"/>
      <c r="D1531" s="5"/>
      <c r="E1531">
        <v>4</v>
      </c>
      <c r="F1531">
        <v>7</v>
      </c>
      <c r="G1531">
        <v>6</v>
      </c>
      <c r="H1531" s="11">
        <f>Sample[[#This Row],[C]]/Sample[[#This Row],[D]]</f>
        <v>1.75</v>
      </c>
      <c r="I1531" s="11">
        <f>Sample[[#This Row],[A]]/Sample[[#This Row],[C]]</f>
        <v>0.8571428571428571</v>
      </c>
      <c r="J1531" s="11">
        <f>Sample[[#This Row],[D]]/Sample[[#This Row],[A]]</f>
        <v>0.66666666666666663</v>
      </c>
      <c r="K1531" s="11">
        <f>Sample[[#This Row],[A]]/Sample[[#This Row],[D]]</f>
        <v>1.5</v>
      </c>
      <c r="L1531" s="11">
        <f>Sample[[#This Row],[D]]/Sample[[#This Row],[C]]</f>
        <v>0.5714285714285714</v>
      </c>
      <c r="M1531" s="11">
        <f>Sample[[#This Row],[C]]/Sample[[#This Row],[A]]</f>
        <v>1.1666666666666667</v>
      </c>
      <c r="N1531">
        <f>IF(Sample[[#This Row],[Ap]]=0,10,LOG(Sample[[#This Row],[Ap]]))</f>
        <v>0.24303804868629444</v>
      </c>
      <c r="O1531">
        <f>IF(Sample[[#This Row],[Ei]]=0,10,LOG(Sample[[#This Row],[Ei]]))</f>
        <v>-6.6946789630613221E-2</v>
      </c>
      <c r="P1531">
        <f>IF(Sample[[#This Row],[Ii]]=0,10,LOG(Sample[[#This Row],[Ii]]))</f>
        <v>-0.17609125905568127</v>
      </c>
      <c r="Q1531">
        <f>Kx-Sample[[#This Row],[Xp]]</f>
        <v>-0.24303804868629444</v>
      </c>
      <c r="R1531">
        <f>Ky-Sample[[#This Row],[Yp]]</f>
        <v>-0.93305321036938682</v>
      </c>
      <c r="S1531">
        <f>Kz-Sample[[#This Row],[Zp]]</f>
        <v>1.1760912590556813</v>
      </c>
      <c r="T1531">
        <f>Sample[[#This Row],[Kpy]]*KSc-Sample[[#This Row],[KPz]]*KSb</f>
        <v>-0.24303804868629453</v>
      </c>
      <c r="U1531">
        <f>-1*(Sample[[#This Row],[KPx]]*KSc-Sample[[#This Row],[KPz]]*KSa)</f>
        <v>-0.24303804868629444</v>
      </c>
      <c r="V1531">
        <f>(Sample[[#This Row],[KPx]]*$R$2-Sample[[#This Row],[Kpy]]*KSa)</f>
        <v>-0.24303804868629444</v>
      </c>
      <c r="W1531">
        <f>Sample[[#This Row],[Kpy]]*KTc-Sample[[#This Row],[KPz]]*KTb</f>
        <v>2.1091444694250683</v>
      </c>
      <c r="X1531">
        <f>-1*(Sample[[#This Row],[KPx]]*KTc-Sample[[#This Row],[KPz]]*KTa)</f>
        <v>2.1091444694250683</v>
      </c>
      <c r="Y1531">
        <f>(Sample[[#This Row],[KPx]]*KTb-Sample[[#This Row],[Kpy]]*KTa)</f>
        <v>2.1091444694250683</v>
      </c>
      <c r="Z1531">
        <f>-Sample[[#This Row],[Xp]]*a+Sample[[#This Row],[Yp]]*b+Sample[[#This Row],[Zp]]*c_</f>
        <v>-0.48607609737258894</v>
      </c>
      <c r="AA1531" s="8">
        <f>-IF(Sample[[#This Row],[Column2]]&gt;0,1,-1)*SQRT(Sample[[#This Row],[KPx''i]]^2+Sample[[#This Row],[KPx''j]]^2+Sample[[#This Row],[KPx''k]]^2)/Ksmag/Scale</f>
        <v>0.29765960368155847</v>
      </c>
      <c r="AB1531" s="1">
        <f>SQRT(Sample[[#This Row],[Kpy''i]]^2+Sample[[#This Row],[KPy''j]]^2+Sample[[#This Row],[KPy''k]]^2)/KTmag/Scale</f>
        <v>1.4913903568325686</v>
      </c>
    </row>
    <row r="1532" spans="1:28" hidden="1" x14ac:dyDescent="0.25">
      <c r="A1532" s="5">
        <v>1527</v>
      </c>
      <c r="B1532" s="13" t="s">
        <v>43</v>
      </c>
      <c r="C1532" s="5"/>
      <c r="D1532" s="5"/>
      <c r="E1532">
        <v>10</v>
      </c>
      <c r="F1532">
        <v>7</v>
      </c>
      <c r="G1532">
        <v>7</v>
      </c>
      <c r="H1532" s="11">
        <f>Sample[[#This Row],[C]]/Sample[[#This Row],[D]]</f>
        <v>0.7</v>
      </c>
      <c r="I1532" s="11">
        <f>Sample[[#This Row],[A]]/Sample[[#This Row],[C]]</f>
        <v>1</v>
      </c>
      <c r="J1532" s="11">
        <f>Sample[[#This Row],[D]]/Sample[[#This Row],[A]]</f>
        <v>1.4285714285714286</v>
      </c>
      <c r="K1532" s="11">
        <f>Sample[[#This Row],[A]]/Sample[[#This Row],[D]]</f>
        <v>0.7</v>
      </c>
      <c r="L1532" s="11">
        <f>Sample[[#This Row],[D]]/Sample[[#This Row],[C]]</f>
        <v>1.4285714285714286</v>
      </c>
      <c r="M1532" s="11">
        <f>Sample[[#This Row],[C]]/Sample[[#This Row],[A]]</f>
        <v>1</v>
      </c>
      <c r="N1532">
        <f>IF(Sample[[#This Row],[Ap]]=0,10,LOG(Sample[[#This Row],[Ap]]))</f>
        <v>-0.15490195998574319</v>
      </c>
      <c r="O1532">
        <f>IF(Sample[[#This Row],[Ei]]=0,10,LOG(Sample[[#This Row],[Ei]]))</f>
        <v>0</v>
      </c>
      <c r="P1532">
        <f>IF(Sample[[#This Row],[Ii]]=0,10,LOG(Sample[[#This Row],[Ii]]))</f>
        <v>0.15490195998574319</v>
      </c>
      <c r="Q1532">
        <f>Kx-Sample[[#This Row],[Xp]]</f>
        <v>0.15490195998574319</v>
      </c>
      <c r="R1532">
        <f>Ky-Sample[[#This Row],[Yp]]</f>
        <v>-1</v>
      </c>
      <c r="S1532">
        <f>Kz-Sample[[#This Row],[Zp]]</f>
        <v>0.84509804001425681</v>
      </c>
      <c r="T1532">
        <f>Sample[[#This Row],[Kpy]]*KSc-Sample[[#This Row],[KPz]]*KSb</f>
        <v>0.15490195998574319</v>
      </c>
      <c r="U1532">
        <f>-1*(Sample[[#This Row],[KPx]]*KSc-Sample[[#This Row],[KPz]]*KSa)</f>
        <v>0.15490195998574319</v>
      </c>
      <c r="V1532">
        <f>(Sample[[#This Row],[KPx]]*$R$2-Sample[[#This Row],[Kpy]]*KSa)</f>
        <v>0.15490195998574319</v>
      </c>
      <c r="W1532">
        <f>Sample[[#This Row],[Kpy]]*KTc-Sample[[#This Row],[KPz]]*KTb</f>
        <v>1.8450980400142569</v>
      </c>
      <c r="X1532">
        <f>-1*(Sample[[#This Row],[KPx]]*KTc-Sample[[#This Row],[KPz]]*KTa)</f>
        <v>1.8450980400142569</v>
      </c>
      <c r="Y1532">
        <f>(Sample[[#This Row],[KPx]]*KTb-Sample[[#This Row],[Kpy]]*KTa)</f>
        <v>1.8450980400142569</v>
      </c>
      <c r="Z1532">
        <f>-Sample[[#This Row],[Xp]]*a+Sample[[#This Row],[Yp]]*b+Sample[[#This Row],[Zp]]*c_</f>
        <v>0.30980391997148637</v>
      </c>
      <c r="AA1532" s="8">
        <f>-IF(Sample[[#This Row],[Column2]]&gt;0,1,-1)*SQRT(Sample[[#This Row],[KPx''i]]^2+Sample[[#This Row],[KPx''j]]^2+Sample[[#This Row],[KPx''k]]^2)/Ksmag/Scale</f>
        <v>-0.1897153810610441</v>
      </c>
      <c r="AB1532" s="1">
        <f>SQRT(Sample[[#This Row],[Kpy''i]]^2+Sample[[#This Row],[KPy''j]]^2+Sample[[#This Row],[KPy''k]]^2)/KTmag/Scale</f>
        <v>1.3046813360480889</v>
      </c>
    </row>
    <row r="1533" spans="1:28" hidden="1" x14ac:dyDescent="0.25">
      <c r="A1533" s="5">
        <v>1528</v>
      </c>
      <c r="B1533" s="13" t="s">
        <v>43</v>
      </c>
      <c r="C1533" s="5"/>
      <c r="D1533" s="5"/>
      <c r="E1533">
        <v>10</v>
      </c>
      <c r="F1533">
        <v>7</v>
      </c>
      <c r="G1533">
        <v>9</v>
      </c>
      <c r="H1533" s="11">
        <f>Sample[[#This Row],[C]]/Sample[[#This Row],[D]]</f>
        <v>0.7</v>
      </c>
      <c r="I1533" s="11">
        <f>Sample[[#This Row],[A]]/Sample[[#This Row],[C]]</f>
        <v>1.2857142857142858</v>
      </c>
      <c r="J1533" s="11">
        <f>Sample[[#This Row],[D]]/Sample[[#This Row],[A]]</f>
        <v>1.1111111111111112</v>
      </c>
      <c r="K1533" s="11">
        <f>Sample[[#This Row],[A]]/Sample[[#This Row],[D]]</f>
        <v>0.9</v>
      </c>
      <c r="L1533" s="11">
        <f>Sample[[#This Row],[D]]/Sample[[#This Row],[C]]</f>
        <v>1.4285714285714286</v>
      </c>
      <c r="M1533" s="11">
        <f>Sample[[#This Row],[C]]/Sample[[#This Row],[A]]</f>
        <v>0.77777777777777779</v>
      </c>
      <c r="N1533">
        <f>IF(Sample[[#This Row],[Ap]]=0,10,LOG(Sample[[#This Row],[Ap]]))</f>
        <v>-0.15490195998574319</v>
      </c>
      <c r="O1533">
        <f>IF(Sample[[#This Row],[Ei]]=0,10,LOG(Sample[[#This Row],[Ei]]))</f>
        <v>0.10914446942506807</v>
      </c>
      <c r="P1533">
        <f>IF(Sample[[#This Row],[Ii]]=0,10,LOG(Sample[[#This Row],[Ii]]))</f>
        <v>4.5757490560675143E-2</v>
      </c>
      <c r="Q1533">
        <f>Kx-Sample[[#This Row],[Xp]]</f>
        <v>0.15490195998574319</v>
      </c>
      <c r="R1533">
        <f>Ky-Sample[[#This Row],[Yp]]</f>
        <v>-1.1091444694250681</v>
      </c>
      <c r="S1533">
        <f>Kz-Sample[[#This Row],[Zp]]</f>
        <v>0.95424250943932487</v>
      </c>
      <c r="T1533">
        <f>Sample[[#This Row],[Kpy]]*KSc-Sample[[#This Row],[KPz]]*KSb</f>
        <v>0.15490195998574319</v>
      </c>
      <c r="U1533">
        <f>-1*(Sample[[#This Row],[KPx]]*KSc-Sample[[#This Row],[KPz]]*KSa)</f>
        <v>0.15490195998574319</v>
      </c>
      <c r="V1533">
        <f>(Sample[[#This Row],[KPx]]*$R$2-Sample[[#This Row],[Kpy]]*KSa)</f>
        <v>0.15490195998574319</v>
      </c>
      <c r="W1533">
        <f>Sample[[#This Row],[Kpy]]*KTc-Sample[[#This Row],[KPz]]*KTb</f>
        <v>2.063386978864393</v>
      </c>
      <c r="X1533">
        <f>-1*(Sample[[#This Row],[KPx]]*KTc-Sample[[#This Row],[KPz]]*KTa)</f>
        <v>2.063386978864393</v>
      </c>
      <c r="Y1533">
        <f>(Sample[[#This Row],[KPx]]*KTb-Sample[[#This Row],[Kpy]]*KTa)</f>
        <v>2.063386978864393</v>
      </c>
      <c r="Z1533">
        <f>-Sample[[#This Row],[Xp]]*a+Sample[[#This Row],[Yp]]*b+Sample[[#This Row],[Zp]]*c_</f>
        <v>0.30980391997148643</v>
      </c>
      <c r="AA1533" s="8">
        <f>-IF(Sample[[#This Row],[Column2]]&gt;0,1,-1)*SQRT(Sample[[#This Row],[KPx''i]]^2+Sample[[#This Row],[KPx''j]]^2+Sample[[#This Row],[KPx''k]]^2)/Ksmag/Scale</f>
        <v>-0.1897153810610441</v>
      </c>
      <c r="AB1533" s="1">
        <f>SQRT(Sample[[#This Row],[Kpy''i]]^2+Sample[[#This Row],[KPy''j]]^2+Sample[[#This Row],[KPy''k]]^2)/KTmag/Scale</f>
        <v>1.4590349249670358</v>
      </c>
    </row>
    <row r="1534" spans="1:28" hidden="1" x14ac:dyDescent="0.25">
      <c r="A1534" s="5">
        <v>1529</v>
      </c>
      <c r="B1534" s="13" t="s">
        <v>43</v>
      </c>
      <c r="C1534" s="5"/>
      <c r="D1534" s="5"/>
      <c r="E1534">
        <v>3</v>
      </c>
      <c r="F1534">
        <v>10</v>
      </c>
      <c r="G1534">
        <v>5</v>
      </c>
      <c r="H1534" s="11">
        <f>Sample[[#This Row],[C]]/Sample[[#This Row],[D]]</f>
        <v>3.3333333333333335</v>
      </c>
      <c r="I1534" s="11">
        <f>Sample[[#This Row],[A]]/Sample[[#This Row],[C]]</f>
        <v>0.5</v>
      </c>
      <c r="J1534" s="11">
        <f>Sample[[#This Row],[D]]/Sample[[#This Row],[A]]</f>
        <v>0.6</v>
      </c>
      <c r="K1534" s="11">
        <f>Sample[[#This Row],[A]]/Sample[[#This Row],[D]]</f>
        <v>1.6666666666666667</v>
      </c>
      <c r="L1534" s="11">
        <f>Sample[[#This Row],[D]]/Sample[[#This Row],[C]]</f>
        <v>0.3</v>
      </c>
      <c r="M1534" s="11">
        <f>Sample[[#This Row],[C]]/Sample[[#This Row],[A]]</f>
        <v>2</v>
      </c>
      <c r="N1534">
        <f>IF(Sample[[#This Row],[Ap]]=0,10,LOG(Sample[[#This Row],[Ap]]))</f>
        <v>0.52287874528033762</v>
      </c>
      <c r="O1534">
        <f>IF(Sample[[#This Row],[Ei]]=0,10,LOG(Sample[[#This Row],[Ei]]))</f>
        <v>-0.3010299956639812</v>
      </c>
      <c r="P1534">
        <f>IF(Sample[[#This Row],[Ii]]=0,10,LOG(Sample[[#This Row],[Ii]]))</f>
        <v>-0.22184874961635639</v>
      </c>
      <c r="Q1534">
        <f>Kx-Sample[[#This Row],[Xp]]</f>
        <v>-0.52287874528033762</v>
      </c>
      <c r="R1534">
        <f>Ky-Sample[[#This Row],[Yp]]</f>
        <v>-0.69897000433601875</v>
      </c>
      <c r="S1534">
        <f>Kz-Sample[[#This Row],[Zp]]</f>
        <v>1.2218487496163564</v>
      </c>
      <c r="T1534">
        <f>Sample[[#This Row],[Kpy]]*KSc-Sample[[#This Row],[KPz]]*KSb</f>
        <v>-0.52287874528033762</v>
      </c>
      <c r="U1534">
        <f>-1*(Sample[[#This Row],[KPx]]*KSc-Sample[[#This Row],[KPz]]*KSa)</f>
        <v>-0.52287874528033762</v>
      </c>
      <c r="V1534">
        <f>(Sample[[#This Row],[KPx]]*$R$2-Sample[[#This Row],[Kpy]]*KSa)</f>
        <v>-0.52287874528033762</v>
      </c>
      <c r="W1534">
        <f>Sample[[#This Row],[Kpy]]*KTc-Sample[[#This Row],[KPz]]*KTb</f>
        <v>1.9208187539523751</v>
      </c>
      <c r="X1534">
        <f>-1*(Sample[[#This Row],[KPx]]*KTc-Sample[[#This Row],[KPz]]*KTa)</f>
        <v>1.9208187539523751</v>
      </c>
      <c r="Y1534">
        <f>(Sample[[#This Row],[KPx]]*KTb-Sample[[#This Row],[Kpy]]*KTa)</f>
        <v>1.9208187539523751</v>
      </c>
      <c r="Z1534">
        <f>-Sample[[#This Row],[Xp]]*a+Sample[[#This Row],[Yp]]*b+Sample[[#This Row],[Zp]]*c_</f>
        <v>-1.0457574905606752</v>
      </c>
      <c r="AA1534" s="8">
        <f>-IF(Sample[[#This Row],[Column2]]&gt;0,1,-1)*SQRT(Sample[[#This Row],[KPx''i]]^2+Sample[[#This Row],[KPx''j]]^2+Sample[[#This Row],[KPx''k]]^2)/Ksmag/Scale</f>
        <v>0.64039306164176246</v>
      </c>
      <c r="AB1534" s="1">
        <f>SQRT(Sample[[#This Row],[Kpy''i]]^2+Sample[[#This Row],[KPy''j]]^2+Sample[[#This Row],[KPy''k]]^2)/KTmag/Scale</f>
        <v>1.3582239663500191</v>
      </c>
    </row>
    <row r="1535" spans="1:28" hidden="1" x14ac:dyDescent="0.25">
      <c r="A1535" s="5">
        <v>1530</v>
      </c>
      <c r="B1535" s="13" t="s">
        <v>43</v>
      </c>
      <c r="C1535" s="5"/>
      <c r="D1535" s="5"/>
      <c r="E1535">
        <v>9</v>
      </c>
      <c r="F1535">
        <v>3</v>
      </c>
      <c r="G1535">
        <v>4</v>
      </c>
      <c r="H1535" s="11">
        <f>Sample[[#This Row],[C]]/Sample[[#This Row],[D]]</f>
        <v>0.33333333333333331</v>
      </c>
      <c r="I1535" s="11">
        <f>Sample[[#This Row],[A]]/Sample[[#This Row],[C]]</f>
        <v>1.3333333333333333</v>
      </c>
      <c r="J1535" s="11">
        <f>Sample[[#This Row],[D]]/Sample[[#This Row],[A]]</f>
        <v>2.25</v>
      </c>
      <c r="K1535" s="11">
        <f>Sample[[#This Row],[A]]/Sample[[#This Row],[D]]</f>
        <v>0.44444444444444442</v>
      </c>
      <c r="L1535" s="11">
        <f>Sample[[#This Row],[D]]/Sample[[#This Row],[C]]</f>
        <v>3</v>
      </c>
      <c r="M1535" s="11">
        <f>Sample[[#This Row],[C]]/Sample[[#This Row],[A]]</f>
        <v>0.75</v>
      </c>
      <c r="N1535">
        <f>IF(Sample[[#This Row],[Ap]]=0,10,LOG(Sample[[#This Row],[Ap]]))</f>
        <v>-0.47712125471966244</v>
      </c>
      <c r="O1535">
        <f>IF(Sample[[#This Row],[Ei]]=0,10,LOG(Sample[[#This Row],[Ei]]))</f>
        <v>0.12493873660829993</v>
      </c>
      <c r="P1535">
        <f>IF(Sample[[#This Row],[Ii]]=0,10,LOG(Sample[[#This Row],[Ii]]))</f>
        <v>0.35218251811136247</v>
      </c>
      <c r="Q1535">
        <f>Kx-Sample[[#This Row],[Xp]]</f>
        <v>0.47712125471966244</v>
      </c>
      <c r="R1535">
        <f>Ky-Sample[[#This Row],[Yp]]</f>
        <v>-1.1249387366082999</v>
      </c>
      <c r="S1535">
        <f>Kz-Sample[[#This Row],[Zp]]</f>
        <v>0.64781748188863753</v>
      </c>
      <c r="T1535">
        <f>Sample[[#This Row],[Kpy]]*KSc-Sample[[#This Row],[KPz]]*KSb</f>
        <v>0.47712125471966238</v>
      </c>
      <c r="U1535">
        <f>-1*(Sample[[#This Row],[KPx]]*KSc-Sample[[#This Row],[KPz]]*KSa)</f>
        <v>0.47712125471966244</v>
      </c>
      <c r="V1535">
        <f>(Sample[[#This Row],[KPx]]*$R$2-Sample[[#This Row],[Kpy]]*KSa)</f>
        <v>0.47712125471966244</v>
      </c>
      <c r="W1535">
        <f>Sample[[#This Row],[Kpy]]*KTc-Sample[[#This Row],[KPz]]*KTb</f>
        <v>1.7727562184969374</v>
      </c>
      <c r="X1535">
        <f>-1*(Sample[[#This Row],[KPx]]*KTc-Sample[[#This Row],[KPz]]*KTa)</f>
        <v>1.7727562184969374</v>
      </c>
      <c r="Y1535">
        <f>(Sample[[#This Row],[KPx]]*KTb-Sample[[#This Row],[Kpy]]*KTa)</f>
        <v>1.7727562184969374</v>
      </c>
      <c r="Z1535">
        <f>-Sample[[#This Row],[Xp]]*a+Sample[[#This Row],[Yp]]*b+Sample[[#This Row],[Zp]]*c_</f>
        <v>0.95424250943932476</v>
      </c>
      <c r="AA1535" s="8">
        <f>-IF(Sample[[#This Row],[Column2]]&gt;0,1,-1)*SQRT(Sample[[#This Row],[KPx''i]]^2+Sample[[#This Row],[KPx''j]]^2+Sample[[#This Row],[KPx''k]]^2)/Ksmag/Scale</f>
        <v>-0.58435180974982659</v>
      </c>
      <c r="AB1535" s="1">
        <f>SQRT(Sample[[#This Row],[Kpy''i]]^2+Sample[[#This Row],[KPy''j]]^2+Sample[[#This Row],[KPy''k]]^2)/KTmag/Scale</f>
        <v>1.2535279434898055</v>
      </c>
    </row>
    <row r="1536" spans="1:28" hidden="1" x14ac:dyDescent="0.25">
      <c r="A1536" s="5">
        <v>1531</v>
      </c>
      <c r="B1536" s="13" t="s">
        <v>43</v>
      </c>
      <c r="C1536" s="5"/>
      <c r="D1536" s="5"/>
      <c r="E1536">
        <v>7</v>
      </c>
      <c r="F1536">
        <v>9</v>
      </c>
      <c r="G1536">
        <v>7</v>
      </c>
      <c r="H1536" s="11">
        <f>Sample[[#This Row],[C]]/Sample[[#This Row],[D]]</f>
        <v>1.2857142857142858</v>
      </c>
      <c r="I1536" s="11">
        <f>Sample[[#This Row],[A]]/Sample[[#This Row],[C]]</f>
        <v>0.77777777777777779</v>
      </c>
      <c r="J1536" s="11">
        <f>Sample[[#This Row],[D]]/Sample[[#This Row],[A]]</f>
        <v>1</v>
      </c>
      <c r="K1536" s="11">
        <f>Sample[[#This Row],[A]]/Sample[[#This Row],[D]]</f>
        <v>1</v>
      </c>
      <c r="L1536" s="11">
        <f>Sample[[#This Row],[D]]/Sample[[#This Row],[C]]</f>
        <v>0.77777777777777779</v>
      </c>
      <c r="M1536" s="11">
        <f>Sample[[#This Row],[C]]/Sample[[#This Row],[A]]</f>
        <v>1.2857142857142858</v>
      </c>
      <c r="N1536">
        <f>IF(Sample[[#This Row],[Ap]]=0,10,LOG(Sample[[#This Row],[Ap]]))</f>
        <v>0.10914446942506807</v>
      </c>
      <c r="O1536">
        <f>IF(Sample[[#This Row],[Ei]]=0,10,LOG(Sample[[#This Row],[Ei]]))</f>
        <v>-0.10914446942506803</v>
      </c>
      <c r="P1536">
        <f>IF(Sample[[#This Row],[Ii]]=0,10,LOG(Sample[[#This Row],[Ii]]))</f>
        <v>0</v>
      </c>
      <c r="Q1536">
        <f>Kx-Sample[[#This Row],[Xp]]</f>
        <v>-0.10914446942506807</v>
      </c>
      <c r="R1536">
        <f>Ky-Sample[[#This Row],[Yp]]</f>
        <v>-0.89085553057493194</v>
      </c>
      <c r="S1536">
        <f>Kz-Sample[[#This Row],[Zp]]</f>
        <v>1</v>
      </c>
      <c r="T1536">
        <f>Sample[[#This Row],[Kpy]]*KSc-Sample[[#This Row],[KPz]]*KSb</f>
        <v>-0.10914446942506806</v>
      </c>
      <c r="U1536">
        <f>-1*(Sample[[#This Row],[KPx]]*KSc-Sample[[#This Row],[KPz]]*KSa)</f>
        <v>-0.10914446942506807</v>
      </c>
      <c r="V1536">
        <f>(Sample[[#This Row],[KPx]]*$R$2-Sample[[#This Row],[Kpy]]*KSa)</f>
        <v>-0.10914446942506807</v>
      </c>
      <c r="W1536">
        <f>Sample[[#This Row],[Kpy]]*KTc-Sample[[#This Row],[KPz]]*KTb</f>
        <v>1.8908555305749319</v>
      </c>
      <c r="X1536">
        <f>-1*(Sample[[#This Row],[KPx]]*KTc-Sample[[#This Row],[KPz]]*KTa)</f>
        <v>1.8908555305749319</v>
      </c>
      <c r="Y1536">
        <f>(Sample[[#This Row],[KPx]]*KTb-Sample[[#This Row],[Kpy]]*KTa)</f>
        <v>1.8908555305749319</v>
      </c>
      <c r="Z1536">
        <f>-Sample[[#This Row],[Xp]]*a+Sample[[#This Row],[Yp]]*b+Sample[[#This Row],[Zp]]*c_</f>
        <v>-0.21828893885013606</v>
      </c>
      <c r="AA1536" s="8">
        <f>-IF(Sample[[#This Row],[Column2]]&gt;0,1,-1)*SQRT(Sample[[#This Row],[KPx''i]]^2+Sample[[#This Row],[KPx''j]]^2+Sample[[#This Row],[KPx''k]]^2)/Ksmag/Scale</f>
        <v>0.1336741291691082</v>
      </c>
      <c r="AB1536" s="1">
        <f>SQRT(Sample[[#This Row],[Kpy''i]]^2+Sample[[#This Row],[KPy''j]]^2+Sample[[#This Row],[KPy''k]]^2)/KTmag/Scale</f>
        <v>1.3370367679136217</v>
      </c>
    </row>
    <row r="1537" spans="1:28" hidden="1" x14ac:dyDescent="0.25">
      <c r="A1537" s="5">
        <v>1532</v>
      </c>
      <c r="B1537" s="13" t="s">
        <v>43</v>
      </c>
      <c r="C1537" s="5"/>
      <c r="D1537" s="5"/>
      <c r="E1537">
        <v>7</v>
      </c>
      <c r="F1537">
        <v>4</v>
      </c>
      <c r="G1537">
        <v>1</v>
      </c>
      <c r="H1537" s="11">
        <f>Sample[[#This Row],[C]]/Sample[[#This Row],[D]]</f>
        <v>0.5714285714285714</v>
      </c>
      <c r="I1537" s="11">
        <f>Sample[[#This Row],[A]]/Sample[[#This Row],[C]]</f>
        <v>0.25</v>
      </c>
      <c r="J1537" s="11">
        <f>Sample[[#This Row],[D]]/Sample[[#This Row],[A]]</f>
        <v>7</v>
      </c>
      <c r="K1537" s="11">
        <f>Sample[[#This Row],[A]]/Sample[[#This Row],[D]]</f>
        <v>0.14285714285714285</v>
      </c>
      <c r="L1537" s="11">
        <f>Sample[[#This Row],[D]]/Sample[[#This Row],[C]]</f>
        <v>1.75</v>
      </c>
      <c r="M1537" s="11">
        <f>Sample[[#This Row],[C]]/Sample[[#This Row],[A]]</f>
        <v>4</v>
      </c>
      <c r="N1537">
        <f>IF(Sample[[#This Row],[Ap]]=0,10,LOG(Sample[[#This Row],[Ap]]))</f>
        <v>-0.24303804868629447</v>
      </c>
      <c r="O1537">
        <f>IF(Sample[[#This Row],[Ei]]=0,10,LOG(Sample[[#This Row],[Ei]]))</f>
        <v>-0.6020599913279624</v>
      </c>
      <c r="P1537">
        <f>IF(Sample[[#This Row],[Ii]]=0,10,LOG(Sample[[#This Row],[Ii]]))</f>
        <v>0.84509804001425681</v>
      </c>
      <c r="Q1537">
        <f>Kx-Sample[[#This Row],[Xp]]</f>
        <v>0.24303804868629447</v>
      </c>
      <c r="R1537">
        <f>Ky-Sample[[#This Row],[Yp]]</f>
        <v>-0.3979400086720376</v>
      </c>
      <c r="S1537">
        <f>Kz-Sample[[#This Row],[Zp]]</f>
        <v>0.15490195998574319</v>
      </c>
      <c r="T1537">
        <f>Sample[[#This Row],[Kpy]]*KSc-Sample[[#This Row],[KPz]]*KSb</f>
        <v>0.24303804868629442</v>
      </c>
      <c r="U1537">
        <f>-1*(Sample[[#This Row],[KPx]]*KSc-Sample[[#This Row],[KPz]]*KSa)</f>
        <v>0.24303804868629447</v>
      </c>
      <c r="V1537">
        <f>(Sample[[#This Row],[KPx]]*$R$2-Sample[[#This Row],[Kpy]]*KSa)</f>
        <v>0.24303804868629447</v>
      </c>
      <c r="W1537">
        <f>Sample[[#This Row],[Kpy]]*KTc-Sample[[#This Row],[KPz]]*KTb</f>
        <v>0.55284196865778079</v>
      </c>
      <c r="X1537">
        <f>-1*(Sample[[#This Row],[KPx]]*KTc-Sample[[#This Row],[KPz]]*KTa)</f>
        <v>0.55284196865778079</v>
      </c>
      <c r="Y1537">
        <f>(Sample[[#This Row],[KPx]]*KTb-Sample[[#This Row],[Kpy]]*KTa)</f>
        <v>0.55284196865778079</v>
      </c>
      <c r="Z1537">
        <f>-Sample[[#This Row],[Xp]]*a+Sample[[#This Row],[Yp]]*b+Sample[[#This Row],[Zp]]*c_</f>
        <v>0.48607609737258883</v>
      </c>
      <c r="AA1537" s="8">
        <f>-IF(Sample[[#This Row],[Column2]]&gt;0,1,-1)*SQRT(Sample[[#This Row],[KPx''i]]^2+Sample[[#This Row],[KPx''j]]^2+Sample[[#This Row],[KPx''k]]^2)/Ksmag/Scale</f>
        <v>-0.29765960368155842</v>
      </c>
      <c r="AB1537" s="1">
        <f>SQRT(Sample[[#This Row],[Kpy''i]]^2+Sample[[#This Row],[KPy''j]]^2+Sample[[#This Row],[KPy''k]]^2)/KTmag/Scale</f>
        <v>0.39091830496243757</v>
      </c>
    </row>
    <row r="1538" spans="1:28" hidden="1" x14ac:dyDescent="0.25">
      <c r="A1538" s="5">
        <v>1533</v>
      </c>
      <c r="B1538" s="13" t="s">
        <v>43</v>
      </c>
      <c r="C1538" s="5"/>
      <c r="D1538" s="5"/>
      <c r="E1538">
        <v>4</v>
      </c>
      <c r="F1538">
        <v>1</v>
      </c>
      <c r="G1538">
        <v>5</v>
      </c>
      <c r="H1538" s="11">
        <f>Sample[[#This Row],[C]]/Sample[[#This Row],[D]]</f>
        <v>0.25</v>
      </c>
      <c r="I1538" s="11">
        <f>Sample[[#This Row],[A]]/Sample[[#This Row],[C]]</f>
        <v>5</v>
      </c>
      <c r="J1538" s="11">
        <f>Sample[[#This Row],[D]]/Sample[[#This Row],[A]]</f>
        <v>0.8</v>
      </c>
      <c r="K1538" s="11">
        <f>Sample[[#This Row],[A]]/Sample[[#This Row],[D]]</f>
        <v>1.25</v>
      </c>
      <c r="L1538" s="11">
        <f>Sample[[#This Row],[D]]/Sample[[#This Row],[C]]</f>
        <v>4</v>
      </c>
      <c r="M1538" s="11">
        <f>Sample[[#This Row],[C]]/Sample[[#This Row],[A]]</f>
        <v>0.2</v>
      </c>
      <c r="N1538">
        <f>IF(Sample[[#This Row],[Ap]]=0,10,LOG(Sample[[#This Row],[Ap]]))</f>
        <v>-0.6020599913279624</v>
      </c>
      <c r="O1538">
        <f>IF(Sample[[#This Row],[Ei]]=0,10,LOG(Sample[[#This Row],[Ei]]))</f>
        <v>0.69897000433601886</v>
      </c>
      <c r="P1538">
        <f>IF(Sample[[#This Row],[Ii]]=0,10,LOG(Sample[[#This Row],[Ii]]))</f>
        <v>-9.6910013008056392E-2</v>
      </c>
      <c r="Q1538">
        <f>Kx-Sample[[#This Row],[Xp]]</f>
        <v>0.6020599913279624</v>
      </c>
      <c r="R1538">
        <f>Ky-Sample[[#This Row],[Yp]]</f>
        <v>-1.6989700043360187</v>
      </c>
      <c r="S1538">
        <f>Kz-Sample[[#This Row],[Zp]]</f>
        <v>1.0969100130080565</v>
      </c>
      <c r="T1538">
        <f>Sample[[#This Row],[Kpy]]*KSc-Sample[[#This Row],[KPz]]*KSb</f>
        <v>0.60205999132796229</v>
      </c>
      <c r="U1538">
        <f>-1*(Sample[[#This Row],[KPx]]*KSc-Sample[[#This Row],[KPz]]*KSa)</f>
        <v>0.6020599913279624</v>
      </c>
      <c r="V1538">
        <f>(Sample[[#This Row],[KPx]]*$R$2-Sample[[#This Row],[Kpy]]*KSa)</f>
        <v>0.6020599913279624</v>
      </c>
      <c r="W1538">
        <f>Sample[[#This Row],[Kpy]]*KTc-Sample[[#This Row],[KPz]]*KTb</f>
        <v>2.795880017344075</v>
      </c>
      <c r="X1538">
        <f>-1*(Sample[[#This Row],[KPx]]*KTc-Sample[[#This Row],[KPz]]*KTa)</f>
        <v>2.7958800173440754</v>
      </c>
      <c r="Y1538">
        <f>(Sample[[#This Row],[KPx]]*KTb-Sample[[#This Row],[Kpy]]*KTa)</f>
        <v>2.795880017344075</v>
      </c>
      <c r="Z1538">
        <f>-Sample[[#This Row],[Xp]]*a+Sample[[#This Row],[Yp]]*b+Sample[[#This Row],[Zp]]*c_</f>
        <v>1.204119982655925</v>
      </c>
      <c r="AA1538" s="8">
        <f>-IF(Sample[[#This Row],[Column2]]&gt;0,1,-1)*SQRT(Sample[[#This Row],[KPx''i]]^2+Sample[[#This Row],[KPx''j]]^2+Sample[[#This Row],[KPx''k]]^2)/Ksmag/Scale</f>
        <v>-0.73736988664898651</v>
      </c>
      <c r="AB1538" s="1">
        <f>SQRT(Sample[[#This Row],[Kpy''i]]^2+Sample[[#This Row],[KPy''j]]^2+Sample[[#This Row],[KPy''k]]^2)/KTmag/Scale</f>
        <v>1.9769857196479579</v>
      </c>
    </row>
    <row r="1539" spans="1:28" hidden="1" x14ac:dyDescent="0.25">
      <c r="A1539" s="5">
        <v>1534</v>
      </c>
      <c r="B1539" s="13" t="s">
        <v>43</v>
      </c>
      <c r="C1539" s="5"/>
      <c r="D1539" s="5"/>
      <c r="E1539">
        <v>4</v>
      </c>
      <c r="F1539">
        <v>9</v>
      </c>
      <c r="G1539">
        <v>6</v>
      </c>
      <c r="H1539" s="11">
        <f>Sample[[#This Row],[C]]/Sample[[#This Row],[D]]</f>
        <v>2.25</v>
      </c>
      <c r="I1539" s="11">
        <f>Sample[[#This Row],[A]]/Sample[[#This Row],[C]]</f>
        <v>0.66666666666666663</v>
      </c>
      <c r="J1539" s="11">
        <f>Sample[[#This Row],[D]]/Sample[[#This Row],[A]]</f>
        <v>0.66666666666666663</v>
      </c>
      <c r="K1539" s="11">
        <f>Sample[[#This Row],[A]]/Sample[[#This Row],[D]]</f>
        <v>1.5</v>
      </c>
      <c r="L1539" s="11">
        <f>Sample[[#This Row],[D]]/Sample[[#This Row],[C]]</f>
        <v>0.44444444444444442</v>
      </c>
      <c r="M1539" s="11">
        <f>Sample[[#This Row],[C]]/Sample[[#This Row],[A]]</f>
        <v>1.5</v>
      </c>
      <c r="N1539">
        <f>IF(Sample[[#This Row],[Ap]]=0,10,LOG(Sample[[#This Row],[Ap]]))</f>
        <v>0.35218251811136247</v>
      </c>
      <c r="O1539">
        <f>IF(Sample[[#This Row],[Ei]]=0,10,LOG(Sample[[#This Row],[Ei]]))</f>
        <v>-0.17609125905568127</v>
      </c>
      <c r="P1539">
        <f>IF(Sample[[#This Row],[Ii]]=0,10,LOG(Sample[[#This Row],[Ii]]))</f>
        <v>-0.17609125905568127</v>
      </c>
      <c r="Q1539">
        <f>Kx-Sample[[#This Row],[Xp]]</f>
        <v>-0.35218251811136247</v>
      </c>
      <c r="R1539">
        <f>Ky-Sample[[#This Row],[Yp]]</f>
        <v>-0.82390874094431876</v>
      </c>
      <c r="S1539">
        <f>Kz-Sample[[#This Row],[Zp]]</f>
        <v>1.1760912590556813</v>
      </c>
      <c r="T1539">
        <f>Sample[[#This Row],[Kpy]]*KSc-Sample[[#This Row],[KPz]]*KSb</f>
        <v>-0.35218251811136259</v>
      </c>
      <c r="U1539">
        <f>-1*(Sample[[#This Row],[KPx]]*KSc-Sample[[#This Row],[KPz]]*KSa)</f>
        <v>-0.35218251811136247</v>
      </c>
      <c r="V1539">
        <f>(Sample[[#This Row],[KPx]]*$R$2-Sample[[#This Row],[Kpy]]*KSa)</f>
        <v>-0.35218251811136247</v>
      </c>
      <c r="W1539">
        <f>Sample[[#This Row],[Kpy]]*KTc-Sample[[#This Row],[KPz]]*KTb</f>
        <v>2</v>
      </c>
      <c r="X1539">
        <f>-1*(Sample[[#This Row],[KPx]]*KTc-Sample[[#This Row],[KPz]]*KTa)</f>
        <v>2</v>
      </c>
      <c r="Y1539">
        <f>(Sample[[#This Row],[KPx]]*KTb-Sample[[#This Row],[Kpy]]*KTa)</f>
        <v>2</v>
      </c>
      <c r="Z1539">
        <f>-Sample[[#This Row],[Xp]]*a+Sample[[#This Row],[Yp]]*b+Sample[[#This Row],[Zp]]*c_</f>
        <v>-0.70436503622272506</v>
      </c>
      <c r="AA1539" s="8">
        <f>-IF(Sample[[#This Row],[Column2]]&gt;0,1,-1)*SQRT(Sample[[#This Row],[KPx''i]]^2+Sample[[#This Row],[KPx''j]]^2+Sample[[#This Row],[KPx''k]]^2)/Ksmag/Scale</f>
        <v>0.43133373285066656</v>
      </c>
      <c r="AB1539" s="1">
        <f>SQRT(Sample[[#This Row],[Kpy''i]]^2+Sample[[#This Row],[KPy''j]]^2+Sample[[#This Row],[KPy''k]]^2)/KTmag/Scale</f>
        <v>1.4142135623730951</v>
      </c>
    </row>
    <row r="1540" spans="1:28" hidden="1" x14ac:dyDescent="0.25">
      <c r="A1540" s="5">
        <v>1535</v>
      </c>
      <c r="B1540" s="13" t="s">
        <v>43</v>
      </c>
      <c r="C1540" s="5"/>
      <c r="D1540" s="5"/>
      <c r="E1540">
        <v>8</v>
      </c>
      <c r="F1540">
        <v>7</v>
      </c>
      <c r="G1540">
        <v>8</v>
      </c>
      <c r="H1540" s="11">
        <f>Sample[[#This Row],[C]]/Sample[[#This Row],[D]]</f>
        <v>0.875</v>
      </c>
      <c r="I1540" s="11">
        <f>Sample[[#This Row],[A]]/Sample[[#This Row],[C]]</f>
        <v>1.1428571428571428</v>
      </c>
      <c r="J1540" s="11">
        <f>Sample[[#This Row],[D]]/Sample[[#This Row],[A]]</f>
        <v>1</v>
      </c>
      <c r="K1540" s="11">
        <f>Sample[[#This Row],[A]]/Sample[[#This Row],[D]]</f>
        <v>1</v>
      </c>
      <c r="L1540" s="11">
        <f>Sample[[#This Row],[D]]/Sample[[#This Row],[C]]</f>
        <v>1.1428571428571428</v>
      </c>
      <c r="M1540" s="11">
        <f>Sample[[#This Row],[C]]/Sample[[#This Row],[A]]</f>
        <v>0.875</v>
      </c>
      <c r="N1540">
        <f>IF(Sample[[#This Row],[Ap]]=0,10,LOG(Sample[[#This Row],[Ap]]))</f>
        <v>-5.7991946977686754E-2</v>
      </c>
      <c r="O1540">
        <f>IF(Sample[[#This Row],[Ei]]=0,10,LOG(Sample[[#This Row],[Ei]]))</f>
        <v>5.7991946977686733E-2</v>
      </c>
      <c r="P1540">
        <f>IF(Sample[[#This Row],[Ii]]=0,10,LOG(Sample[[#This Row],[Ii]]))</f>
        <v>0</v>
      </c>
      <c r="Q1540">
        <f>Kx-Sample[[#This Row],[Xp]]</f>
        <v>5.7991946977686754E-2</v>
      </c>
      <c r="R1540">
        <f>Ky-Sample[[#This Row],[Yp]]</f>
        <v>-1.0579919469776868</v>
      </c>
      <c r="S1540">
        <f>Kz-Sample[[#This Row],[Zp]]</f>
        <v>1</v>
      </c>
      <c r="T1540">
        <f>Sample[[#This Row],[Kpy]]*KSc-Sample[[#This Row],[KPz]]*KSb</f>
        <v>5.7991946977686837E-2</v>
      </c>
      <c r="U1540">
        <f>-1*(Sample[[#This Row],[KPx]]*KSc-Sample[[#This Row],[KPz]]*KSa)</f>
        <v>5.7991946977686754E-2</v>
      </c>
      <c r="V1540">
        <f>(Sample[[#This Row],[KPx]]*$R$2-Sample[[#This Row],[Kpy]]*KSa)</f>
        <v>5.7991946977686754E-2</v>
      </c>
      <c r="W1540">
        <f>Sample[[#This Row],[Kpy]]*KTc-Sample[[#This Row],[KPz]]*KTb</f>
        <v>2.0579919469776868</v>
      </c>
      <c r="X1540">
        <f>-1*(Sample[[#This Row],[KPx]]*KTc-Sample[[#This Row],[KPz]]*KTa)</f>
        <v>2.0579919469776868</v>
      </c>
      <c r="Y1540">
        <f>(Sample[[#This Row],[KPx]]*KTb-Sample[[#This Row],[Kpy]]*KTa)</f>
        <v>2.0579919469776868</v>
      </c>
      <c r="Z1540">
        <f>-Sample[[#This Row],[Xp]]*a+Sample[[#This Row],[Yp]]*b+Sample[[#This Row],[Zp]]*c_</f>
        <v>0.11598389395537347</v>
      </c>
      <c r="AA1540" s="8">
        <f>-IF(Sample[[#This Row],[Column2]]&gt;0,1,-1)*SQRT(Sample[[#This Row],[KPx''i]]^2+Sample[[#This Row],[KPx''j]]^2+Sample[[#This Row],[KPx''k]]^2)/Ksmag/Scale</f>
        <v>-7.1025339642934837E-2</v>
      </c>
      <c r="AB1540" s="1">
        <f>SQRT(Sample[[#This Row],[Kpy''i]]^2+Sample[[#This Row],[KPy''j]]^2+Sample[[#This Row],[KPy''k]]^2)/KTmag/Scale</f>
        <v>1.4552200613352282</v>
      </c>
    </row>
    <row r="1541" spans="1:28" hidden="1" x14ac:dyDescent="0.25">
      <c r="A1541" s="5">
        <v>1536</v>
      </c>
      <c r="B1541" s="13" t="s">
        <v>43</v>
      </c>
      <c r="C1541" s="5"/>
      <c r="D1541" s="5"/>
      <c r="E1541">
        <v>2</v>
      </c>
      <c r="F1541">
        <v>3</v>
      </c>
      <c r="G1541">
        <v>7</v>
      </c>
      <c r="H1541" s="11">
        <f>Sample[[#This Row],[C]]/Sample[[#This Row],[D]]</f>
        <v>1.5</v>
      </c>
      <c r="I1541" s="11">
        <f>Sample[[#This Row],[A]]/Sample[[#This Row],[C]]</f>
        <v>2.3333333333333335</v>
      </c>
      <c r="J1541" s="11">
        <f>Sample[[#This Row],[D]]/Sample[[#This Row],[A]]</f>
        <v>0.2857142857142857</v>
      </c>
      <c r="K1541" s="11">
        <f>Sample[[#This Row],[A]]/Sample[[#This Row],[D]]</f>
        <v>3.5</v>
      </c>
      <c r="L1541" s="11">
        <f>Sample[[#This Row],[D]]/Sample[[#This Row],[C]]</f>
        <v>0.66666666666666663</v>
      </c>
      <c r="M1541" s="11">
        <f>Sample[[#This Row],[C]]/Sample[[#This Row],[A]]</f>
        <v>0.42857142857142855</v>
      </c>
      <c r="N1541">
        <f>IF(Sample[[#This Row],[Ap]]=0,10,LOG(Sample[[#This Row],[Ap]]))</f>
        <v>0.17609125905568124</v>
      </c>
      <c r="O1541">
        <f>IF(Sample[[#This Row],[Ei]]=0,10,LOG(Sample[[#This Row],[Ei]]))</f>
        <v>0.36797678529459443</v>
      </c>
      <c r="P1541">
        <f>IF(Sample[[#This Row],[Ii]]=0,10,LOG(Sample[[#This Row],[Ii]]))</f>
        <v>-0.54406804435027567</v>
      </c>
      <c r="Q1541">
        <f>Kx-Sample[[#This Row],[Xp]]</f>
        <v>-0.17609125905568124</v>
      </c>
      <c r="R1541">
        <f>Ky-Sample[[#This Row],[Yp]]</f>
        <v>-1.3679767852945943</v>
      </c>
      <c r="S1541">
        <f>Kz-Sample[[#This Row],[Zp]]</f>
        <v>1.5440680443502757</v>
      </c>
      <c r="T1541">
        <f>Sample[[#This Row],[Kpy]]*KSc-Sample[[#This Row],[KPz]]*KSb</f>
        <v>-0.17609125905568135</v>
      </c>
      <c r="U1541">
        <f>-1*(Sample[[#This Row],[KPx]]*KSc-Sample[[#This Row],[KPz]]*KSa)</f>
        <v>-0.17609125905568124</v>
      </c>
      <c r="V1541">
        <f>(Sample[[#This Row],[KPx]]*$R$2-Sample[[#This Row],[Kpy]]*KSa)</f>
        <v>-0.17609125905568124</v>
      </c>
      <c r="W1541">
        <f>Sample[[#This Row],[Kpy]]*KTc-Sample[[#This Row],[KPz]]*KTb</f>
        <v>2.91204482964487</v>
      </c>
      <c r="X1541">
        <f>-1*(Sample[[#This Row],[KPx]]*KTc-Sample[[#This Row],[KPz]]*KTa)</f>
        <v>2.91204482964487</v>
      </c>
      <c r="Y1541">
        <f>(Sample[[#This Row],[KPx]]*KTb-Sample[[#This Row],[Kpy]]*KTa)</f>
        <v>2.91204482964487</v>
      </c>
      <c r="Z1541">
        <f>-Sample[[#This Row],[Xp]]*a+Sample[[#This Row],[Yp]]*b+Sample[[#This Row],[Zp]]*c_</f>
        <v>-0.35218251811136247</v>
      </c>
      <c r="AA1541" s="8">
        <f>-IF(Sample[[#This Row],[Column2]]&gt;0,1,-1)*SQRT(Sample[[#This Row],[KPx''i]]^2+Sample[[#This Row],[KPx''j]]^2+Sample[[#This Row],[KPx''k]]^2)/Ksmag/Scale</f>
        <v>0.21566686642533334</v>
      </c>
      <c r="AB1541" s="1">
        <f>SQRT(Sample[[#This Row],[Kpy''i]]^2+Sample[[#This Row],[KPy''j]]^2+Sample[[#This Row],[KPy''k]]^2)/KTmag/Scale</f>
        <v>2.0591266461611122</v>
      </c>
    </row>
    <row r="1542" spans="1:28" hidden="1" x14ac:dyDescent="0.25">
      <c r="A1542" s="5">
        <v>1537</v>
      </c>
      <c r="B1542" s="13" t="s">
        <v>43</v>
      </c>
      <c r="C1542" s="5"/>
      <c r="D1542" s="5"/>
      <c r="E1542">
        <v>8</v>
      </c>
      <c r="F1542">
        <v>4</v>
      </c>
      <c r="G1542">
        <v>10</v>
      </c>
      <c r="H1542" s="11">
        <f>Sample[[#This Row],[C]]/Sample[[#This Row],[D]]</f>
        <v>0.5</v>
      </c>
      <c r="I1542" s="11">
        <f>Sample[[#This Row],[A]]/Sample[[#This Row],[C]]</f>
        <v>2.5</v>
      </c>
      <c r="J1542" s="11">
        <f>Sample[[#This Row],[D]]/Sample[[#This Row],[A]]</f>
        <v>0.8</v>
      </c>
      <c r="K1542" s="11">
        <f>Sample[[#This Row],[A]]/Sample[[#This Row],[D]]</f>
        <v>1.25</v>
      </c>
      <c r="L1542" s="11">
        <f>Sample[[#This Row],[D]]/Sample[[#This Row],[C]]</f>
        <v>2</v>
      </c>
      <c r="M1542" s="11">
        <f>Sample[[#This Row],[C]]/Sample[[#This Row],[A]]</f>
        <v>0.4</v>
      </c>
      <c r="N1542">
        <f>IF(Sample[[#This Row],[Ap]]=0,10,LOG(Sample[[#This Row],[Ap]]))</f>
        <v>-0.3010299956639812</v>
      </c>
      <c r="O1542">
        <f>IF(Sample[[#This Row],[Ei]]=0,10,LOG(Sample[[#This Row],[Ei]]))</f>
        <v>0.3979400086720376</v>
      </c>
      <c r="P1542">
        <f>IF(Sample[[#This Row],[Ii]]=0,10,LOG(Sample[[#This Row],[Ii]]))</f>
        <v>-9.6910013008056392E-2</v>
      </c>
      <c r="Q1542">
        <f>Kx-Sample[[#This Row],[Xp]]</f>
        <v>0.3010299956639812</v>
      </c>
      <c r="R1542">
        <f>Ky-Sample[[#This Row],[Yp]]</f>
        <v>-1.3979400086720375</v>
      </c>
      <c r="S1542">
        <f>Kz-Sample[[#This Row],[Zp]]</f>
        <v>1.0969100130080565</v>
      </c>
      <c r="T1542">
        <f>Sample[[#This Row],[Kpy]]*KSc-Sample[[#This Row],[KPz]]*KSb</f>
        <v>0.30102999566398103</v>
      </c>
      <c r="U1542">
        <f>-1*(Sample[[#This Row],[KPx]]*KSc-Sample[[#This Row],[KPz]]*KSa)</f>
        <v>0.3010299956639812</v>
      </c>
      <c r="V1542">
        <f>(Sample[[#This Row],[KPx]]*$R$2-Sample[[#This Row],[Kpy]]*KSa)</f>
        <v>0.3010299956639812</v>
      </c>
      <c r="W1542">
        <f>Sample[[#This Row],[Kpy]]*KTc-Sample[[#This Row],[KPz]]*KTb</f>
        <v>2.4948500216800937</v>
      </c>
      <c r="X1542">
        <f>-1*(Sample[[#This Row],[KPx]]*KTc-Sample[[#This Row],[KPz]]*KTa)</f>
        <v>2.4948500216800942</v>
      </c>
      <c r="Y1542">
        <f>(Sample[[#This Row],[KPx]]*KTb-Sample[[#This Row],[Kpy]]*KTa)</f>
        <v>2.4948500216800937</v>
      </c>
      <c r="Z1542">
        <f>-Sample[[#This Row],[Xp]]*a+Sample[[#This Row],[Yp]]*b+Sample[[#This Row],[Zp]]*c_</f>
        <v>0.6020599913279624</v>
      </c>
      <c r="AA1542" s="8">
        <f>-IF(Sample[[#This Row],[Column2]]&gt;0,1,-1)*SQRT(Sample[[#This Row],[KPx''i]]^2+Sample[[#This Row],[KPx''j]]^2+Sample[[#This Row],[KPx''k]]^2)/Ksmag/Scale</f>
        <v>-0.36868494332449314</v>
      </c>
      <c r="AB1542" s="1">
        <f>SQRT(Sample[[#This Row],[Kpy''i]]^2+Sample[[#This Row],[KPy''j]]^2+Sample[[#This Row],[KPy''k]]^2)/KTmag/Scale</f>
        <v>1.7641253683733995</v>
      </c>
    </row>
    <row r="1543" spans="1:28" hidden="1" x14ac:dyDescent="0.25">
      <c r="A1543" s="5">
        <v>1538</v>
      </c>
      <c r="B1543" s="13" t="s">
        <v>43</v>
      </c>
      <c r="C1543" s="5"/>
      <c r="D1543" s="5"/>
      <c r="E1543">
        <v>5</v>
      </c>
      <c r="F1543">
        <v>5</v>
      </c>
      <c r="G1543">
        <v>6</v>
      </c>
      <c r="H1543" s="11">
        <f>Sample[[#This Row],[C]]/Sample[[#This Row],[D]]</f>
        <v>1</v>
      </c>
      <c r="I1543" s="11">
        <f>Sample[[#This Row],[A]]/Sample[[#This Row],[C]]</f>
        <v>1.2</v>
      </c>
      <c r="J1543" s="11">
        <f>Sample[[#This Row],[D]]/Sample[[#This Row],[A]]</f>
        <v>0.83333333333333337</v>
      </c>
      <c r="K1543" s="11">
        <f>Sample[[#This Row],[A]]/Sample[[#This Row],[D]]</f>
        <v>1.2</v>
      </c>
      <c r="L1543" s="11">
        <f>Sample[[#This Row],[D]]/Sample[[#This Row],[C]]</f>
        <v>1</v>
      </c>
      <c r="M1543" s="11">
        <f>Sample[[#This Row],[C]]/Sample[[#This Row],[A]]</f>
        <v>0.83333333333333337</v>
      </c>
      <c r="N1543">
        <f>IF(Sample[[#This Row],[Ap]]=0,10,LOG(Sample[[#This Row],[Ap]]))</f>
        <v>0</v>
      </c>
      <c r="O1543">
        <f>IF(Sample[[#This Row],[Ei]]=0,10,LOG(Sample[[#This Row],[Ei]]))</f>
        <v>7.9181246047624818E-2</v>
      </c>
      <c r="P1543">
        <f>IF(Sample[[#This Row],[Ii]]=0,10,LOG(Sample[[#This Row],[Ii]]))</f>
        <v>-7.9181246047624804E-2</v>
      </c>
      <c r="Q1543">
        <f>Kx-Sample[[#This Row],[Xp]]</f>
        <v>0</v>
      </c>
      <c r="R1543">
        <f>Ky-Sample[[#This Row],[Yp]]</f>
        <v>-1.0791812460476249</v>
      </c>
      <c r="S1543">
        <f>Kz-Sample[[#This Row],[Zp]]</f>
        <v>1.0791812460476249</v>
      </c>
      <c r="T1543">
        <f>Sample[[#This Row],[Kpy]]*KSc-Sample[[#This Row],[KPz]]*KSb</f>
        <v>0</v>
      </c>
      <c r="U1543">
        <f>-1*(Sample[[#This Row],[KPx]]*KSc-Sample[[#This Row],[KPz]]*KSa)</f>
        <v>0</v>
      </c>
      <c r="V1543">
        <f>(Sample[[#This Row],[KPx]]*$R$2-Sample[[#This Row],[Kpy]]*KSa)</f>
        <v>0</v>
      </c>
      <c r="W1543">
        <f>Sample[[#This Row],[Kpy]]*KTc-Sample[[#This Row],[KPz]]*KTb</f>
        <v>2.1583624920952498</v>
      </c>
      <c r="X1543">
        <f>-1*(Sample[[#This Row],[KPx]]*KTc-Sample[[#This Row],[KPz]]*KTa)</f>
        <v>2.1583624920952498</v>
      </c>
      <c r="Y1543">
        <f>(Sample[[#This Row],[KPx]]*KTb-Sample[[#This Row],[Kpy]]*KTa)</f>
        <v>2.1583624920952498</v>
      </c>
      <c r="Z1543">
        <f>-Sample[[#This Row],[Xp]]*a+Sample[[#This Row],[Yp]]*b+Sample[[#This Row],[Zp]]*c_</f>
        <v>0</v>
      </c>
      <c r="AA1543" s="8">
        <f>-IF(Sample[[#This Row],[Column2]]&gt;0,1,-1)*SQRT(Sample[[#This Row],[KPx''i]]^2+Sample[[#This Row],[KPx''j]]^2+Sample[[#This Row],[KPx''k]]^2)/Ksmag/Scale</f>
        <v>0</v>
      </c>
      <c r="AB1543" s="1">
        <f>SQRT(Sample[[#This Row],[Kpy''i]]^2+Sample[[#This Row],[KPy''j]]^2+Sample[[#This Row],[KPy''k]]^2)/KTmag/Scale</f>
        <v>1.5261927544192475</v>
      </c>
    </row>
    <row r="1544" spans="1:28" hidden="1" x14ac:dyDescent="0.25">
      <c r="A1544" s="5">
        <v>1539</v>
      </c>
      <c r="B1544" s="13" t="s">
        <v>43</v>
      </c>
      <c r="C1544" s="5"/>
      <c r="D1544" s="5"/>
      <c r="E1544">
        <v>9</v>
      </c>
      <c r="F1544">
        <v>4</v>
      </c>
      <c r="G1544">
        <v>4</v>
      </c>
      <c r="H1544" s="11">
        <f>Sample[[#This Row],[C]]/Sample[[#This Row],[D]]</f>
        <v>0.44444444444444442</v>
      </c>
      <c r="I1544" s="11">
        <f>Sample[[#This Row],[A]]/Sample[[#This Row],[C]]</f>
        <v>1</v>
      </c>
      <c r="J1544" s="11">
        <f>Sample[[#This Row],[D]]/Sample[[#This Row],[A]]</f>
        <v>2.25</v>
      </c>
      <c r="K1544" s="11">
        <f>Sample[[#This Row],[A]]/Sample[[#This Row],[D]]</f>
        <v>0.44444444444444442</v>
      </c>
      <c r="L1544" s="11">
        <f>Sample[[#This Row],[D]]/Sample[[#This Row],[C]]</f>
        <v>2.25</v>
      </c>
      <c r="M1544" s="11">
        <f>Sample[[#This Row],[C]]/Sample[[#This Row],[A]]</f>
        <v>1</v>
      </c>
      <c r="N1544">
        <f>IF(Sample[[#This Row],[Ap]]=0,10,LOG(Sample[[#This Row],[Ap]]))</f>
        <v>-0.35218251811136253</v>
      </c>
      <c r="O1544">
        <f>IF(Sample[[#This Row],[Ei]]=0,10,LOG(Sample[[#This Row],[Ei]]))</f>
        <v>0</v>
      </c>
      <c r="P1544">
        <f>IF(Sample[[#This Row],[Ii]]=0,10,LOG(Sample[[#This Row],[Ii]]))</f>
        <v>0.35218251811136247</v>
      </c>
      <c r="Q1544">
        <f>Kx-Sample[[#This Row],[Xp]]</f>
        <v>0.35218251811136253</v>
      </c>
      <c r="R1544">
        <f>Ky-Sample[[#This Row],[Yp]]</f>
        <v>-1</v>
      </c>
      <c r="S1544">
        <f>Kz-Sample[[#This Row],[Zp]]</f>
        <v>0.64781748188863753</v>
      </c>
      <c r="T1544">
        <f>Sample[[#This Row],[Kpy]]*KSc-Sample[[#This Row],[KPz]]*KSb</f>
        <v>0.35218251811136247</v>
      </c>
      <c r="U1544">
        <f>-1*(Sample[[#This Row],[KPx]]*KSc-Sample[[#This Row],[KPz]]*KSa)</f>
        <v>0.35218251811136253</v>
      </c>
      <c r="V1544">
        <f>(Sample[[#This Row],[KPx]]*$R$2-Sample[[#This Row],[Kpy]]*KSa)</f>
        <v>0.35218251811136253</v>
      </c>
      <c r="W1544">
        <f>Sample[[#This Row],[Kpy]]*KTc-Sample[[#This Row],[KPz]]*KTb</f>
        <v>1.6478174818886375</v>
      </c>
      <c r="X1544">
        <f>-1*(Sample[[#This Row],[KPx]]*KTc-Sample[[#This Row],[KPz]]*KTa)</f>
        <v>1.6478174818886375</v>
      </c>
      <c r="Y1544">
        <f>(Sample[[#This Row],[KPx]]*KTb-Sample[[#This Row],[Kpy]]*KTa)</f>
        <v>1.6478174818886375</v>
      </c>
      <c r="Z1544">
        <f>-Sample[[#This Row],[Xp]]*a+Sample[[#This Row],[Yp]]*b+Sample[[#This Row],[Zp]]*c_</f>
        <v>0.70436503622272495</v>
      </c>
      <c r="AA1544" s="8">
        <f>-IF(Sample[[#This Row],[Column2]]&gt;0,1,-1)*SQRT(Sample[[#This Row],[KPx''i]]^2+Sample[[#This Row],[KPx''j]]^2+Sample[[#This Row],[KPx''k]]^2)/Ksmag/Scale</f>
        <v>-0.43133373285066667</v>
      </c>
      <c r="AB1544" s="1">
        <f>SQRT(Sample[[#This Row],[Kpy''i]]^2+Sample[[#This Row],[KPy''j]]^2+Sample[[#This Row],[KPy''k]]^2)/KTmag/Scale</f>
        <v>1.1651829156011966</v>
      </c>
    </row>
    <row r="1545" spans="1:28" hidden="1" x14ac:dyDescent="0.25">
      <c r="A1545" s="5">
        <v>1540</v>
      </c>
      <c r="B1545" s="13" t="s">
        <v>43</v>
      </c>
      <c r="C1545" s="5"/>
      <c r="D1545" s="5"/>
      <c r="E1545">
        <v>2</v>
      </c>
      <c r="F1545">
        <v>10</v>
      </c>
      <c r="G1545">
        <v>9</v>
      </c>
      <c r="H1545" s="11">
        <f>Sample[[#This Row],[C]]/Sample[[#This Row],[D]]</f>
        <v>5</v>
      </c>
      <c r="I1545" s="11">
        <f>Sample[[#This Row],[A]]/Sample[[#This Row],[C]]</f>
        <v>0.9</v>
      </c>
      <c r="J1545" s="11">
        <f>Sample[[#This Row],[D]]/Sample[[#This Row],[A]]</f>
        <v>0.22222222222222221</v>
      </c>
      <c r="K1545" s="11">
        <f>Sample[[#This Row],[A]]/Sample[[#This Row],[D]]</f>
        <v>4.5</v>
      </c>
      <c r="L1545" s="11">
        <f>Sample[[#This Row],[D]]/Sample[[#This Row],[C]]</f>
        <v>0.2</v>
      </c>
      <c r="M1545" s="11">
        <f>Sample[[#This Row],[C]]/Sample[[#This Row],[A]]</f>
        <v>1.1111111111111112</v>
      </c>
      <c r="N1545">
        <f>IF(Sample[[#This Row],[Ap]]=0,10,LOG(Sample[[#This Row],[Ap]]))</f>
        <v>0.69897000433601886</v>
      </c>
      <c r="O1545">
        <f>IF(Sample[[#This Row],[Ei]]=0,10,LOG(Sample[[#This Row],[Ei]]))</f>
        <v>-4.5757490560675115E-2</v>
      </c>
      <c r="P1545">
        <f>IF(Sample[[#This Row],[Ii]]=0,10,LOG(Sample[[#This Row],[Ii]]))</f>
        <v>-0.65321251377534373</v>
      </c>
      <c r="Q1545">
        <f>Kx-Sample[[#This Row],[Xp]]</f>
        <v>-0.69897000433601886</v>
      </c>
      <c r="R1545">
        <f>Ky-Sample[[#This Row],[Yp]]</f>
        <v>-0.95424250943932487</v>
      </c>
      <c r="S1545">
        <f>Kz-Sample[[#This Row],[Zp]]</f>
        <v>1.6532125137753437</v>
      </c>
      <c r="T1545">
        <f>Sample[[#This Row],[Kpy]]*KSc-Sample[[#This Row],[KPz]]*KSb</f>
        <v>-0.69897000433601886</v>
      </c>
      <c r="U1545">
        <f>-1*(Sample[[#This Row],[KPx]]*KSc-Sample[[#This Row],[KPz]]*KSa)</f>
        <v>-0.69897000433601886</v>
      </c>
      <c r="V1545">
        <f>(Sample[[#This Row],[KPx]]*$R$2-Sample[[#This Row],[Kpy]]*KSa)</f>
        <v>-0.69897000433601886</v>
      </c>
      <c r="W1545">
        <f>Sample[[#This Row],[Kpy]]*KTc-Sample[[#This Row],[KPz]]*KTb</f>
        <v>2.6074550232146687</v>
      </c>
      <c r="X1545">
        <f>-1*(Sample[[#This Row],[KPx]]*KTc-Sample[[#This Row],[KPz]]*KTa)</f>
        <v>2.6074550232146687</v>
      </c>
      <c r="Y1545">
        <f>(Sample[[#This Row],[KPx]]*KTb-Sample[[#This Row],[Kpy]]*KTa)</f>
        <v>2.6074550232146687</v>
      </c>
      <c r="Z1545">
        <f>-Sample[[#This Row],[Xp]]*a+Sample[[#This Row],[Yp]]*b+Sample[[#This Row],[Zp]]*c_</f>
        <v>-1.3979400086720377</v>
      </c>
      <c r="AA1545" s="8">
        <f>-IF(Sample[[#This Row],[Column2]]&gt;0,1,-1)*SQRT(Sample[[#This Row],[KPx''i]]^2+Sample[[#This Row],[KPx''j]]^2+Sample[[#This Row],[KPx''k]]^2)/Ksmag/Scale</f>
        <v>0.85605992806709585</v>
      </c>
      <c r="AB1545" s="1">
        <f>SQRT(Sample[[#This Row],[Kpy''i]]^2+Sample[[#This Row],[KPy''j]]^2+Sample[[#This Row],[KPy''k]]^2)/KTmag/Scale</f>
        <v>1.8437491285540193</v>
      </c>
    </row>
    <row r="1546" spans="1:28" hidden="1" x14ac:dyDescent="0.25">
      <c r="A1546" s="5">
        <v>1541</v>
      </c>
      <c r="B1546" s="13" t="s">
        <v>43</v>
      </c>
      <c r="C1546" s="5"/>
      <c r="D1546" s="5"/>
      <c r="E1546">
        <v>5</v>
      </c>
      <c r="F1546">
        <v>2</v>
      </c>
      <c r="G1546">
        <v>5</v>
      </c>
      <c r="H1546" s="11">
        <f>Sample[[#This Row],[C]]/Sample[[#This Row],[D]]</f>
        <v>0.4</v>
      </c>
      <c r="I1546" s="11">
        <f>Sample[[#This Row],[A]]/Sample[[#This Row],[C]]</f>
        <v>2.5</v>
      </c>
      <c r="J1546" s="11">
        <f>Sample[[#This Row],[D]]/Sample[[#This Row],[A]]</f>
        <v>1</v>
      </c>
      <c r="K1546" s="11">
        <f>Sample[[#This Row],[A]]/Sample[[#This Row],[D]]</f>
        <v>1</v>
      </c>
      <c r="L1546" s="11">
        <f>Sample[[#This Row],[D]]/Sample[[#This Row],[C]]</f>
        <v>2.5</v>
      </c>
      <c r="M1546" s="11">
        <f>Sample[[#This Row],[C]]/Sample[[#This Row],[A]]</f>
        <v>0.4</v>
      </c>
      <c r="N1546">
        <f>IF(Sample[[#This Row],[Ap]]=0,10,LOG(Sample[[#This Row],[Ap]]))</f>
        <v>-0.3979400086720376</v>
      </c>
      <c r="O1546">
        <f>IF(Sample[[#This Row],[Ei]]=0,10,LOG(Sample[[#This Row],[Ei]]))</f>
        <v>0.3979400086720376</v>
      </c>
      <c r="P1546">
        <f>IF(Sample[[#This Row],[Ii]]=0,10,LOG(Sample[[#This Row],[Ii]]))</f>
        <v>0</v>
      </c>
      <c r="Q1546">
        <f>Kx-Sample[[#This Row],[Xp]]</f>
        <v>0.3979400086720376</v>
      </c>
      <c r="R1546">
        <f>Ky-Sample[[#This Row],[Yp]]</f>
        <v>-1.3979400086720375</v>
      </c>
      <c r="S1546">
        <f>Kz-Sample[[#This Row],[Zp]]</f>
        <v>1</v>
      </c>
      <c r="T1546">
        <f>Sample[[#This Row],[Kpy]]*KSc-Sample[[#This Row],[KPz]]*KSb</f>
        <v>0.39794000867203749</v>
      </c>
      <c r="U1546">
        <f>-1*(Sample[[#This Row],[KPx]]*KSc-Sample[[#This Row],[KPz]]*KSa)</f>
        <v>0.3979400086720376</v>
      </c>
      <c r="V1546">
        <f>(Sample[[#This Row],[KPx]]*$R$2-Sample[[#This Row],[Kpy]]*KSa)</f>
        <v>0.3979400086720376</v>
      </c>
      <c r="W1546">
        <f>Sample[[#This Row],[Kpy]]*KTc-Sample[[#This Row],[KPz]]*KTb</f>
        <v>2.3979400086720375</v>
      </c>
      <c r="X1546">
        <f>-1*(Sample[[#This Row],[KPx]]*KTc-Sample[[#This Row],[KPz]]*KTa)</f>
        <v>2.3979400086720375</v>
      </c>
      <c r="Y1546">
        <f>(Sample[[#This Row],[KPx]]*KTb-Sample[[#This Row],[Kpy]]*KTa)</f>
        <v>2.3979400086720375</v>
      </c>
      <c r="Z1546">
        <f>-Sample[[#This Row],[Xp]]*a+Sample[[#This Row],[Yp]]*b+Sample[[#This Row],[Zp]]*c_</f>
        <v>0.79588001734407521</v>
      </c>
      <c r="AA1546" s="8">
        <f>-IF(Sample[[#This Row],[Column2]]&gt;0,1,-1)*SQRT(Sample[[#This Row],[KPx''i]]^2+Sample[[#This Row],[KPx''j]]^2+Sample[[#This Row],[KPx''k]]^2)/Ksmag/Scale</f>
        <v>-0.48737498474260249</v>
      </c>
      <c r="AB1546" s="1">
        <f>SQRT(Sample[[#This Row],[Kpy''i]]^2+Sample[[#This Row],[KPy''j]]^2+Sample[[#This Row],[KPy''k]]^2)/KTmag/Scale</f>
        <v>1.6955996410105265</v>
      </c>
    </row>
    <row r="1547" spans="1:28" hidden="1" x14ac:dyDescent="0.25">
      <c r="A1547" s="5">
        <v>1542</v>
      </c>
      <c r="B1547" s="13" t="s">
        <v>43</v>
      </c>
      <c r="C1547" s="5"/>
      <c r="D1547" s="5"/>
      <c r="E1547">
        <v>4</v>
      </c>
      <c r="F1547">
        <v>5</v>
      </c>
      <c r="G1547">
        <v>10</v>
      </c>
      <c r="H1547" s="11">
        <f>Sample[[#This Row],[C]]/Sample[[#This Row],[D]]</f>
        <v>1.25</v>
      </c>
      <c r="I1547" s="11">
        <f>Sample[[#This Row],[A]]/Sample[[#This Row],[C]]</f>
        <v>2</v>
      </c>
      <c r="J1547" s="11">
        <f>Sample[[#This Row],[D]]/Sample[[#This Row],[A]]</f>
        <v>0.4</v>
      </c>
      <c r="K1547" s="11">
        <f>Sample[[#This Row],[A]]/Sample[[#This Row],[D]]</f>
        <v>2.5</v>
      </c>
      <c r="L1547" s="11">
        <f>Sample[[#This Row],[D]]/Sample[[#This Row],[C]]</f>
        <v>0.8</v>
      </c>
      <c r="M1547" s="11">
        <f>Sample[[#This Row],[C]]/Sample[[#This Row],[A]]</f>
        <v>0.5</v>
      </c>
      <c r="N1547">
        <f>IF(Sample[[#This Row],[Ap]]=0,10,LOG(Sample[[#This Row],[Ap]]))</f>
        <v>9.691001300805642E-2</v>
      </c>
      <c r="O1547">
        <f>IF(Sample[[#This Row],[Ei]]=0,10,LOG(Sample[[#This Row],[Ei]]))</f>
        <v>0.3010299956639812</v>
      </c>
      <c r="P1547">
        <f>IF(Sample[[#This Row],[Ii]]=0,10,LOG(Sample[[#This Row],[Ii]]))</f>
        <v>-0.3979400086720376</v>
      </c>
      <c r="Q1547">
        <f>Kx-Sample[[#This Row],[Xp]]</f>
        <v>-9.691001300805642E-2</v>
      </c>
      <c r="R1547">
        <f>Ky-Sample[[#This Row],[Yp]]</f>
        <v>-1.3010299956639813</v>
      </c>
      <c r="S1547">
        <f>Kz-Sample[[#This Row],[Zp]]</f>
        <v>1.3979400086720375</v>
      </c>
      <c r="T1547">
        <f>Sample[[#This Row],[Kpy]]*KSc-Sample[[#This Row],[KPz]]*KSb</f>
        <v>-9.6910013008056239E-2</v>
      </c>
      <c r="U1547">
        <f>-1*(Sample[[#This Row],[KPx]]*KSc-Sample[[#This Row],[KPz]]*KSa)</f>
        <v>-9.691001300805642E-2</v>
      </c>
      <c r="V1547">
        <f>(Sample[[#This Row],[KPx]]*$R$2-Sample[[#This Row],[Kpy]]*KSa)</f>
        <v>-9.691001300805642E-2</v>
      </c>
      <c r="W1547">
        <f>Sample[[#This Row],[Kpy]]*KTc-Sample[[#This Row],[KPz]]*KTb</f>
        <v>2.6989700043360187</v>
      </c>
      <c r="X1547">
        <f>-1*(Sample[[#This Row],[KPx]]*KTc-Sample[[#This Row],[KPz]]*KTa)</f>
        <v>2.6989700043360187</v>
      </c>
      <c r="Y1547">
        <f>(Sample[[#This Row],[KPx]]*KTb-Sample[[#This Row],[Kpy]]*KTa)</f>
        <v>2.6989700043360187</v>
      </c>
      <c r="Z1547">
        <f>-Sample[[#This Row],[Xp]]*a+Sample[[#This Row],[Yp]]*b+Sample[[#This Row],[Zp]]*c_</f>
        <v>-0.19382002601611281</v>
      </c>
      <c r="AA1547" s="8">
        <f>-IF(Sample[[#This Row],[Column2]]&gt;0,1,-1)*SQRT(Sample[[#This Row],[KPx''i]]^2+Sample[[#This Row],[KPx''j]]^2+Sample[[#This Row],[KPx''k]]^2)/Ksmag/Scale</f>
        <v>0.11869004141810921</v>
      </c>
      <c r="AB1547" s="1">
        <f>SQRT(Sample[[#This Row],[Kpy''i]]^2+Sample[[#This Row],[KPy''j]]^2+Sample[[#This Row],[KPy''k]]^2)/KTmag/Scale</f>
        <v>1.9084599922850845</v>
      </c>
    </row>
    <row r="1548" spans="1:28" hidden="1" x14ac:dyDescent="0.25">
      <c r="A1548" s="5">
        <v>1543</v>
      </c>
      <c r="B1548" s="13" t="s">
        <v>43</v>
      </c>
      <c r="C1548" s="5"/>
      <c r="D1548" s="5"/>
      <c r="E1548">
        <v>3</v>
      </c>
      <c r="F1548">
        <v>9</v>
      </c>
      <c r="G1548">
        <v>8</v>
      </c>
      <c r="H1548" s="11">
        <f>Sample[[#This Row],[C]]/Sample[[#This Row],[D]]</f>
        <v>3</v>
      </c>
      <c r="I1548" s="11">
        <f>Sample[[#This Row],[A]]/Sample[[#This Row],[C]]</f>
        <v>0.88888888888888884</v>
      </c>
      <c r="J1548" s="11">
        <f>Sample[[#This Row],[D]]/Sample[[#This Row],[A]]</f>
        <v>0.375</v>
      </c>
      <c r="K1548" s="11">
        <f>Sample[[#This Row],[A]]/Sample[[#This Row],[D]]</f>
        <v>2.6666666666666665</v>
      </c>
      <c r="L1548" s="11">
        <f>Sample[[#This Row],[D]]/Sample[[#This Row],[C]]</f>
        <v>0.33333333333333331</v>
      </c>
      <c r="M1548" s="11">
        <f>Sample[[#This Row],[C]]/Sample[[#This Row],[A]]</f>
        <v>1.125</v>
      </c>
      <c r="N1548">
        <f>IF(Sample[[#This Row],[Ap]]=0,10,LOG(Sample[[#This Row],[Ap]]))</f>
        <v>0.47712125471966244</v>
      </c>
      <c r="O1548">
        <f>IF(Sample[[#This Row],[Ei]]=0,10,LOG(Sample[[#This Row],[Ei]]))</f>
        <v>-5.1152522447381311E-2</v>
      </c>
      <c r="P1548">
        <f>IF(Sample[[#This Row],[Ii]]=0,10,LOG(Sample[[#This Row],[Ii]]))</f>
        <v>-0.42596873227228116</v>
      </c>
      <c r="Q1548">
        <f>Kx-Sample[[#This Row],[Xp]]</f>
        <v>-0.47712125471966244</v>
      </c>
      <c r="R1548">
        <f>Ky-Sample[[#This Row],[Yp]]</f>
        <v>-0.94884747755261867</v>
      </c>
      <c r="S1548">
        <f>Kz-Sample[[#This Row],[Zp]]</f>
        <v>1.4259687322722812</v>
      </c>
      <c r="T1548">
        <f>Sample[[#This Row],[Kpy]]*KSc-Sample[[#This Row],[KPz]]*KSb</f>
        <v>-0.47712125471966249</v>
      </c>
      <c r="U1548">
        <f>-1*(Sample[[#This Row],[KPx]]*KSc-Sample[[#This Row],[KPz]]*KSa)</f>
        <v>-0.47712125471966244</v>
      </c>
      <c r="V1548">
        <f>(Sample[[#This Row],[KPx]]*$R$2-Sample[[#This Row],[Kpy]]*KSa)</f>
        <v>-0.47712125471966244</v>
      </c>
      <c r="W1548">
        <f>Sample[[#This Row],[Kpy]]*KTc-Sample[[#This Row],[KPz]]*KTb</f>
        <v>2.3748162098248997</v>
      </c>
      <c r="X1548">
        <f>-1*(Sample[[#This Row],[KPx]]*KTc-Sample[[#This Row],[KPz]]*KTa)</f>
        <v>2.3748162098248997</v>
      </c>
      <c r="Y1548">
        <f>(Sample[[#This Row],[KPx]]*KTb-Sample[[#This Row],[Kpy]]*KTa)</f>
        <v>2.3748162098248997</v>
      </c>
      <c r="Z1548">
        <f>-Sample[[#This Row],[Xp]]*a+Sample[[#This Row],[Yp]]*b+Sample[[#This Row],[Zp]]*c_</f>
        <v>-0.95424250943932498</v>
      </c>
      <c r="AA1548" s="8">
        <f>-IF(Sample[[#This Row],[Column2]]&gt;0,1,-1)*SQRT(Sample[[#This Row],[KPx''i]]^2+Sample[[#This Row],[KPx''j]]^2+Sample[[#This Row],[KPx''k]]^2)/Ksmag/Scale</f>
        <v>0.58435180974982659</v>
      </c>
      <c r="AB1548" s="1">
        <f>SQRT(Sample[[#This Row],[Kpy''i]]^2+Sample[[#This Row],[KPy''j]]^2+Sample[[#This Row],[KPy''k]]^2)/KTmag/Scale</f>
        <v>1.6792486460389218</v>
      </c>
    </row>
    <row r="1549" spans="1:28" hidden="1" x14ac:dyDescent="0.25">
      <c r="A1549" s="5">
        <v>1544</v>
      </c>
      <c r="B1549" s="13" t="s">
        <v>43</v>
      </c>
      <c r="C1549" s="5"/>
      <c r="D1549" s="5"/>
      <c r="E1549">
        <v>1</v>
      </c>
      <c r="F1549">
        <v>2</v>
      </c>
      <c r="G1549">
        <v>9</v>
      </c>
      <c r="H1549" s="11">
        <f>Sample[[#This Row],[C]]/Sample[[#This Row],[D]]</f>
        <v>2</v>
      </c>
      <c r="I1549" s="11">
        <f>Sample[[#This Row],[A]]/Sample[[#This Row],[C]]</f>
        <v>4.5</v>
      </c>
      <c r="J1549" s="11">
        <f>Sample[[#This Row],[D]]/Sample[[#This Row],[A]]</f>
        <v>0.1111111111111111</v>
      </c>
      <c r="K1549" s="11">
        <f>Sample[[#This Row],[A]]/Sample[[#This Row],[D]]</f>
        <v>9</v>
      </c>
      <c r="L1549" s="11">
        <f>Sample[[#This Row],[D]]/Sample[[#This Row],[C]]</f>
        <v>0.5</v>
      </c>
      <c r="M1549" s="11">
        <f>Sample[[#This Row],[C]]/Sample[[#This Row],[A]]</f>
        <v>0.22222222222222221</v>
      </c>
      <c r="N1549">
        <f>IF(Sample[[#This Row],[Ap]]=0,10,LOG(Sample[[#This Row],[Ap]]))</f>
        <v>0.3010299956639812</v>
      </c>
      <c r="O1549">
        <f>IF(Sample[[#This Row],[Ei]]=0,10,LOG(Sample[[#This Row],[Ei]]))</f>
        <v>0.65321251377534373</v>
      </c>
      <c r="P1549">
        <f>IF(Sample[[#This Row],[Ii]]=0,10,LOG(Sample[[#This Row],[Ii]]))</f>
        <v>-0.95424250943932487</v>
      </c>
      <c r="Q1549">
        <f>Kx-Sample[[#This Row],[Xp]]</f>
        <v>-0.3010299956639812</v>
      </c>
      <c r="R1549">
        <f>Ky-Sample[[#This Row],[Yp]]</f>
        <v>-1.6532125137753437</v>
      </c>
      <c r="S1549">
        <f>Kz-Sample[[#This Row],[Zp]]</f>
        <v>1.9542425094393248</v>
      </c>
      <c r="T1549">
        <f>Sample[[#This Row],[Kpy]]*KSc-Sample[[#This Row],[KPz]]*KSb</f>
        <v>-0.30102999566398103</v>
      </c>
      <c r="U1549">
        <f>-1*(Sample[[#This Row],[KPx]]*KSc-Sample[[#This Row],[KPz]]*KSa)</f>
        <v>-0.3010299956639812</v>
      </c>
      <c r="V1549">
        <f>(Sample[[#This Row],[KPx]]*$R$2-Sample[[#This Row],[Kpy]]*KSa)</f>
        <v>-0.3010299956639812</v>
      </c>
      <c r="W1549">
        <f>Sample[[#This Row],[Kpy]]*KTc-Sample[[#This Row],[KPz]]*KTb</f>
        <v>3.6074550232146683</v>
      </c>
      <c r="X1549">
        <f>-1*(Sample[[#This Row],[KPx]]*KTc-Sample[[#This Row],[KPz]]*KTa)</f>
        <v>3.6074550232146683</v>
      </c>
      <c r="Y1549">
        <f>(Sample[[#This Row],[KPx]]*KTb-Sample[[#This Row],[Kpy]]*KTa)</f>
        <v>3.6074550232146687</v>
      </c>
      <c r="Z1549">
        <f>-Sample[[#This Row],[Xp]]*a+Sample[[#This Row],[Yp]]*b+Sample[[#This Row],[Zp]]*c_</f>
        <v>-0.60205999132796229</v>
      </c>
      <c r="AA1549" s="8">
        <f>-IF(Sample[[#This Row],[Column2]]&gt;0,1,-1)*SQRT(Sample[[#This Row],[KPx''i]]^2+Sample[[#This Row],[KPx''j]]^2+Sample[[#This Row],[KPx''k]]^2)/Ksmag/Scale</f>
        <v>0.36868494332449314</v>
      </c>
      <c r="AB1549" s="1">
        <f>SQRT(Sample[[#This Row],[Kpy''i]]^2+Sample[[#This Row],[KPy''j]]^2+Sample[[#This Row],[KPy''k]]^2)/KTmag/Scale</f>
        <v>2.5508559097405668</v>
      </c>
    </row>
    <row r="1550" spans="1:28" hidden="1" x14ac:dyDescent="0.25">
      <c r="A1550" s="5">
        <v>1545</v>
      </c>
      <c r="B1550" s="13" t="s">
        <v>43</v>
      </c>
      <c r="C1550" s="5"/>
      <c r="D1550" s="5"/>
      <c r="E1550">
        <v>3</v>
      </c>
      <c r="F1550">
        <v>1</v>
      </c>
      <c r="G1550">
        <v>7</v>
      </c>
      <c r="H1550" s="11">
        <f>Sample[[#This Row],[C]]/Sample[[#This Row],[D]]</f>
        <v>0.33333333333333331</v>
      </c>
      <c r="I1550" s="11">
        <f>Sample[[#This Row],[A]]/Sample[[#This Row],[C]]</f>
        <v>7</v>
      </c>
      <c r="J1550" s="11">
        <f>Sample[[#This Row],[D]]/Sample[[#This Row],[A]]</f>
        <v>0.42857142857142855</v>
      </c>
      <c r="K1550" s="11">
        <f>Sample[[#This Row],[A]]/Sample[[#This Row],[D]]</f>
        <v>2.3333333333333335</v>
      </c>
      <c r="L1550" s="11">
        <f>Sample[[#This Row],[D]]/Sample[[#This Row],[C]]</f>
        <v>3</v>
      </c>
      <c r="M1550" s="11">
        <f>Sample[[#This Row],[C]]/Sample[[#This Row],[A]]</f>
        <v>0.14285714285714285</v>
      </c>
      <c r="N1550">
        <f>IF(Sample[[#This Row],[Ap]]=0,10,LOG(Sample[[#This Row],[Ap]]))</f>
        <v>-0.47712125471966244</v>
      </c>
      <c r="O1550">
        <f>IF(Sample[[#This Row],[Ei]]=0,10,LOG(Sample[[#This Row],[Ei]]))</f>
        <v>0.84509804001425681</v>
      </c>
      <c r="P1550">
        <f>IF(Sample[[#This Row],[Ii]]=0,10,LOG(Sample[[#This Row],[Ii]]))</f>
        <v>-0.36797678529459443</v>
      </c>
      <c r="Q1550">
        <f>Kx-Sample[[#This Row],[Xp]]</f>
        <v>0.47712125471966244</v>
      </c>
      <c r="R1550">
        <f>Ky-Sample[[#This Row],[Yp]]</f>
        <v>-1.8450980400142569</v>
      </c>
      <c r="S1550">
        <f>Kz-Sample[[#This Row],[Zp]]</f>
        <v>1.3679767852945943</v>
      </c>
      <c r="T1550">
        <f>Sample[[#This Row],[Kpy]]*KSc-Sample[[#This Row],[KPz]]*KSb</f>
        <v>0.4771212547196626</v>
      </c>
      <c r="U1550">
        <f>-1*(Sample[[#This Row],[KPx]]*KSc-Sample[[#This Row],[KPz]]*KSa)</f>
        <v>0.47712125471966244</v>
      </c>
      <c r="V1550">
        <f>(Sample[[#This Row],[KPx]]*$R$2-Sample[[#This Row],[Kpy]]*KSa)</f>
        <v>0.47712125471966244</v>
      </c>
      <c r="W1550">
        <f>Sample[[#This Row],[Kpy]]*KTc-Sample[[#This Row],[KPz]]*KTb</f>
        <v>3.2130748253088512</v>
      </c>
      <c r="X1550">
        <f>-1*(Sample[[#This Row],[KPx]]*KTc-Sample[[#This Row],[KPz]]*KTa)</f>
        <v>3.2130748253088512</v>
      </c>
      <c r="Y1550">
        <f>(Sample[[#This Row],[KPx]]*KTb-Sample[[#This Row],[Kpy]]*KTa)</f>
        <v>3.2130748253088512</v>
      </c>
      <c r="Z1550">
        <f>-Sample[[#This Row],[Xp]]*a+Sample[[#This Row],[Yp]]*b+Sample[[#This Row],[Zp]]*c_</f>
        <v>0.95424250943932476</v>
      </c>
      <c r="AA1550" s="8">
        <f>-IF(Sample[[#This Row],[Column2]]&gt;0,1,-1)*SQRT(Sample[[#This Row],[KPx''i]]^2+Sample[[#This Row],[KPx''j]]^2+Sample[[#This Row],[KPx''k]]^2)/Ksmag/Scale</f>
        <v>-0.58435180974982659</v>
      </c>
      <c r="AB1550" s="1">
        <f>SQRT(Sample[[#This Row],[Kpy''i]]^2+Sample[[#This Row],[KPy''j]]^2+Sample[[#This Row],[KPy''k]]^2)/KTmag/Scale</f>
        <v>2.2719869974356706</v>
      </c>
    </row>
    <row r="1551" spans="1:28" hidden="1" x14ac:dyDescent="0.25">
      <c r="A1551" s="5">
        <v>1546</v>
      </c>
      <c r="B1551" s="13" t="s">
        <v>43</v>
      </c>
      <c r="C1551" s="5"/>
      <c r="D1551" s="5"/>
      <c r="E1551">
        <v>3</v>
      </c>
      <c r="F1551">
        <v>10</v>
      </c>
      <c r="G1551">
        <v>8</v>
      </c>
      <c r="H1551" s="11">
        <f>Sample[[#This Row],[C]]/Sample[[#This Row],[D]]</f>
        <v>3.3333333333333335</v>
      </c>
      <c r="I1551" s="11">
        <f>Sample[[#This Row],[A]]/Sample[[#This Row],[C]]</f>
        <v>0.8</v>
      </c>
      <c r="J1551" s="11">
        <f>Sample[[#This Row],[D]]/Sample[[#This Row],[A]]</f>
        <v>0.375</v>
      </c>
      <c r="K1551" s="11">
        <f>Sample[[#This Row],[A]]/Sample[[#This Row],[D]]</f>
        <v>2.6666666666666665</v>
      </c>
      <c r="L1551" s="11">
        <f>Sample[[#This Row],[D]]/Sample[[#This Row],[C]]</f>
        <v>0.3</v>
      </c>
      <c r="M1551" s="11">
        <f>Sample[[#This Row],[C]]/Sample[[#This Row],[A]]</f>
        <v>1.25</v>
      </c>
      <c r="N1551">
        <f>IF(Sample[[#This Row],[Ap]]=0,10,LOG(Sample[[#This Row],[Ap]]))</f>
        <v>0.52287874528033762</v>
      </c>
      <c r="O1551">
        <f>IF(Sample[[#This Row],[Ei]]=0,10,LOG(Sample[[#This Row],[Ei]]))</f>
        <v>-9.6910013008056392E-2</v>
      </c>
      <c r="P1551">
        <f>IF(Sample[[#This Row],[Ii]]=0,10,LOG(Sample[[#This Row],[Ii]]))</f>
        <v>-0.42596873227228116</v>
      </c>
      <c r="Q1551">
        <f>Kx-Sample[[#This Row],[Xp]]</f>
        <v>-0.52287874528033762</v>
      </c>
      <c r="R1551">
        <f>Ky-Sample[[#This Row],[Yp]]</f>
        <v>-0.90308998699194365</v>
      </c>
      <c r="S1551">
        <f>Kz-Sample[[#This Row],[Zp]]</f>
        <v>1.4259687322722812</v>
      </c>
      <c r="T1551">
        <f>Sample[[#This Row],[Kpy]]*KSc-Sample[[#This Row],[KPz]]*KSb</f>
        <v>-0.52287874528033751</v>
      </c>
      <c r="U1551">
        <f>-1*(Sample[[#This Row],[KPx]]*KSc-Sample[[#This Row],[KPz]]*KSa)</f>
        <v>-0.52287874528033762</v>
      </c>
      <c r="V1551">
        <f>(Sample[[#This Row],[KPx]]*$R$2-Sample[[#This Row],[Kpy]]*KSa)</f>
        <v>-0.52287874528033762</v>
      </c>
      <c r="W1551">
        <f>Sample[[#This Row],[Kpy]]*KTc-Sample[[#This Row],[KPz]]*KTb</f>
        <v>2.3290587192642249</v>
      </c>
      <c r="X1551">
        <f>-1*(Sample[[#This Row],[KPx]]*KTc-Sample[[#This Row],[KPz]]*KTa)</f>
        <v>2.3290587192642249</v>
      </c>
      <c r="Y1551">
        <f>(Sample[[#This Row],[KPx]]*KTb-Sample[[#This Row],[Kpy]]*KTa)</f>
        <v>2.3290587192642249</v>
      </c>
      <c r="Z1551">
        <f>-Sample[[#This Row],[Xp]]*a+Sample[[#This Row],[Yp]]*b+Sample[[#This Row],[Zp]]*c_</f>
        <v>-1.045757490560675</v>
      </c>
      <c r="AA1551" s="8">
        <f>-IF(Sample[[#This Row],[Column2]]&gt;0,1,-1)*SQRT(Sample[[#This Row],[KPx''i]]^2+Sample[[#This Row],[KPx''j]]^2+Sample[[#This Row],[KPx''k]]^2)/Ksmag/Scale</f>
        <v>0.64039306164176246</v>
      </c>
      <c r="AB1551" s="1">
        <f>SQRT(Sample[[#This Row],[Kpy''i]]^2+Sample[[#This Row],[KPy''j]]^2+Sample[[#This Row],[KPy''k]]^2)/KTmag/Scale</f>
        <v>1.6468932141733892</v>
      </c>
    </row>
    <row r="1552" spans="1:28" hidden="1" x14ac:dyDescent="0.25">
      <c r="A1552" s="5">
        <v>1547</v>
      </c>
      <c r="B1552" s="13" t="s">
        <v>43</v>
      </c>
      <c r="C1552" s="5"/>
      <c r="D1552" s="5"/>
      <c r="E1552">
        <v>8</v>
      </c>
      <c r="F1552">
        <v>2</v>
      </c>
      <c r="G1552">
        <v>3</v>
      </c>
      <c r="H1552" s="11">
        <f>Sample[[#This Row],[C]]/Sample[[#This Row],[D]]</f>
        <v>0.25</v>
      </c>
      <c r="I1552" s="11">
        <f>Sample[[#This Row],[A]]/Sample[[#This Row],[C]]</f>
        <v>1.5</v>
      </c>
      <c r="J1552" s="11">
        <f>Sample[[#This Row],[D]]/Sample[[#This Row],[A]]</f>
        <v>2.6666666666666665</v>
      </c>
      <c r="K1552" s="11">
        <f>Sample[[#This Row],[A]]/Sample[[#This Row],[D]]</f>
        <v>0.375</v>
      </c>
      <c r="L1552" s="11">
        <f>Sample[[#This Row],[D]]/Sample[[#This Row],[C]]</f>
        <v>4</v>
      </c>
      <c r="M1552" s="11">
        <f>Sample[[#This Row],[C]]/Sample[[#This Row],[A]]</f>
        <v>0.66666666666666663</v>
      </c>
      <c r="N1552">
        <f>IF(Sample[[#This Row],[Ap]]=0,10,LOG(Sample[[#This Row],[Ap]]))</f>
        <v>-0.6020599913279624</v>
      </c>
      <c r="O1552">
        <f>IF(Sample[[#This Row],[Ei]]=0,10,LOG(Sample[[#This Row],[Ei]]))</f>
        <v>0.17609125905568124</v>
      </c>
      <c r="P1552">
        <f>IF(Sample[[#This Row],[Ii]]=0,10,LOG(Sample[[#This Row],[Ii]]))</f>
        <v>0.4259687322722811</v>
      </c>
      <c r="Q1552">
        <f>Kx-Sample[[#This Row],[Xp]]</f>
        <v>0.6020599913279624</v>
      </c>
      <c r="R1552">
        <f>Ky-Sample[[#This Row],[Yp]]</f>
        <v>-1.1760912590556813</v>
      </c>
      <c r="S1552">
        <f>Kz-Sample[[#This Row],[Zp]]</f>
        <v>0.57403126772771884</v>
      </c>
      <c r="T1552">
        <f>Sample[[#This Row],[Kpy]]*KSc-Sample[[#This Row],[KPz]]*KSb</f>
        <v>0.60205999132796251</v>
      </c>
      <c r="U1552">
        <f>-1*(Sample[[#This Row],[KPx]]*KSc-Sample[[#This Row],[KPz]]*KSa)</f>
        <v>0.6020599913279624</v>
      </c>
      <c r="V1552">
        <f>(Sample[[#This Row],[KPx]]*$R$2-Sample[[#This Row],[Kpy]]*KSa)</f>
        <v>0.6020599913279624</v>
      </c>
      <c r="W1552">
        <f>Sample[[#This Row],[Kpy]]*KTc-Sample[[#This Row],[KPz]]*KTb</f>
        <v>1.7501225267834002</v>
      </c>
      <c r="X1552">
        <f>-1*(Sample[[#This Row],[KPx]]*KTc-Sample[[#This Row],[KPz]]*KTa)</f>
        <v>1.7501225267834002</v>
      </c>
      <c r="Y1552">
        <f>(Sample[[#This Row],[KPx]]*KTb-Sample[[#This Row],[Kpy]]*KTa)</f>
        <v>1.7501225267834002</v>
      </c>
      <c r="Z1552">
        <f>-Sample[[#This Row],[Xp]]*a+Sample[[#This Row],[Yp]]*b+Sample[[#This Row],[Zp]]*c_</f>
        <v>1.2041199826559246</v>
      </c>
      <c r="AA1552" s="8">
        <f>-IF(Sample[[#This Row],[Column2]]&gt;0,1,-1)*SQRT(Sample[[#This Row],[KPx''i]]^2+Sample[[#This Row],[KPx''j]]^2+Sample[[#This Row],[KPx''k]]^2)/Ksmag/Scale</f>
        <v>-0.73736988664898662</v>
      </c>
      <c r="AB1552" s="1">
        <f>SQRT(Sample[[#This Row],[Kpy''i]]^2+Sample[[#This Row],[KPy''j]]^2+Sample[[#This Row],[KPy''k]]^2)/KTmag/Scale</f>
        <v>1.2375235065958776</v>
      </c>
    </row>
    <row r="1553" spans="1:28" hidden="1" x14ac:dyDescent="0.25">
      <c r="A1553" s="5">
        <v>1548</v>
      </c>
      <c r="B1553" s="13" t="s">
        <v>43</v>
      </c>
      <c r="C1553" s="5"/>
      <c r="D1553" s="5"/>
      <c r="E1553">
        <v>3</v>
      </c>
      <c r="F1553">
        <v>5</v>
      </c>
      <c r="G1553">
        <v>9</v>
      </c>
      <c r="H1553" s="11">
        <f>Sample[[#This Row],[C]]/Sample[[#This Row],[D]]</f>
        <v>1.6666666666666667</v>
      </c>
      <c r="I1553" s="11">
        <f>Sample[[#This Row],[A]]/Sample[[#This Row],[C]]</f>
        <v>1.8</v>
      </c>
      <c r="J1553" s="11">
        <f>Sample[[#This Row],[D]]/Sample[[#This Row],[A]]</f>
        <v>0.33333333333333331</v>
      </c>
      <c r="K1553" s="11">
        <f>Sample[[#This Row],[A]]/Sample[[#This Row],[D]]</f>
        <v>3</v>
      </c>
      <c r="L1553" s="11">
        <f>Sample[[#This Row],[D]]/Sample[[#This Row],[C]]</f>
        <v>0.6</v>
      </c>
      <c r="M1553" s="11">
        <f>Sample[[#This Row],[C]]/Sample[[#This Row],[A]]</f>
        <v>0.55555555555555558</v>
      </c>
      <c r="N1553">
        <f>IF(Sample[[#This Row],[Ap]]=0,10,LOG(Sample[[#This Row],[Ap]]))</f>
        <v>0.22184874961635639</v>
      </c>
      <c r="O1553">
        <f>IF(Sample[[#This Row],[Ei]]=0,10,LOG(Sample[[#This Row],[Ei]]))</f>
        <v>0.25527250510330607</v>
      </c>
      <c r="P1553">
        <f>IF(Sample[[#This Row],[Ii]]=0,10,LOG(Sample[[#This Row],[Ii]]))</f>
        <v>-0.47712125471966244</v>
      </c>
      <c r="Q1553">
        <f>Kx-Sample[[#This Row],[Xp]]</f>
        <v>-0.22184874961635639</v>
      </c>
      <c r="R1553">
        <f>Ky-Sample[[#This Row],[Yp]]</f>
        <v>-1.255272505103306</v>
      </c>
      <c r="S1553">
        <f>Kz-Sample[[#This Row],[Zp]]</f>
        <v>1.4771212547196624</v>
      </c>
      <c r="T1553">
        <f>Sample[[#This Row],[Kpy]]*KSc-Sample[[#This Row],[KPz]]*KSb</f>
        <v>-0.22184874961635637</v>
      </c>
      <c r="U1553">
        <f>-1*(Sample[[#This Row],[KPx]]*KSc-Sample[[#This Row],[KPz]]*KSa)</f>
        <v>-0.22184874961635639</v>
      </c>
      <c r="V1553">
        <f>(Sample[[#This Row],[KPx]]*$R$2-Sample[[#This Row],[Kpy]]*KSa)</f>
        <v>-0.22184874961635639</v>
      </c>
      <c r="W1553">
        <f>Sample[[#This Row],[Kpy]]*KTc-Sample[[#This Row],[KPz]]*KTb</f>
        <v>2.7323937598229682</v>
      </c>
      <c r="X1553">
        <f>-1*(Sample[[#This Row],[KPx]]*KTc-Sample[[#This Row],[KPz]]*KTa)</f>
        <v>2.7323937598229682</v>
      </c>
      <c r="Y1553">
        <f>(Sample[[#This Row],[KPx]]*KTb-Sample[[#This Row],[Kpy]]*KTa)</f>
        <v>2.7323937598229686</v>
      </c>
      <c r="Z1553">
        <f>-Sample[[#This Row],[Xp]]*a+Sample[[#This Row],[Yp]]*b+Sample[[#This Row],[Zp]]*c_</f>
        <v>-0.44369749923271273</v>
      </c>
      <c r="AA1553" s="8">
        <f>-IF(Sample[[#This Row],[Column2]]&gt;0,1,-1)*SQRT(Sample[[#This Row],[KPx''i]]^2+Sample[[#This Row],[KPx''j]]^2+Sample[[#This Row],[KPx''k]]^2)/Ksmag/Scale</f>
        <v>0.27170811831726921</v>
      </c>
      <c r="AB1553" s="1">
        <f>SQRT(Sample[[#This Row],[Kpy''i]]^2+Sample[[#This Row],[KPy''j]]^2+Sample[[#This Row],[KPy''k]]^2)/KTmag/Scale</f>
        <v>1.9320941564426277</v>
      </c>
    </row>
    <row r="1554" spans="1:28" hidden="1" x14ac:dyDescent="0.25">
      <c r="A1554" s="5">
        <v>1549</v>
      </c>
      <c r="B1554" s="13" t="s">
        <v>43</v>
      </c>
      <c r="C1554" s="5"/>
      <c r="D1554" s="5"/>
      <c r="E1554">
        <v>10</v>
      </c>
      <c r="F1554">
        <v>5</v>
      </c>
      <c r="G1554">
        <v>2</v>
      </c>
      <c r="H1554" s="11">
        <f>Sample[[#This Row],[C]]/Sample[[#This Row],[D]]</f>
        <v>0.5</v>
      </c>
      <c r="I1554" s="11">
        <f>Sample[[#This Row],[A]]/Sample[[#This Row],[C]]</f>
        <v>0.4</v>
      </c>
      <c r="J1554" s="11">
        <f>Sample[[#This Row],[D]]/Sample[[#This Row],[A]]</f>
        <v>5</v>
      </c>
      <c r="K1554" s="11">
        <f>Sample[[#This Row],[A]]/Sample[[#This Row],[D]]</f>
        <v>0.2</v>
      </c>
      <c r="L1554" s="11">
        <f>Sample[[#This Row],[D]]/Sample[[#This Row],[C]]</f>
        <v>2</v>
      </c>
      <c r="M1554" s="11">
        <f>Sample[[#This Row],[C]]/Sample[[#This Row],[A]]</f>
        <v>2.5</v>
      </c>
      <c r="N1554">
        <f>IF(Sample[[#This Row],[Ap]]=0,10,LOG(Sample[[#This Row],[Ap]]))</f>
        <v>-0.3010299956639812</v>
      </c>
      <c r="O1554">
        <f>IF(Sample[[#This Row],[Ei]]=0,10,LOG(Sample[[#This Row],[Ei]]))</f>
        <v>-0.3979400086720376</v>
      </c>
      <c r="P1554">
        <f>IF(Sample[[#This Row],[Ii]]=0,10,LOG(Sample[[#This Row],[Ii]]))</f>
        <v>0.69897000433601886</v>
      </c>
      <c r="Q1554">
        <f>Kx-Sample[[#This Row],[Xp]]</f>
        <v>0.3010299956639812</v>
      </c>
      <c r="R1554">
        <f>Ky-Sample[[#This Row],[Yp]]</f>
        <v>-0.6020599913279624</v>
      </c>
      <c r="S1554">
        <f>Kz-Sample[[#This Row],[Zp]]</f>
        <v>0.30102999566398114</v>
      </c>
      <c r="T1554">
        <f>Sample[[#This Row],[Kpy]]*KSc-Sample[[#This Row],[KPz]]*KSb</f>
        <v>0.30102999566398125</v>
      </c>
      <c r="U1554">
        <f>-1*(Sample[[#This Row],[KPx]]*KSc-Sample[[#This Row],[KPz]]*KSa)</f>
        <v>0.3010299956639812</v>
      </c>
      <c r="V1554">
        <f>(Sample[[#This Row],[KPx]]*$R$2-Sample[[#This Row],[Kpy]]*KSa)</f>
        <v>0.3010299956639812</v>
      </c>
      <c r="W1554">
        <f>Sample[[#This Row],[Kpy]]*KTc-Sample[[#This Row],[KPz]]*KTb</f>
        <v>0.90308998699194354</v>
      </c>
      <c r="X1554">
        <f>-1*(Sample[[#This Row],[KPx]]*KTc-Sample[[#This Row],[KPz]]*KTa)</f>
        <v>0.90308998699194354</v>
      </c>
      <c r="Y1554">
        <f>(Sample[[#This Row],[KPx]]*KTb-Sample[[#This Row],[Kpy]]*KTa)</f>
        <v>0.90308998699194354</v>
      </c>
      <c r="Z1554">
        <f>-Sample[[#This Row],[Xp]]*a+Sample[[#This Row],[Yp]]*b+Sample[[#This Row],[Zp]]*c_</f>
        <v>0.60205999132796251</v>
      </c>
      <c r="AA1554" s="8">
        <f>-IF(Sample[[#This Row],[Column2]]&gt;0,1,-1)*SQRT(Sample[[#This Row],[KPx''i]]^2+Sample[[#This Row],[KPx''j]]^2+Sample[[#This Row],[KPx''k]]^2)/Ksmag/Scale</f>
        <v>-0.36868494332449331</v>
      </c>
      <c r="AB1554" s="1">
        <f>SQRT(Sample[[#This Row],[Kpy''i]]^2+Sample[[#This Row],[KPy''j]]^2+Sample[[#This Row],[KPy''k]]^2)/KTmag/Scale</f>
        <v>0.63858105382367436</v>
      </c>
    </row>
    <row r="1555" spans="1:28" hidden="1" x14ac:dyDescent="0.25">
      <c r="A1555" s="5">
        <v>1550</v>
      </c>
      <c r="B1555" s="13" t="s">
        <v>43</v>
      </c>
      <c r="C1555" s="5"/>
      <c r="D1555" s="5"/>
      <c r="E1555">
        <v>7</v>
      </c>
      <c r="F1555">
        <v>7</v>
      </c>
      <c r="G1555">
        <v>6</v>
      </c>
      <c r="H1555" s="11">
        <f>Sample[[#This Row],[C]]/Sample[[#This Row],[D]]</f>
        <v>1</v>
      </c>
      <c r="I1555" s="11">
        <f>Sample[[#This Row],[A]]/Sample[[#This Row],[C]]</f>
        <v>0.8571428571428571</v>
      </c>
      <c r="J1555" s="11">
        <f>Sample[[#This Row],[D]]/Sample[[#This Row],[A]]</f>
        <v>1.1666666666666667</v>
      </c>
      <c r="K1555" s="11">
        <f>Sample[[#This Row],[A]]/Sample[[#This Row],[D]]</f>
        <v>0.8571428571428571</v>
      </c>
      <c r="L1555" s="11">
        <f>Sample[[#This Row],[D]]/Sample[[#This Row],[C]]</f>
        <v>1</v>
      </c>
      <c r="M1555" s="11">
        <f>Sample[[#This Row],[C]]/Sample[[#This Row],[A]]</f>
        <v>1.1666666666666667</v>
      </c>
      <c r="N1555">
        <f>IF(Sample[[#This Row],[Ap]]=0,10,LOG(Sample[[#This Row],[Ap]]))</f>
        <v>0</v>
      </c>
      <c r="O1555">
        <f>IF(Sample[[#This Row],[Ei]]=0,10,LOG(Sample[[#This Row],[Ei]]))</f>
        <v>-6.6946789630613221E-2</v>
      </c>
      <c r="P1555">
        <f>IF(Sample[[#This Row],[Ii]]=0,10,LOG(Sample[[#This Row],[Ii]]))</f>
        <v>6.6946789630613221E-2</v>
      </c>
      <c r="Q1555">
        <f>Kx-Sample[[#This Row],[Xp]]</f>
        <v>0</v>
      </c>
      <c r="R1555">
        <f>Ky-Sample[[#This Row],[Yp]]</f>
        <v>-0.93305321036938682</v>
      </c>
      <c r="S1555">
        <f>Kz-Sample[[#This Row],[Zp]]</f>
        <v>0.93305321036938682</v>
      </c>
      <c r="T1555">
        <f>Sample[[#This Row],[Kpy]]*KSc-Sample[[#This Row],[KPz]]*KSb</f>
        <v>0</v>
      </c>
      <c r="U1555">
        <f>-1*(Sample[[#This Row],[KPx]]*KSc-Sample[[#This Row],[KPz]]*KSa)</f>
        <v>0</v>
      </c>
      <c r="V1555">
        <f>(Sample[[#This Row],[KPx]]*$R$2-Sample[[#This Row],[Kpy]]*KSa)</f>
        <v>0</v>
      </c>
      <c r="W1555">
        <f>Sample[[#This Row],[Kpy]]*KTc-Sample[[#This Row],[KPz]]*KTb</f>
        <v>1.8661064207387736</v>
      </c>
      <c r="X1555">
        <f>-1*(Sample[[#This Row],[KPx]]*KTc-Sample[[#This Row],[KPz]]*KTa)</f>
        <v>1.8661064207387736</v>
      </c>
      <c r="Y1555">
        <f>(Sample[[#This Row],[KPx]]*KTb-Sample[[#This Row],[Kpy]]*KTa)</f>
        <v>1.8661064207387736</v>
      </c>
      <c r="Z1555">
        <f>-Sample[[#This Row],[Xp]]*a+Sample[[#This Row],[Yp]]*b+Sample[[#This Row],[Zp]]*c_</f>
        <v>0</v>
      </c>
      <c r="AA1555" s="8">
        <f>-IF(Sample[[#This Row],[Column2]]&gt;0,1,-1)*SQRT(Sample[[#This Row],[KPx''i]]^2+Sample[[#This Row],[KPx''j]]^2+Sample[[#This Row],[KPx''k]]^2)/Ksmag/Scale</f>
        <v>0</v>
      </c>
      <c r="AB1555" s="1">
        <f>SQRT(Sample[[#This Row],[Kpy''i]]^2+Sample[[#This Row],[KPy''j]]^2+Sample[[#This Row],[KPy''k]]^2)/KTmag/Scale</f>
        <v>1.3195365045201435</v>
      </c>
    </row>
    <row r="1556" spans="1:28" hidden="1" x14ac:dyDescent="0.25">
      <c r="A1556" s="5">
        <v>1551</v>
      </c>
      <c r="B1556" s="13" t="s">
        <v>43</v>
      </c>
      <c r="C1556" s="5"/>
      <c r="D1556" s="5"/>
      <c r="E1556">
        <v>10</v>
      </c>
      <c r="F1556">
        <v>10</v>
      </c>
      <c r="G1556">
        <v>10</v>
      </c>
      <c r="H1556" s="11">
        <f>Sample[[#This Row],[C]]/Sample[[#This Row],[D]]</f>
        <v>1</v>
      </c>
      <c r="I1556" s="11">
        <f>Sample[[#This Row],[A]]/Sample[[#This Row],[C]]</f>
        <v>1</v>
      </c>
      <c r="J1556" s="11">
        <f>Sample[[#This Row],[D]]/Sample[[#This Row],[A]]</f>
        <v>1</v>
      </c>
      <c r="K1556" s="11">
        <f>Sample[[#This Row],[A]]/Sample[[#This Row],[D]]</f>
        <v>1</v>
      </c>
      <c r="L1556" s="11">
        <f>Sample[[#This Row],[D]]/Sample[[#This Row],[C]]</f>
        <v>1</v>
      </c>
      <c r="M1556" s="11">
        <f>Sample[[#This Row],[C]]/Sample[[#This Row],[A]]</f>
        <v>1</v>
      </c>
      <c r="N1556">
        <f>IF(Sample[[#This Row],[Ap]]=0,10,LOG(Sample[[#This Row],[Ap]]))</f>
        <v>0</v>
      </c>
      <c r="O1556">
        <f>IF(Sample[[#This Row],[Ei]]=0,10,LOG(Sample[[#This Row],[Ei]]))</f>
        <v>0</v>
      </c>
      <c r="P1556">
        <f>IF(Sample[[#This Row],[Ii]]=0,10,LOG(Sample[[#This Row],[Ii]]))</f>
        <v>0</v>
      </c>
      <c r="Q1556">
        <f>Kx-Sample[[#This Row],[Xp]]</f>
        <v>0</v>
      </c>
      <c r="R1556">
        <f>Ky-Sample[[#This Row],[Yp]]</f>
        <v>-1</v>
      </c>
      <c r="S1556">
        <f>Kz-Sample[[#This Row],[Zp]]</f>
        <v>1</v>
      </c>
      <c r="T1556">
        <f>Sample[[#This Row],[Kpy]]*KSc-Sample[[#This Row],[KPz]]*KSb</f>
        <v>0</v>
      </c>
      <c r="U1556">
        <f>-1*(Sample[[#This Row],[KPx]]*KSc-Sample[[#This Row],[KPz]]*KSa)</f>
        <v>0</v>
      </c>
      <c r="V1556">
        <f>(Sample[[#This Row],[KPx]]*$R$2-Sample[[#This Row],[Kpy]]*KSa)</f>
        <v>0</v>
      </c>
      <c r="W1556">
        <f>Sample[[#This Row],[Kpy]]*KTc-Sample[[#This Row],[KPz]]*KTb</f>
        <v>2</v>
      </c>
      <c r="X1556">
        <f>-1*(Sample[[#This Row],[KPx]]*KTc-Sample[[#This Row],[KPz]]*KTa)</f>
        <v>2</v>
      </c>
      <c r="Y1556">
        <f>(Sample[[#This Row],[KPx]]*KTb-Sample[[#This Row],[Kpy]]*KTa)</f>
        <v>2</v>
      </c>
      <c r="Z1556">
        <f>-Sample[[#This Row],[Xp]]*a+Sample[[#This Row],[Yp]]*b+Sample[[#This Row],[Zp]]*c_</f>
        <v>0</v>
      </c>
      <c r="AA1556" s="8">
        <f>-IF(Sample[[#This Row],[Column2]]&gt;0,1,-1)*SQRT(Sample[[#This Row],[KPx''i]]^2+Sample[[#This Row],[KPx''j]]^2+Sample[[#This Row],[KPx''k]]^2)/Ksmag/Scale</f>
        <v>0</v>
      </c>
      <c r="AB1556" s="1">
        <f>SQRT(Sample[[#This Row],[Kpy''i]]^2+Sample[[#This Row],[KPy''j]]^2+Sample[[#This Row],[KPy''k]]^2)/KTmag/Scale</f>
        <v>1.4142135623730951</v>
      </c>
    </row>
    <row r="1557" spans="1:28" hidden="1" x14ac:dyDescent="0.25">
      <c r="A1557" s="5">
        <v>1552</v>
      </c>
      <c r="B1557" s="13" t="s">
        <v>43</v>
      </c>
      <c r="C1557" s="5"/>
      <c r="D1557" s="5"/>
      <c r="E1557">
        <v>7</v>
      </c>
      <c r="F1557">
        <v>7</v>
      </c>
      <c r="G1557">
        <v>6</v>
      </c>
      <c r="H1557" s="11">
        <f>Sample[[#This Row],[C]]/Sample[[#This Row],[D]]</f>
        <v>1</v>
      </c>
      <c r="I1557" s="11">
        <f>Sample[[#This Row],[A]]/Sample[[#This Row],[C]]</f>
        <v>0.8571428571428571</v>
      </c>
      <c r="J1557" s="11">
        <f>Sample[[#This Row],[D]]/Sample[[#This Row],[A]]</f>
        <v>1.1666666666666667</v>
      </c>
      <c r="K1557" s="11">
        <f>Sample[[#This Row],[A]]/Sample[[#This Row],[D]]</f>
        <v>0.8571428571428571</v>
      </c>
      <c r="L1557" s="11">
        <f>Sample[[#This Row],[D]]/Sample[[#This Row],[C]]</f>
        <v>1</v>
      </c>
      <c r="M1557" s="11">
        <f>Sample[[#This Row],[C]]/Sample[[#This Row],[A]]</f>
        <v>1.1666666666666667</v>
      </c>
      <c r="N1557">
        <f>IF(Sample[[#This Row],[Ap]]=0,10,LOG(Sample[[#This Row],[Ap]]))</f>
        <v>0</v>
      </c>
      <c r="O1557">
        <f>IF(Sample[[#This Row],[Ei]]=0,10,LOG(Sample[[#This Row],[Ei]]))</f>
        <v>-6.6946789630613221E-2</v>
      </c>
      <c r="P1557">
        <f>IF(Sample[[#This Row],[Ii]]=0,10,LOG(Sample[[#This Row],[Ii]]))</f>
        <v>6.6946789630613221E-2</v>
      </c>
      <c r="Q1557">
        <f>Kx-Sample[[#This Row],[Xp]]</f>
        <v>0</v>
      </c>
      <c r="R1557">
        <f>Ky-Sample[[#This Row],[Yp]]</f>
        <v>-0.93305321036938682</v>
      </c>
      <c r="S1557">
        <f>Kz-Sample[[#This Row],[Zp]]</f>
        <v>0.93305321036938682</v>
      </c>
      <c r="T1557">
        <f>Sample[[#This Row],[Kpy]]*KSc-Sample[[#This Row],[KPz]]*KSb</f>
        <v>0</v>
      </c>
      <c r="U1557">
        <f>-1*(Sample[[#This Row],[KPx]]*KSc-Sample[[#This Row],[KPz]]*KSa)</f>
        <v>0</v>
      </c>
      <c r="V1557">
        <f>(Sample[[#This Row],[KPx]]*$R$2-Sample[[#This Row],[Kpy]]*KSa)</f>
        <v>0</v>
      </c>
      <c r="W1557">
        <f>Sample[[#This Row],[Kpy]]*KTc-Sample[[#This Row],[KPz]]*KTb</f>
        <v>1.8661064207387736</v>
      </c>
      <c r="X1557">
        <f>-1*(Sample[[#This Row],[KPx]]*KTc-Sample[[#This Row],[KPz]]*KTa)</f>
        <v>1.8661064207387736</v>
      </c>
      <c r="Y1557">
        <f>(Sample[[#This Row],[KPx]]*KTb-Sample[[#This Row],[Kpy]]*KTa)</f>
        <v>1.8661064207387736</v>
      </c>
      <c r="Z1557">
        <f>-Sample[[#This Row],[Xp]]*a+Sample[[#This Row],[Yp]]*b+Sample[[#This Row],[Zp]]*c_</f>
        <v>0</v>
      </c>
      <c r="AA1557" s="8">
        <f>-IF(Sample[[#This Row],[Column2]]&gt;0,1,-1)*SQRT(Sample[[#This Row],[KPx''i]]^2+Sample[[#This Row],[KPx''j]]^2+Sample[[#This Row],[KPx''k]]^2)/Ksmag/Scale</f>
        <v>0</v>
      </c>
      <c r="AB1557" s="1">
        <f>SQRT(Sample[[#This Row],[Kpy''i]]^2+Sample[[#This Row],[KPy''j]]^2+Sample[[#This Row],[KPy''k]]^2)/KTmag/Scale</f>
        <v>1.3195365045201435</v>
      </c>
    </row>
    <row r="1558" spans="1:28" hidden="1" x14ac:dyDescent="0.25">
      <c r="A1558" s="5">
        <v>1553</v>
      </c>
      <c r="B1558" s="13" t="s">
        <v>43</v>
      </c>
      <c r="C1558" s="5"/>
      <c r="D1558" s="5"/>
      <c r="E1558">
        <v>6</v>
      </c>
      <c r="F1558">
        <v>4</v>
      </c>
      <c r="G1558">
        <v>6</v>
      </c>
      <c r="H1558" s="11">
        <f>Sample[[#This Row],[C]]/Sample[[#This Row],[D]]</f>
        <v>0.66666666666666663</v>
      </c>
      <c r="I1558" s="11">
        <f>Sample[[#This Row],[A]]/Sample[[#This Row],[C]]</f>
        <v>1.5</v>
      </c>
      <c r="J1558" s="11">
        <f>Sample[[#This Row],[D]]/Sample[[#This Row],[A]]</f>
        <v>1</v>
      </c>
      <c r="K1558" s="11">
        <f>Sample[[#This Row],[A]]/Sample[[#This Row],[D]]</f>
        <v>1</v>
      </c>
      <c r="L1558" s="11">
        <f>Sample[[#This Row],[D]]/Sample[[#This Row],[C]]</f>
        <v>1.5</v>
      </c>
      <c r="M1558" s="11">
        <f>Sample[[#This Row],[C]]/Sample[[#This Row],[A]]</f>
        <v>0.66666666666666663</v>
      </c>
      <c r="N1558">
        <f>IF(Sample[[#This Row],[Ap]]=0,10,LOG(Sample[[#This Row],[Ap]]))</f>
        <v>-0.17609125905568127</v>
      </c>
      <c r="O1558">
        <f>IF(Sample[[#This Row],[Ei]]=0,10,LOG(Sample[[#This Row],[Ei]]))</f>
        <v>0.17609125905568124</v>
      </c>
      <c r="P1558">
        <f>IF(Sample[[#This Row],[Ii]]=0,10,LOG(Sample[[#This Row],[Ii]]))</f>
        <v>0</v>
      </c>
      <c r="Q1558">
        <f>Kx-Sample[[#This Row],[Xp]]</f>
        <v>0.17609125905568127</v>
      </c>
      <c r="R1558">
        <f>Ky-Sample[[#This Row],[Yp]]</f>
        <v>-1.1760912590556813</v>
      </c>
      <c r="S1558">
        <f>Kz-Sample[[#This Row],[Zp]]</f>
        <v>1</v>
      </c>
      <c r="T1558">
        <f>Sample[[#This Row],[Kpy]]*KSc-Sample[[#This Row],[KPz]]*KSb</f>
        <v>0.17609125905568135</v>
      </c>
      <c r="U1558">
        <f>-1*(Sample[[#This Row],[KPx]]*KSc-Sample[[#This Row],[KPz]]*KSa)</f>
        <v>0.17609125905568127</v>
      </c>
      <c r="V1558">
        <f>(Sample[[#This Row],[KPx]]*$R$2-Sample[[#This Row],[Kpy]]*KSa)</f>
        <v>0.17609125905568127</v>
      </c>
      <c r="W1558">
        <f>Sample[[#This Row],[Kpy]]*KTc-Sample[[#This Row],[KPz]]*KTb</f>
        <v>2.1760912590556813</v>
      </c>
      <c r="X1558">
        <f>-1*(Sample[[#This Row],[KPx]]*KTc-Sample[[#This Row],[KPz]]*KTa)</f>
        <v>2.1760912590556813</v>
      </c>
      <c r="Y1558">
        <f>(Sample[[#This Row],[KPx]]*KTb-Sample[[#This Row],[Kpy]]*KTa)</f>
        <v>2.1760912590556813</v>
      </c>
      <c r="Z1558">
        <f>-Sample[[#This Row],[Xp]]*a+Sample[[#This Row],[Yp]]*b+Sample[[#This Row],[Zp]]*c_</f>
        <v>0.35218251811136247</v>
      </c>
      <c r="AA1558" s="8">
        <f>-IF(Sample[[#This Row],[Column2]]&gt;0,1,-1)*SQRT(Sample[[#This Row],[KPx''i]]^2+Sample[[#This Row],[KPx''j]]^2+Sample[[#This Row],[KPx''k]]^2)/Ksmag/Scale</f>
        <v>-0.21566686642533336</v>
      </c>
      <c r="AB1558" s="1">
        <f>SQRT(Sample[[#This Row],[Kpy''i]]^2+Sample[[#This Row],[KPy''j]]^2+Sample[[#This Row],[KPy''k]]^2)/KTmag/Scale</f>
        <v>1.5387288857590447</v>
      </c>
    </row>
    <row r="1559" spans="1:28" hidden="1" x14ac:dyDescent="0.25">
      <c r="A1559" s="5">
        <v>1554</v>
      </c>
      <c r="B1559" s="13" t="s">
        <v>43</v>
      </c>
      <c r="C1559" s="5"/>
      <c r="D1559" s="5"/>
      <c r="E1559">
        <v>3</v>
      </c>
      <c r="F1559">
        <v>8</v>
      </c>
      <c r="G1559">
        <v>4</v>
      </c>
      <c r="H1559" s="11">
        <f>Sample[[#This Row],[C]]/Sample[[#This Row],[D]]</f>
        <v>2.6666666666666665</v>
      </c>
      <c r="I1559" s="11">
        <f>Sample[[#This Row],[A]]/Sample[[#This Row],[C]]</f>
        <v>0.5</v>
      </c>
      <c r="J1559" s="11">
        <f>Sample[[#This Row],[D]]/Sample[[#This Row],[A]]</f>
        <v>0.75</v>
      </c>
      <c r="K1559" s="11">
        <f>Sample[[#This Row],[A]]/Sample[[#This Row],[D]]</f>
        <v>1.3333333333333333</v>
      </c>
      <c r="L1559" s="11">
        <f>Sample[[#This Row],[D]]/Sample[[#This Row],[C]]</f>
        <v>0.375</v>
      </c>
      <c r="M1559" s="11">
        <f>Sample[[#This Row],[C]]/Sample[[#This Row],[A]]</f>
        <v>2</v>
      </c>
      <c r="N1559">
        <f>IF(Sample[[#This Row],[Ap]]=0,10,LOG(Sample[[#This Row],[Ap]]))</f>
        <v>0.4259687322722811</v>
      </c>
      <c r="O1559">
        <f>IF(Sample[[#This Row],[Ei]]=0,10,LOG(Sample[[#This Row],[Ei]]))</f>
        <v>-0.3010299956639812</v>
      </c>
      <c r="P1559">
        <f>IF(Sample[[#This Row],[Ii]]=0,10,LOG(Sample[[#This Row],[Ii]]))</f>
        <v>-0.12493873660829995</v>
      </c>
      <c r="Q1559">
        <f>Kx-Sample[[#This Row],[Xp]]</f>
        <v>-0.4259687322722811</v>
      </c>
      <c r="R1559">
        <f>Ky-Sample[[#This Row],[Yp]]</f>
        <v>-0.69897000433601875</v>
      </c>
      <c r="S1559">
        <f>Kz-Sample[[#This Row],[Zp]]</f>
        <v>1.1249387366082999</v>
      </c>
      <c r="T1559">
        <f>Sample[[#This Row],[Kpy]]*KSc-Sample[[#This Row],[KPz]]*KSb</f>
        <v>-0.42596873227228116</v>
      </c>
      <c r="U1559">
        <f>-1*(Sample[[#This Row],[KPx]]*KSc-Sample[[#This Row],[KPz]]*KSa)</f>
        <v>-0.4259687322722811</v>
      </c>
      <c r="V1559">
        <f>(Sample[[#This Row],[KPx]]*$R$2-Sample[[#This Row],[Kpy]]*KSa)</f>
        <v>-0.4259687322722811</v>
      </c>
      <c r="W1559">
        <f>Sample[[#This Row],[Kpy]]*KTc-Sample[[#This Row],[KPz]]*KTb</f>
        <v>1.8239087409443187</v>
      </c>
      <c r="X1559">
        <f>-1*(Sample[[#This Row],[KPx]]*KTc-Sample[[#This Row],[KPz]]*KTa)</f>
        <v>1.8239087409443187</v>
      </c>
      <c r="Y1559">
        <f>(Sample[[#This Row],[KPx]]*KTb-Sample[[#This Row],[Kpy]]*KTa)</f>
        <v>1.8239087409443187</v>
      </c>
      <c r="Z1559">
        <f>-Sample[[#This Row],[Xp]]*a+Sample[[#This Row],[Yp]]*b+Sample[[#This Row],[Zp]]*c_</f>
        <v>-0.85193746454456232</v>
      </c>
      <c r="AA1559" s="8">
        <f>-IF(Sample[[#This Row],[Column2]]&gt;0,1,-1)*SQRT(Sample[[#This Row],[KPx''i]]^2+Sample[[#This Row],[KPx''j]]^2+Sample[[#This Row],[KPx''k]]^2)/Ksmag/Scale</f>
        <v>0.52170302022365311</v>
      </c>
      <c r="AB1559" s="1">
        <f>SQRT(Sample[[#This Row],[Kpy''i]]^2+Sample[[#This Row],[KPy''j]]^2+Sample[[#This Row],[KPy''k]]^2)/KTmag/Scale</f>
        <v>1.2896982389871459</v>
      </c>
    </row>
    <row r="1560" spans="1:28" hidden="1" x14ac:dyDescent="0.25">
      <c r="A1560" s="5">
        <v>1555</v>
      </c>
      <c r="B1560" s="13" t="s">
        <v>43</v>
      </c>
      <c r="C1560" s="5"/>
      <c r="D1560" s="5"/>
      <c r="E1560">
        <v>6</v>
      </c>
      <c r="F1560">
        <v>5</v>
      </c>
      <c r="G1560">
        <v>6</v>
      </c>
      <c r="H1560" s="11">
        <f>Sample[[#This Row],[C]]/Sample[[#This Row],[D]]</f>
        <v>0.83333333333333337</v>
      </c>
      <c r="I1560" s="11">
        <f>Sample[[#This Row],[A]]/Sample[[#This Row],[C]]</f>
        <v>1.2</v>
      </c>
      <c r="J1560" s="11">
        <f>Sample[[#This Row],[D]]/Sample[[#This Row],[A]]</f>
        <v>1</v>
      </c>
      <c r="K1560" s="11">
        <f>Sample[[#This Row],[A]]/Sample[[#This Row],[D]]</f>
        <v>1</v>
      </c>
      <c r="L1560" s="11">
        <f>Sample[[#This Row],[D]]/Sample[[#This Row],[C]]</f>
        <v>1.2</v>
      </c>
      <c r="M1560" s="11">
        <f>Sample[[#This Row],[C]]/Sample[[#This Row],[A]]</f>
        <v>0.83333333333333337</v>
      </c>
      <c r="N1560">
        <f>IF(Sample[[#This Row],[Ap]]=0,10,LOG(Sample[[#This Row],[Ap]]))</f>
        <v>-7.9181246047624804E-2</v>
      </c>
      <c r="O1560">
        <f>IF(Sample[[#This Row],[Ei]]=0,10,LOG(Sample[[#This Row],[Ei]]))</f>
        <v>7.9181246047624818E-2</v>
      </c>
      <c r="P1560">
        <f>IF(Sample[[#This Row],[Ii]]=0,10,LOG(Sample[[#This Row],[Ii]]))</f>
        <v>0</v>
      </c>
      <c r="Q1560">
        <f>Kx-Sample[[#This Row],[Xp]]</f>
        <v>7.9181246047624804E-2</v>
      </c>
      <c r="R1560">
        <f>Ky-Sample[[#This Row],[Yp]]</f>
        <v>-1.0791812460476249</v>
      </c>
      <c r="S1560">
        <f>Kz-Sample[[#This Row],[Zp]]</f>
        <v>1</v>
      </c>
      <c r="T1560">
        <f>Sample[[#This Row],[Kpy]]*KSc-Sample[[#This Row],[KPz]]*KSb</f>
        <v>7.9181246047624887E-2</v>
      </c>
      <c r="U1560">
        <f>-1*(Sample[[#This Row],[KPx]]*KSc-Sample[[#This Row],[KPz]]*KSa)</f>
        <v>7.9181246047624804E-2</v>
      </c>
      <c r="V1560">
        <f>(Sample[[#This Row],[KPx]]*$R$2-Sample[[#This Row],[Kpy]]*KSa)</f>
        <v>7.9181246047624804E-2</v>
      </c>
      <c r="W1560">
        <f>Sample[[#This Row],[Kpy]]*KTc-Sample[[#This Row],[KPz]]*KTb</f>
        <v>2.0791812460476251</v>
      </c>
      <c r="X1560">
        <f>-1*(Sample[[#This Row],[KPx]]*KTc-Sample[[#This Row],[KPz]]*KTa)</f>
        <v>2.0791812460476247</v>
      </c>
      <c r="Y1560">
        <f>(Sample[[#This Row],[KPx]]*KTb-Sample[[#This Row],[Kpy]]*KTa)</f>
        <v>2.0791812460476251</v>
      </c>
      <c r="Z1560">
        <f>-Sample[[#This Row],[Xp]]*a+Sample[[#This Row],[Yp]]*b+Sample[[#This Row],[Zp]]*c_</f>
        <v>0.15836249209524964</v>
      </c>
      <c r="AA1560" s="8">
        <f>-IF(Sample[[#This Row],[Column2]]&gt;0,1,-1)*SQRT(Sample[[#This Row],[KPx''i]]^2+Sample[[#This Row],[KPx''j]]^2+Sample[[#This Row],[KPx''k]]^2)/Ksmag/Scale</f>
        <v>-9.6976825007224043E-2</v>
      </c>
      <c r="AB1560" s="1">
        <f>SQRT(Sample[[#This Row],[Kpy''i]]^2+Sample[[#This Row],[KPy''j]]^2+Sample[[#This Row],[KPy''k]]^2)/KTmag/Scale</f>
        <v>1.4702031583961712</v>
      </c>
    </row>
    <row r="1561" spans="1:28" hidden="1" x14ac:dyDescent="0.25">
      <c r="A1561" s="5">
        <v>1556</v>
      </c>
      <c r="B1561" s="13" t="s">
        <v>43</v>
      </c>
      <c r="C1561" s="5"/>
      <c r="D1561" s="5"/>
      <c r="E1561">
        <v>1</v>
      </c>
      <c r="F1561">
        <v>5</v>
      </c>
      <c r="G1561">
        <v>2</v>
      </c>
      <c r="H1561" s="11">
        <f>Sample[[#This Row],[C]]/Sample[[#This Row],[D]]</f>
        <v>5</v>
      </c>
      <c r="I1561" s="11">
        <f>Sample[[#This Row],[A]]/Sample[[#This Row],[C]]</f>
        <v>0.4</v>
      </c>
      <c r="J1561" s="11">
        <f>Sample[[#This Row],[D]]/Sample[[#This Row],[A]]</f>
        <v>0.5</v>
      </c>
      <c r="K1561" s="11">
        <f>Sample[[#This Row],[A]]/Sample[[#This Row],[D]]</f>
        <v>2</v>
      </c>
      <c r="L1561" s="11">
        <f>Sample[[#This Row],[D]]/Sample[[#This Row],[C]]</f>
        <v>0.2</v>
      </c>
      <c r="M1561" s="11">
        <f>Sample[[#This Row],[C]]/Sample[[#This Row],[A]]</f>
        <v>2.5</v>
      </c>
      <c r="N1561">
        <f>IF(Sample[[#This Row],[Ap]]=0,10,LOG(Sample[[#This Row],[Ap]]))</f>
        <v>0.69897000433601886</v>
      </c>
      <c r="O1561">
        <f>IF(Sample[[#This Row],[Ei]]=0,10,LOG(Sample[[#This Row],[Ei]]))</f>
        <v>-0.3979400086720376</v>
      </c>
      <c r="P1561">
        <f>IF(Sample[[#This Row],[Ii]]=0,10,LOG(Sample[[#This Row],[Ii]]))</f>
        <v>-0.3010299956639812</v>
      </c>
      <c r="Q1561">
        <f>Kx-Sample[[#This Row],[Xp]]</f>
        <v>-0.69897000433601886</v>
      </c>
      <c r="R1561">
        <f>Ky-Sample[[#This Row],[Yp]]</f>
        <v>-0.6020599913279624</v>
      </c>
      <c r="S1561">
        <f>Kz-Sample[[#This Row],[Zp]]</f>
        <v>1.3010299956639813</v>
      </c>
      <c r="T1561">
        <f>Sample[[#This Row],[Kpy]]*KSc-Sample[[#This Row],[KPz]]*KSb</f>
        <v>-0.69897000433601886</v>
      </c>
      <c r="U1561">
        <f>-1*(Sample[[#This Row],[KPx]]*KSc-Sample[[#This Row],[KPz]]*KSa)</f>
        <v>-0.69897000433601886</v>
      </c>
      <c r="V1561">
        <f>(Sample[[#This Row],[KPx]]*$R$2-Sample[[#This Row],[Kpy]]*KSa)</f>
        <v>-0.69897000433601886</v>
      </c>
      <c r="W1561">
        <f>Sample[[#This Row],[Kpy]]*KTc-Sample[[#This Row],[KPz]]*KTb</f>
        <v>1.9030899869919438</v>
      </c>
      <c r="X1561">
        <f>-1*(Sample[[#This Row],[KPx]]*KTc-Sample[[#This Row],[KPz]]*KTa)</f>
        <v>1.9030899869919438</v>
      </c>
      <c r="Y1561">
        <f>(Sample[[#This Row],[KPx]]*KTb-Sample[[#This Row],[Kpy]]*KTa)</f>
        <v>1.9030899869919438</v>
      </c>
      <c r="Z1561">
        <f>-Sample[[#This Row],[Xp]]*a+Sample[[#This Row],[Yp]]*b+Sample[[#This Row],[Zp]]*c_</f>
        <v>-1.3979400086720375</v>
      </c>
      <c r="AA1561" s="8">
        <f>-IF(Sample[[#This Row],[Column2]]&gt;0,1,-1)*SQRT(Sample[[#This Row],[KPx''i]]^2+Sample[[#This Row],[KPx''j]]^2+Sample[[#This Row],[KPx''k]]^2)/Ksmag/Scale</f>
        <v>0.85605992806709585</v>
      </c>
      <c r="AB1561" s="1">
        <f>SQRT(Sample[[#This Row],[Kpy''i]]^2+Sample[[#This Row],[KPy''j]]^2+Sample[[#This Row],[KPy''k]]^2)/KTmag/Scale</f>
        <v>1.3456878350102222</v>
      </c>
    </row>
    <row r="1562" spans="1:28" hidden="1" x14ac:dyDescent="0.25">
      <c r="A1562" s="5">
        <v>1557</v>
      </c>
      <c r="B1562" s="13" t="s">
        <v>43</v>
      </c>
      <c r="C1562" s="5"/>
      <c r="D1562" s="5"/>
      <c r="E1562">
        <v>1</v>
      </c>
      <c r="F1562">
        <v>6</v>
      </c>
      <c r="G1562">
        <v>4</v>
      </c>
      <c r="H1562" s="11">
        <f>Sample[[#This Row],[C]]/Sample[[#This Row],[D]]</f>
        <v>6</v>
      </c>
      <c r="I1562" s="11">
        <f>Sample[[#This Row],[A]]/Sample[[#This Row],[C]]</f>
        <v>0.66666666666666663</v>
      </c>
      <c r="J1562" s="11">
        <f>Sample[[#This Row],[D]]/Sample[[#This Row],[A]]</f>
        <v>0.25</v>
      </c>
      <c r="K1562" s="11">
        <f>Sample[[#This Row],[A]]/Sample[[#This Row],[D]]</f>
        <v>4</v>
      </c>
      <c r="L1562" s="11">
        <f>Sample[[#This Row],[D]]/Sample[[#This Row],[C]]</f>
        <v>0.16666666666666666</v>
      </c>
      <c r="M1562" s="11">
        <f>Sample[[#This Row],[C]]/Sample[[#This Row],[A]]</f>
        <v>1.5</v>
      </c>
      <c r="N1562">
        <f>IF(Sample[[#This Row],[Ap]]=0,10,LOG(Sample[[#This Row],[Ap]]))</f>
        <v>0.77815125038364363</v>
      </c>
      <c r="O1562">
        <f>IF(Sample[[#This Row],[Ei]]=0,10,LOG(Sample[[#This Row],[Ei]]))</f>
        <v>-0.17609125905568127</v>
      </c>
      <c r="P1562">
        <f>IF(Sample[[#This Row],[Ii]]=0,10,LOG(Sample[[#This Row],[Ii]]))</f>
        <v>-0.6020599913279624</v>
      </c>
      <c r="Q1562">
        <f>Kx-Sample[[#This Row],[Xp]]</f>
        <v>-0.77815125038364363</v>
      </c>
      <c r="R1562">
        <f>Ky-Sample[[#This Row],[Yp]]</f>
        <v>-0.82390874094431876</v>
      </c>
      <c r="S1562">
        <f>Kz-Sample[[#This Row],[Zp]]</f>
        <v>1.6020599913279625</v>
      </c>
      <c r="T1562">
        <f>Sample[[#This Row],[Kpy]]*KSc-Sample[[#This Row],[KPz]]*KSb</f>
        <v>-0.77815125038364374</v>
      </c>
      <c r="U1562">
        <f>-1*(Sample[[#This Row],[KPx]]*KSc-Sample[[#This Row],[KPz]]*KSa)</f>
        <v>-0.77815125038364363</v>
      </c>
      <c r="V1562">
        <f>(Sample[[#This Row],[KPx]]*$R$2-Sample[[#This Row],[Kpy]]*KSa)</f>
        <v>-0.77815125038364363</v>
      </c>
      <c r="W1562">
        <f>Sample[[#This Row],[Kpy]]*KTc-Sample[[#This Row],[KPz]]*KTb</f>
        <v>2.4259687322722812</v>
      </c>
      <c r="X1562">
        <f>-1*(Sample[[#This Row],[KPx]]*KTc-Sample[[#This Row],[KPz]]*KTa)</f>
        <v>2.4259687322722812</v>
      </c>
      <c r="Y1562">
        <f>(Sample[[#This Row],[KPx]]*KTb-Sample[[#This Row],[Kpy]]*KTa)</f>
        <v>2.4259687322722812</v>
      </c>
      <c r="Z1562">
        <f>-Sample[[#This Row],[Xp]]*a+Sample[[#This Row],[Yp]]*b+Sample[[#This Row],[Zp]]*c_</f>
        <v>-1.5563025007672873</v>
      </c>
      <c r="AA1562" s="8">
        <f>-IF(Sample[[#This Row],[Column2]]&gt;0,1,-1)*SQRT(Sample[[#This Row],[KPx''i]]^2+Sample[[#This Row],[KPx''j]]^2+Sample[[#This Row],[KPx''k]]^2)/Ksmag/Scale</f>
        <v>0.9530367530743199</v>
      </c>
      <c r="AB1562" s="1">
        <f>SQRT(Sample[[#This Row],[Kpy''i]]^2+Sample[[#This Row],[KPy''j]]^2+Sample[[#This Row],[KPy''k]]^2)/KTmag/Scale</f>
        <v>1.7154189415362624</v>
      </c>
    </row>
    <row r="1563" spans="1:28" hidden="1" x14ac:dyDescent="0.25">
      <c r="A1563" s="5">
        <v>1558</v>
      </c>
      <c r="B1563" s="13" t="s">
        <v>43</v>
      </c>
      <c r="C1563" s="5"/>
      <c r="D1563" s="5"/>
      <c r="E1563">
        <v>7</v>
      </c>
      <c r="F1563">
        <v>4</v>
      </c>
      <c r="G1563">
        <v>2</v>
      </c>
      <c r="H1563" s="11">
        <f>Sample[[#This Row],[C]]/Sample[[#This Row],[D]]</f>
        <v>0.5714285714285714</v>
      </c>
      <c r="I1563" s="11">
        <f>Sample[[#This Row],[A]]/Sample[[#This Row],[C]]</f>
        <v>0.5</v>
      </c>
      <c r="J1563" s="11">
        <f>Sample[[#This Row],[D]]/Sample[[#This Row],[A]]</f>
        <v>3.5</v>
      </c>
      <c r="K1563" s="11">
        <f>Sample[[#This Row],[A]]/Sample[[#This Row],[D]]</f>
        <v>0.2857142857142857</v>
      </c>
      <c r="L1563" s="11">
        <f>Sample[[#This Row],[D]]/Sample[[#This Row],[C]]</f>
        <v>1.75</v>
      </c>
      <c r="M1563" s="11">
        <f>Sample[[#This Row],[C]]/Sample[[#This Row],[A]]</f>
        <v>2</v>
      </c>
      <c r="N1563">
        <f>IF(Sample[[#This Row],[Ap]]=0,10,LOG(Sample[[#This Row],[Ap]]))</f>
        <v>-0.24303804868629447</v>
      </c>
      <c r="O1563">
        <f>IF(Sample[[#This Row],[Ei]]=0,10,LOG(Sample[[#This Row],[Ei]]))</f>
        <v>-0.3010299956639812</v>
      </c>
      <c r="P1563">
        <f>IF(Sample[[#This Row],[Ii]]=0,10,LOG(Sample[[#This Row],[Ii]]))</f>
        <v>0.54406804435027567</v>
      </c>
      <c r="Q1563">
        <f>Kx-Sample[[#This Row],[Xp]]</f>
        <v>0.24303804868629447</v>
      </c>
      <c r="R1563">
        <f>Ky-Sample[[#This Row],[Yp]]</f>
        <v>-0.69897000433601875</v>
      </c>
      <c r="S1563">
        <f>Kz-Sample[[#This Row],[Zp]]</f>
        <v>0.45593195564972433</v>
      </c>
      <c r="T1563">
        <f>Sample[[#This Row],[Kpy]]*KSc-Sample[[#This Row],[KPz]]*KSb</f>
        <v>0.24303804868629442</v>
      </c>
      <c r="U1563">
        <f>-1*(Sample[[#This Row],[KPx]]*KSc-Sample[[#This Row],[KPz]]*KSa)</f>
        <v>0.24303804868629447</v>
      </c>
      <c r="V1563">
        <f>(Sample[[#This Row],[KPx]]*$R$2-Sample[[#This Row],[Kpy]]*KSa)</f>
        <v>0.24303804868629447</v>
      </c>
      <c r="W1563">
        <f>Sample[[#This Row],[Kpy]]*KTc-Sample[[#This Row],[KPz]]*KTb</f>
        <v>1.1549019599857431</v>
      </c>
      <c r="X1563">
        <f>-1*(Sample[[#This Row],[KPx]]*KTc-Sample[[#This Row],[KPz]]*KTa)</f>
        <v>1.1549019599857431</v>
      </c>
      <c r="Y1563">
        <f>(Sample[[#This Row],[KPx]]*KTb-Sample[[#This Row],[Kpy]]*KTa)</f>
        <v>1.1549019599857431</v>
      </c>
      <c r="Z1563">
        <f>-Sample[[#This Row],[Xp]]*a+Sample[[#This Row],[Yp]]*b+Sample[[#This Row],[Zp]]*c_</f>
        <v>0.48607609737258894</v>
      </c>
      <c r="AA1563" s="8">
        <f>-IF(Sample[[#This Row],[Column2]]&gt;0,1,-1)*SQRT(Sample[[#This Row],[KPx''i]]^2+Sample[[#This Row],[KPx''j]]^2+Sample[[#This Row],[KPx''k]]^2)/Ksmag/Scale</f>
        <v>-0.29765960368155842</v>
      </c>
      <c r="AB1563" s="1">
        <f>SQRT(Sample[[#This Row],[Kpy''i]]^2+Sample[[#This Row],[KPy''j]]^2+Sample[[#This Row],[KPy''k]]^2)/KTmag/Scale</f>
        <v>0.81663900751155383</v>
      </c>
    </row>
    <row r="1564" spans="1:28" hidden="1" x14ac:dyDescent="0.25">
      <c r="A1564" s="5">
        <v>1559</v>
      </c>
      <c r="B1564" s="13" t="s">
        <v>43</v>
      </c>
      <c r="C1564" s="5"/>
      <c r="D1564" s="5"/>
      <c r="E1564">
        <v>4</v>
      </c>
      <c r="F1564">
        <v>9</v>
      </c>
      <c r="G1564">
        <v>3</v>
      </c>
      <c r="H1564" s="11">
        <f>Sample[[#This Row],[C]]/Sample[[#This Row],[D]]</f>
        <v>2.25</v>
      </c>
      <c r="I1564" s="11">
        <f>Sample[[#This Row],[A]]/Sample[[#This Row],[C]]</f>
        <v>0.33333333333333331</v>
      </c>
      <c r="J1564" s="11">
        <f>Sample[[#This Row],[D]]/Sample[[#This Row],[A]]</f>
        <v>1.3333333333333333</v>
      </c>
      <c r="K1564" s="11">
        <f>Sample[[#This Row],[A]]/Sample[[#This Row],[D]]</f>
        <v>0.75</v>
      </c>
      <c r="L1564" s="11">
        <f>Sample[[#This Row],[D]]/Sample[[#This Row],[C]]</f>
        <v>0.44444444444444442</v>
      </c>
      <c r="M1564" s="11">
        <f>Sample[[#This Row],[C]]/Sample[[#This Row],[A]]</f>
        <v>3</v>
      </c>
      <c r="N1564">
        <f>IF(Sample[[#This Row],[Ap]]=0,10,LOG(Sample[[#This Row],[Ap]]))</f>
        <v>0.35218251811136247</v>
      </c>
      <c r="O1564">
        <f>IF(Sample[[#This Row],[Ei]]=0,10,LOG(Sample[[#This Row],[Ei]]))</f>
        <v>-0.47712125471966244</v>
      </c>
      <c r="P1564">
        <f>IF(Sample[[#This Row],[Ii]]=0,10,LOG(Sample[[#This Row],[Ii]]))</f>
        <v>0.12493873660829993</v>
      </c>
      <c r="Q1564">
        <f>Kx-Sample[[#This Row],[Xp]]</f>
        <v>-0.35218251811136247</v>
      </c>
      <c r="R1564">
        <f>Ky-Sample[[#This Row],[Yp]]</f>
        <v>-0.52287874528033762</v>
      </c>
      <c r="S1564">
        <f>Kz-Sample[[#This Row],[Zp]]</f>
        <v>0.87506126339170009</v>
      </c>
      <c r="T1564">
        <f>Sample[[#This Row],[Kpy]]*KSc-Sample[[#This Row],[KPz]]*KSb</f>
        <v>-0.35218251811136247</v>
      </c>
      <c r="U1564">
        <f>-1*(Sample[[#This Row],[KPx]]*KSc-Sample[[#This Row],[KPz]]*KSa)</f>
        <v>-0.35218251811136247</v>
      </c>
      <c r="V1564">
        <f>(Sample[[#This Row],[KPx]]*$R$2-Sample[[#This Row],[Kpy]]*KSa)</f>
        <v>-0.35218251811136247</v>
      </c>
      <c r="W1564">
        <f>Sample[[#This Row],[Kpy]]*KTc-Sample[[#This Row],[KPz]]*KTb</f>
        <v>1.3979400086720377</v>
      </c>
      <c r="X1564">
        <f>-1*(Sample[[#This Row],[KPx]]*KTc-Sample[[#This Row],[KPz]]*KTa)</f>
        <v>1.3979400086720377</v>
      </c>
      <c r="Y1564">
        <f>(Sample[[#This Row],[KPx]]*KTb-Sample[[#This Row],[Kpy]]*KTa)</f>
        <v>1.3979400086720377</v>
      </c>
      <c r="Z1564">
        <f>-Sample[[#This Row],[Xp]]*a+Sample[[#This Row],[Yp]]*b+Sample[[#This Row],[Zp]]*c_</f>
        <v>-0.70436503622272495</v>
      </c>
      <c r="AA1564" s="8">
        <f>-IF(Sample[[#This Row],[Column2]]&gt;0,1,-1)*SQRT(Sample[[#This Row],[KPx''i]]^2+Sample[[#This Row],[KPx''j]]^2+Sample[[#This Row],[KPx''k]]^2)/Ksmag/Scale</f>
        <v>0.43133373285066656</v>
      </c>
      <c r="AB1564" s="1">
        <f>SQRT(Sample[[#This Row],[Kpy''i]]^2+Sample[[#This Row],[KPy''j]]^2+Sample[[#This Row],[KPy''k]]^2)/KTmag/Scale</f>
        <v>0.98849285982397916</v>
      </c>
    </row>
    <row r="1565" spans="1:28" hidden="1" x14ac:dyDescent="0.25">
      <c r="A1565" s="5">
        <v>1560</v>
      </c>
      <c r="B1565" s="13" t="s">
        <v>43</v>
      </c>
      <c r="C1565" s="5"/>
      <c r="D1565" s="5"/>
      <c r="E1565">
        <v>7</v>
      </c>
      <c r="F1565">
        <v>2</v>
      </c>
      <c r="G1565">
        <v>10</v>
      </c>
      <c r="H1565" s="11">
        <f>Sample[[#This Row],[C]]/Sample[[#This Row],[D]]</f>
        <v>0.2857142857142857</v>
      </c>
      <c r="I1565" s="11">
        <f>Sample[[#This Row],[A]]/Sample[[#This Row],[C]]</f>
        <v>5</v>
      </c>
      <c r="J1565" s="11">
        <f>Sample[[#This Row],[D]]/Sample[[#This Row],[A]]</f>
        <v>0.7</v>
      </c>
      <c r="K1565" s="11">
        <f>Sample[[#This Row],[A]]/Sample[[#This Row],[D]]</f>
        <v>1.4285714285714286</v>
      </c>
      <c r="L1565" s="11">
        <f>Sample[[#This Row],[D]]/Sample[[#This Row],[C]]</f>
        <v>3.5</v>
      </c>
      <c r="M1565" s="11">
        <f>Sample[[#This Row],[C]]/Sample[[#This Row],[A]]</f>
        <v>0.2</v>
      </c>
      <c r="N1565">
        <f>IF(Sample[[#This Row],[Ap]]=0,10,LOG(Sample[[#This Row],[Ap]]))</f>
        <v>-0.54406804435027567</v>
      </c>
      <c r="O1565">
        <f>IF(Sample[[#This Row],[Ei]]=0,10,LOG(Sample[[#This Row],[Ei]]))</f>
        <v>0.69897000433601886</v>
      </c>
      <c r="P1565">
        <f>IF(Sample[[#This Row],[Ii]]=0,10,LOG(Sample[[#This Row],[Ii]]))</f>
        <v>-0.15490195998574319</v>
      </c>
      <c r="Q1565">
        <f>Kx-Sample[[#This Row],[Xp]]</f>
        <v>0.54406804435027567</v>
      </c>
      <c r="R1565">
        <f>Ky-Sample[[#This Row],[Yp]]</f>
        <v>-1.6989700043360187</v>
      </c>
      <c r="S1565">
        <f>Kz-Sample[[#This Row],[Zp]]</f>
        <v>1.1549019599857431</v>
      </c>
      <c r="T1565">
        <f>Sample[[#This Row],[Kpy]]*KSc-Sample[[#This Row],[KPz]]*KSb</f>
        <v>0.54406804435027567</v>
      </c>
      <c r="U1565">
        <f>-1*(Sample[[#This Row],[KPx]]*KSc-Sample[[#This Row],[KPz]]*KSa)</f>
        <v>0.54406804435027567</v>
      </c>
      <c r="V1565">
        <f>(Sample[[#This Row],[KPx]]*$R$2-Sample[[#This Row],[Kpy]]*KSa)</f>
        <v>0.54406804435027567</v>
      </c>
      <c r="W1565">
        <f>Sample[[#This Row],[Kpy]]*KTc-Sample[[#This Row],[KPz]]*KTb</f>
        <v>2.8538719643217618</v>
      </c>
      <c r="X1565">
        <f>-1*(Sample[[#This Row],[KPx]]*KTc-Sample[[#This Row],[KPz]]*KTa)</f>
        <v>2.8538719643217618</v>
      </c>
      <c r="Y1565">
        <f>(Sample[[#This Row],[KPx]]*KTb-Sample[[#This Row],[Kpy]]*KTa)</f>
        <v>2.8538719643217618</v>
      </c>
      <c r="Z1565">
        <f>-Sample[[#This Row],[Xp]]*a+Sample[[#This Row],[Yp]]*b+Sample[[#This Row],[Zp]]*c_</f>
        <v>1.0881360887005513</v>
      </c>
      <c r="AA1565" s="8">
        <f>-IF(Sample[[#This Row],[Column2]]&gt;0,1,-1)*SQRT(Sample[[#This Row],[KPx''i]]^2+Sample[[#This Row],[KPx''j]]^2+Sample[[#This Row],[KPx''k]]^2)/Ksmag/Scale</f>
        <v>-0.66634454700605172</v>
      </c>
      <c r="AB1565" s="1">
        <f>SQRT(Sample[[#This Row],[Kpy''i]]^2+Sample[[#This Row],[KPy''j]]^2+Sample[[#This Row],[KPy''k]]^2)/KTmag/Scale</f>
        <v>2.0179922186100909</v>
      </c>
    </row>
    <row r="1566" spans="1:28" hidden="1" x14ac:dyDescent="0.25">
      <c r="A1566" s="5">
        <v>1561</v>
      </c>
      <c r="B1566" s="13" t="s">
        <v>43</v>
      </c>
      <c r="C1566" s="5"/>
      <c r="D1566" s="5"/>
      <c r="E1566">
        <v>3</v>
      </c>
      <c r="F1566">
        <v>2</v>
      </c>
      <c r="G1566">
        <v>7</v>
      </c>
      <c r="H1566" s="11">
        <f>Sample[[#This Row],[C]]/Sample[[#This Row],[D]]</f>
        <v>0.66666666666666663</v>
      </c>
      <c r="I1566" s="11">
        <f>Sample[[#This Row],[A]]/Sample[[#This Row],[C]]</f>
        <v>3.5</v>
      </c>
      <c r="J1566" s="11">
        <f>Sample[[#This Row],[D]]/Sample[[#This Row],[A]]</f>
        <v>0.42857142857142855</v>
      </c>
      <c r="K1566" s="11">
        <f>Sample[[#This Row],[A]]/Sample[[#This Row],[D]]</f>
        <v>2.3333333333333335</v>
      </c>
      <c r="L1566" s="11">
        <f>Sample[[#This Row],[D]]/Sample[[#This Row],[C]]</f>
        <v>1.5</v>
      </c>
      <c r="M1566" s="11">
        <f>Sample[[#This Row],[C]]/Sample[[#This Row],[A]]</f>
        <v>0.2857142857142857</v>
      </c>
      <c r="N1566">
        <f>IF(Sample[[#This Row],[Ap]]=0,10,LOG(Sample[[#This Row],[Ap]]))</f>
        <v>-0.17609125905568127</v>
      </c>
      <c r="O1566">
        <f>IF(Sample[[#This Row],[Ei]]=0,10,LOG(Sample[[#This Row],[Ei]]))</f>
        <v>0.54406804435027567</v>
      </c>
      <c r="P1566">
        <f>IF(Sample[[#This Row],[Ii]]=0,10,LOG(Sample[[#This Row],[Ii]]))</f>
        <v>-0.36797678529459443</v>
      </c>
      <c r="Q1566">
        <f>Kx-Sample[[#This Row],[Xp]]</f>
        <v>0.17609125905568127</v>
      </c>
      <c r="R1566">
        <f>Ky-Sample[[#This Row],[Yp]]</f>
        <v>-1.5440680443502757</v>
      </c>
      <c r="S1566">
        <f>Kz-Sample[[#This Row],[Zp]]</f>
        <v>1.3679767852945943</v>
      </c>
      <c r="T1566">
        <f>Sample[[#This Row],[Kpy]]*KSc-Sample[[#This Row],[KPz]]*KSb</f>
        <v>0.17609125905568135</v>
      </c>
      <c r="U1566">
        <f>-1*(Sample[[#This Row],[KPx]]*KSc-Sample[[#This Row],[KPz]]*KSa)</f>
        <v>0.17609125905568127</v>
      </c>
      <c r="V1566">
        <f>(Sample[[#This Row],[KPx]]*$R$2-Sample[[#This Row],[Kpy]]*KSa)</f>
        <v>0.17609125905568127</v>
      </c>
      <c r="W1566">
        <f>Sample[[#This Row],[Kpy]]*KTc-Sample[[#This Row],[KPz]]*KTb</f>
        <v>2.91204482964487</v>
      </c>
      <c r="X1566">
        <f>-1*(Sample[[#This Row],[KPx]]*KTc-Sample[[#This Row],[KPz]]*KTa)</f>
        <v>2.91204482964487</v>
      </c>
      <c r="Y1566">
        <f>(Sample[[#This Row],[KPx]]*KTb-Sample[[#This Row],[Kpy]]*KTa)</f>
        <v>2.91204482964487</v>
      </c>
      <c r="Z1566">
        <f>-Sample[[#This Row],[Xp]]*a+Sample[[#This Row],[Yp]]*b+Sample[[#This Row],[Zp]]*c_</f>
        <v>0.35218251811136247</v>
      </c>
      <c r="AA1566" s="8">
        <f>-IF(Sample[[#This Row],[Column2]]&gt;0,1,-1)*SQRT(Sample[[#This Row],[KPx''i]]^2+Sample[[#This Row],[KPx''j]]^2+Sample[[#This Row],[KPx''k]]^2)/Ksmag/Scale</f>
        <v>-0.21566686642533336</v>
      </c>
      <c r="AB1566" s="1">
        <f>SQRT(Sample[[#This Row],[Kpy''i]]^2+Sample[[#This Row],[KPy''j]]^2+Sample[[#This Row],[KPy''k]]^2)/KTmag/Scale</f>
        <v>2.0591266461611122</v>
      </c>
    </row>
    <row r="1567" spans="1:28" hidden="1" x14ac:dyDescent="0.25">
      <c r="A1567" s="5">
        <v>1562</v>
      </c>
      <c r="B1567" s="13" t="s">
        <v>43</v>
      </c>
      <c r="C1567" s="5"/>
      <c r="D1567" s="5"/>
      <c r="E1567">
        <v>6</v>
      </c>
      <c r="F1567">
        <v>1</v>
      </c>
      <c r="G1567">
        <v>3</v>
      </c>
      <c r="H1567" s="11">
        <f>Sample[[#This Row],[C]]/Sample[[#This Row],[D]]</f>
        <v>0.16666666666666666</v>
      </c>
      <c r="I1567" s="11">
        <f>Sample[[#This Row],[A]]/Sample[[#This Row],[C]]</f>
        <v>3</v>
      </c>
      <c r="J1567" s="11">
        <f>Sample[[#This Row],[D]]/Sample[[#This Row],[A]]</f>
        <v>2</v>
      </c>
      <c r="K1567" s="11">
        <f>Sample[[#This Row],[A]]/Sample[[#This Row],[D]]</f>
        <v>0.5</v>
      </c>
      <c r="L1567" s="11">
        <f>Sample[[#This Row],[D]]/Sample[[#This Row],[C]]</f>
        <v>6</v>
      </c>
      <c r="M1567" s="11">
        <f>Sample[[#This Row],[C]]/Sample[[#This Row],[A]]</f>
        <v>0.33333333333333331</v>
      </c>
      <c r="N1567">
        <f>IF(Sample[[#This Row],[Ap]]=0,10,LOG(Sample[[#This Row],[Ap]]))</f>
        <v>-0.77815125038364363</v>
      </c>
      <c r="O1567">
        <f>IF(Sample[[#This Row],[Ei]]=0,10,LOG(Sample[[#This Row],[Ei]]))</f>
        <v>0.47712125471966244</v>
      </c>
      <c r="P1567">
        <f>IF(Sample[[#This Row],[Ii]]=0,10,LOG(Sample[[#This Row],[Ii]]))</f>
        <v>0.3010299956639812</v>
      </c>
      <c r="Q1567">
        <f>Kx-Sample[[#This Row],[Xp]]</f>
        <v>0.77815125038364363</v>
      </c>
      <c r="R1567">
        <f>Ky-Sample[[#This Row],[Yp]]</f>
        <v>-1.4771212547196624</v>
      </c>
      <c r="S1567">
        <f>Kz-Sample[[#This Row],[Zp]]</f>
        <v>0.69897000433601875</v>
      </c>
      <c r="T1567">
        <f>Sample[[#This Row],[Kpy]]*KSc-Sample[[#This Row],[KPz]]*KSb</f>
        <v>0.77815125038364363</v>
      </c>
      <c r="U1567">
        <f>-1*(Sample[[#This Row],[KPx]]*KSc-Sample[[#This Row],[KPz]]*KSa)</f>
        <v>0.77815125038364363</v>
      </c>
      <c r="V1567">
        <f>(Sample[[#This Row],[KPx]]*$R$2-Sample[[#This Row],[Kpy]]*KSa)</f>
        <v>0.77815125038364363</v>
      </c>
      <c r="W1567">
        <f>Sample[[#This Row],[Kpy]]*KTc-Sample[[#This Row],[KPz]]*KTb</f>
        <v>2.1760912590556813</v>
      </c>
      <c r="X1567">
        <f>-1*(Sample[[#This Row],[KPx]]*KTc-Sample[[#This Row],[KPz]]*KTa)</f>
        <v>2.1760912590556813</v>
      </c>
      <c r="Y1567">
        <f>(Sample[[#This Row],[KPx]]*KTb-Sample[[#This Row],[Kpy]]*KTa)</f>
        <v>2.1760912590556813</v>
      </c>
      <c r="Z1567">
        <f>-Sample[[#This Row],[Xp]]*a+Sample[[#This Row],[Yp]]*b+Sample[[#This Row],[Zp]]*c_</f>
        <v>1.5563025007672873</v>
      </c>
      <c r="AA1567" s="8">
        <f>-IF(Sample[[#This Row],[Column2]]&gt;0,1,-1)*SQRT(Sample[[#This Row],[KPx''i]]^2+Sample[[#This Row],[KPx''j]]^2+Sample[[#This Row],[KPx''k]]^2)/Ksmag/Scale</f>
        <v>-0.95303675307431968</v>
      </c>
      <c r="AB1567" s="1">
        <f>SQRT(Sample[[#This Row],[Kpy''i]]^2+Sample[[#This Row],[KPy''j]]^2+Sample[[#This Row],[KPy''k]]^2)/KTmag/Scale</f>
        <v>1.5387288857590447</v>
      </c>
    </row>
    <row r="1568" spans="1:28" hidden="1" x14ac:dyDescent="0.25">
      <c r="A1568" s="5">
        <v>1563</v>
      </c>
      <c r="B1568" s="13" t="s">
        <v>43</v>
      </c>
      <c r="C1568" s="5"/>
      <c r="D1568" s="5"/>
      <c r="E1568">
        <v>3</v>
      </c>
      <c r="F1568">
        <v>5</v>
      </c>
      <c r="G1568">
        <v>4</v>
      </c>
      <c r="H1568" s="11">
        <f>Sample[[#This Row],[C]]/Sample[[#This Row],[D]]</f>
        <v>1.6666666666666667</v>
      </c>
      <c r="I1568" s="11">
        <f>Sample[[#This Row],[A]]/Sample[[#This Row],[C]]</f>
        <v>0.8</v>
      </c>
      <c r="J1568" s="11">
        <f>Sample[[#This Row],[D]]/Sample[[#This Row],[A]]</f>
        <v>0.75</v>
      </c>
      <c r="K1568" s="11">
        <f>Sample[[#This Row],[A]]/Sample[[#This Row],[D]]</f>
        <v>1.3333333333333333</v>
      </c>
      <c r="L1568" s="11">
        <f>Sample[[#This Row],[D]]/Sample[[#This Row],[C]]</f>
        <v>0.6</v>
      </c>
      <c r="M1568" s="11">
        <f>Sample[[#This Row],[C]]/Sample[[#This Row],[A]]</f>
        <v>1.25</v>
      </c>
      <c r="N1568">
        <f>IF(Sample[[#This Row],[Ap]]=0,10,LOG(Sample[[#This Row],[Ap]]))</f>
        <v>0.22184874961635639</v>
      </c>
      <c r="O1568">
        <f>IF(Sample[[#This Row],[Ei]]=0,10,LOG(Sample[[#This Row],[Ei]]))</f>
        <v>-9.6910013008056392E-2</v>
      </c>
      <c r="P1568">
        <f>IF(Sample[[#This Row],[Ii]]=0,10,LOG(Sample[[#This Row],[Ii]]))</f>
        <v>-0.12493873660829995</v>
      </c>
      <c r="Q1568">
        <f>Kx-Sample[[#This Row],[Xp]]</f>
        <v>-0.22184874961635639</v>
      </c>
      <c r="R1568">
        <f>Ky-Sample[[#This Row],[Yp]]</f>
        <v>-0.90308998699194365</v>
      </c>
      <c r="S1568">
        <f>Kz-Sample[[#This Row],[Zp]]</f>
        <v>1.1249387366082999</v>
      </c>
      <c r="T1568">
        <f>Sample[[#This Row],[Kpy]]*KSc-Sample[[#This Row],[KPz]]*KSb</f>
        <v>-0.22184874961635626</v>
      </c>
      <c r="U1568">
        <f>-1*(Sample[[#This Row],[KPx]]*KSc-Sample[[#This Row],[KPz]]*KSa)</f>
        <v>-0.22184874961635639</v>
      </c>
      <c r="V1568">
        <f>(Sample[[#This Row],[KPx]]*$R$2-Sample[[#This Row],[Kpy]]*KSa)</f>
        <v>-0.22184874961635639</v>
      </c>
      <c r="W1568">
        <f>Sample[[#This Row],[Kpy]]*KTc-Sample[[#This Row],[KPz]]*KTb</f>
        <v>2.0280287236002437</v>
      </c>
      <c r="X1568">
        <f>-1*(Sample[[#This Row],[KPx]]*KTc-Sample[[#This Row],[KPz]]*KTa)</f>
        <v>2.0280287236002432</v>
      </c>
      <c r="Y1568">
        <f>(Sample[[#This Row],[KPx]]*KTb-Sample[[#This Row],[Kpy]]*KTa)</f>
        <v>2.0280287236002437</v>
      </c>
      <c r="Z1568">
        <f>-Sample[[#This Row],[Xp]]*a+Sample[[#This Row],[Yp]]*b+Sample[[#This Row],[Zp]]*c_</f>
        <v>-0.44369749923271268</v>
      </c>
      <c r="AA1568" s="8">
        <f>-IF(Sample[[#This Row],[Column2]]&gt;0,1,-1)*SQRT(Sample[[#This Row],[KPx''i]]^2+Sample[[#This Row],[KPx''j]]^2+Sample[[#This Row],[KPx''k]]^2)/Ksmag/Scale</f>
        <v>0.27170811831726915</v>
      </c>
      <c r="AB1568" s="1">
        <f>SQRT(Sample[[#This Row],[Kpy''i]]^2+Sample[[#This Row],[KPy''j]]^2+Sample[[#This Row],[KPy''k]]^2)/KTmag/Scale</f>
        <v>1.4340328628988308</v>
      </c>
    </row>
    <row r="1569" spans="1:28" hidden="1" x14ac:dyDescent="0.25">
      <c r="A1569" s="5">
        <v>1564</v>
      </c>
      <c r="B1569" s="13" t="s">
        <v>43</v>
      </c>
      <c r="C1569" s="5"/>
      <c r="D1569" s="5"/>
      <c r="E1569">
        <v>1</v>
      </c>
      <c r="F1569">
        <v>2</v>
      </c>
      <c r="G1569">
        <v>7</v>
      </c>
      <c r="H1569" s="11">
        <f>Sample[[#This Row],[C]]/Sample[[#This Row],[D]]</f>
        <v>2</v>
      </c>
      <c r="I1569" s="11">
        <f>Sample[[#This Row],[A]]/Sample[[#This Row],[C]]</f>
        <v>3.5</v>
      </c>
      <c r="J1569" s="11">
        <f>Sample[[#This Row],[D]]/Sample[[#This Row],[A]]</f>
        <v>0.14285714285714285</v>
      </c>
      <c r="K1569" s="11">
        <f>Sample[[#This Row],[A]]/Sample[[#This Row],[D]]</f>
        <v>7</v>
      </c>
      <c r="L1569" s="11">
        <f>Sample[[#This Row],[D]]/Sample[[#This Row],[C]]</f>
        <v>0.5</v>
      </c>
      <c r="M1569" s="11">
        <f>Sample[[#This Row],[C]]/Sample[[#This Row],[A]]</f>
        <v>0.2857142857142857</v>
      </c>
      <c r="N1569">
        <f>IF(Sample[[#This Row],[Ap]]=0,10,LOG(Sample[[#This Row],[Ap]]))</f>
        <v>0.3010299956639812</v>
      </c>
      <c r="O1569">
        <f>IF(Sample[[#This Row],[Ei]]=0,10,LOG(Sample[[#This Row],[Ei]]))</f>
        <v>0.54406804435027567</v>
      </c>
      <c r="P1569">
        <f>IF(Sample[[#This Row],[Ii]]=0,10,LOG(Sample[[#This Row],[Ii]]))</f>
        <v>-0.84509804001425681</v>
      </c>
      <c r="Q1569">
        <f>Kx-Sample[[#This Row],[Xp]]</f>
        <v>-0.3010299956639812</v>
      </c>
      <c r="R1569">
        <f>Ky-Sample[[#This Row],[Yp]]</f>
        <v>-1.5440680443502757</v>
      </c>
      <c r="S1569">
        <f>Kz-Sample[[#This Row],[Zp]]</f>
        <v>1.8450980400142569</v>
      </c>
      <c r="T1569">
        <f>Sample[[#This Row],[Kpy]]*KSc-Sample[[#This Row],[KPz]]*KSb</f>
        <v>-0.30102999566398125</v>
      </c>
      <c r="U1569">
        <f>-1*(Sample[[#This Row],[KPx]]*KSc-Sample[[#This Row],[KPz]]*KSa)</f>
        <v>-0.3010299956639812</v>
      </c>
      <c r="V1569">
        <f>(Sample[[#This Row],[KPx]]*$R$2-Sample[[#This Row],[Kpy]]*KSa)</f>
        <v>-0.3010299956639812</v>
      </c>
      <c r="W1569">
        <f>Sample[[#This Row],[Kpy]]*KTc-Sample[[#This Row],[KPz]]*KTb</f>
        <v>3.3891660843645326</v>
      </c>
      <c r="X1569">
        <f>-1*(Sample[[#This Row],[KPx]]*KTc-Sample[[#This Row],[KPz]]*KTa)</f>
        <v>3.3891660843645326</v>
      </c>
      <c r="Y1569">
        <f>(Sample[[#This Row],[KPx]]*KTb-Sample[[#This Row],[Kpy]]*KTa)</f>
        <v>3.3891660843645326</v>
      </c>
      <c r="Z1569">
        <f>-Sample[[#This Row],[Xp]]*a+Sample[[#This Row],[Yp]]*b+Sample[[#This Row],[Zp]]*c_</f>
        <v>-0.60205999132796229</v>
      </c>
      <c r="AA1569" s="8">
        <f>-IF(Sample[[#This Row],[Column2]]&gt;0,1,-1)*SQRT(Sample[[#This Row],[KPx''i]]^2+Sample[[#This Row],[KPx''j]]^2+Sample[[#This Row],[KPx''k]]^2)/Ksmag/Scale</f>
        <v>0.36868494332449331</v>
      </c>
      <c r="AB1569" s="1">
        <f>SQRT(Sample[[#This Row],[Kpy''i]]^2+Sample[[#This Row],[KPy''j]]^2+Sample[[#This Row],[KPy''k]]^2)/KTmag/Scale</f>
        <v>2.3965023208216198</v>
      </c>
    </row>
    <row r="1570" spans="1:28" hidden="1" x14ac:dyDescent="0.25">
      <c r="A1570" s="5">
        <v>1565</v>
      </c>
      <c r="B1570" s="13" t="s">
        <v>43</v>
      </c>
      <c r="C1570" s="5"/>
      <c r="D1570" s="5"/>
      <c r="E1570">
        <v>1</v>
      </c>
      <c r="F1570">
        <v>8</v>
      </c>
      <c r="G1570">
        <v>2</v>
      </c>
      <c r="H1570" s="11">
        <f>Sample[[#This Row],[C]]/Sample[[#This Row],[D]]</f>
        <v>8</v>
      </c>
      <c r="I1570" s="11">
        <f>Sample[[#This Row],[A]]/Sample[[#This Row],[C]]</f>
        <v>0.25</v>
      </c>
      <c r="J1570" s="11">
        <f>Sample[[#This Row],[D]]/Sample[[#This Row],[A]]</f>
        <v>0.5</v>
      </c>
      <c r="K1570" s="11">
        <f>Sample[[#This Row],[A]]/Sample[[#This Row],[D]]</f>
        <v>2</v>
      </c>
      <c r="L1570" s="11">
        <f>Sample[[#This Row],[D]]/Sample[[#This Row],[C]]</f>
        <v>0.125</v>
      </c>
      <c r="M1570" s="11">
        <f>Sample[[#This Row],[C]]/Sample[[#This Row],[A]]</f>
        <v>4</v>
      </c>
      <c r="N1570">
        <f>IF(Sample[[#This Row],[Ap]]=0,10,LOG(Sample[[#This Row],[Ap]]))</f>
        <v>0.90308998699194354</v>
      </c>
      <c r="O1570">
        <f>IF(Sample[[#This Row],[Ei]]=0,10,LOG(Sample[[#This Row],[Ei]]))</f>
        <v>-0.6020599913279624</v>
      </c>
      <c r="P1570">
        <f>IF(Sample[[#This Row],[Ii]]=0,10,LOG(Sample[[#This Row],[Ii]]))</f>
        <v>-0.3010299956639812</v>
      </c>
      <c r="Q1570">
        <f>Kx-Sample[[#This Row],[Xp]]</f>
        <v>-0.90308998699194354</v>
      </c>
      <c r="R1570">
        <f>Ky-Sample[[#This Row],[Yp]]</f>
        <v>-0.3979400086720376</v>
      </c>
      <c r="S1570">
        <f>Kz-Sample[[#This Row],[Zp]]</f>
        <v>1.3010299956639813</v>
      </c>
      <c r="T1570">
        <f>Sample[[#This Row],[Kpy]]*KSc-Sample[[#This Row],[KPz]]*KSb</f>
        <v>-0.90308998699194365</v>
      </c>
      <c r="U1570">
        <f>-1*(Sample[[#This Row],[KPx]]*KSc-Sample[[#This Row],[KPz]]*KSa)</f>
        <v>-0.90308998699194354</v>
      </c>
      <c r="V1570">
        <f>(Sample[[#This Row],[KPx]]*$R$2-Sample[[#This Row],[Kpy]]*KSa)</f>
        <v>-0.90308998699194354</v>
      </c>
      <c r="W1570">
        <f>Sample[[#This Row],[Kpy]]*KTc-Sample[[#This Row],[KPz]]*KTb</f>
        <v>1.6989700043360187</v>
      </c>
      <c r="X1570">
        <f>-1*(Sample[[#This Row],[KPx]]*KTc-Sample[[#This Row],[KPz]]*KTa)</f>
        <v>1.698970004336019</v>
      </c>
      <c r="Y1570">
        <f>(Sample[[#This Row],[KPx]]*KTb-Sample[[#This Row],[Kpy]]*KTa)</f>
        <v>1.6989700043360187</v>
      </c>
      <c r="Z1570">
        <f>-Sample[[#This Row],[Xp]]*a+Sample[[#This Row],[Yp]]*b+Sample[[#This Row],[Zp]]*c_</f>
        <v>-1.8061799739838871</v>
      </c>
      <c r="AA1570" s="8">
        <f>-IF(Sample[[#This Row],[Column2]]&gt;0,1,-1)*SQRT(Sample[[#This Row],[KPx''i]]^2+Sample[[#This Row],[KPx''j]]^2+Sample[[#This Row],[KPx''k]]^2)/Ksmag/Scale</f>
        <v>1.1060548299734796</v>
      </c>
      <c r="AB1570" s="1">
        <f>SQRT(Sample[[#This Row],[Kpy''i]]^2+Sample[[#This Row],[KPy''j]]^2+Sample[[#This Row],[KPy''k]]^2)/KTmag/Scale</f>
        <v>1.2013532110985372</v>
      </c>
    </row>
    <row r="1571" spans="1:28" hidden="1" x14ac:dyDescent="0.25">
      <c r="A1571" s="5">
        <v>1566</v>
      </c>
      <c r="B1571" s="13" t="s">
        <v>43</v>
      </c>
      <c r="C1571" s="5"/>
      <c r="D1571" s="5"/>
      <c r="E1571">
        <v>1</v>
      </c>
      <c r="F1571">
        <v>3</v>
      </c>
      <c r="G1571">
        <v>6</v>
      </c>
      <c r="H1571" s="11">
        <f>Sample[[#This Row],[C]]/Sample[[#This Row],[D]]</f>
        <v>3</v>
      </c>
      <c r="I1571" s="11">
        <f>Sample[[#This Row],[A]]/Sample[[#This Row],[C]]</f>
        <v>2</v>
      </c>
      <c r="J1571" s="11">
        <f>Sample[[#This Row],[D]]/Sample[[#This Row],[A]]</f>
        <v>0.16666666666666666</v>
      </c>
      <c r="K1571" s="11">
        <f>Sample[[#This Row],[A]]/Sample[[#This Row],[D]]</f>
        <v>6</v>
      </c>
      <c r="L1571" s="11">
        <f>Sample[[#This Row],[D]]/Sample[[#This Row],[C]]</f>
        <v>0.33333333333333331</v>
      </c>
      <c r="M1571" s="11">
        <f>Sample[[#This Row],[C]]/Sample[[#This Row],[A]]</f>
        <v>0.5</v>
      </c>
      <c r="N1571">
        <f>IF(Sample[[#This Row],[Ap]]=0,10,LOG(Sample[[#This Row],[Ap]]))</f>
        <v>0.47712125471966244</v>
      </c>
      <c r="O1571">
        <f>IF(Sample[[#This Row],[Ei]]=0,10,LOG(Sample[[#This Row],[Ei]]))</f>
        <v>0.3010299956639812</v>
      </c>
      <c r="P1571">
        <f>IF(Sample[[#This Row],[Ii]]=0,10,LOG(Sample[[#This Row],[Ii]]))</f>
        <v>-0.77815125038364363</v>
      </c>
      <c r="Q1571">
        <f>Kx-Sample[[#This Row],[Xp]]</f>
        <v>-0.47712125471966244</v>
      </c>
      <c r="R1571">
        <f>Ky-Sample[[#This Row],[Yp]]</f>
        <v>-1.3010299956639813</v>
      </c>
      <c r="S1571">
        <f>Kz-Sample[[#This Row],[Zp]]</f>
        <v>1.7781512503836436</v>
      </c>
      <c r="T1571">
        <f>Sample[[#This Row],[Kpy]]*KSc-Sample[[#This Row],[KPz]]*KSb</f>
        <v>-0.47712125471966238</v>
      </c>
      <c r="U1571">
        <f>-1*(Sample[[#This Row],[KPx]]*KSc-Sample[[#This Row],[KPz]]*KSa)</f>
        <v>-0.47712125471966244</v>
      </c>
      <c r="V1571">
        <f>(Sample[[#This Row],[KPx]]*$R$2-Sample[[#This Row],[Kpy]]*KSa)</f>
        <v>-0.47712125471966244</v>
      </c>
      <c r="W1571">
        <f>Sample[[#This Row],[Kpy]]*KTc-Sample[[#This Row],[KPz]]*KTb</f>
        <v>3.0791812460476251</v>
      </c>
      <c r="X1571">
        <f>-1*(Sample[[#This Row],[KPx]]*KTc-Sample[[#This Row],[KPz]]*KTa)</f>
        <v>3.0791812460476247</v>
      </c>
      <c r="Y1571">
        <f>(Sample[[#This Row],[KPx]]*KTb-Sample[[#This Row],[Kpy]]*KTa)</f>
        <v>3.0791812460476251</v>
      </c>
      <c r="Z1571">
        <f>-Sample[[#This Row],[Xp]]*a+Sample[[#This Row],[Yp]]*b+Sample[[#This Row],[Zp]]*c_</f>
        <v>-0.95424250943932487</v>
      </c>
      <c r="AA1571" s="8">
        <f>-IF(Sample[[#This Row],[Column2]]&gt;0,1,-1)*SQRT(Sample[[#This Row],[KPx''i]]^2+Sample[[#This Row],[KPx''j]]^2+Sample[[#This Row],[KPx''k]]^2)/Ksmag/Scale</f>
        <v>0.58435180974982659</v>
      </c>
      <c r="AB1571" s="1">
        <f>SQRT(Sample[[#This Row],[Kpy''i]]^2+Sample[[#This Row],[KPy''j]]^2+Sample[[#This Row],[KPy''k]]^2)/KTmag/Scale</f>
        <v>2.1773099395827189</v>
      </c>
    </row>
    <row r="1572" spans="1:28" hidden="1" x14ac:dyDescent="0.25">
      <c r="A1572" s="5">
        <v>1567</v>
      </c>
      <c r="B1572" s="13" t="s">
        <v>43</v>
      </c>
      <c r="C1572" s="5"/>
      <c r="D1572" s="5"/>
      <c r="E1572">
        <v>10</v>
      </c>
      <c r="F1572">
        <v>9</v>
      </c>
      <c r="G1572">
        <v>8</v>
      </c>
      <c r="H1572" s="11">
        <f>Sample[[#This Row],[C]]/Sample[[#This Row],[D]]</f>
        <v>0.9</v>
      </c>
      <c r="I1572" s="11">
        <f>Sample[[#This Row],[A]]/Sample[[#This Row],[C]]</f>
        <v>0.88888888888888884</v>
      </c>
      <c r="J1572" s="11">
        <f>Sample[[#This Row],[D]]/Sample[[#This Row],[A]]</f>
        <v>1.25</v>
      </c>
      <c r="K1572" s="11">
        <f>Sample[[#This Row],[A]]/Sample[[#This Row],[D]]</f>
        <v>0.8</v>
      </c>
      <c r="L1572" s="11">
        <f>Sample[[#This Row],[D]]/Sample[[#This Row],[C]]</f>
        <v>1.1111111111111112</v>
      </c>
      <c r="M1572" s="11">
        <f>Sample[[#This Row],[C]]/Sample[[#This Row],[A]]</f>
        <v>1.125</v>
      </c>
      <c r="N1572">
        <f>IF(Sample[[#This Row],[Ap]]=0,10,LOG(Sample[[#This Row],[Ap]]))</f>
        <v>-4.5757490560675115E-2</v>
      </c>
      <c r="O1572">
        <f>IF(Sample[[#This Row],[Ei]]=0,10,LOG(Sample[[#This Row],[Ei]]))</f>
        <v>-5.1152522447381311E-2</v>
      </c>
      <c r="P1572">
        <f>IF(Sample[[#This Row],[Ii]]=0,10,LOG(Sample[[#This Row],[Ii]]))</f>
        <v>9.691001300805642E-2</v>
      </c>
      <c r="Q1572">
        <f>Kx-Sample[[#This Row],[Xp]]</f>
        <v>4.5757490560675115E-2</v>
      </c>
      <c r="R1572">
        <f>Ky-Sample[[#This Row],[Yp]]</f>
        <v>-0.94884747755261867</v>
      </c>
      <c r="S1572">
        <f>Kz-Sample[[#This Row],[Zp]]</f>
        <v>0.90308998699194354</v>
      </c>
      <c r="T1572">
        <f>Sample[[#This Row],[Kpy]]*KSc-Sample[[#This Row],[KPz]]*KSb</f>
        <v>4.5757490560675129E-2</v>
      </c>
      <c r="U1572">
        <f>-1*(Sample[[#This Row],[KPx]]*KSc-Sample[[#This Row],[KPz]]*KSa)</f>
        <v>4.5757490560675115E-2</v>
      </c>
      <c r="V1572">
        <f>(Sample[[#This Row],[KPx]]*$R$2-Sample[[#This Row],[Kpy]]*KSa)</f>
        <v>4.5757490560675115E-2</v>
      </c>
      <c r="W1572">
        <f>Sample[[#This Row],[Kpy]]*KTc-Sample[[#This Row],[KPz]]*KTb</f>
        <v>1.8519374645445623</v>
      </c>
      <c r="X1572">
        <f>-1*(Sample[[#This Row],[KPx]]*KTc-Sample[[#This Row],[KPz]]*KTa)</f>
        <v>1.8519374645445621</v>
      </c>
      <c r="Y1572">
        <f>(Sample[[#This Row],[KPx]]*KTb-Sample[[#This Row],[Kpy]]*KTa)</f>
        <v>1.8519374645445623</v>
      </c>
      <c r="Z1572">
        <f>-Sample[[#This Row],[Xp]]*a+Sample[[#This Row],[Yp]]*b+Sample[[#This Row],[Zp]]*c_</f>
        <v>9.1514981121350217E-2</v>
      </c>
      <c r="AA1572" s="8">
        <f>-IF(Sample[[#This Row],[Column2]]&gt;0,1,-1)*SQRT(Sample[[#This Row],[KPx''i]]^2+Sample[[#This Row],[KPx''j]]^2+Sample[[#This Row],[KPx''k]]^2)/Ksmag/Scale</f>
        <v>-5.6041251891935893E-2</v>
      </c>
      <c r="AB1572" s="1">
        <f>SQRT(Sample[[#This Row],[Kpy''i]]^2+Sample[[#This Row],[KPy''j]]^2+Sample[[#This Row],[KPy''k]]^2)/KTmag/Scale</f>
        <v>1.3095175395128815</v>
      </c>
    </row>
    <row r="1573" spans="1:28" hidden="1" x14ac:dyDescent="0.25">
      <c r="A1573" s="5">
        <v>1568</v>
      </c>
      <c r="B1573" s="13" t="s">
        <v>43</v>
      </c>
      <c r="C1573" s="5"/>
      <c r="D1573" s="5"/>
      <c r="E1573">
        <v>9</v>
      </c>
      <c r="F1573">
        <v>7</v>
      </c>
      <c r="G1573">
        <v>6</v>
      </c>
      <c r="H1573" s="11">
        <f>Sample[[#This Row],[C]]/Sample[[#This Row],[D]]</f>
        <v>0.77777777777777779</v>
      </c>
      <c r="I1573" s="11">
        <f>Sample[[#This Row],[A]]/Sample[[#This Row],[C]]</f>
        <v>0.8571428571428571</v>
      </c>
      <c r="J1573" s="11">
        <f>Sample[[#This Row],[D]]/Sample[[#This Row],[A]]</f>
        <v>1.5</v>
      </c>
      <c r="K1573" s="11">
        <f>Sample[[#This Row],[A]]/Sample[[#This Row],[D]]</f>
        <v>0.66666666666666663</v>
      </c>
      <c r="L1573" s="11">
        <f>Sample[[#This Row],[D]]/Sample[[#This Row],[C]]</f>
        <v>1.2857142857142858</v>
      </c>
      <c r="M1573" s="11">
        <f>Sample[[#This Row],[C]]/Sample[[#This Row],[A]]</f>
        <v>1.1666666666666667</v>
      </c>
      <c r="N1573">
        <f>IF(Sample[[#This Row],[Ap]]=0,10,LOG(Sample[[#This Row],[Ap]]))</f>
        <v>-0.10914446942506803</v>
      </c>
      <c r="O1573">
        <f>IF(Sample[[#This Row],[Ei]]=0,10,LOG(Sample[[#This Row],[Ei]]))</f>
        <v>-6.6946789630613221E-2</v>
      </c>
      <c r="P1573">
        <f>IF(Sample[[#This Row],[Ii]]=0,10,LOG(Sample[[#This Row],[Ii]]))</f>
        <v>0.17609125905568124</v>
      </c>
      <c r="Q1573">
        <f>Kx-Sample[[#This Row],[Xp]]</f>
        <v>0.10914446942506803</v>
      </c>
      <c r="R1573">
        <f>Ky-Sample[[#This Row],[Yp]]</f>
        <v>-0.93305321036938682</v>
      </c>
      <c r="S1573">
        <f>Kz-Sample[[#This Row],[Zp]]</f>
        <v>0.82390874094431876</v>
      </c>
      <c r="T1573">
        <f>Sample[[#This Row],[Kpy]]*KSc-Sample[[#This Row],[KPz]]*KSb</f>
        <v>0.10914446942506806</v>
      </c>
      <c r="U1573">
        <f>-1*(Sample[[#This Row],[KPx]]*KSc-Sample[[#This Row],[KPz]]*KSa)</f>
        <v>0.10914446942506803</v>
      </c>
      <c r="V1573">
        <f>(Sample[[#This Row],[KPx]]*$R$2-Sample[[#This Row],[Kpy]]*KSa)</f>
        <v>0.10914446942506803</v>
      </c>
      <c r="W1573">
        <f>Sample[[#This Row],[Kpy]]*KTc-Sample[[#This Row],[KPz]]*KTb</f>
        <v>1.7569619513137056</v>
      </c>
      <c r="X1573">
        <f>-1*(Sample[[#This Row],[KPx]]*KTc-Sample[[#This Row],[KPz]]*KTa)</f>
        <v>1.7569619513137056</v>
      </c>
      <c r="Y1573">
        <f>(Sample[[#This Row],[KPx]]*KTb-Sample[[#This Row],[Kpy]]*KTa)</f>
        <v>1.7569619513137056</v>
      </c>
      <c r="Z1573">
        <f>-Sample[[#This Row],[Xp]]*a+Sample[[#This Row],[Yp]]*b+Sample[[#This Row],[Zp]]*c_</f>
        <v>0.21828893885013603</v>
      </c>
      <c r="AA1573" s="8">
        <f>-IF(Sample[[#This Row],[Column2]]&gt;0,1,-1)*SQRT(Sample[[#This Row],[KPx''i]]^2+Sample[[#This Row],[KPx''j]]^2+Sample[[#This Row],[KPx''k]]^2)/Ksmag/Scale</f>
        <v>-0.13367412916910817</v>
      </c>
      <c r="AB1573" s="1">
        <f>SQRT(Sample[[#This Row],[Kpy''i]]^2+Sample[[#This Row],[KPy''j]]^2+Sample[[#This Row],[KPy''k]]^2)/KTmag/Scale</f>
        <v>1.2423597100606703</v>
      </c>
    </row>
    <row r="1574" spans="1:28" hidden="1" x14ac:dyDescent="0.25">
      <c r="A1574" s="5">
        <v>1569</v>
      </c>
      <c r="B1574" s="13" t="s">
        <v>43</v>
      </c>
      <c r="C1574" s="5"/>
      <c r="D1574" s="5"/>
      <c r="E1574">
        <v>7</v>
      </c>
      <c r="F1574">
        <v>7</v>
      </c>
      <c r="G1574">
        <v>4</v>
      </c>
      <c r="H1574" s="11">
        <f>Sample[[#This Row],[C]]/Sample[[#This Row],[D]]</f>
        <v>1</v>
      </c>
      <c r="I1574" s="11">
        <f>Sample[[#This Row],[A]]/Sample[[#This Row],[C]]</f>
        <v>0.5714285714285714</v>
      </c>
      <c r="J1574" s="11">
        <f>Sample[[#This Row],[D]]/Sample[[#This Row],[A]]</f>
        <v>1.75</v>
      </c>
      <c r="K1574" s="11">
        <f>Sample[[#This Row],[A]]/Sample[[#This Row],[D]]</f>
        <v>0.5714285714285714</v>
      </c>
      <c r="L1574" s="11">
        <f>Sample[[#This Row],[D]]/Sample[[#This Row],[C]]</f>
        <v>1</v>
      </c>
      <c r="M1574" s="11">
        <f>Sample[[#This Row],[C]]/Sample[[#This Row],[A]]</f>
        <v>1.75</v>
      </c>
      <c r="N1574">
        <f>IF(Sample[[#This Row],[Ap]]=0,10,LOG(Sample[[#This Row],[Ap]]))</f>
        <v>0</v>
      </c>
      <c r="O1574">
        <f>IF(Sample[[#This Row],[Ei]]=0,10,LOG(Sample[[#This Row],[Ei]]))</f>
        <v>-0.24303804868629447</v>
      </c>
      <c r="P1574">
        <f>IF(Sample[[#This Row],[Ii]]=0,10,LOG(Sample[[#This Row],[Ii]]))</f>
        <v>0.24303804868629444</v>
      </c>
      <c r="Q1574">
        <f>Kx-Sample[[#This Row],[Xp]]</f>
        <v>0</v>
      </c>
      <c r="R1574">
        <f>Ky-Sample[[#This Row],[Yp]]</f>
        <v>-0.75696195131370558</v>
      </c>
      <c r="S1574">
        <f>Kz-Sample[[#This Row],[Zp]]</f>
        <v>0.75696195131370558</v>
      </c>
      <c r="T1574">
        <f>Sample[[#This Row],[Kpy]]*KSc-Sample[[#This Row],[KPz]]*KSb</f>
        <v>0</v>
      </c>
      <c r="U1574">
        <f>-1*(Sample[[#This Row],[KPx]]*KSc-Sample[[#This Row],[KPz]]*KSa)</f>
        <v>0</v>
      </c>
      <c r="V1574">
        <f>(Sample[[#This Row],[KPx]]*$R$2-Sample[[#This Row],[Kpy]]*KSa)</f>
        <v>0</v>
      </c>
      <c r="W1574">
        <f>Sample[[#This Row],[Kpy]]*KTc-Sample[[#This Row],[KPz]]*KTb</f>
        <v>1.5139239026274112</v>
      </c>
      <c r="X1574">
        <f>-1*(Sample[[#This Row],[KPx]]*KTc-Sample[[#This Row],[KPz]]*KTa)</f>
        <v>1.5139239026274112</v>
      </c>
      <c r="Y1574">
        <f>(Sample[[#This Row],[KPx]]*KTb-Sample[[#This Row],[Kpy]]*KTa)</f>
        <v>1.5139239026274112</v>
      </c>
      <c r="Z1574">
        <f>-Sample[[#This Row],[Xp]]*a+Sample[[#This Row],[Yp]]*b+Sample[[#This Row],[Zp]]*c_</f>
        <v>0</v>
      </c>
      <c r="AA1574" s="8">
        <f>-IF(Sample[[#This Row],[Column2]]&gt;0,1,-1)*SQRT(Sample[[#This Row],[KPx''i]]^2+Sample[[#This Row],[KPx''j]]^2+Sample[[#This Row],[KPx''k]]^2)/Ksmag/Scale</f>
        <v>0</v>
      </c>
      <c r="AB1574" s="1">
        <f>SQRT(Sample[[#This Row],[Kpy''i]]^2+Sample[[#This Row],[KPy''j]]^2+Sample[[#This Row],[KPy''k]]^2)/KTmag/Scale</f>
        <v>1.0705058577482449</v>
      </c>
    </row>
    <row r="1575" spans="1:28" hidden="1" x14ac:dyDescent="0.25">
      <c r="A1575" s="5">
        <v>1570</v>
      </c>
      <c r="B1575" s="13" t="s">
        <v>43</v>
      </c>
      <c r="C1575" s="5"/>
      <c r="D1575" s="5"/>
      <c r="E1575">
        <v>7</v>
      </c>
      <c r="F1575">
        <v>1</v>
      </c>
      <c r="G1575">
        <v>7</v>
      </c>
      <c r="H1575" s="11">
        <f>Sample[[#This Row],[C]]/Sample[[#This Row],[D]]</f>
        <v>0.14285714285714285</v>
      </c>
      <c r="I1575" s="11">
        <f>Sample[[#This Row],[A]]/Sample[[#This Row],[C]]</f>
        <v>7</v>
      </c>
      <c r="J1575" s="11">
        <f>Sample[[#This Row],[D]]/Sample[[#This Row],[A]]</f>
        <v>1</v>
      </c>
      <c r="K1575" s="11">
        <f>Sample[[#This Row],[A]]/Sample[[#This Row],[D]]</f>
        <v>1</v>
      </c>
      <c r="L1575" s="11">
        <f>Sample[[#This Row],[D]]/Sample[[#This Row],[C]]</f>
        <v>7</v>
      </c>
      <c r="M1575" s="11">
        <f>Sample[[#This Row],[C]]/Sample[[#This Row],[A]]</f>
        <v>0.14285714285714285</v>
      </c>
      <c r="N1575">
        <f>IF(Sample[[#This Row],[Ap]]=0,10,LOG(Sample[[#This Row],[Ap]]))</f>
        <v>-0.84509804001425681</v>
      </c>
      <c r="O1575">
        <f>IF(Sample[[#This Row],[Ei]]=0,10,LOG(Sample[[#This Row],[Ei]]))</f>
        <v>0.84509804001425681</v>
      </c>
      <c r="P1575">
        <f>IF(Sample[[#This Row],[Ii]]=0,10,LOG(Sample[[#This Row],[Ii]]))</f>
        <v>0</v>
      </c>
      <c r="Q1575">
        <f>Kx-Sample[[#This Row],[Xp]]</f>
        <v>0.84509804001425681</v>
      </c>
      <c r="R1575">
        <f>Ky-Sample[[#This Row],[Yp]]</f>
        <v>-1.8450980400142569</v>
      </c>
      <c r="S1575">
        <f>Kz-Sample[[#This Row],[Zp]]</f>
        <v>1</v>
      </c>
      <c r="T1575">
        <f>Sample[[#This Row],[Kpy]]*KSc-Sample[[#This Row],[KPz]]*KSb</f>
        <v>0.84509804001425692</v>
      </c>
      <c r="U1575">
        <f>-1*(Sample[[#This Row],[KPx]]*KSc-Sample[[#This Row],[KPz]]*KSa)</f>
        <v>0.84509804001425681</v>
      </c>
      <c r="V1575">
        <f>(Sample[[#This Row],[KPx]]*$R$2-Sample[[#This Row],[Kpy]]*KSa)</f>
        <v>0.84509804001425681</v>
      </c>
      <c r="W1575">
        <f>Sample[[#This Row],[Kpy]]*KTc-Sample[[#This Row],[KPz]]*KTb</f>
        <v>2.8450980400142569</v>
      </c>
      <c r="X1575">
        <f>-1*(Sample[[#This Row],[KPx]]*KTc-Sample[[#This Row],[KPz]]*KTa)</f>
        <v>2.8450980400142569</v>
      </c>
      <c r="Y1575">
        <f>(Sample[[#This Row],[KPx]]*KTb-Sample[[#This Row],[Kpy]]*KTa)</f>
        <v>2.8450980400142569</v>
      </c>
      <c r="Z1575">
        <f>-Sample[[#This Row],[Xp]]*a+Sample[[#This Row],[Yp]]*b+Sample[[#This Row],[Zp]]*c_</f>
        <v>1.6901960800285136</v>
      </c>
      <c r="AA1575" s="8">
        <f>-IF(Sample[[#This Row],[Column2]]&gt;0,1,-1)*SQRT(Sample[[#This Row],[KPx''i]]^2+Sample[[#This Row],[KPx''j]]^2+Sample[[#This Row],[KPx''k]]^2)/Ksmag/Scale</f>
        <v>-1.035029490330545</v>
      </c>
      <c r="AB1575" s="1">
        <f>SQRT(Sample[[#This Row],[Kpy''i]]^2+Sample[[#This Row],[KPy''j]]^2+Sample[[#This Row],[KPy''k]]^2)/KTmag/Scale</f>
        <v>2.0117881172346364</v>
      </c>
    </row>
    <row r="1576" spans="1:28" hidden="1" x14ac:dyDescent="0.25">
      <c r="A1576" s="5">
        <v>1571</v>
      </c>
      <c r="B1576" s="13" t="s">
        <v>43</v>
      </c>
      <c r="C1576" s="5"/>
      <c r="D1576" s="5"/>
      <c r="E1576">
        <v>1</v>
      </c>
      <c r="F1576">
        <v>8</v>
      </c>
      <c r="G1576">
        <v>5</v>
      </c>
      <c r="H1576" s="11">
        <f>Sample[[#This Row],[C]]/Sample[[#This Row],[D]]</f>
        <v>8</v>
      </c>
      <c r="I1576" s="11">
        <f>Sample[[#This Row],[A]]/Sample[[#This Row],[C]]</f>
        <v>0.625</v>
      </c>
      <c r="J1576" s="11">
        <f>Sample[[#This Row],[D]]/Sample[[#This Row],[A]]</f>
        <v>0.2</v>
      </c>
      <c r="K1576" s="11">
        <f>Sample[[#This Row],[A]]/Sample[[#This Row],[D]]</f>
        <v>5</v>
      </c>
      <c r="L1576" s="11">
        <f>Sample[[#This Row],[D]]/Sample[[#This Row],[C]]</f>
        <v>0.125</v>
      </c>
      <c r="M1576" s="11">
        <f>Sample[[#This Row],[C]]/Sample[[#This Row],[A]]</f>
        <v>1.6</v>
      </c>
      <c r="N1576">
        <f>IF(Sample[[#This Row],[Ap]]=0,10,LOG(Sample[[#This Row],[Ap]]))</f>
        <v>0.90308998699194354</v>
      </c>
      <c r="O1576">
        <f>IF(Sample[[#This Row],[Ei]]=0,10,LOG(Sample[[#This Row],[Ei]]))</f>
        <v>-0.20411998265592479</v>
      </c>
      <c r="P1576">
        <f>IF(Sample[[#This Row],[Ii]]=0,10,LOG(Sample[[#This Row],[Ii]]))</f>
        <v>-0.69897000433601875</v>
      </c>
      <c r="Q1576">
        <f>Kx-Sample[[#This Row],[Xp]]</f>
        <v>-0.90308998699194354</v>
      </c>
      <c r="R1576">
        <f>Ky-Sample[[#This Row],[Yp]]</f>
        <v>-0.79588001734407521</v>
      </c>
      <c r="S1576">
        <f>Kz-Sample[[#This Row],[Zp]]</f>
        <v>1.6989700043360187</v>
      </c>
      <c r="T1576">
        <f>Sample[[#This Row],[Kpy]]*KSc-Sample[[#This Row],[KPz]]*KSb</f>
        <v>-0.90308998699194354</v>
      </c>
      <c r="U1576">
        <f>-1*(Sample[[#This Row],[KPx]]*KSc-Sample[[#This Row],[KPz]]*KSa)</f>
        <v>-0.90308998699194354</v>
      </c>
      <c r="V1576">
        <f>(Sample[[#This Row],[KPx]]*$R$2-Sample[[#This Row],[Kpy]]*KSa)</f>
        <v>-0.90308998699194354</v>
      </c>
      <c r="W1576">
        <f>Sample[[#This Row],[Kpy]]*KTc-Sample[[#This Row],[KPz]]*KTb</f>
        <v>2.4948500216800937</v>
      </c>
      <c r="X1576">
        <f>-1*(Sample[[#This Row],[KPx]]*KTc-Sample[[#This Row],[KPz]]*KTa)</f>
        <v>2.4948500216800937</v>
      </c>
      <c r="Y1576">
        <f>(Sample[[#This Row],[KPx]]*KTb-Sample[[#This Row],[Kpy]]*KTa)</f>
        <v>2.4948500216800937</v>
      </c>
      <c r="Z1576">
        <f>-Sample[[#This Row],[Xp]]*a+Sample[[#This Row],[Yp]]*b+Sample[[#This Row],[Zp]]*c_</f>
        <v>-1.8061799739838871</v>
      </c>
      <c r="AA1576" s="8">
        <f>-IF(Sample[[#This Row],[Column2]]&gt;0,1,-1)*SQRT(Sample[[#This Row],[KPx''i]]^2+Sample[[#This Row],[KPx''j]]^2+Sample[[#This Row],[KPx''k]]^2)/Ksmag/Scale</f>
        <v>1.1060548299734796</v>
      </c>
      <c r="AB1576" s="1">
        <f>SQRT(Sample[[#This Row],[Kpy''i]]^2+Sample[[#This Row],[KPy''j]]^2+Sample[[#This Row],[KPy''k]]^2)/KTmag/Scale</f>
        <v>1.7641253683733995</v>
      </c>
    </row>
    <row r="1577" spans="1:28" hidden="1" x14ac:dyDescent="0.25">
      <c r="A1577" s="5">
        <v>1572</v>
      </c>
      <c r="B1577" s="13" t="s">
        <v>43</v>
      </c>
      <c r="C1577" s="5"/>
      <c r="D1577" s="5"/>
      <c r="E1577">
        <v>3</v>
      </c>
      <c r="F1577">
        <v>2</v>
      </c>
      <c r="G1577">
        <v>4</v>
      </c>
      <c r="H1577" s="11">
        <f>Sample[[#This Row],[C]]/Sample[[#This Row],[D]]</f>
        <v>0.66666666666666663</v>
      </c>
      <c r="I1577" s="11">
        <f>Sample[[#This Row],[A]]/Sample[[#This Row],[C]]</f>
        <v>2</v>
      </c>
      <c r="J1577" s="11">
        <f>Sample[[#This Row],[D]]/Sample[[#This Row],[A]]</f>
        <v>0.75</v>
      </c>
      <c r="K1577" s="11">
        <f>Sample[[#This Row],[A]]/Sample[[#This Row],[D]]</f>
        <v>1.3333333333333333</v>
      </c>
      <c r="L1577" s="11">
        <f>Sample[[#This Row],[D]]/Sample[[#This Row],[C]]</f>
        <v>1.5</v>
      </c>
      <c r="M1577" s="11">
        <f>Sample[[#This Row],[C]]/Sample[[#This Row],[A]]</f>
        <v>0.5</v>
      </c>
      <c r="N1577">
        <f>IF(Sample[[#This Row],[Ap]]=0,10,LOG(Sample[[#This Row],[Ap]]))</f>
        <v>-0.17609125905568127</v>
      </c>
      <c r="O1577">
        <f>IF(Sample[[#This Row],[Ei]]=0,10,LOG(Sample[[#This Row],[Ei]]))</f>
        <v>0.3010299956639812</v>
      </c>
      <c r="P1577">
        <f>IF(Sample[[#This Row],[Ii]]=0,10,LOG(Sample[[#This Row],[Ii]]))</f>
        <v>-0.12493873660829995</v>
      </c>
      <c r="Q1577">
        <f>Kx-Sample[[#This Row],[Xp]]</f>
        <v>0.17609125905568127</v>
      </c>
      <c r="R1577">
        <f>Ky-Sample[[#This Row],[Yp]]</f>
        <v>-1.3010299956639813</v>
      </c>
      <c r="S1577">
        <f>Kz-Sample[[#This Row],[Zp]]</f>
        <v>1.1249387366082999</v>
      </c>
      <c r="T1577">
        <f>Sample[[#This Row],[Kpy]]*KSc-Sample[[#This Row],[KPz]]*KSb</f>
        <v>0.17609125905568135</v>
      </c>
      <c r="U1577">
        <f>-1*(Sample[[#This Row],[KPx]]*KSc-Sample[[#This Row],[KPz]]*KSa)</f>
        <v>0.17609125905568127</v>
      </c>
      <c r="V1577">
        <f>(Sample[[#This Row],[KPx]]*$R$2-Sample[[#This Row],[Kpy]]*KSa)</f>
        <v>0.17609125905568127</v>
      </c>
      <c r="W1577">
        <f>Sample[[#This Row],[Kpy]]*KTc-Sample[[#This Row],[KPz]]*KTb</f>
        <v>2.4259687322722812</v>
      </c>
      <c r="X1577">
        <f>-1*(Sample[[#This Row],[KPx]]*KTc-Sample[[#This Row],[KPz]]*KTa)</f>
        <v>2.4259687322722812</v>
      </c>
      <c r="Y1577">
        <f>(Sample[[#This Row],[KPx]]*KTb-Sample[[#This Row],[Kpy]]*KTa)</f>
        <v>2.4259687322722812</v>
      </c>
      <c r="Z1577">
        <f>-Sample[[#This Row],[Xp]]*a+Sample[[#This Row],[Yp]]*b+Sample[[#This Row],[Zp]]*c_</f>
        <v>0.35218251811136247</v>
      </c>
      <c r="AA1577" s="8">
        <f>-IF(Sample[[#This Row],[Column2]]&gt;0,1,-1)*SQRT(Sample[[#This Row],[KPx''i]]^2+Sample[[#This Row],[KPx''j]]^2+Sample[[#This Row],[KPx''k]]^2)/Ksmag/Scale</f>
        <v>-0.21566686642533336</v>
      </c>
      <c r="AB1577" s="1">
        <f>SQRT(Sample[[#This Row],[Kpy''i]]^2+Sample[[#This Row],[KPy''j]]^2+Sample[[#This Row],[KPy''k]]^2)/KTmag/Scale</f>
        <v>1.7154189415362624</v>
      </c>
    </row>
    <row r="1578" spans="1:28" hidden="1" x14ac:dyDescent="0.25">
      <c r="A1578" s="5">
        <v>1573</v>
      </c>
      <c r="B1578" s="13" t="s">
        <v>43</v>
      </c>
      <c r="C1578" s="5"/>
      <c r="D1578" s="5"/>
      <c r="E1578">
        <v>10</v>
      </c>
      <c r="F1578">
        <v>7</v>
      </c>
      <c r="G1578">
        <v>6</v>
      </c>
      <c r="H1578" s="11">
        <f>Sample[[#This Row],[C]]/Sample[[#This Row],[D]]</f>
        <v>0.7</v>
      </c>
      <c r="I1578" s="11">
        <f>Sample[[#This Row],[A]]/Sample[[#This Row],[C]]</f>
        <v>0.8571428571428571</v>
      </c>
      <c r="J1578" s="11">
        <f>Sample[[#This Row],[D]]/Sample[[#This Row],[A]]</f>
        <v>1.6666666666666667</v>
      </c>
      <c r="K1578" s="11">
        <f>Sample[[#This Row],[A]]/Sample[[#This Row],[D]]</f>
        <v>0.6</v>
      </c>
      <c r="L1578" s="11">
        <f>Sample[[#This Row],[D]]/Sample[[#This Row],[C]]</f>
        <v>1.4285714285714286</v>
      </c>
      <c r="M1578" s="11">
        <f>Sample[[#This Row],[C]]/Sample[[#This Row],[A]]</f>
        <v>1.1666666666666667</v>
      </c>
      <c r="N1578">
        <f>IF(Sample[[#This Row],[Ap]]=0,10,LOG(Sample[[#This Row],[Ap]]))</f>
        <v>-0.15490195998574319</v>
      </c>
      <c r="O1578">
        <f>IF(Sample[[#This Row],[Ei]]=0,10,LOG(Sample[[#This Row],[Ei]]))</f>
        <v>-6.6946789630613221E-2</v>
      </c>
      <c r="P1578">
        <f>IF(Sample[[#This Row],[Ii]]=0,10,LOG(Sample[[#This Row],[Ii]]))</f>
        <v>0.22184874961635639</v>
      </c>
      <c r="Q1578">
        <f>Kx-Sample[[#This Row],[Xp]]</f>
        <v>0.15490195998574319</v>
      </c>
      <c r="R1578">
        <f>Ky-Sample[[#This Row],[Yp]]</f>
        <v>-0.93305321036938682</v>
      </c>
      <c r="S1578">
        <f>Kz-Sample[[#This Row],[Zp]]</f>
        <v>0.77815125038364363</v>
      </c>
      <c r="T1578">
        <f>Sample[[#This Row],[Kpy]]*KSc-Sample[[#This Row],[KPz]]*KSb</f>
        <v>0.15490195998574319</v>
      </c>
      <c r="U1578">
        <f>-1*(Sample[[#This Row],[KPx]]*KSc-Sample[[#This Row],[KPz]]*KSa)</f>
        <v>0.15490195998574319</v>
      </c>
      <c r="V1578">
        <f>(Sample[[#This Row],[KPx]]*$R$2-Sample[[#This Row],[Kpy]]*KSa)</f>
        <v>0.15490195998574319</v>
      </c>
      <c r="W1578">
        <f>Sample[[#This Row],[Kpy]]*KTc-Sample[[#This Row],[KPz]]*KTb</f>
        <v>1.7112044607530303</v>
      </c>
      <c r="X1578">
        <f>-1*(Sample[[#This Row],[KPx]]*KTc-Sample[[#This Row],[KPz]]*KTa)</f>
        <v>1.7112044607530303</v>
      </c>
      <c r="Y1578">
        <f>(Sample[[#This Row],[KPx]]*KTb-Sample[[#This Row],[Kpy]]*KTa)</f>
        <v>1.7112044607530303</v>
      </c>
      <c r="Z1578">
        <f>-Sample[[#This Row],[Xp]]*a+Sample[[#This Row],[Yp]]*b+Sample[[#This Row],[Zp]]*c_</f>
        <v>0.30980391997148637</v>
      </c>
      <c r="AA1578" s="8">
        <f>-IF(Sample[[#This Row],[Column2]]&gt;0,1,-1)*SQRT(Sample[[#This Row],[KPx''i]]^2+Sample[[#This Row],[KPx''j]]^2+Sample[[#This Row],[KPx''k]]^2)/Ksmag/Scale</f>
        <v>-0.1897153810610441</v>
      </c>
      <c r="AB1578" s="1">
        <f>SQRT(Sample[[#This Row],[Kpy''i]]^2+Sample[[#This Row],[KPy''j]]^2+Sample[[#This Row],[KPy''k]]^2)/KTmag/Scale</f>
        <v>1.2100042781951372</v>
      </c>
    </row>
    <row r="1579" spans="1:28" hidden="1" x14ac:dyDescent="0.25">
      <c r="A1579" s="5">
        <v>1574</v>
      </c>
      <c r="B1579" s="13" t="s">
        <v>43</v>
      </c>
      <c r="C1579" s="5"/>
      <c r="D1579" s="5"/>
      <c r="E1579">
        <v>3</v>
      </c>
      <c r="F1579">
        <v>1</v>
      </c>
      <c r="G1579">
        <v>7</v>
      </c>
      <c r="H1579" s="11">
        <f>Sample[[#This Row],[C]]/Sample[[#This Row],[D]]</f>
        <v>0.33333333333333331</v>
      </c>
      <c r="I1579" s="11">
        <f>Sample[[#This Row],[A]]/Sample[[#This Row],[C]]</f>
        <v>7</v>
      </c>
      <c r="J1579" s="11">
        <f>Sample[[#This Row],[D]]/Sample[[#This Row],[A]]</f>
        <v>0.42857142857142855</v>
      </c>
      <c r="K1579" s="11">
        <f>Sample[[#This Row],[A]]/Sample[[#This Row],[D]]</f>
        <v>2.3333333333333335</v>
      </c>
      <c r="L1579" s="11">
        <f>Sample[[#This Row],[D]]/Sample[[#This Row],[C]]</f>
        <v>3</v>
      </c>
      <c r="M1579" s="11">
        <f>Sample[[#This Row],[C]]/Sample[[#This Row],[A]]</f>
        <v>0.14285714285714285</v>
      </c>
      <c r="N1579">
        <f>IF(Sample[[#This Row],[Ap]]=0,10,LOG(Sample[[#This Row],[Ap]]))</f>
        <v>-0.47712125471966244</v>
      </c>
      <c r="O1579">
        <f>IF(Sample[[#This Row],[Ei]]=0,10,LOG(Sample[[#This Row],[Ei]]))</f>
        <v>0.84509804001425681</v>
      </c>
      <c r="P1579">
        <f>IF(Sample[[#This Row],[Ii]]=0,10,LOG(Sample[[#This Row],[Ii]]))</f>
        <v>-0.36797678529459443</v>
      </c>
      <c r="Q1579">
        <f>Kx-Sample[[#This Row],[Xp]]</f>
        <v>0.47712125471966244</v>
      </c>
      <c r="R1579">
        <f>Ky-Sample[[#This Row],[Yp]]</f>
        <v>-1.8450980400142569</v>
      </c>
      <c r="S1579">
        <f>Kz-Sample[[#This Row],[Zp]]</f>
        <v>1.3679767852945943</v>
      </c>
      <c r="T1579">
        <f>Sample[[#This Row],[Kpy]]*KSc-Sample[[#This Row],[KPz]]*KSb</f>
        <v>0.4771212547196626</v>
      </c>
      <c r="U1579">
        <f>-1*(Sample[[#This Row],[KPx]]*KSc-Sample[[#This Row],[KPz]]*KSa)</f>
        <v>0.47712125471966244</v>
      </c>
      <c r="V1579">
        <f>(Sample[[#This Row],[KPx]]*$R$2-Sample[[#This Row],[Kpy]]*KSa)</f>
        <v>0.47712125471966244</v>
      </c>
      <c r="W1579">
        <f>Sample[[#This Row],[Kpy]]*KTc-Sample[[#This Row],[KPz]]*KTb</f>
        <v>3.2130748253088512</v>
      </c>
      <c r="X1579">
        <f>-1*(Sample[[#This Row],[KPx]]*KTc-Sample[[#This Row],[KPz]]*KTa)</f>
        <v>3.2130748253088512</v>
      </c>
      <c r="Y1579">
        <f>(Sample[[#This Row],[KPx]]*KTb-Sample[[#This Row],[Kpy]]*KTa)</f>
        <v>3.2130748253088512</v>
      </c>
      <c r="Z1579">
        <f>-Sample[[#This Row],[Xp]]*a+Sample[[#This Row],[Yp]]*b+Sample[[#This Row],[Zp]]*c_</f>
        <v>0.95424250943932476</v>
      </c>
      <c r="AA1579" s="8">
        <f>-IF(Sample[[#This Row],[Column2]]&gt;0,1,-1)*SQRT(Sample[[#This Row],[KPx''i]]^2+Sample[[#This Row],[KPx''j]]^2+Sample[[#This Row],[KPx''k]]^2)/Ksmag/Scale</f>
        <v>-0.58435180974982659</v>
      </c>
      <c r="AB1579" s="1">
        <f>SQRT(Sample[[#This Row],[Kpy''i]]^2+Sample[[#This Row],[KPy''j]]^2+Sample[[#This Row],[KPy''k]]^2)/KTmag/Scale</f>
        <v>2.2719869974356706</v>
      </c>
    </row>
    <row r="1580" spans="1:28" hidden="1" x14ac:dyDescent="0.25">
      <c r="A1580" s="5">
        <v>1575</v>
      </c>
      <c r="B1580" s="13" t="s">
        <v>43</v>
      </c>
      <c r="C1580" s="5"/>
      <c r="D1580" s="5"/>
      <c r="E1580">
        <v>5</v>
      </c>
      <c r="F1580">
        <v>2</v>
      </c>
      <c r="G1580">
        <v>8</v>
      </c>
      <c r="H1580" s="11">
        <f>Sample[[#This Row],[C]]/Sample[[#This Row],[D]]</f>
        <v>0.4</v>
      </c>
      <c r="I1580" s="11">
        <f>Sample[[#This Row],[A]]/Sample[[#This Row],[C]]</f>
        <v>4</v>
      </c>
      <c r="J1580" s="11">
        <f>Sample[[#This Row],[D]]/Sample[[#This Row],[A]]</f>
        <v>0.625</v>
      </c>
      <c r="K1580" s="11">
        <f>Sample[[#This Row],[A]]/Sample[[#This Row],[D]]</f>
        <v>1.6</v>
      </c>
      <c r="L1580" s="11">
        <f>Sample[[#This Row],[D]]/Sample[[#This Row],[C]]</f>
        <v>2.5</v>
      </c>
      <c r="M1580" s="11">
        <f>Sample[[#This Row],[C]]/Sample[[#This Row],[A]]</f>
        <v>0.25</v>
      </c>
      <c r="N1580">
        <f>IF(Sample[[#This Row],[Ap]]=0,10,LOG(Sample[[#This Row],[Ap]]))</f>
        <v>-0.3979400086720376</v>
      </c>
      <c r="O1580">
        <f>IF(Sample[[#This Row],[Ei]]=0,10,LOG(Sample[[#This Row],[Ei]]))</f>
        <v>0.6020599913279624</v>
      </c>
      <c r="P1580">
        <f>IF(Sample[[#This Row],[Ii]]=0,10,LOG(Sample[[#This Row],[Ii]]))</f>
        <v>-0.20411998265592479</v>
      </c>
      <c r="Q1580">
        <f>Kx-Sample[[#This Row],[Xp]]</f>
        <v>0.3979400086720376</v>
      </c>
      <c r="R1580">
        <f>Ky-Sample[[#This Row],[Yp]]</f>
        <v>-1.6020599913279625</v>
      </c>
      <c r="S1580">
        <f>Kz-Sample[[#This Row],[Zp]]</f>
        <v>1.2041199826559248</v>
      </c>
      <c r="T1580">
        <f>Sample[[#This Row],[Kpy]]*KSc-Sample[[#This Row],[KPz]]*KSb</f>
        <v>0.39794000867203771</v>
      </c>
      <c r="U1580">
        <f>-1*(Sample[[#This Row],[KPx]]*KSc-Sample[[#This Row],[KPz]]*KSa)</f>
        <v>0.3979400086720376</v>
      </c>
      <c r="V1580">
        <f>(Sample[[#This Row],[KPx]]*$R$2-Sample[[#This Row],[Kpy]]*KSa)</f>
        <v>0.3979400086720376</v>
      </c>
      <c r="W1580">
        <f>Sample[[#This Row],[Kpy]]*KTc-Sample[[#This Row],[KPz]]*KTb</f>
        <v>2.8061799739838875</v>
      </c>
      <c r="X1580">
        <f>-1*(Sample[[#This Row],[KPx]]*KTc-Sample[[#This Row],[KPz]]*KTa)</f>
        <v>2.8061799739838871</v>
      </c>
      <c r="Y1580">
        <f>(Sample[[#This Row],[KPx]]*KTb-Sample[[#This Row],[Kpy]]*KTa)</f>
        <v>2.8061799739838875</v>
      </c>
      <c r="Z1580">
        <f>-Sample[[#This Row],[Xp]]*a+Sample[[#This Row],[Yp]]*b+Sample[[#This Row],[Zp]]*c_</f>
        <v>0.79588001734407521</v>
      </c>
      <c r="AA1580" s="8">
        <f>-IF(Sample[[#This Row],[Column2]]&gt;0,1,-1)*SQRT(Sample[[#This Row],[KPx''i]]^2+Sample[[#This Row],[KPx''j]]^2+Sample[[#This Row],[KPx''k]]^2)/Ksmag/Scale</f>
        <v>-0.48737498474260249</v>
      </c>
      <c r="AB1580" s="1">
        <f>SQRT(Sample[[#This Row],[Kpy''i]]^2+Sample[[#This Row],[KPy''j]]^2+Sample[[#This Row],[KPy''k]]^2)/KTmag/Scale</f>
        <v>1.9842688888338964</v>
      </c>
    </row>
    <row r="1581" spans="1:28" hidden="1" x14ac:dyDescent="0.25">
      <c r="A1581" s="5">
        <v>1576</v>
      </c>
      <c r="B1581" s="13" t="s">
        <v>43</v>
      </c>
      <c r="C1581" s="5"/>
      <c r="D1581" s="5"/>
      <c r="E1581">
        <v>5</v>
      </c>
      <c r="F1581">
        <v>5</v>
      </c>
      <c r="G1581">
        <v>7</v>
      </c>
      <c r="H1581" s="11">
        <f>Sample[[#This Row],[C]]/Sample[[#This Row],[D]]</f>
        <v>1</v>
      </c>
      <c r="I1581" s="11">
        <f>Sample[[#This Row],[A]]/Sample[[#This Row],[C]]</f>
        <v>1.4</v>
      </c>
      <c r="J1581" s="11">
        <f>Sample[[#This Row],[D]]/Sample[[#This Row],[A]]</f>
        <v>0.7142857142857143</v>
      </c>
      <c r="K1581" s="11">
        <f>Sample[[#This Row],[A]]/Sample[[#This Row],[D]]</f>
        <v>1.4</v>
      </c>
      <c r="L1581" s="11">
        <f>Sample[[#This Row],[D]]/Sample[[#This Row],[C]]</f>
        <v>1</v>
      </c>
      <c r="M1581" s="11">
        <f>Sample[[#This Row],[C]]/Sample[[#This Row],[A]]</f>
        <v>0.7142857142857143</v>
      </c>
      <c r="N1581">
        <f>IF(Sample[[#This Row],[Ap]]=0,10,LOG(Sample[[#This Row],[Ap]]))</f>
        <v>0</v>
      </c>
      <c r="O1581">
        <f>IF(Sample[[#This Row],[Ei]]=0,10,LOG(Sample[[#This Row],[Ei]]))</f>
        <v>0.14612803567823801</v>
      </c>
      <c r="P1581">
        <f>IF(Sample[[#This Row],[Ii]]=0,10,LOG(Sample[[#This Row],[Ii]]))</f>
        <v>-0.14612803567823801</v>
      </c>
      <c r="Q1581">
        <f>Kx-Sample[[#This Row],[Xp]]</f>
        <v>0</v>
      </c>
      <c r="R1581">
        <f>Ky-Sample[[#This Row],[Yp]]</f>
        <v>-1.146128035678238</v>
      </c>
      <c r="S1581">
        <f>Kz-Sample[[#This Row],[Zp]]</f>
        <v>1.146128035678238</v>
      </c>
      <c r="T1581">
        <f>Sample[[#This Row],[Kpy]]*KSc-Sample[[#This Row],[KPz]]*KSb</f>
        <v>0</v>
      </c>
      <c r="U1581">
        <f>-1*(Sample[[#This Row],[KPx]]*KSc-Sample[[#This Row],[KPz]]*KSa)</f>
        <v>0</v>
      </c>
      <c r="V1581">
        <f>(Sample[[#This Row],[KPx]]*$R$2-Sample[[#This Row],[Kpy]]*KSa)</f>
        <v>0</v>
      </c>
      <c r="W1581">
        <f>Sample[[#This Row],[Kpy]]*KTc-Sample[[#This Row],[KPz]]*KTb</f>
        <v>2.2922560713564759</v>
      </c>
      <c r="X1581">
        <f>-1*(Sample[[#This Row],[KPx]]*KTc-Sample[[#This Row],[KPz]]*KTa)</f>
        <v>2.2922560713564759</v>
      </c>
      <c r="Y1581">
        <f>(Sample[[#This Row],[KPx]]*KTb-Sample[[#This Row],[Kpy]]*KTa)</f>
        <v>2.2922560713564759</v>
      </c>
      <c r="Z1581">
        <f>-Sample[[#This Row],[Xp]]*a+Sample[[#This Row],[Yp]]*b+Sample[[#This Row],[Zp]]*c_</f>
        <v>0</v>
      </c>
      <c r="AA1581" s="8">
        <f>-IF(Sample[[#This Row],[Column2]]&gt;0,1,-1)*SQRT(Sample[[#This Row],[KPx''i]]^2+Sample[[#This Row],[KPx''j]]^2+Sample[[#This Row],[KPx''k]]^2)/Ksmag/Scale</f>
        <v>0</v>
      </c>
      <c r="AB1581" s="1">
        <f>SQRT(Sample[[#This Row],[Kpy''i]]^2+Sample[[#This Row],[KPy''j]]^2+Sample[[#This Row],[KPy''k]]^2)/KTmag/Scale</f>
        <v>1.6208698122721987</v>
      </c>
    </row>
    <row r="1582" spans="1:28" hidden="1" x14ac:dyDescent="0.25">
      <c r="A1582" s="5">
        <v>1577</v>
      </c>
      <c r="B1582" s="13" t="s">
        <v>43</v>
      </c>
      <c r="C1582" s="5"/>
      <c r="D1582" s="5"/>
      <c r="E1582">
        <v>10</v>
      </c>
      <c r="F1582">
        <v>10</v>
      </c>
      <c r="G1582">
        <v>5</v>
      </c>
      <c r="H1582" s="11">
        <f>Sample[[#This Row],[C]]/Sample[[#This Row],[D]]</f>
        <v>1</v>
      </c>
      <c r="I1582" s="11">
        <f>Sample[[#This Row],[A]]/Sample[[#This Row],[C]]</f>
        <v>0.5</v>
      </c>
      <c r="J1582" s="11">
        <f>Sample[[#This Row],[D]]/Sample[[#This Row],[A]]</f>
        <v>2</v>
      </c>
      <c r="K1582" s="11">
        <f>Sample[[#This Row],[A]]/Sample[[#This Row],[D]]</f>
        <v>0.5</v>
      </c>
      <c r="L1582" s="11">
        <f>Sample[[#This Row],[D]]/Sample[[#This Row],[C]]</f>
        <v>1</v>
      </c>
      <c r="M1582" s="11">
        <f>Sample[[#This Row],[C]]/Sample[[#This Row],[A]]</f>
        <v>2</v>
      </c>
      <c r="N1582">
        <f>IF(Sample[[#This Row],[Ap]]=0,10,LOG(Sample[[#This Row],[Ap]]))</f>
        <v>0</v>
      </c>
      <c r="O1582">
        <f>IF(Sample[[#This Row],[Ei]]=0,10,LOG(Sample[[#This Row],[Ei]]))</f>
        <v>-0.3010299956639812</v>
      </c>
      <c r="P1582">
        <f>IF(Sample[[#This Row],[Ii]]=0,10,LOG(Sample[[#This Row],[Ii]]))</f>
        <v>0.3010299956639812</v>
      </c>
      <c r="Q1582">
        <f>Kx-Sample[[#This Row],[Xp]]</f>
        <v>0</v>
      </c>
      <c r="R1582">
        <f>Ky-Sample[[#This Row],[Yp]]</f>
        <v>-0.69897000433601875</v>
      </c>
      <c r="S1582">
        <f>Kz-Sample[[#This Row],[Zp]]</f>
        <v>0.69897000433601875</v>
      </c>
      <c r="T1582">
        <f>Sample[[#This Row],[Kpy]]*KSc-Sample[[#This Row],[KPz]]*KSb</f>
        <v>0</v>
      </c>
      <c r="U1582">
        <f>-1*(Sample[[#This Row],[KPx]]*KSc-Sample[[#This Row],[KPz]]*KSa)</f>
        <v>0</v>
      </c>
      <c r="V1582">
        <f>(Sample[[#This Row],[KPx]]*$R$2-Sample[[#This Row],[Kpy]]*KSa)</f>
        <v>0</v>
      </c>
      <c r="W1582">
        <f>Sample[[#This Row],[Kpy]]*KTc-Sample[[#This Row],[KPz]]*KTb</f>
        <v>1.3979400086720375</v>
      </c>
      <c r="X1582">
        <f>-1*(Sample[[#This Row],[KPx]]*KTc-Sample[[#This Row],[KPz]]*KTa)</f>
        <v>1.3979400086720375</v>
      </c>
      <c r="Y1582">
        <f>(Sample[[#This Row],[KPx]]*KTb-Sample[[#This Row],[Kpy]]*KTa)</f>
        <v>1.3979400086720375</v>
      </c>
      <c r="Z1582">
        <f>-Sample[[#This Row],[Xp]]*a+Sample[[#This Row],[Yp]]*b+Sample[[#This Row],[Zp]]*c_</f>
        <v>0</v>
      </c>
      <c r="AA1582" s="8">
        <f>-IF(Sample[[#This Row],[Column2]]&gt;0,1,-1)*SQRT(Sample[[#This Row],[KPx''i]]^2+Sample[[#This Row],[KPx''j]]^2+Sample[[#This Row],[KPx''k]]^2)/Ksmag/Scale</f>
        <v>0</v>
      </c>
      <c r="AB1582" s="1">
        <f>SQRT(Sample[[#This Row],[Kpy''i]]^2+Sample[[#This Row],[KPy''j]]^2+Sample[[#This Row],[KPy''k]]^2)/KTmag/Scale</f>
        <v>0.98849285982397894</v>
      </c>
    </row>
    <row r="1583" spans="1:28" hidden="1" x14ac:dyDescent="0.25">
      <c r="A1583" s="5">
        <v>1578</v>
      </c>
      <c r="B1583" s="13" t="s">
        <v>43</v>
      </c>
      <c r="C1583" s="5"/>
      <c r="D1583" s="5"/>
      <c r="E1583">
        <v>9</v>
      </c>
      <c r="F1583">
        <v>10</v>
      </c>
      <c r="G1583">
        <v>9</v>
      </c>
      <c r="H1583" s="11">
        <f>Sample[[#This Row],[C]]/Sample[[#This Row],[D]]</f>
        <v>1.1111111111111112</v>
      </c>
      <c r="I1583" s="11">
        <f>Sample[[#This Row],[A]]/Sample[[#This Row],[C]]</f>
        <v>0.9</v>
      </c>
      <c r="J1583" s="11">
        <f>Sample[[#This Row],[D]]/Sample[[#This Row],[A]]</f>
        <v>1</v>
      </c>
      <c r="K1583" s="11">
        <f>Sample[[#This Row],[A]]/Sample[[#This Row],[D]]</f>
        <v>1</v>
      </c>
      <c r="L1583" s="11">
        <f>Sample[[#This Row],[D]]/Sample[[#This Row],[C]]</f>
        <v>0.9</v>
      </c>
      <c r="M1583" s="11">
        <f>Sample[[#This Row],[C]]/Sample[[#This Row],[A]]</f>
        <v>1.1111111111111112</v>
      </c>
      <c r="N1583">
        <f>IF(Sample[[#This Row],[Ap]]=0,10,LOG(Sample[[#This Row],[Ap]]))</f>
        <v>4.5757490560675143E-2</v>
      </c>
      <c r="O1583">
        <f>IF(Sample[[#This Row],[Ei]]=0,10,LOG(Sample[[#This Row],[Ei]]))</f>
        <v>-4.5757490560675115E-2</v>
      </c>
      <c r="P1583">
        <f>IF(Sample[[#This Row],[Ii]]=0,10,LOG(Sample[[#This Row],[Ii]]))</f>
        <v>0</v>
      </c>
      <c r="Q1583">
        <f>Kx-Sample[[#This Row],[Xp]]</f>
        <v>-4.5757490560675143E-2</v>
      </c>
      <c r="R1583">
        <f>Ky-Sample[[#This Row],[Yp]]</f>
        <v>-0.95424250943932487</v>
      </c>
      <c r="S1583">
        <f>Kz-Sample[[#This Row],[Zp]]</f>
        <v>1</v>
      </c>
      <c r="T1583">
        <f>Sample[[#This Row],[Kpy]]*KSc-Sample[[#This Row],[KPz]]*KSb</f>
        <v>-4.5757490560675129E-2</v>
      </c>
      <c r="U1583">
        <f>-1*(Sample[[#This Row],[KPx]]*KSc-Sample[[#This Row],[KPz]]*KSa)</f>
        <v>-4.5757490560675143E-2</v>
      </c>
      <c r="V1583">
        <f>(Sample[[#This Row],[KPx]]*$R$2-Sample[[#This Row],[Kpy]]*KSa)</f>
        <v>-4.5757490560675143E-2</v>
      </c>
      <c r="W1583">
        <f>Sample[[#This Row],[Kpy]]*KTc-Sample[[#This Row],[KPz]]*KTb</f>
        <v>1.9542425094393248</v>
      </c>
      <c r="X1583">
        <f>-1*(Sample[[#This Row],[KPx]]*KTc-Sample[[#This Row],[KPz]]*KTa)</f>
        <v>1.9542425094393248</v>
      </c>
      <c r="Y1583">
        <f>(Sample[[#This Row],[KPx]]*KTb-Sample[[#This Row],[Kpy]]*KTa)</f>
        <v>1.954242509439325</v>
      </c>
      <c r="Z1583">
        <f>-Sample[[#This Row],[Xp]]*a+Sample[[#This Row],[Yp]]*b+Sample[[#This Row],[Zp]]*c_</f>
        <v>-9.1514981121350231E-2</v>
      </c>
      <c r="AA1583" s="8">
        <f>-IF(Sample[[#This Row],[Column2]]&gt;0,1,-1)*SQRT(Sample[[#This Row],[KPx''i]]^2+Sample[[#This Row],[KPx''j]]^2+Sample[[#This Row],[KPx''k]]^2)/Ksmag/Scale</f>
        <v>5.6041251891935914E-2</v>
      </c>
      <c r="AB1583" s="1">
        <f>SQRT(Sample[[#This Row],[Kpy''i]]^2+Sample[[#This Row],[KPy''j]]^2+Sample[[#This Row],[KPy''k]]^2)/KTmag/Scale</f>
        <v>1.3818581305075623</v>
      </c>
    </row>
    <row r="1584" spans="1:28" hidden="1" x14ac:dyDescent="0.25">
      <c r="A1584" s="5">
        <v>1579</v>
      </c>
      <c r="B1584" s="13" t="s">
        <v>43</v>
      </c>
      <c r="C1584" s="5"/>
      <c r="D1584" s="5"/>
      <c r="E1584">
        <v>7</v>
      </c>
      <c r="F1584">
        <v>6</v>
      </c>
      <c r="G1584">
        <v>10</v>
      </c>
      <c r="H1584" s="11">
        <f>Sample[[#This Row],[C]]/Sample[[#This Row],[D]]</f>
        <v>0.8571428571428571</v>
      </c>
      <c r="I1584" s="11">
        <f>Sample[[#This Row],[A]]/Sample[[#This Row],[C]]</f>
        <v>1.6666666666666667</v>
      </c>
      <c r="J1584" s="11">
        <f>Sample[[#This Row],[D]]/Sample[[#This Row],[A]]</f>
        <v>0.7</v>
      </c>
      <c r="K1584" s="11">
        <f>Sample[[#This Row],[A]]/Sample[[#This Row],[D]]</f>
        <v>1.4285714285714286</v>
      </c>
      <c r="L1584" s="11">
        <f>Sample[[#This Row],[D]]/Sample[[#This Row],[C]]</f>
        <v>1.1666666666666667</v>
      </c>
      <c r="M1584" s="11">
        <f>Sample[[#This Row],[C]]/Sample[[#This Row],[A]]</f>
        <v>0.6</v>
      </c>
      <c r="N1584">
        <f>IF(Sample[[#This Row],[Ap]]=0,10,LOG(Sample[[#This Row],[Ap]]))</f>
        <v>-6.6946789630613221E-2</v>
      </c>
      <c r="O1584">
        <f>IF(Sample[[#This Row],[Ei]]=0,10,LOG(Sample[[#This Row],[Ei]]))</f>
        <v>0.22184874961635639</v>
      </c>
      <c r="P1584">
        <f>IF(Sample[[#This Row],[Ii]]=0,10,LOG(Sample[[#This Row],[Ii]]))</f>
        <v>-0.15490195998574319</v>
      </c>
      <c r="Q1584">
        <f>Kx-Sample[[#This Row],[Xp]]</f>
        <v>6.6946789630613221E-2</v>
      </c>
      <c r="R1584">
        <f>Ky-Sample[[#This Row],[Yp]]</f>
        <v>-1.2218487496163564</v>
      </c>
      <c r="S1584">
        <f>Kz-Sample[[#This Row],[Zp]]</f>
        <v>1.1549019599857431</v>
      </c>
      <c r="T1584">
        <f>Sample[[#This Row],[Kpy]]*KSc-Sample[[#This Row],[KPz]]*KSb</f>
        <v>6.694678963061329E-2</v>
      </c>
      <c r="U1584">
        <f>-1*(Sample[[#This Row],[KPx]]*KSc-Sample[[#This Row],[KPz]]*KSa)</f>
        <v>6.6946789630613221E-2</v>
      </c>
      <c r="V1584">
        <f>(Sample[[#This Row],[KPx]]*$R$2-Sample[[#This Row],[Kpy]]*KSa)</f>
        <v>6.6946789630613221E-2</v>
      </c>
      <c r="W1584">
        <f>Sample[[#This Row],[Kpy]]*KTc-Sample[[#This Row],[KPz]]*KTb</f>
        <v>2.3767507096020992</v>
      </c>
      <c r="X1584">
        <f>-1*(Sample[[#This Row],[KPx]]*KTc-Sample[[#This Row],[KPz]]*KTa)</f>
        <v>2.3767507096020992</v>
      </c>
      <c r="Y1584">
        <f>(Sample[[#This Row],[KPx]]*KTb-Sample[[#This Row],[Kpy]]*KTa)</f>
        <v>2.3767507096020997</v>
      </c>
      <c r="Z1584">
        <f>-Sample[[#This Row],[Xp]]*a+Sample[[#This Row],[Yp]]*b+Sample[[#This Row],[Zp]]*c_</f>
        <v>0.13389357926122641</v>
      </c>
      <c r="AA1584" s="8">
        <f>-IF(Sample[[#This Row],[Column2]]&gt;0,1,-1)*SQRT(Sample[[#This Row],[KPx''i]]^2+Sample[[#This Row],[KPx''j]]^2+Sample[[#This Row],[KPx''k]]^2)/Ksmag/Scale</f>
        <v>-8.1992737256225176E-2</v>
      </c>
      <c r="AB1584" s="1">
        <f>SQRT(Sample[[#This Row],[Kpy''i]]^2+Sample[[#This Row],[KPy''j]]^2+Sample[[#This Row],[KPy''k]]^2)/KTmag/Scale</f>
        <v>1.6806165439495833</v>
      </c>
    </row>
    <row r="1585" spans="1:28" hidden="1" x14ac:dyDescent="0.25">
      <c r="A1585" s="5">
        <v>1580</v>
      </c>
      <c r="B1585" s="13" t="s">
        <v>43</v>
      </c>
      <c r="C1585" s="5"/>
      <c r="D1585" s="5"/>
      <c r="E1585">
        <v>8</v>
      </c>
      <c r="F1585">
        <v>1</v>
      </c>
      <c r="G1585">
        <v>3</v>
      </c>
      <c r="H1585" s="11">
        <f>Sample[[#This Row],[C]]/Sample[[#This Row],[D]]</f>
        <v>0.125</v>
      </c>
      <c r="I1585" s="11">
        <f>Sample[[#This Row],[A]]/Sample[[#This Row],[C]]</f>
        <v>3</v>
      </c>
      <c r="J1585" s="11">
        <f>Sample[[#This Row],[D]]/Sample[[#This Row],[A]]</f>
        <v>2.6666666666666665</v>
      </c>
      <c r="K1585" s="11">
        <f>Sample[[#This Row],[A]]/Sample[[#This Row],[D]]</f>
        <v>0.375</v>
      </c>
      <c r="L1585" s="11">
        <f>Sample[[#This Row],[D]]/Sample[[#This Row],[C]]</f>
        <v>8</v>
      </c>
      <c r="M1585" s="11">
        <f>Sample[[#This Row],[C]]/Sample[[#This Row],[A]]</f>
        <v>0.33333333333333331</v>
      </c>
      <c r="N1585">
        <f>IF(Sample[[#This Row],[Ap]]=0,10,LOG(Sample[[#This Row],[Ap]]))</f>
        <v>-0.90308998699194354</v>
      </c>
      <c r="O1585">
        <f>IF(Sample[[#This Row],[Ei]]=0,10,LOG(Sample[[#This Row],[Ei]]))</f>
        <v>0.47712125471966244</v>
      </c>
      <c r="P1585">
        <f>IF(Sample[[#This Row],[Ii]]=0,10,LOG(Sample[[#This Row],[Ii]]))</f>
        <v>0.4259687322722811</v>
      </c>
      <c r="Q1585">
        <f>Kx-Sample[[#This Row],[Xp]]</f>
        <v>0.90308998699194354</v>
      </c>
      <c r="R1585">
        <f>Ky-Sample[[#This Row],[Yp]]</f>
        <v>-1.4771212547196624</v>
      </c>
      <c r="S1585">
        <f>Kz-Sample[[#This Row],[Zp]]</f>
        <v>0.57403126772771884</v>
      </c>
      <c r="T1585">
        <f>Sample[[#This Row],[Kpy]]*KSc-Sample[[#This Row],[KPz]]*KSb</f>
        <v>0.90308998699194354</v>
      </c>
      <c r="U1585">
        <f>-1*(Sample[[#This Row],[KPx]]*KSc-Sample[[#This Row],[KPz]]*KSa)</f>
        <v>0.90308998699194354</v>
      </c>
      <c r="V1585">
        <f>(Sample[[#This Row],[KPx]]*$R$2-Sample[[#This Row],[Kpy]]*KSa)</f>
        <v>0.90308998699194354</v>
      </c>
      <c r="W1585">
        <f>Sample[[#This Row],[Kpy]]*KTc-Sample[[#This Row],[KPz]]*KTb</f>
        <v>2.0511525224473814</v>
      </c>
      <c r="X1585">
        <f>-1*(Sample[[#This Row],[KPx]]*KTc-Sample[[#This Row],[KPz]]*KTa)</f>
        <v>2.0511525224473814</v>
      </c>
      <c r="Y1585">
        <f>(Sample[[#This Row],[KPx]]*KTb-Sample[[#This Row],[Kpy]]*KTa)</f>
        <v>2.0511525224473814</v>
      </c>
      <c r="Z1585">
        <f>-Sample[[#This Row],[Xp]]*a+Sample[[#This Row],[Yp]]*b+Sample[[#This Row],[Zp]]*c_</f>
        <v>1.8061799739838871</v>
      </c>
      <c r="AA1585" s="8">
        <f>-IF(Sample[[#This Row],[Column2]]&gt;0,1,-1)*SQRT(Sample[[#This Row],[KPx''i]]^2+Sample[[#This Row],[KPx''j]]^2+Sample[[#This Row],[KPx''k]]^2)/Ksmag/Scale</f>
        <v>-1.1060548299734796</v>
      </c>
      <c r="AB1585" s="1">
        <f>SQRT(Sample[[#This Row],[Kpy''i]]^2+Sample[[#This Row],[KPy''j]]^2+Sample[[#This Row],[KPy''k]]^2)/KTmag/Scale</f>
        <v>1.4503838578704358</v>
      </c>
    </row>
    <row r="1586" spans="1:28" hidden="1" x14ac:dyDescent="0.25">
      <c r="A1586" s="5">
        <v>1581</v>
      </c>
      <c r="B1586" s="13" t="s">
        <v>43</v>
      </c>
      <c r="C1586" s="5"/>
      <c r="D1586" s="5"/>
      <c r="E1586">
        <v>2</v>
      </c>
      <c r="F1586">
        <v>8</v>
      </c>
      <c r="G1586">
        <v>10</v>
      </c>
      <c r="H1586" s="11">
        <f>Sample[[#This Row],[C]]/Sample[[#This Row],[D]]</f>
        <v>4</v>
      </c>
      <c r="I1586" s="11">
        <f>Sample[[#This Row],[A]]/Sample[[#This Row],[C]]</f>
        <v>1.25</v>
      </c>
      <c r="J1586" s="11">
        <f>Sample[[#This Row],[D]]/Sample[[#This Row],[A]]</f>
        <v>0.2</v>
      </c>
      <c r="K1586" s="11">
        <f>Sample[[#This Row],[A]]/Sample[[#This Row],[D]]</f>
        <v>5</v>
      </c>
      <c r="L1586" s="11">
        <f>Sample[[#This Row],[D]]/Sample[[#This Row],[C]]</f>
        <v>0.25</v>
      </c>
      <c r="M1586" s="11">
        <f>Sample[[#This Row],[C]]/Sample[[#This Row],[A]]</f>
        <v>0.8</v>
      </c>
      <c r="N1586">
        <f>IF(Sample[[#This Row],[Ap]]=0,10,LOG(Sample[[#This Row],[Ap]]))</f>
        <v>0.6020599913279624</v>
      </c>
      <c r="O1586">
        <f>IF(Sample[[#This Row],[Ei]]=0,10,LOG(Sample[[#This Row],[Ei]]))</f>
        <v>9.691001300805642E-2</v>
      </c>
      <c r="P1586">
        <f>IF(Sample[[#This Row],[Ii]]=0,10,LOG(Sample[[#This Row],[Ii]]))</f>
        <v>-0.69897000433601875</v>
      </c>
      <c r="Q1586">
        <f>Kx-Sample[[#This Row],[Xp]]</f>
        <v>-0.6020599913279624</v>
      </c>
      <c r="R1586">
        <f>Ky-Sample[[#This Row],[Yp]]</f>
        <v>-1.0969100130080565</v>
      </c>
      <c r="S1586">
        <f>Kz-Sample[[#This Row],[Zp]]</f>
        <v>1.6989700043360187</v>
      </c>
      <c r="T1586">
        <f>Sample[[#This Row],[Kpy]]*KSc-Sample[[#This Row],[KPz]]*KSb</f>
        <v>-0.60205999132796229</v>
      </c>
      <c r="U1586">
        <f>-1*(Sample[[#This Row],[KPx]]*KSc-Sample[[#This Row],[KPz]]*KSa)</f>
        <v>-0.6020599913279624</v>
      </c>
      <c r="V1586">
        <f>(Sample[[#This Row],[KPx]]*$R$2-Sample[[#This Row],[Kpy]]*KSa)</f>
        <v>-0.6020599913279624</v>
      </c>
      <c r="W1586">
        <f>Sample[[#This Row],[Kpy]]*KTc-Sample[[#This Row],[KPz]]*KTb</f>
        <v>2.795880017344075</v>
      </c>
      <c r="X1586">
        <f>-1*(Sample[[#This Row],[KPx]]*KTc-Sample[[#This Row],[KPz]]*KTa)</f>
        <v>2.795880017344075</v>
      </c>
      <c r="Y1586">
        <f>(Sample[[#This Row],[KPx]]*KTb-Sample[[#This Row],[Kpy]]*KTa)</f>
        <v>2.7958800173440754</v>
      </c>
      <c r="Z1586">
        <f>-Sample[[#This Row],[Xp]]*a+Sample[[#This Row],[Yp]]*b+Sample[[#This Row],[Zp]]*c_</f>
        <v>-1.2041199826559246</v>
      </c>
      <c r="AA1586" s="8">
        <f>-IF(Sample[[#This Row],[Column2]]&gt;0,1,-1)*SQRT(Sample[[#This Row],[KPx''i]]^2+Sample[[#This Row],[KPx''j]]^2+Sample[[#This Row],[KPx''k]]^2)/Ksmag/Scale</f>
        <v>0.73736988664898651</v>
      </c>
      <c r="AB1586" s="1">
        <f>SQRT(Sample[[#This Row],[Kpy''i]]^2+Sample[[#This Row],[KPy''j]]^2+Sample[[#This Row],[KPy''k]]^2)/KTmag/Scale</f>
        <v>1.9769857196479579</v>
      </c>
    </row>
    <row r="1587" spans="1:28" hidden="1" x14ac:dyDescent="0.25">
      <c r="A1587" s="5">
        <v>1582</v>
      </c>
      <c r="B1587" s="13" t="s">
        <v>43</v>
      </c>
      <c r="C1587" s="5"/>
      <c r="D1587" s="5"/>
      <c r="E1587">
        <v>7</v>
      </c>
      <c r="F1587">
        <v>5</v>
      </c>
      <c r="G1587">
        <v>2</v>
      </c>
      <c r="H1587" s="11">
        <f>Sample[[#This Row],[C]]/Sample[[#This Row],[D]]</f>
        <v>0.7142857142857143</v>
      </c>
      <c r="I1587" s="11">
        <f>Sample[[#This Row],[A]]/Sample[[#This Row],[C]]</f>
        <v>0.4</v>
      </c>
      <c r="J1587" s="11">
        <f>Sample[[#This Row],[D]]/Sample[[#This Row],[A]]</f>
        <v>3.5</v>
      </c>
      <c r="K1587" s="11">
        <f>Sample[[#This Row],[A]]/Sample[[#This Row],[D]]</f>
        <v>0.2857142857142857</v>
      </c>
      <c r="L1587" s="11">
        <f>Sample[[#This Row],[D]]/Sample[[#This Row],[C]]</f>
        <v>1.4</v>
      </c>
      <c r="M1587" s="11">
        <f>Sample[[#This Row],[C]]/Sample[[#This Row],[A]]</f>
        <v>2.5</v>
      </c>
      <c r="N1587">
        <f>IF(Sample[[#This Row],[Ap]]=0,10,LOG(Sample[[#This Row],[Ap]]))</f>
        <v>-0.14612803567823801</v>
      </c>
      <c r="O1587">
        <f>IF(Sample[[#This Row],[Ei]]=0,10,LOG(Sample[[#This Row],[Ei]]))</f>
        <v>-0.3979400086720376</v>
      </c>
      <c r="P1587">
        <f>IF(Sample[[#This Row],[Ii]]=0,10,LOG(Sample[[#This Row],[Ii]]))</f>
        <v>0.54406804435027567</v>
      </c>
      <c r="Q1587">
        <f>Kx-Sample[[#This Row],[Xp]]</f>
        <v>0.14612803567823801</v>
      </c>
      <c r="R1587">
        <f>Ky-Sample[[#This Row],[Yp]]</f>
        <v>-0.6020599913279624</v>
      </c>
      <c r="S1587">
        <f>Kz-Sample[[#This Row],[Zp]]</f>
        <v>0.45593195564972433</v>
      </c>
      <c r="T1587">
        <f>Sample[[#This Row],[Kpy]]*KSc-Sample[[#This Row],[KPz]]*KSb</f>
        <v>0.14612803567823807</v>
      </c>
      <c r="U1587">
        <f>-1*(Sample[[#This Row],[KPx]]*KSc-Sample[[#This Row],[KPz]]*KSa)</f>
        <v>0.14612803567823801</v>
      </c>
      <c r="V1587">
        <f>(Sample[[#This Row],[KPx]]*$R$2-Sample[[#This Row],[Kpy]]*KSa)</f>
        <v>0.14612803567823801</v>
      </c>
      <c r="W1587">
        <f>Sample[[#This Row],[Kpy]]*KTc-Sample[[#This Row],[KPz]]*KTb</f>
        <v>1.0579919469776868</v>
      </c>
      <c r="X1587">
        <f>-1*(Sample[[#This Row],[KPx]]*KTc-Sample[[#This Row],[KPz]]*KTa)</f>
        <v>1.0579919469776866</v>
      </c>
      <c r="Y1587">
        <f>(Sample[[#This Row],[KPx]]*KTb-Sample[[#This Row],[Kpy]]*KTa)</f>
        <v>1.0579919469776868</v>
      </c>
      <c r="Z1587">
        <f>-Sample[[#This Row],[Xp]]*a+Sample[[#This Row],[Yp]]*b+Sample[[#This Row],[Zp]]*c_</f>
        <v>0.29225607135647613</v>
      </c>
      <c r="AA1587" s="8">
        <f>-IF(Sample[[#This Row],[Column2]]&gt;0,1,-1)*SQRT(Sample[[#This Row],[KPx''i]]^2+Sample[[#This Row],[KPx''j]]^2+Sample[[#This Row],[KPx''k]]^2)/Ksmag/Scale</f>
        <v>-0.17896956226344915</v>
      </c>
      <c r="AB1587" s="1">
        <f>SQRT(Sample[[#This Row],[Kpy''i]]^2+Sample[[#This Row],[KPy''j]]^2+Sample[[#This Row],[KPy''k]]^2)/KTmag/Scale</f>
        <v>0.74811328014868061</v>
      </c>
    </row>
    <row r="1588" spans="1:28" hidden="1" x14ac:dyDescent="0.25">
      <c r="A1588" s="5">
        <v>1583</v>
      </c>
      <c r="B1588" s="13" t="s">
        <v>43</v>
      </c>
      <c r="C1588" s="5"/>
      <c r="D1588" s="5"/>
      <c r="E1588">
        <v>10</v>
      </c>
      <c r="F1588">
        <v>9</v>
      </c>
      <c r="G1588">
        <v>10</v>
      </c>
      <c r="H1588" s="11">
        <f>Sample[[#This Row],[C]]/Sample[[#This Row],[D]]</f>
        <v>0.9</v>
      </c>
      <c r="I1588" s="11">
        <f>Sample[[#This Row],[A]]/Sample[[#This Row],[C]]</f>
        <v>1.1111111111111112</v>
      </c>
      <c r="J1588" s="11">
        <f>Sample[[#This Row],[D]]/Sample[[#This Row],[A]]</f>
        <v>1</v>
      </c>
      <c r="K1588" s="11">
        <f>Sample[[#This Row],[A]]/Sample[[#This Row],[D]]</f>
        <v>1</v>
      </c>
      <c r="L1588" s="11">
        <f>Sample[[#This Row],[D]]/Sample[[#This Row],[C]]</f>
        <v>1.1111111111111112</v>
      </c>
      <c r="M1588" s="11">
        <f>Sample[[#This Row],[C]]/Sample[[#This Row],[A]]</f>
        <v>0.9</v>
      </c>
      <c r="N1588">
        <f>IF(Sample[[#This Row],[Ap]]=0,10,LOG(Sample[[#This Row],[Ap]]))</f>
        <v>-4.5757490560675115E-2</v>
      </c>
      <c r="O1588">
        <f>IF(Sample[[#This Row],[Ei]]=0,10,LOG(Sample[[#This Row],[Ei]]))</f>
        <v>4.5757490560675143E-2</v>
      </c>
      <c r="P1588">
        <f>IF(Sample[[#This Row],[Ii]]=0,10,LOG(Sample[[#This Row],[Ii]]))</f>
        <v>0</v>
      </c>
      <c r="Q1588">
        <f>Kx-Sample[[#This Row],[Xp]]</f>
        <v>4.5757490560675115E-2</v>
      </c>
      <c r="R1588">
        <f>Ky-Sample[[#This Row],[Yp]]</f>
        <v>-1.0457574905606752</v>
      </c>
      <c r="S1588">
        <f>Kz-Sample[[#This Row],[Zp]]</f>
        <v>1</v>
      </c>
      <c r="T1588">
        <f>Sample[[#This Row],[Kpy]]*KSc-Sample[[#This Row],[KPz]]*KSb</f>
        <v>4.575749056067524E-2</v>
      </c>
      <c r="U1588">
        <f>-1*(Sample[[#This Row],[KPx]]*KSc-Sample[[#This Row],[KPz]]*KSa)</f>
        <v>4.5757490560675115E-2</v>
      </c>
      <c r="V1588">
        <f>(Sample[[#This Row],[KPx]]*$R$2-Sample[[#This Row],[Kpy]]*KSa)</f>
        <v>4.5757490560675115E-2</v>
      </c>
      <c r="W1588">
        <f>Sample[[#This Row],[Kpy]]*KTc-Sample[[#This Row],[KPz]]*KTb</f>
        <v>2.0457574905606752</v>
      </c>
      <c r="X1588">
        <f>-1*(Sample[[#This Row],[KPx]]*KTc-Sample[[#This Row],[KPz]]*KTa)</f>
        <v>2.0457574905606752</v>
      </c>
      <c r="Y1588">
        <f>(Sample[[#This Row],[KPx]]*KTb-Sample[[#This Row],[Kpy]]*KTa)</f>
        <v>2.0457574905606752</v>
      </c>
      <c r="Z1588">
        <f>-Sample[[#This Row],[Xp]]*a+Sample[[#This Row],[Yp]]*b+Sample[[#This Row],[Zp]]*c_</f>
        <v>9.1514981121350286E-2</v>
      </c>
      <c r="AA1588" s="8">
        <f>-IF(Sample[[#This Row],[Column2]]&gt;0,1,-1)*SQRT(Sample[[#This Row],[KPx''i]]^2+Sample[[#This Row],[KPx''j]]^2+Sample[[#This Row],[KPx''k]]^2)/Ksmag/Scale</f>
        <v>-5.6041251891935942E-2</v>
      </c>
      <c r="AB1588" s="1">
        <f>SQRT(Sample[[#This Row],[Kpy''i]]^2+Sample[[#This Row],[KPy''j]]^2+Sample[[#This Row],[KPy''k]]^2)/KTmag/Scale</f>
        <v>1.4465689942386279</v>
      </c>
    </row>
    <row r="1589" spans="1:28" hidden="1" x14ac:dyDescent="0.25">
      <c r="A1589" s="5">
        <v>1584</v>
      </c>
      <c r="B1589" s="13" t="s">
        <v>43</v>
      </c>
      <c r="C1589" s="5"/>
      <c r="D1589" s="5"/>
      <c r="E1589">
        <v>3</v>
      </c>
      <c r="F1589">
        <v>8</v>
      </c>
      <c r="G1589">
        <v>4</v>
      </c>
      <c r="H1589" s="11">
        <f>Sample[[#This Row],[C]]/Sample[[#This Row],[D]]</f>
        <v>2.6666666666666665</v>
      </c>
      <c r="I1589" s="11">
        <f>Sample[[#This Row],[A]]/Sample[[#This Row],[C]]</f>
        <v>0.5</v>
      </c>
      <c r="J1589" s="11">
        <f>Sample[[#This Row],[D]]/Sample[[#This Row],[A]]</f>
        <v>0.75</v>
      </c>
      <c r="K1589" s="11">
        <f>Sample[[#This Row],[A]]/Sample[[#This Row],[D]]</f>
        <v>1.3333333333333333</v>
      </c>
      <c r="L1589" s="11">
        <f>Sample[[#This Row],[D]]/Sample[[#This Row],[C]]</f>
        <v>0.375</v>
      </c>
      <c r="M1589" s="11">
        <f>Sample[[#This Row],[C]]/Sample[[#This Row],[A]]</f>
        <v>2</v>
      </c>
      <c r="N1589">
        <f>IF(Sample[[#This Row],[Ap]]=0,10,LOG(Sample[[#This Row],[Ap]]))</f>
        <v>0.4259687322722811</v>
      </c>
      <c r="O1589">
        <f>IF(Sample[[#This Row],[Ei]]=0,10,LOG(Sample[[#This Row],[Ei]]))</f>
        <v>-0.3010299956639812</v>
      </c>
      <c r="P1589">
        <f>IF(Sample[[#This Row],[Ii]]=0,10,LOG(Sample[[#This Row],[Ii]]))</f>
        <v>-0.12493873660829995</v>
      </c>
      <c r="Q1589">
        <f>Kx-Sample[[#This Row],[Xp]]</f>
        <v>-0.4259687322722811</v>
      </c>
      <c r="R1589">
        <f>Ky-Sample[[#This Row],[Yp]]</f>
        <v>-0.69897000433601875</v>
      </c>
      <c r="S1589">
        <f>Kz-Sample[[#This Row],[Zp]]</f>
        <v>1.1249387366082999</v>
      </c>
      <c r="T1589">
        <f>Sample[[#This Row],[Kpy]]*KSc-Sample[[#This Row],[KPz]]*KSb</f>
        <v>-0.42596873227228116</v>
      </c>
      <c r="U1589">
        <f>-1*(Sample[[#This Row],[KPx]]*KSc-Sample[[#This Row],[KPz]]*KSa)</f>
        <v>-0.4259687322722811</v>
      </c>
      <c r="V1589">
        <f>(Sample[[#This Row],[KPx]]*$R$2-Sample[[#This Row],[Kpy]]*KSa)</f>
        <v>-0.4259687322722811</v>
      </c>
      <c r="W1589">
        <f>Sample[[#This Row],[Kpy]]*KTc-Sample[[#This Row],[KPz]]*KTb</f>
        <v>1.8239087409443187</v>
      </c>
      <c r="X1589">
        <f>-1*(Sample[[#This Row],[KPx]]*KTc-Sample[[#This Row],[KPz]]*KTa)</f>
        <v>1.8239087409443187</v>
      </c>
      <c r="Y1589">
        <f>(Sample[[#This Row],[KPx]]*KTb-Sample[[#This Row],[Kpy]]*KTa)</f>
        <v>1.8239087409443187</v>
      </c>
      <c r="Z1589">
        <f>-Sample[[#This Row],[Xp]]*a+Sample[[#This Row],[Yp]]*b+Sample[[#This Row],[Zp]]*c_</f>
        <v>-0.85193746454456232</v>
      </c>
      <c r="AA1589" s="8">
        <f>-IF(Sample[[#This Row],[Column2]]&gt;0,1,-1)*SQRT(Sample[[#This Row],[KPx''i]]^2+Sample[[#This Row],[KPx''j]]^2+Sample[[#This Row],[KPx''k]]^2)/Ksmag/Scale</f>
        <v>0.52170302022365311</v>
      </c>
      <c r="AB1589" s="1">
        <f>SQRT(Sample[[#This Row],[Kpy''i]]^2+Sample[[#This Row],[KPy''j]]^2+Sample[[#This Row],[KPy''k]]^2)/KTmag/Scale</f>
        <v>1.2896982389871459</v>
      </c>
    </row>
    <row r="1590" spans="1:28" hidden="1" x14ac:dyDescent="0.25">
      <c r="A1590" s="5">
        <v>1585</v>
      </c>
      <c r="B1590" s="13" t="s">
        <v>43</v>
      </c>
      <c r="C1590" s="5"/>
      <c r="D1590" s="5"/>
      <c r="E1590">
        <v>6</v>
      </c>
      <c r="F1590">
        <v>4</v>
      </c>
      <c r="G1590">
        <v>4</v>
      </c>
      <c r="H1590" s="11">
        <f>Sample[[#This Row],[C]]/Sample[[#This Row],[D]]</f>
        <v>0.66666666666666663</v>
      </c>
      <c r="I1590" s="11">
        <f>Sample[[#This Row],[A]]/Sample[[#This Row],[C]]</f>
        <v>1</v>
      </c>
      <c r="J1590" s="11">
        <f>Sample[[#This Row],[D]]/Sample[[#This Row],[A]]</f>
        <v>1.5</v>
      </c>
      <c r="K1590" s="11">
        <f>Sample[[#This Row],[A]]/Sample[[#This Row],[D]]</f>
        <v>0.66666666666666663</v>
      </c>
      <c r="L1590" s="11">
        <f>Sample[[#This Row],[D]]/Sample[[#This Row],[C]]</f>
        <v>1.5</v>
      </c>
      <c r="M1590" s="11">
        <f>Sample[[#This Row],[C]]/Sample[[#This Row],[A]]</f>
        <v>1</v>
      </c>
      <c r="N1590">
        <f>IF(Sample[[#This Row],[Ap]]=0,10,LOG(Sample[[#This Row],[Ap]]))</f>
        <v>-0.17609125905568127</v>
      </c>
      <c r="O1590">
        <f>IF(Sample[[#This Row],[Ei]]=0,10,LOG(Sample[[#This Row],[Ei]]))</f>
        <v>0</v>
      </c>
      <c r="P1590">
        <f>IF(Sample[[#This Row],[Ii]]=0,10,LOG(Sample[[#This Row],[Ii]]))</f>
        <v>0.17609125905568124</v>
      </c>
      <c r="Q1590">
        <f>Kx-Sample[[#This Row],[Xp]]</f>
        <v>0.17609125905568127</v>
      </c>
      <c r="R1590">
        <f>Ky-Sample[[#This Row],[Yp]]</f>
        <v>-1</v>
      </c>
      <c r="S1590">
        <f>Kz-Sample[[#This Row],[Zp]]</f>
        <v>0.82390874094431876</v>
      </c>
      <c r="T1590">
        <f>Sample[[#This Row],[Kpy]]*KSc-Sample[[#This Row],[KPz]]*KSb</f>
        <v>0.17609125905568124</v>
      </c>
      <c r="U1590">
        <f>-1*(Sample[[#This Row],[KPx]]*KSc-Sample[[#This Row],[KPz]]*KSa)</f>
        <v>0.17609125905568127</v>
      </c>
      <c r="V1590">
        <f>(Sample[[#This Row],[KPx]]*$R$2-Sample[[#This Row],[Kpy]]*KSa)</f>
        <v>0.17609125905568127</v>
      </c>
      <c r="W1590">
        <f>Sample[[#This Row],[Kpy]]*KTc-Sample[[#This Row],[KPz]]*KTb</f>
        <v>1.8239087409443187</v>
      </c>
      <c r="X1590">
        <f>-1*(Sample[[#This Row],[KPx]]*KTc-Sample[[#This Row],[KPz]]*KTa)</f>
        <v>1.8239087409443189</v>
      </c>
      <c r="Y1590">
        <f>(Sample[[#This Row],[KPx]]*KTb-Sample[[#This Row],[Kpy]]*KTa)</f>
        <v>1.8239087409443187</v>
      </c>
      <c r="Z1590">
        <f>-Sample[[#This Row],[Xp]]*a+Sample[[#This Row],[Yp]]*b+Sample[[#This Row],[Zp]]*c_</f>
        <v>0.35218251811136247</v>
      </c>
      <c r="AA1590" s="8">
        <f>-IF(Sample[[#This Row],[Column2]]&gt;0,1,-1)*SQRT(Sample[[#This Row],[KPx''i]]^2+Sample[[#This Row],[KPx''j]]^2+Sample[[#This Row],[KPx''k]]^2)/Ksmag/Scale</f>
        <v>-0.21566686642533334</v>
      </c>
      <c r="AB1590" s="1">
        <f>SQRT(Sample[[#This Row],[Kpy''i]]^2+Sample[[#This Row],[KPy''j]]^2+Sample[[#This Row],[KPy''k]]^2)/KTmag/Scale</f>
        <v>1.2896982389871459</v>
      </c>
    </row>
    <row r="1591" spans="1:28" hidden="1" x14ac:dyDescent="0.25">
      <c r="A1591" s="5">
        <v>1586</v>
      </c>
      <c r="B1591" s="13" t="s">
        <v>43</v>
      </c>
      <c r="C1591" s="5"/>
      <c r="D1591" s="5"/>
      <c r="E1591">
        <v>2</v>
      </c>
      <c r="F1591">
        <v>5</v>
      </c>
      <c r="G1591">
        <v>10</v>
      </c>
      <c r="H1591" s="11">
        <f>Sample[[#This Row],[C]]/Sample[[#This Row],[D]]</f>
        <v>2.5</v>
      </c>
      <c r="I1591" s="11">
        <f>Sample[[#This Row],[A]]/Sample[[#This Row],[C]]</f>
        <v>2</v>
      </c>
      <c r="J1591" s="11">
        <f>Sample[[#This Row],[D]]/Sample[[#This Row],[A]]</f>
        <v>0.2</v>
      </c>
      <c r="K1591" s="11">
        <f>Sample[[#This Row],[A]]/Sample[[#This Row],[D]]</f>
        <v>5</v>
      </c>
      <c r="L1591" s="11">
        <f>Sample[[#This Row],[D]]/Sample[[#This Row],[C]]</f>
        <v>0.4</v>
      </c>
      <c r="M1591" s="11">
        <f>Sample[[#This Row],[C]]/Sample[[#This Row],[A]]</f>
        <v>0.5</v>
      </c>
      <c r="N1591">
        <f>IF(Sample[[#This Row],[Ap]]=0,10,LOG(Sample[[#This Row],[Ap]]))</f>
        <v>0.3979400086720376</v>
      </c>
      <c r="O1591">
        <f>IF(Sample[[#This Row],[Ei]]=0,10,LOG(Sample[[#This Row],[Ei]]))</f>
        <v>0.3010299956639812</v>
      </c>
      <c r="P1591">
        <f>IF(Sample[[#This Row],[Ii]]=0,10,LOG(Sample[[#This Row],[Ii]]))</f>
        <v>-0.69897000433601875</v>
      </c>
      <c r="Q1591">
        <f>Kx-Sample[[#This Row],[Xp]]</f>
        <v>-0.3979400086720376</v>
      </c>
      <c r="R1591">
        <f>Ky-Sample[[#This Row],[Yp]]</f>
        <v>-1.3010299956639813</v>
      </c>
      <c r="S1591">
        <f>Kz-Sample[[#This Row],[Zp]]</f>
        <v>1.6989700043360187</v>
      </c>
      <c r="T1591">
        <f>Sample[[#This Row],[Kpy]]*KSc-Sample[[#This Row],[KPz]]*KSb</f>
        <v>-0.39794000867203749</v>
      </c>
      <c r="U1591">
        <f>-1*(Sample[[#This Row],[KPx]]*KSc-Sample[[#This Row],[KPz]]*KSa)</f>
        <v>-0.3979400086720376</v>
      </c>
      <c r="V1591">
        <f>(Sample[[#This Row],[KPx]]*$R$2-Sample[[#This Row],[Kpy]]*KSa)</f>
        <v>-0.3979400086720376</v>
      </c>
      <c r="W1591">
        <f>Sample[[#This Row],[Kpy]]*KTc-Sample[[#This Row],[KPz]]*KTb</f>
        <v>3</v>
      </c>
      <c r="X1591">
        <f>-1*(Sample[[#This Row],[KPx]]*KTc-Sample[[#This Row],[KPz]]*KTa)</f>
        <v>3</v>
      </c>
      <c r="Y1591">
        <f>(Sample[[#This Row],[KPx]]*KTb-Sample[[#This Row],[Kpy]]*KTa)</f>
        <v>3</v>
      </c>
      <c r="Z1591">
        <f>-Sample[[#This Row],[Xp]]*a+Sample[[#This Row],[Yp]]*b+Sample[[#This Row],[Zp]]*c_</f>
        <v>-0.7958800173440751</v>
      </c>
      <c r="AA1591" s="8">
        <f>-IF(Sample[[#This Row],[Column2]]&gt;0,1,-1)*SQRT(Sample[[#This Row],[KPx''i]]^2+Sample[[#This Row],[KPx''j]]^2+Sample[[#This Row],[KPx''k]]^2)/Ksmag/Scale</f>
        <v>0.48737498474260249</v>
      </c>
      <c r="AB1591" s="1">
        <f>SQRT(Sample[[#This Row],[Kpy''i]]^2+Sample[[#This Row],[KPy''j]]^2+Sample[[#This Row],[KPy''k]]^2)/KTmag/Scale</f>
        <v>2.1213203435596428</v>
      </c>
    </row>
    <row r="1592" spans="1:28" hidden="1" x14ac:dyDescent="0.25">
      <c r="A1592" s="5">
        <v>1587</v>
      </c>
      <c r="B1592" s="13" t="s">
        <v>43</v>
      </c>
      <c r="C1592" s="5"/>
      <c r="D1592" s="5"/>
      <c r="E1592">
        <v>9</v>
      </c>
      <c r="F1592">
        <v>9</v>
      </c>
      <c r="G1592">
        <v>5</v>
      </c>
      <c r="H1592" s="11">
        <f>Sample[[#This Row],[C]]/Sample[[#This Row],[D]]</f>
        <v>1</v>
      </c>
      <c r="I1592" s="11">
        <f>Sample[[#This Row],[A]]/Sample[[#This Row],[C]]</f>
        <v>0.55555555555555558</v>
      </c>
      <c r="J1592" s="11">
        <f>Sample[[#This Row],[D]]/Sample[[#This Row],[A]]</f>
        <v>1.8</v>
      </c>
      <c r="K1592" s="11">
        <f>Sample[[#This Row],[A]]/Sample[[#This Row],[D]]</f>
        <v>0.55555555555555558</v>
      </c>
      <c r="L1592" s="11">
        <f>Sample[[#This Row],[D]]/Sample[[#This Row],[C]]</f>
        <v>1</v>
      </c>
      <c r="M1592" s="11">
        <f>Sample[[#This Row],[C]]/Sample[[#This Row],[A]]</f>
        <v>1.8</v>
      </c>
      <c r="N1592">
        <f>IF(Sample[[#This Row],[Ap]]=0,10,LOG(Sample[[#This Row],[Ap]]))</f>
        <v>0</v>
      </c>
      <c r="O1592">
        <f>IF(Sample[[#This Row],[Ei]]=0,10,LOG(Sample[[#This Row],[Ei]]))</f>
        <v>-0.25527250510330607</v>
      </c>
      <c r="P1592">
        <f>IF(Sample[[#This Row],[Ii]]=0,10,LOG(Sample[[#This Row],[Ii]]))</f>
        <v>0.25527250510330607</v>
      </c>
      <c r="Q1592">
        <f>Kx-Sample[[#This Row],[Xp]]</f>
        <v>0</v>
      </c>
      <c r="R1592">
        <f>Ky-Sample[[#This Row],[Yp]]</f>
        <v>-0.74472749489669399</v>
      </c>
      <c r="S1592">
        <f>Kz-Sample[[#This Row],[Zp]]</f>
        <v>0.74472749489669399</v>
      </c>
      <c r="T1592">
        <f>Sample[[#This Row],[Kpy]]*KSc-Sample[[#This Row],[KPz]]*KSb</f>
        <v>0</v>
      </c>
      <c r="U1592">
        <f>-1*(Sample[[#This Row],[KPx]]*KSc-Sample[[#This Row],[KPz]]*KSa)</f>
        <v>0</v>
      </c>
      <c r="V1592">
        <f>(Sample[[#This Row],[KPx]]*$R$2-Sample[[#This Row],[Kpy]]*KSa)</f>
        <v>0</v>
      </c>
      <c r="W1592">
        <f>Sample[[#This Row],[Kpy]]*KTc-Sample[[#This Row],[KPz]]*KTb</f>
        <v>1.489454989793388</v>
      </c>
      <c r="X1592">
        <f>-1*(Sample[[#This Row],[KPx]]*KTc-Sample[[#This Row],[KPz]]*KTa)</f>
        <v>1.489454989793388</v>
      </c>
      <c r="Y1592">
        <f>(Sample[[#This Row],[KPx]]*KTb-Sample[[#This Row],[Kpy]]*KTa)</f>
        <v>1.489454989793388</v>
      </c>
      <c r="Z1592">
        <f>-Sample[[#This Row],[Xp]]*a+Sample[[#This Row],[Yp]]*b+Sample[[#This Row],[Zp]]*c_</f>
        <v>0</v>
      </c>
      <c r="AA1592" s="8">
        <f>-IF(Sample[[#This Row],[Column2]]&gt;0,1,-1)*SQRT(Sample[[#This Row],[KPx''i]]^2+Sample[[#This Row],[KPx''j]]^2+Sample[[#This Row],[KPx''k]]^2)/Ksmag/Scale</f>
        <v>0</v>
      </c>
      <c r="AB1592" s="1">
        <f>SQRT(Sample[[#This Row],[Kpy''i]]^2+Sample[[#This Row],[KPy''j]]^2+Sample[[#This Row],[KPy''k]]^2)/KTmag/Scale</f>
        <v>1.0532037235550447</v>
      </c>
    </row>
    <row r="1593" spans="1:28" hidden="1" x14ac:dyDescent="0.25">
      <c r="A1593" s="5">
        <v>1588</v>
      </c>
      <c r="B1593" s="13" t="s">
        <v>43</v>
      </c>
      <c r="C1593" s="5"/>
      <c r="D1593" s="5"/>
      <c r="E1593">
        <v>2</v>
      </c>
      <c r="F1593">
        <v>10</v>
      </c>
      <c r="G1593">
        <v>9</v>
      </c>
      <c r="H1593" s="11">
        <f>Sample[[#This Row],[C]]/Sample[[#This Row],[D]]</f>
        <v>5</v>
      </c>
      <c r="I1593" s="11">
        <f>Sample[[#This Row],[A]]/Sample[[#This Row],[C]]</f>
        <v>0.9</v>
      </c>
      <c r="J1593" s="11">
        <f>Sample[[#This Row],[D]]/Sample[[#This Row],[A]]</f>
        <v>0.22222222222222221</v>
      </c>
      <c r="K1593" s="11">
        <f>Sample[[#This Row],[A]]/Sample[[#This Row],[D]]</f>
        <v>4.5</v>
      </c>
      <c r="L1593" s="11">
        <f>Sample[[#This Row],[D]]/Sample[[#This Row],[C]]</f>
        <v>0.2</v>
      </c>
      <c r="M1593" s="11">
        <f>Sample[[#This Row],[C]]/Sample[[#This Row],[A]]</f>
        <v>1.1111111111111112</v>
      </c>
      <c r="N1593">
        <f>IF(Sample[[#This Row],[Ap]]=0,10,LOG(Sample[[#This Row],[Ap]]))</f>
        <v>0.69897000433601886</v>
      </c>
      <c r="O1593">
        <f>IF(Sample[[#This Row],[Ei]]=0,10,LOG(Sample[[#This Row],[Ei]]))</f>
        <v>-4.5757490560675115E-2</v>
      </c>
      <c r="P1593">
        <f>IF(Sample[[#This Row],[Ii]]=0,10,LOG(Sample[[#This Row],[Ii]]))</f>
        <v>-0.65321251377534373</v>
      </c>
      <c r="Q1593">
        <f>Kx-Sample[[#This Row],[Xp]]</f>
        <v>-0.69897000433601886</v>
      </c>
      <c r="R1593">
        <f>Ky-Sample[[#This Row],[Yp]]</f>
        <v>-0.95424250943932487</v>
      </c>
      <c r="S1593">
        <f>Kz-Sample[[#This Row],[Zp]]</f>
        <v>1.6532125137753437</v>
      </c>
      <c r="T1593">
        <f>Sample[[#This Row],[Kpy]]*KSc-Sample[[#This Row],[KPz]]*KSb</f>
        <v>-0.69897000433601886</v>
      </c>
      <c r="U1593">
        <f>-1*(Sample[[#This Row],[KPx]]*KSc-Sample[[#This Row],[KPz]]*KSa)</f>
        <v>-0.69897000433601886</v>
      </c>
      <c r="V1593">
        <f>(Sample[[#This Row],[KPx]]*$R$2-Sample[[#This Row],[Kpy]]*KSa)</f>
        <v>-0.69897000433601886</v>
      </c>
      <c r="W1593">
        <f>Sample[[#This Row],[Kpy]]*KTc-Sample[[#This Row],[KPz]]*KTb</f>
        <v>2.6074550232146687</v>
      </c>
      <c r="X1593">
        <f>-1*(Sample[[#This Row],[KPx]]*KTc-Sample[[#This Row],[KPz]]*KTa)</f>
        <v>2.6074550232146687</v>
      </c>
      <c r="Y1593">
        <f>(Sample[[#This Row],[KPx]]*KTb-Sample[[#This Row],[Kpy]]*KTa)</f>
        <v>2.6074550232146687</v>
      </c>
      <c r="Z1593">
        <f>-Sample[[#This Row],[Xp]]*a+Sample[[#This Row],[Yp]]*b+Sample[[#This Row],[Zp]]*c_</f>
        <v>-1.3979400086720377</v>
      </c>
      <c r="AA1593" s="8">
        <f>-IF(Sample[[#This Row],[Column2]]&gt;0,1,-1)*SQRT(Sample[[#This Row],[KPx''i]]^2+Sample[[#This Row],[KPx''j]]^2+Sample[[#This Row],[KPx''k]]^2)/Ksmag/Scale</f>
        <v>0.85605992806709585</v>
      </c>
      <c r="AB1593" s="1">
        <f>SQRT(Sample[[#This Row],[Kpy''i]]^2+Sample[[#This Row],[KPy''j]]^2+Sample[[#This Row],[KPy''k]]^2)/KTmag/Scale</f>
        <v>1.8437491285540193</v>
      </c>
    </row>
    <row r="1594" spans="1:28" hidden="1" x14ac:dyDescent="0.25">
      <c r="A1594" s="5">
        <v>1589</v>
      </c>
      <c r="B1594" s="13" t="s">
        <v>43</v>
      </c>
      <c r="C1594" s="5"/>
      <c r="D1594" s="5"/>
      <c r="E1594">
        <v>6</v>
      </c>
      <c r="F1594">
        <v>5</v>
      </c>
      <c r="G1594">
        <v>3</v>
      </c>
      <c r="H1594" s="11">
        <f>Sample[[#This Row],[C]]/Sample[[#This Row],[D]]</f>
        <v>0.83333333333333337</v>
      </c>
      <c r="I1594" s="11">
        <f>Sample[[#This Row],[A]]/Sample[[#This Row],[C]]</f>
        <v>0.6</v>
      </c>
      <c r="J1594" s="11">
        <f>Sample[[#This Row],[D]]/Sample[[#This Row],[A]]</f>
        <v>2</v>
      </c>
      <c r="K1594" s="11">
        <f>Sample[[#This Row],[A]]/Sample[[#This Row],[D]]</f>
        <v>0.5</v>
      </c>
      <c r="L1594" s="11">
        <f>Sample[[#This Row],[D]]/Sample[[#This Row],[C]]</f>
        <v>1.2</v>
      </c>
      <c r="M1594" s="11">
        <f>Sample[[#This Row],[C]]/Sample[[#This Row],[A]]</f>
        <v>1.6666666666666667</v>
      </c>
      <c r="N1594">
        <f>IF(Sample[[#This Row],[Ap]]=0,10,LOG(Sample[[#This Row],[Ap]]))</f>
        <v>-7.9181246047624804E-2</v>
      </c>
      <c r="O1594">
        <f>IF(Sample[[#This Row],[Ei]]=0,10,LOG(Sample[[#This Row],[Ei]]))</f>
        <v>-0.22184874961635639</v>
      </c>
      <c r="P1594">
        <f>IF(Sample[[#This Row],[Ii]]=0,10,LOG(Sample[[#This Row],[Ii]]))</f>
        <v>0.3010299956639812</v>
      </c>
      <c r="Q1594">
        <f>Kx-Sample[[#This Row],[Xp]]</f>
        <v>7.9181246047624804E-2</v>
      </c>
      <c r="R1594">
        <f>Ky-Sample[[#This Row],[Yp]]</f>
        <v>-0.77815125038364363</v>
      </c>
      <c r="S1594">
        <f>Kz-Sample[[#This Row],[Zp]]</f>
        <v>0.69897000433601875</v>
      </c>
      <c r="T1594">
        <f>Sample[[#This Row],[Kpy]]*KSc-Sample[[#This Row],[KPz]]*KSb</f>
        <v>7.9181246047624887E-2</v>
      </c>
      <c r="U1594">
        <f>-1*(Sample[[#This Row],[KPx]]*KSc-Sample[[#This Row],[KPz]]*KSa)</f>
        <v>7.9181246047624804E-2</v>
      </c>
      <c r="V1594">
        <f>(Sample[[#This Row],[KPx]]*$R$2-Sample[[#This Row],[Kpy]]*KSa)</f>
        <v>7.9181246047624804E-2</v>
      </c>
      <c r="W1594">
        <f>Sample[[#This Row],[Kpy]]*KTc-Sample[[#This Row],[KPz]]*KTb</f>
        <v>1.4771212547196624</v>
      </c>
      <c r="X1594">
        <f>-1*(Sample[[#This Row],[KPx]]*KTc-Sample[[#This Row],[KPz]]*KTa)</f>
        <v>1.4771212547196624</v>
      </c>
      <c r="Y1594">
        <f>(Sample[[#This Row],[KPx]]*KTb-Sample[[#This Row],[Kpy]]*KTa)</f>
        <v>1.4771212547196624</v>
      </c>
      <c r="Z1594">
        <f>-Sample[[#This Row],[Xp]]*a+Sample[[#This Row],[Yp]]*b+Sample[[#This Row],[Zp]]*c_</f>
        <v>0.15836249209524961</v>
      </c>
      <c r="AA1594" s="8">
        <f>-IF(Sample[[#This Row],[Column2]]&gt;0,1,-1)*SQRT(Sample[[#This Row],[KPx''i]]^2+Sample[[#This Row],[KPx''j]]^2+Sample[[#This Row],[KPx''k]]^2)/Ksmag/Scale</f>
        <v>-9.6976825007224043E-2</v>
      </c>
      <c r="AB1594" s="1">
        <f>SQRT(Sample[[#This Row],[Kpy''i]]^2+Sample[[#This Row],[KPy''j]]^2+Sample[[#This Row],[KPy''k]]^2)/KTmag/Scale</f>
        <v>1.0444824558470549</v>
      </c>
    </row>
    <row r="1595" spans="1:28" hidden="1" x14ac:dyDescent="0.25">
      <c r="A1595" s="5">
        <v>1590</v>
      </c>
      <c r="B1595" s="13" t="s">
        <v>43</v>
      </c>
      <c r="C1595" s="5"/>
      <c r="D1595" s="5"/>
      <c r="E1595">
        <v>1</v>
      </c>
      <c r="F1595">
        <v>3</v>
      </c>
      <c r="G1595">
        <v>4</v>
      </c>
      <c r="H1595" s="11">
        <f>Sample[[#This Row],[C]]/Sample[[#This Row],[D]]</f>
        <v>3</v>
      </c>
      <c r="I1595" s="11">
        <f>Sample[[#This Row],[A]]/Sample[[#This Row],[C]]</f>
        <v>1.3333333333333333</v>
      </c>
      <c r="J1595" s="11">
        <f>Sample[[#This Row],[D]]/Sample[[#This Row],[A]]</f>
        <v>0.25</v>
      </c>
      <c r="K1595" s="11">
        <f>Sample[[#This Row],[A]]/Sample[[#This Row],[D]]</f>
        <v>4</v>
      </c>
      <c r="L1595" s="11">
        <f>Sample[[#This Row],[D]]/Sample[[#This Row],[C]]</f>
        <v>0.33333333333333331</v>
      </c>
      <c r="M1595" s="11">
        <f>Sample[[#This Row],[C]]/Sample[[#This Row],[A]]</f>
        <v>0.75</v>
      </c>
      <c r="N1595">
        <f>IF(Sample[[#This Row],[Ap]]=0,10,LOG(Sample[[#This Row],[Ap]]))</f>
        <v>0.47712125471966244</v>
      </c>
      <c r="O1595">
        <f>IF(Sample[[#This Row],[Ei]]=0,10,LOG(Sample[[#This Row],[Ei]]))</f>
        <v>0.12493873660829993</v>
      </c>
      <c r="P1595">
        <f>IF(Sample[[#This Row],[Ii]]=0,10,LOG(Sample[[#This Row],[Ii]]))</f>
        <v>-0.6020599913279624</v>
      </c>
      <c r="Q1595">
        <f>Kx-Sample[[#This Row],[Xp]]</f>
        <v>-0.47712125471966244</v>
      </c>
      <c r="R1595">
        <f>Ky-Sample[[#This Row],[Yp]]</f>
        <v>-1.1249387366082999</v>
      </c>
      <c r="S1595">
        <f>Kz-Sample[[#This Row],[Zp]]</f>
        <v>1.6020599913279625</v>
      </c>
      <c r="T1595">
        <f>Sample[[#This Row],[Kpy]]*KSc-Sample[[#This Row],[KPz]]*KSb</f>
        <v>-0.4771212547196626</v>
      </c>
      <c r="U1595">
        <f>-1*(Sample[[#This Row],[KPx]]*KSc-Sample[[#This Row],[KPz]]*KSa)</f>
        <v>-0.47712125471966244</v>
      </c>
      <c r="V1595">
        <f>(Sample[[#This Row],[KPx]]*$R$2-Sample[[#This Row],[Kpy]]*KSa)</f>
        <v>-0.47712125471966244</v>
      </c>
      <c r="W1595">
        <f>Sample[[#This Row],[Kpy]]*KTc-Sample[[#This Row],[KPz]]*KTb</f>
        <v>2.7269987279362624</v>
      </c>
      <c r="X1595">
        <f>-1*(Sample[[#This Row],[KPx]]*KTc-Sample[[#This Row],[KPz]]*KTa)</f>
        <v>2.7269987279362624</v>
      </c>
      <c r="Y1595">
        <f>(Sample[[#This Row],[KPx]]*KTb-Sample[[#This Row],[Kpy]]*KTa)</f>
        <v>2.7269987279362624</v>
      </c>
      <c r="Z1595">
        <f>-Sample[[#This Row],[Xp]]*a+Sample[[#This Row],[Yp]]*b+Sample[[#This Row],[Zp]]*c_</f>
        <v>-0.95424250943932498</v>
      </c>
      <c r="AA1595" s="8">
        <f>-IF(Sample[[#This Row],[Column2]]&gt;0,1,-1)*SQRT(Sample[[#This Row],[KPx''i]]^2+Sample[[#This Row],[KPx''j]]^2+Sample[[#This Row],[KPx''k]]^2)/Ksmag/Scale</f>
        <v>0.58435180974982659</v>
      </c>
      <c r="AB1595" s="1">
        <f>SQRT(Sample[[#This Row],[Kpy''i]]^2+Sample[[#This Row],[KPy''j]]^2+Sample[[#This Row],[KPy''k]]^2)/KTmag/Scale</f>
        <v>1.9282792928108203</v>
      </c>
    </row>
    <row r="1596" spans="1:28" hidden="1" x14ac:dyDescent="0.25">
      <c r="A1596" s="5">
        <v>1591</v>
      </c>
      <c r="B1596" s="13" t="s">
        <v>43</v>
      </c>
      <c r="C1596" s="5"/>
      <c r="D1596" s="5"/>
      <c r="E1596">
        <v>7</v>
      </c>
      <c r="F1596">
        <v>7</v>
      </c>
      <c r="G1596">
        <v>1</v>
      </c>
      <c r="H1596" s="11">
        <f>Sample[[#This Row],[C]]/Sample[[#This Row],[D]]</f>
        <v>1</v>
      </c>
      <c r="I1596" s="11">
        <f>Sample[[#This Row],[A]]/Sample[[#This Row],[C]]</f>
        <v>0.14285714285714285</v>
      </c>
      <c r="J1596" s="11">
        <f>Sample[[#This Row],[D]]/Sample[[#This Row],[A]]</f>
        <v>7</v>
      </c>
      <c r="K1596" s="11">
        <f>Sample[[#This Row],[A]]/Sample[[#This Row],[D]]</f>
        <v>0.14285714285714285</v>
      </c>
      <c r="L1596" s="11">
        <f>Sample[[#This Row],[D]]/Sample[[#This Row],[C]]</f>
        <v>1</v>
      </c>
      <c r="M1596" s="11">
        <f>Sample[[#This Row],[C]]/Sample[[#This Row],[A]]</f>
        <v>7</v>
      </c>
      <c r="N1596">
        <f>IF(Sample[[#This Row],[Ap]]=0,10,LOG(Sample[[#This Row],[Ap]]))</f>
        <v>0</v>
      </c>
      <c r="O1596">
        <f>IF(Sample[[#This Row],[Ei]]=0,10,LOG(Sample[[#This Row],[Ei]]))</f>
        <v>-0.84509804001425681</v>
      </c>
      <c r="P1596">
        <f>IF(Sample[[#This Row],[Ii]]=0,10,LOG(Sample[[#This Row],[Ii]]))</f>
        <v>0.84509804001425681</v>
      </c>
      <c r="Q1596">
        <f>Kx-Sample[[#This Row],[Xp]]</f>
        <v>0</v>
      </c>
      <c r="R1596">
        <f>Ky-Sample[[#This Row],[Yp]]</f>
        <v>-0.15490195998574319</v>
      </c>
      <c r="S1596">
        <f>Kz-Sample[[#This Row],[Zp]]</f>
        <v>0.15490195998574319</v>
      </c>
      <c r="T1596">
        <f>Sample[[#This Row],[Kpy]]*KSc-Sample[[#This Row],[KPz]]*KSb</f>
        <v>0</v>
      </c>
      <c r="U1596">
        <f>-1*(Sample[[#This Row],[KPx]]*KSc-Sample[[#This Row],[KPz]]*KSa)</f>
        <v>0</v>
      </c>
      <c r="V1596">
        <f>(Sample[[#This Row],[KPx]]*$R$2-Sample[[#This Row],[Kpy]]*KSa)</f>
        <v>0</v>
      </c>
      <c r="W1596">
        <f>Sample[[#This Row],[Kpy]]*KTc-Sample[[#This Row],[KPz]]*KTb</f>
        <v>0.30980391997148637</v>
      </c>
      <c r="X1596">
        <f>-1*(Sample[[#This Row],[KPx]]*KTc-Sample[[#This Row],[KPz]]*KTa)</f>
        <v>0.30980391997148637</v>
      </c>
      <c r="Y1596">
        <f>(Sample[[#This Row],[KPx]]*KTb-Sample[[#This Row],[Kpy]]*KTa)</f>
        <v>0.30980391997148637</v>
      </c>
      <c r="Z1596">
        <f>-Sample[[#This Row],[Xp]]*a+Sample[[#This Row],[Yp]]*b+Sample[[#This Row],[Zp]]*c_</f>
        <v>0</v>
      </c>
      <c r="AA1596" s="8">
        <f>-IF(Sample[[#This Row],[Column2]]&gt;0,1,-1)*SQRT(Sample[[#This Row],[KPx''i]]^2+Sample[[#This Row],[KPx''j]]^2+Sample[[#This Row],[KPx''k]]^2)/Ksmag/Scale</f>
        <v>0</v>
      </c>
      <c r="AB1596" s="1">
        <f>SQRT(Sample[[#This Row],[Kpy''i]]^2+Sample[[#This Row],[KPy''j]]^2+Sample[[#This Row],[KPy''k]]^2)/KTmag/Scale</f>
        <v>0.21906445265001251</v>
      </c>
    </row>
    <row r="1597" spans="1:28" hidden="1" x14ac:dyDescent="0.25">
      <c r="A1597" s="5">
        <v>1592</v>
      </c>
      <c r="B1597" s="13" t="s">
        <v>43</v>
      </c>
      <c r="C1597" s="5"/>
      <c r="D1597" s="5"/>
      <c r="E1597">
        <v>1</v>
      </c>
      <c r="F1597">
        <v>3</v>
      </c>
      <c r="G1597">
        <v>10</v>
      </c>
      <c r="H1597" s="11">
        <f>Sample[[#This Row],[C]]/Sample[[#This Row],[D]]</f>
        <v>3</v>
      </c>
      <c r="I1597" s="11">
        <f>Sample[[#This Row],[A]]/Sample[[#This Row],[C]]</f>
        <v>3.3333333333333335</v>
      </c>
      <c r="J1597" s="11">
        <f>Sample[[#This Row],[D]]/Sample[[#This Row],[A]]</f>
        <v>0.1</v>
      </c>
      <c r="K1597" s="11">
        <f>Sample[[#This Row],[A]]/Sample[[#This Row],[D]]</f>
        <v>10</v>
      </c>
      <c r="L1597" s="11">
        <f>Sample[[#This Row],[D]]/Sample[[#This Row],[C]]</f>
        <v>0.33333333333333331</v>
      </c>
      <c r="M1597" s="11">
        <f>Sample[[#This Row],[C]]/Sample[[#This Row],[A]]</f>
        <v>0.3</v>
      </c>
      <c r="N1597">
        <f>IF(Sample[[#This Row],[Ap]]=0,10,LOG(Sample[[#This Row],[Ap]]))</f>
        <v>0.47712125471966244</v>
      </c>
      <c r="O1597">
        <f>IF(Sample[[#This Row],[Ei]]=0,10,LOG(Sample[[#This Row],[Ei]]))</f>
        <v>0.52287874528033762</v>
      </c>
      <c r="P1597">
        <f>IF(Sample[[#This Row],[Ii]]=0,10,LOG(Sample[[#This Row],[Ii]]))</f>
        <v>-1</v>
      </c>
      <c r="Q1597">
        <f>Kx-Sample[[#This Row],[Xp]]</f>
        <v>-0.47712125471966244</v>
      </c>
      <c r="R1597">
        <f>Ky-Sample[[#This Row],[Yp]]</f>
        <v>-1.5228787452803376</v>
      </c>
      <c r="S1597">
        <f>Kz-Sample[[#This Row],[Zp]]</f>
        <v>2</v>
      </c>
      <c r="T1597">
        <f>Sample[[#This Row],[Kpy]]*KSc-Sample[[#This Row],[KPz]]*KSb</f>
        <v>-0.47712125471966238</v>
      </c>
      <c r="U1597">
        <f>-1*(Sample[[#This Row],[KPx]]*KSc-Sample[[#This Row],[KPz]]*KSa)</f>
        <v>-0.47712125471966244</v>
      </c>
      <c r="V1597">
        <f>(Sample[[#This Row],[KPx]]*$R$2-Sample[[#This Row],[Kpy]]*KSa)</f>
        <v>-0.47712125471966244</v>
      </c>
      <c r="W1597">
        <f>Sample[[#This Row],[Kpy]]*KTc-Sample[[#This Row],[KPz]]*KTb</f>
        <v>3.5228787452803374</v>
      </c>
      <c r="X1597">
        <f>-1*(Sample[[#This Row],[KPx]]*KTc-Sample[[#This Row],[KPz]]*KTa)</f>
        <v>3.5228787452803374</v>
      </c>
      <c r="Y1597">
        <f>(Sample[[#This Row],[KPx]]*KTb-Sample[[#This Row],[Kpy]]*KTa)</f>
        <v>3.5228787452803378</v>
      </c>
      <c r="Z1597">
        <f>-Sample[[#This Row],[Xp]]*a+Sample[[#This Row],[Yp]]*b+Sample[[#This Row],[Zp]]*c_</f>
        <v>-0.95424250943932476</v>
      </c>
      <c r="AA1597" s="8">
        <f>-IF(Sample[[#This Row],[Column2]]&gt;0,1,-1)*SQRT(Sample[[#This Row],[KPx''i]]^2+Sample[[#This Row],[KPx''j]]^2+Sample[[#This Row],[KPx''k]]^2)/Ksmag/Scale</f>
        <v>0.58435180974982659</v>
      </c>
      <c r="AB1597" s="1">
        <f>SQRT(Sample[[#This Row],[Kpy''i]]^2+Sample[[#This Row],[KPy''j]]^2+Sample[[#This Row],[KPy''k]]^2)/KTmag/Scale</f>
        <v>2.4910514500856826</v>
      </c>
    </row>
    <row r="1598" spans="1:28" hidden="1" x14ac:dyDescent="0.25">
      <c r="A1598" s="5">
        <v>1593</v>
      </c>
      <c r="B1598" s="13" t="s">
        <v>43</v>
      </c>
      <c r="C1598" s="5"/>
      <c r="D1598" s="5"/>
      <c r="E1598">
        <v>6</v>
      </c>
      <c r="F1598">
        <v>3</v>
      </c>
      <c r="G1598">
        <v>1</v>
      </c>
      <c r="H1598" s="11">
        <f>Sample[[#This Row],[C]]/Sample[[#This Row],[D]]</f>
        <v>0.5</v>
      </c>
      <c r="I1598" s="11">
        <f>Sample[[#This Row],[A]]/Sample[[#This Row],[C]]</f>
        <v>0.33333333333333331</v>
      </c>
      <c r="J1598" s="11">
        <f>Sample[[#This Row],[D]]/Sample[[#This Row],[A]]</f>
        <v>6</v>
      </c>
      <c r="K1598" s="11">
        <f>Sample[[#This Row],[A]]/Sample[[#This Row],[D]]</f>
        <v>0.16666666666666666</v>
      </c>
      <c r="L1598" s="11">
        <f>Sample[[#This Row],[D]]/Sample[[#This Row],[C]]</f>
        <v>2</v>
      </c>
      <c r="M1598" s="11">
        <f>Sample[[#This Row],[C]]/Sample[[#This Row],[A]]</f>
        <v>3</v>
      </c>
      <c r="N1598">
        <f>IF(Sample[[#This Row],[Ap]]=0,10,LOG(Sample[[#This Row],[Ap]]))</f>
        <v>-0.3010299956639812</v>
      </c>
      <c r="O1598">
        <f>IF(Sample[[#This Row],[Ei]]=0,10,LOG(Sample[[#This Row],[Ei]]))</f>
        <v>-0.47712125471966244</v>
      </c>
      <c r="P1598">
        <f>IF(Sample[[#This Row],[Ii]]=0,10,LOG(Sample[[#This Row],[Ii]]))</f>
        <v>0.77815125038364363</v>
      </c>
      <c r="Q1598">
        <f>Kx-Sample[[#This Row],[Xp]]</f>
        <v>0.3010299956639812</v>
      </c>
      <c r="R1598">
        <f>Ky-Sample[[#This Row],[Yp]]</f>
        <v>-0.52287874528033762</v>
      </c>
      <c r="S1598">
        <f>Kz-Sample[[#This Row],[Zp]]</f>
        <v>0.22184874961635637</v>
      </c>
      <c r="T1598">
        <f>Sample[[#This Row],[Kpy]]*KSc-Sample[[#This Row],[KPz]]*KSb</f>
        <v>0.30102999566398125</v>
      </c>
      <c r="U1598">
        <f>-1*(Sample[[#This Row],[KPx]]*KSc-Sample[[#This Row],[KPz]]*KSa)</f>
        <v>0.3010299956639812</v>
      </c>
      <c r="V1598">
        <f>(Sample[[#This Row],[KPx]]*$R$2-Sample[[#This Row],[Kpy]]*KSa)</f>
        <v>0.3010299956639812</v>
      </c>
      <c r="W1598">
        <f>Sample[[#This Row],[Kpy]]*KTc-Sample[[#This Row],[KPz]]*KTb</f>
        <v>0.74472749489669399</v>
      </c>
      <c r="X1598">
        <f>-1*(Sample[[#This Row],[KPx]]*KTc-Sample[[#This Row],[KPz]]*KTa)</f>
        <v>0.74472749489669399</v>
      </c>
      <c r="Y1598">
        <f>(Sample[[#This Row],[KPx]]*KTb-Sample[[#This Row],[Kpy]]*KTa)</f>
        <v>0.74472749489669399</v>
      </c>
      <c r="Z1598">
        <f>-Sample[[#This Row],[Xp]]*a+Sample[[#This Row],[Yp]]*b+Sample[[#This Row],[Zp]]*c_</f>
        <v>0.6020599913279624</v>
      </c>
      <c r="AA1598" s="8">
        <f>-IF(Sample[[#This Row],[Column2]]&gt;0,1,-1)*SQRT(Sample[[#This Row],[KPx''i]]^2+Sample[[#This Row],[KPx''j]]^2+Sample[[#This Row],[KPx''k]]^2)/Ksmag/Scale</f>
        <v>-0.36868494332449331</v>
      </c>
      <c r="AB1598" s="1">
        <f>SQRT(Sample[[#This Row],[Kpy''i]]^2+Sample[[#This Row],[KPy''j]]^2+Sample[[#This Row],[KPy''k]]^2)/KTmag/Scale</f>
        <v>0.52660186177752233</v>
      </c>
    </row>
    <row r="1599" spans="1:28" hidden="1" x14ac:dyDescent="0.25">
      <c r="A1599" s="5">
        <v>1594</v>
      </c>
      <c r="B1599" s="13" t="s">
        <v>43</v>
      </c>
      <c r="C1599" s="5"/>
      <c r="D1599" s="5"/>
      <c r="E1599">
        <v>3</v>
      </c>
      <c r="F1599">
        <v>4</v>
      </c>
      <c r="G1599">
        <v>10</v>
      </c>
      <c r="H1599" s="11">
        <f>Sample[[#This Row],[C]]/Sample[[#This Row],[D]]</f>
        <v>1.3333333333333333</v>
      </c>
      <c r="I1599" s="11">
        <f>Sample[[#This Row],[A]]/Sample[[#This Row],[C]]</f>
        <v>2.5</v>
      </c>
      <c r="J1599" s="11">
        <f>Sample[[#This Row],[D]]/Sample[[#This Row],[A]]</f>
        <v>0.3</v>
      </c>
      <c r="K1599" s="11">
        <f>Sample[[#This Row],[A]]/Sample[[#This Row],[D]]</f>
        <v>3.3333333333333335</v>
      </c>
      <c r="L1599" s="11">
        <f>Sample[[#This Row],[D]]/Sample[[#This Row],[C]]</f>
        <v>0.75</v>
      </c>
      <c r="M1599" s="11">
        <f>Sample[[#This Row],[C]]/Sample[[#This Row],[A]]</f>
        <v>0.4</v>
      </c>
      <c r="N1599">
        <f>IF(Sample[[#This Row],[Ap]]=0,10,LOG(Sample[[#This Row],[Ap]]))</f>
        <v>0.12493873660829993</v>
      </c>
      <c r="O1599">
        <f>IF(Sample[[#This Row],[Ei]]=0,10,LOG(Sample[[#This Row],[Ei]]))</f>
        <v>0.3979400086720376</v>
      </c>
      <c r="P1599">
        <f>IF(Sample[[#This Row],[Ii]]=0,10,LOG(Sample[[#This Row],[Ii]]))</f>
        <v>-0.52287874528033762</v>
      </c>
      <c r="Q1599">
        <f>Kx-Sample[[#This Row],[Xp]]</f>
        <v>-0.12493873660829993</v>
      </c>
      <c r="R1599">
        <f>Ky-Sample[[#This Row],[Yp]]</f>
        <v>-1.3979400086720375</v>
      </c>
      <c r="S1599">
        <f>Kz-Sample[[#This Row],[Zp]]</f>
        <v>1.5228787452803376</v>
      </c>
      <c r="T1599">
        <f>Sample[[#This Row],[Kpy]]*KSc-Sample[[#This Row],[KPz]]*KSb</f>
        <v>-0.12493873660830013</v>
      </c>
      <c r="U1599">
        <f>-1*(Sample[[#This Row],[KPx]]*KSc-Sample[[#This Row],[KPz]]*KSa)</f>
        <v>-0.12493873660829993</v>
      </c>
      <c r="V1599">
        <f>(Sample[[#This Row],[KPx]]*$R$2-Sample[[#This Row],[Kpy]]*KSa)</f>
        <v>-0.12493873660829993</v>
      </c>
      <c r="W1599">
        <f>Sample[[#This Row],[Kpy]]*KTc-Sample[[#This Row],[KPz]]*KTb</f>
        <v>2.9208187539523749</v>
      </c>
      <c r="X1599">
        <f>-1*(Sample[[#This Row],[KPx]]*KTc-Sample[[#This Row],[KPz]]*KTa)</f>
        <v>2.9208187539523753</v>
      </c>
      <c r="Y1599">
        <f>(Sample[[#This Row],[KPx]]*KTb-Sample[[#This Row],[Kpy]]*KTa)</f>
        <v>2.9208187539523749</v>
      </c>
      <c r="Z1599">
        <f>-Sample[[#This Row],[Xp]]*a+Sample[[#This Row],[Yp]]*b+Sample[[#This Row],[Zp]]*c_</f>
        <v>-0.24987747321660003</v>
      </c>
      <c r="AA1599" s="8">
        <f>-IF(Sample[[#This Row],[Column2]]&gt;0,1,-1)*SQRT(Sample[[#This Row],[KPx''i]]^2+Sample[[#This Row],[KPx''j]]^2+Sample[[#This Row],[KPx''k]]^2)/Ksmag/Scale</f>
        <v>0.15301807689915997</v>
      </c>
      <c r="AB1599" s="1">
        <f>SQRT(Sample[[#This Row],[Kpy''i]]^2+Sample[[#This Row],[KPy''j]]^2+Sample[[#This Row],[KPy''k]]^2)/KTmag/Scale</f>
        <v>2.0653307475365668</v>
      </c>
    </row>
    <row r="1600" spans="1:28" hidden="1" x14ac:dyDescent="0.25">
      <c r="A1600" s="5">
        <v>1595</v>
      </c>
      <c r="B1600" s="13" t="s">
        <v>43</v>
      </c>
      <c r="C1600" s="5"/>
      <c r="D1600" s="5"/>
      <c r="E1600">
        <v>5</v>
      </c>
      <c r="F1600">
        <v>8</v>
      </c>
      <c r="G1600">
        <v>8</v>
      </c>
      <c r="H1600" s="11">
        <f>Sample[[#This Row],[C]]/Sample[[#This Row],[D]]</f>
        <v>1.6</v>
      </c>
      <c r="I1600" s="11">
        <f>Sample[[#This Row],[A]]/Sample[[#This Row],[C]]</f>
        <v>1</v>
      </c>
      <c r="J1600" s="11">
        <f>Sample[[#This Row],[D]]/Sample[[#This Row],[A]]</f>
        <v>0.625</v>
      </c>
      <c r="K1600" s="11">
        <f>Sample[[#This Row],[A]]/Sample[[#This Row],[D]]</f>
        <v>1.6</v>
      </c>
      <c r="L1600" s="11">
        <f>Sample[[#This Row],[D]]/Sample[[#This Row],[C]]</f>
        <v>0.625</v>
      </c>
      <c r="M1600" s="11">
        <f>Sample[[#This Row],[C]]/Sample[[#This Row],[A]]</f>
        <v>1</v>
      </c>
      <c r="N1600">
        <f>IF(Sample[[#This Row],[Ap]]=0,10,LOG(Sample[[#This Row],[Ap]]))</f>
        <v>0.20411998265592479</v>
      </c>
      <c r="O1600">
        <f>IF(Sample[[#This Row],[Ei]]=0,10,LOG(Sample[[#This Row],[Ei]]))</f>
        <v>0</v>
      </c>
      <c r="P1600">
        <f>IF(Sample[[#This Row],[Ii]]=0,10,LOG(Sample[[#This Row],[Ii]]))</f>
        <v>-0.20411998265592479</v>
      </c>
      <c r="Q1600">
        <f>Kx-Sample[[#This Row],[Xp]]</f>
        <v>-0.20411998265592479</v>
      </c>
      <c r="R1600">
        <f>Ky-Sample[[#This Row],[Yp]]</f>
        <v>-1</v>
      </c>
      <c r="S1600">
        <f>Kz-Sample[[#This Row],[Zp]]</f>
        <v>1.2041199826559248</v>
      </c>
      <c r="T1600">
        <f>Sample[[#This Row],[Kpy]]*KSc-Sample[[#This Row],[KPz]]*KSb</f>
        <v>-0.20411998265592479</v>
      </c>
      <c r="U1600">
        <f>-1*(Sample[[#This Row],[KPx]]*KSc-Sample[[#This Row],[KPz]]*KSa)</f>
        <v>-0.20411998265592479</v>
      </c>
      <c r="V1600">
        <f>(Sample[[#This Row],[KPx]]*$R$2-Sample[[#This Row],[Kpy]]*KSa)</f>
        <v>-0.20411998265592479</v>
      </c>
      <c r="W1600">
        <f>Sample[[#This Row],[Kpy]]*KTc-Sample[[#This Row],[KPz]]*KTb</f>
        <v>2.204119982655925</v>
      </c>
      <c r="X1600">
        <f>-1*(Sample[[#This Row],[KPx]]*KTc-Sample[[#This Row],[KPz]]*KTa)</f>
        <v>2.204119982655925</v>
      </c>
      <c r="Y1600">
        <f>(Sample[[#This Row],[KPx]]*KTb-Sample[[#This Row],[Kpy]]*KTa)</f>
        <v>2.204119982655925</v>
      </c>
      <c r="Z1600">
        <f>-Sample[[#This Row],[Xp]]*a+Sample[[#This Row],[Yp]]*b+Sample[[#This Row],[Zp]]*c_</f>
        <v>-0.40823996531184958</v>
      </c>
      <c r="AA1600" s="8">
        <f>-IF(Sample[[#This Row],[Column2]]&gt;0,1,-1)*SQRT(Sample[[#This Row],[KPx''i]]^2+Sample[[#This Row],[KPx''j]]^2+Sample[[#This Row],[KPx''k]]^2)/Ksmag/Scale</f>
        <v>0.24999490190638396</v>
      </c>
      <c r="AB1600" s="1">
        <f>SQRT(Sample[[#This Row],[Kpy''i]]^2+Sample[[#This Row],[KPy''j]]^2+Sample[[#This Row],[KPy''k]]^2)/KTmag/Scale</f>
        <v>1.5585481862847803</v>
      </c>
    </row>
    <row r="1601" spans="1:28" hidden="1" x14ac:dyDescent="0.25">
      <c r="A1601" s="5">
        <v>1596</v>
      </c>
      <c r="B1601" s="13" t="s">
        <v>43</v>
      </c>
      <c r="C1601" s="5"/>
      <c r="D1601" s="5"/>
      <c r="E1601">
        <v>8</v>
      </c>
      <c r="F1601">
        <v>5</v>
      </c>
      <c r="G1601">
        <v>9</v>
      </c>
      <c r="H1601" s="11">
        <f>Sample[[#This Row],[C]]/Sample[[#This Row],[D]]</f>
        <v>0.625</v>
      </c>
      <c r="I1601" s="11">
        <f>Sample[[#This Row],[A]]/Sample[[#This Row],[C]]</f>
        <v>1.8</v>
      </c>
      <c r="J1601" s="11">
        <f>Sample[[#This Row],[D]]/Sample[[#This Row],[A]]</f>
        <v>0.88888888888888884</v>
      </c>
      <c r="K1601" s="11">
        <f>Sample[[#This Row],[A]]/Sample[[#This Row],[D]]</f>
        <v>1.125</v>
      </c>
      <c r="L1601" s="11">
        <f>Sample[[#This Row],[D]]/Sample[[#This Row],[C]]</f>
        <v>1.6</v>
      </c>
      <c r="M1601" s="11">
        <f>Sample[[#This Row],[C]]/Sample[[#This Row],[A]]</f>
        <v>0.55555555555555558</v>
      </c>
      <c r="N1601">
        <f>IF(Sample[[#This Row],[Ap]]=0,10,LOG(Sample[[#This Row],[Ap]]))</f>
        <v>-0.20411998265592479</v>
      </c>
      <c r="O1601">
        <f>IF(Sample[[#This Row],[Ei]]=0,10,LOG(Sample[[#This Row],[Ei]]))</f>
        <v>0.25527250510330607</v>
      </c>
      <c r="P1601">
        <f>IF(Sample[[#This Row],[Ii]]=0,10,LOG(Sample[[#This Row],[Ii]]))</f>
        <v>-5.1152522447381311E-2</v>
      </c>
      <c r="Q1601">
        <f>Kx-Sample[[#This Row],[Xp]]</f>
        <v>0.20411998265592479</v>
      </c>
      <c r="R1601">
        <f>Ky-Sample[[#This Row],[Yp]]</f>
        <v>-1.255272505103306</v>
      </c>
      <c r="S1601">
        <f>Kz-Sample[[#This Row],[Zp]]</f>
        <v>1.0511525224473812</v>
      </c>
      <c r="T1601">
        <f>Sample[[#This Row],[Kpy]]*KSc-Sample[[#This Row],[KPz]]*KSb</f>
        <v>0.20411998265592479</v>
      </c>
      <c r="U1601">
        <f>-1*(Sample[[#This Row],[KPx]]*KSc-Sample[[#This Row],[KPz]]*KSa)</f>
        <v>0.20411998265592479</v>
      </c>
      <c r="V1601">
        <f>(Sample[[#This Row],[KPx]]*$R$2-Sample[[#This Row],[Kpy]]*KSa)</f>
        <v>0.20411998265592479</v>
      </c>
      <c r="W1601">
        <f>Sample[[#This Row],[Kpy]]*KTc-Sample[[#This Row],[KPz]]*KTb</f>
        <v>2.306425027550687</v>
      </c>
      <c r="X1601">
        <f>-1*(Sample[[#This Row],[KPx]]*KTc-Sample[[#This Row],[KPz]]*KTa)</f>
        <v>2.306425027550687</v>
      </c>
      <c r="Y1601">
        <f>(Sample[[#This Row],[KPx]]*KTb-Sample[[#This Row],[Kpy]]*KTa)</f>
        <v>2.306425027550687</v>
      </c>
      <c r="Z1601">
        <f>-Sample[[#This Row],[Xp]]*a+Sample[[#This Row],[Yp]]*b+Sample[[#This Row],[Zp]]*c_</f>
        <v>0.40823996531184953</v>
      </c>
      <c r="AA1601" s="8">
        <f>-IF(Sample[[#This Row],[Column2]]&gt;0,1,-1)*SQRT(Sample[[#This Row],[KPx''i]]^2+Sample[[#This Row],[KPx''j]]^2+Sample[[#This Row],[KPx''k]]^2)/Ksmag/Scale</f>
        <v>-0.24999490190638396</v>
      </c>
      <c r="AB1601" s="1">
        <f>SQRT(Sample[[#This Row],[Kpy''i]]^2+Sample[[#This Row],[KPy''j]]^2+Sample[[#This Row],[KPy''k]]^2)/KTmag/Scale</f>
        <v>1.6308887772794607</v>
      </c>
    </row>
    <row r="1602" spans="1:28" hidden="1" x14ac:dyDescent="0.25">
      <c r="A1602" s="5">
        <v>1597</v>
      </c>
      <c r="B1602" s="13" t="s">
        <v>43</v>
      </c>
      <c r="C1602" s="5"/>
      <c r="D1602" s="5"/>
      <c r="E1602">
        <v>3</v>
      </c>
      <c r="F1602">
        <v>2</v>
      </c>
      <c r="G1602">
        <v>9</v>
      </c>
      <c r="H1602" s="11">
        <f>Sample[[#This Row],[C]]/Sample[[#This Row],[D]]</f>
        <v>0.66666666666666663</v>
      </c>
      <c r="I1602" s="11">
        <f>Sample[[#This Row],[A]]/Sample[[#This Row],[C]]</f>
        <v>4.5</v>
      </c>
      <c r="J1602" s="11">
        <f>Sample[[#This Row],[D]]/Sample[[#This Row],[A]]</f>
        <v>0.33333333333333331</v>
      </c>
      <c r="K1602" s="11">
        <f>Sample[[#This Row],[A]]/Sample[[#This Row],[D]]</f>
        <v>3</v>
      </c>
      <c r="L1602" s="11">
        <f>Sample[[#This Row],[D]]/Sample[[#This Row],[C]]</f>
        <v>1.5</v>
      </c>
      <c r="M1602" s="11">
        <f>Sample[[#This Row],[C]]/Sample[[#This Row],[A]]</f>
        <v>0.22222222222222221</v>
      </c>
      <c r="N1602">
        <f>IF(Sample[[#This Row],[Ap]]=0,10,LOG(Sample[[#This Row],[Ap]]))</f>
        <v>-0.17609125905568127</v>
      </c>
      <c r="O1602">
        <f>IF(Sample[[#This Row],[Ei]]=0,10,LOG(Sample[[#This Row],[Ei]]))</f>
        <v>0.65321251377534373</v>
      </c>
      <c r="P1602">
        <f>IF(Sample[[#This Row],[Ii]]=0,10,LOG(Sample[[#This Row],[Ii]]))</f>
        <v>-0.47712125471966244</v>
      </c>
      <c r="Q1602">
        <f>Kx-Sample[[#This Row],[Xp]]</f>
        <v>0.17609125905568127</v>
      </c>
      <c r="R1602">
        <f>Ky-Sample[[#This Row],[Yp]]</f>
        <v>-1.6532125137753437</v>
      </c>
      <c r="S1602">
        <f>Kz-Sample[[#This Row],[Zp]]</f>
        <v>1.4771212547196624</v>
      </c>
      <c r="T1602">
        <f>Sample[[#This Row],[Kpy]]*KSc-Sample[[#This Row],[KPz]]*KSb</f>
        <v>0.17609125905568135</v>
      </c>
      <c r="U1602">
        <f>-1*(Sample[[#This Row],[KPx]]*KSc-Sample[[#This Row],[KPz]]*KSa)</f>
        <v>0.17609125905568127</v>
      </c>
      <c r="V1602">
        <f>(Sample[[#This Row],[KPx]]*$R$2-Sample[[#This Row],[Kpy]]*KSa)</f>
        <v>0.17609125905568127</v>
      </c>
      <c r="W1602">
        <f>Sample[[#This Row],[Kpy]]*KTc-Sample[[#This Row],[KPz]]*KTb</f>
        <v>3.1303337684950061</v>
      </c>
      <c r="X1602">
        <f>-1*(Sample[[#This Row],[KPx]]*KTc-Sample[[#This Row],[KPz]]*KTa)</f>
        <v>3.1303337684950061</v>
      </c>
      <c r="Y1602">
        <f>(Sample[[#This Row],[KPx]]*KTb-Sample[[#This Row],[Kpy]]*KTa)</f>
        <v>3.1303337684950061</v>
      </c>
      <c r="Z1602">
        <f>-Sample[[#This Row],[Xp]]*a+Sample[[#This Row],[Yp]]*b+Sample[[#This Row],[Zp]]*c_</f>
        <v>0.35218251811136259</v>
      </c>
      <c r="AA1602" s="8">
        <f>-IF(Sample[[#This Row],[Column2]]&gt;0,1,-1)*SQRT(Sample[[#This Row],[KPx''i]]^2+Sample[[#This Row],[KPx''j]]^2+Sample[[#This Row],[KPx''k]]^2)/Ksmag/Scale</f>
        <v>-0.21566686642533336</v>
      </c>
      <c r="AB1602" s="1">
        <f>SQRT(Sample[[#This Row],[Kpy''i]]^2+Sample[[#This Row],[KPy''j]]^2+Sample[[#This Row],[KPy''k]]^2)/KTmag/Scale</f>
        <v>2.2134802350800591</v>
      </c>
    </row>
    <row r="1603" spans="1:28" hidden="1" x14ac:dyDescent="0.25">
      <c r="A1603" s="5">
        <v>1598</v>
      </c>
      <c r="B1603" s="13" t="s">
        <v>43</v>
      </c>
      <c r="C1603" s="5"/>
      <c r="D1603" s="5"/>
      <c r="E1603">
        <v>7</v>
      </c>
      <c r="F1603">
        <v>4</v>
      </c>
      <c r="G1603">
        <v>6</v>
      </c>
      <c r="H1603" s="11">
        <f>Sample[[#This Row],[C]]/Sample[[#This Row],[D]]</f>
        <v>0.5714285714285714</v>
      </c>
      <c r="I1603" s="11">
        <f>Sample[[#This Row],[A]]/Sample[[#This Row],[C]]</f>
        <v>1.5</v>
      </c>
      <c r="J1603" s="11">
        <f>Sample[[#This Row],[D]]/Sample[[#This Row],[A]]</f>
        <v>1.1666666666666667</v>
      </c>
      <c r="K1603" s="11">
        <f>Sample[[#This Row],[A]]/Sample[[#This Row],[D]]</f>
        <v>0.8571428571428571</v>
      </c>
      <c r="L1603" s="11">
        <f>Sample[[#This Row],[D]]/Sample[[#This Row],[C]]</f>
        <v>1.75</v>
      </c>
      <c r="M1603" s="11">
        <f>Sample[[#This Row],[C]]/Sample[[#This Row],[A]]</f>
        <v>0.66666666666666663</v>
      </c>
      <c r="N1603">
        <f>IF(Sample[[#This Row],[Ap]]=0,10,LOG(Sample[[#This Row],[Ap]]))</f>
        <v>-0.24303804868629447</v>
      </c>
      <c r="O1603">
        <f>IF(Sample[[#This Row],[Ei]]=0,10,LOG(Sample[[#This Row],[Ei]]))</f>
        <v>0.17609125905568124</v>
      </c>
      <c r="P1603">
        <f>IF(Sample[[#This Row],[Ii]]=0,10,LOG(Sample[[#This Row],[Ii]]))</f>
        <v>6.6946789630613221E-2</v>
      </c>
      <c r="Q1603">
        <f>Kx-Sample[[#This Row],[Xp]]</f>
        <v>0.24303804868629447</v>
      </c>
      <c r="R1603">
        <f>Ky-Sample[[#This Row],[Yp]]</f>
        <v>-1.1760912590556813</v>
      </c>
      <c r="S1603">
        <f>Kz-Sample[[#This Row],[Zp]]</f>
        <v>0.93305321036938682</v>
      </c>
      <c r="T1603">
        <f>Sample[[#This Row],[Kpy]]*KSc-Sample[[#This Row],[KPz]]*KSb</f>
        <v>0.24303804868629453</v>
      </c>
      <c r="U1603">
        <f>-1*(Sample[[#This Row],[KPx]]*KSc-Sample[[#This Row],[KPz]]*KSa)</f>
        <v>0.24303804868629447</v>
      </c>
      <c r="V1603">
        <f>(Sample[[#This Row],[KPx]]*$R$2-Sample[[#This Row],[Kpy]]*KSa)</f>
        <v>0.24303804868629447</v>
      </c>
      <c r="W1603">
        <f>Sample[[#This Row],[Kpy]]*KTc-Sample[[#This Row],[KPz]]*KTb</f>
        <v>2.1091444694250683</v>
      </c>
      <c r="X1603">
        <f>-1*(Sample[[#This Row],[KPx]]*KTc-Sample[[#This Row],[KPz]]*KTa)</f>
        <v>2.1091444694250683</v>
      </c>
      <c r="Y1603">
        <f>(Sample[[#This Row],[KPx]]*KTb-Sample[[#This Row],[Kpy]]*KTa)</f>
        <v>2.1091444694250683</v>
      </c>
      <c r="Z1603">
        <f>-Sample[[#This Row],[Xp]]*a+Sample[[#This Row],[Yp]]*b+Sample[[#This Row],[Zp]]*c_</f>
        <v>0.48607609737258894</v>
      </c>
      <c r="AA1603" s="8">
        <f>-IF(Sample[[#This Row],[Column2]]&gt;0,1,-1)*SQRT(Sample[[#This Row],[KPx''i]]^2+Sample[[#This Row],[KPx''j]]^2+Sample[[#This Row],[KPx''k]]^2)/Ksmag/Scale</f>
        <v>-0.29765960368155847</v>
      </c>
      <c r="AB1603" s="1">
        <f>SQRT(Sample[[#This Row],[Kpy''i]]^2+Sample[[#This Row],[KPy''j]]^2+Sample[[#This Row],[KPy''k]]^2)/KTmag/Scale</f>
        <v>1.4913903568325686</v>
      </c>
    </row>
    <row r="1604" spans="1:28" hidden="1" x14ac:dyDescent="0.25">
      <c r="A1604" s="5">
        <v>1599</v>
      </c>
      <c r="B1604" s="13" t="s">
        <v>43</v>
      </c>
      <c r="C1604" s="5"/>
      <c r="D1604" s="5"/>
      <c r="E1604">
        <v>8</v>
      </c>
      <c r="F1604">
        <v>5</v>
      </c>
      <c r="G1604">
        <v>1</v>
      </c>
      <c r="H1604" s="11">
        <f>Sample[[#This Row],[C]]/Sample[[#This Row],[D]]</f>
        <v>0.625</v>
      </c>
      <c r="I1604" s="11">
        <f>Sample[[#This Row],[A]]/Sample[[#This Row],[C]]</f>
        <v>0.2</v>
      </c>
      <c r="J1604" s="11">
        <f>Sample[[#This Row],[D]]/Sample[[#This Row],[A]]</f>
        <v>8</v>
      </c>
      <c r="K1604" s="11">
        <f>Sample[[#This Row],[A]]/Sample[[#This Row],[D]]</f>
        <v>0.125</v>
      </c>
      <c r="L1604" s="11">
        <f>Sample[[#This Row],[D]]/Sample[[#This Row],[C]]</f>
        <v>1.6</v>
      </c>
      <c r="M1604" s="11">
        <f>Sample[[#This Row],[C]]/Sample[[#This Row],[A]]</f>
        <v>5</v>
      </c>
      <c r="N1604">
        <f>IF(Sample[[#This Row],[Ap]]=0,10,LOG(Sample[[#This Row],[Ap]]))</f>
        <v>-0.20411998265592479</v>
      </c>
      <c r="O1604">
        <f>IF(Sample[[#This Row],[Ei]]=0,10,LOG(Sample[[#This Row],[Ei]]))</f>
        <v>-0.69897000433601875</v>
      </c>
      <c r="P1604">
        <f>IF(Sample[[#This Row],[Ii]]=0,10,LOG(Sample[[#This Row],[Ii]]))</f>
        <v>0.90308998699194354</v>
      </c>
      <c r="Q1604">
        <f>Kx-Sample[[#This Row],[Xp]]</f>
        <v>0.20411998265592479</v>
      </c>
      <c r="R1604">
        <f>Ky-Sample[[#This Row],[Yp]]</f>
        <v>-0.30102999566398125</v>
      </c>
      <c r="S1604">
        <f>Kz-Sample[[#This Row],[Zp]]</f>
        <v>9.6910013008056461E-2</v>
      </c>
      <c r="T1604">
        <f>Sample[[#This Row],[Kpy]]*KSc-Sample[[#This Row],[KPz]]*KSb</f>
        <v>0.20411998265592479</v>
      </c>
      <c r="U1604">
        <f>-1*(Sample[[#This Row],[KPx]]*KSc-Sample[[#This Row],[KPz]]*KSa)</f>
        <v>0.20411998265592479</v>
      </c>
      <c r="V1604">
        <f>(Sample[[#This Row],[KPx]]*$R$2-Sample[[#This Row],[Kpy]]*KSa)</f>
        <v>0.20411998265592479</v>
      </c>
      <c r="W1604">
        <f>Sample[[#This Row],[Kpy]]*KTc-Sample[[#This Row],[KPz]]*KTb</f>
        <v>0.39794000867203771</v>
      </c>
      <c r="X1604">
        <f>-1*(Sample[[#This Row],[KPx]]*KTc-Sample[[#This Row],[KPz]]*KTa)</f>
        <v>0.39794000867203771</v>
      </c>
      <c r="Y1604">
        <f>(Sample[[#This Row],[KPx]]*KTb-Sample[[#This Row],[Kpy]]*KTa)</f>
        <v>0.39794000867203771</v>
      </c>
      <c r="Z1604">
        <f>-Sample[[#This Row],[Xp]]*a+Sample[[#This Row],[Yp]]*b+Sample[[#This Row],[Zp]]*c_</f>
        <v>0.40823996531184958</v>
      </c>
      <c r="AA1604" s="8">
        <f>-IF(Sample[[#This Row],[Column2]]&gt;0,1,-1)*SQRT(Sample[[#This Row],[KPx''i]]^2+Sample[[#This Row],[KPx''j]]^2+Sample[[#This Row],[KPx''k]]^2)/Ksmag/Scale</f>
        <v>-0.24999490190638396</v>
      </c>
      <c r="AB1604" s="1">
        <f>SQRT(Sample[[#This Row],[Kpy''i]]^2+Sample[[#This Row],[KPy''j]]^2+Sample[[#This Row],[KPy''k]]^2)/KTmag/Scale</f>
        <v>0.28138607863743142</v>
      </c>
    </row>
    <row r="1605" spans="1:28" hidden="1" x14ac:dyDescent="0.25">
      <c r="A1605" s="5">
        <v>1600</v>
      </c>
      <c r="B1605" s="13" t="s">
        <v>43</v>
      </c>
      <c r="C1605" s="5"/>
      <c r="D1605" s="5"/>
      <c r="E1605">
        <v>4</v>
      </c>
      <c r="F1605">
        <v>1</v>
      </c>
      <c r="G1605">
        <v>1</v>
      </c>
      <c r="H1605" s="11">
        <f>Sample[[#This Row],[C]]/Sample[[#This Row],[D]]</f>
        <v>0.25</v>
      </c>
      <c r="I1605" s="11">
        <f>Sample[[#This Row],[A]]/Sample[[#This Row],[C]]</f>
        <v>1</v>
      </c>
      <c r="J1605" s="11">
        <f>Sample[[#This Row],[D]]/Sample[[#This Row],[A]]</f>
        <v>4</v>
      </c>
      <c r="K1605" s="11">
        <f>Sample[[#This Row],[A]]/Sample[[#This Row],[D]]</f>
        <v>0.25</v>
      </c>
      <c r="L1605" s="11">
        <f>Sample[[#This Row],[D]]/Sample[[#This Row],[C]]</f>
        <v>4</v>
      </c>
      <c r="M1605" s="11">
        <f>Sample[[#This Row],[C]]/Sample[[#This Row],[A]]</f>
        <v>1</v>
      </c>
      <c r="N1605">
        <f>IF(Sample[[#This Row],[Ap]]=0,10,LOG(Sample[[#This Row],[Ap]]))</f>
        <v>-0.6020599913279624</v>
      </c>
      <c r="O1605">
        <f>IF(Sample[[#This Row],[Ei]]=0,10,LOG(Sample[[#This Row],[Ei]]))</f>
        <v>0</v>
      </c>
      <c r="P1605">
        <f>IF(Sample[[#This Row],[Ii]]=0,10,LOG(Sample[[#This Row],[Ii]]))</f>
        <v>0.6020599913279624</v>
      </c>
      <c r="Q1605">
        <f>Kx-Sample[[#This Row],[Xp]]</f>
        <v>0.6020599913279624</v>
      </c>
      <c r="R1605">
        <f>Ky-Sample[[#This Row],[Yp]]</f>
        <v>-1</v>
      </c>
      <c r="S1605">
        <f>Kz-Sample[[#This Row],[Zp]]</f>
        <v>0.3979400086720376</v>
      </c>
      <c r="T1605">
        <f>Sample[[#This Row],[Kpy]]*KSc-Sample[[#This Row],[KPz]]*KSb</f>
        <v>0.6020599913279624</v>
      </c>
      <c r="U1605">
        <f>-1*(Sample[[#This Row],[KPx]]*KSc-Sample[[#This Row],[KPz]]*KSa)</f>
        <v>0.6020599913279624</v>
      </c>
      <c r="V1605">
        <f>(Sample[[#This Row],[KPx]]*$R$2-Sample[[#This Row],[Kpy]]*KSa)</f>
        <v>0.6020599913279624</v>
      </c>
      <c r="W1605">
        <f>Sample[[#This Row],[Kpy]]*KTc-Sample[[#This Row],[KPz]]*KTb</f>
        <v>1.3979400086720375</v>
      </c>
      <c r="X1605">
        <f>-1*(Sample[[#This Row],[KPx]]*KTc-Sample[[#This Row],[KPz]]*KTa)</f>
        <v>1.3979400086720375</v>
      </c>
      <c r="Y1605">
        <f>(Sample[[#This Row],[KPx]]*KTb-Sample[[#This Row],[Kpy]]*KTa)</f>
        <v>1.3979400086720375</v>
      </c>
      <c r="Z1605">
        <f>-Sample[[#This Row],[Xp]]*a+Sample[[#This Row],[Yp]]*b+Sample[[#This Row],[Zp]]*c_</f>
        <v>1.2041199826559248</v>
      </c>
      <c r="AA1605" s="8">
        <f>-IF(Sample[[#This Row],[Column2]]&gt;0,1,-1)*SQRT(Sample[[#This Row],[KPx''i]]^2+Sample[[#This Row],[KPx''j]]^2+Sample[[#This Row],[KPx''k]]^2)/Ksmag/Scale</f>
        <v>-0.73736988664898651</v>
      </c>
      <c r="AB1605" s="1">
        <f>SQRT(Sample[[#This Row],[Kpy''i]]^2+Sample[[#This Row],[KPy''j]]^2+Sample[[#This Row],[KPy''k]]^2)/KTmag/Scale</f>
        <v>0.98849285982397894</v>
      </c>
    </row>
    <row r="1606" spans="1:28" hidden="1" x14ac:dyDescent="0.25">
      <c r="A1606" s="5">
        <v>1601</v>
      </c>
      <c r="B1606" s="13" t="s">
        <v>43</v>
      </c>
      <c r="C1606" s="5"/>
      <c r="D1606" s="5"/>
      <c r="E1606">
        <v>7</v>
      </c>
      <c r="F1606">
        <v>6</v>
      </c>
      <c r="G1606">
        <v>5</v>
      </c>
      <c r="H1606" s="11">
        <f>Sample[[#This Row],[C]]/Sample[[#This Row],[D]]</f>
        <v>0.8571428571428571</v>
      </c>
      <c r="I1606" s="11">
        <f>Sample[[#This Row],[A]]/Sample[[#This Row],[C]]</f>
        <v>0.83333333333333337</v>
      </c>
      <c r="J1606" s="11">
        <f>Sample[[#This Row],[D]]/Sample[[#This Row],[A]]</f>
        <v>1.4</v>
      </c>
      <c r="K1606" s="11">
        <f>Sample[[#This Row],[A]]/Sample[[#This Row],[D]]</f>
        <v>0.7142857142857143</v>
      </c>
      <c r="L1606" s="11">
        <f>Sample[[#This Row],[D]]/Sample[[#This Row],[C]]</f>
        <v>1.1666666666666667</v>
      </c>
      <c r="M1606" s="11">
        <f>Sample[[#This Row],[C]]/Sample[[#This Row],[A]]</f>
        <v>1.2</v>
      </c>
      <c r="N1606">
        <f>IF(Sample[[#This Row],[Ap]]=0,10,LOG(Sample[[#This Row],[Ap]]))</f>
        <v>-6.6946789630613221E-2</v>
      </c>
      <c r="O1606">
        <f>IF(Sample[[#This Row],[Ei]]=0,10,LOG(Sample[[#This Row],[Ei]]))</f>
        <v>-7.9181246047624804E-2</v>
      </c>
      <c r="P1606">
        <f>IF(Sample[[#This Row],[Ii]]=0,10,LOG(Sample[[#This Row],[Ii]]))</f>
        <v>0.14612803567823801</v>
      </c>
      <c r="Q1606">
        <f>Kx-Sample[[#This Row],[Xp]]</f>
        <v>6.6946789630613221E-2</v>
      </c>
      <c r="R1606">
        <f>Ky-Sample[[#This Row],[Yp]]</f>
        <v>-0.92081875395237522</v>
      </c>
      <c r="S1606">
        <f>Kz-Sample[[#This Row],[Zp]]</f>
        <v>0.85387196432176204</v>
      </c>
      <c r="T1606">
        <f>Sample[[#This Row],[Kpy]]*KSc-Sample[[#This Row],[KPz]]*KSb</f>
        <v>6.6946789630613179E-2</v>
      </c>
      <c r="U1606">
        <f>-1*(Sample[[#This Row],[KPx]]*KSc-Sample[[#This Row],[KPz]]*KSa)</f>
        <v>6.6946789630613221E-2</v>
      </c>
      <c r="V1606">
        <f>(Sample[[#This Row],[KPx]]*$R$2-Sample[[#This Row],[Kpy]]*KSa)</f>
        <v>6.6946789630613221E-2</v>
      </c>
      <c r="W1606">
        <f>Sample[[#This Row],[Kpy]]*KTc-Sample[[#This Row],[KPz]]*KTb</f>
        <v>1.7746907182741372</v>
      </c>
      <c r="X1606">
        <f>-1*(Sample[[#This Row],[KPx]]*KTc-Sample[[#This Row],[KPz]]*KTa)</f>
        <v>1.7746907182741374</v>
      </c>
      <c r="Y1606">
        <f>(Sample[[#This Row],[KPx]]*KTb-Sample[[#This Row],[Kpy]]*KTa)</f>
        <v>1.7746907182741372</v>
      </c>
      <c r="Z1606">
        <f>-Sample[[#This Row],[Xp]]*a+Sample[[#This Row],[Yp]]*b+Sample[[#This Row],[Zp]]*c_</f>
        <v>0.13389357926122641</v>
      </c>
      <c r="AA1606" s="8">
        <f>-IF(Sample[[#This Row],[Column2]]&gt;0,1,-1)*SQRT(Sample[[#This Row],[KPx''i]]^2+Sample[[#This Row],[KPx''j]]^2+Sample[[#This Row],[KPx''k]]^2)/Ksmag/Scale</f>
        <v>-8.1992737256225134E-2</v>
      </c>
      <c r="AB1606" s="1">
        <f>SQRT(Sample[[#This Row],[Kpy''i]]^2+Sample[[#This Row],[KPy''j]]^2+Sample[[#This Row],[KPy''k]]^2)/KTmag/Scale</f>
        <v>1.2548958414004674</v>
      </c>
    </row>
    <row r="1607" spans="1:28" hidden="1" x14ac:dyDescent="0.25">
      <c r="A1607" s="5">
        <v>1602</v>
      </c>
      <c r="B1607" s="13" t="s">
        <v>43</v>
      </c>
      <c r="C1607" s="5"/>
      <c r="D1607" s="5"/>
      <c r="E1607">
        <v>1</v>
      </c>
      <c r="F1607">
        <v>7</v>
      </c>
      <c r="G1607">
        <v>5</v>
      </c>
      <c r="H1607" s="11">
        <f>Sample[[#This Row],[C]]/Sample[[#This Row],[D]]</f>
        <v>7</v>
      </c>
      <c r="I1607" s="11">
        <f>Sample[[#This Row],[A]]/Sample[[#This Row],[C]]</f>
        <v>0.7142857142857143</v>
      </c>
      <c r="J1607" s="11">
        <f>Sample[[#This Row],[D]]/Sample[[#This Row],[A]]</f>
        <v>0.2</v>
      </c>
      <c r="K1607" s="11">
        <f>Sample[[#This Row],[A]]/Sample[[#This Row],[D]]</f>
        <v>5</v>
      </c>
      <c r="L1607" s="11">
        <f>Sample[[#This Row],[D]]/Sample[[#This Row],[C]]</f>
        <v>0.14285714285714285</v>
      </c>
      <c r="M1607" s="11">
        <f>Sample[[#This Row],[C]]/Sample[[#This Row],[A]]</f>
        <v>1.4</v>
      </c>
      <c r="N1607">
        <f>IF(Sample[[#This Row],[Ap]]=0,10,LOG(Sample[[#This Row],[Ap]]))</f>
        <v>0.84509804001425681</v>
      </c>
      <c r="O1607">
        <f>IF(Sample[[#This Row],[Ei]]=0,10,LOG(Sample[[#This Row],[Ei]]))</f>
        <v>-0.14612803567823801</v>
      </c>
      <c r="P1607">
        <f>IF(Sample[[#This Row],[Ii]]=0,10,LOG(Sample[[#This Row],[Ii]]))</f>
        <v>-0.69897000433601875</v>
      </c>
      <c r="Q1607">
        <f>Kx-Sample[[#This Row],[Xp]]</f>
        <v>-0.84509804001425681</v>
      </c>
      <c r="R1607">
        <f>Ky-Sample[[#This Row],[Yp]]</f>
        <v>-0.85387196432176204</v>
      </c>
      <c r="S1607">
        <f>Kz-Sample[[#This Row],[Zp]]</f>
        <v>1.6989700043360187</v>
      </c>
      <c r="T1607">
        <f>Sample[[#This Row],[Kpy]]*KSc-Sample[[#This Row],[KPz]]*KSb</f>
        <v>-0.8450980400142567</v>
      </c>
      <c r="U1607">
        <f>-1*(Sample[[#This Row],[KPx]]*KSc-Sample[[#This Row],[KPz]]*KSa)</f>
        <v>-0.84509804001425681</v>
      </c>
      <c r="V1607">
        <f>(Sample[[#This Row],[KPx]]*$R$2-Sample[[#This Row],[Kpy]]*KSa)</f>
        <v>-0.84509804001425681</v>
      </c>
      <c r="W1607">
        <f>Sample[[#This Row],[Kpy]]*KTc-Sample[[#This Row],[KPz]]*KTb</f>
        <v>2.5528419686577806</v>
      </c>
      <c r="X1607">
        <f>-1*(Sample[[#This Row],[KPx]]*KTc-Sample[[#This Row],[KPz]]*KTa)</f>
        <v>2.5528419686577806</v>
      </c>
      <c r="Y1607">
        <f>(Sample[[#This Row],[KPx]]*KTb-Sample[[#This Row],[Kpy]]*KTa)</f>
        <v>2.552841968657781</v>
      </c>
      <c r="Z1607">
        <f>-Sample[[#This Row],[Xp]]*a+Sample[[#This Row],[Yp]]*b+Sample[[#This Row],[Zp]]*c_</f>
        <v>-1.6901960800285134</v>
      </c>
      <c r="AA1607" s="8">
        <f>-IF(Sample[[#This Row],[Column2]]&gt;0,1,-1)*SQRT(Sample[[#This Row],[KPx''i]]^2+Sample[[#This Row],[KPx''j]]^2+Sample[[#This Row],[KPx''k]]^2)/Ksmag/Scale</f>
        <v>1.0350294903305448</v>
      </c>
      <c r="AB1607" s="1">
        <f>SQRT(Sample[[#This Row],[Kpy''i]]^2+Sample[[#This Row],[KPy''j]]^2+Sample[[#This Row],[KPy''k]]^2)/KTmag/Scale</f>
        <v>1.8051318673355328</v>
      </c>
    </row>
    <row r="1608" spans="1:28" hidden="1" x14ac:dyDescent="0.25">
      <c r="A1608" s="5">
        <v>1603</v>
      </c>
      <c r="B1608" s="13" t="s">
        <v>43</v>
      </c>
      <c r="C1608" s="5"/>
      <c r="D1608" s="5"/>
      <c r="E1608">
        <v>5</v>
      </c>
      <c r="F1608">
        <v>7</v>
      </c>
      <c r="G1608">
        <v>4</v>
      </c>
      <c r="H1608" s="11">
        <f>Sample[[#This Row],[C]]/Sample[[#This Row],[D]]</f>
        <v>1.4</v>
      </c>
      <c r="I1608" s="11">
        <f>Sample[[#This Row],[A]]/Sample[[#This Row],[C]]</f>
        <v>0.5714285714285714</v>
      </c>
      <c r="J1608" s="11">
        <f>Sample[[#This Row],[D]]/Sample[[#This Row],[A]]</f>
        <v>1.25</v>
      </c>
      <c r="K1608" s="11">
        <f>Sample[[#This Row],[A]]/Sample[[#This Row],[D]]</f>
        <v>0.8</v>
      </c>
      <c r="L1608" s="11">
        <f>Sample[[#This Row],[D]]/Sample[[#This Row],[C]]</f>
        <v>0.7142857142857143</v>
      </c>
      <c r="M1608" s="11">
        <f>Sample[[#This Row],[C]]/Sample[[#This Row],[A]]</f>
        <v>1.75</v>
      </c>
      <c r="N1608">
        <f>IF(Sample[[#This Row],[Ap]]=0,10,LOG(Sample[[#This Row],[Ap]]))</f>
        <v>0.14612803567823801</v>
      </c>
      <c r="O1608">
        <f>IF(Sample[[#This Row],[Ei]]=0,10,LOG(Sample[[#This Row],[Ei]]))</f>
        <v>-0.24303804868629447</v>
      </c>
      <c r="P1608">
        <f>IF(Sample[[#This Row],[Ii]]=0,10,LOG(Sample[[#This Row],[Ii]]))</f>
        <v>9.691001300805642E-2</v>
      </c>
      <c r="Q1608">
        <f>Kx-Sample[[#This Row],[Xp]]</f>
        <v>-0.14612803567823801</v>
      </c>
      <c r="R1608">
        <f>Ky-Sample[[#This Row],[Yp]]</f>
        <v>-0.75696195131370558</v>
      </c>
      <c r="S1608">
        <f>Kz-Sample[[#This Row],[Zp]]</f>
        <v>0.90308998699194354</v>
      </c>
      <c r="T1608">
        <f>Sample[[#This Row],[Kpy]]*KSc-Sample[[#This Row],[KPz]]*KSb</f>
        <v>-0.14612803567823796</v>
      </c>
      <c r="U1608">
        <f>-1*(Sample[[#This Row],[KPx]]*KSc-Sample[[#This Row],[KPz]]*KSa)</f>
        <v>-0.14612803567823801</v>
      </c>
      <c r="V1608">
        <f>(Sample[[#This Row],[KPx]]*$R$2-Sample[[#This Row],[Kpy]]*KSa)</f>
        <v>-0.14612803567823801</v>
      </c>
      <c r="W1608">
        <f>Sample[[#This Row],[Kpy]]*KTc-Sample[[#This Row],[KPz]]*KTb</f>
        <v>1.6600519383056491</v>
      </c>
      <c r="X1608">
        <f>-1*(Sample[[#This Row],[KPx]]*KTc-Sample[[#This Row],[KPz]]*KTa)</f>
        <v>1.6600519383056491</v>
      </c>
      <c r="Y1608">
        <f>(Sample[[#This Row],[KPx]]*KTb-Sample[[#This Row],[Kpy]]*KTa)</f>
        <v>1.6600519383056491</v>
      </c>
      <c r="Z1608">
        <f>-Sample[[#This Row],[Xp]]*a+Sample[[#This Row],[Yp]]*b+Sample[[#This Row],[Zp]]*c_</f>
        <v>-0.29225607135647613</v>
      </c>
      <c r="AA1608" s="8">
        <f>-IF(Sample[[#This Row],[Column2]]&gt;0,1,-1)*SQRT(Sample[[#This Row],[KPx''i]]^2+Sample[[#This Row],[KPx''j]]^2+Sample[[#This Row],[KPx''k]]^2)/Ksmag/Scale</f>
        <v>0.17896956226344909</v>
      </c>
      <c r="AB1608" s="1">
        <f>SQRT(Sample[[#This Row],[Kpy''i]]^2+Sample[[#This Row],[KPy''j]]^2+Sample[[#This Row],[KPy''k]]^2)/KTmag/Scale</f>
        <v>1.1738339826977968</v>
      </c>
    </row>
    <row r="1609" spans="1:28" hidden="1" x14ac:dyDescent="0.25">
      <c r="A1609" s="5">
        <v>1604</v>
      </c>
      <c r="B1609" s="13" t="s">
        <v>43</v>
      </c>
      <c r="C1609" s="5"/>
      <c r="D1609" s="5"/>
      <c r="E1609">
        <v>10</v>
      </c>
      <c r="F1609">
        <v>2</v>
      </c>
      <c r="G1609">
        <v>7</v>
      </c>
      <c r="H1609" s="11">
        <f>Sample[[#This Row],[C]]/Sample[[#This Row],[D]]</f>
        <v>0.2</v>
      </c>
      <c r="I1609" s="11">
        <f>Sample[[#This Row],[A]]/Sample[[#This Row],[C]]</f>
        <v>3.5</v>
      </c>
      <c r="J1609" s="11">
        <f>Sample[[#This Row],[D]]/Sample[[#This Row],[A]]</f>
        <v>1.4285714285714286</v>
      </c>
      <c r="K1609" s="11">
        <f>Sample[[#This Row],[A]]/Sample[[#This Row],[D]]</f>
        <v>0.7</v>
      </c>
      <c r="L1609" s="11">
        <f>Sample[[#This Row],[D]]/Sample[[#This Row],[C]]</f>
        <v>5</v>
      </c>
      <c r="M1609" s="11">
        <f>Sample[[#This Row],[C]]/Sample[[#This Row],[A]]</f>
        <v>0.2857142857142857</v>
      </c>
      <c r="N1609">
        <f>IF(Sample[[#This Row],[Ap]]=0,10,LOG(Sample[[#This Row],[Ap]]))</f>
        <v>-0.69897000433601875</v>
      </c>
      <c r="O1609">
        <f>IF(Sample[[#This Row],[Ei]]=0,10,LOG(Sample[[#This Row],[Ei]]))</f>
        <v>0.54406804435027567</v>
      </c>
      <c r="P1609">
        <f>IF(Sample[[#This Row],[Ii]]=0,10,LOG(Sample[[#This Row],[Ii]]))</f>
        <v>0.15490195998574319</v>
      </c>
      <c r="Q1609">
        <f>Kx-Sample[[#This Row],[Xp]]</f>
        <v>0.69897000433601875</v>
      </c>
      <c r="R1609">
        <f>Ky-Sample[[#This Row],[Yp]]</f>
        <v>-1.5440680443502757</v>
      </c>
      <c r="S1609">
        <f>Kz-Sample[[#This Row],[Zp]]</f>
        <v>0.84509804001425681</v>
      </c>
      <c r="T1609">
        <f>Sample[[#This Row],[Kpy]]*KSc-Sample[[#This Row],[KPz]]*KSb</f>
        <v>0.69897000433601886</v>
      </c>
      <c r="U1609">
        <f>-1*(Sample[[#This Row],[KPx]]*KSc-Sample[[#This Row],[KPz]]*KSa)</f>
        <v>0.69897000433601875</v>
      </c>
      <c r="V1609">
        <f>(Sample[[#This Row],[KPx]]*$R$2-Sample[[#This Row],[Kpy]]*KSa)</f>
        <v>0.69897000433601875</v>
      </c>
      <c r="W1609">
        <f>Sample[[#This Row],[Kpy]]*KTc-Sample[[#This Row],[KPz]]*KTb</f>
        <v>2.3891660843645326</v>
      </c>
      <c r="X1609">
        <f>-1*(Sample[[#This Row],[KPx]]*KTc-Sample[[#This Row],[KPz]]*KTa)</f>
        <v>2.3891660843645326</v>
      </c>
      <c r="Y1609">
        <f>(Sample[[#This Row],[KPx]]*KTb-Sample[[#This Row],[Kpy]]*KTa)</f>
        <v>2.3891660843645326</v>
      </c>
      <c r="Z1609">
        <f>-Sample[[#This Row],[Xp]]*a+Sample[[#This Row],[Yp]]*b+Sample[[#This Row],[Zp]]*c_</f>
        <v>1.3979400086720377</v>
      </c>
      <c r="AA1609" s="8">
        <f>-IF(Sample[[#This Row],[Column2]]&gt;0,1,-1)*SQRT(Sample[[#This Row],[KPx''i]]^2+Sample[[#This Row],[KPx''j]]^2+Sample[[#This Row],[KPx''k]]^2)/Ksmag/Scale</f>
        <v>-0.85605992806709574</v>
      </c>
      <c r="AB1609" s="1">
        <f>SQRT(Sample[[#This Row],[Kpy''i]]^2+Sample[[#This Row],[KPy''j]]^2+Sample[[#This Row],[KPy''k]]^2)/KTmag/Scale</f>
        <v>1.6893955396350722</v>
      </c>
    </row>
    <row r="1610" spans="1:28" hidden="1" x14ac:dyDescent="0.25">
      <c r="A1610" s="5">
        <v>1605</v>
      </c>
      <c r="B1610" s="13" t="s">
        <v>43</v>
      </c>
      <c r="C1610" s="5"/>
      <c r="D1610" s="5"/>
      <c r="E1610">
        <v>9</v>
      </c>
      <c r="F1610">
        <v>2</v>
      </c>
      <c r="G1610">
        <v>7</v>
      </c>
      <c r="H1610" s="11">
        <f>Sample[[#This Row],[C]]/Sample[[#This Row],[D]]</f>
        <v>0.22222222222222221</v>
      </c>
      <c r="I1610" s="11">
        <f>Sample[[#This Row],[A]]/Sample[[#This Row],[C]]</f>
        <v>3.5</v>
      </c>
      <c r="J1610" s="11">
        <f>Sample[[#This Row],[D]]/Sample[[#This Row],[A]]</f>
        <v>1.2857142857142858</v>
      </c>
      <c r="K1610" s="11">
        <f>Sample[[#This Row],[A]]/Sample[[#This Row],[D]]</f>
        <v>0.77777777777777779</v>
      </c>
      <c r="L1610" s="11">
        <f>Sample[[#This Row],[D]]/Sample[[#This Row],[C]]</f>
        <v>4.5</v>
      </c>
      <c r="M1610" s="11">
        <f>Sample[[#This Row],[C]]/Sample[[#This Row],[A]]</f>
        <v>0.2857142857142857</v>
      </c>
      <c r="N1610">
        <f>IF(Sample[[#This Row],[Ap]]=0,10,LOG(Sample[[#This Row],[Ap]]))</f>
        <v>-0.65321251377534373</v>
      </c>
      <c r="O1610">
        <f>IF(Sample[[#This Row],[Ei]]=0,10,LOG(Sample[[#This Row],[Ei]]))</f>
        <v>0.54406804435027567</v>
      </c>
      <c r="P1610">
        <f>IF(Sample[[#This Row],[Ii]]=0,10,LOG(Sample[[#This Row],[Ii]]))</f>
        <v>0.10914446942506807</v>
      </c>
      <c r="Q1610">
        <f>Kx-Sample[[#This Row],[Xp]]</f>
        <v>0.65321251377534373</v>
      </c>
      <c r="R1610">
        <f>Ky-Sample[[#This Row],[Yp]]</f>
        <v>-1.5440680443502757</v>
      </c>
      <c r="S1610">
        <f>Kz-Sample[[#This Row],[Zp]]</f>
        <v>0.89085553057493194</v>
      </c>
      <c r="T1610">
        <f>Sample[[#This Row],[Kpy]]*KSc-Sample[[#This Row],[KPz]]*KSb</f>
        <v>0.65321251377534373</v>
      </c>
      <c r="U1610">
        <f>-1*(Sample[[#This Row],[KPx]]*KSc-Sample[[#This Row],[KPz]]*KSa)</f>
        <v>0.65321251377534373</v>
      </c>
      <c r="V1610">
        <f>(Sample[[#This Row],[KPx]]*$R$2-Sample[[#This Row],[Kpy]]*KSa)</f>
        <v>0.65321251377534373</v>
      </c>
      <c r="W1610">
        <f>Sample[[#This Row],[Kpy]]*KTc-Sample[[#This Row],[KPz]]*KTb</f>
        <v>2.4349235749252074</v>
      </c>
      <c r="X1610">
        <f>-1*(Sample[[#This Row],[KPx]]*KTc-Sample[[#This Row],[KPz]]*KTa)</f>
        <v>2.4349235749252074</v>
      </c>
      <c r="Y1610">
        <f>(Sample[[#This Row],[KPx]]*KTb-Sample[[#This Row],[Kpy]]*KTa)</f>
        <v>2.4349235749252074</v>
      </c>
      <c r="Z1610">
        <f>-Sample[[#This Row],[Xp]]*a+Sample[[#This Row],[Yp]]*b+Sample[[#This Row],[Zp]]*c_</f>
        <v>1.3064250275506875</v>
      </c>
      <c r="AA1610" s="8">
        <f>-IF(Sample[[#This Row],[Column2]]&gt;0,1,-1)*SQRT(Sample[[#This Row],[KPx''i]]^2+Sample[[#This Row],[KPx''j]]^2+Sample[[#This Row],[KPx''k]]^2)/Ksmag/Scale</f>
        <v>-0.80001867617515987</v>
      </c>
      <c r="AB1610" s="1">
        <f>SQRT(Sample[[#This Row],[Kpy''i]]^2+Sample[[#This Row],[KPy''j]]^2+Sample[[#This Row],[KPy''k]]^2)/KTmag/Scale</f>
        <v>1.721750971500605</v>
      </c>
    </row>
    <row r="1611" spans="1:28" hidden="1" x14ac:dyDescent="0.25">
      <c r="A1611" s="5">
        <v>1606</v>
      </c>
      <c r="B1611" s="13" t="s">
        <v>43</v>
      </c>
      <c r="C1611" s="5"/>
      <c r="D1611" s="5"/>
      <c r="E1611">
        <v>10</v>
      </c>
      <c r="F1611">
        <v>5</v>
      </c>
      <c r="G1611">
        <v>9</v>
      </c>
      <c r="H1611" s="11">
        <f>Sample[[#This Row],[C]]/Sample[[#This Row],[D]]</f>
        <v>0.5</v>
      </c>
      <c r="I1611" s="11">
        <f>Sample[[#This Row],[A]]/Sample[[#This Row],[C]]</f>
        <v>1.8</v>
      </c>
      <c r="J1611" s="11">
        <f>Sample[[#This Row],[D]]/Sample[[#This Row],[A]]</f>
        <v>1.1111111111111112</v>
      </c>
      <c r="K1611" s="11">
        <f>Sample[[#This Row],[A]]/Sample[[#This Row],[D]]</f>
        <v>0.9</v>
      </c>
      <c r="L1611" s="11">
        <f>Sample[[#This Row],[D]]/Sample[[#This Row],[C]]</f>
        <v>2</v>
      </c>
      <c r="M1611" s="11">
        <f>Sample[[#This Row],[C]]/Sample[[#This Row],[A]]</f>
        <v>0.55555555555555558</v>
      </c>
      <c r="N1611">
        <f>IF(Sample[[#This Row],[Ap]]=0,10,LOG(Sample[[#This Row],[Ap]]))</f>
        <v>-0.3010299956639812</v>
      </c>
      <c r="O1611">
        <f>IF(Sample[[#This Row],[Ei]]=0,10,LOG(Sample[[#This Row],[Ei]]))</f>
        <v>0.25527250510330607</v>
      </c>
      <c r="P1611">
        <f>IF(Sample[[#This Row],[Ii]]=0,10,LOG(Sample[[#This Row],[Ii]]))</f>
        <v>4.5757490560675143E-2</v>
      </c>
      <c r="Q1611">
        <f>Kx-Sample[[#This Row],[Xp]]</f>
        <v>0.3010299956639812</v>
      </c>
      <c r="R1611">
        <f>Ky-Sample[[#This Row],[Yp]]</f>
        <v>-1.255272505103306</v>
      </c>
      <c r="S1611">
        <f>Kz-Sample[[#This Row],[Zp]]</f>
        <v>0.95424250943932487</v>
      </c>
      <c r="T1611">
        <f>Sample[[#This Row],[Kpy]]*KSc-Sample[[#This Row],[KPz]]*KSb</f>
        <v>0.30102999566398114</v>
      </c>
      <c r="U1611">
        <f>-1*(Sample[[#This Row],[KPx]]*KSc-Sample[[#This Row],[KPz]]*KSa)</f>
        <v>0.3010299956639812</v>
      </c>
      <c r="V1611">
        <f>(Sample[[#This Row],[KPx]]*$R$2-Sample[[#This Row],[Kpy]]*KSa)</f>
        <v>0.3010299956639812</v>
      </c>
      <c r="W1611">
        <f>Sample[[#This Row],[Kpy]]*KTc-Sample[[#This Row],[KPz]]*KTb</f>
        <v>2.2095150145426308</v>
      </c>
      <c r="X1611">
        <f>-1*(Sample[[#This Row],[KPx]]*KTc-Sample[[#This Row],[KPz]]*KTa)</f>
        <v>2.2095150145426308</v>
      </c>
      <c r="Y1611">
        <f>(Sample[[#This Row],[KPx]]*KTb-Sample[[#This Row],[Kpy]]*KTa)</f>
        <v>2.2095150145426308</v>
      </c>
      <c r="Z1611">
        <f>-Sample[[#This Row],[Xp]]*a+Sample[[#This Row],[Yp]]*b+Sample[[#This Row],[Zp]]*c_</f>
        <v>0.6020599913279624</v>
      </c>
      <c r="AA1611" s="8">
        <f>-IF(Sample[[#This Row],[Column2]]&gt;0,1,-1)*SQRT(Sample[[#This Row],[KPx''i]]^2+Sample[[#This Row],[KPx''j]]^2+Sample[[#This Row],[KPx''k]]^2)/Ksmag/Scale</f>
        <v>-0.36868494332449325</v>
      </c>
      <c r="AB1611" s="1">
        <f>SQRT(Sample[[#This Row],[Kpy''i]]^2+Sample[[#This Row],[KPy''j]]^2+Sample[[#This Row],[KPy''k]]^2)/KTmag/Scale</f>
        <v>1.5623630499165875</v>
      </c>
    </row>
    <row r="1612" spans="1:28" hidden="1" x14ac:dyDescent="0.25">
      <c r="A1612" s="5">
        <v>1607</v>
      </c>
      <c r="B1612" s="13" t="s">
        <v>43</v>
      </c>
      <c r="C1612" s="5"/>
      <c r="D1612" s="5"/>
      <c r="E1612">
        <v>2</v>
      </c>
      <c r="F1612">
        <v>6</v>
      </c>
      <c r="G1612">
        <v>8</v>
      </c>
      <c r="H1612" s="11">
        <f>Sample[[#This Row],[C]]/Sample[[#This Row],[D]]</f>
        <v>3</v>
      </c>
      <c r="I1612" s="11">
        <f>Sample[[#This Row],[A]]/Sample[[#This Row],[C]]</f>
        <v>1.3333333333333333</v>
      </c>
      <c r="J1612" s="11">
        <f>Sample[[#This Row],[D]]/Sample[[#This Row],[A]]</f>
        <v>0.25</v>
      </c>
      <c r="K1612" s="11">
        <f>Sample[[#This Row],[A]]/Sample[[#This Row],[D]]</f>
        <v>4</v>
      </c>
      <c r="L1612" s="11">
        <f>Sample[[#This Row],[D]]/Sample[[#This Row],[C]]</f>
        <v>0.33333333333333331</v>
      </c>
      <c r="M1612" s="11">
        <f>Sample[[#This Row],[C]]/Sample[[#This Row],[A]]</f>
        <v>0.75</v>
      </c>
      <c r="N1612">
        <f>IF(Sample[[#This Row],[Ap]]=0,10,LOG(Sample[[#This Row],[Ap]]))</f>
        <v>0.47712125471966244</v>
      </c>
      <c r="O1612">
        <f>IF(Sample[[#This Row],[Ei]]=0,10,LOG(Sample[[#This Row],[Ei]]))</f>
        <v>0.12493873660829993</v>
      </c>
      <c r="P1612">
        <f>IF(Sample[[#This Row],[Ii]]=0,10,LOG(Sample[[#This Row],[Ii]]))</f>
        <v>-0.6020599913279624</v>
      </c>
      <c r="Q1612">
        <f>Kx-Sample[[#This Row],[Xp]]</f>
        <v>-0.47712125471966244</v>
      </c>
      <c r="R1612">
        <f>Ky-Sample[[#This Row],[Yp]]</f>
        <v>-1.1249387366082999</v>
      </c>
      <c r="S1612">
        <f>Kz-Sample[[#This Row],[Zp]]</f>
        <v>1.6020599913279625</v>
      </c>
      <c r="T1612">
        <f>Sample[[#This Row],[Kpy]]*KSc-Sample[[#This Row],[KPz]]*KSb</f>
        <v>-0.4771212547196626</v>
      </c>
      <c r="U1612">
        <f>-1*(Sample[[#This Row],[KPx]]*KSc-Sample[[#This Row],[KPz]]*KSa)</f>
        <v>-0.47712125471966244</v>
      </c>
      <c r="V1612">
        <f>(Sample[[#This Row],[KPx]]*$R$2-Sample[[#This Row],[Kpy]]*KSa)</f>
        <v>-0.47712125471966244</v>
      </c>
      <c r="W1612">
        <f>Sample[[#This Row],[Kpy]]*KTc-Sample[[#This Row],[KPz]]*KTb</f>
        <v>2.7269987279362624</v>
      </c>
      <c r="X1612">
        <f>-1*(Sample[[#This Row],[KPx]]*KTc-Sample[[#This Row],[KPz]]*KTa)</f>
        <v>2.7269987279362624</v>
      </c>
      <c r="Y1612">
        <f>(Sample[[#This Row],[KPx]]*KTb-Sample[[#This Row],[Kpy]]*KTa)</f>
        <v>2.7269987279362624</v>
      </c>
      <c r="Z1612">
        <f>-Sample[[#This Row],[Xp]]*a+Sample[[#This Row],[Yp]]*b+Sample[[#This Row],[Zp]]*c_</f>
        <v>-0.95424250943932498</v>
      </c>
      <c r="AA1612" s="8">
        <f>-IF(Sample[[#This Row],[Column2]]&gt;0,1,-1)*SQRT(Sample[[#This Row],[KPx''i]]^2+Sample[[#This Row],[KPx''j]]^2+Sample[[#This Row],[KPx''k]]^2)/Ksmag/Scale</f>
        <v>0.58435180974982659</v>
      </c>
      <c r="AB1612" s="1">
        <f>SQRT(Sample[[#This Row],[Kpy''i]]^2+Sample[[#This Row],[KPy''j]]^2+Sample[[#This Row],[KPy''k]]^2)/KTmag/Scale</f>
        <v>1.9282792928108203</v>
      </c>
    </row>
    <row r="1613" spans="1:28" hidden="1" x14ac:dyDescent="0.25">
      <c r="A1613" s="5">
        <v>1608</v>
      </c>
      <c r="B1613" s="13" t="s">
        <v>43</v>
      </c>
      <c r="C1613" s="5"/>
      <c r="D1613" s="5"/>
      <c r="E1613">
        <v>6</v>
      </c>
      <c r="F1613">
        <v>9</v>
      </c>
      <c r="G1613">
        <v>5</v>
      </c>
      <c r="H1613" s="11">
        <f>Sample[[#This Row],[C]]/Sample[[#This Row],[D]]</f>
        <v>1.5</v>
      </c>
      <c r="I1613" s="11">
        <f>Sample[[#This Row],[A]]/Sample[[#This Row],[C]]</f>
        <v>0.55555555555555558</v>
      </c>
      <c r="J1613" s="11">
        <f>Sample[[#This Row],[D]]/Sample[[#This Row],[A]]</f>
        <v>1.2</v>
      </c>
      <c r="K1613" s="11">
        <f>Sample[[#This Row],[A]]/Sample[[#This Row],[D]]</f>
        <v>0.83333333333333337</v>
      </c>
      <c r="L1613" s="11">
        <f>Sample[[#This Row],[D]]/Sample[[#This Row],[C]]</f>
        <v>0.66666666666666663</v>
      </c>
      <c r="M1613" s="11">
        <f>Sample[[#This Row],[C]]/Sample[[#This Row],[A]]</f>
        <v>1.8</v>
      </c>
      <c r="N1613">
        <f>IF(Sample[[#This Row],[Ap]]=0,10,LOG(Sample[[#This Row],[Ap]]))</f>
        <v>0.17609125905568124</v>
      </c>
      <c r="O1613">
        <f>IF(Sample[[#This Row],[Ei]]=0,10,LOG(Sample[[#This Row],[Ei]]))</f>
        <v>-0.25527250510330607</v>
      </c>
      <c r="P1613">
        <f>IF(Sample[[#This Row],[Ii]]=0,10,LOG(Sample[[#This Row],[Ii]]))</f>
        <v>7.9181246047624818E-2</v>
      </c>
      <c r="Q1613">
        <f>Kx-Sample[[#This Row],[Xp]]</f>
        <v>-0.17609125905568124</v>
      </c>
      <c r="R1613">
        <f>Ky-Sample[[#This Row],[Yp]]</f>
        <v>-0.74472749489669399</v>
      </c>
      <c r="S1613">
        <f>Kz-Sample[[#This Row],[Zp]]</f>
        <v>0.92081875395237522</v>
      </c>
      <c r="T1613">
        <f>Sample[[#This Row],[Kpy]]*KSc-Sample[[#This Row],[KPz]]*KSb</f>
        <v>-0.17609125905568124</v>
      </c>
      <c r="U1613">
        <f>-1*(Sample[[#This Row],[KPx]]*KSc-Sample[[#This Row],[KPz]]*KSa)</f>
        <v>-0.17609125905568124</v>
      </c>
      <c r="V1613">
        <f>(Sample[[#This Row],[KPx]]*$R$2-Sample[[#This Row],[Kpy]]*KSa)</f>
        <v>-0.17609125905568124</v>
      </c>
      <c r="W1613">
        <f>Sample[[#This Row],[Kpy]]*KTc-Sample[[#This Row],[KPz]]*KTb</f>
        <v>1.6655462488490693</v>
      </c>
      <c r="X1613">
        <f>-1*(Sample[[#This Row],[KPx]]*KTc-Sample[[#This Row],[KPz]]*KTa)</f>
        <v>1.6655462488490693</v>
      </c>
      <c r="Y1613">
        <f>(Sample[[#This Row],[KPx]]*KTb-Sample[[#This Row],[Kpy]]*KTa)</f>
        <v>1.6655462488490693</v>
      </c>
      <c r="Z1613">
        <f>-Sample[[#This Row],[Xp]]*a+Sample[[#This Row],[Yp]]*b+Sample[[#This Row],[Zp]]*c_</f>
        <v>-0.35218251811136247</v>
      </c>
      <c r="AA1613" s="8">
        <f>-IF(Sample[[#This Row],[Column2]]&gt;0,1,-1)*SQRT(Sample[[#This Row],[KPx''i]]^2+Sample[[#This Row],[KPx''j]]^2+Sample[[#This Row],[KPx''k]]^2)/Ksmag/Scale</f>
        <v>0.21566686642533328</v>
      </c>
      <c r="AB1613" s="1">
        <f>SQRT(Sample[[#This Row],[Kpy''i]]^2+Sample[[#This Row],[KPy''j]]^2+Sample[[#This Row],[KPy''k]]^2)/KTmag/Scale</f>
        <v>1.1777190469409939</v>
      </c>
    </row>
    <row r="1614" spans="1:28" hidden="1" x14ac:dyDescent="0.25">
      <c r="A1614" s="5">
        <v>1609</v>
      </c>
      <c r="B1614" s="13" t="s">
        <v>43</v>
      </c>
      <c r="C1614" s="5"/>
      <c r="D1614" s="5"/>
      <c r="E1614">
        <v>5</v>
      </c>
      <c r="F1614">
        <v>7</v>
      </c>
      <c r="G1614">
        <v>2</v>
      </c>
      <c r="H1614" s="11">
        <f>Sample[[#This Row],[C]]/Sample[[#This Row],[D]]</f>
        <v>1.4</v>
      </c>
      <c r="I1614" s="11">
        <f>Sample[[#This Row],[A]]/Sample[[#This Row],[C]]</f>
        <v>0.2857142857142857</v>
      </c>
      <c r="J1614" s="11">
        <f>Sample[[#This Row],[D]]/Sample[[#This Row],[A]]</f>
        <v>2.5</v>
      </c>
      <c r="K1614" s="11">
        <f>Sample[[#This Row],[A]]/Sample[[#This Row],[D]]</f>
        <v>0.4</v>
      </c>
      <c r="L1614" s="11">
        <f>Sample[[#This Row],[D]]/Sample[[#This Row],[C]]</f>
        <v>0.7142857142857143</v>
      </c>
      <c r="M1614" s="11">
        <f>Sample[[#This Row],[C]]/Sample[[#This Row],[A]]</f>
        <v>3.5</v>
      </c>
      <c r="N1614">
        <f>IF(Sample[[#This Row],[Ap]]=0,10,LOG(Sample[[#This Row],[Ap]]))</f>
        <v>0.14612803567823801</v>
      </c>
      <c r="O1614">
        <f>IF(Sample[[#This Row],[Ei]]=0,10,LOG(Sample[[#This Row],[Ei]]))</f>
        <v>-0.54406804435027567</v>
      </c>
      <c r="P1614">
        <f>IF(Sample[[#This Row],[Ii]]=0,10,LOG(Sample[[#This Row],[Ii]]))</f>
        <v>0.3979400086720376</v>
      </c>
      <c r="Q1614">
        <f>Kx-Sample[[#This Row],[Xp]]</f>
        <v>-0.14612803567823801</v>
      </c>
      <c r="R1614">
        <f>Ky-Sample[[#This Row],[Yp]]</f>
        <v>-0.45593195564972433</v>
      </c>
      <c r="S1614">
        <f>Kz-Sample[[#This Row],[Zp]]</f>
        <v>0.6020599913279624</v>
      </c>
      <c r="T1614">
        <f>Sample[[#This Row],[Kpy]]*KSc-Sample[[#This Row],[KPz]]*KSb</f>
        <v>-0.14612803567823807</v>
      </c>
      <c r="U1614">
        <f>-1*(Sample[[#This Row],[KPx]]*KSc-Sample[[#This Row],[KPz]]*KSa)</f>
        <v>-0.14612803567823801</v>
      </c>
      <c r="V1614">
        <f>(Sample[[#This Row],[KPx]]*$R$2-Sample[[#This Row],[Kpy]]*KSa)</f>
        <v>-0.14612803567823801</v>
      </c>
      <c r="W1614">
        <f>Sample[[#This Row],[Kpy]]*KTc-Sample[[#This Row],[KPz]]*KTb</f>
        <v>1.0579919469776868</v>
      </c>
      <c r="X1614">
        <f>-1*(Sample[[#This Row],[KPx]]*KTc-Sample[[#This Row],[KPz]]*KTa)</f>
        <v>1.0579919469776868</v>
      </c>
      <c r="Y1614">
        <f>(Sample[[#This Row],[KPx]]*KTb-Sample[[#This Row],[Kpy]]*KTa)</f>
        <v>1.0579919469776866</v>
      </c>
      <c r="Z1614">
        <f>-Sample[[#This Row],[Xp]]*a+Sample[[#This Row],[Yp]]*b+Sample[[#This Row],[Zp]]*c_</f>
        <v>-0.29225607135647613</v>
      </c>
      <c r="AA1614" s="8">
        <f>-IF(Sample[[#This Row],[Column2]]&gt;0,1,-1)*SQRT(Sample[[#This Row],[KPx''i]]^2+Sample[[#This Row],[KPx''j]]^2+Sample[[#This Row],[KPx''k]]^2)/Ksmag/Scale</f>
        <v>0.17896956226344915</v>
      </c>
      <c r="AB1614" s="1">
        <f>SQRT(Sample[[#This Row],[Kpy''i]]^2+Sample[[#This Row],[KPy''j]]^2+Sample[[#This Row],[KPy''k]]^2)/KTmag/Scale</f>
        <v>0.74811328014868061</v>
      </c>
    </row>
    <row r="1615" spans="1:28" hidden="1" x14ac:dyDescent="0.25">
      <c r="A1615" s="5">
        <v>1610</v>
      </c>
      <c r="B1615" s="13" t="s">
        <v>43</v>
      </c>
      <c r="C1615" s="5"/>
      <c r="D1615" s="5"/>
      <c r="E1615">
        <v>9</v>
      </c>
      <c r="F1615">
        <v>2</v>
      </c>
      <c r="G1615">
        <v>9</v>
      </c>
      <c r="H1615" s="11">
        <f>Sample[[#This Row],[C]]/Sample[[#This Row],[D]]</f>
        <v>0.22222222222222221</v>
      </c>
      <c r="I1615" s="11">
        <f>Sample[[#This Row],[A]]/Sample[[#This Row],[C]]</f>
        <v>4.5</v>
      </c>
      <c r="J1615" s="11">
        <f>Sample[[#This Row],[D]]/Sample[[#This Row],[A]]</f>
        <v>1</v>
      </c>
      <c r="K1615" s="11">
        <f>Sample[[#This Row],[A]]/Sample[[#This Row],[D]]</f>
        <v>1</v>
      </c>
      <c r="L1615" s="11">
        <f>Sample[[#This Row],[D]]/Sample[[#This Row],[C]]</f>
        <v>4.5</v>
      </c>
      <c r="M1615" s="11">
        <f>Sample[[#This Row],[C]]/Sample[[#This Row],[A]]</f>
        <v>0.22222222222222221</v>
      </c>
      <c r="N1615">
        <f>IF(Sample[[#This Row],[Ap]]=0,10,LOG(Sample[[#This Row],[Ap]]))</f>
        <v>-0.65321251377534373</v>
      </c>
      <c r="O1615">
        <f>IF(Sample[[#This Row],[Ei]]=0,10,LOG(Sample[[#This Row],[Ei]]))</f>
        <v>0.65321251377534373</v>
      </c>
      <c r="P1615">
        <f>IF(Sample[[#This Row],[Ii]]=0,10,LOG(Sample[[#This Row],[Ii]]))</f>
        <v>0</v>
      </c>
      <c r="Q1615">
        <f>Kx-Sample[[#This Row],[Xp]]</f>
        <v>0.65321251377534373</v>
      </c>
      <c r="R1615">
        <f>Ky-Sample[[#This Row],[Yp]]</f>
        <v>-1.6532125137753437</v>
      </c>
      <c r="S1615">
        <f>Kz-Sample[[#This Row],[Zp]]</f>
        <v>1</v>
      </c>
      <c r="T1615">
        <f>Sample[[#This Row],[Kpy]]*KSc-Sample[[#This Row],[KPz]]*KSb</f>
        <v>0.65321251377534373</v>
      </c>
      <c r="U1615">
        <f>-1*(Sample[[#This Row],[KPx]]*KSc-Sample[[#This Row],[KPz]]*KSa)</f>
        <v>0.65321251377534373</v>
      </c>
      <c r="V1615">
        <f>(Sample[[#This Row],[KPx]]*$R$2-Sample[[#This Row],[Kpy]]*KSa)</f>
        <v>0.65321251377534373</v>
      </c>
      <c r="W1615">
        <f>Sample[[#This Row],[Kpy]]*KTc-Sample[[#This Row],[KPz]]*KTb</f>
        <v>2.653212513775344</v>
      </c>
      <c r="X1615">
        <f>-1*(Sample[[#This Row],[KPx]]*KTc-Sample[[#This Row],[KPz]]*KTa)</f>
        <v>2.653212513775344</v>
      </c>
      <c r="Y1615">
        <f>(Sample[[#This Row],[KPx]]*KTb-Sample[[#This Row],[Kpy]]*KTa)</f>
        <v>2.653212513775344</v>
      </c>
      <c r="Z1615">
        <f>-Sample[[#This Row],[Xp]]*a+Sample[[#This Row],[Yp]]*b+Sample[[#This Row],[Zp]]*c_</f>
        <v>1.3064250275506875</v>
      </c>
      <c r="AA1615" s="8">
        <f>-IF(Sample[[#This Row],[Column2]]&gt;0,1,-1)*SQRT(Sample[[#This Row],[KPx''i]]^2+Sample[[#This Row],[KPx''j]]^2+Sample[[#This Row],[KPx''k]]^2)/Ksmag/Scale</f>
        <v>-0.80001867617515987</v>
      </c>
      <c r="AB1615" s="1">
        <f>SQRT(Sample[[#This Row],[Kpy''i]]^2+Sample[[#This Row],[KPy''j]]^2+Sample[[#This Row],[KPy''k]]^2)/KTmag/Scale</f>
        <v>1.8761045604195521</v>
      </c>
    </row>
    <row r="1616" spans="1:28" hidden="1" x14ac:dyDescent="0.25">
      <c r="A1616" s="5">
        <v>1611</v>
      </c>
      <c r="B1616" s="13" t="s">
        <v>43</v>
      </c>
      <c r="C1616" s="5"/>
      <c r="D1616" s="5"/>
      <c r="E1616">
        <v>5</v>
      </c>
      <c r="F1616">
        <v>2</v>
      </c>
      <c r="G1616">
        <v>5</v>
      </c>
      <c r="H1616" s="11">
        <f>Sample[[#This Row],[C]]/Sample[[#This Row],[D]]</f>
        <v>0.4</v>
      </c>
      <c r="I1616" s="11">
        <f>Sample[[#This Row],[A]]/Sample[[#This Row],[C]]</f>
        <v>2.5</v>
      </c>
      <c r="J1616" s="11">
        <f>Sample[[#This Row],[D]]/Sample[[#This Row],[A]]</f>
        <v>1</v>
      </c>
      <c r="K1616" s="11">
        <f>Sample[[#This Row],[A]]/Sample[[#This Row],[D]]</f>
        <v>1</v>
      </c>
      <c r="L1616" s="11">
        <f>Sample[[#This Row],[D]]/Sample[[#This Row],[C]]</f>
        <v>2.5</v>
      </c>
      <c r="M1616" s="11">
        <f>Sample[[#This Row],[C]]/Sample[[#This Row],[A]]</f>
        <v>0.4</v>
      </c>
      <c r="N1616">
        <f>IF(Sample[[#This Row],[Ap]]=0,10,LOG(Sample[[#This Row],[Ap]]))</f>
        <v>-0.3979400086720376</v>
      </c>
      <c r="O1616">
        <f>IF(Sample[[#This Row],[Ei]]=0,10,LOG(Sample[[#This Row],[Ei]]))</f>
        <v>0.3979400086720376</v>
      </c>
      <c r="P1616">
        <f>IF(Sample[[#This Row],[Ii]]=0,10,LOG(Sample[[#This Row],[Ii]]))</f>
        <v>0</v>
      </c>
      <c r="Q1616">
        <f>Kx-Sample[[#This Row],[Xp]]</f>
        <v>0.3979400086720376</v>
      </c>
      <c r="R1616">
        <f>Ky-Sample[[#This Row],[Yp]]</f>
        <v>-1.3979400086720375</v>
      </c>
      <c r="S1616">
        <f>Kz-Sample[[#This Row],[Zp]]</f>
        <v>1</v>
      </c>
      <c r="T1616">
        <f>Sample[[#This Row],[Kpy]]*KSc-Sample[[#This Row],[KPz]]*KSb</f>
        <v>0.39794000867203749</v>
      </c>
      <c r="U1616">
        <f>-1*(Sample[[#This Row],[KPx]]*KSc-Sample[[#This Row],[KPz]]*KSa)</f>
        <v>0.3979400086720376</v>
      </c>
      <c r="V1616">
        <f>(Sample[[#This Row],[KPx]]*$R$2-Sample[[#This Row],[Kpy]]*KSa)</f>
        <v>0.3979400086720376</v>
      </c>
      <c r="W1616">
        <f>Sample[[#This Row],[Kpy]]*KTc-Sample[[#This Row],[KPz]]*KTb</f>
        <v>2.3979400086720375</v>
      </c>
      <c r="X1616">
        <f>-1*(Sample[[#This Row],[KPx]]*KTc-Sample[[#This Row],[KPz]]*KTa)</f>
        <v>2.3979400086720375</v>
      </c>
      <c r="Y1616">
        <f>(Sample[[#This Row],[KPx]]*KTb-Sample[[#This Row],[Kpy]]*KTa)</f>
        <v>2.3979400086720375</v>
      </c>
      <c r="Z1616">
        <f>-Sample[[#This Row],[Xp]]*a+Sample[[#This Row],[Yp]]*b+Sample[[#This Row],[Zp]]*c_</f>
        <v>0.79588001734407521</v>
      </c>
      <c r="AA1616" s="8">
        <f>-IF(Sample[[#This Row],[Column2]]&gt;0,1,-1)*SQRT(Sample[[#This Row],[KPx''i]]^2+Sample[[#This Row],[KPx''j]]^2+Sample[[#This Row],[KPx''k]]^2)/Ksmag/Scale</f>
        <v>-0.48737498474260249</v>
      </c>
      <c r="AB1616" s="1">
        <f>SQRT(Sample[[#This Row],[Kpy''i]]^2+Sample[[#This Row],[KPy''j]]^2+Sample[[#This Row],[KPy''k]]^2)/KTmag/Scale</f>
        <v>1.6955996410105265</v>
      </c>
    </row>
    <row r="1617" spans="1:28" hidden="1" x14ac:dyDescent="0.25">
      <c r="A1617" s="5">
        <v>1612</v>
      </c>
      <c r="B1617" s="13" t="s">
        <v>43</v>
      </c>
      <c r="C1617" s="5"/>
      <c r="D1617" s="5"/>
      <c r="E1617">
        <v>1</v>
      </c>
      <c r="F1617">
        <v>4</v>
      </c>
      <c r="G1617">
        <v>7</v>
      </c>
      <c r="H1617" s="11">
        <f>Sample[[#This Row],[C]]/Sample[[#This Row],[D]]</f>
        <v>4</v>
      </c>
      <c r="I1617" s="11">
        <f>Sample[[#This Row],[A]]/Sample[[#This Row],[C]]</f>
        <v>1.75</v>
      </c>
      <c r="J1617" s="11">
        <f>Sample[[#This Row],[D]]/Sample[[#This Row],[A]]</f>
        <v>0.14285714285714285</v>
      </c>
      <c r="K1617" s="11">
        <f>Sample[[#This Row],[A]]/Sample[[#This Row],[D]]</f>
        <v>7</v>
      </c>
      <c r="L1617" s="11">
        <f>Sample[[#This Row],[D]]/Sample[[#This Row],[C]]</f>
        <v>0.25</v>
      </c>
      <c r="M1617" s="11">
        <f>Sample[[#This Row],[C]]/Sample[[#This Row],[A]]</f>
        <v>0.5714285714285714</v>
      </c>
      <c r="N1617">
        <f>IF(Sample[[#This Row],[Ap]]=0,10,LOG(Sample[[#This Row],[Ap]]))</f>
        <v>0.6020599913279624</v>
      </c>
      <c r="O1617">
        <f>IF(Sample[[#This Row],[Ei]]=0,10,LOG(Sample[[#This Row],[Ei]]))</f>
        <v>0.24303804868629444</v>
      </c>
      <c r="P1617">
        <f>IF(Sample[[#This Row],[Ii]]=0,10,LOG(Sample[[#This Row],[Ii]]))</f>
        <v>-0.84509804001425681</v>
      </c>
      <c r="Q1617">
        <f>Kx-Sample[[#This Row],[Xp]]</f>
        <v>-0.6020599913279624</v>
      </c>
      <c r="R1617">
        <f>Ky-Sample[[#This Row],[Yp]]</f>
        <v>-1.2430380486862944</v>
      </c>
      <c r="S1617">
        <f>Kz-Sample[[#This Row],[Zp]]</f>
        <v>1.8450980400142569</v>
      </c>
      <c r="T1617">
        <f>Sample[[#This Row],[Kpy]]*KSc-Sample[[#This Row],[KPz]]*KSb</f>
        <v>-0.60205999132796251</v>
      </c>
      <c r="U1617">
        <f>-1*(Sample[[#This Row],[KPx]]*KSc-Sample[[#This Row],[KPz]]*KSa)</f>
        <v>-0.6020599913279624</v>
      </c>
      <c r="V1617">
        <f>(Sample[[#This Row],[KPx]]*$R$2-Sample[[#This Row],[Kpy]]*KSa)</f>
        <v>-0.6020599913279624</v>
      </c>
      <c r="W1617">
        <f>Sample[[#This Row],[Kpy]]*KTc-Sample[[#This Row],[KPz]]*KTb</f>
        <v>3.0881360887005513</v>
      </c>
      <c r="X1617">
        <f>-1*(Sample[[#This Row],[KPx]]*KTc-Sample[[#This Row],[KPz]]*KTa)</f>
        <v>3.0881360887005513</v>
      </c>
      <c r="Y1617">
        <f>(Sample[[#This Row],[KPx]]*KTb-Sample[[#This Row],[Kpy]]*KTa)</f>
        <v>3.0881360887005513</v>
      </c>
      <c r="Z1617">
        <f>-Sample[[#This Row],[Xp]]*a+Sample[[#This Row],[Yp]]*b+Sample[[#This Row],[Zp]]*c_</f>
        <v>-1.2041199826559248</v>
      </c>
      <c r="AA1617" s="8">
        <f>-IF(Sample[[#This Row],[Column2]]&gt;0,1,-1)*SQRT(Sample[[#This Row],[KPx''i]]^2+Sample[[#This Row],[KPx''j]]^2+Sample[[#This Row],[KPx''k]]^2)/Ksmag/Scale</f>
        <v>0.73736988664898662</v>
      </c>
      <c r="AB1617" s="1">
        <f>SQRT(Sample[[#This Row],[Kpy''i]]^2+Sample[[#This Row],[KPy''j]]^2+Sample[[#This Row],[KPy''k]]^2)/KTmag/Scale</f>
        <v>2.1836419695470615</v>
      </c>
    </row>
    <row r="1618" spans="1:28" hidden="1" x14ac:dyDescent="0.25">
      <c r="A1618" s="5">
        <v>1613</v>
      </c>
      <c r="B1618" s="13" t="s">
        <v>43</v>
      </c>
      <c r="C1618" s="5"/>
      <c r="D1618" s="5"/>
      <c r="E1618">
        <v>5</v>
      </c>
      <c r="F1618">
        <v>2</v>
      </c>
      <c r="G1618">
        <v>10</v>
      </c>
      <c r="H1618" s="11">
        <f>Sample[[#This Row],[C]]/Sample[[#This Row],[D]]</f>
        <v>0.4</v>
      </c>
      <c r="I1618" s="11">
        <f>Sample[[#This Row],[A]]/Sample[[#This Row],[C]]</f>
        <v>5</v>
      </c>
      <c r="J1618" s="11">
        <f>Sample[[#This Row],[D]]/Sample[[#This Row],[A]]</f>
        <v>0.5</v>
      </c>
      <c r="K1618" s="11">
        <f>Sample[[#This Row],[A]]/Sample[[#This Row],[D]]</f>
        <v>2</v>
      </c>
      <c r="L1618" s="11">
        <f>Sample[[#This Row],[D]]/Sample[[#This Row],[C]]</f>
        <v>2.5</v>
      </c>
      <c r="M1618" s="11">
        <f>Sample[[#This Row],[C]]/Sample[[#This Row],[A]]</f>
        <v>0.2</v>
      </c>
      <c r="N1618">
        <f>IF(Sample[[#This Row],[Ap]]=0,10,LOG(Sample[[#This Row],[Ap]]))</f>
        <v>-0.3979400086720376</v>
      </c>
      <c r="O1618">
        <f>IF(Sample[[#This Row],[Ei]]=0,10,LOG(Sample[[#This Row],[Ei]]))</f>
        <v>0.69897000433601886</v>
      </c>
      <c r="P1618">
        <f>IF(Sample[[#This Row],[Ii]]=0,10,LOG(Sample[[#This Row],[Ii]]))</f>
        <v>-0.3010299956639812</v>
      </c>
      <c r="Q1618">
        <f>Kx-Sample[[#This Row],[Xp]]</f>
        <v>0.3979400086720376</v>
      </c>
      <c r="R1618">
        <f>Ky-Sample[[#This Row],[Yp]]</f>
        <v>-1.6989700043360187</v>
      </c>
      <c r="S1618">
        <f>Kz-Sample[[#This Row],[Zp]]</f>
        <v>1.3010299956639813</v>
      </c>
      <c r="T1618">
        <f>Sample[[#This Row],[Kpy]]*KSc-Sample[[#This Row],[KPz]]*KSb</f>
        <v>0.39794000867203749</v>
      </c>
      <c r="U1618">
        <f>-1*(Sample[[#This Row],[KPx]]*KSc-Sample[[#This Row],[KPz]]*KSa)</f>
        <v>0.3979400086720376</v>
      </c>
      <c r="V1618">
        <f>(Sample[[#This Row],[KPx]]*$R$2-Sample[[#This Row],[Kpy]]*KSa)</f>
        <v>0.3979400086720376</v>
      </c>
      <c r="W1618">
        <f>Sample[[#This Row],[Kpy]]*KTc-Sample[[#This Row],[KPz]]*KTb</f>
        <v>3</v>
      </c>
      <c r="X1618">
        <f>-1*(Sample[[#This Row],[KPx]]*KTc-Sample[[#This Row],[KPz]]*KTa)</f>
        <v>3</v>
      </c>
      <c r="Y1618">
        <f>(Sample[[#This Row],[KPx]]*KTb-Sample[[#This Row],[Kpy]]*KTa)</f>
        <v>3</v>
      </c>
      <c r="Z1618">
        <f>-Sample[[#This Row],[Xp]]*a+Sample[[#This Row],[Yp]]*b+Sample[[#This Row],[Zp]]*c_</f>
        <v>0.79588001734407532</v>
      </c>
      <c r="AA1618" s="8">
        <f>-IF(Sample[[#This Row],[Column2]]&gt;0,1,-1)*SQRT(Sample[[#This Row],[KPx''i]]^2+Sample[[#This Row],[KPx''j]]^2+Sample[[#This Row],[KPx''k]]^2)/Ksmag/Scale</f>
        <v>-0.48737498474260249</v>
      </c>
      <c r="AB1618" s="1">
        <f>SQRT(Sample[[#This Row],[Kpy''i]]^2+Sample[[#This Row],[KPy''j]]^2+Sample[[#This Row],[KPy''k]]^2)/KTmag/Scale</f>
        <v>2.1213203435596428</v>
      </c>
    </row>
    <row r="1619" spans="1:28" hidden="1" x14ac:dyDescent="0.25">
      <c r="A1619" s="5">
        <v>1614</v>
      </c>
      <c r="B1619" s="13" t="s">
        <v>43</v>
      </c>
      <c r="C1619" s="5"/>
      <c r="D1619" s="5"/>
      <c r="E1619">
        <v>4</v>
      </c>
      <c r="F1619">
        <v>1</v>
      </c>
      <c r="G1619">
        <v>3</v>
      </c>
      <c r="H1619" s="11">
        <f>Sample[[#This Row],[C]]/Sample[[#This Row],[D]]</f>
        <v>0.25</v>
      </c>
      <c r="I1619" s="11">
        <f>Sample[[#This Row],[A]]/Sample[[#This Row],[C]]</f>
        <v>3</v>
      </c>
      <c r="J1619" s="11">
        <f>Sample[[#This Row],[D]]/Sample[[#This Row],[A]]</f>
        <v>1.3333333333333333</v>
      </c>
      <c r="K1619" s="11">
        <f>Sample[[#This Row],[A]]/Sample[[#This Row],[D]]</f>
        <v>0.75</v>
      </c>
      <c r="L1619" s="11">
        <f>Sample[[#This Row],[D]]/Sample[[#This Row],[C]]</f>
        <v>4</v>
      </c>
      <c r="M1619" s="11">
        <f>Sample[[#This Row],[C]]/Sample[[#This Row],[A]]</f>
        <v>0.33333333333333331</v>
      </c>
      <c r="N1619">
        <f>IF(Sample[[#This Row],[Ap]]=0,10,LOG(Sample[[#This Row],[Ap]]))</f>
        <v>-0.6020599913279624</v>
      </c>
      <c r="O1619">
        <f>IF(Sample[[#This Row],[Ei]]=0,10,LOG(Sample[[#This Row],[Ei]]))</f>
        <v>0.47712125471966244</v>
      </c>
      <c r="P1619">
        <f>IF(Sample[[#This Row],[Ii]]=0,10,LOG(Sample[[#This Row],[Ii]]))</f>
        <v>0.12493873660829993</v>
      </c>
      <c r="Q1619">
        <f>Kx-Sample[[#This Row],[Xp]]</f>
        <v>0.6020599913279624</v>
      </c>
      <c r="R1619">
        <f>Ky-Sample[[#This Row],[Yp]]</f>
        <v>-1.4771212547196624</v>
      </c>
      <c r="S1619">
        <f>Kz-Sample[[#This Row],[Zp]]</f>
        <v>0.87506126339170009</v>
      </c>
      <c r="T1619">
        <f>Sample[[#This Row],[Kpy]]*KSc-Sample[[#This Row],[KPz]]*KSb</f>
        <v>0.60205999132796229</v>
      </c>
      <c r="U1619">
        <f>-1*(Sample[[#This Row],[KPx]]*KSc-Sample[[#This Row],[KPz]]*KSa)</f>
        <v>0.6020599913279624</v>
      </c>
      <c r="V1619">
        <f>(Sample[[#This Row],[KPx]]*$R$2-Sample[[#This Row],[Kpy]]*KSa)</f>
        <v>0.6020599913279624</v>
      </c>
      <c r="W1619">
        <f>Sample[[#This Row],[Kpy]]*KTc-Sample[[#This Row],[KPz]]*KTb</f>
        <v>2.3521825181113627</v>
      </c>
      <c r="X1619">
        <f>-1*(Sample[[#This Row],[KPx]]*KTc-Sample[[#This Row],[KPz]]*KTa)</f>
        <v>2.3521825181113627</v>
      </c>
      <c r="Y1619">
        <f>(Sample[[#This Row],[KPx]]*KTb-Sample[[#This Row],[Kpy]]*KTa)</f>
        <v>2.3521825181113623</v>
      </c>
      <c r="Z1619">
        <f>-Sample[[#This Row],[Xp]]*a+Sample[[#This Row],[Yp]]*b+Sample[[#This Row],[Zp]]*c_</f>
        <v>1.2041199826559248</v>
      </c>
      <c r="AA1619" s="8">
        <f>-IF(Sample[[#This Row],[Column2]]&gt;0,1,-1)*SQRT(Sample[[#This Row],[KPx''i]]^2+Sample[[#This Row],[KPx''j]]^2+Sample[[#This Row],[KPx''k]]^2)/Ksmag/Scale</f>
        <v>-0.73736988664898651</v>
      </c>
      <c r="AB1619" s="1">
        <f>SQRT(Sample[[#This Row],[Kpy''i]]^2+Sample[[#This Row],[KPy''j]]^2+Sample[[#This Row],[KPy''k]]^2)/KTmag/Scale</f>
        <v>1.6632442091449937</v>
      </c>
    </row>
    <row r="1620" spans="1:28" hidden="1" x14ac:dyDescent="0.25">
      <c r="A1620" s="5">
        <v>1615</v>
      </c>
      <c r="B1620" s="13" t="s">
        <v>43</v>
      </c>
      <c r="C1620" s="5"/>
      <c r="D1620" s="5"/>
      <c r="E1620">
        <v>6</v>
      </c>
      <c r="F1620">
        <v>10</v>
      </c>
      <c r="G1620">
        <v>9</v>
      </c>
      <c r="H1620" s="11">
        <f>Sample[[#This Row],[C]]/Sample[[#This Row],[D]]</f>
        <v>1.6666666666666667</v>
      </c>
      <c r="I1620" s="11">
        <f>Sample[[#This Row],[A]]/Sample[[#This Row],[C]]</f>
        <v>0.9</v>
      </c>
      <c r="J1620" s="11">
        <f>Sample[[#This Row],[D]]/Sample[[#This Row],[A]]</f>
        <v>0.66666666666666663</v>
      </c>
      <c r="K1620" s="11">
        <f>Sample[[#This Row],[A]]/Sample[[#This Row],[D]]</f>
        <v>1.5</v>
      </c>
      <c r="L1620" s="11">
        <f>Sample[[#This Row],[D]]/Sample[[#This Row],[C]]</f>
        <v>0.6</v>
      </c>
      <c r="M1620" s="11">
        <f>Sample[[#This Row],[C]]/Sample[[#This Row],[A]]</f>
        <v>1.1111111111111112</v>
      </c>
      <c r="N1620">
        <f>IF(Sample[[#This Row],[Ap]]=0,10,LOG(Sample[[#This Row],[Ap]]))</f>
        <v>0.22184874961635639</v>
      </c>
      <c r="O1620">
        <f>IF(Sample[[#This Row],[Ei]]=0,10,LOG(Sample[[#This Row],[Ei]]))</f>
        <v>-4.5757490560675115E-2</v>
      </c>
      <c r="P1620">
        <f>IF(Sample[[#This Row],[Ii]]=0,10,LOG(Sample[[#This Row],[Ii]]))</f>
        <v>-0.17609125905568127</v>
      </c>
      <c r="Q1620">
        <f>Kx-Sample[[#This Row],[Xp]]</f>
        <v>-0.22184874961635639</v>
      </c>
      <c r="R1620">
        <f>Ky-Sample[[#This Row],[Yp]]</f>
        <v>-0.95424250943932487</v>
      </c>
      <c r="S1620">
        <f>Kz-Sample[[#This Row],[Zp]]</f>
        <v>1.1760912590556813</v>
      </c>
      <c r="T1620">
        <f>Sample[[#This Row],[Kpy]]*KSc-Sample[[#This Row],[KPz]]*KSb</f>
        <v>-0.22184874961635648</v>
      </c>
      <c r="U1620">
        <f>-1*(Sample[[#This Row],[KPx]]*KSc-Sample[[#This Row],[KPz]]*KSa)</f>
        <v>-0.22184874961635639</v>
      </c>
      <c r="V1620">
        <f>(Sample[[#This Row],[KPx]]*$R$2-Sample[[#This Row],[Kpy]]*KSa)</f>
        <v>-0.22184874961635639</v>
      </c>
      <c r="W1620">
        <f>Sample[[#This Row],[Kpy]]*KTc-Sample[[#This Row],[KPz]]*KTb</f>
        <v>2.1303337684950061</v>
      </c>
      <c r="X1620">
        <f>-1*(Sample[[#This Row],[KPx]]*KTc-Sample[[#This Row],[KPz]]*KTa)</f>
        <v>2.1303337684950061</v>
      </c>
      <c r="Y1620">
        <f>(Sample[[#This Row],[KPx]]*KTb-Sample[[#This Row],[Kpy]]*KTa)</f>
        <v>2.1303337684950061</v>
      </c>
      <c r="Z1620">
        <f>-Sample[[#This Row],[Xp]]*a+Sample[[#This Row],[Yp]]*b+Sample[[#This Row],[Zp]]*c_</f>
        <v>-0.44369749923271273</v>
      </c>
      <c r="AA1620" s="8">
        <f>-IF(Sample[[#This Row],[Column2]]&gt;0,1,-1)*SQRT(Sample[[#This Row],[KPx''i]]^2+Sample[[#This Row],[KPx''j]]^2+Sample[[#This Row],[KPx''k]]^2)/Ksmag/Scale</f>
        <v>0.27170811831726921</v>
      </c>
      <c r="AB1620" s="1">
        <f>SQRT(Sample[[#This Row],[Kpy''i]]^2+Sample[[#This Row],[KPy''j]]^2+Sample[[#This Row],[KPy''k]]^2)/KTmag/Scale</f>
        <v>1.5063734538935116</v>
      </c>
    </row>
    <row r="1621" spans="1:28" hidden="1" x14ac:dyDescent="0.25">
      <c r="A1621" s="5">
        <v>1616</v>
      </c>
      <c r="B1621" s="13" t="s">
        <v>43</v>
      </c>
      <c r="C1621" s="5"/>
      <c r="D1621" s="5"/>
      <c r="E1621">
        <v>8</v>
      </c>
      <c r="F1621">
        <v>3</v>
      </c>
      <c r="G1621">
        <v>9</v>
      </c>
      <c r="H1621" s="11">
        <f>Sample[[#This Row],[C]]/Sample[[#This Row],[D]]</f>
        <v>0.375</v>
      </c>
      <c r="I1621" s="11">
        <f>Sample[[#This Row],[A]]/Sample[[#This Row],[C]]</f>
        <v>3</v>
      </c>
      <c r="J1621" s="11">
        <f>Sample[[#This Row],[D]]/Sample[[#This Row],[A]]</f>
        <v>0.88888888888888884</v>
      </c>
      <c r="K1621" s="11">
        <f>Sample[[#This Row],[A]]/Sample[[#This Row],[D]]</f>
        <v>1.125</v>
      </c>
      <c r="L1621" s="11">
        <f>Sample[[#This Row],[D]]/Sample[[#This Row],[C]]</f>
        <v>2.6666666666666665</v>
      </c>
      <c r="M1621" s="11">
        <f>Sample[[#This Row],[C]]/Sample[[#This Row],[A]]</f>
        <v>0.33333333333333331</v>
      </c>
      <c r="N1621">
        <f>IF(Sample[[#This Row],[Ap]]=0,10,LOG(Sample[[#This Row],[Ap]]))</f>
        <v>-0.42596873227228116</v>
      </c>
      <c r="O1621">
        <f>IF(Sample[[#This Row],[Ei]]=0,10,LOG(Sample[[#This Row],[Ei]]))</f>
        <v>0.47712125471966244</v>
      </c>
      <c r="P1621">
        <f>IF(Sample[[#This Row],[Ii]]=0,10,LOG(Sample[[#This Row],[Ii]]))</f>
        <v>-5.1152522447381311E-2</v>
      </c>
      <c r="Q1621">
        <f>Kx-Sample[[#This Row],[Xp]]</f>
        <v>0.42596873227228116</v>
      </c>
      <c r="R1621">
        <f>Ky-Sample[[#This Row],[Yp]]</f>
        <v>-1.4771212547196624</v>
      </c>
      <c r="S1621">
        <f>Kz-Sample[[#This Row],[Zp]]</f>
        <v>1.0511525224473812</v>
      </c>
      <c r="T1621">
        <f>Sample[[#This Row],[Kpy]]*KSc-Sample[[#This Row],[KPz]]*KSb</f>
        <v>0.42596873227228116</v>
      </c>
      <c r="U1621">
        <f>-1*(Sample[[#This Row],[KPx]]*KSc-Sample[[#This Row],[KPz]]*KSa)</f>
        <v>0.42596873227228116</v>
      </c>
      <c r="V1621">
        <f>(Sample[[#This Row],[KPx]]*$R$2-Sample[[#This Row],[Kpy]]*KSa)</f>
        <v>0.42596873227228116</v>
      </c>
      <c r="W1621">
        <f>Sample[[#This Row],[Kpy]]*KTc-Sample[[#This Row],[KPz]]*KTb</f>
        <v>2.5282737771670436</v>
      </c>
      <c r="X1621">
        <f>-1*(Sample[[#This Row],[KPx]]*KTc-Sample[[#This Row],[KPz]]*KTa)</f>
        <v>2.5282737771670436</v>
      </c>
      <c r="Y1621">
        <f>(Sample[[#This Row],[KPx]]*KTb-Sample[[#This Row],[Kpy]]*KTa)</f>
        <v>2.5282737771670436</v>
      </c>
      <c r="Z1621">
        <f>-Sample[[#This Row],[Xp]]*a+Sample[[#This Row],[Yp]]*b+Sample[[#This Row],[Zp]]*c_</f>
        <v>0.85193746454456221</v>
      </c>
      <c r="AA1621" s="8">
        <f>-IF(Sample[[#This Row],[Column2]]&gt;0,1,-1)*SQRT(Sample[[#This Row],[KPx''i]]^2+Sample[[#This Row],[KPx''j]]^2+Sample[[#This Row],[KPx''k]]^2)/Ksmag/Scale</f>
        <v>-0.52170302022365322</v>
      </c>
      <c r="AB1621" s="1">
        <f>SQRT(Sample[[#This Row],[Kpy''i]]^2+Sample[[#This Row],[KPy''j]]^2+Sample[[#This Row],[KPy''k]]^2)/KTmag/Scale</f>
        <v>1.7877595325309428</v>
      </c>
    </row>
    <row r="1622" spans="1:28" hidden="1" x14ac:dyDescent="0.25">
      <c r="A1622" s="5">
        <v>1617</v>
      </c>
      <c r="B1622" s="13" t="s">
        <v>43</v>
      </c>
      <c r="C1622" s="5"/>
      <c r="D1622" s="5"/>
      <c r="E1622">
        <v>10</v>
      </c>
      <c r="F1622">
        <v>4</v>
      </c>
      <c r="G1622">
        <v>9</v>
      </c>
      <c r="H1622" s="11">
        <f>Sample[[#This Row],[C]]/Sample[[#This Row],[D]]</f>
        <v>0.4</v>
      </c>
      <c r="I1622" s="11">
        <f>Sample[[#This Row],[A]]/Sample[[#This Row],[C]]</f>
        <v>2.25</v>
      </c>
      <c r="J1622" s="11">
        <f>Sample[[#This Row],[D]]/Sample[[#This Row],[A]]</f>
        <v>1.1111111111111112</v>
      </c>
      <c r="K1622" s="11">
        <f>Sample[[#This Row],[A]]/Sample[[#This Row],[D]]</f>
        <v>0.9</v>
      </c>
      <c r="L1622" s="11">
        <f>Sample[[#This Row],[D]]/Sample[[#This Row],[C]]</f>
        <v>2.5</v>
      </c>
      <c r="M1622" s="11">
        <f>Sample[[#This Row],[C]]/Sample[[#This Row],[A]]</f>
        <v>0.44444444444444442</v>
      </c>
      <c r="N1622">
        <f>IF(Sample[[#This Row],[Ap]]=0,10,LOG(Sample[[#This Row],[Ap]]))</f>
        <v>-0.3979400086720376</v>
      </c>
      <c r="O1622">
        <f>IF(Sample[[#This Row],[Ei]]=0,10,LOG(Sample[[#This Row],[Ei]]))</f>
        <v>0.35218251811136247</v>
      </c>
      <c r="P1622">
        <f>IF(Sample[[#This Row],[Ii]]=0,10,LOG(Sample[[#This Row],[Ii]]))</f>
        <v>4.5757490560675143E-2</v>
      </c>
      <c r="Q1622">
        <f>Kx-Sample[[#This Row],[Xp]]</f>
        <v>0.3979400086720376</v>
      </c>
      <c r="R1622">
        <f>Ky-Sample[[#This Row],[Yp]]</f>
        <v>-1.3521825181113625</v>
      </c>
      <c r="S1622">
        <f>Kz-Sample[[#This Row],[Zp]]</f>
        <v>0.95424250943932487</v>
      </c>
      <c r="T1622">
        <f>Sample[[#This Row],[Kpy]]*KSc-Sample[[#This Row],[KPz]]*KSb</f>
        <v>0.3979400086720376</v>
      </c>
      <c r="U1622">
        <f>-1*(Sample[[#This Row],[KPx]]*KSc-Sample[[#This Row],[KPz]]*KSa)</f>
        <v>0.3979400086720376</v>
      </c>
      <c r="V1622">
        <f>(Sample[[#This Row],[KPx]]*$R$2-Sample[[#This Row],[Kpy]]*KSa)</f>
        <v>0.3979400086720376</v>
      </c>
      <c r="W1622">
        <f>Sample[[#This Row],[Kpy]]*KTc-Sample[[#This Row],[KPz]]*KTb</f>
        <v>2.3064250275506875</v>
      </c>
      <c r="X1622">
        <f>-1*(Sample[[#This Row],[KPx]]*KTc-Sample[[#This Row],[KPz]]*KTa)</f>
        <v>2.3064250275506875</v>
      </c>
      <c r="Y1622">
        <f>(Sample[[#This Row],[KPx]]*KTb-Sample[[#This Row],[Kpy]]*KTa)</f>
        <v>2.3064250275506875</v>
      </c>
      <c r="Z1622">
        <f>-Sample[[#This Row],[Xp]]*a+Sample[[#This Row],[Yp]]*b+Sample[[#This Row],[Zp]]*c_</f>
        <v>0.79588001734407521</v>
      </c>
      <c r="AA1622" s="8">
        <f>-IF(Sample[[#This Row],[Column2]]&gt;0,1,-1)*SQRT(Sample[[#This Row],[KPx''i]]^2+Sample[[#This Row],[KPx''j]]^2+Sample[[#This Row],[KPx''k]]^2)/Ksmag/Scale</f>
        <v>-0.48737498474260249</v>
      </c>
      <c r="AB1622" s="1">
        <f>SQRT(Sample[[#This Row],[Kpy''i]]^2+Sample[[#This Row],[KPy''j]]^2+Sample[[#This Row],[KPy''k]]^2)/KTmag/Scale</f>
        <v>1.6308887772794609</v>
      </c>
    </row>
    <row r="1623" spans="1:28" hidden="1" x14ac:dyDescent="0.25">
      <c r="A1623" s="5">
        <v>1618</v>
      </c>
      <c r="B1623" s="13" t="s">
        <v>43</v>
      </c>
      <c r="C1623" s="5"/>
      <c r="D1623" s="5"/>
      <c r="E1623">
        <v>6</v>
      </c>
      <c r="F1623">
        <v>4</v>
      </c>
      <c r="G1623">
        <v>4</v>
      </c>
      <c r="H1623" s="11">
        <f>Sample[[#This Row],[C]]/Sample[[#This Row],[D]]</f>
        <v>0.66666666666666663</v>
      </c>
      <c r="I1623" s="11">
        <f>Sample[[#This Row],[A]]/Sample[[#This Row],[C]]</f>
        <v>1</v>
      </c>
      <c r="J1623" s="11">
        <f>Sample[[#This Row],[D]]/Sample[[#This Row],[A]]</f>
        <v>1.5</v>
      </c>
      <c r="K1623" s="11">
        <f>Sample[[#This Row],[A]]/Sample[[#This Row],[D]]</f>
        <v>0.66666666666666663</v>
      </c>
      <c r="L1623" s="11">
        <f>Sample[[#This Row],[D]]/Sample[[#This Row],[C]]</f>
        <v>1.5</v>
      </c>
      <c r="M1623" s="11">
        <f>Sample[[#This Row],[C]]/Sample[[#This Row],[A]]</f>
        <v>1</v>
      </c>
      <c r="N1623">
        <f>IF(Sample[[#This Row],[Ap]]=0,10,LOG(Sample[[#This Row],[Ap]]))</f>
        <v>-0.17609125905568127</v>
      </c>
      <c r="O1623">
        <f>IF(Sample[[#This Row],[Ei]]=0,10,LOG(Sample[[#This Row],[Ei]]))</f>
        <v>0</v>
      </c>
      <c r="P1623">
        <f>IF(Sample[[#This Row],[Ii]]=0,10,LOG(Sample[[#This Row],[Ii]]))</f>
        <v>0.17609125905568124</v>
      </c>
      <c r="Q1623">
        <f>Kx-Sample[[#This Row],[Xp]]</f>
        <v>0.17609125905568127</v>
      </c>
      <c r="R1623">
        <f>Ky-Sample[[#This Row],[Yp]]</f>
        <v>-1</v>
      </c>
      <c r="S1623">
        <f>Kz-Sample[[#This Row],[Zp]]</f>
        <v>0.82390874094431876</v>
      </c>
      <c r="T1623">
        <f>Sample[[#This Row],[Kpy]]*KSc-Sample[[#This Row],[KPz]]*KSb</f>
        <v>0.17609125905568124</v>
      </c>
      <c r="U1623">
        <f>-1*(Sample[[#This Row],[KPx]]*KSc-Sample[[#This Row],[KPz]]*KSa)</f>
        <v>0.17609125905568127</v>
      </c>
      <c r="V1623">
        <f>(Sample[[#This Row],[KPx]]*$R$2-Sample[[#This Row],[Kpy]]*KSa)</f>
        <v>0.17609125905568127</v>
      </c>
      <c r="W1623">
        <f>Sample[[#This Row],[Kpy]]*KTc-Sample[[#This Row],[KPz]]*KTb</f>
        <v>1.8239087409443187</v>
      </c>
      <c r="X1623">
        <f>-1*(Sample[[#This Row],[KPx]]*KTc-Sample[[#This Row],[KPz]]*KTa)</f>
        <v>1.8239087409443189</v>
      </c>
      <c r="Y1623">
        <f>(Sample[[#This Row],[KPx]]*KTb-Sample[[#This Row],[Kpy]]*KTa)</f>
        <v>1.8239087409443187</v>
      </c>
      <c r="Z1623">
        <f>-Sample[[#This Row],[Xp]]*a+Sample[[#This Row],[Yp]]*b+Sample[[#This Row],[Zp]]*c_</f>
        <v>0.35218251811136247</v>
      </c>
      <c r="AA1623" s="8">
        <f>-IF(Sample[[#This Row],[Column2]]&gt;0,1,-1)*SQRT(Sample[[#This Row],[KPx''i]]^2+Sample[[#This Row],[KPx''j]]^2+Sample[[#This Row],[KPx''k]]^2)/Ksmag/Scale</f>
        <v>-0.21566686642533334</v>
      </c>
      <c r="AB1623" s="1">
        <f>SQRT(Sample[[#This Row],[Kpy''i]]^2+Sample[[#This Row],[KPy''j]]^2+Sample[[#This Row],[KPy''k]]^2)/KTmag/Scale</f>
        <v>1.2896982389871459</v>
      </c>
    </row>
    <row r="1624" spans="1:28" hidden="1" x14ac:dyDescent="0.25">
      <c r="A1624" s="5">
        <v>1619</v>
      </c>
      <c r="B1624" s="13" t="s">
        <v>43</v>
      </c>
      <c r="C1624" s="5"/>
      <c r="D1624" s="5"/>
      <c r="E1624">
        <v>6</v>
      </c>
      <c r="F1624">
        <v>4</v>
      </c>
      <c r="G1624">
        <v>2</v>
      </c>
      <c r="H1624" s="11">
        <f>Sample[[#This Row],[C]]/Sample[[#This Row],[D]]</f>
        <v>0.66666666666666663</v>
      </c>
      <c r="I1624" s="11">
        <f>Sample[[#This Row],[A]]/Sample[[#This Row],[C]]</f>
        <v>0.5</v>
      </c>
      <c r="J1624" s="11">
        <f>Sample[[#This Row],[D]]/Sample[[#This Row],[A]]</f>
        <v>3</v>
      </c>
      <c r="K1624" s="11">
        <f>Sample[[#This Row],[A]]/Sample[[#This Row],[D]]</f>
        <v>0.33333333333333331</v>
      </c>
      <c r="L1624" s="11">
        <f>Sample[[#This Row],[D]]/Sample[[#This Row],[C]]</f>
        <v>1.5</v>
      </c>
      <c r="M1624" s="11">
        <f>Sample[[#This Row],[C]]/Sample[[#This Row],[A]]</f>
        <v>2</v>
      </c>
      <c r="N1624">
        <f>IF(Sample[[#This Row],[Ap]]=0,10,LOG(Sample[[#This Row],[Ap]]))</f>
        <v>-0.17609125905568127</v>
      </c>
      <c r="O1624">
        <f>IF(Sample[[#This Row],[Ei]]=0,10,LOG(Sample[[#This Row],[Ei]]))</f>
        <v>-0.3010299956639812</v>
      </c>
      <c r="P1624">
        <f>IF(Sample[[#This Row],[Ii]]=0,10,LOG(Sample[[#This Row],[Ii]]))</f>
        <v>0.47712125471966244</v>
      </c>
      <c r="Q1624">
        <f>Kx-Sample[[#This Row],[Xp]]</f>
        <v>0.17609125905568127</v>
      </c>
      <c r="R1624">
        <f>Ky-Sample[[#This Row],[Yp]]</f>
        <v>-0.69897000433601875</v>
      </c>
      <c r="S1624">
        <f>Kz-Sample[[#This Row],[Zp]]</f>
        <v>0.52287874528033762</v>
      </c>
      <c r="T1624">
        <f>Sample[[#This Row],[Kpy]]*KSc-Sample[[#This Row],[KPz]]*KSb</f>
        <v>0.17609125905568113</v>
      </c>
      <c r="U1624">
        <f>-1*(Sample[[#This Row],[KPx]]*KSc-Sample[[#This Row],[KPz]]*KSa)</f>
        <v>0.17609125905568127</v>
      </c>
      <c r="V1624">
        <f>(Sample[[#This Row],[KPx]]*$R$2-Sample[[#This Row],[Kpy]]*KSa)</f>
        <v>0.17609125905568127</v>
      </c>
      <c r="W1624">
        <f>Sample[[#This Row],[Kpy]]*KTc-Sample[[#This Row],[KPz]]*KTb</f>
        <v>1.2218487496163564</v>
      </c>
      <c r="X1624">
        <f>-1*(Sample[[#This Row],[KPx]]*KTc-Sample[[#This Row],[KPz]]*KTa)</f>
        <v>1.2218487496163566</v>
      </c>
      <c r="Y1624">
        <f>(Sample[[#This Row],[KPx]]*KTb-Sample[[#This Row],[Kpy]]*KTa)</f>
        <v>1.2218487496163561</v>
      </c>
      <c r="Z1624">
        <f>-Sample[[#This Row],[Xp]]*a+Sample[[#This Row],[Yp]]*b+Sample[[#This Row],[Zp]]*c_</f>
        <v>0.35218251811136247</v>
      </c>
      <c r="AA1624" s="8">
        <f>-IF(Sample[[#This Row],[Column2]]&gt;0,1,-1)*SQRT(Sample[[#This Row],[KPx''i]]^2+Sample[[#This Row],[KPx''j]]^2+Sample[[#This Row],[KPx''k]]^2)/Ksmag/Scale</f>
        <v>-0.21566686642533325</v>
      </c>
      <c r="AB1624" s="1">
        <f>SQRT(Sample[[#This Row],[Kpy''i]]^2+Sample[[#This Row],[KPy''j]]^2+Sample[[#This Row],[KPy''k]]^2)/KTmag/Scale</f>
        <v>0.86397753643802966</v>
      </c>
    </row>
    <row r="1625" spans="1:28" hidden="1" x14ac:dyDescent="0.25">
      <c r="A1625" s="5">
        <v>1620</v>
      </c>
      <c r="B1625" s="13" t="s">
        <v>43</v>
      </c>
      <c r="C1625" s="5"/>
      <c r="D1625" s="5"/>
      <c r="E1625">
        <v>3</v>
      </c>
      <c r="F1625">
        <v>6</v>
      </c>
      <c r="G1625">
        <v>8</v>
      </c>
      <c r="H1625" s="11">
        <f>Sample[[#This Row],[C]]/Sample[[#This Row],[D]]</f>
        <v>2</v>
      </c>
      <c r="I1625" s="11">
        <f>Sample[[#This Row],[A]]/Sample[[#This Row],[C]]</f>
        <v>1.3333333333333333</v>
      </c>
      <c r="J1625" s="11">
        <f>Sample[[#This Row],[D]]/Sample[[#This Row],[A]]</f>
        <v>0.375</v>
      </c>
      <c r="K1625" s="11">
        <f>Sample[[#This Row],[A]]/Sample[[#This Row],[D]]</f>
        <v>2.6666666666666665</v>
      </c>
      <c r="L1625" s="11">
        <f>Sample[[#This Row],[D]]/Sample[[#This Row],[C]]</f>
        <v>0.5</v>
      </c>
      <c r="M1625" s="11">
        <f>Sample[[#This Row],[C]]/Sample[[#This Row],[A]]</f>
        <v>0.75</v>
      </c>
      <c r="N1625">
        <f>IF(Sample[[#This Row],[Ap]]=0,10,LOG(Sample[[#This Row],[Ap]]))</f>
        <v>0.3010299956639812</v>
      </c>
      <c r="O1625">
        <f>IF(Sample[[#This Row],[Ei]]=0,10,LOG(Sample[[#This Row],[Ei]]))</f>
        <v>0.12493873660829993</v>
      </c>
      <c r="P1625">
        <f>IF(Sample[[#This Row],[Ii]]=0,10,LOG(Sample[[#This Row],[Ii]]))</f>
        <v>-0.42596873227228116</v>
      </c>
      <c r="Q1625">
        <f>Kx-Sample[[#This Row],[Xp]]</f>
        <v>-0.3010299956639812</v>
      </c>
      <c r="R1625">
        <f>Ky-Sample[[#This Row],[Yp]]</f>
        <v>-1.1249387366082999</v>
      </c>
      <c r="S1625">
        <f>Kz-Sample[[#This Row],[Zp]]</f>
        <v>1.4259687322722812</v>
      </c>
      <c r="T1625">
        <f>Sample[[#This Row],[Kpy]]*KSc-Sample[[#This Row],[KPz]]*KSb</f>
        <v>-0.30102999566398125</v>
      </c>
      <c r="U1625">
        <f>-1*(Sample[[#This Row],[KPx]]*KSc-Sample[[#This Row],[KPz]]*KSa)</f>
        <v>-0.3010299956639812</v>
      </c>
      <c r="V1625">
        <f>(Sample[[#This Row],[KPx]]*$R$2-Sample[[#This Row],[Kpy]]*KSa)</f>
        <v>-0.3010299956639812</v>
      </c>
      <c r="W1625">
        <f>Sample[[#This Row],[Kpy]]*KTc-Sample[[#This Row],[KPz]]*KTb</f>
        <v>2.5509074688805811</v>
      </c>
      <c r="X1625">
        <f>-1*(Sample[[#This Row],[KPx]]*KTc-Sample[[#This Row],[KPz]]*KTa)</f>
        <v>2.5509074688805811</v>
      </c>
      <c r="Y1625">
        <f>(Sample[[#This Row],[KPx]]*KTb-Sample[[#This Row],[Kpy]]*KTa)</f>
        <v>2.5509074688805811</v>
      </c>
      <c r="Z1625">
        <f>-Sample[[#This Row],[Xp]]*a+Sample[[#This Row],[Yp]]*b+Sample[[#This Row],[Zp]]*c_</f>
        <v>-0.60205999132796251</v>
      </c>
      <c r="AA1625" s="8">
        <f>-IF(Sample[[#This Row],[Column2]]&gt;0,1,-1)*SQRT(Sample[[#This Row],[KPx''i]]^2+Sample[[#This Row],[KPx''j]]^2+Sample[[#This Row],[KPx''k]]^2)/Ksmag/Scale</f>
        <v>0.36868494332449331</v>
      </c>
      <c r="AB1625" s="1">
        <f>SQRT(Sample[[#This Row],[Kpy''i]]^2+Sample[[#This Row],[KPy''j]]^2+Sample[[#This Row],[KPy''k]]^2)/KTmag/Scale</f>
        <v>1.8037639694248708</v>
      </c>
    </row>
    <row r="1626" spans="1:28" hidden="1" x14ac:dyDescent="0.25">
      <c r="A1626" s="5">
        <v>1621</v>
      </c>
      <c r="B1626" s="13" t="s">
        <v>43</v>
      </c>
      <c r="C1626" s="5"/>
      <c r="D1626" s="5"/>
      <c r="E1626">
        <v>2</v>
      </c>
      <c r="F1626">
        <v>3</v>
      </c>
      <c r="G1626">
        <v>7</v>
      </c>
      <c r="H1626" s="11">
        <f>Sample[[#This Row],[C]]/Sample[[#This Row],[D]]</f>
        <v>1.5</v>
      </c>
      <c r="I1626" s="11">
        <f>Sample[[#This Row],[A]]/Sample[[#This Row],[C]]</f>
        <v>2.3333333333333335</v>
      </c>
      <c r="J1626" s="11">
        <f>Sample[[#This Row],[D]]/Sample[[#This Row],[A]]</f>
        <v>0.2857142857142857</v>
      </c>
      <c r="K1626" s="11">
        <f>Sample[[#This Row],[A]]/Sample[[#This Row],[D]]</f>
        <v>3.5</v>
      </c>
      <c r="L1626" s="11">
        <f>Sample[[#This Row],[D]]/Sample[[#This Row],[C]]</f>
        <v>0.66666666666666663</v>
      </c>
      <c r="M1626" s="11">
        <f>Sample[[#This Row],[C]]/Sample[[#This Row],[A]]</f>
        <v>0.42857142857142855</v>
      </c>
      <c r="N1626">
        <f>IF(Sample[[#This Row],[Ap]]=0,10,LOG(Sample[[#This Row],[Ap]]))</f>
        <v>0.17609125905568124</v>
      </c>
      <c r="O1626">
        <f>IF(Sample[[#This Row],[Ei]]=0,10,LOG(Sample[[#This Row],[Ei]]))</f>
        <v>0.36797678529459443</v>
      </c>
      <c r="P1626">
        <f>IF(Sample[[#This Row],[Ii]]=0,10,LOG(Sample[[#This Row],[Ii]]))</f>
        <v>-0.54406804435027567</v>
      </c>
      <c r="Q1626">
        <f>Kx-Sample[[#This Row],[Xp]]</f>
        <v>-0.17609125905568124</v>
      </c>
      <c r="R1626">
        <f>Ky-Sample[[#This Row],[Yp]]</f>
        <v>-1.3679767852945943</v>
      </c>
      <c r="S1626">
        <f>Kz-Sample[[#This Row],[Zp]]</f>
        <v>1.5440680443502757</v>
      </c>
      <c r="T1626">
        <f>Sample[[#This Row],[Kpy]]*KSc-Sample[[#This Row],[KPz]]*KSb</f>
        <v>-0.17609125905568135</v>
      </c>
      <c r="U1626">
        <f>-1*(Sample[[#This Row],[KPx]]*KSc-Sample[[#This Row],[KPz]]*KSa)</f>
        <v>-0.17609125905568124</v>
      </c>
      <c r="V1626">
        <f>(Sample[[#This Row],[KPx]]*$R$2-Sample[[#This Row],[Kpy]]*KSa)</f>
        <v>-0.17609125905568124</v>
      </c>
      <c r="W1626">
        <f>Sample[[#This Row],[Kpy]]*KTc-Sample[[#This Row],[KPz]]*KTb</f>
        <v>2.91204482964487</v>
      </c>
      <c r="X1626">
        <f>-1*(Sample[[#This Row],[KPx]]*KTc-Sample[[#This Row],[KPz]]*KTa)</f>
        <v>2.91204482964487</v>
      </c>
      <c r="Y1626">
        <f>(Sample[[#This Row],[KPx]]*KTb-Sample[[#This Row],[Kpy]]*KTa)</f>
        <v>2.91204482964487</v>
      </c>
      <c r="Z1626">
        <f>-Sample[[#This Row],[Xp]]*a+Sample[[#This Row],[Yp]]*b+Sample[[#This Row],[Zp]]*c_</f>
        <v>-0.35218251811136247</v>
      </c>
      <c r="AA1626" s="8">
        <f>-IF(Sample[[#This Row],[Column2]]&gt;0,1,-1)*SQRT(Sample[[#This Row],[KPx''i]]^2+Sample[[#This Row],[KPx''j]]^2+Sample[[#This Row],[KPx''k]]^2)/Ksmag/Scale</f>
        <v>0.21566686642533334</v>
      </c>
      <c r="AB1626" s="1">
        <f>SQRT(Sample[[#This Row],[Kpy''i]]^2+Sample[[#This Row],[KPy''j]]^2+Sample[[#This Row],[KPy''k]]^2)/KTmag/Scale</f>
        <v>2.0591266461611122</v>
      </c>
    </row>
    <row r="1627" spans="1:28" hidden="1" x14ac:dyDescent="0.25">
      <c r="A1627" s="5">
        <v>1622</v>
      </c>
      <c r="B1627" s="13" t="s">
        <v>43</v>
      </c>
      <c r="C1627" s="5"/>
      <c r="D1627" s="5"/>
      <c r="E1627">
        <v>5</v>
      </c>
      <c r="F1627">
        <v>8</v>
      </c>
      <c r="G1627">
        <v>7</v>
      </c>
      <c r="H1627" s="11">
        <f>Sample[[#This Row],[C]]/Sample[[#This Row],[D]]</f>
        <v>1.6</v>
      </c>
      <c r="I1627" s="11">
        <f>Sample[[#This Row],[A]]/Sample[[#This Row],[C]]</f>
        <v>0.875</v>
      </c>
      <c r="J1627" s="11">
        <f>Sample[[#This Row],[D]]/Sample[[#This Row],[A]]</f>
        <v>0.7142857142857143</v>
      </c>
      <c r="K1627" s="11">
        <f>Sample[[#This Row],[A]]/Sample[[#This Row],[D]]</f>
        <v>1.4</v>
      </c>
      <c r="L1627" s="11">
        <f>Sample[[#This Row],[D]]/Sample[[#This Row],[C]]</f>
        <v>0.625</v>
      </c>
      <c r="M1627" s="11">
        <f>Sample[[#This Row],[C]]/Sample[[#This Row],[A]]</f>
        <v>1.1428571428571428</v>
      </c>
      <c r="N1627">
        <f>IF(Sample[[#This Row],[Ap]]=0,10,LOG(Sample[[#This Row],[Ap]]))</f>
        <v>0.20411998265592479</v>
      </c>
      <c r="O1627">
        <f>IF(Sample[[#This Row],[Ei]]=0,10,LOG(Sample[[#This Row],[Ei]]))</f>
        <v>-5.7991946977686754E-2</v>
      </c>
      <c r="P1627">
        <f>IF(Sample[[#This Row],[Ii]]=0,10,LOG(Sample[[#This Row],[Ii]]))</f>
        <v>-0.14612803567823801</v>
      </c>
      <c r="Q1627">
        <f>Kx-Sample[[#This Row],[Xp]]</f>
        <v>-0.20411998265592479</v>
      </c>
      <c r="R1627">
        <f>Ky-Sample[[#This Row],[Yp]]</f>
        <v>-0.94200805302231327</v>
      </c>
      <c r="S1627">
        <f>Kz-Sample[[#This Row],[Zp]]</f>
        <v>1.146128035678238</v>
      </c>
      <c r="T1627">
        <f>Sample[[#This Row],[Kpy]]*KSc-Sample[[#This Row],[KPz]]*KSb</f>
        <v>-0.20411998265592468</v>
      </c>
      <c r="U1627">
        <f>-1*(Sample[[#This Row],[KPx]]*KSc-Sample[[#This Row],[KPz]]*KSa)</f>
        <v>-0.20411998265592479</v>
      </c>
      <c r="V1627">
        <f>(Sample[[#This Row],[KPx]]*$R$2-Sample[[#This Row],[Kpy]]*KSa)</f>
        <v>-0.20411998265592479</v>
      </c>
      <c r="W1627">
        <f>Sample[[#This Row],[Kpy]]*KTc-Sample[[#This Row],[KPz]]*KTb</f>
        <v>2.0881360887005513</v>
      </c>
      <c r="X1627">
        <f>-1*(Sample[[#This Row],[KPx]]*KTc-Sample[[#This Row],[KPz]]*KTa)</f>
        <v>2.0881360887005513</v>
      </c>
      <c r="Y1627">
        <f>(Sample[[#This Row],[KPx]]*KTb-Sample[[#This Row],[Kpy]]*KTa)</f>
        <v>2.0881360887005513</v>
      </c>
      <c r="Z1627">
        <f>-Sample[[#This Row],[Xp]]*a+Sample[[#This Row],[Yp]]*b+Sample[[#This Row],[Zp]]*c_</f>
        <v>-0.40823996531184953</v>
      </c>
      <c r="AA1627" s="8">
        <f>-IF(Sample[[#This Row],[Column2]]&gt;0,1,-1)*SQRT(Sample[[#This Row],[KPx''i]]^2+Sample[[#This Row],[KPx''j]]^2+Sample[[#This Row],[KPx''k]]^2)/Ksmag/Scale</f>
        <v>0.24999490190638396</v>
      </c>
      <c r="AB1627" s="1">
        <f>SQRT(Sample[[#This Row],[Kpy''i]]^2+Sample[[#This Row],[KPy''j]]^2+Sample[[#This Row],[KPy''k]]^2)/KTmag/Scale</f>
        <v>1.476535188360514</v>
      </c>
    </row>
    <row r="1628" spans="1:28" hidden="1" x14ac:dyDescent="0.25">
      <c r="A1628" s="5">
        <v>1623</v>
      </c>
      <c r="B1628" s="13" t="s">
        <v>43</v>
      </c>
      <c r="C1628" s="5"/>
      <c r="D1628" s="5"/>
      <c r="E1628">
        <v>9</v>
      </c>
      <c r="F1628">
        <v>4</v>
      </c>
      <c r="G1628">
        <v>2</v>
      </c>
      <c r="H1628" s="11">
        <f>Sample[[#This Row],[C]]/Sample[[#This Row],[D]]</f>
        <v>0.44444444444444442</v>
      </c>
      <c r="I1628" s="11">
        <f>Sample[[#This Row],[A]]/Sample[[#This Row],[C]]</f>
        <v>0.5</v>
      </c>
      <c r="J1628" s="11">
        <f>Sample[[#This Row],[D]]/Sample[[#This Row],[A]]</f>
        <v>4.5</v>
      </c>
      <c r="K1628" s="11">
        <f>Sample[[#This Row],[A]]/Sample[[#This Row],[D]]</f>
        <v>0.22222222222222221</v>
      </c>
      <c r="L1628" s="11">
        <f>Sample[[#This Row],[D]]/Sample[[#This Row],[C]]</f>
        <v>2.25</v>
      </c>
      <c r="M1628" s="11">
        <f>Sample[[#This Row],[C]]/Sample[[#This Row],[A]]</f>
        <v>2</v>
      </c>
      <c r="N1628">
        <f>IF(Sample[[#This Row],[Ap]]=0,10,LOG(Sample[[#This Row],[Ap]]))</f>
        <v>-0.35218251811136253</v>
      </c>
      <c r="O1628">
        <f>IF(Sample[[#This Row],[Ei]]=0,10,LOG(Sample[[#This Row],[Ei]]))</f>
        <v>-0.3010299956639812</v>
      </c>
      <c r="P1628">
        <f>IF(Sample[[#This Row],[Ii]]=0,10,LOG(Sample[[#This Row],[Ii]]))</f>
        <v>0.65321251377534373</v>
      </c>
      <c r="Q1628">
        <f>Kx-Sample[[#This Row],[Xp]]</f>
        <v>0.35218251811136253</v>
      </c>
      <c r="R1628">
        <f>Ky-Sample[[#This Row],[Yp]]</f>
        <v>-0.69897000433601875</v>
      </c>
      <c r="S1628">
        <f>Kz-Sample[[#This Row],[Zp]]</f>
        <v>0.34678748622465627</v>
      </c>
      <c r="T1628">
        <f>Sample[[#This Row],[Kpy]]*KSc-Sample[[#This Row],[KPz]]*KSb</f>
        <v>0.35218251811136247</v>
      </c>
      <c r="U1628">
        <f>-1*(Sample[[#This Row],[KPx]]*KSc-Sample[[#This Row],[KPz]]*KSa)</f>
        <v>0.35218251811136253</v>
      </c>
      <c r="V1628">
        <f>(Sample[[#This Row],[KPx]]*$R$2-Sample[[#This Row],[Kpy]]*KSa)</f>
        <v>0.35218251811136253</v>
      </c>
      <c r="W1628">
        <f>Sample[[#This Row],[Kpy]]*KTc-Sample[[#This Row],[KPz]]*KTb</f>
        <v>1.045757490560675</v>
      </c>
      <c r="X1628">
        <f>-1*(Sample[[#This Row],[KPx]]*KTc-Sample[[#This Row],[KPz]]*KTa)</f>
        <v>1.045757490560675</v>
      </c>
      <c r="Y1628">
        <f>(Sample[[#This Row],[KPx]]*KTb-Sample[[#This Row],[Kpy]]*KTa)</f>
        <v>1.045757490560675</v>
      </c>
      <c r="Z1628">
        <f>-Sample[[#This Row],[Xp]]*a+Sample[[#This Row],[Yp]]*b+Sample[[#This Row],[Zp]]*c_</f>
        <v>0.70436503622272506</v>
      </c>
      <c r="AA1628" s="8">
        <f>-IF(Sample[[#This Row],[Column2]]&gt;0,1,-1)*SQRT(Sample[[#This Row],[KPx''i]]^2+Sample[[#This Row],[KPx''j]]^2+Sample[[#This Row],[KPx''k]]^2)/Ksmag/Scale</f>
        <v>-0.43133373285066667</v>
      </c>
      <c r="AB1628" s="1">
        <f>SQRT(Sample[[#This Row],[Kpy''i]]^2+Sample[[#This Row],[KPy''j]]^2+Sample[[#This Row],[KPy''k]]^2)/KTmag/Scale</f>
        <v>0.73946221305208037</v>
      </c>
    </row>
    <row r="1629" spans="1:28" hidden="1" x14ac:dyDescent="0.25">
      <c r="A1629" s="5">
        <v>1624</v>
      </c>
      <c r="B1629" s="13" t="s">
        <v>43</v>
      </c>
      <c r="C1629" s="5"/>
      <c r="D1629" s="5"/>
      <c r="E1629">
        <v>4</v>
      </c>
      <c r="F1629">
        <v>6</v>
      </c>
      <c r="G1629">
        <v>4</v>
      </c>
      <c r="H1629" s="11">
        <f>Sample[[#This Row],[C]]/Sample[[#This Row],[D]]</f>
        <v>1.5</v>
      </c>
      <c r="I1629" s="11">
        <f>Sample[[#This Row],[A]]/Sample[[#This Row],[C]]</f>
        <v>0.66666666666666663</v>
      </c>
      <c r="J1629" s="11">
        <f>Sample[[#This Row],[D]]/Sample[[#This Row],[A]]</f>
        <v>1</v>
      </c>
      <c r="K1629" s="11">
        <f>Sample[[#This Row],[A]]/Sample[[#This Row],[D]]</f>
        <v>1</v>
      </c>
      <c r="L1629" s="11">
        <f>Sample[[#This Row],[D]]/Sample[[#This Row],[C]]</f>
        <v>0.66666666666666663</v>
      </c>
      <c r="M1629" s="11">
        <f>Sample[[#This Row],[C]]/Sample[[#This Row],[A]]</f>
        <v>1.5</v>
      </c>
      <c r="N1629">
        <f>IF(Sample[[#This Row],[Ap]]=0,10,LOG(Sample[[#This Row],[Ap]]))</f>
        <v>0.17609125905568124</v>
      </c>
      <c r="O1629">
        <f>IF(Sample[[#This Row],[Ei]]=0,10,LOG(Sample[[#This Row],[Ei]]))</f>
        <v>-0.17609125905568127</v>
      </c>
      <c r="P1629">
        <f>IF(Sample[[#This Row],[Ii]]=0,10,LOG(Sample[[#This Row],[Ii]]))</f>
        <v>0</v>
      </c>
      <c r="Q1629">
        <f>Kx-Sample[[#This Row],[Xp]]</f>
        <v>-0.17609125905568124</v>
      </c>
      <c r="R1629">
        <f>Ky-Sample[[#This Row],[Yp]]</f>
        <v>-0.82390874094431876</v>
      </c>
      <c r="S1629">
        <f>Kz-Sample[[#This Row],[Zp]]</f>
        <v>1</v>
      </c>
      <c r="T1629">
        <f>Sample[[#This Row],[Kpy]]*KSc-Sample[[#This Row],[KPz]]*KSb</f>
        <v>-0.17609125905568124</v>
      </c>
      <c r="U1629">
        <f>-1*(Sample[[#This Row],[KPx]]*KSc-Sample[[#This Row],[KPz]]*KSa)</f>
        <v>-0.17609125905568124</v>
      </c>
      <c r="V1629">
        <f>(Sample[[#This Row],[KPx]]*$R$2-Sample[[#This Row],[Kpy]]*KSa)</f>
        <v>-0.17609125905568124</v>
      </c>
      <c r="W1629">
        <f>Sample[[#This Row],[Kpy]]*KTc-Sample[[#This Row],[KPz]]*KTb</f>
        <v>1.8239087409443187</v>
      </c>
      <c r="X1629">
        <f>-1*(Sample[[#This Row],[KPx]]*KTc-Sample[[#This Row],[KPz]]*KTa)</f>
        <v>1.8239087409443187</v>
      </c>
      <c r="Y1629">
        <f>(Sample[[#This Row],[KPx]]*KTb-Sample[[#This Row],[Kpy]]*KTa)</f>
        <v>1.8239087409443187</v>
      </c>
      <c r="Z1629">
        <f>-Sample[[#This Row],[Xp]]*a+Sample[[#This Row],[Yp]]*b+Sample[[#This Row],[Zp]]*c_</f>
        <v>-0.35218251811136253</v>
      </c>
      <c r="AA1629" s="8">
        <f>-IF(Sample[[#This Row],[Column2]]&gt;0,1,-1)*SQRT(Sample[[#This Row],[KPx''i]]^2+Sample[[#This Row],[KPx''j]]^2+Sample[[#This Row],[KPx''k]]^2)/Ksmag/Scale</f>
        <v>0.21566686642533328</v>
      </c>
      <c r="AB1629" s="1">
        <f>SQRT(Sample[[#This Row],[Kpy''i]]^2+Sample[[#This Row],[KPy''j]]^2+Sample[[#This Row],[KPy''k]]^2)/KTmag/Scale</f>
        <v>1.2896982389871459</v>
      </c>
    </row>
    <row r="1630" spans="1:28" hidden="1" x14ac:dyDescent="0.25">
      <c r="A1630" s="5">
        <v>1625</v>
      </c>
      <c r="B1630" s="13" t="s">
        <v>43</v>
      </c>
      <c r="C1630" s="5"/>
      <c r="D1630" s="5"/>
      <c r="E1630">
        <v>8</v>
      </c>
      <c r="F1630">
        <v>3</v>
      </c>
      <c r="G1630">
        <v>4</v>
      </c>
      <c r="H1630" s="11">
        <f>Sample[[#This Row],[C]]/Sample[[#This Row],[D]]</f>
        <v>0.375</v>
      </c>
      <c r="I1630" s="11">
        <f>Sample[[#This Row],[A]]/Sample[[#This Row],[C]]</f>
        <v>1.3333333333333333</v>
      </c>
      <c r="J1630" s="11">
        <f>Sample[[#This Row],[D]]/Sample[[#This Row],[A]]</f>
        <v>2</v>
      </c>
      <c r="K1630" s="11">
        <f>Sample[[#This Row],[A]]/Sample[[#This Row],[D]]</f>
        <v>0.5</v>
      </c>
      <c r="L1630" s="11">
        <f>Sample[[#This Row],[D]]/Sample[[#This Row],[C]]</f>
        <v>2.6666666666666665</v>
      </c>
      <c r="M1630" s="11">
        <f>Sample[[#This Row],[C]]/Sample[[#This Row],[A]]</f>
        <v>0.75</v>
      </c>
      <c r="N1630">
        <f>IF(Sample[[#This Row],[Ap]]=0,10,LOG(Sample[[#This Row],[Ap]]))</f>
        <v>-0.42596873227228116</v>
      </c>
      <c r="O1630">
        <f>IF(Sample[[#This Row],[Ei]]=0,10,LOG(Sample[[#This Row],[Ei]]))</f>
        <v>0.12493873660829993</v>
      </c>
      <c r="P1630">
        <f>IF(Sample[[#This Row],[Ii]]=0,10,LOG(Sample[[#This Row],[Ii]]))</f>
        <v>0.3010299956639812</v>
      </c>
      <c r="Q1630">
        <f>Kx-Sample[[#This Row],[Xp]]</f>
        <v>0.42596873227228116</v>
      </c>
      <c r="R1630">
        <f>Ky-Sample[[#This Row],[Yp]]</f>
        <v>-1.1249387366082999</v>
      </c>
      <c r="S1630">
        <f>Kz-Sample[[#This Row],[Zp]]</f>
        <v>0.69897000433601875</v>
      </c>
      <c r="T1630">
        <f>Sample[[#This Row],[Kpy]]*KSc-Sample[[#This Row],[KPz]]*KSb</f>
        <v>0.42596873227228116</v>
      </c>
      <c r="U1630">
        <f>-1*(Sample[[#This Row],[KPx]]*KSc-Sample[[#This Row],[KPz]]*KSa)</f>
        <v>0.42596873227228116</v>
      </c>
      <c r="V1630">
        <f>(Sample[[#This Row],[KPx]]*$R$2-Sample[[#This Row],[Kpy]]*KSa)</f>
        <v>0.42596873227228116</v>
      </c>
      <c r="W1630">
        <f>Sample[[#This Row],[Kpy]]*KTc-Sample[[#This Row],[KPz]]*KTb</f>
        <v>1.8239087409443187</v>
      </c>
      <c r="X1630">
        <f>-1*(Sample[[#This Row],[KPx]]*KTc-Sample[[#This Row],[KPz]]*KTa)</f>
        <v>1.8239087409443187</v>
      </c>
      <c r="Y1630">
        <f>(Sample[[#This Row],[KPx]]*KTb-Sample[[#This Row],[Kpy]]*KTa)</f>
        <v>1.8239087409443187</v>
      </c>
      <c r="Z1630">
        <f>-Sample[[#This Row],[Xp]]*a+Sample[[#This Row],[Yp]]*b+Sample[[#This Row],[Zp]]*c_</f>
        <v>0.85193746454456232</v>
      </c>
      <c r="AA1630" s="8">
        <f>-IF(Sample[[#This Row],[Column2]]&gt;0,1,-1)*SQRT(Sample[[#This Row],[KPx''i]]^2+Sample[[#This Row],[KPx''j]]^2+Sample[[#This Row],[KPx''k]]^2)/Ksmag/Scale</f>
        <v>-0.52170302022365322</v>
      </c>
      <c r="AB1630" s="1">
        <f>SQRT(Sample[[#This Row],[Kpy''i]]^2+Sample[[#This Row],[KPy''j]]^2+Sample[[#This Row],[KPy''k]]^2)/KTmag/Scale</f>
        <v>1.2896982389871459</v>
      </c>
    </row>
    <row r="1631" spans="1:28" hidden="1" x14ac:dyDescent="0.25">
      <c r="A1631" s="5">
        <v>1626</v>
      </c>
      <c r="B1631" s="13" t="s">
        <v>43</v>
      </c>
      <c r="C1631" s="5"/>
      <c r="D1631" s="5"/>
      <c r="E1631">
        <v>3</v>
      </c>
      <c r="F1631">
        <v>1</v>
      </c>
      <c r="G1631">
        <v>10</v>
      </c>
      <c r="H1631" s="11">
        <f>Sample[[#This Row],[C]]/Sample[[#This Row],[D]]</f>
        <v>0.33333333333333331</v>
      </c>
      <c r="I1631" s="11">
        <f>Sample[[#This Row],[A]]/Sample[[#This Row],[C]]</f>
        <v>10</v>
      </c>
      <c r="J1631" s="11">
        <f>Sample[[#This Row],[D]]/Sample[[#This Row],[A]]</f>
        <v>0.3</v>
      </c>
      <c r="K1631" s="11">
        <f>Sample[[#This Row],[A]]/Sample[[#This Row],[D]]</f>
        <v>3.3333333333333335</v>
      </c>
      <c r="L1631" s="11">
        <f>Sample[[#This Row],[D]]/Sample[[#This Row],[C]]</f>
        <v>3</v>
      </c>
      <c r="M1631" s="11">
        <f>Sample[[#This Row],[C]]/Sample[[#This Row],[A]]</f>
        <v>0.1</v>
      </c>
      <c r="N1631">
        <f>IF(Sample[[#This Row],[Ap]]=0,10,LOG(Sample[[#This Row],[Ap]]))</f>
        <v>-0.47712125471966244</v>
      </c>
      <c r="O1631">
        <f>IF(Sample[[#This Row],[Ei]]=0,10,LOG(Sample[[#This Row],[Ei]]))</f>
        <v>1</v>
      </c>
      <c r="P1631">
        <f>IF(Sample[[#This Row],[Ii]]=0,10,LOG(Sample[[#This Row],[Ii]]))</f>
        <v>-0.52287874528033762</v>
      </c>
      <c r="Q1631">
        <f>Kx-Sample[[#This Row],[Xp]]</f>
        <v>0.47712125471966244</v>
      </c>
      <c r="R1631">
        <f>Ky-Sample[[#This Row],[Yp]]</f>
        <v>-2</v>
      </c>
      <c r="S1631">
        <f>Kz-Sample[[#This Row],[Zp]]</f>
        <v>1.5228787452803376</v>
      </c>
      <c r="T1631">
        <f>Sample[[#This Row],[Kpy]]*KSc-Sample[[#This Row],[KPz]]*KSb</f>
        <v>0.47712125471966238</v>
      </c>
      <c r="U1631">
        <f>-1*(Sample[[#This Row],[KPx]]*KSc-Sample[[#This Row],[KPz]]*KSa)</f>
        <v>0.47712125471966244</v>
      </c>
      <c r="V1631">
        <f>(Sample[[#This Row],[KPx]]*$R$2-Sample[[#This Row],[Kpy]]*KSa)</f>
        <v>0.47712125471966244</v>
      </c>
      <c r="W1631">
        <f>Sample[[#This Row],[Kpy]]*KTc-Sample[[#This Row],[KPz]]*KTb</f>
        <v>3.5228787452803374</v>
      </c>
      <c r="X1631">
        <f>-1*(Sample[[#This Row],[KPx]]*KTc-Sample[[#This Row],[KPz]]*KTa)</f>
        <v>3.5228787452803378</v>
      </c>
      <c r="Y1631">
        <f>(Sample[[#This Row],[KPx]]*KTb-Sample[[#This Row],[Kpy]]*KTa)</f>
        <v>3.5228787452803374</v>
      </c>
      <c r="Z1631">
        <f>-Sample[[#This Row],[Xp]]*a+Sample[[#This Row],[Yp]]*b+Sample[[#This Row],[Zp]]*c_</f>
        <v>0.95424250943932476</v>
      </c>
      <c r="AA1631" s="8">
        <f>-IF(Sample[[#This Row],[Column2]]&gt;0,1,-1)*SQRT(Sample[[#This Row],[KPx''i]]^2+Sample[[#This Row],[KPx''j]]^2+Sample[[#This Row],[KPx''k]]^2)/Ksmag/Scale</f>
        <v>-0.58435180974982659</v>
      </c>
      <c r="AB1631" s="1">
        <f>SQRT(Sample[[#This Row],[Kpy''i]]^2+Sample[[#This Row],[KPy''j]]^2+Sample[[#This Row],[KPy''k]]^2)/KTmag/Scale</f>
        <v>2.4910514500856826</v>
      </c>
    </row>
    <row r="1632" spans="1:28" hidden="1" x14ac:dyDescent="0.25">
      <c r="A1632" s="5">
        <v>1627</v>
      </c>
      <c r="B1632" s="13" t="s">
        <v>43</v>
      </c>
      <c r="C1632" s="5"/>
      <c r="D1632" s="5"/>
      <c r="E1632">
        <v>10</v>
      </c>
      <c r="F1632">
        <v>8</v>
      </c>
      <c r="G1632">
        <v>6</v>
      </c>
      <c r="H1632" s="11">
        <f>Sample[[#This Row],[C]]/Sample[[#This Row],[D]]</f>
        <v>0.8</v>
      </c>
      <c r="I1632" s="11">
        <f>Sample[[#This Row],[A]]/Sample[[#This Row],[C]]</f>
        <v>0.75</v>
      </c>
      <c r="J1632" s="11">
        <f>Sample[[#This Row],[D]]/Sample[[#This Row],[A]]</f>
        <v>1.6666666666666667</v>
      </c>
      <c r="K1632" s="11">
        <f>Sample[[#This Row],[A]]/Sample[[#This Row],[D]]</f>
        <v>0.6</v>
      </c>
      <c r="L1632" s="11">
        <f>Sample[[#This Row],[D]]/Sample[[#This Row],[C]]</f>
        <v>1.25</v>
      </c>
      <c r="M1632" s="11">
        <f>Sample[[#This Row],[C]]/Sample[[#This Row],[A]]</f>
        <v>1.3333333333333333</v>
      </c>
      <c r="N1632">
        <f>IF(Sample[[#This Row],[Ap]]=0,10,LOG(Sample[[#This Row],[Ap]]))</f>
        <v>-9.6910013008056392E-2</v>
      </c>
      <c r="O1632">
        <f>IF(Sample[[#This Row],[Ei]]=0,10,LOG(Sample[[#This Row],[Ei]]))</f>
        <v>-0.12493873660829995</v>
      </c>
      <c r="P1632">
        <f>IF(Sample[[#This Row],[Ii]]=0,10,LOG(Sample[[#This Row],[Ii]]))</f>
        <v>0.22184874961635639</v>
      </c>
      <c r="Q1632">
        <f>Kx-Sample[[#This Row],[Xp]]</f>
        <v>9.6910013008056392E-2</v>
      </c>
      <c r="R1632">
        <f>Ky-Sample[[#This Row],[Yp]]</f>
        <v>-0.87506126339170009</v>
      </c>
      <c r="S1632">
        <f>Kz-Sample[[#This Row],[Zp]]</f>
        <v>0.77815125038364363</v>
      </c>
      <c r="T1632">
        <f>Sample[[#This Row],[Kpy]]*KSc-Sample[[#This Row],[KPz]]*KSb</f>
        <v>9.6910013008056461E-2</v>
      </c>
      <c r="U1632">
        <f>-1*(Sample[[#This Row],[KPx]]*KSc-Sample[[#This Row],[KPz]]*KSa)</f>
        <v>9.6910013008056392E-2</v>
      </c>
      <c r="V1632">
        <f>(Sample[[#This Row],[KPx]]*$R$2-Sample[[#This Row],[Kpy]]*KSa)</f>
        <v>9.6910013008056392E-2</v>
      </c>
      <c r="W1632">
        <f>Sample[[#This Row],[Kpy]]*KTc-Sample[[#This Row],[KPz]]*KTb</f>
        <v>1.6532125137753437</v>
      </c>
      <c r="X1632">
        <f>-1*(Sample[[#This Row],[KPx]]*KTc-Sample[[#This Row],[KPz]]*KTa)</f>
        <v>1.6532125137753437</v>
      </c>
      <c r="Y1632">
        <f>(Sample[[#This Row],[KPx]]*KTb-Sample[[#This Row],[Kpy]]*KTa)</f>
        <v>1.6532125137753437</v>
      </c>
      <c r="Z1632">
        <f>-Sample[[#This Row],[Xp]]*a+Sample[[#This Row],[Yp]]*b+Sample[[#This Row],[Zp]]*c_</f>
        <v>0.1938200260161129</v>
      </c>
      <c r="AA1632" s="8">
        <f>-IF(Sample[[#This Row],[Column2]]&gt;0,1,-1)*SQRT(Sample[[#This Row],[KPx''i]]^2+Sample[[#This Row],[KPx''j]]^2+Sample[[#This Row],[KPx''k]]^2)/Ksmag/Scale</f>
        <v>-0.11869004141810927</v>
      </c>
      <c r="AB1632" s="1">
        <f>SQRT(Sample[[#This Row],[Kpy''i]]^2+Sample[[#This Row],[KPy''j]]^2+Sample[[#This Row],[KPy''k]]^2)/KTmag/Scale</f>
        <v>1.1689977792330042</v>
      </c>
    </row>
    <row r="1633" spans="1:28" hidden="1" x14ac:dyDescent="0.25">
      <c r="A1633" s="5">
        <v>1628</v>
      </c>
      <c r="B1633" s="13" t="s">
        <v>43</v>
      </c>
      <c r="C1633" s="5"/>
      <c r="D1633" s="5"/>
      <c r="E1633">
        <v>2</v>
      </c>
      <c r="F1633">
        <v>5</v>
      </c>
      <c r="G1633">
        <v>4</v>
      </c>
      <c r="H1633" s="11">
        <f>Sample[[#This Row],[C]]/Sample[[#This Row],[D]]</f>
        <v>2.5</v>
      </c>
      <c r="I1633" s="11">
        <f>Sample[[#This Row],[A]]/Sample[[#This Row],[C]]</f>
        <v>0.8</v>
      </c>
      <c r="J1633" s="11">
        <f>Sample[[#This Row],[D]]/Sample[[#This Row],[A]]</f>
        <v>0.5</v>
      </c>
      <c r="K1633" s="11">
        <f>Sample[[#This Row],[A]]/Sample[[#This Row],[D]]</f>
        <v>2</v>
      </c>
      <c r="L1633" s="11">
        <f>Sample[[#This Row],[D]]/Sample[[#This Row],[C]]</f>
        <v>0.4</v>
      </c>
      <c r="M1633" s="11">
        <f>Sample[[#This Row],[C]]/Sample[[#This Row],[A]]</f>
        <v>1.25</v>
      </c>
      <c r="N1633">
        <f>IF(Sample[[#This Row],[Ap]]=0,10,LOG(Sample[[#This Row],[Ap]]))</f>
        <v>0.3979400086720376</v>
      </c>
      <c r="O1633">
        <f>IF(Sample[[#This Row],[Ei]]=0,10,LOG(Sample[[#This Row],[Ei]]))</f>
        <v>-9.6910013008056392E-2</v>
      </c>
      <c r="P1633">
        <f>IF(Sample[[#This Row],[Ii]]=0,10,LOG(Sample[[#This Row],[Ii]]))</f>
        <v>-0.3010299956639812</v>
      </c>
      <c r="Q1633">
        <f>Kx-Sample[[#This Row],[Xp]]</f>
        <v>-0.3979400086720376</v>
      </c>
      <c r="R1633">
        <f>Ky-Sample[[#This Row],[Yp]]</f>
        <v>-0.90308998699194365</v>
      </c>
      <c r="S1633">
        <f>Kz-Sample[[#This Row],[Zp]]</f>
        <v>1.3010299956639813</v>
      </c>
      <c r="T1633">
        <f>Sample[[#This Row],[Kpy]]*KSc-Sample[[#This Row],[KPz]]*KSb</f>
        <v>-0.3979400086720376</v>
      </c>
      <c r="U1633">
        <f>-1*(Sample[[#This Row],[KPx]]*KSc-Sample[[#This Row],[KPz]]*KSa)</f>
        <v>-0.3979400086720376</v>
      </c>
      <c r="V1633">
        <f>(Sample[[#This Row],[KPx]]*$R$2-Sample[[#This Row],[Kpy]]*KSa)</f>
        <v>-0.3979400086720376</v>
      </c>
      <c r="W1633">
        <f>Sample[[#This Row],[Kpy]]*KTc-Sample[[#This Row],[KPz]]*KTb</f>
        <v>2.204119982655925</v>
      </c>
      <c r="X1633">
        <f>-1*(Sample[[#This Row],[KPx]]*KTc-Sample[[#This Row],[KPz]]*KTa)</f>
        <v>2.204119982655925</v>
      </c>
      <c r="Y1633">
        <f>(Sample[[#This Row],[KPx]]*KTb-Sample[[#This Row],[Kpy]]*KTa)</f>
        <v>2.204119982655925</v>
      </c>
      <c r="Z1633">
        <f>-Sample[[#This Row],[Xp]]*a+Sample[[#This Row],[Yp]]*b+Sample[[#This Row],[Zp]]*c_</f>
        <v>-0.79588001734407521</v>
      </c>
      <c r="AA1633" s="8">
        <f>-IF(Sample[[#This Row],[Column2]]&gt;0,1,-1)*SQRT(Sample[[#This Row],[KPx''i]]^2+Sample[[#This Row],[KPx''j]]^2+Sample[[#This Row],[KPx''k]]^2)/Ksmag/Scale</f>
        <v>0.48737498474260249</v>
      </c>
      <c r="AB1633" s="1">
        <f>SQRT(Sample[[#This Row],[Kpy''i]]^2+Sample[[#This Row],[KPy''j]]^2+Sample[[#This Row],[KPy''k]]^2)/KTmag/Scale</f>
        <v>1.5585481862847803</v>
      </c>
    </row>
    <row r="1634" spans="1:28" hidden="1" x14ac:dyDescent="0.25">
      <c r="A1634" s="5">
        <v>1629</v>
      </c>
      <c r="B1634" s="13" t="s">
        <v>43</v>
      </c>
      <c r="C1634" s="5"/>
      <c r="D1634" s="5"/>
      <c r="E1634">
        <v>8</v>
      </c>
      <c r="F1634">
        <v>2</v>
      </c>
      <c r="G1634">
        <v>8</v>
      </c>
      <c r="H1634" s="11">
        <f>Sample[[#This Row],[C]]/Sample[[#This Row],[D]]</f>
        <v>0.25</v>
      </c>
      <c r="I1634" s="11">
        <f>Sample[[#This Row],[A]]/Sample[[#This Row],[C]]</f>
        <v>4</v>
      </c>
      <c r="J1634" s="11">
        <f>Sample[[#This Row],[D]]/Sample[[#This Row],[A]]</f>
        <v>1</v>
      </c>
      <c r="K1634" s="11">
        <f>Sample[[#This Row],[A]]/Sample[[#This Row],[D]]</f>
        <v>1</v>
      </c>
      <c r="L1634" s="11">
        <f>Sample[[#This Row],[D]]/Sample[[#This Row],[C]]</f>
        <v>4</v>
      </c>
      <c r="M1634" s="11">
        <f>Sample[[#This Row],[C]]/Sample[[#This Row],[A]]</f>
        <v>0.25</v>
      </c>
      <c r="N1634">
        <f>IF(Sample[[#This Row],[Ap]]=0,10,LOG(Sample[[#This Row],[Ap]]))</f>
        <v>-0.6020599913279624</v>
      </c>
      <c r="O1634">
        <f>IF(Sample[[#This Row],[Ei]]=0,10,LOG(Sample[[#This Row],[Ei]]))</f>
        <v>0.6020599913279624</v>
      </c>
      <c r="P1634">
        <f>IF(Sample[[#This Row],[Ii]]=0,10,LOG(Sample[[#This Row],[Ii]]))</f>
        <v>0</v>
      </c>
      <c r="Q1634">
        <f>Kx-Sample[[#This Row],[Xp]]</f>
        <v>0.6020599913279624</v>
      </c>
      <c r="R1634">
        <f>Ky-Sample[[#This Row],[Yp]]</f>
        <v>-1.6020599913279625</v>
      </c>
      <c r="S1634">
        <f>Kz-Sample[[#This Row],[Zp]]</f>
        <v>1</v>
      </c>
      <c r="T1634">
        <f>Sample[[#This Row],[Kpy]]*KSc-Sample[[#This Row],[KPz]]*KSb</f>
        <v>0.60205999132796251</v>
      </c>
      <c r="U1634">
        <f>-1*(Sample[[#This Row],[KPx]]*KSc-Sample[[#This Row],[KPz]]*KSa)</f>
        <v>0.6020599913279624</v>
      </c>
      <c r="V1634">
        <f>(Sample[[#This Row],[KPx]]*$R$2-Sample[[#This Row],[Kpy]]*KSa)</f>
        <v>0.6020599913279624</v>
      </c>
      <c r="W1634">
        <f>Sample[[#This Row],[Kpy]]*KTc-Sample[[#This Row],[KPz]]*KTb</f>
        <v>2.6020599913279625</v>
      </c>
      <c r="X1634">
        <f>-1*(Sample[[#This Row],[KPx]]*KTc-Sample[[#This Row],[KPz]]*KTa)</f>
        <v>2.6020599913279625</v>
      </c>
      <c r="Y1634">
        <f>(Sample[[#This Row],[KPx]]*KTb-Sample[[#This Row],[Kpy]]*KTa)</f>
        <v>2.6020599913279625</v>
      </c>
      <c r="Z1634">
        <f>-Sample[[#This Row],[Xp]]*a+Sample[[#This Row],[Yp]]*b+Sample[[#This Row],[Zp]]*c_</f>
        <v>1.2041199826559248</v>
      </c>
      <c r="AA1634" s="8">
        <f>-IF(Sample[[#This Row],[Column2]]&gt;0,1,-1)*SQRT(Sample[[#This Row],[KPx''i]]^2+Sample[[#This Row],[KPx''j]]^2+Sample[[#This Row],[KPx''k]]^2)/Ksmag/Scale</f>
        <v>-0.73736988664898662</v>
      </c>
      <c r="AB1634" s="1">
        <f>SQRT(Sample[[#This Row],[Kpy''i]]^2+Sample[[#This Row],[KPy''j]]^2+Sample[[#This Row],[KPy''k]]^2)/KTmag/Scale</f>
        <v>1.8399342649222115</v>
      </c>
    </row>
    <row r="1635" spans="1:28" hidden="1" x14ac:dyDescent="0.25">
      <c r="A1635" s="5">
        <v>1630</v>
      </c>
      <c r="B1635" s="13" t="s">
        <v>43</v>
      </c>
      <c r="C1635" s="5"/>
      <c r="D1635" s="5"/>
      <c r="E1635">
        <v>2</v>
      </c>
      <c r="F1635">
        <v>10</v>
      </c>
      <c r="G1635">
        <v>3</v>
      </c>
      <c r="H1635" s="11">
        <f>Sample[[#This Row],[C]]/Sample[[#This Row],[D]]</f>
        <v>5</v>
      </c>
      <c r="I1635" s="11">
        <f>Sample[[#This Row],[A]]/Sample[[#This Row],[C]]</f>
        <v>0.3</v>
      </c>
      <c r="J1635" s="11">
        <f>Sample[[#This Row],[D]]/Sample[[#This Row],[A]]</f>
        <v>0.66666666666666663</v>
      </c>
      <c r="K1635" s="11">
        <f>Sample[[#This Row],[A]]/Sample[[#This Row],[D]]</f>
        <v>1.5</v>
      </c>
      <c r="L1635" s="11">
        <f>Sample[[#This Row],[D]]/Sample[[#This Row],[C]]</f>
        <v>0.2</v>
      </c>
      <c r="M1635" s="11">
        <f>Sample[[#This Row],[C]]/Sample[[#This Row],[A]]</f>
        <v>3.3333333333333335</v>
      </c>
      <c r="N1635">
        <f>IF(Sample[[#This Row],[Ap]]=0,10,LOG(Sample[[#This Row],[Ap]]))</f>
        <v>0.69897000433601886</v>
      </c>
      <c r="O1635">
        <f>IF(Sample[[#This Row],[Ei]]=0,10,LOG(Sample[[#This Row],[Ei]]))</f>
        <v>-0.52287874528033762</v>
      </c>
      <c r="P1635">
        <f>IF(Sample[[#This Row],[Ii]]=0,10,LOG(Sample[[#This Row],[Ii]]))</f>
        <v>-0.17609125905568127</v>
      </c>
      <c r="Q1635">
        <f>Kx-Sample[[#This Row],[Xp]]</f>
        <v>-0.69897000433601886</v>
      </c>
      <c r="R1635">
        <f>Ky-Sample[[#This Row],[Yp]]</f>
        <v>-0.47712125471966238</v>
      </c>
      <c r="S1635">
        <f>Kz-Sample[[#This Row],[Zp]]</f>
        <v>1.1760912590556813</v>
      </c>
      <c r="T1635">
        <f>Sample[[#This Row],[Kpy]]*KSc-Sample[[#This Row],[KPz]]*KSb</f>
        <v>-0.69897000433601897</v>
      </c>
      <c r="U1635">
        <f>-1*(Sample[[#This Row],[KPx]]*KSc-Sample[[#This Row],[KPz]]*KSa)</f>
        <v>-0.69897000433601886</v>
      </c>
      <c r="V1635">
        <f>(Sample[[#This Row],[KPx]]*$R$2-Sample[[#This Row],[Kpy]]*KSa)</f>
        <v>-0.69897000433601886</v>
      </c>
      <c r="W1635">
        <f>Sample[[#This Row],[Kpy]]*KTc-Sample[[#This Row],[KPz]]*KTb</f>
        <v>1.6532125137753437</v>
      </c>
      <c r="X1635">
        <f>-1*(Sample[[#This Row],[KPx]]*KTc-Sample[[#This Row],[KPz]]*KTa)</f>
        <v>1.653212513775344</v>
      </c>
      <c r="Y1635">
        <f>(Sample[[#This Row],[KPx]]*KTb-Sample[[#This Row],[Kpy]]*KTa)</f>
        <v>1.6532125137753435</v>
      </c>
      <c r="Z1635">
        <f>-Sample[[#This Row],[Xp]]*a+Sample[[#This Row],[Yp]]*b+Sample[[#This Row],[Zp]]*c_</f>
        <v>-1.3979400086720377</v>
      </c>
      <c r="AA1635" s="8">
        <f>-IF(Sample[[#This Row],[Column2]]&gt;0,1,-1)*SQRT(Sample[[#This Row],[KPx''i]]^2+Sample[[#This Row],[KPx''j]]^2+Sample[[#This Row],[KPx''k]]^2)/Ksmag/Scale</f>
        <v>0.85605992806709585</v>
      </c>
      <c r="AB1635" s="1">
        <f>SQRT(Sample[[#This Row],[Kpy''i]]^2+Sample[[#This Row],[KPy''j]]^2+Sample[[#This Row],[KPy''k]]^2)/KTmag/Scale</f>
        <v>1.1689977792330042</v>
      </c>
    </row>
    <row r="1636" spans="1:28" hidden="1" x14ac:dyDescent="0.25">
      <c r="A1636" s="5">
        <v>1631</v>
      </c>
      <c r="B1636" s="13" t="s">
        <v>43</v>
      </c>
      <c r="C1636" s="5"/>
      <c r="D1636" s="5"/>
      <c r="E1636">
        <v>3</v>
      </c>
      <c r="F1636">
        <v>3</v>
      </c>
      <c r="G1636">
        <v>3</v>
      </c>
      <c r="H1636" s="11">
        <f>Sample[[#This Row],[C]]/Sample[[#This Row],[D]]</f>
        <v>1</v>
      </c>
      <c r="I1636" s="11">
        <f>Sample[[#This Row],[A]]/Sample[[#This Row],[C]]</f>
        <v>1</v>
      </c>
      <c r="J1636" s="11">
        <f>Sample[[#This Row],[D]]/Sample[[#This Row],[A]]</f>
        <v>1</v>
      </c>
      <c r="K1636" s="11">
        <f>Sample[[#This Row],[A]]/Sample[[#This Row],[D]]</f>
        <v>1</v>
      </c>
      <c r="L1636" s="11">
        <f>Sample[[#This Row],[D]]/Sample[[#This Row],[C]]</f>
        <v>1</v>
      </c>
      <c r="M1636" s="11">
        <f>Sample[[#This Row],[C]]/Sample[[#This Row],[A]]</f>
        <v>1</v>
      </c>
      <c r="N1636">
        <f>IF(Sample[[#This Row],[Ap]]=0,10,LOG(Sample[[#This Row],[Ap]]))</f>
        <v>0</v>
      </c>
      <c r="O1636">
        <f>IF(Sample[[#This Row],[Ei]]=0,10,LOG(Sample[[#This Row],[Ei]]))</f>
        <v>0</v>
      </c>
      <c r="P1636">
        <f>IF(Sample[[#This Row],[Ii]]=0,10,LOG(Sample[[#This Row],[Ii]]))</f>
        <v>0</v>
      </c>
      <c r="Q1636">
        <f>Kx-Sample[[#This Row],[Xp]]</f>
        <v>0</v>
      </c>
      <c r="R1636">
        <f>Ky-Sample[[#This Row],[Yp]]</f>
        <v>-1</v>
      </c>
      <c r="S1636">
        <f>Kz-Sample[[#This Row],[Zp]]</f>
        <v>1</v>
      </c>
      <c r="T1636">
        <f>Sample[[#This Row],[Kpy]]*KSc-Sample[[#This Row],[KPz]]*KSb</f>
        <v>0</v>
      </c>
      <c r="U1636">
        <f>-1*(Sample[[#This Row],[KPx]]*KSc-Sample[[#This Row],[KPz]]*KSa)</f>
        <v>0</v>
      </c>
      <c r="V1636">
        <f>(Sample[[#This Row],[KPx]]*$R$2-Sample[[#This Row],[Kpy]]*KSa)</f>
        <v>0</v>
      </c>
      <c r="W1636">
        <f>Sample[[#This Row],[Kpy]]*KTc-Sample[[#This Row],[KPz]]*KTb</f>
        <v>2</v>
      </c>
      <c r="X1636">
        <f>-1*(Sample[[#This Row],[KPx]]*KTc-Sample[[#This Row],[KPz]]*KTa)</f>
        <v>2</v>
      </c>
      <c r="Y1636">
        <f>(Sample[[#This Row],[KPx]]*KTb-Sample[[#This Row],[Kpy]]*KTa)</f>
        <v>2</v>
      </c>
      <c r="Z1636">
        <f>-Sample[[#This Row],[Xp]]*a+Sample[[#This Row],[Yp]]*b+Sample[[#This Row],[Zp]]*c_</f>
        <v>0</v>
      </c>
      <c r="AA1636" s="8">
        <f>-IF(Sample[[#This Row],[Column2]]&gt;0,1,-1)*SQRT(Sample[[#This Row],[KPx''i]]^2+Sample[[#This Row],[KPx''j]]^2+Sample[[#This Row],[KPx''k]]^2)/Ksmag/Scale</f>
        <v>0</v>
      </c>
      <c r="AB1636" s="1">
        <f>SQRT(Sample[[#This Row],[Kpy''i]]^2+Sample[[#This Row],[KPy''j]]^2+Sample[[#This Row],[KPy''k]]^2)/KTmag/Scale</f>
        <v>1.4142135623730951</v>
      </c>
    </row>
    <row r="1637" spans="1:28" hidden="1" x14ac:dyDescent="0.25">
      <c r="A1637" s="5">
        <v>1632</v>
      </c>
      <c r="B1637" s="13" t="s">
        <v>43</v>
      </c>
      <c r="C1637" s="5"/>
      <c r="D1637" s="5"/>
      <c r="E1637">
        <v>10</v>
      </c>
      <c r="F1637">
        <v>10</v>
      </c>
      <c r="G1637">
        <v>1</v>
      </c>
      <c r="H1637" s="11">
        <f>Sample[[#This Row],[C]]/Sample[[#This Row],[D]]</f>
        <v>1</v>
      </c>
      <c r="I1637" s="11">
        <f>Sample[[#This Row],[A]]/Sample[[#This Row],[C]]</f>
        <v>0.1</v>
      </c>
      <c r="J1637" s="11">
        <f>Sample[[#This Row],[D]]/Sample[[#This Row],[A]]</f>
        <v>10</v>
      </c>
      <c r="K1637" s="11">
        <f>Sample[[#This Row],[A]]/Sample[[#This Row],[D]]</f>
        <v>0.1</v>
      </c>
      <c r="L1637" s="11">
        <f>Sample[[#This Row],[D]]/Sample[[#This Row],[C]]</f>
        <v>1</v>
      </c>
      <c r="M1637" s="11">
        <f>Sample[[#This Row],[C]]/Sample[[#This Row],[A]]</f>
        <v>10</v>
      </c>
      <c r="N1637">
        <f>IF(Sample[[#This Row],[Ap]]=0,10,LOG(Sample[[#This Row],[Ap]]))</f>
        <v>0</v>
      </c>
      <c r="O1637">
        <f>IF(Sample[[#This Row],[Ei]]=0,10,LOG(Sample[[#This Row],[Ei]]))</f>
        <v>-1</v>
      </c>
      <c r="P1637">
        <f>IF(Sample[[#This Row],[Ii]]=0,10,LOG(Sample[[#This Row],[Ii]]))</f>
        <v>1</v>
      </c>
      <c r="Q1637">
        <f>Kx-Sample[[#This Row],[Xp]]</f>
        <v>0</v>
      </c>
      <c r="R1637">
        <f>Ky-Sample[[#This Row],[Yp]]</f>
        <v>0</v>
      </c>
      <c r="S1637">
        <f>Kz-Sample[[#This Row],[Zp]]</f>
        <v>0</v>
      </c>
      <c r="T1637">
        <f>Sample[[#This Row],[Kpy]]*KSc-Sample[[#This Row],[KPz]]*KSb</f>
        <v>0</v>
      </c>
      <c r="U1637">
        <f>-1*(Sample[[#This Row],[KPx]]*KSc-Sample[[#This Row],[KPz]]*KSa)</f>
        <v>0</v>
      </c>
      <c r="V1637">
        <f>(Sample[[#This Row],[KPx]]*$R$2-Sample[[#This Row],[Kpy]]*KSa)</f>
        <v>0</v>
      </c>
      <c r="W1637">
        <f>Sample[[#This Row],[Kpy]]*KTc-Sample[[#This Row],[KPz]]*KTb</f>
        <v>0</v>
      </c>
      <c r="X1637">
        <f>-1*(Sample[[#This Row],[KPx]]*KTc-Sample[[#This Row],[KPz]]*KTa)</f>
        <v>0</v>
      </c>
      <c r="Y1637">
        <f>(Sample[[#This Row],[KPx]]*KTb-Sample[[#This Row],[Kpy]]*KTa)</f>
        <v>0</v>
      </c>
      <c r="Z1637">
        <f>-Sample[[#This Row],[Xp]]*a+Sample[[#This Row],[Yp]]*b+Sample[[#This Row],[Zp]]*c_</f>
        <v>0</v>
      </c>
      <c r="AA1637" s="8">
        <f>-IF(Sample[[#This Row],[Column2]]&gt;0,1,-1)*SQRT(Sample[[#This Row],[KPx''i]]^2+Sample[[#This Row],[KPx''j]]^2+Sample[[#This Row],[KPx''k]]^2)/Ksmag/Scale</f>
        <v>0</v>
      </c>
      <c r="AB1637" s="1">
        <f>SQRT(Sample[[#This Row],[Kpy''i]]^2+Sample[[#This Row],[KPy''j]]^2+Sample[[#This Row],[KPy''k]]^2)/KTmag/Scale</f>
        <v>0</v>
      </c>
    </row>
    <row r="1638" spans="1:28" hidden="1" x14ac:dyDescent="0.25">
      <c r="A1638" s="5">
        <v>1633</v>
      </c>
      <c r="B1638" s="13" t="s">
        <v>43</v>
      </c>
      <c r="C1638" s="5"/>
      <c r="D1638" s="5"/>
      <c r="E1638">
        <v>9</v>
      </c>
      <c r="F1638">
        <v>10</v>
      </c>
      <c r="G1638">
        <v>10</v>
      </c>
      <c r="H1638" s="11">
        <f>Sample[[#This Row],[C]]/Sample[[#This Row],[D]]</f>
        <v>1.1111111111111112</v>
      </c>
      <c r="I1638" s="11">
        <f>Sample[[#This Row],[A]]/Sample[[#This Row],[C]]</f>
        <v>1</v>
      </c>
      <c r="J1638" s="11">
        <f>Sample[[#This Row],[D]]/Sample[[#This Row],[A]]</f>
        <v>0.9</v>
      </c>
      <c r="K1638" s="11">
        <f>Sample[[#This Row],[A]]/Sample[[#This Row],[D]]</f>
        <v>1.1111111111111112</v>
      </c>
      <c r="L1638" s="11">
        <f>Sample[[#This Row],[D]]/Sample[[#This Row],[C]]</f>
        <v>0.9</v>
      </c>
      <c r="M1638" s="11">
        <f>Sample[[#This Row],[C]]/Sample[[#This Row],[A]]</f>
        <v>1</v>
      </c>
      <c r="N1638">
        <f>IF(Sample[[#This Row],[Ap]]=0,10,LOG(Sample[[#This Row],[Ap]]))</f>
        <v>4.5757490560675143E-2</v>
      </c>
      <c r="O1638">
        <f>IF(Sample[[#This Row],[Ei]]=0,10,LOG(Sample[[#This Row],[Ei]]))</f>
        <v>0</v>
      </c>
      <c r="P1638">
        <f>IF(Sample[[#This Row],[Ii]]=0,10,LOG(Sample[[#This Row],[Ii]]))</f>
        <v>-4.5757490560675115E-2</v>
      </c>
      <c r="Q1638">
        <f>Kx-Sample[[#This Row],[Xp]]</f>
        <v>-4.5757490560675143E-2</v>
      </c>
      <c r="R1638">
        <f>Ky-Sample[[#This Row],[Yp]]</f>
        <v>-1</v>
      </c>
      <c r="S1638">
        <f>Kz-Sample[[#This Row],[Zp]]</f>
        <v>1.045757490560675</v>
      </c>
      <c r="T1638">
        <f>Sample[[#This Row],[Kpy]]*KSc-Sample[[#This Row],[KPz]]*KSb</f>
        <v>-4.5757490560675018E-2</v>
      </c>
      <c r="U1638">
        <f>-1*(Sample[[#This Row],[KPx]]*KSc-Sample[[#This Row],[KPz]]*KSa)</f>
        <v>-4.5757490560675143E-2</v>
      </c>
      <c r="V1638">
        <f>(Sample[[#This Row],[KPx]]*$R$2-Sample[[#This Row],[Kpy]]*KSa)</f>
        <v>-4.5757490560675143E-2</v>
      </c>
      <c r="W1638">
        <f>Sample[[#This Row],[Kpy]]*KTc-Sample[[#This Row],[KPz]]*KTb</f>
        <v>2.0457574905606748</v>
      </c>
      <c r="X1638">
        <f>-1*(Sample[[#This Row],[KPx]]*KTc-Sample[[#This Row],[KPz]]*KTa)</f>
        <v>2.0457574905606748</v>
      </c>
      <c r="Y1638">
        <f>(Sample[[#This Row],[KPx]]*KTb-Sample[[#This Row],[Kpy]]*KTa)</f>
        <v>2.0457574905606752</v>
      </c>
      <c r="Z1638">
        <f>-Sample[[#This Row],[Xp]]*a+Sample[[#This Row],[Yp]]*b+Sample[[#This Row],[Zp]]*c_</f>
        <v>-9.1514981121350231E-2</v>
      </c>
      <c r="AA1638" s="8">
        <f>-IF(Sample[[#This Row],[Column2]]&gt;0,1,-1)*SQRT(Sample[[#This Row],[KPx''i]]^2+Sample[[#This Row],[KPx''j]]^2+Sample[[#This Row],[KPx''k]]^2)/Ksmag/Scale</f>
        <v>5.6041251891935873E-2</v>
      </c>
      <c r="AB1638" s="1">
        <f>SQRT(Sample[[#This Row],[Kpy''i]]^2+Sample[[#This Row],[KPy''j]]^2+Sample[[#This Row],[KPy''k]]^2)/KTmag/Scale</f>
        <v>1.4465689942386279</v>
      </c>
    </row>
    <row r="1639" spans="1:28" hidden="1" x14ac:dyDescent="0.25">
      <c r="A1639" s="5">
        <v>1634</v>
      </c>
      <c r="B1639" s="13" t="s">
        <v>43</v>
      </c>
      <c r="C1639" s="5"/>
      <c r="D1639" s="5"/>
      <c r="E1639">
        <v>3</v>
      </c>
      <c r="F1639">
        <v>10</v>
      </c>
      <c r="G1639">
        <v>2</v>
      </c>
      <c r="H1639" s="11">
        <f>Sample[[#This Row],[C]]/Sample[[#This Row],[D]]</f>
        <v>3.3333333333333335</v>
      </c>
      <c r="I1639" s="11">
        <f>Sample[[#This Row],[A]]/Sample[[#This Row],[C]]</f>
        <v>0.2</v>
      </c>
      <c r="J1639" s="11">
        <f>Sample[[#This Row],[D]]/Sample[[#This Row],[A]]</f>
        <v>1.5</v>
      </c>
      <c r="K1639" s="11">
        <f>Sample[[#This Row],[A]]/Sample[[#This Row],[D]]</f>
        <v>0.66666666666666663</v>
      </c>
      <c r="L1639" s="11">
        <f>Sample[[#This Row],[D]]/Sample[[#This Row],[C]]</f>
        <v>0.3</v>
      </c>
      <c r="M1639" s="11">
        <f>Sample[[#This Row],[C]]/Sample[[#This Row],[A]]</f>
        <v>5</v>
      </c>
      <c r="N1639">
        <f>IF(Sample[[#This Row],[Ap]]=0,10,LOG(Sample[[#This Row],[Ap]]))</f>
        <v>0.52287874528033762</v>
      </c>
      <c r="O1639">
        <f>IF(Sample[[#This Row],[Ei]]=0,10,LOG(Sample[[#This Row],[Ei]]))</f>
        <v>-0.69897000433601875</v>
      </c>
      <c r="P1639">
        <f>IF(Sample[[#This Row],[Ii]]=0,10,LOG(Sample[[#This Row],[Ii]]))</f>
        <v>0.17609125905568124</v>
      </c>
      <c r="Q1639">
        <f>Kx-Sample[[#This Row],[Xp]]</f>
        <v>-0.52287874528033762</v>
      </c>
      <c r="R1639">
        <f>Ky-Sample[[#This Row],[Yp]]</f>
        <v>-0.30102999566398125</v>
      </c>
      <c r="S1639">
        <f>Kz-Sample[[#This Row],[Zp]]</f>
        <v>0.82390874094431876</v>
      </c>
      <c r="T1639">
        <f>Sample[[#This Row],[Kpy]]*KSc-Sample[[#This Row],[KPz]]*KSb</f>
        <v>-0.52287874528033751</v>
      </c>
      <c r="U1639">
        <f>-1*(Sample[[#This Row],[KPx]]*KSc-Sample[[#This Row],[KPz]]*KSa)</f>
        <v>-0.52287874528033762</v>
      </c>
      <c r="V1639">
        <f>(Sample[[#This Row],[KPx]]*$R$2-Sample[[#This Row],[Kpy]]*KSa)</f>
        <v>-0.52287874528033762</v>
      </c>
      <c r="W1639">
        <f>Sample[[#This Row],[Kpy]]*KTc-Sample[[#This Row],[KPz]]*KTb</f>
        <v>1.1249387366082999</v>
      </c>
      <c r="X1639">
        <f>-1*(Sample[[#This Row],[KPx]]*KTc-Sample[[#This Row],[KPz]]*KTa)</f>
        <v>1.1249387366082999</v>
      </c>
      <c r="Y1639">
        <f>(Sample[[#This Row],[KPx]]*KTb-Sample[[#This Row],[Kpy]]*KTa)</f>
        <v>1.1249387366083001</v>
      </c>
      <c r="Z1639">
        <f>-Sample[[#This Row],[Xp]]*a+Sample[[#This Row],[Yp]]*b+Sample[[#This Row],[Zp]]*c_</f>
        <v>-1.045757490560675</v>
      </c>
      <c r="AA1639" s="8">
        <f>-IF(Sample[[#This Row],[Column2]]&gt;0,1,-1)*SQRT(Sample[[#This Row],[KPx''i]]^2+Sample[[#This Row],[KPx''j]]^2+Sample[[#This Row],[KPx''k]]^2)/Ksmag/Scale</f>
        <v>0.64039306164176246</v>
      </c>
      <c r="AB1639" s="1">
        <f>SQRT(Sample[[#This Row],[Kpy''i]]^2+Sample[[#This Row],[KPy''j]]^2+Sample[[#This Row],[KPy''k]]^2)/KTmag/Scale</f>
        <v>0.79545180907515645</v>
      </c>
    </row>
    <row r="1640" spans="1:28" hidden="1" x14ac:dyDescent="0.25">
      <c r="A1640" s="5">
        <v>1635</v>
      </c>
      <c r="B1640" s="13" t="s">
        <v>43</v>
      </c>
      <c r="C1640" s="5"/>
      <c r="D1640" s="5"/>
      <c r="E1640">
        <v>1</v>
      </c>
      <c r="F1640">
        <v>3</v>
      </c>
      <c r="G1640">
        <v>4</v>
      </c>
      <c r="H1640" s="11">
        <f>Sample[[#This Row],[C]]/Sample[[#This Row],[D]]</f>
        <v>3</v>
      </c>
      <c r="I1640" s="11">
        <f>Sample[[#This Row],[A]]/Sample[[#This Row],[C]]</f>
        <v>1.3333333333333333</v>
      </c>
      <c r="J1640" s="11">
        <f>Sample[[#This Row],[D]]/Sample[[#This Row],[A]]</f>
        <v>0.25</v>
      </c>
      <c r="K1640" s="11">
        <f>Sample[[#This Row],[A]]/Sample[[#This Row],[D]]</f>
        <v>4</v>
      </c>
      <c r="L1640" s="11">
        <f>Sample[[#This Row],[D]]/Sample[[#This Row],[C]]</f>
        <v>0.33333333333333331</v>
      </c>
      <c r="M1640" s="11">
        <f>Sample[[#This Row],[C]]/Sample[[#This Row],[A]]</f>
        <v>0.75</v>
      </c>
      <c r="N1640">
        <f>IF(Sample[[#This Row],[Ap]]=0,10,LOG(Sample[[#This Row],[Ap]]))</f>
        <v>0.47712125471966244</v>
      </c>
      <c r="O1640">
        <f>IF(Sample[[#This Row],[Ei]]=0,10,LOG(Sample[[#This Row],[Ei]]))</f>
        <v>0.12493873660829993</v>
      </c>
      <c r="P1640">
        <f>IF(Sample[[#This Row],[Ii]]=0,10,LOG(Sample[[#This Row],[Ii]]))</f>
        <v>-0.6020599913279624</v>
      </c>
      <c r="Q1640">
        <f>Kx-Sample[[#This Row],[Xp]]</f>
        <v>-0.47712125471966244</v>
      </c>
      <c r="R1640">
        <f>Ky-Sample[[#This Row],[Yp]]</f>
        <v>-1.1249387366082999</v>
      </c>
      <c r="S1640">
        <f>Kz-Sample[[#This Row],[Zp]]</f>
        <v>1.6020599913279625</v>
      </c>
      <c r="T1640">
        <f>Sample[[#This Row],[Kpy]]*KSc-Sample[[#This Row],[KPz]]*KSb</f>
        <v>-0.4771212547196626</v>
      </c>
      <c r="U1640">
        <f>-1*(Sample[[#This Row],[KPx]]*KSc-Sample[[#This Row],[KPz]]*KSa)</f>
        <v>-0.47712125471966244</v>
      </c>
      <c r="V1640">
        <f>(Sample[[#This Row],[KPx]]*$R$2-Sample[[#This Row],[Kpy]]*KSa)</f>
        <v>-0.47712125471966244</v>
      </c>
      <c r="W1640">
        <f>Sample[[#This Row],[Kpy]]*KTc-Sample[[#This Row],[KPz]]*KTb</f>
        <v>2.7269987279362624</v>
      </c>
      <c r="X1640">
        <f>-1*(Sample[[#This Row],[KPx]]*KTc-Sample[[#This Row],[KPz]]*KTa)</f>
        <v>2.7269987279362624</v>
      </c>
      <c r="Y1640">
        <f>(Sample[[#This Row],[KPx]]*KTb-Sample[[#This Row],[Kpy]]*KTa)</f>
        <v>2.7269987279362624</v>
      </c>
      <c r="Z1640">
        <f>-Sample[[#This Row],[Xp]]*a+Sample[[#This Row],[Yp]]*b+Sample[[#This Row],[Zp]]*c_</f>
        <v>-0.95424250943932498</v>
      </c>
      <c r="AA1640" s="8">
        <f>-IF(Sample[[#This Row],[Column2]]&gt;0,1,-1)*SQRT(Sample[[#This Row],[KPx''i]]^2+Sample[[#This Row],[KPx''j]]^2+Sample[[#This Row],[KPx''k]]^2)/Ksmag/Scale</f>
        <v>0.58435180974982659</v>
      </c>
      <c r="AB1640" s="1">
        <f>SQRT(Sample[[#This Row],[Kpy''i]]^2+Sample[[#This Row],[KPy''j]]^2+Sample[[#This Row],[KPy''k]]^2)/KTmag/Scale</f>
        <v>1.9282792928108203</v>
      </c>
    </row>
    <row r="1641" spans="1:28" hidden="1" x14ac:dyDescent="0.25">
      <c r="A1641" s="5">
        <v>1636</v>
      </c>
      <c r="B1641" s="13" t="s">
        <v>43</v>
      </c>
      <c r="C1641" s="5"/>
      <c r="D1641" s="5"/>
      <c r="E1641">
        <v>1</v>
      </c>
      <c r="F1641">
        <v>4</v>
      </c>
      <c r="G1641">
        <v>7</v>
      </c>
      <c r="H1641" s="11">
        <f>Sample[[#This Row],[C]]/Sample[[#This Row],[D]]</f>
        <v>4</v>
      </c>
      <c r="I1641" s="11">
        <f>Sample[[#This Row],[A]]/Sample[[#This Row],[C]]</f>
        <v>1.75</v>
      </c>
      <c r="J1641" s="11">
        <f>Sample[[#This Row],[D]]/Sample[[#This Row],[A]]</f>
        <v>0.14285714285714285</v>
      </c>
      <c r="K1641" s="11">
        <f>Sample[[#This Row],[A]]/Sample[[#This Row],[D]]</f>
        <v>7</v>
      </c>
      <c r="L1641" s="11">
        <f>Sample[[#This Row],[D]]/Sample[[#This Row],[C]]</f>
        <v>0.25</v>
      </c>
      <c r="M1641" s="11">
        <f>Sample[[#This Row],[C]]/Sample[[#This Row],[A]]</f>
        <v>0.5714285714285714</v>
      </c>
      <c r="N1641">
        <f>IF(Sample[[#This Row],[Ap]]=0,10,LOG(Sample[[#This Row],[Ap]]))</f>
        <v>0.6020599913279624</v>
      </c>
      <c r="O1641">
        <f>IF(Sample[[#This Row],[Ei]]=0,10,LOG(Sample[[#This Row],[Ei]]))</f>
        <v>0.24303804868629444</v>
      </c>
      <c r="P1641">
        <f>IF(Sample[[#This Row],[Ii]]=0,10,LOG(Sample[[#This Row],[Ii]]))</f>
        <v>-0.84509804001425681</v>
      </c>
      <c r="Q1641">
        <f>Kx-Sample[[#This Row],[Xp]]</f>
        <v>-0.6020599913279624</v>
      </c>
      <c r="R1641">
        <f>Ky-Sample[[#This Row],[Yp]]</f>
        <v>-1.2430380486862944</v>
      </c>
      <c r="S1641">
        <f>Kz-Sample[[#This Row],[Zp]]</f>
        <v>1.8450980400142569</v>
      </c>
      <c r="T1641">
        <f>Sample[[#This Row],[Kpy]]*KSc-Sample[[#This Row],[KPz]]*KSb</f>
        <v>-0.60205999132796251</v>
      </c>
      <c r="U1641">
        <f>-1*(Sample[[#This Row],[KPx]]*KSc-Sample[[#This Row],[KPz]]*KSa)</f>
        <v>-0.6020599913279624</v>
      </c>
      <c r="V1641">
        <f>(Sample[[#This Row],[KPx]]*$R$2-Sample[[#This Row],[Kpy]]*KSa)</f>
        <v>-0.6020599913279624</v>
      </c>
      <c r="W1641">
        <f>Sample[[#This Row],[Kpy]]*KTc-Sample[[#This Row],[KPz]]*KTb</f>
        <v>3.0881360887005513</v>
      </c>
      <c r="X1641">
        <f>-1*(Sample[[#This Row],[KPx]]*KTc-Sample[[#This Row],[KPz]]*KTa)</f>
        <v>3.0881360887005513</v>
      </c>
      <c r="Y1641">
        <f>(Sample[[#This Row],[KPx]]*KTb-Sample[[#This Row],[Kpy]]*KTa)</f>
        <v>3.0881360887005513</v>
      </c>
      <c r="Z1641">
        <f>-Sample[[#This Row],[Xp]]*a+Sample[[#This Row],[Yp]]*b+Sample[[#This Row],[Zp]]*c_</f>
        <v>-1.2041199826559248</v>
      </c>
      <c r="AA1641" s="8">
        <f>-IF(Sample[[#This Row],[Column2]]&gt;0,1,-1)*SQRT(Sample[[#This Row],[KPx''i]]^2+Sample[[#This Row],[KPx''j]]^2+Sample[[#This Row],[KPx''k]]^2)/Ksmag/Scale</f>
        <v>0.73736988664898662</v>
      </c>
      <c r="AB1641" s="1">
        <f>SQRT(Sample[[#This Row],[Kpy''i]]^2+Sample[[#This Row],[KPy''j]]^2+Sample[[#This Row],[KPy''k]]^2)/KTmag/Scale</f>
        <v>2.1836419695470615</v>
      </c>
    </row>
    <row r="1642" spans="1:28" hidden="1" x14ac:dyDescent="0.25">
      <c r="A1642" s="5">
        <v>1637</v>
      </c>
      <c r="B1642" s="13" t="s">
        <v>43</v>
      </c>
      <c r="C1642" s="5"/>
      <c r="D1642" s="5"/>
      <c r="E1642">
        <v>5</v>
      </c>
      <c r="F1642">
        <v>8</v>
      </c>
      <c r="G1642">
        <v>10</v>
      </c>
      <c r="H1642" s="11">
        <f>Sample[[#This Row],[C]]/Sample[[#This Row],[D]]</f>
        <v>1.6</v>
      </c>
      <c r="I1642" s="11">
        <f>Sample[[#This Row],[A]]/Sample[[#This Row],[C]]</f>
        <v>1.25</v>
      </c>
      <c r="J1642" s="11">
        <f>Sample[[#This Row],[D]]/Sample[[#This Row],[A]]</f>
        <v>0.5</v>
      </c>
      <c r="K1642" s="11">
        <f>Sample[[#This Row],[A]]/Sample[[#This Row],[D]]</f>
        <v>2</v>
      </c>
      <c r="L1642" s="11">
        <f>Sample[[#This Row],[D]]/Sample[[#This Row],[C]]</f>
        <v>0.625</v>
      </c>
      <c r="M1642" s="11">
        <f>Sample[[#This Row],[C]]/Sample[[#This Row],[A]]</f>
        <v>0.8</v>
      </c>
      <c r="N1642">
        <f>IF(Sample[[#This Row],[Ap]]=0,10,LOG(Sample[[#This Row],[Ap]]))</f>
        <v>0.20411998265592479</v>
      </c>
      <c r="O1642">
        <f>IF(Sample[[#This Row],[Ei]]=0,10,LOG(Sample[[#This Row],[Ei]]))</f>
        <v>9.691001300805642E-2</v>
      </c>
      <c r="P1642">
        <f>IF(Sample[[#This Row],[Ii]]=0,10,LOG(Sample[[#This Row],[Ii]]))</f>
        <v>-0.3010299956639812</v>
      </c>
      <c r="Q1642">
        <f>Kx-Sample[[#This Row],[Xp]]</f>
        <v>-0.20411998265592479</v>
      </c>
      <c r="R1642">
        <f>Ky-Sample[[#This Row],[Yp]]</f>
        <v>-1.0969100130080565</v>
      </c>
      <c r="S1642">
        <f>Kz-Sample[[#This Row],[Zp]]</f>
        <v>1.3010299956639813</v>
      </c>
      <c r="T1642">
        <f>Sample[[#This Row],[Kpy]]*KSc-Sample[[#This Row],[KPz]]*KSb</f>
        <v>-0.20411998265592479</v>
      </c>
      <c r="U1642">
        <f>-1*(Sample[[#This Row],[KPx]]*KSc-Sample[[#This Row],[KPz]]*KSa)</f>
        <v>-0.20411998265592479</v>
      </c>
      <c r="V1642">
        <f>(Sample[[#This Row],[KPx]]*$R$2-Sample[[#This Row],[Kpy]]*KSa)</f>
        <v>-0.20411998265592479</v>
      </c>
      <c r="W1642">
        <f>Sample[[#This Row],[Kpy]]*KTc-Sample[[#This Row],[KPz]]*KTb</f>
        <v>2.3979400086720375</v>
      </c>
      <c r="X1642">
        <f>-1*(Sample[[#This Row],[KPx]]*KTc-Sample[[#This Row],[KPz]]*KTa)</f>
        <v>2.3979400086720375</v>
      </c>
      <c r="Y1642">
        <f>(Sample[[#This Row],[KPx]]*KTb-Sample[[#This Row],[Kpy]]*KTa)</f>
        <v>2.3979400086720375</v>
      </c>
      <c r="Z1642">
        <f>-Sample[[#This Row],[Xp]]*a+Sample[[#This Row],[Yp]]*b+Sample[[#This Row],[Zp]]*c_</f>
        <v>-0.40823996531184958</v>
      </c>
      <c r="AA1642" s="8">
        <f>-IF(Sample[[#This Row],[Column2]]&gt;0,1,-1)*SQRT(Sample[[#This Row],[KPx''i]]^2+Sample[[#This Row],[KPx''j]]^2+Sample[[#This Row],[KPx''k]]^2)/Ksmag/Scale</f>
        <v>0.24999490190638396</v>
      </c>
      <c r="AB1642" s="1">
        <f>SQRT(Sample[[#This Row],[Kpy''i]]^2+Sample[[#This Row],[KPy''j]]^2+Sample[[#This Row],[KPy''k]]^2)/KTmag/Scale</f>
        <v>1.6955996410105265</v>
      </c>
    </row>
    <row r="1643" spans="1:28" hidden="1" x14ac:dyDescent="0.25">
      <c r="A1643" s="5">
        <v>1638</v>
      </c>
      <c r="B1643" s="13" t="s">
        <v>43</v>
      </c>
      <c r="C1643" s="5"/>
      <c r="D1643" s="5"/>
      <c r="E1643">
        <v>1</v>
      </c>
      <c r="F1643">
        <v>3</v>
      </c>
      <c r="G1643">
        <v>10</v>
      </c>
      <c r="H1643" s="11">
        <f>Sample[[#This Row],[C]]/Sample[[#This Row],[D]]</f>
        <v>3</v>
      </c>
      <c r="I1643" s="11">
        <f>Sample[[#This Row],[A]]/Sample[[#This Row],[C]]</f>
        <v>3.3333333333333335</v>
      </c>
      <c r="J1643" s="11">
        <f>Sample[[#This Row],[D]]/Sample[[#This Row],[A]]</f>
        <v>0.1</v>
      </c>
      <c r="K1643" s="11">
        <f>Sample[[#This Row],[A]]/Sample[[#This Row],[D]]</f>
        <v>10</v>
      </c>
      <c r="L1643" s="11">
        <f>Sample[[#This Row],[D]]/Sample[[#This Row],[C]]</f>
        <v>0.33333333333333331</v>
      </c>
      <c r="M1643" s="11">
        <f>Sample[[#This Row],[C]]/Sample[[#This Row],[A]]</f>
        <v>0.3</v>
      </c>
      <c r="N1643">
        <f>IF(Sample[[#This Row],[Ap]]=0,10,LOG(Sample[[#This Row],[Ap]]))</f>
        <v>0.47712125471966244</v>
      </c>
      <c r="O1643">
        <f>IF(Sample[[#This Row],[Ei]]=0,10,LOG(Sample[[#This Row],[Ei]]))</f>
        <v>0.52287874528033762</v>
      </c>
      <c r="P1643">
        <f>IF(Sample[[#This Row],[Ii]]=0,10,LOG(Sample[[#This Row],[Ii]]))</f>
        <v>-1</v>
      </c>
      <c r="Q1643">
        <f>Kx-Sample[[#This Row],[Xp]]</f>
        <v>-0.47712125471966244</v>
      </c>
      <c r="R1643">
        <f>Ky-Sample[[#This Row],[Yp]]</f>
        <v>-1.5228787452803376</v>
      </c>
      <c r="S1643">
        <f>Kz-Sample[[#This Row],[Zp]]</f>
        <v>2</v>
      </c>
      <c r="T1643">
        <f>Sample[[#This Row],[Kpy]]*KSc-Sample[[#This Row],[KPz]]*KSb</f>
        <v>-0.47712125471966238</v>
      </c>
      <c r="U1643">
        <f>-1*(Sample[[#This Row],[KPx]]*KSc-Sample[[#This Row],[KPz]]*KSa)</f>
        <v>-0.47712125471966244</v>
      </c>
      <c r="V1643">
        <f>(Sample[[#This Row],[KPx]]*$R$2-Sample[[#This Row],[Kpy]]*KSa)</f>
        <v>-0.47712125471966244</v>
      </c>
      <c r="W1643">
        <f>Sample[[#This Row],[Kpy]]*KTc-Sample[[#This Row],[KPz]]*KTb</f>
        <v>3.5228787452803374</v>
      </c>
      <c r="X1643">
        <f>-1*(Sample[[#This Row],[KPx]]*KTc-Sample[[#This Row],[KPz]]*KTa)</f>
        <v>3.5228787452803374</v>
      </c>
      <c r="Y1643">
        <f>(Sample[[#This Row],[KPx]]*KTb-Sample[[#This Row],[Kpy]]*KTa)</f>
        <v>3.5228787452803378</v>
      </c>
      <c r="Z1643">
        <f>-Sample[[#This Row],[Xp]]*a+Sample[[#This Row],[Yp]]*b+Sample[[#This Row],[Zp]]*c_</f>
        <v>-0.95424250943932476</v>
      </c>
      <c r="AA1643" s="8">
        <f>-IF(Sample[[#This Row],[Column2]]&gt;0,1,-1)*SQRT(Sample[[#This Row],[KPx''i]]^2+Sample[[#This Row],[KPx''j]]^2+Sample[[#This Row],[KPx''k]]^2)/Ksmag/Scale</f>
        <v>0.58435180974982659</v>
      </c>
      <c r="AB1643" s="1">
        <f>SQRT(Sample[[#This Row],[Kpy''i]]^2+Sample[[#This Row],[KPy''j]]^2+Sample[[#This Row],[KPy''k]]^2)/KTmag/Scale</f>
        <v>2.4910514500856826</v>
      </c>
    </row>
    <row r="1644" spans="1:28" hidden="1" x14ac:dyDescent="0.25">
      <c r="A1644" s="5">
        <v>1639</v>
      </c>
      <c r="B1644" s="13" t="s">
        <v>43</v>
      </c>
      <c r="C1644" s="5"/>
      <c r="D1644" s="5"/>
      <c r="E1644">
        <v>9</v>
      </c>
      <c r="F1644">
        <v>9</v>
      </c>
      <c r="G1644">
        <v>10</v>
      </c>
      <c r="H1644" s="11">
        <f>Sample[[#This Row],[C]]/Sample[[#This Row],[D]]</f>
        <v>1</v>
      </c>
      <c r="I1644" s="11">
        <f>Sample[[#This Row],[A]]/Sample[[#This Row],[C]]</f>
        <v>1.1111111111111112</v>
      </c>
      <c r="J1644" s="11">
        <f>Sample[[#This Row],[D]]/Sample[[#This Row],[A]]</f>
        <v>0.9</v>
      </c>
      <c r="K1644" s="11">
        <f>Sample[[#This Row],[A]]/Sample[[#This Row],[D]]</f>
        <v>1.1111111111111112</v>
      </c>
      <c r="L1644" s="11">
        <f>Sample[[#This Row],[D]]/Sample[[#This Row],[C]]</f>
        <v>1</v>
      </c>
      <c r="M1644" s="11">
        <f>Sample[[#This Row],[C]]/Sample[[#This Row],[A]]</f>
        <v>0.9</v>
      </c>
      <c r="N1644">
        <f>IF(Sample[[#This Row],[Ap]]=0,10,LOG(Sample[[#This Row],[Ap]]))</f>
        <v>0</v>
      </c>
      <c r="O1644">
        <f>IF(Sample[[#This Row],[Ei]]=0,10,LOG(Sample[[#This Row],[Ei]]))</f>
        <v>4.5757490560675143E-2</v>
      </c>
      <c r="P1644">
        <f>IF(Sample[[#This Row],[Ii]]=0,10,LOG(Sample[[#This Row],[Ii]]))</f>
        <v>-4.5757490560675115E-2</v>
      </c>
      <c r="Q1644">
        <f>Kx-Sample[[#This Row],[Xp]]</f>
        <v>0</v>
      </c>
      <c r="R1644">
        <f>Ky-Sample[[#This Row],[Yp]]</f>
        <v>-1.0457574905606752</v>
      </c>
      <c r="S1644">
        <f>Kz-Sample[[#This Row],[Zp]]</f>
        <v>1.045757490560675</v>
      </c>
      <c r="T1644">
        <f>Sample[[#This Row],[Kpy]]*KSc-Sample[[#This Row],[KPz]]*KSb</f>
        <v>0</v>
      </c>
      <c r="U1644">
        <f>-1*(Sample[[#This Row],[KPx]]*KSc-Sample[[#This Row],[KPz]]*KSa)</f>
        <v>0</v>
      </c>
      <c r="V1644">
        <f>(Sample[[#This Row],[KPx]]*$R$2-Sample[[#This Row],[Kpy]]*KSa)</f>
        <v>0</v>
      </c>
      <c r="W1644">
        <f>Sample[[#This Row],[Kpy]]*KTc-Sample[[#This Row],[KPz]]*KTb</f>
        <v>2.0915149811213505</v>
      </c>
      <c r="X1644">
        <f>-1*(Sample[[#This Row],[KPx]]*KTc-Sample[[#This Row],[KPz]]*KTa)</f>
        <v>2.09151498112135</v>
      </c>
      <c r="Y1644">
        <f>(Sample[[#This Row],[KPx]]*KTb-Sample[[#This Row],[Kpy]]*KTa)</f>
        <v>2.0915149811213505</v>
      </c>
      <c r="Z1644">
        <f>-Sample[[#This Row],[Xp]]*a+Sample[[#This Row],[Yp]]*b+Sample[[#This Row],[Zp]]*c_</f>
        <v>0</v>
      </c>
      <c r="AA1644" s="8">
        <f>-IF(Sample[[#This Row],[Column2]]&gt;0,1,-1)*SQRT(Sample[[#This Row],[KPx''i]]^2+Sample[[#This Row],[KPx''j]]^2+Sample[[#This Row],[KPx''k]]^2)/Ksmag/Scale</f>
        <v>0</v>
      </c>
      <c r="AB1644" s="1">
        <f>SQRT(Sample[[#This Row],[Kpy''i]]^2+Sample[[#This Row],[KPy''j]]^2+Sample[[#This Row],[KPy''k]]^2)/KTmag/Scale</f>
        <v>1.478924426104161</v>
      </c>
    </row>
    <row r="1645" spans="1:28" hidden="1" x14ac:dyDescent="0.25">
      <c r="A1645" s="5">
        <v>1640</v>
      </c>
      <c r="B1645" s="13" t="s">
        <v>43</v>
      </c>
      <c r="C1645" s="5"/>
      <c r="D1645" s="5"/>
      <c r="E1645">
        <v>2</v>
      </c>
      <c r="F1645">
        <v>2</v>
      </c>
      <c r="G1645">
        <v>1</v>
      </c>
      <c r="H1645" s="11">
        <f>Sample[[#This Row],[C]]/Sample[[#This Row],[D]]</f>
        <v>1</v>
      </c>
      <c r="I1645" s="11">
        <f>Sample[[#This Row],[A]]/Sample[[#This Row],[C]]</f>
        <v>0.5</v>
      </c>
      <c r="J1645" s="11">
        <f>Sample[[#This Row],[D]]/Sample[[#This Row],[A]]</f>
        <v>2</v>
      </c>
      <c r="K1645" s="11">
        <f>Sample[[#This Row],[A]]/Sample[[#This Row],[D]]</f>
        <v>0.5</v>
      </c>
      <c r="L1645" s="11">
        <f>Sample[[#This Row],[D]]/Sample[[#This Row],[C]]</f>
        <v>1</v>
      </c>
      <c r="M1645" s="11">
        <f>Sample[[#This Row],[C]]/Sample[[#This Row],[A]]</f>
        <v>2</v>
      </c>
      <c r="N1645">
        <f>IF(Sample[[#This Row],[Ap]]=0,10,LOG(Sample[[#This Row],[Ap]]))</f>
        <v>0</v>
      </c>
      <c r="O1645">
        <f>IF(Sample[[#This Row],[Ei]]=0,10,LOG(Sample[[#This Row],[Ei]]))</f>
        <v>-0.3010299956639812</v>
      </c>
      <c r="P1645">
        <f>IF(Sample[[#This Row],[Ii]]=0,10,LOG(Sample[[#This Row],[Ii]]))</f>
        <v>0.3010299956639812</v>
      </c>
      <c r="Q1645">
        <f>Kx-Sample[[#This Row],[Xp]]</f>
        <v>0</v>
      </c>
      <c r="R1645">
        <f>Ky-Sample[[#This Row],[Yp]]</f>
        <v>-0.69897000433601875</v>
      </c>
      <c r="S1645">
        <f>Kz-Sample[[#This Row],[Zp]]</f>
        <v>0.69897000433601875</v>
      </c>
      <c r="T1645">
        <f>Sample[[#This Row],[Kpy]]*KSc-Sample[[#This Row],[KPz]]*KSb</f>
        <v>0</v>
      </c>
      <c r="U1645">
        <f>-1*(Sample[[#This Row],[KPx]]*KSc-Sample[[#This Row],[KPz]]*KSa)</f>
        <v>0</v>
      </c>
      <c r="V1645">
        <f>(Sample[[#This Row],[KPx]]*$R$2-Sample[[#This Row],[Kpy]]*KSa)</f>
        <v>0</v>
      </c>
      <c r="W1645">
        <f>Sample[[#This Row],[Kpy]]*KTc-Sample[[#This Row],[KPz]]*KTb</f>
        <v>1.3979400086720375</v>
      </c>
      <c r="X1645">
        <f>-1*(Sample[[#This Row],[KPx]]*KTc-Sample[[#This Row],[KPz]]*KTa)</f>
        <v>1.3979400086720375</v>
      </c>
      <c r="Y1645">
        <f>(Sample[[#This Row],[KPx]]*KTb-Sample[[#This Row],[Kpy]]*KTa)</f>
        <v>1.3979400086720375</v>
      </c>
      <c r="Z1645">
        <f>-Sample[[#This Row],[Xp]]*a+Sample[[#This Row],[Yp]]*b+Sample[[#This Row],[Zp]]*c_</f>
        <v>0</v>
      </c>
      <c r="AA1645" s="8">
        <f>-IF(Sample[[#This Row],[Column2]]&gt;0,1,-1)*SQRT(Sample[[#This Row],[KPx''i]]^2+Sample[[#This Row],[KPx''j]]^2+Sample[[#This Row],[KPx''k]]^2)/Ksmag/Scale</f>
        <v>0</v>
      </c>
      <c r="AB1645" s="1">
        <f>SQRT(Sample[[#This Row],[Kpy''i]]^2+Sample[[#This Row],[KPy''j]]^2+Sample[[#This Row],[KPy''k]]^2)/KTmag/Scale</f>
        <v>0.98849285982397894</v>
      </c>
    </row>
    <row r="1646" spans="1:28" hidden="1" x14ac:dyDescent="0.25">
      <c r="A1646" s="5">
        <v>1641</v>
      </c>
      <c r="B1646" s="13" t="s">
        <v>43</v>
      </c>
      <c r="C1646" s="5"/>
      <c r="D1646" s="5"/>
      <c r="E1646">
        <v>10</v>
      </c>
      <c r="F1646">
        <v>6</v>
      </c>
      <c r="G1646">
        <v>8</v>
      </c>
      <c r="H1646" s="11">
        <f>Sample[[#This Row],[C]]/Sample[[#This Row],[D]]</f>
        <v>0.6</v>
      </c>
      <c r="I1646" s="11">
        <f>Sample[[#This Row],[A]]/Sample[[#This Row],[C]]</f>
        <v>1.3333333333333333</v>
      </c>
      <c r="J1646" s="11">
        <f>Sample[[#This Row],[D]]/Sample[[#This Row],[A]]</f>
        <v>1.25</v>
      </c>
      <c r="K1646" s="11">
        <f>Sample[[#This Row],[A]]/Sample[[#This Row],[D]]</f>
        <v>0.8</v>
      </c>
      <c r="L1646" s="11">
        <f>Sample[[#This Row],[D]]/Sample[[#This Row],[C]]</f>
        <v>1.6666666666666667</v>
      </c>
      <c r="M1646" s="11">
        <f>Sample[[#This Row],[C]]/Sample[[#This Row],[A]]</f>
        <v>0.75</v>
      </c>
      <c r="N1646">
        <f>IF(Sample[[#This Row],[Ap]]=0,10,LOG(Sample[[#This Row],[Ap]]))</f>
        <v>-0.22184874961635639</v>
      </c>
      <c r="O1646">
        <f>IF(Sample[[#This Row],[Ei]]=0,10,LOG(Sample[[#This Row],[Ei]]))</f>
        <v>0.12493873660829993</v>
      </c>
      <c r="P1646">
        <f>IF(Sample[[#This Row],[Ii]]=0,10,LOG(Sample[[#This Row],[Ii]]))</f>
        <v>9.691001300805642E-2</v>
      </c>
      <c r="Q1646">
        <f>Kx-Sample[[#This Row],[Xp]]</f>
        <v>0.22184874961635639</v>
      </c>
      <c r="R1646">
        <f>Ky-Sample[[#This Row],[Yp]]</f>
        <v>-1.1249387366082999</v>
      </c>
      <c r="S1646">
        <f>Kz-Sample[[#This Row],[Zp]]</f>
        <v>0.90308998699194354</v>
      </c>
      <c r="T1646">
        <f>Sample[[#This Row],[Kpy]]*KSc-Sample[[#This Row],[KPz]]*KSb</f>
        <v>0.22184874961635637</v>
      </c>
      <c r="U1646">
        <f>-1*(Sample[[#This Row],[KPx]]*KSc-Sample[[#This Row],[KPz]]*KSa)</f>
        <v>0.22184874961635639</v>
      </c>
      <c r="V1646">
        <f>(Sample[[#This Row],[KPx]]*$R$2-Sample[[#This Row],[Kpy]]*KSa)</f>
        <v>0.22184874961635639</v>
      </c>
      <c r="W1646">
        <f>Sample[[#This Row],[Kpy]]*KTc-Sample[[#This Row],[KPz]]*KTb</f>
        <v>2.0280287236002437</v>
      </c>
      <c r="X1646">
        <f>-1*(Sample[[#This Row],[KPx]]*KTc-Sample[[#This Row],[KPz]]*KTa)</f>
        <v>2.0280287236002437</v>
      </c>
      <c r="Y1646">
        <f>(Sample[[#This Row],[KPx]]*KTb-Sample[[#This Row],[Kpy]]*KTa)</f>
        <v>2.0280287236002432</v>
      </c>
      <c r="Z1646">
        <f>-Sample[[#This Row],[Xp]]*a+Sample[[#This Row],[Yp]]*b+Sample[[#This Row],[Zp]]*c_</f>
        <v>0.44369749923271273</v>
      </c>
      <c r="AA1646" s="8">
        <f>-IF(Sample[[#This Row],[Column2]]&gt;0,1,-1)*SQRT(Sample[[#This Row],[KPx''i]]^2+Sample[[#This Row],[KPx''j]]^2+Sample[[#This Row],[KPx''k]]^2)/Ksmag/Scale</f>
        <v>-0.27170811831726921</v>
      </c>
      <c r="AB1646" s="1">
        <f>SQRT(Sample[[#This Row],[Kpy''i]]^2+Sample[[#This Row],[KPy''j]]^2+Sample[[#This Row],[KPy''k]]^2)/KTmag/Scale</f>
        <v>1.4340328628988308</v>
      </c>
    </row>
    <row r="1647" spans="1:28" hidden="1" x14ac:dyDescent="0.25">
      <c r="A1647" s="5">
        <v>1642</v>
      </c>
      <c r="B1647" s="13" t="s">
        <v>43</v>
      </c>
      <c r="C1647" s="5"/>
      <c r="D1647" s="5"/>
      <c r="E1647">
        <v>4</v>
      </c>
      <c r="F1647">
        <v>8</v>
      </c>
      <c r="G1647">
        <v>10</v>
      </c>
      <c r="H1647" s="11">
        <f>Sample[[#This Row],[C]]/Sample[[#This Row],[D]]</f>
        <v>2</v>
      </c>
      <c r="I1647" s="11">
        <f>Sample[[#This Row],[A]]/Sample[[#This Row],[C]]</f>
        <v>1.25</v>
      </c>
      <c r="J1647" s="11">
        <f>Sample[[#This Row],[D]]/Sample[[#This Row],[A]]</f>
        <v>0.4</v>
      </c>
      <c r="K1647" s="11">
        <f>Sample[[#This Row],[A]]/Sample[[#This Row],[D]]</f>
        <v>2.5</v>
      </c>
      <c r="L1647" s="11">
        <f>Sample[[#This Row],[D]]/Sample[[#This Row],[C]]</f>
        <v>0.5</v>
      </c>
      <c r="M1647" s="11">
        <f>Sample[[#This Row],[C]]/Sample[[#This Row],[A]]</f>
        <v>0.8</v>
      </c>
      <c r="N1647">
        <f>IF(Sample[[#This Row],[Ap]]=0,10,LOG(Sample[[#This Row],[Ap]]))</f>
        <v>0.3010299956639812</v>
      </c>
      <c r="O1647">
        <f>IF(Sample[[#This Row],[Ei]]=0,10,LOG(Sample[[#This Row],[Ei]]))</f>
        <v>9.691001300805642E-2</v>
      </c>
      <c r="P1647">
        <f>IF(Sample[[#This Row],[Ii]]=0,10,LOG(Sample[[#This Row],[Ii]]))</f>
        <v>-0.3979400086720376</v>
      </c>
      <c r="Q1647">
        <f>Kx-Sample[[#This Row],[Xp]]</f>
        <v>-0.3010299956639812</v>
      </c>
      <c r="R1647">
        <f>Ky-Sample[[#This Row],[Yp]]</f>
        <v>-1.0969100130080565</v>
      </c>
      <c r="S1647">
        <f>Kz-Sample[[#This Row],[Zp]]</f>
        <v>1.3979400086720375</v>
      </c>
      <c r="T1647">
        <f>Sample[[#This Row],[Kpy]]*KSc-Sample[[#This Row],[KPz]]*KSb</f>
        <v>-0.30102999566398103</v>
      </c>
      <c r="U1647">
        <f>-1*(Sample[[#This Row],[KPx]]*KSc-Sample[[#This Row],[KPz]]*KSa)</f>
        <v>-0.3010299956639812</v>
      </c>
      <c r="V1647">
        <f>(Sample[[#This Row],[KPx]]*$R$2-Sample[[#This Row],[Kpy]]*KSa)</f>
        <v>-0.3010299956639812</v>
      </c>
      <c r="W1647">
        <f>Sample[[#This Row],[Kpy]]*KTc-Sample[[#This Row],[KPz]]*KTb</f>
        <v>2.4948500216800937</v>
      </c>
      <c r="X1647">
        <f>-1*(Sample[[#This Row],[KPx]]*KTc-Sample[[#This Row],[KPz]]*KTa)</f>
        <v>2.4948500216800937</v>
      </c>
      <c r="Y1647">
        <f>(Sample[[#This Row],[KPx]]*KTb-Sample[[#This Row],[Kpy]]*KTa)</f>
        <v>2.4948500216800942</v>
      </c>
      <c r="Z1647">
        <f>-Sample[[#This Row],[Xp]]*a+Sample[[#This Row],[Yp]]*b+Sample[[#This Row],[Zp]]*c_</f>
        <v>-0.6020599913279624</v>
      </c>
      <c r="AA1647" s="8">
        <f>-IF(Sample[[#This Row],[Column2]]&gt;0,1,-1)*SQRT(Sample[[#This Row],[KPx''i]]^2+Sample[[#This Row],[KPx''j]]^2+Sample[[#This Row],[KPx''k]]^2)/Ksmag/Scale</f>
        <v>0.36868494332449314</v>
      </c>
      <c r="AB1647" s="1">
        <f>SQRT(Sample[[#This Row],[Kpy''i]]^2+Sample[[#This Row],[KPy''j]]^2+Sample[[#This Row],[KPy''k]]^2)/KTmag/Scale</f>
        <v>1.7641253683733995</v>
      </c>
    </row>
    <row r="1648" spans="1:28" hidden="1" x14ac:dyDescent="0.25">
      <c r="A1648" s="5">
        <v>1643</v>
      </c>
      <c r="B1648" s="13" t="s">
        <v>43</v>
      </c>
      <c r="C1648" s="5"/>
      <c r="D1648" s="5"/>
      <c r="E1648">
        <v>1</v>
      </c>
      <c r="F1648">
        <v>8</v>
      </c>
      <c r="G1648">
        <v>9</v>
      </c>
      <c r="H1648" s="11">
        <f>Sample[[#This Row],[C]]/Sample[[#This Row],[D]]</f>
        <v>8</v>
      </c>
      <c r="I1648" s="11">
        <f>Sample[[#This Row],[A]]/Sample[[#This Row],[C]]</f>
        <v>1.125</v>
      </c>
      <c r="J1648" s="11">
        <f>Sample[[#This Row],[D]]/Sample[[#This Row],[A]]</f>
        <v>0.1111111111111111</v>
      </c>
      <c r="K1648" s="11">
        <f>Sample[[#This Row],[A]]/Sample[[#This Row],[D]]</f>
        <v>9</v>
      </c>
      <c r="L1648" s="11">
        <f>Sample[[#This Row],[D]]/Sample[[#This Row],[C]]</f>
        <v>0.125</v>
      </c>
      <c r="M1648" s="11">
        <f>Sample[[#This Row],[C]]/Sample[[#This Row],[A]]</f>
        <v>0.88888888888888884</v>
      </c>
      <c r="N1648">
        <f>IF(Sample[[#This Row],[Ap]]=0,10,LOG(Sample[[#This Row],[Ap]]))</f>
        <v>0.90308998699194354</v>
      </c>
      <c r="O1648">
        <f>IF(Sample[[#This Row],[Ei]]=0,10,LOG(Sample[[#This Row],[Ei]]))</f>
        <v>5.1152522447381291E-2</v>
      </c>
      <c r="P1648">
        <f>IF(Sample[[#This Row],[Ii]]=0,10,LOG(Sample[[#This Row],[Ii]]))</f>
        <v>-0.95424250943932487</v>
      </c>
      <c r="Q1648">
        <f>Kx-Sample[[#This Row],[Xp]]</f>
        <v>-0.90308998699194354</v>
      </c>
      <c r="R1648">
        <f>Ky-Sample[[#This Row],[Yp]]</f>
        <v>-1.0511525224473812</v>
      </c>
      <c r="S1648">
        <f>Kz-Sample[[#This Row],[Zp]]</f>
        <v>1.9542425094393248</v>
      </c>
      <c r="T1648">
        <f>Sample[[#This Row],[Kpy]]*KSc-Sample[[#This Row],[KPz]]*KSb</f>
        <v>-0.90308998699194354</v>
      </c>
      <c r="U1648">
        <f>-1*(Sample[[#This Row],[KPx]]*KSc-Sample[[#This Row],[KPz]]*KSa)</f>
        <v>-0.90308998699194354</v>
      </c>
      <c r="V1648">
        <f>(Sample[[#This Row],[KPx]]*$R$2-Sample[[#This Row],[Kpy]]*KSa)</f>
        <v>-0.90308998699194354</v>
      </c>
      <c r="W1648">
        <f>Sample[[#This Row],[Kpy]]*KTc-Sample[[#This Row],[KPz]]*KTb</f>
        <v>3.0053950318867058</v>
      </c>
      <c r="X1648">
        <f>-1*(Sample[[#This Row],[KPx]]*KTc-Sample[[#This Row],[KPz]]*KTa)</f>
        <v>3.0053950318867058</v>
      </c>
      <c r="Y1648">
        <f>(Sample[[#This Row],[KPx]]*KTb-Sample[[#This Row],[Kpy]]*KTa)</f>
        <v>3.0053950318867058</v>
      </c>
      <c r="Z1648">
        <f>-Sample[[#This Row],[Xp]]*a+Sample[[#This Row],[Yp]]*b+Sample[[#This Row],[Zp]]*c_</f>
        <v>-1.8061799739838871</v>
      </c>
      <c r="AA1648" s="8">
        <f>-IF(Sample[[#This Row],[Column2]]&gt;0,1,-1)*SQRT(Sample[[#This Row],[KPx''i]]^2+Sample[[#This Row],[KPx''j]]^2+Sample[[#This Row],[KPx''k]]^2)/Ksmag/Scale</f>
        <v>1.1060548299734796</v>
      </c>
      <c r="AB1648" s="1">
        <f>SQRT(Sample[[#This Row],[Kpy''i]]^2+Sample[[#This Row],[KPy''j]]^2+Sample[[#This Row],[KPy''k]]^2)/KTmag/Scale</f>
        <v>2.12513520719145</v>
      </c>
    </row>
    <row r="1649" spans="1:28" hidden="1" x14ac:dyDescent="0.25">
      <c r="A1649" s="5">
        <v>1644</v>
      </c>
      <c r="B1649" s="13" t="s">
        <v>43</v>
      </c>
      <c r="C1649" s="5"/>
      <c r="D1649" s="5"/>
      <c r="E1649">
        <v>4</v>
      </c>
      <c r="F1649">
        <v>9</v>
      </c>
      <c r="G1649">
        <v>9</v>
      </c>
      <c r="H1649" s="11">
        <f>Sample[[#This Row],[C]]/Sample[[#This Row],[D]]</f>
        <v>2.25</v>
      </c>
      <c r="I1649" s="11">
        <f>Sample[[#This Row],[A]]/Sample[[#This Row],[C]]</f>
        <v>1</v>
      </c>
      <c r="J1649" s="11">
        <f>Sample[[#This Row],[D]]/Sample[[#This Row],[A]]</f>
        <v>0.44444444444444442</v>
      </c>
      <c r="K1649" s="11">
        <f>Sample[[#This Row],[A]]/Sample[[#This Row],[D]]</f>
        <v>2.25</v>
      </c>
      <c r="L1649" s="11">
        <f>Sample[[#This Row],[D]]/Sample[[#This Row],[C]]</f>
        <v>0.44444444444444442</v>
      </c>
      <c r="M1649" s="11">
        <f>Sample[[#This Row],[C]]/Sample[[#This Row],[A]]</f>
        <v>1</v>
      </c>
      <c r="N1649">
        <f>IF(Sample[[#This Row],[Ap]]=0,10,LOG(Sample[[#This Row],[Ap]]))</f>
        <v>0.35218251811136247</v>
      </c>
      <c r="O1649">
        <f>IF(Sample[[#This Row],[Ei]]=0,10,LOG(Sample[[#This Row],[Ei]]))</f>
        <v>0</v>
      </c>
      <c r="P1649">
        <f>IF(Sample[[#This Row],[Ii]]=0,10,LOG(Sample[[#This Row],[Ii]]))</f>
        <v>-0.35218251811136253</v>
      </c>
      <c r="Q1649">
        <f>Kx-Sample[[#This Row],[Xp]]</f>
        <v>-0.35218251811136247</v>
      </c>
      <c r="R1649">
        <f>Ky-Sample[[#This Row],[Yp]]</f>
        <v>-1</v>
      </c>
      <c r="S1649">
        <f>Kz-Sample[[#This Row],[Zp]]</f>
        <v>1.3521825181113625</v>
      </c>
      <c r="T1649">
        <f>Sample[[#This Row],[Kpy]]*KSc-Sample[[#This Row],[KPz]]*KSb</f>
        <v>-0.35218251811136247</v>
      </c>
      <c r="U1649">
        <f>-1*(Sample[[#This Row],[KPx]]*KSc-Sample[[#This Row],[KPz]]*KSa)</f>
        <v>-0.35218251811136247</v>
      </c>
      <c r="V1649">
        <f>(Sample[[#This Row],[KPx]]*$R$2-Sample[[#This Row],[Kpy]]*KSa)</f>
        <v>-0.35218251811136247</v>
      </c>
      <c r="W1649">
        <f>Sample[[#This Row],[Kpy]]*KTc-Sample[[#This Row],[KPz]]*KTb</f>
        <v>2.3521825181113627</v>
      </c>
      <c r="X1649">
        <f>-1*(Sample[[#This Row],[KPx]]*KTc-Sample[[#This Row],[KPz]]*KTa)</f>
        <v>2.3521825181113627</v>
      </c>
      <c r="Y1649">
        <f>(Sample[[#This Row],[KPx]]*KTb-Sample[[#This Row],[Kpy]]*KTa)</f>
        <v>2.3521825181113627</v>
      </c>
      <c r="Z1649">
        <f>-Sample[[#This Row],[Xp]]*a+Sample[[#This Row],[Yp]]*b+Sample[[#This Row],[Zp]]*c_</f>
        <v>-0.70436503622272506</v>
      </c>
      <c r="AA1649" s="8">
        <f>-IF(Sample[[#This Row],[Column2]]&gt;0,1,-1)*SQRT(Sample[[#This Row],[KPx''i]]^2+Sample[[#This Row],[KPx''j]]^2+Sample[[#This Row],[KPx''k]]^2)/Ksmag/Scale</f>
        <v>0.43133373285066656</v>
      </c>
      <c r="AB1649" s="1">
        <f>SQRT(Sample[[#This Row],[Kpy''i]]^2+Sample[[#This Row],[KPy''j]]^2+Sample[[#This Row],[KPy''k]]^2)/KTmag/Scale</f>
        <v>1.6632442091449937</v>
      </c>
    </row>
    <row r="1650" spans="1:28" hidden="1" x14ac:dyDescent="0.25">
      <c r="A1650" s="5">
        <v>1645</v>
      </c>
      <c r="B1650" s="13" t="s">
        <v>43</v>
      </c>
      <c r="C1650" s="5"/>
      <c r="D1650" s="5"/>
      <c r="E1650">
        <v>2</v>
      </c>
      <c r="F1650">
        <v>9</v>
      </c>
      <c r="G1650">
        <v>2</v>
      </c>
      <c r="H1650" s="11">
        <f>Sample[[#This Row],[C]]/Sample[[#This Row],[D]]</f>
        <v>4.5</v>
      </c>
      <c r="I1650" s="11">
        <f>Sample[[#This Row],[A]]/Sample[[#This Row],[C]]</f>
        <v>0.22222222222222221</v>
      </c>
      <c r="J1650" s="11">
        <f>Sample[[#This Row],[D]]/Sample[[#This Row],[A]]</f>
        <v>1</v>
      </c>
      <c r="K1650" s="11">
        <f>Sample[[#This Row],[A]]/Sample[[#This Row],[D]]</f>
        <v>1</v>
      </c>
      <c r="L1650" s="11">
        <f>Sample[[#This Row],[D]]/Sample[[#This Row],[C]]</f>
        <v>0.22222222222222221</v>
      </c>
      <c r="M1650" s="11">
        <f>Sample[[#This Row],[C]]/Sample[[#This Row],[A]]</f>
        <v>4.5</v>
      </c>
      <c r="N1650">
        <f>IF(Sample[[#This Row],[Ap]]=0,10,LOG(Sample[[#This Row],[Ap]]))</f>
        <v>0.65321251377534373</v>
      </c>
      <c r="O1650">
        <f>IF(Sample[[#This Row],[Ei]]=0,10,LOG(Sample[[#This Row],[Ei]]))</f>
        <v>-0.65321251377534373</v>
      </c>
      <c r="P1650">
        <f>IF(Sample[[#This Row],[Ii]]=0,10,LOG(Sample[[#This Row],[Ii]]))</f>
        <v>0</v>
      </c>
      <c r="Q1650">
        <f>Kx-Sample[[#This Row],[Xp]]</f>
        <v>-0.65321251377534373</v>
      </c>
      <c r="R1650">
        <f>Ky-Sample[[#This Row],[Yp]]</f>
        <v>-0.34678748622465627</v>
      </c>
      <c r="S1650">
        <f>Kz-Sample[[#This Row],[Zp]]</f>
        <v>1</v>
      </c>
      <c r="T1650">
        <f>Sample[[#This Row],[Kpy]]*KSc-Sample[[#This Row],[KPz]]*KSb</f>
        <v>-0.65321251377534373</v>
      </c>
      <c r="U1650">
        <f>-1*(Sample[[#This Row],[KPx]]*KSc-Sample[[#This Row],[KPz]]*KSa)</f>
        <v>-0.65321251377534373</v>
      </c>
      <c r="V1650">
        <f>(Sample[[#This Row],[KPx]]*$R$2-Sample[[#This Row],[Kpy]]*KSa)</f>
        <v>-0.65321251377534373</v>
      </c>
      <c r="W1650">
        <f>Sample[[#This Row],[Kpy]]*KTc-Sample[[#This Row],[KPz]]*KTb</f>
        <v>1.3467874862246563</v>
      </c>
      <c r="X1650">
        <f>-1*(Sample[[#This Row],[KPx]]*KTc-Sample[[#This Row],[KPz]]*KTa)</f>
        <v>1.3467874862246563</v>
      </c>
      <c r="Y1650">
        <f>(Sample[[#This Row],[KPx]]*KTb-Sample[[#This Row],[Kpy]]*KTa)</f>
        <v>1.3467874862246563</v>
      </c>
      <c r="Z1650">
        <f>-Sample[[#This Row],[Xp]]*a+Sample[[#This Row],[Yp]]*b+Sample[[#This Row],[Zp]]*c_</f>
        <v>-1.3064250275506875</v>
      </c>
      <c r="AA1650" s="8">
        <f>-IF(Sample[[#This Row],[Column2]]&gt;0,1,-1)*SQRT(Sample[[#This Row],[KPx''i]]^2+Sample[[#This Row],[KPx''j]]^2+Sample[[#This Row],[KPx''k]]^2)/Ksmag/Scale</f>
        <v>0.80001867617515987</v>
      </c>
      <c r="AB1650" s="1">
        <f>SQRT(Sample[[#This Row],[Kpy''i]]^2+Sample[[#This Row],[KPy''j]]^2+Sample[[#This Row],[KPy''k]]^2)/KTmag/Scale</f>
        <v>0.95232256432663853</v>
      </c>
    </row>
    <row r="1651" spans="1:28" hidden="1" x14ac:dyDescent="0.25">
      <c r="A1651" s="5">
        <v>1646</v>
      </c>
      <c r="B1651" s="13" t="s">
        <v>43</v>
      </c>
      <c r="C1651" s="5"/>
      <c r="D1651" s="5"/>
      <c r="E1651">
        <v>3</v>
      </c>
      <c r="F1651">
        <v>6</v>
      </c>
      <c r="G1651">
        <v>9</v>
      </c>
      <c r="H1651" s="11">
        <f>Sample[[#This Row],[C]]/Sample[[#This Row],[D]]</f>
        <v>2</v>
      </c>
      <c r="I1651" s="11">
        <f>Sample[[#This Row],[A]]/Sample[[#This Row],[C]]</f>
        <v>1.5</v>
      </c>
      <c r="J1651" s="11">
        <f>Sample[[#This Row],[D]]/Sample[[#This Row],[A]]</f>
        <v>0.33333333333333331</v>
      </c>
      <c r="K1651" s="11">
        <f>Sample[[#This Row],[A]]/Sample[[#This Row],[D]]</f>
        <v>3</v>
      </c>
      <c r="L1651" s="11">
        <f>Sample[[#This Row],[D]]/Sample[[#This Row],[C]]</f>
        <v>0.5</v>
      </c>
      <c r="M1651" s="11">
        <f>Sample[[#This Row],[C]]/Sample[[#This Row],[A]]</f>
        <v>0.66666666666666663</v>
      </c>
      <c r="N1651">
        <f>IF(Sample[[#This Row],[Ap]]=0,10,LOG(Sample[[#This Row],[Ap]]))</f>
        <v>0.3010299956639812</v>
      </c>
      <c r="O1651">
        <f>IF(Sample[[#This Row],[Ei]]=0,10,LOG(Sample[[#This Row],[Ei]]))</f>
        <v>0.17609125905568124</v>
      </c>
      <c r="P1651">
        <f>IF(Sample[[#This Row],[Ii]]=0,10,LOG(Sample[[#This Row],[Ii]]))</f>
        <v>-0.47712125471966244</v>
      </c>
      <c r="Q1651">
        <f>Kx-Sample[[#This Row],[Xp]]</f>
        <v>-0.3010299956639812</v>
      </c>
      <c r="R1651">
        <f>Ky-Sample[[#This Row],[Yp]]</f>
        <v>-1.1760912590556813</v>
      </c>
      <c r="S1651">
        <f>Kz-Sample[[#This Row],[Zp]]</f>
        <v>1.4771212547196624</v>
      </c>
      <c r="T1651">
        <f>Sample[[#This Row],[Kpy]]*KSc-Sample[[#This Row],[KPz]]*KSb</f>
        <v>-0.30102999566398103</v>
      </c>
      <c r="U1651">
        <f>-1*(Sample[[#This Row],[KPx]]*KSc-Sample[[#This Row],[KPz]]*KSa)</f>
        <v>-0.3010299956639812</v>
      </c>
      <c r="V1651">
        <f>(Sample[[#This Row],[KPx]]*$R$2-Sample[[#This Row],[Kpy]]*KSa)</f>
        <v>-0.3010299956639812</v>
      </c>
      <c r="W1651">
        <f>Sample[[#This Row],[Kpy]]*KTc-Sample[[#This Row],[KPz]]*KTb</f>
        <v>2.653212513775344</v>
      </c>
      <c r="X1651">
        <f>-1*(Sample[[#This Row],[KPx]]*KTc-Sample[[#This Row],[KPz]]*KTa)</f>
        <v>2.6532125137753435</v>
      </c>
      <c r="Y1651">
        <f>(Sample[[#This Row],[KPx]]*KTb-Sample[[#This Row],[Kpy]]*KTa)</f>
        <v>2.653212513775344</v>
      </c>
      <c r="Z1651">
        <f>-Sample[[#This Row],[Xp]]*a+Sample[[#This Row],[Yp]]*b+Sample[[#This Row],[Zp]]*c_</f>
        <v>-0.6020599913279624</v>
      </c>
      <c r="AA1651" s="8">
        <f>-IF(Sample[[#This Row],[Column2]]&gt;0,1,-1)*SQRT(Sample[[#This Row],[KPx''i]]^2+Sample[[#This Row],[KPx''j]]^2+Sample[[#This Row],[KPx''k]]^2)/Ksmag/Scale</f>
        <v>0.36868494332449314</v>
      </c>
      <c r="AB1651" s="1">
        <f>SQRT(Sample[[#This Row],[Kpy''i]]^2+Sample[[#This Row],[KPy''j]]^2+Sample[[#This Row],[KPy''k]]^2)/KTmag/Scale</f>
        <v>1.8761045604195521</v>
      </c>
    </row>
    <row r="1652" spans="1:28" hidden="1" x14ac:dyDescent="0.25">
      <c r="A1652" s="5">
        <v>1647</v>
      </c>
      <c r="B1652" s="13" t="s">
        <v>43</v>
      </c>
      <c r="C1652" s="5"/>
      <c r="D1652" s="5"/>
      <c r="E1652">
        <v>1</v>
      </c>
      <c r="F1652">
        <v>4</v>
      </c>
      <c r="G1652">
        <v>2</v>
      </c>
      <c r="H1652" s="11">
        <f>Sample[[#This Row],[C]]/Sample[[#This Row],[D]]</f>
        <v>4</v>
      </c>
      <c r="I1652" s="11">
        <f>Sample[[#This Row],[A]]/Sample[[#This Row],[C]]</f>
        <v>0.5</v>
      </c>
      <c r="J1652" s="11">
        <f>Sample[[#This Row],[D]]/Sample[[#This Row],[A]]</f>
        <v>0.5</v>
      </c>
      <c r="K1652" s="11">
        <f>Sample[[#This Row],[A]]/Sample[[#This Row],[D]]</f>
        <v>2</v>
      </c>
      <c r="L1652" s="11">
        <f>Sample[[#This Row],[D]]/Sample[[#This Row],[C]]</f>
        <v>0.25</v>
      </c>
      <c r="M1652" s="11">
        <f>Sample[[#This Row],[C]]/Sample[[#This Row],[A]]</f>
        <v>2</v>
      </c>
      <c r="N1652">
        <f>IF(Sample[[#This Row],[Ap]]=0,10,LOG(Sample[[#This Row],[Ap]]))</f>
        <v>0.6020599913279624</v>
      </c>
      <c r="O1652">
        <f>IF(Sample[[#This Row],[Ei]]=0,10,LOG(Sample[[#This Row],[Ei]]))</f>
        <v>-0.3010299956639812</v>
      </c>
      <c r="P1652">
        <f>IF(Sample[[#This Row],[Ii]]=0,10,LOG(Sample[[#This Row],[Ii]]))</f>
        <v>-0.3010299956639812</v>
      </c>
      <c r="Q1652">
        <f>Kx-Sample[[#This Row],[Xp]]</f>
        <v>-0.6020599913279624</v>
      </c>
      <c r="R1652">
        <f>Ky-Sample[[#This Row],[Yp]]</f>
        <v>-0.69897000433601875</v>
      </c>
      <c r="S1652">
        <f>Kz-Sample[[#This Row],[Zp]]</f>
        <v>1.3010299956639813</v>
      </c>
      <c r="T1652">
        <f>Sample[[#This Row],[Kpy]]*KSc-Sample[[#This Row],[KPz]]*KSb</f>
        <v>-0.60205999132796251</v>
      </c>
      <c r="U1652">
        <f>-1*(Sample[[#This Row],[KPx]]*KSc-Sample[[#This Row],[KPz]]*KSa)</f>
        <v>-0.6020599913279624</v>
      </c>
      <c r="V1652">
        <f>(Sample[[#This Row],[KPx]]*$R$2-Sample[[#This Row],[Kpy]]*KSa)</f>
        <v>-0.6020599913279624</v>
      </c>
      <c r="W1652">
        <f>Sample[[#This Row],[Kpy]]*KTc-Sample[[#This Row],[KPz]]*KTb</f>
        <v>2</v>
      </c>
      <c r="X1652">
        <f>-1*(Sample[[#This Row],[KPx]]*KTc-Sample[[#This Row],[KPz]]*KTa)</f>
        <v>2</v>
      </c>
      <c r="Y1652">
        <f>(Sample[[#This Row],[KPx]]*KTb-Sample[[#This Row],[Kpy]]*KTa)</f>
        <v>2</v>
      </c>
      <c r="Z1652">
        <f>-Sample[[#This Row],[Xp]]*a+Sample[[#This Row],[Yp]]*b+Sample[[#This Row],[Zp]]*c_</f>
        <v>-1.2041199826559248</v>
      </c>
      <c r="AA1652" s="8">
        <f>-IF(Sample[[#This Row],[Column2]]&gt;0,1,-1)*SQRT(Sample[[#This Row],[KPx''i]]^2+Sample[[#This Row],[KPx''j]]^2+Sample[[#This Row],[KPx''k]]^2)/Ksmag/Scale</f>
        <v>0.73736988664898662</v>
      </c>
      <c r="AB1652" s="1">
        <f>SQRT(Sample[[#This Row],[Kpy''i]]^2+Sample[[#This Row],[KPy''j]]^2+Sample[[#This Row],[KPy''k]]^2)/KTmag/Scale</f>
        <v>1.4142135623730951</v>
      </c>
    </row>
    <row r="1653" spans="1:28" hidden="1" x14ac:dyDescent="0.25">
      <c r="A1653" s="5">
        <v>1648</v>
      </c>
      <c r="B1653" s="13" t="s">
        <v>43</v>
      </c>
      <c r="C1653" s="5"/>
      <c r="D1653" s="5"/>
      <c r="E1653">
        <v>5</v>
      </c>
      <c r="F1653">
        <v>10</v>
      </c>
      <c r="G1653">
        <v>8</v>
      </c>
      <c r="H1653" s="11">
        <f>Sample[[#This Row],[C]]/Sample[[#This Row],[D]]</f>
        <v>2</v>
      </c>
      <c r="I1653" s="11">
        <f>Sample[[#This Row],[A]]/Sample[[#This Row],[C]]</f>
        <v>0.8</v>
      </c>
      <c r="J1653" s="11">
        <f>Sample[[#This Row],[D]]/Sample[[#This Row],[A]]</f>
        <v>0.625</v>
      </c>
      <c r="K1653" s="11">
        <f>Sample[[#This Row],[A]]/Sample[[#This Row],[D]]</f>
        <v>1.6</v>
      </c>
      <c r="L1653" s="11">
        <f>Sample[[#This Row],[D]]/Sample[[#This Row],[C]]</f>
        <v>0.5</v>
      </c>
      <c r="M1653" s="11">
        <f>Sample[[#This Row],[C]]/Sample[[#This Row],[A]]</f>
        <v>1.25</v>
      </c>
      <c r="N1653">
        <f>IF(Sample[[#This Row],[Ap]]=0,10,LOG(Sample[[#This Row],[Ap]]))</f>
        <v>0.3010299956639812</v>
      </c>
      <c r="O1653">
        <f>IF(Sample[[#This Row],[Ei]]=0,10,LOG(Sample[[#This Row],[Ei]]))</f>
        <v>-9.6910013008056392E-2</v>
      </c>
      <c r="P1653">
        <f>IF(Sample[[#This Row],[Ii]]=0,10,LOG(Sample[[#This Row],[Ii]]))</f>
        <v>-0.20411998265592479</v>
      </c>
      <c r="Q1653">
        <f>Kx-Sample[[#This Row],[Xp]]</f>
        <v>-0.3010299956639812</v>
      </c>
      <c r="R1653">
        <f>Ky-Sample[[#This Row],[Yp]]</f>
        <v>-0.90308998699194365</v>
      </c>
      <c r="S1653">
        <f>Kz-Sample[[#This Row],[Zp]]</f>
        <v>1.2041199826559248</v>
      </c>
      <c r="T1653">
        <f>Sample[[#This Row],[Kpy]]*KSc-Sample[[#This Row],[KPz]]*KSb</f>
        <v>-0.30102999566398114</v>
      </c>
      <c r="U1653">
        <f>-1*(Sample[[#This Row],[KPx]]*KSc-Sample[[#This Row],[KPz]]*KSa)</f>
        <v>-0.3010299956639812</v>
      </c>
      <c r="V1653">
        <f>(Sample[[#This Row],[KPx]]*$R$2-Sample[[#This Row],[Kpy]]*KSa)</f>
        <v>-0.3010299956639812</v>
      </c>
      <c r="W1653">
        <f>Sample[[#This Row],[Kpy]]*KTc-Sample[[#This Row],[KPz]]*KTb</f>
        <v>2.1072099696478683</v>
      </c>
      <c r="X1653">
        <f>-1*(Sample[[#This Row],[KPx]]*KTc-Sample[[#This Row],[KPz]]*KTa)</f>
        <v>2.1072099696478683</v>
      </c>
      <c r="Y1653">
        <f>(Sample[[#This Row],[KPx]]*KTb-Sample[[#This Row],[Kpy]]*KTa)</f>
        <v>2.1072099696478683</v>
      </c>
      <c r="Z1653">
        <f>-Sample[[#This Row],[Xp]]*a+Sample[[#This Row],[Yp]]*b+Sample[[#This Row],[Zp]]*c_</f>
        <v>-0.6020599913279624</v>
      </c>
      <c r="AA1653" s="8">
        <f>-IF(Sample[[#This Row],[Column2]]&gt;0,1,-1)*SQRT(Sample[[#This Row],[KPx''i]]^2+Sample[[#This Row],[KPx''j]]^2+Sample[[#This Row],[KPx''k]]^2)/Ksmag/Scale</f>
        <v>0.36868494332449325</v>
      </c>
      <c r="AB1653" s="1">
        <f>SQRT(Sample[[#This Row],[Kpy''i]]^2+Sample[[#This Row],[KPy''j]]^2+Sample[[#This Row],[KPy''k]]^2)/KTmag/Scale</f>
        <v>1.4900224589219069</v>
      </c>
    </row>
    <row r="1654" spans="1:28" hidden="1" x14ac:dyDescent="0.25">
      <c r="A1654" s="5">
        <v>1649</v>
      </c>
      <c r="B1654" s="13" t="s">
        <v>43</v>
      </c>
      <c r="C1654" s="5"/>
      <c r="D1654" s="5"/>
      <c r="E1654">
        <v>9</v>
      </c>
      <c r="F1654">
        <v>1</v>
      </c>
      <c r="G1654">
        <v>2</v>
      </c>
      <c r="H1654" s="11">
        <f>Sample[[#This Row],[C]]/Sample[[#This Row],[D]]</f>
        <v>0.1111111111111111</v>
      </c>
      <c r="I1654" s="11">
        <f>Sample[[#This Row],[A]]/Sample[[#This Row],[C]]</f>
        <v>2</v>
      </c>
      <c r="J1654" s="11">
        <f>Sample[[#This Row],[D]]/Sample[[#This Row],[A]]</f>
        <v>4.5</v>
      </c>
      <c r="K1654" s="11">
        <f>Sample[[#This Row],[A]]/Sample[[#This Row],[D]]</f>
        <v>0.22222222222222221</v>
      </c>
      <c r="L1654" s="11">
        <f>Sample[[#This Row],[D]]/Sample[[#This Row],[C]]</f>
        <v>9</v>
      </c>
      <c r="M1654" s="11">
        <f>Sample[[#This Row],[C]]/Sample[[#This Row],[A]]</f>
        <v>0.5</v>
      </c>
      <c r="N1654">
        <f>IF(Sample[[#This Row],[Ap]]=0,10,LOG(Sample[[#This Row],[Ap]]))</f>
        <v>-0.95424250943932487</v>
      </c>
      <c r="O1654">
        <f>IF(Sample[[#This Row],[Ei]]=0,10,LOG(Sample[[#This Row],[Ei]]))</f>
        <v>0.3010299956639812</v>
      </c>
      <c r="P1654">
        <f>IF(Sample[[#This Row],[Ii]]=0,10,LOG(Sample[[#This Row],[Ii]]))</f>
        <v>0.65321251377534373</v>
      </c>
      <c r="Q1654">
        <f>Kx-Sample[[#This Row],[Xp]]</f>
        <v>0.95424250943932487</v>
      </c>
      <c r="R1654">
        <f>Ky-Sample[[#This Row],[Yp]]</f>
        <v>-1.3010299956639813</v>
      </c>
      <c r="S1654">
        <f>Kz-Sample[[#This Row],[Zp]]</f>
        <v>0.34678748622465627</v>
      </c>
      <c r="T1654">
        <f>Sample[[#This Row],[Kpy]]*KSc-Sample[[#This Row],[KPz]]*KSb</f>
        <v>0.95424250943932498</v>
      </c>
      <c r="U1654">
        <f>-1*(Sample[[#This Row],[KPx]]*KSc-Sample[[#This Row],[KPz]]*KSa)</f>
        <v>0.95424250943932487</v>
      </c>
      <c r="V1654">
        <f>(Sample[[#This Row],[KPx]]*$R$2-Sample[[#This Row],[Kpy]]*KSa)</f>
        <v>0.95424250943932487</v>
      </c>
      <c r="W1654">
        <f>Sample[[#This Row],[Kpy]]*KTc-Sample[[#This Row],[KPz]]*KTb</f>
        <v>1.6478174818886375</v>
      </c>
      <c r="X1654">
        <f>-1*(Sample[[#This Row],[KPx]]*KTc-Sample[[#This Row],[KPz]]*KTa)</f>
        <v>1.6478174818886373</v>
      </c>
      <c r="Y1654">
        <f>(Sample[[#This Row],[KPx]]*KTb-Sample[[#This Row],[Kpy]]*KTa)</f>
        <v>1.6478174818886377</v>
      </c>
      <c r="Z1654">
        <f>-Sample[[#This Row],[Xp]]*a+Sample[[#This Row],[Yp]]*b+Sample[[#This Row],[Zp]]*c_</f>
        <v>1.90848501887865</v>
      </c>
      <c r="AA1654" s="8">
        <f>-IF(Sample[[#This Row],[Column2]]&gt;0,1,-1)*SQRT(Sample[[#This Row],[KPx''i]]^2+Sample[[#This Row],[KPx''j]]^2+Sample[[#This Row],[KPx''k]]^2)/Ksmag/Scale</f>
        <v>-1.1687036194996532</v>
      </c>
      <c r="AB1654" s="1">
        <f>SQRT(Sample[[#This Row],[Kpy''i]]^2+Sample[[#This Row],[KPy''j]]^2+Sample[[#This Row],[KPy''k]]^2)/KTmag/Scale</f>
        <v>1.1651829156011966</v>
      </c>
    </row>
    <row r="1655" spans="1:28" hidden="1" x14ac:dyDescent="0.25">
      <c r="A1655" s="5">
        <v>1650</v>
      </c>
      <c r="B1655" s="13" t="s">
        <v>43</v>
      </c>
      <c r="C1655" s="5"/>
      <c r="D1655" s="5"/>
      <c r="E1655">
        <v>9</v>
      </c>
      <c r="F1655">
        <v>9</v>
      </c>
      <c r="G1655">
        <v>3</v>
      </c>
      <c r="H1655" s="11">
        <f>Sample[[#This Row],[C]]/Sample[[#This Row],[D]]</f>
        <v>1</v>
      </c>
      <c r="I1655" s="11">
        <f>Sample[[#This Row],[A]]/Sample[[#This Row],[C]]</f>
        <v>0.33333333333333331</v>
      </c>
      <c r="J1655" s="11">
        <f>Sample[[#This Row],[D]]/Sample[[#This Row],[A]]</f>
        <v>3</v>
      </c>
      <c r="K1655" s="11">
        <f>Sample[[#This Row],[A]]/Sample[[#This Row],[D]]</f>
        <v>0.33333333333333331</v>
      </c>
      <c r="L1655" s="11">
        <f>Sample[[#This Row],[D]]/Sample[[#This Row],[C]]</f>
        <v>1</v>
      </c>
      <c r="M1655" s="11">
        <f>Sample[[#This Row],[C]]/Sample[[#This Row],[A]]</f>
        <v>3</v>
      </c>
      <c r="N1655">
        <f>IF(Sample[[#This Row],[Ap]]=0,10,LOG(Sample[[#This Row],[Ap]]))</f>
        <v>0</v>
      </c>
      <c r="O1655">
        <f>IF(Sample[[#This Row],[Ei]]=0,10,LOG(Sample[[#This Row],[Ei]]))</f>
        <v>-0.47712125471966244</v>
      </c>
      <c r="P1655">
        <f>IF(Sample[[#This Row],[Ii]]=0,10,LOG(Sample[[#This Row],[Ii]]))</f>
        <v>0.47712125471966244</v>
      </c>
      <c r="Q1655">
        <f>Kx-Sample[[#This Row],[Xp]]</f>
        <v>0</v>
      </c>
      <c r="R1655">
        <f>Ky-Sample[[#This Row],[Yp]]</f>
        <v>-0.52287874528033762</v>
      </c>
      <c r="S1655">
        <f>Kz-Sample[[#This Row],[Zp]]</f>
        <v>0.52287874528033762</v>
      </c>
      <c r="T1655">
        <f>Sample[[#This Row],[Kpy]]*KSc-Sample[[#This Row],[KPz]]*KSb</f>
        <v>0</v>
      </c>
      <c r="U1655">
        <f>-1*(Sample[[#This Row],[KPx]]*KSc-Sample[[#This Row],[KPz]]*KSa)</f>
        <v>0</v>
      </c>
      <c r="V1655">
        <f>(Sample[[#This Row],[KPx]]*$R$2-Sample[[#This Row],[Kpy]]*KSa)</f>
        <v>0</v>
      </c>
      <c r="W1655">
        <f>Sample[[#This Row],[Kpy]]*KTc-Sample[[#This Row],[KPz]]*KTb</f>
        <v>1.0457574905606752</v>
      </c>
      <c r="X1655">
        <f>-1*(Sample[[#This Row],[KPx]]*KTc-Sample[[#This Row],[KPz]]*KTa)</f>
        <v>1.0457574905606752</v>
      </c>
      <c r="Y1655">
        <f>(Sample[[#This Row],[KPx]]*KTb-Sample[[#This Row],[Kpy]]*KTa)</f>
        <v>1.0457574905606752</v>
      </c>
      <c r="Z1655">
        <f>-Sample[[#This Row],[Xp]]*a+Sample[[#This Row],[Yp]]*b+Sample[[#This Row],[Zp]]*c_</f>
        <v>0</v>
      </c>
      <c r="AA1655" s="8">
        <f>-IF(Sample[[#This Row],[Column2]]&gt;0,1,-1)*SQRT(Sample[[#This Row],[KPx''i]]^2+Sample[[#This Row],[KPx''j]]^2+Sample[[#This Row],[KPx''k]]^2)/Ksmag/Scale</f>
        <v>0</v>
      </c>
      <c r="AB1655" s="1">
        <f>SQRT(Sample[[#This Row],[Kpy''i]]^2+Sample[[#This Row],[KPy''j]]^2+Sample[[#This Row],[KPy''k]]^2)/KTmag/Scale</f>
        <v>0.73946221305208049</v>
      </c>
    </row>
    <row r="1656" spans="1:28" hidden="1" x14ac:dyDescent="0.25">
      <c r="A1656" s="5">
        <v>1651</v>
      </c>
      <c r="B1656" s="13" t="s">
        <v>43</v>
      </c>
      <c r="C1656" s="5"/>
      <c r="D1656" s="5"/>
      <c r="E1656">
        <v>5</v>
      </c>
      <c r="F1656">
        <v>3</v>
      </c>
      <c r="G1656">
        <v>8</v>
      </c>
      <c r="H1656" s="11">
        <f>Sample[[#This Row],[C]]/Sample[[#This Row],[D]]</f>
        <v>0.6</v>
      </c>
      <c r="I1656" s="11">
        <f>Sample[[#This Row],[A]]/Sample[[#This Row],[C]]</f>
        <v>2.6666666666666665</v>
      </c>
      <c r="J1656" s="11">
        <f>Sample[[#This Row],[D]]/Sample[[#This Row],[A]]</f>
        <v>0.625</v>
      </c>
      <c r="K1656" s="11">
        <f>Sample[[#This Row],[A]]/Sample[[#This Row],[D]]</f>
        <v>1.6</v>
      </c>
      <c r="L1656" s="11">
        <f>Sample[[#This Row],[D]]/Sample[[#This Row],[C]]</f>
        <v>1.6666666666666667</v>
      </c>
      <c r="M1656" s="11">
        <f>Sample[[#This Row],[C]]/Sample[[#This Row],[A]]</f>
        <v>0.375</v>
      </c>
      <c r="N1656">
        <f>IF(Sample[[#This Row],[Ap]]=0,10,LOG(Sample[[#This Row],[Ap]]))</f>
        <v>-0.22184874961635639</v>
      </c>
      <c r="O1656">
        <f>IF(Sample[[#This Row],[Ei]]=0,10,LOG(Sample[[#This Row],[Ei]]))</f>
        <v>0.4259687322722811</v>
      </c>
      <c r="P1656">
        <f>IF(Sample[[#This Row],[Ii]]=0,10,LOG(Sample[[#This Row],[Ii]]))</f>
        <v>-0.20411998265592479</v>
      </c>
      <c r="Q1656">
        <f>Kx-Sample[[#This Row],[Xp]]</f>
        <v>0.22184874961635639</v>
      </c>
      <c r="R1656">
        <f>Ky-Sample[[#This Row],[Yp]]</f>
        <v>-1.4259687322722812</v>
      </c>
      <c r="S1656">
        <f>Kz-Sample[[#This Row],[Zp]]</f>
        <v>1.2041199826559248</v>
      </c>
      <c r="T1656">
        <f>Sample[[#This Row],[Kpy]]*KSc-Sample[[#This Row],[KPz]]*KSb</f>
        <v>0.22184874961635637</v>
      </c>
      <c r="U1656">
        <f>-1*(Sample[[#This Row],[KPx]]*KSc-Sample[[#This Row],[KPz]]*KSa)</f>
        <v>0.22184874961635639</v>
      </c>
      <c r="V1656">
        <f>(Sample[[#This Row],[KPx]]*$R$2-Sample[[#This Row],[Kpy]]*KSa)</f>
        <v>0.22184874961635639</v>
      </c>
      <c r="W1656">
        <f>Sample[[#This Row],[Kpy]]*KTc-Sample[[#This Row],[KPz]]*KTb</f>
        <v>2.6300887149282062</v>
      </c>
      <c r="X1656">
        <f>-1*(Sample[[#This Row],[KPx]]*KTc-Sample[[#This Row],[KPz]]*KTa)</f>
        <v>2.6300887149282062</v>
      </c>
      <c r="Y1656">
        <f>(Sample[[#This Row],[KPx]]*KTb-Sample[[#This Row],[Kpy]]*KTa)</f>
        <v>2.6300887149282057</v>
      </c>
      <c r="Z1656">
        <f>-Sample[[#This Row],[Xp]]*a+Sample[[#This Row],[Yp]]*b+Sample[[#This Row],[Zp]]*c_</f>
        <v>0.44369749923271262</v>
      </c>
      <c r="AA1656" s="8">
        <f>-IF(Sample[[#This Row],[Column2]]&gt;0,1,-1)*SQRT(Sample[[#This Row],[KPx''i]]^2+Sample[[#This Row],[KPx''j]]^2+Sample[[#This Row],[KPx''k]]^2)/Ksmag/Scale</f>
        <v>-0.27170811831726921</v>
      </c>
      <c r="AB1656" s="1">
        <f>SQRT(Sample[[#This Row],[Kpy''i]]^2+Sample[[#This Row],[KPy''j]]^2+Sample[[#This Row],[KPy''k]]^2)/KTmag/Scale</f>
        <v>1.8597535654479473</v>
      </c>
    </row>
    <row r="1657" spans="1:28" hidden="1" x14ac:dyDescent="0.25">
      <c r="A1657" s="5">
        <v>1652</v>
      </c>
      <c r="B1657" s="13" t="s">
        <v>43</v>
      </c>
      <c r="C1657" s="5"/>
      <c r="D1657" s="5"/>
      <c r="E1657">
        <v>2</v>
      </c>
      <c r="F1657">
        <v>6</v>
      </c>
      <c r="G1657">
        <v>7</v>
      </c>
      <c r="H1657" s="11">
        <f>Sample[[#This Row],[C]]/Sample[[#This Row],[D]]</f>
        <v>3</v>
      </c>
      <c r="I1657" s="11">
        <f>Sample[[#This Row],[A]]/Sample[[#This Row],[C]]</f>
        <v>1.1666666666666667</v>
      </c>
      <c r="J1657" s="11">
        <f>Sample[[#This Row],[D]]/Sample[[#This Row],[A]]</f>
        <v>0.2857142857142857</v>
      </c>
      <c r="K1657" s="11">
        <f>Sample[[#This Row],[A]]/Sample[[#This Row],[D]]</f>
        <v>3.5</v>
      </c>
      <c r="L1657" s="11">
        <f>Sample[[#This Row],[D]]/Sample[[#This Row],[C]]</f>
        <v>0.33333333333333331</v>
      </c>
      <c r="M1657" s="11">
        <f>Sample[[#This Row],[C]]/Sample[[#This Row],[A]]</f>
        <v>0.8571428571428571</v>
      </c>
      <c r="N1657">
        <f>IF(Sample[[#This Row],[Ap]]=0,10,LOG(Sample[[#This Row],[Ap]]))</f>
        <v>0.47712125471966244</v>
      </c>
      <c r="O1657">
        <f>IF(Sample[[#This Row],[Ei]]=0,10,LOG(Sample[[#This Row],[Ei]]))</f>
        <v>6.6946789630613221E-2</v>
      </c>
      <c r="P1657">
        <f>IF(Sample[[#This Row],[Ii]]=0,10,LOG(Sample[[#This Row],[Ii]]))</f>
        <v>-0.54406804435027567</v>
      </c>
      <c r="Q1657">
        <f>Kx-Sample[[#This Row],[Xp]]</f>
        <v>-0.47712125471966244</v>
      </c>
      <c r="R1657">
        <f>Ky-Sample[[#This Row],[Yp]]</f>
        <v>-1.0669467896306133</v>
      </c>
      <c r="S1657">
        <f>Kz-Sample[[#This Row],[Zp]]</f>
        <v>1.5440680443502757</v>
      </c>
      <c r="T1657">
        <f>Sample[[#This Row],[Kpy]]*KSc-Sample[[#This Row],[KPz]]*KSb</f>
        <v>-0.47712125471966238</v>
      </c>
      <c r="U1657">
        <f>-1*(Sample[[#This Row],[KPx]]*KSc-Sample[[#This Row],[KPz]]*KSa)</f>
        <v>-0.47712125471966244</v>
      </c>
      <c r="V1657">
        <f>(Sample[[#This Row],[KPx]]*$R$2-Sample[[#This Row],[Kpy]]*KSa)</f>
        <v>-0.47712125471966244</v>
      </c>
      <c r="W1657">
        <f>Sample[[#This Row],[Kpy]]*KTc-Sample[[#This Row],[KPz]]*KTb</f>
        <v>2.6110148339808887</v>
      </c>
      <c r="X1657">
        <f>-1*(Sample[[#This Row],[KPx]]*KTc-Sample[[#This Row],[KPz]]*KTa)</f>
        <v>2.6110148339808887</v>
      </c>
      <c r="Y1657">
        <f>(Sample[[#This Row],[KPx]]*KTb-Sample[[#This Row],[Kpy]]*KTa)</f>
        <v>2.6110148339808892</v>
      </c>
      <c r="Z1657">
        <f>-Sample[[#This Row],[Xp]]*a+Sample[[#This Row],[Yp]]*b+Sample[[#This Row],[Zp]]*c_</f>
        <v>-0.95424250943932487</v>
      </c>
      <c r="AA1657" s="8">
        <f>-IF(Sample[[#This Row],[Column2]]&gt;0,1,-1)*SQRT(Sample[[#This Row],[KPx''i]]^2+Sample[[#This Row],[KPx''j]]^2+Sample[[#This Row],[KPx''k]]^2)/Ksmag/Scale</f>
        <v>0.58435180974982659</v>
      </c>
      <c r="AB1657" s="1">
        <f>SQRT(Sample[[#This Row],[Kpy''i]]^2+Sample[[#This Row],[KPy''j]]^2+Sample[[#This Row],[KPy''k]]^2)/KTmag/Scale</f>
        <v>1.8462662948865545</v>
      </c>
    </row>
    <row r="1658" spans="1:28" hidden="1" x14ac:dyDescent="0.25">
      <c r="A1658" s="5">
        <v>1653</v>
      </c>
      <c r="B1658" s="13" t="s">
        <v>43</v>
      </c>
      <c r="C1658" s="5"/>
      <c r="D1658" s="5"/>
      <c r="E1658">
        <v>1</v>
      </c>
      <c r="F1658">
        <v>3</v>
      </c>
      <c r="G1658">
        <v>3</v>
      </c>
      <c r="H1658" s="11">
        <f>Sample[[#This Row],[C]]/Sample[[#This Row],[D]]</f>
        <v>3</v>
      </c>
      <c r="I1658" s="11">
        <f>Sample[[#This Row],[A]]/Sample[[#This Row],[C]]</f>
        <v>1</v>
      </c>
      <c r="J1658" s="11">
        <f>Sample[[#This Row],[D]]/Sample[[#This Row],[A]]</f>
        <v>0.33333333333333331</v>
      </c>
      <c r="K1658" s="11">
        <f>Sample[[#This Row],[A]]/Sample[[#This Row],[D]]</f>
        <v>3</v>
      </c>
      <c r="L1658" s="11">
        <f>Sample[[#This Row],[D]]/Sample[[#This Row],[C]]</f>
        <v>0.33333333333333331</v>
      </c>
      <c r="M1658" s="11">
        <f>Sample[[#This Row],[C]]/Sample[[#This Row],[A]]</f>
        <v>1</v>
      </c>
      <c r="N1658">
        <f>IF(Sample[[#This Row],[Ap]]=0,10,LOG(Sample[[#This Row],[Ap]]))</f>
        <v>0.47712125471966244</v>
      </c>
      <c r="O1658">
        <f>IF(Sample[[#This Row],[Ei]]=0,10,LOG(Sample[[#This Row],[Ei]]))</f>
        <v>0</v>
      </c>
      <c r="P1658">
        <f>IF(Sample[[#This Row],[Ii]]=0,10,LOG(Sample[[#This Row],[Ii]]))</f>
        <v>-0.47712125471966244</v>
      </c>
      <c r="Q1658">
        <f>Kx-Sample[[#This Row],[Xp]]</f>
        <v>-0.47712125471966244</v>
      </c>
      <c r="R1658">
        <f>Ky-Sample[[#This Row],[Yp]]</f>
        <v>-1</v>
      </c>
      <c r="S1658">
        <f>Kz-Sample[[#This Row],[Zp]]</f>
        <v>1.4771212547196624</v>
      </c>
      <c r="T1658">
        <f>Sample[[#This Row],[Kpy]]*KSc-Sample[[#This Row],[KPz]]*KSb</f>
        <v>-0.47712125471966238</v>
      </c>
      <c r="U1658">
        <f>-1*(Sample[[#This Row],[KPx]]*KSc-Sample[[#This Row],[KPz]]*KSa)</f>
        <v>-0.47712125471966244</v>
      </c>
      <c r="V1658">
        <f>(Sample[[#This Row],[KPx]]*$R$2-Sample[[#This Row],[Kpy]]*KSa)</f>
        <v>-0.47712125471966244</v>
      </c>
      <c r="W1658">
        <f>Sample[[#This Row],[Kpy]]*KTc-Sample[[#This Row],[KPz]]*KTb</f>
        <v>2.4771212547196626</v>
      </c>
      <c r="X1658">
        <f>-1*(Sample[[#This Row],[KPx]]*KTc-Sample[[#This Row],[KPz]]*KTa)</f>
        <v>2.4771212547196622</v>
      </c>
      <c r="Y1658">
        <f>(Sample[[#This Row],[KPx]]*KTb-Sample[[#This Row],[Kpy]]*KTa)</f>
        <v>2.4771212547196626</v>
      </c>
      <c r="Z1658">
        <f>-Sample[[#This Row],[Xp]]*a+Sample[[#This Row],[Yp]]*b+Sample[[#This Row],[Zp]]*c_</f>
        <v>-0.95424250943932487</v>
      </c>
      <c r="AA1658" s="8">
        <f>-IF(Sample[[#This Row],[Column2]]&gt;0,1,-1)*SQRT(Sample[[#This Row],[KPx''i]]^2+Sample[[#This Row],[KPx''j]]^2+Sample[[#This Row],[KPx''k]]^2)/Ksmag/Scale</f>
        <v>0.58435180974982659</v>
      </c>
      <c r="AB1658" s="1">
        <f>SQRT(Sample[[#This Row],[Kpy''i]]^2+Sample[[#This Row],[KPy''j]]^2+Sample[[#This Row],[KPy''k]]^2)/KTmag/Scale</f>
        <v>1.7515892370336026</v>
      </c>
    </row>
    <row r="1659" spans="1:28" hidden="1" x14ac:dyDescent="0.25">
      <c r="A1659" s="5">
        <v>1654</v>
      </c>
      <c r="B1659" s="13" t="s">
        <v>43</v>
      </c>
      <c r="C1659" s="5"/>
      <c r="D1659" s="5"/>
      <c r="E1659">
        <v>1</v>
      </c>
      <c r="F1659">
        <v>7</v>
      </c>
      <c r="G1659">
        <v>3</v>
      </c>
      <c r="H1659" s="11">
        <f>Sample[[#This Row],[C]]/Sample[[#This Row],[D]]</f>
        <v>7</v>
      </c>
      <c r="I1659" s="11">
        <f>Sample[[#This Row],[A]]/Sample[[#This Row],[C]]</f>
        <v>0.42857142857142855</v>
      </c>
      <c r="J1659" s="11">
        <f>Sample[[#This Row],[D]]/Sample[[#This Row],[A]]</f>
        <v>0.33333333333333331</v>
      </c>
      <c r="K1659" s="11">
        <f>Sample[[#This Row],[A]]/Sample[[#This Row],[D]]</f>
        <v>3</v>
      </c>
      <c r="L1659" s="11">
        <f>Sample[[#This Row],[D]]/Sample[[#This Row],[C]]</f>
        <v>0.14285714285714285</v>
      </c>
      <c r="M1659" s="11">
        <f>Sample[[#This Row],[C]]/Sample[[#This Row],[A]]</f>
        <v>2.3333333333333335</v>
      </c>
      <c r="N1659">
        <f>IF(Sample[[#This Row],[Ap]]=0,10,LOG(Sample[[#This Row],[Ap]]))</f>
        <v>0.84509804001425681</v>
      </c>
      <c r="O1659">
        <f>IF(Sample[[#This Row],[Ei]]=0,10,LOG(Sample[[#This Row],[Ei]]))</f>
        <v>-0.36797678529459443</v>
      </c>
      <c r="P1659">
        <f>IF(Sample[[#This Row],[Ii]]=0,10,LOG(Sample[[#This Row],[Ii]]))</f>
        <v>-0.47712125471966244</v>
      </c>
      <c r="Q1659">
        <f>Kx-Sample[[#This Row],[Xp]]</f>
        <v>-0.84509804001425681</v>
      </c>
      <c r="R1659">
        <f>Ky-Sample[[#This Row],[Yp]]</f>
        <v>-0.63202321470540557</v>
      </c>
      <c r="S1659">
        <f>Kz-Sample[[#This Row],[Zp]]</f>
        <v>1.4771212547196624</v>
      </c>
      <c r="T1659">
        <f>Sample[[#This Row],[Kpy]]*KSc-Sample[[#This Row],[KPz]]*KSb</f>
        <v>-0.84509804001425681</v>
      </c>
      <c r="U1659">
        <f>-1*(Sample[[#This Row],[KPx]]*KSc-Sample[[#This Row],[KPz]]*KSa)</f>
        <v>-0.84509804001425681</v>
      </c>
      <c r="V1659">
        <f>(Sample[[#This Row],[KPx]]*$R$2-Sample[[#This Row],[Kpy]]*KSa)</f>
        <v>-0.84509804001425681</v>
      </c>
      <c r="W1659">
        <f>Sample[[#This Row],[Kpy]]*KTc-Sample[[#This Row],[KPz]]*KTb</f>
        <v>2.1091444694250678</v>
      </c>
      <c r="X1659">
        <f>-1*(Sample[[#This Row],[KPx]]*KTc-Sample[[#This Row],[KPz]]*KTa)</f>
        <v>2.1091444694250678</v>
      </c>
      <c r="Y1659">
        <f>(Sample[[#This Row],[KPx]]*KTb-Sample[[#This Row],[Kpy]]*KTa)</f>
        <v>2.1091444694250678</v>
      </c>
      <c r="Z1659">
        <f>-Sample[[#This Row],[Xp]]*a+Sample[[#This Row],[Yp]]*b+Sample[[#This Row],[Zp]]*c_</f>
        <v>-1.6901960800285138</v>
      </c>
      <c r="AA1659" s="8">
        <f>-IF(Sample[[#This Row],[Column2]]&gt;0,1,-1)*SQRT(Sample[[#This Row],[KPx''i]]^2+Sample[[#This Row],[KPx''j]]^2+Sample[[#This Row],[KPx''k]]^2)/Ksmag/Scale</f>
        <v>1.0350294903305448</v>
      </c>
      <c r="AB1659" s="1">
        <f>SQRT(Sample[[#This Row],[Kpy''i]]^2+Sample[[#This Row],[KPy''j]]^2+Sample[[#This Row],[KPy''k]]^2)/KTmag/Scale</f>
        <v>1.4913903568325684</v>
      </c>
    </row>
    <row r="1660" spans="1:28" hidden="1" x14ac:dyDescent="0.25">
      <c r="A1660" s="5">
        <v>1655</v>
      </c>
      <c r="B1660" s="13" t="s">
        <v>43</v>
      </c>
      <c r="C1660" s="5"/>
      <c r="D1660" s="5"/>
      <c r="E1660">
        <v>6</v>
      </c>
      <c r="F1660">
        <v>3</v>
      </c>
      <c r="G1660">
        <v>7</v>
      </c>
      <c r="H1660" s="11">
        <f>Sample[[#This Row],[C]]/Sample[[#This Row],[D]]</f>
        <v>0.5</v>
      </c>
      <c r="I1660" s="11">
        <f>Sample[[#This Row],[A]]/Sample[[#This Row],[C]]</f>
        <v>2.3333333333333335</v>
      </c>
      <c r="J1660" s="11">
        <f>Sample[[#This Row],[D]]/Sample[[#This Row],[A]]</f>
        <v>0.8571428571428571</v>
      </c>
      <c r="K1660" s="11">
        <f>Sample[[#This Row],[A]]/Sample[[#This Row],[D]]</f>
        <v>1.1666666666666667</v>
      </c>
      <c r="L1660" s="11">
        <f>Sample[[#This Row],[D]]/Sample[[#This Row],[C]]</f>
        <v>2</v>
      </c>
      <c r="M1660" s="11">
        <f>Sample[[#This Row],[C]]/Sample[[#This Row],[A]]</f>
        <v>0.42857142857142855</v>
      </c>
      <c r="N1660">
        <f>IF(Sample[[#This Row],[Ap]]=0,10,LOG(Sample[[#This Row],[Ap]]))</f>
        <v>-0.3010299956639812</v>
      </c>
      <c r="O1660">
        <f>IF(Sample[[#This Row],[Ei]]=0,10,LOG(Sample[[#This Row],[Ei]]))</f>
        <v>0.36797678529459443</v>
      </c>
      <c r="P1660">
        <f>IF(Sample[[#This Row],[Ii]]=0,10,LOG(Sample[[#This Row],[Ii]]))</f>
        <v>-6.6946789630613221E-2</v>
      </c>
      <c r="Q1660">
        <f>Kx-Sample[[#This Row],[Xp]]</f>
        <v>0.3010299956639812</v>
      </c>
      <c r="R1660">
        <f>Ky-Sample[[#This Row],[Yp]]</f>
        <v>-1.3679767852945943</v>
      </c>
      <c r="S1660">
        <f>Kz-Sample[[#This Row],[Zp]]</f>
        <v>1.0669467896306133</v>
      </c>
      <c r="T1660">
        <f>Sample[[#This Row],[Kpy]]*KSc-Sample[[#This Row],[KPz]]*KSb</f>
        <v>0.30102999566398103</v>
      </c>
      <c r="U1660">
        <f>-1*(Sample[[#This Row],[KPx]]*KSc-Sample[[#This Row],[KPz]]*KSa)</f>
        <v>0.3010299956639812</v>
      </c>
      <c r="V1660">
        <f>(Sample[[#This Row],[KPx]]*$R$2-Sample[[#This Row],[Kpy]]*KSa)</f>
        <v>0.3010299956639812</v>
      </c>
      <c r="W1660">
        <f>Sample[[#This Row],[Kpy]]*KTc-Sample[[#This Row],[KPz]]*KTb</f>
        <v>2.4349235749252074</v>
      </c>
      <c r="X1660">
        <f>-1*(Sample[[#This Row],[KPx]]*KTc-Sample[[#This Row],[KPz]]*KTa)</f>
        <v>2.4349235749252078</v>
      </c>
      <c r="Y1660">
        <f>(Sample[[#This Row],[KPx]]*KTb-Sample[[#This Row],[Kpy]]*KTa)</f>
        <v>2.4349235749252074</v>
      </c>
      <c r="Z1660">
        <f>-Sample[[#This Row],[Xp]]*a+Sample[[#This Row],[Yp]]*b+Sample[[#This Row],[Zp]]*c_</f>
        <v>0.6020599913279624</v>
      </c>
      <c r="AA1660" s="8">
        <f>-IF(Sample[[#This Row],[Column2]]&gt;0,1,-1)*SQRT(Sample[[#This Row],[KPx''i]]^2+Sample[[#This Row],[KPx''j]]^2+Sample[[#This Row],[KPx''k]]^2)/Ksmag/Scale</f>
        <v>-0.36868494332449314</v>
      </c>
      <c r="AB1660" s="1">
        <f>SQRT(Sample[[#This Row],[Kpy''i]]^2+Sample[[#This Row],[KPy''j]]^2+Sample[[#This Row],[KPy''k]]^2)/KTmag/Scale</f>
        <v>1.721750971500605</v>
      </c>
    </row>
    <row r="1661" spans="1:28" hidden="1" x14ac:dyDescent="0.25">
      <c r="A1661" s="5">
        <v>1656</v>
      </c>
      <c r="B1661" s="13" t="s">
        <v>43</v>
      </c>
      <c r="C1661" s="5"/>
      <c r="D1661" s="5"/>
      <c r="E1661">
        <v>5</v>
      </c>
      <c r="F1661">
        <v>8</v>
      </c>
      <c r="G1661">
        <v>8</v>
      </c>
      <c r="H1661" s="11">
        <f>Sample[[#This Row],[C]]/Sample[[#This Row],[D]]</f>
        <v>1.6</v>
      </c>
      <c r="I1661" s="11">
        <f>Sample[[#This Row],[A]]/Sample[[#This Row],[C]]</f>
        <v>1</v>
      </c>
      <c r="J1661" s="11">
        <f>Sample[[#This Row],[D]]/Sample[[#This Row],[A]]</f>
        <v>0.625</v>
      </c>
      <c r="K1661" s="11">
        <f>Sample[[#This Row],[A]]/Sample[[#This Row],[D]]</f>
        <v>1.6</v>
      </c>
      <c r="L1661" s="11">
        <f>Sample[[#This Row],[D]]/Sample[[#This Row],[C]]</f>
        <v>0.625</v>
      </c>
      <c r="M1661" s="11">
        <f>Sample[[#This Row],[C]]/Sample[[#This Row],[A]]</f>
        <v>1</v>
      </c>
      <c r="N1661">
        <f>IF(Sample[[#This Row],[Ap]]=0,10,LOG(Sample[[#This Row],[Ap]]))</f>
        <v>0.20411998265592479</v>
      </c>
      <c r="O1661">
        <f>IF(Sample[[#This Row],[Ei]]=0,10,LOG(Sample[[#This Row],[Ei]]))</f>
        <v>0</v>
      </c>
      <c r="P1661">
        <f>IF(Sample[[#This Row],[Ii]]=0,10,LOG(Sample[[#This Row],[Ii]]))</f>
        <v>-0.20411998265592479</v>
      </c>
      <c r="Q1661">
        <f>Kx-Sample[[#This Row],[Xp]]</f>
        <v>-0.20411998265592479</v>
      </c>
      <c r="R1661">
        <f>Ky-Sample[[#This Row],[Yp]]</f>
        <v>-1</v>
      </c>
      <c r="S1661">
        <f>Kz-Sample[[#This Row],[Zp]]</f>
        <v>1.2041199826559248</v>
      </c>
      <c r="T1661">
        <f>Sample[[#This Row],[Kpy]]*KSc-Sample[[#This Row],[KPz]]*KSb</f>
        <v>-0.20411998265592479</v>
      </c>
      <c r="U1661">
        <f>-1*(Sample[[#This Row],[KPx]]*KSc-Sample[[#This Row],[KPz]]*KSa)</f>
        <v>-0.20411998265592479</v>
      </c>
      <c r="V1661">
        <f>(Sample[[#This Row],[KPx]]*$R$2-Sample[[#This Row],[Kpy]]*KSa)</f>
        <v>-0.20411998265592479</v>
      </c>
      <c r="W1661">
        <f>Sample[[#This Row],[Kpy]]*KTc-Sample[[#This Row],[KPz]]*KTb</f>
        <v>2.204119982655925</v>
      </c>
      <c r="X1661">
        <f>-1*(Sample[[#This Row],[KPx]]*KTc-Sample[[#This Row],[KPz]]*KTa)</f>
        <v>2.204119982655925</v>
      </c>
      <c r="Y1661">
        <f>(Sample[[#This Row],[KPx]]*KTb-Sample[[#This Row],[Kpy]]*KTa)</f>
        <v>2.204119982655925</v>
      </c>
      <c r="Z1661">
        <f>-Sample[[#This Row],[Xp]]*a+Sample[[#This Row],[Yp]]*b+Sample[[#This Row],[Zp]]*c_</f>
        <v>-0.40823996531184958</v>
      </c>
      <c r="AA1661" s="8">
        <f>-IF(Sample[[#This Row],[Column2]]&gt;0,1,-1)*SQRT(Sample[[#This Row],[KPx''i]]^2+Sample[[#This Row],[KPx''j]]^2+Sample[[#This Row],[KPx''k]]^2)/Ksmag/Scale</f>
        <v>0.24999490190638396</v>
      </c>
      <c r="AB1661" s="1">
        <f>SQRT(Sample[[#This Row],[Kpy''i]]^2+Sample[[#This Row],[KPy''j]]^2+Sample[[#This Row],[KPy''k]]^2)/KTmag/Scale</f>
        <v>1.5585481862847803</v>
      </c>
    </row>
    <row r="1662" spans="1:28" hidden="1" x14ac:dyDescent="0.25">
      <c r="A1662" s="5">
        <v>1657</v>
      </c>
      <c r="B1662" s="13" t="s">
        <v>43</v>
      </c>
      <c r="C1662" s="5"/>
      <c r="D1662" s="5"/>
      <c r="E1662">
        <v>4</v>
      </c>
      <c r="F1662">
        <v>2</v>
      </c>
      <c r="G1662">
        <v>10</v>
      </c>
      <c r="H1662" s="11">
        <f>Sample[[#This Row],[C]]/Sample[[#This Row],[D]]</f>
        <v>0.5</v>
      </c>
      <c r="I1662" s="11">
        <f>Sample[[#This Row],[A]]/Sample[[#This Row],[C]]</f>
        <v>5</v>
      </c>
      <c r="J1662" s="11">
        <f>Sample[[#This Row],[D]]/Sample[[#This Row],[A]]</f>
        <v>0.4</v>
      </c>
      <c r="K1662" s="11">
        <f>Sample[[#This Row],[A]]/Sample[[#This Row],[D]]</f>
        <v>2.5</v>
      </c>
      <c r="L1662" s="11">
        <f>Sample[[#This Row],[D]]/Sample[[#This Row],[C]]</f>
        <v>2</v>
      </c>
      <c r="M1662" s="11">
        <f>Sample[[#This Row],[C]]/Sample[[#This Row],[A]]</f>
        <v>0.2</v>
      </c>
      <c r="N1662">
        <f>IF(Sample[[#This Row],[Ap]]=0,10,LOG(Sample[[#This Row],[Ap]]))</f>
        <v>-0.3010299956639812</v>
      </c>
      <c r="O1662">
        <f>IF(Sample[[#This Row],[Ei]]=0,10,LOG(Sample[[#This Row],[Ei]]))</f>
        <v>0.69897000433601886</v>
      </c>
      <c r="P1662">
        <f>IF(Sample[[#This Row],[Ii]]=0,10,LOG(Sample[[#This Row],[Ii]]))</f>
        <v>-0.3979400086720376</v>
      </c>
      <c r="Q1662">
        <f>Kx-Sample[[#This Row],[Xp]]</f>
        <v>0.3010299956639812</v>
      </c>
      <c r="R1662">
        <f>Ky-Sample[[#This Row],[Yp]]</f>
        <v>-1.6989700043360187</v>
      </c>
      <c r="S1662">
        <f>Kz-Sample[[#This Row],[Zp]]</f>
        <v>1.3979400086720375</v>
      </c>
      <c r="T1662">
        <f>Sample[[#This Row],[Kpy]]*KSc-Sample[[#This Row],[KPz]]*KSb</f>
        <v>0.30102999566398125</v>
      </c>
      <c r="U1662">
        <f>-1*(Sample[[#This Row],[KPx]]*KSc-Sample[[#This Row],[KPz]]*KSa)</f>
        <v>0.3010299956639812</v>
      </c>
      <c r="V1662">
        <f>(Sample[[#This Row],[KPx]]*$R$2-Sample[[#This Row],[Kpy]]*KSa)</f>
        <v>0.3010299956639812</v>
      </c>
      <c r="W1662">
        <f>Sample[[#This Row],[Kpy]]*KTc-Sample[[#This Row],[KPz]]*KTb</f>
        <v>3.0969100130080562</v>
      </c>
      <c r="X1662">
        <f>-1*(Sample[[#This Row],[KPx]]*KTc-Sample[[#This Row],[KPz]]*KTa)</f>
        <v>3.0969100130080562</v>
      </c>
      <c r="Y1662">
        <f>(Sample[[#This Row],[KPx]]*KTb-Sample[[#This Row],[Kpy]]*KTa)</f>
        <v>3.0969100130080562</v>
      </c>
      <c r="Z1662">
        <f>-Sample[[#This Row],[Xp]]*a+Sample[[#This Row],[Yp]]*b+Sample[[#This Row],[Zp]]*c_</f>
        <v>0.60205999132796251</v>
      </c>
      <c r="AA1662" s="8">
        <f>-IF(Sample[[#This Row],[Column2]]&gt;0,1,-1)*SQRT(Sample[[#This Row],[KPx''i]]^2+Sample[[#This Row],[KPx''j]]^2+Sample[[#This Row],[KPx''k]]^2)/Ksmag/Scale</f>
        <v>-0.36868494332449331</v>
      </c>
      <c r="AB1662" s="1">
        <f>SQRT(Sample[[#This Row],[Kpy''i]]^2+Sample[[#This Row],[KPy''j]]^2+Sample[[#This Row],[KPy''k]]^2)/KTmag/Scale</f>
        <v>2.189846070922516</v>
      </c>
    </row>
    <row r="1663" spans="1:28" hidden="1" x14ac:dyDescent="0.25">
      <c r="A1663" s="5">
        <v>1658</v>
      </c>
      <c r="B1663" s="13" t="s">
        <v>43</v>
      </c>
      <c r="C1663" s="5"/>
      <c r="D1663" s="5"/>
      <c r="E1663">
        <v>3</v>
      </c>
      <c r="F1663">
        <v>7</v>
      </c>
      <c r="G1663">
        <v>7</v>
      </c>
      <c r="H1663" s="11">
        <f>Sample[[#This Row],[C]]/Sample[[#This Row],[D]]</f>
        <v>2.3333333333333335</v>
      </c>
      <c r="I1663" s="11">
        <f>Sample[[#This Row],[A]]/Sample[[#This Row],[C]]</f>
        <v>1</v>
      </c>
      <c r="J1663" s="11">
        <f>Sample[[#This Row],[D]]/Sample[[#This Row],[A]]</f>
        <v>0.42857142857142855</v>
      </c>
      <c r="K1663" s="11">
        <f>Sample[[#This Row],[A]]/Sample[[#This Row],[D]]</f>
        <v>2.3333333333333335</v>
      </c>
      <c r="L1663" s="11">
        <f>Sample[[#This Row],[D]]/Sample[[#This Row],[C]]</f>
        <v>0.42857142857142855</v>
      </c>
      <c r="M1663" s="11">
        <f>Sample[[#This Row],[C]]/Sample[[#This Row],[A]]</f>
        <v>1</v>
      </c>
      <c r="N1663">
        <f>IF(Sample[[#This Row],[Ap]]=0,10,LOG(Sample[[#This Row],[Ap]]))</f>
        <v>0.36797678529459443</v>
      </c>
      <c r="O1663">
        <f>IF(Sample[[#This Row],[Ei]]=0,10,LOG(Sample[[#This Row],[Ei]]))</f>
        <v>0</v>
      </c>
      <c r="P1663">
        <f>IF(Sample[[#This Row],[Ii]]=0,10,LOG(Sample[[#This Row],[Ii]]))</f>
        <v>-0.36797678529459443</v>
      </c>
      <c r="Q1663">
        <f>Kx-Sample[[#This Row],[Xp]]</f>
        <v>-0.36797678529459443</v>
      </c>
      <c r="R1663">
        <f>Ky-Sample[[#This Row],[Yp]]</f>
        <v>-1</v>
      </c>
      <c r="S1663">
        <f>Kz-Sample[[#This Row],[Zp]]</f>
        <v>1.3679767852945943</v>
      </c>
      <c r="T1663">
        <f>Sample[[#This Row],[Kpy]]*KSc-Sample[[#This Row],[KPz]]*KSb</f>
        <v>-0.36797678529459432</v>
      </c>
      <c r="U1663">
        <f>-1*(Sample[[#This Row],[KPx]]*KSc-Sample[[#This Row],[KPz]]*KSa)</f>
        <v>-0.36797678529459443</v>
      </c>
      <c r="V1663">
        <f>(Sample[[#This Row],[KPx]]*$R$2-Sample[[#This Row],[Kpy]]*KSa)</f>
        <v>-0.36797678529459443</v>
      </c>
      <c r="W1663">
        <f>Sample[[#This Row],[Kpy]]*KTc-Sample[[#This Row],[KPz]]*KTb</f>
        <v>2.3679767852945943</v>
      </c>
      <c r="X1663">
        <f>-1*(Sample[[#This Row],[KPx]]*KTc-Sample[[#This Row],[KPz]]*KTa)</f>
        <v>2.3679767852945943</v>
      </c>
      <c r="Y1663">
        <f>(Sample[[#This Row],[KPx]]*KTb-Sample[[#This Row],[Kpy]]*KTa)</f>
        <v>2.3679767852945943</v>
      </c>
      <c r="Z1663">
        <f>-Sample[[#This Row],[Xp]]*a+Sample[[#This Row],[Yp]]*b+Sample[[#This Row],[Zp]]*c_</f>
        <v>-0.73595357058918887</v>
      </c>
      <c r="AA1663" s="8">
        <f>-IF(Sample[[#This Row],[Column2]]&gt;0,1,-1)*SQRT(Sample[[#This Row],[KPx''i]]^2+Sample[[#This Row],[KPx''j]]^2+Sample[[#This Row],[KPx''k]]^2)/Ksmag/Scale</f>
        <v>0.45067768058071828</v>
      </c>
      <c r="AB1663" s="1">
        <f>SQRT(Sample[[#This Row],[Kpy''i]]^2+Sample[[#This Row],[KPy''j]]^2+Sample[[#This Row],[KPy''k]]^2)/KTmag/Scale</f>
        <v>1.6744124425741289</v>
      </c>
    </row>
    <row r="1664" spans="1:28" hidden="1" x14ac:dyDescent="0.25">
      <c r="A1664" s="5">
        <v>1659</v>
      </c>
      <c r="B1664" s="13" t="s">
        <v>43</v>
      </c>
      <c r="C1664" s="5"/>
      <c r="D1664" s="5"/>
      <c r="E1664">
        <v>7</v>
      </c>
      <c r="F1664">
        <v>2</v>
      </c>
      <c r="G1664">
        <v>7</v>
      </c>
      <c r="H1664" s="11">
        <f>Sample[[#This Row],[C]]/Sample[[#This Row],[D]]</f>
        <v>0.2857142857142857</v>
      </c>
      <c r="I1664" s="11">
        <f>Sample[[#This Row],[A]]/Sample[[#This Row],[C]]</f>
        <v>3.5</v>
      </c>
      <c r="J1664" s="11">
        <f>Sample[[#This Row],[D]]/Sample[[#This Row],[A]]</f>
        <v>1</v>
      </c>
      <c r="K1664" s="11">
        <f>Sample[[#This Row],[A]]/Sample[[#This Row],[D]]</f>
        <v>1</v>
      </c>
      <c r="L1664" s="11">
        <f>Sample[[#This Row],[D]]/Sample[[#This Row],[C]]</f>
        <v>3.5</v>
      </c>
      <c r="M1664" s="11">
        <f>Sample[[#This Row],[C]]/Sample[[#This Row],[A]]</f>
        <v>0.2857142857142857</v>
      </c>
      <c r="N1664">
        <f>IF(Sample[[#This Row],[Ap]]=0,10,LOG(Sample[[#This Row],[Ap]]))</f>
        <v>-0.54406804435027567</v>
      </c>
      <c r="O1664">
        <f>IF(Sample[[#This Row],[Ei]]=0,10,LOG(Sample[[#This Row],[Ei]]))</f>
        <v>0.54406804435027567</v>
      </c>
      <c r="P1664">
        <f>IF(Sample[[#This Row],[Ii]]=0,10,LOG(Sample[[#This Row],[Ii]]))</f>
        <v>0</v>
      </c>
      <c r="Q1664">
        <f>Kx-Sample[[#This Row],[Xp]]</f>
        <v>0.54406804435027567</v>
      </c>
      <c r="R1664">
        <f>Ky-Sample[[#This Row],[Yp]]</f>
        <v>-1.5440680443502757</v>
      </c>
      <c r="S1664">
        <f>Kz-Sample[[#This Row],[Zp]]</f>
        <v>1</v>
      </c>
      <c r="T1664">
        <f>Sample[[#This Row],[Kpy]]*KSc-Sample[[#This Row],[KPz]]*KSb</f>
        <v>0.54406804435027567</v>
      </c>
      <c r="U1664">
        <f>-1*(Sample[[#This Row],[KPx]]*KSc-Sample[[#This Row],[KPz]]*KSa)</f>
        <v>0.54406804435027567</v>
      </c>
      <c r="V1664">
        <f>(Sample[[#This Row],[KPx]]*$R$2-Sample[[#This Row],[Kpy]]*KSa)</f>
        <v>0.54406804435027567</v>
      </c>
      <c r="W1664">
        <f>Sample[[#This Row],[Kpy]]*KTc-Sample[[#This Row],[KPz]]*KTb</f>
        <v>2.5440680443502757</v>
      </c>
      <c r="X1664">
        <f>-1*(Sample[[#This Row],[KPx]]*KTc-Sample[[#This Row],[KPz]]*KTa)</f>
        <v>2.5440680443502757</v>
      </c>
      <c r="Y1664">
        <f>(Sample[[#This Row],[KPx]]*KTb-Sample[[#This Row],[Kpy]]*KTa)</f>
        <v>2.5440680443502757</v>
      </c>
      <c r="Z1664">
        <f>-Sample[[#This Row],[Xp]]*a+Sample[[#This Row],[Yp]]*b+Sample[[#This Row],[Zp]]*c_</f>
        <v>1.0881360887005513</v>
      </c>
      <c r="AA1664" s="8">
        <f>-IF(Sample[[#This Row],[Column2]]&gt;0,1,-1)*SQRT(Sample[[#This Row],[KPx''i]]^2+Sample[[#This Row],[KPx''j]]^2+Sample[[#This Row],[KPx''k]]^2)/Ksmag/Scale</f>
        <v>-0.66634454700605172</v>
      </c>
      <c r="AB1664" s="1">
        <f>SQRT(Sample[[#This Row],[Kpy''i]]^2+Sample[[#This Row],[KPy''j]]^2+Sample[[#This Row],[KPy''k]]^2)/KTmag/Scale</f>
        <v>1.7989277659600784</v>
      </c>
    </row>
    <row r="1665" spans="1:28" hidden="1" x14ac:dyDescent="0.25">
      <c r="A1665" s="5">
        <v>1660</v>
      </c>
      <c r="B1665" s="13" t="s">
        <v>43</v>
      </c>
      <c r="C1665" s="5"/>
      <c r="D1665" s="5"/>
      <c r="E1665">
        <v>8</v>
      </c>
      <c r="F1665">
        <v>2</v>
      </c>
      <c r="G1665">
        <v>2</v>
      </c>
      <c r="H1665" s="11">
        <f>Sample[[#This Row],[C]]/Sample[[#This Row],[D]]</f>
        <v>0.25</v>
      </c>
      <c r="I1665" s="11">
        <f>Sample[[#This Row],[A]]/Sample[[#This Row],[C]]</f>
        <v>1</v>
      </c>
      <c r="J1665" s="11">
        <f>Sample[[#This Row],[D]]/Sample[[#This Row],[A]]</f>
        <v>4</v>
      </c>
      <c r="K1665" s="11">
        <f>Sample[[#This Row],[A]]/Sample[[#This Row],[D]]</f>
        <v>0.25</v>
      </c>
      <c r="L1665" s="11">
        <f>Sample[[#This Row],[D]]/Sample[[#This Row],[C]]</f>
        <v>4</v>
      </c>
      <c r="M1665" s="11">
        <f>Sample[[#This Row],[C]]/Sample[[#This Row],[A]]</f>
        <v>1</v>
      </c>
      <c r="N1665">
        <f>IF(Sample[[#This Row],[Ap]]=0,10,LOG(Sample[[#This Row],[Ap]]))</f>
        <v>-0.6020599913279624</v>
      </c>
      <c r="O1665">
        <f>IF(Sample[[#This Row],[Ei]]=0,10,LOG(Sample[[#This Row],[Ei]]))</f>
        <v>0</v>
      </c>
      <c r="P1665">
        <f>IF(Sample[[#This Row],[Ii]]=0,10,LOG(Sample[[#This Row],[Ii]]))</f>
        <v>0.6020599913279624</v>
      </c>
      <c r="Q1665">
        <f>Kx-Sample[[#This Row],[Xp]]</f>
        <v>0.6020599913279624</v>
      </c>
      <c r="R1665">
        <f>Ky-Sample[[#This Row],[Yp]]</f>
        <v>-1</v>
      </c>
      <c r="S1665">
        <f>Kz-Sample[[#This Row],[Zp]]</f>
        <v>0.3979400086720376</v>
      </c>
      <c r="T1665">
        <f>Sample[[#This Row],[Kpy]]*KSc-Sample[[#This Row],[KPz]]*KSb</f>
        <v>0.6020599913279624</v>
      </c>
      <c r="U1665">
        <f>-1*(Sample[[#This Row],[KPx]]*KSc-Sample[[#This Row],[KPz]]*KSa)</f>
        <v>0.6020599913279624</v>
      </c>
      <c r="V1665">
        <f>(Sample[[#This Row],[KPx]]*$R$2-Sample[[#This Row],[Kpy]]*KSa)</f>
        <v>0.6020599913279624</v>
      </c>
      <c r="W1665">
        <f>Sample[[#This Row],[Kpy]]*KTc-Sample[[#This Row],[KPz]]*KTb</f>
        <v>1.3979400086720375</v>
      </c>
      <c r="X1665">
        <f>-1*(Sample[[#This Row],[KPx]]*KTc-Sample[[#This Row],[KPz]]*KTa)</f>
        <v>1.3979400086720375</v>
      </c>
      <c r="Y1665">
        <f>(Sample[[#This Row],[KPx]]*KTb-Sample[[#This Row],[Kpy]]*KTa)</f>
        <v>1.3979400086720375</v>
      </c>
      <c r="Z1665">
        <f>-Sample[[#This Row],[Xp]]*a+Sample[[#This Row],[Yp]]*b+Sample[[#This Row],[Zp]]*c_</f>
        <v>1.2041199826559248</v>
      </c>
      <c r="AA1665" s="8">
        <f>-IF(Sample[[#This Row],[Column2]]&gt;0,1,-1)*SQRT(Sample[[#This Row],[KPx''i]]^2+Sample[[#This Row],[KPx''j]]^2+Sample[[#This Row],[KPx''k]]^2)/Ksmag/Scale</f>
        <v>-0.73736988664898651</v>
      </c>
      <c r="AB1665" s="1">
        <f>SQRT(Sample[[#This Row],[Kpy''i]]^2+Sample[[#This Row],[KPy''j]]^2+Sample[[#This Row],[KPy''k]]^2)/KTmag/Scale</f>
        <v>0.98849285982397894</v>
      </c>
    </row>
    <row r="1666" spans="1:28" hidden="1" x14ac:dyDescent="0.25">
      <c r="A1666" s="5">
        <v>1661</v>
      </c>
      <c r="B1666" s="13" t="s">
        <v>43</v>
      </c>
      <c r="C1666" s="5"/>
      <c r="D1666" s="5"/>
      <c r="E1666">
        <v>1</v>
      </c>
      <c r="F1666">
        <v>10</v>
      </c>
      <c r="G1666">
        <v>9</v>
      </c>
      <c r="H1666" s="11">
        <f>Sample[[#This Row],[C]]/Sample[[#This Row],[D]]</f>
        <v>10</v>
      </c>
      <c r="I1666" s="11">
        <f>Sample[[#This Row],[A]]/Sample[[#This Row],[C]]</f>
        <v>0.9</v>
      </c>
      <c r="J1666" s="11">
        <f>Sample[[#This Row],[D]]/Sample[[#This Row],[A]]</f>
        <v>0.1111111111111111</v>
      </c>
      <c r="K1666" s="11">
        <f>Sample[[#This Row],[A]]/Sample[[#This Row],[D]]</f>
        <v>9</v>
      </c>
      <c r="L1666" s="11">
        <f>Sample[[#This Row],[D]]/Sample[[#This Row],[C]]</f>
        <v>0.1</v>
      </c>
      <c r="M1666" s="11">
        <f>Sample[[#This Row],[C]]/Sample[[#This Row],[A]]</f>
        <v>1.1111111111111112</v>
      </c>
      <c r="N1666">
        <f>IF(Sample[[#This Row],[Ap]]=0,10,LOG(Sample[[#This Row],[Ap]]))</f>
        <v>1</v>
      </c>
      <c r="O1666">
        <f>IF(Sample[[#This Row],[Ei]]=0,10,LOG(Sample[[#This Row],[Ei]]))</f>
        <v>-4.5757490560675115E-2</v>
      </c>
      <c r="P1666">
        <f>IF(Sample[[#This Row],[Ii]]=0,10,LOG(Sample[[#This Row],[Ii]]))</f>
        <v>-0.95424250943932487</v>
      </c>
      <c r="Q1666">
        <f>Kx-Sample[[#This Row],[Xp]]</f>
        <v>-1</v>
      </c>
      <c r="R1666">
        <f>Ky-Sample[[#This Row],[Yp]]</f>
        <v>-0.95424250943932487</v>
      </c>
      <c r="S1666">
        <f>Kz-Sample[[#This Row],[Zp]]</f>
        <v>1.9542425094393248</v>
      </c>
      <c r="T1666">
        <f>Sample[[#This Row],[Kpy]]*KSc-Sample[[#This Row],[KPz]]*KSb</f>
        <v>-0.99999999999999989</v>
      </c>
      <c r="U1666">
        <f>-1*(Sample[[#This Row],[KPx]]*KSc-Sample[[#This Row],[KPz]]*KSa)</f>
        <v>-1</v>
      </c>
      <c r="V1666">
        <f>(Sample[[#This Row],[KPx]]*$R$2-Sample[[#This Row],[Kpy]]*KSa)</f>
        <v>-1</v>
      </c>
      <c r="W1666">
        <f>Sample[[#This Row],[Kpy]]*KTc-Sample[[#This Row],[KPz]]*KTb</f>
        <v>2.9084850188786495</v>
      </c>
      <c r="X1666">
        <f>-1*(Sample[[#This Row],[KPx]]*KTc-Sample[[#This Row],[KPz]]*KTa)</f>
        <v>2.9084850188786495</v>
      </c>
      <c r="Y1666">
        <f>(Sample[[#This Row],[KPx]]*KTb-Sample[[#This Row],[Kpy]]*KTa)</f>
        <v>2.9084850188786495</v>
      </c>
      <c r="Z1666">
        <f>-Sample[[#This Row],[Xp]]*a+Sample[[#This Row],[Yp]]*b+Sample[[#This Row],[Zp]]*c_</f>
        <v>-2</v>
      </c>
      <c r="AA1666" s="8">
        <f>-IF(Sample[[#This Row],[Column2]]&gt;0,1,-1)*SQRT(Sample[[#This Row],[KPx''i]]^2+Sample[[#This Row],[KPx''j]]^2+Sample[[#This Row],[KPx''k]]^2)/Ksmag/Scale</f>
        <v>1.2247448713915889</v>
      </c>
      <c r="AB1666" s="1">
        <f>SQRT(Sample[[#This Row],[Kpy''i]]^2+Sample[[#This Row],[KPy''j]]^2+Sample[[#This Row],[KPy''k]]^2)/KTmag/Scale</f>
        <v>2.0566094798285768</v>
      </c>
    </row>
    <row r="1667" spans="1:28" hidden="1" x14ac:dyDescent="0.25">
      <c r="A1667" s="5">
        <v>1662</v>
      </c>
      <c r="B1667" s="13" t="s">
        <v>43</v>
      </c>
      <c r="C1667" s="5"/>
      <c r="D1667" s="5"/>
      <c r="E1667">
        <v>5</v>
      </c>
      <c r="F1667">
        <v>10</v>
      </c>
      <c r="G1667">
        <v>8</v>
      </c>
      <c r="H1667" s="11">
        <f>Sample[[#This Row],[C]]/Sample[[#This Row],[D]]</f>
        <v>2</v>
      </c>
      <c r="I1667" s="11">
        <f>Sample[[#This Row],[A]]/Sample[[#This Row],[C]]</f>
        <v>0.8</v>
      </c>
      <c r="J1667" s="11">
        <f>Sample[[#This Row],[D]]/Sample[[#This Row],[A]]</f>
        <v>0.625</v>
      </c>
      <c r="K1667" s="11">
        <f>Sample[[#This Row],[A]]/Sample[[#This Row],[D]]</f>
        <v>1.6</v>
      </c>
      <c r="L1667" s="11">
        <f>Sample[[#This Row],[D]]/Sample[[#This Row],[C]]</f>
        <v>0.5</v>
      </c>
      <c r="M1667" s="11">
        <f>Sample[[#This Row],[C]]/Sample[[#This Row],[A]]</f>
        <v>1.25</v>
      </c>
      <c r="N1667">
        <f>IF(Sample[[#This Row],[Ap]]=0,10,LOG(Sample[[#This Row],[Ap]]))</f>
        <v>0.3010299956639812</v>
      </c>
      <c r="O1667">
        <f>IF(Sample[[#This Row],[Ei]]=0,10,LOG(Sample[[#This Row],[Ei]]))</f>
        <v>-9.6910013008056392E-2</v>
      </c>
      <c r="P1667">
        <f>IF(Sample[[#This Row],[Ii]]=0,10,LOG(Sample[[#This Row],[Ii]]))</f>
        <v>-0.20411998265592479</v>
      </c>
      <c r="Q1667">
        <f>Kx-Sample[[#This Row],[Xp]]</f>
        <v>-0.3010299956639812</v>
      </c>
      <c r="R1667">
        <f>Ky-Sample[[#This Row],[Yp]]</f>
        <v>-0.90308998699194365</v>
      </c>
      <c r="S1667">
        <f>Kz-Sample[[#This Row],[Zp]]</f>
        <v>1.2041199826559248</v>
      </c>
      <c r="T1667">
        <f>Sample[[#This Row],[Kpy]]*KSc-Sample[[#This Row],[KPz]]*KSb</f>
        <v>-0.30102999566398114</v>
      </c>
      <c r="U1667">
        <f>-1*(Sample[[#This Row],[KPx]]*KSc-Sample[[#This Row],[KPz]]*KSa)</f>
        <v>-0.3010299956639812</v>
      </c>
      <c r="V1667">
        <f>(Sample[[#This Row],[KPx]]*$R$2-Sample[[#This Row],[Kpy]]*KSa)</f>
        <v>-0.3010299956639812</v>
      </c>
      <c r="W1667">
        <f>Sample[[#This Row],[Kpy]]*KTc-Sample[[#This Row],[KPz]]*KTb</f>
        <v>2.1072099696478683</v>
      </c>
      <c r="X1667">
        <f>-1*(Sample[[#This Row],[KPx]]*KTc-Sample[[#This Row],[KPz]]*KTa)</f>
        <v>2.1072099696478683</v>
      </c>
      <c r="Y1667">
        <f>(Sample[[#This Row],[KPx]]*KTb-Sample[[#This Row],[Kpy]]*KTa)</f>
        <v>2.1072099696478683</v>
      </c>
      <c r="Z1667">
        <f>-Sample[[#This Row],[Xp]]*a+Sample[[#This Row],[Yp]]*b+Sample[[#This Row],[Zp]]*c_</f>
        <v>-0.6020599913279624</v>
      </c>
      <c r="AA1667" s="8">
        <f>-IF(Sample[[#This Row],[Column2]]&gt;0,1,-1)*SQRT(Sample[[#This Row],[KPx''i]]^2+Sample[[#This Row],[KPx''j]]^2+Sample[[#This Row],[KPx''k]]^2)/Ksmag/Scale</f>
        <v>0.36868494332449325</v>
      </c>
      <c r="AB1667" s="1">
        <f>SQRT(Sample[[#This Row],[Kpy''i]]^2+Sample[[#This Row],[KPy''j]]^2+Sample[[#This Row],[KPy''k]]^2)/KTmag/Scale</f>
        <v>1.4900224589219069</v>
      </c>
    </row>
    <row r="1668" spans="1:28" hidden="1" x14ac:dyDescent="0.25">
      <c r="A1668" s="5">
        <v>1663</v>
      </c>
      <c r="B1668" s="13" t="s">
        <v>43</v>
      </c>
      <c r="C1668" s="5"/>
      <c r="D1668" s="5"/>
      <c r="E1668">
        <v>4</v>
      </c>
      <c r="F1668">
        <v>4</v>
      </c>
      <c r="G1668">
        <v>3</v>
      </c>
      <c r="H1668" s="11">
        <f>Sample[[#This Row],[C]]/Sample[[#This Row],[D]]</f>
        <v>1</v>
      </c>
      <c r="I1668" s="11">
        <f>Sample[[#This Row],[A]]/Sample[[#This Row],[C]]</f>
        <v>0.75</v>
      </c>
      <c r="J1668" s="11">
        <f>Sample[[#This Row],[D]]/Sample[[#This Row],[A]]</f>
        <v>1.3333333333333333</v>
      </c>
      <c r="K1668" s="11">
        <f>Sample[[#This Row],[A]]/Sample[[#This Row],[D]]</f>
        <v>0.75</v>
      </c>
      <c r="L1668" s="11">
        <f>Sample[[#This Row],[D]]/Sample[[#This Row],[C]]</f>
        <v>1</v>
      </c>
      <c r="M1668" s="11">
        <f>Sample[[#This Row],[C]]/Sample[[#This Row],[A]]</f>
        <v>1.3333333333333333</v>
      </c>
      <c r="N1668">
        <f>IF(Sample[[#This Row],[Ap]]=0,10,LOG(Sample[[#This Row],[Ap]]))</f>
        <v>0</v>
      </c>
      <c r="O1668">
        <f>IF(Sample[[#This Row],[Ei]]=0,10,LOG(Sample[[#This Row],[Ei]]))</f>
        <v>-0.12493873660829995</v>
      </c>
      <c r="P1668">
        <f>IF(Sample[[#This Row],[Ii]]=0,10,LOG(Sample[[#This Row],[Ii]]))</f>
        <v>0.12493873660829993</v>
      </c>
      <c r="Q1668">
        <f>Kx-Sample[[#This Row],[Xp]]</f>
        <v>0</v>
      </c>
      <c r="R1668">
        <f>Ky-Sample[[#This Row],[Yp]]</f>
        <v>-0.87506126339170009</v>
      </c>
      <c r="S1668">
        <f>Kz-Sample[[#This Row],[Zp]]</f>
        <v>0.87506126339170009</v>
      </c>
      <c r="T1668">
        <f>Sample[[#This Row],[Kpy]]*KSc-Sample[[#This Row],[KPz]]*KSb</f>
        <v>0</v>
      </c>
      <c r="U1668">
        <f>-1*(Sample[[#This Row],[KPx]]*KSc-Sample[[#This Row],[KPz]]*KSa)</f>
        <v>0</v>
      </c>
      <c r="V1668">
        <f>(Sample[[#This Row],[KPx]]*$R$2-Sample[[#This Row],[Kpy]]*KSa)</f>
        <v>0</v>
      </c>
      <c r="W1668">
        <f>Sample[[#This Row],[Kpy]]*KTc-Sample[[#This Row],[KPz]]*KTb</f>
        <v>1.7501225267834002</v>
      </c>
      <c r="X1668">
        <f>-1*(Sample[[#This Row],[KPx]]*KTc-Sample[[#This Row],[KPz]]*KTa)</f>
        <v>1.7501225267834002</v>
      </c>
      <c r="Y1668">
        <f>(Sample[[#This Row],[KPx]]*KTb-Sample[[#This Row],[Kpy]]*KTa)</f>
        <v>1.7501225267834002</v>
      </c>
      <c r="Z1668">
        <f>-Sample[[#This Row],[Xp]]*a+Sample[[#This Row],[Yp]]*b+Sample[[#This Row],[Zp]]*c_</f>
        <v>0</v>
      </c>
      <c r="AA1668" s="8">
        <f>-IF(Sample[[#This Row],[Column2]]&gt;0,1,-1)*SQRT(Sample[[#This Row],[KPx''i]]^2+Sample[[#This Row],[KPx''j]]^2+Sample[[#This Row],[KPx''k]]^2)/Ksmag/Scale</f>
        <v>0</v>
      </c>
      <c r="AB1668" s="1">
        <f>SQRT(Sample[[#This Row],[Kpy''i]]^2+Sample[[#This Row],[KPy''j]]^2+Sample[[#This Row],[KPy''k]]^2)/KTmag/Scale</f>
        <v>1.2375235065958776</v>
      </c>
    </row>
    <row r="1669" spans="1:28" hidden="1" x14ac:dyDescent="0.25">
      <c r="A1669" s="5">
        <v>1664</v>
      </c>
      <c r="B1669" s="13" t="s">
        <v>43</v>
      </c>
      <c r="C1669" s="5"/>
      <c r="D1669" s="5"/>
      <c r="E1669">
        <v>8</v>
      </c>
      <c r="F1669">
        <v>4</v>
      </c>
      <c r="G1669">
        <v>4</v>
      </c>
      <c r="H1669" s="11">
        <f>Sample[[#This Row],[C]]/Sample[[#This Row],[D]]</f>
        <v>0.5</v>
      </c>
      <c r="I1669" s="11">
        <f>Sample[[#This Row],[A]]/Sample[[#This Row],[C]]</f>
        <v>1</v>
      </c>
      <c r="J1669" s="11">
        <f>Sample[[#This Row],[D]]/Sample[[#This Row],[A]]</f>
        <v>2</v>
      </c>
      <c r="K1669" s="11">
        <f>Sample[[#This Row],[A]]/Sample[[#This Row],[D]]</f>
        <v>0.5</v>
      </c>
      <c r="L1669" s="11">
        <f>Sample[[#This Row],[D]]/Sample[[#This Row],[C]]</f>
        <v>2</v>
      </c>
      <c r="M1669" s="11">
        <f>Sample[[#This Row],[C]]/Sample[[#This Row],[A]]</f>
        <v>1</v>
      </c>
      <c r="N1669">
        <f>IF(Sample[[#This Row],[Ap]]=0,10,LOG(Sample[[#This Row],[Ap]]))</f>
        <v>-0.3010299956639812</v>
      </c>
      <c r="O1669">
        <f>IF(Sample[[#This Row],[Ei]]=0,10,LOG(Sample[[#This Row],[Ei]]))</f>
        <v>0</v>
      </c>
      <c r="P1669">
        <f>IF(Sample[[#This Row],[Ii]]=0,10,LOG(Sample[[#This Row],[Ii]]))</f>
        <v>0.3010299956639812</v>
      </c>
      <c r="Q1669">
        <f>Kx-Sample[[#This Row],[Xp]]</f>
        <v>0.3010299956639812</v>
      </c>
      <c r="R1669">
        <f>Ky-Sample[[#This Row],[Yp]]</f>
        <v>-1</v>
      </c>
      <c r="S1669">
        <f>Kz-Sample[[#This Row],[Zp]]</f>
        <v>0.69897000433601875</v>
      </c>
      <c r="T1669">
        <f>Sample[[#This Row],[Kpy]]*KSc-Sample[[#This Row],[KPz]]*KSb</f>
        <v>0.30102999566398125</v>
      </c>
      <c r="U1669">
        <f>-1*(Sample[[#This Row],[KPx]]*KSc-Sample[[#This Row],[KPz]]*KSa)</f>
        <v>0.3010299956639812</v>
      </c>
      <c r="V1669">
        <f>(Sample[[#This Row],[KPx]]*$R$2-Sample[[#This Row],[Kpy]]*KSa)</f>
        <v>0.3010299956639812</v>
      </c>
      <c r="W1669">
        <f>Sample[[#This Row],[Kpy]]*KTc-Sample[[#This Row],[KPz]]*KTb</f>
        <v>1.6989700043360187</v>
      </c>
      <c r="X1669">
        <f>-1*(Sample[[#This Row],[KPx]]*KTc-Sample[[#This Row],[KPz]]*KTa)</f>
        <v>1.6989700043360187</v>
      </c>
      <c r="Y1669">
        <f>(Sample[[#This Row],[KPx]]*KTb-Sample[[#This Row],[Kpy]]*KTa)</f>
        <v>1.6989700043360187</v>
      </c>
      <c r="Z1669">
        <f>-Sample[[#This Row],[Xp]]*a+Sample[[#This Row],[Yp]]*b+Sample[[#This Row],[Zp]]*c_</f>
        <v>0.6020599913279624</v>
      </c>
      <c r="AA1669" s="8">
        <f>-IF(Sample[[#This Row],[Column2]]&gt;0,1,-1)*SQRT(Sample[[#This Row],[KPx''i]]^2+Sample[[#This Row],[KPx''j]]^2+Sample[[#This Row],[KPx''k]]^2)/Ksmag/Scale</f>
        <v>-0.36868494332449331</v>
      </c>
      <c r="AB1669" s="1">
        <f>SQRT(Sample[[#This Row],[Kpy''i]]^2+Sample[[#This Row],[KPy''j]]^2+Sample[[#This Row],[KPy''k]]^2)/KTmag/Scale</f>
        <v>1.201353211098537</v>
      </c>
    </row>
    <row r="1670" spans="1:28" hidden="1" x14ac:dyDescent="0.25">
      <c r="A1670" s="5">
        <v>1665</v>
      </c>
      <c r="B1670" s="13" t="s">
        <v>43</v>
      </c>
      <c r="C1670" s="5"/>
      <c r="D1670" s="5"/>
      <c r="E1670">
        <v>2</v>
      </c>
      <c r="F1670">
        <v>3</v>
      </c>
      <c r="G1670">
        <v>1</v>
      </c>
      <c r="H1670" s="11">
        <f>Sample[[#This Row],[C]]/Sample[[#This Row],[D]]</f>
        <v>1.5</v>
      </c>
      <c r="I1670" s="11">
        <f>Sample[[#This Row],[A]]/Sample[[#This Row],[C]]</f>
        <v>0.33333333333333331</v>
      </c>
      <c r="J1670" s="11">
        <f>Sample[[#This Row],[D]]/Sample[[#This Row],[A]]</f>
        <v>2</v>
      </c>
      <c r="K1670" s="11">
        <f>Sample[[#This Row],[A]]/Sample[[#This Row],[D]]</f>
        <v>0.5</v>
      </c>
      <c r="L1670" s="11">
        <f>Sample[[#This Row],[D]]/Sample[[#This Row],[C]]</f>
        <v>0.66666666666666663</v>
      </c>
      <c r="M1670" s="11">
        <f>Sample[[#This Row],[C]]/Sample[[#This Row],[A]]</f>
        <v>3</v>
      </c>
      <c r="N1670">
        <f>IF(Sample[[#This Row],[Ap]]=0,10,LOG(Sample[[#This Row],[Ap]]))</f>
        <v>0.17609125905568124</v>
      </c>
      <c r="O1670">
        <f>IF(Sample[[#This Row],[Ei]]=0,10,LOG(Sample[[#This Row],[Ei]]))</f>
        <v>-0.47712125471966244</v>
      </c>
      <c r="P1670">
        <f>IF(Sample[[#This Row],[Ii]]=0,10,LOG(Sample[[#This Row],[Ii]]))</f>
        <v>0.3010299956639812</v>
      </c>
      <c r="Q1670">
        <f>Kx-Sample[[#This Row],[Xp]]</f>
        <v>-0.17609125905568124</v>
      </c>
      <c r="R1670">
        <f>Ky-Sample[[#This Row],[Yp]]</f>
        <v>-0.52287874528033762</v>
      </c>
      <c r="S1670">
        <f>Kz-Sample[[#This Row],[Zp]]</f>
        <v>0.69897000433601875</v>
      </c>
      <c r="T1670">
        <f>Sample[[#This Row],[Kpy]]*KSc-Sample[[#This Row],[KPz]]*KSb</f>
        <v>-0.17609125905568113</v>
      </c>
      <c r="U1670">
        <f>-1*(Sample[[#This Row],[KPx]]*KSc-Sample[[#This Row],[KPz]]*KSa)</f>
        <v>-0.17609125905568124</v>
      </c>
      <c r="V1670">
        <f>(Sample[[#This Row],[KPx]]*$R$2-Sample[[#This Row],[Kpy]]*KSa)</f>
        <v>-0.17609125905568124</v>
      </c>
      <c r="W1670">
        <f>Sample[[#This Row],[Kpy]]*KTc-Sample[[#This Row],[KPz]]*KTb</f>
        <v>1.2218487496163564</v>
      </c>
      <c r="X1670">
        <f>-1*(Sample[[#This Row],[KPx]]*KTc-Sample[[#This Row],[KPz]]*KTa)</f>
        <v>1.2218487496163561</v>
      </c>
      <c r="Y1670">
        <f>(Sample[[#This Row],[KPx]]*KTb-Sample[[#This Row],[Kpy]]*KTa)</f>
        <v>1.2218487496163566</v>
      </c>
      <c r="Z1670">
        <f>-Sample[[#This Row],[Xp]]*a+Sample[[#This Row],[Yp]]*b+Sample[[#This Row],[Zp]]*c_</f>
        <v>-0.35218251811136247</v>
      </c>
      <c r="AA1670" s="8">
        <f>-IF(Sample[[#This Row],[Column2]]&gt;0,1,-1)*SQRT(Sample[[#This Row],[KPx''i]]^2+Sample[[#This Row],[KPx''j]]^2+Sample[[#This Row],[KPx''k]]^2)/Ksmag/Scale</f>
        <v>0.21566686642533325</v>
      </c>
      <c r="AB1670" s="1">
        <f>SQRT(Sample[[#This Row],[Kpy''i]]^2+Sample[[#This Row],[KPy''j]]^2+Sample[[#This Row],[KPy''k]]^2)/KTmag/Scale</f>
        <v>0.86397753643802966</v>
      </c>
    </row>
    <row r="1671" spans="1:28" hidden="1" x14ac:dyDescent="0.25">
      <c r="A1671" s="5">
        <v>1666</v>
      </c>
      <c r="B1671" s="13" t="s">
        <v>43</v>
      </c>
      <c r="C1671" s="5"/>
      <c r="D1671" s="5"/>
      <c r="E1671">
        <v>8</v>
      </c>
      <c r="F1671">
        <v>2</v>
      </c>
      <c r="G1671">
        <v>9</v>
      </c>
      <c r="H1671" s="11">
        <f>Sample[[#This Row],[C]]/Sample[[#This Row],[D]]</f>
        <v>0.25</v>
      </c>
      <c r="I1671" s="11">
        <f>Sample[[#This Row],[A]]/Sample[[#This Row],[C]]</f>
        <v>4.5</v>
      </c>
      <c r="J1671" s="11">
        <f>Sample[[#This Row],[D]]/Sample[[#This Row],[A]]</f>
        <v>0.88888888888888884</v>
      </c>
      <c r="K1671" s="11">
        <f>Sample[[#This Row],[A]]/Sample[[#This Row],[D]]</f>
        <v>1.125</v>
      </c>
      <c r="L1671" s="11">
        <f>Sample[[#This Row],[D]]/Sample[[#This Row],[C]]</f>
        <v>4</v>
      </c>
      <c r="M1671" s="11">
        <f>Sample[[#This Row],[C]]/Sample[[#This Row],[A]]</f>
        <v>0.22222222222222221</v>
      </c>
      <c r="N1671">
        <f>IF(Sample[[#This Row],[Ap]]=0,10,LOG(Sample[[#This Row],[Ap]]))</f>
        <v>-0.6020599913279624</v>
      </c>
      <c r="O1671">
        <f>IF(Sample[[#This Row],[Ei]]=0,10,LOG(Sample[[#This Row],[Ei]]))</f>
        <v>0.65321251377534373</v>
      </c>
      <c r="P1671">
        <f>IF(Sample[[#This Row],[Ii]]=0,10,LOG(Sample[[#This Row],[Ii]]))</f>
        <v>-5.1152522447381311E-2</v>
      </c>
      <c r="Q1671">
        <f>Kx-Sample[[#This Row],[Xp]]</f>
        <v>0.6020599913279624</v>
      </c>
      <c r="R1671">
        <f>Ky-Sample[[#This Row],[Yp]]</f>
        <v>-1.6532125137753437</v>
      </c>
      <c r="S1671">
        <f>Kz-Sample[[#This Row],[Zp]]</f>
        <v>1.0511525224473812</v>
      </c>
      <c r="T1671">
        <f>Sample[[#This Row],[Kpy]]*KSc-Sample[[#This Row],[KPz]]*KSb</f>
        <v>0.60205999132796251</v>
      </c>
      <c r="U1671">
        <f>-1*(Sample[[#This Row],[KPx]]*KSc-Sample[[#This Row],[KPz]]*KSa)</f>
        <v>0.6020599913279624</v>
      </c>
      <c r="V1671">
        <f>(Sample[[#This Row],[KPx]]*$R$2-Sample[[#This Row],[Kpy]]*KSa)</f>
        <v>0.6020599913279624</v>
      </c>
      <c r="W1671">
        <f>Sample[[#This Row],[Kpy]]*KTc-Sample[[#This Row],[KPz]]*KTb</f>
        <v>2.7043650362227249</v>
      </c>
      <c r="X1671">
        <f>-1*(Sample[[#This Row],[KPx]]*KTc-Sample[[#This Row],[KPz]]*KTa)</f>
        <v>2.7043650362227249</v>
      </c>
      <c r="Y1671">
        <f>(Sample[[#This Row],[KPx]]*KTb-Sample[[#This Row],[Kpy]]*KTa)</f>
        <v>2.7043650362227249</v>
      </c>
      <c r="Z1671">
        <f>-Sample[[#This Row],[Xp]]*a+Sample[[#This Row],[Yp]]*b+Sample[[#This Row],[Zp]]*c_</f>
        <v>1.2041199826559248</v>
      </c>
      <c r="AA1671" s="8">
        <f>-IF(Sample[[#This Row],[Column2]]&gt;0,1,-1)*SQRT(Sample[[#This Row],[KPx''i]]^2+Sample[[#This Row],[KPx''j]]^2+Sample[[#This Row],[KPx''k]]^2)/Ksmag/Scale</f>
        <v>-0.73736988664898662</v>
      </c>
      <c r="AB1671" s="1">
        <f>SQRT(Sample[[#This Row],[Kpy''i]]^2+Sample[[#This Row],[KPy''j]]^2+Sample[[#This Row],[KPy''k]]^2)/KTmag/Scale</f>
        <v>1.9122748559168923</v>
      </c>
    </row>
    <row r="1672" spans="1:28" hidden="1" x14ac:dyDescent="0.25">
      <c r="A1672" s="5">
        <v>1667</v>
      </c>
      <c r="B1672" s="13" t="s">
        <v>43</v>
      </c>
      <c r="C1672" s="5"/>
      <c r="D1672" s="5"/>
      <c r="E1672">
        <v>6</v>
      </c>
      <c r="F1672">
        <v>3</v>
      </c>
      <c r="G1672">
        <v>1</v>
      </c>
      <c r="H1672" s="11">
        <f>Sample[[#This Row],[C]]/Sample[[#This Row],[D]]</f>
        <v>0.5</v>
      </c>
      <c r="I1672" s="11">
        <f>Sample[[#This Row],[A]]/Sample[[#This Row],[C]]</f>
        <v>0.33333333333333331</v>
      </c>
      <c r="J1672" s="11">
        <f>Sample[[#This Row],[D]]/Sample[[#This Row],[A]]</f>
        <v>6</v>
      </c>
      <c r="K1672" s="11">
        <f>Sample[[#This Row],[A]]/Sample[[#This Row],[D]]</f>
        <v>0.16666666666666666</v>
      </c>
      <c r="L1672" s="11">
        <f>Sample[[#This Row],[D]]/Sample[[#This Row],[C]]</f>
        <v>2</v>
      </c>
      <c r="M1672" s="11">
        <f>Sample[[#This Row],[C]]/Sample[[#This Row],[A]]</f>
        <v>3</v>
      </c>
      <c r="N1672">
        <f>IF(Sample[[#This Row],[Ap]]=0,10,LOG(Sample[[#This Row],[Ap]]))</f>
        <v>-0.3010299956639812</v>
      </c>
      <c r="O1672">
        <f>IF(Sample[[#This Row],[Ei]]=0,10,LOG(Sample[[#This Row],[Ei]]))</f>
        <v>-0.47712125471966244</v>
      </c>
      <c r="P1672">
        <f>IF(Sample[[#This Row],[Ii]]=0,10,LOG(Sample[[#This Row],[Ii]]))</f>
        <v>0.77815125038364363</v>
      </c>
      <c r="Q1672">
        <f>Kx-Sample[[#This Row],[Xp]]</f>
        <v>0.3010299956639812</v>
      </c>
      <c r="R1672">
        <f>Ky-Sample[[#This Row],[Yp]]</f>
        <v>-0.52287874528033762</v>
      </c>
      <c r="S1672">
        <f>Kz-Sample[[#This Row],[Zp]]</f>
        <v>0.22184874961635637</v>
      </c>
      <c r="T1672">
        <f>Sample[[#This Row],[Kpy]]*KSc-Sample[[#This Row],[KPz]]*KSb</f>
        <v>0.30102999566398125</v>
      </c>
      <c r="U1672">
        <f>-1*(Sample[[#This Row],[KPx]]*KSc-Sample[[#This Row],[KPz]]*KSa)</f>
        <v>0.3010299956639812</v>
      </c>
      <c r="V1672">
        <f>(Sample[[#This Row],[KPx]]*$R$2-Sample[[#This Row],[Kpy]]*KSa)</f>
        <v>0.3010299956639812</v>
      </c>
      <c r="W1672">
        <f>Sample[[#This Row],[Kpy]]*KTc-Sample[[#This Row],[KPz]]*KTb</f>
        <v>0.74472749489669399</v>
      </c>
      <c r="X1672">
        <f>-1*(Sample[[#This Row],[KPx]]*KTc-Sample[[#This Row],[KPz]]*KTa)</f>
        <v>0.74472749489669399</v>
      </c>
      <c r="Y1672">
        <f>(Sample[[#This Row],[KPx]]*KTb-Sample[[#This Row],[Kpy]]*KTa)</f>
        <v>0.74472749489669399</v>
      </c>
      <c r="Z1672">
        <f>-Sample[[#This Row],[Xp]]*a+Sample[[#This Row],[Yp]]*b+Sample[[#This Row],[Zp]]*c_</f>
        <v>0.6020599913279624</v>
      </c>
      <c r="AA1672" s="8">
        <f>-IF(Sample[[#This Row],[Column2]]&gt;0,1,-1)*SQRT(Sample[[#This Row],[KPx''i]]^2+Sample[[#This Row],[KPx''j]]^2+Sample[[#This Row],[KPx''k]]^2)/Ksmag/Scale</f>
        <v>-0.36868494332449331</v>
      </c>
      <c r="AB1672" s="1">
        <f>SQRT(Sample[[#This Row],[Kpy''i]]^2+Sample[[#This Row],[KPy''j]]^2+Sample[[#This Row],[KPy''k]]^2)/KTmag/Scale</f>
        <v>0.52660186177752233</v>
      </c>
    </row>
    <row r="1673" spans="1:28" hidden="1" x14ac:dyDescent="0.25">
      <c r="A1673" s="5">
        <v>1668</v>
      </c>
      <c r="B1673" s="13" t="s">
        <v>43</v>
      </c>
      <c r="C1673" s="5"/>
      <c r="D1673" s="5"/>
      <c r="E1673">
        <v>3</v>
      </c>
      <c r="F1673">
        <v>8</v>
      </c>
      <c r="G1673">
        <v>3</v>
      </c>
      <c r="H1673" s="11">
        <f>Sample[[#This Row],[C]]/Sample[[#This Row],[D]]</f>
        <v>2.6666666666666665</v>
      </c>
      <c r="I1673" s="11">
        <f>Sample[[#This Row],[A]]/Sample[[#This Row],[C]]</f>
        <v>0.375</v>
      </c>
      <c r="J1673" s="11">
        <f>Sample[[#This Row],[D]]/Sample[[#This Row],[A]]</f>
        <v>1</v>
      </c>
      <c r="K1673" s="11">
        <f>Sample[[#This Row],[A]]/Sample[[#This Row],[D]]</f>
        <v>1</v>
      </c>
      <c r="L1673" s="11">
        <f>Sample[[#This Row],[D]]/Sample[[#This Row],[C]]</f>
        <v>0.375</v>
      </c>
      <c r="M1673" s="11">
        <f>Sample[[#This Row],[C]]/Sample[[#This Row],[A]]</f>
        <v>2.6666666666666665</v>
      </c>
      <c r="N1673">
        <f>IF(Sample[[#This Row],[Ap]]=0,10,LOG(Sample[[#This Row],[Ap]]))</f>
        <v>0.4259687322722811</v>
      </c>
      <c r="O1673">
        <f>IF(Sample[[#This Row],[Ei]]=0,10,LOG(Sample[[#This Row],[Ei]]))</f>
        <v>-0.42596873227228116</v>
      </c>
      <c r="P1673">
        <f>IF(Sample[[#This Row],[Ii]]=0,10,LOG(Sample[[#This Row],[Ii]]))</f>
        <v>0</v>
      </c>
      <c r="Q1673">
        <f>Kx-Sample[[#This Row],[Xp]]</f>
        <v>-0.4259687322722811</v>
      </c>
      <c r="R1673">
        <f>Ky-Sample[[#This Row],[Yp]]</f>
        <v>-0.57403126772771884</v>
      </c>
      <c r="S1673">
        <f>Kz-Sample[[#This Row],[Zp]]</f>
        <v>1</v>
      </c>
      <c r="T1673">
        <f>Sample[[#This Row],[Kpy]]*KSc-Sample[[#This Row],[KPz]]*KSb</f>
        <v>-0.42596873227228116</v>
      </c>
      <c r="U1673">
        <f>-1*(Sample[[#This Row],[KPx]]*KSc-Sample[[#This Row],[KPz]]*KSa)</f>
        <v>-0.4259687322722811</v>
      </c>
      <c r="V1673">
        <f>(Sample[[#This Row],[KPx]]*$R$2-Sample[[#This Row],[Kpy]]*KSa)</f>
        <v>-0.4259687322722811</v>
      </c>
      <c r="W1673">
        <f>Sample[[#This Row],[Kpy]]*KTc-Sample[[#This Row],[KPz]]*KTb</f>
        <v>1.5740312677277188</v>
      </c>
      <c r="X1673">
        <f>-1*(Sample[[#This Row],[KPx]]*KTc-Sample[[#This Row],[KPz]]*KTa)</f>
        <v>1.5740312677277188</v>
      </c>
      <c r="Y1673">
        <f>(Sample[[#This Row],[KPx]]*KTb-Sample[[#This Row],[Kpy]]*KTa)</f>
        <v>1.5740312677277188</v>
      </c>
      <c r="Z1673">
        <f>-Sample[[#This Row],[Xp]]*a+Sample[[#This Row],[Yp]]*b+Sample[[#This Row],[Zp]]*c_</f>
        <v>-0.85193746454456232</v>
      </c>
      <c r="AA1673" s="8">
        <f>-IF(Sample[[#This Row],[Column2]]&gt;0,1,-1)*SQRT(Sample[[#This Row],[KPx''i]]^2+Sample[[#This Row],[KPx''j]]^2+Sample[[#This Row],[KPx''k]]^2)/Ksmag/Scale</f>
        <v>0.52170302022365311</v>
      </c>
      <c r="AB1673" s="1">
        <f>SQRT(Sample[[#This Row],[Kpy''i]]^2+Sample[[#This Row],[KPy''j]]^2+Sample[[#This Row],[KPy''k]]^2)/KTmag/Scale</f>
        <v>1.1130081832099283</v>
      </c>
    </row>
    <row r="1674" spans="1:28" hidden="1" x14ac:dyDescent="0.25">
      <c r="A1674" s="5">
        <v>1669</v>
      </c>
      <c r="B1674" s="13" t="s">
        <v>43</v>
      </c>
      <c r="C1674" s="5"/>
      <c r="D1674" s="5"/>
      <c r="E1674">
        <v>2</v>
      </c>
      <c r="F1674">
        <v>4</v>
      </c>
      <c r="G1674">
        <v>1</v>
      </c>
      <c r="H1674" s="11">
        <f>Sample[[#This Row],[C]]/Sample[[#This Row],[D]]</f>
        <v>2</v>
      </c>
      <c r="I1674" s="11">
        <f>Sample[[#This Row],[A]]/Sample[[#This Row],[C]]</f>
        <v>0.25</v>
      </c>
      <c r="J1674" s="11">
        <f>Sample[[#This Row],[D]]/Sample[[#This Row],[A]]</f>
        <v>2</v>
      </c>
      <c r="K1674" s="11">
        <f>Sample[[#This Row],[A]]/Sample[[#This Row],[D]]</f>
        <v>0.5</v>
      </c>
      <c r="L1674" s="11">
        <f>Sample[[#This Row],[D]]/Sample[[#This Row],[C]]</f>
        <v>0.5</v>
      </c>
      <c r="M1674" s="11">
        <f>Sample[[#This Row],[C]]/Sample[[#This Row],[A]]</f>
        <v>4</v>
      </c>
      <c r="N1674">
        <f>IF(Sample[[#This Row],[Ap]]=0,10,LOG(Sample[[#This Row],[Ap]]))</f>
        <v>0.3010299956639812</v>
      </c>
      <c r="O1674">
        <f>IF(Sample[[#This Row],[Ei]]=0,10,LOG(Sample[[#This Row],[Ei]]))</f>
        <v>-0.6020599913279624</v>
      </c>
      <c r="P1674">
        <f>IF(Sample[[#This Row],[Ii]]=0,10,LOG(Sample[[#This Row],[Ii]]))</f>
        <v>0.3010299956639812</v>
      </c>
      <c r="Q1674">
        <f>Kx-Sample[[#This Row],[Xp]]</f>
        <v>-0.3010299956639812</v>
      </c>
      <c r="R1674">
        <f>Ky-Sample[[#This Row],[Yp]]</f>
        <v>-0.3979400086720376</v>
      </c>
      <c r="S1674">
        <f>Kz-Sample[[#This Row],[Zp]]</f>
        <v>0.69897000433601875</v>
      </c>
      <c r="T1674">
        <f>Sample[[#This Row],[Kpy]]*KSc-Sample[[#This Row],[KPz]]*KSb</f>
        <v>-0.30102999566398114</v>
      </c>
      <c r="U1674">
        <f>-1*(Sample[[#This Row],[KPx]]*KSc-Sample[[#This Row],[KPz]]*KSa)</f>
        <v>-0.3010299956639812</v>
      </c>
      <c r="V1674">
        <f>(Sample[[#This Row],[KPx]]*$R$2-Sample[[#This Row],[Kpy]]*KSa)</f>
        <v>-0.3010299956639812</v>
      </c>
      <c r="W1674">
        <f>Sample[[#This Row],[Kpy]]*KTc-Sample[[#This Row],[KPz]]*KTb</f>
        <v>1.0969100130080562</v>
      </c>
      <c r="X1674">
        <f>-1*(Sample[[#This Row],[KPx]]*KTc-Sample[[#This Row],[KPz]]*KTa)</f>
        <v>1.0969100130080562</v>
      </c>
      <c r="Y1674">
        <f>(Sample[[#This Row],[KPx]]*KTb-Sample[[#This Row],[Kpy]]*KTa)</f>
        <v>1.0969100130080565</v>
      </c>
      <c r="Z1674">
        <f>-Sample[[#This Row],[Xp]]*a+Sample[[#This Row],[Yp]]*b+Sample[[#This Row],[Zp]]*c_</f>
        <v>-0.6020599913279624</v>
      </c>
      <c r="AA1674" s="8">
        <f>-IF(Sample[[#This Row],[Column2]]&gt;0,1,-1)*SQRT(Sample[[#This Row],[KPx''i]]^2+Sample[[#This Row],[KPx''j]]^2+Sample[[#This Row],[KPx''k]]^2)/Ksmag/Scale</f>
        <v>0.36868494332449325</v>
      </c>
      <c r="AB1674" s="1">
        <f>SQRT(Sample[[#This Row],[Kpy''i]]^2+Sample[[#This Row],[KPy''j]]^2+Sample[[#This Row],[KPy''k]]^2)/KTmag/Scale</f>
        <v>0.77563250854942078</v>
      </c>
    </row>
    <row r="1675" spans="1:28" hidden="1" x14ac:dyDescent="0.25">
      <c r="A1675" s="5">
        <v>1670</v>
      </c>
      <c r="B1675" s="13" t="s">
        <v>43</v>
      </c>
      <c r="C1675" s="5"/>
      <c r="D1675" s="5"/>
      <c r="E1675">
        <v>10</v>
      </c>
      <c r="F1675">
        <v>1</v>
      </c>
      <c r="G1675">
        <v>8</v>
      </c>
      <c r="H1675" s="11">
        <f>Sample[[#This Row],[C]]/Sample[[#This Row],[D]]</f>
        <v>0.1</v>
      </c>
      <c r="I1675" s="11">
        <f>Sample[[#This Row],[A]]/Sample[[#This Row],[C]]</f>
        <v>8</v>
      </c>
      <c r="J1675" s="11">
        <f>Sample[[#This Row],[D]]/Sample[[#This Row],[A]]</f>
        <v>1.25</v>
      </c>
      <c r="K1675" s="11">
        <f>Sample[[#This Row],[A]]/Sample[[#This Row],[D]]</f>
        <v>0.8</v>
      </c>
      <c r="L1675" s="11">
        <f>Sample[[#This Row],[D]]/Sample[[#This Row],[C]]</f>
        <v>10</v>
      </c>
      <c r="M1675" s="11">
        <f>Sample[[#This Row],[C]]/Sample[[#This Row],[A]]</f>
        <v>0.125</v>
      </c>
      <c r="N1675">
        <f>IF(Sample[[#This Row],[Ap]]=0,10,LOG(Sample[[#This Row],[Ap]]))</f>
        <v>-1</v>
      </c>
      <c r="O1675">
        <f>IF(Sample[[#This Row],[Ei]]=0,10,LOG(Sample[[#This Row],[Ei]]))</f>
        <v>0.90308998699194354</v>
      </c>
      <c r="P1675">
        <f>IF(Sample[[#This Row],[Ii]]=0,10,LOG(Sample[[#This Row],[Ii]]))</f>
        <v>9.691001300805642E-2</v>
      </c>
      <c r="Q1675">
        <f>Kx-Sample[[#This Row],[Xp]]</f>
        <v>1</v>
      </c>
      <c r="R1675">
        <f>Ky-Sample[[#This Row],[Yp]]</f>
        <v>-1.9030899869919435</v>
      </c>
      <c r="S1675">
        <f>Kz-Sample[[#This Row],[Zp]]</f>
        <v>0.90308998699194354</v>
      </c>
      <c r="T1675">
        <f>Sample[[#This Row],[Kpy]]*KSc-Sample[[#This Row],[KPz]]*KSb</f>
        <v>1</v>
      </c>
      <c r="U1675">
        <f>-1*(Sample[[#This Row],[KPx]]*KSc-Sample[[#This Row],[KPz]]*KSa)</f>
        <v>1</v>
      </c>
      <c r="V1675">
        <f>(Sample[[#This Row],[KPx]]*$R$2-Sample[[#This Row],[Kpy]]*KSa)</f>
        <v>1</v>
      </c>
      <c r="W1675">
        <f>Sample[[#This Row],[Kpy]]*KTc-Sample[[#This Row],[KPz]]*KTb</f>
        <v>2.8061799739838871</v>
      </c>
      <c r="X1675">
        <f>-1*(Sample[[#This Row],[KPx]]*KTc-Sample[[#This Row],[KPz]]*KTa)</f>
        <v>2.8061799739838871</v>
      </c>
      <c r="Y1675">
        <f>(Sample[[#This Row],[KPx]]*KTb-Sample[[#This Row],[Kpy]]*KTa)</f>
        <v>2.8061799739838871</v>
      </c>
      <c r="Z1675">
        <f>-Sample[[#This Row],[Xp]]*a+Sample[[#This Row],[Yp]]*b+Sample[[#This Row],[Zp]]*c_</f>
        <v>2</v>
      </c>
      <c r="AA1675" s="8">
        <f>-IF(Sample[[#This Row],[Column2]]&gt;0,1,-1)*SQRT(Sample[[#This Row],[KPx''i]]^2+Sample[[#This Row],[KPx''j]]^2+Sample[[#This Row],[KPx''k]]^2)/Ksmag/Scale</f>
        <v>-1.2247448713915889</v>
      </c>
      <c r="AB1675" s="1">
        <f>SQRT(Sample[[#This Row],[Kpy''i]]^2+Sample[[#This Row],[KPy''j]]^2+Sample[[#This Row],[KPy''k]]^2)/KTmag/Scale</f>
        <v>1.9842688888338964</v>
      </c>
    </row>
    <row r="1676" spans="1:28" hidden="1" x14ac:dyDescent="0.25">
      <c r="A1676" s="5">
        <v>1671</v>
      </c>
      <c r="B1676" s="13" t="s">
        <v>43</v>
      </c>
      <c r="C1676" s="5"/>
      <c r="D1676" s="5"/>
      <c r="E1676">
        <v>3</v>
      </c>
      <c r="F1676">
        <v>9</v>
      </c>
      <c r="G1676">
        <v>4</v>
      </c>
      <c r="H1676" s="11">
        <f>Sample[[#This Row],[C]]/Sample[[#This Row],[D]]</f>
        <v>3</v>
      </c>
      <c r="I1676" s="11">
        <f>Sample[[#This Row],[A]]/Sample[[#This Row],[C]]</f>
        <v>0.44444444444444442</v>
      </c>
      <c r="J1676" s="11">
        <f>Sample[[#This Row],[D]]/Sample[[#This Row],[A]]</f>
        <v>0.75</v>
      </c>
      <c r="K1676" s="11">
        <f>Sample[[#This Row],[A]]/Sample[[#This Row],[D]]</f>
        <v>1.3333333333333333</v>
      </c>
      <c r="L1676" s="11">
        <f>Sample[[#This Row],[D]]/Sample[[#This Row],[C]]</f>
        <v>0.33333333333333331</v>
      </c>
      <c r="M1676" s="11">
        <f>Sample[[#This Row],[C]]/Sample[[#This Row],[A]]</f>
        <v>2.25</v>
      </c>
      <c r="N1676">
        <f>IF(Sample[[#This Row],[Ap]]=0,10,LOG(Sample[[#This Row],[Ap]]))</f>
        <v>0.47712125471966244</v>
      </c>
      <c r="O1676">
        <f>IF(Sample[[#This Row],[Ei]]=0,10,LOG(Sample[[#This Row],[Ei]]))</f>
        <v>-0.35218251811136253</v>
      </c>
      <c r="P1676">
        <f>IF(Sample[[#This Row],[Ii]]=0,10,LOG(Sample[[#This Row],[Ii]]))</f>
        <v>-0.12493873660829995</v>
      </c>
      <c r="Q1676">
        <f>Kx-Sample[[#This Row],[Xp]]</f>
        <v>-0.47712125471966244</v>
      </c>
      <c r="R1676">
        <f>Ky-Sample[[#This Row],[Yp]]</f>
        <v>-0.64781748188863753</v>
      </c>
      <c r="S1676">
        <f>Kz-Sample[[#This Row],[Zp]]</f>
        <v>1.1249387366082999</v>
      </c>
      <c r="T1676">
        <f>Sample[[#This Row],[Kpy]]*KSc-Sample[[#This Row],[KPz]]*KSb</f>
        <v>-0.47712125471966238</v>
      </c>
      <c r="U1676">
        <f>-1*(Sample[[#This Row],[KPx]]*KSc-Sample[[#This Row],[KPz]]*KSa)</f>
        <v>-0.47712125471966244</v>
      </c>
      <c r="V1676">
        <f>(Sample[[#This Row],[KPx]]*$R$2-Sample[[#This Row],[Kpy]]*KSa)</f>
        <v>-0.47712125471966244</v>
      </c>
      <c r="W1676">
        <f>Sample[[#This Row],[Kpy]]*KTc-Sample[[#This Row],[KPz]]*KTb</f>
        <v>1.7727562184969374</v>
      </c>
      <c r="X1676">
        <f>-1*(Sample[[#This Row],[KPx]]*KTc-Sample[[#This Row],[KPz]]*KTa)</f>
        <v>1.7727562184969374</v>
      </c>
      <c r="Y1676">
        <f>(Sample[[#This Row],[KPx]]*KTb-Sample[[#This Row],[Kpy]]*KTa)</f>
        <v>1.7727562184969374</v>
      </c>
      <c r="Z1676">
        <f>-Sample[[#This Row],[Xp]]*a+Sample[[#This Row],[Yp]]*b+Sample[[#This Row],[Zp]]*c_</f>
        <v>-0.95424250943932498</v>
      </c>
      <c r="AA1676" s="8">
        <f>-IF(Sample[[#This Row],[Column2]]&gt;0,1,-1)*SQRT(Sample[[#This Row],[KPx''i]]^2+Sample[[#This Row],[KPx''j]]^2+Sample[[#This Row],[KPx''k]]^2)/Ksmag/Scale</f>
        <v>0.58435180974982659</v>
      </c>
      <c r="AB1676" s="1">
        <f>SQRT(Sample[[#This Row],[Kpy''i]]^2+Sample[[#This Row],[KPy''j]]^2+Sample[[#This Row],[KPy''k]]^2)/KTmag/Scale</f>
        <v>1.2535279434898055</v>
      </c>
    </row>
    <row r="1677" spans="1:28" hidden="1" x14ac:dyDescent="0.25">
      <c r="A1677" s="5">
        <v>1672</v>
      </c>
      <c r="B1677" s="13" t="s">
        <v>43</v>
      </c>
      <c r="C1677" s="5"/>
      <c r="D1677" s="5"/>
      <c r="E1677">
        <v>10</v>
      </c>
      <c r="F1677">
        <v>6</v>
      </c>
      <c r="G1677">
        <v>3</v>
      </c>
      <c r="H1677" s="11">
        <f>Sample[[#This Row],[C]]/Sample[[#This Row],[D]]</f>
        <v>0.6</v>
      </c>
      <c r="I1677" s="11">
        <f>Sample[[#This Row],[A]]/Sample[[#This Row],[C]]</f>
        <v>0.5</v>
      </c>
      <c r="J1677" s="11">
        <f>Sample[[#This Row],[D]]/Sample[[#This Row],[A]]</f>
        <v>3.3333333333333335</v>
      </c>
      <c r="K1677" s="11">
        <f>Sample[[#This Row],[A]]/Sample[[#This Row],[D]]</f>
        <v>0.3</v>
      </c>
      <c r="L1677" s="11">
        <f>Sample[[#This Row],[D]]/Sample[[#This Row],[C]]</f>
        <v>1.6666666666666667</v>
      </c>
      <c r="M1677" s="11">
        <f>Sample[[#This Row],[C]]/Sample[[#This Row],[A]]</f>
        <v>2</v>
      </c>
      <c r="N1677">
        <f>IF(Sample[[#This Row],[Ap]]=0,10,LOG(Sample[[#This Row],[Ap]]))</f>
        <v>-0.22184874961635639</v>
      </c>
      <c r="O1677">
        <f>IF(Sample[[#This Row],[Ei]]=0,10,LOG(Sample[[#This Row],[Ei]]))</f>
        <v>-0.3010299956639812</v>
      </c>
      <c r="P1677">
        <f>IF(Sample[[#This Row],[Ii]]=0,10,LOG(Sample[[#This Row],[Ii]]))</f>
        <v>0.52287874528033762</v>
      </c>
      <c r="Q1677">
        <f>Kx-Sample[[#This Row],[Xp]]</f>
        <v>0.22184874961635639</v>
      </c>
      <c r="R1677">
        <f>Ky-Sample[[#This Row],[Yp]]</f>
        <v>-0.69897000433601875</v>
      </c>
      <c r="S1677">
        <f>Kz-Sample[[#This Row],[Zp]]</f>
        <v>0.47712125471966238</v>
      </c>
      <c r="T1677">
        <f>Sample[[#This Row],[Kpy]]*KSc-Sample[[#This Row],[KPz]]*KSb</f>
        <v>0.22184874961635637</v>
      </c>
      <c r="U1677">
        <f>-1*(Sample[[#This Row],[KPx]]*KSc-Sample[[#This Row],[KPz]]*KSa)</f>
        <v>0.22184874961635639</v>
      </c>
      <c r="V1677">
        <f>(Sample[[#This Row],[KPx]]*$R$2-Sample[[#This Row],[Kpy]]*KSa)</f>
        <v>0.22184874961635639</v>
      </c>
      <c r="W1677">
        <f>Sample[[#This Row],[Kpy]]*KTc-Sample[[#This Row],[KPz]]*KTb</f>
        <v>1.1760912590556811</v>
      </c>
      <c r="X1677">
        <f>-1*(Sample[[#This Row],[KPx]]*KTc-Sample[[#This Row],[KPz]]*KTa)</f>
        <v>1.1760912590556811</v>
      </c>
      <c r="Y1677">
        <f>(Sample[[#This Row],[KPx]]*KTb-Sample[[#This Row],[Kpy]]*KTa)</f>
        <v>1.1760912590556811</v>
      </c>
      <c r="Z1677">
        <f>-Sample[[#This Row],[Xp]]*a+Sample[[#This Row],[Yp]]*b+Sample[[#This Row],[Zp]]*c_</f>
        <v>0.44369749923271284</v>
      </c>
      <c r="AA1677" s="8">
        <f>-IF(Sample[[#This Row],[Column2]]&gt;0,1,-1)*SQRT(Sample[[#This Row],[KPx''i]]^2+Sample[[#This Row],[KPx''j]]^2+Sample[[#This Row],[KPx''k]]^2)/Ksmag/Scale</f>
        <v>-0.27170811831726921</v>
      </c>
      <c r="AB1677" s="1">
        <f>SQRT(Sample[[#This Row],[Kpy''i]]^2+Sample[[#This Row],[KPy''j]]^2+Sample[[#This Row],[KPy''k]]^2)/KTmag/Scale</f>
        <v>0.83162210457249663</v>
      </c>
    </row>
    <row r="1678" spans="1:28" hidden="1" x14ac:dyDescent="0.25">
      <c r="A1678" s="5">
        <v>1673</v>
      </c>
      <c r="B1678" s="13" t="s">
        <v>43</v>
      </c>
      <c r="C1678" s="5"/>
      <c r="D1678" s="5"/>
      <c r="E1678">
        <v>8</v>
      </c>
      <c r="F1678">
        <v>4</v>
      </c>
      <c r="G1678">
        <v>8</v>
      </c>
      <c r="H1678" s="11">
        <f>Sample[[#This Row],[C]]/Sample[[#This Row],[D]]</f>
        <v>0.5</v>
      </c>
      <c r="I1678" s="11">
        <f>Sample[[#This Row],[A]]/Sample[[#This Row],[C]]</f>
        <v>2</v>
      </c>
      <c r="J1678" s="11">
        <f>Sample[[#This Row],[D]]/Sample[[#This Row],[A]]</f>
        <v>1</v>
      </c>
      <c r="K1678" s="11">
        <f>Sample[[#This Row],[A]]/Sample[[#This Row],[D]]</f>
        <v>1</v>
      </c>
      <c r="L1678" s="11">
        <f>Sample[[#This Row],[D]]/Sample[[#This Row],[C]]</f>
        <v>2</v>
      </c>
      <c r="M1678" s="11">
        <f>Sample[[#This Row],[C]]/Sample[[#This Row],[A]]</f>
        <v>0.5</v>
      </c>
      <c r="N1678">
        <f>IF(Sample[[#This Row],[Ap]]=0,10,LOG(Sample[[#This Row],[Ap]]))</f>
        <v>-0.3010299956639812</v>
      </c>
      <c r="O1678">
        <f>IF(Sample[[#This Row],[Ei]]=0,10,LOG(Sample[[#This Row],[Ei]]))</f>
        <v>0.3010299956639812</v>
      </c>
      <c r="P1678">
        <f>IF(Sample[[#This Row],[Ii]]=0,10,LOG(Sample[[#This Row],[Ii]]))</f>
        <v>0</v>
      </c>
      <c r="Q1678">
        <f>Kx-Sample[[#This Row],[Xp]]</f>
        <v>0.3010299956639812</v>
      </c>
      <c r="R1678">
        <f>Ky-Sample[[#This Row],[Yp]]</f>
        <v>-1.3010299956639813</v>
      </c>
      <c r="S1678">
        <f>Kz-Sample[[#This Row],[Zp]]</f>
        <v>1</v>
      </c>
      <c r="T1678">
        <f>Sample[[#This Row],[Kpy]]*KSc-Sample[[#This Row],[KPz]]*KSb</f>
        <v>0.30102999566398125</v>
      </c>
      <c r="U1678">
        <f>-1*(Sample[[#This Row],[KPx]]*KSc-Sample[[#This Row],[KPz]]*KSa)</f>
        <v>0.3010299956639812</v>
      </c>
      <c r="V1678">
        <f>(Sample[[#This Row],[KPx]]*$R$2-Sample[[#This Row],[Kpy]]*KSa)</f>
        <v>0.3010299956639812</v>
      </c>
      <c r="W1678">
        <f>Sample[[#This Row],[Kpy]]*KTc-Sample[[#This Row],[KPz]]*KTb</f>
        <v>2.3010299956639813</v>
      </c>
      <c r="X1678">
        <f>-1*(Sample[[#This Row],[KPx]]*KTc-Sample[[#This Row],[KPz]]*KTa)</f>
        <v>2.3010299956639813</v>
      </c>
      <c r="Y1678">
        <f>(Sample[[#This Row],[KPx]]*KTb-Sample[[#This Row],[Kpy]]*KTa)</f>
        <v>2.3010299956639813</v>
      </c>
      <c r="Z1678">
        <f>-Sample[[#This Row],[Xp]]*a+Sample[[#This Row],[Yp]]*b+Sample[[#This Row],[Zp]]*c_</f>
        <v>0.6020599913279624</v>
      </c>
      <c r="AA1678" s="8">
        <f>-IF(Sample[[#This Row],[Column2]]&gt;0,1,-1)*SQRT(Sample[[#This Row],[KPx''i]]^2+Sample[[#This Row],[KPx''j]]^2+Sample[[#This Row],[KPx''k]]^2)/Ksmag/Scale</f>
        <v>-0.36868494332449331</v>
      </c>
      <c r="AB1678" s="1">
        <f>SQRT(Sample[[#This Row],[Kpy''i]]^2+Sample[[#This Row],[KPy''j]]^2+Sample[[#This Row],[KPy''k]]^2)/KTmag/Scale</f>
        <v>1.6270739136476533</v>
      </c>
    </row>
    <row r="1679" spans="1:28" hidden="1" x14ac:dyDescent="0.25">
      <c r="A1679" s="5">
        <v>1674</v>
      </c>
      <c r="B1679" s="13" t="s">
        <v>43</v>
      </c>
      <c r="C1679" s="5"/>
      <c r="D1679" s="5"/>
      <c r="E1679">
        <v>4</v>
      </c>
      <c r="F1679">
        <v>9</v>
      </c>
      <c r="G1679">
        <v>10</v>
      </c>
      <c r="H1679" s="11">
        <f>Sample[[#This Row],[C]]/Sample[[#This Row],[D]]</f>
        <v>2.25</v>
      </c>
      <c r="I1679" s="11">
        <f>Sample[[#This Row],[A]]/Sample[[#This Row],[C]]</f>
        <v>1.1111111111111112</v>
      </c>
      <c r="J1679" s="11">
        <f>Sample[[#This Row],[D]]/Sample[[#This Row],[A]]</f>
        <v>0.4</v>
      </c>
      <c r="K1679" s="11">
        <f>Sample[[#This Row],[A]]/Sample[[#This Row],[D]]</f>
        <v>2.5</v>
      </c>
      <c r="L1679" s="11">
        <f>Sample[[#This Row],[D]]/Sample[[#This Row],[C]]</f>
        <v>0.44444444444444442</v>
      </c>
      <c r="M1679" s="11">
        <f>Sample[[#This Row],[C]]/Sample[[#This Row],[A]]</f>
        <v>0.9</v>
      </c>
      <c r="N1679">
        <f>IF(Sample[[#This Row],[Ap]]=0,10,LOG(Sample[[#This Row],[Ap]]))</f>
        <v>0.35218251811136247</v>
      </c>
      <c r="O1679">
        <f>IF(Sample[[#This Row],[Ei]]=0,10,LOG(Sample[[#This Row],[Ei]]))</f>
        <v>4.5757490560675143E-2</v>
      </c>
      <c r="P1679">
        <f>IF(Sample[[#This Row],[Ii]]=0,10,LOG(Sample[[#This Row],[Ii]]))</f>
        <v>-0.3979400086720376</v>
      </c>
      <c r="Q1679">
        <f>Kx-Sample[[#This Row],[Xp]]</f>
        <v>-0.35218251811136247</v>
      </c>
      <c r="R1679">
        <f>Ky-Sample[[#This Row],[Yp]]</f>
        <v>-1.0457574905606752</v>
      </c>
      <c r="S1679">
        <f>Kz-Sample[[#This Row],[Zp]]</f>
        <v>1.3979400086720375</v>
      </c>
      <c r="T1679">
        <f>Sample[[#This Row],[Kpy]]*KSc-Sample[[#This Row],[KPz]]*KSb</f>
        <v>-0.35218251811136225</v>
      </c>
      <c r="U1679">
        <f>-1*(Sample[[#This Row],[KPx]]*KSc-Sample[[#This Row],[KPz]]*KSa)</f>
        <v>-0.35218251811136247</v>
      </c>
      <c r="V1679">
        <f>(Sample[[#This Row],[KPx]]*$R$2-Sample[[#This Row],[Kpy]]*KSa)</f>
        <v>-0.35218251811136247</v>
      </c>
      <c r="W1679">
        <f>Sample[[#This Row],[Kpy]]*KTc-Sample[[#This Row],[KPz]]*KTb</f>
        <v>2.4436974992327127</v>
      </c>
      <c r="X1679">
        <f>-1*(Sample[[#This Row],[KPx]]*KTc-Sample[[#This Row],[KPz]]*KTa)</f>
        <v>2.4436974992327123</v>
      </c>
      <c r="Y1679">
        <f>(Sample[[#This Row],[KPx]]*KTb-Sample[[#This Row],[Kpy]]*KTa)</f>
        <v>2.4436974992327132</v>
      </c>
      <c r="Z1679">
        <f>-Sample[[#This Row],[Xp]]*a+Sample[[#This Row],[Yp]]*b+Sample[[#This Row],[Zp]]*c_</f>
        <v>-0.70436503622272495</v>
      </c>
      <c r="AA1679" s="8">
        <f>-IF(Sample[[#This Row],[Column2]]&gt;0,1,-1)*SQRT(Sample[[#This Row],[KPx''i]]^2+Sample[[#This Row],[KPx''j]]^2+Sample[[#This Row],[KPx''k]]^2)/Ksmag/Scale</f>
        <v>0.43133373285066651</v>
      </c>
      <c r="AB1679" s="1">
        <f>SQRT(Sample[[#This Row],[Kpy''i]]^2+Sample[[#This Row],[KPy''j]]^2+Sample[[#This Row],[KPy''k]]^2)/KTmag/Scale</f>
        <v>1.7279550728760593</v>
      </c>
    </row>
    <row r="1680" spans="1:28" hidden="1" x14ac:dyDescent="0.25">
      <c r="A1680" s="5">
        <v>1675</v>
      </c>
      <c r="B1680" s="13" t="s">
        <v>43</v>
      </c>
      <c r="C1680" s="5"/>
      <c r="D1680" s="5"/>
      <c r="E1680">
        <v>3</v>
      </c>
      <c r="F1680">
        <v>10</v>
      </c>
      <c r="G1680">
        <v>9</v>
      </c>
      <c r="H1680" s="11">
        <f>Sample[[#This Row],[C]]/Sample[[#This Row],[D]]</f>
        <v>3.3333333333333335</v>
      </c>
      <c r="I1680" s="11">
        <f>Sample[[#This Row],[A]]/Sample[[#This Row],[C]]</f>
        <v>0.9</v>
      </c>
      <c r="J1680" s="11">
        <f>Sample[[#This Row],[D]]/Sample[[#This Row],[A]]</f>
        <v>0.33333333333333331</v>
      </c>
      <c r="K1680" s="11">
        <f>Sample[[#This Row],[A]]/Sample[[#This Row],[D]]</f>
        <v>3</v>
      </c>
      <c r="L1680" s="11">
        <f>Sample[[#This Row],[D]]/Sample[[#This Row],[C]]</f>
        <v>0.3</v>
      </c>
      <c r="M1680" s="11">
        <f>Sample[[#This Row],[C]]/Sample[[#This Row],[A]]</f>
        <v>1.1111111111111112</v>
      </c>
      <c r="N1680">
        <f>IF(Sample[[#This Row],[Ap]]=0,10,LOG(Sample[[#This Row],[Ap]]))</f>
        <v>0.52287874528033762</v>
      </c>
      <c r="O1680">
        <f>IF(Sample[[#This Row],[Ei]]=0,10,LOG(Sample[[#This Row],[Ei]]))</f>
        <v>-4.5757490560675115E-2</v>
      </c>
      <c r="P1680">
        <f>IF(Sample[[#This Row],[Ii]]=0,10,LOG(Sample[[#This Row],[Ii]]))</f>
        <v>-0.47712125471966244</v>
      </c>
      <c r="Q1680">
        <f>Kx-Sample[[#This Row],[Xp]]</f>
        <v>-0.52287874528033762</v>
      </c>
      <c r="R1680">
        <f>Ky-Sample[[#This Row],[Yp]]</f>
        <v>-0.95424250943932487</v>
      </c>
      <c r="S1680">
        <f>Kz-Sample[[#This Row],[Zp]]</f>
        <v>1.4771212547196624</v>
      </c>
      <c r="T1680">
        <f>Sample[[#This Row],[Kpy]]*KSc-Sample[[#This Row],[KPz]]*KSb</f>
        <v>-0.52287874528033751</v>
      </c>
      <c r="U1680">
        <f>-1*(Sample[[#This Row],[KPx]]*KSc-Sample[[#This Row],[KPz]]*KSa)</f>
        <v>-0.52287874528033762</v>
      </c>
      <c r="V1680">
        <f>(Sample[[#This Row],[KPx]]*$R$2-Sample[[#This Row],[Kpy]]*KSa)</f>
        <v>-0.52287874528033762</v>
      </c>
      <c r="W1680">
        <f>Sample[[#This Row],[Kpy]]*KTc-Sample[[#This Row],[KPz]]*KTb</f>
        <v>2.4313637641589874</v>
      </c>
      <c r="X1680">
        <f>-1*(Sample[[#This Row],[KPx]]*KTc-Sample[[#This Row],[KPz]]*KTa)</f>
        <v>2.4313637641589869</v>
      </c>
      <c r="Y1680">
        <f>(Sample[[#This Row],[KPx]]*KTb-Sample[[#This Row],[Kpy]]*KTa)</f>
        <v>2.4313637641589874</v>
      </c>
      <c r="Z1680">
        <f>-Sample[[#This Row],[Xp]]*a+Sample[[#This Row],[Yp]]*b+Sample[[#This Row],[Zp]]*c_</f>
        <v>-1.045757490560675</v>
      </c>
      <c r="AA1680" s="8">
        <f>-IF(Sample[[#This Row],[Column2]]&gt;0,1,-1)*SQRT(Sample[[#This Row],[KPx''i]]^2+Sample[[#This Row],[KPx''j]]^2+Sample[[#This Row],[KPx''k]]^2)/Ksmag/Scale</f>
        <v>0.64039306164176246</v>
      </c>
      <c r="AB1680" s="1">
        <f>SQRT(Sample[[#This Row],[Kpy''i]]^2+Sample[[#This Row],[KPy''j]]^2+Sample[[#This Row],[KPy''k]]^2)/KTmag/Scale</f>
        <v>1.7192338051680698</v>
      </c>
    </row>
    <row r="1681" spans="1:28" hidden="1" x14ac:dyDescent="0.25">
      <c r="A1681" s="5">
        <v>1676</v>
      </c>
      <c r="B1681" s="13" t="s">
        <v>43</v>
      </c>
      <c r="C1681" s="5"/>
      <c r="D1681" s="5"/>
      <c r="E1681">
        <v>5</v>
      </c>
      <c r="F1681">
        <v>8</v>
      </c>
      <c r="G1681">
        <v>8</v>
      </c>
      <c r="H1681" s="11">
        <f>Sample[[#This Row],[C]]/Sample[[#This Row],[D]]</f>
        <v>1.6</v>
      </c>
      <c r="I1681" s="11">
        <f>Sample[[#This Row],[A]]/Sample[[#This Row],[C]]</f>
        <v>1</v>
      </c>
      <c r="J1681" s="11">
        <f>Sample[[#This Row],[D]]/Sample[[#This Row],[A]]</f>
        <v>0.625</v>
      </c>
      <c r="K1681" s="11">
        <f>Sample[[#This Row],[A]]/Sample[[#This Row],[D]]</f>
        <v>1.6</v>
      </c>
      <c r="L1681" s="11">
        <f>Sample[[#This Row],[D]]/Sample[[#This Row],[C]]</f>
        <v>0.625</v>
      </c>
      <c r="M1681" s="11">
        <f>Sample[[#This Row],[C]]/Sample[[#This Row],[A]]</f>
        <v>1</v>
      </c>
      <c r="N1681">
        <f>IF(Sample[[#This Row],[Ap]]=0,10,LOG(Sample[[#This Row],[Ap]]))</f>
        <v>0.20411998265592479</v>
      </c>
      <c r="O1681">
        <f>IF(Sample[[#This Row],[Ei]]=0,10,LOG(Sample[[#This Row],[Ei]]))</f>
        <v>0</v>
      </c>
      <c r="P1681">
        <f>IF(Sample[[#This Row],[Ii]]=0,10,LOG(Sample[[#This Row],[Ii]]))</f>
        <v>-0.20411998265592479</v>
      </c>
      <c r="Q1681">
        <f>Kx-Sample[[#This Row],[Xp]]</f>
        <v>-0.20411998265592479</v>
      </c>
      <c r="R1681">
        <f>Ky-Sample[[#This Row],[Yp]]</f>
        <v>-1</v>
      </c>
      <c r="S1681">
        <f>Kz-Sample[[#This Row],[Zp]]</f>
        <v>1.2041199826559248</v>
      </c>
      <c r="T1681">
        <f>Sample[[#This Row],[Kpy]]*KSc-Sample[[#This Row],[KPz]]*KSb</f>
        <v>-0.20411998265592479</v>
      </c>
      <c r="U1681">
        <f>-1*(Sample[[#This Row],[KPx]]*KSc-Sample[[#This Row],[KPz]]*KSa)</f>
        <v>-0.20411998265592479</v>
      </c>
      <c r="V1681">
        <f>(Sample[[#This Row],[KPx]]*$R$2-Sample[[#This Row],[Kpy]]*KSa)</f>
        <v>-0.20411998265592479</v>
      </c>
      <c r="W1681">
        <f>Sample[[#This Row],[Kpy]]*KTc-Sample[[#This Row],[KPz]]*KTb</f>
        <v>2.204119982655925</v>
      </c>
      <c r="X1681">
        <f>-1*(Sample[[#This Row],[KPx]]*KTc-Sample[[#This Row],[KPz]]*KTa)</f>
        <v>2.204119982655925</v>
      </c>
      <c r="Y1681">
        <f>(Sample[[#This Row],[KPx]]*KTb-Sample[[#This Row],[Kpy]]*KTa)</f>
        <v>2.204119982655925</v>
      </c>
      <c r="Z1681">
        <f>-Sample[[#This Row],[Xp]]*a+Sample[[#This Row],[Yp]]*b+Sample[[#This Row],[Zp]]*c_</f>
        <v>-0.40823996531184958</v>
      </c>
      <c r="AA1681" s="8">
        <f>-IF(Sample[[#This Row],[Column2]]&gt;0,1,-1)*SQRT(Sample[[#This Row],[KPx''i]]^2+Sample[[#This Row],[KPx''j]]^2+Sample[[#This Row],[KPx''k]]^2)/Ksmag/Scale</f>
        <v>0.24999490190638396</v>
      </c>
      <c r="AB1681" s="1">
        <f>SQRT(Sample[[#This Row],[Kpy''i]]^2+Sample[[#This Row],[KPy''j]]^2+Sample[[#This Row],[KPy''k]]^2)/KTmag/Scale</f>
        <v>1.5585481862847803</v>
      </c>
    </row>
    <row r="1682" spans="1:28" hidden="1" x14ac:dyDescent="0.25">
      <c r="A1682" s="5">
        <v>1677</v>
      </c>
      <c r="B1682" s="13" t="s">
        <v>43</v>
      </c>
      <c r="C1682" s="5"/>
      <c r="D1682" s="5"/>
      <c r="E1682">
        <v>3</v>
      </c>
      <c r="F1682">
        <v>9</v>
      </c>
      <c r="G1682">
        <v>10</v>
      </c>
      <c r="H1682" s="11">
        <f>Sample[[#This Row],[C]]/Sample[[#This Row],[D]]</f>
        <v>3</v>
      </c>
      <c r="I1682" s="11">
        <f>Sample[[#This Row],[A]]/Sample[[#This Row],[C]]</f>
        <v>1.1111111111111112</v>
      </c>
      <c r="J1682" s="11">
        <f>Sample[[#This Row],[D]]/Sample[[#This Row],[A]]</f>
        <v>0.3</v>
      </c>
      <c r="K1682" s="11">
        <f>Sample[[#This Row],[A]]/Sample[[#This Row],[D]]</f>
        <v>3.3333333333333335</v>
      </c>
      <c r="L1682" s="11">
        <f>Sample[[#This Row],[D]]/Sample[[#This Row],[C]]</f>
        <v>0.33333333333333331</v>
      </c>
      <c r="M1682" s="11">
        <f>Sample[[#This Row],[C]]/Sample[[#This Row],[A]]</f>
        <v>0.9</v>
      </c>
      <c r="N1682">
        <f>IF(Sample[[#This Row],[Ap]]=0,10,LOG(Sample[[#This Row],[Ap]]))</f>
        <v>0.47712125471966244</v>
      </c>
      <c r="O1682">
        <f>IF(Sample[[#This Row],[Ei]]=0,10,LOG(Sample[[#This Row],[Ei]]))</f>
        <v>4.5757490560675143E-2</v>
      </c>
      <c r="P1682">
        <f>IF(Sample[[#This Row],[Ii]]=0,10,LOG(Sample[[#This Row],[Ii]]))</f>
        <v>-0.52287874528033762</v>
      </c>
      <c r="Q1682">
        <f>Kx-Sample[[#This Row],[Xp]]</f>
        <v>-0.47712125471966244</v>
      </c>
      <c r="R1682">
        <f>Ky-Sample[[#This Row],[Yp]]</f>
        <v>-1.0457574905606752</v>
      </c>
      <c r="S1682">
        <f>Kz-Sample[[#This Row],[Zp]]</f>
        <v>1.5228787452803376</v>
      </c>
      <c r="T1682">
        <f>Sample[[#This Row],[Kpy]]*KSc-Sample[[#This Row],[KPz]]*KSb</f>
        <v>-0.47712125471966238</v>
      </c>
      <c r="U1682">
        <f>-1*(Sample[[#This Row],[KPx]]*KSc-Sample[[#This Row],[KPz]]*KSa)</f>
        <v>-0.47712125471966244</v>
      </c>
      <c r="V1682">
        <f>(Sample[[#This Row],[KPx]]*$R$2-Sample[[#This Row],[Kpy]]*KSa)</f>
        <v>-0.47712125471966244</v>
      </c>
      <c r="W1682">
        <f>Sample[[#This Row],[Kpy]]*KTc-Sample[[#This Row],[KPz]]*KTb</f>
        <v>2.5686362358410131</v>
      </c>
      <c r="X1682">
        <f>-1*(Sample[[#This Row],[KPx]]*KTc-Sample[[#This Row],[KPz]]*KTa)</f>
        <v>2.5686362358410126</v>
      </c>
      <c r="Y1682">
        <f>(Sample[[#This Row],[KPx]]*KTb-Sample[[#This Row],[Kpy]]*KTa)</f>
        <v>2.5686362358410131</v>
      </c>
      <c r="Z1682">
        <f>-Sample[[#This Row],[Xp]]*a+Sample[[#This Row],[Yp]]*b+Sample[[#This Row],[Zp]]*c_</f>
        <v>-0.95424250943932498</v>
      </c>
      <c r="AA1682" s="8">
        <f>-IF(Sample[[#This Row],[Column2]]&gt;0,1,-1)*SQRT(Sample[[#This Row],[KPx''i]]^2+Sample[[#This Row],[KPx''j]]^2+Sample[[#This Row],[KPx''k]]^2)/Ksmag/Scale</f>
        <v>0.58435180974982659</v>
      </c>
      <c r="AB1682" s="1">
        <f>SQRT(Sample[[#This Row],[Kpy''i]]^2+Sample[[#This Row],[KPy''j]]^2+Sample[[#This Row],[KPy''k]]^2)/KTmag/Scale</f>
        <v>1.8163001007646682</v>
      </c>
    </row>
    <row r="1683" spans="1:28" hidden="1" x14ac:dyDescent="0.25">
      <c r="A1683" s="5">
        <v>1678</v>
      </c>
      <c r="B1683" s="13" t="s">
        <v>43</v>
      </c>
      <c r="C1683" s="5"/>
      <c r="D1683" s="5"/>
      <c r="E1683">
        <v>2</v>
      </c>
      <c r="F1683">
        <v>9</v>
      </c>
      <c r="G1683">
        <v>10</v>
      </c>
      <c r="H1683" s="11">
        <f>Sample[[#This Row],[C]]/Sample[[#This Row],[D]]</f>
        <v>4.5</v>
      </c>
      <c r="I1683" s="11">
        <f>Sample[[#This Row],[A]]/Sample[[#This Row],[C]]</f>
        <v>1.1111111111111112</v>
      </c>
      <c r="J1683" s="11">
        <f>Sample[[#This Row],[D]]/Sample[[#This Row],[A]]</f>
        <v>0.2</v>
      </c>
      <c r="K1683" s="11">
        <f>Sample[[#This Row],[A]]/Sample[[#This Row],[D]]</f>
        <v>5</v>
      </c>
      <c r="L1683" s="11">
        <f>Sample[[#This Row],[D]]/Sample[[#This Row],[C]]</f>
        <v>0.22222222222222221</v>
      </c>
      <c r="M1683" s="11">
        <f>Sample[[#This Row],[C]]/Sample[[#This Row],[A]]</f>
        <v>0.9</v>
      </c>
      <c r="N1683">
        <f>IF(Sample[[#This Row],[Ap]]=0,10,LOG(Sample[[#This Row],[Ap]]))</f>
        <v>0.65321251377534373</v>
      </c>
      <c r="O1683">
        <f>IF(Sample[[#This Row],[Ei]]=0,10,LOG(Sample[[#This Row],[Ei]]))</f>
        <v>4.5757490560675143E-2</v>
      </c>
      <c r="P1683">
        <f>IF(Sample[[#This Row],[Ii]]=0,10,LOG(Sample[[#This Row],[Ii]]))</f>
        <v>-0.69897000433601875</v>
      </c>
      <c r="Q1683">
        <f>Kx-Sample[[#This Row],[Xp]]</f>
        <v>-0.65321251377534373</v>
      </c>
      <c r="R1683">
        <f>Ky-Sample[[#This Row],[Yp]]</f>
        <v>-1.0457574905606752</v>
      </c>
      <c r="S1683">
        <f>Kz-Sample[[#This Row],[Zp]]</f>
        <v>1.6989700043360187</v>
      </c>
      <c r="T1683">
        <f>Sample[[#This Row],[Kpy]]*KSc-Sample[[#This Row],[KPz]]*KSb</f>
        <v>-0.65321251377534351</v>
      </c>
      <c r="U1683">
        <f>-1*(Sample[[#This Row],[KPx]]*KSc-Sample[[#This Row],[KPz]]*KSa)</f>
        <v>-0.65321251377534373</v>
      </c>
      <c r="V1683">
        <f>(Sample[[#This Row],[KPx]]*$R$2-Sample[[#This Row],[Kpy]]*KSa)</f>
        <v>-0.65321251377534373</v>
      </c>
      <c r="W1683">
        <f>Sample[[#This Row],[Kpy]]*KTc-Sample[[#This Row],[KPz]]*KTb</f>
        <v>2.744727494896694</v>
      </c>
      <c r="X1683">
        <f>-1*(Sample[[#This Row],[KPx]]*KTc-Sample[[#This Row],[KPz]]*KTa)</f>
        <v>2.7447274948966935</v>
      </c>
      <c r="Y1683">
        <f>(Sample[[#This Row],[KPx]]*KTb-Sample[[#This Row],[Kpy]]*KTa)</f>
        <v>2.7447274948966944</v>
      </c>
      <c r="Z1683">
        <f>-Sample[[#This Row],[Xp]]*a+Sample[[#This Row],[Yp]]*b+Sample[[#This Row],[Zp]]*c_</f>
        <v>-1.3064250275506872</v>
      </c>
      <c r="AA1683" s="8">
        <f>-IF(Sample[[#This Row],[Column2]]&gt;0,1,-1)*SQRT(Sample[[#This Row],[KPx''i]]^2+Sample[[#This Row],[KPx''j]]^2+Sample[[#This Row],[KPx''k]]^2)/Ksmag/Scale</f>
        <v>0.80001867617515976</v>
      </c>
      <c r="AB1683" s="1">
        <f>SQRT(Sample[[#This Row],[Kpy''i]]^2+Sample[[#This Row],[KPy''j]]^2+Sample[[#This Row],[KPy''k]]^2)/KTmag/Scale</f>
        <v>1.9408154241506177</v>
      </c>
    </row>
    <row r="1684" spans="1:28" hidden="1" x14ac:dyDescent="0.25">
      <c r="A1684" s="5">
        <v>1679</v>
      </c>
      <c r="B1684" s="13" t="s">
        <v>43</v>
      </c>
      <c r="C1684" s="5"/>
      <c r="D1684" s="5"/>
      <c r="E1684">
        <v>4</v>
      </c>
      <c r="F1684">
        <v>7</v>
      </c>
      <c r="G1684">
        <v>2</v>
      </c>
      <c r="H1684" s="11">
        <f>Sample[[#This Row],[C]]/Sample[[#This Row],[D]]</f>
        <v>1.75</v>
      </c>
      <c r="I1684" s="11">
        <f>Sample[[#This Row],[A]]/Sample[[#This Row],[C]]</f>
        <v>0.2857142857142857</v>
      </c>
      <c r="J1684" s="11">
        <f>Sample[[#This Row],[D]]/Sample[[#This Row],[A]]</f>
        <v>2</v>
      </c>
      <c r="K1684" s="11">
        <f>Sample[[#This Row],[A]]/Sample[[#This Row],[D]]</f>
        <v>0.5</v>
      </c>
      <c r="L1684" s="11">
        <f>Sample[[#This Row],[D]]/Sample[[#This Row],[C]]</f>
        <v>0.5714285714285714</v>
      </c>
      <c r="M1684" s="11">
        <f>Sample[[#This Row],[C]]/Sample[[#This Row],[A]]</f>
        <v>3.5</v>
      </c>
      <c r="N1684">
        <f>IF(Sample[[#This Row],[Ap]]=0,10,LOG(Sample[[#This Row],[Ap]]))</f>
        <v>0.24303804868629444</v>
      </c>
      <c r="O1684">
        <f>IF(Sample[[#This Row],[Ei]]=0,10,LOG(Sample[[#This Row],[Ei]]))</f>
        <v>-0.54406804435027567</v>
      </c>
      <c r="P1684">
        <f>IF(Sample[[#This Row],[Ii]]=0,10,LOG(Sample[[#This Row],[Ii]]))</f>
        <v>0.3010299956639812</v>
      </c>
      <c r="Q1684">
        <f>Kx-Sample[[#This Row],[Xp]]</f>
        <v>-0.24303804868629444</v>
      </c>
      <c r="R1684">
        <f>Ky-Sample[[#This Row],[Yp]]</f>
        <v>-0.45593195564972433</v>
      </c>
      <c r="S1684">
        <f>Kz-Sample[[#This Row],[Zp]]</f>
        <v>0.69897000433601875</v>
      </c>
      <c r="T1684">
        <f>Sample[[#This Row],[Kpy]]*KSc-Sample[[#This Row],[KPz]]*KSb</f>
        <v>-0.24303804868629442</v>
      </c>
      <c r="U1684">
        <f>-1*(Sample[[#This Row],[KPx]]*KSc-Sample[[#This Row],[KPz]]*KSa)</f>
        <v>-0.24303804868629444</v>
      </c>
      <c r="V1684">
        <f>(Sample[[#This Row],[KPx]]*$R$2-Sample[[#This Row],[Kpy]]*KSa)</f>
        <v>-0.24303804868629444</v>
      </c>
      <c r="W1684">
        <f>Sample[[#This Row],[Kpy]]*KTc-Sample[[#This Row],[KPz]]*KTb</f>
        <v>1.1549019599857431</v>
      </c>
      <c r="X1684">
        <f>-1*(Sample[[#This Row],[KPx]]*KTc-Sample[[#This Row],[KPz]]*KTa)</f>
        <v>1.1549019599857431</v>
      </c>
      <c r="Y1684">
        <f>(Sample[[#This Row],[KPx]]*KTb-Sample[[#This Row],[Kpy]]*KTa)</f>
        <v>1.1549019599857431</v>
      </c>
      <c r="Z1684">
        <f>-Sample[[#This Row],[Xp]]*a+Sample[[#This Row],[Yp]]*b+Sample[[#This Row],[Zp]]*c_</f>
        <v>-0.48607609737258894</v>
      </c>
      <c r="AA1684" s="8">
        <f>-IF(Sample[[#This Row],[Column2]]&gt;0,1,-1)*SQRT(Sample[[#This Row],[KPx''i]]^2+Sample[[#This Row],[KPx''j]]^2+Sample[[#This Row],[KPx''k]]^2)/Ksmag/Scale</f>
        <v>0.29765960368155842</v>
      </c>
      <c r="AB1684" s="1">
        <f>SQRT(Sample[[#This Row],[Kpy''i]]^2+Sample[[#This Row],[KPy''j]]^2+Sample[[#This Row],[KPy''k]]^2)/KTmag/Scale</f>
        <v>0.81663900751155383</v>
      </c>
    </row>
    <row r="1685" spans="1:28" hidden="1" x14ac:dyDescent="0.25">
      <c r="A1685" s="5">
        <v>1680</v>
      </c>
      <c r="B1685" s="13" t="s">
        <v>43</v>
      </c>
      <c r="C1685" s="5"/>
      <c r="D1685" s="5"/>
      <c r="E1685">
        <v>2</v>
      </c>
      <c r="F1685">
        <v>9</v>
      </c>
      <c r="G1685">
        <v>8</v>
      </c>
      <c r="H1685" s="11">
        <f>Sample[[#This Row],[C]]/Sample[[#This Row],[D]]</f>
        <v>4.5</v>
      </c>
      <c r="I1685" s="11">
        <f>Sample[[#This Row],[A]]/Sample[[#This Row],[C]]</f>
        <v>0.88888888888888884</v>
      </c>
      <c r="J1685" s="11">
        <f>Sample[[#This Row],[D]]/Sample[[#This Row],[A]]</f>
        <v>0.25</v>
      </c>
      <c r="K1685" s="11">
        <f>Sample[[#This Row],[A]]/Sample[[#This Row],[D]]</f>
        <v>4</v>
      </c>
      <c r="L1685" s="11">
        <f>Sample[[#This Row],[D]]/Sample[[#This Row],[C]]</f>
        <v>0.22222222222222221</v>
      </c>
      <c r="M1685" s="11">
        <f>Sample[[#This Row],[C]]/Sample[[#This Row],[A]]</f>
        <v>1.125</v>
      </c>
      <c r="N1685">
        <f>IF(Sample[[#This Row],[Ap]]=0,10,LOG(Sample[[#This Row],[Ap]]))</f>
        <v>0.65321251377534373</v>
      </c>
      <c r="O1685">
        <f>IF(Sample[[#This Row],[Ei]]=0,10,LOG(Sample[[#This Row],[Ei]]))</f>
        <v>-5.1152522447381311E-2</v>
      </c>
      <c r="P1685">
        <f>IF(Sample[[#This Row],[Ii]]=0,10,LOG(Sample[[#This Row],[Ii]]))</f>
        <v>-0.6020599913279624</v>
      </c>
      <c r="Q1685">
        <f>Kx-Sample[[#This Row],[Xp]]</f>
        <v>-0.65321251377534373</v>
      </c>
      <c r="R1685">
        <f>Ky-Sample[[#This Row],[Yp]]</f>
        <v>-0.94884747755261867</v>
      </c>
      <c r="S1685">
        <f>Kz-Sample[[#This Row],[Zp]]</f>
        <v>1.6020599913279625</v>
      </c>
      <c r="T1685">
        <f>Sample[[#This Row],[Kpy]]*KSc-Sample[[#This Row],[KPz]]*KSb</f>
        <v>-0.65321251377534384</v>
      </c>
      <c r="U1685">
        <f>-1*(Sample[[#This Row],[KPx]]*KSc-Sample[[#This Row],[KPz]]*KSa)</f>
        <v>-0.65321251377534373</v>
      </c>
      <c r="V1685">
        <f>(Sample[[#This Row],[KPx]]*$R$2-Sample[[#This Row],[Kpy]]*KSa)</f>
        <v>-0.65321251377534373</v>
      </c>
      <c r="W1685">
        <f>Sample[[#This Row],[Kpy]]*KTc-Sample[[#This Row],[KPz]]*KTb</f>
        <v>2.5509074688805811</v>
      </c>
      <c r="X1685">
        <f>-1*(Sample[[#This Row],[KPx]]*KTc-Sample[[#This Row],[KPz]]*KTa)</f>
        <v>2.5509074688805811</v>
      </c>
      <c r="Y1685">
        <f>(Sample[[#This Row],[KPx]]*KTb-Sample[[#This Row],[Kpy]]*KTa)</f>
        <v>2.5509074688805811</v>
      </c>
      <c r="Z1685">
        <f>-Sample[[#This Row],[Xp]]*a+Sample[[#This Row],[Yp]]*b+Sample[[#This Row],[Zp]]*c_</f>
        <v>-1.3064250275506875</v>
      </c>
      <c r="AA1685" s="8">
        <f>-IF(Sample[[#This Row],[Column2]]&gt;0,1,-1)*SQRT(Sample[[#This Row],[KPx''i]]^2+Sample[[#This Row],[KPx''j]]^2+Sample[[#This Row],[KPx''k]]^2)/Ksmag/Scale</f>
        <v>0.80001867617515987</v>
      </c>
      <c r="AB1685" s="1">
        <f>SQRT(Sample[[#This Row],[Kpy''i]]^2+Sample[[#This Row],[KPy''j]]^2+Sample[[#This Row],[KPy''k]]^2)/KTmag/Scale</f>
        <v>1.8037639694248708</v>
      </c>
    </row>
    <row r="1686" spans="1:28" hidden="1" x14ac:dyDescent="0.25">
      <c r="A1686" s="5">
        <v>1681</v>
      </c>
      <c r="B1686" s="13" t="s">
        <v>43</v>
      </c>
      <c r="C1686" s="5"/>
      <c r="D1686" s="5"/>
      <c r="E1686">
        <v>10</v>
      </c>
      <c r="F1686">
        <v>6</v>
      </c>
      <c r="G1686">
        <v>7</v>
      </c>
      <c r="H1686" s="11">
        <f>Sample[[#This Row],[C]]/Sample[[#This Row],[D]]</f>
        <v>0.6</v>
      </c>
      <c r="I1686" s="11">
        <f>Sample[[#This Row],[A]]/Sample[[#This Row],[C]]</f>
        <v>1.1666666666666667</v>
      </c>
      <c r="J1686" s="11">
        <f>Sample[[#This Row],[D]]/Sample[[#This Row],[A]]</f>
        <v>1.4285714285714286</v>
      </c>
      <c r="K1686" s="11">
        <f>Sample[[#This Row],[A]]/Sample[[#This Row],[D]]</f>
        <v>0.7</v>
      </c>
      <c r="L1686" s="11">
        <f>Sample[[#This Row],[D]]/Sample[[#This Row],[C]]</f>
        <v>1.6666666666666667</v>
      </c>
      <c r="M1686" s="11">
        <f>Sample[[#This Row],[C]]/Sample[[#This Row],[A]]</f>
        <v>0.8571428571428571</v>
      </c>
      <c r="N1686">
        <f>IF(Sample[[#This Row],[Ap]]=0,10,LOG(Sample[[#This Row],[Ap]]))</f>
        <v>-0.22184874961635639</v>
      </c>
      <c r="O1686">
        <f>IF(Sample[[#This Row],[Ei]]=0,10,LOG(Sample[[#This Row],[Ei]]))</f>
        <v>6.6946789630613221E-2</v>
      </c>
      <c r="P1686">
        <f>IF(Sample[[#This Row],[Ii]]=0,10,LOG(Sample[[#This Row],[Ii]]))</f>
        <v>0.15490195998574319</v>
      </c>
      <c r="Q1686">
        <f>Kx-Sample[[#This Row],[Xp]]</f>
        <v>0.22184874961635639</v>
      </c>
      <c r="R1686">
        <f>Ky-Sample[[#This Row],[Yp]]</f>
        <v>-1.0669467896306133</v>
      </c>
      <c r="S1686">
        <f>Kz-Sample[[#This Row],[Zp]]</f>
        <v>0.84509804001425681</v>
      </c>
      <c r="T1686">
        <f>Sample[[#This Row],[Kpy]]*KSc-Sample[[#This Row],[KPz]]*KSb</f>
        <v>0.22184874961635648</v>
      </c>
      <c r="U1686">
        <f>-1*(Sample[[#This Row],[KPx]]*KSc-Sample[[#This Row],[KPz]]*KSa)</f>
        <v>0.22184874961635639</v>
      </c>
      <c r="V1686">
        <f>(Sample[[#This Row],[KPx]]*$R$2-Sample[[#This Row],[Kpy]]*KSa)</f>
        <v>0.22184874961635639</v>
      </c>
      <c r="W1686">
        <f>Sample[[#This Row],[Kpy]]*KTc-Sample[[#This Row],[KPz]]*KTb</f>
        <v>1.91204482964487</v>
      </c>
      <c r="X1686">
        <f>-1*(Sample[[#This Row],[KPx]]*KTc-Sample[[#This Row],[KPz]]*KTa)</f>
        <v>1.91204482964487</v>
      </c>
      <c r="Y1686">
        <f>(Sample[[#This Row],[KPx]]*KTb-Sample[[#This Row],[Kpy]]*KTa)</f>
        <v>1.9120448296448702</v>
      </c>
      <c r="Z1686">
        <f>-Sample[[#This Row],[Xp]]*a+Sample[[#This Row],[Yp]]*b+Sample[[#This Row],[Zp]]*c_</f>
        <v>0.44369749923271284</v>
      </c>
      <c r="AA1686" s="8">
        <f>-IF(Sample[[#This Row],[Column2]]&gt;0,1,-1)*SQRT(Sample[[#This Row],[KPx''i]]^2+Sample[[#This Row],[KPx''j]]^2+Sample[[#This Row],[KPx''k]]^2)/Ksmag/Scale</f>
        <v>-0.27170811831726921</v>
      </c>
      <c r="AB1686" s="1">
        <f>SQRT(Sample[[#This Row],[Kpy''i]]^2+Sample[[#This Row],[KPy''j]]^2+Sample[[#This Row],[KPy''k]]^2)/KTmag/Scale</f>
        <v>1.3520198649745649</v>
      </c>
    </row>
    <row r="1687" spans="1:28" hidden="1" x14ac:dyDescent="0.25">
      <c r="A1687" s="5">
        <v>1682</v>
      </c>
      <c r="B1687" s="13" t="s">
        <v>43</v>
      </c>
      <c r="C1687" s="5"/>
      <c r="D1687" s="5"/>
      <c r="E1687">
        <v>3</v>
      </c>
      <c r="F1687">
        <v>3</v>
      </c>
      <c r="G1687">
        <v>6</v>
      </c>
      <c r="H1687" s="11">
        <f>Sample[[#This Row],[C]]/Sample[[#This Row],[D]]</f>
        <v>1</v>
      </c>
      <c r="I1687" s="11">
        <f>Sample[[#This Row],[A]]/Sample[[#This Row],[C]]</f>
        <v>2</v>
      </c>
      <c r="J1687" s="11">
        <f>Sample[[#This Row],[D]]/Sample[[#This Row],[A]]</f>
        <v>0.5</v>
      </c>
      <c r="K1687" s="11">
        <f>Sample[[#This Row],[A]]/Sample[[#This Row],[D]]</f>
        <v>2</v>
      </c>
      <c r="L1687" s="11">
        <f>Sample[[#This Row],[D]]/Sample[[#This Row],[C]]</f>
        <v>1</v>
      </c>
      <c r="M1687" s="11">
        <f>Sample[[#This Row],[C]]/Sample[[#This Row],[A]]</f>
        <v>0.5</v>
      </c>
      <c r="N1687">
        <f>IF(Sample[[#This Row],[Ap]]=0,10,LOG(Sample[[#This Row],[Ap]]))</f>
        <v>0</v>
      </c>
      <c r="O1687">
        <f>IF(Sample[[#This Row],[Ei]]=0,10,LOG(Sample[[#This Row],[Ei]]))</f>
        <v>0.3010299956639812</v>
      </c>
      <c r="P1687">
        <f>IF(Sample[[#This Row],[Ii]]=0,10,LOG(Sample[[#This Row],[Ii]]))</f>
        <v>-0.3010299956639812</v>
      </c>
      <c r="Q1687">
        <f>Kx-Sample[[#This Row],[Xp]]</f>
        <v>0</v>
      </c>
      <c r="R1687">
        <f>Ky-Sample[[#This Row],[Yp]]</f>
        <v>-1.3010299956639813</v>
      </c>
      <c r="S1687">
        <f>Kz-Sample[[#This Row],[Zp]]</f>
        <v>1.3010299956639813</v>
      </c>
      <c r="T1687">
        <f>Sample[[#This Row],[Kpy]]*KSc-Sample[[#This Row],[KPz]]*KSb</f>
        <v>0</v>
      </c>
      <c r="U1687">
        <f>-1*(Sample[[#This Row],[KPx]]*KSc-Sample[[#This Row],[KPz]]*KSa)</f>
        <v>0</v>
      </c>
      <c r="V1687">
        <f>(Sample[[#This Row],[KPx]]*$R$2-Sample[[#This Row],[Kpy]]*KSa)</f>
        <v>0</v>
      </c>
      <c r="W1687">
        <f>Sample[[#This Row],[Kpy]]*KTc-Sample[[#This Row],[KPz]]*KTb</f>
        <v>2.6020599913279625</v>
      </c>
      <c r="X1687">
        <f>-1*(Sample[[#This Row],[KPx]]*KTc-Sample[[#This Row],[KPz]]*KTa)</f>
        <v>2.6020599913279625</v>
      </c>
      <c r="Y1687">
        <f>(Sample[[#This Row],[KPx]]*KTb-Sample[[#This Row],[Kpy]]*KTa)</f>
        <v>2.6020599913279625</v>
      </c>
      <c r="Z1687">
        <f>-Sample[[#This Row],[Xp]]*a+Sample[[#This Row],[Yp]]*b+Sample[[#This Row],[Zp]]*c_</f>
        <v>0</v>
      </c>
      <c r="AA1687" s="8">
        <f>-IF(Sample[[#This Row],[Column2]]&gt;0,1,-1)*SQRT(Sample[[#This Row],[KPx''i]]^2+Sample[[#This Row],[KPx''j]]^2+Sample[[#This Row],[KPx''k]]^2)/Ksmag/Scale</f>
        <v>0</v>
      </c>
      <c r="AB1687" s="1">
        <f>SQRT(Sample[[#This Row],[Kpy''i]]^2+Sample[[#This Row],[KPy''j]]^2+Sample[[#This Row],[KPy''k]]^2)/KTmag/Scale</f>
        <v>1.8399342649222115</v>
      </c>
    </row>
    <row r="1688" spans="1:28" hidden="1" x14ac:dyDescent="0.25">
      <c r="A1688" s="5">
        <v>1683</v>
      </c>
      <c r="B1688" s="13" t="s">
        <v>43</v>
      </c>
      <c r="C1688" s="5"/>
      <c r="D1688" s="5"/>
      <c r="E1688">
        <v>4</v>
      </c>
      <c r="F1688">
        <v>1</v>
      </c>
      <c r="G1688">
        <v>4</v>
      </c>
      <c r="H1688" s="11">
        <f>Sample[[#This Row],[C]]/Sample[[#This Row],[D]]</f>
        <v>0.25</v>
      </c>
      <c r="I1688" s="11">
        <f>Sample[[#This Row],[A]]/Sample[[#This Row],[C]]</f>
        <v>4</v>
      </c>
      <c r="J1688" s="11">
        <f>Sample[[#This Row],[D]]/Sample[[#This Row],[A]]</f>
        <v>1</v>
      </c>
      <c r="K1688" s="11">
        <f>Sample[[#This Row],[A]]/Sample[[#This Row],[D]]</f>
        <v>1</v>
      </c>
      <c r="L1688" s="11">
        <f>Sample[[#This Row],[D]]/Sample[[#This Row],[C]]</f>
        <v>4</v>
      </c>
      <c r="M1688" s="11">
        <f>Sample[[#This Row],[C]]/Sample[[#This Row],[A]]</f>
        <v>0.25</v>
      </c>
      <c r="N1688">
        <f>IF(Sample[[#This Row],[Ap]]=0,10,LOG(Sample[[#This Row],[Ap]]))</f>
        <v>-0.6020599913279624</v>
      </c>
      <c r="O1688">
        <f>IF(Sample[[#This Row],[Ei]]=0,10,LOG(Sample[[#This Row],[Ei]]))</f>
        <v>0.6020599913279624</v>
      </c>
      <c r="P1688">
        <f>IF(Sample[[#This Row],[Ii]]=0,10,LOG(Sample[[#This Row],[Ii]]))</f>
        <v>0</v>
      </c>
      <c r="Q1688">
        <f>Kx-Sample[[#This Row],[Xp]]</f>
        <v>0.6020599913279624</v>
      </c>
      <c r="R1688">
        <f>Ky-Sample[[#This Row],[Yp]]</f>
        <v>-1.6020599913279625</v>
      </c>
      <c r="S1688">
        <f>Kz-Sample[[#This Row],[Zp]]</f>
        <v>1</v>
      </c>
      <c r="T1688">
        <f>Sample[[#This Row],[Kpy]]*KSc-Sample[[#This Row],[KPz]]*KSb</f>
        <v>0.60205999132796251</v>
      </c>
      <c r="U1688">
        <f>-1*(Sample[[#This Row],[KPx]]*KSc-Sample[[#This Row],[KPz]]*KSa)</f>
        <v>0.6020599913279624</v>
      </c>
      <c r="V1688">
        <f>(Sample[[#This Row],[KPx]]*$R$2-Sample[[#This Row],[Kpy]]*KSa)</f>
        <v>0.6020599913279624</v>
      </c>
      <c r="W1688">
        <f>Sample[[#This Row],[Kpy]]*KTc-Sample[[#This Row],[KPz]]*KTb</f>
        <v>2.6020599913279625</v>
      </c>
      <c r="X1688">
        <f>-1*(Sample[[#This Row],[KPx]]*KTc-Sample[[#This Row],[KPz]]*KTa)</f>
        <v>2.6020599913279625</v>
      </c>
      <c r="Y1688">
        <f>(Sample[[#This Row],[KPx]]*KTb-Sample[[#This Row],[Kpy]]*KTa)</f>
        <v>2.6020599913279625</v>
      </c>
      <c r="Z1688">
        <f>-Sample[[#This Row],[Xp]]*a+Sample[[#This Row],[Yp]]*b+Sample[[#This Row],[Zp]]*c_</f>
        <v>1.2041199826559248</v>
      </c>
      <c r="AA1688" s="8">
        <f>-IF(Sample[[#This Row],[Column2]]&gt;0,1,-1)*SQRT(Sample[[#This Row],[KPx''i]]^2+Sample[[#This Row],[KPx''j]]^2+Sample[[#This Row],[KPx''k]]^2)/Ksmag/Scale</f>
        <v>-0.73736988664898662</v>
      </c>
      <c r="AB1688" s="1">
        <f>SQRT(Sample[[#This Row],[Kpy''i]]^2+Sample[[#This Row],[KPy''j]]^2+Sample[[#This Row],[KPy''k]]^2)/KTmag/Scale</f>
        <v>1.8399342649222115</v>
      </c>
    </row>
    <row r="1689" spans="1:28" hidden="1" x14ac:dyDescent="0.25">
      <c r="A1689" s="5">
        <v>1684</v>
      </c>
      <c r="B1689" s="13" t="s">
        <v>43</v>
      </c>
      <c r="C1689" s="5"/>
      <c r="D1689" s="5"/>
      <c r="E1689">
        <v>10</v>
      </c>
      <c r="F1689">
        <v>3</v>
      </c>
      <c r="G1689">
        <v>2</v>
      </c>
      <c r="H1689" s="11">
        <f>Sample[[#This Row],[C]]/Sample[[#This Row],[D]]</f>
        <v>0.3</v>
      </c>
      <c r="I1689" s="11">
        <f>Sample[[#This Row],[A]]/Sample[[#This Row],[C]]</f>
        <v>0.66666666666666663</v>
      </c>
      <c r="J1689" s="11">
        <f>Sample[[#This Row],[D]]/Sample[[#This Row],[A]]</f>
        <v>5</v>
      </c>
      <c r="K1689" s="11">
        <f>Sample[[#This Row],[A]]/Sample[[#This Row],[D]]</f>
        <v>0.2</v>
      </c>
      <c r="L1689" s="11">
        <f>Sample[[#This Row],[D]]/Sample[[#This Row],[C]]</f>
        <v>3.3333333333333335</v>
      </c>
      <c r="M1689" s="11">
        <f>Sample[[#This Row],[C]]/Sample[[#This Row],[A]]</f>
        <v>1.5</v>
      </c>
      <c r="N1689">
        <f>IF(Sample[[#This Row],[Ap]]=0,10,LOG(Sample[[#This Row],[Ap]]))</f>
        <v>-0.52287874528033762</v>
      </c>
      <c r="O1689">
        <f>IF(Sample[[#This Row],[Ei]]=0,10,LOG(Sample[[#This Row],[Ei]]))</f>
        <v>-0.17609125905568127</v>
      </c>
      <c r="P1689">
        <f>IF(Sample[[#This Row],[Ii]]=0,10,LOG(Sample[[#This Row],[Ii]]))</f>
        <v>0.69897000433601886</v>
      </c>
      <c r="Q1689">
        <f>Kx-Sample[[#This Row],[Xp]]</f>
        <v>0.52287874528033762</v>
      </c>
      <c r="R1689">
        <f>Ky-Sample[[#This Row],[Yp]]</f>
        <v>-0.82390874094431876</v>
      </c>
      <c r="S1689">
        <f>Kz-Sample[[#This Row],[Zp]]</f>
        <v>0.30102999566398114</v>
      </c>
      <c r="T1689">
        <f>Sample[[#This Row],[Kpy]]*KSc-Sample[[#This Row],[KPz]]*KSb</f>
        <v>0.52287874528033762</v>
      </c>
      <c r="U1689">
        <f>-1*(Sample[[#This Row],[KPx]]*KSc-Sample[[#This Row],[KPz]]*KSa)</f>
        <v>0.52287874528033762</v>
      </c>
      <c r="V1689">
        <f>(Sample[[#This Row],[KPx]]*$R$2-Sample[[#This Row],[Kpy]]*KSa)</f>
        <v>0.52287874528033762</v>
      </c>
      <c r="W1689">
        <f>Sample[[#This Row],[Kpy]]*KTc-Sample[[#This Row],[KPz]]*KTb</f>
        <v>1.1249387366082999</v>
      </c>
      <c r="X1689">
        <f>-1*(Sample[[#This Row],[KPx]]*KTc-Sample[[#This Row],[KPz]]*KTa)</f>
        <v>1.1249387366082999</v>
      </c>
      <c r="Y1689">
        <f>(Sample[[#This Row],[KPx]]*KTb-Sample[[#This Row],[Kpy]]*KTa)</f>
        <v>1.1249387366082999</v>
      </c>
      <c r="Z1689">
        <f>-Sample[[#This Row],[Xp]]*a+Sample[[#This Row],[Yp]]*b+Sample[[#This Row],[Zp]]*c_</f>
        <v>1.0457574905606752</v>
      </c>
      <c r="AA1689" s="8">
        <f>-IF(Sample[[#This Row],[Column2]]&gt;0,1,-1)*SQRT(Sample[[#This Row],[KPx''i]]^2+Sample[[#This Row],[KPx''j]]^2+Sample[[#This Row],[KPx''k]]^2)/Ksmag/Scale</f>
        <v>-0.64039306164176246</v>
      </c>
      <c r="AB1689" s="1">
        <f>SQRT(Sample[[#This Row],[Kpy''i]]^2+Sample[[#This Row],[KPy''j]]^2+Sample[[#This Row],[KPy''k]]^2)/KTmag/Scale</f>
        <v>0.79545180907515645</v>
      </c>
    </row>
    <row r="1690" spans="1:28" hidden="1" x14ac:dyDescent="0.25">
      <c r="A1690" s="5">
        <v>1685</v>
      </c>
      <c r="B1690" s="13" t="s">
        <v>43</v>
      </c>
      <c r="C1690" s="5"/>
      <c r="D1690" s="5"/>
      <c r="E1690">
        <v>9</v>
      </c>
      <c r="F1690">
        <v>4</v>
      </c>
      <c r="G1690">
        <v>2</v>
      </c>
      <c r="H1690" s="11">
        <f>Sample[[#This Row],[C]]/Sample[[#This Row],[D]]</f>
        <v>0.44444444444444442</v>
      </c>
      <c r="I1690" s="11">
        <f>Sample[[#This Row],[A]]/Sample[[#This Row],[C]]</f>
        <v>0.5</v>
      </c>
      <c r="J1690" s="11">
        <f>Sample[[#This Row],[D]]/Sample[[#This Row],[A]]</f>
        <v>4.5</v>
      </c>
      <c r="K1690" s="11">
        <f>Sample[[#This Row],[A]]/Sample[[#This Row],[D]]</f>
        <v>0.22222222222222221</v>
      </c>
      <c r="L1690" s="11">
        <f>Sample[[#This Row],[D]]/Sample[[#This Row],[C]]</f>
        <v>2.25</v>
      </c>
      <c r="M1690" s="11">
        <f>Sample[[#This Row],[C]]/Sample[[#This Row],[A]]</f>
        <v>2</v>
      </c>
      <c r="N1690">
        <f>IF(Sample[[#This Row],[Ap]]=0,10,LOG(Sample[[#This Row],[Ap]]))</f>
        <v>-0.35218251811136253</v>
      </c>
      <c r="O1690">
        <f>IF(Sample[[#This Row],[Ei]]=0,10,LOG(Sample[[#This Row],[Ei]]))</f>
        <v>-0.3010299956639812</v>
      </c>
      <c r="P1690">
        <f>IF(Sample[[#This Row],[Ii]]=0,10,LOG(Sample[[#This Row],[Ii]]))</f>
        <v>0.65321251377534373</v>
      </c>
      <c r="Q1690">
        <f>Kx-Sample[[#This Row],[Xp]]</f>
        <v>0.35218251811136253</v>
      </c>
      <c r="R1690">
        <f>Ky-Sample[[#This Row],[Yp]]</f>
        <v>-0.69897000433601875</v>
      </c>
      <c r="S1690">
        <f>Kz-Sample[[#This Row],[Zp]]</f>
        <v>0.34678748622465627</v>
      </c>
      <c r="T1690">
        <f>Sample[[#This Row],[Kpy]]*KSc-Sample[[#This Row],[KPz]]*KSb</f>
        <v>0.35218251811136247</v>
      </c>
      <c r="U1690">
        <f>-1*(Sample[[#This Row],[KPx]]*KSc-Sample[[#This Row],[KPz]]*KSa)</f>
        <v>0.35218251811136253</v>
      </c>
      <c r="V1690">
        <f>(Sample[[#This Row],[KPx]]*$R$2-Sample[[#This Row],[Kpy]]*KSa)</f>
        <v>0.35218251811136253</v>
      </c>
      <c r="W1690">
        <f>Sample[[#This Row],[Kpy]]*KTc-Sample[[#This Row],[KPz]]*KTb</f>
        <v>1.045757490560675</v>
      </c>
      <c r="X1690">
        <f>-1*(Sample[[#This Row],[KPx]]*KTc-Sample[[#This Row],[KPz]]*KTa)</f>
        <v>1.045757490560675</v>
      </c>
      <c r="Y1690">
        <f>(Sample[[#This Row],[KPx]]*KTb-Sample[[#This Row],[Kpy]]*KTa)</f>
        <v>1.045757490560675</v>
      </c>
      <c r="Z1690">
        <f>-Sample[[#This Row],[Xp]]*a+Sample[[#This Row],[Yp]]*b+Sample[[#This Row],[Zp]]*c_</f>
        <v>0.70436503622272506</v>
      </c>
      <c r="AA1690" s="8">
        <f>-IF(Sample[[#This Row],[Column2]]&gt;0,1,-1)*SQRT(Sample[[#This Row],[KPx''i]]^2+Sample[[#This Row],[KPx''j]]^2+Sample[[#This Row],[KPx''k]]^2)/Ksmag/Scale</f>
        <v>-0.43133373285066667</v>
      </c>
      <c r="AB1690" s="1">
        <f>SQRT(Sample[[#This Row],[Kpy''i]]^2+Sample[[#This Row],[KPy''j]]^2+Sample[[#This Row],[KPy''k]]^2)/KTmag/Scale</f>
        <v>0.73946221305208037</v>
      </c>
    </row>
    <row r="1691" spans="1:28" hidden="1" x14ac:dyDescent="0.25">
      <c r="A1691" s="5">
        <v>1686</v>
      </c>
      <c r="B1691" s="13" t="s">
        <v>43</v>
      </c>
      <c r="C1691" s="5"/>
      <c r="D1691" s="5"/>
      <c r="E1691">
        <v>7</v>
      </c>
      <c r="F1691">
        <v>2</v>
      </c>
      <c r="G1691">
        <v>6</v>
      </c>
      <c r="H1691" s="11">
        <f>Sample[[#This Row],[C]]/Sample[[#This Row],[D]]</f>
        <v>0.2857142857142857</v>
      </c>
      <c r="I1691" s="11">
        <f>Sample[[#This Row],[A]]/Sample[[#This Row],[C]]</f>
        <v>3</v>
      </c>
      <c r="J1691" s="11">
        <f>Sample[[#This Row],[D]]/Sample[[#This Row],[A]]</f>
        <v>1.1666666666666667</v>
      </c>
      <c r="K1691" s="11">
        <f>Sample[[#This Row],[A]]/Sample[[#This Row],[D]]</f>
        <v>0.8571428571428571</v>
      </c>
      <c r="L1691" s="11">
        <f>Sample[[#This Row],[D]]/Sample[[#This Row],[C]]</f>
        <v>3.5</v>
      </c>
      <c r="M1691" s="11">
        <f>Sample[[#This Row],[C]]/Sample[[#This Row],[A]]</f>
        <v>0.33333333333333331</v>
      </c>
      <c r="N1691">
        <f>IF(Sample[[#This Row],[Ap]]=0,10,LOG(Sample[[#This Row],[Ap]]))</f>
        <v>-0.54406804435027567</v>
      </c>
      <c r="O1691">
        <f>IF(Sample[[#This Row],[Ei]]=0,10,LOG(Sample[[#This Row],[Ei]]))</f>
        <v>0.47712125471966244</v>
      </c>
      <c r="P1691">
        <f>IF(Sample[[#This Row],[Ii]]=0,10,LOG(Sample[[#This Row],[Ii]]))</f>
        <v>6.6946789630613221E-2</v>
      </c>
      <c r="Q1691">
        <f>Kx-Sample[[#This Row],[Xp]]</f>
        <v>0.54406804435027567</v>
      </c>
      <c r="R1691">
        <f>Ky-Sample[[#This Row],[Yp]]</f>
        <v>-1.4771212547196624</v>
      </c>
      <c r="S1691">
        <f>Kz-Sample[[#This Row],[Zp]]</f>
        <v>0.93305321036938682</v>
      </c>
      <c r="T1691">
        <f>Sample[[#This Row],[Kpy]]*KSc-Sample[[#This Row],[KPz]]*KSb</f>
        <v>0.54406804435027556</v>
      </c>
      <c r="U1691">
        <f>-1*(Sample[[#This Row],[KPx]]*KSc-Sample[[#This Row],[KPz]]*KSa)</f>
        <v>0.54406804435027567</v>
      </c>
      <c r="V1691">
        <f>(Sample[[#This Row],[KPx]]*$R$2-Sample[[#This Row],[Kpy]]*KSa)</f>
        <v>0.54406804435027567</v>
      </c>
      <c r="W1691">
        <f>Sample[[#This Row],[Kpy]]*KTc-Sample[[#This Row],[KPz]]*KTb</f>
        <v>2.4101744650890491</v>
      </c>
      <c r="X1691">
        <f>-1*(Sample[[#This Row],[KPx]]*KTc-Sample[[#This Row],[KPz]]*KTa)</f>
        <v>2.4101744650890495</v>
      </c>
      <c r="Y1691">
        <f>(Sample[[#This Row],[KPx]]*KTb-Sample[[#This Row],[Kpy]]*KTa)</f>
        <v>2.4101744650890491</v>
      </c>
      <c r="Z1691">
        <f>-Sample[[#This Row],[Xp]]*a+Sample[[#This Row],[Yp]]*b+Sample[[#This Row],[Zp]]*c_</f>
        <v>1.0881360887005513</v>
      </c>
      <c r="AA1691" s="8">
        <f>-IF(Sample[[#This Row],[Column2]]&gt;0,1,-1)*SQRT(Sample[[#This Row],[KPx''i]]^2+Sample[[#This Row],[KPx''j]]^2+Sample[[#This Row],[KPx''k]]^2)/Ksmag/Scale</f>
        <v>-0.66634454700605172</v>
      </c>
      <c r="AB1691" s="1">
        <f>SQRT(Sample[[#This Row],[Kpy''i]]^2+Sample[[#This Row],[KPy''j]]^2+Sample[[#This Row],[KPy''k]]^2)/KTmag/Scale</f>
        <v>1.7042507081071265</v>
      </c>
    </row>
    <row r="1692" spans="1:28" hidden="1" x14ac:dyDescent="0.25">
      <c r="A1692" s="5">
        <v>1687</v>
      </c>
      <c r="B1692" s="13" t="s">
        <v>43</v>
      </c>
      <c r="C1692" s="5"/>
      <c r="D1692" s="5"/>
      <c r="E1692">
        <v>6</v>
      </c>
      <c r="F1692">
        <v>6</v>
      </c>
      <c r="G1692">
        <v>1</v>
      </c>
      <c r="H1692" s="11">
        <f>Sample[[#This Row],[C]]/Sample[[#This Row],[D]]</f>
        <v>1</v>
      </c>
      <c r="I1692" s="11">
        <f>Sample[[#This Row],[A]]/Sample[[#This Row],[C]]</f>
        <v>0.16666666666666666</v>
      </c>
      <c r="J1692" s="11">
        <f>Sample[[#This Row],[D]]/Sample[[#This Row],[A]]</f>
        <v>6</v>
      </c>
      <c r="K1692" s="11">
        <f>Sample[[#This Row],[A]]/Sample[[#This Row],[D]]</f>
        <v>0.16666666666666666</v>
      </c>
      <c r="L1692" s="11">
        <f>Sample[[#This Row],[D]]/Sample[[#This Row],[C]]</f>
        <v>1</v>
      </c>
      <c r="M1692" s="11">
        <f>Sample[[#This Row],[C]]/Sample[[#This Row],[A]]</f>
        <v>6</v>
      </c>
      <c r="N1692">
        <f>IF(Sample[[#This Row],[Ap]]=0,10,LOG(Sample[[#This Row],[Ap]]))</f>
        <v>0</v>
      </c>
      <c r="O1692">
        <f>IF(Sample[[#This Row],[Ei]]=0,10,LOG(Sample[[#This Row],[Ei]]))</f>
        <v>-0.77815125038364363</v>
      </c>
      <c r="P1692">
        <f>IF(Sample[[#This Row],[Ii]]=0,10,LOG(Sample[[#This Row],[Ii]]))</f>
        <v>0.77815125038364363</v>
      </c>
      <c r="Q1692">
        <f>Kx-Sample[[#This Row],[Xp]]</f>
        <v>0</v>
      </c>
      <c r="R1692">
        <f>Ky-Sample[[#This Row],[Yp]]</f>
        <v>-0.22184874961635637</v>
      </c>
      <c r="S1692">
        <f>Kz-Sample[[#This Row],[Zp]]</f>
        <v>0.22184874961635637</v>
      </c>
      <c r="T1692">
        <f>Sample[[#This Row],[Kpy]]*KSc-Sample[[#This Row],[KPz]]*KSb</f>
        <v>0</v>
      </c>
      <c r="U1692">
        <f>-1*(Sample[[#This Row],[KPx]]*KSc-Sample[[#This Row],[KPz]]*KSa)</f>
        <v>0</v>
      </c>
      <c r="V1692">
        <f>(Sample[[#This Row],[KPx]]*$R$2-Sample[[#This Row],[Kpy]]*KSa)</f>
        <v>0</v>
      </c>
      <c r="W1692">
        <f>Sample[[#This Row],[Kpy]]*KTc-Sample[[#This Row],[KPz]]*KTb</f>
        <v>0.44369749923271273</v>
      </c>
      <c r="X1692">
        <f>-1*(Sample[[#This Row],[KPx]]*KTc-Sample[[#This Row],[KPz]]*KTa)</f>
        <v>0.44369749923271273</v>
      </c>
      <c r="Y1692">
        <f>(Sample[[#This Row],[KPx]]*KTb-Sample[[#This Row],[Kpy]]*KTa)</f>
        <v>0.44369749923271273</v>
      </c>
      <c r="Z1692">
        <f>-Sample[[#This Row],[Xp]]*a+Sample[[#This Row],[Yp]]*b+Sample[[#This Row],[Zp]]*c_</f>
        <v>0</v>
      </c>
      <c r="AA1692" s="8">
        <f>-IF(Sample[[#This Row],[Column2]]&gt;0,1,-1)*SQRT(Sample[[#This Row],[KPx''i]]^2+Sample[[#This Row],[KPx''j]]^2+Sample[[#This Row],[KPx''k]]^2)/Ksmag/Scale</f>
        <v>0</v>
      </c>
      <c r="AB1692" s="1">
        <f>SQRT(Sample[[#This Row],[Kpy''i]]^2+Sample[[#This Row],[KPy''j]]^2+Sample[[#This Row],[KPy''k]]^2)/KTmag/Scale</f>
        <v>0.31374151050296417</v>
      </c>
    </row>
    <row r="1693" spans="1:28" hidden="1" x14ac:dyDescent="0.25">
      <c r="A1693" s="5">
        <v>1688</v>
      </c>
      <c r="B1693" s="13" t="s">
        <v>43</v>
      </c>
      <c r="C1693" s="5"/>
      <c r="D1693" s="5"/>
      <c r="E1693">
        <v>3</v>
      </c>
      <c r="F1693">
        <v>1</v>
      </c>
      <c r="G1693">
        <v>2</v>
      </c>
      <c r="H1693" s="11">
        <f>Sample[[#This Row],[C]]/Sample[[#This Row],[D]]</f>
        <v>0.33333333333333331</v>
      </c>
      <c r="I1693" s="11">
        <f>Sample[[#This Row],[A]]/Sample[[#This Row],[C]]</f>
        <v>2</v>
      </c>
      <c r="J1693" s="11">
        <f>Sample[[#This Row],[D]]/Sample[[#This Row],[A]]</f>
        <v>1.5</v>
      </c>
      <c r="K1693" s="11">
        <f>Sample[[#This Row],[A]]/Sample[[#This Row],[D]]</f>
        <v>0.66666666666666663</v>
      </c>
      <c r="L1693" s="11">
        <f>Sample[[#This Row],[D]]/Sample[[#This Row],[C]]</f>
        <v>3</v>
      </c>
      <c r="M1693" s="11">
        <f>Sample[[#This Row],[C]]/Sample[[#This Row],[A]]</f>
        <v>0.5</v>
      </c>
      <c r="N1693">
        <f>IF(Sample[[#This Row],[Ap]]=0,10,LOG(Sample[[#This Row],[Ap]]))</f>
        <v>-0.47712125471966244</v>
      </c>
      <c r="O1693">
        <f>IF(Sample[[#This Row],[Ei]]=0,10,LOG(Sample[[#This Row],[Ei]]))</f>
        <v>0.3010299956639812</v>
      </c>
      <c r="P1693">
        <f>IF(Sample[[#This Row],[Ii]]=0,10,LOG(Sample[[#This Row],[Ii]]))</f>
        <v>0.17609125905568124</v>
      </c>
      <c r="Q1693">
        <f>Kx-Sample[[#This Row],[Xp]]</f>
        <v>0.47712125471966244</v>
      </c>
      <c r="R1693">
        <f>Ky-Sample[[#This Row],[Yp]]</f>
        <v>-1.3010299956639813</v>
      </c>
      <c r="S1693">
        <f>Kz-Sample[[#This Row],[Zp]]</f>
        <v>0.82390874094431876</v>
      </c>
      <c r="T1693">
        <f>Sample[[#This Row],[Kpy]]*KSc-Sample[[#This Row],[KPz]]*KSb</f>
        <v>0.47712125471966249</v>
      </c>
      <c r="U1693">
        <f>-1*(Sample[[#This Row],[KPx]]*KSc-Sample[[#This Row],[KPz]]*KSa)</f>
        <v>0.47712125471966244</v>
      </c>
      <c r="V1693">
        <f>(Sample[[#This Row],[KPx]]*$R$2-Sample[[#This Row],[Kpy]]*KSa)</f>
        <v>0.47712125471966244</v>
      </c>
      <c r="W1693">
        <f>Sample[[#This Row],[Kpy]]*KTc-Sample[[#This Row],[KPz]]*KTb</f>
        <v>2.1249387366082999</v>
      </c>
      <c r="X1693">
        <f>-1*(Sample[[#This Row],[KPx]]*KTc-Sample[[#This Row],[KPz]]*KTa)</f>
        <v>2.1249387366082999</v>
      </c>
      <c r="Y1693">
        <f>(Sample[[#This Row],[KPx]]*KTb-Sample[[#This Row],[Kpy]]*KTa)</f>
        <v>2.1249387366082999</v>
      </c>
      <c r="Z1693">
        <f>-Sample[[#This Row],[Xp]]*a+Sample[[#This Row],[Yp]]*b+Sample[[#This Row],[Zp]]*c_</f>
        <v>0.95424250943932487</v>
      </c>
      <c r="AA1693" s="8">
        <f>-IF(Sample[[#This Row],[Column2]]&gt;0,1,-1)*SQRT(Sample[[#This Row],[KPx''i]]^2+Sample[[#This Row],[KPx''j]]^2+Sample[[#This Row],[KPx''k]]^2)/Ksmag/Scale</f>
        <v>-0.58435180974982659</v>
      </c>
      <c r="AB1693" s="1">
        <f>SQRT(Sample[[#This Row],[Kpy''i]]^2+Sample[[#This Row],[KPy''j]]^2+Sample[[#This Row],[KPy''k]]^2)/KTmag/Scale</f>
        <v>1.502558590261704</v>
      </c>
    </row>
    <row r="1694" spans="1:28" hidden="1" x14ac:dyDescent="0.25">
      <c r="A1694" s="5">
        <v>1689</v>
      </c>
      <c r="B1694" s="13" t="s">
        <v>43</v>
      </c>
      <c r="C1694" s="5"/>
      <c r="D1694" s="5"/>
      <c r="E1694">
        <v>4</v>
      </c>
      <c r="F1694">
        <v>1</v>
      </c>
      <c r="G1694">
        <v>3</v>
      </c>
      <c r="H1694" s="11">
        <f>Sample[[#This Row],[C]]/Sample[[#This Row],[D]]</f>
        <v>0.25</v>
      </c>
      <c r="I1694" s="11">
        <f>Sample[[#This Row],[A]]/Sample[[#This Row],[C]]</f>
        <v>3</v>
      </c>
      <c r="J1694" s="11">
        <f>Sample[[#This Row],[D]]/Sample[[#This Row],[A]]</f>
        <v>1.3333333333333333</v>
      </c>
      <c r="K1694" s="11">
        <f>Sample[[#This Row],[A]]/Sample[[#This Row],[D]]</f>
        <v>0.75</v>
      </c>
      <c r="L1694" s="11">
        <f>Sample[[#This Row],[D]]/Sample[[#This Row],[C]]</f>
        <v>4</v>
      </c>
      <c r="M1694" s="11">
        <f>Sample[[#This Row],[C]]/Sample[[#This Row],[A]]</f>
        <v>0.33333333333333331</v>
      </c>
      <c r="N1694">
        <f>IF(Sample[[#This Row],[Ap]]=0,10,LOG(Sample[[#This Row],[Ap]]))</f>
        <v>-0.6020599913279624</v>
      </c>
      <c r="O1694">
        <f>IF(Sample[[#This Row],[Ei]]=0,10,LOG(Sample[[#This Row],[Ei]]))</f>
        <v>0.47712125471966244</v>
      </c>
      <c r="P1694">
        <f>IF(Sample[[#This Row],[Ii]]=0,10,LOG(Sample[[#This Row],[Ii]]))</f>
        <v>0.12493873660829993</v>
      </c>
      <c r="Q1694">
        <f>Kx-Sample[[#This Row],[Xp]]</f>
        <v>0.6020599913279624</v>
      </c>
      <c r="R1694">
        <f>Ky-Sample[[#This Row],[Yp]]</f>
        <v>-1.4771212547196624</v>
      </c>
      <c r="S1694">
        <f>Kz-Sample[[#This Row],[Zp]]</f>
        <v>0.87506126339170009</v>
      </c>
      <c r="T1694">
        <f>Sample[[#This Row],[Kpy]]*KSc-Sample[[#This Row],[KPz]]*KSb</f>
        <v>0.60205999132796229</v>
      </c>
      <c r="U1694">
        <f>-1*(Sample[[#This Row],[KPx]]*KSc-Sample[[#This Row],[KPz]]*KSa)</f>
        <v>0.6020599913279624</v>
      </c>
      <c r="V1694">
        <f>(Sample[[#This Row],[KPx]]*$R$2-Sample[[#This Row],[Kpy]]*KSa)</f>
        <v>0.6020599913279624</v>
      </c>
      <c r="W1694">
        <f>Sample[[#This Row],[Kpy]]*KTc-Sample[[#This Row],[KPz]]*KTb</f>
        <v>2.3521825181113627</v>
      </c>
      <c r="X1694">
        <f>-1*(Sample[[#This Row],[KPx]]*KTc-Sample[[#This Row],[KPz]]*KTa)</f>
        <v>2.3521825181113627</v>
      </c>
      <c r="Y1694">
        <f>(Sample[[#This Row],[KPx]]*KTb-Sample[[#This Row],[Kpy]]*KTa)</f>
        <v>2.3521825181113623</v>
      </c>
      <c r="Z1694">
        <f>-Sample[[#This Row],[Xp]]*a+Sample[[#This Row],[Yp]]*b+Sample[[#This Row],[Zp]]*c_</f>
        <v>1.2041199826559248</v>
      </c>
      <c r="AA1694" s="8">
        <f>-IF(Sample[[#This Row],[Column2]]&gt;0,1,-1)*SQRT(Sample[[#This Row],[KPx''i]]^2+Sample[[#This Row],[KPx''j]]^2+Sample[[#This Row],[KPx''k]]^2)/Ksmag/Scale</f>
        <v>-0.73736988664898651</v>
      </c>
      <c r="AB1694" s="1">
        <f>SQRT(Sample[[#This Row],[Kpy''i]]^2+Sample[[#This Row],[KPy''j]]^2+Sample[[#This Row],[KPy''k]]^2)/KTmag/Scale</f>
        <v>1.6632442091449937</v>
      </c>
    </row>
    <row r="1695" spans="1:28" hidden="1" x14ac:dyDescent="0.25">
      <c r="A1695" s="5">
        <v>1690</v>
      </c>
      <c r="B1695" s="13" t="s">
        <v>43</v>
      </c>
      <c r="C1695" s="5"/>
      <c r="D1695" s="5"/>
      <c r="E1695">
        <v>9</v>
      </c>
      <c r="F1695">
        <v>1</v>
      </c>
      <c r="G1695">
        <v>6</v>
      </c>
      <c r="H1695" s="11">
        <f>Sample[[#This Row],[C]]/Sample[[#This Row],[D]]</f>
        <v>0.1111111111111111</v>
      </c>
      <c r="I1695" s="11">
        <f>Sample[[#This Row],[A]]/Sample[[#This Row],[C]]</f>
        <v>6</v>
      </c>
      <c r="J1695" s="11">
        <f>Sample[[#This Row],[D]]/Sample[[#This Row],[A]]</f>
        <v>1.5</v>
      </c>
      <c r="K1695" s="11">
        <f>Sample[[#This Row],[A]]/Sample[[#This Row],[D]]</f>
        <v>0.66666666666666663</v>
      </c>
      <c r="L1695" s="11">
        <f>Sample[[#This Row],[D]]/Sample[[#This Row],[C]]</f>
        <v>9</v>
      </c>
      <c r="M1695" s="11">
        <f>Sample[[#This Row],[C]]/Sample[[#This Row],[A]]</f>
        <v>0.16666666666666666</v>
      </c>
      <c r="N1695">
        <f>IF(Sample[[#This Row],[Ap]]=0,10,LOG(Sample[[#This Row],[Ap]]))</f>
        <v>-0.95424250943932487</v>
      </c>
      <c r="O1695">
        <f>IF(Sample[[#This Row],[Ei]]=0,10,LOG(Sample[[#This Row],[Ei]]))</f>
        <v>0.77815125038364363</v>
      </c>
      <c r="P1695">
        <f>IF(Sample[[#This Row],[Ii]]=0,10,LOG(Sample[[#This Row],[Ii]]))</f>
        <v>0.17609125905568124</v>
      </c>
      <c r="Q1695">
        <f>Kx-Sample[[#This Row],[Xp]]</f>
        <v>0.95424250943932487</v>
      </c>
      <c r="R1695">
        <f>Ky-Sample[[#This Row],[Yp]]</f>
        <v>-1.7781512503836436</v>
      </c>
      <c r="S1695">
        <f>Kz-Sample[[#This Row],[Zp]]</f>
        <v>0.82390874094431876</v>
      </c>
      <c r="T1695">
        <f>Sample[[#This Row],[Kpy]]*KSc-Sample[[#This Row],[KPz]]*KSb</f>
        <v>0.95424250943932487</v>
      </c>
      <c r="U1695">
        <f>-1*(Sample[[#This Row],[KPx]]*KSc-Sample[[#This Row],[KPz]]*KSa)</f>
        <v>0.95424250943932487</v>
      </c>
      <c r="V1695">
        <f>(Sample[[#This Row],[KPx]]*$R$2-Sample[[#This Row],[Kpy]]*KSa)</f>
        <v>0.95424250943932487</v>
      </c>
      <c r="W1695">
        <f>Sample[[#This Row],[Kpy]]*KTc-Sample[[#This Row],[KPz]]*KTb</f>
        <v>2.6020599913279625</v>
      </c>
      <c r="X1695">
        <f>-1*(Sample[[#This Row],[KPx]]*KTc-Sample[[#This Row],[KPz]]*KTa)</f>
        <v>2.6020599913279625</v>
      </c>
      <c r="Y1695">
        <f>(Sample[[#This Row],[KPx]]*KTb-Sample[[#This Row],[Kpy]]*KTa)</f>
        <v>2.6020599913279625</v>
      </c>
      <c r="Z1695">
        <f>-Sample[[#This Row],[Xp]]*a+Sample[[#This Row],[Yp]]*b+Sample[[#This Row],[Zp]]*c_</f>
        <v>1.9084850188786497</v>
      </c>
      <c r="AA1695" s="8">
        <f>-IF(Sample[[#This Row],[Column2]]&gt;0,1,-1)*SQRT(Sample[[#This Row],[KPx''i]]^2+Sample[[#This Row],[KPx''j]]^2+Sample[[#This Row],[KPx''k]]^2)/Ksmag/Scale</f>
        <v>-1.1687036194996532</v>
      </c>
      <c r="AB1695" s="1">
        <f>SQRT(Sample[[#This Row],[Kpy''i]]^2+Sample[[#This Row],[KPy''j]]^2+Sample[[#This Row],[KPy''k]]^2)/KTmag/Scale</f>
        <v>1.8399342649222115</v>
      </c>
    </row>
    <row r="1696" spans="1:28" hidden="1" x14ac:dyDescent="0.25">
      <c r="A1696" s="5">
        <v>1691</v>
      </c>
      <c r="B1696" s="13" t="s">
        <v>43</v>
      </c>
      <c r="C1696" s="5"/>
      <c r="D1696" s="5"/>
      <c r="E1696">
        <v>3</v>
      </c>
      <c r="F1696">
        <v>9</v>
      </c>
      <c r="G1696">
        <v>1</v>
      </c>
      <c r="H1696" s="11">
        <f>Sample[[#This Row],[C]]/Sample[[#This Row],[D]]</f>
        <v>3</v>
      </c>
      <c r="I1696" s="11">
        <f>Sample[[#This Row],[A]]/Sample[[#This Row],[C]]</f>
        <v>0.1111111111111111</v>
      </c>
      <c r="J1696" s="11">
        <f>Sample[[#This Row],[D]]/Sample[[#This Row],[A]]</f>
        <v>3</v>
      </c>
      <c r="K1696" s="11">
        <f>Sample[[#This Row],[A]]/Sample[[#This Row],[D]]</f>
        <v>0.33333333333333331</v>
      </c>
      <c r="L1696" s="11">
        <f>Sample[[#This Row],[D]]/Sample[[#This Row],[C]]</f>
        <v>0.33333333333333331</v>
      </c>
      <c r="M1696" s="11">
        <f>Sample[[#This Row],[C]]/Sample[[#This Row],[A]]</f>
        <v>9</v>
      </c>
      <c r="N1696">
        <f>IF(Sample[[#This Row],[Ap]]=0,10,LOG(Sample[[#This Row],[Ap]]))</f>
        <v>0.47712125471966244</v>
      </c>
      <c r="O1696">
        <f>IF(Sample[[#This Row],[Ei]]=0,10,LOG(Sample[[#This Row],[Ei]]))</f>
        <v>-0.95424250943932487</v>
      </c>
      <c r="P1696">
        <f>IF(Sample[[#This Row],[Ii]]=0,10,LOG(Sample[[#This Row],[Ii]]))</f>
        <v>0.47712125471966244</v>
      </c>
      <c r="Q1696">
        <f>Kx-Sample[[#This Row],[Xp]]</f>
        <v>-0.47712125471966244</v>
      </c>
      <c r="R1696">
        <f>Ky-Sample[[#This Row],[Yp]]</f>
        <v>-4.5757490560675129E-2</v>
      </c>
      <c r="S1696">
        <f>Kz-Sample[[#This Row],[Zp]]</f>
        <v>0.52287874528033762</v>
      </c>
      <c r="T1696">
        <f>Sample[[#This Row],[Kpy]]*KSc-Sample[[#This Row],[KPz]]*KSb</f>
        <v>-0.47712125471966249</v>
      </c>
      <c r="U1696">
        <f>-1*(Sample[[#This Row],[KPx]]*KSc-Sample[[#This Row],[KPz]]*KSa)</f>
        <v>-0.47712125471966244</v>
      </c>
      <c r="V1696">
        <f>(Sample[[#This Row],[KPx]]*$R$2-Sample[[#This Row],[Kpy]]*KSa)</f>
        <v>-0.47712125471966244</v>
      </c>
      <c r="W1696">
        <f>Sample[[#This Row],[Kpy]]*KTc-Sample[[#This Row],[KPz]]*KTb</f>
        <v>0.56863623584101275</v>
      </c>
      <c r="X1696">
        <f>-1*(Sample[[#This Row],[KPx]]*KTc-Sample[[#This Row],[KPz]]*KTa)</f>
        <v>0.56863623584101286</v>
      </c>
      <c r="Y1696">
        <f>(Sample[[#This Row],[KPx]]*KTb-Sample[[#This Row],[Kpy]]*KTa)</f>
        <v>0.56863623584101264</v>
      </c>
      <c r="Z1696">
        <f>-Sample[[#This Row],[Xp]]*a+Sample[[#This Row],[Yp]]*b+Sample[[#This Row],[Zp]]*c_</f>
        <v>-0.95424250943932487</v>
      </c>
      <c r="AA1696" s="8">
        <f>-IF(Sample[[#This Row],[Column2]]&gt;0,1,-1)*SQRT(Sample[[#This Row],[KPx''i]]^2+Sample[[#This Row],[KPx''j]]^2+Sample[[#This Row],[KPx''k]]^2)/Ksmag/Scale</f>
        <v>0.58435180974982659</v>
      </c>
      <c r="AB1696" s="1">
        <f>SQRT(Sample[[#This Row],[Kpy''i]]^2+Sample[[#This Row],[KPy''j]]^2+Sample[[#This Row],[KPy''k]]^2)/KTmag/Scale</f>
        <v>0.4020865383915731</v>
      </c>
    </row>
    <row r="1697" spans="1:28" hidden="1" x14ac:dyDescent="0.25">
      <c r="A1697" s="5">
        <v>1692</v>
      </c>
      <c r="B1697" s="13" t="s">
        <v>43</v>
      </c>
      <c r="C1697" s="5"/>
      <c r="D1697" s="5"/>
      <c r="E1697">
        <v>9</v>
      </c>
      <c r="F1697">
        <v>8</v>
      </c>
      <c r="G1697">
        <v>3</v>
      </c>
      <c r="H1697" s="11">
        <f>Sample[[#This Row],[C]]/Sample[[#This Row],[D]]</f>
        <v>0.88888888888888884</v>
      </c>
      <c r="I1697" s="11">
        <f>Sample[[#This Row],[A]]/Sample[[#This Row],[C]]</f>
        <v>0.375</v>
      </c>
      <c r="J1697" s="11">
        <f>Sample[[#This Row],[D]]/Sample[[#This Row],[A]]</f>
        <v>3</v>
      </c>
      <c r="K1697" s="11">
        <f>Sample[[#This Row],[A]]/Sample[[#This Row],[D]]</f>
        <v>0.33333333333333331</v>
      </c>
      <c r="L1697" s="11">
        <f>Sample[[#This Row],[D]]/Sample[[#This Row],[C]]</f>
        <v>1.125</v>
      </c>
      <c r="M1697" s="11">
        <f>Sample[[#This Row],[C]]/Sample[[#This Row],[A]]</f>
        <v>2.6666666666666665</v>
      </c>
      <c r="N1697">
        <f>IF(Sample[[#This Row],[Ap]]=0,10,LOG(Sample[[#This Row],[Ap]]))</f>
        <v>-5.1152522447381311E-2</v>
      </c>
      <c r="O1697">
        <f>IF(Sample[[#This Row],[Ei]]=0,10,LOG(Sample[[#This Row],[Ei]]))</f>
        <v>-0.42596873227228116</v>
      </c>
      <c r="P1697">
        <f>IF(Sample[[#This Row],[Ii]]=0,10,LOG(Sample[[#This Row],[Ii]]))</f>
        <v>0.47712125471966244</v>
      </c>
      <c r="Q1697">
        <f>Kx-Sample[[#This Row],[Xp]]</f>
        <v>5.1152522447381311E-2</v>
      </c>
      <c r="R1697">
        <f>Ky-Sample[[#This Row],[Yp]]</f>
        <v>-0.57403126772771884</v>
      </c>
      <c r="S1697">
        <f>Kz-Sample[[#This Row],[Zp]]</f>
        <v>0.52287874528033762</v>
      </c>
      <c r="T1697">
        <f>Sample[[#This Row],[Kpy]]*KSc-Sample[[#This Row],[KPz]]*KSb</f>
        <v>5.1152522447381221E-2</v>
      </c>
      <c r="U1697">
        <f>-1*(Sample[[#This Row],[KPx]]*KSc-Sample[[#This Row],[KPz]]*KSa)</f>
        <v>5.1152522447381311E-2</v>
      </c>
      <c r="V1697">
        <f>(Sample[[#This Row],[KPx]]*$R$2-Sample[[#This Row],[Kpy]]*KSa)</f>
        <v>5.1152522447381311E-2</v>
      </c>
      <c r="W1697">
        <f>Sample[[#This Row],[Kpy]]*KTc-Sample[[#This Row],[KPz]]*KTb</f>
        <v>1.0969100130080565</v>
      </c>
      <c r="X1697">
        <f>-1*(Sample[[#This Row],[KPx]]*KTc-Sample[[#This Row],[KPz]]*KTa)</f>
        <v>1.0969100130080565</v>
      </c>
      <c r="Y1697">
        <f>(Sample[[#This Row],[KPx]]*KTb-Sample[[#This Row],[Kpy]]*KTa)</f>
        <v>1.0969100130080565</v>
      </c>
      <c r="Z1697">
        <f>-Sample[[#This Row],[Xp]]*a+Sample[[#This Row],[Yp]]*b+Sample[[#This Row],[Zp]]*c_</f>
        <v>0.10230504489476255</v>
      </c>
      <c r="AA1697" s="8">
        <f>-IF(Sample[[#This Row],[Column2]]&gt;0,1,-1)*SQRT(Sample[[#This Row],[KPx''i]]^2+Sample[[#This Row],[KPx''j]]^2+Sample[[#This Row],[KPx''k]]^2)/Ksmag/Scale</f>
        <v>-6.2648789526173365E-2</v>
      </c>
      <c r="AB1697" s="1">
        <f>SQRT(Sample[[#This Row],[Kpy''i]]^2+Sample[[#This Row],[KPy''j]]^2+Sample[[#This Row],[KPy''k]]^2)/KTmag/Scale</f>
        <v>0.7756325085494209</v>
      </c>
    </row>
    <row r="1698" spans="1:28" hidden="1" x14ac:dyDescent="0.25">
      <c r="A1698" s="5">
        <v>1693</v>
      </c>
      <c r="B1698" s="13" t="s">
        <v>43</v>
      </c>
      <c r="C1698" s="5"/>
      <c r="D1698" s="5"/>
      <c r="E1698">
        <v>8</v>
      </c>
      <c r="F1698">
        <v>8</v>
      </c>
      <c r="G1698">
        <v>9</v>
      </c>
      <c r="H1698" s="11">
        <f>Sample[[#This Row],[C]]/Sample[[#This Row],[D]]</f>
        <v>1</v>
      </c>
      <c r="I1698" s="11">
        <f>Sample[[#This Row],[A]]/Sample[[#This Row],[C]]</f>
        <v>1.125</v>
      </c>
      <c r="J1698" s="11">
        <f>Sample[[#This Row],[D]]/Sample[[#This Row],[A]]</f>
        <v>0.88888888888888884</v>
      </c>
      <c r="K1698" s="11">
        <f>Sample[[#This Row],[A]]/Sample[[#This Row],[D]]</f>
        <v>1.125</v>
      </c>
      <c r="L1698" s="11">
        <f>Sample[[#This Row],[D]]/Sample[[#This Row],[C]]</f>
        <v>1</v>
      </c>
      <c r="M1698" s="11">
        <f>Sample[[#This Row],[C]]/Sample[[#This Row],[A]]</f>
        <v>0.88888888888888884</v>
      </c>
      <c r="N1698">
        <f>IF(Sample[[#This Row],[Ap]]=0,10,LOG(Sample[[#This Row],[Ap]]))</f>
        <v>0</v>
      </c>
      <c r="O1698">
        <f>IF(Sample[[#This Row],[Ei]]=0,10,LOG(Sample[[#This Row],[Ei]]))</f>
        <v>5.1152522447381291E-2</v>
      </c>
      <c r="P1698">
        <f>IF(Sample[[#This Row],[Ii]]=0,10,LOG(Sample[[#This Row],[Ii]]))</f>
        <v>-5.1152522447381311E-2</v>
      </c>
      <c r="Q1698">
        <f>Kx-Sample[[#This Row],[Xp]]</f>
        <v>0</v>
      </c>
      <c r="R1698">
        <f>Ky-Sample[[#This Row],[Yp]]</f>
        <v>-1.0511525224473812</v>
      </c>
      <c r="S1698">
        <f>Kz-Sample[[#This Row],[Zp]]</f>
        <v>1.0511525224473812</v>
      </c>
      <c r="T1698">
        <f>Sample[[#This Row],[Kpy]]*KSc-Sample[[#This Row],[KPz]]*KSb</f>
        <v>0</v>
      </c>
      <c r="U1698">
        <f>-1*(Sample[[#This Row],[KPx]]*KSc-Sample[[#This Row],[KPz]]*KSa)</f>
        <v>0</v>
      </c>
      <c r="V1698">
        <f>(Sample[[#This Row],[KPx]]*$R$2-Sample[[#This Row],[Kpy]]*KSa)</f>
        <v>0</v>
      </c>
      <c r="W1698">
        <f>Sample[[#This Row],[Kpy]]*KTc-Sample[[#This Row],[KPz]]*KTb</f>
        <v>2.1023050448947624</v>
      </c>
      <c r="X1698">
        <f>-1*(Sample[[#This Row],[KPx]]*KTc-Sample[[#This Row],[KPz]]*KTa)</f>
        <v>2.1023050448947624</v>
      </c>
      <c r="Y1698">
        <f>(Sample[[#This Row],[KPx]]*KTb-Sample[[#This Row],[Kpy]]*KTa)</f>
        <v>2.1023050448947624</v>
      </c>
      <c r="Z1698">
        <f>-Sample[[#This Row],[Xp]]*a+Sample[[#This Row],[Yp]]*b+Sample[[#This Row],[Zp]]*c_</f>
        <v>0</v>
      </c>
      <c r="AA1698" s="8">
        <f>-IF(Sample[[#This Row],[Column2]]&gt;0,1,-1)*SQRT(Sample[[#This Row],[KPx''i]]^2+Sample[[#This Row],[KPx''j]]^2+Sample[[#This Row],[KPx''k]]^2)/Ksmag/Scale</f>
        <v>0</v>
      </c>
      <c r="AB1698" s="1">
        <f>SQRT(Sample[[#This Row],[Kpy''i]]^2+Sample[[#This Row],[KPy''j]]^2+Sample[[#This Row],[KPy''k]]^2)/KTmag/Scale</f>
        <v>1.486554153367776</v>
      </c>
    </row>
    <row r="1699" spans="1:28" hidden="1" x14ac:dyDescent="0.25">
      <c r="A1699" s="5">
        <v>1694</v>
      </c>
      <c r="B1699" s="13" t="s">
        <v>43</v>
      </c>
      <c r="C1699" s="5"/>
      <c r="D1699" s="5"/>
      <c r="E1699">
        <v>8</v>
      </c>
      <c r="F1699">
        <v>1</v>
      </c>
      <c r="G1699">
        <v>2</v>
      </c>
      <c r="H1699" s="11">
        <f>Sample[[#This Row],[C]]/Sample[[#This Row],[D]]</f>
        <v>0.125</v>
      </c>
      <c r="I1699" s="11">
        <f>Sample[[#This Row],[A]]/Sample[[#This Row],[C]]</f>
        <v>2</v>
      </c>
      <c r="J1699" s="11">
        <f>Sample[[#This Row],[D]]/Sample[[#This Row],[A]]</f>
        <v>4</v>
      </c>
      <c r="K1699" s="11">
        <f>Sample[[#This Row],[A]]/Sample[[#This Row],[D]]</f>
        <v>0.25</v>
      </c>
      <c r="L1699" s="11">
        <f>Sample[[#This Row],[D]]/Sample[[#This Row],[C]]</f>
        <v>8</v>
      </c>
      <c r="M1699" s="11">
        <f>Sample[[#This Row],[C]]/Sample[[#This Row],[A]]</f>
        <v>0.5</v>
      </c>
      <c r="N1699">
        <f>IF(Sample[[#This Row],[Ap]]=0,10,LOG(Sample[[#This Row],[Ap]]))</f>
        <v>-0.90308998699194354</v>
      </c>
      <c r="O1699">
        <f>IF(Sample[[#This Row],[Ei]]=0,10,LOG(Sample[[#This Row],[Ei]]))</f>
        <v>0.3010299956639812</v>
      </c>
      <c r="P1699">
        <f>IF(Sample[[#This Row],[Ii]]=0,10,LOG(Sample[[#This Row],[Ii]]))</f>
        <v>0.6020599913279624</v>
      </c>
      <c r="Q1699">
        <f>Kx-Sample[[#This Row],[Xp]]</f>
        <v>0.90308998699194354</v>
      </c>
      <c r="R1699">
        <f>Ky-Sample[[#This Row],[Yp]]</f>
        <v>-1.3010299956639813</v>
      </c>
      <c r="S1699">
        <f>Kz-Sample[[#This Row],[Zp]]</f>
        <v>0.3979400086720376</v>
      </c>
      <c r="T1699">
        <f>Sample[[#This Row],[Kpy]]*KSc-Sample[[#This Row],[KPz]]*KSb</f>
        <v>0.90308998699194365</v>
      </c>
      <c r="U1699">
        <f>-1*(Sample[[#This Row],[KPx]]*KSc-Sample[[#This Row],[KPz]]*KSa)</f>
        <v>0.90308998699194354</v>
      </c>
      <c r="V1699">
        <f>(Sample[[#This Row],[KPx]]*$R$2-Sample[[#This Row],[Kpy]]*KSa)</f>
        <v>0.90308998699194354</v>
      </c>
      <c r="W1699">
        <f>Sample[[#This Row],[Kpy]]*KTc-Sample[[#This Row],[KPz]]*KTb</f>
        <v>1.6989700043360187</v>
      </c>
      <c r="X1699">
        <f>-1*(Sample[[#This Row],[KPx]]*KTc-Sample[[#This Row],[KPz]]*KTa)</f>
        <v>1.6989700043360187</v>
      </c>
      <c r="Y1699">
        <f>(Sample[[#This Row],[KPx]]*KTb-Sample[[#This Row],[Kpy]]*KTa)</f>
        <v>1.698970004336019</v>
      </c>
      <c r="Z1699">
        <f>-Sample[[#This Row],[Xp]]*a+Sample[[#This Row],[Yp]]*b+Sample[[#This Row],[Zp]]*c_</f>
        <v>1.8061799739838871</v>
      </c>
      <c r="AA1699" s="8">
        <f>-IF(Sample[[#This Row],[Column2]]&gt;0,1,-1)*SQRT(Sample[[#This Row],[KPx''i]]^2+Sample[[#This Row],[KPx''j]]^2+Sample[[#This Row],[KPx''k]]^2)/Ksmag/Scale</f>
        <v>-1.1060548299734796</v>
      </c>
      <c r="AB1699" s="1">
        <f>SQRT(Sample[[#This Row],[Kpy''i]]^2+Sample[[#This Row],[KPy''j]]^2+Sample[[#This Row],[KPy''k]]^2)/KTmag/Scale</f>
        <v>1.2013532110985372</v>
      </c>
    </row>
    <row r="1700" spans="1:28" hidden="1" x14ac:dyDescent="0.25">
      <c r="A1700" s="5">
        <v>1695</v>
      </c>
      <c r="B1700" s="13" t="s">
        <v>43</v>
      </c>
      <c r="C1700" s="5"/>
      <c r="D1700" s="5"/>
      <c r="E1700">
        <v>8</v>
      </c>
      <c r="F1700">
        <v>4</v>
      </c>
      <c r="G1700">
        <v>10</v>
      </c>
      <c r="H1700" s="11">
        <f>Sample[[#This Row],[C]]/Sample[[#This Row],[D]]</f>
        <v>0.5</v>
      </c>
      <c r="I1700" s="11">
        <f>Sample[[#This Row],[A]]/Sample[[#This Row],[C]]</f>
        <v>2.5</v>
      </c>
      <c r="J1700" s="11">
        <f>Sample[[#This Row],[D]]/Sample[[#This Row],[A]]</f>
        <v>0.8</v>
      </c>
      <c r="K1700" s="11">
        <f>Sample[[#This Row],[A]]/Sample[[#This Row],[D]]</f>
        <v>1.25</v>
      </c>
      <c r="L1700" s="11">
        <f>Sample[[#This Row],[D]]/Sample[[#This Row],[C]]</f>
        <v>2</v>
      </c>
      <c r="M1700" s="11">
        <f>Sample[[#This Row],[C]]/Sample[[#This Row],[A]]</f>
        <v>0.4</v>
      </c>
      <c r="N1700">
        <f>IF(Sample[[#This Row],[Ap]]=0,10,LOG(Sample[[#This Row],[Ap]]))</f>
        <v>-0.3010299956639812</v>
      </c>
      <c r="O1700">
        <f>IF(Sample[[#This Row],[Ei]]=0,10,LOG(Sample[[#This Row],[Ei]]))</f>
        <v>0.3979400086720376</v>
      </c>
      <c r="P1700">
        <f>IF(Sample[[#This Row],[Ii]]=0,10,LOG(Sample[[#This Row],[Ii]]))</f>
        <v>-9.6910013008056392E-2</v>
      </c>
      <c r="Q1700">
        <f>Kx-Sample[[#This Row],[Xp]]</f>
        <v>0.3010299956639812</v>
      </c>
      <c r="R1700">
        <f>Ky-Sample[[#This Row],[Yp]]</f>
        <v>-1.3979400086720375</v>
      </c>
      <c r="S1700">
        <f>Kz-Sample[[#This Row],[Zp]]</f>
        <v>1.0969100130080565</v>
      </c>
      <c r="T1700">
        <f>Sample[[#This Row],[Kpy]]*KSc-Sample[[#This Row],[KPz]]*KSb</f>
        <v>0.30102999566398103</v>
      </c>
      <c r="U1700">
        <f>-1*(Sample[[#This Row],[KPx]]*KSc-Sample[[#This Row],[KPz]]*KSa)</f>
        <v>0.3010299956639812</v>
      </c>
      <c r="V1700">
        <f>(Sample[[#This Row],[KPx]]*$R$2-Sample[[#This Row],[Kpy]]*KSa)</f>
        <v>0.3010299956639812</v>
      </c>
      <c r="W1700">
        <f>Sample[[#This Row],[Kpy]]*KTc-Sample[[#This Row],[KPz]]*KTb</f>
        <v>2.4948500216800937</v>
      </c>
      <c r="X1700">
        <f>-1*(Sample[[#This Row],[KPx]]*KTc-Sample[[#This Row],[KPz]]*KTa)</f>
        <v>2.4948500216800942</v>
      </c>
      <c r="Y1700">
        <f>(Sample[[#This Row],[KPx]]*KTb-Sample[[#This Row],[Kpy]]*KTa)</f>
        <v>2.4948500216800937</v>
      </c>
      <c r="Z1700">
        <f>-Sample[[#This Row],[Xp]]*a+Sample[[#This Row],[Yp]]*b+Sample[[#This Row],[Zp]]*c_</f>
        <v>0.6020599913279624</v>
      </c>
      <c r="AA1700" s="8">
        <f>-IF(Sample[[#This Row],[Column2]]&gt;0,1,-1)*SQRT(Sample[[#This Row],[KPx''i]]^2+Sample[[#This Row],[KPx''j]]^2+Sample[[#This Row],[KPx''k]]^2)/Ksmag/Scale</f>
        <v>-0.36868494332449314</v>
      </c>
      <c r="AB1700" s="1">
        <f>SQRT(Sample[[#This Row],[Kpy''i]]^2+Sample[[#This Row],[KPy''j]]^2+Sample[[#This Row],[KPy''k]]^2)/KTmag/Scale</f>
        <v>1.7641253683733995</v>
      </c>
    </row>
    <row r="1701" spans="1:28" hidden="1" x14ac:dyDescent="0.25">
      <c r="A1701" s="5">
        <v>1696</v>
      </c>
      <c r="B1701" s="13" t="s">
        <v>43</v>
      </c>
      <c r="C1701" s="5"/>
      <c r="D1701" s="5"/>
      <c r="E1701">
        <v>1</v>
      </c>
      <c r="F1701">
        <v>7</v>
      </c>
      <c r="G1701">
        <v>10</v>
      </c>
      <c r="H1701" s="11">
        <f>Sample[[#This Row],[C]]/Sample[[#This Row],[D]]</f>
        <v>7</v>
      </c>
      <c r="I1701" s="11">
        <f>Sample[[#This Row],[A]]/Sample[[#This Row],[C]]</f>
        <v>1.4285714285714286</v>
      </c>
      <c r="J1701" s="11">
        <f>Sample[[#This Row],[D]]/Sample[[#This Row],[A]]</f>
        <v>0.1</v>
      </c>
      <c r="K1701" s="11">
        <f>Sample[[#This Row],[A]]/Sample[[#This Row],[D]]</f>
        <v>10</v>
      </c>
      <c r="L1701" s="11">
        <f>Sample[[#This Row],[D]]/Sample[[#This Row],[C]]</f>
        <v>0.14285714285714285</v>
      </c>
      <c r="M1701" s="11">
        <f>Sample[[#This Row],[C]]/Sample[[#This Row],[A]]</f>
        <v>0.7</v>
      </c>
      <c r="N1701">
        <f>IF(Sample[[#This Row],[Ap]]=0,10,LOG(Sample[[#This Row],[Ap]]))</f>
        <v>0.84509804001425681</v>
      </c>
      <c r="O1701">
        <f>IF(Sample[[#This Row],[Ei]]=0,10,LOG(Sample[[#This Row],[Ei]]))</f>
        <v>0.15490195998574319</v>
      </c>
      <c r="P1701">
        <f>IF(Sample[[#This Row],[Ii]]=0,10,LOG(Sample[[#This Row],[Ii]]))</f>
        <v>-1</v>
      </c>
      <c r="Q1701">
        <f>Kx-Sample[[#This Row],[Xp]]</f>
        <v>-0.84509804001425681</v>
      </c>
      <c r="R1701">
        <f>Ky-Sample[[#This Row],[Yp]]</f>
        <v>-1.1549019599857431</v>
      </c>
      <c r="S1701">
        <f>Kz-Sample[[#This Row],[Zp]]</f>
        <v>2</v>
      </c>
      <c r="T1701">
        <f>Sample[[#This Row],[Kpy]]*KSc-Sample[[#This Row],[KPz]]*KSb</f>
        <v>-0.84509804001425692</v>
      </c>
      <c r="U1701">
        <f>-1*(Sample[[#This Row],[KPx]]*KSc-Sample[[#This Row],[KPz]]*KSa)</f>
        <v>-0.84509804001425681</v>
      </c>
      <c r="V1701">
        <f>(Sample[[#This Row],[KPx]]*$R$2-Sample[[#This Row],[Kpy]]*KSa)</f>
        <v>-0.84509804001425681</v>
      </c>
      <c r="W1701">
        <f>Sample[[#This Row],[Kpy]]*KTc-Sample[[#This Row],[KPz]]*KTb</f>
        <v>3.1549019599857431</v>
      </c>
      <c r="X1701">
        <f>-1*(Sample[[#This Row],[KPx]]*KTc-Sample[[#This Row],[KPz]]*KTa)</f>
        <v>3.1549019599857431</v>
      </c>
      <c r="Y1701">
        <f>(Sample[[#This Row],[KPx]]*KTb-Sample[[#This Row],[Kpy]]*KTa)</f>
        <v>3.1549019599857431</v>
      </c>
      <c r="Z1701">
        <f>-Sample[[#This Row],[Xp]]*a+Sample[[#This Row],[Yp]]*b+Sample[[#This Row],[Zp]]*c_</f>
        <v>-1.6901960800285136</v>
      </c>
      <c r="AA1701" s="8">
        <f>-IF(Sample[[#This Row],[Column2]]&gt;0,1,-1)*SQRT(Sample[[#This Row],[KPx''i]]^2+Sample[[#This Row],[KPx''j]]^2+Sample[[#This Row],[KPx''k]]^2)/Ksmag/Scale</f>
        <v>1.035029490330545</v>
      </c>
      <c r="AB1701" s="1">
        <f>SQRT(Sample[[#This Row],[Kpy''i]]^2+Sample[[#This Row],[KPy''j]]^2+Sample[[#This Row],[KPy''k]]^2)/KTmag/Scale</f>
        <v>2.2308525698846489</v>
      </c>
    </row>
    <row r="1702" spans="1:28" hidden="1" x14ac:dyDescent="0.25">
      <c r="A1702" s="5">
        <v>1697</v>
      </c>
      <c r="B1702" s="13" t="s">
        <v>43</v>
      </c>
      <c r="C1702" s="5"/>
      <c r="D1702" s="5"/>
      <c r="E1702">
        <v>5</v>
      </c>
      <c r="F1702">
        <v>6</v>
      </c>
      <c r="G1702">
        <v>6</v>
      </c>
      <c r="H1702" s="11">
        <f>Sample[[#This Row],[C]]/Sample[[#This Row],[D]]</f>
        <v>1.2</v>
      </c>
      <c r="I1702" s="11">
        <f>Sample[[#This Row],[A]]/Sample[[#This Row],[C]]</f>
        <v>1</v>
      </c>
      <c r="J1702" s="11">
        <f>Sample[[#This Row],[D]]/Sample[[#This Row],[A]]</f>
        <v>0.83333333333333337</v>
      </c>
      <c r="K1702" s="11">
        <f>Sample[[#This Row],[A]]/Sample[[#This Row],[D]]</f>
        <v>1.2</v>
      </c>
      <c r="L1702" s="11">
        <f>Sample[[#This Row],[D]]/Sample[[#This Row],[C]]</f>
        <v>0.83333333333333337</v>
      </c>
      <c r="M1702" s="11">
        <f>Sample[[#This Row],[C]]/Sample[[#This Row],[A]]</f>
        <v>1</v>
      </c>
      <c r="N1702">
        <f>IF(Sample[[#This Row],[Ap]]=0,10,LOG(Sample[[#This Row],[Ap]]))</f>
        <v>7.9181246047624818E-2</v>
      </c>
      <c r="O1702">
        <f>IF(Sample[[#This Row],[Ei]]=0,10,LOG(Sample[[#This Row],[Ei]]))</f>
        <v>0</v>
      </c>
      <c r="P1702">
        <f>IF(Sample[[#This Row],[Ii]]=0,10,LOG(Sample[[#This Row],[Ii]]))</f>
        <v>-7.9181246047624804E-2</v>
      </c>
      <c r="Q1702">
        <f>Kx-Sample[[#This Row],[Xp]]</f>
        <v>-7.9181246047624818E-2</v>
      </c>
      <c r="R1702">
        <f>Ky-Sample[[#This Row],[Yp]]</f>
        <v>-1</v>
      </c>
      <c r="S1702">
        <f>Kz-Sample[[#This Row],[Zp]]</f>
        <v>1.0791812460476249</v>
      </c>
      <c r="T1702">
        <f>Sample[[#This Row],[Kpy]]*KSc-Sample[[#This Row],[KPz]]*KSb</f>
        <v>-7.9181246047624887E-2</v>
      </c>
      <c r="U1702">
        <f>-1*(Sample[[#This Row],[KPx]]*KSc-Sample[[#This Row],[KPz]]*KSa)</f>
        <v>-7.9181246047624818E-2</v>
      </c>
      <c r="V1702">
        <f>(Sample[[#This Row],[KPx]]*$R$2-Sample[[#This Row],[Kpy]]*KSa)</f>
        <v>-7.9181246047624818E-2</v>
      </c>
      <c r="W1702">
        <f>Sample[[#This Row],[Kpy]]*KTc-Sample[[#This Row],[KPz]]*KTb</f>
        <v>2.0791812460476251</v>
      </c>
      <c r="X1702">
        <f>-1*(Sample[[#This Row],[KPx]]*KTc-Sample[[#This Row],[KPz]]*KTa)</f>
        <v>2.0791812460476251</v>
      </c>
      <c r="Y1702">
        <f>(Sample[[#This Row],[KPx]]*KTb-Sample[[#This Row],[Kpy]]*KTa)</f>
        <v>2.0791812460476247</v>
      </c>
      <c r="Z1702">
        <f>-Sample[[#This Row],[Xp]]*a+Sample[[#This Row],[Yp]]*b+Sample[[#This Row],[Zp]]*c_</f>
        <v>-0.15836249209524961</v>
      </c>
      <c r="AA1702" s="8">
        <f>-IF(Sample[[#This Row],[Column2]]&gt;0,1,-1)*SQRT(Sample[[#This Row],[KPx''i]]^2+Sample[[#This Row],[KPx''j]]^2+Sample[[#This Row],[KPx''k]]^2)/Ksmag/Scale</f>
        <v>9.6976825007224043E-2</v>
      </c>
      <c r="AB1702" s="1">
        <f>SQRT(Sample[[#This Row],[Kpy''i]]^2+Sample[[#This Row],[KPy''j]]^2+Sample[[#This Row],[KPy''k]]^2)/KTmag/Scale</f>
        <v>1.4702031583961712</v>
      </c>
    </row>
    <row r="1703" spans="1:28" hidden="1" x14ac:dyDescent="0.25">
      <c r="A1703" s="5">
        <v>1698</v>
      </c>
      <c r="B1703" s="13" t="s">
        <v>43</v>
      </c>
      <c r="C1703" s="5"/>
      <c r="D1703" s="5"/>
      <c r="E1703">
        <v>2</v>
      </c>
      <c r="F1703">
        <v>8</v>
      </c>
      <c r="G1703">
        <v>4</v>
      </c>
      <c r="H1703" s="11">
        <f>Sample[[#This Row],[C]]/Sample[[#This Row],[D]]</f>
        <v>4</v>
      </c>
      <c r="I1703" s="11">
        <f>Sample[[#This Row],[A]]/Sample[[#This Row],[C]]</f>
        <v>0.5</v>
      </c>
      <c r="J1703" s="11">
        <f>Sample[[#This Row],[D]]/Sample[[#This Row],[A]]</f>
        <v>0.5</v>
      </c>
      <c r="K1703" s="11">
        <f>Sample[[#This Row],[A]]/Sample[[#This Row],[D]]</f>
        <v>2</v>
      </c>
      <c r="L1703" s="11">
        <f>Sample[[#This Row],[D]]/Sample[[#This Row],[C]]</f>
        <v>0.25</v>
      </c>
      <c r="M1703" s="11">
        <f>Sample[[#This Row],[C]]/Sample[[#This Row],[A]]</f>
        <v>2</v>
      </c>
      <c r="N1703">
        <f>IF(Sample[[#This Row],[Ap]]=0,10,LOG(Sample[[#This Row],[Ap]]))</f>
        <v>0.6020599913279624</v>
      </c>
      <c r="O1703">
        <f>IF(Sample[[#This Row],[Ei]]=0,10,LOG(Sample[[#This Row],[Ei]]))</f>
        <v>-0.3010299956639812</v>
      </c>
      <c r="P1703">
        <f>IF(Sample[[#This Row],[Ii]]=0,10,LOG(Sample[[#This Row],[Ii]]))</f>
        <v>-0.3010299956639812</v>
      </c>
      <c r="Q1703">
        <f>Kx-Sample[[#This Row],[Xp]]</f>
        <v>-0.6020599913279624</v>
      </c>
      <c r="R1703">
        <f>Ky-Sample[[#This Row],[Yp]]</f>
        <v>-0.69897000433601875</v>
      </c>
      <c r="S1703">
        <f>Kz-Sample[[#This Row],[Zp]]</f>
        <v>1.3010299956639813</v>
      </c>
      <c r="T1703">
        <f>Sample[[#This Row],[Kpy]]*KSc-Sample[[#This Row],[KPz]]*KSb</f>
        <v>-0.60205999132796251</v>
      </c>
      <c r="U1703">
        <f>-1*(Sample[[#This Row],[KPx]]*KSc-Sample[[#This Row],[KPz]]*KSa)</f>
        <v>-0.6020599913279624</v>
      </c>
      <c r="V1703">
        <f>(Sample[[#This Row],[KPx]]*$R$2-Sample[[#This Row],[Kpy]]*KSa)</f>
        <v>-0.6020599913279624</v>
      </c>
      <c r="W1703">
        <f>Sample[[#This Row],[Kpy]]*KTc-Sample[[#This Row],[KPz]]*KTb</f>
        <v>2</v>
      </c>
      <c r="X1703">
        <f>-1*(Sample[[#This Row],[KPx]]*KTc-Sample[[#This Row],[KPz]]*KTa)</f>
        <v>2</v>
      </c>
      <c r="Y1703">
        <f>(Sample[[#This Row],[KPx]]*KTb-Sample[[#This Row],[Kpy]]*KTa)</f>
        <v>2</v>
      </c>
      <c r="Z1703">
        <f>-Sample[[#This Row],[Xp]]*a+Sample[[#This Row],[Yp]]*b+Sample[[#This Row],[Zp]]*c_</f>
        <v>-1.2041199826559248</v>
      </c>
      <c r="AA1703" s="8">
        <f>-IF(Sample[[#This Row],[Column2]]&gt;0,1,-1)*SQRT(Sample[[#This Row],[KPx''i]]^2+Sample[[#This Row],[KPx''j]]^2+Sample[[#This Row],[KPx''k]]^2)/Ksmag/Scale</f>
        <v>0.73736988664898662</v>
      </c>
      <c r="AB1703" s="1">
        <f>SQRT(Sample[[#This Row],[Kpy''i]]^2+Sample[[#This Row],[KPy''j]]^2+Sample[[#This Row],[KPy''k]]^2)/KTmag/Scale</f>
        <v>1.4142135623730951</v>
      </c>
    </row>
    <row r="1704" spans="1:28" hidden="1" x14ac:dyDescent="0.25">
      <c r="A1704" s="5">
        <v>1699</v>
      </c>
      <c r="B1704" s="13" t="s">
        <v>43</v>
      </c>
      <c r="C1704" s="5"/>
      <c r="D1704" s="5"/>
      <c r="E1704">
        <v>10</v>
      </c>
      <c r="F1704">
        <v>3</v>
      </c>
      <c r="G1704">
        <v>1</v>
      </c>
      <c r="H1704" s="11">
        <f>Sample[[#This Row],[C]]/Sample[[#This Row],[D]]</f>
        <v>0.3</v>
      </c>
      <c r="I1704" s="11">
        <f>Sample[[#This Row],[A]]/Sample[[#This Row],[C]]</f>
        <v>0.33333333333333331</v>
      </c>
      <c r="J1704" s="11">
        <f>Sample[[#This Row],[D]]/Sample[[#This Row],[A]]</f>
        <v>10</v>
      </c>
      <c r="K1704" s="11">
        <f>Sample[[#This Row],[A]]/Sample[[#This Row],[D]]</f>
        <v>0.1</v>
      </c>
      <c r="L1704" s="11">
        <f>Sample[[#This Row],[D]]/Sample[[#This Row],[C]]</f>
        <v>3.3333333333333335</v>
      </c>
      <c r="M1704" s="11">
        <f>Sample[[#This Row],[C]]/Sample[[#This Row],[A]]</f>
        <v>3</v>
      </c>
      <c r="N1704">
        <f>IF(Sample[[#This Row],[Ap]]=0,10,LOG(Sample[[#This Row],[Ap]]))</f>
        <v>-0.52287874528033762</v>
      </c>
      <c r="O1704">
        <f>IF(Sample[[#This Row],[Ei]]=0,10,LOG(Sample[[#This Row],[Ei]]))</f>
        <v>-0.47712125471966244</v>
      </c>
      <c r="P1704">
        <f>IF(Sample[[#This Row],[Ii]]=0,10,LOG(Sample[[#This Row],[Ii]]))</f>
        <v>1</v>
      </c>
      <c r="Q1704">
        <f>Kx-Sample[[#This Row],[Xp]]</f>
        <v>0.52287874528033762</v>
      </c>
      <c r="R1704">
        <f>Ky-Sample[[#This Row],[Yp]]</f>
        <v>-0.52287874528033762</v>
      </c>
      <c r="S1704">
        <f>Kz-Sample[[#This Row],[Zp]]</f>
        <v>0</v>
      </c>
      <c r="T1704">
        <f>Sample[[#This Row],[Kpy]]*KSc-Sample[[#This Row],[KPz]]*KSb</f>
        <v>0.52287874528033762</v>
      </c>
      <c r="U1704">
        <f>-1*(Sample[[#This Row],[KPx]]*KSc-Sample[[#This Row],[KPz]]*KSa)</f>
        <v>0.52287874528033762</v>
      </c>
      <c r="V1704">
        <f>(Sample[[#This Row],[KPx]]*$R$2-Sample[[#This Row],[Kpy]]*KSa)</f>
        <v>0.52287874528033762</v>
      </c>
      <c r="W1704">
        <f>Sample[[#This Row],[Kpy]]*KTc-Sample[[#This Row],[KPz]]*KTb</f>
        <v>0.52287874528033762</v>
      </c>
      <c r="X1704">
        <f>-1*(Sample[[#This Row],[KPx]]*KTc-Sample[[#This Row],[KPz]]*KTa)</f>
        <v>0.52287874528033762</v>
      </c>
      <c r="Y1704">
        <f>(Sample[[#This Row],[KPx]]*KTb-Sample[[#This Row],[Kpy]]*KTa)</f>
        <v>0.52287874528033762</v>
      </c>
      <c r="Z1704">
        <f>-Sample[[#This Row],[Xp]]*a+Sample[[#This Row],[Yp]]*b+Sample[[#This Row],[Zp]]*c_</f>
        <v>1.0457574905606752</v>
      </c>
      <c r="AA1704" s="8">
        <f>-IF(Sample[[#This Row],[Column2]]&gt;0,1,-1)*SQRT(Sample[[#This Row],[KPx''i]]^2+Sample[[#This Row],[KPx''j]]^2+Sample[[#This Row],[KPx''k]]^2)/Ksmag/Scale</f>
        <v>-0.64039306164176246</v>
      </c>
      <c r="AB1704" s="1">
        <f>SQRT(Sample[[#This Row],[Kpy''i]]^2+Sample[[#This Row],[KPy''j]]^2+Sample[[#This Row],[KPy''k]]^2)/KTmag/Scale</f>
        <v>0.36973110652604024</v>
      </c>
    </row>
    <row r="1705" spans="1:28" hidden="1" x14ac:dyDescent="0.25">
      <c r="A1705" s="5">
        <v>1700</v>
      </c>
      <c r="B1705" s="13" t="s">
        <v>43</v>
      </c>
      <c r="C1705" s="5"/>
      <c r="D1705" s="5"/>
      <c r="E1705">
        <v>3</v>
      </c>
      <c r="F1705">
        <v>7</v>
      </c>
      <c r="G1705">
        <v>4</v>
      </c>
      <c r="H1705" s="11">
        <f>Sample[[#This Row],[C]]/Sample[[#This Row],[D]]</f>
        <v>2.3333333333333335</v>
      </c>
      <c r="I1705" s="11">
        <f>Sample[[#This Row],[A]]/Sample[[#This Row],[C]]</f>
        <v>0.5714285714285714</v>
      </c>
      <c r="J1705" s="11">
        <f>Sample[[#This Row],[D]]/Sample[[#This Row],[A]]</f>
        <v>0.75</v>
      </c>
      <c r="K1705" s="11">
        <f>Sample[[#This Row],[A]]/Sample[[#This Row],[D]]</f>
        <v>1.3333333333333333</v>
      </c>
      <c r="L1705" s="11">
        <f>Sample[[#This Row],[D]]/Sample[[#This Row],[C]]</f>
        <v>0.42857142857142855</v>
      </c>
      <c r="M1705" s="11">
        <f>Sample[[#This Row],[C]]/Sample[[#This Row],[A]]</f>
        <v>1.75</v>
      </c>
      <c r="N1705">
        <f>IF(Sample[[#This Row],[Ap]]=0,10,LOG(Sample[[#This Row],[Ap]]))</f>
        <v>0.36797678529459443</v>
      </c>
      <c r="O1705">
        <f>IF(Sample[[#This Row],[Ei]]=0,10,LOG(Sample[[#This Row],[Ei]]))</f>
        <v>-0.24303804868629447</v>
      </c>
      <c r="P1705">
        <f>IF(Sample[[#This Row],[Ii]]=0,10,LOG(Sample[[#This Row],[Ii]]))</f>
        <v>-0.12493873660829995</v>
      </c>
      <c r="Q1705">
        <f>Kx-Sample[[#This Row],[Xp]]</f>
        <v>-0.36797678529459443</v>
      </c>
      <c r="R1705">
        <f>Ky-Sample[[#This Row],[Yp]]</f>
        <v>-0.75696195131370558</v>
      </c>
      <c r="S1705">
        <f>Kz-Sample[[#This Row],[Zp]]</f>
        <v>1.1249387366082999</v>
      </c>
      <c r="T1705">
        <f>Sample[[#This Row],[Kpy]]*KSc-Sample[[#This Row],[KPz]]*KSb</f>
        <v>-0.36797678529459432</v>
      </c>
      <c r="U1705">
        <f>-1*(Sample[[#This Row],[KPx]]*KSc-Sample[[#This Row],[KPz]]*KSa)</f>
        <v>-0.36797678529459443</v>
      </c>
      <c r="V1705">
        <f>(Sample[[#This Row],[KPx]]*$R$2-Sample[[#This Row],[Kpy]]*KSa)</f>
        <v>-0.36797678529459443</v>
      </c>
      <c r="W1705">
        <f>Sample[[#This Row],[Kpy]]*KTc-Sample[[#This Row],[KPz]]*KTb</f>
        <v>1.8819006879220055</v>
      </c>
      <c r="X1705">
        <f>-1*(Sample[[#This Row],[KPx]]*KTc-Sample[[#This Row],[KPz]]*KTa)</f>
        <v>1.8819006879220055</v>
      </c>
      <c r="Y1705">
        <f>(Sample[[#This Row],[KPx]]*KTb-Sample[[#This Row],[Kpy]]*KTa)</f>
        <v>1.8819006879220055</v>
      </c>
      <c r="Z1705">
        <f>-Sample[[#This Row],[Xp]]*a+Sample[[#This Row],[Yp]]*b+Sample[[#This Row],[Zp]]*c_</f>
        <v>-0.73595357058918887</v>
      </c>
      <c r="AA1705" s="8">
        <f>-IF(Sample[[#This Row],[Column2]]&gt;0,1,-1)*SQRT(Sample[[#This Row],[KPx''i]]^2+Sample[[#This Row],[KPx''j]]^2+Sample[[#This Row],[KPx''k]]^2)/Ksmag/Scale</f>
        <v>0.45067768058071828</v>
      </c>
      <c r="AB1705" s="1">
        <f>SQRT(Sample[[#This Row],[Kpy''i]]^2+Sample[[#This Row],[KPy''j]]^2+Sample[[#This Row],[KPy''k]]^2)/KTmag/Scale</f>
        <v>1.3307047379492789</v>
      </c>
    </row>
    <row r="1706" spans="1:28" hidden="1" x14ac:dyDescent="0.25">
      <c r="A1706" s="5">
        <v>1701</v>
      </c>
      <c r="B1706" s="13" t="s">
        <v>43</v>
      </c>
      <c r="C1706" s="5"/>
      <c r="D1706" s="5"/>
      <c r="E1706">
        <v>1</v>
      </c>
      <c r="F1706">
        <v>9</v>
      </c>
      <c r="G1706">
        <v>9</v>
      </c>
      <c r="H1706" s="11">
        <f>Sample[[#This Row],[C]]/Sample[[#This Row],[D]]</f>
        <v>9</v>
      </c>
      <c r="I1706" s="11">
        <f>Sample[[#This Row],[A]]/Sample[[#This Row],[C]]</f>
        <v>1</v>
      </c>
      <c r="J1706" s="11">
        <f>Sample[[#This Row],[D]]/Sample[[#This Row],[A]]</f>
        <v>0.1111111111111111</v>
      </c>
      <c r="K1706" s="11">
        <f>Sample[[#This Row],[A]]/Sample[[#This Row],[D]]</f>
        <v>9</v>
      </c>
      <c r="L1706" s="11">
        <f>Sample[[#This Row],[D]]/Sample[[#This Row],[C]]</f>
        <v>0.1111111111111111</v>
      </c>
      <c r="M1706" s="11">
        <f>Sample[[#This Row],[C]]/Sample[[#This Row],[A]]</f>
        <v>1</v>
      </c>
      <c r="N1706">
        <f>IF(Sample[[#This Row],[Ap]]=0,10,LOG(Sample[[#This Row],[Ap]]))</f>
        <v>0.95424250943932487</v>
      </c>
      <c r="O1706">
        <f>IF(Sample[[#This Row],[Ei]]=0,10,LOG(Sample[[#This Row],[Ei]]))</f>
        <v>0</v>
      </c>
      <c r="P1706">
        <f>IF(Sample[[#This Row],[Ii]]=0,10,LOG(Sample[[#This Row],[Ii]]))</f>
        <v>-0.95424250943932487</v>
      </c>
      <c r="Q1706">
        <f>Kx-Sample[[#This Row],[Xp]]</f>
        <v>-0.95424250943932487</v>
      </c>
      <c r="R1706">
        <f>Ky-Sample[[#This Row],[Yp]]</f>
        <v>-1</v>
      </c>
      <c r="S1706">
        <f>Kz-Sample[[#This Row],[Zp]]</f>
        <v>1.9542425094393248</v>
      </c>
      <c r="T1706">
        <f>Sample[[#This Row],[Kpy]]*KSc-Sample[[#This Row],[KPz]]*KSb</f>
        <v>-0.95424250943932476</v>
      </c>
      <c r="U1706">
        <f>-1*(Sample[[#This Row],[KPx]]*KSc-Sample[[#This Row],[KPz]]*KSa)</f>
        <v>-0.95424250943932487</v>
      </c>
      <c r="V1706">
        <f>(Sample[[#This Row],[KPx]]*$R$2-Sample[[#This Row],[Kpy]]*KSa)</f>
        <v>-0.95424250943932487</v>
      </c>
      <c r="W1706">
        <f>Sample[[#This Row],[Kpy]]*KTc-Sample[[#This Row],[KPz]]*KTb</f>
        <v>2.9542425094393248</v>
      </c>
      <c r="X1706">
        <f>-1*(Sample[[#This Row],[KPx]]*KTc-Sample[[#This Row],[KPz]]*KTa)</f>
        <v>2.9542425094393248</v>
      </c>
      <c r="Y1706">
        <f>(Sample[[#This Row],[KPx]]*KTb-Sample[[#This Row],[Kpy]]*KTa)</f>
        <v>2.9542425094393248</v>
      </c>
      <c r="Z1706">
        <f>-Sample[[#This Row],[Xp]]*a+Sample[[#This Row],[Yp]]*b+Sample[[#This Row],[Zp]]*c_</f>
        <v>-1.9084850188786497</v>
      </c>
      <c r="AA1706" s="8">
        <f>-IF(Sample[[#This Row],[Column2]]&gt;0,1,-1)*SQRT(Sample[[#This Row],[KPx''i]]^2+Sample[[#This Row],[KPx''j]]^2+Sample[[#This Row],[KPx''k]]^2)/Ksmag/Scale</f>
        <v>1.1687036194996532</v>
      </c>
      <c r="AB1706" s="1">
        <f>SQRT(Sample[[#This Row],[Kpy''i]]^2+Sample[[#This Row],[KPy''j]]^2+Sample[[#This Row],[KPy''k]]^2)/KTmag/Scale</f>
        <v>2.0889649116941098</v>
      </c>
    </row>
    <row r="1707" spans="1:28" hidden="1" x14ac:dyDescent="0.25">
      <c r="A1707" s="5">
        <v>1702</v>
      </c>
      <c r="B1707" s="13" t="s">
        <v>43</v>
      </c>
      <c r="C1707" s="5"/>
      <c r="D1707" s="5"/>
      <c r="E1707">
        <v>5</v>
      </c>
      <c r="F1707">
        <v>1</v>
      </c>
      <c r="G1707">
        <v>2</v>
      </c>
      <c r="H1707" s="11">
        <f>Sample[[#This Row],[C]]/Sample[[#This Row],[D]]</f>
        <v>0.2</v>
      </c>
      <c r="I1707" s="11">
        <f>Sample[[#This Row],[A]]/Sample[[#This Row],[C]]</f>
        <v>2</v>
      </c>
      <c r="J1707" s="11">
        <f>Sample[[#This Row],[D]]/Sample[[#This Row],[A]]</f>
        <v>2.5</v>
      </c>
      <c r="K1707" s="11">
        <f>Sample[[#This Row],[A]]/Sample[[#This Row],[D]]</f>
        <v>0.4</v>
      </c>
      <c r="L1707" s="11">
        <f>Sample[[#This Row],[D]]/Sample[[#This Row],[C]]</f>
        <v>5</v>
      </c>
      <c r="M1707" s="11">
        <f>Sample[[#This Row],[C]]/Sample[[#This Row],[A]]</f>
        <v>0.5</v>
      </c>
      <c r="N1707">
        <f>IF(Sample[[#This Row],[Ap]]=0,10,LOG(Sample[[#This Row],[Ap]]))</f>
        <v>-0.69897000433601875</v>
      </c>
      <c r="O1707">
        <f>IF(Sample[[#This Row],[Ei]]=0,10,LOG(Sample[[#This Row],[Ei]]))</f>
        <v>0.3010299956639812</v>
      </c>
      <c r="P1707">
        <f>IF(Sample[[#This Row],[Ii]]=0,10,LOG(Sample[[#This Row],[Ii]]))</f>
        <v>0.3979400086720376</v>
      </c>
      <c r="Q1707">
        <f>Kx-Sample[[#This Row],[Xp]]</f>
        <v>0.69897000433601875</v>
      </c>
      <c r="R1707">
        <f>Ky-Sample[[#This Row],[Yp]]</f>
        <v>-1.3010299956639813</v>
      </c>
      <c r="S1707">
        <f>Kz-Sample[[#This Row],[Zp]]</f>
        <v>0.6020599913279624</v>
      </c>
      <c r="T1707">
        <f>Sample[[#This Row],[Kpy]]*KSc-Sample[[#This Row],[KPz]]*KSb</f>
        <v>0.69897000433601886</v>
      </c>
      <c r="U1707">
        <f>-1*(Sample[[#This Row],[KPx]]*KSc-Sample[[#This Row],[KPz]]*KSa)</f>
        <v>0.69897000433601875</v>
      </c>
      <c r="V1707">
        <f>(Sample[[#This Row],[KPx]]*$R$2-Sample[[#This Row],[Kpy]]*KSa)</f>
        <v>0.69897000433601875</v>
      </c>
      <c r="W1707">
        <f>Sample[[#This Row],[Kpy]]*KTc-Sample[[#This Row],[KPz]]*KTb</f>
        <v>1.9030899869919438</v>
      </c>
      <c r="X1707">
        <f>-1*(Sample[[#This Row],[KPx]]*KTc-Sample[[#This Row],[KPz]]*KTa)</f>
        <v>1.9030899869919435</v>
      </c>
      <c r="Y1707">
        <f>(Sample[[#This Row],[KPx]]*KTb-Sample[[#This Row],[Kpy]]*KTa)</f>
        <v>1.9030899869919438</v>
      </c>
      <c r="Z1707">
        <f>-Sample[[#This Row],[Xp]]*a+Sample[[#This Row],[Yp]]*b+Sample[[#This Row],[Zp]]*c_</f>
        <v>1.3979400086720375</v>
      </c>
      <c r="AA1707" s="8">
        <f>-IF(Sample[[#This Row],[Column2]]&gt;0,1,-1)*SQRT(Sample[[#This Row],[KPx''i]]^2+Sample[[#This Row],[KPx''j]]^2+Sample[[#This Row],[KPx''k]]^2)/Ksmag/Scale</f>
        <v>-0.85605992806709574</v>
      </c>
      <c r="AB1707" s="1">
        <f>SQRT(Sample[[#This Row],[Kpy''i]]^2+Sample[[#This Row],[KPy''j]]^2+Sample[[#This Row],[KPy''k]]^2)/KTmag/Scale</f>
        <v>1.3456878350102222</v>
      </c>
    </row>
    <row r="1708" spans="1:28" hidden="1" x14ac:dyDescent="0.25">
      <c r="A1708" s="5">
        <v>1703</v>
      </c>
      <c r="B1708" s="13" t="s">
        <v>43</v>
      </c>
      <c r="C1708" s="5"/>
      <c r="D1708" s="5"/>
      <c r="E1708">
        <v>10</v>
      </c>
      <c r="F1708">
        <v>10</v>
      </c>
      <c r="G1708">
        <v>6</v>
      </c>
      <c r="H1708" s="11">
        <f>Sample[[#This Row],[C]]/Sample[[#This Row],[D]]</f>
        <v>1</v>
      </c>
      <c r="I1708" s="11">
        <f>Sample[[#This Row],[A]]/Sample[[#This Row],[C]]</f>
        <v>0.6</v>
      </c>
      <c r="J1708" s="11">
        <f>Sample[[#This Row],[D]]/Sample[[#This Row],[A]]</f>
        <v>1.6666666666666667</v>
      </c>
      <c r="K1708" s="11">
        <f>Sample[[#This Row],[A]]/Sample[[#This Row],[D]]</f>
        <v>0.6</v>
      </c>
      <c r="L1708" s="11">
        <f>Sample[[#This Row],[D]]/Sample[[#This Row],[C]]</f>
        <v>1</v>
      </c>
      <c r="M1708" s="11">
        <f>Sample[[#This Row],[C]]/Sample[[#This Row],[A]]</f>
        <v>1.6666666666666667</v>
      </c>
      <c r="N1708">
        <f>IF(Sample[[#This Row],[Ap]]=0,10,LOG(Sample[[#This Row],[Ap]]))</f>
        <v>0</v>
      </c>
      <c r="O1708">
        <f>IF(Sample[[#This Row],[Ei]]=0,10,LOG(Sample[[#This Row],[Ei]]))</f>
        <v>-0.22184874961635639</v>
      </c>
      <c r="P1708">
        <f>IF(Sample[[#This Row],[Ii]]=0,10,LOG(Sample[[#This Row],[Ii]]))</f>
        <v>0.22184874961635639</v>
      </c>
      <c r="Q1708">
        <f>Kx-Sample[[#This Row],[Xp]]</f>
        <v>0</v>
      </c>
      <c r="R1708">
        <f>Ky-Sample[[#This Row],[Yp]]</f>
        <v>-0.77815125038364363</v>
      </c>
      <c r="S1708">
        <f>Kz-Sample[[#This Row],[Zp]]</f>
        <v>0.77815125038364363</v>
      </c>
      <c r="T1708">
        <f>Sample[[#This Row],[Kpy]]*KSc-Sample[[#This Row],[KPz]]*KSb</f>
        <v>0</v>
      </c>
      <c r="U1708">
        <f>-1*(Sample[[#This Row],[KPx]]*KSc-Sample[[#This Row],[KPz]]*KSa)</f>
        <v>0</v>
      </c>
      <c r="V1708">
        <f>(Sample[[#This Row],[KPx]]*$R$2-Sample[[#This Row],[Kpy]]*KSa)</f>
        <v>0</v>
      </c>
      <c r="W1708">
        <f>Sample[[#This Row],[Kpy]]*KTc-Sample[[#This Row],[KPz]]*KTb</f>
        <v>1.5563025007672873</v>
      </c>
      <c r="X1708">
        <f>-1*(Sample[[#This Row],[KPx]]*KTc-Sample[[#This Row],[KPz]]*KTa)</f>
        <v>1.5563025007672873</v>
      </c>
      <c r="Y1708">
        <f>(Sample[[#This Row],[KPx]]*KTb-Sample[[#This Row],[Kpy]]*KTa)</f>
        <v>1.5563025007672873</v>
      </c>
      <c r="Z1708">
        <f>-Sample[[#This Row],[Xp]]*a+Sample[[#This Row],[Yp]]*b+Sample[[#This Row],[Zp]]*c_</f>
        <v>0</v>
      </c>
      <c r="AA1708" s="8">
        <f>-IF(Sample[[#This Row],[Column2]]&gt;0,1,-1)*SQRT(Sample[[#This Row],[KPx''i]]^2+Sample[[#This Row],[KPx''j]]^2+Sample[[#This Row],[KPx''k]]^2)/Ksmag/Scale</f>
        <v>0</v>
      </c>
      <c r="AB1708" s="1">
        <f>SQRT(Sample[[#This Row],[Kpy''i]]^2+Sample[[#This Row],[KPy''j]]^2+Sample[[#This Row],[KPy''k]]^2)/KTmag/Scale</f>
        <v>1.100472051870131</v>
      </c>
    </row>
    <row r="1709" spans="1:28" hidden="1" x14ac:dyDescent="0.25">
      <c r="A1709" s="5">
        <v>1704</v>
      </c>
      <c r="B1709" s="13" t="s">
        <v>43</v>
      </c>
      <c r="C1709" s="5"/>
      <c r="D1709" s="5"/>
      <c r="E1709">
        <v>8</v>
      </c>
      <c r="F1709">
        <v>8</v>
      </c>
      <c r="G1709">
        <v>4</v>
      </c>
      <c r="H1709" s="11">
        <f>Sample[[#This Row],[C]]/Sample[[#This Row],[D]]</f>
        <v>1</v>
      </c>
      <c r="I1709" s="11">
        <f>Sample[[#This Row],[A]]/Sample[[#This Row],[C]]</f>
        <v>0.5</v>
      </c>
      <c r="J1709" s="11">
        <f>Sample[[#This Row],[D]]/Sample[[#This Row],[A]]</f>
        <v>2</v>
      </c>
      <c r="K1709" s="11">
        <f>Sample[[#This Row],[A]]/Sample[[#This Row],[D]]</f>
        <v>0.5</v>
      </c>
      <c r="L1709" s="11">
        <f>Sample[[#This Row],[D]]/Sample[[#This Row],[C]]</f>
        <v>1</v>
      </c>
      <c r="M1709" s="11">
        <f>Sample[[#This Row],[C]]/Sample[[#This Row],[A]]</f>
        <v>2</v>
      </c>
      <c r="N1709">
        <f>IF(Sample[[#This Row],[Ap]]=0,10,LOG(Sample[[#This Row],[Ap]]))</f>
        <v>0</v>
      </c>
      <c r="O1709">
        <f>IF(Sample[[#This Row],[Ei]]=0,10,LOG(Sample[[#This Row],[Ei]]))</f>
        <v>-0.3010299956639812</v>
      </c>
      <c r="P1709">
        <f>IF(Sample[[#This Row],[Ii]]=0,10,LOG(Sample[[#This Row],[Ii]]))</f>
        <v>0.3010299956639812</v>
      </c>
      <c r="Q1709">
        <f>Kx-Sample[[#This Row],[Xp]]</f>
        <v>0</v>
      </c>
      <c r="R1709">
        <f>Ky-Sample[[#This Row],[Yp]]</f>
        <v>-0.69897000433601875</v>
      </c>
      <c r="S1709">
        <f>Kz-Sample[[#This Row],[Zp]]</f>
        <v>0.69897000433601875</v>
      </c>
      <c r="T1709">
        <f>Sample[[#This Row],[Kpy]]*KSc-Sample[[#This Row],[KPz]]*KSb</f>
        <v>0</v>
      </c>
      <c r="U1709">
        <f>-1*(Sample[[#This Row],[KPx]]*KSc-Sample[[#This Row],[KPz]]*KSa)</f>
        <v>0</v>
      </c>
      <c r="V1709">
        <f>(Sample[[#This Row],[KPx]]*$R$2-Sample[[#This Row],[Kpy]]*KSa)</f>
        <v>0</v>
      </c>
      <c r="W1709">
        <f>Sample[[#This Row],[Kpy]]*KTc-Sample[[#This Row],[KPz]]*KTb</f>
        <v>1.3979400086720375</v>
      </c>
      <c r="X1709">
        <f>-1*(Sample[[#This Row],[KPx]]*KTc-Sample[[#This Row],[KPz]]*KTa)</f>
        <v>1.3979400086720375</v>
      </c>
      <c r="Y1709">
        <f>(Sample[[#This Row],[KPx]]*KTb-Sample[[#This Row],[Kpy]]*KTa)</f>
        <v>1.3979400086720375</v>
      </c>
      <c r="Z1709">
        <f>-Sample[[#This Row],[Xp]]*a+Sample[[#This Row],[Yp]]*b+Sample[[#This Row],[Zp]]*c_</f>
        <v>0</v>
      </c>
      <c r="AA1709" s="8">
        <f>-IF(Sample[[#This Row],[Column2]]&gt;0,1,-1)*SQRT(Sample[[#This Row],[KPx''i]]^2+Sample[[#This Row],[KPx''j]]^2+Sample[[#This Row],[KPx''k]]^2)/Ksmag/Scale</f>
        <v>0</v>
      </c>
      <c r="AB1709" s="1">
        <f>SQRT(Sample[[#This Row],[Kpy''i]]^2+Sample[[#This Row],[KPy''j]]^2+Sample[[#This Row],[KPy''k]]^2)/KTmag/Scale</f>
        <v>0.98849285982397894</v>
      </c>
    </row>
    <row r="1710" spans="1:28" hidden="1" x14ac:dyDescent="0.25">
      <c r="A1710" s="5">
        <v>1705</v>
      </c>
      <c r="B1710" s="13" t="s">
        <v>43</v>
      </c>
      <c r="C1710" s="5"/>
      <c r="D1710" s="5"/>
      <c r="E1710">
        <v>1</v>
      </c>
      <c r="F1710">
        <v>5</v>
      </c>
      <c r="G1710">
        <v>8</v>
      </c>
      <c r="H1710" s="11">
        <f>Sample[[#This Row],[C]]/Sample[[#This Row],[D]]</f>
        <v>5</v>
      </c>
      <c r="I1710" s="11">
        <f>Sample[[#This Row],[A]]/Sample[[#This Row],[C]]</f>
        <v>1.6</v>
      </c>
      <c r="J1710" s="11">
        <f>Sample[[#This Row],[D]]/Sample[[#This Row],[A]]</f>
        <v>0.125</v>
      </c>
      <c r="K1710" s="11">
        <f>Sample[[#This Row],[A]]/Sample[[#This Row],[D]]</f>
        <v>8</v>
      </c>
      <c r="L1710" s="11">
        <f>Sample[[#This Row],[D]]/Sample[[#This Row],[C]]</f>
        <v>0.2</v>
      </c>
      <c r="M1710" s="11">
        <f>Sample[[#This Row],[C]]/Sample[[#This Row],[A]]</f>
        <v>0.625</v>
      </c>
      <c r="N1710">
        <f>IF(Sample[[#This Row],[Ap]]=0,10,LOG(Sample[[#This Row],[Ap]]))</f>
        <v>0.69897000433601886</v>
      </c>
      <c r="O1710">
        <f>IF(Sample[[#This Row],[Ei]]=0,10,LOG(Sample[[#This Row],[Ei]]))</f>
        <v>0.20411998265592479</v>
      </c>
      <c r="P1710">
        <f>IF(Sample[[#This Row],[Ii]]=0,10,LOG(Sample[[#This Row],[Ii]]))</f>
        <v>-0.90308998699194354</v>
      </c>
      <c r="Q1710">
        <f>Kx-Sample[[#This Row],[Xp]]</f>
        <v>-0.69897000433601886</v>
      </c>
      <c r="R1710">
        <f>Ky-Sample[[#This Row],[Yp]]</f>
        <v>-1.2041199826559248</v>
      </c>
      <c r="S1710">
        <f>Kz-Sample[[#This Row],[Zp]]</f>
        <v>1.9030899869919435</v>
      </c>
      <c r="T1710">
        <f>Sample[[#This Row],[Kpy]]*KSc-Sample[[#This Row],[KPz]]*KSb</f>
        <v>-0.69897000433601875</v>
      </c>
      <c r="U1710">
        <f>-1*(Sample[[#This Row],[KPx]]*KSc-Sample[[#This Row],[KPz]]*KSa)</f>
        <v>-0.69897000433601886</v>
      </c>
      <c r="V1710">
        <f>(Sample[[#This Row],[KPx]]*$R$2-Sample[[#This Row],[Kpy]]*KSa)</f>
        <v>-0.69897000433601886</v>
      </c>
      <c r="W1710">
        <f>Sample[[#This Row],[Kpy]]*KTc-Sample[[#This Row],[KPz]]*KTb</f>
        <v>3.1072099696478683</v>
      </c>
      <c r="X1710">
        <f>-1*(Sample[[#This Row],[KPx]]*KTc-Sample[[#This Row],[KPz]]*KTa)</f>
        <v>3.1072099696478683</v>
      </c>
      <c r="Y1710">
        <f>(Sample[[#This Row],[KPx]]*KTb-Sample[[#This Row],[Kpy]]*KTa)</f>
        <v>3.1072099696478683</v>
      </c>
      <c r="Z1710">
        <f>-Sample[[#This Row],[Xp]]*a+Sample[[#This Row],[Yp]]*b+Sample[[#This Row],[Zp]]*c_</f>
        <v>-1.3979400086720375</v>
      </c>
      <c r="AA1710" s="8">
        <f>-IF(Sample[[#This Row],[Column2]]&gt;0,1,-1)*SQRT(Sample[[#This Row],[KPx''i]]^2+Sample[[#This Row],[KPx''j]]^2+Sample[[#This Row],[KPx''k]]^2)/Ksmag/Scale</f>
        <v>0.85605992806709574</v>
      </c>
      <c r="AB1710" s="1">
        <f>SQRT(Sample[[#This Row],[Kpy''i]]^2+Sample[[#This Row],[KPy''j]]^2+Sample[[#This Row],[KPy''k]]^2)/KTmag/Scale</f>
        <v>2.1971292401084543</v>
      </c>
    </row>
    <row r="1711" spans="1:28" hidden="1" x14ac:dyDescent="0.25">
      <c r="A1711" s="5">
        <v>1706</v>
      </c>
      <c r="B1711" s="13" t="s">
        <v>43</v>
      </c>
      <c r="C1711" s="5"/>
      <c r="D1711" s="5"/>
      <c r="E1711">
        <v>3</v>
      </c>
      <c r="F1711">
        <v>2</v>
      </c>
      <c r="G1711">
        <v>6</v>
      </c>
      <c r="H1711" s="11">
        <f>Sample[[#This Row],[C]]/Sample[[#This Row],[D]]</f>
        <v>0.66666666666666663</v>
      </c>
      <c r="I1711" s="11">
        <f>Sample[[#This Row],[A]]/Sample[[#This Row],[C]]</f>
        <v>3</v>
      </c>
      <c r="J1711" s="11">
        <f>Sample[[#This Row],[D]]/Sample[[#This Row],[A]]</f>
        <v>0.5</v>
      </c>
      <c r="K1711" s="11">
        <f>Sample[[#This Row],[A]]/Sample[[#This Row],[D]]</f>
        <v>2</v>
      </c>
      <c r="L1711" s="11">
        <f>Sample[[#This Row],[D]]/Sample[[#This Row],[C]]</f>
        <v>1.5</v>
      </c>
      <c r="M1711" s="11">
        <f>Sample[[#This Row],[C]]/Sample[[#This Row],[A]]</f>
        <v>0.33333333333333331</v>
      </c>
      <c r="N1711">
        <f>IF(Sample[[#This Row],[Ap]]=0,10,LOG(Sample[[#This Row],[Ap]]))</f>
        <v>-0.17609125905568127</v>
      </c>
      <c r="O1711">
        <f>IF(Sample[[#This Row],[Ei]]=0,10,LOG(Sample[[#This Row],[Ei]]))</f>
        <v>0.47712125471966244</v>
      </c>
      <c r="P1711">
        <f>IF(Sample[[#This Row],[Ii]]=0,10,LOG(Sample[[#This Row],[Ii]]))</f>
        <v>-0.3010299956639812</v>
      </c>
      <c r="Q1711">
        <f>Kx-Sample[[#This Row],[Xp]]</f>
        <v>0.17609125905568127</v>
      </c>
      <c r="R1711">
        <f>Ky-Sample[[#This Row],[Yp]]</f>
        <v>-1.4771212547196624</v>
      </c>
      <c r="S1711">
        <f>Kz-Sample[[#This Row],[Zp]]</f>
        <v>1.3010299956639813</v>
      </c>
      <c r="T1711">
        <f>Sample[[#This Row],[Kpy]]*KSc-Sample[[#This Row],[KPz]]*KSb</f>
        <v>0.17609125905568113</v>
      </c>
      <c r="U1711">
        <f>-1*(Sample[[#This Row],[KPx]]*KSc-Sample[[#This Row],[KPz]]*KSa)</f>
        <v>0.17609125905568127</v>
      </c>
      <c r="V1711">
        <f>(Sample[[#This Row],[KPx]]*$R$2-Sample[[#This Row],[Kpy]]*KSa)</f>
        <v>0.17609125905568127</v>
      </c>
      <c r="W1711">
        <f>Sample[[#This Row],[Kpy]]*KTc-Sample[[#This Row],[KPz]]*KTb</f>
        <v>2.7781512503836439</v>
      </c>
      <c r="X1711">
        <f>-1*(Sample[[#This Row],[KPx]]*KTc-Sample[[#This Row],[KPz]]*KTa)</f>
        <v>2.7781512503836439</v>
      </c>
      <c r="Y1711">
        <f>(Sample[[#This Row],[KPx]]*KTb-Sample[[#This Row],[Kpy]]*KTa)</f>
        <v>2.7781512503836434</v>
      </c>
      <c r="Z1711">
        <f>-Sample[[#This Row],[Xp]]*a+Sample[[#This Row],[Yp]]*b+Sample[[#This Row],[Zp]]*c_</f>
        <v>0.35218251811136247</v>
      </c>
      <c r="AA1711" s="8">
        <f>-IF(Sample[[#This Row],[Column2]]&gt;0,1,-1)*SQRT(Sample[[#This Row],[KPx''i]]^2+Sample[[#This Row],[KPx''j]]^2+Sample[[#This Row],[KPx''k]]^2)/Ksmag/Scale</f>
        <v>-0.21566686642533325</v>
      </c>
      <c r="AB1711" s="1">
        <f>SQRT(Sample[[#This Row],[Kpy''i]]^2+Sample[[#This Row],[KPy''j]]^2+Sample[[#This Row],[KPy''k]]^2)/KTmag/Scale</f>
        <v>1.9644495883081605</v>
      </c>
    </row>
    <row r="1712" spans="1:28" hidden="1" x14ac:dyDescent="0.25">
      <c r="A1712" s="5">
        <v>1707</v>
      </c>
      <c r="B1712" s="13" t="s">
        <v>43</v>
      </c>
      <c r="C1712" s="5"/>
      <c r="D1712" s="5"/>
      <c r="E1712">
        <v>5</v>
      </c>
      <c r="F1712">
        <v>10</v>
      </c>
      <c r="G1712">
        <v>2</v>
      </c>
      <c r="H1712" s="11">
        <f>Sample[[#This Row],[C]]/Sample[[#This Row],[D]]</f>
        <v>2</v>
      </c>
      <c r="I1712" s="11">
        <f>Sample[[#This Row],[A]]/Sample[[#This Row],[C]]</f>
        <v>0.2</v>
      </c>
      <c r="J1712" s="11">
        <f>Sample[[#This Row],[D]]/Sample[[#This Row],[A]]</f>
        <v>2.5</v>
      </c>
      <c r="K1712" s="11">
        <f>Sample[[#This Row],[A]]/Sample[[#This Row],[D]]</f>
        <v>0.4</v>
      </c>
      <c r="L1712" s="11">
        <f>Sample[[#This Row],[D]]/Sample[[#This Row],[C]]</f>
        <v>0.5</v>
      </c>
      <c r="M1712" s="11">
        <f>Sample[[#This Row],[C]]/Sample[[#This Row],[A]]</f>
        <v>5</v>
      </c>
      <c r="N1712">
        <f>IF(Sample[[#This Row],[Ap]]=0,10,LOG(Sample[[#This Row],[Ap]]))</f>
        <v>0.3010299956639812</v>
      </c>
      <c r="O1712">
        <f>IF(Sample[[#This Row],[Ei]]=0,10,LOG(Sample[[#This Row],[Ei]]))</f>
        <v>-0.69897000433601875</v>
      </c>
      <c r="P1712">
        <f>IF(Sample[[#This Row],[Ii]]=0,10,LOG(Sample[[#This Row],[Ii]]))</f>
        <v>0.3979400086720376</v>
      </c>
      <c r="Q1712">
        <f>Kx-Sample[[#This Row],[Xp]]</f>
        <v>-0.3010299956639812</v>
      </c>
      <c r="R1712">
        <f>Ky-Sample[[#This Row],[Yp]]</f>
        <v>-0.30102999566398125</v>
      </c>
      <c r="S1712">
        <f>Kz-Sample[[#This Row],[Zp]]</f>
        <v>0.6020599913279624</v>
      </c>
      <c r="T1712">
        <f>Sample[[#This Row],[Kpy]]*KSc-Sample[[#This Row],[KPz]]*KSb</f>
        <v>-0.30102999566398114</v>
      </c>
      <c r="U1712">
        <f>-1*(Sample[[#This Row],[KPx]]*KSc-Sample[[#This Row],[KPz]]*KSa)</f>
        <v>-0.3010299956639812</v>
      </c>
      <c r="V1712">
        <f>(Sample[[#This Row],[KPx]]*$R$2-Sample[[#This Row],[Kpy]]*KSa)</f>
        <v>-0.3010299956639812</v>
      </c>
      <c r="W1712">
        <f>Sample[[#This Row],[Kpy]]*KTc-Sample[[#This Row],[KPz]]*KTb</f>
        <v>0.90308998699194365</v>
      </c>
      <c r="X1712">
        <f>-1*(Sample[[#This Row],[KPx]]*KTc-Sample[[#This Row],[KPz]]*KTa)</f>
        <v>0.90308998699194354</v>
      </c>
      <c r="Y1712">
        <f>(Sample[[#This Row],[KPx]]*KTb-Sample[[#This Row],[Kpy]]*KTa)</f>
        <v>0.90308998699194376</v>
      </c>
      <c r="Z1712">
        <f>-Sample[[#This Row],[Xp]]*a+Sample[[#This Row],[Yp]]*b+Sample[[#This Row],[Zp]]*c_</f>
        <v>-0.60205999132796229</v>
      </c>
      <c r="AA1712" s="8">
        <f>-IF(Sample[[#This Row],[Column2]]&gt;0,1,-1)*SQRT(Sample[[#This Row],[KPx''i]]^2+Sample[[#This Row],[KPx''j]]^2+Sample[[#This Row],[KPx''k]]^2)/Ksmag/Scale</f>
        <v>0.36868494332449325</v>
      </c>
      <c r="AB1712" s="1">
        <f>SQRT(Sample[[#This Row],[Kpy''i]]^2+Sample[[#This Row],[KPy''j]]^2+Sample[[#This Row],[KPy''k]]^2)/KTmag/Scale</f>
        <v>0.63858105382367447</v>
      </c>
    </row>
    <row r="1713" spans="1:28" hidden="1" x14ac:dyDescent="0.25">
      <c r="A1713" s="5">
        <v>1708</v>
      </c>
      <c r="B1713" s="13" t="s">
        <v>43</v>
      </c>
      <c r="C1713" s="5"/>
      <c r="D1713" s="5"/>
      <c r="E1713">
        <v>7</v>
      </c>
      <c r="F1713">
        <v>2</v>
      </c>
      <c r="G1713">
        <v>2</v>
      </c>
      <c r="H1713" s="11">
        <f>Sample[[#This Row],[C]]/Sample[[#This Row],[D]]</f>
        <v>0.2857142857142857</v>
      </c>
      <c r="I1713" s="11">
        <f>Sample[[#This Row],[A]]/Sample[[#This Row],[C]]</f>
        <v>1</v>
      </c>
      <c r="J1713" s="11">
        <f>Sample[[#This Row],[D]]/Sample[[#This Row],[A]]</f>
        <v>3.5</v>
      </c>
      <c r="K1713" s="11">
        <f>Sample[[#This Row],[A]]/Sample[[#This Row],[D]]</f>
        <v>0.2857142857142857</v>
      </c>
      <c r="L1713" s="11">
        <f>Sample[[#This Row],[D]]/Sample[[#This Row],[C]]</f>
        <v>3.5</v>
      </c>
      <c r="M1713" s="11">
        <f>Sample[[#This Row],[C]]/Sample[[#This Row],[A]]</f>
        <v>1</v>
      </c>
      <c r="N1713">
        <f>IF(Sample[[#This Row],[Ap]]=0,10,LOG(Sample[[#This Row],[Ap]]))</f>
        <v>-0.54406804435027567</v>
      </c>
      <c r="O1713">
        <f>IF(Sample[[#This Row],[Ei]]=0,10,LOG(Sample[[#This Row],[Ei]]))</f>
        <v>0</v>
      </c>
      <c r="P1713">
        <f>IF(Sample[[#This Row],[Ii]]=0,10,LOG(Sample[[#This Row],[Ii]]))</f>
        <v>0.54406804435027567</v>
      </c>
      <c r="Q1713">
        <f>Kx-Sample[[#This Row],[Xp]]</f>
        <v>0.54406804435027567</v>
      </c>
      <c r="R1713">
        <f>Ky-Sample[[#This Row],[Yp]]</f>
        <v>-1</v>
      </c>
      <c r="S1713">
        <f>Kz-Sample[[#This Row],[Zp]]</f>
        <v>0.45593195564972433</v>
      </c>
      <c r="T1713">
        <f>Sample[[#This Row],[Kpy]]*KSc-Sample[[#This Row],[KPz]]*KSb</f>
        <v>0.54406804435027567</v>
      </c>
      <c r="U1713">
        <f>-1*(Sample[[#This Row],[KPx]]*KSc-Sample[[#This Row],[KPz]]*KSa)</f>
        <v>0.54406804435027567</v>
      </c>
      <c r="V1713">
        <f>(Sample[[#This Row],[KPx]]*$R$2-Sample[[#This Row],[Kpy]]*KSa)</f>
        <v>0.54406804435027567</v>
      </c>
      <c r="W1713">
        <f>Sample[[#This Row],[Kpy]]*KTc-Sample[[#This Row],[KPz]]*KTb</f>
        <v>1.4559319556497243</v>
      </c>
      <c r="X1713">
        <f>-1*(Sample[[#This Row],[KPx]]*KTc-Sample[[#This Row],[KPz]]*KTa)</f>
        <v>1.4559319556497243</v>
      </c>
      <c r="Y1713">
        <f>(Sample[[#This Row],[KPx]]*KTb-Sample[[#This Row],[Kpy]]*KTa)</f>
        <v>1.4559319556497243</v>
      </c>
      <c r="Z1713">
        <f>-Sample[[#This Row],[Xp]]*a+Sample[[#This Row],[Yp]]*b+Sample[[#This Row],[Zp]]*c_</f>
        <v>1.0881360887005513</v>
      </c>
      <c r="AA1713" s="8">
        <f>-IF(Sample[[#This Row],[Column2]]&gt;0,1,-1)*SQRT(Sample[[#This Row],[KPx''i]]^2+Sample[[#This Row],[KPx''j]]^2+Sample[[#This Row],[KPx''k]]^2)/Ksmag/Scale</f>
        <v>-0.66634454700605172</v>
      </c>
      <c r="AB1713" s="1">
        <f>SQRT(Sample[[#This Row],[Kpy''i]]^2+Sample[[#This Row],[KPy''j]]^2+Sample[[#This Row],[KPy''k]]^2)/KTmag/Scale</f>
        <v>1.0294993587861119</v>
      </c>
    </row>
    <row r="1714" spans="1:28" hidden="1" x14ac:dyDescent="0.25">
      <c r="A1714" s="5">
        <v>1709</v>
      </c>
      <c r="B1714" s="13" t="s">
        <v>43</v>
      </c>
      <c r="C1714" s="5"/>
      <c r="D1714" s="5"/>
      <c r="E1714">
        <v>1</v>
      </c>
      <c r="F1714">
        <v>8</v>
      </c>
      <c r="G1714">
        <v>2</v>
      </c>
      <c r="H1714" s="11">
        <f>Sample[[#This Row],[C]]/Sample[[#This Row],[D]]</f>
        <v>8</v>
      </c>
      <c r="I1714" s="11">
        <f>Sample[[#This Row],[A]]/Sample[[#This Row],[C]]</f>
        <v>0.25</v>
      </c>
      <c r="J1714" s="11">
        <f>Sample[[#This Row],[D]]/Sample[[#This Row],[A]]</f>
        <v>0.5</v>
      </c>
      <c r="K1714" s="11">
        <f>Sample[[#This Row],[A]]/Sample[[#This Row],[D]]</f>
        <v>2</v>
      </c>
      <c r="L1714" s="11">
        <f>Sample[[#This Row],[D]]/Sample[[#This Row],[C]]</f>
        <v>0.125</v>
      </c>
      <c r="M1714" s="11">
        <f>Sample[[#This Row],[C]]/Sample[[#This Row],[A]]</f>
        <v>4</v>
      </c>
      <c r="N1714">
        <f>IF(Sample[[#This Row],[Ap]]=0,10,LOG(Sample[[#This Row],[Ap]]))</f>
        <v>0.90308998699194354</v>
      </c>
      <c r="O1714">
        <f>IF(Sample[[#This Row],[Ei]]=0,10,LOG(Sample[[#This Row],[Ei]]))</f>
        <v>-0.6020599913279624</v>
      </c>
      <c r="P1714">
        <f>IF(Sample[[#This Row],[Ii]]=0,10,LOG(Sample[[#This Row],[Ii]]))</f>
        <v>-0.3010299956639812</v>
      </c>
      <c r="Q1714">
        <f>Kx-Sample[[#This Row],[Xp]]</f>
        <v>-0.90308998699194354</v>
      </c>
      <c r="R1714">
        <f>Ky-Sample[[#This Row],[Yp]]</f>
        <v>-0.3979400086720376</v>
      </c>
      <c r="S1714">
        <f>Kz-Sample[[#This Row],[Zp]]</f>
        <v>1.3010299956639813</v>
      </c>
      <c r="T1714">
        <f>Sample[[#This Row],[Kpy]]*KSc-Sample[[#This Row],[KPz]]*KSb</f>
        <v>-0.90308998699194365</v>
      </c>
      <c r="U1714">
        <f>-1*(Sample[[#This Row],[KPx]]*KSc-Sample[[#This Row],[KPz]]*KSa)</f>
        <v>-0.90308998699194354</v>
      </c>
      <c r="V1714">
        <f>(Sample[[#This Row],[KPx]]*$R$2-Sample[[#This Row],[Kpy]]*KSa)</f>
        <v>-0.90308998699194354</v>
      </c>
      <c r="W1714">
        <f>Sample[[#This Row],[Kpy]]*KTc-Sample[[#This Row],[KPz]]*KTb</f>
        <v>1.6989700043360187</v>
      </c>
      <c r="X1714">
        <f>-1*(Sample[[#This Row],[KPx]]*KTc-Sample[[#This Row],[KPz]]*KTa)</f>
        <v>1.698970004336019</v>
      </c>
      <c r="Y1714">
        <f>(Sample[[#This Row],[KPx]]*KTb-Sample[[#This Row],[Kpy]]*KTa)</f>
        <v>1.6989700043360187</v>
      </c>
      <c r="Z1714">
        <f>-Sample[[#This Row],[Xp]]*a+Sample[[#This Row],[Yp]]*b+Sample[[#This Row],[Zp]]*c_</f>
        <v>-1.8061799739838871</v>
      </c>
      <c r="AA1714" s="8">
        <f>-IF(Sample[[#This Row],[Column2]]&gt;0,1,-1)*SQRT(Sample[[#This Row],[KPx''i]]^2+Sample[[#This Row],[KPx''j]]^2+Sample[[#This Row],[KPx''k]]^2)/Ksmag/Scale</f>
        <v>1.1060548299734796</v>
      </c>
      <c r="AB1714" s="1">
        <f>SQRT(Sample[[#This Row],[Kpy''i]]^2+Sample[[#This Row],[KPy''j]]^2+Sample[[#This Row],[KPy''k]]^2)/KTmag/Scale</f>
        <v>1.2013532110985372</v>
      </c>
    </row>
    <row r="1715" spans="1:28" hidden="1" x14ac:dyDescent="0.25">
      <c r="A1715" s="5">
        <v>1710</v>
      </c>
      <c r="B1715" s="13" t="s">
        <v>43</v>
      </c>
      <c r="C1715" s="5"/>
      <c r="D1715" s="5"/>
      <c r="E1715">
        <v>9</v>
      </c>
      <c r="F1715">
        <v>8</v>
      </c>
      <c r="G1715">
        <v>7</v>
      </c>
      <c r="H1715" s="11">
        <f>Sample[[#This Row],[C]]/Sample[[#This Row],[D]]</f>
        <v>0.88888888888888884</v>
      </c>
      <c r="I1715" s="11">
        <f>Sample[[#This Row],[A]]/Sample[[#This Row],[C]]</f>
        <v>0.875</v>
      </c>
      <c r="J1715" s="11">
        <f>Sample[[#This Row],[D]]/Sample[[#This Row],[A]]</f>
        <v>1.2857142857142858</v>
      </c>
      <c r="K1715" s="11">
        <f>Sample[[#This Row],[A]]/Sample[[#This Row],[D]]</f>
        <v>0.77777777777777779</v>
      </c>
      <c r="L1715" s="11">
        <f>Sample[[#This Row],[D]]/Sample[[#This Row],[C]]</f>
        <v>1.125</v>
      </c>
      <c r="M1715" s="11">
        <f>Sample[[#This Row],[C]]/Sample[[#This Row],[A]]</f>
        <v>1.1428571428571428</v>
      </c>
      <c r="N1715">
        <f>IF(Sample[[#This Row],[Ap]]=0,10,LOG(Sample[[#This Row],[Ap]]))</f>
        <v>-5.1152522447381311E-2</v>
      </c>
      <c r="O1715">
        <f>IF(Sample[[#This Row],[Ei]]=0,10,LOG(Sample[[#This Row],[Ei]]))</f>
        <v>-5.7991946977686754E-2</v>
      </c>
      <c r="P1715">
        <f>IF(Sample[[#This Row],[Ii]]=0,10,LOG(Sample[[#This Row],[Ii]]))</f>
        <v>0.10914446942506807</v>
      </c>
      <c r="Q1715">
        <f>Kx-Sample[[#This Row],[Xp]]</f>
        <v>5.1152522447381311E-2</v>
      </c>
      <c r="R1715">
        <f>Ky-Sample[[#This Row],[Yp]]</f>
        <v>-0.94200805302231327</v>
      </c>
      <c r="S1715">
        <f>Kz-Sample[[#This Row],[Zp]]</f>
        <v>0.89085553057493194</v>
      </c>
      <c r="T1715">
        <f>Sample[[#This Row],[Kpy]]*KSc-Sample[[#This Row],[KPz]]*KSb</f>
        <v>5.1152522447381332E-2</v>
      </c>
      <c r="U1715">
        <f>-1*(Sample[[#This Row],[KPx]]*KSc-Sample[[#This Row],[KPz]]*KSa)</f>
        <v>5.1152522447381311E-2</v>
      </c>
      <c r="V1715">
        <f>(Sample[[#This Row],[KPx]]*$R$2-Sample[[#This Row],[Kpy]]*KSa)</f>
        <v>5.1152522447381311E-2</v>
      </c>
      <c r="W1715">
        <f>Sample[[#This Row],[Kpy]]*KTc-Sample[[#This Row],[KPz]]*KTb</f>
        <v>1.8328635835972453</v>
      </c>
      <c r="X1715">
        <f>-1*(Sample[[#This Row],[KPx]]*KTc-Sample[[#This Row],[KPz]]*KTa)</f>
        <v>1.8328635835972451</v>
      </c>
      <c r="Y1715">
        <f>(Sample[[#This Row],[KPx]]*KTb-Sample[[#This Row],[Kpy]]*KTa)</f>
        <v>1.8328635835972453</v>
      </c>
      <c r="Z1715">
        <f>-Sample[[#This Row],[Xp]]*a+Sample[[#This Row],[Yp]]*b+Sample[[#This Row],[Zp]]*c_</f>
        <v>0.10230504489476264</v>
      </c>
      <c r="AA1715" s="8">
        <f>-IF(Sample[[#This Row],[Column2]]&gt;0,1,-1)*SQRT(Sample[[#This Row],[KPx''i]]^2+Sample[[#This Row],[KPx''j]]^2+Sample[[#This Row],[KPx''k]]^2)/Ksmag/Scale</f>
        <v>-6.2648789526173393E-2</v>
      </c>
      <c r="AB1715" s="1">
        <f>SQRT(Sample[[#This Row],[Kpy''i]]^2+Sample[[#This Row],[KPy''j]]^2+Sample[[#This Row],[KPy''k]]^2)/KTmag/Scale</f>
        <v>1.2960302689514889</v>
      </c>
    </row>
    <row r="1716" spans="1:28" hidden="1" x14ac:dyDescent="0.25">
      <c r="A1716" s="5">
        <v>1711</v>
      </c>
      <c r="B1716" s="13" t="s">
        <v>43</v>
      </c>
      <c r="C1716" s="5"/>
      <c r="D1716" s="5"/>
      <c r="E1716">
        <v>3</v>
      </c>
      <c r="F1716">
        <v>10</v>
      </c>
      <c r="G1716">
        <v>10</v>
      </c>
      <c r="H1716" s="11">
        <f>Sample[[#This Row],[C]]/Sample[[#This Row],[D]]</f>
        <v>3.3333333333333335</v>
      </c>
      <c r="I1716" s="11">
        <f>Sample[[#This Row],[A]]/Sample[[#This Row],[C]]</f>
        <v>1</v>
      </c>
      <c r="J1716" s="11">
        <f>Sample[[#This Row],[D]]/Sample[[#This Row],[A]]</f>
        <v>0.3</v>
      </c>
      <c r="K1716" s="11">
        <f>Sample[[#This Row],[A]]/Sample[[#This Row],[D]]</f>
        <v>3.3333333333333335</v>
      </c>
      <c r="L1716" s="11">
        <f>Sample[[#This Row],[D]]/Sample[[#This Row],[C]]</f>
        <v>0.3</v>
      </c>
      <c r="M1716" s="11">
        <f>Sample[[#This Row],[C]]/Sample[[#This Row],[A]]</f>
        <v>1</v>
      </c>
      <c r="N1716">
        <f>IF(Sample[[#This Row],[Ap]]=0,10,LOG(Sample[[#This Row],[Ap]]))</f>
        <v>0.52287874528033762</v>
      </c>
      <c r="O1716">
        <f>IF(Sample[[#This Row],[Ei]]=0,10,LOG(Sample[[#This Row],[Ei]]))</f>
        <v>0</v>
      </c>
      <c r="P1716">
        <f>IF(Sample[[#This Row],[Ii]]=0,10,LOG(Sample[[#This Row],[Ii]]))</f>
        <v>-0.52287874528033762</v>
      </c>
      <c r="Q1716">
        <f>Kx-Sample[[#This Row],[Xp]]</f>
        <v>-0.52287874528033762</v>
      </c>
      <c r="R1716">
        <f>Ky-Sample[[#This Row],[Yp]]</f>
        <v>-1</v>
      </c>
      <c r="S1716">
        <f>Kz-Sample[[#This Row],[Zp]]</f>
        <v>1.5228787452803376</v>
      </c>
      <c r="T1716">
        <f>Sample[[#This Row],[Kpy]]*KSc-Sample[[#This Row],[KPz]]*KSb</f>
        <v>-0.52287874528033762</v>
      </c>
      <c r="U1716">
        <f>-1*(Sample[[#This Row],[KPx]]*KSc-Sample[[#This Row],[KPz]]*KSa)</f>
        <v>-0.52287874528033762</v>
      </c>
      <c r="V1716">
        <f>(Sample[[#This Row],[KPx]]*$R$2-Sample[[#This Row],[Kpy]]*KSa)</f>
        <v>-0.52287874528033762</v>
      </c>
      <c r="W1716">
        <f>Sample[[#This Row],[Kpy]]*KTc-Sample[[#This Row],[KPz]]*KTb</f>
        <v>2.5228787452803374</v>
      </c>
      <c r="X1716">
        <f>-1*(Sample[[#This Row],[KPx]]*KTc-Sample[[#This Row],[KPz]]*KTa)</f>
        <v>2.5228787452803374</v>
      </c>
      <c r="Y1716">
        <f>(Sample[[#This Row],[KPx]]*KTb-Sample[[#This Row],[Kpy]]*KTa)</f>
        <v>2.5228787452803374</v>
      </c>
      <c r="Z1716">
        <f>-Sample[[#This Row],[Xp]]*a+Sample[[#This Row],[Yp]]*b+Sample[[#This Row],[Zp]]*c_</f>
        <v>-1.0457574905606752</v>
      </c>
      <c r="AA1716" s="8">
        <f>-IF(Sample[[#This Row],[Column2]]&gt;0,1,-1)*SQRT(Sample[[#This Row],[KPx''i]]^2+Sample[[#This Row],[KPx''j]]^2+Sample[[#This Row],[KPx''k]]^2)/Ksmag/Scale</f>
        <v>0.64039306164176246</v>
      </c>
      <c r="AB1716" s="1">
        <f>SQRT(Sample[[#This Row],[Kpy''i]]^2+Sample[[#This Row],[KPy''j]]^2+Sample[[#This Row],[KPy''k]]^2)/KTmag/Scale</f>
        <v>1.7839446688991354</v>
      </c>
    </row>
    <row r="1717" spans="1:28" hidden="1" x14ac:dyDescent="0.25">
      <c r="A1717" s="5">
        <v>1712</v>
      </c>
      <c r="B1717" s="13" t="s">
        <v>43</v>
      </c>
      <c r="C1717" s="5"/>
      <c r="D1717" s="5"/>
      <c r="E1717">
        <v>10</v>
      </c>
      <c r="F1717">
        <v>2</v>
      </c>
      <c r="G1717">
        <v>10</v>
      </c>
      <c r="H1717" s="11">
        <f>Sample[[#This Row],[C]]/Sample[[#This Row],[D]]</f>
        <v>0.2</v>
      </c>
      <c r="I1717" s="11">
        <f>Sample[[#This Row],[A]]/Sample[[#This Row],[C]]</f>
        <v>5</v>
      </c>
      <c r="J1717" s="11">
        <f>Sample[[#This Row],[D]]/Sample[[#This Row],[A]]</f>
        <v>1</v>
      </c>
      <c r="K1717" s="11">
        <f>Sample[[#This Row],[A]]/Sample[[#This Row],[D]]</f>
        <v>1</v>
      </c>
      <c r="L1717" s="11">
        <f>Sample[[#This Row],[D]]/Sample[[#This Row],[C]]</f>
        <v>5</v>
      </c>
      <c r="M1717" s="11">
        <f>Sample[[#This Row],[C]]/Sample[[#This Row],[A]]</f>
        <v>0.2</v>
      </c>
      <c r="N1717">
        <f>IF(Sample[[#This Row],[Ap]]=0,10,LOG(Sample[[#This Row],[Ap]]))</f>
        <v>-0.69897000433601875</v>
      </c>
      <c r="O1717">
        <f>IF(Sample[[#This Row],[Ei]]=0,10,LOG(Sample[[#This Row],[Ei]]))</f>
        <v>0.69897000433601886</v>
      </c>
      <c r="P1717">
        <f>IF(Sample[[#This Row],[Ii]]=0,10,LOG(Sample[[#This Row],[Ii]]))</f>
        <v>0</v>
      </c>
      <c r="Q1717">
        <f>Kx-Sample[[#This Row],[Xp]]</f>
        <v>0.69897000433601875</v>
      </c>
      <c r="R1717">
        <f>Ky-Sample[[#This Row],[Yp]]</f>
        <v>-1.6989700043360187</v>
      </c>
      <c r="S1717">
        <f>Kz-Sample[[#This Row],[Zp]]</f>
        <v>1</v>
      </c>
      <c r="T1717">
        <f>Sample[[#This Row],[Kpy]]*KSc-Sample[[#This Row],[KPz]]*KSb</f>
        <v>0.69897000433601875</v>
      </c>
      <c r="U1717">
        <f>-1*(Sample[[#This Row],[KPx]]*KSc-Sample[[#This Row],[KPz]]*KSa)</f>
        <v>0.69897000433601875</v>
      </c>
      <c r="V1717">
        <f>(Sample[[#This Row],[KPx]]*$R$2-Sample[[#This Row],[Kpy]]*KSa)</f>
        <v>0.69897000433601875</v>
      </c>
      <c r="W1717">
        <f>Sample[[#This Row],[Kpy]]*KTc-Sample[[#This Row],[KPz]]*KTb</f>
        <v>2.6989700043360187</v>
      </c>
      <c r="X1717">
        <f>-1*(Sample[[#This Row],[KPx]]*KTc-Sample[[#This Row],[KPz]]*KTa)</f>
        <v>2.6989700043360187</v>
      </c>
      <c r="Y1717">
        <f>(Sample[[#This Row],[KPx]]*KTb-Sample[[#This Row],[Kpy]]*KTa)</f>
        <v>2.6989700043360187</v>
      </c>
      <c r="Z1717">
        <f>-Sample[[#This Row],[Xp]]*a+Sample[[#This Row],[Yp]]*b+Sample[[#This Row],[Zp]]*c_</f>
        <v>1.3979400086720377</v>
      </c>
      <c r="AA1717" s="8">
        <f>-IF(Sample[[#This Row],[Column2]]&gt;0,1,-1)*SQRT(Sample[[#This Row],[KPx''i]]^2+Sample[[#This Row],[KPx''j]]^2+Sample[[#This Row],[KPx''k]]^2)/Ksmag/Scale</f>
        <v>-0.85605992806709574</v>
      </c>
      <c r="AB1717" s="1">
        <f>SQRT(Sample[[#This Row],[Kpy''i]]^2+Sample[[#This Row],[KPy''j]]^2+Sample[[#This Row],[KPy''k]]^2)/KTmag/Scale</f>
        <v>1.9084599922850845</v>
      </c>
    </row>
    <row r="1718" spans="1:28" hidden="1" x14ac:dyDescent="0.25">
      <c r="A1718" s="5">
        <v>1713</v>
      </c>
      <c r="B1718" s="13" t="s">
        <v>43</v>
      </c>
      <c r="C1718" s="5"/>
      <c r="D1718" s="5"/>
      <c r="E1718">
        <v>5</v>
      </c>
      <c r="F1718">
        <v>4</v>
      </c>
      <c r="G1718">
        <v>6</v>
      </c>
      <c r="H1718" s="11">
        <f>Sample[[#This Row],[C]]/Sample[[#This Row],[D]]</f>
        <v>0.8</v>
      </c>
      <c r="I1718" s="11">
        <f>Sample[[#This Row],[A]]/Sample[[#This Row],[C]]</f>
        <v>1.5</v>
      </c>
      <c r="J1718" s="11">
        <f>Sample[[#This Row],[D]]/Sample[[#This Row],[A]]</f>
        <v>0.83333333333333337</v>
      </c>
      <c r="K1718" s="11">
        <f>Sample[[#This Row],[A]]/Sample[[#This Row],[D]]</f>
        <v>1.2</v>
      </c>
      <c r="L1718" s="11">
        <f>Sample[[#This Row],[D]]/Sample[[#This Row],[C]]</f>
        <v>1.25</v>
      </c>
      <c r="M1718" s="11">
        <f>Sample[[#This Row],[C]]/Sample[[#This Row],[A]]</f>
        <v>0.66666666666666663</v>
      </c>
      <c r="N1718">
        <f>IF(Sample[[#This Row],[Ap]]=0,10,LOG(Sample[[#This Row],[Ap]]))</f>
        <v>-9.6910013008056392E-2</v>
      </c>
      <c r="O1718">
        <f>IF(Sample[[#This Row],[Ei]]=0,10,LOG(Sample[[#This Row],[Ei]]))</f>
        <v>0.17609125905568124</v>
      </c>
      <c r="P1718">
        <f>IF(Sample[[#This Row],[Ii]]=0,10,LOG(Sample[[#This Row],[Ii]]))</f>
        <v>-7.9181246047624804E-2</v>
      </c>
      <c r="Q1718">
        <f>Kx-Sample[[#This Row],[Xp]]</f>
        <v>9.6910013008056392E-2</v>
      </c>
      <c r="R1718">
        <f>Ky-Sample[[#This Row],[Yp]]</f>
        <v>-1.1760912590556813</v>
      </c>
      <c r="S1718">
        <f>Kz-Sample[[#This Row],[Zp]]</f>
        <v>1.0791812460476249</v>
      </c>
      <c r="T1718">
        <f>Sample[[#This Row],[Kpy]]*KSc-Sample[[#This Row],[KPz]]*KSb</f>
        <v>9.6910013008056461E-2</v>
      </c>
      <c r="U1718">
        <f>-1*(Sample[[#This Row],[KPx]]*KSc-Sample[[#This Row],[KPz]]*KSa)</f>
        <v>9.6910013008056392E-2</v>
      </c>
      <c r="V1718">
        <f>(Sample[[#This Row],[KPx]]*$R$2-Sample[[#This Row],[Kpy]]*KSa)</f>
        <v>9.6910013008056392E-2</v>
      </c>
      <c r="W1718">
        <f>Sample[[#This Row],[Kpy]]*KTc-Sample[[#This Row],[KPz]]*KTb</f>
        <v>2.2552725051033065</v>
      </c>
      <c r="X1718">
        <f>-1*(Sample[[#This Row],[KPx]]*KTc-Sample[[#This Row],[KPz]]*KTa)</f>
        <v>2.255272505103306</v>
      </c>
      <c r="Y1718">
        <f>(Sample[[#This Row],[KPx]]*KTb-Sample[[#This Row],[Kpy]]*KTa)</f>
        <v>2.2552725051033065</v>
      </c>
      <c r="Z1718">
        <f>-Sample[[#This Row],[Xp]]*a+Sample[[#This Row],[Yp]]*b+Sample[[#This Row],[Zp]]*c_</f>
        <v>0.19382002601611287</v>
      </c>
      <c r="AA1718" s="8">
        <f>-IF(Sample[[#This Row],[Column2]]&gt;0,1,-1)*SQRT(Sample[[#This Row],[KPx''i]]^2+Sample[[#This Row],[KPx''j]]^2+Sample[[#This Row],[KPx''k]]^2)/Ksmag/Scale</f>
        <v>-0.11869004141810927</v>
      </c>
      <c r="AB1718" s="1">
        <f>SQRT(Sample[[#This Row],[Kpy''i]]^2+Sample[[#This Row],[KPy''j]]^2+Sample[[#This Row],[KPy''k]]^2)/KTmag/Scale</f>
        <v>1.5947184817821207</v>
      </c>
    </row>
    <row r="1719" spans="1:28" hidden="1" x14ac:dyDescent="0.25">
      <c r="A1719" s="5">
        <v>1714</v>
      </c>
      <c r="B1719" s="13" t="s">
        <v>43</v>
      </c>
      <c r="C1719" s="5"/>
      <c r="D1719" s="5"/>
      <c r="E1719">
        <v>9</v>
      </c>
      <c r="F1719">
        <v>3</v>
      </c>
      <c r="G1719">
        <v>9</v>
      </c>
      <c r="H1719" s="11">
        <f>Sample[[#This Row],[C]]/Sample[[#This Row],[D]]</f>
        <v>0.33333333333333331</v>
      </c>
      <c r="I1719" s="11">
        <f>Sample[[#This Row],[A]]/Sample[[#This Row],[C]]</f>
        <v>3</v>
      </c>
      <c r="J1719" s="11">
        <f>Sample[[#This Row],[D]]/Sample[[#This Row],[A]]</f>
        <v>1</v>
      </c>
      <c r="K1719" s="11">
        <f>Sample[[#This Row],[A]]/Sample[[#This Row],[D]]</f>
        <v>1</v>
      </c>
      <c r="L1719" s="11">
        <f>Sample[[#This Row],[D]]/Sample[[#This Row],[C]]</f>
        <v>3</v>
      </c>
      <c r="M1719" s="11">
        <f>Sample[[#This Row],[C]]/Sample[[#This Row],[A]]</f>
        <v>0.33333333333333331</v>
      </c>
      <c r="N1719">
        <f>IF(Sample[[#This Row],[Ap]]=0,10,LOG(Sample[[#This Row],[Ap]]))</f>
        <v>-0.47712125471966244</v>
      </c>
      <c r="O1719">
        <f>IF(Sample[[#This Row],[Ei]]=0,10,LOG(Sample[[#This Row],[Ei]]))</f>
        <v>0.47712125471966244</v>
      </c>
      <c r="P1719">
        <f>IF(Sample[[#This Row],[Ii]]=0,10,LOG(Sample[[#This Row],[Ii]]))</f>
        <v>0</v>
      </c>
      <c r="Q1719">
        <f>Kx-Sample[[#This Row],[Xp]]</f>
        <v>0.47712125471966244</v>
      </c>
      <c r="R1719">
        <f>Ky-Sample[[#This Row],[Yp]]</f>
        <v>-1.4771212547196624</v>
      </c>
      <c r="S1719">
        <f>Kz-Sample[[#This Row],[Zp]]</f>
        <v>1</v>
      </c>
      <c r="T1719">
        <f>Sample[[#This Row],[Kpy]]*KSc-Sample[[#This Row],[KPz]]*KSb</f>
        <v>0.47712125471966238</v>
      </c>
      <c r="U1719">
        <f>-1*(Sample[[#This Row],[KPx]]*KSc-Sample[[#This Row],[KPz]]*KSa)</f>
        <v>0.47712125471966244</v>
      </c>
      <c r="V1719">
        <f>(Sample[[#This Row],[KPx]]*$R$2-Sample[[#This Row],[Kpy]]*KSa)</f>
        <v>0.47712125471966244</v>
      </c>
      <c r="W1719">
        <f>Sample[[#This Row],[Kpy]]*KTc-Sample[[#This Row],[KPz]]*KTb</f>
        <v>2.4771212547196626</v>
      </c>
      <c r="X1719">
        <f>-1*(Sample[[#This Row],[KPx]]*KTc-Sample[[#This Row],[KPz]]*KTa)</f>
        <v>2.4771212547196626</v>
      </c>
      <c r="Y1719">
        <f>(Sample[[#This Row],[KPx]]*KTb-Sample[[#This Row],[Kpy]]*KTa)</f>
        <v>2.4771212547196622</v>
      </c>
      <c r="Z1719">
        <f>-Sample[[#This Row],[Xp]]*a+Sample[[#This Row],[Yp]]*b+Sample[[#This Row],[Zp]]*c_</f>
        <v>0.95424250943932487</v>
      </c>
      <c r="AA1719" s="8">
        <f>-IF(Sample[[#This Row],[Column2]]&gt;0,1,-1)*SQRT(Sample[[#This Row],[KPx''i]]^2+Sample[[#This Row],[KPx''j]]^2+Sample[[#This Row],[KPx''k]]^2)/Ksmag/Scale</f>
        <v>-0.58435180974982659</v>
      </c>
      <c r="AB1719" s="1">
        <f>SQRT(Sample[[#This Row],[Kpy''i]]^2+Sample[[#This Row],[KPy''j]]^2+Sample[[#This Row],[KPy''k]]^2)/KTmag/Scale</f>
        <v>1.7515892370336026</v>
      </c>
    </row>
    <row r="1720" spans="1:28" hidden="1" x14ac:dyDescent="0.25">
      <c r="A1720" s="5">
        <v>1715</v>
      </c>
      <c r="B1720" s="13" t="s">
        <v>43</v>
      </c>
      <c r="C1720" s="5"/>
      <c r="D1720" s="5"/>
      <c r="E1720">
        <v>6</v>
      </c>
      <c r="F1720">
        <v>10</v>
      </c>
      <c r="G1720">
        <v>3</v>
      </c>
      <c r="H1720" s="11">
        <f>Sample[[#This Row],[C]]/Sample[[#This Row],[D]]</f>
        <v>1.6666666666666667</v>
      </c>
      <c r="I1720" s="11">
        <f>Sample[[#This Row],[A]]/Sample[[#This Row],[C]]</f>
        <v>0.3</v>
      </c>
      <c r="J1720" s="11">
        <f>Sample[[#This Row],[D]]/Sample[[#This Row],[A]]</f>
        <v>2</v>
      </c>
      <c r="K1720" s="11">
        <f>Sample[[#This Row],[A]]/Sample[[#This Row],[D]]</f>
        <v>0.5</v>
      </c>
      <c r="L1720" s="11">
        <f>Sample[[#This Row],[D]]/Sample[[#This Row],[C]]</f>
        <v>0.6</v>
      </c>
      <c r="M1720" s="11">
        <f>Sample[[#This Row],[C]]/Sample[[#This Row],[A]]</f>
        <v>3.3333333333333335</v>
      </c>
      <c r="N1720">
        <f>IF(Sample[[#This Row],[Ap]]=0,10,LOG(Sample[[#This Row],[Ap]]))</f>
        <v>0.22184874961635639</v>
      </c>
      <c r="O1720">
        <f>IF(Sample[[#This Row],[Ei]]=0,10,LOG(Sample[[#This Row],[Ei]]))</f>
        <v>-0.52287874528033762</v>
      </c>
      <c r="P1720">
        <f>IF(Sample[[#This Row],[Ii]]=0,10,LOG(Sample[[#This Row],[Ii]]))</f>
        <v>0.3010299956639812</v>
      </c>
      <c r="Q1720">
        <f>Kx-Sample[[#This Row],[Xp]]</f>
        <v>-0.22184874961635639</v>
      </c>
      <c r="R1720">
        <f>Ky-Sample[[#This Row],[Yp]]</f>
        <v>-0.47712125471966238</v>
      </c>
      <c r="S1720">
        <f>Kz-Sample[[#This Row],[Zp]]</f>
        <v>0.69897000433601875</v>
      </c>
      <c r="T1720">
        <f>Sample[[#This Row],[Kpy]]*KSc-Sample[[#This Row],[KPz]]*KSb</f>
        <v>-0.22184874961635637</v>
      </c>
      <c r="U1720">
        <f>-1*(Sample[[#This Row],[KPx]]*KSc-Sample[[#This Row],[KPz]]*KSa)</f>
        <v>-0.22184874961635639</v>
      </c>
      <c r="V1720">
        <f>(Sample[[#This Row],[KPx]]*$R$2-Sample[[#This Row],[Kpy]]*KSa)</f>
        <v>-0.22184874961635639</v>
      </c>
      <c r="W1720">
        <f>Sample[[#This Row],[Kpy]]*KTc-Sample[[#This Row],[KPz]]*KTb</f>
        <v>1.1760912590556811</v>
      </c>
      <c r="X1720">
        <f>-1*(Sample[[#This Row],[KPx]]*KTc-Sample[[#This Row],[KPz]]*KTa)</f>
        <v>1.1760912590556811</v>
      </c>
      <c r="Y1720">
        <f>(Sample[[#This Row],[KPx]]*KTb-Sample[[#This Row],[Kpy]]*KTa)</f>
        <v>1.1760912590556811</v>
      </c>
      <c r="Z1720">
        <f>-Sample[[#This Row],[Xp]]*a+Sample[[#This Row],[Yp]]*b+Sample[[#This Row],[Zp]]*c_</f>
        <v>-0.44369749923271284</v>
      </c>
      <c r="AA1720" s="8">
        <f>-IF(Sample[[#This Row],[Column2]]&gt;0,1,-1)*SQRT(Sample[[#This Row],[KPx''i]]^2+Sample[[#This Row],[KPx''j]]^2+Sample[[#This Row],[KPx''k]]^2)/Ksmag/Scale</f>
        <v>0.27170811831726921</v>
      </c>
      <c r="AB1720" s="1">
        <f>SQRT(Sample[[#This Row],[Kpy''i]]^2+Sample[[#This Row],[KPy''j]]^2+Sample[[#This Row],[KPy''k]]^2)/KTmag/Scale</f>
        <v>0.83162210457249663</v>
      </c>
    </row>
    <row r="1721" spans="1:28" hidden="1" x14ac:dyDescent="0.25">
      <c r="A1721" s="5">
        <v>1716</v>
      </c>
      <c r="B1721" s="13" t="s">
        <v>43</v>
      </c>
      <c r="C1721" s="5"/>
      <c r="D1721" s="5"/>
      <c r="E1721">
        <v>6</v>
      </c>
      <c r="F1721">
        <v>7</v>
      </c>
      <c r="G1721">
        <v>2</v>
      </c>
      <c r="H1721" s="11">
        <f>Sample[[#This Row],[C]]/Sample[[#This Row],[D]]</f>
        <v>1.1666666666666667</v>
      </c>
      <c r="I1721" s="11">
        <f>Sample[[#This Row],[A]]/Sample[[#This Row],[C]]</f>
        <v>0.2857142857142857</v>
      </c>
      <c r="J1721" s="11">
        <f>Sample[[#This Row],[D]]/Sample[[#This Row],[A]]</f>
        <v>3</v>
      </c>
      <c r="K1721" s="11">
        <f>Sample[[#This Row],[A]]/Sample[[#This Row],[D]]</f>
        <v>0.33333333333333331</v>
      </c>
      <c r="L1721" s="11">
        <f>Sample[[#This Row],[D]]/Sample[[#This Row],[C]]</f>
        <v>0.8571428571428571</v>
      </c>
      <c r="M1721" s="11">
        <f>Sample[[#This Row],[C]]/Sample[[#This Row],[A]]</f>
        <v>3.5</v>
      </c>
      <c r="N1721">
        <f>IF(Sample[[#This Row],[Ap]]=0,10,LOG(Sample[[#This Row],[Ap]]))</f>
        <v>6.6946789630613221E-2</v>
      </c>
      <c r="O1721">
        <f>IF(Sample[[#This Row],[Ei]]=0,10,LOG(Sample[[#This Row],[Ei]]))</f>
        <v>-0.54406804435027567</v>
      </c>
      <c r="P1721">
        <f>IF(Sample[[#This Row],[Ii]]=0,10,LOG(Sample[[#This Row],[Ii]]))</f>
        <v>0.47712125471966244</v>
      </c>
      <c r="Q1721">
        <f>Kx-Sample[[#This Row],[Xp]]</f>
        <v>-6.6946789630613221E-2</v>
      </c>
      <c r="R1721">
        <f>Ky-Sample[[#This Row],[Yp]]</f>
        <v>-0.45593195564972433</v>
      </c>
      <c r="S1721">
        <f>Kz-Sample[[#This Row],[Zp]]</f>
        <v>0.52287874528033762</v>
      </c>
      <c r="T1721">
        <f>Sample[[#This Row],[Kpy]]*KSc-Sample[[#This Row],[KPz]]*KSb</f>
        <v>-6.694678963061329E-2</v>
      </c>
      <c r="U1721">
        <f>-1*(Sample[[#This Row],[KPx]]*KSc-Sample[[#This Row],[KPz]]*KSa)</f>
        <v>-6.6946789630613221E-2</v>
      </c>
      <c r="V1721">
        <f>(Sample[[#This Row],[KPx]]*$R$2-Sample[[#This Row],[Kpy]]*KSa)</f>
        <v>-6.6946789630613221E-2</v>
      </c>
      <c r="W1721">
        <f>Sample[[#This Row],[Kpy]]*KTc-Sample[[#This Row],[KPz]]*KTb</f>
        <v>0.97881070093006195</v>
      </c>
      <c r="X1721">
        <f>-1*(Sample[[#This Row],[KPx]]*KTc-Sample[[#This Row],[KPz]]*KTa)</f>
        <v>0.97881070093006206</v>
      </c>
      <c r="Y1721">
        <f>(Sample[[#This Row],[KPx]]*KTb-Sample[[#This Row],[Kpy]]*KTa)</f>
        <v>0.97881070093006184</v>
      </c>
      <c r="Z1721">
        <f>-Sample[[#This Row],[Xp]]*a+Sample[[#This Row],[Yp]]*b+Sample[[#This Row],[Zp]]*c_</f>
        <v>-0.13389357926122647</v>
      </c>
      <c r="AA1721" s="8">
        <f>-IF(Sample[[#This Row],[Column2]]&gt;0,1,-1)*SQRT(Sample[[#This Row],[KPx''i]]^2+Sample[[#This Row],[KPx''j]]^2+Sample[[#This Row],[KPx''k]]^2)/Ksmag/Scale</f>
        <v>8.1992737256225176E-2</v>
      </c>
      <c r="AB1721" s="1">
        <f>SQRT(Sample[[#This Row],[Kpy''i]]^2+Sample[[#This Row],[KPy''j]]^2+Sample[[#This Row],[KPy''k]]^2)/KTmag/Scale</f>
        <v>0.69212368412560454</v>
      </c>
    </row>
    <row r="1722" spans="1:28" hidden="1" x14ac:dyDescent="0.25">
      <c r="A1722" s="5">
        <v>1717</v>
      </c>
      <c r="B1722" s="13" t="s">
        <v>43</v>
      </c>
      <c r="C1722" s="5"/>
      <c r="D1722" s="5"/>
      <c r="E1722">
        <v>1</v>
      </c>
      <c r="F1722">
        <v>10</v>
      </c>
      <c r="G1722">
        <v>6</v>
      </c>
      <c r="H1722" s="11">
        <f>Sample[[#This Row],[C]]/Sample[[#This Row],[D]]</f>
        <v>10</v>
      </c>
      <c r="I1722" s="11">
        <f>Sample[[#This Row],[A]]/Sample[[#This Row],[C]]</f>
        <v>0.6</v>
      </c>
      <c r="J1722" s="11">
        <f>Sample[[#This Row],[D]]/Sample[[#This Row],[A]]</f>
        <v>0.16666666666666666</v>
      </c>
      <c r="K1722" s="11">
        <f>Sample[[#This Row],[A]]/Sample[[#This Row],[D]]</f>
        <v>6</v>
      </c>
      <c r="L1722" s="11">
        <f>Sample[[#This Row],[D]]/Sample[[#This Row],[C]]</f>
        <v>0.1</v>
      </c>
      <c r="M1722" s="11">
        <f>Sample[[#This Row],[C]]/Sample[[#This Row],[A]]</f>
        <v>1.6666666666666667</v>
      </c>
      <c r="N1722">
        <f>IF(Sample[[#This Row],[Ap]]=0,10,LOG(Sample[[#This Row],[Ap]]))</f>
        <v>1</v>
      </c>
      <c r="O1722">
        <f>IF(Sample[[#This Row],[Ei]]=0,10,LOG(Sample[[#This Row],[Ei]]))</f>
        <v>-0.22184874961635639</v>
      </c>
      <c r="P1722">
        <f>IF(Sample[[#This Row],[Ii]]=0,10,LOG(Sample[[#This Row],[Ii]]))</f>
        <v>-0.77815125038364363</v>
      </c>
      <c r="Q1722">
        <f>Kx-Sample[[#This Row],[Xp]]</f>
        <v>-1</v>
      </c>
      <c r="R1722">
        <f>Ky-Sample[[#This Row],[Yp]]</f>
        <v>-0.77815125038364363</v>
      </c>
      <c r="S1722">
        <f>Kz-Sample[[#This Row],[Zp]]</f>
        <v>1.7781512503836436</v>
      </c>
      <c r="T1722">
        <f>Sample[[#This Row],[Kpy]]*KSc-Sample[[#This Row],[KPz]]*KSb</f>
        <v>-1</v>
      </c>
      <c r="U1722">
        <f>-1*(Sample[[#This Row],[KPx]]*KSc-Sample[[#This Row],[KPz]]*KSa)</f>
        <v>-1</v>
      </c>
      <c r="V1722">
        <f>(Sample[[#This Row],[KPx]]*$R$2-Sample[[#This Row],[Kpy]]*KSa)</f>
        <v>-1</v>
      </c>
      <c r="W1722">
        <f>Sample[[#This Row],[Kpy]]*KTc-Sample[[#This Row],[KPz]]*KTb</f>
        <v>2.5563025007672873</v>
      </c>
      <c r="X1722">
        <f>-1*(Sample[[#This Row],[KPx]]*KTc-Sample[[#This Row],[KPz]]*KTa)</f>
        <v>2.5563025007672873</v>
      </c>
      <c r="Y1722">
        <f>(Sample[[#This Row],[KPx]]*KTb-Sample[[#This Row],[Kpy]]*KTa)</f>
        <v>2.5563025007672873</v>
      </c>
      <c r="Z1722">
        <f>-Sample[[#This Row],[Xp]]*a+Sample[[#This Row],[Yp]]*b+Sample[[#This Row],[Zp]]*c_</f>
        <v>-2</v>
      </c>
      <c r="AA1722" s="8">
        <f>-IF(Sample[[#This Row],[Column2]]&gt;0,1,-1)*SQRT(Sample[[#This Row],[KPx''i]]^2+Sample[[#This Row],[KPx''j]]^2+Sample[[#This Row],[KPx''k]]^2)/Ksmag/Scale</f>
        <v>1.2247448713915889</v>
      </c>
      <c r="AB1722" s="1">
        <f>SQRT(Sample[[#This Row],[Kpy''i]]^2+Sample[[#This Row],[KPy''j]]^2+Sample[[#This Row],[KPy''k]]^2)/KTmag/Scale</f>
        <v>1.8075788330566787</v>
      </c>
    </row>
    <row r="1723" spans="1:28" hidden="1" x14ac:dyDescent="0.25">
      <c r="A1723" s="5">
        <v>1718</v>
      </c>
      <c r="B1723" s="13" t="s">
        <v>43</v>
      </c>
      <c r="C1723" s="5"/>
      <c r="D1723" s="5"/>
      <c r="E1723">
        <v>4</v>
      </c>
      <c r="F1723">
        <v>6</v>
      </c>
      <c r="G1723">
        <v>10</v>
      </c>
      <c r="H1723" s="11">
        <f>Sample[[#This Row],[C]]/Sample[[#This Row],[D]]</f>
        <v>1.5</v>
      </c>
      <c r="I1723" s="11">
        <f>Sample[[#This Row],[A]]/Sample[[#This Row],[C]]</f>
        <v>1.6666666666666667</v>
      </c>
      <c r="J1723" s="11">
        <f>Sample[[#This Row],[D]]/Sample[[#This Row],[A]]</f>
        <v>0.4</v>
      </c>
      <c r="K1723" s="11">
        <f>Sample[[#This Row],[A]]/Sample[[#This Row],[D]]</f>
        <v>2.5</v>
      </c>
      <c r="L1723" s="11">
        <f>Sample[[#This Row],[D]]/Sample[[#This Row],[C]]</f>
        <v>0.66666666666666663</v>
      </c>
      <c r="M1723" s="11">
        <f>Sample[[#This Row],[C]]/Sample[[#This Row],[A]]</f>
        <v>0.6</v>
      </c>
      <c r="N1723">
        <f>IF(Sample[[#This Row],[Ap]]=0,10,LOG(Sample[[#This Row],[Ap]]))</f>
        <v>0.17609125905568124</v>
      </c>
      <c r="O1723">
        <f>IF(Sample[[#This Row],[Ei]]=0,10,LOG(Sample[[#This Row],[Ei]]))</f>
        <v>0.22184874961635639</v>
      </c>
      <c r="P1723">
        <f>IF(Sample[[#This Row],[Ii]]=0,10,LOG(Sample[[#This Row],[Ii]]))</f>
        <v>-0.3979400086720376</v>
      </c>
      <c r="Q1723">
        <f>Kx-Sample[[#This Row],[Xp]]</f>
        <v>-0.17609125905568124</v>
      </c>
      <c r="R1723">
        <f>Ky-Sample[[#This Row],[Yp]]</f>
        <v>-1.2218487496163564</v>
      </c>
      <c r="S1723">
        <f>Kz-Sample[[#This Row],[Zp]]</f>
        <v>1.3979400086720375</v>
      </c>
      <c r="T1723">
        <f>Sample[[#This Row],[Kpy]]*KSc-Sample[[#This Row],[KPz]]*KSb</f>
        <v>-0.17609125905568113</v>
      </c>
      <c r="U1723">
        <f>-1*(Sample[[#This Row],[KPx]]*KSc-Sample[[#This Row],[KPz]]*KSa)</f>
        <v>-0.17609125905568124</v>
      </c>
      <c r="V1723">
        <f>(Sample[[#This Row],[KPx]]*$R$2-Sample[[#This Row],[Kpy]]*KSa)</f>
        <v>-0.17609125905568124</v>
      </c>
      <c r="W1723">
        <f>Sample[[#This Row],[Kpy]]*KTc-Sample[[#This Row],[KPz]]*KTb</f>
        <v>2.6197887582883936</v>
      </c>
      <c r="X1723">
        <f>-1*(Sample[[#This Row],[KPx]]*KTc-Sample[[#This Row],[KPz]]*KTa)</f>
        <v>2.6197887582883936</v>
      </c>
      <c r="Y1723">
        <f>(Sample[[#This Row],[KPx]]*KTb-Sample[[#This Row],[Kpy]]*KTa)</f>
        <v>2.6197887582883941</v>
      </c>
      <c r="Z1723">
        <f>-Sample[[#This Row],[Xp]]*a+Sample[[#This Row],[Yp]]*b+Sample[[#This Row],[Zp]]*c_</f>
        <v>-0.35218251811136242</v>
      </c>
      <c r="AA1723" s="8">
        <f>-IF(Sample[[#This Row],[Column2]]&gt;0,1,-1)*SQRT(Sample[[#This Row],[KPx''i]]^2+Sample[[#This Row],[KPx''j]]^2+Sample[[#This Row],[KPx''k]]^2)/Ksmag/Scale</f>
        <v>0.21566686642533325</v>
      </c>
      <c r="AB1723" s="1">
        <f>SQRT(Sample[[#This Row],[Kpy''i]]^2+Sample[[#This Row],[KPy''j]]^2+Sample[[#This Row],[KPy''k]]^2)/KTmag/Scale</f>
        <v>1.8524703962620084</v>
      </c>
    </row>
    <row r="1724" spans="1:28" hidden="1" x14ac:dyDescent="0.25">
      <c r="A1724" s="5">
        <v>1719</v>
      </c>
      <c r="B1724" s="13" t="s">
        <v>43</v>
      </c>
      <c r="C1724" s="5"/>
      <c r="D1724" s="5"/>
      <c r="E1724">
        <v>8</v>
      </c>
      <c r="F1724">
        <v>6</v>
      </c>
      <c r="G1724">
        <v>10</v>
      </c>
      <c r="H1724" s="11">
        <f>Sample[[#This Row],[C]]/Sample[[#This Row],[D]]</f>
        <v>0.75</v>
      </c>
      <c r="I1724" s="11">
        <f>Sample[[#This Row],[A]]/Sample[[#This Row],[C]]</f>
        <v>1.6666666666666667</v>
      </c>
      <c r="J1724" s="11">
        <f>Sample[[#This Row],[D]]/Sample[[#This Row],[A]]</f>
        <v>0.8</v>
      </c>
      <c r="K1724" s="11">
        <f>Sample[[#This Row],[A]]/Sample[[#This Row],[D]]</f>
        <v>1.25</v>
      </c>
      <c r="L1724" s="11">
        <f>Sample[[#This Row],[D]]/Sample[[#This Row],[C]]</f>
        <v>1.3333333333333333</v>
      </c>
      <c r="M1724" s="11">
        <f>Sample[[#This Row],[C]]/Sample[[#This Row],[A]]</f>
        <v>0.6</v>
      </c>
      <c r="N1724">
        <f>IF(Sample[[#This Row],[Ap]]=0,10,LOG(Sample[[#This Row],[Ap]]))</f>
        <v>-0.12493873660829995</v>
      </c>
      <c r="O1724">
        <f>IF(Sample[[#This Row],[Ei]]=0,10,LOG(Sample[[#This Row],[Ei]]))</f>
        <v>0.22184874961635639</v>
      </c>
      <c r="P1724">
        <f>IF(Sample[[#This Row],[Ii]]=0,10,LOG(Sample[[#This Row],[Ii]]))</f>
        <v>-9.6910013008056392E-2</v>
      </c>
      <c r="Q1724">
        <f>Kx-Sample[[#This Row],[Xp]]</f>
        <v>0.12493873660829995</v>
      </c>
      <c r="R1724">
        <f>Ky-Sample[[#This Row],[Yp]]</f>
        <v>-1.2218487496163564</v>
      </c>
      <c r="S1724">
        <f>Kz-Sample[[#This Row],[Zp]]</f>
        <v>1.0969100130080565</v>
      </c>
      <c r="T1724">
        <f>Sample[[#This Row],[Kpy]]*KSc-Sample[[#This Row],[KPz]]*KSb</f>
        <v>0.12493873660829991</v>
      </c>
      <c r="U1724">
        <f>-1*(Sample[[#This Row],[KPx]]*KSc-Sample[[#This Row],[KPz]]*KSa)</f>
        <v>0.12493873660829995</v>
      </c>
      <c r="V1724">
        <f>(Sample[[#This Row],[KPx]]*$R$2-Sample[[#This Row],[Kpy]]*KSa)</f>
        <v>0.12493873660829995</v>
      </c>
      <c r="W1724">
        <f>Sample[[#This Row],[Kpy]]*KTc-Sample[[#This Row],[KPz]]*KTb</f>
        <v>2.3187587626244128</v>
      </c>
      <c r="X1724">
        <f>-1*(Sample[[#This Row],[KPx]]*KTc-Sample[[#This Row],[KPz]]*KTa)</f>
        <v>2.3187587626244128</v>
      </c>
      <c r="Y1724">
        <f>(Sample[[#This Row],[KPx]]*KTb-Sample[[#This Row],[Kpy]]*KTa)</f>
        <v>2.3187587626244128</v>
      </c>
      <c r="Z1724">
        <f>-Sample[[#This Row],[Xp]]*a+Sample[[#This Row],[Yp]]*b+Sample[[#This Row],[Zp]]*c_</f>
        <v>0.2498774732166</v>
      </c>
      <c r="AA1724" s="8">
        <f>-IF(Sample[[#This Row],[Column2]]&gt;0,1,-1)*SQRT(Sample[[#This Row],[KPx''i]]^2+Sample[[#This Row],[KPx''j]]^2+Sample[[#This Row],[KPx''k]]^2)/Ksmag/Scale</f>
        <v>-0.15301807689915992</v>
      </c>
      <c r="AB1724" s="1">
        <f>SQRT(Sample[[#This Row],[Kpy''i]]^2+Sample[[#This Row],[KPy''j]]^2+Sample[[#This Row],[KPy''k]]^2)/KTmag/Scale</f>
        <v>1.6396100449874504</v>
      </c>
    </row>
    <row r="1725" spans="1:28" hidden="1" x14ac:dyDescent="0.25">
      <c r="A1725" s="5">
        <v>1720</v>
      </c>
      <c r="B1725" s="13" t="s">
        <v>43</v>
      </c>
      <c r="C1725" s="5"/>
      <c r="D1725" s="5"/>
      <c r="E1725">
        <v>10</v>
      </c>
      <c r="F1725">
        <v>6</v>
      </c>
      <c r="G1725">
        <v>1</v>
      </c>
      <c r="H1725" s="11">
        <f>Sample[[#This Row],[C]]/Sample[[#This Row],[D]]</f>
        <v>0.6</v>
      </c>
      <c r="I1725" s="11">
        <f>Sample[[#This Row],[A]]/Sample[[#This Row],[C]]</f>
        <v>0.16666666666666666</v>
      </c>
      <c r="J1725" s="11">
        <f>Sample[[#This Row],[D]]/Sample[[#This Row],[A]]</f>
        <v>10</v>
      </c>
      <c r="K1725" s="11">
        <f>Sample[[#This Row],[A]]/Sample[[#This Row],[D]]</f>
        <v>0.1</v>
      </c>
      <c r="L1725" s="11">
        <f>Sample[[#This Row],[D]]/Sample[[#This Row],[C]]</f>
        <v>1.6666666666666667</v>
      </c>
      <c r="M1725" s="11">
        <f>Sample[[#This Row],[C]]/Sample[[#This Row],[A]]</f>
        <v>6</v>
      </c>
      <c r="N1725">
        <f>IF(Sample[[#This Row],[Ap]]=0,10,LOG(Sample[[#This Row],[Ap]]))</f>
        <v>-0.22184874961635639</v>
      </c>
      <c r="O1725">
        <f>IF(Sample[[#This Row],[Ei]]=0,10,LOG(Sample[[#This Row],[Ei]]))</f>
        <v>-0.77815125038364363</v>
      </c>
      <c r="P1725">
        <f>IF(Sample[[#This Row],[Ii]]=0,10,LOG(Sample[[#This Row],[Ii]]))</f>
        <v>1</v>
      </c>
      <c r="Q1725">
        <f>Kx-Sample[[#This Row],[Xp]]</f>
        <v>0.22184874961635639</v>
      </c>
      <c r="R1725">
        <f>Ky-Sample[[#This Row],[Yp]]</f>
        <v>-0.22184874961635637</v>
      </c>
      <c r="S1725">
        <f>Kz-Sample[[#This Row],[Zp]]</f>
        <v>0</v>
      </c>
      <c r="T1725">
        <f>Sample[[#This Row],[Kpy]]*KSc-Sample[[#This Row],[KPz]]*KSb</f>
        <v>0.22184874961635637</v>
      </c>
      <c r="U1725">
        <f>-1*(Sample[[#This Row],[KPx]]*KSc-Sample[[#This Row],[KPz]]*KSa)</f>
        <v>0.22184874961635639</v>
      </c>
      <c r="V1725">
        <f>(Sample[[#This Row],[KPx]]*$R$2-Sample[[#This Row],[Kpy]]*KSa)</f>
        <v>0.22184874961635639</v>
      </c>
      <c r="W1725">
        <f>Sample[[#This Row],[Kpy]]*KTc-Sample[[#This Row],[KPz]]*KTb</f>
        <v>0.22184874961635637</v>
      </c>
      <c r="X1725">
        <f>-1*(Sample[[#This Row],[KPx]]*KTc-Sample[[#This Row],[KPz]]*KTa)</f>
        <v>0.22184874961635639</v>
      </c>
      <c r="Y1725">
        <f>(Sample[[#This Row],[KPx]]*KTb-Sample[[#This Row],[Kpy]]*KTa)</f>
        <v>0.22184874961635634</v>
      </c>
      <c r="Z1725">
        <f>-Sample[[#This Row],[Xp]]*a+Sample[[#This Row],[Yp]]*b+Sample[[#This Row],[Zp]]*c_</f>
        <v>0.44369749923271273</v>
      </c>
      <c r="AA1725" s="8">
        <f>-IF(Sample[[#This Row],[Column2]]&gt;0,1,-1)*SQRT(Sample[[#This Row],[KPx''i]]^2+Sample[[#This Row],[KPx''j]]^2+Sample[[#This Row],[KPx''k]]^2)/Ksmag/Scale</f>
        <v>-0.27170811831726921</v>
      </c>
      <c r="AB1725" s="1">
        <f>SQRT(Sample[[#This Row],[Kpy''i]]^2+Sample[[#This Row],[KPy''j]]^2+Sample[[#This Row],[KPy''k]]^2)/KTmag/Scale</f>
        <v>0.15687075525148209</v>
      </c>
    </row>
    <row r="1726" spans="1:28" x14ac:dyDescent="0.25">
      <c r="A1726" s="5">
        <v>1721</v>
      </c>
      <c r="B1726" s="13" t="s">
        <v>43</v>
      </c>
      <c r="C1726" s="5"/>
      <c r="D1726" s="5"/>
      <c r="E1726">
        <v>9</v>
      </c>
      <c r="F1726">
        <v>6</v>
      </c>
      <c r="G1726">
        <v>6</v>
      </c>
      <c r="H1726" s="11">
        <f>Sample[[#This Row],[C]]/Sample[[#This Row],[D]]</f>
        <v>0.66666666666666663</v>
      </c>
      <c r="I1726" s="11">
        <f>Sample[[#This Row],[A]]/Sample[[#This Row],[C]]</f>
        <v>1</v>
      </c>
      <c r="J1726" s="11">
        <f>Sample[[#This Row],[D]]/Sample[[#This Row],[A]]</f>
        <v>1.5</v>
      </c>
      <c r="K1726" s="11">
        <f>Sample[[#This Row],[A]]/Sample[[#This Row],[D]]</f>
        <v>0.66666666666666663</v>
      </c>
      <c r="L1726" s="11">
        <f>Sample[[#This Row],[D]]/Sample[[#This Row],[C]]</f>
        <v>1.5</v>
      </c>
      <c r="M1726" s="11">
        <f>Sample[[#This Row],[C]]/Sample[[#This Row],[A]]</f>
        <v>1</v>
      </c>
      <c r="N1726">
        <f>IF(Sample[[#This Row],[Ap]]=0,10,LOG(Sample[[#This Row],[Ap]]))</f>
        <v>-0.17609125905568127</v>
      </c>
      <c r="O1726">
        <f>IF(Sample[[#This Row],[Ei]]=0,10,LOG(Sample[[#This Row],[Ei]]))</f>
        <v>0</v>
      </c>
      <c r="P1726">
        <f>IF(Sample[[#This Row],[Ii]]=0,10,LOG(Sample[[#This Row],[Ii]]))</f>
        <v>0.17609125905568124</v>
      </c>
      <c r="Q1726">
        <f>Kx-Sample[[#This Row],[Xp]]</f>
        <v>0.17609125905568127</v>
      </c>
      <c r="R1726">
        <f>Ky-Sample[[#This Row],[Yp]]</f>
        <v>-1</v>
      </c>
      <c r="S1726">
        <f>Kz-Sample[[#This Row],[Zp]]</f>
        <v>0.82390874094431876</v>
      </c>
      <c r="T1726">
        <f>Sample[[#This Row],[Kpy]]*KSc-Sample[[#This Row],[KPz]]*KSb</f>
        <v>0.17609125905568124</v>
      </c>
      <c r="U1726">
        <f>-1*(Sample[[#This Row],[KPx]]*KSc-Sample[[#This Row],[KPz]]*KSa)</f>
        <v>0.17609125905568127</v>
      </c>
      <c r="V1726">
        <f>(Sample[[#This Row],[KPx]]*$R$2-Sample[[#This Row],[Kpy]]*KSa)</f>
        <v>0.17609125905568127</v>
      </c>
      <c r="W1726">
        <f>Sample[[#This Row],[Kpy]]*KTc-Sample[[#This Row],[KPz]]*KTb</f>
        <v>1.8239087409443187</v>
      </c>
      <c r="X1726">
        <f>-1*(Sample[[#This Row],[KPx]]*KTc-Sample[[#This Row],[KPz]]*KTa)</f>
        <v>1.8239087409443189</v>
      </c>
      <c r="Y1726">
        <f>(Sample[[#This Row],[KPx]]*KTb-Sample[[#This Row],[Kpy]]*KTa)</f>
        <v>1.8239087409443187</v>
      </c>
      <c r="Z1726">
        <f>-Sample[[#This Row],[Xp]]*a+Sample[[#This Row],[Yp]]*b+Sample[[#This Row],[Zp]]*c_</f>
        <v>0.35218251811136247</v>
      </c>
      <c r="AA1726" s="8">
        <f>-IF(Sample[[#This Row],[Column2]]&gt;0,1,-1)*SQRT(Sample[[#This Row],[KPx''i]]^2+Sample[[#This Row],[KPx''j]]^2+Sample[[#This Row],[KPx''k]]^2)/Ksmag/Scale</f>
        <v>-0.21566686642533334</v>
      </c>
      <c r="AB1726" s="1">
        <f>SQRT(Sample[[#This Row],[Kpy''i]]^2+Sample[[#This Row],[KPy''j]]^2+Sample[[#This Row],[KPy''k]]^2)/KTmag/Scale</f>
        <v>1.2896982389871459</v>
      </c>
    </row>
    <row r="1727" spans="1:28" hidden="1" x14ac:dyDescent="0.25">
      <c r="A1727" s="5">
        <v>1722</v>
      </c>
      <c r="B1727" s="13" t="s">
        <v>43</v>
      </c>
      <c r="C1727" s="5"/>
      <c r="D1727" s="5"/>
      <c r="E1727">
        <v>2</v>
      </c>
      <c r="F1727">
        <v>2</v>
      </c>
      <c r="G1727">
        <v>4</v>
      </c>
      <c r="H1727" s="11">
        <f>Sample[[#This Row],[C]]/Sample[[#This Row],[D]]</f>
        <v>1</v>
      </c>
      <c r="I1727" s="11">
        <f>Sample[[#This Row],[A]]/Sample[[#This Row],[C]]</f>
        <v>2</v>
      </c>
      <c r="J1727" s="11">
        <f>Sample[[#This Row],[D]]/Sample[[#This Row],[A]]</f>
        <v>0.5</v>
      </c>
      <c r="K1727" s="11">
        <f>Sample[[#This Row],[A]]/Sample[[#This Row],[D]]</f>
        <v>2</v>
      </c>
      <c r="L1727" s="11">
        <f>Sample[[#This Row],[D]]/Sample[[#This Row],[C]]</f>
        <v>1</v>
      </c>
      <c r="M1727" s="11">
        <f>Sample[[#This Row],[C]]/Sample[[#This Row],[A]]</f>
        <v>0.5</v>
      </c>
      <c r="N1727">
        <f>IF(Sample[[#This Row],[Ap]]=0,10,LOG(Sample[[#This Row],[Ap]]))</f>
        <v>0</v>
      </c>
      <c r="O1727">
        <f>IF(Sample[[#This Row],[Ei]]=0,10,LOG(Sample[[#This Row],[Ei]]))</f>
        <v>0.3010299956639812</v>
      </c>
      <c r="P1727">
        <f>IF(Sample[[#This Row],[Ii]]=0,10,LOG(Sample[[#This Row],[Ii]]))</f>
        <v>-0.3010299956639812</v>
      </c>
      <c r="Q1727">
        <f>Kx-Sample[[#This Row],[Xp]]</f>
        <v>0</v>
      </c>
      <c r="R1727">
        <f>Ky-Sample[[#This Row],[Yp]]</f>
        <v>-1.3010299956639813</v>
      </c>
      <c r="S1727">
        <f>Kz-Sample[[#This Row],[Zp]]</f>
        <v>1.3010299956639813</v>
      </c>
      <c r="T1727">
        <f>Sample[[#This Row],[Kpy]]*KSc-Sample[[#This Row],[KPz]]*KSb</f>
        <v>0</v>
      </c>
      <c r="U1727">
        <f>-1*(Sample[[#This Row],[KPx]]*KSc-Sample[[#This Row],[KPz]]*KSa)</f>
        <v>0</v>
      </c>
      <c r="V1727">
        <f>(Sample[[#This Row],[KPx]]*$R$2-Sample[[#This Row],[Kpy]]*KSa)</f>
        <v>0</v>
      </c>
      <c r="W1727">
        <f>Sample[[#This Row],[Kpy]]*KTc-Sample[[#This Row],[KPz]]*KTb</f>
        <v>2.6020599913279625</v>
      </c>
      <c r="X1727">
        <f>-1*(Sample[[#This Row],[KPx]]*KTc-Sample[[#This Row],[KPz]]*KTa)</f>
        <v>2.6020599913279625</v>
      </c>
      <c r="Y1727">
        <f>(Sample[[#This Row],[KPx]]*KTb-Sample[[#This Row],[Kpy]]*KTa)</f>
        <v>2.6020599913279625</v>
      </c>
      <c r="Z1727">
        <f>-Sample[[#This Row],[Xp]]*a+Sample[[#This Row],[Yp]]*b+Sample[[#This Row],[Zp]]*c_</f>
        <v>0</v>
      </c>
      <c r="AA1727" s="8">
        <f>-IF(Sample[[#This Row],[Column2]]&gt;0,1,-1)*SQRT(Sample[[#This Row],[KPx''i]]^2+Sample[[#This Row],[KPx''j]]^2+Sample[[#This Row],[KPx''k]]^2)/Ksmag/Scale</f>
        <v>0</v>
      </c>
      <c r="AB1727" s="1">
        <f>SQRT(Sample[[#This Row],[Kpy''i]]^2+Sample[[#This Row],[KPy''j]]^2+Sample[[#This Row],[KPy''k]]^2)/KTmag/Scale</f>
        <v>1.8399342649222115</v>
      </c>
    </row>
    <row r="1728" spans="1:28" hidden="1" x14ac:dyDescent="0.25">
      <c r="A1728" s="5">
        <v>1723</v>
      </c>
      <c r="B1728" s="13" t="s">
        <v>43</v>
      </c>
      <c r="C1728" s="5"/>
      <c r="D1728" s="5"/>
      <c r="E1728">
        <v>7</v>
      </c>
      <c r="F1728">
        <v>8</v>
      </c>
      <c r="G1728">
        <v>4</v>
      </c>
      <c r="H1728" s="11">
        <f>Sample[[#This Row],[C]]/Sample[[#This Row],[D]]</f>
        <v>1.1428571428571428</v>
      </c>
      <c r="I1728" s="11">
        <f>Sample[[#This Row],[A]]/Sample[[#This Row],[C]]</f>
        <v>0.5</v>
      </c>
      <c r="J1728" s="11">
        <f>Sample[[#This Row],[D]]/Sample[[#This Row],[A]]</f>
        <v>1.75</v>
      </c>
      <c r="K1728" s="11">
        <f>Sample[[#This Row],[A]]/Sample[[#This Row],[D]]</f>
        <v>0.5714285714285714</v>
      </c>
      <c r="L1728" s="11">
        <f>Sample[[#This Row],[D]]/Sample[[#This Row],[C]]</f>
        <v>0.875</v>
      </c>
      <c r="M1728" s="11">
        <f>Sample[[#This Row],[C]]/Sample[[#This Row],[A]]</f>
        <v>2</v>
      </c>
      <c r="N1728">
        <f>IF(Sample[[#This Row],[Ap]]=0,10,LOG(Sample[[#This Row],[Ap]]))</f>
        <v>5.7991946977686733E-2</v>
      </c>
      <c r="O1728">
        <f>IF(Sample[[#This Row],[Ei]]=0,10,LOG(Sample[[#This Row],[Ei]]))</f>
        <v>-0.3010299956639812</v>
      </c>
      <c r="P1728">
        <f>IF(Sample[[#This Row],[Ii]]=0,10,LOG(Sample[[#This Row],[Ii]]))</f>
        <v>0.24303804868629444</v>
      </c>
      <c r="Q1728">
        <f>Kx-Sample[[#This Row],[Xp]]</f>
        <v>-5.7991946977686733E-2</v>
      </c>
      <c r="R1728">
        <f>Ky-Sample[[#This Row],[Yp]]</f>
        <v>-0.69897000433601875</v>
      </c>
      <c r="S1728">
        <f>Kz-Sample[[#This Row],[Zp]]</f>
        <v>0.75696195131370558</v>
      </c>
      <c r="T1728">
        <f>Sample[[#This Row],[Kpy]]*KSc-Sample[[#This Row],[KPz]]*KSb</f>
        <v>-5.7991946977686837E-2</v>
      </c>
      <c r="U1728">
        <f>-1*(Sample[[#This Row],[KPx]]*KSc-Sample[[#This Row],[KPz]]*KSa)</f>
        <v>-5.7991946977686733E-2</v>
      </c>
      <c r="V1728">
        <f>(Sample[[#This Row],[KPx]]*$R$2-Sample[[#This Row],[Kpy]]*KSa)</f>
        <v>-5.7991946977686733E-2</v>
      </c>
      <c r="W1728">
        <f>Sample[[#This Row],[Kpy]]*KTc-Sample[[#This Row],[KPz]]*KTb</f>
        <v>1.4559319556497243</v>
      </c>
      <c r="X1728">
        <f>-1*(Sample[[#This Row],[KPx]]*KTc-Sample[[#This Row],[KPz]]*KTa)</f>
        <v>1.4559319556497243</v>
      </c>
      <c r="Y1728">
        <f>(Sample[[#This Row],[KPx]]*KTb-Sample[[#This Row],[Kpy]]*KTa)</f>
        <v>1.4559319556497243</v>
      </c>
      <c r="Z1728">
        <f>-Sample[[#This Row],[Xp]]*a+Sample[[#This Row],[Yp]]*b+Sample[[#This Row],[Zp]]*c_</f>
        <v>-0.11598389395537351</v>
      </c>
      <c r="AA1728" s="8">
        <f>-IF(Sample[[#This Row],[Column2]]&gt;0,1,-1)*SQRT(Sample[[#This Row],[KPx''i]]^2+Sample[[#This Row],[KPx''j]]^2+Sample[[#This Row],[KPx''k]]^2)/Ksmag/Scale</f>
        <v>7.1025339642934823E-2</v>
      </c>
      <c r="AB1728" s="1">
        <f>SQRT(Sample[[#This Row],[Kpy''i]]^2+Sample[[#This Row],[KPy''j]]^2+Sample[[#This Row],[KPy''k]]^2)/KTmag/Scale</f>
        <v>1.0294993587861119</v>
      </c>
    </row>
    <row r="1729" spans="1:28" hidden="1" x14ac:dyDescent="0.25">
      <c r="A1729" s="5">
        <v>1724</v>
      </c>
      <c r="B1729" s="13" t="s">
        <v>43</v>
      </c>
      <c r="C1729" s="5"/>
      <c r="D1729" s="5"/>
      <c r="E1729">
        <v>2</v>
      </c>
      <c r="F1729">
        <v>1</v>
      </c>
      <c r="G1729">
        <v>5</v>
      </c>
      <c r="H1729" s="11">
        <f>Sample[[#This Row],[C]]/Sample[[#This Row],[D]]</f>
        <v>0.5</v>
      </c>
      <c r="I1729" s="11">
        <f>Sample[[#This Row],[A]]/Sample[[#This Row],[C]]</f>
        <v>5</v>
      </c>
      <c r="J1729" s="11">
        <f>Sample[[#This Row],[D]]/Sample[[#This Row],[A]]</f>
        <v>0.4</v>
      </c>
      <c r="K1729" s="11">
        <f>Sample[[#This Row],[A]]/Sample[[#This Row],[D]]</f>
        <v>2.5</v>
      </c>
      <c r="L1729" s="11">
        <f>Sample[[#This Row],[D]]/Sample[[#This Row],[C]]</f>
        <v>2</v>
      </c>
      <c r="M1729" s="11">
        <f>Sample[[#This Row],[C]]/Sample[[#This Row],[A]]</f>
        <v>0.2</v>
      </c>
      <c r="N1729">
        <f>IF(Sample[[#This Row],[Ap]]=0,10,LOG(Sample[[#This Row],[Ap]]))</f>
        <v>-0.3010299956639812</v>
      </c>
      <c r="O1729">
        <f>IF(Sample[[#This Row],[Ei]]=0,10,LOG(Sample[[#This Row],[Ei]]))</f>
        <v>0.69897000433601886</v>
      </c>
      <c r="P1729">
        <f>IF(Sample[[#This Row],[Ii]]=0,10,LOG(Sample[[#This Row],[Ii]]))</f>
        <v>-0.3979400086720376</v>
      </c>
      <c r="Q1729">
        <f>Kx-Sample[[#This Row],[Xp]]</f>
        <v>0.3010299956639812</v>
      </c>
      <c r="R1729">
        <f>Ky-Sample[[#This Row],[Yp]]</f>
        <v>-1.6989700043360187</v>
      </c>
      <c r="S1729">
        <f>Kz-Sample[[#This Row],[Zp]]</f>
        <v>1.3979400086720375</v>
      </c>
      <c r="T1729">
        <f>Sample[[#This Row],[Kpy]]*KSc-Sample[[#This Row],[KPz]]*KSb</f>
        <v>0.30102999566398125</v>
      </c>
      <c r="U1729">
        <f>-1*(Sample[[#This Row],[KPx]]*KSc-Sample[[#This Row],[KPz]]*KSa)</f>
        <v>0.3010299956639812</v>
      </c>
      <c r="V1729">
        <f>(Sample[[#This Row],[KPx]]*$R$2-Sample[[#This Row],[Kpy]]*KSa)</f>
        <v>0.3010299956639812</v>
      </c>
      <c r="W1729">
        <f>Sample[[#This Row],[Kpy]]*KTc-Sample[[#This Row],[KPz]]*KTb</f>
        <v>3.0969100130080562</v>
      </c>
      <c r="X1729">
        <f>-1*(Sample[[#This Row],[KPx]]*KTc-Sample[[#This Row],[KPz]]*KTa)</f>
        <v>3.0969100130080562</v>
      </c>
      <c r="Y1729">
        <f>(Sample[[#This Row],[KPx]]*KTb-Sample[[#This Row],[Kpy]]*KTa)</f>
        <v>3.0969100130080562</v>
      </c>
      <c r="Z1729">
        <f>-Sample[[#This Row],[Xp]]*a+Sample[[#This Row],[Yp]]*b+Sample[[#This Row],[Zp]]*c_</f>
        <v>0.60205999132796251</v>
      </c>
      <c r="AA1729" s="8">
        <f>-IF(Sample[[#This Row],[Column2]]&gt;0,1,-1)*SQRT(Sample[[#This Row],[KPx''i]]^2+Sample[[#This Row],[KPx''j]]^2+Sample[[#This Row],[KPx''k]]^2)/Ksmag/Scale</f>
        <v>-0.36868494332449331</v>
      </c>
      <c r="AB1729" s="1">
        <f>SQRT(Sample[[#This Row],[Kpy''i]]^2+Sample[[#This Row],[KPy''j]]^2+Sample[[#This Row],[KPy''k]]^2)/KTmag/Scale</f>
        <v>2.189846070922516</v>
      </c>
    </row>
    <row r="1730" spans="1:28" hidden="1" x14ac:dyDescent="0.25">
      <c r="A1730" s="5">
        <v>1725</v>
      </c>
      <c r="B1730" s="13" t="s">
        <v>43</v>
      </c>
      <c r="C1730" s="5"/>
      <c r="D1730" s="5"/>
      <c r="E1730">
        <v>5</v>
      </c>
      <c r="F1730">
        <v>5</v>
      </c>
      <c r="G1730">
        <v>10</v>
      </c>
      <c r="H1730" s="11">
        <f>Sample[[#This Row],[C]]/Sample[[#This Row],[D]]</f>
        <v>1</v>
      </c>
      <c r="I1730" s="11">
        <f>Sample[[#This Row],[A]]/Sample[[#This Row],[C]]</f>
        <v>2</v>
      </c>
      <c r="J1730" s="11">
        <f>Sample[[#This Row],[D]]/Sample[[#This Row],[A]]</f>
        <v>0.5</v>
      </c>
      <c r="K1730" s="11">
        <f>Sample[[#This Row],[A]]/Sample[[#This Row],[D]]</f>
        <v>2</v>
      </c>
      <c r="L1730" s="11">
        <f>Sample[[#This Row],[D]]/Sample[[#This Row],[C]]</f>
        <v>1</v>
      </c>
      <c r="M1730" s="11">
        <f>Sample[[#This Row],[C]]/Sample[[#This Row],[A]]</f>
        <v>0.5</v>
      </c>
      <c r="N1730">
        <f>IF(Sample[[#This Row],[Ap]]=0,10,LOG(Sample[[#This Row],[Ap]]))</f>
        <v>0</v>
      </c>
      <c r="O1730">
        <f>IF(Sample[[#This Row],[Ei]]=0,10,LOG(Sample[[#This Row],[Ei]]))</f>
        <v>0.3010299956639812</v>
      </c>
      <c r="P1730">
        <f>IF(Sample[[#This Row],[Ii]]=0,10,LOG(Sample[[#This Row],[Ii]]))</f>
        <v>-0.3010299956639812</v>
      </c>
      <c r="Q1730">
        <f>Kx-Sample[[#This Row],[Xp]]</f>
        <v>0</v>
      </c>
      <c r="R1730">
        <f>Ky-Sample[[#This Row],[Yp]]</f>
        <v>-1.3010299956639813</v>
      </c>
      <c r="S1730">
        <f>Kz-Sample[[#This Row],[Zp]]</f>
        <v>1.3010299956639813</v>
      </c>
      <c r="T1730">
        <f>Sample[[#This Row],[Kpy]]*KSc-Sample[[#This Row],[KPz]]*KSb</f>
        <v>0</v>
      </c>
      <c r="U1730">
        <f>-1*(Sample[[#This Row],[KPx]]*KSc-Sample[[#This Row],[KPz]]*KSa)</f>
        <v>0</v>
      </c>
      <c r="V1730">
        <f>(Sample[[#This Row],[KPx]]*$R$2-Sample[[#This Row],[Kpy]]*KSa)</f>
        <v>0</v>
      </c>
      <c r="W1730">
        <f>Sample[[#This Row],[Kpy]]*KTc-Sample[[#This Row],[KPz]]*KTb</f>
        <v>2.6020599913279625</v>
      </c>
      <c r="X1730">
        <f>-1*(Sample[[#This Row],[KPx]]*KTc-Sample[[#This Row],[KPz]]*KTa)</f>
        <v>2.6020599913279625</v>
      </c>
      <c r="Y1730">
        <f>(Sample[[#This Row],[KPx]]*KTb-Sample[[#This Row],[Kpy]]*KTa)</f>
        <v>2.6020599913279625</v>
      </c>
      <c r="Z1730">
        <f>-Sample[[#This Row],[Xp]]*a+Sample[[#This Row],[Yp]]*b+Sample[[#This Row],[Zp]]*c_</f>
        <v>0</v>
      </c>
      <c r="AA1730" s="8">
        <f>-IF(Sample[[#This Row],[Column2]]&gt;0,1,-1)*SQRT(Sample[[#This Row],[KPx''i]]^2+Sample[[#This Row],[KPx''j]]^2+Sample[[#This Row],[KPx''k]]^2)/Ksmag/Scale</f>
        <v>0</v>
      </c>
      <c r="AB1730" s="1">
        <f>SQRT(Sample[[#This Row],[Kpy''i]]^2+Sample[[#This Row],[KPy''j]]^2+Sample[[#This Row],[KPy''k]]^2)/KTmag/Scale</f>
        <v>1.8399342649222115</v>
      </c>
    </row>
    <row r="1731" spans="1:28" hidden="1" x14ac:dyDescent="0.25">
      <c r="A1731" s="5">
        <v>1726</v>
      </c>
      <c r="B1731" s="13" t="s">
        <v>43</v>
      </c>
      <c r="C1731" s="5"/>
      <c r="D1731" s="5"/>
      <c r="E1731">
        <v>4</v>
      </c>
      <c r="F1731">
        <v>3</v>
      </c>
      <c r="G1731">
        <v>7</v>
      </c>
      <c r="H1731" s="11">
        <f>Sample[[#This Row],[C]]/Sample[[#This Row],[D]]</f>
        <v>0.75</v>
      </c>
      <c r="I1731" s="11">
        <f>Sample[[#This Row],[A]]/Sample[[#This Row],[C]]</f>
        <v>2.3333333333333335</v>
      </c>
      <c r="J1731" s="11">
        <f>Sample[[#This Row],[D]]/Sample[[#This Row],[A]]</f>
        <v>0.5714285714285714</v>
      </c>
      <c r="K1731" s="11">
        <f>Sample[[#This Row],[A]]/Sample[[#This Row],[D]]</f>
        <v>1.75</v>
      </c>
      <c r="L1731" s="11">
        <f>Sample[[#This Row],[D]]/Sample[[#This Row],[C]]</f>
        <v>1.3333333333333333</v>
      </c>
      <c r="M1731" s="11">
        <f>Sample[[#This Row],[C]]/Sample[[#This Row],[A]]</f>
        <v>0.42857142857142855</v>
      </c>
      <c r="N1731">
        <f>IF(Sample[[#This Row],[Ap]]=0,10,LOG(Sample[[#This Row],[Ap]]))</f>
        <v>-0.12493873660829995</v>
      </c>
      <c r="O1731">
        <f>IF(Sample[[#This Row],[Ei]]=0,10,LOG(Sample[[#This Row],[Ei]]))</f>
        <v>0.36797678529459443</v>
      </c>
      <c r="P1731">
        <f>IF(Sample[[#This Row],[Ii]]=0,10,LOG(Sample[[#This Row],[Ii]]))</f>
        <v>-0.24303804868629447</v>
      </c>
      <c r="Q1731">
        <f>Kx-Sample[[#This Row],[Xp]]</f>
        <v>0.12493873660829995</v>
      </c>
      <c r="R1731">
        <f>Ky-Sample[[#This Row],[Yp]]</f>
        <v>-1.3679767852945943</v>
      </c>
      <c r="S1731">
        <f>Kz-Sample[[#This Row],[Zp]]</f>
        <v>1.2430380486862944</v>
      </c>
      <c r="T1731">
        <f>Sample[[#This Row],[Kpy]]*KSc-Sample[[#This Row],[KPz]]*KSb</f>
        <v>0.12493873660829991</v>
      </c>
      <c r="U1731">
        <f>-1*(Sample[[#This Row],[KPx]]*KSc-Sample[[#This Row],[KPz]]*KSa)</f>
        <v>0.12493873660829995</v>
      </c>
      <c r="V1731">
        <f>(Sample[[#This Row],[KPx]]*$R$2-Sample[[#This Row],[Kpy]]*KSa)</f>
        <v>0.12493873660829995</v>
      </c>
      <c r="W1731">
        <f>Sample[[#This Row],[Kpy]]*KTc-Sample[[#This Row],[KPz]]*KTb</f>
        <v>2.6110148339808887</v>
      </c>
      <c r="X1731">
        <f>-1*(Sample[[#This Row],[KPx]]*KTc-Sample[[#This Row],[KPz]]*KTa)</f>
        <v>2.6110148339808887</v>
      </c>
      <c r="Y1731">
        <f>(Sample[[#This Row],[KPx]]*KTb-Sample[[#This Row],[Kpy]]*KTa)</f>
        <v>2.6110148339808887</v>
      </c>
      <c r="Z1731">
        <f>-Sample[[#This Row],[Xp]]*a+Sample[[#This Row],[Yp]]*b+Sample[[#This Row],[Zp]]*c_</f>
        <v>0.24987747321659992</v>
      </c>
      <c r="AA1731" s="8">
        <f>-IF(Sample[[#This Row],[Column2]]&gt;0,1,-1)*SQRT(Sample[[#This Row],[KPx''i]]^2+Sample[[#This Row],[KPx''j]]^2+Sample[[#This Row],[KPx''k]]^2)/Ksmag/Scale</f>
        <v>-0.15301807689915992</v>
      </c>
      <c r="AB1731" s="1">
        <f>SQRT(Sample[[#This Row],[Kpy''i]]^2+Sample[[#This Row],[KPy''j]]^2+Sample[[#This Row],[KPy''k]]^2)/KTmag/Scale</f>
        <v>1.846266294886554</v>
      </c>
    </row>
    <row r="1732" spans="1:28" hidden="1" x14ac:dyDescent="0.25">
      <c r="A1732" s="5">
        <v>1727</v>
      </c>
      <c r="B1732" s="13" t="s">
        <v>43</v>
      </c>
      <c r="C1732" s="5"/>
      <c r="D1732" s="5"/>
      <c r="E1732">
        <v>1</v>
      </c>
      <c r="F1732">
        <v>4</v>
      </c>
      <c r="G1732">
        <v>7</v>
      </c>
      <c r="H1732" s="11">
        <f>Sample[[#This Row],[C]]/Sample[[#This Row],[D]]</f>
        <v>4</v>
      </c>
      <c r="I1732" s="11">
        <f>Sample[[#This Row],[A]]/Sample[[#This Row],[C]]</f>
        <v>1.75</v>
      </c>
      <c r="J1732" s="11">
        <f>Sample[[#This Row],[D]]/Sample[[#This Row],[A]]</f>
        <v>0.14285714285714285</v>
      </c>
      <c r="K1732" s="11">
        <f>Sample[[#This Row],[A]]/Sample[[#This Row],[D]]</f>
        <v>7</v>
      </c>
      <c r="L1732" s="11">
        <f>Sample[[#This Row],[D]]/Sample[[#This Row],[C]]</f>
        <v>0.25</v>
      </c>
      <c r="M1732" s="11">
        <f>Sample[[#This Row],[C]]/Sample[[#This Row],[A]]</f>
        <v>0.5714285714285714</v>
      </c>
      <c r="N1732">
        <f>IF(Sample[[#This Row],[Ap]]=0,10,LOG(Sample[[#This Row],[Ap]]))</f>
        <v>0.6020599913279624</v>
      </c>
      <c r="O1732">
        <f>IF(Sample[[#This Row],[Ei]]=0,10,LOG(Sample[[#This Row],[Ei]]))</f>
        <v>0.24303804868629444</v>
      </c>
      <c r="P1732">
        <f>IF(Sample[[#This Row],[Ii]]=0,10,LOG(Sample[[#This Row],[Ii]]))</f>
        <v>-0.84509804001425681</v>
      </c>
      <c r="Q1732">
        <f>Kx-Sample[[#This Row],[Xp]]</f>
        <v>-0.6020599913279624</v>
      </c>
      <c r="R1732">
        <f>Ky-Sample[[#This Row],[Yp]]</f>
        <v>-1.2430380486862944</v>
      </c>
      <c r="S1732">
        <f>Kz-Sample[[#This Row],[Zp]]</f>
        <v>1.8450980400142569</v>
      </c>
      <c r="T1732">
        <f>Sample[[#This Row],[Kpy]]*KSc-Sample[[#This Row],[KPz]]*KSb</f>
        <v>-0.60205999132796251</v>
      </c>
      <c r="U1732">
        <f>-1*(Sample[[#This Row],[KPx]]*KSc-Sample[[#This Row],[KPz]]*KSa)</f>
        <v>-0.6020599913279624</v>
      </c>
      <c r="V1732">
        <f>(Sample[[#This Row],[KPx]]*$R$2-Sample[[#This Row],[Kpy]]*KSa)</f>
        <v>-0.6020599913279624</v>
      </c>
      <c r="W1732">
        <f>Sample[[#This Row],[Kpy]]*KTc-Sample[[#This Row],[KPz]]*KTb</f>
        <v>3.0881360887005513</v>
      </c>
      <c r="X1732">
        <f>-1*(Sample[[#This Row],[KPx]]*KTc-Sample[[#This Row],[KPz]]*KTa)</f>
        <v>3.0881360887005513</v>
      </c>
      <c r="Y1732">
        <f>(Sample[[#This Row],[KPx]]*KTb-Sample[[#This Row],[Kpy]]*KTa)</f>
        <v>3.0881360887005513</v>
      </c>
      <c r="Z1732">
        <f>-Sample[[#This Row],[Xp]]*a+Sample[[#This Row],[Yp]]*b+Sample[[#This Row],[Zp]]*c_</f>
        <v>-1.2041199826559248</v>
      </c>
      <c r="AA1732" s="8">
        <f>-IF(Sample[[#This Row],[Column2]]&gt;0,1,-1)*SQRT(Sample[[#This Row],[KPx''i]]^2+Sample[[#This Row],[KPx''j]]^2+Sample[[#This Row],[KPx''k]]^2)/Ksmag/Scale</f>
        <v>0.73736988664898662</v>
      </c>
      <c r="AB1732" s="1">
        <f>SQRT(Sample[[#This Row],[Kpy''i]]^2+Sample[[#This Row],[KPy''j]]^2+Sample[[#This Row],[KPy''k]]^2)/KTmag/Scale</f>
        <v>2.1836419695470615</v>
      </c>
    </row>
    <row r="1733" spans="1:28" hidden="1" x14ac:dyDescent="0.25">
      <c r="A1733" s="5">
        <v>1728</v>
      </c>
      <c r="B1733" s="13" t="s">
        <v>43</v>
      </c>
      <c r="C1733" s="5"/>
      <c r="D1733" s="5"/>
      <c r="E1733">
        <v>4</v>
      </c>
      <c r="F1733">
        <v>4</v>
      </c>
      <c r="G1733">
        <v>3</v>
      </c>
      <c r="H1733" s="11">
        <f>Sample[[#This Row],[C]]/Sample[[#This Row],[D]]</f>
        <v>1</v>
      </c>
      <c r="I1733" s="11">
        <f>Sample[[#This Row],[A]]/Sample[[#This Row],[C]]</f>
        <v>0.75</v>
      </c>
      <c r="J1733" s="11">
        <f>Sample[[#This Row],[D]]/Sample[[#This Row],[A]]</f>
        <v>1.3333333333333333</v>
      </c>
      <c r="K1733" s="11">
        <f>Sample[[#This Row],[A]]/Sample[[#This Row],[D]]</f>
        <v>0.75</v>
      </c>
      <c r="L1733" s="11">
        <f>Sample[[#This Row],[D]]/Sample[[#This Row],[C]]</f>
        <v>1</v>
      </c>
      <c r="M1733" s="11">
        <f>Sample[[#This Row],[C]]/Sample[[#This Row],[A]]</f>
        <v>1.3333333333333333</v>
      </c>
      <c r="N1733">
        <f>IF(Sample[[#This Row],[Ap]]=0,10,LOG(Sample[[#This Row],[Ap]]))</f>
        <v>0</v>
      </c>
      <c r="O1733">
        <f>IF(Sample[[#This Row],[Ei]]=0,10,LOG(Sample[[#This Row],[Ei]]))</f>
        <v>-0.12493873660829995</v>
      </c>
      <c r="P1733">
        <f>IF(Sample[[#This Row],[Ii]]=0,10,LOG(Sample[[#This Row],[Ii]]))</f>
        <v>0.12493873660829993</v>
      </c>
      <c r="Q1733">
        <f>Kx-Sample[[#This Row],[Xp]]</f>
        <v>0</v>
      </c>
      <c r="R1733">
        <f>Ky-Sample[[#This Row],[Yp]]</f>
        <v>-0.87506126339170009</v>
      </c>
      <c r="S1733">
        <f>Kz-Sample[[#This Row],[Zp]]</f>
        <v>0.87506126339170009</v>
      </c>
      <c r="T1733">
        <f>Sample[[#This Row],[Kpy]]*KSc-Sample[[#This Row],[KPz]]*KSb</f>
        <v>0</v>
      </c>
      <c r="U1733">
        <f>-1*(Sample[[#This Row],[KPx]]*KSc-Sample[[#This Row],[KPz]]*KSa)</f>
        <v>0</v>
      </c>
      <c r="V1733">
        <f>(Sample[[#This Row],[KPx]]*$R$2-Sample[[#This Row],[Kpy]]*KSa)</f>
        <v>0</v>
      </c>
      <c r="W1733">
        <f>Sample[[#This Row],[Kpy]]*KTc-Sample[[#This Row],[KPz]]*KTb</f>
        <v>1.7501225267834002</v>
      </c>
      <c r="X1733">
        <f>-1*(Sample[[#This Row],[KPx]]*KTc-Sample[[#This Row],[KPz]]*KTa)</f>
        <v>1.7501225267834002</v>
      </c>
      <c r="Y1733">
        <f>(Sample[[#This Row],[KPx]]*KTb-Sample[[#This Row],[Kpy]]*KTa)</f>
        <v>1.7501225267834002</v>
      </c>
      <c r="Z1733">
        <f>-Sample[[#This Row],[Xp]]*a+Sample[[#This Row],[Yp]]*b+Sample[[#This Row],[Zp]]*c_</f>
        <v>0</v>
      </c>
      <c r="AA1733" s="8">
        <f>-IF(Sample[[#This Row],[Column2]]&gt;0,1,-1)*SQRT(Sample[[#This Row],[KPx''i]]^2+Sample[[#This Row],[KPx''j]]^2+Sample[[#This Row],[KPx''k]]^2)/Ksmag/Scale</f>
        <v>0</v>
      </c>
      <c r="AB1733" s="1">
        <f>SQRT(Sample[[#This Row],[Kpy''i]]^2+Sample[[#This Row],[KPy''j]]^2+Sample[[#This Row],[KPy''k]]^2)/KTmag/Scale</f>
        <v>1.2375235065958776</v>
      </c>
    </row>
    <row r="1734" spans="1:28" hidden="1" x14ac:dyDescent="0.25">
      <c r="A1734" s="5">
        <v>1729</v>
      </c>
      <c r="B1734" s="13" t="s">
        <v>43</v>
      </c>
      <c r="C1734" s="5"/>
      <c r="D1734" s="5"/>
      <c r="E1734">
        <v>2</v>
      </c>
      <c r="F1734">
        <v>8</v>
      </c>
      <c r="G1734">
        <v>3</v>
      </c>
      <c r="H1734" s="11">
        <f>Sample[[#This Row],[C]]/Sample[[#This Row],[D]]</f>
        <v>4</v>
      </c>
      <c r="I1734" s="11">
        <f>Sample[[#This Row],[A]]/Sample[[#This Row],[C]]</f>
        <v>0.375</v>
      </c>
      <c r="J1734" s="11">
        <f>Sample[[#This Row],[D]]/Sample[[#This Row],[A]]</f>
        <v>0.66666666666666663</v>
      </c>
      <c r="K1734" s="11">
        <f>Sample[[#This Row],[A]]/Sample[[#This Row],[D]]</f>
        <v>1.5</v>
      </c>
      <c r="L1734" s="11">
        <f>Sample[[#This Row],[D]]/Sample[[#This Row],[C]]</f>
        <v>0.25</v>
      </c>
      <c r="M1734" s="11">
        <f>Sample[[#This Row],[C]]/Sample[[#This Row],[A]]</f>
        <v>2.6666666666666665</v>
      </c>
      <c r="N1734">
        <f>IF(Sample[[#This Row],[Ap]]=0,10,LOG(Sample[[#This Row],[Ap]]))</f>
        <v>0.6020599913279624</v>
      </c>
      <c r="O1734">
        <f>IF(Sample[[#This Row],[Ei]]=0,10,LOG(Sample[[#This Row],[Ei]]))</f>
        <v>-0.42596873227228116</v>
      </c>
      <c r="P1734">
        <f>IF(Sample[[#This Row],[Ii]]=0,10,LOG(Sample[[#This Row],[Ii]]))</f>
        <v>-0.17609125905568127</v>
      </c>
      <c r="Q1734">
        <f>Kx-Sample[[#This Row],[Xp]]</f>
        <v>-0.6020599913279624</v>
      </c>
      <c r="R1734">
        <f>Ky-Sample[[#This Row],[Yp]]</f>
        <v>-0.57403126772771884</v>
      </c>
      <c r="S1734">
        <f>Kz-Sample[[#This Row],[Zp]]</f>
        <v>1.1760912590556813</v>
      </c>
      <c r="T1734">
        <f>Sample[[#This Row],[Kpy]]*KSc-Sample[[#This Row],[KPz]]*KSb</f>
        <v>-0.60205999132796251</v>
      </c>
      <c r="U1734">
        <f>-1*(Sample[[#This Row],[KPx]]*KSc-Sample[[#This Row],[KPz]]*KSa)</f>
        <v>-0.6020599913279624</v>
      </c>
      <c r="V1734">
        <f>(Sample[[#This Row],[KPx]]*$R$2-Sample[[#This Row],[Kpy]]*KSa)</f>
        <v>-0.6020599913279624</v>
      </c>
      <c r="W1734">
        <f>Sample[[#This Row],[Kpy]]*KTc-Sample[[#This Row],[KPz]]*KTb</f>
        <v>1.7501225267834002</v>
      </c>
      <c r="X1734">
        <f>-1*(Sample[[#This Row],[KPx]]*KTc-Sample[[#This Row],[KPz]]*KTa)</f>
        <v>1.7501225267834002</v>
      </c>
      <c r="Y1734">
        <f>(Sample[[#This Row],[KPx]]*KTb-Sample[[#This Row],[Kpy]]*KTa)</f>
        <v>1.7501225267834002</v>
      </c>
      <c r="Z1734">
        <f>-Sample[[#This Row],[Xp]]*a+Sample[[#This Row],[Yp]]*b+Sample[[#This Row],[Zp]]*c_</f>
        <v>-1.2041199826559248</v>
      </c>
      <c r="AA1734" s="8">
        <f>-IF(Sample[[#This Row],[Column2]]&gt;0,1,-1)*SQRT(Sample[[#This Row],[KPx''i]]^2+Sample[[#This Row],[KPx''j]]^2+Sample[[#This Row],[KPx''k]]^2)/Ksmag/Scale</f>
        <v>0.73736988664898662</v>
      </c>
      <c r="AB1734" s="1">
        <f>SQRT(Sample[[#This Row],[Kpy''i]]^2+Sample[[#This Row],[KPy''j]]^2+Sample[[#This Row],[KPy''k]]^2)/KTmag/Scale</f>
        <v>1.2375235065958776</v>
      </c>
    </row>
    <row r="1735" spans="1:28" hidden="1" x14ac:dyDescent="0.25">
      <c r="A1735" s="5">
        <v>1730</v>
      </c>
      <c r="B1735" s="13" t="s">
        <v>43</v>
      </c>
      <c r="C1735" s="5"/>
      <c r="D1735" s="5"/>
      <c r="E1735">
        <v>2</v>
      </c>
      <c r="F1735">
        <v>1</v>
      </c>
      <c r="G1735">
        <v>8</v>
      </c>
      <c r="H1735" s="11">
        <f>Sample[[#This Row],[C]]/Sample[[#This Row],[D]]</f>
        <v>0.5</v>
      </c>
      <c r="I1735" s="11">
        <f>Sample[[#This Row],[A]]/Sample[[#This Row],[C]]</f>
        <v>8</v>
      </c>
      <c r="J1735" s="11">
        <f>Sample[[#This Row],[D]]/Sample[[#This Row],[A]]</f>
        <v>0.25</v>
      </c>
      <c r="K1735" s="11">
        <f>Sample[[#This Row],[A]]/Sample[[#This Row],[D]]</f>
        <v>4</v>
      </c>
      <c r="L1735" s="11">
        <f>Sample[[#This Row],[D]]/Sample[[#This Row],[C]]</f>
        <v>2</v>
      </c>
      <c r="M1735" s="11">
        <f>Sample[[#This Row],[C]]/Sample[[#This Row],[A]]</f>
        <v>0.125</v>
      </c>
      <c r="N1735">
        <f>IF(Sample[[#This Row],[Ap]]=0,10,LOG(Sample[[#This Row],[Ap]]))</f>
        <v>-0.3010299956639812</v>
      </c>
      <c r="O1735">
        <f>IF(Sample[[#This Row],[Ei]]=0,10,LOG(Sample[[#This Row],[Ei]]))</f>
        <v>0.90308998699194354</v>
      </c>
      <c r="P1735">
        <f>IF(Sample[[#This Row],[Ii]]=0,10,LOG(Sample[[#This Row],[Ii]]))</f>
        <v>-0.6020599913279624</v>
      </c>
      <c r="Q1735">
        <f>Kx-Sample[[#This Row],[Xp]]</f>
        <v>0.3010299956639812</v>
      </c>
      <c r="R1735">
        <f>Ky-Sample[[#This Row],[Yp]]</f>
        <v>-1.9030899869919435</v>
      </c>
      <c r="S1735">
        <f>Kz-Sample[[#This Row],[Zp]]</f>
        <v>1.6020599913279625</v>
      </c>
      <c r="T1735">
        <f>Sample[[#This Row],[Kpy]]*KSc-Sample[[#This Row],[KPz]]*KSb</f>
        <v>0.30102999566398103</v>
      </c>
      <c r="U1735">
        <f>-1*(Sample[[#This Row],[KPx]]*KSc-Sample[[#This Row],[KPz]]*KSa)</f>
        <v>0.3010299956639812</v>
      </c>
      <c r="V1735">
        <f>(Sample[[#This Row],[KPx]]*$R$2-Sample[[#This Row],[Kpy]]*KSa)</f>
        <v>0.3010299956639812</v>
      </c>
      <c r="W1735">
        <f>Sample[[#This Row],[Kpy]]*KTc-Sample[[#This Row],[KPz]]*KTb</f>
        <v>3.5051499783199063</v>
      </c>
      <c r="X1735">
        <f>-1*(Sample[[#This Row],[KPx]]*KTc-Sample[[#This Row],[KPz]]*KTa)</f>
        <v>3.5051499783199063</v>
      </c>
      <c r="Y1735">
        <f>(Sample[[#This Row],[KPx]]*KTb-Sample[[#This Row],[Kpy]]*KTa)</f>
        <v>3.5051499783199058</v>
      </c>
      <c r="Z1735">
        <f>-Sample[[#This Row],[Xp]]*a+Sample[[#This Row],[Yp]]*b+Sample[[#This Row],[Zp]]*c_</f>
        <v>0.60205999132796229</v>
      </c>
      <c r="AA1735" s="8">
        <f>-IF(Sample[[#This Row],[Column2]]&gt;0,1,-1)*SQRT(Sample[[#This Row],[KPx''i]]^2+Sample[[#This Row],[KPx''j]]^2+Sample[[#This Row],[KPx''k]]^2)/Ksmag/Scale</f>
        <v>-0.36868494332449314</v>
      </c>
      <c r="AB1735" s="1">
        <f>SQRT(Sample[[#This Row],[Kpy''i]]^2+Sample[[#This Row],[KPy''j]]^2+Sample[[#This Row],[KPy''k]]^2)/KTmag/Scale</f>
        <v>2.4785153187458859</v>
      </c>
    </row>
    <row r="1736" spans="1:28" hidden="1" x14ac:dyDescent="0.25">
      <c r="A1736" s="5">
        <v>1731</v>
      </c>
      <c r="B1736" s="13" t="s">
        <v>43</v>
      </c>
      <c r="C1736" s="5"/>
      <c r="D1736" s="5"/>
      <c r="E1736">
        <v>1</v>
      </c>
      <c r="F1736">
        <v>3</v>
      </c>
      <c r="G1736">
        <v>7</v>
      </c>
      <c r="H1736" s="11">
        <f>Sample[[#This Row],[C]]/Sample[[#This Row],[D]]</f>
        <v>3</v>
      </c>
      <c r="I1736" s="11">
        <f>Sample[[#This Row],[A]]/Sample[[#This Row],[C]]</f>
        <v>2.3333333333333335</v>
      </c>
      <c r="J1736" s="11">
        <f>Sample[[#This Row],[D]]/Sample[[#This Row],[A]]</f>
        <v>0.14285714285714285</v>
      </c>
      <c r="K1736" s="11">
        <f>Sample[[#This Row],[A]]/Sample[[#This Row],[D]]</f>
        <v>7</v>
      </c>
      <c r="L1736" s="11">
        <f>Sample[[#This Row],[D]]/Sample[[#This Row],[C]]</f>
        <v>0.33333333333333331</v>
      </c>
      <c r="M1736" s="11">
        <f>Sample[[#This Row],[C]]/Sample[[#This Row],[A]]</f>
        <v>0.42857142857142855</v>
      </c>
      <c r="N1736">
        <f>IF(Sample[[#This Row],[Ap]]=0,10,LOG(Sample[[#This Row],[Ap]]))</f>
        <v>0.47712125471966244</v>
      </c>
      <c r="O1736">
        <f>IF(Sample[[#This Row],[Ei]]=0,10,LOG(Sample[[#This Row],[Ei]]))</f>
        <v>0.36797678529459443</v>
      </c>
      <c r="P1736">
        <f>IF(Sample[[#This Row],[Ii]]=0,10,LOG(Sample[[#This Row],[Ii]]))</f>
        <v>-0.84509804001425681</v>
      </c>
      <c r="Q1736">
        <f>Kx-Sample[[#This Row],[Xp]]</f>
        <v>-0.47712125471966244</v>
      </c>
      <c r="R1736">
        <f>Ky-Sample[[#This Row],[Yp]]</f>
        <v>-1.3679767852945943</v>
      </c>
      <c r="S1736">
        <f>Kz-Sample[[#This Row],[Zp]]</f>
        <v>1.8450980400142569</v>
      </c>
      <c r="T1736">
        <f>Sample[[#This Row],[Kpy]]*KSc-Sample[[#This Row],[KPz]]*KSb</f>
        <v>-0.4771212547196626</v>
      </c>
      <c r="U1736">
        <f>-1*(Sample[[#This Row],[KPx]]*KSc-Sample[[#This Row],[KPz]]*KSa)</f>
        <v>-0.47712125471966244</v>
      </c>
      <c r="V1736">
        <f>(Sample[[#This Row],[KPx]]*$R$2-Sample[[#This Row],[Kpy]]*KSa)</f>
        <v>-0.47712125471966244</v>
      </c>
      <c r="W1736">
        <f>Sample[[#This Row],[Kpy]]*KTc-Sample[[#This Row],[KPz]]*KTb</f>
        <v>3.2130748253088512</v>
      </c>
      <c r="X1736">
        <f>-1*(Sample[[#This Row],[KPx]]*KTc-Sample[[#This Row],[KPz]]*KTa)</f>
        <v>3.2130748253088512</v>
      </c>
      <c r="Y1736">
        <f>(Sample[[#This Row],[KPx]]*KTb-Sample[[#This Row],[Kpy]]*KTa)</f>
        <v>3.2130748253088512</v>
      </c>
      <c r="Z1736">
        <f>-Sample[[#This Row],[Xp]]*a+Sample[[#This Row],[Yp]]*b+Sample[[#This Row],[Zp]]*c_</f>
        <v>-0.95424250943932476</v>
      </c>
      <c r="AA1736" s="8">
        <f>-IF(Sample[[#This Row],[Column2]]&gt;0,1,-1)*SQRT(Sample[[#This Row],[KPx''i]]^2+Sample[[#This Row],[KPx''j]]^2+Sample[[#This Row],[KPx''k]]^2)/Ksmag/Scale</f>
        <v>0.58435180974982659</v>
      </c>
      <c r="AB1736" s="1">
        <f>SQRT(Sample[[#This Row],[Kpy''i]]^2+Sample[[#This Row],[KPy''j]]^2+Sample[[#This Row],[KPy''k]]^2)/KTmag/Scale</f>
        <v>2.2719869974356706</v>
      </c>
    </row>
    <row r="1737" spans="1:28" hidden="1" x14ac:dyDescent="0.25">
      <c r="A1737" s="5">
        <v>1732</v>
      </c>
      <c r="B1737" s="13" t="s">
        <v>43</v>
      </c>
      <c r="C1737" s="5"/>
      <c r="D1737" s="5"/>
      <c r="E1737">
        <v>1</v>
      </c>
      <c r="F1737">
        <v>3</v>
      </c>
      <c r="G1737">
        <v>3</v>
      </c>
      <c r="H1737" s="11">
        <f>Sample[[#This Row],[C]]/Sample[[#This Row],[D]]</f>
        <v>3</v>
      </c>
      <c r="I1737" s="11">
        <f>Sample[[#This Row],[A]]/Sample[[#This Row],[C]]</f>
        <v>1</v>
      </c>
      <c r="J1737" s="11">
        <f>Sample[[#This Row],[D]]/Sample[[#This Row],[A]]</f>
        <v>0.33333333333333331</v>
      </c>
      <c r="K1737" s="11">
        <f>Sample[[#This Row],[A]]/Sample[[#This Row],[D]]</f>
        <v>3</v>
      </c>
      <c r="L1737" s="11">
        <f>Sample[[#This Row],[D]]/Sample[[#This Row],[C]]</f>
        <v>0.33333333333333331</v>
      </c>
      <c r="M1737" s="11">
        <f>Sample[[#This Row],[C]]/Sample[[#This Row],[A]]</f>
        <v>1</v>
      </c>
      <c r="N1737">
        <f>IF(Sample[[#This Row],[Ap]]=0,10,LOG(Sample[[#This Row],[Ap]]))</f>
        <v>0.47712125471966244</v>
      </c>
      <c r="O1737">
        <f>IF(Sample[[#This Row],[Ei]]=0,10,LOG(Sample[[#This Row],[Ei]]))</f>
        <v>0</v>
      </c>
      <c r="P1737">
        <f>IF(Sample[[#This Row],[Ii]]=0,10,LOG(Sample[[#This Row],[Ii]]))</f>
        <v>-0.47712125471966244</v>
      </c>
      <c r="Q1737">
        <f>Kx-Sample[[#This Row],[Xp]]</f>
        <v>-0.47712125471966244</v>
      </c>
      <c r="R1737">
        <f>Ky-Sample[[#This Row],[Yp]]</f>
        <v>-1</v>
      </c>
      <c r="S1737">
        <f>Kz-Sample[[#This Row],[Zp]]</f>
        <v>1.4771212547196624</v>
      </c>
      <c r="T1737">
        <f>Sample[[#This Row],[Kpy]]*KSc-Sample[[#This Row],[KPz]]*KSb</f>
        <v>-0.47712125471966238</v>
      </c>
      <c r="U1737">
        <f>-1*(Sample[[#This Row],[KPx]]*KSc-Sample[[#This Row],[KPz]]*KSa)</f>
        <v>-0.47712125471966244</v>
      </c>
      <c r="V1737">
        <f>(Sample[[#This Row],[KPx]]*$R$2-Sample[[#This Row],[Kpy]]*KSa)</f>
        <v>-0.47712125471966244</v>
      </c>
      <c r="W1737">
        <f>Sample[[#This Row],[Kpy]]*KTc-Sample[[#This Row],[KPz]]*KTb</f>
        <v>2.4771212547196626</v>
      </c>
      <c r="X1737">
        <f>-1*(Sample[[#This Row],[KPx]]*KTc-Sample[[#This Row],[KPz]]*KTa)</f>
        <v>2.4771212547196622</v>
      </c>
      <c r="Y1737">
        <f>(Sample[[#This Row],[KPx]]*KTb-Sample[[#This Row],[Kpy]]*KTa)</f>
        <v>2.4771212547196626</v>
      </c>
      <c r="Z1737">
        <f>-Sample[[#This Row],[Xp]]*a+Sample[[#This Row],[Yp]]*b+Sample[[#This Row],[Zp]]*c_</f>
        <v>-0.95424250943932487</v>
      </c>
      <c r="AA1737" s="8">
        <f>-IF(Sample[[#This Row],[Column2]]&gt;0,1,-1)*SQRT(Sample[[#This Row],[KPx''i]]^2+Sample[[#This Row],[KPx''j]]^2+Sample[[#This Row],[KPx''k]]^2)/Ksmag/Scale</f>
        <v>0.58435180974982659</v>
      </c>
      <c r="AB1737" s="1">
        <f>SQRT(Sample[[#This Row],[Kpy''i]]^2+Sample[[#This Row],[KPy''j]]^2+Sample[[#This Row],[KPy''k]]^2)/KTmag/Scale</f>
        <v>1.7515892370336026</v>
      </c>
    </row>
    <row r="1738" spans="1:28" hidden="1" x14ac:dyDescent="0.25">
      <c r="A1738" s="5">
        <v>1733</v>
      </c>
      <c r="B1738" s="13" t="s">
        <v>43</v>
      </c>
      <c r="C1738" s="5"/>
      <c r="D1738" s="5"/>
      <c r="E1738">
        <v>10</v>
      </c>
      <c r="F1738">
        <v>5</v>
      </c>
      <c r="G1738">
        <v>4</v>
      </c>
      <c r="H1738" s="11">
        <f>Sample[[#This Row],[C]]/Sample[[#This Row],[D]]</f>
        <v>0.5</v>
      </c>
      <c r="I1738" s="11">
        <f>Sample[[#This Row],[A]]/Sample[[#This Row],[C]]</f>
        <v>0.8</v>
      </c>
      <c r="J1738" s="11">
        <f>Sample[[#This Row],[D]]/Sample[[#This Row],[A]]</f>
        <v>2.5</v>
      </c>
      <c r="K1738" s="11">
        <f>Sample[[#This Row],[A]]/Sample[[#This Row],[D]]</f>
        <v>0.4</v>
      </c>
      <c r="L1738" s="11">
        <f>Sample[[#This Row],[D]]/Sample[[#This Row],[C]]</f>
        <v>2</v>
      </c>
      <c r="M1738" s="11">
        <f>Sample[[#This Row],[C]]/Sample[[#This Row],[A]]</f>
        <v>1.25</v>
      </c>
      <c r="N1738">
        <f>IF(Sample[[#This Row],[Ap]]=0,10,LOG(Sample[[#This Row],[Ap]]))</f>
        <v>-0.3010299956639812</v>
      </c>
      <c r="O1738">
        <f>IF(Sample[[#This Row],[Ei]]=0,10,LOG(Sample[[#This Row],[Ei]]))</f>
        <v>-9.6910013008056392E-2</v>
      </c>
      <c r="P1738">
        <f>IF(Sample[[#This Row],[Ii]]=0,10,LOG(Sample[[#This Row],[Ii]]))</f>
        <v>0.3979400086720376</v>
      </c>
      <c r="Q1738">
        <f>Kx-Sample[[#This Row],[Xp]]</f>
        <v>0.3010299956639812</v>
      </c>
      <c r="R1738">
        <f>Ky-Sample[[#This Row],[Yp]]</f>
        <v>-0.90308998699194365</v>
      </c>
      <c r="S1738">
        <f>Kz-Sample[[#This Row],[Zp]]</f>
        <v>0.6020599913279624</v>
      </c>
      <c r="T1738">
        <f>Sample[[#This Row],[Kpy]]*KSc-Sample[[#This Row],[KPz]]*KSb</f>
        <v>0.30102999566398125</v>
      </c>
      <c r="U1738">
        <f>-1*(Sample[[#This Row],[KPx]]*KSc-Sample[[#This Row],[KPz]]*KSa)</f>
        <v>0.3010299956639812</v>
      </c>
      <c r="V1738">
        <f>(Sample[[#This Row],[KPx]]*$R$2-Sample[[#This Row],[Kpy]]*KSa)</f>
        <v>0.3010299956639812</v>
      </c>
      <c r="W1738">
        <f>Sample[[#This Row],[Kpy]]*KTc-Sample[[#This Row],[KPz]]*KTb</f>
        <v>1.505149978319906</v>
      </c>
      <c r="X1738">
        <f>-1*(Sample[[#This Row],[KPx]]*KTc-Sample[[#This Row],[KPz]]*KTa)</f>
        <v>1.505149978319906</v>
      </c>
      <c r="Y1738">
        <f>(Sample[[#This Row],[KPx]]*KTb-Sample[[#This Row],[Kpy]]*KTa)</f>
        <v>1.505149978319906</v>
      </c>
      <c r="Z1738">
        <f>-Sample[[#This Row],[Xp]]*a+Sample[[#This Row],[Yp]]*b+Sample[[#This Row],[Zp]]*c_</f>
        <v>0.6020599913279624</v>
      </c>
      <c r="AA1738" s="8">
        <f>-IF(Sample[[#This Row],[Column2]]&gt;0,1,-1)*SQRT(Sample[[#This Row],[KPx''i]]^2+Sample[[#This Row],[KPx''j]]^2+Sample[[#This Row],[KPx''k]]^2)/Ksmag/Scale</f>
        <v>-0.36868494332449331</v>
      </c>
      <c r="AB1738" s="1">
        <f>SQRT(Sample[[#This Row],[Kpy''i]]^2+Sample[[#This Row],[KPy''j]]^2+Sample[[#This Row],[KPy''k]]^2)/KTmag/Scale</f>
        <v>1.0643017563727906</v>
      </c>
    </row>
    <row r="1739" spans="1:28" hidden="1" x14ac:dyDescent="0.25">
      <c r="A1739" s="5">
        <v>1734</v>
      </c>
      <c r="B1739" s="13" t="s">
        <v>43</v>
      </c>
      <c r="C1739" s="5"/>
      <c r="D1739" s="5"/>
      <c r="E1739">
        <v>1</v>
      </c>
      <c r="F1739">
        <v>7</v>
      </c>
      <c r="G1739">
        <v>5</v>
      </c>
      <c r="H1739" s="11">
        <f>Sample[[#This Row],[C]]/Sample[[#This Row],[D]]</f>
        <v>7</v>
      </c>
      <c r="I1739" s="11">
        <f>Sample[[#This Row],[A]]/Sample[[#This Row],[C]]</f>
        <v>0.7142857142857143</v>
      </c>
      <c r="J1739" s="11">
        <f>Sample[[#This Row],[D]]/Sample[[#This Row],[A]]</f>
        <v>0.2</v>
      </c>
      <c r="K1739" s="11">
        <f>Sample[[#This Row],[A]]/Sample[[#This Row],[D]]</f>
        <v>5</v>
      </c>
      <c r="L1739" s="11">
        <f>Sample[[#This Row],[D]]/Sample[[#This Row],[C]]</f>
        <v>0.14285714285714285</v>
      </c>
      <c r="M1739" s="11">
        <f>Sample[[#This Row],[C]]/Sample[[#This Row],[A]]</f>
        <v>1.4</v>
      </c>
      <c r="N1739">
        <f>IF(Sample[[#This Row],[Ap]]=0,10,LOG(Sample[[#This Row],[Ap]]))</f>
        <v>0.84509804001425681</v>
      </c>
      <c r="O1739">
        <f>IF(Sample[[#This Row],[Ei]]=0,10,LOG(Sample[[#This Row],[Ei]]))</f>
        <v>-0.14612803567823801</v>
      </c>
      <c r="P1739">
        <f>IF(Sample[[#This Row],[Ii]]=0,10,LOG(Sample[[#This Row],[Ii]]))</f>
        <v>-0.69897000433601875</v>
      </c>
      <c r="Q1739">
        <f>Kx-Sample[[#This Row],[Xp]]</f>
        <v>-0.84509804001425681</v>
      </c>
      <c r="R1739">
        <f>Ky-Sample[[#This Row],[Yp]]</f>
        <v>-0.85387196432176204</v>
      </c>
      <c r="S1739">
        <f>Kz-Sample[[#This Row],[Zp]]</f>
        <v>1.6989700043360187</v>
      </c>
      <c r="T1739">
        <f>Sample[[#This Row],[Kpy]]*KSc-Sample[[#This Row],[KPz]]*KSb</f>
        <v>-0.8450980400142567</v>
      </c>
      <c r="U1739">
        <f>-1*(Sample[[#This Row],[KPx]]*KSc-Sample[[#This Row],[KPz]]*KSa)</f>
        <v>-0.84509804001425681</v>
      </c>
      <c r="V1739">
        <f>(Sample[[#This Row],[KPx]]*$R$2-Sample[[#This Row],[Kpy]]*KSa)</f>
        <v>-0.84509804001425681</v>
      </c>
      <c r="W1739">
        <f>Sample[[#This Row],[Kpy]]*KTc-Sample[[#This Row],[KPz]]*KTb</f>
        <v>2.5528419686577806</v>
      </c>
      <c r="X1739">
        <f>-1*(Sample[[#This Row],[KPx]]*KTc-Sample[[#This Row],[KPz]]*KTa)</f>
        <v>2.5528419686577806</v>
      </c>
      <c r="Y1739">
        <f>(Sample[[#This Row],[KPx]]*KTb-Sample[[#This Row],[Kpy]]*KTa)</f>
        <v>2.552841968657781</v>
      </c>
      <c r="Z1739">
        <f>-Sample[[#This Row],[Xp]]*a+Sample[[#This Row],[Yp]]*b+Sample[[#This Row],[Zp]]*c_</f>
        <v>-1.6901960800285134</v>
      </c>
      <c r="AA1739" s="8">
        <f>-IF(Sample[[#This Row],[Column2]]&gt;0,1,-1)*SQRT(Sample[[#This Row],[KPx''i]]^2+Sample[[#This Row],[KPx''j]]^2+Sample[[#This Row],[KPx''k]]^2)/Ksmag/Scale</f>
        <v>1.0350294903305448</v>
      </c>
      <c r="AB1739" s="1">
        <f>SQRT(Sample[[#This Row],[Kpy''i]]^2+Sample[[#This Row],[KPy''j]]^2+Sample[[#This Row],[KPy''k]]^2)/KTmag/Scale</f>
        <v>1.8051318673355328</v>
      </c>
    </row>
    <row r="1740" spans="1:28" hidden="1" x14ac:dyDescent="0.25">
      <c r="A1740" s="5">
        <v>1735</v>
      </c>
      <c r="B1740" s="13" t="s">
        <v>43</v>
      </c>
      <c r="C1740" s="5"/>
      <c r="D1740" s="5"/>
      <c r="E1740">
        <v>4</v>
      </c>
      <c r="F1740">
        <v>4</v>
      </c>
      <c r="G1740">
        <v>7</v>
      </c>
      <c r="H1740" s="11">
        <f>Sample[[#This Row],[C]]/Sample[[#This Row],[D]]</f>
        <v>1</v>
      </c>
      <c r="I1740" s="11">
        <f>Sample[[#This Row],[A]]/Sample[[#This Row],[C]]</f>
        <v>1.75</v>
      </c>
      <c r="J1740" s="11">
        <f>Sample[[#This Row],[D]]/Sample[[#This Row],[A]]</f>
        <v>0.5714285714285714</v>
      </c>
      <c r="K1740" s="11">
        <f>Sample[[#This Row],[A]]/Sample[[#This Row],[D]]</f>
        <v>1.75</v>
      </c>
      <c r="L1740" s="11">
        <f>Sample[[#This Row],[D]]/Sample[[#This Row],[C]]</f>
        <v>1</v>
      </c>
      <c r="M1740" s="11">
        <f>Sample[[#This Row],[C]]/Sample[[#This Row],[A]]</f>
        <v>0.5714285714285714</v>
      </c>
      <c r="N1740">
        <f>IF(Sample[[#This Row],[Ap]]=0,10,LOG(Sample[[#This Row],[Ap]]))</f>
        <v>0</v>
      </c>
      <c r="O1740">
        <f>IF(Sample[[#This Row],[Ei]]=0,10,LOG(Sample[[#This Row],[Ei]]))</f>
        <v>0.24303804868629444</v>
      </c>
      <c r="P1740">
        <f>IF(Sample[[#This Row],[Ii]]=0,10,LOG(Sample[[#This Row],[Ii]]))</f>
        <v>-0.24303804868629447</v>
      </c>
      <c r="Q1740">
        <f>Kx-Sample[[#This Row],[Xp]]</f>
        <v>0</v>
      </c>
      <c r="R1740">
        <f>Ky-Sample[[#This Row],[Yp]]</f>
        <v>-1.2430380486862944</v>
      </c>
      <c r="S1740">
        <f>Kz-Sample[[#This Row],[Zp]]</f>
        <v>1.2430380486862944</v>
      </c>
      <c r="T1740">
        <f>Sample[[#This Row],[Kpy]]*KSc-Sample[[#This Row],[KPz]]*KSb</f>
        <v>0</v>
      </c>
      <c r="U1740">
        <f>-1*(Sample[[#This Row],[KPx]]*KSc-Sample[[#This Row],[KPz]]*KSa)</f>
        <v>0</v>
      </c>
      <c r="V1740">
        <f>(Sample[[#This Row],[KPx]]*$R$2-Sample[[#This Row],[Kpy]]*KSa)</f>
        <v>0</v>
      </c>
      <c r="W1740">
        <f>Sample[[#This Row],[Kpy]]*KTc-Sample[[#This Row],[KPz]]*KTb</f>
        <v>2.4860760973725888</v>
      </c>
      <c r="X1740">
        <f>-1*(Sample[[#This Row],[KPx]]*KTc-Sample[[#This Row],[KPz]]*KTa)</f>
        <v>2.4860760973725888</v>
      </c>
      <c r="Y1740">
        <f>(Sample[[#This Row],[KPx]]*KTb-Sample[[#This Row],[Kpy]]*KTa)</f>
        <v>2.4860760973725888</v>
      </c>
      <c r="Z1740">
        <f>-Sample[[#This Row],[Xp]]*a+Sample[[#This Row],[Yp]]*b+Sample[[#This Row],[Zp]]*c_</f>
        <v>0</v>
      </c>
      <c r="AA1740" s="8">
        <f>-IF(Sample[[#This Row],[Column2]]&gt;0,1,-1)*SQRT(Sample[[#This Row],[KPx''i]]^2+Sample[[#This Row],[KPx''j]]^2+Sample[[#This Row],[KPx''k]]^2)/Ksmag/Scale</f>
        <v>0</v>
      </c>
      <c r="AB1740" s="1">
        <f>SQRT(Sample[[#This Row],[Kpy''i]]^2+Sample[[#This Row],[KPy''j]]^2+Sample[[#This Row],[KPy''k]]^2)/KTmag/Scale</f>
        <v>1.7579212669979456</v>
      </c>
    </row>
    <row r="1741" spans="1:28" hidden="1" x14ac:dyDescent="0.25">
      <c r="A1741" s="5">
        <v>1736</v>
      </c>
      <c r="B1741" s="13" t="s">
        <v>43</v>
      </c>
      <c r="C1741" s="5"/>
      <c r="D1741" s="5"/>
      <c r="E1741">
        <v>5</v>
      </c>
      <c r="F1741">
        <v>6</v>
      </c>
      <c r="G1741">
        <v>2</v>
      </c>
      <c r="H1741" s="11">
        <f>Sample[[#This Row],[C]]/Sample[[#This Row],[D]]</f>
        <v>1.2</v>
      </c>
      <c r="I1741" s="11">
        <f>Sample[[#This Row],[A]]/Sample[[#This Row],[C]]</f>
        <v>0.33333333333333331</v>
      </c>
      <c r="J1741" s="11">
        <f>Sample[[#This Row],[D]]/Sample[[#This Row],[A]]</f>
        <v>2.5</v>
      </c>
      <c r="K1741" s="11">
        <f>Sample[[#This Row],[A]]/Sample[[#This Row],[D]]</f>
        <v>0.4</v>
      </c>
      <c r="L1741" s="11">
        <f>Sample[[#This Row],[D]]/Sample[[#This Row],[C]]</f>
        <v>0.83333333333333337</v>
      </c>
      <c r="M1741" s="11">
        <f>Sample[[#This Row],[C]]/Sample[[#This Row],[A]]</f>
        <v>3</v>
      </c>
      <c r="N1741">
        <f>IF(Sample[[#This Row],[Ap]]=0,10,LOG(Sample[[#This Row],[Ap]]))</f>
        <v>7.9181246047624818E-2</v>
      </c>
      <c r="O1741">
        <f>IF(Sample[[#This Row],[Ei]]=0,10,LOG(Sample[[#This Row],[Ei]]))</f>
        <v>-0.47712125471966244</v>
      </c>
      <c r="P1741">
        <f>IF(Sample[[#This Row],[Ii]]=0,10,LOG(Sample[[#This Row],[Ii]]))</f>
        <v>0.3979400086720376</v>
      </c>
      <c r="Q1741">
        <f>Kx-Sample[[#This Row],[Xp]]</f>
        <v>-7.9181246047624818E-2</v>
      </c>
      <c r="R1741">
        <f>Ky-Sample[[#This Row],[Yp]]</f>
        <v>-0.52287874528033762</v>
      </c>
      <c r="S1741">
        <f>Kz-Sample[[#This Row],[Zp]]</f>
        <v>0.6020599913279624</v>
      </c>
      <c r="T1741">
        <f>Sample[[#This Row],[Kpy]]*KSc-Sample[[#This Row],[KPz]]*KSb</f>
        <v>-7.9181246047624776E-2</v>
      </c>
      <c r="U1741">
        <f>-1*(Sample[[#This Row],[KPx]]*KSc-Sample[[#This Row],[KPz]]*KSa)</f>
        <v>-7.9181246047624818E-2</v>
      </c>
      <c r="V1741">
        <f>(Sample[[#This Row],[KPx]]*$R$2-Sample[[#This Row],[Kpy]]*KSa)</f>
        <v>-7.9181246047624818E-2</v>
      </c>
      <c r="W1741">
        <f>Sample[[#This Row],[Kpy]]*KTc-Sample[[#This Row],[KPz]]*KTb</f>
        <v>1.1249387366082999</v>
      </c>
      <c r="X1741">
        <f>-1*(Sample[[#This Row],[KPx]]*KTc-Sample[[#This Row],[KPz]]*KTa)</f>
        <v>1.1249387366082999</v>
      </c>
      <c r="Y1741">
        <f>(Sample[[#This Row],[KPx]]*KTb-Sample[[#This Row],[Kpy]]*KTa)</f>
        <v>1.1249387366083001</v>
      </c>
      <c r="Z1741">
        <f>-Sample[[#This Row],[Xp]]*a+Sample[[#This Row],[Yp]]*b+Sample[[#This Row],[Zp]]*c_</f>
        <v>-0.15836249209524966</v>
      </c>
      <c r="AA1741" s="8">
        <f>-IF(Sample[[#This Row],[Column2]]&gt;0,1,-1)*SQRT(Sample[[#This Row],[KPx''i]]^2+Sample[[#This Row],[KPx''j]]^2+Sample[[#This Row],[KPx''k]]^2)/Ksmag/Scale</f>
        <v>9.6976825007224002E-2</v>
      </c>
      <c r="AB1741" s="1">
        <f>SQRT(Sample[[#This Row],[Kpy''i]]^2+Sample[[#This Row],[KPy''j]]^2+Sample[[#This Row],[KPy''k]]^2)/KTmag/Scale</f>
        <v>0.79545180907515645</v>
      </c>
    </row>
    <row r="1742" spans="1:28" hidden="1" x14ac:dyDescent="0.25">
      <c r="A1742" s="5">
        <v>1737</v>
      </c>
      <c r="B1742" s="13" t="s">
        <v>43</v>
      </c>
      <c r="C1742" s="5"/>
      <c r="D1742" s="5"/>
      <c r="E1742">
        <v>4</v>
      </c>
      <c r="F1742">
        <v>7</v>
      </c>
      <c r="G1742">
        <v>3</v>
      </c>
      <c r="H1742" s="11">
        <f>Sample[[#This Row],[C]]/Sample[[#This Row],[D]]</f>
        <v>1.75</v>
      </c>
      <c r="I1742" s="11">
        <f>Sample[[#This Row],[A]]/Sample[[#This Row],[C]]</f>
        <v>0.42857142857142855</v>
      </c>
      <c r="J1742" s="11">
        <f>Sample[[#This Row],[D]]/Sample[[#This Row],[A]]</f>
        <v>1.3333333333333333</v>
      </c>
      <c r="K1742" s="11">
        <f>Sample[[#This Row],[A]]/Sample[[#This Row],[D]]</f>
        <v>0.75</v>
      </c>
      <c r="L1742" s="11">
        <f>Sample[[#This Row],[D]]/Sample[[#This Row],[C]]</f>
        <v>0.5714285714285714</v>
      </c>
      <c r="M1742" s="11">
        <f>Sample[[#This Row],[C]]/Sample[[#This Row],[A]]</f>
        <v>2.3333333333333335</v>
      </c>
      <c r="N1742">
        <f>IF(Sample[[#This Row],[Ap]]=0,10,LOG(Sample[[#This Row],[Ap]]))</f>
        <v>0.24303804868629444</v>
      </c>
      <c r="O1742">
        <f>IF(Sample[[#This Row],[Ei]]=0,10,LOG(Sample[[#This Row],[Ei]]))</f>
        <v>-0.36797678529459443</v>
      </c>
      <c r="P1742">
        <f>IF(Sample[[#This Row],[Ii]]=0,10,LOG(Sample[[#This Row],[Ii]]))</f>
        <v>0.12493873660829993</v>
      </c>
      <c r="Q1742">
        <f>Kx-Sample[[#This Row],[Xp]]</f>
        <v>-0.24303804868629444</v>
      </c>
      <c r="R1742">
        <f>Ky-Sample[[#This Row],[Yp]]</f>
        <v>-0.63202321470540557</v>
      </c>
      <c r="S1742">
        <f>Kz-Sample[[#This Row],[Zp]]</f>
        <v>0.87506126339170009</v>
      </c>
      <c r="T1742">
        <f>Sample[[#This Row],[Kpy]]*KSc-Sample[[#This Row],[KPz]]*KSb</f>
        <v>-0.24303804868629453</v>
      </c>
      <c r="U1742">
        <f>-1*(Sample[[#This Row],[KPx]]*KSc-Sample[[#This Row],[KPz]]*KSa)</f>
        <v>-0.24303804868629444</v>
      </c>
      <c r="V1742">
        <f>(Sample[[#This Row],[KPx]]*$R$2-Sample[[#This Row],[Kpy]]*KSa)</f>
        <v>-0.24303804868629444</v>
      </c>
      <c r="W1742">
        <f>Sample[[#This Row],[Kpy]]*KTc-Sample[[#This Row],[KPz]]*KTb</f>
        <v>1.5070844780971058</v>
      </c>
      <c r="X1742">
        <f>-1*(Sample[[#This Row],[KPx]]*KTc-Sample[[#This Row],[KPz]]*KTa)</f>
        <v>1.5070844780971058</v>
      </c>
      <c r="Y1742">
        <f>(Sample[[#This Row],[KPx]]*KTb-Sample[[#This Row],[Kpy]]*KTa)</f>
        <v>1.5070844780971056</v>
      </c>
      <c r="Z1742">
        <f>-Sample[[#This Row],[Xp]]*a+Sample[[#This Row],[Yp]]*b+Sample[[#This Row],[Zp]]*c_</f>
        <v>-0.486076097372589</v>
      </c>
      <c r="AA1742" s="8">
        <f>-IF(Sample[[#This Row],[Column2]]&gt;0,1,-1)*SQRT(Sample[[#This Row],[KPx''i]]^2+Sample[[#This Row],[KPx''j]]^2+Sample[[#This Row],[KPx''k]]^2)/Ksmag/Scale</f>
        <v>0.29765960368155847</v>
      </c>
      <c r="AB1742" s="1">
        <f>SQRT(Sample[[#This Row],[Kpy''i]]^2+Sample[[#This Row],[KPy''j]]^2+Sample[[#This Row],[KPy''k]]^2)/KTmag/Scale</f>
        <v>1.0656696542834523</v>
      </c>
    </row>
    <row r="1743" spans="1:28" hidden="1" x14ac:dyDescent="0.25">
      <c r="A1743" s="5">
        <v>1738</v>
      </c>
      <c r="B1743" s="13" t="s">
        <v>43</v>
      </c>
      <c r="C1743" s="5"/>
      <c r="D1743" s="5"/>
      <c r="E1743">
        <v>4</v>
      </c>
      <c r="F1743">
        <v>1</v>
      </c>
      <c r="G1743">
        <v>2</v>
      </c>
      <c r="H1743" s="11">
        <f>Sample[[#This Row],[C]]/Sample[[#This Row],[D]]</f>
        <v>0.25</v>
      </c>
      <c r="I1743" s="11">
        <f>Sample[[#This Row],[A]]/Sample[[#This Row],[C]]</f>
        <v>2</v>
      </c>
      <c r="J1743" s="11">
        <f>Sample[[#This Row],[D]]/Sample[[#This Row],[A]]</f>
        <v>2</v>
      </c>
      <c r="K1743" s="11">
        <f>Sample[[#This Row],[A]]/Sample[[#This Row],[D]]</f>
        <v>0.5</v>
      </c>
      <c r="L1743" s="11">
        <f>Sample[[#This Row],[D]]/Sample[[#This Row],[C]]</f>
        <v>4</v>
      </c>
      <c r="M1743" s="11">
        <f>Sample[[#This Row],[C]]/Sample[[#This Row],[A]]</f>
        <v>0.5</v>
      </c>
      <c r="N1743">
        <f>IF(Sample[[#This Row],[Ap]]=0,10,LOG(Sample[[#This Row],[Ap]]))</f>
        <v>-0.6020599913279624</v>
      </c>
      <c r="O1743">
        <f>IF(Sample[[#This Row],[Ei]]=0,10,LOG(Sample[[#This Row],[Ei]]))</f>
        <v>0.3010299956639812</v>
      </c>
      <c r="P1743">
        <f>IF(Sample[[#This Row],[Ii]]=0,10,LOG(Sample[[#This Row],[Ii]]))</f>
        <v>0.3010299956639812</v>
      </c>
      <c r="Q1743">
        <f>Kx-Sample[[#This Row],[Xp]]</f>
        <v>0.6020599913279624</v>
      </c>
      <c r="R1743">
        <f>Ky-Sample[[#This Row],[Yp]]</f>
        <v>-1.3010299956639813</v>
      </c>
      <c r="S1743">
        <f>Kz-Sample[[#This Row],[Zp]]</f>
        <v>0.69897000433601875</v>
      </c>
      <c r="T1743">
        <f>Sample[[#This Row],[Kpy]]*KSc-Sample[[#This Row],[KPz]]*KSb</f>
        <v>0.60205999132796251</v>
      </c>
      <c r="U1743">
        <f>-1*(Sample[[#This Row],[KPx]]*KSc-Sample[[#This Row],[KPz]]*KSa)</f>
        <v>0.6020599913279624</v>
      </c>
      <c r="V1743">
        <f>(Sample[[#This Row],[KPx]]*$R$2-Sample[[#This Row],[Kpy]]*KSa)</f>
        <v>0.6020599913279624</v>
      </c>
      <c r="W1743">
        <f>Sample[[#This Row],[Kpy]]*KTc-Sample[[#This Row],[KPz]]*KTb</f>
        <v>2</v>
      </c>
      <c r="X1743">
        <f>-1*(Sample[[#This Row],[KPx]]*KTc-Sample[[#This Row],[KPz]]*KTa)</f>
        <v>2</v>
      </c>
      <c r="Y1743">
        <f>(Sample[[#This Row],[KPx]]*KTb-Sample[[#This Row],[Kpy]]*KTa)</f>
        <v>2</v>
      </c>
      <c r="Z1743">
        <f>-Sample[[#This Row],[Xp]]*a+Sample[[#This Row],[Yp]]*b+Sample[[#This Row],[Zp]]*c_</f>
        <v>1.2041199826559248</v>
      </c>
      <c r="AA1743" s="8">
        <f>-IF(Sample[[#This Row],[Column2]]&gt;0,1,-1)*SQRT(Sample[[#This Row],[KPx''i]]^2+Sample[[#This Row],[KPx''j]]^2+Sample[[#This Row],[KPx''k]]^2)/Ksmag/Scale</f>
        <v>-0.73736988664898662</v>
      </c>
      <c r="AB1743" s="1">
        <f>SQRT(Sample[[#This Row],[Kpy''i]]^2+Sample[[#This Row],[KPy''j]]^2+Sample[[#This Row],[KPy''k]]^2)/KTmag/Scale</f>
        <v>1.4142135623730951</v>
      </c>
    </row>
    <row r="1744" spans="1:28" hidden="1" x14ac:dyDescent="0.25">
      <c r="A1744" s="5">
        <v>1739</v>
      </c>
      <c r="B1744" s="13" t="s">
        <v>43</v>
      </c>
      <c r="C1744" s="5"/>
      <c r="D1744" s="5"/>
      <c r="E1744">
        <v>6</v>
      </c>
      <c r="F1744">
        <v>3</v>
      </c>
      <c r="G1744">
        <v>2</v>
      </c>
      <c r="H1744" s="11">
        <f>Sample[[#This Row],[C]]/Sample[[#This Row],[D]]</f>
        <v>0.5</v>
      </c>
      <c r="I1744" s="11">
        <f>Sample[[#This Row],[A]]/Sample[[#This Row],[C]]</f>
        <v>0.66666666666666663</v>
      </c>
      <c r="J1744" s="11">
        <f>Sample[[#This Row],[D]]/Sample[[#This Row],[A]]</f>
        <v>3</v>
      </c>
      <c r="K1744" s="11">
        <f>Sample[[#This Row],[A]]/Sample[[#This Row],[D]]</f>
        <v>0.33333333333333331</v>
      </c>
      <c r="L1744" s="11">
        <f>Sample[[#This Row],[D]]/Sample[[#This Row],[C]]</f>
        <v>2</v>
      </c>
      <c r="M1744" s="11">
        <f>Sample[[#This Row],[C]]/Sample[[#This Row],[A]]</f>
        <v>1.5</v>
      </c>
      <c r="N1744">
        <f>IF(Sample[[#This Row],[Ap]]=0,10,LOG(Sample[[#This Row],[Ap]]))</f>
        <v>-0.3010299956639812</v>
      </c>
      <c r="O1744">
        <f>IF(Sample[[#This Row],[Ei]]=0,10,LOG(Sample[[#This Row],[Ei]]))</f>
        <v>-0.17609125905568127</v>
      </c>
      <c r="P1744">
        <f>IF(Sample[[#This Row],[Ii]]=0,10,LOG(Sample[[#This Row],[Ii]]))</f>
        <v>0.47712125471966244</v>
      </c>
      <c r="Q1744">
        <f>Kx-Sample[[#This Row],[Xp]]</f>
        <v>0.3010299956639812</v>
      </c>
      <c r="R1744">
        <f>Ky-Sample[[#This Row],[Yp]]</f>
        <v>-0.82390874094431876</v>
      </c>
      <c r="S1744">
        <f>Kz-Sample[[#This Row],[Zp]]</f>
        <v>0.52287874528033762</v>
      </c>
      <c r="T1744">
        <f>Sample[[#This Row],[Kpy]]*KSc-Sample[[#This Row],[KPz]]*KSb</f>
        <v>0.30102999566398114</v>
      </c>
      <c r="U1744">
        <f>-1*(Sample[[#This Row],[KPx]]*KSc-Sample[[#This Row],[KPz]]*KSa)</f>
        <v>0.3010299956639812</v>
      </c>
      <c r="V1744">
        <f>(Sample[[#This Row],[KPx]]*$R$2-Sample[[#This Row],[Kpy]]*KSa)</f>
        <v>0.3010299956639812</v>
      </c>
      <c r="W1744">
        <f>Sample[[#This Row],[Kpy]]*KTc-Sample[[#This Row],[KPz]]*KTb</f>
        <v>1.3467874862246565</v>
      </c>
      <c r="X1744">
        <f>-1*(Sample[[#This Row],[KPx]]*KTc-Sample[[#This Row],[KPz]]*KTa)</f>
        <v>1.3467874862246565</v>
      </c>
      <c r="Y1744">
        <f>(Sample[[#This Row],[KPx]]*KTb-Sample[[#This Row],[Kpy]]*KTa)</f>
        <v>1.3467874862246563</v>
      </c>
      <c r="Z1744">
        <f>-Sample[[#This Row],[Xp]]*a+Sample[[#This Row],[Yp]]*b+Sample[[#This Row],[Zp]]*c_</f>
        <v>0.60205999132796229</v>
      </c>
      <c r="AA1744" s="8">
        <f>-IF(Sample[[#This Row],[Column2]]&gt;0,1,-1)*SQRT(Sample[[#This Row],[KPx''i]]^2+Sample[[#This Row],[KPx''j]]^2+Sample[[#This Row],[KPx''k]]^2)/Ksmag/Scale</f>
        <v>-0.36868494332449325</v>
      </c>
      <c r="AB1744" s="1">
        <f>SQRT(Sample[[#This Row],[Kpy''i]]^2+Sample[[#This Row],[KPy''j]]^2+Sample[[#This Row],[KPy''k]]^2)/KTmag/Scale</f>
        <v>0.95232256432663853</v>
      </c>
    </row>
    <row r="1745" spans="1:28" hidden="1" x14ac:dyDescent="0.25">
      <c r="A1745" s="5">
        <v>1740</v>
      </c>
      <c r="B1745" s="13" t="s">
        <v>43</v>
      </c>
      <c r="C1745" s="5"/>
      <c r="D1745" s="5"/>
      <c r="E1745">
        <v>8</v>
      </c>
      <c r="F1745">
        <v>8</v>
      </c>
      <c r="G1745">
        <v>6</v>
      </c>
      <c r="H1745" s="11">
        <f>Sample[[#This Row],[C]]/Sample[[#This Row],[D]]</f>
        <v>1</v>
      </c>
      <c r="I1745" s="11">
        <f>Sample[[#This Row],[A]]/Sample[[#This Row],[C]]</f>
        <v>0.75</v>
      </c>
      <c r="J1745" s="11">
        <f>Sample[[#This Row],[D]]/Sample[[#This Row],[A]]</f>
        <v>1.3333333333333333</v>
      </c>
      <c r="K1745" s="11">
        <f>Sample[[#This Row],[A]]/Sample[[#This Row],[D]]</f>
        <v>0.75</v>
      </c>
      <c r="L1745" s="11">
        <f>Sample[[#This Row],[D]]/Sample[[#This Row],[C]]</f>
        <v>1</v>
      </c>
      <c r="M1745" s="11">
        <f>Sample[[#This Row],[C]]/Sample[[#This Row],[A]]</f>
        <v>1.3333333333333333</v>
      </c>
      <c r="N1745">
        <f>IF(Sample[[#This Row],[Ap]]=0,10,LOG(Sample[[#This Row],[Ap]]))</f>
        <v>0</v>
      </c>
      <c r="O1745">
        <f>IF(Sample[[#This Row],[Ei]]=0,10,LOG(Sample[[#This Row],[Ei]]))</f>
        <v>-0.12493873660829995</v>
      </c>
      <c r="P1745">
        <f>IF(Sample[[#This Row],[Ii]]=0,10,LOG(Sample[[#This Row],[Ii]]))</f>
        <v>0.12493873660829993</v>
      </c>
      <c r="Q1745">
        <f>Kx-Sample[[#This Row],[Xp]]</f>
        <v>0</v>
      </c>
      <c r="R1745">
        <f>Ky-Sample[[#This Row],[Yp]]</f>
        <v>-0.87506126339170009</v>
      </c>
      <c r="S1745">
        <f>Kz-Sample[[#This Row],[Zp]]</f>
        <v>0.87506126339170009</v>
      </c>
      <c r="T1745">
        <f>Sample[[#This Row],[Kpy]]*KSc-Sample[[#This Row],[KPz]]*KSb</f>
        <v>0</v>
      </c>
      <c r="U1745">
        <f>-1*(Sample[[#This Row],[KPx]]*KSc-Sample[[#This Row],[KPz]]*KSa)</f>
        <v>0</v>
      </c>
      <c r="V1745">
        <f>(Sample[[#This Row],[KPx]]*$R$2-Sample[[#This Row],[Kpy]]*KSa)</f>
        <v>0</v>
      </c>
      <c r="W1745">
        <f>Sample[[#This Row],[Kpy]]*KTc-Sample[[#This Row],[KPz]]*KTb</f>
        <v>1.7501225267834002</v>
      </c>
      <c r="X1745">
        <f>-1*(Sample[[#This Row],[KPx]]*KTc-Sample[[#This Row],[KPz]]*KTa)</f>
        <v>1.7501225267834002</v>
      </c>
      <c r="Y1745">
        <f>(Sample[[#This Row],[KPx]]*KTb-Sample[[#This Row],[Kpy]]*KTa)</f>
        <v>1.7501225267834002</v>
      </c>
      <c r="Z1745">
        <f>-Sample[[#This Row],[Xp]]*a+Sample[[#This Row],[Yp]]*b+Sample[[#This Row],[Zp]]*c_</f>
        <v>0</v>
      </c>
      <c r="AA1745" s="8">
        <f>-IF(Sample[[#This Row],[Column2]]&gt;0,1,-1)*SQRT(Sample[[#This Row],[KPx''i]]^2+Sample[[#This Row],[KPx''j]]^2+Sample[[#This Row],[KPx''k]]^2)/Ksmag/Scale</f>
        <v>0</v>
      </c>
      <c r="AB1745" s="1">
        <f>SQRT(Sample[[#This Row],[Kpy''i]]^2+Sample[[#This Row],[KPy''j]]^2+Sample[[#This Row],[KPy''k]]^2)/KTmag/Scale</f>
        <v>1.2375235065958776</v>
      </c>
    </row>
    <row r="1746" spans="1:28" hidden="1" x14ac:dyDescent="0.25">
      <c r="A1746" s="5">
        <v>1741</v>
      </c>
      <c r="B1746" s="13" t="s">
        <v>43</v>
      </c>
      <c r="C1746" s="5"/>
      <c r="D1746" s="5"/>
      <c r="E1746">
        <v>10</v>
      </c>
      <c r="F1746">
        <v>2</v>
      </c>
      <c r="G1746">
        <v>10</v>
      </c>
      <c r="H1746" s="11">
        <f>Sample[[#This Row],[C]]/Sample[[#This Row],[D]]</f>
        <v>0.2</v>
      </c>
      <c r="I1746" s="11">
        <f>Sample[[#This Row],[A]]/Sample[[#This Row],[C]]</f>
        <v>5</v>
      </c>
      <c r="J1746" s="11">
        <f>Sample[[#This Row],[D]]/Sample[[#This Row],[A]]</f>
        <v>1</v>
      </c>
      <c r="K1746" s="11">
        <f>Sample[[#This Row],[A]]/Sample[[#This Row],[D]]</f>
        <v>1</v>
      </c>
      <c r="L1746" s="11">
        <f>Sample[[#This Row],[D]]/Sample[[#This Row],[C]]</f>
        <v>5</v>
      </c>
      <c r="M1746" s="11">
        <f>Sample[[#This Row],[C]]/Sample[[#This Row],[A]]</f>
        <v>0.2</v>
      </c>
      <c r="N1746">
        <f>IF(Sample[[#This Row],[Ap]]=0,10,LOG(Sample[[#This Row],[Ap]]))</f>
        <v>-0.69897000433601875</v>
      </c>
      <c r="O1746">
        <f>IF(Sample[[#This Row],[Ei]]=0,10,LOG(Sample[[#This Row],[Ei]]))</f>
        <v>0.69897000433601886</v>
      </c>
      <c r="P1746">
        <f>IF(Sample[[#This Row],[Ii]]=0,10,LOG(Sample[[#This Row],[Ii]]))</f>
        <v>0</v>
      </c>
      <c r="Q1746">
        <f>Kx-Sample[[#This Row],[Xp]]</f>
        <v>0.69897000433601875</v>
      </c>
      <c r="R1746">
        <f>Ky-Sample[[#This Row],[Yp]]</f>
        <v>-1.6989700043360187</v>
      </c>
      <c r="S1746">
        <f>Kz-Sample[[#This Row],[Zp]]</f>
        <v>1</v>
      </c>
      <c r="T1746">
        <f>Sample[[#This Row],[Kpy]]*KSc-Sample[[#This Row],[KPz]]*KSb</f>
        <v>0.69897000433601875</v>
      </c>
      <c r="U1746">
        <f>-1*(Sample[[#This Row],[KPx]]*KSc-Sample[[#This Row],[KPz]]*KSa)</f>
        <v>0.69897000433601875</v>
      </c>
      <c r="V1746">
        <f>(Sample[[#This Row],[KPx]]*$R$2-Sample[[#This Row],[Kpy]]*KSa)</f>
        <v>0.69897000433601875</v>
      </c>
      <c r="W1746">
        <f>Sample[[#This Row],[Kpy]]*KTc-Sample[[#This Row],[KPz]]*KTb</f>
        <v>2.6989700043360187</v>
      </c>
      <c r="X1746">
        <f>-1*(Sample[[#This Row],[KPx]]*KTc-Sample[[#This Row],[KPz]]*KTa)</f>
        <v>2.6989700043360187</v>
      </c>
      <c r="Y1746">
        <f>(Sample[[#This Row],[KPx]]*KTb-Sample[[#This Row],[Kpy]]*KTa)</f>
        <v>2.6989700043360187</v>
      </c>
      <c r="Z1746">
        <f>-Sample[[#This Row],[Xp]]*a+Sample[[#This Row],[Yp]]*b+Sample[[#This Row],[Zp]]*c_</f>
        <v>1.3979400086720377</v>
      </c>
      <c r="AA1746" s="8">
        <f>-IF(Sample[[#This Row],[Column2]]&gt;0,1,-1)*SQRT(Sample[[#This Row],[KPx''i]]^2+Sample[[#This Row],[KPx''j]]^2+Sample[[#This Row],[KPx''k]]^2)/Ksmag/Scale</f>
        <v>-0.85605992806709574</v>
      </c>
      <c r="AB1746" s="1">
        <f>SQRT(Sample[[#This Row],[Kpy''i]]^2+Sample[[#This Row],[KPy''j]]^2+Sample[[#This Row],[KPy''k]]^2)/KTmag/Scale</f>
        <v>1.9084599922850845</v>
      </c>
    </row>
    <row r="1747" spans="1:28" hidden="1" x14ac:dyDescent="0.25">
      <c r="A1747" s="5">
        <v>1742</v>
      </c>
      <c r="B1747" s="13" t="s">
        <v>43</v>
      </c>
      <c r="C1747" s="5"/>
      <c r="D1747" s="5"/>
      <c r="E1747">
        <v>8</v>
      </c>
      <c r="F1747">
        <v>3</v>
      </c>
      <c r="G1747">
        <v>8</v>
      </c>
      <c r="H1747" s="11">
        <f>Sample[[#This Row],[C]]/Sample[[#This Row],[D]]</f>
        <v>0.375</v>
      </c>
      <c r="I1747" s="11">
        <f>Sample[[#This Row],[A]]/Sample[[#This Row],[C]]</f>
        <v>2.6666666666666665</v>
      </c>
      <c r="J1747" s="11">
        <f>Sample[[#This Row],[D]]/Sample[[#This Row],[A]]</f>
        <v>1</v>
      </c>
      <c r="K1747" s="11">
        <f>Sample[[#This Row],[A]]/Sample[[#This Row],[D]]</f>
        <v>1</v>
      </c>
      <c r="L1747" s="11">
        <f>Sample[[#This Row],[D]]/Sample[[#This Row],[C]]</f>
        <v>2.6666666666666665</v>
      </c>
      <c r="M1747" s="11">
        <f>Sample[[#This Row],[C]]/Sample[[#This Row],[A]]</f>
        <v>0.375</v>
      </c>
      <c r="N1747">
        <f>IF(Sample[[#This Row],[Ap]]=0,10,LOG(Sample[[#This Row],[Ap]]))</f>
        <v>-0.42596873227228116</v>
      </c>
      <c r="O1747">
        <f>IF(Sample[[#This Row],[Ei]]=0,10,LOG(Sample[[#This Row],[Ei]]))</f>
        <v>0.4259687322722811</v>
      </c>
      <c r="P1747">
        <f>IF(Sample[[#This Row],[Ii]]=0,10,LOG(Sample[[#This Row],[Ii]]))</f>
        <v>0</v>
      </c>
      <c r="Q1747">
        <f>Kx-Sample[[#This Row],[Xp]]</f>
        <v>0.42596873227228116</v>
      </c>
      <c r="R1747">
        <f>Ky-Sample[[#This Row],[Yp]]</f>
        <v>-1.4259687322722812</v>
      </c>
      <c r="S1747">
        <f>Kz-Sample[[#This Row],[Zp]]</f>
        <v>1</v>
      </c>
      <c r="T1747">
        <f>Sample[[#This Row],[Kpy]]*KSc-Sample[[#This Row],[KPz]]*KSb</f>
        <v>0.42596873227228116</v>
      </c>
      <c r="U1747">
        <f>-1*(Sample[[#This Row],[KPx]]*KSc-Sample[[#This Row],[KPz]]*KSa)</f>
        <v>0.42596873227228116</v>
      </c>
      <c r="V1747">
        <f>(Sample[[#This Row],[KPx]]*$R$2-Sample[[#This Row],[Kpy]]*KSa)</f>
        <v>0.42596873227228116</v>
      </c>
      <c r="W1747">
        <f>Sample[[#This Row],[Kpy]]*KTc-Sample[[#This Row],[KPz]]*KTb</f>
        <v>2.4259687322722812</v>
      </c>
      <c r="X1747">
        <f>-1*(Sample[[#This Row],[KPx]]*KTc-Sample[[#This Row],[KPz]]*KTa)</f>
        <v>2.4259687322722812</v>
      </c>
      <c r="Y1747">
        <f>(Sample[[#This Row],[KPx]]*KTb-Sample[[#This Row],[Kpy]]*KTa)</f>
        <v>2.4259687322722812</v>
      </c>
      <c r="Z1747">
        <f>-Sample[[#This Row],[Xp]]*a+Sample[[#This Row],[Yp]]*b+Sample[[#This Row],[Zp]]*c_</f>
        <v>0.85193746454456221</v>
      </c>
      <c r="AA1747" s="8">
        <f>-IF(Sample[[#This Row],[Column2]]&gt;0,1,-1)*SQRT(Sample[[#This Row],[KPx''i]]^2+Sample[[#This Row],[KPx''j]]^2+Sample[[#This Row],[KPx''k]]^2)/Ksmag/Scale</f>
        <v>-0.52170302022365322</v>
      </c>
      <c r="AB1747" s="1">
        <f>SQRT(Sample[[#This Row],[Kpy''i]]^2+Sample[[#This Row],[KPy''j]]^2+Sample[[#This Row],[KPy''k]]^2)/KTmag/Scale</f>
        <v>1.7154189415362624</v>
      </c>
    </row>
    <row r="1748" spans="1:28" hidden="1" x14ac:dyDescent="0.25">
      <c r="A1748" s="5">
        <v>1743</v>
      </c>
      <c r="B1748" s="13" t="s">
        <v>43</v>
      </c>
      <c r="C1748" s="5"/>
      <c r="D1748" s="5"/>
      <c r="E1748">
        <v>1</v>
      </c>
      <c r="F1748">
        <v>9</v>
      </c>
      <c r="G1748">
        <v>1</v>
      </c>
      <c r="H1748" s="11">
        <f>Sample[[#This Row],[C]]/Sample[[#This Row],[D]]</f>
        <v>9</v>
      </c>
      <c r="I1748" s="11">
        <f>Sample[[#This Row],[A]]/Sample[[#This Row],[C]]</f>
        <v>0.1111111111111111</v>
      </c>
      <c r="J1748" s="11">
        <f>Sample[[#This Row],[D]]/Sample[[#This Row],[A]]</f>
        <v>1</v>
      </c>
      <c r="K1748" s="11">
        <f>Sample[[#This Row],[A]]/Sample[[#This Row],[D]]</f>
        <v>1</v>
      </c>
      <c r="L1748" s="11">
        <f>Sample[[#This Row],[D]]/Sample[[#This Row],[C]]</f>
        <v>0.1111111111111111</v>
      </c>
      <c r="M1748" s="11">
        <f>Sample[[#This Row],[C]]/Sample[[#This Row],[A]]</f>
        <v>9</v>
      </c>
      <c r="N1748">
        <f>IF(Sample[[#This Row],[Ap]]=0,10,LOG(Sample[[#This Row],[Ap]]))</f>
        <v>0.95424250943932487</v>
      </c>
      <c r="O1748">
        <f>IF(Sample[[#This Row],[Ei]]=0,10,LOG(Sample[[#This Row],[Ei]]))</f>
        <v>-0.95424250943932487</v>
      </c>
      <c r="P1748">
        <f>IF(Sample[[#This Row],[Ii]]=0,10,LOG(Sample[[#This Row],[Ii]]))</f>
        <v>0</v>
      </c>
      <c r="Q1748">
        <f>Kx-Sample[[#This Row],[Xp]]</f>
        <v>-0.95424250943932487</v>
      </c>
      <c r="R1748">
        <f>Ky-Sample[[#This Row],[Yp]]</f>
        <v>-4.5757490560675129E-2</v>
      </c>
      <c r="S1748">
        <f>Kz-Sample[[#This Row],[Zp]]</f>
        <v>1</v>
      </c>
      <c r="T1748">
        <f>Sample[[#This Row],[Kpy]]*KSc-Sample[[#This Row],[KPz]]*KSb</f>
        <v>-0.95424250943932487</v>
      </c>
      <c r="U1748">
        <f>-1*(Sample[[#This Row],[KPx]]*KSc-Sample[[#This Row],[KPz]]*KSa)</f>
        <v>-0.95424250943932487</v>
      </c>
      <c r="V1748">
        <f>(Sample[[#This Row],[KPx]]*$R$2-Sample[[#This Row],[Kpy]]*KSa)</f>
        <v>-0.95424250943932487</v>
      </c>
      <c r="W1748">
        <f>Sample[[#This Row],[Kpy]]*KTc-Sample[[#This Row],[KPz]]*KTb</f>
        <v>1.0457574905606752</v>
      </c>
      <c r="X1748">
        <f>-1*(Sample[[#This Row],[KPx]]*KTc-Sample[[#This Row],[KPz]]*KTa)</f>
        <v>1.0457574905606752</v>
      </c>
      <c r="Y1748">
        <f>(Sample[[#This Row],[KPx]]*KTb-Sample[[#This Row],[Kpy]]*KTa)</f>
        <v>1.0457574905606752</v>
      </c>
      <c r="Z1748">
        <f>-Sample[[#This Row],[Xp]]*a+Sample[[#This Row],[Yp]]*b+Sample[[#This Row],[Zp]]*c_</f>
        <v>-1.9084850188786497</v>
      </c>
      <c r="AA1748" s="8">
        <f>-IF(Sample[[#This Row],[Column2]]&gt;0,1,-1)*SQRT(Sample[[#This Row],[KPx''i]]^2+Sample[[#This Row],[KPx''j]]^2+Sample[[#This Row],[KPx''k]]^2)/Ksmag/Scale</f>
        <v>1.1687036194996532</v>
      </c>
      <c r="AB1748" s="1">
        <f>SQRT(Sample[[#This Row],[Kpy''i]]^2+Sample[[#This Row],[KPy''j]]^2+Sample[[#This Row],[KPy''k]]^2)/KTmag/Scale</f>
        <v>0.73946221305208049</v>
      </c>
    </row>
    <row r="1749" spans="1:28" hidden="1" x14ac:dyDescent="0.25">
      <c r="A1749" s="5">
        <v>1744</v>
      </c>
      <c r="B1749" s="13" t="s">
        <v>43</v>
      </c>
      <c r="C1749" s="5"/>
      <c r="D1749" s="5"/>
      <c r="E1749">
        <v>2</v>
      </c>
      <c r="F1749">
        <v>7</v>
      </c>
      <c r="G1749">
        <v>5</v>
      </c>
      <c r="H1749" s="11">
        <f>Sample[[#This Row],[C]]/Sample[[#This Row],[D]]</f>
        <v>3.5</v>
      </c>
      <c r="I1749" s="11">
        <f>Sample[[#This Row],[A]]/Sample[[#This Row],[C]]</f>
        <v>0.7142857142857143</v>
      </c>
      <c r="J1749" s="11">
        <f>Sample[[#This Row],[D]]/Sample[[#This Row],[A]]</f>
        <v>0.4</v>
      </c>
      <c r="K1749" s="11">
        <f>Sample[[#This Row],[A]]/Sample[[#This Row],[D]]</f>
        <v>2.5</v>
      </c>
      <c r="L1749" s="11">
        <f>Sample[[#This Row],[D]]/Sample[[#This Row],[C]]</f>
        <v>0.2857142857142857</v>
      </c>
      <c r="M1749" s="11">
        <f>Sample[[#This Row],[C]]/Sample[[#This Row],[A]]</f>
        <v>1.4</v>
      </c>
      <c r="N1749">
        <f>IF(Sample[[#This Row],[Ap]]=0,10,LOG(Sample[[#This Row],[Ap]]))</f>
        <v>0.54406804435027567</v>
      </c>
      <c r="O1749">
        <f>IF(Sample[[#This Row],[Ei]]=0,10,LOG(Sample[[#This Row],[Ei]]))</f>
        <v>-0.14612803567823801</v>
      </c>
      <c r="P1749">
        <f>IF(Sample[[#This Row],[Ii]]=0,10,LOG(Sample[[#This Row],[Ii]]))</f>
        <v>-0.3979400086720376</v>
      </c>
      <c r="Q1749">
        <f>Kx-Sample[[#This Row],[Xp]]</f>
        <v>-0.54406804435027567</v>
      </c>
      <c r="R1749">
        <f>Ky-Sample[[#This Row],[Yp]]</f>
        <v>-0.85387196432176204</v>
      </c>
      <c r="S1749">
        <f>Kz-Sample[[#This Row],[Zp]]</f>
        <v>1.3979400086720375</v>
      </c>
      <c r="T1749">
        <f>Sample[[#This Row],[Kpy]]*KSc-Sample[[#This Row],[KPz]]*KSb</f>
        <v>-0.54406804435027545</v>
      </c>
      <c r="U1749">
        <f>-1*(Sample[[#This Row],[KPx]]*KSc-Sample[[#This Row],[KPz]]*KSa)</f>
        <v>-0.54406804435027567</v>
      </c>
      <c r="V1749">
        <f>(Sample[[#This Row],[KPx]]*$R$2-Sample[[#This Row],[Kpy]]*KSa)</f>
        <v>-0.54406804435027567</v>
      </c>
      <c r="W1749">
        <f>Sample[[#This Row],[Kpy]]*KTc-Sample[[#This Row],[KPz]]*KTb</f>
        <v>2.2518119729937993</v>
      </c>
      <c r="X1749">
        <f>-1*(Sample[[#This Row],[KPx]]*KTc-Sample[[#This Row],[KPz]]*KTa)</f>
        <v>2.2518119729937993</v>
      </c>
      <c r="Y1749">
        <f>(Sample[[#This Row],[KPx]]*KTb-Sample[[#This Row],[Kpy]]*KTa)</f>
        <v>2.2518119729937998</v>
      </c>
      <c r="Z1749">
        <f>-Sample[[#This Row],[Xp]]*a+Sample[[#This Row],[Yp]]*b+Sample[[#This Row],[Zp]]*c_</f>
        <v>-1.0881360887005513</v>
      </c>
      <c r="AA1749" s="8">
        <f>-IF(Sample[[#This Row],[Column2]]&gt;0,1,-1)*SQRT(Sample[[#This Row],[KPx''i]]^2+Sample[[#This Row],[KPx''j]]^2+Sample[[#This Row],[KPx''k]]^2)/Ksmag/Scale</f>
        <v>0.66634454700605161</v>
      </c>
      <c r="AB1749" s="1">
        <f>SQRT(Sample[[#This Row],[Kpy''i]]^2+Sample[[#This Row],[KPy''j]]^2+Sample[[#This Row],[KPy''k]]^2)/KTmag/Scale</f>
        <v>1.5922715160609744</v>
      </c>
    </row>
    <row r="1750" spans="1:28" hidden="1" x14ac:dyDescent="0.25">
      <c r="A1750" s="5">
        <v>1745</v>
      </c>
      <c r="B1750" s="13" t="s">
        <v>43</v>
      </c>
      <c r="C1750" s="5"/>
      <c r="D1750" s="5"/>
      <c r="E1750">
        <v>9</v>
      </c>
      <c r="F1750">
        <v>1</v>
      </c>
      <c r="G1750">
        <v>7</v>
      </c>
      <c r="H1750" s="11">
        <f>Sample[[#This Row],[C]]/Sample[[#This Row],[D]]</f>
        <v>0.1111111111111111</v>
      </c>
      <c r="I1750" s="11">
        <f>Sample[[#This Row],[A]]/Sample[[#This Row],[C]]</f>
        <v>7</v>
      </c>
      <c r="J1750" s="11">
        <f>Sample[[#This Row],[D]]/Sample[[#This Row],[A]]</f>
        <v>1.2857142857142858</v>
      </c>
      <c r="K1750" s="11">
        <f>Sample[[#This Row],[A]]/Sample[[#This Row],[D]]</f>
        <v>0.77777777777777779</v>
      </c>
      <c r="L1750" s="11">
        <f>Sample[[#This Row],[D]]/Sample[[#This Row],[C]]</f>
        <v>9</v>
      </c>
      <c r="M1750" s="11">
        <f>Sample[[#This Row],[C]]/Sample[[#This Row],[A]]</f>
        <v>0.14285714285714285</v>
      </c>
      <c r="N1750">
        <f>IF(Sample[[#This Row],[Ap]]=0,10,LOG(Sample[[#This Row],[Ap]]))</f>
        <v>-0.95424250943932487</v>
      </c>
      <c r="O1750">
        <f>IF(Sample[[#This Row],[Ei]]=0,10,LOG(Sample[[#This Row],[Ei]]))</f>
        <v>0.84509804001425681</v>
      </c>
      <c r="P1750">
        <f>IF(Sample[[#This Row],[Ii]]=0,10,LOG(Sample[[#This Row],[Ii]]))</f>
        <v>0.10914446942506807</v>
      </c>
      <c r="Q1750">
        <f>Kx-Sample[[#This Row],[Xp]]</f>
        <v>0.95424250943932487</v>
      </c>
      <c r="R1750">
        <f>Ky-Sample[[#This Row],[Yp]]</f>
        <v>-1.8450980400142569</v>
      </c>
      <c r="S1750">
        <f>Kz-Sample[[#This Row],[Zp]]</f>
        <v>0.89085553057493194</v>
      </c>
      <c r="T1750">
        <f>Sample[[#This Row],[Kpy]]*KSc-Sample[[#This Row],[KPz]]*KSb</f>
        <v>0.95424250943932498</v>
      </c>
      <c r="U1750">
        <f>-1*(Sample[[#This Row],[KPx]]*KSc-Sample[[#This Row],[KPz]]*KSa)</f>
        <v>0.95424250943932487</v>
      </c>
      <c r="V1750">
        <f>(Sample[[#This Row],[KPx]]*$R$2-Sample[[#This Row],[Kpy]]*KSa)</f>
        <v>0.95424250943932487</v>
      </c>
      <c r="W1750">
        <f>Sample[[#This Row],[Kpy]]*KTc-Sample[[#This Row],[KPz]]*KTb</f>
        <v>2.7359535705891886</v>
      </c>
      <c r="X1750">
        <f>-1*(Sample[[#This Row],[KPx]]*KTc-Sample[[#This Row],[KPz]]*KTa)</f>
        <v>2.7359535705891886</v>
      </c>
      <c r="Y1750">
        <f>(Sample[[#This Row],[KPx]]*KTb-Sample[[#This Row],[Kpy]]*KTa)</f>
        <v>2.7359535705891891</v>
      </c>
      <c r="Z1750">
        <f>-Sample[[#This Row],[Xp]]*a+Sample[[#This Row],[Yp]]*b+Sample[[#This Row],[Zp]]*c_</f>
        <v>1.9084850188786497</v>
      </c>
      <c r="AA1750" s="8">
        <f>-IF(Sample[[#This Row],[Column2]]&gt;0,1,-1)*SQRT(Sample[[#This Row],[KPx''i]]^2+Sample[[#This Row],[KPx''j]]^2+Sample[[#This Row],[KPx''k]]^2)/Ksmag/Scale</f>
        <v>-1.1687036194996532</v>
      </c>
      <c r="AB1750" s="1">
        <f>SQRT(Sample[[#This Row],[Kpy''i]]^2+Sample[[#This Row],[KPy''j]]^2+Sample[[#This Row],[KPy''k]]^2)/KTmag/Scale</f>
        <v>1.9346113227751629</v>
      </c>
    </row>
    <row r="1751" spans="1:28" hidden="1" x14ac:dyDescent="0.25">
      <c r="A1751" s="5">
        <v>1746</v>
      </c>
      <c r="B1751" s="13" t="s">
        <v>43</v>
      </c>
      <c r="C1751" s="5"/>
      <c r="D1751" s="5"/>
      <c r="E1751">
        <v>8</v>
      </c>
      <c r="F1751">
        <v>4</v>
      </c>
      <c r="G1751">
        <v>6</v>
      </c>
      <c r="H1751" s="11">
        <f>Sample[[#This Row],[C]]/Sample[[#This Row],[D]]</f>
        <v>0.5</v>
      </c>
      <c r="I1751" s="11">
        <f>Sample[[#This Row],[A]]/Sample[[#This Row],[C]]</f>
        <v>1.5</v>
      </c>
      <c r="J1751" s="11">
        <f>Sample[[#This Row],[D]]/Sample[[#This Row],[A]]</f>
        <v>1.3333333333333333</v>
      </c>
      <c r="K1751" s="11">
        <f>Sample[[#This Row],[A]]/Sample[[#This Row],[D]]</f>
        <v>0.75</v>
      </c>
      <c r="L1751" s="11">
        <f>Sample[[#This Row],[D]]/Sample[[#This Row],[C]]</f>
        <v>2</v>
      </c>
      <c r="M1751" s="11">
        <f>Sample[[#This Row],[C]]/Sample[[#This Row],[A]]</f>
        <v>0.66666666666666663</v>
      </c>
      <c r="N1751">
        <f>IF(Sample[[#This Row],[Ap]]=0,10,LOG(Sample[[#This Row],[Ap]]))</f>
        <v>-0.3010299956639812</v>
      </c>
      <c r="O1751">
        <f>IF(Sample[[#This Row],[Ei]]=0,10,LOG(Sample[[#This Row],[Ei]]))</f>
        <v>0.17609125905568124</v>
      </c>
      <c r="P1751">
        <f>IF(Sample[[#This Row],[Ii]]=0,10,LOG(Sample[[#This Row],[Ii]]))</f>
        <v>0.12493873660829993</v>
      </c>
      <c r="Q1751">
        <f>Kx-Sample[[#This Row],[Xp]]</f>
        <v>0.3010299956639812</v>
      </c>
      <c r="R1751">
        <f>Ky-Sample[[#This Row],[Yp]]</f>
        <v>-1.1760912590556813</v>
      </c>
      <c r="S1751">
        <f>Kz-Sample[[#This Row],[Zp]]</f>
        <v>0.87506126339170009</v>
      </c>
      <c r="T1751">
        <f>Sample[[#This Row],[Kpy]]*KSc-Sample[[#This Row],[KPz]]*KSb</f>
        <v>0.30102999566398125</v>
      </c>
      <c r="U1751">
        <f>-1*(Sample[[#This Row],[KPx]]*KSc-Sample[[#This Row],[KPz]]*KSa)</f>
        <v>0.3010299956639812</v>
      </c>
      <c r="V1751">
        <f>(Sample[[#This Row],[KPx]]*$R$2-Sample[[#This Row],[Kpy]]*KSa)</f>
        <v>0.3010299956639812</v>
      </c>
      <c r="W1751">
        <f>Sample[[#This Row],[Kpy]]*KTc-Sample[[#This Row],[KPz]]*KTb</f>
        <v>2.0511525224473814</v>
      </c>
      <c r="X1751">
        <f>-1*(Sample[[#This Row],[KPx]]*KTc-Sample[[#This Row],[KPz]]*KTa)</f>
        <v>2.0511525224473814</v>
      </c>
      <c r="Y1751">
        <f>(Sample[[#This Row],[KPx]]*KTb-Sample[[#This Row],[Kpy]]*KTa)</f>
        <v>2.0511525224473814</v>
      </c>
      <c r="Z1751">
        <f>-Sample[[#This Row],[Xp]]*a+Sample[[#This Row],[Yp]]*b+Sample[[#This Row],[Zp]]*c_</f>
        <v>0.60205999132796229</v>
      </c>
      <c r="AA1751" s="8">
        <f>-IF(Sample[[#This Row],[Column2]]&gt;0,1,-1)*SQRT(Sample[[#This Row],[KPx''i]]^2+Sample[[#This Row],[KPx''j]]^2+Sample[[#This Row],[KPx''k]]^2)/Ksmag/Scale</f>
        <v>-0.36868494332449331</v>
      </c>
      <c r="AB1751" s="1">
        <f>SQRT(Sample[[#This Row],[Kpy''i]]^2+Sample[[#This Row],[KPy''j]]^2+Sample[[#This Row],[KPy''k]]^2)/KTmag/Scale</f>
        <v>1.4503838578704358</v>
      </c>
    </row>
    <row r="1752" spans="1:28" hidden="1" x14ac:dyDescent="0.25">
      <c r="A1752" s="5">
        <v>1747</v>
      </c>
      <c r="B1752" s="13" t="s">
        <v>43</v>
      </c>
      <c r="C1752" s="5"/>
      <c r="D1752" s="5"/>
      <c r="E1752">
        <v>6</v>
      </c>
      <c r="F1752">
        <v>5</v>
      </c>
      <c r="G1752">
        <v>10</v>
      </c>
      <c r="H1752" s="11">
        <f>Sample[[#This Row],[C]]/Sample[[#This Row],[D]]</f>
        <v>0.83333333333333337</v>
      </c>
      <c r="I1752" s="11">
        <f>Sample[[#This Row],[A]]/Sample[[#This Row],[C]]</f>
        <v>2</v>
      </c>
      <c r="J1752" s="11">
        <f>Sample[[#This Row],[D]]/Sample[[#This Row],[A]]</f>
        <v>0.6</v>
      </c>
      <c r="K1752" s="11">
        <f>Sample[[#This Row],[A]]/Sample[[#This Row],[D]]</f>
        <v>1.6666666666666667</v>
      </c>
      <c r="L1752" s="11">
        <f>Sample[[#This Row],[D]]/Sample[[#This Row],[C]]</f>
        <v>1.2</v>
      </c>
      <c r="M1752" s="11">
        <f>Sample[[#This Row],[C]]/Sample[[#This Row],[A]]</f>
        <v>0.5</v>
      </c>
      <c r="N1752">
        <f>IF(Sample[[#This Row],[Ap]]=0,10,LOG(Sample[[#This Row],[Ap]]))</f>
        <v>-7.9181246047624804E-2</v>
      </c>
      <c r="O1752">
        <f>IF(Sample[[#This Row],[Ei]]=0,10,LOG(Sample[[#This Row],[Ei]]))</f>
        <v>0.3010299956639812</v>
      </c>
      <c r="P1752">
        <f>IF(Sample[[#This Row],[Ii]]=0,10,LOG(Sample[[#This Row],[Ii]]))</f>
        <v>-0.22184874961635639</v>
      </c>
      <c r="Q1752">
        <f>Kx-Sample[[#This Row],[Xp]]</f>
        <v>7.9181246047624804E-2</v>
      </c>
      <c r="R1752">
        <f>Ky-Sample[[#This Row],[Yp]]</f>
        <v>-1.3010299956639813</v>
      </c>
      <c r="S1752">
        <f>Kz-Sample[[#This Row],[Zp]]</f>
        <v>1.2218487496163564</v>
      </c>
      <c r="T1752">
        <f>Sample[[#This Row],[Kpy]]*KSc-Sample[[#This Row],[KPz]]*KSb</f>
        <v>7.9181246047624887E-2</v>
      </c>
      <c r="U1752">
        <f>-1*(Sample[[#This Row],[KPx]]*KSc-Sample[[#This Row],[KPz]]*KSa)</f>
        <v>7.9181246047624804E-2</v>
      </c>
      <c r="V1752">
        <f>(Sample[[#This Row],[KPx]]*$R$2-Sample[[#This Row],[Kpy]]*KSa)</f>
        <v>7.9181246047624804E-2</v>
      </c>
      <c r="W1752">
        <f>Sample[[#This Row],[Kpy]]*KTc-Sample[[#This Row],[KPz]]*KTb</f>
        <v>2.5228787452803374</v>
      </c>
      <c r="X1752">
        <f>-1*(Sample[[#This Row],[KPx]]*KTc-Sample[[#This Row],[KPz]]*KTa)</f>
        <v>2.5228787452803374</v>
      </c>
      <c r="Y1752">
        <f>(Sample[[#This Row],[KPx]]*KTb-Sample[[#This Row],[Kpy]]*KTa)</f>
        <v>2.5228787452803378</v>
      </c>
      <c r="Z1752">
        <f>-Sample[[#This Row],[Xp]]*a+Sample[[#This Row],[Yp]]*b+Sample[[#This Row],[Zp]]*c_</f>
        <v>0.15836249209524961</v>
      </c>
      <c r="AA1752" s="8">
        <f>-IF(Sample[[#This Row],[Column2]]&gt;0,1,-1)*SQRT(Sample[[#This Row],[KPx''i]]^2+Sample[[#This Row],[KPx''j]]^2+Sample[[#This Row],[KPx''k]]^2)/Ksmag/Scale</f>
        <v>-9.6976825007224043E-2</v>
      </c>
      <c r="AB1752" s="1">
        <f>SQRT(Sample[[#This Row],[Kpy''i]]^2+Sample[[#This Row],[KPy''j]]^2+Sample[[#This Row],[KPy''k]]^2)/KTmag/Scale</f>
        <v>1.7839446688991354</v>
      </c>
    </row>
    <row r="1753" spans="1:28" hidden="1" x14ac:dyDescent="0.25">
      <c r="A1753" s="5">
        <v>1748</v>
      </c>
      <c r="B1753" s="13" t="s">
        <v>43</v>
      </c>
      <c r="C1753" s="5"/>
      <c r="D1753" s="5"/>
      <c r="E1753">
        <v>6</v>
      </c>
      <c r="F1753">
        <v>3</v>
      </c>
      <c r="G1753">
        <v>2</v>
      </c>
      <c r="H1753" s="11">
        <f>Sample[[#This Row],[C]]/Sample[[#This Row],[D]]</f>
        <v>0.5</v>
      </c>
      <c r="I1753" s="11">
        <f>Sample[[#This Row],[A]]/Sample[[#This Row],[C]]</f>
        <v>0.66666666666666663</v>
      </c>
      <c r="J1753" s="11">
        <f>Sample[[#This Row],[D]]/Sample[[#This Row],[A]]</f>
        <v>3</v>
      </c>
      <c r="K1753" s="11">
        <f>Sample[[#This Row],[A]]/Sample[[#This Row],[D]]</f>
        <v>0.33333333333333331</v>
      </c>
      <c r="L1753" s="11">
        <f>Sample[[#This Row],[D]]/Sample[[#This Row],[C]]</f>
        <v>2</v>
      </c>
      <c r="M1753" s="11">
        <f>Sample[[#This Row],[C]]/Sample[[#This Row],[A]]</f>
        <v>1.5</v>
      </c>
      <c r="N1753">
        <f>IF(Sample[[#This Row],[Ap]]=0,10,LOG(Sample[[#This Row],[Ap]]))</f>
        <v>-0.3010299956639812</v>
      </c>
      <c r="O1753">
        <f>IF(Sample[[#This Row],[Ei]]=0,10,LOG(Sample[[#This Row],[Ei]]))</f>
        <v>-0.17609125905568127</v>
      </c>
      <c r="P1753">
        <f>IF(Sample[[#This Row],[Ii]]=0,10,LOG(Sample[[#This Row],[Ii]]))</f>
        <v>0.47712125471966244</v>
      </c>
      <c r="Q1753">
        <f>Kx-Sample[[#This Row],[Xp]]</f>
        <v>0.3010299956639812</v>
      </c>
      <c r="R1753">
        <f>Ky-Sample[[#This Row],[Yp]]</f>
        <v>-0.82390874094431876</v>
      </c>
      <c r="S1753">
        <f>Kz-Sample[[#This Row],[Zp]]</f>
        <v>0.52287874528033762</v>
      </c>
      <c r="T1753">
        <f>Sample[[#This Row],[Kpy]]*KSc-Sample[[#This Row],[KPz]]*KSb</f>
        <v>0.30102999566398114</v>
      </c>
      <c r="U1753">
        <f>-1*(Sample[[#This Row],[KPx]]*KSc-Sample[[#This Row],[KPz]]*KSa)</f>
        <v>0.3010299956639812</v>
      </c>
      <c r="V1753">
        <f>(Sample[[#This Row],[KPx]]*$R$2-Sample[[#This Row],[Kpy]]*KSa)</f>
        <v>0.3010299956639812</v>
      </c>
      <c r="W1753">
        <f>Sample[[#This Row],[Kpy]]*KTc-Sample[[#This Row],[KPz]]*KTb</f>
        <v>1.3467874862246565</v>
      </c>
      <c r="X1753">
        <f>-1*(Sample[[#This Row],[KPx]]*KTc-Sample[[#This Row],[KPz]]*KTa)</f>
        <v>1.3467874862246565</v>
      </c>
      <c r="Y1753">
        <f>(Sample[[#This Row],[KPx]]*KTb-Sample[[#This Row],[Kpy]]*KTa)</f>
        <v>1.3467874862246563</v>
      </c>
      <c r="Z1753">
        <f>-Sample[[#This Row],[Xp]]*a+Sample[[#This Row],[Yp]]*b+Sample[[#This Row],[Zp]]*c_</f>
        <v>0.60205999132796229</v>
      </c>
      <c r="AA1753" s="8">
        <f>-IF(Sample[[#This Row],[Column2]]&gt;0,1,-1)*SQRT(Sample[[#This Row],[KPx''i]]^2+Sample[[#This Row],[KPx''j]]^2+Sample[[#This Row],[KPx''k]]^2)/Ksmag/Scale</f>
        <v>-0.36868494332449325</v>
      </c>
      <c r="AB1753" s="1">
        <f>SQRT(Sample[[#This Row],[Kpy''i]]^2+Sample[[#This Row],[KPy''j]]^2+Sample[[#This Row],[KPy''k]]^2)/KTmag/Scale</f>
        <v>0.95232256432663853</v>
      </c>
    </row>
    <row r="1754" spans="1:28" hidden="1" x14ac:dyDescent="0.25">
      <c r="A1754" s="5">
        <v>1749</v>
      </c>
      <c r="B1754" s="13" t="s">
        <v>43</v>
      </c>
      <c r="C1754" s="5"/>
      <c r="D1754" s="5"/>
      <c r="E1754">
        <v>5</v>
      </c>
      <c r="F1754">
        <v>6</v>
      </c>
      <c r="G1754">
        <v>8</v>
      </c>
      <c r="H1754" s="11">
        <f>Sample[[#This Row],[C]]/Sample[[#This Row],[D]]</f>
        <v>1.2</v>
      </c>
      <c r="I1754" s="11">
        <f>Sample[[#This Row],[A]]/Sample[[#This Row],[C]]</f>
        <v>1.3333333333333333</v>
      </c>
      <c r="J1754" s="11">
        <f>Sample[[#This Row],[D]]/Sample[[#This Row],[A]]</f>
        <v>0.625</v>
      </c>
      <c r="K1754" s="11">
        <f>Sample[[#This Row],[A]]/Sample[[#This Row],[D]]</f>
        <v>1.6</v>
      </c>
      <c r="L1754" s="11">
        <f>Sample[[#This Row],[D]]/Sample[[#This Row],[C]]</f>
        <v>0.83333333333333337</v>
      </c>
      <c r="M1754" s="11">
        <f>Sample[[#This Row],[C]]/Sample[[#This Row],[A]]</f>
        <v>0.75</v>
      </c>
      <c r="N1754">
        <f>IF(Sample[[#This Row],[Ap]]=0,10,LOG(Sample[[#This Row],[Ap]]))</f>
        <v>7.9181246047624818E-2</v>
      </c>
      <c r="O1754">
        <f>IF(Sample[[#This Row],[Ei]]=0,10,LOG(Sample[[#This Row],[Ei]]))</f>
        <v>0.12493873660829993</v>
      </c>
      <c r="P1754">
        <f>IF(Sample[[#This Row],[Ii]]=0,10,LOG(Sample[[#This Row],[Ii]]))</f>
        <v>-0.20411998265592479</v>
      </c>
      <c r="Q1754">
        <f>Kx-Sample[[#This Row],[Xp]]</f>
        <v>-7.9181246047624818E-2</v>
      </c>
      <c r="R1754">
        <f>Ky-Sample[[#This Row],[Yp]]</f>
        <v>-1.1249387366082999</v>
      </c>
      <c r="S1754">
        <f>Kz-Sample[[#This Row],[Zp]]</f>
        <v>1.2041199826559248</v>
      </c>
      <c r="T1754">
        <f>Sample[[#This Row],[Kpy]]*KSc-Sample[[#This Row],[KPz]]*KSb</f>
        <v>-7.9181246047624887E-2</v>
      </c>
      <c r="U1754">
        <f>-1*(Sample[[#This Row],[KPx]]*KSc-Sample[[#This Row],[KPz]]*KSa)</f>
        <v>-7.9181246047624818E-2</v>
      </c>
      <c r="V1754">
        <f>(Sample[[#This Row],[KPx]]*$R$2-Sample[[#This Row],[Kpy]]*KSa)</f>
        <v>-7.9181246047624818E-2</v>
      </c>
      <c r="W1754">
        <f>Sample[[#This Row],[Kpy]]*KTc-Sample[[#This Row],[KPz]]*KTb</f>
        <v>2.3290587192642249</v>
      </c>
      <c r="X1754">
        <f>-1*(Sample[[#This Row],[KPx]]*KTc-Sample[[#This Row],[KPz]]*KTa)</f>
        <v>2.3290587192642249</v>
      </c>
      <c r="Y1754">
        <f>(Sample[[#This Row],[KPx]]*KTb-Sample[[#This Row],[Kpy]]*KTa)</f>
        <v>2.3290587192642245</v>
      </c>
      <c r="Z1754">
        <f>-Sample[[#This Row],[Xp]]*a+Sample[[#This Row],[Yp]]*b+Sample[[#This Row],[Zp]]*c_</f>
        <v>-0.15836249209524972</v>
      </c>
      <c r="AA1754" s="8">
        <f>-IF(Sample[[#This Row],[Column2]]&gt;0,1,-1)*SQRT(Sample[[#This Row],[KPx''i]]^2+Sample[[#This Row],[KPx''j]]^2+Sample[[#This Row],[KPx''k]]^2)/Ksmag/Scale</f>
        <v>9.6976825007224043E-2</v>
      </c>
      <c r="AB1754" s="1">
        <f>SQRT(Sample[[#This Row],[Kpy''i]]^2+Sample[[#This Row],[KPy''j]]^2+Sample[[#This Row],[KPy''k]]^2)/KTmag/Scale</f>
        <v>1.646893214173389</v>
      </c>
    </row>
    <row r="1755" spans="1:28" hidden="1" x14ac:dyDescent="0.25">
      <c r="A1755" s="5">
        <v>1750</v>
      </c>
      <c r="B1755" s="13" t="s">
        <v>43</v>
      </c>
      <c r="C1755" s="5"/>
      <c r="D1755" s="5"/>
      <c r="E1755">
        <v>4</v>
      </c>
      <c r="F1755">
        <v>10</v>
      </c>
      <c r="G1755">
        <v>2</v>
      </c>
      <c r="H1755" s="11">
        <f>Sample[[#This Row],[C]]/Sample[[#This Row],[D]]</f>
        <v>2.5</v>
      </c>
      <c r="I1755" s="11">
        <f>Sample[[#This Row],[A]]/Sample[[#This Row],[C]]</f>
        <v>0.2</v>
      </c>
      <c r="J1755" s="11">
        <f>Sample[[#This Row],[D]]/Sample[[#This Row],[A]]</f>
        <v>2</v>
      </c>
      <c r="K1755" s="11">
        <f>Sample[[#This Row],[A]]/Sample[[#This Row],[D]]</f>
        <v>0.5</v>
      </c>
      <c r="L1755" s="11">
        <f>Sample[[#This Row],[D]]/Sample[[#This Row],[C]]</f>
        <v>0.4</v>
      </c>
      <c r="M1755" s="11">
        <f>Sample[[#This Row],[C]]/Sample[[#This Row],[A]]</f>
        <v>5</v>
      </c>
      <c r="N1755">
        <f>IF(Sample[[#This Row],[Ap]]=0,10,LOG(Sample[[#This Row],[Ap]]))</f>
        <v>0.3979400086720376</v>
      </c>
      <c r="O1755">
        <f>IF(Sample[[#This Row],[Ei]]=0,10,LOG(Sample[[#This Row],[Ei]]))</f>
        <v>-0.69897000433601875</v>
      </c>
      <c r="P1755">
        <f>IF(Sample[[#This Row],[Ii]]=0,10,LOG(Sample[[#This Row],[Ii]]))</f>
        <v>0.3010299956639812</v>
      </c>
      <c r="Q1755">
        <f>Kx-Sample[[#This Row],[Xp]]</f>
        <v>-0.3979400086720376</v>
      </c>
      <c r="R1755">
        <f>Ky-Sample[[#This Row],[Yp]]</f>
        <v>-0.30102999566398125</v>
      </c>
      <c r="S1755">
        <f>Kz-Sample[[#This Row],[Zp]]</f>
        <v>0.69897000433601875</v>
      </c>
      <c r="T1755">
        <f>Sample[[#This Row],[Kpy]]*KSc-Sample[[#This Row],[KPz]]*KSb</f>
        <v>-0.39794000867203749</v>
      </c>
      <c r="U1755">
        <f>-1*(Sample[[#This Row],[KPx]]*KSc-Sample[[#This Row],[KPz]]*KSa)</f>
        <v>-0.3979400086720376</v>
      </c>
      <c r="V1755">
        <f>(Sample[[#This Row],[KPx]]*$R$2-Sample[[#This Row],[Kpy]]*KSa)</f>
        <v>-0.3979400086720376</v>
      </c>
      <c r="W1755">
        <f>Sample[[#This Row],[Kpy]]*KTc-Sample[[#This Row],[KPz]]*KTb</f>
        <v>1</v>
      </c>
      <c r="X1755">
        <f>-1*(Sample[[#This Row],[KPx]]*KTc-Sample[[#This Row],[KPz]]*KTa)</f>
        <v>0.99999999999999989</v>
      </c>
      <c r="Y1755">
        <f>(Sample[[#This Row],[KPx]]*KTb-Sample[[#This Row],[Kpy]]*KTa)</f>
        <v>1</v>
      </c>
      <c r="Z1755">
        <f>-Sample[[#This Row],[Xp]]*a+Sample[[#This Row],[Yp]]*b+Sample[[#This Row],[Zp]]*c_</f>
        <v>-0.7958800173440751</v>
      </c>
      <c r="AA1755" s="8">
        <f>-IF(Sample[[#This Row],[Column2]]&gt;0,1,-1)*SQRT(Sample[[#This Row],[KPx''i]]^2+Sample[[#This Row],[KPx''j]]^2+Sample[[#This Row],[KPx''k]]^2)/Ksmag/Scale</f>
        <v>0.48737498474260249</v>
      </c>
      <c r="AB1755" s="1">
        <f>SQRT(Sample[[#This Row],[Kpy''i]]^2+Sample[[#This Row],[KPy''j]]^2+Sample[[#This Row],[KPy''k]]^2)/KTmag/Scale</f>
        <v>0.70710678118654757</v>
      </c>
    </row>
    <row r="1756" spans="1:28" hidden="1" x14ac:dyDescent="0.25">
      <c r="A1756" s="5">
        <v>1751</v>
      </c>
      <c r="B1756" s="13" t="s">
        <v>43</v>
      </c>
      <c r="C1756" s="5"/>
      <c r="D1756" s="5"/>
      <c r="E1756">
        <v>6</v>
      </c>
      <c r="F1756">
        <v>2</v>
      </c>
      <c r="G1756">
        <v>4</v>
      </c>
      <c r="H1756" s="11">
        <f>Sample[[#This Row],[C]]/Sample[[#This Row],[D]]</f>
        <v>0.33333333333333331</v>
      </c>
      <c r="I1756" s="11">
        <f>Sample[[#This Row],[A]]/Sample[[#This Row],[C]]</f>
        <v>2</v>
      </c>
      <c r="J1756" s="11">
        <f>Sample[[#This Row],[D]]/Sample[[#This Row],[A]]</f>
        <v>1.5</v>
      </c>
      <c r="K1756" s="11">
        <f>Sample[[#This Row],[A]]/Sample[[#This Row],[D]]</f>
        <v>0.66666666666666663</v>
      </c>
      <c r="L1756" s="11">
        <f>Sample[[#This Row],[D]]/Sample[[#This Row],[C]]</f>
        <v>3</v>
      </c>
      <c r="M1756" s="11">
        <f>Sample[[#This Row],[C]]/Sample[[#This Row],[A]]</f>
        <v>0.5</v>
      </c>
      <c r="N1756">
        <f>IF(Sample[[#This Row],[Ap]]=0,10,LOG(Sample[[#This Row],[Ap]]))</f>
        <v>-0.47712125471966244</v>
      </c>
      <c r="O1756">
        <f>IF(Sample[[#This Row],[Ei]]=0,10,LOG(Sample[[#This Row],[Ei]]))</f>
        <v>0.3010299956639812</v>
      </c>
      <c r="P1756">
        <f>IF(Sample[[#This Row],[Ii]]=0,10,LOG(Sample[[#This Row],[Ii]]))</f>
        <v>0.17609125905568124</v>
      </c>
      <c r="Q1756">
        <f>Kx-Sample[[#This Row],[Xp]]</f>
        <v>0.47712125471966244</v>
      </c>
      <c r="R1756">
        <f>Ky-Sample[[#This Row],[Yp]]</f>
        <v>-1.3010299956639813</v>
      </c>
      <c r="S1756">
        <f>Kz-Sample[[#This Row],[Zp]]</f>
        <v>0.82390874094431876</v>
      </c>
      <c r="T1756">
        <f>Sample[[#This Row],[Kpy]]*KSc-Sample[[#This Row],[KPz]]*KSb</f>
        <v>0.47712125471966249</v>
      </c>
      <c r="U1756">
        <f>-1*(Sample[[#This Row],[KPx]]*KSc-Sample[[#This Row],[KPz]]*KSa)</f>
        <v>0.47712125471966244</v>
      </c>
      <c r="V1756">
        <f>(Sample[[#This Row],[KPx]]*$R$2-Sample[[#This Row],[Kpy]]*KSa)</f>
        <v>0.47712125471966244</v>
      </c>
      <c r="W1756">
        <f>Sample[[#This Row],[Kpy]]*KTc-Sample[[#This Row],[KPz]]*KTb</f>
        <v>2.1249387366082999</v>
      </c>
      <c r="X1756">
        <f>-1*(Sample[[#This Row],[KPx]]*KTc-Sample[[#This Row],[KPz]]*KTa)</f>
        <v>2.1249387366082999</v>
      </c>
      <c r="Y1756">
        <f>(Sample[[#This Row],[KPx]]*KTb-Sample[[#This Row],[Kpy]]*KTa)</f>
        <v>2.1249387366082999</v>
      </c>
      <c r="Z1756">
        <f>-Sample[[#This Row],[Xp]]*a+Sample[[#This Row],[Yp]]*b+Sample[[#This Row],[Zp]]*c_</f>
        <v>0.95424250943932487</v>
      </c>
      <c r="AA1756" s="8">
        <f>-IF(Sample[[#This Row],[Column2]]&gt;0,1,-1)*SQRT(Sample[[#This Row],[KPx''i]]^2+Sample[[#This Row],[KPx''j]]^2+Sample[[#This Row],[KPx''k]]^2)/Ksmag/Scale</f>
        <v>-0.58435180974982659</v>
      </c>
      <c r="AB1756" s="1">
        <f>SQRT(Sample[[#This Row],[Kpy''i]]^2+Sample[[#This Row],[KPy''j]]^2+Sample[[#This Row],[KPy''k]]^2)/KTmag/Scale</f>
        <v>1.502558590261704</v>
      </c>
    </row>
    <row r="1757" spans="1:28" hidden="1" x14ac:dyDescent="0.25">
      <c r="A1757" s="5">
        <v>1752</v>
      </c>
      <c r="B1757" s="13" t="s">
        <v>43</v>
      </c>
      <c r="C1757" s="5"/>
      <c r="D1757" s="5"/>
      <c r="E1757">
        <v>8</v>
      </c>
      <c r="F1757">
        <v>4</v>
      </c>
      <c r="G1757">
        <v>1</v>
      </c>
      <c r="H1757" s="11">
        <f>Sample[[#This Row],[C]]/Sample[[#This Row],[D]]</f>
        <v>0.5</v>
      </c>
      <c r="I1757" s="11">
        <f>Sample[[#This Row],[A]]/Sample[[#This Row],[C]]</f>
        <v>0.25</v>
      </c>
      <c r="J1757" s="11">
        <f>Sample[[#This Row],[D]]/Sample[[#This Row],[A]]</f>
        <v>8</v>
      </c>
      <c r="K1757" s="11">
        <f>Sample[[#This Row],[A]]/Sample[[#This Row],[D]]</f>
        <v>0.125</v>
      </c>
      <c r="L1757" s="11">
        <f>Sample[[#This Row],[D]]/Sample[[#This Row],[C]]</f>
        <v>2</v>
      </c>
      <c r="M1757" s="11">
        <f>Sample[[#This Row],[C]]/Sample[[#This Row],[A]]</f>
        <v>4</v>
      </c>
      <c r="N1757">
        <f>IF(Sample[[#This Row],[Ap]]=0,10,LOG(Sample[[#This Row],[Ap]]))</f>
        <v>-0.3010299956639812</v>
      </c>
      <c r="O1757">
        <f>IF(Sample[[#This Row],[Ei]]=0,10,LOG(Sample[[#This Row],[Ei]]))</f>
        <v>-0.6020599913279624</v>
      </c>
      <c r="P1757">
        <f>IF(Sample[[#This Row],[Ii]]=0,10,LOG(Sample[[#This Row],[Ii]]))</f>
        <v>0.90308998699194354</v>
      </c>
      <c r="Q1757">
        <f>Kx-Sample[[#This Row],[Xp]]</f>
        <v>0.3010299956639812</v>
      </c>
      <c r="R1757">
        <f>Ky-Sample[[#This Row],[Yp]]</f>
        <v>-0.3979400086720376</v>
      </c>
      <c r="S1757">
        <f>Kz-Sample[[#This Row],[Zp]]</f>
        <v>9.6910013008056461E-2</v>
      </c>
      <c r="T1757">
        <f>Sample[[#This Row],[Kpy]]*KSc-Sample[[#This Row],[KPz]]*KSb</f>
        <v>0.30102999566398114</v>
      </c>
      <c r="U1757">
        <f>-1*(Sample[[#This Row],[KPx]]*KSc-Sample[[#This Row],[KPz]]*KSa)</f>
        <v>0.3010299956639812</v>
      </c>
      <c r="V1757">
        <f>(Sample[[#This Row],[KPx]]*$R$2-Sample[[#This Row],[Kpy]]*KSa)</f>
        <v>0.3010299956639812</v>
      </c>
      <c r="W1757">
        <f>Sample[[#This Row],[Kpy]]*KTc-Sample[[#This Row],[KPz]]*KTb</f>
        <v>0.49485002168009407</v>
      </c>
      <c r="X1757">
        <f>-1*(Sample[[#This Row],[KPx]]*KTc-Sample[[#This Row],[KPz]]*KTa)</f>
        <v>0.49485002168009412</v>
      </c>
      <c r="Y1757">
        <f>(Sample[[#This Row],[KPx]]*KTb-Sample[[#This Row],[Kpy]]*KTa)</f>
        <v>0.49485002168009401</v>
      </c>
      <c r="Z1757">
        <f>-Sample[[#This Row],[Xp]]*a+Sample[[#This Row],[Yp]]*b+Sample[[#This Row],[Zp]]*c_</f>
        <v>0.60205999132796229</v>
      </c>
      <c r="AA1757" s="8">
        <f>-IF(Sample[[#This Row],[Column2]]&gt;0,1,-1)*SQRT(Sample[[#This Row],[KPx''i]]^2+Sample[[#This Row],[KPx''j]]^2+Sample[[#This Row],[KPx''k]]^2)/Ksmag/Scale</f>
        <v>-0.36868494332449325</v>
      </c>
      <c r="AB1757" s="1">
        <f>SQRT(Sample[[#This Row],[Kpy''i]]^2+Sample[[#This Row],[KPy''j]]^2+Sample[[#This Row],[KPy''k]]^2)/KTmag/Scale</f>
        <v>0.34991180600030458</v>
      </c>
    </row>
    <row r="1758" spans="1:28" hidden="1" x14ac:dyDescent="0.25">
      <c r="A1758" s="5">
        <v>1753</v>
      </c>
      <c r="B1758" s="13" t="s">
        <v>43</v>
      </c>
      <c r="C1758" s="5"/>
      <c r="D1758" s="5"/>
      <c r="E1758">
        <v>8</v>
      </c>
      <c r="F1758">
        <v>8</v>
      </c>
      <c r="G1758">
        <v>9</v>
      </c>
      <c r="H1758" s="11">
        <f>Sample[[#This Row],[C]]/Sample[[#This Row],[D]]</f>
        <v>1</v>
      </c>
      <c r="I1758" s="11">
        <f>Sample[[#This Row],[A]]/Sample[[#This Row],[C]]</f>
        <v>1.125</v>
      </c>
      <c r="J1758" s="11">
        <f>Sample[[#This Row],[D]]/Sample[[#This Row],[A]]</f>
        <v>0.88888888888888884</v>
      </c>
      <c r="K1758" s="11">
        <f>Sample[[#This Row],[A]]/Sample[[#This Row],[D]]</f>
        <v>1.125</v>
      </c>
      <c r="L1758" s="11">
        <f>Sample[[#This Row],[D]]/Sample[[#This Row],[C]]</f>
        <v>1</v>
      </c>
      <c r="M1758" s="11">
        <f>Sample[[#This Row],[C]]/Sample[[#This Row],[A]]</f>
        <v>0.88888888888888884</v>
      </c>
      <c r="N1758">
        <f>IF(Sample[[#This Row],[Ap]]=0,10,LOG(Sample[[#This Row],[Ap]]))</f>
        <v>0</v>
      </c>
      <c r="O1758">
        <f>IF(Sample[[#This Row],[Ei]]=0,10,LOG(Sample[[#This Row],[Ei]]))</f>
        <v>5.1152522447381291E-2</v>
      </c>
      <c r="P1758">
        <f>IF(Sample[[#This Row],[Ii]]=0,10,LOG(Sample[[#This Row],[Ii]]))</f>
        <v>-5.1152522447381311E-2</v>
      </c>
      <c r="Q1758">
        <f>Kx-Sample[[#This Row],[Xp]]</f>
        <v>0</v>
      </c>
      <c r="R1758">
        <f>Ky-Sample[[#This Row],[Yp]]</f>
        <v>-1.0511525224473812</v>
      </c>
      <c r="S1758">
        <f>Kz-Sample[[#This Row],[Zp]]</f>
        <v>1.0511525224473812</v>
      </c>
      <c r="T1758">
        <f>Sample[[#This Row],[Kpy]]*KSc-Sample[[#This Row],[KPz]]*KSb</f>
        <v>0</v>
      </c>
      <c r="U1758">
        <f>-1*(Sample[[#This Row],[KPx]]*KSc-Sample[[#This Row],[KPz]]*KSa)</f>
        <v>0</v>
      </c>
      <c r="V1758">
        <f>(Sample[[#This Row],[KPx]]*$R$2-Sample[[#This Row],[Kpy]]*KSa)</f>
        <v>0</v>
      </c>
      <c r="W1758">
        <f>Sample[[#This Row],[Kpy]]*KTc-Sample[[#This Row],[KPz]]*KTb</f>
        <v>2.1023050448947624</v>
      </c>
      <c r="X1758">
        <f>-1*(Sample[[#This Row],[KPx]]*KTc-Sample[[#This Row],[KPz]]*KTa)</f>
        <v>2.1023050448947624</v>
      </c>
      <c r="Y1758">
        <f>(Sample[[#This Row],[KPx]]*KTb-Sample[[#This Row],[Kpy]]*KTa)</f>
        <v>2.1023050448947624</v>
      </c>
      <c r="Z1758">
        <f>-Sample[[#This Row],[Xp]]*a+Sample[[#This Row],[Yp]]*b+Sample[[#This Row],[Zp]]*c_</f>
        <v>0</v>
      </c>
      <c r="AA1758" s="8">
        <f>-IF(Sample[[#This Row],[Column2]]&gt;0,1,-1)*SQRT(Sample[[#This Row],[KPx''i]]^2+Sample[[#This Row],[KPx''j]]^2+Sample[[#This Row],[KPx''k]]^2)/Ksmag/Scale</f>
        <v>0</v>
      </c>
      <c r="AB1758" s="1">
        <f>SQRT(Sample[[#This Row],[Kpy''i]]^2+Sample[[#This Row],[KPy''j]]^2+Sample[[#This Row],[KPy''k]]^2)/KTmag/Scale</f>
        <v>1.486554153367776</v>
      </c>
    </row>
    <row r="1759" spans="1:28" hidden="1" x14ac:dyDescent="0.25">
      <c r="A1759" s="5">
        <v>1754</v>
      </c>
      <c r="B1759" s="13" t="s">
        <v>43</v>
      </c>
      <c r="C1759" s="5"/>
      <c r="D1759" s="5"/>
      <c r="E1759">
        <v>10</v>
      </c>
      <c r="F1759">
        <v>3</v>
      </c>
      <c r="G1759">
        <v>4</v>
      </c>
      <c r="H1759" s="11">
        <f>Sample[[#This Row],[C]]/Sample[[#This Row],[D]]</f>
        <v>0.3</v>
      </c>
      <c r="I1759" s="11">
        <f>Sample[[#This Row],[A]]/Sample[[#This Row],[C]]</f>
        <v>1.3333333333333333</v>
      </c>
      <c r="J1759" s="11">
        <f>Sample[[#This Row],[D]]/Sample[[#This Row],[A]]</f>
        <v>2.5</v>
      </c>
      <c r="K1759" s="11">
        <f>Sample[[#This Row],[A]]/Sample[[#This Row],[D]]</f>
        <v>0.4</v>
      </c>
      <c r="L1759" s="11">
        <f>Sample[[#This Row],[D]]/Sample[[#This Row],[C]]</f>
        <v>3.3333333333333335</v>
      </c>
      <c r="M1759" s="11">
        <f>Sample[[#This Row],[C]]/Sample[[#This Row],[A]]</f>
        <v>0.75</v>
      </c>
      <c r="N1759">
        <f>IF(Sample[[#This Row],[Ap]]=0,10,LOG(Sample[[#This Row],[Ap]]))</f>
        <v>-0.52287874528033762</v>
      </c>
      <c r="O1759">
        <f>IF(Sample[[#This Row],[Ei]]=0,10,LOG(Sample[[#This Row],[Ei]]))</f>
        <v>0.12493873660829993</v>
      </c>
      <c r="P1759">
        <f>IF(Sample[[#This Row],[Ii]]=0,10,LOG(Sample[[#This Row],[Ii]]))</f>
        <v>0.3979400086720376</v>
      </c>
      <c r="Q1759">
        <f>Kx-Sample[[#This Row],[Xp]]</f>
        <v>0.52287874528033762</v>
      </c>
      <c r="R1759">
        <f>Ky-Sample[[#This Row],[Yp]]</f>
        <v>-1.1249387366082999</v>
      </c>
      <c r="S1759">
        <f>Kz-Sample[[#This Row],[Zp]]</f>
        <v>0.6020599913279624</v>
      </c>
      <c r="T1759">
        <f>Sample[[#This Row],[Kpy]]*KSc-Sample[[#This Row],[KPz]]*KSb</f>
        <v>0.52287874528033751</v>
      </c>
      <c r="U1759">
        <f>-1*(Sample[[#This Row],[KPx]]*KSc-Sample[[#This Row],[KPz]]*KSa)</f>
        <v>0.52287874528033762</v>
      </c>
      <c r="V1759">
        <f>(Sample[[#This Row],[KPx]]*$R$2-Sample[[#This Row],[Kpy]]*KSa)</f>
        <v>0.52287874528033762</v>
      </c>
      <c r="W1759">
        <f>Sample[[#This Row],[Kpy]]*KTc-Sample[[#This Row],[KPz]]*KTb</f>
        <v>1.7269987279362624</v>
      </c>
      <c r="X1759">
        <f>-1*(Sample[[#This Row],[KPx]]*KTc-Sample[[#This Row],[KPz]]*KTa)</f>
        <v>1.7269987279362624</v>
      </c>
      <c r="Y1759">
        <f>(Sample[[#This Row],[KPx]]*KTb-Sample[[#This Row],[Kpy]]*KTa)</f>
        <v>1.7269987279362622</v>
      </c>
      <c r="Z1759">
        <f>-Sample[[#This Row],[Xp]]*a+Sample[[#This Row],[Yp]]*b+Sample[[#This Row],[Zp]]*c_</f>
        <v>1.045757490560675</v>
      </c>
      <c r="AA1759" s="8">
        <f>-IF(Sample[[#This Row],[Column2]]&gt;0,1,-1)*SQRT(Sample[[#This Row],[KPx''i]]^2+Sample[[#This Row],[KPx''j]]^2+Sample[[#This Row],[KPx''k]]^2)/Ksmag/Scale</f>
        <v>-0.64039306164176246</v>
      </c>
      <c r="AB1759" s="1">
        <f>SQRT(Sample[[#This Row],[Kpy''i]]^2+Sample[[#This Row],[KPy''j]]^2+Sample[[#This Row],[KPy''k]]^2)/KTmag/Scale</f>
        <v>1.2211725116242726</v>
      </c>
    </row>
    <row r="1760" spans="1:28" hidden="1" x14ac:dyDescent="0.25">
      <c r="A1760" s="5">
        <v>1755</v>
      </c>
      <c r="B1760" s="13" t="s">
        <v>43</v>
      </c>
      <c r="C1760" s="5"/>
      <c r="D1760" s="5"/>
      <c r="E1760">
        <v>7</v>
      </c>
      <c r="F1760">
        <v>1</v>
      </c>
      <c r="G1760">
        <v>4</v>
      </c>
      <c r="H1760" s="11">
        <f>Sample[[#This Row],[C]]/Sample[[#This Row],[D]]</f>
        <v>0.14285714285714285</v>
      </c>
      <c r="I1760" s="11">
        <f>Sample[[#This Row],[A]]/Sample[[#This Row],[C]]</f>
        <v>4</v>
      </c>
      <c r="J1760" s="11">
        <f>Sample[[#This Row],[D]]/Sample[[#This Row],[A]]</f>
        <v>1.75</v>
      </c>
      <c r="K1760" s="11">
        <f>Sample[[#This Row],[A]]/Sample[[#This Row],[D]]</f>
        <v>0.5714285714285714</v>
      </c>
      <c r="L1760" s="11">
        <f>Sample[[#This Row],[D]]/Sample[[#This Row],[C]]</f>
        <v>7</v>
      </c>
      <c r="M1760" s="11">
        <f>Sample[[#This Row],[C]]/Sample[[#This Row],[A]]</f>
        <v>0.25</v>
      </c>
      <c r="N1760">
        <f>IF(Sample[[#This Row],[Ap]]=0,10,LOG(Sample[[#This Row],[Ap]]))</f>
        <v>-0.84509804001425681</v>
      </c>
      <c r="O1760">
        <f>IF(Sample[[#This Row],[Ei]]=0,10,LOG(Sample[[#This Row],[Ei]]))</f>
        <v>0.6020599913279624</v>
      </c>
      <c r="P1760">
        <f>IF(Sample[[#This Row],[Ii]]=0,10,LOG(Sample[[#This Row],[Ii]]))</f>
        <v>0.24303804868629444</v>
      </c>
      <c r="Q1760">
        <f>Kx-Sample[[#This Row],[Xp]]</f>
        <v>0.84509804001425681</v>
      </c>
      <c r="R1760">
        <f>Ky-Sample[[#This Row],[Yp]]</f>
        <v>-1.6020599913279625</v>
      </c>
      <c r="S1760">
        <f>Kz-Sample[[#This Row],[Zp]]</f>
        <v>0.75696195131370558</v>
      </c>
      <c r="T1760">
        <f>Sample[[#This Row],[Kpy]]*KSc-Sample[[#This Row],[KPz]]*KSb</f>
        <v>0.84509804001425692</v>
      </c>
      <c r="U1760">
        <f>-1*(Sample[[#This Row],[KPx]]*KSc-Sample[[#This Row],[KPz]]*KSa)</f>
        <v>0.84509804001425681</v>
      </c>
      <c r="V1760">
        <f>(Sample[[#This Row],[KPx]]*$R$2-Sample[[#This Row],[Kpy]]*KSa)</f>
        <v>0.84509804001425681</v>
      </c>
      <c r="W1760">
        <f>Sample[[#This Row],[Kpy]]*KTc-Sample[[#This Row],[KPz]]*KTb</f>
        <v>2.3590219426416681</v>
      </c>
      <c r="X1760">
        <f>-1*(Sample[[#This Row],[KPx]]*KTc-Sample[[#This Row],[KPz]]*KTa)</f>
        <v>2.3590219426416681</v>
      </c>
      <c r="Y1760">
        <f>(Sample[[#This Row],[KPx]]*KTb-Sample[[#This Row],[Kpy]]*KTa)</f>
        <v>2.3590219426416681</v>
      </c>
      <c r="Z1760">
        <f>-Sample[[#This Row],[Xp]]*a+Sample[[#This Row],[Yp]]*b+Sample[[#This Row],[Zp]]*c_</f>
        <v>1.6901960800285136</v>
      </c>
      <c r="AA1760" s="8">
        <f>-IF(Sample[[#This Row],[Column2]]&gt;0,1,-1)*SQRT(Sample[[#This Row],[KPx''i]]^2+Sample[[#This Row],[KPx''j]]^2+Sample[[#This Row],[KPx''k]]^2)/Ksmag/Scale</f>
        <v>-1.035029490330545</v>
      </c>
      <c r="AB1760" s="1">
        <f>SQRT(Sample[[#This Row],[Kpy''i]]^2+Sample[[#This Row],[KPy''j]]^2+Sample[[#This Row],[KPy''k]]^2)/KTmag/Scale</f>
        <v>1.6680804126097863</v>
      </c>
    </row>
    <row r="1761" spans="1:28" hidden="1" x14ac:dyDescent="0.25">
      <c r="A1761" s="5">
        <v>1756</v>
      </c>
      <c r="B1761" s="13" t="s">
        <v>43</v>
      </c>
      <c r="C1761" s="5"/>
      <c r="D1761" s="5"/>
      <c r="E1761">
        <v>5</v>
      </c>
      <c r="F1761">
        <v>6</v>
      </c>
      <c r="G1761">
        <v>2</v>
      </c>
      <c r="H1761" s="11">
        <f>Sample[[#This Row],[C]]/Sample[[#This Row],[D]]</f>
        <v>1.2</v>
      </c>
      <c r="I1761" s="11">
        <f>Sample[[#This Row],[A]]/Sample[[#This Row],[C]]</f>
        <v>0.33333333333333331</v>
      </c>
      <c r="J1761" s="11">
        <f>Sample[[#This Row],[D]]/Sample[[#This Row],[A]]</f>
        <v>2.5</v>
      </c>
      <c r="K1761" s="11">
        <f>Sample[[#This Row],[A]]/Sample[[#This Row],[D]]</f>
        <v>0.4</v>
      </c>
      <c r="L1761" s="11">
        <f>Sample[[#This Row],[D]]/Sample[[#This Row],[C]]</f>
        <v>0.83333333333333337</v>
      </c>
      <c r="M1761" s="11">
        <f>Sample[[#This Row],[C]]/Sample[[#This Row],[A]]</f>
        <v>3</v>
      </c>
      <c r="N1761">
        <f>IF(Sample[[#This Row],[Ap]]=0,10,LOG(Sample[[#This Row],[Ap]]))</f>
        <v>7.9181246047624818E-2</v>
      </c>
      <c r="O1761">
        <f>IF(Sample[[#This Row],[Ei]]=0,10,LOG(Sample[[#This Row],[Ei]]))</f>
        <v>-0.47712125471966244</v>
      </c>
      <c r="P1761">
        <f>IF(Sample[[#This Row],[Ii]]=0,10,LOG(Sample[[#This Row],[Ii]]))</f>
        <v>0.3979400086720376</v>
      </c>
      <c r="Q1761">
        <f>Kx-Sample[[#This Row],[Xp]]</f>
        <v>-7.9181246047624818E-2</v>
      </c>
      <c r="R1761">
        <f>Ky-Sample[[#This Row],[Yp]]</f>
        <v>-0.52287874528033762</v>
      </c>
      <c r="S1761">
        <f>Kz-Sample[[#This Row],[Zp]]</f>
        <v>0.6020599913279624</v>
      </c>
      <c r="T1761">
        <f>Sample[[#This Row],[Kpy]]*KSc-Sample[[#This Row],[KPz]]*KSb</f>
        <v>-7.9181246047624776E-2</v>
      </c>
      <c r="U1761">
        <f>-1*(Sample[[#This Row],[KPx]]*KSc-Sample[[#This Row],[KPz]]*KSa)</f>
        <v>-7.9181246047624818E-2</v>
      </c>
      <c r="V1761">
        <f>(Sample[[#This Row],[KPx]]*$R$2-Sample[[#This Row],[Kpy]]*KSa)</f>
        <v>-7.9181246047624818E-2</v>
      </c>
      <c r="W1761">
        <f>Sample[[#This Row],[Kpy]]*KTc-Sample[[#This Row],[KPz]]*KTb</f>
        <v>1.1249387366082999</v>
      </c>
      <c r="X1761">
        <f>-1*(Sample[[#This Row],[KPx]]*KTc-Sample[[#This Row],[KPz]]*KTa)</f>
        <v>1.1249387366082999</v>
      </c>
      <c r="Y1761">
        <f>(Sample[[#This Row],[KPx]]*KTb-Sample[[#This Row],[Kpy]]*KTa)</f>
        <v>1.1249387366083001</v>
      </c>
      <c r="Z1761">
        <f>-Sample[[#This Row],[Xp]]*a+Sample[[#This Row],[Yp]]*b+Sample[[#This Row],[Zp]]*c_</f>
        <v>-0.15836249209524966</v>
      </c>
      <c r="AA1761" s="8">
        <f>-IF(Sample[[#This Row],[Column2]]&gt;0,1,-1)*SQRT(Sample[[#This Row],[KPx''i]]^2+Sample[[#This Row],[KPx''j]]^2+Sample[[#This Row],[KPx''k]]^2)/Ksmag/Scale</f>
        <v>9.6976825007224002E-2</v>
      </c>
      <c r="AB1761" s="1">
        <f>SQRT(Sample[[#This Row],[Kpy''i]]^2+Sample[[#This Row],[KPy''j]]^2+Sample[[#This Row],[KPy''k]]^2)/KTmag/Scale</f>
        <v>0.79545180907515645</v>
      </c>
    </row>
    <row r="1762" spans="1:28" hidden="1" x14ac:dyDescent="0.25">
      <c r="A1762" s="5">
        <v>1757</v>
      </c>
      <c r="B1762" s="13" t="s">
        <v>43</v>
      </c>
      <c r="C1762" s="5"/>
      <c r="D1762" s="5"/>
      <c r="E1762">
        <v>10</v>
      </c>
      <c r="F1762">
        <v>3</v>
      </c>
      <c r="G1762">
        <v>10</v>
      </c>
      <c r="H1762" s="11">
        <f>Sample[[#This Row],[C]]/Sample[[#This Row],[D]]</f>
        <v>0.3</v>
      </c>
      <c r="I1762" s="11">
        <f>Sample[[#This Row],[A]]/Sample[[#This Row],[C]]</f>
        <v>3.3333333333333335</v>
      </c>
      <c r="J1762" s="11">
        <f>Sample[[#This Row],[D]]/Sample[[#This Row],[A]]</f>
        <v>1</v>
      </c>
      <c r="K1762" s="11">
        <f>Sample[[#This Row],[A]]/Sample[[#This Row],[D]]</f>
        <v>1</v>
      </c>
      <c r="L1762" s="11">
        <f>Sample[[#This Row],[D]]/Sample[[#This Row],[C]]</f>
        <v>3.3333333333333335</v>
      </c>
      <c r="M1762" s="11">
        <f>Sample[[#This Row],[C]]/Sample[[#This Row],[A]]</f>
        <v>0.3</v>
      </c>
      <c r="N1762">
        <f>IF(Sample[[#This Row],[Ap]]=0,10,LOG(Sample[[#This Row],[Ap]]))</f>
        <v>-0.52287874528033762</v>
      </c>
      <c r="O1762">
        <f>IF(Sample[[#This Row],[Ei]]=0,10,LOG(Sample[[#This Row],[Ei]]))</f>
        <v>0.52287874528033762</v>
      </c>
      <c r="P1762">
        <f>IF(Sample[[#This Row],[Ii]]=0,10,LOG(Sample[[#This Row],[Ii]]))</f>
        <v>0</v>
      </c>
      <c r="Q1762">
        <f>Kx-Sample[[#This Row],[Xp]]</f>
        <v>0.52287874528033762</v>
      </c>
      <c r="R1762">
        <f>Ky-Sample[[#This Row],[Yp]]</f>
        <v>-1.5228787452803376</v>
      </c>
      <c r="S1762">
        <f>Kz-Sample[[#This Row],[Zp]]</f>
        <v>1</v>
      </c>
      <c r="T1762">
        <f>Sample[[#This Row],[Kpy]]*KSc-Sample[[#This Row],[KPz]]*KSb</f>
        <v>0.52287874528033762</v>
      </c>
      <c r="U1762">
        <f>-1*(Sample[[#This Row],[KPx]]*KSc-Sample[[#This Row],[KPz]]*KSa)</f>
        <v>0.52287874528033762</v>
      </c>
      <c r="V1762">
        <f>(Sample[[#This Row],[KPx]]*$R$2-Sample[[#This Row],[Kpy]]*KSa)</f>
        <v>0.52287874528033762</v>
      </c>
      <c r="W1762">
        <f>Sample[[#This Row],[Kpy]]*KTc-Sample[[#This Row],[KPz]]*KTb</f>
        <v>2.5228787452803374</v>
      </c>
      <c r="X1762">
        <f>-1*(Sample[[#This Row],[KPx]]*KTc-Sample[[#This Row],[KPz]]*KTa)</f>
        <v>2.5228787452803374</v>
      </c>
      <c r="Y1762">
        <f>(Sample[[#This Row],[KPx]]*KTb-Sample[[#This Row],[Kpy]]*KTa)</f>
        <v>2.5228787452803374</v>
      </c>
      <c r="Z1762">
        <f>-Sample[[#This Row],[Xp]]*a+Sample[[#This Row],[Yp]]*b+Sample[[#This Row],[Zp]]*c_</f>
        <v>1.0457574905606752</v>
      </c>
      <c r="AA1762" s="8">
        <f>-IF(Sample[[#This Row],[Column2]]&gt;0,1,-1)*SQRT(Sample[[#This Row],[KPx''i]]^2+Sample[[#This Row],[KPx''j]]^2+Sample[[#This Row],[KPx''k]]^2)/Ksmag/Scale</f>
        <v>-0.64039306164176246</v>
      </c>
      <c r="AB1762" s="1">
        <f>SQRT(Sample[[#This Row],[Kpy''i]]^2+Sample[[#This Row],[KPy''j]]^2+Sample[[#This Row],[KPy''k]]^2)/KTmag/Scale</f>
        <v>1.7839446688991354</v>
      </c>
    </row>
    <row r="1763" spans="1:28" hidden="1" x14ac:dyDescent="0.25">
      <c r="A1763" s="5">
        <v>1758</v>
      </c>
      <c r="B1763" s="13" t="s">
        <v>43</v>
      </c>
      <c r="C1763" s="5"/>
      <c r="D1763" s="5"/>
      <c r="E1763">
        <v>2</v>
      </c>
      <c r="F1763">
        <v>3</v>
      </c>
      <c r="G1763">
        <v>5</v>
      </c>
      <c r="H1763" s="11">
        <f>Sample[[#This Row],[C]]/Sample[[#This Row],[D]]</f>
        <v>1.5</v>
      </c>
      <c r="I1763" s="11">
        <f>Sample[[#This Row],[A]]/Sample[[#This Row],[C]]</f>
        <v>1.6666666666666667</v>
      </c>
      <c r="J1763" s="11">
        <f>Sample[[#This Row],[D]]/Sample[[#This Row],[A]]</f>
        <v>0.4</v>
      </c>
      <c r="K1763" s="11">
        <f>Sample[[#This Row],[A]]/Sample[[#This Row],[D]]</f>
        <v>2.5</v>
      </c>
      <c r="L1763" s="11">
        <f>Sample[[#This Row],[D]]/Sample[[#This Row],[C]]</f>
        <v>0.66666666666666663</v>
      </c>
      <c r="M1763" s="11">
        <f>Sample[[#This Row],[C]]/Sample[[#This Row],[A]]</f>
        <v>0.6</v>
      </c>
      <c r="N1763">
        <f>IF(Sample[[#This Row],[Ap]]=0,10,LOG(Sample[[#This Row],[Ap]]))</f>
        <v>0.17609125905568124</v>
      </c>
      <c r="O1763">
        <f>IF(Sample[[#This Row],[Ei]]=0,10,LOG(Sample[[#This Row],[Ei]]))</f>
        <v>0.22184874961635639</v>
      </c>
      <c r="P1763">
        <f>IF(Sample[[#This Row],[Ii]]=0,10,LOG(Sample[[#This Row],[Ii]]))</f>
        <v>-0.3979400086720376</v>
      </c>
      <c r="Q1763">
        <f>Kx-Sample[[#This Row],[Xp]]</f>
        <v>-0.17609125905568124</v>
      </c>
      <c r="R1763">
        <f>Ky-Sample[[#This Row],[Yp]]</f>
        <v>-1.2218487496163564</v>
      </c>
      <c r="S1763">
        <f>Kz-Sample[[#This Row],[Zp]]</f>
        <v>1.3979400086720375</v>
      </c>
      <c r="T1763">
        <f>Sample[[#This Row],[Kpy]]*KSc-Sample[[#This Row],[KPz]]*KSb</f>
        <v>-0.17609125905568113</v>
      </c>
      <c r="U1763">
        <f>-1*(Sample[[#This Row],[KPx]]*KSc-Sample[[#This Row],[KPz]]*KSa)</f>
        <v>-0.17609125905568124</v>
      </c>
      <c r="V1763">
        <f>(Sample[[#This Row],[KPx]]*$R$2-Sample[[#This Row],[Kpy]]*KSa)</f>
        <v>-0.17609125905568124</v>
      </c>
      <c r="W1763">
        <f>Sample[[#This Row],[Kpy]]*KTc-Sample[[#This Row],[KPz]]*KTb</f>
        <v>2.6197887582883936</v>
      </c>
      <c r="X1763">
        <f>-1*(Sample[[#This Row],[KPx]]*KTc-Sample[[#This Row],[KPz]]*KTa)</f>
        <v>2.6197887582883936</v>
      </c>
      <c r="Y1763">
        <f>(Sample[[#This Row],[KPx]]*KTb-Sample[[#This Row],[Kpy]]*KTa)</f>
        <v>2.6197887582883941</v>
      </c>
      <c r="Z1763">
        <f>-Sample[[#This Row],[Xp]]*a+Sample[[#This Row],[Yp]]*b+Sample[[#This Row],[Zp]]*c_</f>
        <v>-0.35218251811136242</v>
      </c>
      <c r="AA1763" s="8">
        <f>-IF(Sample[[#This Row],[Column2]]&gt;0,1,-1)*SQRT(Sample[[#This Row],[KPx''i]]^2+Sample[[#This Row],[KPx''j]]^2+Sample[[#This Row],[KPx''k]]^2)/Ksmag/Scale</f>
        <v>0.21566686642533325</v>
      </c>
      <c r="AB1763" s="1">
        <f>SQRT(Sample[[#This Row],[Kpy''i]]^2+Sample[[#This Row],[KPy''j]]^2+Sample[[#This Row],[KPy''k]]^2)/KTmag/Scale</f>
        <v>1.8524703962620084</v>
      </c>
    </row>
    <row r="1764" spans="1:28" hidden="1" x14ac:dyDescent="0.25">
      <c r="A1764" s="5">
        <v>1759</v>
      </c>
      <c r="B1764" s="13" t="s">
        <v>43</v>
      </c>
      <c r="C1764" s="5"/>
      <c r="D1764" s="5"/>
      <c r="E1764">
        <v>2</v>
      </c>
      <c r="F1764">
        <v>5</v>
      </c>
      <c r="G1764">
        <v>5</v>
      </c>
      <c r="H1764" s="11">
        <f>Sample[[#This Row],[C]]/Sample[[#This Row],[D]]</f>
        <v>2.5</v>
      </c>
      <c r="I1764" s="11">
        <f>Sample[[#This Row],[A]]/Sample[[#This Row],[C]]</f>
        <v>1</v>
      </c>
      <c r="J1764" s="11">
        <f>Sample[[#This Row],[D]]/Sample[[#This Row],[A]]</f>
        <v>0.4</v>
      </c>
      <c r="K1764" s="11">
        <f>Sample[[#This Row],[A]]/Sample[[#This Row],[D]]</f>
        <v>2.5</v>
      </c>
      <c r="L1764" s="11">
        <f>Sample[[#This Row],[D]]/Sample[[#This Row],[C]]</f>
        <v>0.4</v>
      </c>
      <c r="M1764" s="11">
        <f>Sample[[#This Row],[C]]/Sample[[#This Row],[A]]</f>
        <v>1</v>
      </c>
      <c r="N1764">
        <f>IF(Sample[[#This Row],[Ap]]=0,10,LOG(Sample[[#This Row],[Ap]]))</f>
        <v>0.3979400086720376</v>
      </c>
      <c r="O1764">
        <f>IF(Sample[[#This Row],[Ei]]=0,10,LOG(Sample[[#This Row],[Ei]]))</f>
        <v>0</v>
      </c>
      <c r="P1764">
        <f>IF(Sample[[#This Row],[Ii]]=0,10,LOG(Sample[[#This Row],[Ii]]))</f>
        <v>-0.3979400086720376</v>
      </c>
      <c r="Q1764">
        <f>Kx-Sample[[#This Row],[Xp]]</f>
        <v>-0.3979400086720376</v>
      </c>
      <c r="R1764">
        <f>Ky-Sample[[#This Row],[Yp]]</f>
        <v>-1</v>
      </c>
      <c r="S1764">
        <f>Kz-Sample[[#This Row],[Zp]]</f>
        <v>1.3979400086720375</v>
      </c>
      <c r="T1764">
        <f>Sample[[#This Row],[Kpy]]*KSc-Sample[[#This Row],[KPz]]*KSb</f>
        <v>-0.39794000867203749</v>
      </c>
      <c r="U1764">
        <f>-1*(Sample[[#This Row],[KPx]]*KSc-Sample[[#This Row],[KPz]]*KSa)</f>
        <v>-0.3979400086720376</v>
      </c>
      <c r="V1764">
        <f>(Sample[[#This Row],[KPx]]*$R$2-Sample[[#This Row],[Kpy]]*KSa)</f>
        <v>-0.3979400086720376</v>
      </c>
      <c r="W1764">
        <f>Sample[[#This Row],[Kpy]]*KTc-Sample[[#This Row],[KPz]]*KTb</f>
        <v>2.3979400086720375</v>
      </c>
      <c r="X1764">
        <f>-1*(Sample[[#This Row],[KPx]]*KTc-Sample[[#This Row],[KPz]]*KTa)</f>
        <v>2.3979400086720375</v>
      </c>
      <c r="Y1764">
        <f>(Sample[[#This Row],[KPx]]*KTb-Sample[[#This Row],[Kpy]]*KTa)</f>
        <v>2.3979400086720375</v>
      </c>
      <c r="Z1764">
        <f>-Sample[[#This Row],[Xp]]*a+Sample[[#This Row],[Yp]]*b+Sample[[#This Row],[Zp]]*c_</f>
        <v>-0.79588001734407521</v>
      </c>
      <c r="AA1764" s="8">
        <f>-IF(Sample[[#This Row],[Column2]]&gt;0,1,-1)*SQRT(Sample[[#This Row],[KPx''i]]^2+Sample[[#This Row],[KPx''j]]^2+Sample[[#This Row],[KPx''k]]^2)/Ksmag/Scale</f>
        <v>0.48737498474260249</v>
      </c>
      <c r="AB1764" s="1">
        <f>SQRT(Sample[[#This Row],[Kpy''i]]^2+Sample[[#This Row],[KPy''j]]^2+Sample[[#This Row],[KPy''k]]^2)/KTmag/Scale</f>
        <v>1.6955996410105265</v>
      </c>
    </row>
    <row r="1765" spans="1:28" hidden="1" x14ac:dyDescent="0.25">
      <c r="A1765" s="5">
        <v>1760</v>
      </c>
      <c r="B1765" s="13" t="s">
        <v>43</v>
      </c>
      <c r="C1765" s="5"/>
      <c r="D1765" s="5"/>
      <c r="E1765">
        <v>5</v>
      </c>
      <c r="F1765">
        <v>8</v>
      </c>
      <c r="G1765">
        <v>3</v>
      </c>
      <c r="H1765" s="11">
        <f>Sample[[#This Row],[C]]/Sample[[#This Row],[D]]</f>
        <v>1.6</v>
      </c>
      <c r="I1765" s="11">
        <f>Sample[[#This Row],[A]]/Sample[[#This Row],[C]]</f>
        <v>0.375</v>
      </c>
      <c r="J1765" s="11">
        <f>Sample[[#This Row],[D]]/Sample[[#This Row],[A]]</f>
        <v>1.6666666666666667</v>
      </c>
      <c r="K1765" s="11">
        <f>Sample[[#This Row],[A]]/Sample[[#This Row],[D]]</f>
        <v>0.6</v>
      </c>
      <c r="L1765" s="11">
        <f>Sample[[#This Row],[D]]/Sample[[#This Row],[C]]</f>
        <v>0.625</v>
      </c>
      <c r="M1765" s="11">
        <f>Sample[[#This Row],[C]]/Sample[[#This Row],[A]]</f>
        <v>2.6666666666666665</v>
      </c>
      <c r="N1765">
        <f>IF(Sample[[#This Row],[Ap]]=0,10,LOG(Sample[[#This Row],[Ap]]))</f>
        <v>0.20411998265592479</v>
      </c>
      <c r="O1765">
        <f>IF(Sample[[#This Row],[Ei]]=0,10,LOG(Sample[[#This Row],[Ei]]))</f>
        <v>-0.42596873227228116</v>
      </c>
      <c r="P1765">
        <f>IF(Sample[[#This Row],[Ii]]=0,10,LOG(Sample[[#This Row],[Ii]]))</f>
        <v>0.22184874961635639</v>
      </c>
      <c r="Q1765">
        <f>Kx-Sample[[#This Row],[Xp]]</f>
        <v>-0.20411998265592479</v>
      </c>
      <c r="R1765">
        <f>Ky-Sample[[#This Row],[Yp]]</f>
        <v>-0.57403126772771884</v>
      </c>
      <c r="S1765">
        <f>Kz-Sample[[#This Row],[Zp]]</f>
        <v>0.77815125038364363</v>
      </c>
      <c r="T1765">
        <f>Sample[[#This Row],[Kpy]]*KSc-Sample[[#This Row],[KPz]]*KSb</f>
        <v>-0.20411998265592479</v>
      </c>
      <c r="U1765">
        <f>-1*(Sample[[#This Row],[KPx]]*KSc-Sample[[#This Row],[KPz]]*KSa)</f>
        <v>-0.20411998265592479</v>
      </c>
      <c r="V1765">
        <f>(Sample[[#This Row],[KPx]]*$R$2-Sample[[#This Row],[Kpy]]*KSa)</f>
        <v>-0.20411998265592479</v>
      </c>
      <c r="W1765">
        <f>Sample[[#This Row],[Kpy]]*KTc-Sample[[#This Row],[KPz]]*KTb</f>
        <v>1.3521825181113625</v>
      </c>
      <c r="X1765">
        <f>-1*(Sample[[#This Row],[KPx]]*KTc-Sample[[#This Row],[KPz]]*KTa)</f>
        <v>1.3521825181113625</v>
      </c>
      <c r="Y1765">
        <f>(Sample[[#This Row],[KPx]]*KTb-Sample[[#This Row],[Kpy]]*KTa)</f>
        <v>1.3521825181113625</v>
      </c>
      <c r="Z1765">
        <f>-Sample[[#This Row],[Xp]]*a+Sample[[#This Row],[Yp]]*b+Sample[[#This Row],[Zp]]*c_</f>
        <v>-0.40823996531184953</v>
      </c>
      <c r="AA1765" s="8">
        <f>-IF(Sample[[#This Row],[Column2]]&gt;0,1,-1)*SQRT(Sample[[#This Row],[KPx''i]]^2+Sample[[#This Row],[KPx''j]]^2+Sample[[#This Row],[KPx''k]]^2)/Ksmag/Scale</f>
        <v>0.24999490190638396</v>
      </c>
      <c r="AB1765" s="1">
        <f>SQRT(Sample[[#This Row],[Kpy''i]]^2+Sample[[#This Row],[KPy''j]]^2+Sample[[#This Row],[KPy''k]]^2)/KTmag/Scale</f>
        <v>0.95613742795844614</v>
      </c>
    </row>
    <row r="1766" spans="1:28" hidden="1" x14ac:dyDescent="0.25">
      <c r="A1766" s="5">
        <v>1761</v>
      </c>
      <c r="B1766" s="13" t="s">
        <v>43</v>
      </c>
      <c r="C1766" s="5"/>
      <c r="D1766" s="5"/>
      <c r="E1766">
        <v>4</v>
      </c>
      <c r="F1766">
        <v>7</v>
      </c>
      <c r="G1766">
        <v>6</v>
      </c>
      <c r="H1766" s="11">
        <f>Sample[[#This Row],[C]]/Sample[[#This Row],[D]]</f>
        <v>1.75</v>
      </c>
      <c r="I1766" s="11">
        <f>Sample[[#This Row],[A]]/Sample[[#This Row],[C]]</f>
        <v>0.8571428571428571</v>
      </c>
      <c r="J1766" s="11">
        <f>Sample[[#This Row],[D]]/Sample[[#This Row],[A]]</f>
        <v>0.66666666666666663</v>
      </c>
      <c r="K1766" s="11">
        <f>Sample[[#This Row],[A]]/Sample[[#This Row],[D]]</f>
        <v>1.5</v>
      </c>
      <c r="L1766" s="11">
        <f>Sample[[#This Row],[D]]/Sample[[#This Row],[C]]</f>
        <v>0.5714285714285714</v>
      </c>
      <c r="M1766" s="11">
        <f>Sample[[#This Row],[C]]/Sample[[#This Row],[A]]</f>
        <v>1.1666666666666667</v>
      </c>
      <c r="N1766">
        <f>IF(Sample[[#This Row],[Ap]]=0,10,LOG(Sample[[#This Row],[Ap]]))</f>
        <v>0.24303804868629444</v>
      </c>
      <c r="O1766">
        <f>IF(Sample[[#This Row],[Ei]]=0,10,LOG(Sample[[#This Row],[Ei]]))</f>
        <v>-6.6946789630613221E-2</v>
      </c>
      <c r="P1766">
        <f>IF(Sample[[#This Row],[Ii]]=0,10,LOG(Sample[[#This Row],[Ii]]))</f>
        <v>-0.17609125905568127</v>
      </c>
      <c r="Q1766">
        <f>Kx-Sample[[#This Row],[Xp]]</f>
        <v>-0.24303804868629444</v>
      </c>
      <c r="R1766">
        <f>Ky-Sample[[#This Row],[Yp]]</f>
        <v>-0.93305321036938682</v>
      </c>
      <c r="S1766">
        <f>Kz-Sample[[#This Row],[Zp]]</f>
        <v>1.1760912590556813</v>
      </c>
      <c r="T1766">
        <f>Sample[[#This Row],[Kpy]]*KSc-Sample[[#This Row],[KPz]]*KSb</f>
        <v>-0.24303804868629453</v>
      </c>
      <c r="U1766">
        <f>-1*(Sample[[#This Row],[KPx]]*KSc-Sample[[#This Row],[KPz]]*KSa)</f>
        <v>-0.24303804868629444</v>
      </c>
      <c r="V1766">
        <f>(Sample[[#This Row],[KPx]]*$R$2-Sample[[#This Row],[Kpy]]*KSa)</f>
        <v>-0.24303804868629444</v>
      </c>
      <c r="W1766">
        <f>Sample[[#This Row],[Kpy]]*KTc-Sample[[#This Row],[KPz]]*KTb</f>
        <v>2.1091444694250683</v>
      </c>
      <c r="X1766">
        <f>-1*(Sample[[#This Row],[KPx]]*KTc-Sample[[#This Row],[KPz]]*KTa)</f>
        <v>2.1091444694250683</v>
      </c>
      <c r="Y1766">
        <f>(Sample[[#This Row],[KPx]]*KTb-Sample[[#This Row],[Kpy]]*KTa)</f>
        <v>2.1091444694250683</v>
      </c>
      <c r="Z1766">
        <f>-Sample[[#This Row],[Xp]]*a+Sample[[#This Row],[Yp]]*b+Sample[[#This Row],[Zp]]*c_</f>
        <v>-0.48607609737258894</v>
      </c>
      <c r="AA1766" s="8">
        <f>-IF(Sample[[#This Row],[Column2]]&gt;0,1,-1)*SQRT(Sample[[#This Row],[KPx''i]]^2+Sample[[#This Row],[KPx''j]]^2+Sample[[#This Row],[KPx''k]]^2)/Ksmag/Scale</f>
        <v>0.29765960368155847</v>
      </c>
      <c r="AB1766" s="1">
        <f>SQRT(Sample[[#This Row],[Kpy''i]]^2+Sample[[#This Row],[KPy''j]]^2+Sample[[#This Row],[KPy''k]]^2)/KTmag/Scale</f>
        <v>1.4913903568325686</v>
      </c>
    </row>
    <row r="1767" spans="1:28" hidden="1" x14ac:dyDescent="0.25">
      <c r="A1767" s="5">
        <v>1762</v>
      </c>
      <c r="B1767" s="13" t="s">
        <v>43</v>
      </c>
      <c r="C1767" s="5"/>
      <c r="D1767" s="5"/>
      <c r="E1767">
        <v>5</v>
      </c>
      <c r="F1767">
        <v>7</v>
      </c>
      <c r="G1767">
        <v>6</v>
      </c>
      <c r="H1767" s="11">
        <f>Sample[[#This Row],[C]]/Sample[[#This Row],[D]]</f>
        <v>1.4</v>
      </c>
      <c r="I1767" s="11">
        <f>Sample[[#This Row],[A]]/Sample[[#This Row],[C]]</f>
        <v>0.8571428571428571</v>
      </c>
      <c r="J1767" s="11">
        <f>Sample[[#This Row],[D]]/Sample[[#This Row],[A]]</f>
        <v>0.83333333333333337</v>
      </c>
      <c r="K1767" s="11">
        <f>Sample[[#This Row],[A]]/Sample[[#This Row],[D]]</f>
        <v>1.2</v>
      </c>
      <c r="L1767" s="11">
        <f>Sample[[#This Row],[D]]/Sample[[#This Row],[C]]</f>
        <v>0.7142857142857143</v>
      </c>
      <c r="M1767" s="11">
        <f>Sample[[#This Row],[C]]/Sample[[#This Row],[A]]</f>
        <v>1.1666666666666667</v>
      </c>
      <c r="N1767">
        <f>IF(Sample[[#This Row],[Ap]]=0,10,LOG(Sample[[#This Row],[Ap]]))</f>
        <v>0.14612803567823801</v>
      </c>
      <c r="O1767">
        <f>IF(Sample[[#This Row],[Ei]]=0,10,LOG(Sample[[#This Row],[Ei]]))</f>
        <v>-6.6946789630613221E-2</v>
      </c>
      <c r="P1767">
        <f>IF(Sample[[#This Row],[Ii]]=0,10,LOG(Sample[[#This Row],[Ii]]))</f>
        <v>-7.9181246047624804E-2</v>
      </c>
      <c r="Q1767">
        <f>Kx-Sample[[#This Row],[Xp]]</f>
        <v>-0.14612803567823801</v>
      </c>
      <c r="R1767">
        <f>Ky-Sample[[#This Row],[Yp]]</f>
        <v>-0.93305321036938682</v>
      </c>
      <c r="S1767">
        <f>Kz-Sample[[#This Row],[Zp]]</f>
        <v>1.0791812460476249</v>
      </c>
      <c r="T1767">
        <f>Sample[[#This Row],[Kpy]]*KSc-Sample[[#This Row],[KPz]]*KSb</f>
        <v>-0.14612803567823807</v>
      </c>
      <c r="U1767">
        <f>-1*(Sample[[#This Row],[KPx]]*KSc-Sample[[#This Row],[KPz]]*KSa)</f>
        <v>-0.14612803567823801</v>
      </c>
      <c r="V1767">
        <f>(Sample[[#This Row],[KPx]]*$R$2-Sample[[#This Row],[Kpy]]*KSa)</f>
        <v>-0.14612803567823801</v>
      </c>
      <c r="W1767">
        <f>Sample[[#This Row],[Kpy]]*KTc-Sample[[#This Row],[KPz]]*KTb</f>
        <v>2.0122344564170116</v>
      </c>
      <c r="X1767">
        <f>-1*(Sample[[#This Row],[KPx]]*KTc-Sample[[#This Row],[KPz]]*KTa)</f>
        <v>2.0122344564170116</v>
      </c>
      <c r="Y1767">
        <f>(Sample[[#This Row],[KPx]]*KTb-Sample[[#This Row],[Kpy]]*KTa)</f>
        <v>2.0122344564170116</v>
      </c>
      <c r="Z1767">
        <f>-Sample[[#This Row],[Xp]]*a+Sample[[#This Row],[Yp]]*b+Sample[[#This Row],[Zp]]*c_</f>
        <v>-0.29225607135647602</v>
      </c>
      <c r="AA1767" s="8">
        <f>-IF(Sample[[#This Row],[Column2]]&gt;0,1,-1)*SQRT(Sample[[#This Row],[KPx''i]]^2+Sample[[#This Row],[KPx''j]]^2+Sample[[#This Row],[KPx''k]]^2)/Ksmag/Scale</f>
        <v>0.17896956226344915</v>
      </c>
      <c r="AB1767" s="1">
        <f>SQRT(Sample[[#This Row],[Kpy''i]]^2+Sample[[#This Row],[KPy''j]]^2+Sample[[#This Row],[KPy''k]]^2)/KTmag/Scale</f>
        <v>1.4228646294696954</v>
      </c>
    </row>
    <row r="1768" spans="1:28" hidden="1" x14ac:dyDescent="0.25">
      <c r="A1768" s="5">
        <v>1763</v>
      </c>
      <c r="B1768" s="13" t="s">
        <v>43</v>
      </c>
      <c r="C1768" s="5"/>
      <c r="D1768" s="5"/>
      <c r="E1768">
        <v>8</v>
      </c>
      <c r="F1768">
        <v>8</v>
      </c>
      <c r="G1768">
        <v>6</v>
      </c>
      <c r="H1768" s="11">
        <f>Sample[[#This Row],[C]]/Sample[[#This Row],[D]]</f>
        <v>1</v>
      </c>
      <c r="I1768" s="11">
        <f>Sample[[#This Row],[A]]/Sample[[#This Row],[C]]</f>
        <v>0.75</v>
      </c>
      <c r="J1768" s="11">
        <f>Sample[[#This Row],[D]]/Sample[[#This Row],[A]]</f>
        <v>1.3333333333333333</v>
      </c>
      <c r="K1768" s="11">
        <f>Sample[[#This Row],[A]]/Sample[[#This Row],[D]]</f>
        <v>0.75</v>
      </c>
      <c r="L1768" s="11">
        <f>Sample[[#This Row],[D]]/Sample[[#This Row],[C]]</f>
        <v>1</v>
      </c>
      <c r="M1768" s="11">
        <f>Sample[[#This Row],[C]]/Sample[[#This Row],[A]]</f>
        <v>1.3333333333333333</v>
      </c>
      <c r="N1768">
        <f>IF(Sample[[#This Row],[Ap]]=0,10,LOG(Sample[[#This Row],[Ap]]))</f>
        <v>0</v>
      </c>
      <c r="O1768">
        <f>IF(Sample[[#This Row],[Ei]]=0,10,LOG(Sample[[#This Row],[Ei]]))</f>
        <v>-0.12493873660829995</v>
      </c>
      <c r="P1768">
        <f>IF(Sample[[#This Row],[Ii]]=0,10,LOG(Sample[[#This Row],[Ii]]))</f>
        <v>0.12493873660829993</v>
      </c>
      <c r="Q1768">
        <f>Kx-Sample[[#This Row],[Xp]]</f>
        <v>0</v>
      </c>
      <c r="R1768">
        <f>Ky-Sample[[#This Row],[Yp]]</f>
        <v>-0.87506126339170009</v>
      </c>
      <c r="S1768">
        <f>Kz-Sample[[#This Row],[Zp]]</f>
        <v>0.87506126339170009</v>
      </c>
      <c r="T1768">
        <f>Sample[[#This Row],[Kpy]]*KSc-Sample[[#This Row],[KPz]]*KSb</f>
        <v>0</v>
      </c>
      <c r="U1768">
        <f>-1*(Sample[[#This Row],[KPx]]*KSc-Sample[[#This Row],[KPz]]*KSa)</f>
        <v>0</v>
      </c>
      <c r="V1768">
        <f>(Sample[[#This Row],[KPx]]*$R$2-Sample[[#This Row],[Kpy]]*KSa)</f>
        <v>0</v>
      </c>
      <c r="W1768">
        <f>Sample[[#This Row],[Kpy]]*KTc-Sample[[#This Row],[KPz]]*KTb</f>
        <v>1.7501225267834002</v>
      </c>
      <c r="X1768">
        <f>-1*(Sample[[#This Row],[KPx]]*KTc-Sample[[#This Row],[KPz]]*KTa)</f>
        <v>1.7501225267834002</v>
      </c>
      <c r="Y1768">
        <f>(Sample[[#This Row],[KPx]]*KTb-Sample[[#This Row],[Kpy]]*KTa)</f>
        <v>1.7501225267834002</v>
      </c>
      <c r="Z1768">
        <f>-Sample[[#This Row],[Xp]]*a+Sample[[#This Row],[Yp]]*b+Sample[[#This Row],[Zp]]*c_</f>
        <v>0</v>
      </c>
      <c r="AA1768" s="8">
        <f>-IF(Sample[[#This Row],[Column2]]&gt;0,1,-1)*SQRT(Sample[[#This Row],[KPx''i]]^2+Sample[[#This Row],[KPx''j]]^2+Sample[[#This Row],[KPx''k]]^2)/Ksmag/Scale</f>
        <v>0</v>
      </c>
      <c r="AB1768" s="1">
        <f>SQRT(Sample[[#This Row],[Kpy''i]]^2+Sample[[#This Row],[KPy''j]]^2+Sample[[#This Row],[KPy''k]]^2)/KTmag/Scale</f>
        <v>1.2375235065958776</v>
      </c>
    </row>
    <row r="1769" spans="1:28" hidden="1" x14ac:dyDescent="0.25">
      <c r="A1769" s="5">
        <v>1764</v>
      </c>
      <c r="B1769" s="13" t="s">
        <v>43</v>
      </c>
      <c r="C1769" s="5"/>
      <c r="D1769" s="5"/>
      <c r="E1769">
        <v>7</v>
      </c>
      <c r="F1769">
        <v>4</v>
      </c>
      <c r="G1769">
        <v>9</v>
      </c>
      <c r="H1769" s="11">
        <f>Sample[[#This Row],[C]]/Sample[[#This Row],[D]]</f>
        <v>0.5714285714285714</v>
      </c>
      <c r="I1769" s="11">
        <f>Sample[[#This Row],[A]]/Sample[[#This Row],[C]]</f>
        <v>2.25</v>
      </c>
      <c r="J1769" s="11">
        <f>Sample[[#This Row],[D]]/Sample[[#This Row],[A]]</f>
        <v>0.77777777777777779</v>
      </c>
      <c r="K1769" s="11">
        <f>Sample[[#This Row],[A]]/Sample[[#This Row],[D]]</f>
        <v>1.2857142857142858</v>
      </c>
      <c r="L1769" s="11">
        <f>Sample[[#This Row],[D]]/Sample[[#This Row],[C]]</f>
        <v>1.75</v>
      </c>
      <c r="M1769" s="11">
        <f>Sample[[#This Row],[C]]/Sample[[#This Row],[A]]</f>
        <v>0.44444444444444442</v>
      </c>
      <c r="N1769">
        <f>IF(Sample[[#This Row],[Ap]]=0,10,LOG(Sample[[#This Row],[Ap]]))</f>
        <v>-0.24303804868629447</v>
      </c>
      <c r="O1769">
        <f>IF(Sample[[#This Row],[Ei]]=0,10,LOG(Sample[[#This Row],[Ei]]))</f>
        <v>0.35218251811136247</v>
      </c>
      <c r="P1769">
        <f>IF(Sample[[#This Row],[Ii]]=0,10,LOG(Sample[[#This Row],[Ii]]))</f>
        <v>-0.10914446942506803</v>
      </c>
      <c r="Q1769">
        <f>Kx-Sample[[#This Row],[Xp]]</f>
        <v>0.24303804868629447</v>
      </c>
      <c r="R1769">
        <f>Ky-Sample[[#This Row],[Yp]]</f>
        <v>-1.3521825181113625</v>
      </c>
      <c r="S1769">
        <f>Kz-Sample[[#This Row],[Zp]]</f>
        <v>1.1091444694250681</v>
      </c>
      <c r="T1769">
        <f>Sample[[#This Row],[Kpy]]*KSc-Sample[[#This Row],[KPz]]*KSb</f>
        <v>0.24303804868629442</v>
      </c>
      <c r="U1769">
        <f>-1*(Sample[[#This Row],[KPx]]*KSc-Sample[[#This Row],[KPz]]*KSa)</f>
        <v>0.24303804868629447</v>
      </c>
      <c r="V1769">
        <f>(Sample[[#This Row],[KPx]]*$R$2-Sample[[#This Row],[Kpy]]*KSa)</f>
        <v>0.24303804868629447</v>
      </c>
      <c r="W1769">
        <f>Sample[[#This Row],[Kpy]]*KTc-Sample[[#This Row],[KPz]]*KTb</f>
        <v>2.4613269875364305</v>
      </c>
      <c r="X1769">
        <f>-1*(Sample[[#This Row],[KPx]]*KTc-Sample[[#This Row],[KPz]]*KTa)</f>
        <v>2.4613269875364305</v>
      </c>
      <c r="Y1769">
        <f>(Sample[[#This Row],[KPx]]*KTb-Sample[[#This Row],[Kpy]]*KTa)</f>
        <v>2.4613269875364305</v>
      </c>
      <c r="Z1769">
        <f>-Sample[[#This Row],[Xp]]*a+Sample[[#This Row],[Yp]]*b+Sample[[#This Row],[Zp]]*c_</f>
        <v>0.48607609737258889</v>
      </c>
      <c r="AA1769" s="8">
        <f>-IF(Sample[[#This Row],[Column2]]&gt;0,1,-1)*SQRT(Sample[[#This Row],[KPx''i]]^2+Sample[[#This Row],[KPx''j]]^2+Sample[[#This Row],[KPx''k]]^2)/Ksmag/Scale</f>
        <v>-0.29765960368155842</v>
      </c>
      <c r="AB1769" s="1">
        <f>SQRT(Sample[[#This Row],[Kpy''i]]^2+Sample[[#This Row],[KPy''j]]^2+Sample[[#This Row],[KPy''k]]^2)/KTmag/Scale</f>
        <v>1.7404210036044672</v>
      </c>
    </row>
    <row r="1770" spans="1:28" hidden="1" x14ac:dyDescent="0.25">
      <c r="A1770" s="5">
        <v>1765</v>
      </c>
      <c r="B1770" s="13" t="s">
        <v>43</v>
      </c>
      <c r="C1770" s="5"/>
      <c r="D1770" s="5"/>
      <c r="E1770">
        <v>6</v>
      </c>
      <c r="F1770">
        <v>5</v>
      </c>
      <c r="G1770">
        <v>5</v>
      </c>
      <c r="H1770" s="11">
        <f>Sample[[#This Row],[C]]/Sample[[#This Row],[D]]</f>
        <v>0.83333333333333337</v>
      </c>
      <c r="I1770" s="11">
        <f>Sample[[#This Row],[A]]/Sample[[#This Row],[C]]</f>
        <v>1</v>
      </c>
      <c r="J1770" s="11">
        <f>Sample[[#This Row],[D]]/Sample[[#This Row],[A]]</f>
        <v>1.2</v>
      </c>
      <c r="K1770" s="11">
        <f>Sample[[#This Row],[A]]/Sample[[#This Row],[D]]</f>
        <v>0.83333333333333337</v>
      </c>
      <c r="L1770" s="11">
        <f>Sample[[#This Row],[D]]/Sample[[#This Row],[C]]</f>
        <v>1.2</v>
      </c>
      <c r="M1770" s="11">
        <f>Sample[[#This Row],[C]]/Sample[[#This Row],[A]]</f>
        <v>1</v>
      </c>
      <c r="N1770">
        <f>IF(Sample[[#This Row],[Ap]]=0,10,LOG(Sample[[#This Row],[Ap]]))</f>
        <v>-7.9181246047624804E-2</v>
      </c>
      <c r="O1770">
        <f>IF(Sample[[#This Row],[Ei]]=0,10,LOG(Sample[[#This Row],[Ei]]))</f>
        <v>0</v>
      </c>
      <c r="P1770">
        <f>IF(Sample[[#This Row],[Ii]]=0,10,LOG(Sample[[#This Row],[Ii]]))</f>
        <v>7.9181246047624818E-2</v>
      </c>
      <c r="Q1770">
        <f>Kx-Sample[[#This Row],[Xp]]</f>
        <v>7.9181246047624804E-2</v>
      </c>
      <c r="R1770">
        <f>Ky-Sample[[#This Row],[Yp]]</f>
        <v>-1</v>
      </c>
      <c r="S1770">
        <f>Kz-Sample[[#This Row],[Zp]]</f>
        <v>0.92081875395237522</v>
      </c>
      <c r="T1770">
        <f>Sample[[#This Row],[Kpy]]*KSc-Sample[[#This Row],[KPz]]*KSb</f>
        <v>7.9181246047624776E-2</v>
      </c>
      <c r="U1770">
        <f>-1*(Sample[[#This Row],[KPx]]*KSc-Sample[[#This Row],[KPz]]*KSa)</f>
        <v>7.9181246047624804E-2</v>
      </c>
      <c r="V1770">
        <f>(Sample[[#This Row],[KPx]]*$R$2-Sample[[#This Row],[Kpy]]*KSa)</f>
        <v>7.9181246047624804E-2</v>
      </c>
      <c r="W1770">
        <f>Sample[[#This Row],[Kpy]]*KTc-Sample[[#This Row],[KPz]]*KTb</f>
        <v>1.9208187539523753</v>
      </c>
      <c r="X1770">
        <f>-1*(Sample[[#This Row],[KPx]]*KTc-Sample[[#This Row],[KPz]]*KTa)</f>
        <v>1.9208187539523753</v>
      </c>
      <c r="Y1770">
        <f>(Sample[[#This Row],[KPx]]*KTb-Sample[[#This Row],[Kpy]]*KTa)</f>
        <v>1.9208187539523751</v>
      </c>
      <c r="Z1770">
        <f>-Sample[[#This Row],[Xp]]*a+Sample[[#This Row],[Yp]]*b+Sample[[#This Row],[Zp]]*c_</f>
        <v>0.15836249209524964</v>
      </c>
      <c r="AA1770" s="8">
        <f>-IF(Sample[[#This Row],[Column2]]&gt;0,1,-1)*SQRT(Sample[[#This Row],[KPx''i]]^2+Sample[[#This Row],[KPx''j]]^2+Sample[[#This Row],[KPx''k]]^2)/Ksmag/Scale</f>
        <v>-9.6976825007224002E-2</v>
      </c>
      <c r="AB1770" s="1">
        <f>SQRT(Sample[[#This Row],[Kpy''i]]^2+Sample[[#This Row],[KPy''j]]^2+Sample[[#This Row],[KPy''k]]^2)/KTmag/Scale</f>
        <v>1.3582239663500193</v>
      </c>
    </row>
    <row r="1771" spans="1:28" hidden="1" x14ac:dyDescent="0.25">
      <c r="A1771" s="5">
        <v>1766</v>
      </c>
      <c r="B1771" s="13" t="s">
        <v>43</v>
      </c>
      <c r="C1771" s="5"/>
      <c r="D1771" s="5"/>
      <c r="E1771">
        <v>3</v>
      </c>
      <c r="F1771">
        <v>7</v>
      </c>
      <c r="G1771">
        <v>1</v>
      </c>
      <c r="H1771" s="11">
        <f>Sample[[#This Row],[C]]/Sample[[#This Row],[D]]</f>
        <v>2.3333333333333335</v>
      </c>
      <c r="I1771" s="11">
        <f>Sample[[#This Row],[A]]/Sample[[#This Row],[C]]</f>
        <v>0.14285714285714285</v>
      </c>
      <c r="J1771" s="11">
        <f>Sample[[#This Row],[D]]/Sample[[#This Row],[A]]</f>
        <v>3</v>
      </c>
      <c r="K1771" s="11">
        <f>Sample[[#This Row],[A]]/Sample[[#This Row],[D]]</f>
        <v>0.33333333333333331</v>
      </c>
      <c r="L1771" s="11">
        <f>Sample[[#This Row],[D]]/Sample[[#This Row],[C]]</f>
        <v>0.42857142857142855</v>
      </c>
      <c r="M1771" s="11">
        <f>Sample[[#This Row],[C]]/Sample[[#This Row],[A]]</f>
        <v>7</v>
      </c>
      <c r="N1771">
        <f>IF(Sample[[#This Row],[Ap]]=0,10,LOG(Sample[[#This Row],[Ap]]))</f>
        <v>0.36797678529459443</v>
      </c>
      <c r="O1771">
        <f>IF(Sample[[#This Row],[Ei]]=0,10,LOG(Sample[[#This Row],[Ei]]))</f>
        <v>-0.84509804001425681</v>
      </c>
      <c r="P1771">
        <f>IF(Sample[[#This Row],[Ii]]=0,10,LOG(Sample[[#This Row],[Ii]]))</f>
        <v>0.47712125471966244</v>
      </c>
      <c r="Q1771">
        <f>Kx-Sample[[#This Row],[Xp]]</f>
        <v>-0.36797678529459443</v>
      </c>
      <c r="R1771">
        <f>Ky-Sample[[#This Row],[Yp]]</f>
        <v>-0.15490195998574319</v>
      </c>
      <c r="S1771">
        <f>Kz-Sample[[#This Row],[Zp]]</f>
        <v>0.52287874528033762</v>
      </c>
      <c r="T1771">
        <f>Sample[[#This Row],[Kpy]]*KSc-Sample[[#This Row],[KPz]]*KSb</f>
        <v>-0.36797678529459443</v>
      </c>
      <c r="U1771">
        <f>-1*(Sample[[#This Row],[KPx]]*KSc-Sample[[#This Row],[KPz]]*KSa)</f>
        <v>-0.36797678529459443</v>
      </c>
      <c r="V1771">
        <f>(Sample[[#This Row],[KPx]]*$R$2-Sample[[#This Row],[Kpy]]*KSa)</f>
        <v>-0.36797678529459443</v>
      </c>
      <c r="W1771">
        <f>Sample[[#This Row],[Kpy]]*KTc-Sample[[#This Row],[KPz]]*KTb</f>
        <v>0.67778070526608081</v>
      </c>
      <c r="X1771">
        <f>-1*(Sample[[#This Row],[KPx]]*KTc-Sample[[#This Row],[KPz]]*KTa)</f>
        <v>0.67778070526608081</v>
      </c>
      <c r="Y1771">
        <f>(Sample[[#This Row],[KPx]]*KTb-Sample[[#This Row],[Kpy]]*KTa)</f>
        <v>0.67778070526608081</v>
      </c>
      <c r="Z1771">
        <f>-Sample[[#This Row],[Xp]]*a+Sample[[#This Row],[Yp]]*b+Sample[[#This Row],[Zp]]*c_</f>
        <v>-0.73595357058918875</v>
      </c>
      <c r="AA1771" s="8">
        <f>-IF(Sample[[#This Row],[Column2]]&gt;0,1,-1)*SQRT(Sample[[#This Row],[KPx''i]]^2+Sample[[#This Row],[KPx''j]]^2+Sample[[#This Row],[KPx''k]]^2)/Ksmag/Scale</f>
        <v>0.45067768058071839</v>
      </c>
      <c r="AB1771" s="1">
        <f>SQRT(Sample[[#This Row],[Kpy''i]]^2+Sample[[#This Row],[KPy''j]]^2+Sample[[#This Row],[KPy''k]]^2)/KTmag/Scale</f>
        <v>0.4792633328510465</v>
      </c>
    </row>
    <row r="1772" spans="1:28" hidden="1" x14ac:dyDescent="0.25">
      <c r="A1772" s="5">
        <v>1767</v>
      </c>
      <c r="B1772" s="13" t="s">
        <v>43</v>
      </c>
      <c r="C1772" s="5"/>
      <c r="D1772" s="5"/>
      <c r="E1772">
        <v>4</v>
      </c>
      <c r="F1772">
        <v>10</v>
      </c>
      <c r="G1772">
        <v>9</v>
      </c>
      <c r="H1772" s="11">
        <f>Sample[[#This Row],[C]]/Sample[[#This Row],[D]]</f>
        <v>2.5</v>
      </c>
      <c r="I1772" s="11">
        <f>Sample[[#This Row],[A]]/Sample[[#This Row],[C]]</f>
        <v>0.9</v>
      </c>
      <c r="J1772" s="11">
        <f>Sample[[#This Row],[D]]/Sample[[#This Row],[A]]</f>
        <v>0.44444444444444442</v>
      </c>
      <c r="K1772" s="11">
        <f>Sample[[#This Row],[A]]/Sample[[#This Row],[D]]</f>
        <v>2.25</v>
      </c>
      <c r="L1772" s="11">
        <f>Sample[[#This Row],[D]]/Sample[[#This Row],[C]]</f>
        <v>0.4</v>
      </c>
      <c r="M1772" s="11">
        <f>Sample[[#This Row],[C]]/Sample[[#This Row],[A]]</f>
        <v>1.1111111111111112</v>
      </c>
      <c r="N1772">
        <f>IF(Sample[[#This Row],[Ap]]=0,10,LOG(Sample[[#This Row],[Ap]]))</f>
        <v>0.3979400086720376</v>
      </c>
      <c r="O1772">
        <f>IF(Sample[[#This Row],[Ei]]=0,10,LOG(Sample[[#This Row],[Ei]]))</f>
        <v>-4.5757490560675115E-2</v>
      </c>
      <c r="P1772">
        <f>IF(Sample[[#This Row],[Ii]]=0,10,LOG(Sample[[#This Row],[Ii]]))</f>
        <v>-0.35218251811136253</v>
      </c>
      <c r="Q1772">
        <f>Kx-Sample[[#This Row],[Xp]]</f>
        <v>-0.3979400086720376</v>
      </c>
      <c r="R1772">
        <f>Ky-Sample[[#This Row],[Yp]]</f>
        <v>-0.95424250943932487</v>
      </c>
      <c r="S1772">
        <f>Kz-Sample[[#This Row],[Zp]]</f>
        <v>1.3521825181113625</v>
      </c>
      <c r="T1772">
        <f>Sample[[#This Row],[Kpy]]*KSc-Sample[[#This Row],[KPz]]*KSb</f>
        <v>-0.3979400086720376</v>
      </c>
      <c r="U1772">
        <f>-1*(Sample[[#This Row],[KPx]]*KSc-Sample[[#This Row],[KPz]]*KSa)</f>
        <v>-0.3979400086720376</v>
      </c>
      <c r="V1772">
        <f>(Sample[[#This Row],[KPx]]*$R$2-Sample[[#This Row],[Kpy]]*KSa)</f>
        <v>-0.3979400086720376</v>
      </c>
      <c r="W1772">
        <f>Sample[[#This Row],[Kpy]]*KTc-Sample[[#This Row],[KPz]]*KTb</f>
        <v>2.3064250275506875</v>
      </c>
      <c r="X1772">
        <f>-1*(Sample[[#This Row],[KPx]]*KTc-Sample[[#This Row],[KPz]]*KTa)</f>
        <v>2.3064250275506875</v>
      </c>
      <c r="Y1772">
        <f>(Sample[[#This Row],[KPx]]*KTb-Sample[[#This Row],[Kpy]]*KTa)</f>
        <v>2.3064250275506875</v>
      </c>
      <c r="Z1772">
        <f>-Sample[[#This Row],[Xp]]*a+Sample[[#This Row],[Yp]]*b+Sample[[#This Row],[Zp]]*c_</f>
        <v>-0.79588001734407532</v>
      </c>
      <c r="AA1772" s="8">
        <f>-IF(Sample[[#This Row],[Column2]]&gt;0,1,-1)*SQRT(Sample[[#This Row],[KPx''i]]^2+Sample[[#This Row],[KPx''j]]^2+Sample[[#This Row],[KPx''k]]^2)/Ksmag/Scale</f>
        <v>0.48737498474260249</v>
      </c>
      <c r="AB1772" s="1">
        <f>SQRT(Sample[[#This Row],[Kpy''i]]^2+Sample[[#This Row],[KPy''j]]^2+Sample[[#This Row],[KPy''k]]^2)/KTmag/Scale</f>
        <v>1.6308887772794609</v>
      </c>
    </row>
    <row r="1773" spans="1:28" hidden="1" x14ac:dyDescent="0.25">
      <c r="A1773" s="5">
        <v>1768</v>
      </c>
      <c r="B1773" s="13" t="s">
        <v>43</v>
      </c>
      <c r="C1773" s="5"/>
      <c r="D1773" s="5"/>
      <c r="E1773">
        <v>8</v>
      </c>
      <c r="F1773">
        <v>7</v>
      </c>
      <c r="G1773">
        <v>2</v>
      </c>
      <c r="H1773" s="11">
        <f>Sample[[#This Row],[C]]/Sample[[#This Row],[D]]</f>
        <v>0.875</v>
      </c>
      <c r="I1773" s="11">
        <f>Sample[[#This Row],[A]]/Sample[[#This Row],[C]]</f>
        <v>0.2857142857142857</v>
      </c>
      <c r="J1773" s="11">
        <f>Sample[[#This Row],[D]]/Sample[[#This Row],[A]]</f>
        <v>4</v>
      </c>
      <c r="K1773" s="11">
        <f>Sample[[#This Row],[A]]/Sample[[#This Row],[D]]</f>
        <v>0.25</v>
      </c>
      <c r="L1773" s="11">
        <f>Sample[[#This Row],[D]]/Sample[[#This Row],[C]]</f>
        <v>1.1428571428571428</v>
      </c>
      <c r="M1773" s="11">
        <f>Sample[[#This Row],[C]]/Sample[[#This Row],[A]]</f>
        <v>3.5</v>
      </c>
      <c r="N1773">
        <f>IF(Sample[[#This Row],[Ap]]=0,10,LOG(Sample[[#This Row],[Ap]]))</f>
        <v>-5.7991946977686754E-2</v>
      </c>
      <c r="O1773">
        <f>IF(Sample[[#This Row],[Ei]]=0,10,LOG(Sample[[#This Row],[Ei]]))</f>
        <v>-0.54406804435027567</v>
      </c>
      <c r="P1773">
        <f>IF(Sample[[#This Row],[Ii]]=0,10,LOG(Sample[[#This Row],[Ii]]))</f>
        <v>0.6020599913279624</v>
      </c>
      <c r="Q1773">
        <f>Kx-Sample[[#This Row],[Xp]]</f>
        <v>5.7991946977686754E-2</v>
      </c>
      <c r="R1773">
        <f>Ky-Sample[[#This Row],[Yp]]</f>
        <v>-0.45593195564972433</v>
      </c>
      <c r="S1773">
        <f>Kz-Sample[[#This Row],[Zp]]</f>
        <v>0.3979400086720376</v>
      </c>
      <c r="T1773">
        <f>Sample[[#This Row],[Kpy]]*KSc-Sample[[#This Row],[KPz]]*KSb</f>
        <v>5.7991946977686726E-2</v>
      </c>
      <c r="U1773">
        <f>-1*(Sample[[#This Row],[KPx]]*KSc-Sample[[#This Row],[KPz]]*KSa)</f>
        <v>5.7991946977686754E-2</v>
      </c>
      <c r="V1773">
        <f>(Sample[[#This Row],[KPx]]*$R$2-Sample[[#This Row],[Kpy]]*KSa)</f>
        <v>5.7991946977686754E-2</v>
      </c>
      <c r="W1773">
        <f>Sample[[#This Row],[Kpy]]*KTc-Sample[[#This Row],[KPz]]*KTb</f>
        <v>0.85387196432176193</v>
      </c>
      <c r="X1773">
        <f>-1*(Sample[[#This Row],[KPx]]*KTc-Sample[[#This Row],[KPz]]*KTa)</f>
        <v>0.85387196432176193</v>
      </c>
      <c r="Y1773">
        <f>(Sample[[#This Row],[KPx]]*KTb-Sample[[#This Row],[Kpy]]*KTa)</f>
        <v>0.85387196432176193</v>
      </c>
      <c r="Z1773">
        <f>-Sample[[#This Row],[Xp]]*a+Sample[[#This Row],[Yp]]*b+Sample[[#This Row],[Zp]]*c_</f>
        <v>0.11598389395537345</v>
      </c>
      <c r="AA1773" s="8">
        <f>-IF(Sample[[#This Row],[Column2]]&gt;0,1,-1)*SQRT(Sample[[#This Row],[KPx''i]]^2+Sample[[#This Row],[KPx''j]]^2+Sample[[#This Row],[KPx''k]]^2)/Ksmag/Scale</f>
        <v>-7.1025339642934796E-2</v>
      </c>
      <c r="AB1773" s="1">
        <f>SQRT(Sample[[#This Row],[Kpy''i]]^2+Sample[[#This Row],[KPy''j]]^2+Sample[[#This Row],[KPy''k]]^2)/KTmag/Scale</f>
        <v>0.60377865623699567</v>
      </c>
    </row>
    <row r="1774" spans="1:28" hidden="1" x14ac:dyDescent="0.25">
      <c r="A1774" s="5">
        <v>1769</v>
      </c>
      <c r="B1774" s="13" t="s">
        <v>43</v>
      </c>
      <c r="C1774" s="5"/>
      <c r="D1774" s="5"/>
      <c r="E1774">
        <v>4</v>
      </c>
      <c r="F1774">
        <v>7</v>
      </c>
      <c r="G1774">
        <v>7</v>
      </c>
      <c r="H1774" s="11">
        <f>Sample[[#This Row],[C]]/Sample[[#This Row],[D]]</f>
        <v>1.75</v>
      </c>
      <c r="I1774" s="11">
        <f>Sample[[#This Row],[A]]/Sample[[#This Row],[C]]</f>
        <v>1</v>
      </c>
      <c r="J1774" s="11">
        <f>Sample[[#This Row],[D]]/Sample[[#This Row],[A]]</f>
        <v>0.5714285714285714</v>
      </c>
      <c r="K1774" s="11">
        <f>Sample[[#This Row],[A]]/Sample[[#This Row],[D]]</f>
        <v>1.75</v>
      </c>
      <c r="L1774" s="11">
        <f>Sample[[#This Row],[D]]/Sample[[#This Row],[C]]</f>
        <v>0.5714285714285714</v>
      </c>
      <c r="M1774" s="11">
        <f>Sample[[#This Row],[C]]/Sample[[#This Row],[A]]</f>
        <v>1</v>
      </c>
      <c r="N1774">
        <f>IF(Sample[[#This Row],[Ap]]=0,10,LOG(Sample[[#This Row],[Ap]]))</f>
        <v>0.24303804868629444</v>
      </c>
      <c r="O1774">
        <f>IF(Sample[[#This Row],[Ei]]=0,10,LOG(Sample[[#This Row],[Ei]]))</f>
        <v>0</v>
      </c>
      <c r="P1774">
        <f>IF(Sample[[#This Row],[Ii]]=0,10,LOG(Sample[[#This Row],[Ii]]))</f>
        <v>-0.24303804868629447</v>
      </c>
      <c r="Q1774">
        <f>Kx-Sample[[#This Row],[Xp]]</f>
        <v>-0.24303804868629444</v>
      </c>
      <c r="R1774">
        <f>Ky-Sample[[#This Row],[Yp]]</f>
        <v>-1</v>
      </c>
      <c r="S1774">
        <f>Kz-Sample[[#This Row],[Zp]]</f>
        <v>1.2430380486862944</v>
      </c>
      <c r="T1774">
        <f>Sample[[#This Row],[Kpy]]*KSc-Sample[[#This Row],[KPz]]*KSb</f>
        <v>-0.24303804868629442</v>
      </c>
      <c r="U1774">
        <f>-1*(Sample[[#This Row],[KPx]]*KSc-Sample[[#This Row],[KPz]]*KSa)</f>
        <v>-0.24303804868629444</v>
      </c>
      <c r="V1774">
        <f>(Sample[[#This Row],[KPx]]*$R$2-Sample[[#This Row],[Kpy]]*KSa)</f>
        <v>-0.24303804868629444</v>
      </c>
      <c r="W1774">
        <f>Sample[[#This Row],[Kpy]]*KTc-Sample[[#This Row],[KPz]]*KTb</f>
        <v>2.2430380486862944</v>
      </c>
      <c r="X1774">
        <f>-1*(Sample[[#This Row],[KPx]]*KTc-Sample[[#This Row],[KPz]]*KTa)</f>
        <v>2.2430380486862944</v>
      </c>
      <c r="Y1774">
        <f>(Sample[[#This Row],[KPx]]*KTb-Sample[[#This Row],[Kpy]]*KTa)</f>
        <v>2.2430380486862944</v>
      </c>
      <c r="Z1774">
        <f>-Sample[[#This Row],[Xp]]*a+Sample[[#This Row],[Yp]]*b+Sample[[#This Row],[Zp]]*c_</f>
        <v>-0.48607609737258894</v>
      </c>
      <c r="AA1774" s="8">
        <f>-IF(Sample[[#This Row],[Column2]]&gt;0,1,-1)*SQRT(Sample[[#This Row],[KPx''i]]^2+Sample[[#This Row],[KPx''j]]^2+Sample[[#This Row],[KPx''k]]^2)/Ksmag/Scale</f>
        <v>0.29765960368155842</v>
      </c>
      <c r="AB1774" s="1">
        <f>SQRT(Sample[[#This Row],[Kpy''i]]^2+Sample[[#This Row],[KPy''j]]^2+Sample[[#This Row],[KPy''k]]^2)/KTmag/Scale</f>
        <v>1.5860674146855203</v>
      </c>
    </row>
    <row r="1775" spans="1:28" hidden="1" x14ac:dyDescent="0.25">
      <c r="A1775" s="5">
        <v>1770</v>
      </c>
      <c r="B1775" s="13" t="s">
        <v>43</v>
      </c>
      <c r="C1775" s="5"/>
      <c r="D1775" s="5"/>
      <c r="E1775">
        <v>6</v>
      </c>
      <c r="F1775">
        <v>4</v>
      </c>
      <c r="G1775">
        <v>9</v>
      </c>
      <c r="H1775" s="11">
        <f>Sample[[#This Row],[C]]/Sample[[#This Row],[D]]</f>
        <v>0.66666666666666663</v>
      </c>
      <c r="I1775" s="11">
        <f>Sample[[#This Row],[A]]/Sample[[#This Row],[C]]</f>
        <v>2.25</v>
      </c>
      <c r="J1775" s="11">
        <f>Sample[[#This Row],[D]]/Sample[[#This Row],[A]]</f>
        <v>0.66666666666666663</v>
      </c>
      <c r="K1775" s="11">
        <f>Sample[[#This Row],[A]]/Sample[[#This Row],[D]]</f>
        <v>1.5</v>
      </c>
      <c r="L1775" s="11">
        <f>Sample[[#This Row],[D]]/Sample[[#This Row],[C]]</f>
        <v>1.5</v>
      </c>
      <c r="M1775" s="11">
        <f>Sample[[#This Row],[C]]/Sample[[#This Row],[A]]</f>
        <v>0.44444444444444442</v>
      </c>
      <c r="N1775">
        <f>IF(Sample[[#This Row],[Ap]]=0,10,LOG(Sample[[#This Row],[Ap]]))</f>
        <v>-0.17609125905568127</v>
      </c>
      <c r="O1775">
        <f>IF(Sample[[#This Row],[Ei]]=0,10,LOG(Sample[[#This Row],[Ei]]))</f>
        <v>0.35218251811136247</v>
      </c>
      <c r="P1775">
        <f>IF(Sample[[#This Row],[Ii]]=0,10,LOG(Sample[[#This Row],[Ii]]))</f>
        <v>-0.17609125905568127</v>
      </c>
      <c r="Q1775">
        <f>Kx-Sample[[#This Row],[Xp]]</f>
        <v>0.17609125905568127</v>
      </c>
      <c r="R1775">
        <f>Ky-Sample[[#This Row],[Yp]]</f>
        <v>-1.3521825181113625</v>
      </c>
      <c r="S1775">
        <f>Kz-Sample[[#This Row],[Zp]]</f>
        <v>1.1760912590556813</v>
      </c>
      <c r="T1775">
        <f>Sample[[#This Row],[Kpy]]*KSc-Sample[[#This Row],[KPz]]*KSb</f>
        <v>0.17609125905568113</v>
      </c>
      <c r="U1775">
        <f>-1*(Sample[[#This Row],[KPx]]*KSc-Sample[[#This Row],[KPz]]*KSa)</f>
        <v>0.17609125905568127</v>
      </c>
      <c r="V1775">
        <f>(Sample[[#This Row],[KPx]]*$R$2-Sample[[#This Row],[Kpy]]*KSa)</f>
        <v>0.17609125905568127</v>
      </c>
      <c r="W1775">
        <f>Sample[[#This Row],[Kpy]]*KTc-Sample[[#This Row],[KPz]]*KTb</f>
        <v>2.528273777167044</v>
      </c>
      <c r="X1775">
        <f>-1*(Sample[[#This Row],[KPx]]*KTc-Sample[[#This Row],[KPz]]*KTa)</f>
        <v>2.528273777167044</v>
      </c>
      <c r="Y1775">
        <f>(Sample[[#This Row],[KPx]]*KTb-Sample[[#This Row],[Kpy]]*KTa)</f>
        <v>2.5282737771670436</v>
      </c>
      <c r="Z1775">
        <f>-Sample[[#This Row],[Xp]]*a+Sample[[#This Row],[Yp]]*b+Sample[[#This Row],[Zp]]*c_</f>
        <v>0.35218251811136242</v>
      </c>
      <c r="AA1775" s="8">
        <f>-IF(Sample[[#This Row],[Column2]]&gt;0,1,-1)*SQRT(Sample[[#This Row],[KPx''i]]^2+Sample[[#This Row],[KPx''j]]^2+Sample[[#This Row],[KPx''k]]^2)/Ksmag/Scale</f>
        <v>-0.21566686642533325</v>
      </c>
      <c r="AB1775" s="1">
        <f>SQRT(Sample[[#This Row],[Kpy''i]]^2+Sample[[#This Row],[KPy''j]]^2+Sample[[#This Row],[KPy''k]]^2)/KTmag/Scale</f>
        <v>1.7877595325309428</v>
      </c>
    </row>
    <row r="1776" spans="1:28" hidden="1" x14ac:dyDescent="0.25">
      <c r="A1776" s="5">
        <v>1771</v>
      </c>
      <c r="B1776" s="13" t="s">
        <v>43</v>
      </c>
      <c r="C1776" s="5"/>
      <c r="D1776" s="5"/>
      <c r="E1776">
        <v>9</v>
      </c>
      <c r="F1776">
        <v>8</v>
      </c>
      <c r="G1776">
        <v>2</v>
      </c>
      <c r="H1776" s="11">
        <f>Sample[[#This Row],[C]]/Sample[[#This Row],[D]]</f>
        <v>0.88888888888888884</v>
      </c>
      <c r="I1776" s="11">
        <f>Sample[[#This Row],[A]]/Sample[[#This Row],[C]]</f>
        <v>0.25</v>
      </c>
      <c r="J1776" s="11">
        <f>Sample[[#This Row],[D]]/Sample[[#This Row],[A]]</f>
        <v>4.5</v>
      </c>
      <c r="K1776" s="11">
        <f>Sample[[#This Row],[A]]/Sample[[#This Row],[D]]</f>
        <v>0.22222222222222221</v>
      </c>
      <c r="L1776" s="11">
        <f>Sample[[#This Row],[D]]/Sample[[#This Row],[C]]</f>
        <v>1.125</v>
      </c>
      <c r="M1776" s="11">
        <f>Sample[[#This Row],[C]]/Sample[[#This Row],[A]]</f>
        <v>4</v>
      </c>
      <c r="N1776">
        <f>IF(Sample[[#This Row],[Ap]]=0,10,LOG(Sample[[#This Row],[Ap]]))</f>
        <v>-5.1152522447381311E-2</v>
      </c>
      <c r="O1776">
        <f>IF(Sample[[#This Row],[Ei]]=0,10,LOG(Sample[[#This Row],[Ei]]))</f>
        <v>-0.6020599913279624</v>
      </c>
      <c r="P1776">
        <f>IF(Sample[[#This Row],[Ii]]=0,10,LOG(Sample[[#This Row],[Ii]]))</f>
        <v>0.65321251377534373</v>
      </c>
      <c r="Q1776">
        <f>Kx-Sample[[#This Row],[Xp]]</f>
        <v>5.1152522447381311E-2</v>
      </c>
      <c r="R1776">
        <f>Ky-Sample[[#This Row],[Yp]]</f>
        <v>-0.3979400086720376</v>
      </c>
      <c r="S1776">
        <f>Kz-Sample[[#This Row],[Zp]]</f>
        <v>0.34678748622465627</v>
      </c>
      <c r="T1776">
        <f>Sample[[#This Row],[Kpy]]*KSc-Sample[[#This Row],[KPz]]*KSb</f>
        <v>5.1152522447381332E-2</v>
      </c>
      <c r="U1776">
        <f>-1*(Sample[[#This Row],[KPx]]*KSc-Sample[[#This Row],[KPz]]*KSa)</f>
        <v>5.1152522447381311E-2</v>
      </c>
      <c r="V1776">
        <f>(Sample[[#This Row],[KPx]]*$R$2-Sample[[#This Row],[Kpy]]*KSa)</f>
        <v>5.1152522447381311E-2</v>
      </c>
      <c r="W1776">
        <f>Sample[[#This Row],[Kpy]]*KTc-Sample[[#This Row],[KPz]]*KTb</f>
        <v>0.74472749489669388</v>
      </c>
      <c r="X1776">
        <f>-1*(Sample[[#This Row],[KPx]]*KTc-Sample[[#This Row],[KPz]]*KTa)</f>
        <v>0.74472749489669388</v>
      </c>
      <c r="Y1776">
        <f>(Sample[[#This Row],[KPx]]*KTb-Sample[[#This Row],[Kpy]]*KTa)</f>
        <v>0.74472749489669388</v>
      </c>
      <c r="Z1776">
        <f>-Sample[[#This Row],[Xp]]*a+Sample[[#This Row],[Yp]]*b+Sample[[#This Row],[Zp]]*c_</f>
        <v>0.10230504489476266</v>
      </c>
      <c r="AA1776" s="8">
        <f>-IF(Sample[[#This Row],[Column2]]&gt;0,1,-1)*SQRT(Sample[[#This Row],[KPx''i]]^2+Sample[[#This Row],[KPx''j]]^2+Sample[[#This Row],[KPx''k]]^2)/Ksmag/Scale</f>
        <v>-6.2648789526173393E-2</v>
      </c>
      <c r="AB1776" s="1">
        <f>SQRT(Sample[[#This Row],[Kpy''i]]^2+Sample[[#This Row],[KPy''j]]^2+Sample[[#This Row],[KPy''k]]^2)/KTmag/Scale</f>
        <v>0.52660186177752222</v>
      </c>
    </row>
    <row r="1777" spans="1:28" hidden="1" x14ac:dyDescent="0.25">
      <c r="A1777" s="5">
        <v>1772</v>
      </c>
      <c r="B1777" s="13" t="s">
        <v>43</v>
      </c>
      <c r="C1777" s="5"/>
      <c r="D1777" s="5"/>
      <c r="E1777">
        <v>4</v>
      </c>
      <c r="F1777">
        <v>9</v>
      </c>
      <c r="G1777">
        <v>3</v>
      </c>
      <c r="H1777" s="11">
        <f>Sample[[#This Row],[C]]/Sample[[#This Row],[D]]</f>
        <v>2.25</v>
      </c>
      <c r="I1777" s="11">
        <f>Sample[[#This Row],[A]]/Sample[[#This Row],[C]]</f>
        <v>0.33333333333333331</v>
      </c>
      <c r="J1777" s="11">
        <f>Sample[[#This Row],[D]]/Sample[[#This Row],[A]]</f>
        <v>1.3333333333333333</v>
      </c>
      <c r="K1777" s="11">
        <f>Sample[[#This Row],[A]]/Sample[[#This Row],[D]]</f>
        <v>0.75</v>
      </c>
      <c r="L1777" s="11">
        <f>Sample[[#This Row],[D]]/Sample[[#This Row],[C]]</f>
        <v>0.44444444444444442</v>
      </c>
      <c r="M1777" s="11">
        <f>Sample[[#This Row],[C]]/Sample[[#This Row],[A]]</f>
        <v>3</v>
      </c>
      <c r="N1777">
        <f>IF(Sample[[#This Row],[Ap]]=0,10,LOG(Sample[[#This Row],[Ap]]))</f>
        <v>0.35218251811136247</v>
      </c>
      <c r="O1777">
        <f>IF(Sample[[#This Row],[Ei]]=0,10,LOG(Sample[[#This Row],[Ei]]))</f>
        <v>-0.47712125471966244</v>
      </c>
      <c r="P1777">
        <f>IF(Sample[[#This Row],[Ii]]=0,10,LOG(Sample[[#This Row],[Ii]]))</f>
        <v>0.12493873660829993</v>
      </c>
      <c r="Q1777">
        <f>Kx-Sample[[#This Row],[Xp]]</f>
        <v>-0.35218251811136247</v>
      </c>
      <c r="R1777">
        <f>Ky-Sample[[#This Row],[Yp]]</f>
        <v>-0.52287874528033762</v>
      </c>
      <c r="S1777">
        <f>Kz-Sample[[#This Row],[Zp]]</f>
        <v>0.87506126339170009</v>
      </c>
      <c r="T1777">
        <f>Sample[[#This Row],[Kpy]]*KSc-Sample[[#This Row],[KPz]]*KSb</f>
        <v>-0.35218251811136247</v>
      </c>
      <c r="U1777">
        <f>-1*(Sample[[#This Row],[KPx]]*KSc-Sample[[#This Row],[KPz]]*KSa)</f>
        <v>-0.35218251811136247</v>
      </c>
      <c r="V1777">
        <f>(Sample[[#This Row],[KPx]]*$R$2-Sample[[#This Row],[Kpy]]*KSa)</f>
        <v>-0.35218251811136247</v>
      </c>
      <c r="W1777">
        <f>Sample[[#This Row],[Kpy]]*KTc-Sample[[#This Row],[KPz]]*KTb</f>
        <v>1.3979400086720377</v>
      </c>
      <c r="X1777">
        <f>-1*(Sample[[#This Row],[KPx]]*KTc-Sample[[#This Row],[KPz]]*KTa)</f>
        <v>1.3979400086720377</v>
      </c>
      <c r="Y1777">
        <f>(Sample[[#This Row],[KPx]]*KTb-Sample[[#This Row],[Kpy]]*KTa)</f>
        <v>1.3979400086720377</v>
      </c>
      <c r="Z1777">
        <f>-Sample[[#This Row],[Xp]]*a+Sample[[#This Row],[Yp]]*b+Sample[[#This Row],[Zp]]*c_</f>
        <v>-0.70436503622272495</v>
      </c>
      <c r="AA1777" s="8">
        <f>-IF(Sample[[#This Row],[Column2]]&gt;0,1,-1)*SQRT(Sample[[#This Row],[KPx''i]]^2+Sample[[#This Row],[KPx''j]]^2+Sample[[#This Row],[KPx''k]]^2)/Ksmag/Scale</f>
        <v>0.43133373285066656</v>
      </c>
      <c r="AB1777" s="1">
        <f>SQRT(Sample[[#This Row],[Kpy''i]]^2+Sample[[#This Row],[KPy''j]]^2+Sample[[#This Row],[KPy''k]]^2)/KTmag/Scale</f>
        <v>0.98849285982397916</v>
      </c>
    </row>
    <row r="1778" spans="1:28" hidden="1" x14ac:dyDescent="0.25">
      <c r="A1778" s="5">
        <v>1773</v>
      </c>
      <c r="B1778" s="13" t="s">
        <v>43</v>
      </c>
      <c r="C1778" s="5"/>
      <c r="D1778" s="5"/>
      <c r="E1778">
        <v>5</v>
      </c>
      <c r="F1778">
        <v>3</v>
      </c>
      <c r="G1778">
        <v>8</v>
      </c>
      <c r="H1778" s="11">
        <f>Sample[[#This Row],[C]]/Sample[[#This Row],[D]]</f>
        <v>0.6</v>
      </c>
      <c r="I1778" s="11">
        <f>Sample[[#This Row],[A]]/Sample[[#This Row],[C]]</f>
        <v>2.6666666666666665</v>
      </c>
      <c r="J1778" s="11">
        <f>Sample[[#This Row],[D]]/Sample[[#This Row],[A]]</f>
        <v>0.625</v>
      </c>
      <c r="K1778" s="11">
        <f>Sample[[#This Row],[A]]/Sample[[#This Row],[D]]</f>
        <v>1.6</v>
      </c>
      <c r="L1778" s="11">
        <f>Sample[[#This Row],[D]]/Sample[[#This Row],[C]]</f>
        <v>1.6666666666666667</v>
      </c>
      <c r="M1778" s="11">
        <f>Sample[[#This Row],[C]]/Sample[[#This Row],[A]]</f>
        <v>0.375</v>
      </c>
      <c r="N1778">
        <f>IF(Sample[[#This Row],[Ap]]=0,10,LOG(Sample[[#This Row],[Ap]]))</f>
        <v>-0.22184874961635639</v>
      </c>
      <c r="O1778">
        <f>IF(Sample[[#This Row],[Ei]]=0,10,LOG(Sample[[#This Row],[Ei]]))</f>
        <v>0.4259687322722811</v>
      </c>
      <c r="P1778">
        <f>IF(Sample[[#This Row],[Ii]]=0,10,LOG(Sample[[#This Row],[Ii]]))</f>
        <v>-0.20411998265592479</v>
      </c>
      <c r="Q1778">
        <f>Kx-Sample[[#This Row],[Xp]]</f>
        <v>0.22184874961635639</v>
      </c>
      <c r="R1778">
        <f>Ky-Sample[[#This Row],[Yp]]</f>
        <v>-1.4259687322722812</v>
      </c>
      <c r="S1778">
        <f>Kz-Sample[[#This Row],[Zp]]</f>
        <v>1.2041199826559248</v>
      </c>
      <c r="T1778">
        <f>Sample[[#This Row],[Kpy]]*KSc-Sample[[#This Row],[KPz]]*KSb</f>
        <v>0.22184874961635637</v>
      </c>
      <c r="U1778">
        <f>-1*(Sample[[#This Row],[KPx]]*KSc-Sample[[#This Row],[KPz]]*KSa)</f>
        <v>0.22184874961635639</v>
      </c>
      <c r="V1778">
        <f>(Sample[[#This Row],[KPx]]*$R$2-Sample[[#This Row],[Kpy]]*KSa)</f>
        <v>0.22184874961635639</v>
      </c>
      <c r="W1778">
        <f>Sample[[#This Row],[Kpy]]*KTc-Sample[[#This Row],[KPz]]*KTb</f>
        <v>2.6300887149282062</v>
      </c>
      <c r="X1778">
        <f>-1*(Sample[[#This Row],[KPx]]*KTc-Sample[[#This Row],[KPz]]*KTa)</f>
        <v>2.6300887149282062</v>
      </c>
      <c r="Y1778">
        <f>(Sample[[#This Row],[KPx]]*KTb-Sample[[#This Row],[Kpy]]*KTa)</f>
        <v>2.6300887149282057</v>
      </c>
      <c r="Z1778">
        <f>-Sample[[#This Row],[Xp]]*a+Sample[[#This Row],[Yp]]*b+Sample[[#This Row],[Zp]]*c_</f>
        <v>0.44369749923271262</v>
      </c>
      <c r="AA1778" s="8">
        <f>-IF(Sample[[#This Row],[Column2]]&gt;0,1,-1)*SQRT(Sample[[#This Row],[KPx''i]]^2+Sample[[#This Row],[KPx''j]]^2+Sample[[#This Row],[KPx''k]]^2)/Ksmag/Scale</f>
        <v>-0.27170811831726921</v>
      </c>
      <c r="AB1778" s="1">
        <f>SQRT(Sample[[#This Row],[Kpy''i]]^2+Sample[[#This Row],[KPy''j]]^2+Sample[[#This Row],[KPy''k]]^2)/KTmag/Scale</f>
        <v>1.8597535654479473</v>
      </c>
    </row>
    <row r="1779" spans="1:28" hidden="1" x14ac:dyDescent="0.25">
      <c r="A1779" s="5">
        <v>1774</v>
      </c>
      <c r="B1779" s="13" t="s">
        <v>43</v>
      </c>
      <c r="C1779" s="5"/>
      <c r="D1779" s="5"/>
      <c r="E1779">
        <v>8</v>
      </c>
      <c r="F1779">
        <v>4</v>
      </c>
      <c r="G1779">
        <v>7</v>
      </c>
      <c r="H1779" s="11">
        <f>Sample[[#This Row],[C]]/Sample[[#This Row],[D]]</f>
        <v>0.5</v>
      </c>
      <c r="I1779" s="11">
        <f>Sample[[#This Row],[A]]/Sample[[#This Row],[C]]</f>
        <v>1.75</v>
      </c>
      <c r="J1779" s="11">
        <f>Sample[[#This Row],[D]]/Sample[[#This Row],[A]]</f>
        <v>1.1428571428571428</v>
      </c>
      <c r="K1779" s="11">
        <f>Sample[[#This Row],[A]]/Sample[[#This Row],[D]]</f>
        <v>0.875</v>
      </c>
      <c r="L1779" s="11">
        <f>Sample[[#This Row],[D]]/Sample[[#This Row],[C]]</f>
        <v>2</v>
      </c>
      <c r="M1779" s="11">
        <f>Sample[[#This Row],[C]]/Sample[[#This Row],[A]]</f>
        <v>0.5714285714285714</v>
      </c>
      <c r="N1779">
        <f>IF(Sample[[#This Row],[Ap]]=0,10,LOG(Sample[[#This Row],[Ap]]))</f>
        <v>-0.3010299956639812</v>
      </c>
      <c r="O1779">
        <f>IF(Sample[[#This Row],[Ei]]=0,10,LOG(Sample[[#This Row],[Ei]]))</f>
        <v>0.24303804868629444</v>
      </c>
      <c r="P1779">
        <f>IF(Sample[[#This Row],[Ii]]=0,10,LOG(Sample[[#This Row],[Ii]]))</f>
        <v>5.7991946977686733E-2</v>
      </c>
      <c r="Q1779">
        <f>Kx-Sample[[#This Row],[Xp]]</f>
        <v>0.3010299956639812</v>
      </c>
      <c r="R1779">
        <f>Ky-Sample[[#This Row],[Yp]]</f>
        <v>-1.2430380486862944</v>
      </c>
      <c r="S1779">
        <f>Kz-Sample[[#This Row],[Zp]]</f>
        <v>0.94200805302231327</v>
      </c>
      <c r="T1779">
        <f>Sample[[#This Row],[Kpy]]*KSc-Sample[[#This Row],[KPz]]*KSb</f>
        <v>0.30102999566398114</v>
      </c>
      <c r="U1779">
        <f>-1*(Sample[[#This Row],[KPx]]*KSc-Sample[[#This Row],[KPz]]*KSa)</f>
        <v>0.3010299956639812</v>
      </c>
      <c r="V1779">
        <f>(Sample[[#This Row],[KPx]]*$R$2-Sample[[#This Row],[Kpy]]*KSa)</f>
        <v>0.3010299956639812</v>
      </c>
      <c r="W1779">
        <f>Sample[[#This Row],[Kpy]]*KTc-Sample[[#This Row],[KPz]]*KTb</f>
        <v>2.1850461017086076</v>
      </c>
      <c r="X1779">
        <f>-1*(Sample[[#This Row],[KPx]]*KTc-Sample[[#This Row],[KPz]]*KTa)</f>
        <v>2.1850461017086076</v>
      </c>
      <c r="Y1779">
        <f>(Sample[[#This Row],[KPx]]*KTb-Sample[[#This Row],[Kpy]]*KTa)</f>
        <v>2.1850461017086076</v>
      </c>
      <c r="Z1779">
        <f>-Sample[[#This Row],[Xp]]*a+Sample[[#This Row],[Yp]]*b+Sample[[#This Row],[Zp]]*c_</f>
        <v>0.6020599913279624</v>
      </c>
      <c r="AA1779" s="8">
        <f>-IF(Sample[[#This Row],[Column2]]&gt;0,1,-1)*SQRT(Sample[[#This Row],[KPx''i]]^2+Sample[[#This Row],[KPx''j]]^2+Sample[[#This Row],[KPx''k]]^2)/Ksmag/Scale</f>
        <v>-0.36868494332449325</v>
      </c>
      <c r="AB1779" s="1">
        <f>SQRT(Sample[[#This Row],[Kpy''i]]^2+Sample[[#This Row],[KPy''j]]^2+Sample[[#This Row],[KPy''k]]^2)/KTmag/Scale</f>
        <v>1.5450609157233872</v>
      </c>
    </row>
    <row r="1780" spans="1:28" hidden="1" x14ac:dyDescent="0.25">
      <c r="A1780" s="5">
        <v>1775</v>
      </c>
      <c r="B1780" s="13" t="s">
        <v>43</v>
      </c>
      <c r="C1780" s="5"/>
      <c r="D1780" s="5"/>
      <c r="E1780">
        <v>6</v>
      </c>
      <c r="F1780">
        <v>3</v>
      </c>
      <c r="G1780">
        <v>7</v>
      </c>
      <c r="H1780" s="11">
        <f>Sample[[#This Row],[C]]/Sample[[#This Row],[D]]</f>
        <v>0.5</v>
      </c>
      <c r="I1780" s="11">
        <f>Sample[[#This Row],[A]]/Sample[[#This Row],[C]]</f>
        <v>2.3333333333333335</v>
      </c>
      <c r="J1780" s="11">
        <f>Sample[[#This Row],[D]]/Sample[[#This Row],[A]]</f>
        <v>0.8571428571428571</v>
      </c>
      <c r="K1780" s="11">
        <f>Sample[[#This Row],[A]]/Sample[[#This Row],[D]]</f>
        <v>1.1666666666666667</v>
      </c>
      <c r="L1780" s="11">
        <f>Sample[[#This Row],[D]]/Sample[[#This Row],[C]]</f>
        <v>2</v>
      </c>
      <c r="M1780" s="11">
        <f>Sample[[#This Row],[C]]/Sample[[#This Row],[A]]</f>
        <v>0.42857142857142855</v>
      </c>
      <c r="N1780">
        <f>IF(Sample[[#This Row],[Ap]]=0,10,LOG(Sample[[#This Row],[Ap]]))</f>
        <v>-0.3010299956639812</v>
      </c>
      <c r="O1780">
        <f>IF(Sample[[#This Row],[Ei]]=0,10,LOG(Sample[[#This Row],[Ei]]))</f>
        <v>0.36797678529459443</v>
      </c>
      <c r="P1780">
        <f>IF(Sample[[#This Row],[Ii]]=0,10,LOG(Sample[[#This Row],[Ii]]))</f>
        <v>-6.6946789630613221E-2</v>
      </c>
      <c r="Q1780">
        <f>Kx-Sample[[#This Row],[Xp]]</f>
        <v>0.3010299956639812</v>
      </c>
      <c r="R1780">
        <f>Ky-Sample[[#This Row],[Yp]]</f>
        <v>-1.3679767852945943</v>
      </c>
      <c r="S1780">
        <f>Kz-Sample[[#This Row],[Zp]]</f>
        <v>1.0669467896306133</v>
      </c>
      <c r="T1780">
        <f>Sample[[#This Row],[Kpy]]*KSc-Sample[[#This Row],[KPz]]*KSb</f>
        <v>0.30102999566398103</v>
      </c>
      <c r="U1780">
        <f>-1*(Sample[[#This Row],[KPx]]*KSc-Sample[[#This Row],[KPz]]*KSa)</f>
        <v>0.3010299956639812</v>
      </c>
      <c r="V1780">
        <f>(Sample[[#This Row],[KPx]]*$R$2-Sample[[#This Row],[Kpy]]*KSa)</f>
        <v>0.3010299956639812</v>
      </c>
      <c r="W1780">
        <f>Sample[[#This Row],[Kpy]]*KTc-Sample[[#This Row],[KPz]]*KTb</f>
        <v>2.4349235749252074</v>
      </c>
      <c r="X1780">
        <f>-1*(Sample[[#This Row],[KPx]]*KTc-Sample[[#This Row],[KPz]]*KTa)</f>
        <v>2.4349235749252078</v>
      </c>
      <c r="Y1780">
        <f>(Sample[[#This Row],[KPx]]*KTb-Sample[[#This Row],[Kpy]]*KTa)</f>
        <v>2.4349235749252074</v>
      </c>
      <c r="Z1780">
        <f>-Sample[[#This Row],[Xp]]*a+Sample[[#This Row],[Yp]]*b+Sample[[#This Row],[Zp]]*c_</f>
        <v>0.6020599913279624</v>
      </c>
      <c r="AA1780" s="8">
        <f>-IF(Sample[[#This Row],[Column2]]&gt;0,1,-1)*SQRT(Sample[[#This Row],[KPx''i]]^2+Sample[[#This Row],[KPx''j]]^2+Sample[[#This Row],[KPx''k]]^2)/Ksmag/Scale</f>
        <v>-0.36868494332449314</v>
      </c>
      <c r="AB1780" s="1">
        <f>SQRT(Sample[[#This Row],[Kpy''i]]^2+Sample[[#This Row],[KPy''j]]^2+Sample[[#This Row],[KPy''k]]^2)/KTmag/Scale</f>
        <v>1.721750971500605</v>
      </c>
    </row>
    <row r="1781" spans="1:28" hidden="1" x14ac:dyDescent="0.25">
      <c r="A1781" s="5">
        <v>1776</v>
      </c>
      <c r="B1781" s="13" t="s">
        <v>43</v>
      </c>
      <c r="C1781" s="5"/>
      <c r="D1781" s="5"/>
      <c r="E1781">
        <v>1</v>
      </c>
      <c r="F1781">
        <v>6</v>
      </c>
      <c r="G1781">
        <v>7</v>
      </c>
      <c r="H1781" s="11">
        <f>Sample[[#This Row],[C]]/Sample[[#This Row],[D]]</f>
        <v>6</v>
      </c>
      <c r="I1781" s="11">
        <f>Sample[[#This Row],[A]]/Sample[[#This Row],[C]]</f>
        <v>1.1666666666666667</v>
      </c>
      <c r="J1781" s="11">
        <f>Sample[[#This Row],[D]]/Sample[[#This Row],[A]]</f>
        <v>0.14285714285714285</v>
      </c>
      <c r="K1781" s="11">
        <f>Sample[[#This Row],[A]]/Sample[[#This Row],[D]]</f>
        <v>7</v>
      </c>
      <c r="L1781" s="11">
        <f>Sample[[#This Row],[D]]/Sample[[#This Row],[C]]</f>
        <v>0.16666666666666666</v>
      </c>
      <c r="M1781" s="11">
        <f>Sample[[#This Row],[C]]/Sample[[#This Row],[A]]</f>
        <v>0.8571428571428571</v>
      </c>
      <c r="N1781">
        <f>IF(Sample[[#This Row],[Ap]]=0,10,LOG(Sample[[#This Row],[Ap]]))</f>
        <v>0.77815125038364363</v>
      </c>
      <c r="O1781">
        <f>IF(Sample[[#This Row],[Ei]]=0,10,LOG(Sample[[#This Row],[Ei]]))</f>
        <v>6.6946789630613221E-2</v>
      </c>
      <c r="P1781">
        <f>IF(Sample[[#This Row],[Ii]]=0,10,LOG(Sample[[#This Row],[Ii]]))</f>
        <v>-0.84509804001425681</v>
      </c>
      <c r="Q1781">
        <f>Kx-Sample[[#This Row],[Xp]]</f>
        <v>-0.77815125038364363</v>
      </c>
      <c r="R1781">
        <f>Ky-Sample[[#This Row],[Yp]]</f>
        <v>-1.0669467896306133</v>
      </c>
      <c r="S1781">
        <f>Kz-Sample[[#This Row],[Zp]]</f>
        <v>1.8450980400142569</v>
      </c>
      <c r="T1781">
        <f>Sample[[#This Row],[Kpy]]*KSc-Sample[[#This Row],[KPz]]*KSb</f>
        <v>-0.77815125038364363</v>
      </c>
      <c r="U1781">
        <f>-1*(Sample[[#This Row],[KPx]]*KSc-Sample[[#This Row],[KPz]]*KSa)</f>
        <v>-0.77815125038364363</v>
      </c>
      <c r="V1781">
        <f>(Sample[[#This Row],[KPx]]*$R$2-Sample[[#This Row],[Kpy]]*KSa)</f>
        <v>-0.77815125038364363</v>
      </c>
      <c r="W1781">
        <f>Sample[[#This Row],[Kpy]]*KTc-Sample[[#This Row],[KPz]]*KTb</f>
        <v>2.91204482964487</v>
      </c>
      <c r="X1781">
        <f>-1*(Sample[[#This Row],[KPx]]*KTc-Sample[[#This Row],[KPz]]*KTa)</f>
        <v>2.91204482964487</v>
      </c>
      <c r="Y1781">
        <f>(Sample[[#This Row],[KPx]]*KTb-Sample[[#This Row],[Kpy]]*KTa)</f>
        <v>2.91204482964487</v>
      </c>
      <c r="Z1781">
        <f>-Sample[[#This Row],[Xp]]*a+Sample[[#This Row],[Yp]]*b+Sample[[#This Row],[Zp]]*c_</f>
        <v>-1.5563025007672873</v>
      </c>
      <c r="AA1781" s="8">
        <f>-IF(Sample[[#This Row],[Column2]]&gt;0,1,-1)*SQRT(Sample[[#This Row],[KPx''i]]^2+Sample[[#This Row],[KPx''j]]^2+Sample[[#This Row],[KPx''k]]^2)/Ksmag/Scale</f>
        <v>0.95303675307431968</v>
      </c>
      <c r="AB1781" s="1">
        <f>SQRT(Sample[[#This Row],[Kpy''i]]^2+Sample[[#This Row],[KPy''j]]^2+Sample[[#This Row],[KPy''k]]^2)/KTmag/Scale</f>
        <v>2.0591266461611122</v>
      </c>
    </row>
    <row r="1782" spans="1:28" hidden="1" x14ac:dyDescent="0.25">
      <c r="A1782" s="5">
        <v>1777</v>
      </c>
      <c r="B1782" s="13" t="s">
        <v>43</v>
      </c>
      <c r="C1782" s="5"/>
      <c r="D1782" s="5"/>
      <c r="E1782">
        <v>7</v>
      </c>
      <c r="F1782">
        <v>10</v>
      </c>
      <c r="G1782">
        <v>4</v>
      </c>
      <c r="H1782" s="11">
        <f>Sample[[#This Row],[C]]/Sample[[#This Row],[D]]</f>
        <v>1.4285714285714286</v>
      </c>
      <c r="I1782" s="11">
        <f>Sample[[#This Row],[A]]/Sample[[#This Row],[C]]</f>
        <v>0.4</v>
      </c>
      <c r="J1782" s="11">
        <f>Sample[[#This Row],[D]]/Sample[[#This Row],[A]]</f>
        <v>1.75</v>
      </c>
      <c r="K1782" s="11">
        <f>Sample[[#This Row],[A]]/Sample[[#This Row],[D]]</f>
        <v>0.5714285714285714</v>
      </c>
      <c r="L1782" s="11">
        <f>Sample[[#This Row],[D]]/Sample[[#This Row],[C]]</f>
        <v>0.7</v>
      </c>
      <c r="M1782" s="11">
        <f>Sample[[#This Row],[C]]/Sample[[#This Row],[A]]</f>
        <v>2.5</v>
      </c>
      <c r="N1782">
        <f>IF(Sample[[#This Row],[Ap]]=0,10,LOG(Sample[[#This Row],[Ap]]))</f>
        <v>0.15490195998574319</v>
      </c>
      <c r="O1782">
        <f>IF(Sample[[#This Row],[Ei]]=0,10,LOG(Sample[[#This Row],[Ei]]))</f>
        <v>-0.3979400086720376</v>
      </c>
      <c r="P1782">
        <f>IF(Sample[[#This Row],[Ii]]=0,10,LOG(Sample[[#This Row],[Ii]]))</f>
        <v>0.24303804868629444</v>
      </c>
      <c r="Q1782">
        <f>Kx-Sample[[#This Row],[Xp]]</f>
        <v>-0.15490195998574319</v>
      </c>
      <c r="R1782">
        <f>Ky-Sample[[#This Row],[Yp]]</f>
        <v>-0.6020599913279624</v>
      </c>
      <c r="S1782">
        <f>Kz-Sample[[#This Row],[Zp]]</f>
        <v>0.75696195131370558</v>
      </c>
      <c r="T1782">
        <f>Sample[[#This Row],[Kpy]]*KSc-Sample[[#This Row],[KPz]]*KSb</f>
        <v>-0.15490195998574319</v>
      </c>
      <c r="U1782">
        <f>-1*(Sample[[#This Row],[KPx]]*KSc-Sample[[#This Row],[KPz]]*KSa)</f>
        <v>-0.15490195998574319</v>
      </c>
      <c r="V1782">
        <f>(Sample[[#This Row],[KPx]]*$R$2-Sample[[#This Row],[Kpy]]*KSa)</f>
        <v>-0.15490195998574319</v>
      </c>
      <c r="W1782">
        <f>Sample[[#This Row],[Kpy]]*KTc-Sample[[#This Row],[KPz]]*KTb</f>
        <v>1.3590219426416681</v>
      </c>
      <c r="X1782">
        <f>-1*(Sample[[#This Row],[KPx]]*KTc-Sample[[#This Row],[KPz]]*KTa)</f>
        <v>1.3590219426416681</v>
      </c>
      <c r="Y1782">
        <f>(Sample[[#This Row],[KPx]]*KTb-Sample[[#This Row],[Kpy]]*KTa)</f>
        <v>1.3590219426416681</v>
      </c>
      <c r="Z1782">
        <f>-Sample[[#This Row],[Xp]]*a+Sample[[#This Row],[Yp]]*b+Sample[[#This Row],[Zp]]*c_</f>
        <v>-0.30980391997148632</v>
      </c>
      <c r="AA1782" s="8">
        <f>-IF(Sample[[#This Row],[Column2]]&gt;0,1,-1)*SQRT(Sample[[#This Row],[KPx''i]]^2+Sample[[#This Row],[KPx''j]]^2+Sample[[#This Row],[KPx''k]]^2)/Ksmag/Scale</f>
        <v>0.1897153810610441</v>
      </c>
      <c r="AB1782" s="1">
        <f>SQRT(Sample[[#This Row],[Kpy''i]]^2+Sample[[#This Row],[KPy''j]]^2+Sample[[#This Row],[KPy''k]]^2)/KTmag/Scale</f>
        <v>0.96097363142323877</v>
      </c>
    </row>
    <row r="1783" spans="1:28" hidden="1" x14ac:dyDescent="0.25">
      <c r="A1783" s="5">
        <v>1778</v>
      </c>
      <c r="B1783" s="13" t="s">
        <v>43</v>
      </c>
      <c r="C1783" s="5"/>
      <c r="D1783" s="5"/>
      <c r="E1783">
        <v>1</v>
      </c>
      <c r="F1783">
        <v>5</v>
      </c>
      <c r="G1783">
        <v>2</v>
      </c>
      <c r="H1783" s="11">
        <f>Sample[[#This Row],[C]]/Sample[[#This Row],[D]]</f>
        <v>5</v>
      </c>
      <c r="I1783" s="11">
        <f>Sample[[#This Row],[A]]/Sample[[#This Row],[C]]</f>
        <v>0.4</v>
      </c>
      <c r="J1783" s="11">
        <f>Sample[[#This Row],[D]]/Sample[[#This Row],[A]]</f>
        <v>0.5</v>
      </c>
      <c r="K1783" s="11">
        <f>Sample[[#This Row],[A]]/Sample[[#This Row],[D]]</f>
        <v>2</v>
      </c>
      <c r="L1783" s="11">
        <f>Sample[[#This Row],[D]]/Sample[[#This Row],[C]]</f>
        <v>0.2</v>
      </c>
      <c r="M1783" s="11">
        <f>Sample[[#This Row],[C]]/Sample[[#This Row],[A]]</f>
        <v>2.5</v>
      </c>
      <c r="N1783">
        <f>IF(Sample[[#This Row],[Ap]]=0,10,LOG(Sample[[#This Row],[Ap]]))</f>
        <v>0.69897000433601886</v>
      </c>
      <c r="O1783">
        <f>IF(Sample[[#This Row],[Ei]]=0,10,LOG(Sample[[#This Row],[Ei]]))</f>
        <v>-0.3979400086720376</v>
      </c>
      <c r="P1783">
        <f>IF(Sample[[#This Row],[Ii]]=0,10,LOG(Sample[[#This Row],[Ii]]))</f>
        <v>-0.3010299956639812</v>
      </c>
      <c r="Q1783">
        <f>Kx-Sample[[#This Row],[Xp]]</f>
        <v>-0.69897000433601886</v>
      </c>
      <c r="R1783">
        <f>Ky-Sample[[#This Row],[Yp]]</f>
        <v>-0.6020599913279624</v>
      </c>
      <c r="S1783">
        <f>Kz-Sample[[#This Row],[Zp]]</f>
        <v>1.3010299956639813</v>
      </c>
      <c r="T1783">
        <f>Sample[[#This Row],[Kpy]]*KSc-Sample[[#This Row],[KPz]]*KSb</f>
        <v>-0.69897000433601886</v>
      </c>
      <c r="U1783">
        <f>-1*(Sample[[#This Row],[KPx]]*KSc-Sample[[#This Row],[KPz]]*KSa)</f>
        <v>-0.69897000433601886</v>
      </c>
      <c r="V1783">
        <f>(Sample[[#This Row],[KPx]]*$R$2-Sample[[#This Row],[Kpy]]*KSa)</f>
        <v>-0.69897000433601886</v>
      </c>
      <c r="W1783">
        <f>Sample[[#This Row],[Kpy]]*KTc-Sample[[#This Row],[KPz]]*KTb</f>
        <v>1.9030899869919438</v>
      </c>
      <c r="X1783">
        <f>-1*(Sample[[#This Row],[KPx]]*KTc-Sample[[#This Row],[KPz]]*KTa)</f>
        <v>1.9030899869919438</v>
      </c>
      <c r="Y1783">
        <f>(Sample[[#This Row],[KPx]]*KTb-Sample[[#This Row],[Kpy]]*KTa)</f>
        <v>1.9030899869919438</v>
      </c>
      <c r="Z1783">
        <f>-Sample[[#This Row],[Xp]]*a+Sample[[#This Row],[Yp]]*b+Sample[[#This Row],[Zp]]*c_</f>
        <v>-1.3979400086720375</v>
      </c>
      <c r="AA1783" s="8">
        <f>-IF(Sample[[#This Row],[Column2]]&gt;0,1,-1)*SQRT(Sample[[#This Row],[KPx''i]]^2+Sample[[#This Row],[KPx''j]]^2+Sample[[#This Row],[KPx''k]]^2)/Ksmag/Scale</f>
        <v>0.85605992806709585</v>
      </c>
      <c r="AB1783" s="1">
        <f>SQRT(Sample[[#This Row],[Kpy''i]]^2+Sample[[#This Row],[KPy''j]]^2+Sample[[#This Row],[KPy''k]]^2)/KTmag/Scale</f>
        <v>1.3456878350102222</v>
      </c>
    </row>
    <row r="1784" spans="1:28" hidden="1" x14ac:dyDescent="0.25">
      <c r="A1784" s="5">
        <v>1779</v>
      </c>
      <c r="B1784" s="13" t="s">
        <v>43</v>
      </c>
      <c r="C1784" s="5"/>
      <c r="D1784" s="5"/>
      <c r="E1784">
        <v>1</v>
      </c>
      <c r="F1784">
        <v>3</v>
      </c>
      <c r="G1784">
        <v>6</v>
      </c>
      <c r="H1784" s="11">
        <f>Sample[[#This Row],[C]]/Sample[[#This Row],[D]]</f>
        <v>3</v>
      </c>
      <c r="I1784" s="11">
        <f>Sample[[#This Row],[A]]/Sample[[#This Row],[C]]</f>
        <v>2</v>
      </c>
      <c r="J1784" s="11">
        <f>Sample[[#This Row],[D]]/Sample[[#This Row],[A]]</f>
        <v>0.16666666666666666</v>
      </c>
      <c r="K1784" s="11">
        <f>Sample[[#This Row],[A]]/Sample[[#This Row],[D]]</f>
        <v>6</v>
      </c>
      <c r="L1784" s="11">
        <f>Sample[[#This Row],[D]]/Sample[[#This Row],[C]]</f>
        <v>0.33333333333333331</v>
      </c>
      <c r="M1784" s="11">
        <f>Sample[[#This Row],[C]]/Sample[[#This Row],[A]]</f>
        <v>0.5</v>
      </c>
      <c r="N1784">
        <f>IF(Sample[[#This Row],[Ap]]=0,10,LOG(Sample[[#This Row],[Ap]]))</f>
        <v>0.47712125471966244</v>
      </c>
      <c r="O1784">
        <f>IF(Sample[[#This Row],[Ei]]=0,10,LOG(Sample[[#This Row],[Ei]]))</f>
        <v>0.3010299956639812</v>
      </c>
      <c r="P1784">
        <f>IF(Sample[[#This Row],[Ii]]=0,10,LOG(Sample[[#This Row],[Ii]]))</f>
        <v>-0.77815125038364363</v>
      </c>
      <c r="Q1784">
        <f>Kx-Sample[[#This Row],[Xp]]</f>
        <v>-0.47712125471966244</v>
      </c>
      <c r="R1784">
        <f>Ky-Sample[[#This Row],[Yp]]</f>
        <v>-1.3010299956639813</v>
      </c>
      <c r="S1784">
        <f>Kz-Sample[[#This Row],[Zp]]</f>
        <v>1.7781512503836436</v>
      </c>
      <c r="T1784">
        <f>Sample[[#This Row],[Kpy]]*KSc-Sample[[#This Row],[KPz]]*KSb</f>
        <v>-0.47712125471966238</v>
      </c>
      <c r="U1784">
        <f>-1*(Sample[[#This Row],[KPx]]*KSc-Sample[[#This Row],[KPz]]*KSa)</f>
        <v>-0.47712125471966244</v>
      </c>
      <c r="V1784">
        <f>(Sample[[#This Row],[KPx]]*$R$2-Sample[[#This Row],[Kpy]]*KSa)</f>
        <v>-0.47712125471966244</v>
      </c>
      <c r="W1784">
        <f>Sample[[#This Row],[Kpy]]*KTc-Sample[[#This Row],[KPz]]*KTb</f>
        <v>3.0791812460476251</v>
      </c>
      <c r="X1784">
        <f>-1*(Sample[[#This Row],[KPx]]*KTc-Sample[[#This Row],[KPz]]*KTa)</f>
        <v>3.0791812460476247</v>
      </c>
      <c r="Y1784">
        <f>(Sample[[#This Row],[KPx]]*KTb-Sample[[#This Row],[Kpy]]*KTa)</f>
        <v>3.0791812460476251</v>
      </c>
      <c r="Z1784">
        <f>-Sample[[#This Row],[Xp]]*a+Sample[[#This Row],[Yp]]*b+Sample[[#This Row],[Zp]]*c_</f>
        <v>-0.95424250943932487</v>
      </c>
      <c r="AA1784" s="8">
        <f>-IF(Sample[[#This Row],[Column2]]&gt;0,1,-1)*SQRT(Sample[[#This Row],[KPx''i]]^2+Sample[[#This Row],[KPx''j]]^2+Sample[[#This Row],[KPx''k]]^2)/Ksmag/Scale</f>
        <v>0.58435180974982659</v>
      </c>
      <c r="AB1784" s="1">
        <f>SQRT(Sample[[#This Row],[Kpy''i]]^2+Sample[[#This Row],[KPy''j]]^2+Sample[[#This Row],[KPy''k]]^2)/KTmag/Scale</f>
        <v>2.1773099395827189</v>
      </c>
    </row>
    <row r="1785" spans="1:28" hidden="1" x14ac:dyDescent="0.25">
      <c r="A1785" s="5">
        <v>1780</v>
      </c>
      <c r="B1785" s="13" t="s">
        <v>43</v>
      </c>
      <c r="C1785" s="5"/>
      <c r="D1785" s="5"/>
      <c r="E1785">
        <v>1</v>
      </c>
      <c r="F1785">
        <v>6</v>
      </c>
      <c r="G1785">
        <v>5</v>
      </c>
      <c r="H1785" s="11">
        <f>Sample[[#This Row],[C]]/Sample[[#This Row],[D]]</f>
        <v>6</v>
      </c>
      <c r="I1785" s="11">
        <f>Sample[[#This Row],[A]]/Sample[[#This Row],[C]]</f>
        <v>0.83333333333333337</v>
      </c>
      <c r="J1785" s="11">
        <f>Sample[[#This Row],[D]]/Sample[[#This Row],[A]]</f>
        <v>0.2</v>
      </c>
      <c r="K1785" s="11">
        <f>Sample[[#This Row],[A]]/Sample[[#This Row],[D]]</f>
        <v>5</v>
      </c>
      <c r="L1785" s="11">
        <f>Sample[[#This Row],[D]]/Sample[[#This Row],[C]]</f>
        <v>0.16666666666666666</v>
      </c>
      <c r="M1785" s="11">
        <f>Sample[[#This Row],[C]]/Sample[[#This Row],[A]]</f>
        <v>1.2</v>
      </c>
      <c r="N1785">
        <f>IF(Sample[[#This Row],[Ap]]=0,10,LOG(Sample[[#This Row],[Ap]]))</f>
        <v>0.77815125038364363</v>
      </c>
      <c r="O1785">
        <f>IF(Sample[[#This Row],[Ei]]=0,10,LOG(Sample[[#This Row],[Ei]]))</f>
        <v>-7.9181246047624804E-2</v>
      </c>
      <c r="P1785">
        <f>IF(Sample[[#This Row],[Ii]]=0,10,LOG(Sample[[#This Row],[Ii]]))</f>
        <v>-0.69897000433601875</v>
      </c>
      <c r="Q1785">
        <f>Kx-Sample[[#This Row],[Xp]]</f>
        <v>-0.77815125038364363</v>
      </c>
      <c r="R1785">
        <f>Ky-Sample[[#This Row],[Yp]]</f>
        <v>-0.92081875395237522</v>
      </c>
      <c r="S1785">
        <f>Kz-Sample[[#This Row],[Zp]]</f>
        <v>1.6989700043360187</v>
      </c>
      <c r="T1785">
        <f>Sample[[#This Row],[Kpy]]*KSc-Sample[[#This Row],[KPz]]*KSb</f>
        <v>-0.77815125038364352</v>
      </c>
      <c r="U1785">
        <f>-1*(Sample[[#This Row],[KPx]]*KSc-Sample[[#This Row],[KPz]]*KSa)</f>
        <v>-0.77815125038364363</v>
      </c>
      <c r="V1785">
        <f>(Sample[[#This Row],[KPx]]*$R$2-Sample[[#This Row],[Kpy]]*KSa)</f>
        <v>-0.77815125038364363</v>
      </c>
      <c r="W1785">
        <f>Sample[[#This Row],[Kpy]]*KTc-Sample[[#This Row],[KPz]]*KTb</f>
        <v>2.6197887582883941</v>
      </c>
      <c r="X1785">
        <f>-1*(Sample[[#This Row],[KPx]]*KTc-Sample[[#This Row],[KPz]]*KTa)</f>
        <v>2.6197887582883936</v>
      </c>
      <c r="Y1785">
        <f>(Sample[[#This Row],[KPx]]*KTb-Sample[[#This Row],[Kpy]]*KTa)</f>
        <v>2.6197887582883941</v>
      </c>
      <c r="Z1785">
        <f>-Sample[[#This Row],[Xp]]*a+Sample[[#This Row],[Yp]]*b+Sample[[#This Row],[Zp]]*c_</f>
        <v>-1.556302500767287</v>
      </c>
      <c r="AA1785" s="8">
        <f>-IF(Sample[[#This Row],[Column2]]&gt;0,1,-1)*SQRT(Sample[[#This Row],[KPx''i]]^2+Sample[[#This Row],[KPx''j]]^2+Sample[[#This Row],[KPx''k]]^2)/Ksmag/Scale</f>
        <v>0.95303675307431968</v>
      </c>
      <c r="AB1785" s="1">
        <f>SQRT(Sample[[#This Row],[Kpy''i]]^2+Sample[[#This Row],[KPy''j]]^2+Sample[[#This Row],[KPy''k]]^2)/KTmag/Scale</f>
        <v>1.8524703962620084</v>
      </c>
    </row>
    <row r="1786" spans="1:28" hidden="1" x14ac:dyDescent="0.25">
      <c r="A1786" s="5">
        <v>1781</v>
      </c>
      <c r="B1786" s="13" t="s">
        <v>43</v>
      </c>
      <c r="C1786" s="5"/>
      <c r="D1786" s="5"/>
      <c r="E1786">
        <v>4</v>
      </c>
      <c r="F1786">
        <v>1</v>
      </c>
      <c r="G1786">
        <v>2</v>
      </c>
      <c r="H1786" s="11">
        <f>Sample[[#This Row],[C]]/Sample[[#This Row],[D]]</f>
        <v>0.25</v>
      </c>
      <c r="I1786" s="11">
        <f>Sample[[#This Row],[A]]/Sample[[#This Row],[C]]</f>
        <v>2</v>
      </c>
      <c r="J1786" s="11">
        <f>Sample[[#This Row],[D]]/Sample[[#This Row],[A]]</f>
        <v>2</v>
      </c>
      <c r="K1786" s="11">
        <f>Sample[[#This Row],[A]]/Sample[[#This Row],[D]]</f>
        <v>0.5</v>
      </c>
      <c r="L1786" s="11">
        <f>Sample[[#This Row],[D]]/Sample[[#This Row],[C]]</f>
        <v>4</v>
      </c>
      <c r="M1786" s="11">
        <f>Sample[[#This Row],[C]]/Sample[[#This Row],[A]]</f>
        <v>0.5</v>
      </c>
      <c r="N1786">
        <f>IF(Sample[[#This Row],[Ap]]=0,10,LOG(Sample[[#This Row],[Ap]]))</f>
        <v>-0.6020599913279624</v>
      </c>
      <c r="O1786">
        <f>IF(Sample[[#This Row],[Ei]]=0,10,LOG(Sample[[#This Row],[Ei]]))</f>
        <v>0.3010299956639812</v>
      </c>
      <c r="P1786">
        <f>IF(Sample[[#This Row],[Ii]]=0,10,LOG(Sample[[#This Row],[Ii]]))</f>
        <v>0.3010299956639812</v>
      </c>
      <c r="Q1786">
        <f>Kx-Sample[[#This Row],[Xp]]</f>
        <v>0.6020599913279624</v>
      </c>
      <c r="R1786">
        <f>Ky-Sample[[#This Row],[Yp]]</f>
        <v>-1.3010299956639813</v>
      </c>
      <c r="S1786">
        <f>Kz-Sample[[#This Row],[Zp]]</f>
        <v>0.69897000433601875</v>
      </c>
      <c r="T1786">
        <f>Sample[[#This Row],[Kpy]]*KSc-Sample[[#This Row],[KPz]]*KSb</f>
        <v>0.60205999132796251</v>
      </c>
      <c r="U1786">
        <f>-1*(Sample[[#This Row],[KPx]]*KSc-Sample[[#This Row],[KPz]]*KSa)</f>
        <v>0.6020599913279624</v>
      </c>
      <c r="V1786">
        <f>(Sample[[#This Row],[KPx]]*$R$2-Sample[[#This Row],[Kpy]]*KSa)</f>
        <v>0.6020599913279624</v>
      </c>
      <c r="W1786">
        <f>Sample[[#This Row],[Kpy]]*KTc-Sample[[#This Row],[KPz]]*KTb</f>
        <v>2</v>
      </c>
      <c r="X1786">
        <f>-1*(Sample[[#This Row],[KPx]]*KTc-Sample[[#This Row],[KPz]]*KTa)</f>
        <v>2</v>
      </c>
      <c r="Y1786">
        <f>(Sample[[#This Row],[KPx]]*KTb-Sample[[#This Row],[Kpy]]*KTa)</f>
        <v>2</v>
      </c>
      <c r="Z1786">
        <f>-Sample[[#This Row],[Xp]]*a+Sample[[#This Row],[Yp]]*b+Sample[[#This Row],[Zp]]*c_</f>
        <v>1.2041199826559248</v>
      </c>
      <c r="AA1786" s="8">
        <f>-IF(Sample[[#This Row],[Column2]]&gt;0,1,-1)*SQRT(Sample[[#This Row],[KPx''i]]^2+Sample[[#This Row],[KPx''j]]^2+Sample[[#This Row],[KPx''k]]^2)/Ksmag/Scale</f>
        <v>-0.73736988664898662</v>
      </c>
      <c r="AB1786" s="1">
        <f>SQRT(Sample[[#This Row],[Kpy''i]]^2+Sample[[#This Row],[KPy''j]]^2+Sample[[#This Row],[KPy''k]]^2)/KTmag/Scale</f>
        <v>1.4142135623730951</v>
      </c>
    </row>
    <row r="1787" spans="1:28" hidden="1" x14ac:dyDescent="0.25">
      <c r="A1787" s="5">
        <v>1782</v>
      </c>
      <c r="B1787" s="13" t="s">
        <v>43</v>
      </c>
      <c r="C1787" s="5"/>
      <c r="D1787" s="5"/>
      <c r="E1787">
        <v>6</v>
      </c>
      <c r="F1787">
        <v>1</v>
      </c>
      <c r="G1787">
        <v>10</v>
      </c>
      <c r="H1787" s="11">
        <f>Sample[[#This Row],[C]]/Sample[[#This Row],[D]]</f>
        <v>0.16666666666666666</v>
      </c>
      <c r="I1787" s="11">
        <f>Sample[[#This Row],[A]]/Sample[[#This Row],[C]]</f>
        <v>10</v>
      </c>
      <c r="J1787" s="11">
        <f>Sample[[#This Row],[D]]/Sample[[#This Row],[A]]</f>
        <v>0.6</v>
      </c>
      <c r="K1787" s="11">
        <f>Sample[[#This Row],[A]]/Sample[[#This Row],[D]]</f>
        <v>1.6666666666666667</v>
      </c>
      <c r="L1787" s="11">
        <f>Sample[[#This Row],[D]]/Sample[[#This Row],[C]]</f>
        <v>6</v>
      </c>
      <c r="M1787" s="11">
        <f>Sample[[#This Row],[C]]/Sample[[#This Row],[A]]</f>
        <v>0.1</v>
      </c>
      <c r="N1787">
        <f>IF(Sample[[#This Row],[Ap]]=0,10,LOG(Sample[[#This Row],[Ap]]))</f>
        <v>-0.77815125038364363</v>
      </c>
      <c r="O1787">
        <f>IF(Sample[[#This Row],[Ei]]=0,10,LOG(Sample[[#This Row],[Ei]]))</f>
        <v>1</v>
      </c>
      <c r="P1787">
        <f>IF(Sample[[#This Row],[Ii]]=0,10,LOG(Sample[[#This Row],[Ii]]))</f>
        <v>-0.22184874961635639</v>
      </c>
      <c r="Q1787">
        <f>Kx-Sample[[#This Row],[Xp]]</f>
        <v>0.77815125038364363</v>
      </c>
      <c r="R1787">
        <f>Ky-Sample[[#This Row],[Yp]]</f>
        <v>-2</v>
      </c>
      <c r="S1787">
        <f>Kz-Sample[[#This Row],[Zp]]</f>
        <v>1.2218487496163564</v>
      </c>
      <c r="T1787">
        <f>Sample[[#This Row],[Kpy]]*KSc-Sample[[#This Row],[KPz]]*KSb</f>
        <v>0.77815125038364363</v>
      </c>
      <c r="U1787">
        <f>-1*(Sample[[#This Row],[KPx]]*KSc-Sample[[#This Row],[KPz]]*KSa)</f>
        <v>0.77815125038364363</v>
      </c>
      <c r="V1787">
        <f>(Sample[[#This Row],[KPx]]*$R$2-Sample[[#This Row],[Kpy]]*KSa)</f>
        <v>0.77815125038364363</v>
      </c>
      <c r="W1787">
        <f>Sample[[#This Row],[Kpy]]*KTc-Sample[[#This Row],[KPz]]*KTb</f>
        <v>3.2218487496163561</v>
      </c>
      <c r="X1787">
        <f>-1*(Sample[[#This Row],[KPx]]*KTc-Sample[[#This Row],[KPz]]*KTa)</f>
        <v>3.2218487496163561</v>
      </c>
      <c r="Y1787">
        <f>(Sample[[#This Row],[KPx]]*KTb-Sample[[#This Row],[Kpy]]*KTa)</f>
        <v>3.2218487496163561</v>
      </c>
      <c r="Z1787">
        <f>-Sample[[#This Row],[Xp]]*a+Sample[[#This Row],[Yp]]*b+Sample[[#This Row],[Zp]]*c_</f>
        <v>1.5563025007672873</v>
      </c>
      <c r="AA1787" s="8">
        <f>-IF(Sample[[#This Row],[Column2]]&gt;0,1,-1)*SQRT(Sample[[#This Row],[KPx''i]]^2+Sample[[#This Row],[KPx''j]]^2+Sample[[#This Row],[KPx''k]]^2)/Ksmag/Scale</f>
        <v>-0.95303675307431968</v>
      </c>
      <c r="AB1787" s="1">
        <f>SQRT(Sample[[#This Row],[Kpy''i]]^2+Sample[[#This Row],[KPy''j]]^2+Sample[[#This Row],[KPy''k]]^2)/KTmag/Scale</f>
        <v>2.2781910988111247</v>
      </c>
    </row>
    <row r="1788" spans="1:28" hidden="1" x14ac:dyDescent="0.25">
      <c r="A1788" s="5">
        <v>1783</v>
      </c>
      <c r="B1788" s="13" t="s">
        <v>43</v>
      </c>
      <c r="C1788" s="5"/>
      <c r="D1788" s="5"/>
      <c r="E1788">
        <v>10</v>
      </c>
      <c r="F1788">
        <v>7</v>
      </c>
      <c r="G1788">
        <v>10</v>
      </c>
      <c r="H1788" s="11">
        <f>Sample[[#This Row],[C]]/Sample[[#This Row],[D]]</f>
        <v>0.7</v>
      </c>
      <c r="I1788" s="11">
        <f>Sample[[#This Row],[A]]/Sample[[#This Row],[C]]</f>
        <v>1.4285714285714286</v>
      </c>
      <c r="J1788" s="11">
        <f>Sample[[#This Row],[D]]/Sample[[#This Row],[A]]</f>
        <v>1</v>
      </c>
      <c r="K1788" s="11">
        <f>Sample[[#This Row],[A]]/Sample[[#This Row],[D]]</f>
        <v>1</v>
      </c>
      <c r="L1788" s="11">
        <f>Sample[[#This Row],[D]]/Sample[[#This Row],[C]]</f>
        <v>1.4285714285714286</v>
      </c>
      <c r="M1788" s="11">
        <f>Sample[[#This Row],[C]]/Sample[[#This Row],[A]]</f>
        <v>0.7</v>
      </c>
      <c r="N1788">
        <f>IF(Sample[[#This Row],[Ap]]=0,10,LOG(Sample[[#This Row],[Ap]]))</f>
        <v>-0.15490195998574319</v>
      </c>
      <c r="O1788">
        <f>IF(Sample[[#This Row],[Ei]]=0,10,LOG(Sample[[#This Row],[Ei]]))</f>
        <v>0.15490195998574319</v>
      </c>
      <c r="P1788">
        <f>IF(Sample[[#This Row],[Ii]]=0,10,LOG(Sample[[#This Row],[Ii]]))</f>
        <v>0</v>
      </c>
      <c r="Q1788">
        <f>Kx-Sample[[#This Row],[Xp]]</f>
        <v>0.15490195998574319</v>
      </c>
      <c r="R1788">
        <f>Ky-Sample[[#This Row],[Yp]]</f>
        <v>-1.1549019599857431</v>
      </c>
      <c r="S1788">
        <f>Kz-Sample[[#This Row],[Zp]]</f>
        <v>1</v>
      </c>
      <c r="T1788">
        <f>Sample[[#This Row],[Kpy]]*KSc-Sample[[#This Row],[KPz]]*KSb</f>
        <v>0.15490195998574308</v>
      </c>
      <c r="U1788">
        <f>-1*(Sample[[#This Row],[KPx]]*KSc-Sample[[#This Row],[KPz]]*KSa)</f>
        <v>0.15490195998574319</v>
      </c>
      <c r="V1788">
        <f>(Sample[[#This Row],[KPx]]*$R$2-Sample[[#This Row],[Kpy]]*KSa)</f>
        <v>0.15490195998574319</v>
      </c>
      <c r="W1788">
        <f>Sample[[#This Row],[Kpy]]*KTc-Sample[[#This Row],[KPz]]*KTb</f>
        <v>2.1549019599857431</v>
      </c>
      <c r="X1788">
        <f>-1*(Sample[[#This Row],[KPx]]*KTc-Sample[[#This Row],[KPz]]*KTa)</f>
        <v>2.1549019599857431</v>
      </c>
      <c r="Y1788">
        <f>(Sample[[#This Row],[KPx]]*KTb-Sample[[#This Row],[Kpy]]*KTa)</f>
        <v>2.1549019599857431</v>
      </c>
      <c r="Z1788">
        <f>-Sample[[#This Row],[Xp]]*a+Sample[[#This Row],[Yp]]*b+Sample[[#This Row],[Zp]]*c_</f>
        <v>0.30980391997148637</v>
      </c>
      <c r="AA1788" s="8">
        <f>-IF(Sample[[#This Row],[Column2]]&gt;0,1,-1)*SQRT(Sample[[#This Row],[KPx''i]]^2+Sample[[#This Row],[KPx''j]]^2+Sample[[#This Row],[KPx''k]]^2)/Ksmag/Scale</f>
        <v>-0.18971538106104405</v>
      </c>
      <c r="AB1788" s="1">
        <f>SQRT(Sample[[#This Row],[Kpy''i]]^2+Sample[[#This Row],[KPy''j]]^2+Sample[[#This Row],[KPy''k]]^2)/KTmag/Scale</f>
        <v>1.5237457886981014</v>
      </c>
    </row>
    <row r="1789" spans="1:28" hidden="1" x14ac:dyDescent="0.25">
      <c r="A1789" s="5">
        <v>1784</v>
      </c>
      <c r="B1789" s="13" t="s">
        <v>43</v>
      </c>
      <c r="C1789" s="5"/>
      <c r="D1789" s="5"/>
      <c r="E1789">
        <v>4</v>
      </c>
      <c r="F1789">
        <v>4</v>
      </c>
      <c r="G1789">
        <v>1</v>
      </c>
      <c r="H1789" s="11">
        <f>Sample[[#This Row],[C]]/Sample[[#This Row],[D]]</f>
        <v>1</v>
      </c>
      <c r="I1789" s="11">
        <f>Sample[[#This Row],[A]]/Sample[[#This Row],[C]]</f>
        <v>0.25</v>
      </c>
      <c r="J1789" s="11">
        <f>Sample[[#This Row],[D]]/Sample[[#This Row],[A]]</f>
        <v>4</v>
      </c>
      <c r="K1789" s="11">
        <f>Sample[[#This Row],[A]]/Sample[[#This Row],[D]]</f>
        <v>0.25</v>
      </c>
      <c r="L1789" s="11">
        <f>Sample[[#This Row],[D]]/Sample[[#This Row],[C]]</f>
        <v>1</v>
      </c>
      <c r="M1789" s="11">
        <f>Sample[[#This Row],[C]]/Sample[[#This Row],[A]]</f>
        <v>4</v>
      </c>
      <c r="N1789">
        <f>IF(Sample[[#This Row],[Ap]]=0,10,LOG(Sample[[#This Row],[Ap]]))</f>
        <v>0</v>
      </c>
      <c r="O1789">
        <f>IF(Sample[[#This Row],[Ei]]=0,10,LOG(Sample[[#This Row],[Ei]]))</f>
        <v>-0.6020599913279624</v>
      </c>
      <c r="P1789">
        <f>IF(Sample[[#This Row],[Ii]]=0,10,LOG(Sample[[#This Row],[Ii]]))</f>
        <v>0.6020599913279624</v>
      </c>
      <c r="Q1789">
        <f>Kx-Sample[[#This Row],[Xp]]</f>
        <v>0</v>
      </c>
      <c r="R1789">
        <f>Ky-Sample[[#This Row],[Yp]]</f>
        <v>-0.3979400086720376</v>
      </c>
      <c r="S1789">
        <f>Kz-Sample[[#This Row],[Zp]]</f>
        <v>0.3979400086720376</v>
      </c>
      <c r="T1789">
        <f>Sample[[#This Row],[Kpy]]*KSc-Sample[[#This Row],[KPz]]*KSb</f>
        <v>0</v>
      </c>
      <c r="U1789">
        <f>-1*(Sample[[#This Row],[KPx]]*KSc-Sample[[#This Row],[KPz]]*KSa)</f>
        <v>0</v>
      </c>
      <c r="V1789">
        <f>(Sample[[#This Row],[KPx]]*$R$2-Sample[[#This Row],[Kpy]]*KSa)</f>
        <v>0</v>
      </c>
      <c r="W1789">
        <f>Sample[[#This Row],[Kpy]]*KTc-Sample[[#This Row],[KPz]]*KTb</f>
        <v>0.79588001734407521</v>
      </c>
      <c r="X1789">
        <f>-1*(Sample[[#This Row],[KPx]]*KTc-Sample[[#This Row],[KPz]]*KTa)</f>
        <v>0.79588001734407521</v>
      </c>
      <c r="Y1789">
        <f>(Sample[[#This Row],[KPx]]*KTb-Sample[[#This Row],[Kpy]]*KTa)</f>
        <v>0.79588001734407521</v>
      </c>
      <c r="Z1789">
        <f>-Sample[[#This Row],[Xp]]*a+Sample[[#This Row],[Yp]]*b+Sample[[#This Row],[Zp]]*c_</f>
        <v>0</v>
      </c>
      <c r="AA1789" s="8">
        <f>-IF(Sample[[#This Row],[Column2]]&gt;0,1,-1)*SQRT(Sample[[#This Row],[KPx''i]]^2+Sample[[#This Row],[KPx''j]]^2+Sample[[#This Row],[KPx''k]]^2)/Ksmag/Scale</f>
        <v>0</v>
      </c>
      <c r="AB1789" s="1">
        <f>SQRT(Sample[[#This Row],[Kpy''i]]^2+Sample[[#This Row],[KPy''j]]^2+Sample[[#This Row],[KPy''k]]^2)/KTmag/Scale</f>
        <v>0.56277215727486274</v>
      </c>
    </row>
    <row r="1790" spans="1:28" hidden="1" x14ac:dyDescent="0.25">
      <c r="A1790" s="5">
        <v>1785</v>
      </c>
      <c r="B1790" s="13" t="s">
        <v>43</v>
      </c>
      <c r="C1790" s="5"/>
      <c r="D1790" s="5"/>
      <c r="E1790">
        <v>5</v>
      </c>
      <c r="F1790">
        <v>4</v>
      </c>
      <c r="G1790">
        <v>8</v>
      </c>
      <c r="H1790" s="11">
        <f>Sample[[#This Row],[C]]/Sample[[#This Row],[D]]</f>
        <v>0.8</v>
      </c>
      <c r="I1790" s="11">
        <f>Sample[[#This Row],[A]]/Sample[[#This Row],[C]]</f>
        <v>2</v>
      </c>
      <c r="J1790" s="11">
        <f>Sample[[#This Row],[D]]/Sample[[#This Row],[A]]</f>
        <v>0.625</v>
      </c>
      <c r="K1790" s="11">
        <f>Sample[[#This Row],[A]]/Sample[[#This Row],[D]]</f>
        <v>1.6</v>
      </c>
      <c r="L1790" s="11">
        <f>Sample[[#This Row],[D]]/Sample[[#This Row],[C]]</f>
        <v>1.25</v>
      </c>
      <c r="M1790" s="11">
        <f>Sample[[#This Row],[C]]/Sample[[#This Row],[A]]</f>
        <v>0.5</v>
      </c>
      <c r="N1790">
        <f>IF(Sample[[#This Row],[Ap]]=0,10,LOG(Sample[[#This Row],[Ap]]))</f>
        <v>-9.6910013008056392E-2</v>
      </c>
      <c r="O1790">
        <f>IF(Sample[[#This Row],[Ei]]=0,10,LOG(Sample[[#This Row],[Ei]]))</f>
        <v>0.3010299956639812</v>
      </c>
      <c r="P1790">
        <f>IF(Sample[[#This Row],[Ii]]=0,10,LOG(Sample[[#This Row],[Ii]]))</f>
        <v>-0.20411998265592479</v>
      </c>
      <c r="Q1790">
        <f>Kx-Sample[[#This Row],[Xp]]</f>
        <v>9.6910013008056392E-2</v>
      </c>
      <c r="R1790">
        <f>Ky-Sample[[#This Row],[Yp]]</f>
        <v>-1.3010299956639813</v>
      </c>
      <c r="S1790">
        <f>Kz-Sample[[#This Row],[Zp]]</f>
        <v>1.2041199826559248</v>
      </c>
      <c r="T1790">
        <f>Sample[[#This Row],[Kpy]]*KSc-Sample[[#This Row],[KPz]]*KSb</f>
        <v>9.6910013008056461E-2</v>
      </c>
      <c r="U1790">
        <f>-1*(Sample[[#This Row],[KPx]]*KSc-Sample[[#This Row],[KPz]]*KSa)</f>
        <v>9.6910013008056392E-2</v>
      </c>
      <c r="V1790">
        <f>(Sample[[#This Row],[KPx]]*$R$2-Sample[[#This Row],[Kpy]]*KSa)</f>
        <v>9.6910013008056392E-2</v>
      </c>
      <c r="W1790">
        <f>Sample[[#This Row],[Kpy]]*KTc-Sample[[#This Row],[KPz]]*KTb</f>
        <v>2.5051499783199063</v>
      </c>
      <c r="X1790">
        <f>-1*(Sample[[#This Row],[KPx]]*KTc-Sample[[#This Row],[KPz]]*KTa)</f>
        <v>2.5051499783199058</v>
      </c>
      <c r="Y1790">
        <f>(Sample[[#This Row],[KPx]]*KTb-Sample[[#This Row],[Kpy]]*KTa)</f>
        <v>2.5051499783199063</v>
      </c>
      <c r="Z1790">
        <f>-Sample[[#This Row],[Xp]]*a+Sample[[#This Row],[Yp]]*b+Sample[[#This Row],[Zp]]*c_</f>
        <v>0.19382002601611281</v>
      </c>
      <c r="AA1790" s="8">
        <f>-IF(Sample[[#This Row],[Column2]]&gt;0,1,-1)*SQRT(Sample[[#This Row],[KPx''i]]^2+Sample[[#This Row],[KPx''j]]^2+Sample[[#This Row],[KPx''k]]^2)/Ksmag/Scale</f>
        <v>-0.11869004141810927</v>
      </c>
      <c r="AB1790" s="1">
        <f>SQRT(Sample[[#This Row],[Kpy''i]]^2+Sample[[#This Row],[KPy''j]]^2+Sample[[#This Row],[KPy''k]]^2)/KTmag/Scale</f>
        <v>1.7714085375593385</v>
      </c>
    </row>
    <row r="1791" spans="1:28" hidden="1" x14ac:dyDescent="0.25">
      <c r="A1791" s="5">
        <v>1786</v>
      </c>
      <c r="B1791" s="13" t="s">
        <v>43</v>
      </c>
      <c r="C1791" s="5"/>
      <c r="D1791" s="5"/>
      <c r="E1791">
        <v>2</v>
      </c>
      <c r="F1791">
        <v>6</v>
      </c>
      <c r="G1791">
        <v>9</v>
      </c>
      <c r="H1791" s="11">
        <f>Sample[[#This Row],[C]]/Sample[[#This Row],[D]]</f>
        <v>3</v>
      </c>
      <c r="I1791" s="11">
        <f>Sample[[#This Row],[A]]/Sample[[#This Row],[C]]</f>
        <v>1.5</v>
      </c>
      <c r="J1791" s="11">
        <f>Sample[[#This Row],[D]]/Sample[[#This Row],[A]]</f>
        <v>0.22222222222222221</v>
      </c>
      <c r="K1791" s="11">
        <f>Sample[[#This Row],[A]]/Sample[[#This Row],[D]]</f>
        <v>4.5</v>
      </c>
      <c r="L1791" s="11">
        <f>Sample[[#This Row],[D]]/Sample[[#This Row],[C]]</f>
        <v>0.33333333333333331</v>
      </c>
      <c r="M1791" s="11">
        <f>Sample[[#This Row],[C]]/Sample[[#This Row],[A]]</f>
        <v>0.66666666666666663</v>
      </c>
      <c r="N1791">
        <f>IF(Sample[[#This Row],[Ap]]=0,10,LOG(Sample[[#This Row],[Ap]]))</f>
        <v>0.47712125471966244</v>
      </c>
      <c r="O1791">
        <f>IF(Sample[[#This Row],[Ei]]=0,10,LOG(Sample[[#This Row],[Ei]]))</f>
        <v>0.17609125905568124</v>
      </c>
      <c r="P1791">
        <f>IF(Sample[[#This Row],[Ii]]=0,10,LOG(Sample[[#This Row],[Ii]]))</f>
        <v>-0.65321251377534373</v>
      </c>
      <c r="Q1791">
        <f>Kx-Sample[[#This Row],[Xp]]</f>
        <v>-0.47712125471966244</v>
      </c>
      <c r="R1791">
        <f>Ky-Sample[[#This Row],[Yp]]</f>
        <v>-1.1760912590556813</v>
      </c>
      <c r="S1791">
        <f>Kz-Sample[[#This Row],[Zp]]</f>
        <v>1.6532125137753437</v>
      </c>
      <c r="T1791">
        <f>Sample[[#This Row],[Kpy]]*KSc-Sample[[#This Row],[KPz]]*KSb</f>
        <v>-0.47712125471966238</v>
      </c>
      <c r="U1791">
        <f>-1*(Sample[[#This Row],[KPx]]*KSc-Sample[[#This Row],[KPz]]*KSa)</f>
        <v>-0.47712125471966244</v>
      </c>
      <c r="V1791">
        <f>(Sample[[#This Row],[KPx]]*$R$2-Sample[[#This Row],[Kpy]]*KSa)</f>
        <v>-0.47712125471966244</v>
      </c>
      <c r="W1791">
        <f>Sample[[#This Row],[Kpy]]*KTc-Sample[[#This Row],[KPz]]*KTb</f>
        <v>2.8293037728310253</v>
      </c>
      <c r="X1791">
        <f>-1*(Sample[[#This Row],[KPx]]*KTc-Sample[[#This Row],[KPz]]*KTa)</f>
        <v>2.8293037728310249</v>
      </c>
      <c r="Y1791">
        <f>(Sample[[#This Row],[KPx]]*KTb-Sample[[#This Row],[Kpy]]*KTa)</f>
        <v>2.8293037728310253</v>
      </c>
      <c r="Z1791">
        <f>-Sample[[#This Row],[Xp]]*a+Sample[[#This Row],[Yp]]*b+Sample[[#This Row],[Zp]]*c_</f>
        <v>-0.95424250943932498</v>
      </c>
      <c r="AA1791" s="8">
        <f>-IF(Sample[[#This Row],[Column2]]&gt;0,1,-1)*SQRT(Sample[[#This Row],[KPx''i]]^2+Sample[[#This Row],[KPx''j]]^2+Sample[[#This Row],[KPx''k]]^2)/Ksmag/Scale</f>
        <v>0.58435180974982659</v>
      </c>
      <c r="AB1791" s="1">
        <f>SQRT(Sample[[#This Row],[Kpy''i]]^2+Sample[[#This Row],[KPy''j]]^2+Sample[[#This Row],[KPy''k]]^2)/KTmag/Scale</f>
        <v>2.0006198838055012</v>
      </c>
    </row>
    <row r="1792" spans="1:28" hidden="1" x14ac:dyDescent="0.25">
      <c r="A1792" s="5">
        <v>1787</v>
      </c>
      <c r="B1792" s="13" t="s">
        <v>43</v>
      </c>
      <c r="C1792" s="5"/>
      <c r="D1792" s="5"/>
      <c r="E1792">
        <v>6</v>
      </c>
      <c r="F1792">
        <v>1</v>
      </c>
      <c r="G1792">
        <v>9</v>
      </c>
      <c r="H1792" s="11">
        <f>Sample[[#This Row],[C]]/Sample[[#This Row],[D]]</f>
        <v>0.16666666666666666</v>
      </c>
      <c r="I1792" s="11">
        <f>Sample[[#This Row],[A]]/Sample[[#This Row],[C]]</f>
        <v>9</v>
      </c>
      <c r="J1792" s="11">
        <f>Sample[[#This Row],[D]]/Sample[[#This Row],[A]]</f>
        <v>0.66666666666666663</v>
      </c>
      <c r="K1792" s="11">
        <f>Sample[[#This Row],[A]]/Sample[[#This Row],[D]]</f>
        <v>1.5</v>
      </c>
      <c r="L1792" s="11">
        <f>Sample[[#This Row],[D]]/Sample[[#This Row],[C]]</f>
        <v>6</v>
      </c>
      <c r="M1792" s="11">
        <f>Sample[[#This Row],[C]]/Sample[[#This Row],[A]]</f>
        <v>0.1111111111111111</v>
      </c>
      <c r="N1792">
        <f>IF(Sample[[#This Row],[Ap]]=0,10,LOG(Sample[[#This Row],[Ap]]))</f>
        <v>-0.77815125038364363</v>
      </c>
      <c r="O1792">
        <f>IF(Sample[[#This Row],[Ei]]=0,10,LOG(Sample[[#This Row],[Ei]]))</f>
        <v>0.95424250943932487</v>
      </c>
      <c r="P1792">
        <f>IF(Sample[[#This Row],[Ii]]=0,10,LOG(Sample[[#This Row],[Ii]]))</f>
        <v>-0.17609125905568127</v>
      </c>
      <c r="Q1792">
        <f>Kx-Sample[[#This Row],[Xp]]</f>
        <v>0.77815125038364363</v>
      </c>
      <c r="R1792">
        <f>Ky-Sample[[#This Row],[Yp]]</f>
        <v>-1.9542425094393248</v>
      </c>
      <c r="S1792">
        <f>Kz-Sample[[#This Row],[Zp]]</f>
        <v>1.1760912590556813</v>
      </c>
      <c r="T1792">
        <f>Sample[[#This Row],[Kpy]]*KSc-Sample[[#This Row],[KPz]]*KSb</f>
        <v>0.77815125038364341</v>
      </c>
      <c r="U1792">
        <f>-1*(Sample[[#This Row],[KPx]]*KSc-Sample[[#This Row],[KPz]]*KSa)</f>
        <v>0.77815125038364363</v>
      </c>
      <c r="V1792">
        <f>(Sample[[#This Row],[KPx]]*$R$2-Sample[[#This Row],[Kpy]]*KSa)</f>
        <v>0.77815125038364363</v>
      </c>
      <c r="W1792">
        <f>Sample[[#This Row],[Kpy]]*KTc-Sample[[#This Row],[KPz]]*KTb</f>
        <v>3.1303337684950061</v>
      </c>
      <c r="X1792">
        <f>-1*(Sample[[#This Row],[KPx]]*KTc-Sample[[#This Row],[KPz]]*KTa)</f>
        <v>3.1303337684950066</v>
      </c>
      <c r="Y1792">
        <f>(Sample[[#This Row],[KPx]]*KTb-Sample[[#This Row],[Kpy]]*KTa)</f>
        <v>3.1303337684950057</v>
      </c>
      <c r="Z1792">
        <f>-Sample[[#This Row],[Xp]]*a+Sample[[#This Row],[Yp]]*b+Sample[[#This Row],[Zp]]*c_</f>
        <v>1.5563025007672873</v>
      </c>
      <c r="AA1792" s="8">
        <f>-IF(Sample[[#This Row],[Column2]]&gt;0,1,-1)*SQRT(Sample[[#This Row],[KPx''i]]^2+Sample[[#This Row],[KPx''j]]^2+Sample[[#This Row],[KPx''k]]^2)/Ksmag/Scale</f>
        <v>-0.95303675307431968</v>
      </c>
      <c r="AB1792" s="1">
        <f>SQRT(Sample[[#This Row],[Kpy''i]]^2+Sample[[#This Row],[KPy''j]]^2+Sample[[#This Row],[KPy''k]]^2)/KTmag/Scale</f>
        <v>2.2134802350800591</v>
      </c>
    </row>
    <row r="1793" spans="1:28" hidden="1" x14ac:dyDescent="0.25">
      <c r="A1793" s="5">
        <v>1788</v>
      </c>
      <c r="B1793" s="13" t="s">
        <v>43</v>
      </c>
      <c r="C1793" s="5"/>
      <c r="D1793" s="5"/>
      <c r="E1793">
        <v>5</v>
      </c>
      <c r="F1793">
        <v>9</v>
      </c>
      <c r="G1793">
        <v>6</v>
      </c>
      <c r="H1793" s="11">
        <f>Sample[[#This Row],[C]]/Sample[[#This Row],[D]]</f>
        <v>1.8</v>
      </c>
      <c r="I1793" s="11">
        <f>Sample[[#This Row],[A]]/Sample[[#This Row],[C]]</f>
        <v>0.66666666666666663</v>
      </c>
      <c r="J1793" s="11">
        <f>Sample[[#This Row],[D]]/Sample[[#This Row],[A]]</f>
        <v>0.83333333333333337</v>
      </c>
      <c r="K1793" s="11">
        <f>Sample[[#This Row],[A]]/Sample[[#This Row],[D]]</f>
        <v>1.2</v>
      </c>
      <c r="L1793" s="11">
        <f>Sample[[#This Row],[D]]/Sample[[#This Row],[C]]</f>
        <v>0.55555555555555558</v>
      </c>
      <c r="M1793" s="11">
        <f>Sample[[#This Row],[C]]/Sample[[#This Row],[A]]</f>
        <v>1.5</v>
      </c>
      <c r="N1793">
        <f>IF(Sample[[#This Row],[Ap]]=0,10,LOG(Sample[[#This Row],[Ap]]))</f>
        <v>0.25527250510330607</v>
      </c>
      <c r="O1793">
        <f>IF(Sample[[#This Row],[Ei]]=0,10,LOG(Sample[[#This Row],[Ei]]))</f>
        <v>-0.17609125905568127</v>
      </c>
      <c r="P1793">
        <f>IF(Sample[[#This Row],[Ii]]=0,10,LOG(Sample[[#This Row],[Ii]]))</f>
        <v>-7.9181246047624804E-2</v>
      </c>
      <c r="Q1793">
        <f>Kx-Sample[[#This Row],[Xp]]</f>
        <v>-0.25527250510330607</v>
      </c>
      <c r="R1793">
        <f>Ky-Sample[[#This Row],[Yp]]</f>
        <v>-0.82390874094431876</v>
      </c>
      <c r="S1793">
        <f>Kz-Sample[[#This Row],[Zp]]</f>
        <v>1.0791812460476249</v>
      </c>
      <c r="T1793">
        <f>Sample[[#This Row],[Kpy]]*KSc-Sample[[#This Row],[KPz]]*KSb</f>
        <v>-0.25527250510330612</v>
      </c>
      <c r="U1793">
        <f>-1*(Sample[[#This Row],[KPx]]*KSc-Sample[[#This Row],[KPz]]*KSa)</f>
        <v>-0.25527250510330607</v>
      </c>
      <c r="V1793">
        <f>(Sample[[#This Row],[KPx]]*$R$2-Sample[[#This Row],[Kpy]]*KSa)</f>
        <v>-0.25527250510330607</v>
      </c>
      <c r="W1793">
        <f>Sample[[#This Row],[Kpy]]*KTc-Sample[[#This Row],[KPz]]*KTb</f>
        <v>1.9030899869919438</v>
      </c>
      <c r="X1793">
        <f>-1*(Sample[[#This Row],[KPx]]*KTc-Sample[[#This Row],[KPz]]*KTa)</f>
        <v>1.9030899869919438</v>
      </c>
      <c r="Y1793">
        <f>(Sample[[#This Row],[KPx]]*KTb-Sample[[#This Row],[Kpy]]*KTa)</f>
        <v>1.9030899869919435</v>
      </c>
      <c r="Z1793">
        <f>-Sample[[#This Row],[Xp]]*a+Sample[[#This Row],[Yp]]*b+Sample[[#This Row],[Zp]]*c_</f>
        <v>-0.51054501020661214</v>
      </c>
      <c r="AA1793" s="8">
        <f>-IF(Sample[[#This Row],[Column2]]&gt;0,1,-1)*SQRT(Sample[[#This Row],[KPx''i]]^2+Sample[[#This Row],[KPx''j]]^2+Sample[[#This Row],[KPx''k]]^2)/Ksmag/Scale</f>
        <v>0.31264369143255732</v>
      </c>
      <c r="AB1793" s="1">
        <f>SQRT(Sample[[#This Row],[Kpy''i]]^2+Sample[[#This Row],[KPy''j]]^2+Sample[[#This Row],[KPy''k]]^2)/KTmag/Scale</f>
        <v>1.3456878350102222</v>
      </c>
    </row>
    <row r="1794" spans="1:28" hidden="1" x14ac:dyDescent="0.25">
      <c r="A1794" s="5">
        <v>1789</v>
      </c>
      <c r="B1794" s="13" t="s">
        <v>43</v>
      </c>
      <c r="C1794" s="5"/>
      <c r="D1794" s="5"/>
      <c r="E1794">
        <v>9</v>
      </c>
      <c r="F1794">
        <v>3</v>
      </c>
      <c r="G1794">
        <v>6</v>
      </c>
      <c r="H1794" s="11">
        <f>Sample[[#This Row],[C]]/Sample[[#This Row],[D]]</f>
        <v>0.33333333333333331</v>
      </c>
      <c r="I1794" s="11">
        <f>Sample[[#This Row],[A]]/Sample[[#This Row],[C]]</f>
        <v>2</v>
      </c>
      <c r="J1794" s="11">
        <f>Sample[[#This Row],[D]]/Sample[[#This Row],[A]]</f>
        <v>1.5</v>
      </c>
      <c r="K1794" s="11">
        <f>Sample[[#This Row],[A]]/Sample[[#This Row],[D]]</f>
        <v>0.66666666666666663</v>
      </c>
      <c r="L1794" s="11">
        <f>Sample[[#This Row],[D]]/Sample[[#This Row],[C]]</f>
        <v>3</v>
      </c>
      <c r="M1794" s="11">
        <f>Sample[[#This Row],[C]]/Sample[[#This Row],[A]]</f>
        <v>0.5</v>
      </c>
      <c r="N1794">
        <f>IF(Sample[[#This Row],[Ap]]=0,10,LOG(Sample[[#This Row],[Ap]]))</f>
        <v>-0.47712125471966244</v>
      </c>
      <c r="O1794">
        <f>IF(Sample[[#This Row],[Ei]]=0,10,LOG(Sample[[#This Row],[Ei]]))</f>
        <v>0.3010299956639812</v>
      </c>
      <c r="P1794">
        <f>IF(Sample[[#This Row],[Ii]]=0,10,LOG(Sample[[#This Row],[Ii]]))</f>
        <v>0.17609125905568124</v>
      </c>
      <c r="Q1794">
        <f>Kx-Sample[[#This Row],[Xp]]</f>
        <v>0.47712125471966244</v>
      </c>
      <c r="R1794">
        <f>Ky-Sample[[#This Row],[Yp]]</f>
        <v>-1.3010299956639813</v>
      </c>
      <c r="S1794">
        <f>Kz-Sample[[#This Row],[Zp]]</f>
        <v>0.82390874094431876</v>
      </c>
      <c r="T1794">
        <f>Sample[[#This Row],[Kpy]]*KSc-Sample[[#This Row],[KPz]]*KSb</f>
        <v>0.47712125471966249</v>
      </c>
      <c r="U1794">
        <f>-1*(Sample[[#This Row],[KPx]]*KSc-Sample[[#This Row],[KPz]]*KSa)</f>
        <v>0.47712125471966244</v>
      </c>
      <c r="V1794">
        <f>(Sample[[#This Row],[KPx]]*$R$2-Sample[[#This Row],[Kpy]]*KSa)</f>
        <v>0.47712125471966244</v>
      </c>
      <c r="W1794">
        <f>Sample[[#This Row],[Kpy]]*KTc-Sample[[#This Row],[KPz]]*KTb</f>
        <v>2.1249387366082999</v>
      </c>
      <c r="X1794">
        <f>-1*(Sample[[#This Row],[KPx]]*KTc-Sample[[#This Row],[KPz]]*KTa)</f>
        <v>2.1249387366082999</v>
      </c>
      <c r="Y1794">
        <f>(Sample[[#This Row],[KPx]]*KTb-Sample[[#This Row],[Kpy]]*KTa)</f>
        <v>2.1249387366082999</v>
      </c>
      <c r="Z1794">
        <f>-Sample[[#This Row],[Xp]]*a+Sample[[#This Row],[Yp]]*b+Sample[[#This Row],[Zp]]*c_</f>
        <v>0.95424250943932487</v>
      </c>
      <c r="AA1794" s="8">
        <f>-IF(Sample[[#This Row],[Column2]]&gt;0,1,-1)*SQRT(Sample[[#This Row],[KPx''i]]^2+Sample[[#This Row],[KPx''j]]^2+Sample[[#This Row],[KPx''k]]^2)/Ksmag/Scale</f>
        <v>-0.58435180974982659</v>
      </c>
      <c r="AB1794" s="1">
        <f>SQRT(Sample[[#This Row],[Kpy''i]]^2+Sample[[#This Row],[KPy''j]]^2+Sample[[#This Row],[KPy''k]]^2)/KTmag/Scale</f>
        <v>1.502558590261704</v>
      </c>
    </row>
    <row r="1795" spans="1:28" hidden="1" x14ac:dyDescent="0.25">
      <c r="A1795" s="5">
        <v>1790</v>
      </c>
      <c r="B1795" s="13" t="s">
        <v>43</v>
      </c>
      <c r="C1795" s="5"/>
      <c r="D1795" s="5"/>
      <c r="E1795">
        <v>8</v>
      </c>
      <c r="F1795">
        <v>9</v>
      </c>
      <c r="G1795">
        <v>10</v>
      </c>
      <c r="H1795" s="11">
        <f>Sample[[#This Row],[C]]/Sample[[#This Row],[D]]</f>
        <v>1.125</v>
      </c>
      <c r="I1795" s="11">
        <f>Sample[[#This Row],[A]]/Sample[[#This Row],[C]]</f>
        <v>1.1111111111111112</v>
      </c>
      <c r="J1795" s="11">
        <f>Sample[[#This Row],[D]]/Sample[[#This Row],[A]]</f>
        <v>0.8</v>
      </c>
      <c r="K1795" s="11">
        <f>Sample[[#This Row],[A]]/Sample[[#This Row],[D]]</f>
        <v>1.25</v>
      </c>
      <c r="L1795" s="11">
        <f>Sample[[#This Row],[D]]/Sample[[#This Row],[C]]</f>
        <v>0.88888888888888884</v>
      </c>
      <c r="M1795" s="11">
        <f>Sample[[#This Row],[C]]/Sample[[#This Row],[A]]</f>
        <v>0.9</v>
      </c>
      <c r="N1795">
        <f>IF(Sample[[#This Row],[Ap]]=0,10,LOG(Sample[[#This Row],[Ap]]))</f>
        <v>5.1152522447381291E-2</v>
      </c>
      <c r="O1795">
        <f>IF(Sample[[#This Row],[Ei]]=0,10,LOG(Sample[[#This Row],[Ei]]))</f>
        <v>4.5757490560675143E-2</v>
      </c>
      <c r="P1795">
        <f>IF(Sample[[#This Row],[Ii]]=0,10,LOG(Sample[[#This Row],[Ii]]))</f>
        <v>-9.6910013008056392E-2</v>
      </c>
      <c r="Q1795">
        <f>Kx-Sample[[#This Row],[Xp]]</f>
        <v>-5.1152522447381291E-2</v>
      </c>
      <c r="R1795">
        <f>Ky-Sample[[#This Row],[Yp]]</f>
        <v>-1.0457574905606752</v>
      </c>
      <c r="S1795">
        <f>Kz-Sample[[#This Row],[Zp]]</f>
        <v>1.0969100130080565</v>
      </c>
      <c r="T1795">
        <f>Sample[[#This Row],[Kpy]]*KSc-Sample[[#This Row],[KPz]]*KSb</f>
        <v>-5.1152522447381221E-2</v>
      </c>
      <c r="U1795">
        <f>-1*(Sample[[#This Row],[KPx]]*KSc-Sample[[#This Row],[KPz]]*KSa)</f>
        <v>-5.1152522447381291E-2</v>
      </c>
      <c r="V1795">
        <f>(Sample[[#This Row],[KPx]]*$R$2-Sample[[#This Row],[Kpy]]*KSa)</f>
        <v>-5.1152522447381291E-2</v>
      </c>
      <c r="W1795">
        <f>Sample[[#This Row],[Kpy]]*KTc-Sample[[#This Row],[KPz]]*KTb</f>
        <v>2.1426675035687319</v>
      </c>
      <c r="X1795">
        <f>-1*(Sample[[#This Row],[KPx]]*KTc-Sample[[#This Row],[KPz]]*KTa)</f>
        <v>2.1426675035687315</v>
      </c>
      <c r="Y1795">
        <f>(Sample[[#This Row],[KPx]]*KTb-Sample[[#This Row],[Kpy]]*KTa)</f>
        <v>2.1426675035687319</v>
      </c>
      <c r="Z1795">
        <f>-Sample[[#This Row],[Xp]]*a+Sample[[#This Row],[Yp]]*b+Sample[[#This Row],[Zp]]*c_</f>
        <v>-0.1023050448947625</v>
      </c>
      <c r="AA1795" s="8">
        <f>-IF(Sample[[#This Row],[Column2]]&gt;0,1,-1)*SQRT(Sample[[#This Row],[KPx''i]]^2+Sample[[#This Row],[KPx''j]]^2+Sample[[#This Row],[KPx''k]]^2)/Ksmag/Scale</f>
        <v>6.2648789526173337E-2</v>
      </c>
      <c r="AB1795" s="1">
        <f>SQRT(Sample[[#This Row],[Kpy''i]]^2+Sample[[#This Row],[KPy''j]]^2+Sample[[#This Row],[KPy''k]]^2)/KTmag/Scale</f>
        <v>1.5150947216015012</v>
      </c>
    </row>
    <row r="1796" spans="1:28" hidden="1" x14ac:dyDescent="0.25">
      <c r="A1796" s="5">
        <v>1791</v>
      </c>
      <c r="B1796" s="13" t="s">
        <v>43</v>
      </c>
      <c r="C1796" s="5"/>
      <c r="D1796" s="5"/>
      <c r="E1796">
        <v>4</v>
      </c>
      <c r="F1796">
        <v>6</v>
      </c>
      <c r="G1796">
        <v>2</v>
      </c>
      <c r="H1796" s="11">
        <f>Sample[[#This Row],[C]]/Sample[[#This Row],[D]]</f>
        <v>1.5</v>
      </c>
      <c r="I1796" s="11">
        <f>Sample[[#This Row],[A]]/Sample[[#This Row],[C]]</f>
        <v>0.33333333333333331</v>
      </c>
      <c r="J1796" s="11">
        <f>Sample[[#This Row],[D]]/Sample[[#This Row],[A]]</f>
        <v>2</v>
      </c>
      <c r="K1796" s="11">
        <f>Sample[[#This Row],[A]]/Sample[[#This Row],[D]]</f>
        <v>0.5</v>
      </c>
      <c r="L1796" s="11">
        <f>Sample[[#This Row],[D]]/Sample[[#This Row],[C]]</f>
        <v>0.66666666666666663</v>
      </c>
      <c r="M1796" s="11">
        <f>Sample[[#This Row],[C]]/Sample[[#This Row],[A]]</f>
        <v>3</v>
      </c>
      <c r="N1796">
        <f>IF(Sample[[#This Row],[Ap]]=0,10,LOG(Sample[[#This Row],[Ap]]))</f>
        <v>0.17609125905568124</v>
      </c>
      <c r="O1796">
        <f>IF(Sample[[#This Row],[Ei]]=0,10,LOG(Sample[[#This Row],[Ei]]))</f>
        <v>-0.47712125471966244</v>
      </c>
      <c r="P1796">
        <f>IF(Sample[[#This Row],[Ii]]=0,10,LOG(Sample[[#This Row],[Ii]]))</f>
        <v>0.3010299956639812</v>
      </c>
      <c r="Q1796">
        <f>Kx-Sample[[#This Row],[Xp]]</f>
        <v>-0.17609125905568124</v>
      </c>
      <c r="R1796">
        <f>Ky-Sample[[#This Row],[Yp]]</f>
        <v>-0.52287874528033762</v>
      </c>
      <c r="S1796">
        <f>Kz-Sample[[#This Row],[Zp]]</f>
        <v>0.69897000433601875</v>
      </c>
      <c r="T1796">
        <f>Sample[[#This Row],[Kpy]]*KSc-Sample[[#This Row],[KPz]]*KSb</f>
        <v>-0.17609125905568113</v>
      </c>
      <c r="U1796">
        <f>-1*(Sample[[#This Row],[KPx]]*KSc-Sample[[#This Row],[KPz]]*KSa)</f>
        <v>-0.17609125905568124</v>
      </c>
      <c r="V1796">
        <f>(Sample[[#This Row],[KPx]]*$R$2-Sample[[#This Row],[Kpy]]*KSa)</f>
        <v>-0.17609125905568124</v>
      </c>
      <c r="W1796">
        <f>Sample[[#This Row],[Kpy]]*KTc-Sample[[#This Row],[KPz]]*KTb</f>
        <v>1.2218487496163564</v>
      </c>
      <c r="X1796">
        <f>-1*(Sample[[#This Row],[KPx]]*KTc-Sample[[#This Row],[KPz]]*KTa)</f>
        <v>1.2218487496163561</v>
      </c>
      <c r="Y1796">
        <f>(Sample[[#This Row],[KPx]]*KTb-Sample[[#This Row],[Kpy]]*KTa)</f>
        <v>1.2218487496163566</v>
      </c>
      <c r="Z1796">
        <f>-Sample[[#This Row],[Xp]]*a+Sample[[#This Row],[Yp]]*b+Sample[[#This Row],[Zp]]*c_</f>
        <v>-0.35218251811136247</v>
      </c>
      <c r="AA1796" s="8">
        <f>-IF(Sample[[#This Row],[Column2]]&gt;0,1,-1)*SQRT(Sample[[#This Row],[KPx''i]]^2+Sample[[#This Row],[KPx''j]]^2+Sample[[#This Row],[KPx''k]]^2)/Ksmag/Scale</f>
        <v>0.21566686642533325</v>
      </c>
      <c r="AB1796" s="1">
        <f>SQRT(Sample[[#This Row],[Kpy''i]]^2+Sample[[#This Row],[KPy''j]]^2+Sample[[#This Row],[KPy''k]]^2)/KTmag/Scale</f>
        <v>0.86397753643802966</v>
      </c>
    </row>
    <row r="1797" spans="1:28" hidden="1" x14ac:dyDescent="0.25">
      <c r="A1797" s="5">
        <v>1792</v>
      </c>
      <c r="B1797" s="13" t="s">
        <v>43</v>
      </c>
      <c r="C1797" s="5"/>
      <c r="D1797" s="5"/>
      <c r="E1797">
        <v>7</v>
      </c>
      <c r="F1797">
        <v>6</v>
      </c>
      <c r="G1797">
        <v>8</v>
      </c>
      <c r="H1797" s="11">
        <f>Sample[[#This Row],[C]]/Sample[[#This Row],[D]]</f>
        <v>0.8571428571428571</v>
      </c>
      <c r="I1797" s="11">
        <f>Sample[[#This Row],[A]]/Sample[[#This Row],[C]]</f>
        <v>1.3333333333333333</v>
      </c>
      <c r="J1797" s="11">
        <f>Sample[[#This Row],[D]]/Sample[[#This Row],[A]]</f>
        <v>0.875</v>
      </c>
      <c r="K1797" s="11">
        <f>Sample[[#This Row],[A]]/Sample[[#This Row],[D]]</f>
        <v>1.1428571428571428</v>
      </c>
      <c r="L1797" s="11">
        <f>Sample[[#This Row],[D]]/Sample[[#This Row],[C]]</f>
        <v>1.1666666666666667</v>
      </c>
      <c r="M1797" s="11">
        <f>Sample[[#This Row],[C]]/Sample[[#This Row],[A]]</f>
        <v>0.75</v>
      </c>
      <c r="N1797">
        <f>IF(Sample[[#This Row],[Ap]]=0,10,LOG(Sample[[#This Row],[Ap]]))</f>
        <v>-6.6946789630613221E-2</v>
      </c>
      <c r="O1797">
        <f>IF(Sample[[#This Row],[Ei]]=0,10,LOG(Sample[[#This Row],[Ei]]))</f>
        <v>0.12493873660829993</v>
      </c>
      <c r="P1797">
        <f>IF(Sample[[#This Row],[Ii]]=0,10,LOG(Sample[[#This Row],[Ii]]))</f>
        <v>-5.7991946977686754E-2</v>
      </c>
      <c r="Q1797">
        <f>Kx-Sample[[#This Row],[Xp]]</f>
        <v>6.6946789630613221E-2</v>
      </c>
      <c r="R1797">
        <f>Ky-Sample[[#This Row],[Yp]]</f>
        <v>-1.1249387366082999</v>
      </c>
      <c r="S1797">
        <f>Kz-Sample[[#This Row],[Zp]]</f>
        <v>1.0579919469776868</v>
      </c>
      <c r="T1797">
        <f>Sample[[#This Row],[Kpy]]*KSc-Sample[[#This Row],[KPz]]*KSb</f>
        <v>6.6946789630613068E-2</v>
      </c>
      <c r="U1797">
        <f>-1*(Sample[[#This Row],[KPx]]*KSc-Sample[[#This Row],[KPz]]*KSa)</f>
        <v>6.6946789630613221E-2</v>
      </c>
      <c r="V1797">
        <f>(Sample[[#This Row],[KPx]]*$R$2-Sample[[#This Row],[Kpy]]*KSa)</f>
        <v>6.6946789630613221E-2</v>
      </c>
      <c r="W1797">
        <f>Sample[[#This Row],[Kpy]]*KTc-Sample[[#This Row],[KPz]]*KTb</f>
        <v>2.1829306835859867</v>
      </c>
      <c r="X1797">
        <f>-1*(Sample[[#This Row],[KPx]]*KTc-Sample[[#This Row],[KPz]]*KTa)</f>
        <v>2.1829306835859867</v>
      </c>
      <c r="Y1797">
        <f>(Sample[[#This Row],[KPx]]*KTb-Sample[[#This Row],[Kpy]]*KTa)</f>
        <v>2.1829306835859867</v>
      </c>
      <c r="Z1797">
        <f>-Sample[[#This Row],[Xp]]*a+Sample[[#This Row],[Yp]]*b+Sample[[#This Row],[Zp]]*c_</f>
        <v>0.13389357926122636</v>
      </c>
      <c r="AA1797" s="8">
        <f>-IF(Sample[[#This Row],[Column2]]&gt;0,1,-1)*SQRT(Sample[[#This Row],[KPx''i]]^2+Sample[[#This Row],[KPx''j]]^2+Sample[[#This Row],[KPx''k]]^2)/Ksmag/Scale</f>
        <v>-8.1992737256225079E-2</v>
      </c>
      <c r="AB1797" s="1">
        <f>SQRT(Sample[[#This Row],[Kpy''i]]^2+Sample[[#This Row],[KPy''j]]^2+Sample[[#This Row],[KPy''k]]^2)/KTmag/Scale</f>
        <v>1.5435650892238371</v>
      </c>
    </row>
    <row r="1798" spans="1:28" hidden="1" x14ac:dyDescent="0.25">
      <c r="A1798" s="5">
        <v>1793</v>
      </c>
      <c r="B1798" s="13" t="s">
        <v>43</v>
      </c>
      <c r="C1798" s="5"/>
      <c r="D1798" s="5"/>
      <c r="E1798">
        <v>6</v>
      </c>
      <c r="F1798">
        <v>2</v>
      </c>
      <c r="G1798">
        <v>4</v>
      </c>
      <c r="H1798" s="11">
        <f>Sample[[#This Row],[C]]/Sample[[#This Row],[D]]</f>
        <v>0.33333333333333331</v>
      </c>
      <c r="I1798" s="11">
        <f>Sample[[#This Row],[A]]/Sample[[#This Row],[C]]</f>
        <v>2</v>
      </c>
      <c r="J1798" s="11">
        <f>Sample[[#This Row],[D]]/Sample[[#This Row],[A]]</f>
        <v>1.5</v>
      </c>
      <c r="K1798" s="11">
        <f>Sample[[#This Row],[A]]/Sample[[#This Row],[D]]</f>
        <v>0.66666666666666663</v>
      </c>
      <c r="L1798" s="11">
        <f>Sample[[#This Row],[D]]/Sample[[#This Row],[C]]</f>
        <v>3</v>
      </c>
      <c r="M1798" s="11">
        <f>Sample[[#This Row],[C]]/Sample[[#This Row],[A]]</f>
        <v>0.5</v>
      </c>
      <c r="N1798">
        <f>IF(Sample[[#This Row],[Ap]]=0,10,LOG(Sample[[#This Row],[Ap]]))</f>
        <v>-0.47712125471966244</v>
      </c>
      <c r="O1798">
        <f>IF(Sample[[#This Row],[Ei]]=0,10,LOG(Sample[[#This Row],[Ei]]))</f>
        <v>0.3010299956639812</v>
      </c>
      <c r="P1798">
        <f>IF(Sample[[#This Row],[Ii]]=0,10,LOG(Sample[[#This Row],[Ii]]))</f>
        <v>0.17609125905568124</v>
      </c>
      <c r="Q1798">
        <f>Kx-Sample[[#This Row],[Xp]]</f>
        <v>0.47712125471966244</v>
      </c>
      <c r="R1798">
        <f>Ky-Sample[[#This Row],[Yp]]</f>
        <v>-1.3010299956639813</v>
      </c>
      <c r="S1798">
        <f>Kz-Sample[[#This Row],[Zp]]</f>
        <v>0.82390874094431876</v>
      </c>
      <c r="T1798">
        <f>Sample[[#This Row],[Kpy]]*KSc-Sample[[#This Row],[KPz]]*KSb</f>
        <v>0.47712125471966249</v>
      </c>
      <c r="U1798">
        <f>-1*(Sample[[#This Row],[KPx]]*KSc-Sample[[#This Row],[KPz]]*KSa)</f>
        <v>0.47712125471966244</v>
      </c>
      <c r="V1798">
        <f>(Sample[[#This Row],[KPx]]*$R$2-Sample[[#This Row],[Kpy]]*KSa)</f>
        <v>0.47712125471966244</v>
      </c>
      <c r="W1798">
        <f>Sample[[#This Row],[Kpy]]*KTc-Sample[[#This Row],[KPz]]*KTb</f>
        <v>2.1249387366082999</v>
      </c>
      <c r="X1798">
        <f>-1*(Sample[[#This Row],[KPx]]*KTc-Sample[[#This Row],[KPz]]*KTa)</f>
        <v>2.1249387366082999</v>
      </c>
      <c r="Y1798">
        <f>(Sample[[#This Row],[KPx]]*KTb-Sample[[#This Row],[Kpy]]*KTa)</f>
        <v>2.1249387366082999</v>
      </c>
      <c r="Z1798">
        <f>-Sample[[#This Row],[Xp]]*a+Sample[[#This Row],[Yp]]*b+Sample[[#This Row],[Zp]]*c_</f>
        <v>0.95424250943932487</v>
      </c>
      <c r="AA1798" s="8">
        <f>-IF(Sample[[#This Row],[Column2]]&gt;0,1,-1)*SQRT(Sample[[#This Row],[KPx''i]]^2+Sample[[#This Row],[KPx''j]]^2+Sample[[#This Row],[KPx''k]]^2)/Ksmag/Scale</f>
        <v>-0.58435180974982659</v>
      </c>
      <c r="AB1798" s="1">
        <f>SQRT(Sample[[#This Row],[Kpy''i]]^2+Sample[[#This Row],[KPy''j]]^2+Sample[[#This Row],[KPy''k]]^2)/KTmag/Scale</f>
        <v>1.502558590261704</v>
      </c>
    </row>
    <row r="1799" spans="1:28" hidden="1" x14ac:dyDescent="0.25">
      <c r="A1799" s="5">
        <v>1794</v>
      </c>
      <c r="B1799" s="13" t="s">
        <v>43</v>
      </c>
      <c r="C1799" s="5"/>
      <c r="D1799" s="5"/>
      <c r="E1799">
        <v>9</v>
      </c>
      <c r="F1799">
        <v>4</v>
      </c>
      <c r="G1799">
        <v>3</v>
      </c>
      <c r="H1799" s="11">
        <f>Sample[[#This Row],[C]]/Sample[[#This Row],[D]]</f>
        <v>0.44444444444444442</v>
      </c>
      <c r="I1799" s="11">
        <f>Sample[[#This Row],[A]]/Sample[[#This Row],[C]]</f>
        <v>0.75</v>
      </c>
      <c r="J1799" s="11">
        <f>Sample[[#This Row],[D]]/Sample[[#This Row],[A]]</f>
        <v>3</v>
      </c>
      <c r="K1799" s="11">
        <f>Sample[[#This Row],[A]]/Sample[[#This Row],[D]]</f>
        <v>0.33333333333333331</v>
      </c>
      <c r="L1799" s="11">
        <f>Sample[[#This Row],[D]]/Sample[[#This Row],[C]]</f>
        <v>2.25</v>
      </c>
      <c r="M1799" s="11">
        <f>Sample[[#This Row],[C]]/Sample[[#This Row],[A]]</f>
        <v>1.3333333333333333</v>
      </c>
      <c r="N1799">
        <f>IF(Sample[[#This Row],[Ap]]=0,10,LOG(Sample[[#This Row],[Ap]]))</f>
        <v>-0.35218251811136253</v>
      </c>
      <c r="O1799">
        <f>IF(Sample[[#This Row],[Ei]]=0,10,LOG(Sample[[#This Row],[Ei]]))</f>
        <v>-0.12493873660829995</v>
      </c>
      <c r="P1799">
        <f>IF(Sample[[#This Row],[Ii]]=0,10,LOG(Sample[[#This Row],[Ii]]))</f>
        <v>0.47712125471966244</v>
      </c>
      <c r="Q1799">
        <f>Kx-Sample[[#This Row],[Xp]]</f>
        <v>0.35218251811136253</v>
      </c>
      <c r="R1799">
        <f>Ky-Sample[[#This Row],[Yp]]</f>
        <v>-0.87506126339170009</v>
      </c>
      <c r="S1799">
        <f>Kz-Sample[[#This Row],[Zp]]</f>
        <v>0.52287874528033762</v>
      </c>
      <c r="T1799">
        <f>Sample[[#This Row],[Kpy]]*KSc-Sample[[#This Row],[KPz]]*KSb</f>
        <v>0.35218251811136247</v>
      </c>
      <c r="U1799">
        <f>-1*(Sample[[#This Row],[KPx]]*KSc-Sample[[#This Row],[KPz]]*KSa)</f>
        <v>0.35218251811136253</v>
      </c>
      <c r="V1799">
        <f>(Sample[[#This Row],[KPx]]*$R$2-Sample[[#This Row],[Kpy]]*KSa)</f>
        <v>0.35218251811136253</v>
      </c>
      <c r="W1799">
        <f>Sample[[#This Row],[Kpy]]*KTc-Sample[[#This Row],[KPz]]*KTb</f>
        <v>1.3979400086720377</v>
      </c>
      <c r="X1799">
        <f>-1*(Sample[[#This Row],[KPx]]*KTc-Sample[[#This Row],[KPz]]*KTa)</f>
        <v>1.3979400086720377</v>
      </c>
      <c r="Y1799">
        <f>(Sample[[#This Row],[KPx]]*KTb-Sample[[#This Row],[Kpy]]*KTa)</f>
        <v>1.3979400086720377</v>
      </c>
      <c r="Z1799">
        <f>-Sample[[#This Row],[Xp]]*a+Sample[[#This Row],[Yp]]*b+Sample[[#This Row],[Zp]]*c_</f>
        <v>0.70436503622272495</v>
      </c>
      <c r="AA1799" s="8">
        <f>-IF(Sample[[#This Row],[Column2]]&gt;0,1,-1)*SQRT(Sample[[#This Row],[KPx''i]]^2+Sample[[#This Row],[KPx''j]]^2+Sample[[#This Row],[KPx''k]]^2)/Ksmag/Scale</f>
        <v>-0.43133373285066667</v>
      </c>
      <c r="AB1799" s="1">
        <f>SQRT(Sample[[#This Row],[Kpy''i]]^2+Sample[[#This Row],[KPy''j]]^2+Sample[[#This Row],[KPy''k]]^2)/KTmag/Scale</f>
        <v>0.98849285982397916</v>
      </c>
    </row>
    <row r="1800" spans="1:28" hidden="1" x14ac:dyDescent="0.25">
      <c r="A1800" s="5">
        <v>1795</v>
      </c>
      <c r="B1800" s="13" t="s">
        <v>43</v>
      </c>
      <c r="C1800" s="5"/>
      <c r="D1800" s="5"/>
      <c r="E1800">
        <v>1</v>
      </c>
      <c r="F1800">
        <v>2</v>
      </c>
      <c r="G1800">
        <v>6</v>
      </c>
      <c r="H1800" s="11">
        <f>Sample[[#This Row],[C]]/Sample[[#This Row],[D]]</f>
        <v>2</v>
      </c>
      <c r="I1800" s="11">
        <f>Sample[[#This Row],[A]]/Sample[[#This Row],[C]]</f>
        <v>3</v>
      </c>
      <c r="J1800" s="11">
        <f>Sample[[#This Row],[D]]/Sample[[#This Row],[A]]</f>
        <v>0.16666666666666666</v>
      </c>
      <c r="K1800" s="11">
        <f>Sample[[#This Row],[A]]/Sample[[#This Row],[D]]</f>
        <v>6</v>
      </c>
      <c r="L1800" s="11">
        <f>Sample[[#This Row],[D]]/Sample[[#This Row],[C]]</f>
        <v>0.5</v>
      </c>
      <c r="M1800" s="11">
        <f>Sample[[#This Row],[C]]/Sample[[#This Row],[A]]</f>
        <v>0.33333333333333331</v>
      </c>
      <c r="N1800">
        <f>IF(Sample[[#This Row],[Ap]]=0,10,LOG(Sample[[#This Row],[Ap]]))</f>
        <v>0.3010299956639812</v>
      </c>
      <c r="O1800">
        <f>IF(Sample[[#This Row],[Ei]]=0,10,LOG(Sample[[#This Row],[Ei]]))</f>
        <v>0.47712125471966244</v>
      </c>
      <c r="P1800">
        <f>IF(Sample[[#This Row],[Ii]]=0,10,LOG(Sample[[#This Row],[Ii]]))</f>
        <v>-0.77815125038364363</v>
      </c>
      <c r="Q1800">
        <f>Kx-Sample[[#This Row],[Xp]]</f>
        <v>-0.3010299956639812</v>
      </c>
      <c r="R1800">
        <f>Ky-Sample[[#This Row],[Yp]]</f>
        <v>-1.4771212547196624</v>
      </c>
      <c r="S1800">
        <f>Kz-Sample[[#This Row],[Zp]]</f>
        <v>1.7781512503836436</v>
      </c>
      <c r="T1800">
        <f>Sample[[#This Row],[Kpy]]*KSc-Sample[[#This Row],[KPz]]*KSb</f>
        <v>-0.30102999566398125</v>
      </c>
      <c r="U1800">
        <f>-1*(Sample[[#This Row],[KPx]]*KSc-Sample[[#This Row],[KPz]]*KSa)</f>
        <v>-0.3010299956639812</v>
      </c>
      <c r="V1800">
        <f>(Sample[[#This Row],[KPx]]*$R$2-Sample[[#This Row],[Kpy]]*KSa)</f>
        <v>-0.3010299956639812</v>
      </c>
      <c r="W1800">
        <f>Sample[[#This Row],[Kpy]]*KTc-Sample[[#This Row],[KPz]]*KTb</f>
        <v>3.255272505103306</v>
      </c>
      <c r="X1800">
        <f>-1*(Sample[[#This Row],[KPx]]*KTc-Sample[[#This Row],[KPz]]*KTa)</f>
        <v>3.255272505103306</v>
      </c>
      <c r="Y1800">
        <f>(Sample[[#This Row],[KPx]]*KTb-Sample[[#This Row],[Kpy]]*KTa)</f>
        <v>3.255272505103306</v>
      </c>
      <c r="Z1800">
        <f>-Sample[[#This Row],[Xp]]*a+Sample[[#This Row],[Yp]]*b+Sample[[#This Row],[Zp]]*c_</f>
        <v>-0.6020599913279624</v>
      </c>
      <c r="AA1800" s="8">
        <f>-IF(Sample[[#This Row],[Column2]]&gt;0,1,-1)*SQRT(Sample[[#This Row],[KPx''i]]^2+Sample[[#This Row],[KPx''j]]^2+Sample[[#This Row],[KPx''k]]^2)/Ksmag/Scale</f>
        <v>0.36868494332449331</v>
      </c>
      <c r="AB1800" s="1">
        <f>SQRT(Sample[[#This Row],[Kpy''i]]^2+Sample[[#This Row],[KPy''j]]^2+Sample[[#This Row],[KPy''k]]^2)/KTmag/Scale</f>
        <v>2.3018252629686682</v>
      </c>
    </row>
    <row r="1801" spans="1:28" hidden="1" x14ac:dyDescent="0.25">
      <c r="A1801" s="5">
        <v>1796</v>
      </c>
      <c r="B1801" s="13" t="s">
        <v>43</v>
      </c>
      <c r="C1801" s="5"/>
      <c r="D1801" s="5"/>
      <c r="E1801">
        <v>9</v>
      </c>
      <c r="F1801">
        <v>8</v>
      </c>
      <c r="G1801">
        <v>8</v>
      </c>
      <c r="H1801" s="11">
        <f>Sample[[#This Row],[C]]/Sample[[#This Row],[D]]</f>
        <v>0.88888888888888884</v>
      </c>
      <c r="I1801" s="11">
        <f>Sample[[#This Row],[A]]/Sample[[#This Row],[C]]</f>
        <v>1</v>
      </c>
      <c r="J1801" s="11">
        <f>Sample[[#This Row],[D]]/Sample[[#This Row],[A]]</f>
        <v>1.125</v>
      </c>
      <c r="K1801" s="11">
        <f>Sample[[#This Row],[A]]/Sample[[#This Row],[D]]</f>
        <v>0.88888888888888884</v>
      </c>
      <c r="L1801" s="11">
        <f>Sample[[#This Row],[D]]/Sample[[#This Row],[C]]</f>
        <v>1.125</v>
      </c>
      <c r="M1801" s="11">
        <f>Sample[[#This Row],[C]]/Sample[[#This Row],[A]]</f>
        <v>1</v>
      </c>
      <c r="N1801">
        <f>IF(Sample[[#This Row],[Ap]]=0,10,LOG(Sample[[#This Row],[Ap]]))</f>
        <v>-5.1152522447381311E-2</v>
      </c>
      <c r="O1801">
        <f>IF(Sample[[#This Row],[Ei]]=0,10,LOG(Sample[[#This Row],[Ei]]))</f>
        <v>0</v>
      </c>
      <c r="P1801">
        <f>IF(Sample[[#This Row],[Ii]]=0,10,LOG(Sample[[#This Row],[Ii]]))</f>
        <v>5.1152522447381291E-2</v>
      </c>
      <c r="Q1801">
        <f>Kx-Sample[[#This Row],[Xp]]</f>
        <v>5.1152522447381311E-2</v>
      </c>
      <c r="R1801">
        <f>Ky-Sample[[#This Row],[Yp]]</f>
        <v>-1</v>
      </c>
      <c r="S1801">
        <f>Kz-Sample[[#This Row],[Zp]]</f>
        <v>0.94884747755261867</v>
      </c>
      <c r="T1801">
        <f>Sample[[#This Row],[Kpy]]*KSc-Sample[[#This Row],[KPz]]*KSb</f>
        <v>5.1152522447381332E-2</v>
      </c>
      <c r="U1801">
        <f>-1*(Sample[[#This Row],[KPx]]*KSc-Sample[[#This Row],[KPz]]*KSa)</f>
        <v>5.1152522447381311E-2</v>
      </c>
      <c r="V1801">
        <f>(Sample[[#This Row],[KPx]]*$R$2-Sample[[#This Row],[Kpy]]*KSa)</f>
        <v>5.1152522447381311E-2</v>
      </c>
      <c r="W1801">
        <f>Sample[[#This Row],[Kpy]]*KTc-Sample[[#This Row],[KPz]]*KTb</f>
        <v>1.9488474775526186</v>
      </c>
      <c r="X1801">
        <f>-1*(Sample[[#This Row],[KPx]]*KTc-Sample[[#This Row],[KPz]]*KTa)</f>
        <v>1.9488474775526186</v>
      </c>
      <c r="Y1801">
        <f>(Sample[[#This Row],[KPx]]*KTb-Sample[[#This Row],[Kpy]]*KTa)</f>
        <v>1.9488474775526188</v>
      </c>
      <c r="Z1801">
        <f>-Sample[[#This Row],[Xp]]*a+Sample[[#This Row],[Yp]]*b+Sample[[#This Row],[Zp]]*c_</f>
        <v>0.10230504489476258</v>
      </c>
      <c r="AA1801" s="8">
        <f>-IF(Sample[[#This Row],[Column2]]&gt;0,1,-1)*SQRT(Sample[[#This Row],[KPx''i]]^2+Sample[[#This Row],[KPx''j]]^2+Sample[[#This Row],[KPx''k]]^2)/Ksmag/Scale</f>
        <v>-6.2648789526173393E-2</v>
      </c>
      <c r="AB1801" s="1">
        <f>SQRT(Sample[[#This Row],[Kpy''i]]^2+Sample[[#This Row],[KPy''j]]^2+Sample[[#This Row],[KPy''k]]^2)/KTmag/Scale</f>
        <v>1.3780432668757547</v>
      </c>
    </row>
    <row r="1802" spans="1:28" hidden="1" x14ac:dyDescent="0.25">
      <c r="A1802" s="5">
        <v>1797</v>
      </c>
      <c r="B1802" s="13" t="s">
        <v>43</v>
      </c>
      <c r="C1802" s="5"/>
      <c r="D1802" s="5"/>
      <c r="E1802">
        <v>7</v>
      </c>
      <c r="F1802">
        <v>8</v>
      </c>
      <c r="G1802">
        <v>2</v>
      </c>
      <c r="H1802" s="11">
        <f>Sample[[#This Row],[C]]/Sample[[#This Row],[D]]</f>
        <v>1.1428571428571428</v>
      </c>
      <c r="I1802" s="11">
        <f>Sample[[#This Row],[A]]/Sample[[#This Row],[C]]</f>
        <v>0.25</v>
      </c>
      <c r="J1802" s="11">
        <f>Sample[[#This Row],[D]]/Sample[[#This Row],[A]]</f>
        <v>3.5</v>
      </c>
      <c r="K1802" s="11">
        <f>Sample[[#This Row],[A]]/Sample[[#This Row],[D]]</f>
        <v>0.2857142857142857</v>
      </c>
      <c r="L1802" s="11">
        <f>Sample[[#This Row],[D]]/Sample[[#This Row],[C]]</f>
        <v>0.875</v>
      </c>
      <c r="M1802" s="11">
        <f>Sample[[#This Row],[C]]/Sample[[#This Row],[A]]</f>
        <v>4</v>
      </c>
      <c r="N1802">
        <f>IF(Sample[[#This Row],[Ap]]=0,10,LOG(Sample[[#This Row],[Ap]]))</f>
        <v>5.7991946977686733E-2</v>
      </c>
      <c r="O1802">
        <f>IF(Sample[[#This Row],[Ei]]=0,10,LOG(Sample[[#This Row],[Ei]]))</f>
        <v>-0.6020599913279624</v>
      </c>
      <c r="P1802">
        <f>IF(Sample[[#This Row],[Ii]]=0,10,LOG(Sample[[#This Row],[Ii]]))</f>
        <v>0.54406804435027567</v>
      </c>
      <c r="Q1802">
        <f>Kx-Sample[[#This Row],[Xp]]</f>
        <v>-5.7991946977686733E-2</v>
      </c>
      <c r="R1802">
        <f>Ky-Sample[[#This Row],[Yp]]</f>
        <v>-0.3979400086720376</v>
      </c>
      <c r="S1802">
        <f>Kz-Sample[[#This Row],[Zp]]</f>
        <v>0.45593195564972433</v>
      </c>
      <c r="T1802">
        <f>Sample[[#This Row],[Kpy]]*KSc-Sample[[#This Row],[KPz]]*KSb</f>
        <v>-5.7991946977686726E-2</v>
      </c>
      <c r="U1802">
        <f>-1*(Sample[[#This Row],[KPx]]*KSc-Sample[[#This Row],[KPz]]*KSa)</f>
        <v>-5.7991946977686733E-2</v>
      </c>
      <c r="V1802">
        <f>(Sample[[#This Row],[KPx]]*$R$2-Sample[[#This Row],[Kpy]]*KSa)</f>
        <v>-5.7991946977686733E-2</v>
      </c>
      <c r="W1802">
        <f>Sample[[#This Row],[Kpy]]*KTc-Sample[[#This Row],[KPz]]*KTb</f>
        <v>0.85387196432176193</v>
      </c>
      <c r="X1802">
        <f>-1*(Sample[[#This Row],[KPx]]*KTc-Sample[[#This Row],[KPz]]*KTa)</f>
        <v>0.85387196432176193</v>
      </c>
      <c r="Y1802">
        <f>(Sample[[#This Row],[KPx]]*KTb-Sample[[#This Row],[Kpy]]*KTa)</f>
        <v>0.85387196432176193</v>
      </c>
      <c r="Z1802">
        <f>-Sample[[#This Row],[Xp]]*a+Sample[[#This Row],[Yp]]*b+Sample[[#This Row],[Zp]]*c_</f>
        <v>-0.11598389395537345</v>
      </c>
      <c r="AA1802" s="8">
        <f>-IF(Sample[[#This Row],[Column2]]&gt;0,1,-1)*SQRT(Sample[[#This Row],[KPx''i]]^2+Sample[[#This Row],[KPx''j]]^2+Sample[[#This Row],[KPx''k]]^2)/Ksmag/Scale</f>
        <v>7.1025339642934768E-2</v>
      </c>
      <c r="AB1802" s="1">
        <f>SQRT(Sample[[#This Row],[Kpy''i]]^2+Sample[[#This Row],[KPy''j]]^2+Sample[[#This Row],[KPy''k]]^2)/KTmag/Scale</f>
        <v>0.60377865623699567</v>
      </c>
    </row>
    <row r="1803" spans="1:28" hidden="1" x14ac:dyDescent="0.25">
      <c r="A1803" s="5">
        <v>1798</v>
      </c>
      <c r="B1803" s="13" t="s">
        <v>43</v>
      </c>
      <c r="C1803" s="5"/>
      <c r="D1803" s="5"/>
      <c r="E1803">
        <v>9</v>
      </c>
      <c r="F1803">
        <v>2</v>
      </c>
      <c r="G1803">
        <v>1</v>
      </c>
      <c r="H1803" s="11">
        <f>Sample[[#This Row],[C]]/Sample[[#This Row],[D]]</f>
        <v>0.22222222222222221</v>
      </c>
      <c r="I1803" s="11">
        <f>Sample[[#This Row],[A]]/Sample[[#This Row],[C]]</f>
        <v>0.5</v>
      </c>
      <c r="J1803" s="11">
        <f>Sample[[#This Row],[D]]/Sample[[#This Row],[A]]</f>
        <v>9</v>
      </c>
      <c r="K1803" s="11">
        <f>Sample[[#This Row],[A]]/Sample[[#This Row],[D]]</f>
        <v>0.1111111111111111</v>
      </c>
      <c r="L1803" s="11">
        <f>Sample[[#This Row],[D]]/Sample[[#This Row],[C]]</f>
        <v>4.5</v>
      </c>
      <c r="M1803" s="11">
        <f>Sample[[#This Row],[C]]/Sample[[#This Row],[A]]</f>
        <v>2</v>
      </c>
      <c r="N1803">
        <f>IF(Sample[[#This Row],[Ap]]=0,10,LOG(Sample[[#This Row],[Ap]]))</f>
        <v>-0.65321251377534373</v>
      </c>
      <c r="O1803">
        <f>IF(Sample[[#This Row],[Ei]]=0,10,LOG(Sample[[#This Row],[Ei]]))</f>
        <v>-0.3010299956639812</v>
      </c>
      <c r="P1803">
        <f>IF(Sample[[#This Row],[Ii]]=0,10,LOG(Sample[[#This Row],[Ii]]))</f>
        <v>0.95424250943932487</v>
      </c>
      <c r="Q1803">
        <f>Kx-Sample[[#This Row],[Xp]]</f>
        <v>0.65321251377534373</v>
      </c>
      <c r="R1803">
        <f>Ky-Sample[[#This Row],[Yp]]</f>
        <v>-0.69897000433601875</v>
      </c>
      <c r="S1803">
        <f>Kz-Sample[[#This Row],[Zp]]</f>
        <v>4.5757490560675129E-2</v>
      </c>
      <c r="T1803">
        <f>Sample[[#This Row],[Kpy]]*KSc-Sample[[#This Row],[KPz]]*KSb</f>
        <v>0.65321251377534362</v>
      </c>
      <c r="U1803">
        <f>-1*(Sample[[#This Row],[KPx]]*KSc-Sample[[#This Row],[KPz]]*KSa)</f>
        <v>0.65321251377534373</v>
      </c>
      <c r="V1803">
        <f>(Sample[[#This Row],[KPx]]*$R$2-Sample[[#This Row],[Kpy]]*KSa)</f>
        <v>0.65321251377534373</v>
      </c>
      <c r="W1803">
        <f>Sample[[#This Row],[Kpy]]*KTc-Sample[[#This Row],[KPz]]*KTb</f>
        <v>0.74472749489669388</v>
      </c>
      <c r="X1803">
        <f>-1*(Sample[[#This Row],[KPx]]*KTc-Sample[[#This Row],[KPz]]*KTa)</f>
        <v>0.74472749489669399</v>
      </c>
      <c r="Y1803">
        <f>(Sample[[#This Row],[KPx]]*KTb-Sample[[#This Row],[Kpy]]*KTa)</f>
        <v>0.74472749489669376</v>
      </c>
      <c r="Z1803">
        <f>-Sample[[#This Row],[Xp]]*a+Sample[[#This Row],[Yp]]*b+Sample[[#This Row],[Zp]]*c_</f>
        <v>1.3064250275506875</v>
      </c>
      <c r="AA1803" s="8">
        <f>-IF(Sample[[#This Row],[Column2]]&gt;0,1,-1)*SQRT(Sample[[#This Row],[KPx''i]]^2+Sample[[#This Row],[KPx''j]]^2+Sample[[#This Row],[KPx''k]]^2)/Ksmag/Scale</f>
        <v>-0.80001867617515976</v>
      </c>
      <c r="AB1803" s="1">
        <f>SQRT(Sample[[#This Row],[Kpy''i]]^2+Sample[[#This Row],[KPy''j]]^2+Sample[[#This Row],[KPy''k]]^2)/KTmag/Scale</f>
        <v>0.52660186177752222</v>
      </c>
    </row>
    <row r="1804" spans="1:28" hidden="1" x14ac:dyDescent="0.25">
      <c r="A1804" s="5">
        <v>1799</v>
      </c>
      <c r="B1804" s="13" t="s">
        <v>43</v>
      </c>
      <c r="C1804" s="5"/>
      <c r="D1804" s="5"/>
      <c r="E1804">
        <v>5</v>
      </c>
      <c r="F1804">
        <v>5</v>
      </c>
      <c r="G1804">
        <v>1</v>
      </c>
      <c r="H1804" s="11">
        <f>Sample[[#This Row],[C]]/Sample[[#This Row],[D]]</f>
        <v>1</v>
      </c>
      <c r="I1804" s="11">
        <f>Sample[[#This Row],[A]]/Sample[[#This Row],[C]]</f>
        <v>0.2</v>
      </c>
      <c r="J1804" s="11">
        <f>Sample[[#This Row],[D]]/Sample[[#This Row],[A]]</f>
        <v>5</v>
      </c>
      <c r="K1804" s="11">
        <f>Sample[[#This Row],[A]]/Sample[[#This Row],[D]]</f>
        <v>0.2</v>
      </c>
      <c r="L1804" s="11">
        <f>Sample[[#This Row],[D]]/Sample[[#This Row],[C]]</f>
        <v>1</v>
      </c>
      <c r="M1804" s="11">
        <f>Sample[[#This Row],[C]]/Sample[[#This Row],[A]]</f>
        <v>5</v>
      </c>
      <c r="N1804">
        <f>IF(Sample[[#This Row],[Ap]]=0,10,LOG(Sample[[#This Row],[Ap]]))</f>
        <v>0</v>
      </c>
      <c r="O1804">
        <f>IF(Sample[[#This Row],[Ei]]=0,10,LOG(Sample[[#This Row],[Ei]]))</f>
        <v>-0.69897000433601875</v>
      </c>
      <c r="P1804">
        <f>IF(Sample[[#This Row],[Ii]]=0,10,LOG(Sample[[#This Row],[Ii]]))</f>
        <v>0.69897000433601886</v>
      </c>
      <c r="Q1804">
        <f>Kx-Sample[[#This Row],[Xp]]</f>
        <v>0</v>
      </c>
      <c r="R1804">
        <f>Ky-Sample[[#This Row],[Yp]]</f>
        <v>-0.30102999566398125</v>
      </c>
      <c r="S1804">
        <f>Kz-Sample[[#This Row],[Zp]]</f>
        <v>0.30102999566398114</v>
      </c>
      <c r="T1804">
        <f>Sample[[#This Row],[Kpy]]*KSc-Sample[[#This Row],[KPz]]*KSb</f>
        <v>0</v>
      </c>
      <c r="U1804">
        <f>-1*(Sample[[#This Row],[KPx]]*KSc-Sample[[#This Row],[KPz]]*KSa)</f>
        <v>0</v>
      </c>
      <c r="V1804">
        <f>(Sample[[#This Row],[KPx]]*$R$2-Sample[[#This Row],[Kpy]]*KSa)</f>
        <v>0</v>
      </c>
      <c r="W1804">
        <f>Sample[[#This Row],[Kpy]]*KTc-Sample[[#This Row],[KPz]]*KTb</f>
        <v>0.6020599913279624</v>
      </c>
      <c r="X1804">
        <f>-1*(Sample[[#This Row],[KPx]]*KTc-Sample[[#This Row],[KPz]]*KTa)</f>
        <v>0.60205999132796229</v>
      </c>
      <c r="Y1804">
        <f>(Sample[[#This Row],[KPx]]*KTb-Sample[[#This Row],[Kpy]]*KTa)</f>
        <v>0.60205999132796251</v>
      </c>
      <c r="Z1804">
        <f>-Sample[[#This Row],[Xp]]*a+Sample[[#This Row],[Yp]]*b+Sample[[#This Row],[Zp]]*c_</f>
        <v>0</v>
      </c>
      <c r="AA1804" s="8">
        <f>-IF(Sample[[#This Row],[Column2]]&gt;0,1,-1)*SQRT(Sample[[#This Row],[KPx''i]]^2+Sample[[#This Row],[KPx''j]]^2+Sample[[#This Row],[KPx''k]]^2)/Ksmag/Scale</f>
        <v>0</v>
      </c>
      <c r="AB1804" s="1">
        <f>SQRT(Sample[[#This Row],[Kpy''i]]^2+Sample[[#This Row],[KPy''j]]^2+Sample[[#This Row],[KPy''k]]^2)/KTmag/Scale</f>
        <v>0.42572070254911626</v>
      </c>
    </row>
    <row r="1805" spans="1:28" hidden="1" x14ac:dyDescent="0.25">
      <c r="A1805" s="5">
        <v>1800</v>
      </c>
      <c r="B1805" s="13" t="s">
        <v>43</v>
      </c>
      <c r="C1805" s="5"/>
      <c r="D1805" s="5"/>
      <c r="E1805">
        <v>6</v>
      </c>
      <c r="F1805">
        <v>1</v>
      </c>
      <c r="G1805">
        <v>2</v>
      </c>
      <c r="H1805" s="11">
        <f>Sample[[#This Row],[C]]/Sample[[#This Row],[D]]</f>
        <v>0.16666666666666666</v>
      </c>
      <c r="I1805" s="11">
        <f>Sample[[#This Row],[A]]/Sample[[#This Row],[C]]</f>
        <v>2</v>
      </c>
      <c r="J1805" s="11">
        <f>Sample[[#This Row],[D]]/Sample[[#This Row],[A]]</f>
        <v>3</v>
      </c>
      <c r="K1805" s="11">
        <f>Sample[[#This Row],[A]]/Sample[[#This Row],[D]]</f>
        <v>0.33333333333333331</v>
      </c>
      <c r="L1805" s="11">
        <f>Sample[[#This Row],[D]]/Sample[[#This Row],[C]]</f>
        <v>6</v>
      </c>
      <c r="M1805" s="11">
        <f>Sample[[#This Row],[C]]/Sample[[#This Row],[A]]</f>
        <v>0.5</v>
      </c>
      <c r="N1805">
        <f>IF(Sample[[#This Row],[Ap]]=0,10,LOG(Sample[[#This Row],[Ap]]))</f>
        <v>-0.77815125038364363</v>
      </c>
      <c r="O1805">
        <f>IF(Sample[[#This Row],[Ei]]=0,10,LOG(Sample[[#This Row],[Ei]]))</f>
        <v>0.3010299956639812</v>
      </c>
      <c r="P1805">
        <f>IF(Sample[[#This Row],[Ii]]=0,10,LOG(Sample[[#This Row],[Ii]]))</f>
        <v>0.47712125471966244</v>
      </c>
      <c r="Q1805">
        <f>Kx-Sample[[#This Row],[Xp]]</f>
        <v>0.77815125038364363</v>
      </c>
      <c r="R1805">
        <f>Ky-Sample[[#This Row],[Yp]]</f>
        <v>-1.3010299956639813</v>
      </c>
      <c r="S1805">
        <f>Kz-Sample[[#This Row],[Zp]]</f>
        <v>0.52287874528033762</v>
      </c>
      <c r="T1805">
        <f>Sample[[#This Row],[Kpy]]*KSc-Sample[[#This Row],[KPz]]*KSb</f>
        <v>0.77815125038364363</v>
      </c>
      <c r="U1805">
        <f>-1*(Sample[[#This Row],[KPx]]*KSc-Sample[[#This Row],[KPz]]*KSa)</f>
        <v>0.77815125038364363</v>
      </c>
      <c r="V1805">
        <f>(Sample[[#This Row],[KPx]]*$R$2-Sample[[#This Row],[Kpy]]*KSa)</f>
        <v>0.77815125038364363</v>
      </c>
      <c r="W1805">
        <f>Sample[[#This Row],[Kpy]]*KTc-Sample[[#This Row],[KPz]]*KTb</f>
        <v>1.8239087409443189</v>
      </c>
      <c r="X1805">
        <f>-1*(Sample[[#This Row],[KPx]]*KTc-Sample[[#This Row],[KPz]]*KTa)</f>
        <v>1.8239087409443189</v>
      </c>
      <c r="Y1805">
        <f>(Sample[[#This Row],[KPx]]*KTb-Sample[[#This Row],[Kpy]]*KTa)</f>
        <v>1.8239087409443189</v>
      </c>
      <c r="Z1805">
        <f>-Sample[[#This Row],[Xp]]*a+Sample[[#This Row],[Yp]]*b+Sample[[#This Row],[Zp]]*c_</f>
        <v>1.5563025007672873</v>
      </c>
      <c r="AA1805" s="8">
        <f>-IF(Sample[[#This Row],[Column2]]&gt;0,1,-1)*SQRT(Sample[[#This Row],[KPx''i]]^2+Sample[[#This Row],[KPx''j]]^2+Sample[[#This Row],[KPx''k]]^2)/Ksmag/Scale</f>
        <v>-0.95303675307431968</v>
      </c>
      <c r="AB1805" s="1">
        <f>SQRT(Sample[[#This Row],[Kpy''i]]^2+Sample[[#This Row],[KPy''j]]^2+Sample[[#This Row],[KPy''k]]^2)/KTmag/Scale</f>
        <v>1.2896982389871461</v>
      </c>
    </row>
    <row r="1806" spans="1:28" hidden="1" x14ac:dyDescent="0.25">
      <c r="A1806" s="5">
        <v>1801</v>
      </c>
      <c r="B1806" s="13" t="s">
        <v>43</v>
      </c>
      <c r="C1806" s="5"/>
      <c r="D1806" s="5"/>
      <c r="E1806">
        <v>6</v>
      </c>
      <c r="F1806">
        <v>1</v>
      </c>
      <c r="G1806">
        <v>3</v>
      </c>
      <c r="H1806" s="11">
        <f>Sample[[#This Row],[C]]/Sample[[#This Row],[D]]</f>
        <v>0.16666666666666666</v>
      </c>
      <c r="I1806" s="11">
        <f>Sample[[#This Row],[A]]/Sample[[#This Row],[C]]</f>
        <v>3</v>
      </c>
      <c r="J1806" s="11">
        <f>Sample[[#This Row],[D]]/Sample[[#This Row],[A]]</f>
        <v>2</v>
      </c>
      <c r="K1806" s="11">
        <f>Sample[[#This Row],[A]]/Sample[[#This Row],[D]]</f>
        <v>0.5</v>
      </c>
      <c r="L1806" s="11">
        <f>Sample[[#This Row],[D]]/Sample[[#This Row],[C]]</f>
        <v>6</v>
      </c>
      <c r="M1806" s="11">
        <f>Sample[[#This Row],[C]]/Sample[[#This Row],[A]]</f>
        <v>0.33333333333333331</v>
      </c>
      <c r="N1806">
        <f>IF(Sample[[#This Row],[Ap]]=0,10,LOG(Sample[[#This Row],[Ap]]))</f>
        <v>-0.77815125038364363</v>
      </c>
      <c r="O1806">
        <f>IF(Sample[[#This Row],[Ei]]=0,10,LOG(Sample[[#This Row],[Ei]]))</f>
        <v>0.47712125471966244</v>
      </c>
      <c r="P1806">
        <f>IF(Sample[[#This Row],[Ii]]=0,10,LOG(Sample[[#This Row],[Ii]]))</f>
        <v>0.3010299956639812</v>
      </c>
      <c r="Q1806">
        <f>Kx-Sample[[#This Row],[Xp]]</f>
        <v>0.77815125038364363</v>
      </c>
      <c r="R1806">
        <f>Ky-Sample[[#This Row],[Yp]]</f>
        <v>-1.4771212547196624</v>
      </c>
      <c r="S1806">
        <f>Kz-Sample[[#This Row],[Zp]]</f>
        <v>0.69897000433601875</v>
      </c>
      <c r="T1806">
        <f>Sample[[#This Row],[Kpy]]*KSc-Sample[[#This Row],[KPz]]*KSb</f>
        <v>0.77815125038364363</v>
      </c>
      <c r="U1806">
        <f>-1*(Sample[[#This Row],[KPx]]*KSc-Sample[[#This Row],[KPz]]*KSa)</f>
        <v>0.77815125038364363</v>
      </c>
      <c r="V1806">
        <f>(Sample[[#This Row],[KPx]]*$R$2-Sample[[#This Row],[Kpy]]*KSa)</f>
        <v>0.77815125038364363</v>
      </c>
      <c r="W1806">
        <f>Sample[[#This Row],[Kpy]]*KTc-Sample[[#This Row],[KPz]]*KTb</f>
        <v>2.1760912590556813</v>
      </c>
      <c r="X1806">
        <f>-1*(Sample[[#This Row],[KPx]]*KTc-Sample[[#This Row],[KPz]]*KTa)</f>
        <v>2.1760912590556813</v>
      </c>
      <c r="Y1806">
        <f>(Sample[[#This Row],[KPx]]*KTb-Sample[[#This Row],[Kpy]]*KTa)</f>
        <v>2.1760912590556813</v>
      </c>
      <c r="Z1806">
        <f>-Sample[[#This Row],[Xp]]*a+Sample[[#This Row],[Yp]]*b+Sample[[#This Row],[Zp]]*c_</f>
        <v>1.5563025007672873</v>
      </c>
      <c r="AA1806" s="8">
        <f>-IF(Sample[[#This Row],[Column2]]&gt;0,1,-1)*SQRT(Sample[[#This Row],[KPx''i]]^2+Sample[[#This Row],[KPx''j]]^2+Sample[[#This Row],[KPx''k]]^2)/Ksmag/Scale</f>
        <v>-0.95303675307431968</v>
      </c>
      <c r="AB1806" s="1">
        <f>SQRT(Sample[[#This Row],[Kpy''i]]^2+Sample[[#This Row],[KPy''j]]^2+Sample[[#This Row],[KPy''k]]^2)/KTmag/Scale</f>
        <v>1.5387288857590447</v>
      </c>
    </row>
    <row r="1807" spans="1:28" hidden="1" x14ac:dyDescent="0.25">
      <c r="A1807" s="5">
        <v>1802</v>
      </c>
      <c r="B1807" s="13" t="s">
        <v>43</v>
      </c>
      <c r="C1807" s="5"/>
      <c r="D1807" s="5"/>
      <c r="E1807">
        <v>5</v>
      </c>
      <c r="F1807">
        <v>4</v>
      </c>
      <c r="G1807">
        <v>7</v>
      </c>
      <c r="H1807" s="11">
        <f>Sample[[#This Row],[C]]/Sample[[#This Row],[D]]</f>
        <v>0.8</v>
      </c>
      <c r="I1807" s="11">
        <f>Sample[[#This Row],[A]]/Sample[[#This Row],[C]]</f>
        <v>1.75</v>
      </c>
      <c r="J1807" s="11">
        <f>Sample[[#This Row],[D]]/Sample[[#This Row],[A]]</f>
        <v>0.7142857142857143</v>
      </c>
      <c r="K1807" s="11">
        <f>Sample[[#This Row],[A]]/Sample[[#This Row],[D]]</f>
        <v>1.4</v>
      </c>
      <c r="L1807" s="11">
        <f>Sample[[#This Row],[D]]/Sample[[#This Row],[C]]</f>
        <v>1.25</v>
      </c>
      <c r="M1807" s="11">
        <f>Sample[[#This Row],[C]]/Sample[[#This Row],[A]]</f>
        <v>0.5714285714285714</v>
      </c>
      <c r="N1807">
        <f>IF(Sample[[#This Row],[Ap]]=0,10,LOG(Sample[[#This Row],[Ap]]))</f>
        <v>-9.6910013008056392E-2</v>
      </c>
      <c r="O1807">
        <f>IF(Sample[[#This Row],[Ei]]=0,10,LOG(Sample[[#This Row],[Ei]]))</f>
        <v>0.24303804868629444</v>
      </c>
      <c r="P1807">
        <f>IF(Sample[[#This Row],[Ii]]=0,10,LOG(Sample[[#This Row],[Ii]]))</f>
        <v>-0.14612803567823801</v>
      </c>
      <c r="Q1807">
        <f>Kx-Sample[[#This Row],[Xp]]</f>
        <v>9.6910013008056392E-2</v>
      </c>
      <c r="R1807">
        <f>Ky-Sample[[#This Row],[Yp]]</f>
        <v>-1.2430380486862944</v>
      </c>
      <c r="S1807">
        <f>Kz-Sample[[#This Row],[Zp]]</f>
        <v>1.146128035678238</v>
      </c>
      <c r="T1807">
        <f>Sample[[#This Row],[Kpy]]*KSc-Sample[[#This Row],[KPz]]*KSb</f>
        <v>9.6910013008056461E-2</v>
      </c>
      <c r="U1807">
        <f>-1*(Sample[[#This Row],[KPx]]*KSc-Sample[[#This Row],[KPz]]*KSa)</f>
        <v>9.6910013008056392E-2</v>
      </c>
      <c r="V1807">
        <f>(Sample[[#This Row],[KPx]]*$R$2-Sample[[#This Row],[Kpy]]*KSa)</f>
        <v>9.6910013008056392E-2</v>
      </c>
      <c r="W1807">
        <f>Sample[[#This Row],[Kpy]]*KTc-Sample[[#This Row],[KPz]]*KTb</f>
        <v>2.3891660843645326</v>
      </c>
      <c r="X1807">
        <f>-1*(Sample[[#This Row],[KPx]]*KTc-Sample[[#This Row],[KPz]]*KTa)</f>
        <v>2.3891660843645321</v>
      </c>
      <c r="Y1807">
        <f>(Sample[[#This Row],[KPx]]*KTb-Sample[[#This Row],[Kpy]]*KTa)</f>
        <v>2.3891660843645326</v>
      </c>
      <c r="Z1807">
        <f>-Sample[[#This Row],[Xp]]*a+Sample[[#This Row],[Yp]]*b+Sample[[#This Row],[Zp]]*c_</f>
        <v>0.19382002601611287</v>
      </c>
      <c r="AA1807" s="8">
        <f>-IF(Sample[[#This Row],[Column2]]&gt;0,1,-1)*SQRT(Sample[[#This Row],[KPx''i]]^2+Sample[[#This Row],[KPx''j]]^2+Sample[[#This Row],[KPx''k]]^2)/Ksmag/Scale</f>
        <v>-0.11869004141810927</v>
      </c>
      <c r="AB1807" s="1">
        <f>SQRT(Sample[[#This Row],[Kpy''i]]^2+Sample[[#This Row],[KPy''j]]^2+Sample[[#This Row],[KPy''k]]^2)/KTmag/Scale</f>
        <v>1.6893955396350722</v>
      </c>
    </row>
    <row r="1808" spans="1:28" hidden="1" x14ac:dyDescent="0.25">
      <c r="A1808" s="5">
        <v>1803</v>
      </c>
      <c r="B1808" s="13" t="s">
        <v>43</v>
      </c>
      <c r="C1808" s="5"/>
      <c r="D1808" s="5"/>
      <c r="E1808">
        <v>2</v>
      </c>
      <c r="F1808">
        <v>6</v>
      </c>
      <c r="G1808">
        <v>5</v>
      </c>
      <c r="H1808" s="11">
        <f>Sample[[#This Row],[C]]/Sample[[#This Row],[D]]</f>
        <v>3</v>
      </c>
      <c r="I1808" s="11">
        <f>Sample[[#This Row],[A]]/Sample[[#This Row],[C]]</f>
        <v>0.83333333333333337</v>
      </c>
      <c r="J1808" s="11">
        <f>Sample[[#This Row],[D]]/Sample[[#This Row],[A]]</f>
        <v>0.4</v>
      </c>
      <c r="K1808" s="11">
        <f>Sample[[#This Row],[A]]/Sample[[#This Row],[D]]</f>
        <v>2.5</v>
      </c>
      <c r="L1808" s="11">
        <f>Sample[[#This Row],[D]]/Sample[[#This Row],[C]]</f>
        <v>0.33333333333333331</v>
      </c>
      <c r="M1808" s="11">
        <f>Sample[[#This Row],[C]]/Sample[[#This Row],[A]]</f>
        <v>1.2</v>
      </c>
      <c r="N1808">
        <f>IF(Sample[[#This Row],[Ap]]=0,10,LOG(Sample[[#This Row],[Ap]]))</f>
        <v>0.47712125471966244</v>
      </c>
      <c r="O1808">
        <f>IF(Sample[[#This Row],[Ei]]=0,10,LOG(Sample[[#This Row],[Ei]]))</f>
        <v>-7.9181246047624804E-2</v>
      </c>
      <c r="P1808">
        <f>IF(Sample[[#This Row],[Ii]]=0,10,LOG(Sample[[#This Row],[Ii]]))</f>
        <v>-0.3979400086720376</v>
      </c>
      <c r="Q1808">
        <f>Kx-Sample[[#This Row],[Xp]]</f>
        <v>-0.47712125471966244</v>
      </c>
      <c r="R1808">
        <f>Ky-Sample[[#This Row],[Yp]]</f>
        <v>-0.92081875395237522</v>
      </c>
      <c r="S1808">
        <f>Kz-Sample[[#This Row],[Zp]]</f>
        <v>1.3979400086720375</v>
      </c>
      <c r="T1808">
        <f>Sample[[#This Row],[Kpy]]*KSc-Sample[[#This Row],[KPz]]*KSb</f>
        <v>-0.47712125471966227</v>
      </c>
      <c r="U1808">
        <f>-1*(Sample[[#This Row],[KPx]]*KSc-Sample[[#This Row],[KPz]]*KSa)</f>
        <v>-0.47712125471966244</v>
      </c>
      <c r="V1808">
        <f>(Sample[[#This Row],[KPx]]*$R$2-Sample[[#This Row],[Kpy]]*KSa)</f>
        <v>-0.47712125471966244</v>
      </c>
      <c r="W1808">
        <f>Sample[[#This Row],[Kpy]]*KTc-Sample[[#This Row],[KPz]]*KTb</f>
        <v>2.3187587626244128</v>
      </c>
      <c r="X1808">
        <f>-1*(Sample[[#This Row],[KPx]]*KTc-Sample[[#This Row],[KPz]]*KTa)</f>
        <v>2.3187587626244124</v>
      </c>
      <c r="Y1808">
        <f>(Sample[[#This Row],[KPx]]*KTb-Sample[[#This Row],[Kpy]]*KTa)</f>
        <v>2.3187587626244128</v>
      </c>
      <c r="Z1808">
        <f>-Sample[[#This Row],[Xp]]*a+Sample[[#This Row],[Yp]]*b+Sample[[#This Row],[Zp]]*c_</f>
        <v>-0.95424250943932476</v>
      </c>
      <c r="AA1808" s="8">
        <f>-IF(Sample[[#This Row],[Column2]]&gt;0,1,-1)*SQRT(Sample[[#This Row],[KPx''i]]^2+Sample[[#This Row],[KPx''j]]^2+Sample[[#This Row],[KPx''k]]^2)/Ksmag/Scale</f>
        <v>0.58435180974982648</v>
      </c>
      <c r="AB1808" s="1">
        <f>SQRT(Sample[[#This Row],[Kpy''i]]^2+Sample[[#This Row],[KPy''j]]^2+Sample[[#This Row],[KPy''k]]^2)/KTmag/Scale</f>
        <v>1.6396100449874504</v>
      </c>
    </row>
    <row r="1809" spans="1:28" hidden="1" x14ac:dyDescent="0.25">
      <c r="A1809" s="5">
        <v>1804</v>
      </c>
      <c r="B1809" s="13" t="s">
        <v>43</v>
      </c>
      <c r="C1809" s="5"/>
      <c r="D1809" s="5"/>
      <c r="E1809">
        <v>5</v>
      </c>
      <c r="F1809">
        <v>6</v>
      </c>
      <c r="G1809">
        <v>8</v>
      </c>
      <c r="H1809" s="11">
        <f>Sample[[#This Row],[C]]/Sample[[#This Row],[D]]</f>
        <v>1.2</v>
      </c>
      <c r="I1809" s="11">
        <f>Sample[[#This Row],[A]]/Sample[[#This Row],[C]]</f>
        <v>1.3333333333333333</v>
      </c>
      <c r="J1809" s="11">
        <f>Sample[[#This Row],[D]]/Sample[[#This Row],[A]]</f>
        <v>0.625</v>
      </c>
      <c r="K1809" s="11">
        <f>Sample[[#This Row],[A]]/Sample[[#This Row],[D]]</f>
        <v>1.6</v>
      </c>
      <c r="L1809" s="11">
        <f>Sample[[#This Row],[D]]/Sample[[#This Row],[C]]</f>
        <v>0.83333333333333337</v>
      </c>
      <c r="M1809" s="11">
        <f>Sample[[#This Row],[C]]/Sample[[#This Row],[A]]</f>
        <v>0.75</v>
      </c>
      <c r="N1809">
        <f>IF(Sample[[#This Row],[Ap]]=0,10,LOG(Sample[[#This Row],[Ap]]))</f>
        <v>7.9181246047624818E-2</v>
      </c>
      <c r="O1809">
        <f>IF(Sample[[#This Row],[Ei]]=0,10,LOG(Sample[[#This Row],[Ei]]))</f>
        <v>0.12493873660829993</v>
      </c>
      <c r="P1809">
        <f>IF(Sample[[#This Row],[Ii]]=0,10,LOG(Sample[[#This Row],[Ii]]))</f>
        <v>-0.20411998265592479</v>
      </c>
      <c r="Q1809">
        <f>Kx-Sample[[#This Row],[Xp]]</f>
        <v>-7.9181246047624818E-2</v>
      </c>
      <c r="R1809">
        <f>Ky-Sample[[#This Row],[Yp]]</f>
        <v>-1.1249387366082999</v>
      </c>
      <c r="S1809">
        <f>Kz-Sample[[#This Row],[Zp]]</f>
        <v>1.2041199826559248</v>
      </c>
      <c r="T1809">
        <f>Sample[[#This Row],[Kpy]]*KSc-Sample[[#This Row],[KPz]]*KSb</f>
        <v>-7.9181246047624887E-2</v>
      </c>
      <c r="U1809">
        <f>-1*(Sample[[#This Row],[KPx]]*KSc-Sample[[#This Row],[KPz]]*KSa)</f>
        <v>-7.9181246047624818E-2</v>
      </c>
      <c r="V1809">
        <f>(Sample[[#This Row],[KPx]]*$R$2-Sample[[#This Row],[Kpy]]*KSa)</f>
        <v>-7.9181246047624818E-2</v>
      </c>
      <c r="W1809">
        <f>Sample[[#This Row],[Kpy]]*KTc-Sample[[#This Row],[KPz]]*KTb</f>
        <v>2.3290587192642249</v>
      </c>
      <c r="X1809">
        <f>-1*(Sample[[#This Row],[KPx]]*KTc-Sample[[#This Row],[KPz]]*KTa)</f>
        <v>2.3290587192642249</v>
      </c>
      <c r="Y1809">
        <f>(Sample[[#This Row],[KPx]]*KTb-Sample[[#This Row],[Kpy]]*KTa)</f>
        <v>2.3290587192642245</v>
      </c>
      <c r="Z1809">
        <f>-Sample[[#This Row],[Xp]]*a+Sample[[#This Row],[Yp]]*b+Sample[[#This Row],[Zp]]*c_</f>
        <v>-0.15836249209524972</v>
      </c>
      <c r="AA1809" s="8">
        <f>-IF(Sample[[#This Row],[Column2]]&gt;0,1,-1)*SQRT(Sample[[#This Row],[KPx''i]]^2+Sample[[#This Row],[KPx''j]]^2+Sample[[#This Row],[KPx''k]]^2)/Ksmag/Scale</f>
        <v>9.6976825007224043E-2</v>
      </c>
      <c r="AB1809" s="1">
        <f>SQRT(Sample[[#This Row],[Kpy''i]]^2+Sample[[#This Row],[KPy''j]]^2+Sample[[#This Row],[KPy''k]]^2)/KTmag/Scale</f>
        <v>1.646893214173389</v>
      </c>
    </row>
    <row r="1810" spans="1:28" hidden="1" x14ac:dyDescent="0.25">
      <c r="A1810" s="5">
        <v>1805</v>
      </c>
      <c r="B1810" s="13" t="s">
        <v>43</v>
      </c>
      <c r="C1810" s="5"/>
      <c r="D1810" s="5"/>
      <c r="E1810">
        <v>3</v>
      </c>
      <c r="F1810">
        <v>7</v>
      </c>
      <c r="G1810">
        <v>6</v>
      </c>
      <c r="H1810" s="11">
        <f>Sample[[#This Row],[C]]/Sample[[#This Row],[D]]</f>
        <v>2.3333333333333335</v>
      </c>
      <c r="I1810" s="11">
        <f>Sample[[#This Row],[A]]/Sample[[#This Row],[C]]</f>
        <v>0.8571428571428571</v>
      </c>
      <c r="J1810" s="11">
        <f>Sample[[#This Row],[D]]/Sample[[#This Row],[A]]</f>
        <v>0.5</v>
      </c>
      <c r="K1810" s="11">
        <f>Sample[[#This Row],[A]]/Sample[[#This Row],[D]]</f>
        <v>2</v>
      </c>
      <c r="L1810" s="11">
        <f>Sample[[#This Row],[D]]/Sample[[#This Row],[C]]</f>
        <v>0.42857142857142855</v>
      </c>
      <c r="M1810" s="11">
        <f>Sample[[#This Row],[C]]/Sample[[#This Row],[A]]</f>
        <v>1.1666666666666667</v>
      </c>
      <c r="N1810">
        <f>IF(Sample[[#This Row],[Ap]]=0,10,LOG(Sample[[#This Row],[Ap]]))</f>
        <v>0.36797678529459443</v>
      </c>
      <c r="O1810">
        <f>IF(Sample[[#This Row],[Ei]]=0,10,LOG(Sample[[#This Row],[Ei]]))</f>
        <v>-6.6946789630613221E-2</v>
      </c>
      <c r="P1810">
        <f>IF(Sample[[#This Row],[Ii]]=0,10,LOG(Sample[[#This Row],[Ii]]))</f>
        <v>-0.3010299956639812</v>
      </c>
      <c r="Q1810">
        <f>Kx-Sample[[#This Row],[Xp]]</f>
        <v>-0.36797678529459443</v>
      </c>
      <c r="R1810">
        <f>Ky-Sample[[#This Row],[Yp]]</f>
        <v>-0.93305321036938682</v>
      </c>
      <c r="S1810">
        <f>Kz-Sample[[#This Row],[Zp]]</f>
        <v>1.3010299956639813</v>
      </c>
      <c r="T1810">
        <f>Sample[[#This Row],[Kpy]]*KSc-Sample[[#This Row],[KPz]]*KSb</f>
        <v>-0.36797678529459443</v>
      </c>
      <c r="U1810">
        <f>-1*(Sample[[#This Row],[KPx]]*KSc-Sample[[#This Row],[KPz]]*KSa)</f>
        <v>-0.36797678529459443</v>
      </c>
      <c r="V1810">
        <f>(Sample[[#This Row],[KPx]]*$R$2-Sample[[#This Row],[Kpy]]*KSa)</f>
        <v>-0.36797678529459443</v>
      </c>
      <c r="W1810">
        <f>Sample[[#This Row],[Kpy]]*KTc-Sample[[#This Row],[KPz]]*KTb</f>
        <v>2.2340832060333682</v>
      </c>
      <c r="X1810">
        <f>-1*(Sample[[#This Row],[KPx]]*KTc-Sample[[#This Row],[KPz]]*KTa)</f>
        <v>2.2340832060333682</v>
      </c>
      <c r="Y1810">
        <f>(Sample[[#This Row],[KPx]]*KTb-Sample[[#This Row],[Kpy]]*KTa)</f>
        <v>2.2340832060333682</v>
      </c>
      <c r="Z1810">
        <f>-Sample[[#This Row],[Xp]]*a+Sample[[#This Row],[Yp]]*b+Sample[[#This Row],[Zp]]*c_</f>
        <v>-0.73595357058918887</v>
      </c>
      <c r="AA1810" s="8">
        <f>-IF(Sample[[#This Row],[Column2]]&gt;0,1,-1)*SQRT(Sample[[#This Row],[KPx''i]]^2+Sample[[#This Row],[KPx''j]]^2+Sample[[#This Row],[KPx''k]]^2)/Ksmag/Scale</f>
        <v>0.45067768058071839</v>
      </c>
      <c r="AB1810" s="1">
        <f>SQRT(Sample[[#This Row],[Kpy''i]]^2+Sample[[#This Row],[KPy''j]]^2+Sample[[#This Row],[KPy''k]]^2)/KTmag/Scale</f>
        <v>1.5797353847211775</v>
      </c>
    </row>
    <row r="1811" spans="1:28" hidden="1" x14ac:dyDescent="0.25">
      <c r="A1811" s="5">
        <v>1806</v>
      </c>
      <c r="B1811" s="13" t="s">
        <v>43</v>
      </c>
      <c r="C1811" s="5"/>
      <c r="D1811" s="5"/>
      <c r="E1811">
        <v>2</v>
      </c>
      <c r="F1811">
        <v>10</v>
      </c>
      <c r="G1811">
        <v>9</v>
      </c>
      <c r="H1811" s="11">
        <f>Sample[[#This Row],[C]]/Sample[[#This Row],[D]]</f>
        <v>5</v>
      </c>
      <c r="I1811" s="11">
        <f>Sample[[#This Row],[A]]/Sample[[#This Row],[C]]</f>
        <v>0.9</v>
      </c>
      <c r="J1811" s="11">
        <f>Sample[[#This Row],[D]]/Sample[[#This Row],[A]]</f>
        <v>0.22222222222222221</v>
      </c>
      <c r="K1811" s="11">
        <f>Sample[[#This Row],[A]]/Sample[[#This Row],[D]]</f>
        <v>4.5</v>
      </c>
      <c r="L1811" s="11">
        <f>Sample[[#This Row],[D]]/Sample[[#This Row],[C]]</f>
        <v>0.2</v>
      </c>
      <c r="M1811" s="11">
        <f>Sample[[#This Row],[C]]/Sample[[#This Row],[A]]</f>
        <v>1.1111111111111112</v>
      </c>
      <c r="N1811">
        <f>IF(Sample[[#This Row],[Ap]]=0,10,LOG(Sample[[#This Row],[Ap]]))</f>
        <v>0.69897000433601886</v>
      </c>
      <c r="O1811">
        <f>IF(Sample[[#This Row],[Ei]]=0,10,LOG(Sample[[#This Row],[Ei]]))</f>
        <v>-4.5757490560675115E-2</v>
      </c>
      <c r="P1811">
        <f>IF(Sample[[#This Row],[Ii]]=0,10,LOG(Sample[[#This Row],[Ii]]))</f>
        <v>-0.65321251377534373</v>
      </c>
      <c r="Q1811">
        <f>Kx-Sample[[#This Row],[Xp]]</f>
        <v>-0.69897000433601886</v>
      </c>
      <c r="R1811">
        <f>Ky-Sample[[#This Row],[Yp]]</f>
        <v>-0.95424250943932487</v>
      </c>
      <c r="S1811">
        <f>Kz-Sample[[#This Row],[Zp]]</f>
        <v>1.6532125137753437</v>
      </c>
      <c r="T1811">
        <f>Sample[[#This Row],[Kpy]]*KSc-Sample[[#This Row],[KPz]]*KSb</f>
        <v>-0.69897000433601886</v>
      </c>
      <c r="U1811">
        <f>-1*(Sample[[#This Row],[KPx]]*KSc-Sample[[#This Row],[KPz]]*KSa)</f>
        <v>-0.69897000433601886</v>
      </c>
      <c r="V1811">
        <f>(Sample[[#This Row],[KPx]]*$R$2-Sample[[#This Row],[Kpy]]*KSa)</f>
        <v>-0.69897000433601886</v>
      </c>
      <c r="W1811">
        <f>Sample[[#This Row],[Kpy]]*KTc-Sample[[#This Row],[KPz]]*KTb</f>
        <v>2.6074550232146687</v>
      </c>
      <c r="X1811">
        <f>-1*(Sample[[#This Row],[KPx]]*KTc-Sample[[#This Row],[KPz]]*KTa)</f>
        <v>2.6074550232146687</v>
      </c>
      <c r="Y1811">
        <f>(Sample[[#This Row],[KPx]]*KTb-Sample[[#This Row],[Kpy]]*KTa)</f>
        <v>2.6074550232146687</v>
      </c>
      <c r="Z1811">
        <f>-Sample[[#This Row],[Xp]]*a+Sample[[#This Row],[Yp]]*b+Sample[[#This Row],[Zp]]*c_</f>
        <v>-1.3979400086720377</v>
      </c>
      <c r="AA1811" s="8">
        <f>-IF(Sample[[#This Row],[Column2]]&gt;0,1,-1)*SQRT(Sample[[#This Row],[KPx''i]]^2+Sample[[#This Row],[KPx''j]]^2+Sample[[#This Row],[KPx''k]]^2)/Ksmag/Scale</f>
        <v>0.85605992806709585</v>
      </c>
      <c r="AB1811" s="1">
        <f>SQRT(Sample[[#This Row],[Kpy''i]]^2+Sample[[#This Row],[KPy''j]]^2+Sample[[#This Row],[KPy''k]]^2)/KTmag/Scale</f>
        <v>1.8437491285540193</v>
      </c>
    </row>
    <row r="1812" spans="1:28" hidden="1" x14ac:dyDescent="0.25">
      <c r="A1812" s="5">
        <v>1807</v>
      </c>
      <c r="B1812" s="13" t="s">
        <v>43</v>
      </c>
      <c r="C1812" s="5"/>
      <c r="D1812" s="5"/>
      <c r="E1812">
        <v>4</v>
      </c>
      <c r="F1812">
        <v>5</v>
      </c>
      <c r="G1812">
        <v>8</v>
      </c>
      <c r="H1812" s="11">
        <f>Sample[[#This Row],[C]]/Sample[[#This Row],[D]]</f>
        <v>1.25</v>
      </c>
      <c r="I1812" s="11">
        <f>Sample[[#This Row],[A]]/Sample[[#This Row],[C]]</f>
        <v>1.6</v>
      </c>
      <c r="J1812" s="11">
        <f>Sample[[#This Row],[D]]/Sample[[#This Row],[A]]</f>
        <v>0.5</v>
      </c>
      <c r="K1812" s="11">
        <f>Sample[[#This Row],[A]]/Sample[[#This Row],[D]]</f>
        <v>2</v>
      </c>
      <c r="L1812" s="11">
        <f>Sample[[#This Row],[D]]/Sample[[#This Row],[C]]</f>
        <v>0.8</v>
      </c>
      <c r="M1812" s="11">
        <f>Sample[[#This Row],[C]]/Sample[[#This Row],[A]]</f>
        <v>0.625</v>
      </c>
      <c r="N1812">
        <f>IF(Sample[[#This Row],[Ap]]=0,10,LOG(Sample[[#This Row],[Ap]]))</f>
        <v>9.691001300805642E-2</v>
      </c>
      <c r="O1812">
        <f>IF(Sample[[#This Row],[Ei]]=0,10,LOG(Sample[[#This Row],[Ei]]))</f>
        <v>0.20411998265592479</v>
      </c>
      <c r="P1812">
        <f>IF(Sample[[#This Row],[Ii]]=0,10,LOG(Sample[[#This Row],[Ii]]))</f>
        <v>-0.3010299956639812</v>
      </c>
      <c r="Q1812">
        <f>Kx-Sample[[#This Row],[Xp]]</f>
        <v>-9.691001300805642E-2</v>
      </c>
      <c r="R1812">
        <f>Ky-Sample[[#This Row],[Yp]]</f>
        <v>-1.2041199826559248</v>
      </c>
      <c r="S1812">
        <f>Kz-Sample[[#This Row],[Zp]]</f>
        <v>1.3010299956639813</v>
      </c>
      <c r="T1812">
        <f>Sample[[#This Row],[Kpy]]*KSc-Sample[[#This Row],[KPz]]*KSb</f>
        <v>-9.6910013008056461E-2</v>
      </c>
      <c r="U1812">
        <f>-1*(Sample[[#This Row],[KPx]]*KSc-Sample[[#This Row],[KPz]]*KSa)</f>
        <v>-9.691001300805642E-2</v>
      </c>
      <c r="V1812">
        <f>(Sample[[#This Row],[KPx]]*$R$2-Sample[[#This Row],[Kpy]]*KSa)</f>
        <v>-9.691001300805642E-2</v>
      </c>
      <c r="W1812">
        <f>Sample[[#This Row],[Kpy]]*KTc-Sample[[#This Row],[KPz]]*KTb</f>
        <v>2.5051499783199063</v>
      </c>
      <c r="X1812">
        <f>-1*(Sample[[#This Row],[KPx]]*KTc-Sample[[#This Row],[KPz]]*KTa)</f>
        <v>2.5051499783199063</v>
      </c>
      <c r="Y1812">
        <f>(Sample[[#This Row],[KPx]]*KTb-Sample[[#This Row],[Kpy]]*KTa)</f>
        <v>2.5051499783199058</v>
      </c>
      <c r="Z1812">
        <f>-Sample[[#This Row],[Xp]]*a+Sample[[#This Row],[Yp]]*b+Sample[[#This Row],[Zp]]*c_</f>
        <v>-0.19382002601611281</v>
      </c>
      <c r="AA1812" s="8">
        <f>-IF(Sample[[#This Row],[Column2]]&gt;0,1,-1)*SQRT(Sample[[#This Row],[KPx''i]]^2+Sample[[#This Row],[KPx''j]]^2+Sample[[#This Row],[KPx''k]]^2)/Ksmag/Scale</f>
        <v>0.11869004141810929</v>
      </c>
      <c r="AB1812" s="1">
        <f>SQRT(Sample[[#This Row],[Kpy''i]]^2+Sample[[#This Row],[KPy''j]]^2+Sample[[#This Row],[KPy''k]]^2)/KTmag/Scale</f>
        <v>1.7714085375593385</v>
      </c>
    </row>
    <row r="1813" spans="1:28" hidden="1" x14ac:dyDescent="0.25">
      <c r="A1813" s="5">
        <v>1808</v>
      </c>
      <c r="B1813" s="13" t="s">
        <v>43</v>
      </c>
      <c r="C1813" s="5"/>
      <c r="D1813" s="5"/>
      <c r="E1813">
        <v>2</v>
      </c>
      <c r="F1813">
        <v>8</v>
      </c>
      <c r="G1813">
        <v>4</v>
      </c>
      <c r="H1813" s="11">
        <f>Sample[[#This Row],[C]]/Sample[[#This Row],[D]]</f>
        <v>4</v>
      </c>
      <c r="I1813" s="11">
        <f>Sample[[#This Row],[A]]/Sample[[#This Row],[C]]</f>
        <v>0.5</v>
      </c>
      <c r="J1813" s="11">
        <f>Sample[[#This Row],[D]]/Sample[[#This Row],[A]]</f>
        <v>0.5</v>
      </c>
      <c r="K1813" s="11">
        <f>Sample[[#This Row],[A]]/Sample[[#This Row],[D]]</f>
        <v>2</v>
      </c>
      <c r="L1813" s="11">
        <f>Sample[[#This Row],[D]]/Sample[[#This Row],[C]]</f>
        <v>0.25</v>
      </c>
      <c r="M1813" s="11">
        <f>Sample[[#This Row],[C]]/Sample[[#This Row],[A]]</f>
        <v>2</v>
      </c>
      <c r="N1813">
        <f>IF(Sample[[#This Row],[Ap]]=0,10,LOG(Sample[[#This Row],[Ap]]))</f>
        <v>0.6020599913279624</v>
      </c>
      <c r="O1813">
        <f>IF(Sample[[#This Row],[Ei]]=0,10,LOG(Sample[[#This Row],[Ei]]))</f>
        <v>-0.3010299956639812</v>
      </c>
      <c r="P1813">
        <f>IF(Sample[[#This Row],[Ii]]=0,10,LOG(Sample[[#This Row],[Ii]]))</f>
        <v>-0.3010299956639812</v>
      </c>
      <c r="Q1813">
        <f>Kx-Sample[[#This Row],[Xp]]</f>
        <v>-0.6020599913279624</v>
      </c>
      <c r="R1813">
        <f>Ky-Sample[[#This Row],[Yp]]</f>
        <v>-0.69897000433601875</v>
      </c>
      <c r="S1813">
        <f>Kz-Sample[[#This Row],[Zp]]</f>
        <v>1.3010299956639813</v>
      </c>
      <c r="T1813">
        <f>Sample[[#This Row],[Kpy]]*KSc-Sample[[#This Row],[KPz]]*KSb</f>
        <v>-0.60205999132796251</v>
      </c>
      <c r="U1813">
        <f>-1*(Sample[[#This Row],[KPx]]*KSc-Sample[[#This Row],[KPz]]*KSa)</f>
        <v>-0.6020599913279624</v>
      </c>
      <c r="V1813">
        <f>(Sample[[#This Row],[KPx]]*$R$2-Sample[[#This Row],[Kpy]]*KSa)</f>
        <v>-0.6020599913279624</v>
      </c>
      <c r="W1813">
        <f>Sample[[#This Row],[Kpy]]*KTc-Sample[[#This Row],[KPz]]*KTb</f>
        <v>2</v>
      </c>
      <c r="X1813">
        <f>-1*(Sample[[#This Row],[KPx]]*KTc-Sample[[#This Row],[KPz]]*KTa)</f>
        <v>2</v>
      </c>
      <c r="Y1813">
        <f>(Sample[[#This Row],[KPx]]*KTb-Sample[[#This Row],[Kpy]]*KTa)</f>
        <v>2</v>
      </c>
      <c r="Z1813">
        <f>-Sample[[#This Row],[Xp]]*a+Sample[[#This Row],[Yp]]*b+Sample[[#This Row],[Zp]]*c_</f>
        <v>-1.2041199826559248</v>
      </c>
      <c r="AA1813" s="8">
        <f>-IF(Sample[[#This Row],[Column2]]&gt;0,1,-1)*SQRT(Sample[[#This Row],[KPx''i]]^2+Sample[[#This Row],[KPx''j]]^2+Sample[[#This Row],[KPx''k]]^2)/Ksmag/Scale</f>
        <v>0.73736988664898662</v>
      </c>
      <c r="AB1813" s="1">
        <f>SQRT(Sample[[#This Row],[Kpy''i]]^2+Sample[[#This Row],[KPy''j]]^2+Sample[[#This Row],[KPy''k]]^2)/KTmag/Scale</f>
        <v>1.4142135623730951</v>
      </c>
    </row>
    <row r="1814" spans="1:28" hidden="1" x14ac:dyDescent="0.25">
      <c r="A1814" s="5">
        <v>1809</v>
      </c>
      <c r="B1814" s="13" t="s">
        <v>43</v>
      </c>
      <c r="C1814" s="5"/>
      <c r="D1814" s="5"/>
      <c r="E1814">
        <v>4</v>
      </c>
      <c r="F1814">
        <v>4</v>
      </c>
      <c r="G1814">
        <v>6</v>
      </c>
      <c r="H1814" s="11">
        <f>Sample[[#This Row],[C]]/Sample[[#This Row],[D]]</f>
        <v>1</v>
      </c>
      <c r="I1814" s="11">
        <f>Sample[[#This Row],[A]]/Sample[[#This Row],[C]]</f>
        <v>1.5</v>
      </c>
      <c r="J1814" s="11">
        <f>Sample[[#This Row],[D]]/Sample[[#This Row],[A]]</f>
        <v>0.66666666666666663</v>
      </c>
      <c r="K1814" s="11">
        <f>Sample[[#This Row],[A]]/Sample[[#This Row],[D]]</f>
        <v>1.5</v>
      </c>
      <c r="L1814" s="11">
        <f>Sample[[#This Row],[D]]/Sample[[#This Row],[C]]</f>
        <v>1</v>
      </c>
      <c r="M1814" s="11">
        <f>Sample[[#This Row],[C]]/Sample[[#This Row],[A]]</f>
        <v>0.66666666666666663</v>
      </c>
      <c r="N1814">
        <f>IF(Sample[[#This Row],[Ap]]=0,10,LOG(Sample[[#This Row],[Ap]]))</f>
        <v>0</v>
      </c>
      <c r="O1814">
        <f>IF(Sample[[#This Row],[Ei]]=0,10,LOG(Sample[[#This Row],[Ei]]))</f>
        <v>0.17609125905568124</v>
      </c>
      <c r="P1814">
        <f>IF(Sample[[#This Row],[Ii]]=0,10,LOG(Sample[[#This Row],[Ii]]))</f>
        <v>-0.17609125905568127</v>
      </c>
      <c r="Q1814">
        <f>Kx-Sample[[#This Row],[Xp]]</f>
        <v>0</v>
      </c>
      <c r="R1814">
        <f>Ky-Sample[[#This Row],[Yp]]</f>
        <v>-1.1760912590556813</v>
      </c>
      <c r="S1814">
        <f>Kz-Sample[[#This Row],[Zp]]</f>
        <v>1.1760912590556813</v>
      </c>
      <c r="T1814">
        <f>Sample[[#This Row],[Kpy]]*KSc-Sample[[#This Row],[KPz]]*KSb</f>
        <v>0</v>
      </c>
      <c r="U1814">
        <f>-1*(Sample[[#This Row],[KPx]]*KSc-Sample[[#This Row],[KPz]]*KSa)</f>
        <v>0</v>
      </c>
      <c r="V1814">
        <f>(Sample[[#This Row],[KPx]]*$R$2-Sample[[#This Row],[Kpy]]*KSa)</f>
        <v>0</v>
      </c>
      <c r="W1814">
        <f>Sample[[#This Row],[Kpy]]*KTc-Sample[[#This Row],[KPz]]*KTb</f>
        <v>2.3521825181113627</v>
      </c>
      <c r="X1814">
        <f>-1*(Sample[[#This Row],[KPx]]*KTc-Sample[[#This Row],[KPz]]*KTa)</f>
        <v>2.3521825181113627</v>
      </c>
      <c r="Y1814">
        <f>(Sample[[#This Row],[KPx]]*KTb-Sample[[#This Row],[Kpy]]*KTa)</f>
        <v>2.3521825181113627</v>
      </c>
      <c r="Z1814">
        <f>-Sample[[#This Row],[Xp]]*a+Sample[[#This Row],[Yp]]*b+Sample[[#This Row],[Zp]]*c_</f>
        <v>0</v>
      </c>
      <c r="AA1814" s="8">
        <f>-IF(Sample[[#This Row],[Column2]]&gt;0,1,-1)*SQRT(Sample[[#This Row],[KPx''i]]^2+Sample[[#This Row],[KPx''j]]^2+Sample[[#This Row],[KPx''k]]^2)/Ksmag/Scale</f>
        <v>0</v>
      </c>
      <c r="AB1814" s="1">
        <f>SQRT(Sample[[#This Row],[Kpy''i]]^2+Sample[[#This Row],[KPy''j]]^2+Sample[[#This Row],[KPy''k]]^2)/KTmag/Scale</f>
        <v>1.6632442091449937</v>
      </c>
    </row>
    <row r="1815" spans="1:28" hidden="1" x14ac:dyDescent="0.25">
      <c r="A1815" s="5">
        <v>1810</v>
      </c>
      <c r="B1815" s="13" t="s">
        <v>43</v>
      </c>
      <c r="C1815" s="5"/>
      <c r="D1815" s="5"/>
      <c r="E1815">
        <v>9</v>
      </c>
      <c r="F1815">
        <v>8</v>
      </c>
      <c r="G1815">
        <v>10</v>
      </c>
      <c r="H1815" s="11">
        <f>Sample[[#This Row],[C]]/Sample[[#This Row],[D]]</f>
        <v>0.88888888888888884</v>
      </c>
      <c r="I1815" s="11">
        <f>Sample[[#This Row],[A]]/Sample[[#This Row],[C]]</f>
        <v>1.25</v>
      </c>
      <c r="J1815" s="11">
        <f>Sample[[#This Row],[D]]/Sample[[#This Row],[A]]</f>
        <v>0.9</v>
      </c>
      <c r="K1815" s="11">
        <f>Sample[[#This Row],[A]]/Sample[[#This Row],[D]]</f>
        <v>1.1111111111111112</v>
      </c>
      <c r="L1815" s="11">
        <f>Sample[[#This Row],[D]]/Sample[[#This Row],[C]]</f>
        <v>1.125</v>
      </c>
      <c r="M1815" s="11">
        <f>Sample[[#This Row],[C]]/Sample[[#This Row],[A]]</f>
        <v>0.8</v>
      </c>
      <c r="N1815">
        <f>IF(Sample[[#This Row],[Ap]]=0,10,LOG(Sample[[#This Row],[Ap]]))</f>
        <v>-5.1152522447381311E-2</v>
      </c>
      <c r="O1815">
        <f>IF(Sample[[#This Row],[Ei]]=0,10,LOG(Sample[[#This Row],[Ei]]))</f>
        <v>9.691001300805642E-2</v>
      </c>
      <c r="P1815">
        <f>IF(Sample[[#This Row],[Ii]]=0,10,LOG(Sample[[#This Row],[Ii]]))</f>
        <v>-4.5757490560675115E-2</v>
      </c>
      <c r="Q1815">
        <f>Kx-Sample[[#This Row],[Xp]]</f>
        <v>5.1152522447381311E-2</v>
      </c>
      <c r="R1815">
        <f>Ky-Sample[[#This Row],[Yp]]</f>
        <v>-1.0969100130080565</v>
      </c>
      <c r="S1815">
        <f>Kz-Sample[[#This Row],[Zp]]</f>
        <v>1.045757490560675</v>
      </c>
      <c r="T1815">
        <f>Sample[[#This Row],[Kpy]]*KSc-Sample[[#This Row],[KPz]]*KSb</f>
        <v>5.1152522447381443E-2</v>
      </c>
      <c r="U1815">
        <f>-1*(Sample[[#This Row],[KPx]]*KSc-Sample[[#This Row],[KPz]]*KSa)</f>
        <v>5.1152522447381311E-2</v>
      </c>
      <c r="V1815">
        <f>(Sample[[#This Row],[KPx]]*$R$2-Sample[[#This Row],[Kpy]]*KSa)</f>
        <v>5.1152522447381311E-2</v>
      </c>
      <c r="W1815">
        <f>Sample[[#This Row],[Kpy]]*KTc-Sample[[#This Row],[KPz]]*KTb</f>
        <v>2.1426675035687315</v>
      </c>
      <c r="X1815">
        <f>-1*(Sample[[#This Row],[KPx]]*KTc-Sample[[#This Row],[KPz]]*KTa)</f>
        <v>2.1426675035687315</v>
      </c>
      <c r="Y1815">
        <f>(Sample[[#This Row],[KPx]]*KTb-Sample[[#This Row],[Kpy]]*KTa)</f>
        <v>2.1426675035687315</v>
      </c>
      <c r="Z1815">
        <f>-Sample[[#This Row],[Xp]]*a+Sample[[#This Row],[Yp]]*b+Sample[[#This Row],[Zp]]*c_</f>
        <v>0.10230504489476261</v>
      </c>
      <c r="AA1815" s="8">
        <f>-IF(Sample[[#This Row],[Column2]]&gt;0,1,-1)*SQRT(Sample[[#This Row],[KPx''i]]^2+Sample[[#This Row],[KPx''j]]^2+Sample[[#This Row],[KPx''k]]^2)/Ksmag/Scale</f>
        <v>-6.2648789526173462E-2</v>
      </c>
      <c r="AB1815" s="1">
        <f>SQRT(Sample[[#This Row],[Kpy''i]]^2+Sample[[#This Row],[KPy''j]]^2+Sample[[#This Row],[KPy''k]]^2)/KTmag/Scale</f>
        <v>1.5150947216015012</v>
      </c>
    </row>
    <row r="1816" spans="1:28" hidden="1" x14ac:dyDescent="0.25">
      <c r="A1816" s="5">
        <v>1811</v>
      </c>
      <c r="B1816" s="13" t="s">
        <v>43</v>
      </c>
      <c r="C1816" s="5"/>
      <c r="D1816" s="5"/>
      <c r="E1816">
        <v>5</v>
      </c>
      <c r="F1816">
        <v>5</v>
      </c>
      <c r="G1816">
        <v>10</v>
      </c>
      <c r="H1816" s="11">
        <f>Sample[[#This Row],[C]]/Sample[[#This Row],[D]]</f>
        <v>1</v>
      </c>
      <c r="I1816" s="11">
        <f>Sample[[#This Row],[A]]/Sample[[#This Row],[C]]</f>
        <v>2</v>
      </c>
      <c r="J1816" s="11">
        <f>Sample[[#This Row],[D]]/Sample[[#This Row],[A]]</f>
        <v>0.5</v>
      </c>
      <c r="K1816" s="11">
        <f>Sample[[#This Row],[A]]/Sample[[#This Row],[D]]</f>
        <v>2</v>
      </c>
      <c r="L1816" s="11">
        <f>Sample[[#This Row],[D]]/Sample[[#This Row],[C]]</f>
        <v>1</v>
      </c>
      <c r="M1816" s="11">
        <f>Sample[[#This Row],[C]]/Sample[[#This Row],[A]]</f>
        <v>0.5</v>
      </c>
      <c r="N1816">
        <f>IF(Sample[[#This Row],[Ap]]=0,10,LOG(Sample[[#This Row],[Ap]]))</f>
        <v>0</v>
      </c>
      <c r="O1816">
        <f>IF(Sample[[#This Row],[Ei]]=0,10,LOG(Sample[[#This Row],[Ei]]))</f>
        <v>0.3010299956639812</v>
      </c>
      <c r="P1816">
        <f>IF(Sample[[#This Row],[Ii]]=0,10,LOG(Sample[[#This Row],[Ii]]))</f>
        <v>-0.3010299956639812</v>
      </c>
      <c r="Q1816">
        <f>Kx-Sample[[#This Row],[Xp]]</f>
        <v>0</v>
      </c>
      <c r="R1816">
        <f>Ky-Sample[[#This Row],[Yp]]</f>
        <v>-1.3010299956639813</v>
      </c>
      <c r="S1816">
        <f>Kz-Sample[[#This Row],[Zp]]</f>
        <v>1.3010299956639813</v>
      </c>
      <c r="T1816">
        <f>Sample[[#This Row],[Kpy]]*KSc-Sample[[#This Row],[KPz]]*KSb</f>
        <v>0</v>
      </c>
      <c r="U1816">
        <f>-1*(Sample[[#This Row],[KPx]]*KSc-Sample[[#This Row],[KPz]]*KSa)</f>
        <v>0</v>
      </c>
      <c r="V1816">
        <f>(Sample[[#This Row],[KPx]]*$R$2-Sample[[#This Row],[Kpy]]*KSa)</f>
        <v>0</v>
      </c>
      <c r="W1816">
        <f>Sample[[#This Row],[Kpy]]*KTc-Sample[[#This Row],[KPz]]*KTb</f>
        <v>2.6020599913279625</v>
      </c>
      <c r="X1816">
        <f>-1*(Sample[[#This Row],[KPx]]*KTc-Sample[[#This Row],[KPz]]*KTa)</f>
        <v>2.6020599913279625</v>
      </c>
      <c r="Y1816">
        <f>(Sample[[#This Row],[KPx]]*KTb-Sample[[#This Row],[Kpy]]*KTa)</f>
        <v>2.6020599913279625</v>
      </c>
      <c r="Z1816">
        <f>-Sample[[#This Row],[Xp]]*a+Sample[[#This Row],[Yp]]*b+Sample[[#This Row],[Zp]]*c_</f>
        <v>0</v>
      </c>
      <c r="AA1816" s="8">
        <f>-IF(Sample[[#This Row],[Column2]]&gt;0,1,-1)*SQRT(Sample[[#This Row],[KPx''i]]^2+Sample[[#This Row],[KPx''j]]^2+Sample[[#This Row],[KPx''k]]^2)/Ksmag/Scale</f>
        <v>0</v>
      </c>
      <c r="AB1816" s="1">
        <f>SQRT(Sample[[#This Row],[Kpy''i]]^2+Sample[[#This Row],[KPy''j]]^2+Sample[[#This Row],[KPy''k]]^2)/KTmag/Scale</f>
        <v>1.8399342649222115</v>
      </c>
    </row>
    <row r="1817" spans="1:28" hidden="1" x14ac:dyDescent="0.25">
      <c r="A1817" s="5">
        <v>1812</v>
      </c>
      <c r="B1817" s="13" t="s">
        <v>43</v>
      </c>
      <c r="C1817" s="5"/>
      <c r="D1817" s="5"/>
      <c r="E1817">
        <v>4</v>
      </c>
      <c r="F1817">
        <v>6</v>
      </c>
      <c r="G1817">
        <v>8</v>
      </c>
      <c r="H1817" s="11">
        <f>Sample[[#This Row],[C]]/Sample[[#This Row],[D]]</f>
        <v>1.5</v>
      </c>
      <c r="I1817" s="11">
        <f>Sample[[#This Row],[A]]/Sample[[#This Row],[C]]</f>
        <v>1.3333333333333333</v>
      </c>
      <c r="J1817" s="11">
        <f>Sample[[#This Row],[D]]/Sample[[#This Row],[A]]</f>
        <v>0.5</v>
      </c>
      <c r="K1817" s="11">
        <f>Sample[[#This Row],[A]]/Sample[[#This Row],[D]]</f>
        <v>2</v>
      </c>
      <c r="L1817" s="11">
        <f>Sample[[#This Row],[D]]/Sample[[#This Row],[C]]</f>
        <v>0.66666666666666663</v>
      </c>
      <c r="M1817" s="11">
        <f>Sample[[#This Row],[C]]/Sample[[#This Row],[A]]</f>
        <v>0.75</v>
      </c>
      <c r="N1817">
        <f>IF(Sample[[#This Row],[Ap]]=0,10,LOG(Sample[[#This Row],[Ap]]))</f>
        <v>0.17609125905568124</v>
      </c>
      <c r="O1817">
        <f>IF(Sample[[#This Row],[Ei]]=0,10,LOG(Sample[[#This Row],[Ei]]))</f>
        <v>0.12493873660829993</v>
      </c>
      <c r="P1817">
        <f>IF(Sample[[#This Row],[Ii]]=0,10,LOG(Sample[[#This Row],[Ii]]))</f>
        <v>-0.3010299956639812</v>
      </c>
      <c r="Q1817">
        <f>Kx-Sample[[#This Row],[Xp]]</f>
        <v>-0.17609125905568124</v>
      </c>
      <c r="R1817">
        <f>Ky-Sample[[#This Row],[Yp]]</f>
        <v>-1.1249387366082999</v>
      </c>
      <c r="S1817">
        <f>Kz-Sample[[#This Row],[Zp]]</f>
        <v>1.3010299956639813</v>
      </c>
      <c r="T1817">
        <f>Sample[[#This Row],[Kpy]]*KSc-Sample[[#This Row],[KPz]]*KSb</f>
        <v>-0.17609125905568135</v>
      </c>
      <c r="U1817">
        <f>-1*(Sample[[#This Row],[KPx]]*KSc-Sample[[#This Row],[KPz]]*KSa)</f>
        <v>-0.17609125905568124</v>
      </c>
      <c r="V1817">
        <f>(Sample[[#This Row],[KPx]]*$R$2-Sample[[#This Row],[Kpy]]*KSa)</f>
        <v>-0.17609125905568124</v>
      </c>
      <c r="W1817">
        <f>Sample[[#This Row],[Kpy]]*KTc-Sample[[#This Row],[KPz]]*KTb</f>
        <v>2.4259687322722812</v>
      </c>
      <c r="X1817">
        <f>-1*(Sample[[#This Row],[KPx]]*KTc-Sample[[#This Row],[KPz]]*KTa)</f>
        <v>2.4259687322722812</v>
      </c>
      <c r="Y1817">
        <f>(Sample[[#This Row],[KPx]]*KTb-Sample[[#This Row],[Kpy]]*KTa)</f>
        <v>2.4259687322722812</v>
      </c>
      <c r="Z1817">
        <f>-Sample[[#This Row],[Xp]]*a+Sample[[#This Row],[Yp]]*b+Sample[[#This Row],[Zp]]*c_</f>
        <v>-0.35218251811136253</v>
      </c>
      <c r="AA1817" s="8">
        <f>-IF(Sample[[#This Row],[Column2]]&gt;0,1,-1)*SQRT(Sample[[#This Row],[KPx''i]]^2+Sample[[#This Row],[KPx''j]]^2+Sample[[#This Row],[KPx''k]]^2)/Ksmag/Scale</f>
        <v>0.21566686642533334</v>
      </c>
      <c r="AB1817" s="1">
        <f>SQRT(Sample[[#This Row],[Kpy''i]]^2+Sample[[#This Row],[KPy''j]]^2+Sample[[#This Row],[KPy''k]]^2)/KTmag/Scale</f>
        <v>1.7154189415362624</v>
      </c>
    </row>
    <row r="1818" spans="1:28" hidden="1" x14ac:dyDescent="0.25">
      <c r="A1818" s="5">
        <v>1813</v>
      </c>
      <c r="B1818" s="13" t="s">
        <v>43</v>
      </c>
      <c r="C1818" s="5"/>
      <c r="D1818" s="5"/>
      <c r="E1818">
        <v>10</v>
      </c>
      <c r="F1818">
        <v>5</v>
      </c>
      <c r="G1818">
        <v>6</v>
      </c>
      <c r="H1818" s="11">
        <f>Sample[[#This Row],[C]]/Sample[[#This Row],[D]]</f>
        <v>0.5</v>
      </c>
      <c r="I1818" s="11">
        <f>Sample[[#This Row],[A]]/Sample[[#This Row],[C]]</f>
        <v>1.2</v>
      </c>
      <c r="J1818" s="11">
        <f>Sample[[#This Row],[D]]/Sample[[#This Row],[A]]</f>
        <v>1.6666666666666667</v>
      </c>
      <c r="K1818" s="11">
        <f>Sample[[#This Row],[A]]/Sample[[#This Row],[D]]</f>
        <v>0.6</v>
      </c>
      <c r="L1818" s="11">
        <f>Sample[[#This Row],[D]]/Sample[[#This Row],[C]]</f>
        <v>2</v>
      </c>
      <c r="M1818" s="11">
        <f>Sample[[#This Row],[C]]/Sample[[#This Row],[A]]</f>
        <v>0.83333333333333337</v>
      </c>
      <c r="N1818">
        <f>IF(Sample[[#This Row],[Ap]]=0,10,LOG(Sample[[#This Row],[Ap]]))</f>
        <v>-0.3010299956639812</v>
      </c>
      <c r="O1818">
        <f>IF(Sample[[#This Row],[Ei]]=0,10,LOG(Sample[[#This Row],[Ei]]))</f>
        <v>7.9181246047624818E-2</v>
      </c>
      <c r="P1818">
        <f>IF(Sample[[#This Row],[Ii]]=0,10,LOG(Sample[[#This Row],[Ii]]))</f>
        <v>0.22184874961635639</v>
      </c>
      <c r="Q1818">
        <f>Kx-Sample[[#This Row],[Xp]]</f>
        <v>0.3010299956639812</v>
      </c>
      <c r="R1818">
        <f>Ky-Sample[[#This Row],[Yp]]</f>
        <v>-1.0791812460476249</v>
      </c>
      <c r="S1818">
        <f>Kz-Sample[[#This Row],[Zp]]</f>
        <v>0.77815125038364363</v>
      </c>
      <c r="T1818">
        <f>Sample[[#This Row],[Kpy]]*KSc-Sample[[#This Row],[KPz]]*KSb</f>
        <v>0.30102999566398125</v>
      </c>
      <c r="U1818">
        <f>-1*(Sample[[#This Row],[KPx]]*KSc-Sample[[#This Row],[KPz]]*KSa)</f>
        <v>0.3010299956639812</v>
      </c>
      <c r="V1818">
        <f>(Sample[[#This Row],[KPx]]*$R$2-Sample[[#This Row],[Kpy]]*KSa)</f>
        <v>0.3010299956639812</v>
      </c>
      <c r="W1818">
        <f>Sample[[#This Row],[Kpy]]*KTc-Sample[[#This Row],[KPz]]*KTb</f>
        <v>1.8573324964312685</v>
      </c>
      <c r="X1818">
        <f>-1*(Sample[[#This Row],[KPx]]*KTc-Sample[[#This Row],[KPz]]*KTa)</f>
        <v>1.8573324964312685</v>
      </c>
      <c r="Y1818">
        <f>(Sample[[#This Row],[KPx]]*KTb-Sample[[#This Row],[Kpy]]*KTa)</f>
        <v>1.8573324964312685</v>
      </c>
      <c r="Z1818">
        <f>-Sample[[#This Row],[Xp]]*a+Sample[[#This Row],[Yp]]*b+Sample[[#This Row],[Zp]]*c_</f>
        <v>0.6020599913279624</v>
      </c>
      <c r="AA1818" s="8">
        <f>-IF(Sample[[#This Row],[Column2]]&gt;0,1,-1)*SQRT(Sample[[#This Row],[KPx''i]]^2+Sample[[#This Row],[KPx''j]]^2+Sample[[#This Row],[KPx''k]]^2)/Ksmag/Scale</f>
        <v>-0.36868494332449331</v>
      </c>
      <c r="AB1818" s="1">
        <f>SQRT(Sample[[#This Row],[Kpy''i]]^2+Sample[[#This Row],[KPy''j]]^2+Sample[[#This Row],[KPy''k]]^2)/KTmag/Scale</f>
        <v>1.3133324031446891</v>
      </c>
    </row>
    <row r="1819" spans="1:28" hidden="1" x14ac:dyDescent="0.25">
      <c r="A1819" s="5">
        <v>1814</v>
      </c>
      <c r="B1819" s="13" t="s">
        <v>43</v>
      </c>
      <c r="C1819" s="5"/>
      <c r="D1819" s="5"/>
      <c r="E1819">
        <v>7</v>
      </c>
      <c r="F1819">
        <v>10</v>
      </c>
      <c r="G1819">
        <v>2</v>
      </c>
      <c r="H1819" s="11">
        <f>Sample[[#This Row],[C]]/Sample[[#This Row],[D]]</f>
        <v>1.4285714285714286</v>
      </c>
      <c r="I1819" s="11">
        <f>Sample[[#This Row],[A]]/Sample[[#This Row],[C]]</f>
        <v>0.2</v>
      </c>
      <c r="J1819" s="11">
        <f>Sample[[#This Row],[D]]/Sample[[#This Row],[A]]</f>
        <v>3.5</v>
      </c>
      <c r="K1819" s="11">
        <f>Sample[[#This Row],[A]]/Sample[[#This Row],[D]]</f>
        <v>0.2857142857142857</v>
      </c>
      <c r="L1819" s="11">
        <f>Sample[[#This Row],[D]]/Sample[[#This Row],[C]]</f>
        <v>0.7</v>
      </c>
      <c r="M1819" s="11">
        <f>Sample[[#This Row],[C]]/Sample[[#This Row],[A]]</f>
        <v>5</v>
      </c>
      <c r="N1819">
        <f>IF(Sample[[#This Row],[Ap]]=0,10,LOG(Sample[[#This Row],[Ap]]))</f>
        <v>0.15490195998574319</v>
      </c>
      <c r="O1819">
        <f>IF(Sample[[#This Row],[Ei]]=0,10,LOG(Sample[[#This Row],[Ei]]))</f>
        <v>-0.69897000433601875</v>
      </c>
      <c r="P1819">
        <f>IF(Sample[[#This Row],[Ii]]=0,10,LOG(Sample[[#This Row],[Ii]]))</f>
        <v>0.54406804435027567</v>
      </c>
      <c r="Q1819">
        <f>Kx-Sample[[#This Row],[Xp]]</f>
        <v>-0.15490195998574319</v>
      </c>
      <c r="R1819">
        <f>Ky-Sample[[#This Row],[Yp]]</f>
        <v>-0.30102999566398125</v>
      </c>
      <c r="S1819">
        <f>Kz-Sample[[#This Row],[Zp]]</f>
        <v>0.45593195564972433</v>
      </c>
      <c r="T1819">
        <f>Sample[[#This Row],[Kpy]]*KSc-Sample[[#This Row],[KPz]]*KSb</f>
        <v>-0.15490195998574308</v>
      </c>
      <c r="U1819">
        <f>-1*(Sample[[#This Row],[KPx]]*KSc-Sample[[#This Row],[KPz]]*KSa)</f>
        <v>-0.15490195998574319</v>
      </c>
      <c r="V1819">
        <f>(Sample[[#This Row],[KPx]]*$R$2-Sample[[#This Row],[Kpy]]*KSa)</f>
        <v>-0.15490195998574319</v>
      </c>
      <c r="W1819">
        <f>Sample[[#This Row],[Kpy]]*KTc-Sample[[#This Row],[KPz]]*KTb</f>
        <v>0.75696195131370558</v>
      </c>
      <c r="X1819">
        <f>-1*(Sample[[#This Row],[KPx]]*KTc-Sample[[#This Row],[KPz]]*KTa)</f>
        <v>0.75696195131370547</v>
      </c>
      <c r="Y1819">
        <f>(Sample[[#This Row],[KPx]]*KTb-Sample[[#This Row],[Kpy]]*KTa)</f>
        <v>0.75696195131370569</v>
      </c>
      <c r="Z1819">
        <f>-Sample[[#This Row],[Xp]]*a+Sample[[#This Row],[Yp]]*b+Sample[[#This Row],[Zp]]*c_</f>
        <v>-0.30980391997148615</v>
      </c>
      <c r="AA1819" s="8">
        <f>-IF(Sample[[#This Row],[Column2]]&gt;0,1,-1)*SQRT(Sample[[#This Row],[KPx''i]]^2+Sample[[#This Row],[KPx''j]]^2+Sample[[#This Row],[KPx''k]]^2)/Ksmag/Scale</f>
        <v>0.18971538106104405</v>
      </c>
      <c r="AB1819" s="1">
        <f>SQRT(Sample[[#This Row],[Kpy''i]]^2+Sample[[#This Row],[KPy''j]]^2+Sample[[#This Row],[KPy''k]]^2)/KTmag/Scale</f>
        <v>0.53525292887412246</v>
      </c>
    </row>
    <row r="1820" spans="1:28" hidden="1" x14ac:dyDescent="0.25">
      <c r="A1820" s="5">
        <v>1815</v>
      </c>
      <c r="B1820" s="13" t="s">
        <v>43</v>
      </c>
      <c r="C1820" s="5"/>
      <c r="D1820" s="5"/>
      <c r="E1820">
        <v>9</v>
      </c>
      <c r="F1820">
        <v>1</v>
      </c>
      <c r="G1820">
        <v>2</v>
      </c>
      <c r="H1820" s="11">
        <f>Sample[[#This Row],[C]]/Sample[[#This Row],[D]]</f>
        <v>0.1111111111111111</v>
      </c>
      <c r="I1820" s="11">
        <f>Sample[[#This Row],[A]]/Sample[[#This Row],[C]]</f>
        <v>2</v>
      </c>
      <c r="J1820" s="11">
        <f>Sample[[#This Row],[D]]/Sample[[#This Row],[A]]</f>
        <v>4.5</v>
      </c>
      <c r="K1820" s="11">
        <f>Sample[[#This Row],[A]]/Sample[[#This Row],[D]]</f>
        <v>0.22222222222222221</v>
      </c>
      <c r="L1820" s="11">
        <f>Sample[[#This Row],[D]]/Sample[[#This Row],[C]]</f>
        <v>9</v>
      </c>
      <c r="M1820" s="11">
        <f>Sample[[#This Row],[C]]/Sample[[#This Row],[A]]</f>
        <v>0.5</v>
      </c>
      <c r="N1820">
        <f>IF(Sample[[#This Row],[Ap]]=0,10,LOG(Sample[[#This Row],[Ap]]))</f>
        <v>-0.95424250943932487</v>
      </c>
      <c r="O1820">
        <f>IF(Sample[[#This Row],[Ei]]=0,10,LOG(Sample[[#This Row],[Ei]]))</f>
        <v>0.3010299956639812</v>
      </c>
      <c r="P1820">
        <f>IF(Sample[[#This Row],[Ii]]=0,10,LOG(Sample[[#This Row],[Ii]]))</f>
        <v>0.65321251377534373</v>
      </c>
      <c r="Q1820">
        <f>Kx-Sample[[#This Row],[Xp]]</f>
        <v>0.95424250943932487</v>
      </c>
      <c r="R1820">
        <f>Ky-Sample[[#This Row],[Yp]]</f>
        <v>-1.3010299956639813</v>
      </c>
      <c r="S1820">
        <f>Kz-Sample[[#This Row],[Zp]]</f>
        <v>0.34678748622465627</v>
      </c>
      <c r="T1820">
        <f>Sample[[#This Row],[Kpy]]*KSc-Sample[[#This Row],[KPz]]*KSb</f>
        <v>0.95424250943932498</v>
      </c>
      <c r="U1820">
        <f>-1*(Sample[[#This Row],[KPx]]*KSc-Sample[[#This Row],[KPz]]*KSa)</f>
        <v>0.95424250943932487</v>
      </c>
      <c r="V1820">
        <f>(Sample[[#This Row],[KPx]]*$R$2-Sample[[#This Row],[Kpy]]*KSa)</f>
        <v>0.95424250943932487</v>
      </c>
      <c r="W1820">
        <f>Sample[[#This Row],[Kpy]]*KTc-Sample[[#This Row],[KPz]]*KTb</f>
        <v>1.6478174818886375</v>
      </c>
      <c r="X1820">
        <f>-1*(Sample[[#This Row],[KPx]]*KTc-Sample[[#This Row],[KPz]]*KTa)</f>
        <v>1.6478174818886373</v>
      </c>
      <c r="Y1820">
        <f>(Sample[[#This Row],[KPx]]*KTb-Sample[[#This Row],[Kpy]]*KTa)</f>
        <v>1.6478174818886377</v>
      </c>
      <c r="Z1820">
        <f>-Sample[[#This Row],[Xp]]*a+Sample[[#This Row],[Yp]]*b+Sample[[#This Row],[Zp]]*c_</f>
        <v>1.90848501887865</v>
      </c>
      <c r="AA1820" s="8">
        <f>-IF(Sample[[#This Row],[Column2]]&gt;0,1,-1)*SQRT(Sample[[#This Row],[KPx''i]]^2+Sample[[#This Row],[KPx''j]]^2+Sample[[#This Row],[KPx''k]]^2)/Ksmag/Scale</f>
        <v>-1.1687036194996532</v>
      </c>
      <c r="AB1820" s="1">
        <f>SQRT(Sample[[#This Row],[Kpy''i]]^2+Sample[[#This Row],[KPy''j]]^2+Sample[[#This Row],[KPy''k]]^2)/KTmag/Scale</f>
        <v>1.1651829156011966</v>
      </c>
    </row>
    <row r="1821" spans="1:28" hidden="1" x14ac:dyDescent="0.25">
      <c r="A1821" s="5">
        <v>1816</v>
      </c>
      <c r="B1821" s="13" t="s">
        <v>43</v>
      </c>
      <c r="C1821" s="5"/>
      <c r="D1821" s="5"/>
      <c r="E1821">
        <v>10</v>
      </c>
      <c r="F1821">
        <v>2</v>
      </c>
      <c r="G1821">
        <v>4</v>
      </c>
      <c r="H1821" s="11">
        <f>Sample[[#This Row],[C]]/Sample[[#This Row],[D]]</f>
        <v>0.2</v>
      </c>
      <c r="I1821" s="11">
        <f>Sample[[#This Row],[A]]/Sample[[#This Row],[C]]</f>
        <v>2</v>
      </c>
      <c r="J1821" s="11">
        <f>Sample[[#This Row],[D]]/Sample[[#This Row],[A]]</f>
        <v>2.5</v>
      </c>
      <c r="K1821" s="11">
        <f>Sample[[#This Row],[A]]/Sample[[#This Row],[D]]</f>
        <v>0.4</v>
      </c>
      <c r="L1821" s="11">
        <f>Sample[[#This Row],[D]]/Sample[[#This Row],[C]]</f>
        <v>5</v>
      </c>
      <c r="M1821" s="11">
        <f>Sample[[#This Row],[C]]/Sample[[#This Row],[A]]</f>
        <v>0.5</v>
      </c>
      <c r="N1821">
        <f>IF(Sample[[#This Row],[Ap]]=0,10,LOG(Sample[[#This Row],[Ap]]))</f>
        <v>-0.69897000433601875</v>
      </c>
      <c r="O1821">
        <f>IF(Sample[[#This Row],[Ei]]=0,10,LOG(Sample[[#This Row],[Ei]]))</f>
        <v>0.3010299956639812</v>
      </c>
      <c r="P1821">
        <f>IF(Sample[[#This Row],[Ii]]=0,10,LOG(Sample[[#This Row],[Ii]]))</f>
        <v>0.3979400086720376</v>
      </c>
      <c r="Q1821">
        <f>Kx-Sample[[#This Row],[Xp]]</f>
        <v>0.69897000433601875</v>
      </c>
      <c r="R1821">
        <f>Ky-Sample[[#This Row],[Yp]]</f>
        <v>-1.3010299956639813</v>
      </c>
      <c r="S1821">
        <f>Kz-Sample[[#This Row],[Zp]]</f>
        <v>0.6020599913279624</v>
      </c>
      <c r="T1821">
        <f>Sample[[#This Row],[Kpy]]*KSc-Sample[[#This Row],[KPz]]*KSb</f>
        <v>0.69897000433601886</v>
      </c>
      <c r="U1821">
        <f>-1*(Sample[[#This Row],[KPx]]*KSc-Sample[[#This Row],[KPz]]*KSa)</f>
        <v>0.69897000433601875</v>
      </c>
      <c r="V1821">
        <f>(Sample[[#This Row],[KPx]]*$R$2-Sample[[#This Row],[Kpy]]*KSa)</f>
        <v>0.69897000433601875</v>
      </c>
      <c r="W1821">
        <f>Sample[[#This Row],[Kpy]]*KTc-Sample[[#This Row],[KPz]]*KTb</f>
        <v>1.9030899869919438</v>
      </c>
      <c r="X1821">
        <f>-1*(Sample[[#This Row],[KPx]]*KTc-Sample[[#This Row],[KPz]]*KTa)</f>
        <v>1.9030899869919435</v>
      </c>
      <c r="Y1821">
        <f>(Sample[[#This Row],[KPx]]*KTb-Sample[[#This Row],[Kpy]]*KTa)</f>
        <v>1.9030899869919438</v>
      </c>
      <c r="Z1821">
        <f>-Sample[[#This Row],[Xp]]*a+Sample[[#This Row],[Yp]]*b+Sample[[#This Row],[Zp]]*c_</f>
        <v>1.3979400086720375</v>
      </c>
      <c r="AA1821" s="8">
        <f>-IF(Sample[[#This Row],[Column2]]&gt;0,1,-1)*SQRT(Sample[[#This Row],[KPx''i]]^2+Sample[[#This Row],[KPx''j]]^2+Sample[[#This Row],[KPx''k]]^2)/Ksmag/Scale</f>
        <v>-0.85605992806709574</v>
      </c>
      <c r="AB1821" s="1">
        <f>SQRT(Sample[[#This Row],[Kpy''i]]^2+Sample[[#This Row],[KPy''j]]^2+Sample[[#This Row],[KPy''k]]^2)/KTmag/Scale</f>
        <v>1.3456878350102222</v>
      </c>
    </row>
    <row r="1822" spans="1:28" hidden="1" x14ac:dyDescent="0.25">
      <c r="A1822" s="5">
        <v>1817</v>
      </c>
      <c r="B1822" s="13" t="s">
        <v>43</v>
      </c>
      <c r="C1822" s="5"/>
      <c r="D1822" s="5"/>
      <c r="E1822">
        <v>2</v>
      </c>
      <c r="F1822">
        <v>3</v>
      </c>
      <c r="G1822">
        <v>6</v>
      </c>
      <c r="H1822" s="11">
        <f>Sample[[#This Row],[C]]/Sample[[#This Row],[D]]</f>
        <v>1.5</v>
      </c>
      <c r="I1822" s="11">
        <f>Sample[[#This Row],[A]]/Sample[[#This Row],[C]]</f>
        <v>2</v>
      </c>
      <c r="J1822" s="11">
        <f>Sample[[#This Row],[D]]/Sample[[#This Row],[A]]</f>
        <v>0.33333333333333331</v>
      </c>
      <c r="K1822" s="11">
        <f>Sample[[#This Row],[A]]/Sample[[#This Row],[D]]</f>
        <v>3</v>
      </c>
      <c r="L1822" s="11">
        <f>Sample[[#This Row],[D]]/Sample[[#This Row],[C]]</f>
        <v>0.66666666666666663</v>
      </c>
      <c r="M1822" s="11">
        <f>Sample[[#This Row],[C]]/Sample[[#This Row],[A]]</f>
        <v>0.5</v>
      </c>
      <c r="N1822">
        <f>IF(Sample[[#This Row],[Ap]]=0,10,LOG(Sample[[#This Row],[Ap]]))</f>
        <v>0.17609125905568124</v>
      </c>
      <c r="O1822">
        <f>IF(Sample[[#This Row],[Ei]]=0,10,LOG(Sample[[#This Row],[Ei]]))</f>
        <v>0.3010299956639812</v>
      </c>
      <c r="P1822">
        <f>IF(Sample[[#This Row],[Ii]]=0,10,LOG(Sample[[#This Row],[Ii]]))</f>
        <v>-0.47712125471966244</v>
      </c>
      <c r="Q1822">
        <f>Kx-Sample[[#This Row],[Xp]]</f>
        <v>-0.17609125905568124</v>
      </c>
      <c r="R1822">
        <f>Ky-Sample[[#This Row],[Yp]]</f>
        <v>-1.3010299956639813</v>
      </c>
      <c r="S1822">
        <f>Kz-Sample[[#This Row],[Zp]]</f>
        <v>1.4771212547196624</v>
      </c>
      <c r="T1822">
        <f>Sample[[#This Row],[Kpy]]*KSc-Sample[[#This Row],[KPz]]*KSb</f>
        <v>-0.17609125905568113</v>
      </c>
      <c r="U1822">
        <f>-1*(Sample[[#This Row],[KPx]]*KSc-Sample[[#This Row],[KPz]]*KSa)</f>
        <v>-0.17609125905568124</v>
      </c>
      <c r="V1822">
        <f>(Sample[[#This Row],[KPx]]*$R$2-Sample[[#This Row],[Kpy]]*KSa)</f>
        <v>-0.17609125905568124</v>
      </c>
      <c r="W1822">
        <f>Sample[[#This Row],[Kpy]]*KTc-Sample[[#This Row],[KPz]]*KTb</f>
        <v>2.7781512503836439</v>
      </c>
      <c r="X1822">
        <f>-1*(Sample[[#This Row],[KPx]]*KTc-Sample[[#This Row],[KPz]]*KTa)</f>
        <v>2.7781512503836434</v>
      </c>
      <c r="Y1822">
        <f>(Sample[[#This Row],[KPx]]*KTb-Sample[[#This Row],[Kpy]]*KTa)</f>
        <v>2.7781512503836439</v>
      </c>
      <c r="Z1822">
        <f>-Sample[[#This Row],[Xp]]*a+Sample[[#This Row],[Yp]]*b+Sample[[#This Row],[Zp]]*c_</f>
        <v>-0.35218251811136247</v>
      </c>
      <c r="AA1822" s="8">
        <f>-IF(Sample[[#This Row],[Column2]]&gt;0,1,-1)*SQRT(Sample[[#This Row],[KPx''i]]^2+Sample[[#This Row],[KPx''j]]^2+Sample[[#This Row],[KPx''k]]^2)/Ksmag/Scale</f>
        <v>0.21566686642533325</v>
      </c>
      <c r="AB1822" s="1">
        <f>SQRT(Sample[[#This Row],[Kpy''i]]^2+Sample[[#This Row],[KPy''j]]^2+Sample[[#This Row],[KPy''k]]^2)/KTmag/Scale</f>
        <v>1.964449588308161</v>
      </c>
    </row>
    <row r="1823" spans="1:28" hidden="1" x14ac:dyDescent="0.25">
      <c r="A1823" s="5">
        <v>1818</v>
      </c>
      <c r="B1823" s="13" t="s">
        <v>43</v>
      </c>
      <c r="C1823" s="5"/>
      <c r="D1823" s="5"/>
      <c r="E1823">
        <v>1</v>
      </c>
      <c r="F1823">
        <v>5</v>
      </c>
      <c r="G1823">
        <v>3</v>
      </c>
      <c r="H1823" s="11">
        <f>Sample[[#This Row],[C]]/Sample[[#This Row],[D]]</f>
        <v>5</v>
      </c>
      <c r="I1823" s="11">
        <f>Sample[[#This Row],[A]]/Sample[[#This Row],[C]]</f>
        <v>0.6</v>
      </c>
      <c r="J1823" s="11">
        <f>Sample[[#This Row],[D]]/Sample[[#This Row],[A]]</f>
        <v>0.33333333333333331</v>
      </c>
      <c r="K1823" s="11">
        <f>Sample[[#This Row],[A]]/Sample[[#This Row],[D]]</f>
        <v>3</v>
      </c>
      <c r="L1823" s="11">
        <f>Sample[[#This Row],[D]]/Sample[[#This Row],[C]]</f>
        <v>0.2</v>
      </c>
      <c r="M1823" s="11">
        <f>Sample[[#This Row],[C]]/Sample[[#This Row],[A]]</f>
        <v>1.6666666666666667</v>
      </c>
      <c r="N1823">
        <f>IF(Sample[[#This Row],[Ap]]=0,10,LOG(Sample[[#This Row],[Ap]]))</f>
        <v>0.69897000433601886</v>
      </c>
      <c r="O1823">
        <f>IF(Sample[[#This Row],[Ei]]=0,10,LOG(Sample[[#This Row],[Ei]]))</f>
        <v>-0.22184874961635639</v>
      </c>
      <c r="P1823">
        <f>IF(Sample[[#This Row],[Ii]]=0,10,LOG(Sample[[#This Row],[Ii]]))</f>
        <v>-0.47712125471966244</v>
      </c>
      <c r="Q1823">
        <f>Kx-Sample[[#This Row],[Xp]]</f>
        <v>-0.69897000433601886</v>
      </c>
      <c r="R1823">
        <f>Ky-Sample[[#This Row],[Yp]]</f>
        <v>-0.77815125038364363</v>
      </c>
      <c r="S1823">
        <f>Kz-Sample[[#This Row],[Zp]]</f>
        <v>1.4771212547196624</v>
      </c>
      <c r="T1823">
        <f>Sample[[#This Row],[Kpy]]*KSc-Sample[[#This Row],[KPz]]*KSb</f>
        <v>-0.69897000433601875</v>
      </c>
      <c r="U1823">
        <f>-1*(Sample[[#This Row],[KPx]]*KSc-Sample[[#This Row],[KPz]]*KSa)</f>
        <v>-0.69897000433601886</v>
      </c>
      <c r="V1823">
        <f>(Sample[[#This Row],[KPx]]*$R$2-Sample[[#This Row],[Kpy]]*KSa)</f>
        <v>-0.69897000433601886</v>
      </c>
      <c r="W1823">
        <f>Sample[[#This Row],[Kpy]]*KTc-Sample[[#This Row],[KPz]]*KTb</f>
        <v>2.255272505103306</v>
      </c>
      <c r="X1823">
        <f>-1*(Sample[[#This Row],[KPx]]*KTc-Sample[[#This Row],[KPz]]*KTa)</f>
        <v>2.255272505103306</v>
      </c>
      <c r="Y1823">
        <f>(Sample[[#This Row],[KPx]]*KTb-Sample[[#This Row],[Kpy]]*KTa)</f>
        <v>2.255272505103306</v>
      </c>
      <c r="Z1823">
        <f>-Sample[[#This Row],[Xp]]*a+Sample[[#This Row],[Yp]]*b+Sample[[#This Row],[Zp]]*c_</f>
        <v>-1.3979400086720377</v>
      </c>
      <c r="AA1823" s="8">
        <f>-IF(Sample[[#This Row],[Column2]]&gt;0,1,-1)*SQRT(Sample[[#This Row],[KPx''i]]^2+Sample[[#This Row],[KPx''j]]^2+Sample[[#This Row],[KPx''k]]^2)/Ksmag/Scale</f>
        <v>0.85605992806709574</v>
      </c>
      <c r="AB1823" s="1">
        <f>SQRT(Sample[[#This Row],[Kpy''i]]^2+Sample[[#This Row],[KPy''j]]^2+Sample[[#This Row],[KPy''k]]^2)/KTmag/Scale</f>
        <v>1.5947184817821205</v>
      </c>
    </row>
    <row r="1824" spans="1:28" hidden="1" x14ac:dyDescent="0.25">
      <c r="A1824" s="5">
        <v>1819</v>
      </c>
      <c r="B1824" s="13" t="s">
        <v>43</v>
      </c>
      <c r="C1824" s="5"/>
      <c r="D1824" s="5"/>
      <c r="E1824">
        <v>8</v>
      </c>
      <c r="F1824">
        <v>4</v>
      </c>
      <c r="G1824">
        <v>2</v>
      </c>
      <c r="H1824" s="11">
        <f>Sample[[#This Row],[C]]/Sample[[#This Row],[D]]</f>
        <v>0.5</v>
      </c>
      <c r="I1824" s="11">
        <f>Sample[[#This Row],[A]]/Sample[[#This Row],[C]]</f>
        <v>0.5</v>
      </c>
      <c r="J1824" s="11">
        <f>Sample[[#This Row],[D]]/Sample[[#This Row],[A]]</f>
        <v>4</v>
      </c>
      <c r="K1824" s="11">
        <f>Sample[[#This Row],[A]]/Sample[[#This Row],[D]]</f>
        <v>0.25</v>
      </c>
      <c r="L1824" s="11">
        <f>Sample[[#This Row],[D]]/Sample[[#This Row],[C]]</f>
        <v>2</v>
      </c>
      <c r="M1824" s="11">
        <f>Sample[[#This Row],[C]]/Sample[[#This Row],[A]]</f>
        <v>2</v>
      </c>
      <c r="N1824">
        <f>IF(Sample[[#This Row],[Ap]]=0,10,LOG(Sample[[#This Row],[Ap]]))</f>
        <v>-0.3010299956639812</v>
      </c>
      <c r="O1824">
        <f>IF(Sample[[#This Row],[Ei]]=0,10,LOG(Sample[[#This Row],[Ei]]))</f>
        <v>-0.3010299956639812</v>
      </c>
      <c r="P1824">
        <f>IF(Sample[[#This Row],[Ii]]=0,10,LOG(Sample[[#This Row],[Ii]]))</f>
        <v>0.6020599913279624</v>
      </c>
      <c r="Q1824">
        <f>Kx-Sample[[#This Row],[Xp]]</f>
        <v>0.3010299956639812</v>
      </c>
      <c r="R1824">
        <f>Ky-Sample[[#This Row],[Yp]]</f>
        <v>-0.69897000433601875</v>
      </c>
      <c r="S1824">
        <f>Kz-Sample[[#This Row],[Zp]]</f>
        <v>0.3979400086720376</v>
      </c>
      <c r="T1824">
        <f>Sample[[#This Row],[Kpy]]*KSc-Sample[[#This Row],[KPz]]*KSb</f>
        <v>0.30102999566398114</v>
      </c>
      <c r="U1824">
        <f>-1*(Sample[[#This Row],[KPx]]*KSc-Sample[[#This Row],[KPz]]*KSa)</f>
        <v>0.3010299956639812</v>
      </c>
      <c r="V1824">
        <f>(Sample[[#This Row],[KPx]]*$R$2-Sample[[#This Row],[Kpy]]*KSa)</f>
        <v>0.3010299956639812</v>
      </c>
      <c r="W1824">
        <f>Sample[[#This Row],[Kpy]]*KTc-Sample[[#This Row],[KPz]]*KTb</f>
        <v>1.0969100130080562</v>
      </c>
      <c r="X1824">
        <f>-1*(Sample[[#This Row],[KPx]]*KTc-Sample[[#This Row],[KPz]]*KTa)</f>
        <v>1.0969100130080565</v>
      </c>
      <c r="Y1824">
        <f>(Sample[[#This Row],[KPx]]*KTb-Sample[[#This Row],[Kpy]]*KTa)</f>
        <v>1.0969100130080562</v>
      </c>
      <c r="Z1824">
        <f>-Sample[[#This Row],[Xp]]*a+Sample[[#This Row],[Yp]]*b+Sample[[#This Row],[Zp]]*c_</f>
        <v>0.6020599913279624</v>
      </c>
      <c r="AA1824" s="8">
        <f>-IF(Sample[[#This Row],[Column2]]&gt;0,1,-1)*SQRT(Sample[[#This Row],[KPx''i]]^2+Sample[[#This Row],[KPx''j]]^2+Sample[[#This Row],[KPx''k]]^2)/Ksmag/Scale</f>
        <v>-0.36868494332449325</v>
      </c>
      <c r="AB1824" s="1">
        <f>SQRT(Sample[[#This Row],[Kpy''i]]^2+Sample[[#This Row],[KPy''j]]^2+Sample[[#This Row],[KPy''k]]^2)/KTmag/Scale</f>
        <v>0.77563250854942078</v>
      </c>
    </row>
    <row r="1825" spans="1:28" hidden="1" x14ac:dyDescent="0.25">
      <c r="A1825" s="5">
        <v>1820</v>
      </c>
      <c r="B1825" s="13" t="s">
        <v>43</v>
      </c>
      <c r="C1825" s="5"/>
      <c r="D1825" s="5"/>
      <c r="E1825">
        <v>4</v>
      </c>
      <c r="F1825">
        <v>8</v>
      </c>
      <c r="G1825">
        <v>7</v>
      </c>
      <c r="H1825" s="11">
        <f>Sample[[#This Row],[C]]/Sample[[#This Row],[D]]</f>
        <v>2</v>
      </c>
      <c r="I1825" s="11">
        <f>Sample[[#This Row],[A]]/Sample[[#This Row],[C]]</f>
        <v>0.875</v>
      </c>
      <c r="J1825" s="11">
        <f>Sample[[#This Row],[D]]/Sample[[#This Row],[A]]</f>
        <v>0.5714285714285714</v>
      </c>
      <c r="K1825" s="11">
        <f>Sample[[#This Row],[A]]/Sample[[#This Row],[D]]</f>
        <v>1.75</v>
      </c>
      <c r="L1825" s="11">
        <f>Sample[[#This Row],[D]]/Sample[[#This Row],[C]]</f>
        <v>0.5</v>
      </c>
      <c r="M1825" s="11">
        <f>Sample[[#This Row],[C]]/Sample[[#This Row],[A]]</f>
        <v>1.1428571428571428</v>
      </c>
      <c r="N1825">
        <f>IF(Sample[[#This Row],[Ap]]=0,10,LOG(Sample[[#This Row],[Ap]]))</f>
        <v>0.3010299956639812</v>
      </c>
      <c r="O1825">
        <f>IF(Sample[[#This Row],[Ei]]=0,10,LOG(Sample[[#This Row],[Ei]]))</f>
        <v>-5.7991946977686754E-2</v>
      </c>
      <c r="P1825">
        <f>IF(Sample[[#This Row],[Ii]]=0,10,LOG(Sample[[#This Row],[Ii]]))</f>
        <v>-0.24303804868629447</v>
      </c>
      <c r="Q1825">
        <f>Kx-Sample[[#This Row],[Xp]]</f>
        <v>-0.3010299956639812</v>
      </c>
      <c r="R1825">
        <f>Ky-Sample[[#This Row],[Yp]]</f>
        <v>-0.94200805302231327</v>
      </c>
      <c r="S1825">
        <f>Kz-Sample[[#This Row],[Zp]]</f>
        <v>1.2430380486862944</v>
      </c>
      <c r="T1825">
        <f>Sample[[#This Row],[Kpy]]*KSc-Sample[[#This Row],[KPz]]*KSb</f>
        <v>-0.30102999566398114</v>
      </c>
      <c r="U1825">
        <f>-1*(Sample[[#This Row],[KPx]]*KSc-Sample[[#This Row],[KPz]]*KSa)</f>
        <v>-0.3010299956639812</v>
      </c>
      <c r="V1825">
        <f>(Sample[[#This Row],[KPx]]*$R$2-Sample[[#This Row],[Kpy]]*KSa)</f>
        <v>-0.3010299956639812</v>
      </c>
      <c r="W1825">
        <f>Sample[[#This Row],[Kpy]]*KTc-Sample[[#This Row],[KPz]]*KTb</f>
        <v>2.1850461017086076</v>
      </c>
      <c r="X1825">
        <f>-1*(Sample[[#This Row],[KPx]]*KTc-Sample[[#This Row],[KPz]]*KTa)</f>
        <v>2.1850461017086076</v>
      </c>
      <c r="Y1825">
        <f>(Sample[[#This Row],[KPx]]*KTb-Sample[[#This Row],[Kpy]]*KTa)</f>
        <v>2.1850461017086076</v>
      </c>
      <c r="Z1825">
        <f>-Sample[[#This Row],[Xp]]*a+Sample[[#This Row],[Yp]]*b+Sample[[#This Row],[Zp]]*c_</f>
        <v>-0.60205999132796251</v>
      </c>
      <c r="AA1825" s="8">
        <f>-IF(Sample[[#This Row],[Column2]]&gt;0,1,-1)*SQRT(Sample[[#This Row],[KPx''i]]^2+Sample[[#This Row],[KPx''j]]^2+Sample[[#This Row],[KPx''k]]^2)/Ksmag/Scale</f>
        <v>0.36868494332449325</v>
      </c>
      <c r="AB1825" s="1">
        <f>SQRT(Sample[[#This Row],[Kpy''i]]^2+Sample[[#This Row],[KPy''j]]^2+Sample[[#This Row],[KPy''k]]^2)/KTmag/Scale</f>
        <v>1.5450609157233872</v>
      </c>
    </row>
    <row r="1826" spans="1:28" hidden="1" x14ac:dyDescent="0.25">
      <c r="A1826" s="5">
        <v>1821</v>
      </c>
      <c r="B1826" s="13" t="s">
        <v>43</v>
      </c>
      <c r="C1826" s="5"/>
      <c r="D1826" s="5"/>
      <c r="E1826">
        <v>10</v>
      </c>
      <c r="F1826">
        <v>3</v>
      </c>
      <c r="G1826">
        <v>3</v>
      </c>
      <c r="H1826" s="11">
        <f>Sample[[#This Row],[C]]/Sample[[#This Row],[D]]</f>
        <v>0.3</v>
      </c>
      <c r="I1826" s="11">
        <f>Sample[[#This Row],[A]]/Sample[[#This Row],[C]]</f>
        <v>1</v>
      </c>
      <c r="J1826" s="11">
        <f>Sample[[#This Row],[D]]/Sample[[#This Row],[A]]</f>
        <v>3.3333333333333335</v>
      </c>
      <c r="K1826" s="11">
        <f>Sample[[#This Row],[A]]/Sample[[#This Row],[D]]</f>
        <v>0.3</v>
      </c>
      <c r="L1826" s="11">
        <f>Sample[[#This Row],[D]]/Sample[[#This Row],[C]]</f>
        <v>3.3333333333333335</v>
      </c>
      <c r="M1826" s="11">
        <f>Sample[[#This Row],[C]]/Sample[[#This Row],[A]]</f>
        <v>1</v>
      </c>
      <c r="N1826">
        <f>IF(Sample[[#This Row],[Ap]]=0,10,LOG(Sample[[#This Row],[Ap]]))</f>
        <v>-0.52287874528033762</v>
      </c>
      <c r="O1826">
        <f>IF(Sample[[#This Row],[Ei]]=0,10,LOG(Sample[[#This Row],[Ei]]))</f>
        <v>0</v>
      </c>
      <c r="P1826">
        <f>IF(Sample[[#This Row],[Ii]]=0,10,LOG(Sample[[#This Row],[Ii]]))</f>
        <v>0.52287874528033762</v>
      </c>
      <c r="Q1826">
        <f>Kx-Sample[[#This Row],[Xp]]</f>
        <v>0.52287874528033762</v>
      </c>
      <c r="R1826">
        <f>Ky-Sample[[#This Row],[Yp]]</f>
        <v>-1</v>
      </c>
      <c r="S1826">
        <f>Kz-Sample[[#This Row],[Zp]]</f>
        <v>0.47712125471966238</v>
      </c>
      <c r="T1826">
        <f>Sample[[#This Row],[Kpy]]*KSc-Sample[[#This Row],[KPz]]*KSb</f>
        <v>0.52287874528033762</v>
      </c>
      <c r="U1826">
        <f>-1*(Sample[[#This Row],[KPx]]*KSc-Sample[[#This Row],[KPz]]*KSa)</f>
        <v>0.52287874528033762</v>
      </c>
      <c r="V1826">
        <f>(Sample[[#This Row],[KPx]]*$R$2-Sample[[#This Row],[Kpy]]*KSa)</f>
        <v>0.52287874528033762</v>
      </c>
      <c r="W1826">
        <f>Sample[[#This Row],[Kpy]]*KTc-Sample[[#This Row],[KPz]]*KTb</f>
        <v>1.4771212547196624</v>
      </c>
      <c r="X1826">
        <f>-1*(Sample[[#This Row],[KPx]]*KTc-Sample[[#This Row],[KPz]]*KTa)</f>
        <v>1.4771212547196624</v>
      </c>
      <c r="Y1826">
        <f>(Sample[[#This Row],[KPx]]*KTb-Sample[[#This Row],[Kpy]]*KTa)</f>
        <v>1.4771212547196624</v>
      </c>
      <c r="Z1826">
        <f>-Sample[[#This Row],[Xp]]*a+Sample[[#This Row],[Yp]]*b+Sample[[#This Row],[Zp]]*c_</f>
        <v>1.0457574905606752</v>
      </c>
      <c r="AA1826" s="8">
        <f>-IF(Sample[[#This Row],[Column2]]&gt;0,1,-1)*SQRT(Sample[[#This Row],[KPx''i]]^2+Sample[[#This Row],[KPx''j]]^2+Sample[[#This Row],[KPx''k]]^2)/Ksmag/Scale</f>
        <v>-0.64039306164176246</v>
      </c>
      <c r="AB1826" s="1">
        <f>SQRT(Sample[[#This Row],[Kpy''i]]^2+Sample[[#This Row],[KPy''j]]^2+Sample[[#This Row],[KPy''k]]^2)/KTmag/Scale</f>
        <v>1.0444824558470549</v>
      </c>
    </row>
    <row r="1827" spans="1:28" hidden="1" x14ac:dyDescent="0.25">
      <c r="A1827" s="5">
        <v>1822</v>
      </c>
      <c r="B1827" s="13" t="s">
        <v>43</v>
      </c>
      <c r="C1827" s="5"/>
      <c r="D1827" s="5"/>
      <c r="E1827">
        <v>6</v>
      </c>
      <c r="F1827">
        <v>5</v>
      </c>
      <c r="G1827">
        <v>2</v>
      </c>
      <c r="H1827" s="11">
        <f>Sample[[#This Row],[C]]/Sample[[#This Row],[D]]</f>
        <v>0.83333333333333337</v>
      </c>
      <c r="I1827" s="11">
        <f>Sample[[#This Row],[A]]/Sample[[#This Row],[C]]</f>
        <v>0.4</v>
      </c>
      <c r="J1827" s="11">
        <f>Sample[[#This Row],[D]]/Sample[[#This Row],[A]]</f>
        <v>3</v>
      </c>
      <c r="K1827" s="11">
        <f>Sample[[#This Row],[A]]/Sample[[#This Row],[D]]</f>
        <v>0.33333333333333331</v>
      </c>
      <c r="L1827" s="11">
        <f>Sample[[#This Row],[D]]/Sample[[#This Row],[C]]</f>
        <v>1.2</v>
      </c>
      <c r="M1827" s="11">
        <f>Sample[[#This Row],[C]]/Sample[[#This Row],[A]]</f>
        <v>2.5</v>
      </c>
      <c r="N1827">
        <f>IF(Sample[[#This Row],[Ap]]=0,10,LOG(Sample[[#This Row],[Ap]]))</f>
        <v>-7.9181246047624804E-2</v>
      </c>
      <c r="O1827">
        <f>IF(Sample[[#This Row],[Ei]]=0,10,LOG(Sample[[#This Row],[Ei]]))</f>
        <v>-0.3979400086720376</v>
      </c>
      <c r="P1827">
        <f>IF(Sample[[#This Row],[Ii]]=0,10,LOG(Sample[[#This Row],[Ii]]))</f>
        <v>0.47712125471966244</v>
      </c>
      <c r="Q1827">
        <f>Kx-Sample[[#This Row],[Xp]]</f>
        <v>7.9181246047624804E-2</v>
      </c>
      <c r="R1827">
        <f>Ky-Sample[[#This Row],[Yp]]</f>
        <v>-0.6020599913279624</v>
      </c>
      <c r="S1827">
        <f>Kz-Sample[[#This Row],[Zp]]</f>
        <v>0.52287874528033762</v>
      </c>
      <c r="T1827">
        <f>Sample[[#This Row],[Kpy]]*KSc-Sample[[#This Row],[KPz]]*KSb</f>
        <v>7.9181246047624776E-2</v>
      </c>
      <c r="U1827">
        <f>-1*(Sample[[#This Row],[KPx]]*KSc-Sample[[#This Row],[KPz]]*KSa)</f>
        <v>7.9181246047624804E-2</v>
      </c>
      <c r="V1827">
        <f>(Sample[[#This Row],[KPx]]*$R$2-Sample[[#This Row],[Kpy]]*KSa)</f>
        <v>7.9181246047624804E-2</v>
      </c>
      <c r="W1827">
        <f>Sample[[#This Row],[Kpy]]*KTc-Sample[[#This Row],[KPz]]*KTb</f>
        <v>1.1249387366082999</v>
      </c>
      <c r="X1827">
        <f>-1*(Sample[[#This Row],[KPx]]*KTc-Sample[[#This Row],[KPz]]*KTa)</f>
        <v>1.1249387366083001</v>
      </c>
      <c r="Y1827">
        <f>(Sample[[#This Row],[KPx]]*KTb-Sample[[#This Row],[Kpy]]*KTa)</f>
        <v>1.1249387366082999</v>
      </c>
      <c r="Z1827">
        <f>-Sample[[#This Row],[Xp]]*a+Sample[[#This Row],[Yp]]*b+Sample[[#This Row],[Zp]]*c_</f>
        <v>0.15836249209524966</v>
      </c>
      <c r="AA1827" s="8">
        <f>-IF(Sample[[#This Row],[Column2]]&gt;0,1,-1)*SQRT(Sample[[#This Row],[KPx''i]]^2+Sample[[#This Row],[KPx''j]]^2+Sample[[#This Row],[KPx''k]]^2)/Ksmag/Scale</f>
        <v>-9.6976825007224002E-2</v>
      </c>
      <c r="AB1827" s="1">
        <f>SQRT(Sample[[#This Row],[Kpy''i]]^2+Sample[[#This Row],[KPy''j]]^2+Sample[[#This Row],[KPy''k]]^2)/KTmag/Scale</f>
        <v>0.79545180907515645</v>
      </c>
    </row>
    <row r="1828" spans="1:28" hidden="1" x14ac:dyDescent="0.25">
      <c r="A1828" s="5">
        <v>1823</v>
      </c>
      <c r="B1828" s="13" t="s">
        <v>43</v>
      </c>
      <c r="C1828" s="5"/>
      <c r="D1828" s="5"/>
      <c r="E1828">
        <v>1</v>
      </c>
      <c r="F1828">
        <v>9</v>
      </c>
      <c r="G1828">
        <v>9</v>
      </c>
      <c r="H1828" s="11">
        <f>Sample[[#This Row],[C]]/Sample[[#This Row],[D]]</f>
        <v>9</v>
      </c>
      <c r="I1828" s="11">
        <f>Sample[[#This Row],[A]]/Sample[[#This Row],[C]]</f>
        <v>1</v>
      </c>
      <c r="J1828" s="11">
        <f>Sample[[#This Row],[D]]/Sample[[#This Row],[A]]</f>
        <v>0.1111111111111111</v>
      </c>
      <c r="K1828" s="11">
        <f>Sample[[#This Row],[A]]/Sample[[#This Row],[D]]</f>
        <v>9</v>
      </c>
      <c r="L1828" s="11">
        <f>Sample[[#This Row],[D]]/Sample[[#This Row],[C]]</f>
        <v>0.1111111111111111</v>
      </c>
      <c r="M1828" s="11">
        <f>Sample[[#This Row],[C]]/Sample[[#This Row],[A]]</f>
        <v>1</v>
      </c>
      <c r="N1828">
        <f>IF(Sample[[#This Row],[Ap]]=0,10,LOG(Sample[[#This Row],[Ap]]))</f>
        <v>0.95424250943932487</v>
      </c>
      <c r="O1828">
        <f>IF(Sample[[#This Row],[Ei]]=0,10,LOG(Sample[[#This Row],[Ei]]))</f>
        <v>0</v>
      </c>
      <c r="P1828">
        <f>IF(Sample[[#This Row],[Ii]]=0,10,LOG(Sample[[#This Row],[Ii]]))</f>
        <v>-0.95424250943932487</v>
      </c>
      <c r="Q1828">
        <f>Kx-Sample[[#This Row],[Xp]]</f>
        <v>-0.95424250943932487</v>
      </c>
      <c r="R1828">
        <f>Ky-Sample[[#This Row],[Yp]]</f>
        <v>-1</v>
      </c>
      <c r="S1828">
        <f>Kz-Sample[[#This Row],[Zp]]</f>
        <v>1.9542425094393248</v>
      </c>
      <c r="T1828">
        <f>Sample[[#This Row],[Kpy]]*KSc-Sample[[#This Row],[KPz]]*KSb</f>
        <v>-0.95424250943932476</v>
      </c>
      <c r="U1828">
        <f>-1*(Sample[[#This Row],[KPx]]*KSc-Sample[[#This Row],[KPz]]*KSa)</f>
        <v>-0.95424250943932487</v>
      </c>
      <c r="V1828">
        <f>(Sample[[#This Row],[KPx]]*$R$2-Sample[[#This Row],[Kpy]]*KSa)</f>
        <v>-0.95424250943932487</v>
      </c>
      <c r="W1828">
        <f>Sample[[#This Row],[Kpy]]*KTc-Sample[[#This Row],[KPz]]*KTb</f>
        <v>2.9542425094393248</v>
      </c>
      <c r="X1828">
        <f>-1*(Sample[[#This Row],[KPx]]*KTc-Sample[[#This Row],[KPz]]*KTa)</f>
        <v>2.9542425094393248</v>
      </c>
      <c r="Y1828">
        <f>(Sample[[#This Row],[KPx]]*KTb-Sample[[#This Row],[Kpy]]*KTa)</f>
        <v>2.9542425094393248</v>
      </c>
      <c r="Z1828">
        <f>-Sample[[#This Row],[Xp]]*a+Sample[[#This Row],[Yp]]*b+Sample[[#This Row],[Zp]]*c_</f>
        <v>-1.9084850188786497</v>
      </c>
      <c r="AA1828" s="8">
        <f>-IF(Sample[[#This Row],[Column2]]&gt;0,1,-1)*SQRT(Sample[[#This Row],[KPx''i]]^2+Sample[[#This Row],[KPx''j]]^2+Sample[[#This Row],[KPx''k]]^2)/Ksmag/Scale</f>
        <v>1.1687036194996532</v>
      </c>
      <c r="AB1828" s="1">
        <f>SQRT(Sample[[#This Row],[Kpy''i]]^2+Sample[[#This Row],[KPy''j]]^2+Sample[[#This Row],[KPy''k]]^2)/KTmag/Scale</f>
        <v>2.0889649116941098</v>
      </c>
    </row>
    <row r="1829" spans="1:28" hidden="1" x14ac:dyDescent="0.25">
      <c r="A1829" s="5">
        <v>1824</v>
      </c>
      <c r="B1829" s="13" t="s">
        <v>43</v>
      </c>
      <c r="C1829" s="5"/>
      <c r="D1829" s="5"/>
      <c r="E1829">
        <v>9</v>
      </c>
      <c r="F1829">
        <v>1</v>
      </c>
      <c r="G1829">
        <v>3</v>
      </c>
      <c r="H1829" s="11">
        <f>Sample[[#This Row],[C]]/Sample[[#This Row],[D]]</f>
        <v>0.1111111111111111</v>
      </c>
      <c r="I1829" s="11">
        <f>Sample[[#This Row],[A]]/Sample[[#This Row],[C]]</f>
        <v>3</v>
      </c>
      <c r="J1829" s="11">
        <f>Sample[[#This Row],[D]]/Sample[[#This Row],[A]]</f>
        <v>3</v>
      </c>
      <c r="K1829" s="11">
        <f>Sample[[#This Row],[A]]/Sample[[#This Row],[D]]</f>
        <v>0.33333333333333331</v>
      </c>
      <c r="L1829" s="11">
        <f>Sample[[#This Row],[D]]/Sample[[#This Row],[C]]</f>
        <v>9</v>
      </c>
      <c r="M1829" s="11">
        <f>Sample[[#This Row],[C]]/Sample[[#This Row],[A]]</f>
        <v>0.33333333333333331</v>
      </c>
      <c r="N1829">
        <f>IF(Sample[[#This Row],[Ap]]=0,10,LOG(Sample[[#This Row],[Ap]]))</f>
        <v>-0.95424250943932487</v>
      </c>
      <c r="O1829">
        <f>IF(Sample[[#This Row],[Ei]]=0,10,LOG(Sample[[#This Row],[Ei]]))</f>
        <v>0.47712125471966244</v>
      </c>
      <c r="P1829">
        <f>IF(Sample[[#This Row],[Ii]]=0,10,LOG(Sample[[#This Row],[Ii]]))</f>
        <v>0.47712125471966244</v>
      </c>
      <c r="Q1829">
        <f>Kx-Sample[[#This Row],[Xp]]</f>
        <v>0.95424250943932487</v>
      </c>
      <c r="R1829">
        <f>Ky-Sample[[#This Row],[Yp]]</f>
        <v>-1.4771212547196624</v>
      </c>
      <c r="S1829">
        <f>Kz-Sample[[#This Row],[Zp]]</f>
        <v>0.52287874528033762</v>
      </c>
      <c r="T1829">
        <f>Sample[[#This Row],[Kpy]]*KSc-Sample[[#This Row],[KPz]]*KSb</f>
        <v>0.95424250943932476</v>
      </c>
      <c r="U1829">
        <f>-1*(Sample[[#This Row],[KPx]]*KSc-Sample[[#This Row],[KPz]]*KSa)</f>
        <v>0.95424250943932487</v>
      </c>
      <c r="V1829">
        <f>(Sample[[#This Row],[KPx]]*$R$2-Sample[[#This Row],[Kpy]]*KSa)</f>
        <v>0.95424250943932487</v>
      </c>
      <c r="W1829">
        <f>Sample[[#This Row],[Kpy]]*KTc-Sample[[#This Row],[KPz]]*KTb</f>
        <v>2</v>
      </c>
      <c r="X1829">
        <f>-1*(Sample[[#This Row],[KPx]]*KTc-Sample[[#This Row],[KPz]]*KTa)</f>
        <v>2</v>
      </c>
      <c r="Y1829">
        <f>(Sample[[#This Row],[KPx]]*KTb-Sample[[#This Row],[Kpy]]*KTa)</f>
        <v>2</v>
      </c>
      <c r="Z1829">
        <f>-Sample[[#This Row],[Xp]]*a+Sample[[#This Row],[Yp]]*b+Sample[[#This Row],[Zp]]*c_</f>
        <v>1.9084850188786497</v>
      </c>
      <c r="AA1829" s="8">
        <f>-IF(Sample[[#This Row],[Column2]]&gt;0,1,-1)*SQRT(Sample[[#This Row],[KPx''i]]^2+Sample[[#This Row],[KPx''j]]^2+Sample[[#This Row],[KPx''k]]^2)/Ksmag/Scale</f>
        <v>-1.1687036194996532</v>
      </c>
      <c r="AB1829" s="1">
        <f>SQRT(Sample[[#This Row],[Kpy''i]]^2+Sample[[#This Row],[KPy''j]]^2+Sample[[#This Row],[KPy''k]]^2)/KTmag/Scale</f>
        <v>1.4142135623730951</v>
      </c>
    </row>
    <row r="1830" spans="1:28" hidden="1" x14ac:dyDescent="0.25">
      <c r="A1830" s="5">
        <v>1825</v>
      </c>
      <c r="B1830" s="13" t="s">
        <v>43</v>
      </c>
      <c r="C1830" s="5"/>
      <c r="D1830" s="5"/>
      <c r="E1830">
        <v>3</v>
      </c>
      <c r="F1830">
        <v>7</v>
      </c>
      <c r="G1830">
        <v>5</v>
      </c>
      <c r="H1830" s="11">
        <f>Sample[[#This Row],[C]]/Sample[[#This Row],[D]]</f>
        <v>2.3333333333333335</v>
      </c>
      <c r="I1830" s="11">
        <f>Sample[[#This Row],[A]]/Sample[[#This Row],[C]]</f>
        <v>0.7142857142857143</v>
      </c>
      <c r="J1830" s="11">
        <f>Sample[[#This Row],[D]]/Sample[[#This Row],[A]]</f>
        <v>0.6</v>
      </c>
      <c r="K1830" s="11">
        <f>Sample[[#This Row],[A]]/Sample[[#This Row],[D]]</f>
        <v>1.6666666666666667</v>
      </c>
      <c r="L1830" s="11">
        <f>Sample[[#This Row],[D]]/Sample[[#This Row],[C]]</f>
        <v>0.42857142857142855</v>
      </c>
      <c r="M1830" s="11">
        <f>Sample[[#This Row],[C]]/Sample[[#This Row],[A]]</f>
        <v>1.4</v>
      </c>
      <c r="N1830">
        <f>IF(Sample[[#This Row],[Ap]]=0,10,LOG(Sample[[#This Row],[Ap]]))</f>
        <v>0.36797678529459443</v>
      </c>
      <c r="O1830">
        <f>IF(Sample[[#This Row],[Ei]]=0,10,LOG(Sample[[#This Row],[Ei]]))</f>
        <v>-0.14612803567823801</v>
      </c>
      <c r="P1830">
        <f>IF(Sample[[#This Row],[Ii]]=0,10,LOG(Sample[[#This Row],[Ii]]))</f>
        <v>-0.22184874961635639</v>
      </c>
      <c r="Q1830">
        <f>Kx-Sample[[#This Row],[Xp]]</f>
        <v>-0.36797678529459443</v>
      </c>
      <c r="R1830">
        <f>Ky-Sample[[#This Row],[Yp]]</f>
        <v>-0.85387196432176204</v>
      </c>
      <c r="S1830">
        <f>Kz-Sample[[#This Row],[Zp]]</f>
        <v>1.2218487496163564</v>
      </c>
      <c r="T1830">
        <f>Sample[[#This Row],[Kpy]]*KSc-Sample[[#This Row],[KPz]]*KSb</f>
        <v>-0.36797678529459432</v>
      </c>
      <c r="U1830">
        <f>-1*(Sample[[#This Row],[KPx]]*KSc-Sample[[#This Row],[KPz]]*KSa)</f>
        <v>-0.36797678529459443</v>
      </c>
      <c r="V1830">
        <f>(Sample[[#This Row],[KPx]]*$R$2-Sample[[#This Row],[Kpy]]*KSa)</f>
        <v>-0.36797678529459443</v>
      </c>
      <c r="W1830">
        <f>Sample[[#This Row],[Kpy]]*KTc-Sample[[#This Row],[KPz]]*KTb</f>
        <v>2.0757207139381184</v>
      </c>
      <c r="X1830">
        <f>-1*(Sample[[#This Row],[KPx]]*KTc-Sample[[#This Row],[KPz]]*KTa)</f>
        <v>2.0757207139381184</v>
      </c>
      <c r="Y1830">
        <f>(Sample[[#This Row],[KPx]]*KTb-Sample[[#This Row],[Kpy]]*KTa)</f>
        <v>2.0757207139381184</v>
      </c>
      <c r="Z1830">
        <f>-Sample[[#This Row],[Xp]]*a+Sample[[#This Row],[Yp]]*b+Sample[[#This Row],[Zp]]*c_</f>
        <v>-0.73595357058918887</v>
      </c>
      <c r="AA1830" s="8">
        <f>-IF(Sample[[#This Row],[Column2]]&gt;0,1,-1)*SQRT(Sample[[#This Row],[KPx''i]]^2+Sample[[#This Row],[KPx''j]]^2+Sample[[#This Row],[KPx''k]]^2)/Ksmag/Scale</f>
        <v>0.45067768058071828</v>
      </c>
      <c r="AB1830" s="1">
        <f>SQRT(Sample[[#This Row],[Kpy''i]]^2+Sample[[#This Row],[KPy''j]]^2+Sample[[#This Row],[KPy''k]]^2)/KTmag/Scale</f>
        <v>1.4677561926750253</v>
      </c>
    </row>
    <row r="1831" spans="1:28" hidden="1" x14ac:dyDescent="0.25">
      <c r="A1831" s="5">
        <v>1826</v>
      </c>
      <c r="B1831" s="13" t="s">
        <v>43</v>
      </c>
      <c r="C1831" s="5"/>
      <c r="D1831" s="5"/>
      <c r="E1831">
        <v>1</v>
      </c>
      <c r="F1831">
        <v>3</v>
      </c>
      <c r="G1831">
        <v>10</v>
      </c>
      <c r="H1831" s="11">
        <f>Sample[[#This Row],[C]]/Sample[[#This Row],[D]]</f>
        <v>3</v>
      </c>
      <c r="I1831" s="11">
        <f>Sample[[#This Row],[A]]/Sample[[#This Row],[C]]</f>
        <v>3.3333333333333335</v>
      </c>
      <c r="J1831" s="11">
        <f>Sample[[#This Row],[D]]/Sample[[#This Row],[A]]</f>
        <v>0.1</v>
      </c>
      <c r="K1831" s="11">
        <f>Sample[[#This Row],[A]]/Sample[[#This Row],[D]]</f>
        <v>10</v>
      </c>
      <c r="L1831" s="11">
        <f>Sample[[#This Row],[D]]/Sample[[#This Row],[C]]</f>
        <v>0.33333333333333331</v>
      </c>
      <c r="M1831" s="11">
        <f>Sample[[#This Row],[C]]/Sample[[#This Row],[A]]</f>
        <v>0.3</v>
      </c>
      <c r="N1831">
        <f>IF(Sample[[#This Row],[Ap]]=0,10,LOG(Sample[[#This Row],[Ap]]))</f>
        <v>0.47712125471966244</v>
      </c>
      <c r="O1831">
        <f>IF(Sample[[#This Row],[Ei]]=0,10,LOG(Sample[[#This Row],[Ei]]))</f>
        <v>0.52287874528033762</v>
      </c>
      <c r="P1831">
        <f>IF(Sample[[#This Row],[Ii]]=0,10,LOG(Sample[[#This Row],[Ii]]))</f>
        <v>-1</v>
      </c>
      <c r="Q1831">
        <f>Kx-Sample[[#This Row],[Xp]]</f>
        <v>-0.47712125471966244</v>
      </c>
      <c r="R1831">
        <f>Ky-Sample[[#This Row],[Yp]]</f>
        <v>-1.5228787452803376</v>
      </c>
      <c r="S1831">
        <f>Kz-Sample[[#This Row],[Zp]]</f>
        <v>2</v>
      </c>
      <c r="T1831">
        <f>Sample[[#This Row],[Kpy]]*KSc-Sample[[#This Row],[KPz]]*KSb</f>
        <v>-0.47712125471966238</v>
      </c>
      <c r="U1831">
        <f>-1*(Sample[[#This Row],[KPx]]*KSc-Sample[[#This Row],[KPz]]*KSa)</f>
        <v>-0.47712125471966244</v>
      </c>
      <c r="V1831">
        <f>(Sample[[#This Row],[KPx]]*$R$2-Sample[[#This Row],[Kpy]]*KSa)</f>
        <v>-0.47712125471966244</v>
      </c>
      <c r="W1831">
        <f>Sample[[#This Row],[Kpy]]*KTc-Sample[[#This Row],[KPz]]*KTb</f>
        <v>3.5228787452803374</v>
      </c>
      <c r="X1831">
        <f>-1*(Sample[[#This Row],[KPx]]*KTc-Sample[[#This Row],[KPz]]*KTa)</f>
        <v>3.5228787452803374</v>
      </c>
      <c r="Y1831">
        <f>(Sample[[#This Row],[KPx]]*KTb-Sample[[#This Row],[Kpy]]*KTa)</f>
        <v>3.5228787452803378</v>
      </c>
      <c r="Z1831">
        <f>-Sample[[#This Row],[Xp]]*a+Sample[[#This Row],[Yp]]*b+Sample[[#This Row],[Zp]]*c_</f>
        <v>-0.95424250943932476</v>
      </c>
      <c r="AA1831" s="8">
        <f>-IF(Sample[[#This Row],[Column2]]&gt;0,1,-1)*SQRT(Sample[[#This Row],[KPx''i]]^2+Sample[[#This Row],[KPx''j]]^2+Sample[[#This Row],[KPx''k]]^2)/Ksmag/Scale</f>
        <v>0.58435180974982659</v>
      </c>
      <c r="AB1831" s="1">
        <f>SQRT(Sample[[#This Row],[Kpy''i]]^2+Sample[[#This Row],[KPy''j]]^2+Sample[[#This Row],[KPy''k]]^2)/KTmag/Scale</f>
        <v>2.4910514500856826</v>
      </c>
    </row>
    <row r="1832" spans="1:28" hidden="1" x14ac:dyDescent="0.25">
      <c r="A1832" s="5">
        <v>1827</v>
      </c>
      <c r="B1832" s="13" t="s">
        <v>43</v>
      </c>
      <c r="C1832" s="5"/>
      <c r="D1832" s="5"/>
      <c r="E1832">
        <v>1</v>
      </c>
      <c r="F1832">
        <v>8</v>
      </c>
      <c r="G1832">
        <v>4</v>
      </c>
      <c r="H1832" s="11">
        <f>Sample[[#This Row],[C]]/Sample[[#This Row],[D]]</f>
        <v>8</v>
      </c>
      <c r="I1832" s="11">
        <f>Sample[[#This Row],[A]]/Sample[[#This Row],[C]]</f>
        <v>0.5</v>
      </c>
      <c r="J1832" s="11">
        <f>Sample[[#This Row],[D]]/Sample[[#This Row],[A]]</f>
        <v>0.25</v>
      </c>
      <c r="K1832" s="11">
        <f>Sample[[#This Row],[A]]/Sample[[#This Row],[D]]</f>
        <v>4</v>
      </c>
      <c r="L1832" s="11">
        <f>Sample[[#This Row],[D]]/Sample[[#This Row],[C]]</f>
        <v>0.125</v>
      </c>
      <c r="M1832" s="11">
        <f>Sample[[#This Row],[C]]/Sample[[#This Row],[A]]</f>
        <v>2</v>
      </c>
      <c r="N1832">
        <f>IF(Sample[[#This Row],[Ap]]=0,10,LOG(Sample[[#This Row],[Ap]]))</f>
        <v>0.90308998699194354</v>
      </c>
      <c r="O1832">
        <f>IF(Sample[[#This Row],[Ei]]=0,10,LOG(Sample[[#This Row],[Ei]]))</f>
        <v>-0.3010299956639812</v>
      </c>
      <c r="P1832">
        <f>IF(Sample[[#This Row],[Ii]]=0,10,LOG(Sample[[#This Row],[Ii]]))</f>
        <v>-0.6020599913279624</v>
      </c>
      <c r="Q1832">
        <f>Kx-Sample[[#This Row],[Xp]]</f>
        <v>-0.90308998699194354</v>
      </c>
      <c r="R1832">
        <f>Ky-Sample[[#This Row],[Yp]]</f>
        <v>-0.69897000433601875</v>
      </c>
      <c r="S1832">
        <f>Kz-Sample[[#This Row],[Zp]]</f>
        <v>1.6020599913279625</v>
      </c>
      <c r="T1832">
        <f>Sample[[#This Row],[Kpy]]*KSc-Sample[[#This Row],[KPz]]*KSb</f>
        <v>-0.90308998699194376</v>
      </c>
      <c r="U1832">
        <f>-1*(Sample[[#This Row],[KPx]]*KSc-Sample[[#This Row],[KPz]]*KSa)</f>
        <v>-0.90308998699194354</v>
      </c>
      <c r="V1832">
        <f>(Sample[[#This Row],[KPx]]*$R$2-Sample[[#This Row],[Kpy]]*KSa)</f>
        <v>-0.90308998699194354</v>
      </c>
      <c r="W1832">
        <f>Sample[[#This Row],[Kpy]]*KTc-Sample[[#This Row],[KPz]]*KTb</f>
        <v>2.3010299956639813</v>
      </c>
      <c r="X1832">
        <f>-1*(Sample[[#This Row],[KPx]]*KTc-Sample[[#This Row],[KPz]]*KTa)</f>
        <v>2.3010299956639813</v>
      </c>
      <c r="Y1832">
        <f>(Sample[[#This Row],[KPx]]*KTb-Sample[[#This Row],[Kpy]]*KTa)</f>
        <v>2.3010299956639813</v>
      </c>
      <c r="Z1832">
        <f>-Sample[[#This Row],[Xp]]*a+Sample[[#This Row],[Yp]]*b+Sample[[#This Row],[Zp]]*c_</f>
        <v>-1.8061799739838871</v>
      </c>
      <c r="AA1832" s="8">
        <f>-IF(Sample[[#This Row],[Column2]]&gt;0,1,-1)*SQRT(Sample[[#This Row],[KPx''i]]^2+Sample[[#This Row],[KPx''j]]^2+Sample[[#This Row],[KPx''k]]^2)/Ksmag/Scale</f>
        <v>1.1060548299734798</v>
      </c>
      <c r="AB1832" s="1">
        <f>SQRT(Sample[[#This Row],[Kpy''i]]^2+Sample[[#This Row],[KPy''j]]^2+Sample[[#This Row],[KPy''k]]^2)/KTmag/Scale</f>
        <v>1.6270739136476533</v>
      </c>
    </row>
    <row r="1833" spans="1:28" hidden="1" x14ac:dyDescent="0.25">
      <c r="A1833" s="5">
        <v>1828</v>
      </c>
      <c r="B1833" s="13" t="s">
        <v>43</v>
      </c>
      <c r="C1833" s="5"/>
      <c r="D1833" s="5"/>
      <c r="E1833">
        <v>7</v>
      </c>
      <c r="F1833">
        <v>2</v>
      </c>
      <c r="G1833">
        <v>9</v>
      </c>
      <c r="H1833" s="11">
        <f>Sample[[#This Row],[C]]/Sample[[#This Row],[D]]</f>
        <v>0.2857142857142857</v>
      </c>
      <c r="I1833" s="11">
        <f>Sample[[#This Row],[A]]/Sample[[#This Row],[C]]</f>
        <v>4.5</v>
      </c>
      <c r="J1833" s="11">
        <f>Sample[[#This Row],[D]]/Sample[[#This Row],[A]]</f>
        <v>0.77777777777777779</v>
      </c>
      <c r="K1833" s="11">
        <f>Sample[[#This Row],[A]]/Sample[[#This Row],[D]]</f>
        <v>1.2857142857142858</v>
      </c>
      <c r="L1833" s="11">
        <f>Sample[[#This Row],[D]]/Sample[[#This Row],[C]]</f>
        <v>3.5</v>
      </c>
      <c r="M1833" s="11">
        <f>Sample[[#This Row],[C]]/Sample[[#This Row],[A]]</f>
        <v>0.22222222222222221</v>
      </c>
      <c r="N1833">
        <f>IF(Sample[[#This Row],[Ap]]=0,10,LOG(Sample[[#This Row],[Ap]]))</f>
        <v>-0.54406804435027567</v>
      </c>
      <c r="O1833">
        <f>IF(Sample[[#This Row],[Ei]]=0,10,LOG(Sample[[#This Row],[Ei]]))</f>
        <v>0.65321251377534373</v>
      </c>
      <c r="P1833">
        <f>IF(Sample[[#This Row],[Ii]]=0,10,LOG(Sample[[#This Row],[Ii]]))</f>
        <v>-0.10914446942506803</v>
      </c>
      <c r="Q1833">
        <f>Kx-Sample[[#This Row],[Xp]]</f>
        <v>0.54406804435027567</v>
      </c>
      <c r="R1833">
        <f>Ky-Sample[[#This Row],[Yp]]</f>
        <v>-1.6532125137753437</v>
      </c>
      <c r="S1833">
        <f>Kz-Sample[[#This Row],[Zp]]</f>
        <v>1.1091444694250681</v>
      </c>
      <c r="T1833">
        <f>Sample[[#This Row],[Kpy]]*KSc-Sample[[#This Row],[KPz]]*KSb</f>
        <v>0.54406804435027567</v>
      </c>
      <c r="U1833">
        <f>-1*(Sample[[#This Row],[KPx]]*KSc-Sample[[#This Row],[KPz]]*KSa)</f>
        <v>0.54406804435027567</v>
      </c>
      <c r="V1833">
        <f>(Sample[[#This Row],[KPx]]*$R$2-Sample[[#This Row],[Kpy]]*KSa)</f>
        <v>0.54406804435027567</v>
      </c>
      <c r="W1833">
        <f>Sample[[#This Row],[Kpy]]*KTc-Sample[[#This Row],[KPz]]*KTb</f>
        <v>2.7623569832004118</v>
      </c>
      <c r="X1833">
        <f>-1*(Sample[[#This Row],[KPx]]*KTc-Sample[[#This Row],[KPz]]*KTa)</f>
        <v>2.7623569832004118</v>
      </c>
      <c r="Y1833">
        <f>(Sample[[#This Row],[KPx]]*KTb-Sample[[#This Row],[Kpy]]*KTa)</f>
        <v>2.7623569832004118</v>
      </c>
      <c r="Z1833">
        <f>-Sample[[#This Row],[Xp]]*a+Sample[[#This Row],[Yp]]*b+Sample[[#This Row],[Zp]]*c_</f>
        <v>1.0881360887005513</v>
      </c>
      <c r="AA1833" s="8">
        <f>-IF(Sample[[#This Row],[Column2]]&gt;0,1,-1)*SQRT(Sample[[#This Row],[KPx''i]]^2+Sample[[#This Row],[KPx''j]]^2+Sample[[#This Row],[KPx''k]]^2)/Ksmag/Scale</f>
        <v>-0.66634454700605172</v>
      </c>
      <c r="AB1833" s="1">
        <f>SQRT(Sample[[#This Row],[Kpy''i]]^2+Sample[[#This Row],[KPy''j]]^2+Sample[[#This Row],[KPy''k]]^2)/KTmag/Scale</f>
        <v>1.9532813548790253</v>
      </c>
    </row>
    <row r="1834" spans="1:28" hidden="1" x14ac:dyDescent="0.25">
      <c r="A1834" s="5">
        <v>1829</v>
      </c>
      <c r="B1834" s="13" t="s">
        <v>43</v>
      </c>
      <c r="C1834" s="5"/>
      <c r="D1834" s="5"/>
      <c r="E1834">
        <v>3</v>
      </c>
      <c r="F1834">
        <v>6</v>
      </c>
      <c r="G1834">
        <v>3</v>
      </c>
      <c r="H1834" s="11">
        <f>Sample[[#This Row],[C]]/Sample[[#This Row],[D]]</f>
        <v>2</v>
      </c>
      <c r="I1834" s="11">
        <f>Sample[[#This Row],[A]]/Sample[[#This Row],[C]]</f>
        <v>0.5</v>
      </c>
      <c r="J1834" s="11">
        <f>Sample[[#This Row],[D]]/Sample[[#This Row],[A]]</f>
        <v>1</v>
      </c>
      <c r="K1834" s="11">
        <f>Sample[[#This Row],[A]]/Sample[[#This Row],[D]]</f>
        <v>1</v>
      </c>
      <c r="L1834" s="11">
        <f>Sample[[#This Row],[D]]/Sample[[#This Row],[C]]</f>
        <v>0.5</v>
      </c>
      <c r="M1834" s="11">
        <f>Sample[[#This Row],[C]]/Sample[[#This Row],[A]]</f>
        <v>2</v>
      </c>
      <c r="N1834">
        <f>IF(Sample[[#This Row],[Ap]]=0,10,LOG(Sample[[#This Row],[Ap]]))</f>
        <v>0.3010299956639812</v>
      </c>
      <c r="O1834">
        <f>IF(Sample[[#This Row],[Ei]]=0,10,LOG(Sample[[#This Row],[Ei]]))</f>
        <v>-0.3010299956639812</v>
      </c>
      <c r="P1834">
        <f>IF(Sample[[#This Row],[Ii]]=0,10,LOG(Sample[[#This Row],[Ii]]))</f>
        <v>0</v>
      </c>
      <c r="Q1834">
        <f>Kx-Sample[[#This Row],[Xp]]</f>
        <v>-0.3010299956639812</v>
      </c>
      <c r="R1834">
        <f>Ky-Sample[[#This Row],[Yp]]</f>
        <v>-0.69897000433601875</v>
      </c>
      <c r="S1834">
        <f>Kz-Sample[[#This Row],[Zp]]</f>
        <v>1</v>
      </c>
      <c r="T1834">
        <f>Sample[[#This Row],[Kpy]]*KSc-Sample[[#This Row],[KPz]]*KSb</f>
        <v>-0.30102999566398125</v>
      </c>
      <c r="U1834">
        <f>-1*(Sample[[#This Row],[KPx]]*KSc-Sample[[#This Row],[KPz]]*KSa)</f>
        <v>-0.3010299956639812</v>
      </c>
      <c r="V1834">
        <f>(Sample[[#This Row],[KPx]]*$R$2-Sample[[#This Row],[Kpy]]*KSa)</f>
        <v>-0.3010299956639812</v>
      </c>
      <c r="W1834">
        <f>Sample[[#This Row],[Kpy]]*KTc-Sample[[#This Row],[KPz]]*KTb</f>
        <v>1.6989700043360187</v>
      </c>
      <c r="X1834">
        <f>-1*(Sample[[#This Row],[KPx]]*KTc-Sample[[#This Row],[KPz]]*KTa)</f>
        <v>1.6989700043360187</v>
      </c>
      <c r="Y1834">
        <f>(Sample[[#This Row],[KPx]]*KTb-Sample[[#This Row],[Kpy]]*KTa)</f>
        <v>1.6989700043360187</v>
      </c>
      <c r="Z1834">
        <f>-Sample[[#This Row],[Xp]]*a+Sample[[#This Row],[Yp]]*b+Sample[[#This Row],[Zp]]*c_</f>
        <v>-0.6020599913279624</v>
      </c>
      <c r="AA1834" s="8">
        <f>-IF(Sample[[#This Row],[Column2]]&gt;0,1,-1)*SQRT(Sample[[#This Row],[KPx''i]]^2+Sample[[#This Row],[KPx''j]]^2+Sample[[#This Row],[KPx''k]]^2)/Ksmag/Scale</f>
        <v>0.36868494332449331</v>
      </c>
      <c r="AB1834" s="1">
        <f>SQRT(Sample[[#This Row],[Kpy''i]]^2+Sample[[#This Row],[KPy''j]]^2+Sample[[#This Row],[KPy''k]]^2)/KTmag/Scale</f>
        <v>1.201353211098537</v>
      </c>
    </row>
    <row r="1835" spans="1:28" hidden="1" x14ac:dyDescent="0.25">
      <c r="A1835" s="5">
        <v>1830</v>
      </c>
      <c r="B1835" s="13" t="s">
        <v>43</v>
      </c>
      <c r="C1835" s="5"/>
      <c r="D1835" s="5"/>
      <c r="E1835">
        <v>9</v>
      </c>
      <c r="F1835">
        <v>3</v>
      </c>
      <c r="G1835">
        <v>5</v>
      </c>
      <c r="H1835" s="11">
        <f>Sample[[#This Row],[C]]/Sample[[#This Row],[D]]</f>
        <v>0.33333333333333331</v>
      </c>
      <c r="I1835" s="11">
        <f>Sample[[#This Row],[A]]/Sample[[#This Row],[C]]</f>
        <v>1.6666666666666667</v>
      </c>
      <c r="J1835" s="11">
        <f>Sample[[#This Row],[D]]/Sample[[#This Row],[A]]</f>
        <v>1.8</v>
      </c>
      <c r="K1835" s="11">
        <f>Sample[[#This Row],[A]]/Sample[[#This Row],[D]]</f>
        <v>0.55555555555555558</v>
      </c>
      <c r="L1835" s="11">
        <f>Sample[[#This Row],[D]]/Sample[[#This Row],[C]]</f>
        <v>3</v>
      </c>
      <c r="M1835" s="11">
        <f>Sample[[#This Row],[C]]/Sample[[#This Row],[A]]</f>
        <v>0.6</v>
      </c>
      <c r="N1835">
        <f>IF(Sample[[#This Row],[Ap]]=0,10,LOG(Sample[[#This Row],[Ap]]))</f>
        <v>-0.47712125471966244</v>
      </c>
      <c r="O1835">
        <f>IF(Sample[[#This Row],[Ei]]=0,10,LOG(Sample[[#This Row],[Ei]]))</f>
        <v>0.22184874961635639</v>
      </c>
      <c r="P1835">
        <f>IF(Sample[[#This Row],[Ii]]=0,10,LOG(Sample[[#This Row],[Ii]]))</f>
        <v>0.25527250510330607</v>
      </c>
      <c r="Q1835">
        <f>Kx-Sample[[#This Row],[Xp]]</f>
        <v>0.47712125471966244</v>
      </c>
      <c r="R1835">
        <f>Ky-Sample[[#This Row],[Yp]]</f>
        <v>-1.2218487496163564</v>
      </c>
      <c r="S1835">
        <f>Kz-Sample[[#This Row],[Zp]]</f>
        <v>0.74472749489669399</v>
      </c>
      <c r="T1835">
        <f>Sample[[#This Row],[Kpy]]*KSc-Sample[[#This Row],[KPz]]*KSb</f>
        <v>0.47712125471966238</v>
      </c>
      <c r="U1835">
        <f>-1*(Sample[[#This Row],[KPx]]*KSc-Sample[[#This Row],[KPz]]*KSa)</f>
        <v>0.47712125471966244</v>
      </c>
      <c r="V1835">
        <f>(Sample[[#This Row],[KPx]]*$R$2-Sample[[#This Row],[Kpy]]*KSa)</f>
        <v>0.47712125471966244</v>
      </c>
      <c r="W1835">
        <f>Sample[[#This Row],[Kpy]]*KTc-Sample[[#This Row],[KPz]]*KTb</f>
        <v>1.9665762445130504</v>
      </c>
      <c r="X1835">
        <f>-1*(Sample[[#This Row],[KPx]]*KTc-Sample[[#This Row],[KPz]]*KTa)</f>
        <v>1.9665762445130504</v>
      </c>
      <c r="Y1835">
        <f>(Sample[[#This Row],[KPx]]*KTb-Sample[[#This Row],[Kpy]]*KTa)</f>
        <v>1.9665762445130504</v>
      </c>
      <c r="Z1835">
        <f>-Sample[[#This Row],[Xp]]*a+Sample[[#This Row],[Yp]]*b+Sample[[#This Row],[Zp]]*c_</f>
        <v>0.95424250943932498</v>
      </c>
      <c r="AA1835" s="8">
        <f>-IF(Sample[[#This Row],[Column2]]&gt;0,1,-1)*SQRT(Sample[[#This Row],[KPx''i]]^2+Sample[[#This Row],[KPx''j]]^2+Sample[[#This Row],[KPx''k]]^2)/Ksmag/Scale</f>
        <v>-0.58435180974982659</v>
      </c>
      <c r="AB1835" s="1">
        <f>SQRT(Sample[[#This Row],[Kpy''i]]^2+Sample[[#This Row],[KPy''j]]^2+Sample[[#This Row],[KPy''k]]^2)/KTmag/Scale</f>
        <v>1.3905793982155519</v>
      </c>
    </row>
    <row r="1836" spans="1:28" hidden="1" x14ac:dyDescent="0.25">
      <c r="A1836" s="5">
        <v>1831</v>
      </c>
      <c r="B1836" s="13" t="s">
        <v>43</v>
      </c>
      <c r="C1836" s="5"/>
      <c r="D1836" s="5"/>
      <c r="E1836">
        <v>7</v>
      </c>
      <c r="F1836">
        <v>6</v>
      </c>
      <c r="G1836">
        <v>4</v>
      </c>
      <c r="H1836" s="11">
        <f>Sample[[#This Row],[C]]/Sample[[#This Row],[D]]</f>
        <v>0.8571428571428571</v>
      </c>
      <c r="I1836" s="11">
        <f>Sample[[#This Row],[A]]/Sample[[#This Row],[C]]</f>
        <v>0.66666666666666663</v>
      </c>
      <c r="J1836" s="11">
        <f>Sample[[#This Row],[D]]/Sample[[#This Row],[A]]</f>
        <v>1.75</v>
      </c>
      <c r="K1836" s="11">
        <f>Sample[[#This Row],[A]]/Sample[[#This Row],[D]]</f>
        <v>0.5714285714285714</v>
      </c>
      <c r="L1836" s="11">
        <f>Sample[[#This Row],[D]]/Sample[[#This Row],[C]]</f>
        <v>1.1666666666666667</v>
      </c>
      <c r="M1836" s="11">
        <f>Sample[[#This Row],[C]]/Sample[[#This Row],[A]]</f>
        <v>1.5</v>
      </c>
      <c r="N1836">
        <f>IF(Sample[[#This Row],[Ap]]=0,10,LOG(Sample[[#This Row],[Ap]]))</f>
        <v>-6.6946789630613221E-2</v>
      </c>
      <c r="O1836">
        <f>IF(Sample[[#This Row],[Ei]]=0,10,LOG(Sample[[#This Row],[Ei]]))</f>
        <v>-0.17609125905568127</v>
      </c>
      <c r="P1836">
        <f>IF(Sample[[#This Row],[Ii]]=0,10,LOG(Sample[[#This Row],[Ii]]))</f>
        <v>0.24303804868629444</v>
      </c>
      <c r="Q1836">
        <f>Kx-Sample[[#This Row],[Xp]]</f>
        <v>6.6946789630613221E-2</v>
      </c>
      <c r="R1836">
        <f>Ky-Sample[[#This Row],[Yp]]</f>
        <v>-0.82390874094431876</v>
      </c>
      <c r="S1836">
        <f>Kz-Sample[[#This Row],[Zp]]</f>
        <v>0.75696195131370558</v>
      </c>
      <c r="T1836">
        <f>Sample[[#This Row],[Kpy]]*KSc-Sample[[#This Row],[KPz]]*KSb</f>
        <v>6.6946789630613179E-2</v>
      </c>
      <c r="U1836">
        <f>-1*(Sample[[#This Row],[KPx]]*KSc-Sample[[#This Row],[KPz]]*KSa)</f>
        <v>6.6946789630613221E-2</v>
      </c>
      <c r="V1836">
        <f>(Sample[[#This Row],[KPx]]*$R$2-Sample[[#This Row],[Kpy]]*KSa)</f>
        <v>6.6946789630613221E-2</v>
      </c>
      <c r="W1836">
        <f>Sample[[#This Row],[Kpy]]*KTc-Sample[[#This Row],[KPz]]*KTb</f>
        <v>1.5808706922580242</v>
      </c>
      <c r="X1836">
        <f>-1*(Sample[[#This Row],[KPx]]*KTc-Sample[[#This Row],[KPz]]*KTa)</f>
        <v>1.5808706922580245</v>
      </c>
      <c r="Y1836">
        <f>(Sample[[#This Row],[KPx]]*KTb-Sample[[#This Row],[Kpy]]*KTa)</f>
        <v>1.5808706922580242</v>
      </c>
      <c r="Z1836">
        <f>-Sample[[#This Row],[Xp]]*a+Sample[[#This Row],[Yp]]*b+Sample[[#This Row],[Zp]]*c_</f>
        <v>0.13389357926122636</v>
      </c>
      <c r="AA1836" s="8">
        <f>-IF(Sample[[#This Row],[Column2]]&gt;0,1,-1)*SQRT(Sample[[#This Row],[KPx''i]]^2+Sample[[#This Row],[KPx''j]]^2+Sample[[#This Row],[KPx''k]]^2)/Ksmag/Scale</f>
        <v>-8.1992737256225134E-2</v>
      </c>
      <c r="AB1836" s="1">
        <f>SQRT(Sample[[#This Row],[Kpy''i]]^2+Sample[[#This Row],[KPy''j]]^2+Sample[[#This Row],[KPy''k]]^2)/KTmag/Scale</f>
        <v>1.1178443866747207</v>
      </c>
    </row>
    <row r="1837" spans="1:28" hidden="1" x14ac:dyDescent="0.25">
      <c r="A1837" s="5">
        <v>1832</v>
      </c>
      <c r="B1837" s="13" t="s">
        <v>43</v>
      </c>
      <c r="C1837" s="5"/>
      <c r="D1837" s="5"/>
      <c r="E1837">
        <v>6</v>
      </c>
      <c r="F1837">
        <v>7</v>
      </c>
      <c r="G1837">
        <v>5</v>
      </c>
      <c r="H1837" s="11">
        <f>Sample[[#This Row],[C]]/Sample[[#This Row],[D]]</f>
        <v>1.1666666666666667</v>
      </c>
      <c r="I1837" s="11">
        <f>Sample[[#This Row],[A]]/Sample[[#This Row],[C]]</f>
        <v>0.7142857142857143</v>
      </c>
      <c r="J1837" s="11">
        <f>Sample[[#This Row],[D]]/Sample[[#This Row],[A]]</f>
        <v>1.2</v>
      </c>
      <c r="K1837" s="11">
        <f>Sample[[#This Row],[A]]/Sample[[#This Row],[D]]</f>
        <v>0.83333333333333337</v>
      </c>
      <c r="L1837" s="11">
        <f>Sample[[#This Row],[D]]/Sample[[#This Row],[C]]</f>
        <v>0.8571428571428571</v>
      </c>
      <c r="M1837" s="11">
        <f>Sample[[#This Row],[C]]/Sample[[#This Row],[A]]</f>
        <v>1.4</v>
      </c>
      <c r="N1837">
        <f>IF(Sample[[#This Row],[Ap]]=0,10,LOG(Sample[[#This Row],[Ap]]))</f>
        <v>6.6946789630613221E-2</v>
      </c>
      <c r="O1837">
        <f>IF(Sample[[#This Row],[Ei]]=0,10,LOG(Sample[[#This Row],[Ei]]))</f>
        <v>-0.14612803567823801</v>
      </c>
      <c r="P1837">
        <f>IF(Sample[[#This Row],[Ii]]=0,10,LOG(Sample[[#This Row],[Ii]]))</f>
        <v>7.9181246047624818E-2</v>
      </c>
      <c r="Q1837">
        <f>Kx-Sample[[#This Row],[Xp]]</f>
        <v>-6.6946789630613221E-2</v>
      </c>
      <c r="R1837">
        <f>Ky-Sample[[#This Row],[Yp]]</f>
        <v>-0.85387196432176204</v>
      </c>
      <c r="S1837">
        <f>Kz-Sample[[#This Row],[Zp]]</f>
        <v>0.92081875395237522</v>
      </c>
      <c r="T1837">
        <f>Sample[[#This Row],[Kpy]]*KSc-Sample[[#This Row],[KPz]]*KSb</f>
        <v>-6.6946789630613179E-2</v>
      </c>
      <c r="U1837">
        <f>-1*(Sample[[#This Row],[KPx]]*KSc-Sample[[#This Row],[KPz]]*KSa)</f>
        <v>-6.6946789630613221E-2</v>
      </c>
      <c r="V1837">
        <f>(Sample[[#This Row],[KPx]]*$R$2-Sample[[#This Row],[Kpy]]*KSa)</f>
        <v>-6.6946789630613221E-2</v>
      </c>
      <c r="W1837">
        <f>Sample[[#This Row],[Kpy]]*KTc-Sample[[#This Row],[KPz]]*KTb</f>
        <v>1.7746907182741372</v>
      </c>
      <c r="X1837">
        <f>-1*(Sample[[#This Row],[KPx]]*KTc-Sample[[#This Row],[KPz]]*KTa)</f>
        <v>1.7746907182741372</v>
      </c>
      <c r="Y1837">
        <f>(Sample[[#This Row],[KPx]]*KTb-Sample[[#This Row],[Kpy]]*KTa)</f>
        <v>1.7746907182741374</v>
      </c>
      <c r="Z1837">
        <f>-Sample[[#This Row],[Xp]]*a+Sample[[#This Row],[Yp]]*b+Sample[[#This Row],[Zp]]*c_</f>
        <v>-0.13389357926122639</v>
      </c>
      <c r="AA1837" s="8">
        <f>-IF(Sample[[#This Row],[Column2]]&gt;0,1,-1)*SQRT(Sample[[#This Row],[KPx''i]]^2+Sample[[#This Row],[KPx''j]]^2+Sample[[#This Row],[KPx''k]]^2)/Ksmag/Scale</f>
        <v>8.1992737256225134E-2</v>
      </c>
      <c r="AB1837" s="1">
        <f>SQRT(Sample[[#This Row],[Kpy''i]]^2+Sample[[#This Row],[KPy''j]]^2+Sample[[#This Row],[KPy''k]]^2)/KTmag/Scale</f>
        <v>1.2548958414004674</v>
      </c>
    </row>
    <row r="1838" spans="1:28" hidden="1" x14ac:dyDescent="0.25">
      <c r="A1838" s="5">
        <v>1833</v>
      </c>
      <c r="B1838" s="13" t="s">
        <v>43</v>
      </c>
      <c r="C1838" s="5"/>
      <c r="D1838" s="5"/>
      <c r="E1838">
        <v>4</v>
      </c>
      <c r="F1838">
        <v>3</v>
      </c>
      <c r="G1838">
        <v>4</v>
      </c>
      <c r="H1838" s="11">
        <f>Sample[[#This Row],[C]]/Sample[[#This Row],[D]]</f>
        <v>0.75</v>
      </c>
      <c r="I1838" s="11">
        <f>Sample[[#This Row],[A]]/Sample[[#This Row],[C]]</f>
        <v>1.3333333333333333</v>
      </c>
      <c r="J1838" s="11">
        <f>Sample[[#This Row],[D]]/Sample[[#This Row],[A]]</f>
        <v>1</v>
      </c>
      <c r="K1838" s="11">
        <f>Sample[[#This Row],[A]]/Sample[[#This Row],[D]]</f>
        <v>1</v>
      </c>
      <c r="L1838" s="11">
        <f>Sample[[#This Row],[D]]/Sample[[#This Row],[C]]</f>
        <v>1.3333333333333333</v>
      </c>
      <c r="M1838" s="11">
        <f>Sample[[#This Row],[C]]/Sample[[#This Row],[A]]</f>
        <v>0.75</v>
      </c>
      <c r="N1838">
        <f>IF(Sample[[#This Row],[Ap]]=0,10,LOG(Sample[[#This Row],[Ap]]))</f>
        <v>-0.12493873660829995</v>
      </c>
      <c r="O1838">
        <f>IF(Sample[[#This Row],[Ei]]=0,10,LOG(Sample[[#This Row],[Ei]]))</f>
        <v>0.12493873660829993</v>
      </c>
      <c r="P1838">
        <f>IF(Sample[[#This Row],[Ii]]=0,10,LOG(Sample[[#This Row],[Ii]]))</f>
        <v>0</v>
      </c>
      <c r="Q1838">
        <f>Kx-Sample[[#This Row],[Xp]]</f>
        <v>0.12493873660829995</v>
      </c>
      <c r="R1838">
        <f>Ky-Sample[[#This Row],[Yp]]</f>
        <v>-1.1249387366082999</v>
      </c>
      <c r="S1838">
        <f>Kz-Sample[[#This Row],[Zp]]</f>
        <v>1</v>
      </c>
      <c r="T1838">
        <f>Sample[[#This Row],[Kpy]]*KSc-Sample[[#This Row],[KPz]]*KSb</f>
        <v>0.12493873660829991</v>
      </c>
      <c r="U1838">
        <f>-1*(Sample[[#This Row],[KPx]]*KSc-Sample[[#This Row],[KPz]]*KSa)</f>
        <v>0.12493873660829995</v>
      </c>
      <c r="V1838">
        <f>(Sample[[#This Row],[KPx]]*$R$2-Sample[[#This Row],[Kpy]]*KSa)</f>
        <v>0.12493873660829995</v>
      </c>
      <c r="W1838">
        <f>Sample[[#This Row],[Kpy]]*KTc-Sample[[#This Row],[KPz]]*KTb</f>
        <v>2.1249387366082999</v>
      </c>
      <c r="X1838">
        <f>-1*(Sample[[#This Row],[KPx]]*KTc-Sample[[#This Row],[KPz]]*KTa)</f>
        <v>2.1249387366082999</v>
      </c>
      <c r="Y1838">
        <f>(Sample[[#This Row],[KPx]]*KTb-Sample[[#This Row],[Kpy]]*KTa)</f>
        <v>2.1249387366082999</v>
      </c>
      <c r="Z1838">
        <f>-Sample[[#This Row],[Xp]]*a+Sample[[#This Row],[Yp]]*b+Sample[[#This Row],[Zp]]*c_</f>
        <v>0.24987747321659987</v>
      </c>
      <c r="AA1838" s="8">
        <f>-IF(Sample[[#This Row],[Column2]]&gt;0,1,-1)*SQRT(Sample[[#This Row],[KPx''i]]^2+Sample[[#This Row],[KPx''j]]^2+Sample[[#This Row],[KPx''k]]^2)/Ksmag/Scale</f>
        <v>-0.15301807689915992</v>
      </c>
      <c r="AB1838" s="1">
        <f>SQRT(Sample[[#This Row],[Kpy''i]]^2+Sample[[#This Row],[KPy''j]]^2+Sample[[#This Row],[KPy''k]]^2)/KTmag/Scale</f>
        <v>1.502558590261704</v>
      </c>
    </row>
    <row r="1839" spans="1:28" hidden="1" x14ac:dyDescent="0.25">
      <c r="A1839" s="5">
        <v>1834</v>
      </c>
      <c r="B1839" s="13" t="s">
        <v>43</v>
      </c>
      <c r="C1839" s="5"/>
      <c r="D1839" s="5"/>
      <c r="E1839">
        <v>6</v>
      </c>
      <c r="F1839">
        <v>4</v>
      </c>
      <c r="G1839">
        <v>4</v>
      </c>
      <c r="H1839" s="11">
        <f>Sample[[#This Row],[C]]/Sample[[#This Row],[D]]</f>
        <v>0.66666666666666663</v>
      </c>
      <c r="I1839" s="11">
        <f>Sample[[#This Row],[A]]/Sample[[#This Row],[C]]</f>
        <v>1</v>
      </c>
      <c r="J1839" s="11">
        <f>Sample[[#This Row],[D]]/Sample[[#This Row],[A]]</f>
        <v>1.5</v>
      </c>
      <c r="K1839" s="11">
        <f>Sample[[#This Row],[A]]/Sample[[#This Row],[D]]</f>
        <v>0.66666666666666663</v>
      </c>
      <c r="L1839" s="11">
        <f>Sample[[#This Row],[D]]/Sample[[#This Row],[C]]</f>
        <v>1.5</v>
      </c>
      <c r="M1839" s="11">
        <f>Sample[[#This Row],[C]]/Sample[[#This Row],[A]]</f>
        <v>1</v>
      </c>
      <c r="N1839">
        <f>IF(Sample[[#This Row],[Ap]]=0,10,LOG(Sample[[#This Row],[Ap]]))</f>
        <v>-0.17609125905568127</v>
      </c>
      <c r="O1839">
        <f>IF(Sample[[#This Row],[Ei]]=0,10,LOG(Sample[[#This Row],[Ei]]))</f>
        <v>0</v>
      </c>
      <c r="P1839">
        <f>IF(Sample[[#This Row],[Ii]]=0,10,LOG(Sample[[#This Row],[Ii]]))</f>
        <v>0.17609125905568124</v>
      </c>
      <c r="Q1839">
        <f>Kx-Sample[[#This Row],[Xp]]</f>
        <v>0.17609125905568127</v>
      </c>
      <c r="R1839">
        <f>Ky-Sample[[#This Row],[Yp]]</f>
        <v>-1</v>
      </c>
      <c r="S1839">
        <f>Kz-Sample[[#This Row],[Zp]]</f>
        <v>0.82390874094431876</v>
      </c>
      <c r="T1839">
        <f>Sample[[#This Row],[Kpy]]*KSc-Sample[[#This Row],[KPz]]*KSb</f>
        <v>0.17609125905568124</v>
      </c>
      <c r="U1839">
        <f>-1*(Sample[[#This Row],[KPx]]*KSc-Sample[[#This Row],[KPz]]*KSa)</f>
        <v>0.17609125905568127</v>
      </c>
      <c r="V1839">
        <f>(Sample[[#This Row],[KPx]]*$R$2-Sample[[#This Row],[Kpy]]*KSa)</f>
        <v>0.17609125905568127</v>
      </c>
      <c r="W1839">
        <f>Sample[[#This Row],[Kpy]]*KTc-Sample[[#This Row],[KPz]]*KTb</f>
        <v>1.8239087409443187</v>
      </c>
      <c r="X1839">
        <f>-1*(Sample[[#This Row],[KPx]]*KTc-Sample[[#This Row],[KPz]]*KTa)</f>
        <v>1.8239087409443189</v>
      </c>
      <c r="Y1839">
        <f>(Sample[[#This Row],[KPx]]*KTb-Sample[[#This Row],[Kpy]]*KTa)</f>
        <v>1.8239087409443187</v>
      </c>
      <c r="Z1839">
        <f>-Sample[[#This Row],[Xp]]*a+Sample[[#This Row],[Yp]]*b+Sample[[#This Row],[Zp]]*c_</f>
        <v>0.35218251811136247</v>
      </c>
      <c r="AA1839" s="8">
        <f>-IF(Sample[[#This Row],[Column2]]&gt;0,1,-1)*SQRT(Sample[[#This Row],[KPx''i]]^2+Sample[[#This Row],[KPx''j]]^2+Sample[[#This Row],[KPx''k]]^2)/Ksmag/Scale</f>
        <v>-0.21566686642533334</v>
      </c>
      <c r="AB1839" s="1">
        <f>SQRT(Sample[[#This Row],[Kpy''i]]^2+Sample[[#This Row],[KPy''j]]^2+Sample[[#This Row],[KPy''k]]^2)/KTmag/Scale</f>
        <v>1.2896982389871459</v>
      </c>
    </row>
    <row r="1840" spans="1:28" hidden="1" x14ac:dyDescent="0.25">
      <c r="A1840" s="5">
        <v>1835</v>
      </c>
      <c r="B1840" s="13" t="s">
        <v>43</v>
      </c>
      <c r="C1840" s="5"/>
      <c r="D1840" s="5"/>
      <c r="E1840">
        <v>6</v>
      </c>
      <c r="F1840">
        <v>2</v>
      </c>
      <c r="G1840">
        <v>8</v>
      </c>
      <c r="H1840" s="11">
        <f>Sample[[#This Row],[C]]/Sample[[#This Row],[D]]</f>
        <v>0.33333333333333331</v>
      </c>
      <c r="I1840" s="11">
        <f>Sample[[#This Row],[A]]/Sample[[#This Row],[C]]</f>
        <v>4</v>
      </c>
      <c r="J1840" s="11">
        <f>Sample[[#This Row],[D]]/Sample[[#This Row],[A]]</f>
        <v>0.75</v>
      </c>
      <c r="K1840" s="11">
        <f>Sample[[#This Row],[A]]/Sample[[#This Row],[D]]</f>
        <v>1.3333333333333333</v>
      </c>
      <c r="L1840" s="11">
        <f>Sample[[#This Row],[D]]/Sample[[#This Row],[C]]</f>
        <v>3</v>
      </c>
      <c r="M1840" s="11">
        <f>Sample[[#This Row],[C]]/Sample[[#This Row],[A]]</f>
        <v>0.25</v>
      </c>
      <c r="N1840">
        <f>IF(Sample[[#This Row],[Ap]]=0,10,LOG(Sample[[#This Row],[Ap]]))</f>
        <v>-0.47712125471966244</v>
      </c>
      <c r="O1840">
        <f>IF(Sample[[#This Row],[Ei]]=0,10,LOG(Sample[[#This Row],[Ei]]))</f>
        <v>0.6020599913279624</v>
      </c>
      <c r="P1840">
        <f>IF(Sample[[#This Row],[Ii]]=0,10,LOG(Sample[[#This Row],[Ii]]))</f>
        <v>-0.12493873660829995</v>
      </c>
      <c r="Q1840">
        <f>Kx-Sample[[#This Row],[Xp]]</f>
        <v>0.47712125471966244</v>
      </c>
      <c r="R1840">
        <f>Ky-Sample[[#This Row],[Yp]]</f>
        <v>-1.6020599913279625</v>
      </c>
      <c r="S1840">
        <f>Kz-Sample[[#This Row],[Zp]]</f>
        <v>1.1249387366082999</v>
      </c>
      <c r="T1840">
        <f>Sample[[#This Row],[Kpy]]*KSc-Sample[[#This Row],[KPz]]*KSb</f>
        <v>0.4771212547196626</v>
      </c>
      <c r="U1840">
        <f>-1*(Sample[[#This Row],[KPx]]*KSc-Sample[[#This Row],[KPz]]*KSa)</f>
        <v>0.47712125471966244</v>
      </c>
      <c r="V1840">
        <f>(Sample[[#This Row],[KPx]]*$R$2-Sample[[#This Row],[Kpy]]*KSa)</f>
        <v>0.47712125471966244</v>
      </c>
      <c r="W1840">
        <f>Sample[[#This Row],[Kpy]]*KTc-Sample[[#This Row],[KPz]]*KTb</f>
        <v>2.7269987279362624</v>
      </c>
      <c r="X1840">
        <f>-1*(Sample[[#This Row],[KPx]]*KTc-Sample[[#This Row],[KPz]]*KTa)</f>
        <v>2.7269987279362624</v>
      </c>
      <c r="Y1840">
        <f>(Sample[[#This Row],[KPx]]*KTb-Sample[[#This Row],[Kpy]]*KTa)</f>
        <v>2.7269987279362624</v>
      </c>
      <c r="Z1840">
        <f>-Sample[[#This Row],[Xp]]*a+Sample[[#This Row],[Yp]]*b+Sample[[#This Row],[Zp]]*c_</f>
        <v>0.95424250943932487</v>
      </c>
      <c r="AA1840" s="8">
        <f>-IF(Sample[[#This Row],[Column2]]&gt;0,1,-1)*SQRT(Sample[[#This Row],[KPx''i]]^2+Sample[[#This Row],[KPx''j]]^2+Sample[[#This Row],[KPx''k]]^2)/Ksmag/Scale</f>
        <v>-0.58435180974982659</v>
      </c>
      <c r="AB1840" s="1">
        <f>SQRT(Sample[[#This Row],[Kpy''i]]^2+Sample[[#This Row],[KPy''j]]^2+Sample[[#This Row],[KPy''k]]^2)/KTmag/Scale</f>
        <v>1.9282792928108203</v>
      </c>
    </row>
    <row r="1841" spans="1:28" hidden="1" x14ac:dyDescent="0.25">
      <c r="A1841" s="5">
        <v>1836</v>
      </c>
      <c r="B1841" s="13" t="s">
        <v>43</v>
      </c>
      <c r="C1841" s="5"/>
      <c r="D1841" s="5"/>
      <c r="E1841">
        <v>8</v>
      </c>
      <c r="F1841">
        <v>1</v>
      </c>
      <c r="G1841">
        <v>4</v>
      </c>
      <c r="H1841" s="11">
        <f>Sample[[#This Row],[C]]/Sample[[#This Row],[D]]</f>
        <v>0.125</v>
      </c>
      <c r="I1841" s="11">
        <f>Sample[[#This Row],[A]]/Sample[[#This Row],[C]]</f>
        <v>4</v>
      </c>
      <c r="J1841" s="11">
        <f>Sample[[#This Row],[D]]/Sample[[#This Row],[A]]</f>
        <v>2</v>
      </c>
      <c r="K1841" s="11">
        <f>Sample[[#This Row],[A]]/Sample[[#This Row],[D]]</f>
        <v>0.5</v>
      </c>
      <c r="L1841" s="11">
        <f>Sample[[#This Row],[D]]/Sample[[#This Row],[C]]</f>
        <v>8</v>
      </c>
      <c r="M1841" s="11">
        <f>Sample[[#This Row],[C]]/Sample[[#This Row],[A]]</f>
        <v>0.25</v>
      </c>
      <c r="N1841">
        <f>IF(Sample[[#This Row],[Ap]]=0,10,LOG(Sample[[#This Row],[Ap]]))</f>
        <v>-0.90308998699194354</v>
      </c>
      <c r="O1841">
        <f>IF(Sample[[#This Row],[Ei]]=0,10,LOG(Sample[[#This Row],[Ei]]))</f>
        <v>0.6020599913279624</v>
      </c>
      <c r="P1841">
        <f>IF(Sample[[#This Row],[Ii]]=0,10,LOG(Sample[[#This Row],[Ii]]))</f>
        <v>0.3010299956639812</v>
      </c>
      <c r="Q1841">
        <f>Kx-Sample[[#This Row],[Xp]]</f>
        <v>0.90308998699194354</v>
      </c>
      <c r="R1841">
        <f>Ky-Sample[[#This Row],[Yp]]</f>
        <v>-1.6020599913279625</v>
      </c>
      <c r="S1841">
        <f>Kz-Sample[[#This Row],[Zp]]</f>
        <v>0.69897000433601875</v>
      </c>
      <c r="T1841">
        <f>Sample[[#This Row],[Kpy]]*KSc-Sample[[#This Row],[KPz]]*KSb</f>
        <v>0.90308998699194376</v>
      </c>
      <c r="U1841">
        <f>-1*(Sample[[#This Row],[KPx]]*KSc-Sample[[#This Row],[KPz]]*KSa)</f>
        <v>0.90308998699194354</v>
      </c>
      <c r="V1841">
        <f>(Sample[[#This Row],[KPx]]*$R$2-Sample[[#This Row],[Kpy]]*KSa)</f>
        <v>0.90308998699194354</v>
      </c>
      <c r="W1841">
        <f>Sample[[#This Row],[Kpy]]*KTc-Sample[[#This Row],[KPz]]*KTb</f>
        <v>2.3010299956639813</v>
      </c>
      <c r="X1841">
        <f>-1*(Sample[[#This Row],[KPx]]*KTc-Sample[[#This Row],[KPz]]*KTa)</f>
        <v>2.3010299956639813</v>
      </c>
      <c r="Y1841">
        <f>(Sample[[#This Row],[KPx]]*KTb-Sample[[#This Row],[Kpy]]*KTa)</f>
        <v>2.3010299956639813</v>
      </c>
      <c r="Z1841">
        <f>-Sample[[#This Row],[Xp]]*a+Sample[[#This Row],[Yp]]*b+Sample[[#This Row],[Zp]]*c_</f>
        <v>1.8061799739838871</v>
      </c>
      <c r="AA1841" s="8">
        <f>-IF(Sample[[#This Row],[Column2]]&gt;0,1,-1)*SQRT(Sample[[#This Row],[KPx''i]]^2+Sample[[#This Row],[KPx''j]]^2+Sample[[#This Row],[KPx''k]]^2)/Ksmag/Scale</f>
        <v>-1.1060548299734798</v>
      </c>
      <c r="AB1841" s="1">
        <f>SQRT(Sample[[#This Row],[Kpy''i]]^2+Sample[[#This Row],[KPy''j]]^2+Sample[[#This Row],[KPy''k]]^2)/KTmag/Scale</f>
        <v>1.6270739136476533</v>
      </c>
    </row>
    <row r="1842" spans="1:28" hidden="1" x14ac:dyDescent="0.25">
      <c r="A1842" s="5">
        <v>1837</v>
      </c>
      <c r="B1842" s="13" t="s">
        <v>43</v>
      </c>
      <c r="C1842" s="5"/>
      <c r="D1842" s="5"/>
      <c r="E1842">
        <v>8</v>
      </c>
      <c r="F1842">
        <v>6</v>
      </c>
      <c r="G1842">
        <v>10</v>
      </c>
      <c r="H1842" s="11">
        <f>Sample[[#This Row],[C]]/Sample[[#This Row],[D]]</f>
        <v>0.75</v>
      </c>
      <c r="I1842" s="11">
        <f>Sample[[#This Row],[A]]/Sample[[#This Row],[C]]</f>
        <v>1.6666666666666667</v>
      </c>
      <c r="J1842" s="11">
        <f>Sample[[#This Row],[D]]/Sample[[#This Row],[A]]</f>
        <v>0.8</v>
      </c>
      <c r="K1842" s="11">
        <f>Sample[[#This Row],[A]]/Sample[[#This Row],[D]]</f>
        <v>1.25</v>
      </c>
      <c r="L1842" s="11">
        <f>Sample[[#This Row],[D]]/Sample[[#This Row],[C]]</f>
        <v>1.3333333333333333</v>
      </c>
      <c r="M1842" s="11">
        <f>Sample[[#This Row],[C]]/Sample[[#This Row],[A]]</f>
        <v>0.6</v>
      </c>
      <c r="N1842">
        <f>IF(Sample[[#This Row],[Ap]]=0,10,LOG(Sample[[#This Row],[Ap]]))</f>
        <v>-0.12493873660829995</v>
      </c>
      <c r="O1842">
        <f>IF(Sample[[#This Row],[Ei]]=0,10,LOG(Sample[[#This Row],[Ei]]))</f>
        <v>0.22184874961635639</v>
      </c>
      <c r="P1842">
        <f>IF(Sample[[#This Row],[Ii]]=0,10,LOG(Sample[[#This Row],[Ii]]))</f>
        <v>-9.6910013008056392E-2</v>
      </c>
      <c r="Q1842">
        <f>Kx-Sample[[#This Row],[Xp]]</f>
        <v>0.12493873660829995</v>
      </c>
      <c r="R1842">
        <f>Ky-Sample[[#This Row],[Yp]]</f>
        <v>-1.2218487496163564</v>
      </c>
      <c r="S1842">
        <f>Kz-Sample[[#This Row],[Zp]]</f>
        <v>1.0969100130080565</v>
      </c>
      <c r="T1842">
        <f>Sample[[#This Row],[Kpy]]*KSc-Sample[[#This Row],[KPz]]*KSb</f>
        <v>0.12493873660829991</v>
      </c>
      <c r="U1842">
        <f>-1*(Sample[[#This Row],[KPx]]*KSc-Sample[[#This Row],[KPz]]*KSa)</f>
        <v>0.12493873660829995</v>
      </c>
      <c r="V1842">
        <f>(Sample[[#This Row],[KPx]]*$R$2-Sample[[#This Row],[Kpy]]*KSa)</f>
        <v>0.12493873660829995</v>
      </c>
      <c r="W1842">
        <f>Sample[[#This Row],[Kpy]]*KTc-Sample[[#This Row],[KPz]]*KTb</f>
        <v>2.3187587626244128</v>
      </c>
      <c r="X1842">
        <f>-1*(Sample[[#This Row],[KPx]]*KTc-Sample[[#This Row],[KPz]]*KTa)</f>
        <v>2.3187587626244128</v>
      </c>
      <c r="Y1842">
        <f>(Sample[[#This Row],[KPx]]*KTb-Sample[[#This Row],[Kpy]]*KTa)</f>
        <v>2.3187587626244128</v>
      </c>
      <c r="Z1842">
        <f>-Sample[[#This Row],[Xp]]*a+Sample[[#This Row],[Yp]]*b+Sample[[#This Row],[Zp]]*c_</f>
        <v>0.2498774732166</v>
      </c>
      <c r="AA1842" s="8">
        <f>-IF(Sample[[#This Row],[Column2]]&gt;0,1,-1)*SQRT(Sample[[#This Row],[KPx''i]]^2+Sample[[#This Row],[KPx''j]]^2+Sample[[#This Row],[KPx''k]]^2)/Ksmag/Scale</f>
        <v>-0.15301807689915992</v>
      </c>
      <c r="AB1842" s="1">
        <f>SQRT(Sample[[#This Row],[Kpy''i]]^2+Sample[[#This Row],[KPy''j]]^2+Sample[[#This Row],[KPy''k]]^2)/KTmag/Scale</f>
        <v>1.6396100449874504</v>
      </c>
    </row>
    <row r="1843" spans="1:28" hidden="1" x14ac:dyDescent="0.25">
      <c r="A1843" s="5">
        <v>1838</v>
      </c>
      <c r="B1843" s="13" t="s">
        <v>43</v>
      </c>
      <c r="C1843" s="5"/>
      <c r="D1843" s="5"/>
      <c r="E1843">
        <v>6</v>
      </c>
      <c r="F1843">
        <v>7</v>
      </c>
      <c r="G1843">
        <v>9</v>
      </c>
      <c r="H1843" s="11">
        <f>Sample[[#This Row],[C]]/Sample[[#This Row],[D]]</f>
        <v>1.1666666666666667</v>
      </c>
      <c r="I1843" s="11">
        <f>Sample[[#This Row],[A]]/Sample[[#This Row],[C]]</f>
        <v>1.2857142857142858</v>
      </c>
      <c r="J1843" s="11">
        <f>Sample[[#This Row],[D]]/Sample[[#This Row],[A]]</f>
        <v>0.66666666666666663</v>
      </c>
      <c r="K1843" s="11">
        <f>Sample[[#This Row],[A]]/Sample[[#This Row],[D]]</f>
        <v>1.5</v>
      </c>
      <c r="L1843" s="11">
        <f>Sample[[#This Row],[D]]/Sample[[#This Row],[C]]</f>
        <v>0.8571428571428571</v>
      </c>
      <c r="M1843" s="11">
        <f>Sample[[#This Row],[C]]/Sample[[#This Row],[A]]</f>
        <v>0.77777777777777779</v>
      </c>
      <c r="N1843">
        <f>IF(Sample[[#This Row],[Ap]]=0,10,LOG(Sample[[#This Row],[Ap]]))</f>
        <v>6.6946789630613221E-2</v>
      </c>
      <c r="O1843">
        <f>IF(Sample[[#This Row],[Ei]]=0,10,LOG(Sample[[#This Row],[Ei]]))</f>
        <v>0.10914446942506807</v>
      </c>
      <c r="P1843">
        <f>IF(Sample[[#This Row],[Ii]]=0,10,LOG(Sample[[#This Row],[Ii]]))</f>
        <v>-0.17609125905568127</v>
      </c>
      <c r="Q1843">
        <f>Kx-Sample[[#This Row],[Xp]]</f>
        <v>-6.6946789630613221E-2</v>
      </c>
      <c r="R1843">
        <f>Ky-Sample[[#This Row],[Yp]]</f>
        <v>-1.1091444694250681</v>
      </c>
      <c r="S1843">
        <f>Kz-Sample[[#This Row],[Zp]]</f>
        <v>1.1760912590556813</v>
      </c>
      <c r="T1843">
        <f>Sample[[#This Row],[Kpy]]*KSc-Sample[[#This Row],[KPz]]*KSb</f>
        <v>-6.694678963061329E-2</v>
      </c>
      <c r="U1843">
        <f>-1*(Sample[[#This Row],[KPx]]*KSc-Sample[[#This Row],[KPz]]*KSa)</f>
        <v>-6.6946789630613221E-2</v>
      </c>
      <c r="V1843">
        <f>(Sample[[#This Row],[KPx]]*$R$2-Sample[[#This Row],[Kpy]]*KSa)</f>
        <v>-6.6946789630613221E-2</v>
      </c>
      <c r="W1843">
        <f>Sample[[#This Row],[Kpy]]*KTc-Sample[[#This Row],[KPz]]*KTb</f>
        <v>2.2852357284807496</v>
      </c>
      <c r="X1843">
        <f>-1*(Sample[[#This Row],[KPx]]*KTc-Sample[[#This Row],[KPz]]*KTa)</f>
        <v>2.2852357284807496</v>
      </c>
      <c r="Y1843">
        <f>(Sample[[#This Row],[KPx]]*KTb-Sample[[#This Row],[Kpy]]*KTa)</f>
        <v>2.2852357284807492</v>
      </c>
      <c r="Z1843">
        <f>-Sample[[#This Row],[Xp]]*a+Sample[[#This Row],[Yp]]*b+Sample[[#This Row],[Zp]]*c_</f>
        <v>-0.13389357926122639</v>
      </c>
      <c r="AA1843" s="8">
        <f>-IF(Sample[[#This Row],[Column2]]&gt;0,1,-1)*SQRT(Sample[[#This Row],[KPx''i]]^2+Sample[[#This Row],[KPx''j]]^2+Sample[[#This Row],[KPx''k]]^2)/Ksmag/Scale</f>
        <v>8.1992737256225176E-2</v>
      </c>
      <c r="AB1843" s="1">
        <f>SQRT(Sample[[#This Row],[Kpy''i]]^2+Sample[[#This Row],[KPy''j]]^2+Sample[[#This Row],[KPy''k]]^2)/KTmag/Scale</f>
        <v>1.6159056802185179</v>
      </c>
    </row>
    <row r="1844" spans="1:28" hidden="1" x14ac:dyDescent="0.25">
      <c r="A1844" s="5">
        <v>1839</v>
      </c>
      <c r="B1844" s="13" t="s">
        <v>43</v>
      </c>
      <c r="C1844" s="5"/>
      <c r="D1844" s="5"/>
      <c r="E1844">
        <v>10</v>
      </c>
      <c r="F1844">
        <v>3</v>
      </c>
      <c r="G1844">
        <v>6</v>
      </c>
      <c r="H1844" s="11">
        <f>Sample[[#This Row],[C]]/Sample[[#This Row],[D]]</f>
        <v>0.3</v>
      </c>
      <c r="I1844" s="11">
        <f>Sample[[#This Row],[A]]/Sample[[#This Row],[C]]</f>
        <v>2</v>
      </c>
      <c r="J1844" s="11">
        <f>Sample[[#This Row],[D]]/Sample[[#This Row],[A]]</f>
        <v>1.6666666666666667</v>
      </c>
      <c r="K1844" s="11">
        <f>Sample[[#This Row],[A]]/Sample[[#This Row],[D]]</f>
        <v>0.6</v>
      </c>
      <c r="L1844" s="11">
        <f>Sample[[#This Row],[D]]/Sample[[#This Row],[C]]</f>
        <v>3.3333333333333335</v>
      </c>
      <c r="M1844" s="11">
        <f>Sample[[#This Row],[C]]/Sample[[#This Row],[A]]</f>
        <v>0.5</v>
      </c>
      <c r="N1844">
        <f>IF(Sample[[#This Row],[Ap]]=0,10,LOG(Sample[[#This Row],[Ap]]))</f>
        <v>-0.52287874528033762</v>
      </c>
      <c r="O1844">
        <f>IF(Sample[[#This Row],[Ei]]=0,10,LOG(Sample[[#This Row],[Ei]]))</f>
        <v>0.3010299956639812</v>
      </c>
      <c r="P1844">
        <f>IF(Sample[[#This Row],[Ii]]=0,10,LOG(Sample[[#This Row],[Ii]]))</f>
        <v>0.22184874961635639</v>
      </c>
      <c r="Q1844">
        <f>Kx-Sample[[#This Row],[Xp]]</f>
        <v>0.52287874528033762</v>
      </c>
      <c r="R1844">
        <f>Ky-Sample[[#This Row],[Yp]]</f>
        <v>-1.3010299956639813</v>
      </c>
      <c r="S1844">
        <f>Kz-Sample[[#This Row],[Zp]]</f>
        <v>0.77815125038364363</v>
      </c>
      <c r="T1844">
        <f>Sample[[#This Row],[Kpy]]*KSc-Sample[[#This Row],[KPz]]*KSb</f>
        <v>0.52287874528033762</v>
      </c>
      <c r="U1844">
        <f>-1*(Sample[[#This Row],[KPx]]*KSc-Sample[[#This Row],[KPz]]*KSa)</f>
        <v>0.52287874528033762</v>
      </c>
      <c r="V1844">
        <f>(Sample[[#This Row],[KPx]]*$R$2-Sample[[#This Row],[Kpy]]*KSa)</f>
        <v>0.52287874528033762</v>
      </c>
      <c r="W1844">
        <f>Sample[[#This Row],[Kpy]]*KTc-Sample[[#This Row],[KPz]]*KTb</f>
        <v>2.0791812460476251</v>
      </c>
      <c r="X1844">
        <f>-1*(Sample[[#This Row],[KPx]]*KTc-Sample[[#This Row],[KPz]]*KTa)</f>
        <v>2.0791812460476251</v>
      </c>
      <c r="Y1844">
        <f>(Sample[[#This Row],[KPx]]*KTb-Sample[[#This Row],[Kpy]]*KTa)</f>
        <v>2.0791812460476251</v>
      </c>
      <c r="Z1844">
        <f>-Sample[[#This Row],[Xp]]*a+Sample[[#This Row],[Yp]]*b+Sample[[#This Row],[Zp]]*c_</f>
        <v>1.0457574905606752</v>
      </c>
      <c r="AA1844" s="8">
        <f>-IF(Sample[[#This Row],[Column2]]&gt;0,1,-1)*SQRT(Sample[[#This Row],[KPx''i]]^2+Sample[[#This Row],[KPx''j]]^2+Sample[[#This Row],[KPx''k]]^2)/Ksmag/Scale</f>
        <v>-0.64039306164176246</v>
      </c>
      <c r="AB1844" s="1">
        <f>SQRT(Sample[[#This Row],[Kpy''i]]^2+Sample[[#This Row],[KPy''j]]^2+Sample[[#This Row],[KPy''k]]^2)/KTmag/Scale</f>
        <v>1.4702031583961714</v>
      </c>
    </row>
    <row r="1845" spans="1:28" hidden="1" x14ac:dyDescent="0.25">
      <c r="A1845" s="5">
        <v>1840</v>
      </c>
      <c r="B1845" s="13" t="s">
        <v>43</v>
      </c>
      <c r="C1845" s="5"/>
      <c r="D1845" s="5"/>
      <c r="E1845">
        <v>3</v>
      </c>
      <c r="F1845">
        <v>6</v>
      </c>
      <c r="G1845">
        <v>5</v>
      </c>
      <c r="H1845" s="11">
        <f>Sample[[#This Row],[C]]/Sample[[#This Row],[D]]</f>
        <v>2</v>
      </c>
      <c r="I1845" s="11">
        <f>Sample[[#This Row],[A]]/Sample[[#This Row],[C]]</f>
        <v>0.83333333333333337</v>
      </c>
      <c r="J1845" s="11">
        <f>Sample[[#This Row],[D]]/Sample[[#This Row],[A]]</f>
        <v>0.6</v>
      </c>
      <c r="K1845" s="11">
        <f>Sample[[#This Row],[A]]/Sample[[#This Row],[D]]</f>
        <v>1.6666666666666667</v>
      </c>
      <c r="L1845" s="11">
        <f>Sample[[#This Row],[D]]/Sample[[#This Row],[C]]</f>
        <v>0.5</v>
      </c>
      <c r="M1845" s="11">
        <f>Sample[[#This Row],[C]]/Sample[[#This Row],[A]]</f>
        <v>1.2</v>
      </c>
      <c r="N1845">
        <f>IF(Sample[[#This Row],[Ap]]=0,10,LOG(Sample[[#This Row],[Ap]]))</f>
        <v>0.3010299956639812</v>
      </c>
      <c r="O1845">
        <f>IF(Sample[[#This Row],[Ei]]=0,10,LOG(Sample[[#This Row],[Ei]]))</f>
        <v>-7.9181246047624804E-2</v>
      </c>
      <c r="P1845">
        <f>IF(Sample[[#This Row],[Ii]]=0,10,LOG(Sample[[#This Row],[Ii]]))</f>
        <v>-0.22184874961635639</v>
      </c>
      <c r="Q1845">
        <f>Kx-Sample[[#This Row],[Xp]]</f>
        <v>-0.3010299956639812</v>
      </c>
      <c r="R1845">
        <f>Ky-Sample[[#This Row],[Yp]]</f>
        <v>-0.92081875395237522</v>
      </c>
      <c r="S1845">
        <f>Kz-Sample[[#This Row],[Zp]]</f>
        <v>1.2218487496163564</v>
      </c>
      <c r="T1845">
        <f>Sample[[#This Row],[Kpy]]*KSc-Sample[[#This Row],[KPz]]*KSb</f>
        <v>-0.30102999566398114</v>
      </c>
      <c r="U1845">
        <f>-1*(Sample[[#This Row],[KPx]]*KSc-Sample[[#This Row],[KPz]]*KSa)</f>
        <v>-0.3010299956639812</v>
      </c>
      <c r="V1845">
        <f>(Sample[[#This Row],[KPx]]*$R$2-Sample[[#This Row],[Kpy]]*KSa)</f>
        <v>-0.3010299956639812</v>
      </c>
      <c r="W1845">
        <f>Sample[[#This Row],[Kpy]]*KTc-Sample[[#This Row],[KPz]]*KTb</f>
        <v>2.1426675035687315</v>
      </c>
      <c r="X1845">
        <f>-1*(Sample[[#This Row],[KPx]]*KTc-Sample[[#This Row],[KPz]]*KTa)</f>
        <v>2.1426675035687315</v>
      </c>
      <c r="Y1845">
        <f>(Sample[[#This Row],[KPx]]*KTb-Sample[[#This Row],[Kpy]]*KTa)</f>
        <v>2.1426675035687315</v>
      </c>
      <c r="Z1845">
        <f>-Sample[[#This Row],[Xp]]*a+Sample[[#This Row],[Yp]]*b+Sample[[#This Row],[Zp]]*c_</f>
        <v>-0.6020599913279624</v>
      </c>
      <c r="AA1845" s="8">
        <f>-IF(Sample[[#This Row],[Column2]]&gt;0,1,-1)*SQRT(Sample[[#This Row],[KPx''i]]^2+Sample[[#This Row],[KPx''j]]^2+Sample[[#This Row],[KPx''k]]^2)/Ksmag/Scale</f>
        <v>0.36868494332449325</v>
      </c>
      <c r="AB1845" s="1">
        <f>SQRT(Sample[[#This Row],[Kpy''i]]^2+Sample[[#This Row],[KPy''j]]^2+Sample[[#This Row],[KPy''k]]^2)/KTmag/Scale</f>
        <v>1.5150947216015012</v>
      </c>
    </row>
    <row r="1846" spans="1:28" hidden="1" x14ac:dyDescent="0.25">
      <c r="A1846" s="5">
        <v>1841</v>
      </c>
      <c r="B1846" s="13" t="s">
        <v>43</v>
      </c>
      <c r="C1846" s="5"/>
      <c r="D1846" s="5"/>
      <c r="E1846">
        <v>10</v>
      </c>
      <c r="F1846">
        <v>3</v>
      </c>
      <c r="G1846">
        <v>10</v>
      </c>
      <c r="H1846" s="11">
        <f>Sample[[#This Row],[C]]/Sample[[#This Row],[D]]</f>
        <v>0.3</v>
      </c>
      <c r="I1846" s="11">
        <f>Sample[[#This Row],[A]]/Sample[[#This Row],[C]]</f>
        <v>3.3333333333333335</v>
      </c>
      <c r="J1846" s="11">
        <f>Sample[[#This Row],[D]]/Sample[[#This Row],[A]]</f>
        <v>1</v>
      </c>
      <c r="K1846" s="11">
        <f>Sample[[#This Row],[A]]/Sample[[#This Row],[D]]</f>
        <v>1</v>
      </c>
      <c r="L1846" s="11">
        <f>Sample[[#This Row],[D]]/Sample[[#This Row],[C]]</f>
        <v>3.3333333333333335</v>
      </c>
      <c r="M1846" s="11">
        <f>Sample[[#This Row],[C]]/Sample[[#This Row],[A]]</f>
        <v>0.3</v>
      </c>
      <c r="N1846">
        <f>IF(Sample[[#This Row],[Ap]]=0,10,LOG(Sample[[#This Row],[Ap]]))</f>
        <v>-0.52287874528033762</v>
      </c>
      <c r="O1846">
        <f>IF(Sample[[#This Row],[Ei]]=0,10,LOG(Sample[[#This Row],[Ei]]))</f>
        <v>0.52287874528033762</v>
      </c>
      <c r="P1846">
        <f>IF(Sample[[#This Row],[Ii]]=0,10,LOG(Sample[[#This Row],[Ii]]))</f>
        <v>0</v>
      </c>
      <c r="Q1846">
        <f>Kx-Sample[[#This Row],[Xp]]</f>
        <v>0.52287874528033762</v>
      </c>
      <c r="R1846">
        <f>Ky-Sample[[#This Row],[Yp]]</f>
        <v>-1.5228787452803376</v>
      </c>
      <c r="S1846">
        <f>Kz-Sample[[#This Row],[Zp]]</f>
        <v>1</v>
      </c>
      <c r="T1846">
        <f>Sample[[#This Row],[Kpy]]*KSc-Sample[[#This Row],[KPz]]*KSb</f>
        <v>0.52287874528033762</v>
      </c>
      <c r="U1846">
        <f>-1*(Sample[[#This Row],[KPx]]*KSc-Sample[[#This Row],[KPz]]*KSa)</f>
        <v>0.52287874528033762</v>
      </c>
      <c r="V1846">
        <f>(Sample[[#This Row],[KPx]]*$R$2-Sample[[#This Row],[Kpy]]*KSa)</f>
        <v>0.52287874528033762</v>
      </c>
      <c r="W1846">
        <f>Sample[[#This Row],[Kpy]]*KTc-Sample[[#This Row],[KPz]]*KTb</f>
        <v>2.5228787452803374</v>
      </c>
      <c r="X1846">
        <f>-1*(Sample[[#This Row],[KPx]]*KTc-Sample[[#This Row],[KPz]]*KTa)</f>
        <v>2.5228787452803374</v>
      </c>
      <c r="Y1846">
        <f>(Sample[[#This Row],[KPx]]*KTb-Sample[[#This Row],[Kpy]]*KTa)</f>
        <v>2.5228787452803374</v>
      </c>
      <c r="Z1846">
        <f>-Sample[[#This Row],[Xp]]*a+Sample[[#This Row],[Yp]]*b+Sample[[#This Row],[Zp]]*c_</f>
        <v>1.0457574905606752</v>
      </c>
      <c r="AA1846" s="8">
        <f>-IF(Sample[[#This Row],[Column2]]&gt;0,1,-1)*SQRT(Sample[[#This Row],[KPx''i]]^2+Sample[[#This Row],[KPx''j]]^2+Sample[[#This Row],[KPx''k]]^2)/Ksmag/Scale</f>
        <v>-0.64039306164176246</v>
      </c>
      <c r="AB1846" s="1">
        <f>SQRT(Sample[[#This Row],[Kpy''i]]^2+Sample[[#This Row],[KPy''j]]^2+Sample[[#This Row],[KPy''k]]^2)/KTmag/Scale</f>
        <v>1.7839446688991354</v>
      </c>
    </row>
    <row r="1847" spans="1:28" hidden="1" x14ac:dyDescent="0.25">
      <c r="A1847" s="5">
        <v>1842</v>
      </c>
      <c r="B1847" s="13" t="s">
        <v>43</v>
      </c>
      <c r="C1847" s="5"/>
      <c r="D1847" s="5"/>
      <c r="E1847">
        <v>10</v>
      </c>
      <c r="F1847">
        <v>3</v>
      </c>
      <c r="G1847">
        <v>2</v>
      </c>
      <c r="H1847" s="11">
        <f>Sample[[#This Row],[C]]/Sample[[#This Row],[D]]</f>
        <v>0.3</v>
      </c>
      <c r="I1847" s="11">
        <f>Sample[[#This Row],[A]]/Sample[[#This Row],[C]]</f>
        <v>0.66666666666666663</v>
      </c>
      <c r="J1847" s="11">
        <f>Sample[[#This Row],[D]]/Sample[[#This Row],[A]]</f>
        <v>5</v>
      </c>
      <c r="K1847" s="11">
        <f>Sample[[#This Row],[A]]/Sample[[#This Row],[D]]</f>
        <v>0.2</v>
      </c>
      <c r="L1847" s="11">
        <f>Sample[[#This Row],[D]]/Sample[[#This Row],[C]]</f>
        <v>3.3333333333333335</v>
      </c>
      <c r="M1847" s="11">
        <f>Sample[[#This Row],[C]]/Sample[[#This Row],[A]]</f>
        <v>1.5</v>
      </c>
      <c r="N1847">
        <f>IF(Sample[[#This Row],[Ap]]=0,10,LOG(Sample[[#This Row],[Ap]]))</f>
        <v>-0.52287874528033762</v>
      </c>
      <c r="O1847">
        <f>IF(Sample[[#This Row],[Ei]]=0,10,LOG(Sample[[#This Row],[Ei]]))</f>
        <v>-0.17609125905568127</v>
      </c>
      <c r="P1847">
        <f>IF(Sample[[#This Row],[Ii]]=0,10,LOG(Sample[[#This Row],[Ii]]))</f>
        <v>0.69897000433601886</v>
      </c>
      <c r="Q1847">
        <f>Kx-Sample[[#This Row],[Xp]]</f>
        <v>0.52287874528033762</v>
      </c>
      <c r="R1847">
        <f>Ky-Sample[[#This Row],[Yp]]</f>
        <v>-0.82390874094431876</v>
      </c>
      <c r="S1847">
        <f>Kz-Sample[[#This Row],[Zp]]</f>
        <v>0.30102999566398114</v>
      </c>
      <c r="T1847">
        <f>Sample[[#This Row],[Kpy]]*KSc-Sample[[#This Row],[KPz]]*KSb</f>
        <v>0.52287874528033762</v>
      </c>
      <c r="U1847">
        <f>-1*(Sample[[#This Row],[KPx]]*KSc-Sample[[#This Row],[KPz]]*KSa)</f>
        <v>0.52287874528033762</v>
      </c>
      <c r="V1847">
        <f>(Sample[[#This Row],[KPx]]*$R$2-Sample[[#This Row],[Kpy]]*KSa)</f>
        <v>0.52287874528033762</v>
      </c>
      <c r="W1847">
        <f>Sample[[#This Row],[Kpy]]*KTc-Sample[[#This Row],[KPz]]*KTb</f>
        <v>1.1249387366082999</v>
      </c>
      <c r="X1847">
        <f>-1*(Sample[[#This Row],[KPx]]*KTc-Sample[[#This Row],[KPz]]*KTa)</f>
        <v>1.1249387366082999</v>
      </c>
      <c r="Y1847">
        <f>(Sample[[#This Row],[KPx]]*KTb-Sample[[#This Row],[Kpy]]*KTa)</f>
        <v>1.1249387366082999</v>
      </c>
      <c r="Z1847">
        <f>-Sample[[#This Row],[Xp]]*a+Sample[[#This Row],[Yp]]*b+Sample[[#This Row],[Zp]]*c_</f>
        <v>1.0457574905606752</v>
      </c>
      <c r="AA1847" s="8">
        <f>-IF(Sample[[#This Row],[Column2]]&gt;0,1,-1)*SQRT(Sample[[#This Row],[KPx''i]]^2+Sample[[#This Row],[KPx''j]]^2+Sample[[#This Row],[KPx''k]]^2)/Ksmag/Scale</f>
        <v>-0.64039306164176246</v>
      </c>
      <c r="AB1847" s="1">
        <f>SQRT(Sample[[#This Row],[Kpy''i]]^2+Sample[[#This Row],[KPy''j]]^2+Sample[[#This Row],[KPy''k]]^2)/KTmag/Scale</f>
        <v>0.79545180907515645</v>
      </c>
    </row>
    <row r="1848" spans="1:28" hidden="1" x14ac:dyDescent="0.25">
      <c r="A1848" s="5">
        <v>1843</v>
      </c>
      <c r="B1848" s="13" t="s">
        <v>43</v>
      </c>
      <c r="C1848" s="5"/>
      <c r="D1848" s="5"/>
      <c r="E1848">
        <v>6</v>
      </c>
      <c r="F1848">
        <v>10</v>
      </c>
      <c r="G1848">
        <v>6</v>
      </c>
      <c r="H1848" s="11">
        <f>Sample[[#This Row],[C]]/Sample[[#This Row],[D]]</f>
        <v>1.6666666666666667</v>
      </c>
      <c r="I1848" s="11">
        <f>Sample[[#This Row],[A]]/Sample[[#This Row],[C]]</f>
        <v>0.6</v>
      </c>
      <c r="J1848" s="11">
        <f>Sample[[#This Row],[D]]/Sample[[#This Row],[A]]</f>
        <v>1</v>
      </c>
      <c r="K1848" s="11">
        <f>Sample[[#This Row],[A]]/Sample[[#This Row],[D]]</f>
        <v>1</v>
      </c>
      <c r="L1848" s="11">
        <f>Sample[[#This Row],[D]]/Sample[[#This Row],[C]]</f>
        <v>0.6</v>
      </c>
      <c r="M1848" s="11">
        <f>Sample[[#This Row],[C]]/Sample[[#This Row],[A]]</f>
        <v>1.6666666666666667</v>
      </c>
      <c r="N1848">
        <f>IF(Sample[[#This Row],[Ap]]=0,10,LOG(Sample[[#This Row],[Ap]]))</f>
        <v>0.22184874961635639</v>
      </c>
      <c r="O1848">
        <f>IF(Sample[[#This Row],[Ei]]=0,10,LOG(Sample[[#This Row],[Ei]]))</f>
        <v>-0.22184874961635639</v>
      </c>
      <c r="P1848">
        <f>IF(Sample[[#This Row],[Ii]]=0,10,LOG(Sample[[#This Row],[Ii]]))</f>
        <v>0</v>
      </c>
      <c r="Q1848">
        <f>Kx-Sample[[#This Row],[Xp]]</f>
        <v>-0.22184874961635639</v>
      </c>
      <c r="R1848">
        <f>Ky-Sample[[#This Row],[Yp]]</f>
        <v>-0.77815125038364363</v>
      </c>
      <c r="S1848">
        <f>Kz-Sample[[#This Row],[Zp]]</f>
        <v>1</v>
      </c>
      <c r="T1848">
        <f>Sample[[#This Row],[Kpy]]*KSc-Sample[[#This Row],[KPz]]*KSb</f>
        <v>-0.22184874961635637</v>
      </c>
      <c r="U1848">
        <f>-1*(Sample[[#This Row],[KPx]]*KSc-Sample[[#This Row],[KPz]]*KSa)</f>
        <v>-0.22184874961635639</v>
      </c>
      <c r="V1848">
        <f>(Sample[[#This Row],[KPx]]*$R$2-Sample[[#This Row],[Kpy]]*KSa)</f>
        <v>-0.22184874961635639</v>
      </c>
      <c r="W1848">
        <f>Sample[[#This Row],[Kpy]]*KTc-Sample[[#This Row],[KPz]]*KTb</f>
        <v>1.7781512503836436</v>
      </c>
      <c r="X1848">
        <f>-1*(Sample[[#This Row],[KPx]]*KTc-Sample[[#This Row],[KPz]]*KTa)</f>
        <v>1.7781512503836436</v>
      </c>
      <c r="Y1848">
        <f>(Sample[[#This Row],[KPx]]*KTb-Sample[[#This Row],[Kpy]]*KTa)</f>
        <v>1.7781512503836436</v>
      </c>
      <c r="Z1848">
        <f>-Sample[[#This Row],[Xp]]*a+Sample[[#This Row],[Yp]]*b+Sample[[#This Row],[Zp]]*c_</f>
        <v>-0.44369749923271279</v>
      </c>
      <c r="AA1848" s="8">
        <f>-IF(Sample[[#This Row],[Column2]]&gt;0,1,-1)*SQRT(Sample[[#This Row],[KPx''i]]^2+Sample[[#This Row],[KPx''j]]^2+Sample[[#This Row],[KPx''k]]^2)/Ksmag/Scale</f>
        <v>0.27170811831726921</v>
      </c>
      <c r="AB1848" s="1">
        <f>SQRT(Sample[[#This Row],[Kpy''i]]^2+Sample[[#This Row],[KPy''j]]^2+Sample[[#This Row],[KPy''k]]^2)/KTmag/Scale</f>
        <v>1.2573428071216133</v>
      </c>
    </row>
    <row r="1849" spans="1:28" hidden="1" x14ac:dyDescent="0.25">
      <c r="A1849" s="5">
        <v>1844</v>
      </c>
      <c r="B1849" s="13" t="s">
        <v>43</v>
      </c>
      <c r="C1849" s="5"/>
      <c r="D1849" s="5"/>
      <c r="E1849">
        <v>1</v>
      </c>
      <c r="F1849">
        <v>6</v>
      </c>
      <c r="G1849">
        <v>7</v>
      </c>
      <c r="H1849" s="11">
        <f>Sample[[#This Row],[C]]/Sample[[#This Row],[D]]</f>
        <v>6</v>
      </c>
      <c r="I1849" s="11">
        <f>Sample[[#This Row],[A]]/Sample[[#This Row],[C]]</f>
        <v>1.1666666666666667</v>
      </c>
      <c r="J1849" s="11">
        <f>Sample[[#This Row],[D]]/Sample[[#This Row],[A]]</f>
        <v>0.14285714285714285</v>
      </c>
      <c r="K1849" s="11">
        <f>Sample[[#This Row],[A]]/Sample[[#This Row],[D]]</f>
        <v>7</v>
      </c>
      <c r="L1849" s="11">
        <f>Sample[[#This Row],[D]]/Sample[[#This Row],[C]]</f>
        <v>0.16666666666666666</v>
      </c>
      <c r="M1849" s="11">
        <f>Sample[[#This Row],[C]]/Sample[[#This Row],[A]]</f>
        <v>0.8571428571428571</v>
      </c>
      <c r="N1849">
        <f>IF(Sample[[#This Row],[Ap]]=0,10,LOG(Sample[[#This Row],[Ap]]))</f>
        <v>0.77815125038364363</v>
      </c>
      <c r="O1849">
        <f>IF(Sample[[#This Row],[Ei]]=0,10,LOG(Sample[[#This Row],[Ei]]))</f>
        <v>6.6946789630613221E-2</v>
      </c>
      <c r="P1849">
        <f>IF(Sample[[#This Row],[Ii]]=0,10,LOG(Sample[[#This Row],[Ii]]))</f>
        <v>-0.84509804001425681</v>
      </c>
      <c r="Q1849">
        <f>Kx-Sample[[#This Row],[Xp]]</f>
        <v>-0.77815125038364363</v>
      </c>
      <c r="R1849">
        <f>Ky-Sample[[#This Row],[Yp]]</f>
        <v>-1.0669467896306133</v>
      </c>
      <c r="S1849">
        <f>Kz-Sample[[#This Row],[Zp]]</f>
        <v>1.8450980400142569</v>
      </c>
      <c r="T1849">
        <f>Sample[[#This Row],[Kpy]]*KSc-Sample[[#This Row],[KPz]]*KSb</f>
        <v>-0.77815125038364363</v>
      </c>
      <c r="U1849">
        <f>-1*(Sample[[#This Row],[KPx]]*KSc-Sample[[#This Row],[KPz]]*KSa)</f>
        <v>-0.77815125038364363</v>
      </c>
      <c r="V1849">
        <f>(Sample[[#This Row],[KPx]]*$R$2-Sample[[#This Row],[Kpy]]*KSa)</f>
        <v>-0.77815125038364363</v>
      </c>
      <c r="W1849">
        <f>Sample[[#This Row],[Kpy]]*KTc-Sample[[#This Row],[KPz]]*KTb</f>
        <v>2.91204482964487</v>
      </c>
      <c r="X1849">
        <f>-1*(Sample[[#This Row],[KPx]]*KTc-Sample[[#This Row],[KPz]]*KTa)</f>
        <v>2.91204482964487</v>
      </c>
      <c r="Y1849">
        <f>(Sample[[#This Row],[KPx]]*KTb-Sample[[#This Row],[Kpy]]*KTa)</f>
        <v>2.91204482964487</v>
      </c>
      <c r="Z1849">
        <f>-Sample[[#This Row],[Xp]]*a+Sample[[#This Row],[Yp]]*b+Sample[[#This Row],[Zp]]*c_</f>
        <v>-1.5563025007672873</v>
      </c>
      <c r="AA1849" s="8">
        <f>-IF(Sample[[#This Row],[Column2]]&gt;0,1,-1)*SQRT(Sample[[#This Row],[KPx''i]]^2+Sample[[#This Row],[KPx''j]]^2+Sample[[#This Row],[KPx''k]]^2)/Ksmag/Scale</f>
        <v>0.95303675307431968</v>
      </c>
      <c r="AB1849" s="1">
        <f>SQRT(Sample[[#This Row],[Kpy''i]]^2+Sample[[#This Row],[KPy''j]]^2+Sample[[#This Row],[KPy''k]]^2)/KTmag/Scale</f>
        <v>2.0591266461611122</v>
      </c>
    </row>
    <row r="1850" spans="1:28" hidden="1" x14ac:dyDescent="0.25">
      <c r="A1850" s="5">
        <v>1845</v>
      </c>
      <c r="B1850" s="13" t="s">
        <v>43</v>
      </c>
      <c r="C1850" s="5"/>
      <c r="D1850" s="5"/>
      <c r="E1850">
        <v>6</v>
      </c>
      <c r="F1850">
        <v>9</v>
      </c>
      <c r="G1850">
        <v>1</v>
      </c>
      <c r="H1850" s="11">
        <f>Sample[[#This Row],[C]]/Sample[[#This Row],[D]]</f>
        <v>1.5</v>
      </c>
      <c r="I1850" s="11">
        <f>Sample[[#This Row],[A]]/Sample[[#This Row],[C]]</f>
        <v>0.1111111111111111</v>
      </c>
      <c r="J1850" s="11">
        <f>Sample[[#This Row],[D]]/Sample[[#This Row],[A]]</f>
        <v>6</v>
      </c>
      <c r="K1850" s="11">
        <f>Sample[[#This Row],[A]]/Sample[[#This Row],[D]]</f>
        <v>0.16666666666666666</v>
      </c>
      <c r="L1850" s="11">
        <f>Sample[[#This Row],[D]]/Sample[[#This Row],[C]]</f>
        <v>0.66666666666666663</v>
      </c>
      <c r="M1850" s="11">
        <f>Sample[[#This Row],[C]]/Sample[[#This Row],[A]]</f>
        <v>9</v>
      </c>
      <c r="N1850">
        <f>IF(Sample[[#This Row],[Ap]]=0,10,LOG(Sample[[#This Row],[Ap]]))</f>
        <v>0.17609125905568124</v>
      </c>
      <c r="O1850">
        <f>IF(Sample[[#This Row],[Ei]]=0,10,LOG(Sample[[#This Row],[Ei]]))</f>
        <v>-0.95424250943932487</v>
      </c>
      <c r="P1850">
        <f>IF(Sample[[#This Row],[Ii]]=0,10,LOG(Sample[[#This Row],[Ii]]))</f>
        <v>0.77815125038364363</v>
      </c>
      <c r="Q1850">
        <f>Kx-Sample[[#This Row],[Xp]]</f>
        <v>-0.17609125905568124</v>
      </c>
      <c r="R1850">
        <f>Ky-Sample[[#This Row],[Yp]]</f>
        <v>-4.5757490560675129E-2</v>
      </c>
      <c r="S1850">
        <f>Kz-Sample[[#This Row],[Zp]]</f>
        <v>0.22184874961635637</v>
      </c>
      <c r="T1850">
        <f>Sample[[#This Row],[Kpy]]*KSc-Sample[[#This Row],[KPz]]*KSb</f>
        <v>-0.17609125905568124</v>
      </c>
      <c r="U1850">
        <f>-1*(Sample[[#This Row],[KPx]]*KSc-Sample[[#This Row],[KPz]]*KSa)</f>
        <v>-0.17609125905568124</v>
      </c>
      <c r="V1850">
        <f>(Sample[[#This Row],[KPx]]*$R$2-Sample[[#This Row],[Kpy]]*KSa)</f>
        <v>-0.17609125905568124</v>
      </c>
      <c r="W1850">
        <f>Sample[[#This Row],[Kpy]]*KTc-Sample[[#This Row],[KPz]]*KTb</f>
        <v>0.2676062401770315</v>
      </c>
      <c r="X1850">
        <f>-1*(Sample[[#This Row],[KPx]]*KTc-Sample[[#This Row],[KPz]]*KTa)</f>
        <v>0.2676062401770315</v>
      </c>
      <c r="Y1850">
        <f>(Sample[[#This Row],[KPx]]*KTb-Sample[[#This Row],[Kpy]]*KTa)</f>
        <v>0.2676062401770315</v>
      </c>
      <c r="Z1850">
        <f>-Sample[[#This Row],[Xp]]*a+Sample[[#This Row],[Yp]]*b+Sample[[#This Row],[Zp]]*c_</f>
        <v>-0.35218251811136247</v>
      </c>
      <c r="AA1850" s="8">
        <f>-IF(Sample[[#This Row],[Column2]]&gt;0,1,-1)*SQRT(Sample[[#This Row],[KPx''i]]^2+Sample[[#This Row],[KPx''j]]^2+Sample[[#This Row],[KPx''k]]^2)/Ksmag/Scale</f>
        <v>0.21566686642533328</v>
      </c>
      <c r="AB1850" s="1">
        <f>SQRT(Sample[[#This Row],[Kpy''i]]^2+Sample[[#This Row],[KPy''j]]^2+Sample[[#This Row],[KPy''k]]^2)/KTmag/Scale</f>
        <v>0.18922618711701492</v>
      </c>
    </row>
    <row r="1851" spans="1:28" hidden="1" x14ac:dyDescent="0.25">
      <c r="A1851" s="5">
        <v>1846</v>
      </c>
      <c r="B1851" s="13" t="s">
        <v>43</v>
      </c>
      <c r="C1851" s="5"/>
      <c r="D1851" s="5"/>
      <c r="E1851">
        <v>9</v>
      </c>
      <c r="F1851">
        <v>1</v>
      </c>
      <c r="G1851">
        <v>4</v>
      </c>
      <c r="H1851" s="11">
        <f>Sample[[#This Row],[C]]/Sample[[#This Row],[D]]</f>
        <v>0.1111111111111111</v>
      </c>
      <c r="I1851" s="11">
        <f>Sample[[#This Row],[A]]/Sample[[#This Row],[C]]</f>
        <v>4</v>
      </c>
      <c r="J1851" s="11">
        <f>Sample[[#This Row],[D]]/Sample[[#This Row],[A]]</f>
        <v>2.25</v>
      </c>
      <c r="K1851" s="11">
        <f>Sample[[#This Row],[A]]/Sample[[#This Row],[D]]</f>
        <v>0.44444444444444442</v>
      </c>
      <c r="L1851" s="11">
        <f>Sample[[#This Row],[D]]/Sample[[#This Row],[C]]</f>
        <v>9</v>
      </c>
      <c r="M1851" s="11">
        <f>Sample[[#This Row],[C]]/Sample[[#This Row],[A]]</f>
        <v>0.25</v>
      </c>
      <c r="N1851">
        <f>IF(Sample[[#This Row],[Ap]]=0,10,LOG(Sample[[#This Row],[Ap]]))</f>
        <v>-0.95424250943932487</v>
      </c>
      <c r="O1851">
        <f>IF(Sample[[#This Row],[Ei]]=0,10,LOG(Sample[[#This Row],[Ei]]))</f>
        <v>0.6020599913279624</v>
      </c>
      <c r="P1851">
        <f>IF(Sample[[#This Row],[Ii]]=0,10,LOG(Sample[[#This Row],[Ii]]))</f>
        <v>0.35218251811136247</v>
      </c>
      <c r="Q1851">
        <f>Kx-Sample[[#This Row],[Xp]]</f>
        <v>0.95424250943932487</v>
      </c>
      <c r="R1851">
        <f>Ky-Sample[[#This Row],[Yp]]</f>
        <v>-1.6020599913279625</v>
      </c>
      <c r="S1851">
        <f>Kz-Sample[[#This Row],[Zp]]</f>
        <v>0.64781748188863753</v>
      </c>
      <c r="T1851">
        <f>Sample[[#This Row],[Kpy]]*KSc-Sample[[#This Row],[KPz]]*KSb</f>
        <v>0.95424250943932498</v>
      </c>
      <c r="U1851">
        <f>-1*(Sample[[#This Row],[KPx]]*KSc-Sample[[#This Row],[KPz]]*KSa)</f>
        <v>0.95424250943932487</v>
      </c>
      <c r="V1851">
        <f>(Sample[[#This Row],[KPx]]*$R$2-Sample[[#This Row],[Kpy]]*KSa)</f>
        <v>0.95424250943932487</v>
      </c>
      <c r="W1851">
        <f>Sample[[#This Row],[Kpy]]*KTc-Sample[[#This Row],[KPz]]*KTb</f>
        <v>2.2498774732165998</v>
      </c>
      <c r="X1851">
        <f>-1*(Sample[[#This Row],[KPx]]*KTc-Sample[[#This Row],[KPz]]*KTa)</f>
        <v>2.2498774732165998</v>
      </c>
      <c r="Y1851">
        <f>(Sample[[#This Row],[KPx]]*KTb-Sample[[#This Row],[Kpy]]*KTa)</f>
        <v>2.2498774732166003</v>
      </c>
      <c r="Z1851">
        <f>-Sample[[#This Row],[Xp]]*a+Sample[[#This Row],[Yp]]*b+Sample[[#This Row],[Zp]]*c_</f>
        <v>1.9084850188786497</v>
      </c>
      <c r="AA1851" s="8">
        <f>-IF(Sample[[#This Row],[Column2]]&gt;0,1,-1)*SQRT(Sample[[#This Row],[KPx''i]]^2+Sample[[#This Row],[KPx''j]]^2+Sample[[#This Row],[KPx''k]]^2)/Ksmag/Scale</f>
        <v>-1.1687036194996532</v>
      </c>
      <c r="AB1851" s="1">
        <f>SQRT(Sample[[#This Row],[Kpy''i]]^2+Sample[[#This Row],[KPy''j]]^2+Sample[[#This Row],[KPy''k]]^2)/KTmag/Scale</f>
        <v>1.5909036181503129</v>
      </c>
    </row>
    <row r="1852" spans="1:28" hidden="1" x14ac:dyDescent="0.25">
      <c r="A1852" s="5">
        <v>1847</v>
      </c>
      <c r="B1852" s="13" t="s">
        <v>43</v>
      </c>
      <c r="C1852" s="5"/>
      <c r="D1852" s="5"/>
      <c r="E1852">
        <v>10</v>
      </c>
      <c r="F1852">
        <v>7</v>
      </c>
      <c r="G1852">
        <v>9</v>
      </c>
      <c r="H1852" s="11">
        <f>Sample[[#This Row],[C]]/Sample[[#This Row],[D]]</f>
        <v>0.7</v>
      </c>
      <c r="I1852" s="11">
        <f>Sample[[#This Row],[A]]/Sample[[#This Row],[C]]</f>
        <v>1.2857142857142858</v>
      </c>
      <c r="J1852" s="11">
        <f>Sample[[#This Row],[D]]/Sample[[#This Row],[A]]</f>
        <v>1.1111111111111112</v>
      </c>
      <c r="K1852" s="11">
        <f>Sample[[#This Row],[A]]/Sample[[#This Row],[D]]</f>
        <v>0.9</v>
      </c>
      <c r="L1852" s="11">
        <f>Sample[[#This Row],[D]]/Sample[[#This Row],[C]]</f>
        <v>1.4285714285714286</v>
      </c>
      <c r="M1852" s="11">
        <f>Sample[[#This Row],[C]]/Sample[[#This Row],[A]]</f>
        <v>0.77777777777777779</v>
      </c>
      <c r="N1852">
        <f>IF(Sample[[#This Row],[Ap]]=0,10,LOG(Sample[[#This Row],[Ap]]))</f>
        <v>-0.15490195998574319</v>
      </c>
      <c r="O1852">
        <f>IF(Sample[[#This Row],[Ei]]=0,10,LOG(Sample[[#This Row],[Ei]]))</f>
        <v>0.10914446942506807</v>
      </c>
      <c r="P1852">
        <f>IF(Sample[[#This Row],[Ii]]=0,10,LOG(Sample[[#This Row],[Ii]]))</f>
        <v>4.5757490560675143E-2</v>
      </c>
      <c r="Q1852">
        <f>Kx-Sample[[#This Row],[Xp]]</f>
        <v>0.15490195998574319</v>
      </c>
      <c r="R1852">
        <f>Ky-Sample[[#This Row],[Yp]]</f>
        <v>-1.1091444694250681</v>
      </c>
      <c r="S1852">
        <f>Kz-Sample[[#This Row],[Zp]]</f>
        <v>0.95424250943932487</v>
      </c>
      <c r="T1852">
        <f>Sample[[#This Row],[Kpy]]*KSc-Sample[[#This Row],[KPz]]*KSb</f>
        <v>0.15490195998574319</v>
      </c>
      <c r="U1852">
        <f>-1*(Sample[[#This Row],[KPx]]*KSc-Sample[[#This Row],[KPz]]*KSa)</f>
        <v>0.15490195998574319</v>
      </c>
      <c r="V1852">
        <f>(Sample[[#This Row],[KPx]]*$R$2-Sample[[#This Row],[Kpy]]*KSa)</f>
        <v>0.15490195998574319</v>
      </c>
      <c r="W1852">
        <f>Sample[[#This Row],[Kpy]]*KTc-Sample[[#This Row],[KPz]]*KTb</f>
        <v>2.063386978864393</v>
      </c>
      <c r="X1852">
        <f>-1*(Sample[[#This Row],[KPx]]*KTc-Sample[[#This Row],[KPz]]*KTa)</f>
        <v>2.063386978864393</v>
      </c>
      <c r="Y1852">
        <f>(Sample[[#This Row],[KPx]]*KTb-Sample[[#This Row],[Kpy]]*KTa)</f>
        <v>2.063386978864393</v>
      </c>
      <c r="Z1852">
        <f>-Sample[[#This Row],[Xp]]*a+Sample[[#This Row],[Yp]]*b+Sample[[#This Row],[Zp]]*c_</f>
        <v>0.30980391997148643</v>
      </c>
      <c r="AA1852" s="8">
        <f>-IF(Sample[[#This Row],[Column2]]&gt;0,1,-1)*SQRT(Sample[[#This Row],[KPx''i]]^2+Sample[[#This Row],[KPx''j]]^2+Sample[[#This Row],[KPx''k]]^2)/Ksmag/Scale</f>
        <v>-0.1897153810610441</v>
      </c>
      <c r="AB1852" s="1">
        <f>SQRT(Sample[[#This Row],[Kpy''i]]^2+Sample[[#This Row],[KPy''j]]^2+Sample[[#This Row],[KPy''k]]^2)/KTmag/Scale</f>
        <v>1.4590349249670358</v>
      </c>
    </row>
    <row r="1853" spans="1:28" hidden="1" x14ac:dyDescent="0.25">
      <c r="A1853" s="5">
        <v>1848</v>
      </c>
      <c r="B1853" s="13" t="s">
        <v>43</v>
      </c>
      <c r="C1853" s="5"/>
      <c r="D1853" s="5"/>
      <c r="E1853">
        <v>3</v>
      </c>
      <c r="F1853">
        <v>4</v>
      </c>
      <c r="G1853">
        <v>5</v>
      </c>
      <c r="H1853" s="11">
        <f>Sample[[#This Row],[C]]/Sample[[#This Row],[D]]</f>
        <v>1.3333333333333333</v>
      </c>
      <c r="I1853" s="11">
        <f>Sample[[#This Row],[A]]/Sample[[#This Row],[C]]</f>
        <v>1.25</v>
      </c>
      <c r="J1853" s="11">
        <f>Sample[[#This Row],[D]]/Sample[[#This Row],[A]]</f>
        <v>0.6</v>
      </c>
      <c r="K1853" s="11">
        <f>Sample[[#This Row],[A]]/Sample[[#This Row],[D]]</f>
        <v>1.6666666666666667</v>
      </c>
      <c r="L1853" s="11">
        <f>Sample[[#This Row],[D]]/Sample[[#This Row],[C]]</f>
        <v>0.75</v>
      </c>
      <c r="M1853" s="11">
        <f>Sample[[#This Row],[C]]/Sample[[#This Row],[A]]</f>
        <v>0.8</v>
      </c>
      <c r="N1853">
        <f>IF(Sample[[#This Row],[Ap]]=0,10,LOG(Sample[[#This Row],[Ap]]))</f>
        <v>0.12493873660829993</v>
      </c>
      <c r="O1853">
        <f>IF(Sample[[#This Row],[Ei]]=0,10,LOG(Sample[[#This Row],[Ei]]))</f>
        <v>9.691001300805642E-2</v>
      </c>
      <c r="P1853">
        <f>IF(Sample[[#This Row],[Ii]]=0,10,LOG(Sample[[#This Row],[Ii]]))</f>
        <v>-0.22184874961635639</v>
      </c>
      <c r="Q1853">
        <f>Kx-Sample[[#This Row],[Xp]]</f>
        <v>-0.12493873660829993</v>
      </c>
      <c r="R1853">
        <f>Ky-Sample[[#This Row],[Yp]]</f>
        <v>-1.0969100130080565</v>
      </c>
      <c r="S1853">
        <f>Kz-Sample[[#This Row],[Zp]]</f>
        <v>1.2218487496163564</v>
      </c>
      <c r="T1853">
        <f>Sample[[#This Row],[Kpy]]*KSc-Sample[[#This Row],[KPz]]*KSb</f>
        <v>-0.12493873660829991</v>
      </c>
      <c r="U1853">
        <f>-1*(Sample[[#This Row],[KPx]]*KSc-Sample[[#This Row],[KPz]]*KSa)</f>
        <v>-0.12493873660829993</v>
      </c>
      <c r="V1853">
        <f>(Sample[[#This Row],[KPx]]*$R$2-Sample[[#This Row],[Kpy]]*KSa)</f>
        <v>-0.12493873660829993</v>
      </c>
      <c r="W1853">
        <f>Sample[[#This Row],[Kpy]]*KTc-Sample[[#This Row],[KPz]]*KTb</f>
        <v>2.3187587626244128</v>
      </c>
      <c r="X1853">
        <f>-1*(Sample[[#This Row],[KPx]]*KTc-Sample[[#This Row],[KPz]]*KTa)</f>
        <v>2.3187587626244128</v>
      </c>
      <c r="Y1853">
        <f>(Sample[[#This Row],[KPx]]*KTb-Sample[[#This Row],[Kpy]]*KTa)</f>
        <v>2.3187587626244128</v>
      </c>
      <c r="Z1853">
        <f>-Sample[[#This Row],[Xp]]*a+Sample[[#This Row],[Yp]]*b+Sample[[#This Row],[Zp]]*c_</f>
        <v>-0.24987747321659995</v>
      </c>
      <c r="AA1853" s="8">
        <f>-IF(Sample[[#This Row],[Column2]]&gt;0,1,-1)*SQRT(Sample[[#This Row],[KPx''i]]^2+Sample[[#This Row],[KPx''j]]^2+Sample[[#This Row],[KPx''k]]^2)/Ksmag/Scale</f>
        <v>0.15301807689915992</v>
      </c>
      <c r="AB1853" s="1">
        <f>SQRT(Sample[[#This Row],[Kpy''i]]^2+Sample[[#This Row],[KPy''j]]^2+Sample[[#This Row],[KPy''k]]^2)/KTmag/Scale</f>
        <v>1.6396100449874504</v>
      </c>
    </row>
    <row r="1854" spans="1:28" hidden="1" x14ac:dyDescent="0.25">
      <c r="A1854" s="5">
        <v>1849</v>
      </c>
      <c r="B1854" s="13" t="s">
        <v>43</v>
      </c>
      <c r="C1854" s="5"/>
      <c r="D1854" s="5"/>
      <c r="E1854">
        <v>1</v>
      </c>
      <c r="F1854">
        <v>4</v>
      </c>
      <c r="G1854">
        <v>7</v>
      </c>
      <c r="H1854" s="11">
        <f>Sample[[#This Row],[C]]/Sample[[#This Row],[D]]</f>
        <v>4</v>
      </c>
      <c r="I1854" s="11">
        <f>Sample[[#This Row],[A]]/Sample[[#This Row],[C]]</f>
        <v>1.75</v>
      </c>
      <c r="J1854" s="11">
        <f>Sample[[#This Row],[D]]/Sample[[#This Row],[A]]</f>
        <v>0.14285714285714285</v>
      </c>
      <c r="K1854" s="11">
        <f>Sample[[#This Row],[A]]/Sample[[#This Row],[D]]</f>
        <v>7</v>
      </c>
      <c r="L1854" s="11">
        <f>Sample[[#This Row],[D]]/Sample[[#This Row],[C]]</f>
        <v>0.25</v>
      </c>
      <c r="M1854" s="11">
        <f>Sample[[#This Row],[C]]/Sample[[#This Row],[A]]</f>
        <v>0.5714285714285714</v>
      </c>
      <c r="N1854">
        <f>IF(Sample[[#This Row],[Ap]]=0,10,LOG(Sample[[#This Row],[Ap]]))</f>
        <v>0.6020599913279624</v>
      </c>
      <c r="O1854">
        <f>IF(Sample[[#This Row],[Ei]]=0,10,LOG(Sample[[#This Row],[Ei]]))</f>
        <v>0.24303804868629444</v>
      </c>
      <c r="P1854">
        <f>IF(Sample[[#This Row],[Ii]]=0,10,LOG(Sample[[#This Row],[Ii]]))</f>
        <v>-0.84509804001425681</v>
      </c>
      <c r="Q1854">
        <f>Kx-Sample[[#This Row],[Xp]]</f>
        <v>-0.6020599913279624</v>
      </c>
      <c r="R1854">
        <f>Ky-Sample[[#This Row],[Yp]]</f>
        <v>-1.2430380486862944</v>
      </c>
      <c r="S1854">
        <f>Kz-Sample[[#This Row],[Zp]]</f>
        <v>1.8450980400142569</v>
      </c>
      <c r="T1854">
        <f>Sample[[#This Row],[Kpy]]*KSc-Sample[[#This Row],[KPz]]*KSb</f>
        <v>-0.60205999132796251</v>
      </c>
      <c r="U1854">
        <f>-1*(Sample[[#This Row],[KPx]]*KSc-Sample[[#This Row],[KPz]]*KSa)</f>
        <v>-0.6020599913279624</v>
      </c>
      <c r="V1854">
        <f>(Sample[[#This Row],[KPx]]*$R$2-Sample[[#This Row],[Kpy]]*KSa)</f>
        <v>-0.6020599913279624</v>
      </c>
      <c r="W1854">
        <f>Sample[[#This Row],[Kpy]]*KTc-Sample[[#This Row],[KPz]]*KTb</f>
        <v>3.0881360887005513</v>
      </c>
      <c r="X1854">
        <f>-1*(Sample[[#This Row],[KPx]]*KTc-Sample[[#This Row],[KPz]]*KTa)</f>
        <v>3.0881360887005513</v>
      </c>
      <c r="Y1854">
        <f>(Sample[[#This Row],[KPx]]*KTb-Sample[[#This Row],[Kpy]]*KTa)</f>
        <v>3.0881360887005513</v>
      </c>
      <c r="Z1854">
        <f>-Sample[[#This Row],[Xp]]*a+Sample[[#This Row],[Yp]]*b+Sample[[#This Row],[Zp]]*c_</f>
        <v>-1.2041199826559248</v>
      </c>
      <c r="AA1854" s="8">
        <f>-IF(Sample[[#This Row],[Column2]]&gt;0,1,-1)*SQRT(Sample[[#This Row],[KPx''i]]^2+Sample[[#This Row],[KPx''j]]^2+Sample[[#This Row],[KPx''k]]^2)/Ksmag/Scale</f>
        <v>0.73736988664898662</v>
      </c>
      <c r="AB1854" s="1">
        <f>SQRT(Sample[[#This Row],[Kpy''i]]^2+Sample[[#This Row],[KPy''j]]^2+Sample[[#This Row],[KPy''k]]^2)/KTmag/Scale</f>
        <v>2.1836419695470615</v>
      </c>
    </row>
    <row r="1855" spans="1:28" hidden="1" x14ac:dyDescent="0.25">
      <c r="A1855" s="5">
        <v>1850</v>
      </c>
      <c r="B1855" s="13" t="s">
        <v>43</v>
      </c>
      <c r="C1855" s="5"/>
      <c r="D1855" s="5"/>
      <c r="E1855">
        <v>2</v>
      </c>
      <c r="F1855">
        <v>1</v>
      </c>
      <c r="G1855">
        <v>9</v>
      </c>
      <c r="H1855" s="11">
        <f>Sample[[#This Row],[C]]/Sample[[#This Row],[D]]</f>
        <v>0.5</v>
      </c>
      <c r="I1855" s="11">
        <f>Sample[[#This Row],[A]]/Sample[[#This Row],[C]]</f>
        <v>9</v>
      </c>
      <c r="J1855" s="11">
        <f>Sample[[#This Row],[D]]/Sample[[#This Row],[A]]</f>
        <v>0.22222222222222221</v>
      </c>
      <c r="K1855" s="11">
        <f>Sample[[#This Row],[A]]/Sample[[#This Row],[D]]</f>
        <v>4.5</v>
      </c>
      <c r="L1855" s="11">
        <f>Sample[[#This Row],[D]]/Sample[[#This Row],[C]]</f>
        <v>2</v>
      </c>
      <c r="M1855" s="11">
        <f>Sample[[#This Row],[C]]/Sample[[#This Row],[A]]</f>
        <v>0.1111111111111111</v>
      </c>
      <c r="N1855">
        <f>IF(Sample[[#This Row],[Ap]]=0,10,LOG(Sample[[#This Row],[Ap]]))</f>
        <v>-0.3010299956639812</v>
      </c>
      <c r="O1855">
        <f>IF(Sample[[#This Row],[Ei]]=0,10,LOG(Sample[[#This Row],[Ei]]))</f>
        <v>0.95424250943932487</v>
      </c>
      <c r="P1855">
        <f>IF(Sample[[#This Row],[Ii]]=0,10,LOG(Sample[[#This Row],[Ii]]))</f>
        <v>-0.65321251377534373</v>
      </c>
      <c r="Q1855">
        <f>Kx-Sample[[#This Row],[Xp]]</f>
        <v>0.3010299956639812</v>
      </c>
      <c r="R1855">
        <f>Ky-Sample[[#This Row],[Yp]]</f>
        <v>-1.9542425094393248</v>
      </c>
      <c r="S1855">
        <f>Kz-Sample[[#This Row],[Zp]]</f>
        <v>1.6532125137753437</v>
      </c>
      <c r="T1855">
        <f>Sample[[#This Row],[Kpy]]*KSc-Sample[[#This Row],[KPz]]*KSb</f>
        <v>0.30102999566398103</v>
      </c>
      <c r="U1855">
        <f>-1*(Sample[[#This Row],[KPx]]*KSc-Sample[[#This Row],[KPz]]*KSa)</f>
        <v>0.3010299956639812</v>
      </c>
      <c r="V1855">
        <f>(Sample[[#This Row],[KPx]]*$R$2-Sample[[#This Row],[Kpy]]*KSa)</f>
        <v>0.3010299956639812</v>
      </c>
      <c r="W1855">
        <f>Sample[[#This Row],[Kpy]]*KTc-Sample[[#This Row],[KPz]]*KTb</f>
        <v>3.6074550232146683</v>
      </c>
      <c r="X1855">
        <f>-1*(Sample[[#This Row],[KPx]]*KTc-Sample[[#This Row],[KPz]]*KTa)</f>
        <v>3.6074550232146687</v>
      </c>
      <c r="Y1855">
        <f>(Sample[[#This Row],[KPx]]*KTb-Sample[[#This Row],[Kpy]]*KTa)</f>
        <v>3.6074550232146683</v>
      </c>
      <c r="Z1855">
        <f>-Sample[[#This Row],[Xp]]*a+Sample[[#This Row],[Yp]]*b+Sample[[#This Row],[Zp]]*c_</f>
        <v>0.60205999132796229</v>
      </c>
      <c r="AA1855" s="8">
        <f>-IF(Sample[[#This Row],[Column2]]&gt;0,1,-1)*SQRT(Sample[[#This Row],[KPx''i]]^2+Sample[[#This Row],[KPx''j]]^2+Sample[[#This Row],[KPx''k]]^2)/Ksmag/Scale</f>
        <v>-0.36868494332449314</v>
      </c>
      <c r="AB1855" s="1">
        <f>SQRT(Sample[[#This Row],[Kpy''i]]^2+Sample[[#This Row],[KPy''j]]^2+Sample[[#This Row],[KPy''k]]^2)/KTmag/Scale</f>
        <v>2.5508559097405663</v>
      </c>
    </row>
    <row r="1856" spans="1:28" hidden="1" x14ac:dyDescent="0.25">
      <c r="A1856" s="5">
        <v>1851</v>
      </c>
      <c r="B1856" s="13" t="s">
        <v>43</v>
      </c>
      <c r="C1856" s="5"/>
      <c r="D1856" s="5"/>
      <c r="E1856">
        <v>1</v>
      </c>
      <c r="F1856">
        <v>6</v>
      </c>
      <c r="G1856">
        <v>1</v>
      </c>
      <c r="H1856" s="11">
        <f>Sample[[#This Row],[C]]/Sample[[#This Row],[D]]</f>
        <v>6</v>
      </c>
      <c r="I1856" s="11">
        <f>Sample[[#This Row],[A]]/Sample[[#This Row],[C]]</f>
        <v>0.16666666666666666</v>
      </c>
      <c r="J1856" s="11">
        <f>Sample[[#This Row],[D]]/Sample[[#This Row],[A]]</f>
        <v>1</v>
      </c>
      <c r="K1856" s="11">
        <f>Sample[[#This Row],[A]]/Sample[[#This Row],[D]]</f>
        <v>1</v>
      </c>
      <c r="L1856" s="11">
        <f>Sample[[#This Row],[D]]/Sample[[#This Row],[C]]</f>
        <v>0.16666666666666666</v>
      </c>
      <c r="M1856" s="11">
        <f>Sample[[#This Row],[C]]/Sample[[#This Row],[A]]</f>
        <v>6</v>
      </c>
      <c r="N1856">
        <f>IF(Sample[[#This Row],[Ap]]=0,10,LOG(Sample[[#This Row],[Ap]]))</f>
        <v>0.77815125038364363</v>
      </c>
      <c r="O1856">
        <f>IF(Sample[[#This Row],[Ei]]=0,10,LOG(Sample[[#This Row],[Ei]]))</f>
        <v>-0.77815125038364363</v>
      </c>
      <c r="P1856">
        <f>IF(Sample[[#This Row],[Ii]]=0,10,LOG(Sample[[#This Row],[Ii]]))</f>
        <v>0</v>
      </c>
      <c r="Q1856">
        <f>Kx-Sample[[#This Row],[Xp]]</f>
        <v>-0.77815125038364363</v>
      </c>
      <c r="R1856">
        <f>Ky-Sample[[#This Row],[Yp]]</f>
        <v>-0.22184874961635637</v>
      </c>
      <c r="S1856">
        <f>Kz-Sample[[#This Row],[Zp]]</f>
        <v>1</v>
      </c>
      <c r="T1856">
        <f>Sample[[#This Row],[Kpy]]*KSc-Sample[[#This Row],[KPz]]*KSb</f>
        <v>-0.77815125038364363</v>
      </c>
      <c r="U1856">
        <f>-1*(Sample[[#This Row],[KPx]]*KSc-Sample[[#This Row],[KPz]]*KSa)</f>
        <v>-0.77815125038364363</v>
      </c>
      <c r="V1856">
        <f>(Sample[[#This Row],[KPx]]*$R$2-Sample[[#This Row],[Kpy]]*KSa)</f>
        <v>-0.77815125038364363</v>
      </c>
      <c r="W1856">
        <f>Sample[[#This Row],[Kpy]]*KTc-Sample[[#This Row],[KPz]]*KTb</f>
        <v>1.2218487496163564</v>
      </c>
      <c r="X1856">
        <f>-1*(Sample[[#This Row],[KPx]]*KTc-Sample[[#This Row],[KPz]]*KTa)</f>
        <v>1.2218487496163564</v>
      </c>
      <c r="Y1856">
        <f>(Sample[[#This Row],[KPx]]*KTb-Sample[[#This Row],[Kpy]]*KTa)</f>
        <v>1.2218487496163564</v>
      </c>
      <c r="Z1856">
        <f>-Sample[[#This Row],[Xp]]*a+Sample[[#This Row],[Yp]]*b+Sample[[#This Row],[Zp]]*c_</f>
        <v>-1.5563025007672873</v>
      </c>
      <c r="AA1856" s="8">
        <f>-IF(Sample[[#This Row],[Column2]]&gt;0,1,-1)*SQRT(Sample[[#This Row],[KPx''i]]^2+Sample[[#This Row],[KPx''j]]^2+Sample[[#This Row],[KPx''k]]^2)/Ksmag/Scale</f>
        <v>0.95303675307431968</v>
      </c>
      <c r="AB1856" s="1">
        <f>SQRT(Sample[[#This Row],[Kpy''i]]^2+Sample[[#This Row],[KPy''j]]^2+Sample[[#This Row],[KPy''k]]^2)/KTmag/Scale</f>
        <v>0.86397753643802966</v>
      </c>
    </row>
    <row r="1857" spans="1:28" hidden="1" x14ac:dyDescent="0.25">
      <c r="A1857" s="5">
        <v>1852</v>
      </c>
      <c r="B1857" s="13" t="s">
        <v>43</v>
      </c>
      <c r="C1857" s="5"/>
      <c r="D1857" s="5"/>
      <c r="E1857">
        <v>5</v>
      </c>
      <c r="F1857">
        <v>5</v>
      </c>
      <c r="G1857">
        <v>5</v>
      </c>
      <c r="H1857" s="11">
        <f>Sample[[#This Row],[C]]/Sample[[#This Row],[D]]</f>
        <v>1</v>
      </c>
      <c r="I1857" s="11">
        <f>Sample[[#This Row],[A]]/Sample[[#This Row],[C]]</f>
        <v>1</v>
      </c>
      <c r="J1857" s="11">
        <f>Sample[[#This Row],[D]]/Sample[[#This Row],[A]]</f>
        <v>1</v>
      </c>
      <c r="K1857" s="11">
        <f>Sample[[#This Row],[A]]/Sample[[#This Row],[D]]</f>
        <v>1</v>
      </c>
      <c r="L1857" s="11">
        <f>Sample[[#This Row],[D]]/Sample[[#This Row],[C]]</f>
        <v>1</v>
      </c>
      <c r="M1857" s="11">
        <f>Sample[[#This Row],[C]]/Sample[[#This Row],[A]]</f>
        <v>1</v>
      </c>
      <c r="N1857">
        <f>IF(Sample[[#This Row],[Ap]]=0,10,LOG(Sample[[#This Row],[Ap]]))</f>
        <v>0</v>
      </c>
      <c r="O1857">
        <f>IF(Sample[[#This Row],[Ei]]=0,10,LOG(Sample[[#This Row],[Ei]]))</f>
        <v>0</v>
      </c>
      <c r="P1857">
        <f>IF(Sample[[#This Row],[Ii]]=0,10,LOG(Sample[[#This Row],[Ii]]))</f>
        <v>0</v>
      </c>
      <c r="Q1857">
        <f>Kx-Sample[[#This Row],[Xp]]</f>
        <v>0</v>
      </c>
      <c r="R1857">
        <f>Ky-Sample[[#This Row],[Yp]]</f>
        <v>-1</v>
      </c>
      <c r="S1857">
        <f>Kz-Sample[[#This Row],[Zp]]</f>
        <v>1</v>
      </c>
      <c r="T1857">
        <f>Sample[[#This Row],[Kpy]]*KSc-Sample[[#This Row],[KPz]]*KSb</f>
        <v>0</v>
      </c>
      <c r="U1857">
        <f>-1*(Sample[[#This Row],[KPx]]*KSc-Sample[[#This Row],[KPz]]*KSa)</f>
        <v>0</v>
      </c>
      <c r="V1857">
        <f>(Sample[[#This Row],[KPx]]*$R$2-Sample[[#This Row],[Kpy]]*KSa)</f>
        <v>0</v>
      </c>
      <c r="W1857">
        <f>Sample[[#This Row],[Kpy]]*KTc-Sample[[#This Row],[KPz]]*KTb</f>
        <v>2</v>
      </c>
      <c r="X1857">
        <f>-1*(Sample[[#This Row],[KPx]]*KTc-Sample[[#This Row],[KPz]]*KTa)</f>
        <v>2</v>
      </c>
      <c r="Y1857">
        <f>(Sample[[#This Row],[KPx]]*KTb-Sample[[#This Row],[Kpy]]*KTa)</f>
        <v>2</v>
      </c>
      <c r="Z1857">
        <f>-Sample[[#This Row],[Xp]]*a+Sample[[#This Row],[Yp]]*b+Sample[[#This Row],[Zp]]*c_</f>
        <v>0</v>
      </c>
      <c r="AA1857" s="8">
        <f>-IF(Sample[[#This Row],[Column2]]&gt;0,1,-1)*SQRT(Sample[[#This Row],[KPx''i]]^2+Sample[[#This Row],[KPx''j]]^2+Sample[[#This Row],[KPx''k]]^2)/Ksmag/Scale</f>
        <v>0</v>
      </c>
      <c r="AB1857" s="1">
        <f>SQRT(Sample[[#This Row],[Kpy''i]]^2+Sample[[#This Row],[KPy''j]]^2+Sample[[#This Row],[KPy''k]]^2)/KTmag/Scale</f>
        <v>1.4142135623730951</v>
      </c>
    </row>
    <row r="1858" spans="1:28" hidden="1" x14ac:dyDescent="0.25">
      <c r="A1858" s="5">
        <v>1853</v>
      </c>
      <c r="B1858" s="13" t="s">
        <v>43</v>
      </c>
      <c r="C1858" s="5"/>
      <c r="D1858" s="5"/>
      <c r="E1858">
        <v>10</v>
      </c>
      <c r="F1858">
        <v>4</v>
      </c>
      <c r="G1858">
        <v>3</v>
      </c>
      <c r="H1858" s="11">
        <f>Sample[[#This Row],[C]]/Sample[[#This Row],[D]]</f>
        <v>0.4</v>
      </c>
      <c r="I1858" s="11">
        <f>Sample[[#This Row],[A]]/Sample[[#This Row],[C]]</f>
        <v>0.75</v>
      </c>
      <c r="J1858" s="11">
        <f>Sample[[#This Row],[D]]/Sample[[#This Row],[A]]</f>
        <v>3.3333333333333335</v>
      </c>
      <c r="K1858" s="11">
        <f>Sample[[#This Row],[A]]/Sample[[#This Row],[D]]</f>
        <v>0.3</v>
      </c>
      <c r="L1858" s="11">
        <f>Sample[[#This Row],[D]]/Sample[[#This Row],[C]]</f>
        <v>2.5</v>
      </c>
      <c r="M1858" s="11">
        <f>Sample[[#This Row],[C]]/Sample[[#This Row],[A]]</f>
        <v>1.3333333333333333</v>
      </c>
      <c r="N1858">
        <f>IF(Sample[[#This Row],[Ap]]=0,10,LOG(Sample[[#This Row],[Ap]]))</f>
        <v>-0.3979400086720376</v>
      </c>
      <c r="O1858">
        <f>IF(Sample[[#This Row],[Ei]]=0,10,LOG(Sample[[#This Row],[Ei]]))</f>
        <v>-0.12493873660829995</v>
      </c>
      <c r="P1858">
        <f>IF(Sample[[#This Row],[Ii]]=0,10,LOG(Sample[[#This Row],[Ii]]))</f>
        <v>0.52287874528033762</v>
      </c>
      <c r="Q1858">
        <f>Kx-Sample[[#This Row],[Xp]]</f>
        <v>0.3979400086720376</v>
      </c>
      <c r="R1858">
        <f>Ky-Sample[[#This Row],[Yp]]</f>
        <v>-0.87506126339170009</v>
      </c>
      <c r="S1858">
        <f>Kz-Sample[[#This Row],[Zp]]</f>
        <v>0.47712125471966238</v>
      </c>
      <c r="T1858">
        <f>Sample[[#This Row],[Kpy]]*KSc-Sample[[#This Row],[KPz]]*KSb</f>
        <v>0.39794000867203771</v>
      </c>
      <c r="U1858">
        <f>-1*(Sample[[#This Row],[KPx]]*KSc-Sample[[#This Row],[KPz]]*KSa)</f>
        <v>0.3979400086720376</v>
      </c>
      <c r="V1858">
        <f>(Sample[[#This Row],[KPx]]*$R$2-Sample[[#This Row],[Kpy]]*KSa)</f>
        <v>0.3979400086720376</v>
      </c>
      <c r="W1858">
        <f>Sample[[#This Row],[Kpy]]*KTc-Sample[[#This Row],[KPz]]*KTb</f>
        <v>1.3521825181113625</v>
      </c>
      <c r="X1858">
        <f>-1*(Sample[[#This Row],[KPx]]*KTc-Sample[[#This Row],[KPz]]*KTa)</f>
        <v>1.3521825181113623</v>
      </c>
      <c r="Y1858">
        <f>(Sample[[#This Row],[KPx]]*KTb-Sample[[#This Row],[Kpy]]*KTa)</f>
        <v>1.3521825181113627</v>
      </c>
      <c r="Z1858">
        <f>-Sample[[#This Row],[Xp]]*a+Sample[[#This Row],[Yp]]*b+Sample[[#This Row],[Zp]]*c_</f>
        <v>0.79588001734407532</v>
      </c>
      <c r="AA1858" s="8">
        <f>-IF(Sample[[#This Row],[Column2]]&gt;0,1,-1)*SQRT(Sample[[#This Row],[KPx''i]]^2+Sample[[#This Row],[KPx''j]]^2+Sample[[#This Row],[KPx''k]]^2)/Ksmag/Scale</f>
        <v>-0.48737498474260249</v>
      </c>
      <c r="AB1858" s="1">
        <f>SQRT(Sample[[#This Row],[Kpy''i]]^2+Sample[[#This Row],[KPy''j]]^2+Sample[[#This Row],[KPy''k]]^2)/KTmag/Scale</f>
        <v>0.95613742795844614</v>
      </c>
    </row>
    <row r="1859" spans="1:28" hidden="1" x14ac:dyDescent="0.25">
      <c r="A1859" s="5">
        <v>1854</v>
      </c>
      <c r="B1859" s="13" t="s">
        <v>43</v>
      </c>
      <c r="C1859" s="5"/>
      <c r="D1859" s="5"/>
      <c r="E1859">
        <v>8</v>
      </c>
      <c r="F1859">
        <v>8</v>
      </c>
      <c r="G1859">
        <v>10</v>
      </c>
      <c r="H1859" s="11">
        <f>Sample[[#This Row],[C]]/Sample[[#This Row],[D]]</f>
        <v>1</v>
      </c>
      <c r="I1859" s="11">
        <f>Sample[[#This Row],[A]]/Sample[[#This Row],[C]]</f>
        <v>1.25</v>
      </c>
      <c r="J1859" s="11">
        <f>Sample[[#This Row],[D]]/Sample[[#This Row],[A]]</f>
        <v>0.8</v>
      </c>
      <c r="K1859" s="11">
        <f>Sample[[#This Row],[A]]/Sample[[#This Row],[D]]</f>
        <v>1.25</v>
      </c>
      <c r="L1859" s="11">
        <f>Sample[[#This Row],[D]]/Sample[[#This Row],[C]]</f>
        <v>1</v>
      </c>
      <c r="M1859" s="11">
        <f>Sample[[#This Row],[C]]/Sample[[#This Row],[A]]</f>
        <v>0.8</v>
      </c>
      <c r="N1859">
        <f>IF(Sample[[#This Row],[Ap]]=0,10,LOG(Sample[[#This Row],[Ap]]))</f>
        <v>0</v>
      </c>
      <c r="O1859">
        <f>IF(Sample[[#This Row],[Ei]]=0,10,LOG(Sample[[#This Row],[Ei]]))</f>
        <v>9.691001300805642E-2</v>
      </c>
      <c r="P1859">
        <f>IF(Sample[[#This Row],[Ii]]=0,10,LOG(Sample[[#This Row],[Ii]]))</f>
        <v>-9.6910013008056392E-2</v>
      </c>
      <c r="Q1859">
        <f>Kx-Sample[[#This Row],[Xp]]</f>
        <v>0</v>
      </c>
      <c r="R1859">
        <f>Ky-Sample[[#This Row],[Yp]]</f>
        <v>-1.0969100130080565</v>
      </c>
      <c r="S1859">
        <f>Kz-Sample[[#This Row],[Zp]]</f>
        <v>1.0969100130080565</v>
      </c>
      <c r="T1859">
        <f>Sample[[#This Row],[Kpy]]*KSc-Sample[[#This Row],[KPz]]*KSb</f>
        <v>0</v>
      </c>
      <c r="U1859">
        <f>-1*(Sample[[#This Row],[KPx]]*KSc-Sample[[#This Row],[KPz]]*KSa)</f>
        <v>0</v>
      </c>
      <c r="V1859">
        <f>(Sample[[#This Row],[KPx]]*$R$2-Sample[[#This Row],[Kpy]]*KSa)</f>
        <v>0</v>
      </c>
      <c r="W1859">
        <f>Sample[[#This Row],[Kpy]]*KTc-Sample[[#This Row],[KPz]]*KTb</f>
        <v>2.1938200260161129</v>
      </c>
      <c r="X1859">
        <f>-1*(Sample[[#This Row],[KPx]]*KTc-Sample[[#This Row],[KPz]]*KTa)</f>
        <v>2.1938200260161129</v>
      </c>
      <c r="Y1859">
        <f>(Sample[[#This Row],[KPx]]*KTb-Sample[[#This Row],[Kpy]]*KTa)</f>
        <v>2.1938200260161129</v>
      </c>
      <c r="Z1859">
        <f>-Sample[[#This Row],[Xp]]*a+Sample[[#This Row],[Yp]]*b+Sample[[#This Row],[Zp]]*c_</f>
        <v>0</v>
      </c>
      <c r="AA1859" s="8">
        <f>-IF(Sample[[#This Row],[Column2]]&gt;0,1,-1)*SQRT(Sample[[#This Row],[KPx''i]]^2+Sample[[#This Row],[KPx''j]]^2+Sample[[#This Row],[KPx''k]]^2)/Ksmag/Scale</f>
        <v>0</v>
      </c>
      <c r="AB1859" s="1">
        <f>SQRT(Sample[[#This Row],[Kpy''i]]^2+Sample[[#This Row],[KPy''j]]^2+Sample[[#This Row],[KPy''k]]^2)/KTmag/Scale</f>
        <v>1.5512650170988418</v>
      </c>
    </row>
    <row r="1860" spans="1:28" hidden="1" x14ac:dyDescent="0.25">
      <c r="A1860" s="5">
        <v>1855</v>
      </c>
      <c r="B1860" s="13" t="s">
        <v>43</v>
      </c>
      <c r="C1860" s="5"/>
      <c r="D1860" s="5"/>
      <c r="E1860">
        <v>4</v>
      </c>
      <c r="F1860">
        <v>6</v>
      </c>
      <c r="G1860">
        <v>3</v>
      </c>
      <c r="H1860" s="11">
        <f>Sample[[#This Row],[C]]/Sample[[#This Row],[D]]</f>
        <v>1.5</v>
      </c>
      <c r="I1860" s="11">
        <f>Sample[[#This Row],[A]]/Sample[[#This Row],[C]]</f>
        <v>0.5</v>
      </c>
      <c r="J1860" s="11">
        <f>Sample[[#This Row],[D]]/Sample[[#This Row],[A]]</f>
        <v>1.3333333333333333</v>
      </c>
      <c r="K1860" s="11">
        <f>Sample[[#This Row],[A]]/Sample[[#This Row],[D]]</f>
        <v>0.75</v>
      </c>
      <c r="L1860" s="11">
        <f>Sample[[#This Row],[D]]/Sample[[#This Row],[C]]</f>
        <v>0.66666666666666663</v>
      </c>
      <c r="M1860" s="11">
        <f>Sample[[#This Row],[C]]/Sample[[#This Row],[A]]</f>
        <v>2</v>
      </c>
      <c r="N1860">
        <f>IF(Sample[[#This Row],[Ap]]=0,10,LOG(Sample[[#This Row],[Ap]]))</f>
        <v>0.17609125905568124</v>
      </c>
      <c r="O1860">
        <f>IF(Sample[[#This Row],[Ei]]=0,10,LOG(Sample[[#This Row],[Ei]]))</f>
        <v>-0.3010299956639812</v>
      </c>
      <c r="P1860">
        <f>IF(Sample[[#This Row],[Ii]]=0,10,LOG(Sample[[#This Row],[Ii]]))</f>
        <v>0.12493873660829993</v>
      </c>
      <c r="Q1860">
        <f>Kx-Sample[[#This Row],[Xp]]</f>
        <v>-0.17609125905568124</v>
      </c>
      <c r="R1860">
        <f>Ky-Sample[[#This Row],[Yp]]</f>
        <v>-0.69897000433601875</v>
      </c>
      <c r="S1860">
        <f>Kz-Sample[[#This Row],[Zp]]</f>
        <v>0.87506126339170009</v>
      </c>
      <c r="T1860">
        <f>Sample[[#This Row],[Kpy]]*KSc-Sample[[#This Row],[KPz]]*KSb</f>
        <v>-0.17609125905568135</v>
      </c>
      <c r="U1860">
        <f>-1*(Sample[[#This Row],[KPx]]*KSc-Sample[[#This Row],[KPz]]*KSa)</f>
        <v>-0.17609125905568124</v>
      </c>
      <c r="V1860">
        <f>(Sample[[#This Row],[KPx]]*$R$2-Sample[[#This Row],[Kpy]]*KSa)</f>
        <v>-0.17609125905568124</v>
      </c>
      <c r="W1860">
        <f>Sample[[#This Row],[Kpy]]*KTc-Sample[[#This Row],[KPz]]*KTb</f>
        <v>1.5740312677277188</v>
      </c>
      <c r="X1860">
        <f>-1*(Sample[[#This Row],[KPx]]*KTc-Sample[[#This Row],[KPz]]*KTa)</f>
        <v>1.5740312677277188</v>
      </c>
      <c r="Y1860">
        <f>(Sample[[#This Row],[KPx]]*KTb-Sample[[#This Row],[Kpy]]*KTa)</f>
        <v>1.5740312677277188</v>
      </c>
      <c r="Z1860">
        <f>-Sample[[#This Row],[Xp]]*a+Sample[[#This Row],[Yp]]*b+Sample[[#This Row],[Zp]]*c_</f>
        <v>-0.35218251811136253</v>
      </c>
      <c r="AA1860" s="8">
        <f>-IF(Sample[[#This Row],[Column2]]&gt;0,1,-1)*SQRT(Sample[[#This Row],[KPx''i]]^2+Sample[[#This Row],[KPx''j]]^2+Sample[[#This Row],[KPx''k]]^2)/Ksmag/Scale</f>
        <v>0.21566686642533334</v>
      </c>
      <c r="AB1860" s="1">
        <f>SQRT(Sample[[#This Row],[Kpy''i]]^2+Sample[[#This Row],[KPy''j]]^2+Sample[[#This Row],[KPy''k]]^2)/KTmag/Scale</f>
        <v>1.1130081832099283</v>
      </c>
    </row>
    <row r="1861" spans="1:28" hidden="1" x14ac:dyDescent="0.25">
      <c r="A1861" s="5">
        <v>1856</v>
      </c>
      <c r="B1861" s="13" t="s">
        <v>43</v>
      </c>
      <c r="C1861" s="5"/>
      <c r="D1861" s="5"/>
      <c r="E1861">
        <v>5</v>
      </c>
      <c r="F1861">
        <v>7</v>
      </c>
      <c r="G1861">
        <v>4</v>
      </c>
      <c r="H1861" s="11">
        <f>Sample[[#This Row],[C]]/Sample[[#This Row],[D]]</f>
        <v>1.4</v>
      </c>
      <c r="I1861" s="11">
        <f>Sample[[#This Row],[A]]/Sample[[#This Row],[C]]</f>
        <v>0.5714285714285714</v>
      </c>
      <c r="J1861" s="11">
        <f>Sample[[#This Row],[D]]/Sample[[#This Row],[A]]</f>
        <v>1.25</v>
      </c>
      <c r="K1861" s="11">
        <f>Sample[[#This Row],[A]]/Sample[[#This Row],[D]]</f>
        <v>0.8</v>
      </c>
      <c r="L1861" s="11">
        <f>Sample[[#This Row],[D]]/Sample[[#This Row],[C]]</f>
        <v>0.7142857142857143</v>
      </c>
      <c r="M1861" s="11">
        <f>Sample[[#This Row],[C]]/Sample[[#This Row],[A]]</f>
        <v>1.75</v>
      </c>
      <c r="N1861">
        <f>IF(Sample[[#This Row],[Ap]]=0,10,LOG(Sample[[#This Row],[Ap]]))</f>
        <v>0.14612803567823801</v>
      </c>
      <c r="O1861">
        <f>IF(Sample[[#This Row],[Ei]]=0,10,LOG(Sample[[#This Row],[Ei]]))</f>
        <v>-0.24303804868629447</v>
      </c>
      <c r="P1861">
        <f>IF(Sample[[#This Row],[Ii]]=0,10,LOG(Sample[[#This Row],[Ii]]))</f>
        <v>9.691001300805642E-2</v>
      </c>
      <c r="Q1861">
        <f>Kx-Sample[[#This Row],[Xp]]</f>
        <v>-0.14612803567823801</v>
      </c>
      <c r="R1861">
        <f>Ky-Sample[[#This Row],[Yp]]</f>
        <v>-0.75696195131370558</v>
      </c>
      <c r="S1861">
        <f>Kz-Sample[[#This Row],[Zp]]</f>
        <v>0.90308998699194354</v>
      </c>
      <c r="T1861">
        <f>Sample[[#This Row],[Kpy]]*KSc-Sample[[#This Row],[KPz]]*KSb</f>
        <v>-0.14612803567823796</v>
      </c>
      <c r="U1861">
        <f>-1*(Sample[[#This Row],[KPx]]*KSc-Sample[[#This Row],[KPz]]*KSa)</f>
        <v>-0.14612803567823801</v>
      </c>
      <c r="V1861">
        <f>(Sample[[#This Row],[KPx]]*$R$2-Sample[[#This Row],[Kpy]]*KSa)</f>
        <v>-0.14612803567823801</v>
      </c>
      <c r="W1861">
        <f>Sample[[#This Row],[Kpy]]*KTc-Sample[[#This Row],[KPz]]*KTb</f>
        <v>1.6600519383056491</v>
      </c>
      <c r="X1861">
        <f>-1*(Sample[[#This Row],[KPx]]*KTc-Sample[[#This Row],[KPz]]*KTa)</f>
        <v>1.6600519383056491</v>
      </c>
      <c r="Y1861">
        <f>(Sample[[#This Row],[KPx]]*KTb-Sample[[#This Row],[Kpy]]*KTa)</f>
        <v>1.6600519383056491</v>
      </c>
      <c r="Z1861">
        <f>-Sample[[#This Row],[Xp]]*a+Sample[[#This Row],[Yp]]*b+Sample[[#This Row],[Zp]]*c_</f>
        <v>-0.29225607135647613</v>
      </c>
      <c r="AA1861" s="8">
        <f>-IF(Sample[[#This Row],[Column2]]&gt;0,1,-1)*SQRT(Sample[[#This Row],[KPx''i]]^2+Sample[[#This Row],[KPx''j]]^2+Sample[[#This Row],[KPx''k]]^2)/Ksmag/Scale</f>
        <v>0.17896956226344909</v>
      </c>
      <c r="AB1861" s="1">
        <f>SQRT(Sample[[#This Row],[Kpy''i]]^2+Sample[[#This Row],[KPy''j]]^2+Sample[[#This Row],[KPy''k]]^2)/KTmag/Scale</f>
        <v>1.1738339826977968</v>
      </c>
    </row>
    <row r="1862" spans="1:28" hidden="1" x14ac:dyDescent="0.25">
      <c r="A1862" s="5">
        <v>1857</v>
      </c>
      <c r="B1862" s="13" t="s">
        <v>43</v>
      </c>
      <c r="C1862" s="5"/>
      <c r="D1862" s="5"/>
      <c r="E1862">
        <v>6</v>
      </c>
      <c r="F1862">
        <v>10</v>
      </c>
      <c r="G1862">
        <v>4</v>
      </c>
      <c r="H1862" s="11">
        <f>Sample[[#This Row],[C]]/Sample[[#This Row],[D]]</f>
        <v>1.6666666666666667</v>
      </c>
      <c r="I1862" s="11">
        <f>Sample[[#This Row],[A]]/Sample[[#This Row],[C]]</f>
        <v>0.4</v>
      </c>
      <c r="J1862" s="11">
        <f>Sample[[#This Row],[D]]/Sample[[#This Row],[A]]</f>
        <v>1.5</v>
      </c>
      <c r="K1862" s="11">
        <f>Sample[[#This Row],[A]]/Sample[[#This Row],[D]]</f>
        <v>0.66666666666666663</v>
      </c>
      <c r="L1862" s="11">
        <f>Sample[[#This Row],[D]]/Sample[[#This Row],[C]]</f>
        <v>0.6</v>
      </c>
      <c r="M1862" s="11">
        <f>Sample[[#This Row],[C]]/Sample[[#This Row],[A]]</f>
        <v>2.5</v>
      </c>
      <c r="N1862">
        <f>IF(Sample[[#This Row],[Ap]]=0,10,LOG(Sample[[#This Row],[Ap]]))</f>
        <v>0.22184874961635639</v>
      </c>
      <c r="O1862">
        <f>IF(Sample[[#This Row],[Ei]]=0,10,LOG(Sample[[#This Row],[Ei]]))</f>
        <v>-0.3979400086720376</v>
      </c>
      <c r="P1862">
        <f>IF(Sample[[#This Row],[Ii]]=0,10,LOG(Sample[[#This Row],[Ii]]))</f>
        <v>0.17609125905568124</v>
      </c>
      <c r="Q1862">
        <f>Kx-Sample[[#This Row],[Xp]]</f>
        <v>-0.22184874961635639</v>
      </c>
      <c r="R1862">
        <f>Ky-Sample[[#This Row],[Yp]]</f>
        <v>-0.6020599913279624</v>
      </c>
      <c r="S1862">
        <f>Kz-Sample[[#This Row],[Zp]]</f>
        <v>0.82390874094431876</v>
      </c>
      <c r="T1862">
        <f>Sample[[#This Row],[Kpy]]*KSc-Sample[[#This Row],[KPz]]*KSb</f>
        <v>-0.22184874961635637</v>
      </c>
      <c r="U1862">
        <f>-1*(Sample[[#This Row],[KPx]]*KSc-Sample[[#This Row],[KPz]]*KSa)</f>
        <v>-0.22184874961635639</v>
      </c>
      <c r="V1862">
        <f>(Sample[[#This Row],[KPx]]*$R$2-Sample[[#This Row],[Kpy]]*KSa)</f>
        <v>-0.22184874961635639</v>
      </c>
      <c r="W1862">
        <f>Sample[[#This Row],[Kpy]]*KTc-Sample[[#This Row],[KPz]]*KTb</f>
        <v>1.4259687322722812</v>
      </c>
      <c r="X1862">
        <f>-1*(Sample[[#This Row],[KPx]]*KTc-Sample[[#This Row],[KPz]]*KTa)</f>
        <v>1.4259687322722812</v>
      </c>
      <c r="Y1862">
        <f>(Sample[[#This Row],[KPx]]*KTb-Sample[[#This Row],[Kpy]]*KTa)</f>
        <v>1.4259687322722812</v>
      </c>
      <c r="Z1862">
        <f>-Sample[[#This Row],[Xp]]*a+Sample[[#This Row],[Yp]]*b+Sample[[#This Row],[Zp]]*c_</f>
        <v>-0.44369749923271273</v>
      </c>
      <c r="AA1862" s="8">
        <f>-IF(Sample[[#This Row],[Column2]]&gt;0,1,-1)*SQRT(Sample[[#This Row],[KPx''i]]^2+Sample[[#This Row],[KPx''j]]^2+Sample[[#This Row],[KPx''k]]^2)/Ksmag/Scale</f>
        <v>0.27170811831726921</v>
      </c>
      <c r="AB1862" s="1">
        <f>SQRT(Sample[[#This Row],[Kpy''i]]^2+Sample[[#This Row],[KPy''j]]^2+Sample[[#This Row],[KPy''k]]^2)/KTmag/Scale</f>
        <v>1.0083121603497145</v>
      </c>
    </row>
    <row r="1863" spans="1:28" hidden="1" x14ac:dyDescent="0.25">
      <c r="A1863" s="5">
        <v>1858</v>
      </c>
      <c r="B1863" s="13" t="s">
        <v>43</v>
      </c>
      <c r="C1863" s="5"/>
      <c r="D1863" s="5"/>
      <c r="E1863">
        <v>9</v>
      </c>
      <c r="F1863">
        <v>7</v>
      </c>
      <c r="G1863">
        <v>7</v>
      </c>
      <c r="H1863" s="11">
        <f>Sample[[#This Row],[C]]/Sample[[#This Row],[D]]</f>
        <v>0.77777777777777779</v>
      </c>
      <c r="I1863" s="11">
        <f>Sample[[#This Row],[A]]/Sample[[#This Row],[C]]</f>
        <v>1</v>
      </c>
      <c r="J1863" s="11">
        <f>Sample[[#This Row],[D]]/Sample[[#This Row],[A]]</f>
        <v>1.2857142857142858</v>
      </c>
      <c r="K1863" s="11">
        <f>Sample[[#This Row],[A]]/Sample[[#This Row],[D]]</f>
        <v>0.77777777777777779</v>
      </c>
      <c r="L1863" s="11">
        <f>Sample[[#This Row],[D]]/Sample[[#This Row],[C]]</f>
        <v>1.2857142857142858</v>
      </c>
      <c r="M1863" s="11">
        <f>Sample[[#This Row],[C]]/Sample[[#This Row],[A]]</f>
        <v>1</v>
      </c>
      <c r="N1863">
        <f>IF(Sample[[#This Row],[Ap]]=0,10,LOG(Sample[[#This Row],[Ap]]))</f>
        <v>-0.10914446942506803</v>
      </c>
      <c r="O1863">
        <f>IF(Sample[[#This Row],[Ei]]=0,10,LOG(Sample[[#This Row],[Ei]]))</f>
        <v>0</v>
      </c>
      <c r="P1863">
        <f>IF(Sample[[#This Row],[Ii]]=0,10,LOG(Sample[[#This Row],[Ii]]))</f>
        <v>0.10914446942506807</v>
      </c>
      <c r="Q1863">
        <f>Kx-Sample[[#This Row],[Xp]]</f>
        <v>0.10914446942506803</v>
      </c>
      <c r="R1863">
        <f>Ky-Sample[[#This Row],[Yp]]</f>
        <v>-1</v>
      </c>
      <c r="S1863">
        <f>Kz-Sample[[#This Row],[Zp]]</f>
        <v>0.89085553057493194</v>
      </c>
      <c r="T1863">
        <f>Sample[[#This Row],[Kpy]]*KSc-Sample[[#This Row],[KPz]]*KSb</f>
        <v>0.10914446942506806</v>
      </c>
      <c r="U1863">
        <f>-1*(Sample[[#This Row],[KPx]]*KSc-Sample[[#This Row],[KPz]]*KSa)</f>
        <v>0.10914446942506803</v>
      </c>
      <c r="V1863">
        <f>(Sample[[#This Row],[KPx]]*$R$2-Sample[[#This Row],[Kpy]]*KSa)</f>
        <v>0.10914446942506803</v>
      </c>
      <c r="W1863">
        <f>Sample[[#This Row],[Kpy]]*KTc-Sample[[#This Row],[KPz]]*KTb</f>
        <v>1.8908555305749319</v>
      </c>
      <c r="X1863">
        <f>-1*(Sample[[#This Row],[KPx]]*KTc-Sample[[#This Row],[KPz]]*KTa)</f>
        <v>1.8908555305749319</v>
      </c>
      <c r="Y1863">
        <f>(Sample[[#This Row],[KPx]]*KTb-Sample[[#This Row],[Kpy]]*KTa)</f>
        <v>1.8908555305749319</v>
      </c>
      <c r="Z1863">
        <f>-Sample[[#This Row],[Xp]]*a+Sample[[#This Row],[Yp]]*b+Sample[[#This Row],[Zp]]*c_</f>
        <v>0.21828893885013614</v>
      </c>
      <c r="AA1863" s="8">
        <f>-IF(Sample[[#This Row],[Column2]]&gt;0,1,-1)*SQRT(Sample[[#This Row],[KPx''i]]^2+Sample[[#This Row],[KPx''j]]^2+Sample[[#This Row],[KPx''k]]^2)/Ksmag/Scale</f>
        <v>-0.13367412916910817</v>
      </c>
      <c r="AB1863" s="1">
        <f>SQRT(Sample[[#This Row],[Kpy''i]]^2+Sample[[#This Row],[KPy''j]]^2+Sample[[#This Row],[KPy''k]]^2)/KTmag/Scale</f>
        <v>1.3370367679136217</v>
      </c>
    </row>
    <row r="1864" spans="1:28" hidden="1" x14ac:dyDescent="0.25">
      <c r="A1864" s="5">
        <v>1859</v>
      </c>
      <c r="B1864" s="13" t="s">
        <v>43</v>
      </c>
      <c r="C1864" s="5"/>
      <c r="D1864" s="5"/>
      <c r="E1864">
        <v>5</v>
      </c>
      <c r="F1864">
        <v>6</v>
      </c>
      <c r="G1864">
        <v>1</v>
      </c>
      <c r="H1864" s="11">
        <f>Sample[[#This Row],[C]]/Sample[[#This Row],[D]]</f>
        <v>1.2</v>
      </c>
      <c r="I1864" s="11">
        <f>Sample[[#This Row],[A]]/Sample[[#This Row],[C]]</f>
        <v>0.16666666666666666</v>
      </c>
      <c r="J1864" s="11">
        <f>Sample[[#This Row],[D]]/Sample[[#This Row],[A]]</f>
        <v>5</v>
      </c>
      <c r="K1864" s="11">
        <f>Sample[[#This Row],[A]]/Sample[[#This Row],[D]]</f>
        <v>0.2</v>
      </c>
      <c r="L1864" s="11">
        <f>Sample[[#This Row],[D]]/Sample[[#This Row],[C]]</f>
        <v>0.83333333333333337</v>
      </c>
      <c r="M1864" s="11">
        <f>Sample[[#This Row],[C]]/Sample[[#This Row],[A]]</f>
        <v>6</v>
      </c>
      <c r="N1864">
        <f>IF(Sample[[#This Row],[Ap]]=0,10,LOG(Sample[[#This Row],[Ap]]))</f>
        <v>7.9181246047624818E-2</v>
      </c>
      <c r="O1864">
        <f>IF(Sample[[#This Row],[Ei]]=0,10,LOG(Sample[[#This Row],[Ei]]))</f>
        <v>-0.77815125038364363</v>
      </c>
      <c r="P1864">
        <f>IF(Sample[[#This Row],[Ii]]=0,10,LOG(Sample[[#This Row],[Ii]]))</f>
        <v>0.69897000433601886</v>
      </c>
      <c r="Q1864">
        <f>Kx-Sample[[#This Row],[Xp]]</f>
        <v>-7.9181246047624818E-2</v>
      </c>
      <c r="R1864">
        <f>Ky-Sample[[#This Row],[Yp]]</f>
        <v>-0.22184874961635637</v>
      </c>
      <c r="S1864">
        <f>Kz-Sample[[#This Row],[Zp]]</f>
        <v>0.30102999566398114</v>
      </c>
      <c r="T1864">
        <f>Sample[[#This Row],[Kpy]]*KSc-Sample[[#This Row],[KPz]]*KSb</f>
        <v>-7.9181246047624776E-2</v>
      </c>
      <c r="U1864">
        <f>-1*(Sample[[#This Row],[KPx]]*KSc-Sample[[#This Row],[KPz]]*KSa)</f>
        <v>-7.9181246047624818E-2</v>
      </c>
      <c r="V1864">
        <f>(Sample[[#This Row],[KPx]]*$R$2-Sample[[#This Row],[Kpy]]*KSa)</f>
        <v>-7.9181246047624818E-2</v>
      </c>
      <c r="W1864">
        <f>Sample[[#This Row],[Kpy]]*KTc-Sample[[#This Row],[KPz]]*KTb</f>
        <v>0.52287874528033751</v>
      </c>
      <c r="X1864">
        <f>-1*(Sample[[#This Row],[KPx]]*KTc-Sample[[#This Row],[KPz]]*KTa)</f>
        <v>0.52287874528033751</v>
      </c>
      <c r="Y1864">
        <f>(Sample[[#This Row],[KPx]]*KTb-Sample[[#This Row],[Kpy]]*KTa)</f>
        <v>0.52287874528033751</v>
      </c>
      <c r="Z1864">
        <f>-Sample[[#This Row],[Xp]]*a+Sample[[#This Row],[Yp]]*b+Sample[[#This Row],[Zp]]*c_</f>
        <v>-0.15836249209524955</v>
      </c>
      <c r="AA1864" s="8">
        <f>-IF(Sample[[#This Row],[Column2]]&gt;0,1,-1)*SQRT(Sample[[#This Row],[KPx''i]]^2+Sample[[#This Row],[KPx''j]]^2+Sample[[#This Row],[KPx''k]]^2)/Ksmag/Scale</f>
        <v>9.6976825007224002E-2</v>
      </c>
      <c r="AB1864" s="1">
        <f>SQRT(Sample[[#This Row],[Kpy''i]]^2+Sample[[#This Row],[KPy''j]]^2+Sample[[#This Row],[KPy''k]]^2)/KTmag/Scale</f>
        <v>0.36973110652604019</v>
      </c>
    </row>
    <row r="1865" spans="1:28" hidden="1" x14ac:dyDescent="0.25">
      <c r="A1865" s="5">
        <v>1860</v>
      </c>
      <c r="B1865" s="13" t="s">
        <v>43</v>
      </c>
      <c r="C1865" s="5"/>
      <c r="D1865" s="5"/>
      <c r="E1865">
        <v>8</v>
      </c>
      <c r="F1865">
        <v>9</v>
      </c>
      <c r="G1865">
        <v>2</v>
      </c>
      <c r="H1865" s="11">
        <f>Sample[[#This Row],[C]]/Sample[[#This Row],[D]]</f>
        <v>1.125</v>
      </c>
      <c r="I1865" s="11">
        <f>Sample[[#This Row],[A]]/Sample[[#This Row],[C]]</f>
        <v>0.22222222222222221</v>
      </c>
      <c r="J1865" s="11">
        <f>Sample[[#This Row],[D]]/Sample[[#This Row],[A]]</f>
        <v>4</v>
      </c>
      <c r="K1865" s="11">
        <f>Sample[[#This Row],[A]]/Sample[[#This Row],[D]]</f>
        <v>0.25</v>
      </c>
      <c r="L1865" s="11">
        <f>Sample[[#This Row],[D]]/Sample[[#This Row],[C]]</f>
        <v>0.88888888888888884</v>
      </c>
      <c r="M1865" s="11">
        <f>Sample[[#This Row],[C]]/Sample[[#This Row],[A]]</f>
        <v>4.5</v>
      </c>
      <c r="N1865">
        <f>IF(Sample[[#This Row],[Ap]]=0,10,LOG(Sample[[#This Row],[Ap]]))</f>
        <v>5.1152522447381291E-2</v>
      </c>
      <c r="O1865">
        <f>IF(Sample[[#This Row],[Ei]]=0,10,LOG(Sample[[#This Row],[Ei]]))</f>
        <v>-0.65321251377534373</v>
      </c>
      <c r="P1865">
        <f>IF(Sample[[#This Row],[Ii]]=0,10,LOG(Sample[[#This Row],[Ii]]))</f>
        <v>0.6020599913279624</v>
      </c>
      <c r="Q1865">
        <f>Kx-Sample[[#This Row],[Xp]]</f>
        <v>-5.1152522447381291E-2</v>
      </c>
      <c r="R1865">
        <f>Ky-Sample[[#This Row],[Yp]]</f>
        <v>-0.34678748622465627</v>
      </c>
      <c r="S1865">
        <f>Kz-Sample[[#This Row],[Zp]]</f>
        <v>0.3979400086720376</v>
      </c>
      <c r="T1865">
        <f>Sample[[#This Row],[Kpy]]*KSc-Sample[[#This Row],[KPz]]*KSb</f>
        <v>-5.1152522447381332E-2</v>
      </c>
      <c r="U1865">
        <f>-1*(Sample[[#This Row],[KPx]]*KSc-Sample[[#This Row],[KPz]]*KSa)</f>
        <v>-5.1152522447381291E-2</v>
      </c>
      <c r="V1865">
        <f>(Sample[[#This Row],[KPx]]*$R$2-Sample[[#This Row],[Kpy]]*KSa)</f>
        <v>-5.1152522447381291E-2</v>
      </c>
      <c r="W1865">
        <f>Sample[[#This Row],[Kpy]]*KTc-Sample[[#This Row],[KPz]]*KTb</f>
        <v>0.74472749489669388</v>
      </c>
      <c r="X1865">
        <f>-1*(Sample[[#This Row],[KPx]]*KTc-Sample[[#This Row],[KPz]]*KTa)</f>
        <v>0.74472749489669388</v>
      </c>
      <c r="Y1865">
        <f>(Sample[[#This Row],[KPx]]*KTb-Sample[[#This Row],[Kpy]]*KTa)</f>
        <v>0.74472749489669388</v>
      </c>
      <c r="Z1865">
        <f>-Sample[[#This Row],[Xp]]*a+Sample[[#This Row],[Yp]]*b+Sample[[#This Row],[Zp]]*c_</f>
        <v>-0.10230504489476266</v>
      </c>
      <c r="AA1865" s="8">
        <f>-IF(Sample[[#This Row],[Column2]]&gt;0,1,-1)*SQRT(Sample[[#This Row],[KPx''i]]^2+Sample[[#This Row],[KPx''j]]^2+Sample[[#This Row],[KPx''k]]^2)/Ksmag/Scale</f>
        <v>6.2648789526173393E-2</v>
      </c>
      <c r="AB1865" s="1">
        <f>SQRT(Sample[[#This Row],[Kpy''i]]^2+Sample[[#This Row],[KPy''j]]^2+Sample[[#This Row],[KPy''k]]^2)/KTmag/Scale</f>
        <v>0.52660186177752222</v>
      </c>
    </row>
    <row r="1866" spans="1:28" hidden="1" x14ac:dyDescent="0.25">
      <c r="A1866" s="5">
        <v>1861</v>
      </c>
      <c r="B1866" s="13" t="s">
        <v>43</v>
      </c>
      <c r="C1866" s="5"/>
      <c r="D1866" s="5"/>
      <c r="E1866">
        <v>8</v>
      </c>
      <c r="F1866">
        <v>9</v>
      </c>
      <c r="G1866">
        <v>5</v>
      </c>
      <c r="H1866" s="11">
        <f>Sample[[#This Row],[C]]/Sample[[#This Row],[D]]</f>
        <v>1.125</v>
      </c>
      <c r="I1866" s="11">
        <f>Sample[[#This Row],[A]]/Sample[[#This Row],[C]]</f>
        <v>0.55555555555555558</v>
      </c>
      <c r="J1866" s="11">
        <f>Sample[[#This Row],[D]]/Sample[[#This Row],[A]]</f>
        <v>1.6</v>
      </c>
      <c r="K1866" s="11">
        <f>Sample[[#This Row],[A]]/Sample[[#This Row],[D]]</f>
        <v>0.625</v>
      </c>
      <c r="L1866" s="11">
        <f>Sample[[#This Row],[D]]/Sample[[#This Row],[C]]</f>
        <v>0.88888888888888884</v>
      </c>
      <c r="M1866" s="11">
        <f>Sample[[#This Row],[C]]/Sample[[#This Row],[A]]</f>
        <v>1.8</v>
      </c>
      <c r="N1866">
        <f>IF(Sample[[#This Row],[Ap]]=0,10,LOG(Sample[[#This Row],[Ap]]))</f>
        <v>5.1152522447381291E-2</v>
      </c>
      <c r="O1866">
        <f>IF(Sample[[#This Row],[Ei]]=0,10,LOG(Sample[[#This Row],[Ei]]))</f>
        <v>-0.25527250510330607</v>
      </c>
      <c r="P1866">
        <f>IF(Sample[[#This Row],[Ii]]=0,10,LOG(Sample[[#This Row],[Ii]]))</f>
        <v>0.20411998265592479</v>
      </c>
      <c r="Q1866">
        <f>Kx-Sample[[#This Row],[Xp]]</f>
        <v>-5.1152522447381291E-2</v>
      </c>
      <c r="R1866">
        <f>Ky-Sample[[#This Row],[Yp]]</f>
        <v>-0.74472749489669399</v>
      </c>
      <c r="S1866">
        <f>Kz-Sample[[#This Row],[Zp]]</f>
        <v>0.79588001734407521</v>
      </c>
      <c r="T1866">
        <f>Sample[[#This Row],[Kpy]]*KSc-Sample[[#This Row],[KPz]]*KSb</f>
        <v>-5.1152522447381221E-2</v>
      </c>
      <c r="U1866">
        <f>-1*(Sample[[#This Row],[KPx]]*KSc-Sample[[#This Row],[KPz]]*KSa)</f>
        <v>-5.1152522447381291E-2</v>
      </c>
      <c r="V1866">
        <f>(Sample[[#This Row],[KPx]]*$R$2-Sample[[#This Row],[Kpy]]*KSa)</f>
        <v>-5.1152522447381291E-2</v>
      </c>
      <c r="W1866">
        <f>Sample[[#This Row],[Kpy]]*KTc-Sample[[#This Row],[KPz]]*KTb</f>
        <v>1.5406075122407692</v>
      </c>
      <c r="X1866">
        <f>-1*(Sample[[#This Row],[KPx]]*KTc-Sample[[#This Row],[KPz]]*KTa)</f>
        <v>1.5406075122407692</v>
      </c>
      <c r="Y1866">
        <f>(Sample[[#This Row],[KPx]]*KTb-Sample[[#This Row],[Kpy]]*KTa)</f>
        <v>1.5406075122407692</v>
      </c>
      <c r="Z1866">
        <f>-Sample[[#This Row],[Xp]]*a+Sample[[#This Row],[Yp]]*b+Sample[[#This Row],[Zp]]*c_</f>
        <v>-0.10230504489476255</v>
      </c>
      <c r="AA1866" s="8">
        <f>-IF(Sample[[#This Row],[Column2]]&gt;0,1,-1)*SQRT(Sample[[#This Row],[KPx''i]]^2+Sample[[#This Row],[KPx''j]]^2+Sample[[#This Row],[KPx''k]]^2)/Ksmag/Scale</f>
        <v>6.2648789526173337E-2</v>
      </c>
      <c r="AB1866" s="1">
        <f>SQRT(Sample[[#This Row],[Kpy''i]]^2+Sample[[#This Row],[KPy''j]]^2+Sample[[#This Row],[KPy''k]]^2)/KTmag/Scale</f>
        <v>1.0893740190523848</v>
      </c>
    </row>
    <row r="1867" spans="1:28" hidden="1" x14ac:dyDescent="0.25">
      <c r="A1867" s="5">
        <v>1862</v>
      </c>
      <c r="B1867" s="13" t="s">
        <v>43</v>
      </c>
      <c r="C1867" s="5"/>
      <c r="D1867" s="5"/>
      <c r="E1867">
        <v>3</v>
      </c>
      <c r="F1867">
        <v>9</v>
      </c>
      <c r="G1867">
        <v>1</v>
      </c>
      <c r="H1867" s="11">
        <f>Sample[[#This Row],[C]]/Sample[[#This Row],[D]]</f>
        <v>3</v>
      </c>
      <c r="I1867" s="11">
        <f>Sample[[#This Row],[A]]/Sample[[#This Row],[C]]</f>
        <v>0.1111111111111111</v>
      </c>
      <c r="J1867" s="11">
        <f>Sample[[#This Row],[D]]/Sample[[#This Row],[A]]</f>
        <v>3</v>
      </c>
      <c r="K1867" s="11">
        <f>Sample[[#This Row],[A]]/Sample[[#This Row],[D]]</f>
        <v>0.33333333333333331</v>
      </c>
      <c r="L1867" s="11">
        <f>Sample[[#This Row],[D]]/Sample[[#This Row],[C]]</f>
        <v>0.33333333333333331</v>
      </c>
      <c r="M1867" s="11">
        <f>Sample[[#This Row],[C]]/Sample[[#This Row],[A]]</f>
        <v>9</v>
      </c>
      <c r="N1867">
        <f>IF(Sample[[#This Row],[Ap]]=0,10,LOG(Sample[[#This Row],[Ap]]))</f>
        <v>0.47712125471966244</v>
      </c>
      <c r="O1867">
        <f>IF(Sample[[#This Row],[Ei]]=0,10,LOG(Sample[[#This Row],[Ei]]))</f>
        <v>-0.95424250943932487</v>
      </c>
      <c r="P1867">
        <f>IF(Sample[[#This Row],[Ii]]=0,10,LOG(Sample[[#This Row],[Ii]]))</f>
        <v>0.47712125471966244</v>
      </c>
      <c r="Q1867">
        <f>Kx-Sample[[#This Row],[Xp]]</f>
        <v>-0.47712125471966244</v>
      </c>
      <c r="R1867">
        <f>Ky-Sample[[#This Row],[Yp]]</f>
        <v>-4.5757490560675129E-2</v>
      </c>
      <c r="S1867">
        <f>Kz-Sample[[#This Row],[Zp]]</f>
        <v>0.52287874528033762</v>
      </c>
      <c r="T1867">
        <f>Sample[[#This Row],[Kpy]]*KSc-Sample[[#This Row],[KPz]]*KSb</f>
        <v>-0.47712125471966249</v>
      </c>
      <c r="U1867">
        <f>-1*(Sample[[#This Row],[KPx]]*KSc-Sample[[#This Row],[KPz]]*KSa)</f>
        <v>-0.47712125471966244</v>
      </c>
      <c r="V1867">
        <f>(Sample[[#This Row],[KPx]]*$R$2-Sample[[#This Row],[Kpy]]*KSa)</f>
        <v>-0.47712125471966244</v>
      </c>
      <c r="W1867">
        <f>Sample[[#This Row],[Kpy]]*KTc-Sample[[#This Row],[KPz]]*KTb</f>
        <v>0.56863623584101275</v>
      </c>
      <c r="X1867">
        <f>-1*(Sample[[#This Row],[KPx]]*KTc-Sample[[#This Row],[KPz]]*KTa)</f>
        <v>0.56863623584101286</v>
      </c>
      <c r="Y1867">
        <f>(Sample[[#This Row],[KPx]]*KTb-Sample[[#This Row],[Kpy]]*KTa)</f>
        <v>0.56863623584101264</v>
      </c>
      <c r="Z1867">
        <f>-Sample[[#This Row],[Xp]]*a+Sample[[#This Row],[Yp]]*b+Sample[[#This Row],[Zp]]*c_</f>
        <v>-0.95424250943932487</v>
      </c>
      <c r="AA1867" s="8">
        <f>-IF(Sample[[#This Row],[Column2]]&gt;0,1,-1)*SQRT(Sample[[#This Row],[KPx''i]]^2+Sample[[#This Row],[KPx''j]]^2+Sample[[#This Row],[KPx''k]]^2)/Ksmag/Scale</f>
        <v>0.58435180974982659</v>
      </c>
      <c r="AB1867" s="1">
        <f>SQRT(Sample[[#This Row],[Kpy''i]]^2+Sample[[#This Row],[KPy''j]]^2+Sample[[#This Row],[KPy''k]]^2)/KTmag/Scale</f>
        <v>0.4020865383915731</v>
      </c>
    </row>
    <row r="1868" spans="1:28" hidden="1" x14ac:dyDescent="0.25">
      <c r="A1868" s="5">
        <v>1863</v>
      </c>
      <c r="B1868" s="13" t="s">
        <v>43</v>
      </c>
      <c r="C1868" s="5"/>
      <c r="D1868" s="5"/>
      <c r="E1868">
        <v>10</v>
      </c>
      <c r="F1868">
        <v>4</v>
      </c>
      <c r="G1868">
        <v>1</v>
      </c>
      <c r="H1868" s="11">
        <f>Sample[[#This Row],[C]]/Sample[[#This Row],[D]]</f>
        <v>0.4</v>
      </c>
      <c r="I1868" s="11">
        <f>Sample[[#This Row],[A]]/Sample[[#This Row],[C]]</f>
        <v>0.25</v>
      </c>
      <c r="J1868" s="11">
        <f>Sample[[#This Row],[D]]/Sample[[#This Row],[A]]</f>
        <v>10</v>
      </c>
      <c r="K1868" s="11">
        <f>Sample[[#This Row],[A]]/Sample[[#This Row],[D]]</f>
        <v>0.1</v>
      </c>
      <c r="L1868" s="11">
        <f>Sample[[#This Row],[D]]/Sample[[#This Row],[C]]</f>
        <v>2.5</v>
      </c>
      <c r="M1868" s="11">
        <f>Sample[[#This Row],[C]]/Sample[[#This Row],[A]]</f>
        <v>4</v>
      </c>
      <c r="N1868">
        <f>IF(Sample[[#This Row],[Ap]]=0,10,LOG(Sample[[#This Row],[Ap]]))</f>
        <v>-0.3979400086720376</v>
      </c>
      <c r="O1868">
        <f>IF(Sample[[#This Row],[Ei]]=0,10,LOG(Sample[[#This Row],[Ei]]))</f>
        <v>-0.6020599913279624</v>
      </c>
      <c r="P1868">
        <f>IF(Sample[[#This Row],[Ii]]=0,10,LOG(Sample[[#This Row],[Ii]]))</f>
        <v>1</v>
      </c>
      <c r="Q1868">
        <f>Kx-Sample[[#This Row],[Xp]]</f>
        <v>0.3979400086720376</v>
      </c>
      <c r="R1868">
        <f>Ky-Sample[[#This Row],[Yp]]</f>
        <v>-0.3979400086720376</v>
      </c>
      <c r="S1868">
        <f>Kz-Sample[[#This Row],[Zp]]</f>
        <v>0</v>
      </c>
      <c r="T1868">
        <f>Sample[[#This Row],[Kpy]]*KSc-Sample[[#This Row],[KPz]]*KSb</f>
        <v>0.3979400086720376</v>
      </c>
      <c r="U1868">
        <f>-1*(Sample[[#This Row],[KPx]]*KSc-Sample[[#This Row],[KPz]]*KSa)</f>
        <v>0.3979400086720376</v>
      </c>
      <c r="V1868">
        <f>(Sample[[#This Row],[KPx]]*$R$2-Sample[[#This Row],[Kpy]]*KSa)</f>
        <v>0.3979400086720376</v>
      </c>
      <c r="W1868">
        <f>Sample[[#This Row],[Kpy]]*KTc-Sample[[#This Row],[KPz]]*KTb</f>
        <v>0.3979400086720376</v>
      </c>
      <c r="X1868">
        <f>-1*(Sample[[#This Row],[KPx]]*KTc-Sample[[#This Row],[KPz]]*KTa)</f>
        <v>0.3979400086720376</v>
      </c>
      <c r="Y1868">
        <f>(Sample[[#This Row],[KPx]]*KTb-Sample[[#This Row],[Kpy]]*KTa)</f>
        <v>0.3979400086720376</v>
      </c>
      <c r="Z1868">
        <f>-Sample[[#This Row],[Xp]]*a+Sample[[#This Row],[Yp]]*b+Sample[[#This Row],[Zp]]*c_</f>
        <v>0.79588001734407521</v>
      </c>
      <c r="AA1868" s="8">
        <f>-IF(Sample[[#This Row],[Column2]]&gt;0,1,-1)*SQRT(Sample[[#This Row],[KPx''i]]^2+Sample[[#This Row],[KPx''j]]^2+Sample[[#This Row],[KPx''k]]^2)/Ksmag/Scale</f>
        <v>-0.48737498474260249</v>
      </c>
      <c r="AB1868" s="1">
        <f>SQRT(Sample[[#This Row],[Kpy''i]]^2+Sample[[#This Row],[KPy''j]]^2+Sample[[#This Row],[KPy''k]]^2)/KTmag/Scale</f>
        <v>0.28138607863743137</v>
      </c>
    </row>
    <row r="1869" spans="1:28" hidden="1" x14ac:dyDescent="0.25">
      <c r="A1869" s="5">
        <v>1864</v>
      </c>
      <c r="B1869" s="13" t="s">
        <v>43</v>
      </c>
      <c r="C1869" s="5"/>
      <c r="D1869" s="5"/>
      <c r="E1869">
        <v>5</v>
      </c>
      <c r="F1869">
        <v>1</v>
      </c>
      <c r="G1869">
        <v>5</v>
      </c>
      <c r="H1869" s="11">
        <f>Sample[[#This Row],[C]]/Sample[[#This Row],[D]]</f>
        <v>0.2</v>
      </c>
      <c r="I1869" s="11">
        <f>Sample[[#This Row],[A]]/Sample[[#This Row],[C]]</f>
        <v>5</v>
      </c>
      <c r="J1869" s="11">
        <f>Sample[[#This Row],[D]]/Sample[[#This Row],[A]]</f>
        <v>1</v>
      </c>
      <c r="K1869" s="11">
        <f>Sample[[#This Row],[A]]/Sample[[#This Row],[D]]</f>
        <v>1</v>
      </c>
      <c r="L1869" s="11">
        <f>Sample[[#This Row],[D]]/Sample[[#This Row],[C]]</f>
        <v>5</v>
      </c>
      <c r="M1869" s="11">
        <f>Sample[[#This Row],[C]]/Sample[[#This Row],[A]]</f>
        <v>0.2</v>
      </c>
      <c r="N1869">
        <f>IF(Sample[[#This Row],[Ap]]=0,10,LOG(Sample[[#This Row],[Ap]]))</f>
        <v>-0.69897000433601875</v>
      </c>
      <c r="O1869">
        <f>IF(Sample[[#This Row],[Ei]]=0,10,LOG(Sample[[#This Row],[Ei]]))</f>
        <v>0.69897000433601886</v>
      </c>
      <c r="P1869">
        <f>IF(Sample[[#This Row],[Ii]]=0,10,LOG(Sample[[#This Row],[Ii]]))</f>
        <v>0</v>
      </c>
      <c r="Q1869">
        <f>Kx-Sample[[#This Row],[Xp]]</f>
        <v>0.69897000433601875</v>
      </c>
      <c r="R1869">
        <f>Ky-Sample[[#This Row],[Yp]]</f>
        <v>-1.6989700043360187</v>
      </c>
      <c r="S1869">
        <f>Kz-Sample[[#This Row],[Zp]]</f>
        <v>1</v>
      </c>
      <c r="T1869">
        <f>Sample[[#This Row],[Kpy]]*KSc-Sample[[#This Row],[KPz]]*KSb</f>
        <v>0.69897000433601875</v>
      </c>
      <c r="U1869">
        <f>-1*(Sample[[#This Row],[KPx]]*KSc-Sample[[#This Row],[KPz]]*KSa)</f>
        <v>0.69897000433601875</v>
      </c>
      <c r="V1869">
        <f>(Sample[[#This Row],[KPx]]*$R$2-Sample[[#This Row],[Kpy]]*KSa)</f>
        <v>0.69897000433601875</v>
      </c>
      <c r="W1869">
        <f>Sample[[#This Row],[Kpy]]*KTc-Sample[[#This Row],[KPz]]*KTb</f>
        <v>2.6989700043360187</v>
      </c>
      <c r="X1869">
        <f>-1*(Sample[[#This Row],[KPx]]*KTc-Sample[[#This Row],[KPz]]*KTa)</f>
        <v>2.6989700043360187</v>
      </c>
      <c r="Y1869">
        <f>(Sample[[#This Row],[KPx]]*KTb-Sample[[#This Row],[Kpy]]*KTa)</f>
        <v>2.6989700043360187</v>
      </c>
      <c r="Z1869">
        <f>-Sample[[#This Row],[Xp]]*a+Sample[[#This Row],[Yp]]*b+Sample[[#This Row],[Zp]]*c_</f>
        <v>1.3979400086720377</v>
      </c>
      <c r="AA1869" s="8">
        <f>-IF(Sample[[#This Row],[Column2]]&gt;0,1,-1)*SQRT(Sample[[#This Row],[KPx''i]]^2+Sample[[#This Row],[KPx''j]]^2+Sample[[#This Row],[KPx''k]]^2)/Ksmag/Scale</f>
        <v>-0.85605992806709574</v>
      </c>
      <c r="AB1869" s="1">
        <f>SQRT(Sample[[#This Row],[Kpy''i]]^2+Sample[[#This Row],[KPy''j]]^2+Sample[[#This Row],[KPy''k]]^2)/KTmag/Scale</f>
        <v>1.9084599922850845</v>
      </c>
    </row>
    <row r="1870" spans="1:28" hidden="1" x14ac:dyDescent="0.25">
      <c r="A1870" s="5">
        <v>1865</v>
      </c>
      <c r="B1870" s="13" t="s">
        <v>43</v>
      </c>
      <c r="C1870" s="5"/>
      <c r="D1870" s="5"/>
      <c r="E1870">
        <v>4</v>
      </c>
      <c r="F1870">
        <v>7</v>
      </c>
      <c r="G1870">
        <v>3</v>
      </c>
      <c r="H1870" s="11">
        <f>Sample[[#This Row],[C]]/Sample[[#This Row],[D]]</f>
        <v>1.75</v>
      </c>
      <c r="I1870" s="11">
        <f>Sample[[#This Row],[A]]/Sample[[#This Row],[C]]</f>
        <v>0.42857142857142855</v>
      </c>
      <c r="J1870" s="11">
        <f>Sample[[#This Row],[D]]/Sample[[#This Row],[A]]</f>
        <v>1.3333333333333333</v>
      </c>
      <c r="K1870" s="11">
        <f>Sample[[#This Row],[A]]/Sample[[#This Row],[D]]</f>
        <v>0.75</v>
      </c>
      <c r="L1870" s="11">
        <f>Sample[[#This Row],[D]]/Sample[[#This Row],[C]]</f>
        <v>0.5714285714285714</v>
      </c>
      <c r="M1870" s="11">
        <f>Sample[[#This Row],[C]]/Sample[[#This Row],[A]]</f>
        <v>2.3333333333333335</v>
      </c>
      <c r="N1870">
        <f>IF(Sample[[#This Row],[Ap]]=0,10,LOG(Sample[[#This Row],[Ap]]))</f>
        <v>0.24303804868629444</v>
      </c>
      <c r="O1870">
        <f>IF(Sample[[#This Row],[Ei]]=0,10,LOG(Sample[[#This Row],[Ei]]))</f>
        <v>-0.36797678529459443</v>
      </c>
      <c r="P1870">
        <f>IF(Sample[[#This Row],[Ii]]=0,10,LOG(Sample[[#This Row],[Ii]]))</f>
        <v>0.12493873660829993</v>
      </c>
      <c r="Q1870">
        <f>Kx-Sample[[#This Row],[Xp]]</f>
        <v>-0.24303804868629444</v>
      </c>
      <c r="R1870">
        <f>Ky-Sample[[#This Row],[Yp]]</f>
        <v>-0.63202321470540557</v>
      </c>
      <c r="S1870">
        <f>Kz-Sample[[#This Row],[Zp]]</f>
        <v>0.87506126339170009</v>
      </c>
      <c r="T1870">
        <f>Sample[[#This Row],[Kpy]]*KSc-Sample[[#This Row],[KPz]]*KSb</f>
        <v>-0.24303804868629453</v>
      </c>
      <c r="U1870">
        <f>-1*(Sample[[#This Row],[KPx]]*KSc-Sample[[#This Row],[KPz]]*KSa)</f>
        <v>-0.24303804868629444</v>
      </c>
      <c r="V1870">
        <f>(Sample[[#This Row],[KPx]]*$R$2-Sample[[#This Row],[Kpy]]*KSa)</f>
        <v>-0.24303804868629444</v>
      </c>
      <c r="W1870">
        <f>Sample[[#This Row],[Kpy]]*KTc-Sample[[#This Row],[KPz]]*KTb</f>
        <v>1.5070844780971058</v>
      </c>
      <c r="X1870">
        <f>-1*(Sample[[#This Row],[KPx]]*KTc-Sample[[#This Row],[KPz]]*KTa)</f>
        <v>1.5070844780971058</v>
      </c>
      <c r="Y1870">
        <f>(Sample[[#This Row],[KPx]]*KTb-Sample[[#This Row],[Kpy]]*KTa)</f>
        <v>1.5070844780971056</v>
      </c>
      <c r="Z1870">
        <f>-Sample[[#This Row],[Xp]]*a+Sample[[#This Row],[Yp]]*b+Sample[[#This Row],[Zp]]*c_</f>
        <v>-0.486076097372589</v>
      </c>
      <c r="AA1870" s="8">
        <f>-IF(Sample[[#This Row],[Column2]]&gt;0,1,-1)*SQRT(Sample[[#This Row],[KPx''i]]^2+Sample[[#This Row],[KPx''j]]^2+Sample[[#This Row],[KPx''k]]^2)/Ksmag/Scale</f>
        <v>0.29765960368155847</v>
      </c>
      <c r="AB1870" s="1">
        <f>SQRT(Sample[[#This Row],[Kpy''i]]^2+Sample[[#This Row],[KPy''j]]^2+Sample[[#This Row],[KPy''k]]^2)/KTmag/Scale</f>
        <v>1.0656696542834523</v>
      </c>
    </row>
    <row r="1871" spans="1:28" hidden="1" x14ac:dyDescent="0.25">
      <c r="A1871" s="5">
        <v>1866</v>
      </c>
      <c r="B1871" s="13" t="s">
        <v>43</v>
      </c>
      <c r="C1871" s="5"/>
      <c r="D1871" s="5"/>
      <c r="E1871">
        <v>2</v>
      </c>
      <c r="F1871">
        <v>2</v>
      </c>
      <c r="G1871">
        <v>2</v>
      </c>
      <c r="H1871" s="11">
        <f>Sample[[#This Row],[C]]/Sample[[#This Row],[D]]</f>
        <v>1</v>
      </c>
      <c r="I1871" s="11">
        <f>Sample[[#This Row],[A]]/Sample[[#This Row],[C]]</f>
        <v>1</v>
      </c>
      <c r="J1871" s="11">
        <f>Sample[[#This Row],[D]]/Sample[[#This Row],[A]]</f>
        <v>1</v>
      </c>
      <c r="K1871" s="11">
        <f>Sample[[#This Row],[A]]/Sample[[#This Row],[D]]</f>
        <v>1</v>
      </c>
      <c r="L1871" s="11">
        <f>Sample[[#This Row],[D]]/Sample[[#This Row],[C]]</f>
        <v>1</v>
      </c>
      <c r="M1871" s="11">
        <f>Sample[[#This Row],[C]]/Sample[[#This Row],[A]]</f>
        <v>1</v>
      </c>
      <c r="N1871">
        <f>IF(Sample[[#This Row],[Ap]]=0,10,LOG(Sample[[#This Row],[Ap]]))</f>
        <v>0</v>
      </c>
      <c r="O1871">
        <f>IF(Sample[[#This Row],[Ei]]=0,10,LOG(Sample[[#This Row],[Ei]]))</f>
        <v>0</v>
      </c>
      <c r="P1871">
        <f>IF(Sample[[#This Row],[Ii]]=0,10,LOG(Sample[[#This Row],[Ii]]))</f>
        <v>0</v>
      </c>
      <c r="Q1871">
        <f>Kx-Sample[[#This Row],[Xp]]</f>
        <v>0</v>
      </c>
      <c r="R1871">
        <f>Ky-Sample[[#This Row],[Yp]]</f>
        <v>-1</v>
      </c>
      <c r="S1871">
        <f>Kz-Sample[[#This Row],[Zp]]</f>
        <v>1</v>
      </c>
      <c r="T1871">
        <f>Sample[[#This Row],[Kpy]]*KSc-Sample[[#This Row],[KPz]]*KSb</f>
        <v>0</v>
      </c>
      <c r="U1871">
        <f>-1*(Sample[[#This Row],[KPx]]*KSc-Sample[[#This Row],[KPz]]*KSa)</f>
        <v>0</v>
      </c>
      <c r="V1871">
        <f>(Sample[[#This Row],[KPx]]*$R$2-Sample[[#This Row],[Kpy]]*KSa)</f>
        <v>0</v>
      </c>
      <c r="W1871">
        <f>Sample[[#This Row],[Kpy]]*KTc-Sample[[#This Row],[KPz]]*KTb</f>
        <v>2</v>
      </c>
      <c r="X1871">
        <f>-1*(Sample[[#This Row],[KPx]]*KTc-Sample[[#This Row],[KPz]]*KTa)</f>
        <v>2</v>
      </c>
      <c r="Y1871">
        <f>(Sample[[#This Row],[KPx]]*KTb-Sample[[#This Row],[Kpy]]*KTa)</f>
        <v>2</v>
      </c>
      <c r="Z1871">
        <f>-Sample[[#This Row],[Xp]]*a+Sample[[#This Row],[Yp]]*b+Sample[[#This Row],[Zp]]*c_</f>
        <v>0</v>
      </c>
      <c r="AA1871" s="8">
        <f>-IF(Sample[[#This Row],[Column2]]&gt;0,1,-1)*SQRT(Sample[[#This Row],[KPx''i]]^2+Sample[[#This Row],[KPx''j]]^2+Sample[[#This Row],[KPx''k]]^2)/Ksmag/Scale</f>
        <v>0</v>
      </c>
      <c r="AB1871" s="1">
        <f>SQRT(Sample[[#This Row],[Kpy''i]]^2+Sample[[#This Row],[KPy''j]]^2+Sample[[#This Row],[KPy''k]]^2)/KTmag/Scale</f>
        <v>1.4142135623730951</v>
      </c>
    </row>
    <row r="1872" spans="1:28" hidden="1" x14ac:dyDescent="0.25">
      <c r="A1872" s="5">
        <v>1867</v>
      </c>
      <c r="B1872" s="13" t="s">
        <v>43</v>
      </c>
      <c r="C1872" s="5"/>
      <c r="D1872" s="5"/>
      <c r="E1872">
        <v>1</v>
      </c>
      <c r="F1872">
        <v>6</v>
      </c>
      <c r="G1872">
        <v>6</v>
      </c>
      <c r="H1872" s="11">
        <f>Sample[[#This Row],[C]]/Sample[[#This Row],[D]]</f>
        <v>6</v>
      </c>
      <c r="I1872" s="11">
        <f>Sample[[#This Row],[A]]/Sample[[#This Row],[C]]</f>
        <v>1</v>
      </c>
      <c r="J1872" s="11">
        <f>Sample[[#This Row],[D]]/Sample[[#This Row],[A]]</f>
        <v>0.16666666666666666</v>
      </c>
      <c r="K1872" s="11">
        <f>Sample[[#This Row],[A]]/Sample[[#This Row],[D]]</f>
        <v>6</v>
      </c>
      <c r="L1872" s="11">
        <f>Sample[[#This Row],[D]]/Sample[[#This Row],[C]]</f>
        <v>0.16666666666666666</v>
      </c>
      <c r="M1872" s="11">
        <f>Sample[[#This Row],[C]]/Sample[[#This Row],[A]]</f>
        <v>1</v>
      </c>
      <c r="N1872">
        <f>IF(Sample[[#This Row],[Ap]]=0,10,LOG(Sample[[#This Row],[Ap]]))</f>
        <v>0.77815125038364363</v>
      </c>
      <c r="O1872">
        <f>IF(Sample[[#This Row],[Ei]]=0,10,LOG(Sample[[#This Row],[Ei]]))</f>
        <v>0</v>
      </c>
      <c r="P1872">
        <f>IF(Sample[[#This Row],[Ii]]=0,10,LOG(Sample[[#This Row],[Ii]]))</f>
        <v>-0.77815125038364363</v>
      </c>
      <c r="Q1872">
        <f>Kx-Sample[[#This Row],[Xp]]</f>
        <v>-0.77815125038364363</v>
      </c>
      <c r="R1872">
        <f>Ky-Sample[[#This Row],[Yp]]</f>
        <v>-1</v>
      </c>
      <c r="S1872">
        <f>Kz-Sample[[#This Row],[Zp]]</f>
        <v>1.7781512503836436</v>
      </c>
      <c r="T1872">
        <f>Sample[[#This Row],[Kpy]]*KSc-Sample[[#This Row],[KPz]]*KSb</f>
        <v>-0.77815125038364363</v>
      </c>
      <c r="U1872">
        <f>-1*(Sample[[#This Row],[KPx]]*KSc-Sample[[#This Row],[KPz]]*KSa)</f>
        <v>-0.77815125038364363</v>
      </c>
      <c r="V1872">
        <f>(Sample[[#This Row],[KPx]]*$R$2-Sample[[#This Row],[Kpy]]*KSa)</f>
        <v>-0.77815125038364363</v>
      </c>
      <c r="W1872">
        <f>Sample[[#This Row],[Kpy]]*KTc-Sample[[#This Row],[KPz]]*KTb</f>
        <v>2.7781512503836439</v>
      </c>
      <c r="X1872">
        <f>-1*(Sample[[#This Row],[KPx]]*KTc-Sample[[#This Row],[KPz]]*KTa)</f>
        <v>2.7781512503836439</v>
      </c>
      <c r="Y1872">
        <f>(Sample[[#This Row],[KPx]]*KTb-Sample[[#This Row],[Kpy]]*KTa)</f>
        <v>2.7781512503836439</v>
      </c>
      <c r="Z1872">
        <f>-Sample[[#This Row],[Xp]]*a+Sample[[#This Row],[Yp]]*b+Sample[[#This Row],[Zp]]*c_</f>
        <v>-1.5563025007672873</v>
      </c>
      <c r="AA1872" s="8">
        <f>-IF(Sample[[#This Row],[Column2]]&gt;0,1,-1)*SQRT(Sample[[#This Row],[KPx''i]]^2+Sample[[#This Row],[KPx''j]]^2+Sample[[#This Row],[KPx''k]]^2)/Ksmag/Scale</f>
        <v>0.95303675307431968</v>
      </c>
      <c r="AB1872" s="1">
        <f>SQRT(Sample[[#This Row],[Kpy''i]]^2+Sample[[#This Row],[KPy''j]]^2+Sample[[#This Row],[KPy''k]]^2)/KTmag/Scale</f>
        <v>1.964449588308161</v>
      </c>
    </row>
    <row r="1873" spans="1:28" hidden="1" x14ac:dyDescent="0.25">
      <c r="A1873" s="5">
        <v>1868</v>
      </c>
      <c r="B1873" s="13" t="s">
        <v>43</v>
      </c>
      <c r="C1873" s="5"/>
      <c r="D1873" s="5"/>
      <c r="E1873">
        <v>8</v>
      </c>
      <c r="F1873">
        <v>6</v>
      </c>
      <c r="G1873">
        <v>2</v>
      </c>
      <c r="H1873" s="11">
        <f>Sample[[#This Row],[C]]/Sample[[#This Row],[D]]</f>
        <v>0.75</v>
      </c>
      <c r="I1873" s="11">
        <f>Sample[[#This Row],[A]]/Sample[[#This Row],[C]]</f>
        <v>0.33333333333333331</v>
      </c>
      <c r="J1873" s="11">
        <f>Sample[[#This Row],[D]]/Sample[[#This Row],[A]]</f>
        <v>4</v>
      </c>
      <c r="K1873" s="11">
        <f>Sample[[#This Row],[A]]/Sample[[#This Row],[D]]</f>
        <v>0.25</v>
      </c>
      <c r="L1873" s="11">
        <f>Sample[[#This Row],[D]]/Sample[[#This Row],[C]]</f>
        <v>1.3333333333333333</v>
      </c>
      <c r="M1873" s="11">
        <f>Sample[[#This Row],[C]]/Sample[[#This Row],[A]]</f>
        <v>3</v>
      </c>
      <c r="N1873">
        <f>IF(Sample[[#This Row],[Ap]]=0,10,LOG(Sample[[#This Row],[Ap]]))</f>
        <v>-0.12493873660829995</v>
      </c>
      <c r="O1873">
        <f>IF(Sample[[#This Row],[Ei]]=0,10,LOG(Sample[[#This Row],[Ei]]))</f>
        <v>-0.47712125471966244</v>
      </c>
      <c r="P1873">
        <f>IF(Sample[[#This Row],[Ii]]=0,10,LOG(Sample[[#This Row],[Ii]]))</f>
        <v>0.6020599913279624</v>
      </c>
      <c r="Q1873">
        <f>Kx-Sample[[#This Row],[Xp]]</f>
        <v>0.12493873660829995</v>
      </c>
      <c r="R1873">
        <f>Ky-Sample[[#This Row],[Yp]]</f>
        <v>-0.52287874528033762</v>
      </c>
      <c r="S1873">
        <f>Kz-Sample[[#This Row],[Zp]]</f>
        <v>0.3979400086720376</v>
      </c>
      <c r="T1873">
        <f>Sample[[#This Row],[Kpy]]*KSc-Sample[[#This Row],[KPz]]*KSb</f>
        <v>0.12493873660830002</v>
      </c>
      <c r="U1873">
        <f>-1*(Sample[[#This Row],[KPx]]*KSc-Sample[[#This Row],[KPz]]*KSa)</f>
        <v>0.12493873660829995</v>
      </c>
      <c r="V1873">
        <f>(Sample[[#This Row],[KPx]]*$R$2-Sample[[#This Row],[Kpy]]*KSa)</f>
        <v>0.12493873660829995</v>
      </c>
      <c r="W1873">
        <f>Sample[[#This Row],[Kpy]]*KTc-Sample[[#This Row],[KPz]]*KTb</f>
        <v>0.92081875395237522</v>
      </c>
      <c r="X1873">
        <f>-1*(Sample[[#This Row],[KPx]]*KTc-Sample[[#This Row],[KPz]]*KTa)</f>
        <v>0.92081875395237511</v>
      </c>
      <c r="Y1873">
        <f>(Sample[[#This Row],[KPx]]*KTb-Sample[[#This Row],[Kpy]]*KTa)</f>
        <v>0.92081875395237534</v>
      </c>
      <c r="Z1873">
        <f>-Sample[[#This Row],[Xp]]*a+Sample[[#This Row],[Yp]]*b+Sample[[#This Row],[Zp]]*c_</f>
        <v>0.24987747321659992</v>
      </c>
      <c r="AA1873" s="8">
        <f>-IF(Sample[[#This Row],[Column2]]&gt;0,1,-1)*SQRT(Sample[[#This Row],[KPx''i]]^2+Sample[[#This Row],[KPx''j]]^2+Sample[[#This Row],[KPx''k]]^2)/Ksmag/Scale</f>
        <v>-0.15301807689915994</v>
      </c>
      <c r="AB1873" s="1">
        <f>SQRT(Sample[[#This Row],[Kpy''i]]^2+Sample[[#This Row],[KPy''j]]^2+Sample[[#This Row],[KPy''k]]^2)/KTmag/Scale</f>
        <v>0.6511171851634715</v>
      </c>
    </row>
    <row r="1874" spans="1:28" hidden="1" x14ac:dyDescent="0.25">
      <c r="A1874" s="5">
        <v>1869</v>
      </c>
      <c r="B1874" s="13" t="s">
        <v>43</v>
      </c>
      <c r="C1874" s="5"/>
      <c r="D1874" s="5"/>
      <c r="E1874">
        <v>2</v>
      </c>
      <c r="F1874">
        <v>6</v>
      </c>
      <c r="G1874">
        <v>6</v>
      </c>
      <c r="H1874" s="11">
        <f>Sample[[#This Row],[C]]/Sample[[#This Row],[D]]</f>
        <v>3</v>
      </c>
      <c r="I1874" s="11">
        <f>Sample[[#This Row],[A]]/Sample[[#This Row],[C]]</f>
        <v>1</v>
      </c>
      <c r="J1874" s="11">
        <f>Sample[[#This Row],[D]]/Sample[[#This Row],[A]]</f>
        <v>0.33333333333333331</v>
      </c>
      <c r="K1874" s="11">
        <f>Sample[[#This Row],[A]]/Sample[[#This Row],[D]]</f>
        <v>3</v>
      </c>
      <c r="L1874" s="11">
        <f>Sample[[#This Row],[D]]/Sample[[#This Row],[C]]</f>
        <v>0.33333333333333331</v>
      </c>
      <c r="M1874" s="11">
        <f>Sample[[#This Row],[C]]/Sample[[#This Row],[A]]</f>
        <v>1</v>
      </c>
      <c r="N1874">
        <f>IF(Sample[[#This Row],[Ap]]=0,10,LOG(Sample[[#This Row],[Ap]]))</f>
        <v>0.47712125471966244</v>
      </c>
      <c r="O1874">
        <f>IF(Sample[[#This Row],[Ei]]=0,10,LOG(Sample[[#This Row],[Ei]]))</f>
        <v>0</v>
      </c>
      <c r="P1874">
        <f>IF(Sample[[#This Row],[Ii]]=0,10,LOG(Sample[[#This Row],[Ii]]))</f>
        <v>-0.47712125471966244</v>
      </c>
      <c r="Q1874">
        <f>Kx-Sample[[#This Row],[Xp]]</f>
        <v>-0.47712125471966244</v>
      </c>
      <c r="R1874">
        <f>Ky-Sample[[#This Row],[Yp]]</f>
        <v>-1</v>
      </c>
      <c r="S1874">
        <f>Kz-Sample[[#This Row],[Zp]]</f>
        <v>1.4771212547196624</v>
      </c>
      <c r="T1874">
        <f>Sample[[#This Row],[Kpy]]*KSc-Sample[[#This Row],[KPz]]*KSb</f>
        <v>-0.47712125471966238</v>
      </c>
      <c r="U1874">
        <f>-1*(Sample[[#This Row],[KPx]]*KSc-Sample[[#This Row],[KPz]]*KSa)</f>
        <v>-0.47712125471966244</v>
      </c>
      <c r="V1874">
        <f>(Sample[[#This Row],[KPx]]*$R$2-Sample[[#This Row],[Kpy]]*KSa)</f>
        <v>-0.47712125471966244</v>
      </c>
      <c r="W1874">
        <f>Sample[[#This Row],[Kpy]]*KTc-Sample[[#This Row],[KPz]]*KTb</f>
        <v>2.4771212547196626</v>
      </c>
      <c r="X1874">
        <f>-1*(Sample[[#This Row],[KPx]]*KTc-Sample[[#This Row],[KPz]]*KTa)</f>
        <v>2.4771212547196622</v>
      </c>
      <c r="Y1874">
        <f>(Sample[[#This Row],[KPx]]*KTb-Sample[[#This Row],[Kpy]]*KTa)</f>
        <v>2.4771212547196626</v>
      </c>
      <c r="Z1874">
        <f>-Sample[[#This Row],[Xp]]*a+Sample[[#This Row],[Yp]]*b+Sample[[#This Row],[Zp]]*c_</f>
        <v>-0.95424250943932487</v>
      </c>
      <c r="AA1874" s="8">
        <f>-IF(Sample[[#This Row],[Column2]]&gt;0,1,-1)*SQRT(Sample[[#This Row],[KPx''i]]^2+Sample[[#This Row],[KPx''j]]^2+Sample[[#This Row],[KPx''k]]^2)/Ksmag/Scale</f>
        <v>0.58435180974982659</v>
      </c>
      <c r="AB1874" s="1">
        <f>SQRT(Sample[[#This Row],[Kpy''i]]^2+Sample[[#This Row],[KPy''j]]^2+Sample[[#This Row],[KPy''k]]^2)/KTmag/Scale</f>
        <v>1.7515892370336026</v>
      </c>
    </row>
    <row r="1875" spans="1:28" hidden="1" x14ac:dyDescent="0.25">
      <c r="A1875" s="5">
        <v>1870</v>
      </c>
      <c r="B1875" s="13" t="s">
        <v>43</v>
      </c>
      <c r="C1875" s="5"/>
      <c r="D1875" s="5"/>
      <c r="E1875">
        <v>2</v>
      </c>
      <c r="F1875">
        <v>6</v>
      </c>
      <c r="G1875">
        <v>8</v>
      </c>
      <c r="H1875" s="11">
        <f>Sample[[#This Row],[C]]/Sample[[#This Row],[D]]</f>
        <v>3</v>
      </c>
      <c r="I1875" s="11">
        <f>Sample[[#This Row],[A]]/Sample[[#This Row],[C]]</f>
        <v>1.3333333333333333</v>
      </c>
      <c r="J1875" s="11">
        <f>Sample[[#This Row],[D]]/Sample[[#This Row],[A]]</f>
        <v>0.25</v>
      </c>
      <c r="K1875" s="11">
        <f>Sample[[#This Row],[A]]/Sample[[#This Row],[D]]</f>
        <v>4</v>
      </c>
      <c r="L1875" s="11">
        <f>Sample[[#This Row],[D]]/Sample[[#This Row],[C]]</f>
        <v>0.33333333333333331</v>
      </c>
      <c r="M1875" s="11">
        <f>Sample[[#This Row],[C]]/Sample[[#This Row],[A]]</f>
        <v>0.75</v>
      </c>
      <c r="N1875">
        <f>IF(Sample[[#This Row],[Ap]]=0,10,LOG(Sample[[#This Row],[Ap]]))</f>
        <v>0.47712125471966244</v>
      </c>
      <c r="O1875">
        <f>IF(Sample[[#This Row],[Ei]]=0,10,LOG(Sample[[#This Row],[Ei]]))</f>
        <v>0.12493873660829993</v>
      </c>
      <c r="P1875">
        <f>IF(Sample[[#This Row],[Ii]]=0,10,LOG(Sample[[#This Row],[Ii]]))</f>
        <v>-0.6020599913279624</v>
      </c>
      <c r="Q1875">
        <f>Kx-Sample[[#This Row],[Xp]]</f>
        <v>-0.47712125471966244</v>
      </c>
      <c r="R1875">
        <f>Ky-Sample[[#This Row],[Yp]]</f>
        <v>-1.1249387366082999</v>
      </c>
      <c r="S1875">
        <f>Kz-Sample[[#This Row],[Zp]]</f>
        <v>1.6020599913279625</v>
      </c>
      <c r="T1875">
        <f>Sample[[#This Row],[Kpy]]*KSc-Sample[[#This Row],[KPz]]*KSb</f>
        <v>-0.4771212547196626</v>
      </c>
      <c r="U1875">
        <f>-1*(Sample[[#This Row],[KPx]]*KSc-Sample[[#This Row],[KPz]]*KSa)</f>
        <v>-0.47712125471966244</v>
      </c>
      <c r="V1875">
        <f>(Sample[[#This Row],[KPx]]*$R$2-Sample[[#This Row],[Kpy]]*KSa)</f>
        <v>-0.47712125471966244</v>
      </c>
      <c r="W1875">
        <f>Sample[[#This Row],[Kpy]]*KTc-Sample[[#This Row],[KPz]]*KTb</f>
        <v>2.7269987279362624</v>
      </c>
      <c r="X1875">
        <f>-1*(Sample[[#This Row],[KPx]]*KTc-Sample[[#This Row],[KPz]]*KTa)</f>
        <v>2.7269987279362624</v>
      </c>
      <c r="Y1875">
        <f>(Sample[[#This Row],[KPx]]*KTb-Sample[[#This Row],[Kpy]]*KTa)</f>
        <v>2.7269987279362624</v>
      </c>
      <c r="Z1875">
        <f>-Sample[[#This Row],[Xp]]*a+Sample[[#This Row],[Yp]]*b+Sample[[#This Row],[Zp]]*c_</f>
        <v>-0.95424250943932498</v>
      </c>
      <c r="AA1875" s="8">
        <f>-IF(Sample[[#This Row],[Column2]]&gt;0,1,-1)*SQRT(Sample[[#This Row],[KPx''i]]^2+Sample[[#This Row],[KPx''j]]^2+Sample[[#This Row],[KPx''k]]^2)/Ksmag/Scale</f>
        <v>0.58435180974982659</v>
      </c>
      <c r="AB1875" s="1">
        <f>SQRT(Sample[[#This Row],[Kpy''i]]^2+Sample[[#This Row],[KPy''j]]^2+Sample[[#This Row],[KPy''k]]^2)/KTmag/Scale</f>
        <v>1.9282792928108203</v>
      </c>
    </row>
    <row r="1876" spans="1:28" hidden="1" x14ac:dyDescent="0.25">
      <c r="A1876" s="5">
        <v>1871</v>
      </c>
      <c r="B1876" s="13" t="s">
        <v>43</v>
      </c>
      <c r="C1876" s="5"/>
      <c r="D1876" s="5"/>
      <c r="E1876">
        <v>10</v>
      </c>
      <c r="F1876">
        <v>6</v>
      </c>
      <c r="G1876">
        <v>3</v>
      </c>
      <c r="H1876" s="11">
        <f>Sample[[#This Row],[C]]/Sample[[#This Row],[D]]</f>
        <v>0.6</v>
      </c>
      <c r="I1876" s="11">
        <f>Sample[[#This Row],[A]]/Sample[[#This Row],[C]]</f>
        <v>0.5</v>
      </c>
      <c r="J1876" s="11">
        <f>Sample[[#This Row],[D]]/Sample[[#This Row],[A]]</f>
        <v>3.3333333333333335</v>
      </c>
      <c r="K1876" s="11">
        <f>Sample[[#This Row],[A]]/Sample[[#This Row],[D]]</f>
        <v>0.3</v>
      </c>
      <c r="L1876" s="11">
        <f>Sample[[#This Row],[D]]/Sample[[#This Row],[C]]</f>
        <v>1.6666666666666667</v>
      </c>
      <c r="M1876" s="11">
        <f>Sample[[#This Row],[C]]/Sample[[#This Row],[A]]</f>
        <v>2</v>
      </c>
      <c r="N1876">
        <f>IF(Sample[[#This Row],[Ap]]=0,10,LOG(Sample[[#This Row],[Ap]]))</f>
        <v>-0.22184874961635639</v>
      </c>
      <c r="O1876">
        <f>IF(Sample[[#This Row],[Ei]]=0,10,LOG(Sample[[#This Row],[Ei]]))</f>
        <v>-0.3010299956639812</v>
      </c>
      <c r="P1876">
        <f>IF(Sample[[#This Row],[Ii]]=0,10,LOG(Sample[[#This Row],[Ii]]))</f>
        <v>0.52287874528033762</v>
      </c>
      <c r="Q1876">
        <f>Kx-Sample[[#This Row],[Xp]]</f>
        <v>0.22184874961635639</v>
      </c>
      <c r="R1876">
        <f>Ky-Sample[[#This Row],[Yp]]</f>
        <v>-0.69897000433601875</v>
      </c>
      <c r="S1876">
        <f>Kz-Sample[[#This Row],[Zp]]</f>
        <v>0.47712125471966238</v>
      </c>
      <c r="T1876">
        <f>Sample[[#This Row],[Kpy]]*KSc-Sample[[#This Row],[KPz]]*KSb</f>
        <v>0.22184874961635637</v>
      </c>
      <c r="U1876">
        <f>-1*(Sample[[#This Row],[KPx]]*KSc-Sample[[#This Row],[KPz]]*KSa)</f>
        <v>0.22184874961635639</v>
      </c>
      <c r="V1876">
        <f>(Sample[[#This Row],[KPx]]*$R$2-Sample[[#This Row],[Kpy]]*KSa)</f>
        <v>0.22184874961635639</v>
      </c>
      <c r="W1876">
        <f>Sample[[#This Row],[Kpy]]*KTc-Sample[[#This Row],[KPz]]*KTb</f>
        <v>1.1760912590556811</v>
      </c>
      <c r="X1876">
        <f>-1*(Sample[[#This Row],[KPx]]*KTc-Sample[[#This Row],[KPz]]*KTa)</f>
        <v>1.1760912590556811</v>
      </c>
      <c r="Y1876">
        <f>(Sample[[#This Row],[KPx]]*KTb-Sample[[#This Row],[Kpy]]*KTa)</f>
        <v>1.1760912590556811</v>
      </c>
      <c r="Z1876">
        <f>-Sample[[#This Row],[Xp]]*a+Sample[[#This Row],[Yp]]*b+Sample[[#This Row],[Zp]]*c_</f>
        <v>0.44369749923271284</v>
      </c>
      <c r="AA1876" s="8">
        <f>-IF(Sample[[#This Row],[Column2]]&gt;0,1,-1)*SQRT(Sample[[#This Row],[KPx''i]]^2+Sample[[#This Row],[KPx''j]]^2+Sample[[#This Row],[KPx''k]]^2)/Ksmag/Scale</f>
        <v>-0.27170811831726921</v>
      </c>
      <c r="AB1876" s="1">
        <f>SQRT(Sample[[#This Row],[Kpy''i]]^2+Sample[[#This Row],[KPy''j]]^2+Sample[[#This Row],[KPy''k]]^2)/KTmag/Scale</f>
        <v>0.83162210457249663</v>
      </c>
    </row>
    <row r="1877" spans="1:28" hidden="1" x14ac:dyDescent="0.25">
      <c r="A1877" s="5">
        <v>1872</v>
      </c>
      <c r="B1877" s="13" t="s">
        <v>43</v>
      </c>
      <c r="C1877" s="5"/>
      <c r="D1877" s="5"/>
      <c r="E1877">
        <v>9</v>
      </c>
      <c r="F1877">
        <v>5</v>
      </c>
      <c r="G1877">
        <v>10</v>
      </c>
      <c r="H1877" s="11">
        <f>Sample[[#This Row],[C]]/Sample[[#This Row],[D]]</f>
        <v>0.55555555555555558</v>
      </c>
      <c r="I1877" s="11">
        <f>Sample[[#This Row],[A]]/Sample[[#This Row],[C]]</f>
        <v>2</v>
      </c>
      <c r="J1877" s="11">
        <f>Sample[[#This Row],[D]]/Sample[[#This Row],[A]]</f>
        <v>0.9</v>
      </c>
      <c r="K1877" s="11">
        <f>Sample[[#This Row],[A]]/Sample[[#This Row],[D]]</f>
        <v>1.1111111111111112</v>
      </c>
      <c r="L1877" s="11">
        <f>Sample[[#This Row],[D]]/Sample[[#This Row],[C]]</f>
        <v>1.8</v>
      </c>
      <c r="M1877" s="11">
        <f>Sample[[#This Row],[C]]/Sample[[#This Row],[A]]</f>
        <v>0.5</v>
      </c>
      <c r="N1877">
        <f>IF(Sample[[#This Row],[Ap]]=0,10,LOG(Sample[[#This Row],[Ap]]))</f>
        <v>-0.25527250510330607</v>
      </c>
      <c r="O1877">
        <f>IF(Sample[[#This Row],[Ei]]=0,10,LOG(Sample[[#This Row],[Ei]]))</f>
        <v>0.3010299956639812</v>
      </c>
      <c r="P1877">
        <f>IF(Sample[[#This Row],[Ii]]=0,10,LOG(Sample[[#This Row],[Ii]]))</f>
        <v>-4.5757490560675115E-2</v>
      </c>
      <c r="Q1877">
        <f>Kx-Sample[[#This Row],[Xp]]</f>
        <v>0.25527250510330607</v>
      </c>
      <c r="R1877">
        <f>Ky-Sample[[#This Row],[Yp]]</f>
        <v>-1.3010299956639813</v>
      </c>
      <c r="S1877">
        <f>Kz-Sample[[#This Row],[Zp]]</f>
        <v>1.045757490560675</v>
      </c>
      <c r="T1877">
        <f>Sample[[#This Row],[Kpy]]*KSc-Sample[[#This Row],[KPz]]*KSb</f>
        <v>0.25527250510330624</v>
      </c>
      <c r="U1877">
        <f>-1*(Sample[[#This Row],[KPx]]*KSc-Sample[[#This Row],[KPz]]*KSa)</f>
        <v>0.25527250510330607</v>
      </c>
      <c r="V1877">
        <f>(Sample[[#This Row],[KPx]]*$R$2-Sample[[#This Row],[Kpy]]*KSa)</f>
        <v>0.25527250510330607</v>
      </c>
      <c r="W1877">
        <f>Sample[[#This Row],[Kpy]]*KTc-Sample[[#This Row],[KPz]]*KTb</f>
        <v>2.346787486224656</v>
      </c>
      <c r="X1877">
        <f>-1*(Sample[[#This Row],[KPx]]*KTc-Sample[[#This Row],[KPz]]*KTa)</f>
        <v>2.346787486224656</v>
      </c>
      <c r="Y1877">
        <f>(Sample[[#This Row],[KPx]]*KTb-Sample[[#This Row],[Kpy]]*KTa)</f>
        <v>2.3467874862246565</v>
      </c>
      <c r="Z1877">
        <f>-Sample[[#This Row],[Xp]]*a+Sample[[#This Row],[Yp]]*b+Sample[[#This Row],[Zp]]*c_</f>
        <v>0.51054501020661214</v>
      </c>
      <c r="AA1877" s="8">
        <f>-IF(Sample[[#This Row],[Column2]]&gt;0,1,-1)*SQRT(Sample[[#This Row],[KPx''i]]^2+Sample[[#This Row],[KPx''j]]^2+Sample[[#This Row],[KPx''k]]^2)/Ksmag/Scale</f>
        <v>-0.31264369143255738</v>
      </c>
      <c r="AB1877" s="1">
        <f>SQRT(Sample[[#This Row],[Kpy''i]]^2+Sample[[#This Row],[KPy''j]]^2+Sample[[#This Row],[KPy''k]]^2)/KTmag/Scale</f>
        <v>1.6594293455131859</v>
      </c>
    </row>
    <row r="1878" spans="1:28" hidden="1" x14ac:dyDescent="0.25">
      <c r="A1878" s="5">
        <v>1873</v>
      </c>
      <c r="B1878" s="13" t="s">
        <v>43</v>
      </c>
      <c r="C1878" s="5"/>
      <c r="D1878" s="5"/>
      <c r="E1878">
        <v>4</v>
      </c>
      <c r="F1878">
        <v>8</v>
      </c>
      <c r="G1878">
        <v>8</v>
      </c>
      <c r="H1878" s="11">
        <f>Sample[[#This Row],[C]]/Sample[[#This Row],[D]]</f>
        <v>2</v>
      </c>
      <c r="I1878" s="11">
        <f>Sample[[#This Row],[A]]/Sample[[#This Row],[C]]</f>
        <v>1</v>
      </c>
      <c r="J1878" s="11">
        <f>Sample[[#This Row],[D]]/Sample[[#This Row],[A]]</f>
        <v>0.5</v>
      </c>
      <c r="K1878" s="11">
        <f>Sample[[#This Row],[A]]/Sample[[#This Row],[D]]</f>
        <v>2</v>
      </c>
      <c r="L1878" s="11">
        <f>Sample[[#This Row],[D]]/Sample[[#This Row],[C]]</f>
        <v>0.5</v>
      </c>
      <c r="M1878" s="11">
        <f>Sample[[#This Row],[C]]/Sample[[#This Row],[A]]</f>
        <v>1</v>
      </c>
      <c r="N1878">
        <f>IF(Sample[[#This Row],[Ap]]=0,10,LOG(Sample[[#This Row],[Ap]]))</f>
        <v>0.3010299956639812</v>
      </c>
      <c r="O1878">
        <f>IF(Sample[[#This Row],[Ei]]=0,10,LOG(Sample[[#This Row],[Ei]]))</f>
        <v>0</v>
      </c>
      <c r="P1878">
        <f>IF(Sample[[#This Row],[Ii]]=0,10,LOG(Sample[[#This Row],[Ii]]))</f>
        <v>-0.3010299956639812</v>
      </c>
      <c r="Q1878">
        <f>Kx-Sample[[#This Row],[Xp]]</f>
        <v>-0.3010299956639812</v>
      </c>
      <c r="R1878">
        <f>Ky-Sample[[#This Row],[Yp]]</f>
        <v>-1</v>
      </c>
      <c r="S1878">
        <f>Kz-Sample[[#This Row],[Zp]]</f>
        <v>1.3010299956639813</v>
      </c>
      <c r="T1878">
        <f>Sample[[#This Row],[Kpy]]*KSc-Sample[[#This Row],[KPz]]*KSb</f>
        <v>-0.30102999566398125</v>
      </c>
      <c r="U1878">
        <f>-1*(Sample[[#This Row],[KPx]]*KSc-Sample[[#This Row],[KPz]]*KSa)</f>
        <v>-0.3010299956639812</v>
      </c>
      <c r="V1878">
        <f>(Sample[[#This Row],[KPx]]*$R$2-Sample[[#This Row],[Kpy]]*KSa)</f>
        <v>-0.3010299956639812</v>
      </c>
      <c r="W1878">
        <f>Sample[[#This Row],[Kpy]]*KTc-Sample[[#This Row],[KPz]]*KTb</f>
        <v>2.3010299956639813</v>
      </c>
      <c r="X1878">
        <f>-1*(Sample[[#This Row],[KPx]]*KTc-Sample[[#This Row],[KPz]]*KTa)</f>
        <v>2.3010299956639813</v>
      </c>
      <c r="Y1878">
        <f>(Sample[[#This Row],[KPx]]*KTb-Sample[[#This Row],[Kpy]]*KTa)</f>
        <v>2.3010299956639813</v>
      </c>
      <c r="Z1878">
        <f>-Sample[[#This Row],[Xp]]*a+Sample[[#This Row],[Yp]]*b+Sample[[#This Row],[Zp]]*c_</f>
        <v>-0.6020599913279624</v>
      </c>
      <c r="AA1878" s="8">
        <f>-IF(Sample[[#This Row],[Column2]]&gt;0,1,-1)*SQRT(Sample[[#This Row],[KPx''i]]^2+Sample[[#This Row],[KPx''j]]^2+Sample[[#This Row],[KPx''k]]^2)/Ksmag/Scale</f>
        <v>0.36868494332449331</v>
      </c>
      <c r="AB1878" s="1">
        <f>SQRT(Sample[[#This Row],[Kpy''i]]^2+Sample[[#This Row],[KPy''j]]^2+Sample[[#This Row],[KPy''k]]^2)/KTmag/Scale</f>
        <v>1.6270739136476533</v>
      </c>
    </row>
    <row r="1879" spans="1:28" hidden="1" x14ac:dyDescent="0.25">
      <c r="A1879" s="5">
        <v>1874</v>
      </c>
      <c r="B1879" s="13" t="s">
        <v>43</v>
      </c>
      <c r="C1879" s="5"/>
      <c r="D1879" s="5"/>
      <c r="E1879">
        <v>10</v>
      </c>
      <c r="F1879">
        <v>6</v>
      </c>
      <c r="G1879">
        <v>5</v>
      </c>
      <c r="H1879" s="11">
        <f>Sample[[#This Row],[C]]/Sample[[#This Row],[D]]</f>
        <v>0.6</v>
      </c>
      <c r="I1879" s="11">
        <f>Sample[[#This Row],[A]]/Sample[[#This Row],[C]]</f>
        <v>0.83333333333333337</v>
      </c>
      <c r="J1879" s="11">
        <f>Sample[[#This Row],[D]]/Sample[[#This Row],[A]]</f>
        <v>2</v>
      </c>
      <c r="K1879" s="11">
        <f>Sample[[#This Row],[A]]/Sample[[#This Row],[D]]</f>
        <v>0.5</v>
      </c>
      <c r="L1879" s="11">
        <f>Sample[[#This Row],[D]]/Sample[[#This Row],[C]]</f>
        <v>1.6666666666666667</v>
      </c>
      <c r="M1879" s="11">
        <f>Sample[[#This Row],[C]]/Sample[[#This Row],[A]]</f>
        <v>1.2</v>
      </c>
      <c r="N1879">
        <f>IF(Sample[[#This Row],[Ap]]=0,10,LOG(Sample[[#This Row],[Ap]]))</f>
        <v>-0.22184874961635639</v>
      </c>
      <c r="O1879">
        <f>IF(Sample[[#This Row],[Ei]]=0,10,LOG(Sample[[#This Row],[Ei]]))</f>
        <v>-7.9181246047624804E-2</v>
      </c>
      <c r="P1879">
        <f>IF(Sample[[#This Row],[Ii]]=0,10,LOG(Sample[[#This Row],[Ii]]))</f>
        <v>0.3010299956639812</v>
      </c>
      <c r="Q1879">
        <f>Kx-Sample[[#This Row],[Xp]]</f>
        <v>0.22184874961635639</v>
      </c>
      <c r="R1879">
        <f>Ky-Sample[[#This Row],[Yp]]</f>
        <v>-0.92081875395237522</v>
      </c>
      <c r="S1879">
        <f>Kz-Sample[[#This Row],[Zp]]</f>
        <v>0.69897000433601875</v>
      </c>
      <c r="T1879">
        <f>Sample[[#This Row],[Kpy]]*KSc-Sample[[#This Row],[KPz]]*KSb</f>
        <v>0.22184874961635648</v>
      </c>
      <c r="U1879">
        <f>-1*(Sample[[#This Row],[KPx]]*KSc-Sample[[#This Row],[KPz]]*KSa)</f>
        <v>0.22184874961635639</v>
      </c>
      <c r="V1879">
        <f>(Sample[[#This Row],[KPx]]*$R$2-Sample[[#This Row],[Kpy]]*KSa)</f>
        <v>0.22184874961635639</v>
      </c>
      <c r="W1879">
        <f>Sample[[#This Row],[Kpy]]*KTc-Sample[[#This Row],[KPz]]*KTb</f>
        <v>1.6197887582883941</v>
      </c>
      <c r="X1879">
        <f>-1*(Sample[[#This Row],[KPx]]*KTc-Sample[[#This Row],[KPz]]*KTa)</f>
        <v>1.6197887582883939</v>
      </c>
      <c r="Y1879">
        <f>(Sample[[#This Row],[KPx]]*KTb-Sample[[#This Row],[Kpy]]*KTa)</f>
        <v>1.6197887582883941</v>
      </c>
      <c r="Z1879">
        <f>-Sample[[#This Row],[Xp]]*a+Sample[[#This Row],[Yp]]*b+Sample[[#This Row],[Zp]]*c_</f>
        <v>0.44369749923271279</v>
      </c>
      <c r="AA1879" s="8">
        <f>-IF(Sample[[#This Row],[Column2]]&gt;0,1,-1)*SQRT(Sample[[#This Row],[KPx''i]]^2+Sample[[#This Row],[KPx''j]]^2+Sample[[#This Row],[KPx''k]]^2)/Ksmag/Scale</f>
        <v>-0.27170811831726921</v>
      </c>
      <c r="AB1879" s="1">
        <f>SQRT(Sample[[#This Row],[Kpy''i]]^2+Sample[[#This Row],[KPy''j]]^2+Sample[[#This Row],[KPy''k]]^2)/KTmag/Scale</f>
        <v>1.1453636150754609</v>
      </c>
    </row>
    <row r="1880" spans="1:28" x14ac:dyDescent="0.25">
      <c r="A1880" s="5">
        <v>1875</v>
      </c>
      <c r="B1880" s="13" t="s">
        <v>43</v>
      </c>
      <c r="C1880" s="5"/>
      <c r="D1880" s="5"/>
      <c r="E1880">
        <v>9</v>
      </c>
      <c r="F1880">
        <v>6</v>
      </c>
      <c r="G1880">
        <v>6</v>
      </c>
      <c r="H1880" s="11">
        <f>Sample[[#This Row],[C]]/Sample[[#This Row],[D]]</f>
        <v>0.66666666666666663</v>
      </c>
      <c r="I1880" s="11">
        <f>Sample[[#This Row],[A]]/Sample[[#This Row],[C]]</f>
        <v>1</v>
      </c>
      <c r="J1880" s="11">
        <f>Sample[[#This Row],[D]]/Sample[[#This Row],[A]]</f>
        <v>1.5</v>
      </c>
      <c r="K1880" s="11">
        <f>Sample[[#This Row],[A]]/Sample[[#This Row],[D]]</f>
        <v>0.66666666666666663</v>
      </c>
      <c r="L1880" s="11">
        <f>Sample[[#This Row],[D]]/Sample[[#This Row],[C]]</f>
        <v>1.5</v>
      </c>
      <c r="M1880" s="11">
        <f>Sample[[#This Row],[C]]/Sample[[#This Row],[A]]</f>
        <v>1</v>
      </c>
      <c r="N1880">
        <f>IF(Sample[[#This Row],[Ap]]=0,10,LOG(Sample[[#This Row],[Ap]]))</f>
        <v>-0.17609125905568127</v>
      </c>
      <c r="O1880">
        <f>IF(Sample[[#This Row],[Ei]]=0,10,LOG(Sample[[#This Row],[Ei]]))</f>
        <v>0</v>
      </c>
      <c r="P1880">
        <f>IF(Sample[[#This Row],[Ii]]=0,10,LOG(Sample[[#This Row],[Ii]]))</f>
        <v>0.17609125905568124</v>
      </c>
      <c r="Q1880">
        <f>Kx-Sample[[#This Row],[Xp]]</f>
        <v>0.17609125905568127</v>
      </c>
      <c r="R1880">
        <f>Ky-Sample[[#This Row],[Yp]]</f>
        <v>-1</v>
      </c>
      <c r="S1880">
        <f>Kz-Sample[[#This Row],[Zp]]</f>
        <v>0.82390874094431876</v>
      </c>
      <c r="T1880">
        <f>Sample[[#This Row],[Kpy]]*KSc-Sample[[#This Row],[KPz]]*KSb</f>
        <v>0.17609125905568124</v>
      </c>
      <c r="U1880">
        <f>-1*(Sample[[#This Row],[KPx]]*KSc-Sample[[#This Row],[KPz]]*KSa)</f>
        <v>0.17609125905568127</v>
      </c>
      <c r="V1880">
        <f>(Sample[[#This Row],[KPx]]*$R$2-Sample[[#This Row],[Kpy]]*KSa)</f>
        <v>0.17609125905568127</v>
      </c>
      <c r="W1880">
        <f>Sample[[#This Row],[Kpy]]*KTc-Sample[[#This Row],[KPz]]*KTb</f>
        <v>1.8239087409443187</v>
      </c>
      <c r="X1880">
        <f>-1*(Sample[[#This Row],[KPx]]*KTc-Sample[[#This Row],[KPz]]*KTa)</f>
        <v>1.8239087409443189</v>
      </c>
      <c r="Y1880">
        <f>(Sample[[#This Row],[KPx]]*KTb-Sample[[#This Row],[Kpy]]*KTa)</f>
        <v>1.8239087409443187</v>
      </c>
      <c r="Z1880">
        <f>-Sample[[#This Row],[Xp]]*a+Sample[[#This Row],[Yp]]*b+Sample[[#This Row],[Zp]]*c_</f>
        <v>0.35218251811136247</v>
      </c>
      <c r="AA1880" s="8">
        <f>-IF(Sample[[#This Row],[Column2]]&gt;0,1,-1)*SQRT(Sample[[#This Row],[KPx''i]]^2+Sample[[#This Row],[KPx''j]]^2+Sample[[#This Row],[KPx''k]]^2)/Ksmag/Scale</f>
        <v>-0.21566686642533334</v>
      </c>
      <c r="AB1880" s="1">
        <f>SQRT(Sample[[#This Row],[Kpy''i]]^2+Sample[[#This Row],[KPy''j]]^2+Sample[[#This Row],[KPy''k]]^2)/KTmag/Scale</f>
        <v>1.2896982389871459</v>
      </c>
    </row>
    <row r="1881" spans="1:28" hidden="1" x14ac:dyDescent="0.25">
      <c r="A1881" s="5">
        <v>1876</v>
      </c>
      <c r="B1881" s="13" t="s">
        <v>43</v>
      </c>
      <c r="C1881" s="5"/>
      <c r="D1881" s="5"/>
      <c r="E1881">
        <v>8</v>
      </c>
      <c r="F1881">
        <v>8</v>
      </c>
      <c r="G1881">
        <v>4</v>
      </c>
      <c r="H1881" s="11">
        <f>Sample[[#This Row],[C]]/Sample[[#This Row],[D]]</f>
        <v>1</v>
      </c>
      <c r="I1881" s="11">
        <f>Sample[[#This Row],[A]]/Sample[[#This Row],[C]]</f>
        <v>0.5</v>
      </c>
      <c r="J1881" s="11">
        <f>Sample[[#This Row],[D]]/Sample[[#This Row],[A]]</f>
        <v>2</v>
      </c>
      <c r="K1881" s="11">
        <f>Sample[[#This Row],[A]]/Sample[[#This Row],[D]]</f>
        <v>0.5</v>
      </c>
      <c r="L1881" s="11">
        <f>Sample[[#This Row],[D]]/Sample[[#This Row],[C]]</f>
        <v>1</v>
      </c>
      <c r="M1881" s="11">
        <f>Sample[[#This Row],[C]]/Sample[[#This Row],[A]]</f>
        <v>2</v>
      </c>
      <c r="N1881">
        <f>IF(Sample[[#This Row],[Ap]]=0,10,LOG(Sample[[#This Row],[Ap]]))</f>
        <v>0</v>
      </c>
      <c r="O1881">
        <f>IF(Sample[[#This Row],[Ei]]=0,10,LOG(Sample[[#This Row],[Ei]]))</f>
        <v>-0.3010299956639812</v>
      </c>
      <c r="P1881">
        <f>IF(Sample[[#This Row],[Ii]]=0,10,LOG(Sample[[#This Row],[Ii]]))</f>
        <v>0.3010299956639812</v>
      </c>
      <c r="Q1881">
        <f>Kx-Sample[[#This Row],[Xp]]</f>
        <v>0</v>
      </c>
      <c r="R1881">
        <f>Ky-Sample[[#This Row],[Yp]]</f>
        <v>-0.69897000433601875</v>
      </c>
      <c r="S1881">
        <f>Kz-Sample[[#This Row],[Zp]]</f>
        <v>0.69897000433601875</v>
      </c>
      <c r="T1881">
        <f>Sample[[#This Row],[Kpy]]*KSc-Sample[[#This Row],[KPz]]*KSb</f>
        <v>0</v>
      </c>
      <c r="U1881">
        <f>-1*(Sample[[#This Row],[KPx]]*KSc-Sample[[#This Row],[KPz]]*KSa)</f>
        <v>0</v>
      </c>
      <c r="V1881">
        <f>(Sample[[#This Row],[KPx]]*$R$2-Sample[[#This Row],[Kpy]]*KSa)</f>
        <v>0</v>
      </c>
      <c r="W1881">
        <f>Sample[[#This Row],[Kpy]]*KTc-Sample[[#This Row],[KPz]]*KTb</f>
        <v>1.3979400086720375</v>
      </c>
      <c r="X1881">
        <f>-1*(Sample[[#This Row],[KPx]]*KTc-Sample[[#This Row],[KPz]]*KTa)</f>
        <v>1.3979400086720375</v>
      </c>
      <c r="Y1881">
        <f>(Sample[[#This Row],[KPx]]*KTb-Sample[[#This Row],[Kpy]]*KTa)</f>
        <v>1.3979400086720375</v>
      </c>
      <c r="Z1881">
        <f>-Sample[[#This Row],[Xp]]*a+Sample[[#This Row],[Yp]]*b+Sample[[#This Row],[Zp]]*c_</f>
        <v>0</v>
      </c>
      <c r="AA1881" s="8">
        <f>-IF(Sample[[#This Row],[Column2]]&gt;0,1,-1)*SQRT(Sample[[#This Row],[KPx''i]]^2+Sample[[#This Row],[KPx''j]]^2+Sample[[#This Row],[KPx''k]]^2)/Ksmag/Scale</f>
        <v>0</v>
      </c>
      <c r="AB1881" s="1">
        <f>SQRT(Sample[[#This Row],[Kpy''i]]^2+Sample[[#This Row],[KPy''j]]^2+Sample[[#This Row],[KPy''k]]^2)/KTmag/Scale</f>
        <v>0.98849285982397894</v>
      </c>
    </row>
    <row r="1882" spans="1:28" hidden="1" x14ac:dyDescent="0.25">
      <c r="A1882" s="5">
        <v>1877</v>
      </c>
      <c r="B1882" s="13" t="s">
        <v>43</v>
      </c>
      <c r="C1882" s="5"/>
      <c r="D1882" s="5"/>
      <c r="E1882">
        <v>6</v>
      </c>
      <c r="F1882">
        <v>2</v>
      </c>
      <c r="G1882">
        <v>5</v>
      </c>
      <c r="H1882" s="11">
        <f>Sample[[#This Row],[C]]/Sample[[#This Row],[D]]</f>
        <v>0.33333333333333331</v>
      </c>
      <c r="I1882" s="11">
        <f>Sample[[#This Row],[A]]/Sample[[#This Row],[C]]</f>
        <v>2.5</v>
      </c>
      <c r="J1882" s="11">
        <f>Sample[[#This Row],[D]]/Sample[[#This Row],[A]]</f>
        <v>1.2</v>
      </c>
      <c r="K1882" s="11">
        <f>Sample[[#This Row],[A]]/Sample[[#This Row],[D]]</f>
        <v>0.83333333333333337</v>
      </c>
      <c r="L1882" s="11">
        <f>Sample[[#This Row],[D]]/Sample[[#This Row],[C]]</f>
        <v>3</v>
      </c>
      <c r="M1882" s="11">
        <f>Sample[[#This Row],[C]]/Sample[[#This Row],[A]]</f>
        <v>0.4</v>
      </c>
      <c r="N1882">
        <f>IF(Sample[[#This Row],[Ap]]=0,10,LOG(Sample[[#This Row],[Ap]]))</f>
        <v>-0.47712125471966244</v>
      </c>
      <c r="O1882">
        <f>IF(Sample[[#This Row],[Ei]]=0,10,LOG(Sample[[#This Row],[Ei]]))</f>
        <v>0.3979400086720376</v>
      </c>
      <c r="P1882">
        <f>IF(Sample[[#This Row],[Ii]]=0,10,LOG(Sample[[#This Row],[Ii]]))</f>
        <v>7.9181246047624818E-2</v>
      </c>
      <c r="Q1882">
        <f>Kx-Sample[[#This Row],[Xp]]</f>
        <v>0.47712125471966244</v>
      </c>
      <c r="R1882">
        <f>Ky-Sample[[#This Row],[Yp]]</f>
        <v>-1.3979400086720375</v>
      </c>
      <c r="S1882">
        <f>Kz-Sample[[#This Row],[Zp]]</f>
        <v>0.92081875395237522</v>
      </c>
      <c r="T1882">
        <f>Sample[[#This Row],[Kpy]]*KSc-Sample[[#This Row],[KPz]]*KSb</f>
        <v>0.47712125471966227</v>
      </c>
      <c r="U1882">
        <f>-1*(Sample[[#This Row],[KPx]]*KSc-Sample[[#This Row],[KPz]]*KSa)</f>
        <v>0.47712125471966244</v>
      </c>
      <c r="V1882">
        <f>(Sample[[#This Row],[KPx]]*$R$2-Sample[[#This Row],[Kpy]]*KSa)</f>
        <v>0.47712125471966244</v>
      </c>
      <c r="W1882">
        <f>Sample[[#This Row],[Kpy]]*KTc-Sample[[#This Row],[KPz]]*KTb</f>
        <v>2.3187587626244128</v>
      </c>
      <c r="X1882">
        <f>-1*(Sample[[#This Row],[KPx]]*KTc-Sample[[#This Row],[KPz]]*KTa)</f>
        <v>2.3187587626244128</v>
      </c>
      <c r="Y1882">
        <f>(Sample[[#This Row],[KPx]]*KTb-Sample[[#This Row],[Kpy]]*KTa)</f>
        <v>2.3187587626244124</v>
      </c>
      <c r="Z1882">
        <f>-Sample[[#This Row],[Xp]]*a+Sample[[#This Row],[Yp]]*b+Sample[[#This Row],[Zp]]*c_</f>
        <v>0.95424250943932487</v>
      </c>
      <c r="AA1882" s="8">
        <f>-IF(Sample[[#This Row],[Column2]]&gt;0,1,-1)*SQRT(Sample[[#This Row],[KPx''i]]^2+Sample[[#This Row],[KPx''j]]^2+Sample[[#This Row],[KPx''k]]^2)/Ksmag/Scale</f>
        <v>-0.58435180974982648</v>
      </c>
      <c r="AB1882" s="1">
        <f>SQRT(Sample[[#This Row],[Kpy''i]]^2+Sample[[#This Row],[KPy''j]]^2+Sample[[#This Row],[KPy''k]]^2)/KTmag/Scale</f>
        <v>1.6396100449874504</v>
      </c>
    </row>
    <row r="1883" spans="1:28" hidden="1" x14ac:dyDescent="0.25">
      <c r="A1883" s="5">
        <v>1878</v>
      </c>
      <c r="B1883" s="13" t="s">
        <v>43</v>
      </c>
      <c r="C1883" s="5"/>
      <c r="D1883" s="5"/>
      <c r="E1883">
        <v>7</v>
      </c>
      <c r="F1883">
        <v>1</v>
      </c>
      <c r="G1883">
        <v>1</v>
      </c>
      <c r="H1883" s="11">
        <f>Sample[[#This Row],[C]]/Sample[[#This Row],[D]]</f>
        <v>0.14285714285714285</v>
      </c>
      <c r="I1883" s="11">
        <f>Sample[[#This Row],[A]]/Sample[[#This Row],[C]]</f>
        <v>1</v>
      </c>
      <c r="J1883" s="11">
        <f>Sample[[#This Row],[D]]/Sample[[#This Row],[A]]</f>
        <v>7</v>
      </c>
      <c r="K1883" s="11">
        <f>Sample[[#This Row],[A]]/Sample[[#This Row],[D]]</f>
        <v>0.14285714285714285</v>
      </c>
      <c r="L1883" s="11">
        <f>Sample[[#This Row],[D]]/Sample[[#This Row],[C]]</f>
        <v>7</v>
      </c>
      <c r="M1883" s="11">
        <f>Sample[[#This Row],[C]]/Sample[[#This Row],[A]]</f>
        <v>1</v>
      </c>
      <c r="N1883">
        <f>IF(Sample[[#This Row],[Ap]]=0,10,LOG(Sample[[#This Row],[Ap]]))</f>
        <v>-0.84509804001425681</v>
      </c>
      <c r="O1883">
        <f>IF(Sample[[#This Row],[Ei]]=0,10,LOG(Sample[[#This Row],[Ei]]))</f>
        <v>0</v>
      </c>
      <c r="P1883">
        <f>IF(Sample[[#This Row],[Ii]]=0,10,LOG(Sample[[#This Row],[Ii]]))</f>
        <v>0.84509804001425681</v>
      </c>
      <c r="Q1883">
        <f>Kx-Sample[[#This Row],[Xp]]</f>
        <v>0.84509804001425681</v>
      </c>
      <c r="R1883">
        <f>Ky-Sample[[#This Row],[Yp]]</f>
        <v>-1</v>
      </c>
      <c r="S1883">
        <f>Kz-Sample[[#This Row],[Zp]]</f>
        <v>0.15490195998574319</v>
      </c>
      <c r="T1883">
        <f>Sample[[#This Row],[Kpy]]*KSc-Sample[[#This Row],[KPz]]*KSb</f>
        <v>0.84509804001425681</v>
      </c>
      <c r="U1883">
        <f>-1*(Sample[[#This Row],[KPx]]*KSc-Sample[[#This Row],[KPz]]*KSa)</f>
        <v>0.84509804001425681</v>
      </c>
      <c r="V1883">
        <f>(Sample[[#This Row],[KPx]]*$R$2-Sample[[#This Row],[Kpy]]*KSa)</f>
        <v>0.84509804001425681</v>
      </c>
      <c r="W1883">
        <f>Sample[[#This Row],[Kpy]]*KTc-Sample[[#This Row],[KPz]]*KTb</f>
        <v>1.1549019599857431</v>
      </c>
      <c r="X1883">
        <f>-1*(Sample[[#This Row],[KPx]]*KTc-Sample[[#This Row],[KPz]]*KTa)</f>
        <v>1.1549019599857431</v>
      </c>
      <c r="Y1883">
        <f>(Sample[[#This Row],[KPx]]*KTb-Sample[[#This Row],[Kpy]]*KTa)</f>
        <v>1.1549019599857431</v>
      </c>
      <c r="Z1883">
        <f>-Sample[[#This Row],[Xp]]*a+Sample[[#This Row],[Yp]]*b+Sample[[#This Row],[Zp]]*c_</f>
        <v>1.6901960800285136</v>
      </c>
      <c r="AA1883" s="8">
        <f>-IF(Sample[[#This Row],[Column2]]&gt;0,1,-1)*SQRT(Sample[[#This Row],[KPx''i]]^2+Sample[[#This Row],[KPx''j]]^2+Sample[[#This Row],[KPx''k]]^2)/Ksmag/Scale</f>
        <v>-1.0350294903305448</v>
      </c>
      <c r="AB1883" s="1">
        <f>SQRT(Sample[[#This Row],[Kpy''i]]^2+Sample[[#This Row],[KPy''j]]^2+Sample[[#This Row],[KPy''k]]^2)/KTmag/Scale</f>
        <v>0.81663900751155383</v>
      </c>
    </row>
    <row r="1884" spans="1:28" hidden="1" x14ac:dyDescent="0.25">
      <c r="A1884" s="5">
        <v>1879</v>
      </c>
      <c r="B1884" s="13" t="s">
        <v>43</v>
      </c>
      <c r="C1884" s="5"/>
      <c r="D1884" s="5"/>
      <c r="E1884">
        <v>3</v>
      </c>
      <c r="F1884">
        <v>1</v>
      </c>
      <c r="G1884">
        <v>2</v>
      </c>
      <c r="H1884" s="11">
        <f>Sample[[#This Row],[C]]/Sample[[#This Row],[D]]</f>
        <v>0.33333333333333331</v>
      </c>
      <c r="I1884" s="11">
        <f>Sample[[#This Row],[A]]/Sample[[#This Row],[C]]</f>
        <v>2</v>
      </c>
      <c r="J1884" s="11">
        <f>Sample[[#This Row],[D]]/Sample[[#This Row],[A]]</f>
        <v>1.5</v>
      </c>
      <c r="K1884" s="11">
        <f>Sample[[#This Row],[A]]/Sample[[#This Row],[D]]</f>
        <v>0.66666666666666663</v>
      </c>
      <c r="L1884" s="11">
        <f>Sample[[#This Row],[D]]/Sample[[#This Row],[C]]</f>
        <v>3</v>
      </c>
      <c r="M1884" s="11">
        <f>Sample[[#This Row],[C]]/Sample[[#This Row],[A]]</f>
        <v>0.5</v>
      </c>
      <c r="N1884">
        <f>IF(Sample[[#This Row],[Ap]]=0,10,LOG(Sample[[#This Row],[Ap]]))</f>
        <v>-0.47712125471966244</v>
      </c>
      <c r="O1884">
        <f>IF(Sample[[#This Row],[Ei]]=0,10,LOG(Sample[[#This Row],[Ei]]))</f>
        <v>0.3010299956639812</v>
      </c>
      <c r="P1884">
        <f>IF(Sample[[#This Row],[Ii]]=0,10,LOG(Sample[[#This Row],[Ii]]))</f>
        <v>0.17609125905568124</v>
      </c>
      <c r="Q1884">
        <f>Kx-Sample[[#This Row],[Xp]]</f>
        <v>0.47712125471966244</v>
      </c>
      <c r="R1884">
        <f>Ky-Sample[[#This Row],[Yp]]</f>
        <v>-1.3010299956639813</v>
      </c>
      <c r="S1884">
        <f>Kz-Sample[[#This Row],[Zp]]</f>
        <v>0.82390874094431876</v>
      </c>
      <c r="T1884">
        <f>Sample[[#This Row],[Kpy]]*KSc-Sample[[#This Row],[KPz]]*KSb</f>
        <v>0.47712125471966249</v>
      </c>
      <c r="U1884">
        <f>-1*(Sample[[#This Row],[KPx]]*KSc-Sample[[#This Row],[KPz]]*KSa)</f>
        <v>0.47712125471966244</v>
      </c>
      <c r="V1884">
        <f>(Sample[[#This Row],[KPx]]*$R$2-Sample[[#This Row],[Kpy]]*KSa)</f>
        <v>0.47712125471966244</v>
      </c>
      <c r="W1884">
        <f>Sample[[#This Row],[Kpy]]*KTc-Sample[[#This Row],[KPz]]*KTb</f>
        <v>2.1249387366082999</v>
      </c>
      <c r="X1884">
        <f>-1*(Sample[[#This Row],[KPx]]*KTc-Sample[[#This Row],[KPz]]*KTa)</f>
        <v>2.1249387366082999</v>
      </c>
      <c r="Y1884">
        <f>(Sample[[#This Row],[KPx]]*KTb-Sample[[#This Row],[Kpy]]*KTa)</f>
        <v>2.1249387366082999</v>
      </c>
      <c r="Z1884">
        <f>-Sample[[#This Row],[Xp]]*a+Sample[[#This Row],[Yp]]*b+Sample[[#This Row],[Zp]]*c_</f>
        <v>0.95424250943932487</v>
      </c>
      <c r="AA1884" s="8">
        <f>-IF(Sample[[#This Row],[Column2]]&gt;0,1,-1)*SQRT(Sample[[#This Row],[KPx''i]]^2+Sample[[#This Row],[KPx''j]]^2+Sample[[#This Row],[KPx''k]]^2)/Ksmag/Scale</f>
        <v>-0.58435180974982659</v>
      </c>
      <c r="AB1884" s="1">
        <f>SQRT(Sample[[#This Row],[Kpy''i]]^2+Sample[[#This Row],[KPy''j]]^2+Sample[[#This Row],[KPy''k]]^2)/KTmag/Scale</f>
        <v>1.502558590261704</v>
      </c>
    </row>
    <row r="1885" spans="1:28" hidden="1" x14ac:dyDescent="0.25">
      <c r="A1885" s="5">
        <v>1880</v>
      </c>
      <c r="B1885" s="13" t="s">
        <v>43</v>
      </c>
      <c r="C1885" s="5"/>
      <c r="D1885" s="5"/>
      <c r="E1885">
        <v>7</v>
      </c>
      <c r="F1885">
        <v>6</v>
      </c>
      <c r="G1885">
        <v>9</v>
      </c>
      <c r="H1885" s="11">
        <f>Sample[[#This Row],[C]]/Sample[[#This Row],[D]]</f>
        <v>0.8571428571428571</v>
      </c>
      <c r="I1885" s="11">
        <f>Sample[[#This Row],[A]]/Sample[[#This Row],[C]]</f>
        <v>1.5</v>
      </c>
      <c r="J1885" s="11">
        <f>Sample[[#This Row],[D]]/Sample[[#This Row],[A]]</f>
        <v>0.77777777777777779</v>
      </c>
      <c r="K1885" s="11">
        <f>Sample[[#This Row],[A]]/Sample[[#This Row],[D]]</f>
        <v>1.2857142857142858</v>
      </c>
      <c r="L1885" s="11">
        <f>Sample[[#This Row],[D]]/Sample[[#This Row],[C]]</f>
        <v>1.1666666666666667</v>
      </c>
      <c r="M1885" s="11">
        <f>Sample[[#This Row],[C]]/Sample[[#This Row],[A]]</f>
        <v>0.66666666666666663</v>
      </c>
      <c r="N1885">
        <f>IF(Sample[[#This Row],[Ap]]=0,10,LOG(Sample[[#This Row],[Ap]]))</f>
        <v>-6.6946789630613221E-2</v>
      </c>
      <c r="O1885">
        <f>IF(Sample[[#This Row],[Ei]]=0,10,LOG(Sample[[#This Row],[Ei]]))</f>
        <v>0.17609125905568124</v>
      </c>
      <c r="P1885">
        <f>IF(Sample[[#This Row],[Ii]]=0,10,LOG(Sample[[#This Row],[Ii]]))</f>
        <v>-0.10914446942506803</v>
      </c>
      <c r="Q1885">
        <f>Kx-Sample[[#This Row],[Xp]]</f>
        <v>6.6946789630613221E-2</v>
      </c>
      <c r="R1885">
        <f>Ky-Sample[[#This Row],[Yp]]</f>
        <v>-1.1760912590556813</v>
      </c>
      <c r="S1885">
        <f>Kz-Sample[[#This Row],[Zp]]</f>
        <v>1.1091444694250681</v>
      </c>
      <c r="T1885">
        <f>Sample[[#This Row],[Kpy]]*KSc-Sample[[#This Row],[KPz]]*KSb</f>
        <v>6.694678963061329E-2</v>
      </c>
      <c r="U1885">
        <f>-1*(Sample[[#This Row],[KPx]]*KSc-Sample[[#This Row],[KPz]]*KSa)</f>
        <v>6.6946789630613221E-2</v>
      </c>
      <c r="V1885">
        <f>(Sample[[#This Row],[KPx]]*$R$2-Sample[[#This Row],[Kpy]]*KSa)</f>
        <v>6.6946789630613221E-2</v>
      </c>
      <c r="W1885">
        <f>Sample[[#This Row],[Kpy]]*KTc-Sample[[#This Row],[KPz]]*KTb</f>
        <v>2.2852357284807496</v>
      </c>
      <c r="X1885">
        <f>-1*(Sample[[#This Row],[KPx]]*KTc-Sample[[#This Row],[KPz]]*KTa)</f>
        <v>2.2852357284807492</v>
      </c>
      <c r="Y1885">
        <f>(Sample[[#This Row],[KPx]]*KTb-Sample[[#This Row],[Kpy]]*KTa)</f>
        <v>2.2852357284807496</v>
      </c>
      <c r="Z1885">
        <f>-Sample[[#This Row],[Xp]]*a+Sample[[#This Row],[Yp]]*b+Sample[[#This Row],[Zp]]*c_</f>
        <v>0.13389357926122641</v>
      </c>
      <c r="AA1885" s="8">
        <f>-IF(Sample[[#This Row],[Column2]]&gt;0,1,-1)*SQRT(Sample[[#This Row],[KPx''i]]^2+Sample[[#This Row],[KPx''j]]^2+Sample[[#This Row],[KPx''k]]^2)/Ksmag/Scale</f>
        <v>-8.1992737256225176E-2</v>
      </c>
      <c r="AB1885" s="1">
        <f>SQRT(Sample[[#This Row],[Kpy''i]]^2+Sample[[#This Row],[KPy''j]]^2+Sample[[#This Row],[KPy''k]]^2)/KTmag/Scale</f>
        <v>1.6159056802185181</v>
      </c>
    </row>
    <row r="1886" spans="1:28" hidden="1" x14ac:dyDescent="0.25">
      <c r="A1886" s="5">
        <v>1881</v>
      </c>
      <c r="B1886" s="13" t="s">
        <v>43</v>
      </c>
      <c r="C1886" s="5"/>
      <c r="D1886" s="5"/>
      <c r="E1886">
        <v>10</v>
      </c>
      <c r="F1886">
        <v>5</v>
      </c>
      <c r="G1886">
        <v>10</v>
      </c>
      <c r="H1886" s="11">
        <f>Sample[[#This Row],[C]]/Sample[[#This Row],[D]]</f>
        <v>0.5</v>
      </c>
      <c r="I1886" s="11">
        <f>Sample[[#This Row],[A]]/Sample[[#This Row],[C]]</f>
        <v>2</v>
      </c>
      <c r="J1886" s="11">
        <f>Sample[[#This Row],[D]]/Sample[[#This Row],[A]]</f>
        <v>1</v>
      </c>
      <c r="K1886" s="11">
        <f>Sample[[#This Row],[A]]/Sample[[#This Row],[D]]</f>
        <v>1</v>
      </c>
      <c r="L1886" s="11">
        <f>Sample[[#This Row],[D]]/Sample[[#This Row],[C]]</f>
        <v>2</v>
      </c>
      <c r="M1886" s="11">
        <f>Sample[[#This Row],[C]]/Sample[[#This Row],[A]]</f>
        <v>0.5</v>
      </c>
      <c r="N1886">
        <f>IF(Sample[[#This Row],[Ap]]=0,10,LOG(Sample[[#This Row],[Ap]]))</f>
        <v>-0.3010299956639812</v>
      </c>
      <c r="O1886">
        <f>IF(Sample[[#This Row],[Ei]]=0,10,LOG(Sample[[#This Row],[Ei]]))</f>
        <v>0.3010299956639812</v>
      </c>
      <c r="P1886">
        <f>IF(Sample[[#This Row],[Ii]]=0,10,LOG(Sample[[#This Row],[Ii]]))</f>
        <v>0</v>
      </c>
      <c r="Q1886">
        <f>Kx-Sample[[#This Row],[Xp]]</f>
        <v>0.3010299956639812</v>
      </c>
      <c r="R1886">
        <f>Ky-Sample[[#This Row],[Yp]]</f>
        <v>-1.3010299956639813</v>
      </c>
      <c r="S1886">
        <f>Kz-Sample[[#This Row],[Zp]]</f>
        <v>1</v>
      </c>
      <c r="T1886">
        <f>Sample[[#This Row],[Kpy]]*KSc-Sample[[#This Row],[KPz]]*KSb</f>
        <v>0.30102999566398125</v>
      </c>
      <c r="U1886">
        <f>-1*(Sample[[#This Row],[KPx]]*KSc-Sample[[#This Row],[KPz]]*KSa)</f>
        <v>0.3010299956639812</v>
      </c>
      <c r="V1886">
        <f>(Sample[[#This Row],[KPx]]*$R$2-Sample[[#This Row],[Kpy]]*KSa)</f>
        <v>0.3010299956639812</v>
      </c>
      <c r="W1886">
        <f>Sample[[#This Row],[Kpy]]*KTc-Sample[[#This Row],[KPz]]*KTb</f>
        <v>2.3010299956639813</v>
      </c>
      <c r="X1886">
        <f>-1*(Sample[[#This Row],[KPx]]*KTc-Sample[[#This Row],[KPz]]*KTa)</f>
        <v>2.3010299956639813</v>
      </c>
      <c r="Y1886">
        <f>(Sample[[#This Row],[KPx]]*KTb-Sample[[#This Row],[Kpy]]*KTa)</f>
        <v>2.3010299956639813</v>
      </c>
      <c r="Z1886">
        <f>-Sample[[#This Row],[Xp]]*a+Sample[[#This Row],[Yp]]*b+Sample[[#This Row],[Zp]]*c_</f>
        <v>0.6020599913279624</v>
      </c>
      <c r="AA1886" s="8">
        <f>-IF(Sample[[#This Row],[Column2]]&gt;0,1,-1)*SQRT(Sample[[#This Row],[KPx''i]]^2+Sample[[#This Row],[KPx''j]]^2+Sample[[#This Row],[KPx''k]]^2)/Ksmag/Scale</f>
        <v>-0.36868494332449331</v>
      </c>
      <c r="AB1886" s="1">
        <f>SQRT(Sample[[#This Row],[Kpy''i]]^2+Sample[[#This Row],[KPy''j]]^2+Sample[[#This Row],[KPy''k]]^2)/KTmag/Scale</f>
        <v>1.6270739136476533</v>
      </c>
    </row>
    <row r="1887" spans="1:28" hidden="1" x14ac:dyDescent="0.25">
      <c r="A1887" s="5">
        <v>1882</v>
      </c>
      <c r="B1887" s="13" t="s">
        <v>43</v>
      </c>
      <c r="C1887" s="5"/>
      <c r="D1887" s="5"/>
      <c r="E1887">
        <v>3</v>
      </c>
      <c r="F1887">
        <v>8</v>
      </c>
      <c r="G1887">
        <v>5</v>
      </c>
      <c r="H1887" s="11">
        <f>Sample[[#This Row],[C]]/Sample[[#This Row],[D]]</f>
        <v>2.6666666666666665</v>
      </c>
      <c r="I1887" s="11">
        <f>Sample[[#This Row],[A]]/Sample[[#This Row],[C]]</f>
        <v>0.625</v>
      </c>
      <c r="J1887" s="11">
        <f>Sample[[#This Row],[D]]/Sample[[#This Row],[A]]</f>
        <v>0.6</v>
      </c>
      <c r="K1887" s="11">
        <f>Sample[[#This Row],[A]]/Sample[[#This Row],[D]]</f>
        <v>1.6666666666666667</v>
      </c>
      <c r="L1887" s="11">
        <f>Sample[[#This Row],[D]]/Sample[[#This Row],[C]]</f>
        <v>0.375</v>
      </c>
      <c r="M1887" s="11">
        <f>Sample[[#This Row],[C]]/Sample[[#This Row],[A]]</f>
        <v>1.6</v>
      </c>
      <c r="N1887">
        <f>IF(Sample[[#This Row],[Ap]]=0,10,LOG(Sample[[#This Row],[Ap]]))</f>
        <v>0.4259687322722811</v>
      </c>
      <c r="O1887">
        <f>IF(Sample[[#This Row],[Ei]]=0,10,LOG(Sample[[#This Row],[Ei]]))</f>
        <v>-0.20411998265592479</v>
      </c>
      <c r="P1887">
        <f>IF(Sample[[#This Row],[Ii]]=0,10,LOG(Sample[[#This Row],[Ii]]))</f>
        <v>-0.22184874961635639</v>
      </c>
      <c r="Q1887">
        <f>Kx-Sample[[#This Row],[Xp]]</f>
        <v>-0.4259687322722811</v>
      </c>
      <c r="R1887">
        <f>Ky-Sample[[#This Row],[Yp]]</f>
        <v>-0.79588001734407521</v>
      </c>
      <c r="S1887">
        <f>Kz-Sample[[#This Row],[Zp]]</f>
        <v>1.2218487496163564</v>
      </c>
      <c r="T1887">
        <f>Sample[[#This Row],[Kpy]]*KSc-Sample[[#This Row],[KPz]]*KSb</f>
        <v>-0.42596873227228116</v>
      </c>
      <c r="U1887">
        <f>-1*(Sample[[#This Row],[KPx]]*KSc-Sample[[#This Row],[KPz]]*KSa)</f>
        <v>-0.4259687322722811</v>
      </c>
      <c r="V1887">
        <f>(Sample[[#This Row],[KPx]]*$R$2-Sample[[#This Row],[Kpy]]*KSa)</f>
        <v>-0.4259687322722811</v>
      </c>
      <c r="W1887">
        <f>Sample[[#This Row],[Kpy]]*KTc-Sample[[#This Row],[KPz]]*KTb</f>
        <v>2.0177287669604316</v>
      </c>
      <c r="X1887">
        <f>-1*(Sample[[#This Row],[KPx]]*KTc-Sample[[#This Row],[KPz]]*KTa)</f>
        <v>2.0177287669604316</v>
      </c>
      <c r="Y1887">
        <f>(Sample[[#This Row],[KPx]]*KTb-Sample[[#This Row],[Kpy]]*KTa)</f>
        <v>2.0177287669604316</v>
      </c>
      <c r="Z1887">
        <f>-Sample[[#This Row],[Xp]]*a+Sample[[#This Row],[Yp]]*b+Sample[[#This Row],[Zp]]*c_</f>
        <v>-0.85193746454456232</v>
      </c>
      <c r="AA1887" s="8">
        <f>-IF(Sample[[#This Row],[Column2]]&gt;0,1,-1)*SQRT(Sample[[#This Row],[KPx''i]]^2+Sample[[#This Row],[KPx''j]]^2+Sample[[#This Row],[KPx''k]]^2)/Ksmag/Scale</f>
        <v>0.52170302022365311</v>
      </c>
      <c r="AB1887" s="1">
        <f>SQRT(Sample[[#This Row],[Kpy''i]]^2+Sample[[#This Row],[KPy''j]]^2+Sample[[#This Row],[KPy''k]]^2)/KTmag/Scale</f>
        <v>1.4267496937128925</v>
      </c>
    </row>
    <row r="1888" spans="1:28" hidden="1" x14ac:dyDescent="0.25">
      <c r="A1888" s="5">
        <v>1883</v>
      </c>
      <c r="B1888" s="13" t="s">
        <v>43</v>
      </c>
      <c r="C1888" s="5"/>
      <c r="D1888" s="5"/>
      <c r="E1888">
        <v>2</v>
      </c>
      <c r="F1888">
        <v>10</v>
      </c>
      <c r="G1888">
        <v>2</v>
      </c>
      <c r="H1888" s="11">
        <f>Sample[[#This Row],[C]]/Sample[[#This Row],[D]]</f>
        <v>5</v>
      </c>
      <c r="I1888" s="11">
        <f>Sample[[#This Row],[A]]/Sample[[#This Row],[C]]</f>
        <v>0.2</v>
      </c>
      <c r="J1888" s="11">
        <f>Sample[[#This Row],[D]]/Sample[[#This Row],[A]]</f>
        <v>1</v>
      </c>
      <c r="K1888" s="11">
        <f>Sample[[#This Row],[A]]/Sample[[#This Row],[D]]</f>
        <v>1</v>
      </c>
      <c r="L1888" s="11">
        <f>Sample[[#This Row],[D]]/Sample[[#This Row],[C]]</f>
        <v>0.2</v>
      </c>
      <c r="M1888" s="11">
        <f>Sample[[#This Row],[C]]/Sample[[#This Row],[A]]</f>
        <v>5</v>
      </c>
      <c r="N1888">
        <f>IF(Sample[[#This Row],[Ap]]=0,10,LOG(Sample[[#This Row],[Ap]]))</f>
        <v>0.69897000433601886</v>
      </c>
      <c r="O1888">
        <f>IF(Sample[[#This Row],[Ei]]=0,10,LOG(Sample[[#This Row],[Ei]]))</f>
        <v>-0.69897000433601875</v>
      </c>
      <c r="P1888">
        <f>IF(Sample[[#This Row],[Ii]]=0,10,LOG(Sample[[#This Row],[Ii]]))</f>
        <v>0</v>
      </c>
      <c r="Q1888">
        <f>Kx-Sample[[#This Row],[Xp]]</f>
        <v>-0.69897000433601886</v>
      </c>
      <c r="R1888">
        <f>Ky-Sample[[#This Row],[Yp]]</f>
        <v>-0.30102999566398125</v>
      </c>
      <c r="S1888">
        <f>Kz-Sample[[#This Row],[Zp]]</f>
        <v>1</v>
      </c>
      <c r="T1888">
        <f>Sample[[#This Row],[Kpy]]*KSc-Sample[[#This Row],[KPz]]*KSb</f>
        <v>-0.69897000433601875</v>
      </c>
      <c r="U1888">
        <f>-1*(Sample[[#This Row],[KPx]]*KSc-Sample[[#This Row],[KPz]]*KSa)</f>
        <v>-0.69897000433601886</v>
      </c>
      <c r="V1888">
        <f>(Sample[[#This Row],[KPx]]*$R$2-Sample[[#This Row],[Kpy]]*KSa)</f>
        <v>-0.69897000433601886</v>
      </c>
      <c r="W1888">
        <f>Sample[[#This Row],[Kpy]]*KTc-Sample[[#This Row],[KPz]]*KTb</f>
        <v>1.3010299956639813</v>
      </c>
      <c r="X1888">
        <f>-1*(Sample[[#This Row],[KPx]]*KTc-Sample[[#This Row],[KPz]]*KTa)</f>
        <v>1.3010299956639813</v>
      </c>
      <c r="Y1888">
        <f>(Sample[[#This Row],[KPx]]*KTb-Sample[[#This Row],[Kpy]]*KTa)</f>
        <v>1.3010299956639813</v>
      </c>
      <c r="Z1888">
        <f>-Sample[[#This Row],[Xp]]*a+Sample[[#This Row],[Yp]]*b+Sample[[#This Row],[Zp]]*c_</f>
        <v>-1.3979400086720375</v>
      </c>
      <c r="AA1888" s="8">
        <f>-IF(Sample[[#This Row],[Column2]]&gt;0,1,-1)*SQRT(Sample[[#This Row],[KPx''i]]^2+Sample[[#This Row],[KPx''j]]^2+Sample[[#This Row],[KPx''k]]^2)/Ksmag/Scale</f>
        <v>0.85605992806709574</v>
      </c>
      <c r="AB1888" s="1">
        <f>SQRT(Sample[[#This Row],[Kpy''i]]^2+Sample[[#This Row],[KPy''j]]^2+Sample[[#This Row],[KPy''k]]^2)/KTmag/Scale</f>
        <v>0.91996713246110573</v>
      </c>
    </row>
    <row r="1889" spans="1:28" x14ac:dyDescent="0.25">
      <c r="A1889" s="5">
        <v>1884</v>
      </c>
      <c r="B1889" s="13" t="s">
        <v>43</v>
      </c>
      <c r="C1889" s="5"/>
      <c r="D1889" s="5"/>
      <c r="E1889">
        <v>9</v>
      </c>
      <c r="F1889">
        <v>6</v>
      </c>
      <c r="G1889">
        <v>4</v>
      </c>
      <c r="H1889" s="11">
        <f>Sample[[#This Row],[C]]/Sample[[#This Row],[D]]</f>
        <v>0.66666666666666663</v>
      </c>
      <c r="I1889" s="11">
        <f>Sample[[#This Row],[A]]/Sample[[#This Row],[C]]</f>
        <v>0.66666666666666663</v>
      </c>
      <c r="J1889" s="11">
        <f>Sample[[#This Row],[D]]/Sample[[#This Row],[A]]</f>
        <v>2.25</v>
      </c>
      <c r="K1889" s="11">
        <f>Sample[[#This Row],[A]]/Sample[[#This Row],[D]]</f>
        <v>0.44444444444444442</v>
      </c>
      <c r="L1889" s="11">
        <f>Sample[[#This Row],[D]]/Sample[[#This Row],[C]]</f>
        <v>1.5</v>
      </c>
      <c r="M1889" s="11">
        <f>Sample[[#This Row],[C]]/Sample[[#This Row],[A]]</f>
        <v>1.5</v>
      </c>
      <c r="N1889">
        <f>IF(Sample[[#This Row],[Ap]]=0,10,LOG(Sample[[#This Row],[Ap]]))</f>
        <v>-0.17609125905568127</v>
      </c>
      <c r="O1889">
        <f>IF(Sample[[#This Row],[Ei]]=0,10,LOG(Sample[[#This Row],[Ei]]))</f>
        <v>-0.17609125905568127</v>
      </c>
      <c r="P1889">
        <f>IF(Sample[[#This Row],[Ii]]=0,10,LOG(Sample[[#This Row],[Ii]]))</f>
        <v>0.35218251811136247</v>
      </c>
      <c r="Q1889">
        <f>Kx-Sample[[#This Row],[Xp]]</f>
        <v>0.17609125905568127</v>
      </c>
      <c r="R1889">
        <f>Ky-Sample[[#This Row],[Yp]]</f>
        <v>-0.82390874094431876</v>
      </c>
      <c r="S1889">
        <f>Kz-Sample[[#This Row],[Zp]]</f>
        <v>0.64781748188863753</v>
      </c>
      <c r="T1889">
        <f>Sample[[#This Row],[Kpy]]*KSc-Sample[[#This Row],[KPz]]*KSb</f>
        <v>0.17609125905568124</v>
      </c>
      <c r="U1889">
        <f>-1*(Sample[[#This Row],[KPx]]*KSc-Sample[[#This Row],[KPz]]*KSa)</f>
        <v>0.17609125905568127</v>
      </c>
      <c r="V1889">
        <f>(Sample[[#This Row],[KPx]]*$R$2-Sample[[#This Row],[Kpy]]*KSa)</f>
        <v>0.17609125905568127</v>
      </c>
      <c r="W1889">
        <f>Sample[[#This Row],[Kpy]]*KTc-Sample[[#This Row],[KPz]]*KTb</f>
        <v>1.4717262228329564</v>
      </c>
      <c r="X1889">
        <f>-1*(Sample[[#This Row],[KPx]]*KTc-Sample[[#This Row],[KPz]]*KTa)</f>
        <v>1.4717262228329564</v>
      </c>
      <c r="Y1889">
        <f>(Sample[[#This Row],[KPx]]*KTb-Sample[[#This Row],[Kpy]]*KTa)</f>
        <v>1.4717262228329562</v>
      </c>
      <c r="Z1889">
        <f>-Sample[[#This Row],[Xp]]*a+Sample[[#This Row],[Yp]]*b+Sample[[#This Row],[Zp]]*c_</f>
        <v>0.35218251811136242</v>
      </c>
      <c r="AA1889" s="8">
        <f>-IF(Sample[[#This Row],[Column2]]&gt;0,1,-1)*SQRT(Sample[[#This Row],[KPx''i]]^2+Sample[[#This Row],[KPx''j]]^2+Sample[[#This Row],[KPx''k]]^2)/Ksmag/Scale</f>
        <v>-0.21566686642533334</v>
      </c>
      <c r="AB1889" s="1">
        <f>SQRT(Sample[[#This Row],[Kpy''i]]^2+Sample[[#This Row],[KPy''j]]^2+Sample[[#This Row],[KPy''k]]^2)/KTmag/Scale</f>
        <v>1.0406675922152473</v>
      </c>
    </row>
    <row r="1890" spans="1:28" hidden="1" x14ac:dyDescent="0.25">
      <c r="A1890" s="5">
        <v>1885</v>
      </c>
      <c r="B1890" s="13" t="s">
        <v>43</v>
      </c>
      <c r="C1890" s="5"/>
      <c r="D1890" s="5"/>
      <c r="E1890">
        <v>10</v>
      </c>
      <c r="F1890">
        <v>6</v>
      </c>
      <c r="G1890">
        <v>8</v>
      </c>
      <c r="H1890" s="11">
        <f>Sample[[#This Row],[C]]/Sample[[#This Row],[D]]</f>
        <v>0.6</v>
      </c>
      <c r="I1890" s="11">
        <f>Sample[[#This Row],[A]]/Sample[[#This Row],[C]]</f>
        <v>1.3333333333333333</v>
      </c>
      <c r="J1890" s="11">
        <f>Sample[[#This Row],[D]]/Sample[[#This Row],[A]]</f>
        <v>1.25</v>
      </c>
      <c r="K1890" s="11">
        <f>Sample[[#This Row],[A]]/Sample[[#This Row],[D]]</f>
        <v>0.8</v>
      </c>
      <c r="L1890" s="11">
        <f>Sample[[#This Row],[D]]/Sample[[#This Row],[C]]</f>
        <v>1.6666666666666667</v>
      </c>
      <c r="M1890" s="11">
        <f>Sample[[#This Row],[C]]/Sample[[#This Row],[A]]</f>
        <v>0.75</v>
      </c>
      <c r="N1890">
        <f>IF(Sample[[#This Row],[Ap]]=0,10,LOG(Sample[[#This Row],[Ap]]))</f>
        <v>-0.22184874961635639</v>
      </c>
      <c r="O1890">
        <f>IF(Sample[[#This Row],[Ei]]=0,10,LOG(Sample[[#This Row],[Ei]]))</f>
        <v>0.12493873660829993</v>
      </c>
      <c r="P1890">
        <f>IF(Sample[[#This Row],[Ii]]=0,10,LOG(Sample[[#This Row],[Ii]]))</f>
        <v>9.691001300805642E-2</v>
      </c>
      <c r="Q1890">
        <f>Kx-Sample[[#This Row],[Xp]]</f>
        <v>0.22184874961635639</v>
      </c>
      <c r="R1890">
        <f>Ky-Sample[[#This Row],[Yp]]</f>
        <v>-1.1249387366082999</v>
      </c>
      <c r="S1890">
        <f>Kz-Sample[[#This Row],[Zp]]</f>
        <v>0.90308998699194354</v>
      </c>
      <c r="T1890">
        <f>Sample[[#This Row],[Kpy]]*KSc-Sample[[#This Row],[KPz]]*KSb</f>
        <v>0.22184874961635637</v>
      </c>
      <c r="U1890">
        <f>-1*(Sample[[#This Row],[KPx]]*KSc-Sample[[#This Row],[KPz]]*KSa)</f>
        <v>0.22184874961635639</v>
      </c>
      <c r="V1890">
        <f>(Sample[[#This Row],[KPx]]*$R$2-Sample[[#This Row],[Kpy]]*KSa)</f>
        <v>0.22184874961635639</v>
      </c>
      <c r="W1890">
        <f>Sample[[#This Row],[Kpy]]*KTc-Sample[[#This Row],[KPz]]*KTb</f>
        <v>2.0280287236002437</v>
      </c>
      <c r="X1890">
        <f>-1*(Sample[[#This Row],[KPx]]*KTc-Sample[[#This Row],[KPz]]*KTa)</f>
        <v>2.0280287236002437</v>
      </c>
      <c r="Y1890">
        <f>(Sample[[#This Row],[KPx]]*KTb-Sample[[#This Row],[Kpy]]*KTa)</f>
        <v>2.0280287236002432</v>
      </c>
      <c r="Z1890">
        <f>-Sample[[#This Row],[Xp]]*a+Sample[[#This Row],[Yp]]*b+Sample[[#This Row],[Zp]]*c_</f>
        <v>0.44369749923271273</v>
      </c>
      <c r="AA1890" s="8">
        <f>-IF(Sample[[#This Row],[Column2]]&gt;0,1,-1)*SQRT(Sample[[#This Row],[KPx''i]]^2+Sample[[#This Row],[KPx''j]]^2+Sample[[#This Row],[KPx''k]]^2)/Ksmag/Scale</f>
        <v>-0.27170811831726921</v>
      </c>
      <c r="AB1890" s="1">
        <f>SQRT(Sample[[#This Row],[Kpy''i]]^2+Sample[[#This Row],[KPy''j]]^2+Sample[[#This Row],[KPy''k]]^2)/KTmag/Scale</f>
        <v>1.4340328628988308</v>
      </c>
    </row>
    <row r="1891" spans="1:28" hidden="1" x14ac:dyDescent="0.25">
      <c r="A1891" s="5">
        <v>1886</v>
      </c>
      <c r="B1891" s="13" t="s">
        <v>43</v>
      </c>
      <c r="C1891" s="5"/>
      <c r="D1891" s="5"/>
      <c r="E1891">
        <v>7</v>
      </c>
      <c r="F1891">
        <v>3</v>
      </c>
      <c r="G1891">
        <v>8</v>
      </c>
      <c r="H1891" s="11">
        <f>Sample[[#This Row],[C]]/Sample[[#This Row],[D]]</f>
        <v>0.42857142857142855</v>
      </c>
      <c r="I1891" s="11">
        <f>Sample[[#This Row],[A]]/Sample[[#This Row],[C]]</f>
        <v>2.6666666666666665</v>
      </c>
      <c r="J1891" s="11">
        <f>Sample[[#This Row],[D]]/Sample[[#This Row],[A]]</f>
        <v>0.875</v>
      </c>
      <c r="K1891" s="11">
        <f>Sample[[#This Row],[A]]/Sample[[#This Row],[D]]</f>
        <v>1.1428571428571428</v>
      </c>
      <c r="L1891" s="11">
        <f>Sample[[#This Row],[D]]/Sample[[#This Row],[C]]</f>
        <v>2.3333333333333335</v>
      </c>
      <c r="M1891" s="11">
        <f>Sample[[#This Row],[C]]/Sample[[#This Row],[A]]</f>
        <v>0.375</v>
      </c>
      <c r="N1891">
        <f>IF(Sample[[#This Row],[Ap]]=0,10,LOG(Sample[[#This Row],[Ap]]))</f>
        <v>-0.36797678529459443</v>
      </c>
      <c r="O1891">
        <f>IF(Sample[[#This Row],[Ei]]=0,10,LOG(Sample[[#This Row],[Ei]]))</f>
        <v>0.4259687322722811</v>
      </c>
      <c r="P1891">
        <f>IF(Sample[[#This Row],[Ii]]=0,10,LOG(Sample[[#This Row],[Ii]]))</f>
        <v>-5.7991946977686754E-2</v>
      </c>
      <c r="Q1891">
        <f>Kx-Sample[[#This Row],[Xp]]</f>
        <v>0.36797678529459443</v>
      </c>
      <c r="R1891">
        <f>Ky-Sample[[#This Row],[Yp]]</f>
        <v>-1.4259687322722812</v>
      </c>
      <c r="S1891">
        <f>Kz-Sample[[#This Row],[Zp]]</f>
        <v>1.0579919469776868</v>
      </c>
      <c r="T1891">
        <f>Sample[[#This Row],[Kpy]]*KSc-Sample[[#This Row],[KPz]]*KSb</f>
        <v>0.36797678529459432</v>
      </c>
      <c r="U1891">
        <f>-1*(Sample[[#This Row],[KPx]]*KSc-Sample[[#This Row],[KPz]]*KSa)</f>
        <v>0.36797678529459443</v>
      </c>
      <c r="V1891">
        <f>(Sample[[#This Row],[KPx]]*$R$2-Sample[[#This Row],[Kpy]]*KSa)</f>
        <v>0.36797678529459443</v>
      </c>
      <c r="W1891">
        <f>Sample[[#This Row],[Kpy]]*KTc-Sample[[#This Row],[KPz]]*KTb</f>
        <v>2.483960679249968</v>
      </c>
      <c r="X1891">
        <f>-1*(Sample[[#This Row],[KPx]]*KTc-Sample[[#This Row],[KPz]]*KTa)</f>
        <v>2.483960679249968</v>
      </c>
      <c r="Y1891">
        <f>(Sample[[#This Row],[KPx]]*KTb-Sample[[#This Row],[Kpy]]*KTa)</f>
        <v>2.483960679249968</v>
      </c>
      <c r="Z1891">
        <f>-Sample[[#This Row],[Xp]]*a+Sample[[#This Row],[Yp]]*b+Sample[[#This Row],[Zp]]*c_</f>
        <v>0.73595357058918864</v>
      </c>
      <c r="AA1891" s="8">
        <f>-IF(Sample[[#This Row],[Column2]]&gt;0,1,-1)*SQRT(Sample[[#This Row],[KPx''i]]^2+Sample[[#This Row],[KPx''j]]^2+Sample[[#This Row],[KPx''k]]^2)/Ksmag/Scale</f>
        <v>-0.45067768058071828</v>
      </c>
      <c r="AB1891" s="1">
        <f>SQRT(Sample[[#This Row],[Kpy''i]]^2+Sample[[#This Row],[KPy''j]]^2+Sample[[#This Row],[KPy''k]]^2)/KTmag/Scale</f>
        <v>1.7564254404983952</v>
      </c>
    </row>
    <row r="1892" spans="1:28" hidden="1" x14ac:dyDescent="0.25">
      <c r="A1892" s="5">
        <v>1887</v>
      </c>
      <c r="B1892" s="13" t="s">
        <v>43</v>
      </c>
      <c r="C1892" s="5"/>
      <c r="D1892" s="5"/>
      <c r="E1892">
        <v>5</v>
      </c>
      <c r="F1892">
        <v>5</v>
      </c>
      <c r="G1892">
        <v>1</v>
      </c>
      <c r="H1892" s="11">
        <f>Sample[[#This Row],[C]]/Sample[[#This Row],[D]]</f>
        <v>1</v>
      </c>
      <c r="I1892" s="11">
        <f>Sample[[#This Row],[A]]/Sample[[#This Row],[C]]</f>
        <v>0.2</v>
      </c>
      <c r="J1892" s="11">
        <f>Sample[[#This Row],[D]]/Sample[[#This Row],[A]]</f>
        <v>5</v>
      </c>
      <c r="K1892" s="11">
        <f>Sample[[#This Row],[A]]/Sample[[#This Row],[D]]</f>
        <v>0.2</v>
      </c>
      <c r="L1892" s="11">
        <f>Sample[[#This Row],[D]]/Sample[[#This Row],[C]]</f>
        <v>1</v>
      </c>
      <c r="M1892" s="11">
        <f>Sample[[#This Row],[C]]/Sample[[#This Row],[A]]</f>
        <v>5</v>
      </c>
      <c r="N1892">
        <f>IF(Sample[[#This Row],[Ap]]=0,10,LOG(Sample[[#This Row],[Ap]]))</f>
        <v>0</v>
      </c>
      <c r="O1892">
        <f>IF(Sample[[#This Row],[Ei]]=0,10,LOG(Sample[[#This Row],[Ei]]))</f>
        <v>-0.69897000433601875</v>
      </c>
      <c r="P1892">
        <f>IF(Sample[[#This Row],[Ii]]=0,10,LOG(Sample[[#This Row],[Ii]]))</f>
        <v>0.69897000433601886</v>
      </c>
      <c r="Q1892">
        <f>Kx-Sample[[#This Row],[Xp]]</f>
        <v>0</v>
      </c>
      <c r="R1892">
        <f>Ky-Sample[[#This Row],[Yp]]</f>
        <v>-0.30102999566398125</v>
      </c>
      <c r="S1892">
        <f>Kz-Sample[[#This Row],[Zp]]</f>
        <v>0.30102999566398114</v>
      </c>
      <c r="T1892">
        <f>Sample[[#This Row],[Kpy]]*KSc-Sample[[#This Row],[KPz]]*KSb</f>
        <v>0</v>
      </c>
      <c r="U1892">
        <f>-1*(Sample[[#This Row],[KPx]]*KSc-Sample[[#This Row],[KPz]]*KSa)</f>
        <v>0</v>
      </c>
      <c r="V1892">
        <f>(Sample[[#This Row],[KPx]]*$R$2-Sample[[#This Row],[Kpy]]*KSa)</f>
        <v>0</v>
      </c>
      <c r="W1892">
        <f>Sample[[#This Row],[Kpy]]*KTc-Sample[[#This Row],[KPz]]*KTb</f>
        <v>0.6020599913279624</v>
      </c>
      <c r="X1892">
        <f>-1*(Sample[[#This Row],[KPx]]*KTc-Sample[[#This Row],[KPz]]*KTa)</f>
        <v>0.60205999132796229</v>
      </c>
      <c r="Y1892">
        <f>(Sample[[#This Row],[KPx]]*KTb-Sample[[#This Row],[Kpy]]*KTa)</f>
        <v>0.60205999132796251</v>
      </c>
      <c r="Z1892">
        <f>-Sample[[#This Row],[Xp]]*a+Sample[[#This Row],[Yp]]*b+Sample[[#This Row],[Zp]]*c_</f>
        <v>0</v>
      </c>
      <c r="AA1892" s="8">
        <f>-IF(Sample[[#This Row],[Column2]]&gt;0,1,-1)*SQRT(Sample[[#This Row],[KPx''i]]^2+Sample[[#This Row],[KPx''j]]^2+Sample[[#This Row],[KPx''k]]^2)/Ksmag/Scale</f>
        <v>0</v>
      </c>
      <c r="AB1892" s="1">
        <f>SQRT(Sample[[#This Row],[Kpy''i]]^2+Sample[[#This Row],[KPy''j]]^2+Sample[[#This Row],[KPy''k]]^2)/KTmag/Scale</f>
        <v>0.42572070254911626</v>
      </c>
    </row>
    <row r="1893" spans="1:28" hidden="1" x14ac:dyDescent="0.25">
      <c r="A1893" s="5">
        <v>1888</v>
      </c>
      <c r="B1893" s="13" t="s">
        <v>43</v>
      </c>
      <c r="C1893" s="5"/>
      <c r="D1893" s="5"/>
      <c r="E1893">
        <v>1</v>
      </c>
      <c r="F1893">
        <v>8</v>
      </c>
      <c r="G1893">
        <v>6</v>
      </c>
      <c r="H1893" s="11">
        <f>Sample[[#This Row],[C]]/Sample[[#This Row],[D]]</f>
        <v>8</v>
      </c>
      <c r="I1893" s="11">
        <f>Sample[[#This Row],[A]]/Sample[[#This Row],[C]]</f>
        <v>0.75</v>
      </c>
      <c r="J1893" s="11">
        <f>Sample[[#This Row],[D]]/Sample[[#This Row],[A]]</f>
        <v>0.16666666666666666</v>
      </c>
      <c r="K1893" s="11">
        <f>Sample[[#This Row],[A]]/Sample[[#This Row],[D]]</f>
        <v>6</v>
      </c>
      <c r="L1893" s="11">
        <f>Sample[[#This Row],[D]]/Sample[[#This Row],[C]]</f>
        <v>0.125</v>
      </c>
      <c r="M1893" s="11">
        <f>Sample[[#This Row],[C]]/Sample[[#This Row],[A]]</f>
        <v>1.3333333333333333</v>
      </c>
      <c r="N1893">
        <f>IF(Sample[[#This Row],[Ap]]=0,10,LOG(Sample[[#This Row],[Ap]]))</f>
        <v>0.90308998699194354</v>
      </c>
      <c r="O1893">
        <f>IF(Sample[[#This Row],[Ei]]=0,10,LOG(Sample[[#This Row],[Ei]]))</f>
        <v>-0.12493873660829995</v>
      </c>
      <c r="P1893">
        <f>IF(Sample[[#This Row],[Ii]]=0,10,LOG(Sample[[#This Row],[Ii]]))</f>
        <v>-0.77815125038364363</v>
      </c>
      <c r="Q1893">
        <f>Kx-Sample[[#This Row],[Xp]]</f>
        <v>-0.90308998699194354</v>
      </c>
      <c r="R1893">
        <f>Ky-Sample[[#This Row],[Yp]]</f>
        <v>-0.87506126339170009</v>
      </c>
      <c r="S1893">
        <f>Kz-Sample[[#This Row],[Zp]]</f>
        <v>1.7781512503836436</v>
      </c>
      <c r="T1893">
        <f>Sample[[#This Row],[Kpy]]*KSc-Sample[[#This Row],[KPz]]*KSb</f>
        <v>-0.90308998699194354</v>
      </c>
      <c r="U1893">
        <f>-1*(Sample[[#This Row],[KPx]]*KSc-Sample[[#This Row],[KPz]]*KSa)</f>
        <v>-0.90308998699194354</v>
      </c>
      <c r="V1893">
        <f>(Sample[[#This Row],[KPx]]*$R$2-Sample[[#This Row],[Kpy]]*KSa)</f>
        <v>-0.90308998699194354</v>
      </c>
      <c r="W1893">
        <f>Sample[[#This Row],[Kpy]]*KTc-Sample[[#This Row],[KPz]]*KTb</f>
        <v>2.653212513775344</v>
      </c>
      <c r="X1893">
        <f>-1*(Sample[[#This Row],[KPx]]*KTc-Sample[[#This Row],[KPz]]*KTa)</f>
        <v>2.653212513775344</v>
      </c>
      <c r="Y1893">
        <f>(Sample[[#This Row],[KPx]]*KTb-Sample[[#This Row],[Kpy]]*KTa)</f>
        <v>2.653212513775344</v>
      </c>
      <c r="Z1893">
        <f>-Sample[[#This Row],[Xp]]*a+Sample[[#This Row],[Yp]]*b+Sample[[#This Row],[Zp]]*c_</f>
        <v>-1.8061799739838871</v>
      </c>
      <c r="AA1893" s="8">
        <f>-IF(Sample[[#This Row],[Column2]]&gt;0,1,-1)*SQRT(Sample[[#This Row],[KPx''i]]^2+Sample[[#This Row],[KPx''j]]^2+Sample[[#This Row],[KPx''k]]^2)/Ksmag/Scale</f>
        <v>1.1060548299734796</v>
      </c>
      <c r="AB1893" s="1">
        <f>SQRT(Sample[[#This Row],[Kpy''i]]^2+Sample[[#This Row],[KPy''j]]^2+Sample[[#This Row],[KPy''k]]^2)/KTmag/Scale</f>
        <v>1.8761045604195521</v>
      </c>
    </row>
    <row r="1894" spans="1:28" hidden="1" x14ac:dyDescent="0.25">
      <c r="A1894" s="5">
        <v>1889</v>
      </c>
      <c r="B1894" s="13" t="s">
        <v>43</v>
      </c>
      <c r="C1894" s="5"/>
      <c r="D1894" s="5"/>
      <c r="E1894">
        <v>7</v>
      </c>
      <c r="F1894">
        <v>2</v>
      </c>
      <c r="G1894">
        <v>2</v>
      </c>
      <c r="H1894" s="11">
        <f>Sample[[#This Row],[C]]/Sample[[#This Row],[D]]</f>
        <v>0.2857142857142857</v>
      </c>
      <c r="I1894" s="11">
        <f>Sample[[#This Row],[A]]/Sample[[#This Row],[C]]</f>
        <v>1</v>
      </c>
      <c r="J1894" s="11">
        <f>Sample[[#This Row],[D]]/Sample[[#This Row],[A]]</f>
        <v>3.5</v>
      </c>
      <c r="K1894" s="11">
        <f>Sample[[#This Row],[A]]/Sample[[#This Row],[D]]</f>
        <v>0.2857142857142857</v>
      </c>
      <c r="L1894" s="11">
        <f>Sample[[#This Row],[D]]/Sample[[#This Row],[C]]</f>
        <v>3.5</v>
      </c>
      <c r="M1894" s="11">
        <f>Sample[[#This Row],[C]]/Sample[[#This Row],[A]]</f>
        <v>1</v>
      </c>
      <c r="N1894">
        <f>IF(Sample[[#This Row],[Ap]]=0,10,LOG(Sample[[#This Row],[Ap]]))</f>
        <v>-0.54406804435027567</v>
      </c>
      <c r="O1894">
        <f>IF(Sample[[#This Row],[Ei]]=0,10,LOG(Sample[[#This Row],[Ei]]))</f>
        <v>0</v>
      </c>
      <c r="P1894">
        <f>IF(Sample[[#This Row],[Ii]]=0,10,LOG(Sample[[#This Row],[Ii]]))</f>
        <v>0.54406804435027567</v>
      </c>
      <c r="Q1894">
        <f>Kx-Sample[[#This Row],[Xp]]</f>
        <v>0.54406804435027567</v>
      </c>
      <c r="R1894">
        <f>Ky-Sample[[#This Row],[Yp]]</f>
        <v>-1</v>
      </c>
      <c r="S1894">
        <f>Kz-Sample[[#This Row],[Zp]]</f>
        <v>0.45593195564972433</v>
      </c>
      <c r="T1894">
        <f>Sample[[#This Row],[Kpy]]*KSc-Sample[[#This Row],[KPz]]*KSb</f>
        <v>0.54406804435027567</v>
      </c>
      <c r="U1894">
        <f>-1*(Sample[[#This Row],[KPx]]*KSc-Sample[[#This Row],[KPz]]*KSa)</f>
        <v>0.54406804435027567</v>
      </c>
      <c r="V1894">
        <f>(Sample[[#This Row],[KPx]]*$R$2-Sample[[#This Row],[Kpy]]*KSa)</f>
        <v>0.54406804435027567</v>
      </c>
      <c r="W1894">
        <f>Sample[[#This Row],[Kpy]]*KTc-Sample[[#This Row],[KPz]]*KTb</f>
        <v>1.4559319556497243</v>
      </c>
      <c r="X1894">
        <f>-1*(Sample[[#This Row],[KPx]]*KTc-Sample[[#This Row],[KPz]]*KTa)</f>
        <v>1.4559319556497243</v>
      </c>
      <c r="Y1894">
        <f>(Sample[[#This Row],[KPx]]*KTb-Sample[[#This Row],[Kpy]]*KTa)</f>
        <v>1.4559319556497243</v>
      </c>
      <c r="Z1894">
        <f>-Sample[[#This Row],[Xp]]*a+Sample[[#This Row],[Yp]]*b+Sample[[#This Row],[Zp]]*c_</f>
        <v>1.0881360887005513</v>
      </c>
      <c r="AA1894" s="8">
        <f>-IF(Sample[[#This Row],[Column2]]&gt;0,1,-1)*SQRT(Sample[[#This Row],[KPx''i]]^2+Sample[[#This Row],[KPx''j]]^2+Sample[[#This Row],[KPx''k]]^2)/Ksmag/Scale</f>
        <v>-0.66634454700605172</v>
      </c>
      <c r="AB1894" s="1">
        <f>SQRT(Sample[[#This Row],[Kpy''i]]^2+Sample[[#This Row],[KPy''j]]^2+Sample[[#This Row],[KPy''k]]^2)/KTmag/Scale</f>
        <v>1.0294993587861119</v>
      </c>
    </row>
    <row r="1895" spans="1:28" hidden="1" x14ac:dyDescent="0.25">
      <c r="A1895" s="5">
        <v>1890</v>
      </c>
      <c r="B1895" s="13" t="s">
        <v>43</v>
      </c>
      <c r="C1895" s="5"/>
      <c r="D1895" s="5"/>
      <c r="E1895">
        <v>9</v>
      </c>
      <c r="F1895">
        <v>10</v>
      </c>
      <c r="G1895">
        <v>7</v>
      </c>
      <c r="H1895" s="11">
        <f>Sample[[#This Row],[C]]/Sample[[#This Row],[D]]</f>
        <v>1.1111111111111112</v>
      </c>
      <c r="I1895" s="11">
        <f>Sample[[#This Row],[A]]/Sample[[#This Row],[C]]</f>
        <v>0.7</v>
      </c>
      <c r="J1895" s="11">
        <f>Sample[[#This Row],[D]]/Sample[[#This Row],[A]]</f>
        <v>1.2857142857142858</v>
      </c>
      <c r="K1895" s="11">
        <f>Sample[[#This Row],[A]]/Sample[[#This Row],[D]]</f>
        <v>0.77777777777777779</v>
      </c>
      <c r="L1895" s="11">
        <f>Sample[[#This Row],[D]]/Sample[[#This Row],[C]]</f>
        <v>0.9</v>
      </c>
      <c r="M1895" s="11">
        <f>Sample[[#This Row],[C]]/Sample[[#This Row],[A]]</f>
        <v>1.4285714285714286</v>
      </c>
      <c r="N1895">
        <f>IF(Sample[[#This Row],[Ap]]=0,10,LOG(Sample[[#This Row],[Ap]]))</f>
        <v>4.5757490560675143E-2</v>
      </c>
      <c r="O1895">
        <f>IF(Sample[[#This Row],[Ei]]=0,10,LOG(Sample[[#This Row],[Ei]]))</f>
        <v>-0.15490195998574319</v>
      </c>
      <c r="P1895">
        <f>IF(Sample[[#This Row],[Ii]]=0,10,LOG(Sample[[#This Row],[Ii]]))</f>
        <v>0.10914446942506807</v>
      </c>
      <c r="Q1895">
        <f>Kx-Sample[[#This Row],[Xp]]</f>
        <v>-4.5757490560675143E-2</v>
      </c>
      <c r="R1895">
        <f>Ky-Sample[[#This Row],[Yp]]</f>
        <v>-0.84509804001425681</v>
      </c>
      <c r="S1895">
        <f>Kz-Sample[[#This Row],[Zp]]</f>
        <v>0.89085553057493194</v>
      </c>
      <c r="T1895">
        <f>Sample[[#This Row],[Kpy]]*KSc-Sample[[#This Row],[KPz]]*KSb</f>
        <v>-4.5757490560675129E-2</v>
      </c>
      <c r="U1895">
        <f>-1*(Sample[[#This Row],[KPx]]*KSc-Sample[[#This Row],[KPz]]*KSa)</f>
        <v>-4.5757490560675143E-2</v>
      </c>
      <c r="V1895">
        <f>(Sample[[#This Row],[KPx]]*$R$2-Sample[[#This Row],[Kpy]]*KSa)</f>
        <v>-4.5757490560675143E-2</v>
      </c>
      <c r="W1895">
        <f>Sample[[#This Row],[Kpy]]*KTc-Sample[[#This Row],[KPz]]*KTb</f>
        <v>1.7359535705891886</v>
      </c>
      <c r="X1895">
        <f>-1*(Sample[[#This Row],[KPx]]*KTc-Sample[[#This Row],[KPz]]*KTa)</f>
        <v>1.7359535705891886</v>
      </c>
      <c r="Y1895">
        <f>(Sample[[#This Row],[KPx]]*KTb-Sample[[#This Row],[Kpy]]*KTa)</f>
        <v>1.7359535705891889</v>
      </c>
      <c r="Z1895">
        <f>-Sample[[#This Row],[Xp]]*a+Sample[[#This Row],[Yp]]*b+Sample[[#This Row],[Zp]]*c_</f>
        <v>-9.1514981121350231E-2</v>
      </c>
      <c r="AA1895" s="8">
        <f>-IF(Sample[[#This Row],[Column2]]&gt;0,1,-1)*SQRT(Sample[[#This Row],[KPx''i]]^2+Sample[[#This Row],[KPx''j]]^2+Sample[[#This Row],[KPx''k]]^2)/Ksmag/Scale</f>
        <v>5.6041251891935914E-2</v>
      </c>
      <c r="AB1895" s="1">
        <f>SQRT(Sample[[#This Row],[Kpy''i]]^2+Sample[[#This Row],[KPy''j]]^2+Sample[[#This Row],[KPy''k]]^2)/KTmag/Scale</f>
        <v>1.2275045415886154</v>
      </c>
    </row>
    <row r="1896" spans="1:28" hidden="1" x14ac:dyDescent="0.25">
      <c r="A1896" s="5">
        <v>1891</v>
      </c>
      <c r="B1896" s="13" t="s">
        <v>43</v>
      </c>
      <c r="C1896" s="5"/>
      <c r="D1896" s="5"/>
      <c r="E1896">
        <v>4</v>
      </c>
      <c r="F1896">
        <v>10</v>
      </c>
      <c r="G1896">
        <v>4</v>
      </c>
      <c r="H1896" s="11">
        <f>Sample[[#This Row],[C]]/Sample[[#This Row],[D]]</f>
        <v>2.5</v>
      </c>
      <c r="I1896" s="11">
        <f>Sample[[#This Row],[A]]/Sample[[#This Row],[C]]</f>
        <v>0.4</v>
      </c>
      <c r="J1896" s="11">
        <f>Sample[[#This Row],[D]]/Sample[[#This Row],[A]]</f>
        <v>1</v>
      </c>
      <c r="K1896" s="11">
        <f>Sample[[#This Row],[A]]/Sample[[#This Row],[D]]</f>
        <v>1</v>
      </c>
      <c r="L1896" s="11">
        <f>Sample[[#This Row],[D]]/Sample[[#This Row],[C]]</f>
        <v>0.4</v>
      </c>
      <c r="M1896" s="11">
        <f>Sample[[#This Row],[C]]/Sample[[#This Row],[A]]</f>
        <v>2.5</v>
      </c>
      <c r="N1896">
        <f>IF(Sample[[#This Row],[Ap]]=0,10,LOG(Sample[[#This Row],[Ap]]))</f>
        <v>0.3979400086720376</v>
      </c>
      <c r="O1896">
        <f>IF(Sample[[#This Row],[Ei]]=0,10,LOG(Sample[[#This Row],[Ei]]))</f>
        <v>-0.3979400086720376</v>
      </c>
      <c r="P1896">
        <f>IF(Sample[[#This Row],[Ii]]=0,10,LOG(Sample[[#This Row],[Ii]]))</f>
        <v>0</v>
      </c>
      <c r="Q1896">
        <f>Kx-Sample[[#This Row],[Xp]]</f>
        <v>-0.3979400086720376</v>
      </c>
      <c r="R1896">
        <f>Ky-Sample[[#This Row],[Yp]]</f>
        <v>-0.6020599913279624</v>
      </c>
      <c r="S1896">
        <f>Kz-Sample[[#This Row],[Zp]]</f>
        <v>1</v>
      </c>
      <c r="T1896">
        <f>Sample[[#This Row],[Kpy]]*KSc-Sample[[#This Row],[KPz]]*KSb</f>
        <v>-0.3979400086720376</v>
      </c>
      <c r="U1896">
        <f>-1*(Sample[[#This Row],[KPx]]*KSc-Sample[[#This Row],[KPz]]*KSa)</f>
        <v>-0.3979400086720376</v>
      </c>
      <c r="V1896">
        <f>(Sample[[#This Row],[KPx]]*$R$2-Sample[[#This Row],[Kpy]]*KSa)</f>
        <v>-0.3979400086720376</v>
      </c>
      <c r="W1896">
        <f>Sample[[#This Row],[Kpy]]*KTc-Sample[[#This Row],[KPz]]*KTb</f>
        <v>1.6020599913279625</v>
      </c>
      <c r="X1896">
        <f>-1*(Sample[[#This Row],[KPx]]*KTc-Sample[[#This Row],[KPz]]*KTa)</f>
        <v>1.6020599913279625</v>
      </c>
      <c r="Y1896">
        <f>(Sample[[#This Row],[KPx]]*KTb-Sample[[#This Row],[Kpy]]*KTa)</f>
        <v>1.6020599913279625</v>
      </c>
      <c r="Z1896">
        <f>-Sample[[#This Row],[Xp]]*a+Sample[[#This Row],[Yp]]*b+Sample[[#This Row],[Zp]]*c_</f>
        <v>-0.79588001734407521</v>
      </c>
      <c r="AA1896" s="8">
        <f>-IF(Sample[[#This Row],[Column2]]&gt;0,1,-1)*SQRT(Sample[[#This Row],[KPx''i]]^2+Sample[[#This Row],[KPx''j]]^2+Sample[[#This Row],[KPx''k]]^2)/Ksmag/Scale</f>
        <v>0.48737498474260249</v>
      </c>
      <c r="AB1896" s="1">
        <f>SQRT(Sample[[#This Row],[Kpy''i]]^2+Sample[[#This Row],[KPy''j]]^2+Sample[[#This Row],[KPy''k]]^2)/KTmag/Scale</f>
        <v>1.1328274837356638</v>
      </c>
    </row>
    <row r="1897" spans="1:28" hidden="1" x14ac:dyDescent="0.25">
      <c r="A1897" s="5">
        <v>1892</v>
      </c>
      <c r="B1897" s="13" t="s">
        <v>43</v>
      </c>
      <c r="C1897" s="5"/>
      <c r="D1897" s="5"/>
      <c r="E1897">
        <v>2</v>
      </c>
      <c r="F1897">
        <v>8</v>
      </c>
      <c r="G1897">
        <v>8</v>
      </c>
      <c r="H1897" s="11">
        <f>Sample[[#This Row],[C]]/Sample[[#This Row],[D]]</f>
        <v>4</v>
      </c>
      <c r="I1897" s="11">
        <f>Sample[[#This Row],[A]]/Sample[[#This Row],[C]]</f>
        <v>1</v>
      </c>
      <c r="J1897" s="11">
        <f>Sample[[#This Row],[D]]/Sample[[#This Row],[A]]</f>
        <v>0.25</v>
      </c>
      <c r="K1897" s="11">
        <f>Sample[[#This Row],[A]]/Sample[[#This Row],[D]]</f>
        <v>4</v>
      </c>
      <c r="L1897" s="11">
        <f>Sample[[#This Row],[D]]/Sample[[#This Row],[C]]</f>
        <v>0.25</v>
      </c>
      <c r="M1897" s="11">
        <f>Sample[[#This Row],[C]]/Sample[[#This Row],[A]]</f>
        <v>1</v>
      </c>
      <c r="N1897">
        <f>IF(Sample[[#This Row],[Ap]]=0,10,LOG(Sample[[#This Row],[Ap]]))</f>
        <v>0.6020599913279624</v>
      </c>
      <c r="O1897">
        <f>IF(Sample[[#This Row],[Ei]]=0,10,LOG(Sample[[#This Row],[Ei]]))</f>
        <v>0</v>
      </c>
      <c r="P1897">
        <f>IF(Sample[[#This Row],[Ii]]=0,10,LOG(Sample[[#This Row],[Ii]]))</f>
        <v>-0.6020599913279624</v>
      </c>
      <c r="Q1897">
        <f>Kx-Sample[[#This Row],[Xp]]</f>
        <v>-0.6020599913279624</v>
      </c>
      <c r="R1897">
        <f>Ky-Sample[[#This Row],[Yp]]</f>
        <v>-1</v>
      </c>
      <c r="S1897">
        <f>Kz-Sample[[#This Row],[Zp]]</f>
        <v>1.6020599913279625</v>
      </c>
      <c r="T1897">
        <f>Sample[[#This Row],[Kpy]]*KSc-Sample[[#This Row],[KPz]]*KSb</f>
        <v>-0.60205999132796251</v>
      </c>
      <c r="U1897">
        <f>-1*(Sample[[#This Row],[KPx]]*KSc-Sample[[#This Row],[KPz]]*KSa)</f>
        <v>-0.6020599913279624</v>
      </c>
      <c r="V1897">
        <f>(Sample[[#This Row],[KPx]]*$R$2-Sample[[#This Row],[Kpy]]*KSa)</f>
        <v>-0.6020599913279624</v>
      </c>
      <c r="W1897">
        <f>Sample[[#This Row],[Kpy]]*KTc-Sample[[#This Row],[KPz]]*KTb</f>
        <v>2.6020599913279625</v>
      </c>
      <c r="X1897">
        <f>-1*(Sample[[#This Row],[KPx]]*KTc-Sample[[#This Row],[KPz]]*KTa)</f>
        <v>2.6020599913279625</v>
      </c>
      <c r="Y1897">
        <f>(Sample[[#This Row],[KPx]]*KTb-Sample[[#This Row],[Kpy]]*KTa)</f>
        <v>2.6020599913279625</v>
      </c>
      <c r="Z1897">
        <f>-Sample[[#This Row],[Xp]]*a+Sample[[#This Row],[Yp]]*b+Sample[[#This Row],[Zp]]*c_</f>
        <v>-1.2041199826559248</v>
      </c>
      <c r="AA1897" s="8">
        <f>-IF(Sample[[#This Row],[Column2]]&gt;0,1,-1)*SQRT(Sample[[#This Row],[KPx''i]]^2+Sample[[#This Row],[KPx''j]]^2+Sample[[#This Row],[KPx''k]]^2)/Ksmag/Scale</f>
        <v>0.73736988664898662</v>
      </c>
      <c r="AB1897" s="1">
        <f>SQRT(Sample[[#This Row],[Kpy''i]]^2+Sample[[#This Row],[KPy''j]]^2+Sample[[#This Row],[KPy''k]]^2)/KTmag/Scale</f>
        <v>1.8399342649222115</v>
      </c>
    </row>
    <row r="1898" spans="1:28" hidden="1" x14ac:dyDescent="0.25">
      <c r="A1898" s="5">
        <v>1893</v>
      </c>
      <c r="B1898" s="13" t="s">
        <v>43</v>
      </c>
      <c r="C1898" s="5"/>
      <c r="D1898" s="5"/>
      <c r="E1898">
        <v>1</v>
      </c>
      <c r="F1898">
        <v>10</v>
      </c>
      <c r="G1898">
        <v>1</v>
      </c>
      <c r="H1898" s="11">
        <f>Sample[[#This Row],[C]]/Sample[[#This Row],[D]]</f>
        <v>10</v>
      </c>
      <c r="I1898" s="11">
        <f>Sample[[#This Row],[A]]/Sample[[#This Row],[C]]</f>
        <v>0.1</v>
      </c>
      <c r="J1898" s="11">
        <f>Sample[[#This Row],[D]]/Sample[[#This Row],[A]]</f>
        <v>1</v>
      </c>
      <c r="K1898" s="11">
        <f>Sample[[#This Row],[A]]/Sample[[#This Row],[D]]</f>
        <v>1</v>
      </c>
      <c r="L1898" s="11">
        <f>Sample[[#This Row],[D]]/Sample[[#This Row],[C]]</f>
        <v>0.1</v>
      </c>
      <c r="M1898" s="11">
        <f>Sample[[#This Row],[C]]/Sample[[#This Row],[A]]</f>
        <v>10</v>
      </c>
      <c r="N1898">
        <f>IF(Sample[[#This Row],[Ap]]=0,10,LOG(Sample[[#This Row],[Ap]]))</f>
        <v>1</v>
      </c>
      <c r="O1898">
        <f>IF(Sample[[#This Row],[Ei]]=0,10,LOG(Sample[[#This Row],[Ei]]))</f>
        <v>-1</v>
      </c>
      <c r="P1898">
        <f>IF(Sample[[#This Row],[Ii]]=0,10,LOG(Sample[[#This Row],[Ii]]))</f>
        <v>0</v>
      </c>
      <c r="Q1898">
        <f>Kx-Sample[[#This Row],[Xp]]</f>
        <v>-1</v>
      </c>
      <c r="R1898">
        <f>Ky-Sample[[#This Row],[Yp]]</f>
        <v>0</v>
      </c>
      <c r="S1898">
        <f>Kz-Sample[[#This Row],[Zp]]</f>
        <v>1</v>
      </c>
      <c r="T1898">
        <f>Sample[[#This Row],[Kpy]]*KSc-Sample[[#This Row],[KPz]]*KSb</f>
        <v>-1</v>
      </c>
      <c r="U1898">
        <f>-1*(Sample[[#This Row],[KPx]]*KSc-Sample[[#This Row],[KPz]]*KSa)</f>
        <v>-1</v>
      </c>
      <c r="V1898">
        <f>(Sample[[#This Row],[KPx]]*$R$2-Sample[[#This Row],[Kpy]]*KSa)</f>
        <v>-1</v>
      </c>
      <c r="W1898">
        <f>Sample[[#This Row],[Kpy]]*KTc-Sample[[#This Row],[KPz]]*KTb</f>
        <v>1</v>
      </c>
      <c r="X1898">
        <f>-1*(Sample[[#This Row],[KPx]]*KTc-Sample[[#This Row],[KPz]]*KTa)</f>
        <v>1</v>
      </c>
      <c r="Y1898">
        <f>(Sample[[#This Row],[KPx]]*KTb-Sample[[#This Row],[Kpy]]*KTa)</f>
        <v>1</v>
      </c>
      <c r="Z1898">
        <f>-Sample[[#This Row],[Xp]]*a+Sample[[#This Row],[Yp]]*b+Sample[[#This Row],[Zp]]*c_</f>
        <v>-2</v>
      </c>
      <c r="AA1898" s="8">
        <f>-IF(Sample[[#This Row],[Column2]]&gt;0,1,-1)*SQRT(Sample[[#This Row],[KPx''i]]^2+Sample[[#This Row],[KPx''j]]^2+Sample[[#This Row],[KPx''k]]^2)/Ksmag/Scale</f>
        <v>1.2247448713915889</v>
      </c>
      <c r="AB1898" s="1">
        <f>SQRT(Sample[[#This Row],[Kpy''i]]^2+Sample[[#This Row],[KPy''j]]^2+Sample[[#This Row],[KPy''k]]^2)/KTmag/Scale</f>
        <v>0.70710678118654757</v>
      </c>
    </row>
    <row r="1899" spans="1:28" hidden="1" x14ac:dyDescent="0.25">
      <c r="A1899" s="5">
        <v>1894</v>
      </c>
      <c r="B1899" s="13" t="s">
        <v>43</v>
      </c>
      <c r="C1899" s="5"/>
      <c r="D1899" s="5"/>
      <c r="E1899">
        <v>4</v>
      </c>
      <c r="F1899">
        <v>5</v>
      </c>
      <c r="G1899">
        <v>3</v>
      </c>
      <c r="H1899" s="11">
        <f>Sample[[#This Row],[C]]/Sample[[#This Row],[D]]</f>
        <v>1.25</v>
      </c>
      <c r="I1899" s="11">
        <f>Sample[[#This Row],[A]]/Sample[[#This Row],[C]]</f>
        <v>0.6</v>
      </c>
      <c r="J1899" s="11">
        <f>Sample[[#This Row],[D]]/Sample[[#This Row],[A]]</f>
        <v>1.3333333333333333</v>
      </c>
      <c r="K1899" s="11">
        <f>Sample[[#This Row],[A]]/Sample[[#This Row],[D]]</f>
        <v>0.75</v>
      </c>
      <c r="L1899" s="11">
        <f>Sample[[#This Row],[D]]/Sample[[#This Row],[C]]</f>
        <v>0.8</v>
      </c>
      <c r="M1899" s="11">
        <f>Sample[[#This Row],[C]]/Sample[[#This Row],[A]]</f>
        <v>1.6666666666666667</v>
      </c>
      <c r="N1899">
        <f>IF(Sample[[#This Row],[Ap]]=0,10,LOG(Sample[[#This Row],[Ap]]))</f>
        <v>9.691001300805642E-2</v>
      </c>
      <c r="O1899">
        <f>IF(Sample[[#This Row],[Ei]]=0,10,LOG(Sample[[#This Row],[Ei]]))</f>
        <v>-0.22184874961635639</v>
      </c>
      <c r="P1899">
        <f>IF(Sample[[#This Row],[Ii]]=0,10,LOG(Sample[[#This Row],[Ii]]))</f>
        <v>0.12493873660829993</v>
      </c>
      <c r="Q1899">
        <f>Kx-Sample[[#This Row],[Xp]]</f>
        <v>-9.691001300805642E-2</v>
      </c>
      <c r="R1899">
        <f>Ky-Sample[[#This Row],[Yp]]</f>
        <v>-0.77815125038364363</v>
      </c>
      <c r="S1899">
        <f>Kz-Sample[[#This Row],[Zp]]</f>
        <v>0.87506126339170009</v>
      </c>
      <c r="T1899">
        <f>Sample[[#This Row],[Kpy]]*KSc-Sample[[#This Row],[KPz]]*KSb</f>
        <v>-9.6910013008056461E-2</v>
      </c>
      <c r="U1899">
        <f>-1*(Sample[[#This Row],[KPx]]*KSc-Sample[[#This Row],[KPz]]*KSa)</f>
        <v>-9.691001300805642E-2</v>
      </c>
      <c r="V1899">
        <f>(Sample[[#This Row],[KPx]]*$R$2-Sample[[#This Row],[Kpy]]*KSa)</f>
        <v>-9.691001300805642E-2</v>
      </c>
      <c r="W1899">
        <f>Sample[[#This Row],[Kpy]]*KTc-Sample[[#This Row],[KPz]]*KTb</f>
        <v>1.6532125137753437</v>
      </c>
      <c r="X1899">
        <f>-1*(Sample[[#This Row],[KPx]]*KTc-Sample[[#This Row],[KPz]]*KTa)</f>
        <v>1.6532125137753437</v>
      </c>
      <c r="Y1899">
        <f>(Sample[[#This Row],[KPx]]*KTb-Sample[[#This Row],[Kpy]]*KTa)</f>
        <v>1.6532125137753437</v>
      </c>
      <c r="Z1899">
        <f>-Sample[[#This Row],[Xp]]*a+Sample[[#This Row],[Yp]]*b+Sample[[#This Row],[Zp]]*c_</f>
        <v>-0.19382002601611292</v>
      </c>
      <c r="AA1899" s="8">
        <f>-IF(Sample[[#This Row],[Column2]]&gt;0,1,-1)*SQRT(Sample[[#This Row],[KPx''i]]^2+Sample[[#This Row],[KPx''j]]^2+Sample[[#This Row],[KPx''k]]^2)/Ksmag/Scale</f>
        <v>0.11869004141810929</v>
      </c>
      <c r="AB1899" s="1">
        <f>SQRT(Sample[[#This Row],[Kpy''i]]^2+Sample[[#This Row],[KPy''j]]^2+Sample[[#This Row],[KPy''k]]^2)/KTmag/Scale</f>
        <v>1.1689977792330042</v>
      </c>
    </row>
    <row r="1900" spans="1:28" hidden="1" x14ac:dyDescent="0.25">
      <c r="A1900" s="5">
        <v>1895</v>
      </c>
      <c r="B1900" s="13" t="s">
        <v>43</v>
      </c>
      <c r="C1900" s="5"/>
      <c r="D1900" s="5"/>
      <c r="E1900">
        <v>7</v>
      </c>
      <c r="F1900">
        <v>6</v>
      </c>
      <c r="G1900">
        <v>6</v>
      </c>
      <c r="H1900" s="11">
        <f>Sample[[#This Row],[C]]/Sample[[#This Row],[D]]</f>
        <v>0.8571428571428571</v>
      </c>
      <c r="I1900" s="11">
        <f>Sample[[#This Row],[A]]/Sample[[#This Row],[C]]</f>
        <v>1</v>
      </c>
      <c r="J1900" s="11">
        <f>Sample[[#This Row],[D]]/Sample[[#This Row],[A]]</f>
        <v>1.1666666666666667</v>
      </c>
      <c r="K1900" s="11">
        <f>Sample[[#This Row],[A]]/Sample[[#This Row],[D]]</f>
        <v>0.8571428571428571</v>
      </c>
      <c r="L1900" s="11">
        <f>Sample[[#This Row],[D]]/Sample[[#This Row],[C]]</f>
        <v>1.1666666666666667</v>
      </c>
      <c r="M1900" s="11">
        <f>Sample[[#This Row],[C]]/Sample[[#This Row],[A]]</f>
        <v>1</v>
      </c>
      <c r="N1900">
        <f>IF(Sample[[#This Row],[Ap]]=0,10,LOG(Sample[[#This Row],[Ap]]))</f>
        <v>-6.6946789630613221E-2</v>
      </c>
      <c r="O1900">
        <f>IF(Sample[[#This Row],[Ei]]=0,10,LOG(Sample[[#This Row],[Ei]]))</f>
        <v>0</v>
      </c>
      <c r="P1900">
        <f>IF(Sample[[#This Row],[Ii]]=0,10,LOG(Sample[[#This Row],[Ii]]))</f>
        <v>6.6946789630613221E-2</v>
      </c>
      <c r="Q1900">
        <f>Kx-Sample[[#This Row],[Xp]]</f>
        <v>6.6946789630613221E-2</v>
      </c>
      <c r="R1900">
        <f>Ky-Sample[[#This Row],[Yp]]</f>
        <v>-1</v>
      </c>
      <c r="S1900">
        <f>Kz-Sample[[#This Row],[Zp]]</f>
        <v>0.93305321036938682</v>
      </c>
      <c r="T1900">
        <f>Sample[[#This Row],[Kpy]]*KSc-Sample[[#This Row],[KPz]]*KSb</f>
        <v>6.6946789630613179E-2</v>
      </c>
      <c r="U1900">
        <f>-1*(Sample[[#This Row],[KPx]]*KSc-Sample[[#This Row],[KPz]]*KSa)</f>
        <v>6.6946789630613221E-2</v>
      </c>
      <c r="V1900">
        <f>(Sample[[#This Row],[KPx]]*$R$2-Sample[[#This Row],[Kpy]]*KSa)</f>
        <v>6.6946789630613221E-2</v>
      </c>
      <c r="W1900">
        <f>Sample[[#This Row],[Kpy]]*KTc-Sample[[#This Row],[KPz]]*KTb</f>
        <v>1.9330532103693869</v>
      </c>
      <c r="X1900">
        <f>-1*(Sample[[#This Row],[KPx]]*KTc-Sample[[#This Row],[KPz]]*KTa)</f>
        <v>1.9330532103693869</v>
      </c>
      <c r="Y1900">
        <f>(Sample[[#This Row],[KPx]]*KTb-Sample[[#This Row],[Kpy]]*KTa)</f>
        <v>1.9330532103693867</v>
      </c>
      <c r="Z1900">
        <f>-Sample[[#This Row],[Xp]]*a+Sample[[#This Row],[Yp]]*b+Sample[[#This Row],[Zp]]*c_</f>
        <v>0.13389357926122644</v>
      </c>
      <c r="AA1900" s="8">
        <f>-IF(Sample[[#This Row],[Column2]]&gt;0,1,-1)*SQRT(Sample[[#This Row],[KPx''i]]^2+Sample[[#This Row],[KPx''j]]^2+Sample[[#This Row],[KPx''k]]^2)/Ksmag/Scale</f>
        <v>-8.1992737256225134E-2</v>
      </c>
      <c r="AB1900" s="1">
        <f>SQRT(Sample[[#This Row],[Kpy''i]]^2+Sample[[#This Row],[KPy''j]]^2+Sample[[#This Row],[KPy''k]]^2)/KTmag/Scale</f>
        <v>1.3668750334466193</v>
      </c>
    </row>
    <row r="1901" spans="1:28" hidden="1" x14ac:dyDescent="0.25">
      <c r="A1901" s="5">
        <v>1896</v>
      </c>
      <c r="B1901" s="13" t="s">
        <v>43</v>
      </c>
      <c r="C1901" s="5"/>
      <c r="D1901" s="5"/>
      <c r="E1901">
        <v>3</v>
      </c>
      <c r="F1901">
        <v>2</v>
      </c>
      <c r="G1901">
        <v>2</v>
      </c>
      <c r="H1901" s="11">
        <f>Sample[[#This Row],[C]]/Sample[[#This Row],[D]]</f>
        <v>0.66666666666666663</v>
      </c>
      <c r="I1901" s="11">
        <f>Sample[[#This Row],[A]]/Sample[[#This Row],[C]]</f>
        <v>1</v>
      </c>
      <c r="J1901" s="11">
        <f>Sample[[#This Row],[D]]/Sample[[#This Row],[A]]</f>
        <v>1.5</v>
      </c>
      <c r="K1901" s="11">
        <f>Sample[[#This Row],[A]]/Sample[[#This Row],[D]]</f>
        <v>0.66666666666666663</v>
      </c>
      <c r="L1901" s="11">
        <f>Sample[[#This Row],[D]]/Sample[[#This Row],[C]]</f>
        <v>1.5</v>
      </c>
      <c r="M1901" s="11">
        <f>Sample[[#This Row],[C]]/Sample[[#This Row],[A]]</f>
        <v>1</v>
      </c>
      <c r="N1901">
        <f>IF(Sample[[#This Row],[Ap]]=0,10,LOG(Sample[[#This Row],[Ap]]))</f>
        <v>-0.17609125905568127</v>
      </c>
      <c r="O1901">
        <f>IF(Sample[[#This Row],[Ei]]=0,10,LOG(Sample[[#This Row],[Ei]]))</f>
        <v>0</v>
      </c>
      <c r="P1901">
        <f>IF(Sample[[#This Row],[Ii]]=0,10,LOG(Sample[[#This Row],[Ii]]))</f>
        <v>0.17609125905568124</v>
      </c>
      <c r="Q1901">
        <f>Kx-Sample[[#This Row],[Xp]]</f>
        <v>0.17609125905568127</v>
      </c>
      <c r="R1901">
        <f>Ky-Sample[[#This Row],[Yp]]</f>
        <v>-1</v>
      </c>
      <c r="S1901">
        <f>Kz-Sample[[#This Row],[Zp]]</f>
        <v>0.82390874094431876</v>
      </c>
      <c r="T1901">
        <f>Sample[[#This Row],[Kpy]]*KSc-Sample[[#This Row],[KPz]]*KSb</f>
        <v>0.17609125905568124</v>
      </c>
      <c r="U1901">
        <f>-1*(Sample[[#This Row],[KPx]]*KSc-Sample[[#This Row],[KPz]]*KSa)</f>
        <v>0.17609125905568127</v>
      </c>
      <c r="V1901">
        <f>(Sample[[#This Row],[KPx]]*$R$2-Sample[[#This Row],[Kpy]]*KSa)</f>
        <v>0.17609125905568127</v>
      </c>
      <c r="W1901">
        <f>Sample[[#This Row],[Kpy]]*KTc-Sample[[#This Row],[KPz]]*KTb</f>
        <v>1.8239087409443187</v>
      </c>
      <c r="X1901">
        <f>-1*(Sample[[#This Row],[KPx]]*KTc-Sample[[#This Row],[KPz]]*KTa)</f>
        <v>1.8239087409443189</v>
      </c>
      <c r="Y1901">
        <f>(Sample[[#This Row],[KPx]]*KTb-Sample[[#This Row],[Kpy]]*KTa)</f>
        <v>1.8239087409443187</v>
      </c>
      <c r="Z1901">
        <f>-Sample[[#This Row],[Xp]]*a+Sample[[#This Row],[Yp]]*b+Sample[[#This Row],[Zp]]*c_</f>
        <v>0.35218251811136247</v>
      </c>
      <c r="AA1901" s="8">
        <f>-IF(Sample[[#This Row],[Column2]]&gt;0,1,-1)*SQRT(Sample[[#This Row],[KPx''i]]^2+Sample[[#This Row],[KPx''j]]^2+Sample[[#This Row],[KPx''k]]^2)/Ksmag/Scale</f>
        <v>-0.21566686642533334</v>
      </c>
      <c r="AB1901" s="1">
        <f>SQRT(Sample[[#This Row],[Kpy''i]]^2+Sample[[#This Row],[KPy''j]]^2+Sample[[#This Row],[KPy''k]]^2)/KTmag/Scale</f>
        <v>1.2896982389871459</v>
      </c>
    </row>
    <row r="1902" spans="1:28" hidden="1" x14ac:dyDescent="0.25">
      <c r="A1902" s="5">
        <v>1897</v>
      </c>
      <c r="B1902" s="13" t="s">
        <v>43</v>
      </c>
      <c r="C1902" s="5"/>
      <c r="D1902" s="5"/>
      <c r="E1902">
        <v>7</v>
      </c>
      <c r="F1902">
        <v>4</v>
      </c>
      <c r="G1902">
        <v>5</v>
      </c>
      <c r="H1902" s="11">
        <f>Sample[[#This Row],[C]]/Sample[[#This Row],[D]]</f>
        <v>0.5714285714285714</v>
      </c>
      <c r="I1902" s="11">
        <f>Sample[[#This Row],[A]]/Sample[[#This Row],[C]]</f>
        <v>1.25</v>
      </c>
      <c r="J1902" s="11">
        <f>Sample[[#This Row],[D]]/Sample[[#This Row],[A]]</f>
        <v>1.4</v>
      </c>
      <c r="K1902" s="11">
        <f>Sample[[#This Row],[A]]/Sample[[#This Row],[D]]</f>
        <v>0.7142857142857143</v>
      </c>
      <c r="L1902" s="11">
        <f>Sample[[#This Row],[D]]/Sample[[#This Row],[C]]</f>
        <v>1.75</v>
      </c>
      <c r="M1902" s="11">
        <f>Sample[[#This Row],[C]]/Sample[[#This Row],[A]]</f>
        <v>0.8</v>
      </c>
      <c r="N1902">
        <f>IF(Sample[[#This Row],[Ap]]=0,10,LOG(Sample[[#This Row],[Ap]]))</f>
        <v>-0.24303804868629447</v>
      </c>
      <c r="O1902">
        <f>IF(Sample[[#This Row],[Ei]]=0,10,LOG(Sample[[#This Row],[Ei]]))</f>
        <v>9.691001300805642E-2</v>
      </c>
      <c r="P1902">
        <f>IF(Sample[[#This Row],[Ii]]=0,10,LOG(Sample[[#This Row],[Ii]]))</f>
        <v>0.14612803567823801</v>
      </c>
      <c r="Q1902">
        <f>Kx-Sample[[#This Row],[Xp]]</f>
        <v>0.24303804868629447</v>
      </c>
      <c r="R1902">
        <f>Ky-Sample[[#This Row],[Yp]]</f>
        <v>-1.0969100130080565</v>
      </c>
      <c r="S1902">
        <f>Kz-Sample[[#This Row],[Zp]]</f>
        <v>0.85387196432176204</v>
      </c>
      <c r="T1902">
        <f>Sample[[#This Row],[Kpy]]*KSc-Sample[[#This Row],[KPz]]*KSb</f>
        <v>0.24303804868629442</v>
      </c>
      <c r="U1902">
        <f>-1*(Sample[[#This Row],[KPx]]*KSc-Sample[[#This Row],[KPz]]*KSa)</f>
        <v>0.24303804868629447</v>
      </c>
      <c r="V1902">
        <f>(Sample[[#This Row],[KPx]]*$R$2-Sample[[#This Row],[Kpy]]*KSa)</f>
        <v>0.24303804868629447</v>
      </c>
      <c r="W1902">
        <f>Sample[[#This Row],[Kpy]]*KTc-Sample[[#This Row],[KPz]]*KTb</f>
        <v>1.9507819773298185</v>
      </c>
      <c r="X1902">
        <f>-1*(Sample[[#This Row],[KPx]]*KTc-Sample[[#This Row],[KPz]]*KTa)</f>
        <v>1.9507819773298185</v>
      </c>
      <c r="Y1902">
        <f>(Sample[[#This Row],[KPx]]*KTb-Sample[[#This Row],[Kpy]]*KTa)</f>
        <v>1.9507819773298185</v>
      </c>
      <c r="Z1902">
        <f>-Sample[[#This Row],[Xp]]*a+Sample[[#This Row],[Yp]]*b+Sample[[#This Row],[Zp]]*c_</f>
        <v>0.48607609737258883</v>
      </c>
      <c r="AA1902" s="8">
        <f>-IF(Sample[[#This Row],[Column2]]&gt;0,1,-1)*SQRT(Sample[[#This Row],[KPx''i]]^2+Sample[[#This Row],[KPx''j]]^2+Sample[[#This Row],[KPx''k]]^2)/Ksmag/Scale</f>
        <v>-0.29765960368155842</v>
      </c>
      <c r="AB1902" s="1">
        <f>SQRT(Sample[[#This Row],[Kpy''i]]^2+Sample[[#This Row],[KPy''j]]^2+Sample[[#This Row],[KPy''k]]^2)/KTmag/Scale</f>
        <v>1.3794111647864167</v>
      </c>
    </row>
    <row r="1903" spans="1:28" hidden="1" x14ac:dyDescent="0.25">
      <c r="A1903" s="5">
        <v>1898</v>
      </c>
      <c r="B1903" s="13" t="s">
        <v>43</v>
      </c>
      <c r="C1903" s="5"/>
      <c r="D1903" s="5"/>
      <c r="E1903">
        <v>10</v>
      </c>
      <c r="F1903">
        <v>2</v>
      </c>
      <c r="G1903">
        <v>10</v>
      </c>
      <c r="H1903" s="11">
        <f>Sample[[#This Row],[C]]/Sample[[#This Row],[D]]</f>
        <v>0.2</v>
      </c>
      <c r="I1903" s="11">
        <f>Sample[[#This Row],[A]]/Sample[[#This Row],[C]]</f>
        <v>5</v>
      </c>
      <c r="J1903" s="11">
        <f>Sample[[#This Row],[D]]/Sample[[#This Row],[A]]</f>
        <v>1</v>
      </c>
      <c r="K1903" s="11">
        <f>Sample[[#This Row],[A]]/Sample[[#This Row],[D]]</f>
        <v>1</v>
      </c>
      <c r="L1903" s="11">
        <f>Sample[[#This Row],[D]]/Sample[[#This Row],[C]]</f>
        <v>5</v>
      </c>
      <c r="M1903" s="11">
        <f>Sample[[#This Row],[C]]/Sample[[#This Row],[A]]</f>
        <v>0.2</v>
      </c>
      <c r="N1903">
        <f>IF(Sample[[#This Row],[Ap]]=0,10,LOG(Sample[[#This Row],[Ap]]))</f>
        <v>-0.69897000433601875</v>
      </c>
      <c r="O1903">
        <f>IF(Sample[[#This Row],[Ei]]=0,10,LOG(Sample[[#This Row],[Ei]]))</f>
        <v>0.69897000433601886</v>
      </c>
      <c r="P1903">
        <f>IF(Sample[[#This Row],[Ii]]=0,10,LOG(Sample[[#This Row],[Ii]]))</f>
        <v>0</v>
      </c>
      <c r="Q1903">
        <f>Kx-Sample[[#This Row],[Xp]]</f>
        <v>0.69897000433601875</v>
      </c>
      <c r="R1903">
        <f>Ky-Sample[[#This Row],[Yp]]</f>
        <v>-1.6989700043360187</v>
      </c>
      <c r="S1903">
        <f>Kz-Sample[[#This Row],[Zp]]</f>
        <v>1</v>
      </c>
      <c r="T1903">
        <f>Sample[[#This Row],[Kpy]]*KSc-Sample[[#This Row],[KPz]]*KSb</f>
        <v>0.69897000433601875</v>
      </c>
      <c r="U1903">
        <f>-1*(Sample[[#This Row],[KPx]]*KSc-Sample[[#This Row],[KPz]]*KSa)</f>
        <v>0.69897000433601875</v>
      </c>
      <c r="V1903">
        <f>(Sample[[#This Row],[KPx]]*$R$2-Sample[[#This Row],[Kpy]]*KSa)</f>
        <v>0.69897000433601875</v>
      </c>
      <c r="W1903">
        <f>Sample[[#This Row],[Kpy]]*KTc-Sample[[#This Row],[KPz]]*KTb</f>
        <v>2.6989700043360187</v>
      </c>
      <c r="X1903">
        <f>-1*(Sample[[#This Row],[KPx]]*KTc-Sample[[#This Row],[KPz]]*KTa)</f>
        <v>2.6989700043360187</v>
      </c>
      <c r="Y1903">
        <f>(Sample[[#This Row],[KPx]]*KTb-Sample[[#This Row],[Kpy]]*KTa)</f>
        <v>2.6989700043360187</v>
      </c>
      <c r="Z1903">
        <f>-Sample[[#This Row],[Xp]]*a+Sample[[#This Row],[Yp]]*b+Sample[[#This Row],[Zp]]*c_</f>
        <v>1.3979400086720377</v>
      </c>
      <c r="AA1903" s="8">
        <f>-IF(Sample[[#This Row],[Column2]]&gt;0,1,-1)*SQRT(Sample[[#This Row],[KPx''i]]^2+Sample[[#This Row],[KPx''j]]^2+Sample[[#This Row],[KPx''k]]^2)/Ksmag/Scale</f>
        <v>-0.85605992806709574</v>
      </c>
      <c r="AB1903" s="1">
        <f>SQRT(Sample[[#This Row],[Kpy''i]]^2+Sample[[#This Row],[KPy''j]]^2+Sample[[#This Row],[KPy''k]]^2)/KTmag/Scale</f>
        <v>1.9084599922850845</v>
      </c>
    </row>
    <row r="1904" spans="1:28" hidden="1" x14ac:dyDescent="0.25">
      <c r="A1904" s="5">
        <v>1899</v>
      </c>
      <c r="B1904" s="13" t="s">
        <v>43</v>
      </c>
      <c r="C1904" s="5"/>
      <c r="D1904" s="5"/>
      <c r="E1904">
        <v>5</v>
      </c>
      <c r="F1904">
        <v>6</v>
      </c>
      <c r="G1904">
        <v>6</v>
      </c>
      <c r="H1904" s="11">
        <f>Sample[[#This Row],[C]]/Sample[[#This Row],[D]]</f>
        <v>1.2</v>
      </c>
      <c r="I1904" s="11">
        <f>Sample[[#This Row],[A]]/Sample[[#This Row],[C]]</f>
        <v>1</v>
      </c>
      <c r="J1904" s="11">
        <f>Sample[[#This Row],[D]]/Sample[[#This Row],[A]]</f>
        <v>0.83333333333333337</v>
      </c>
      <c r="K1904" s="11">
        <f>Sample[[#This Row],[A]]/Sample[[#This Row],[D]]</f>
        <v>1.2</v>
      </c>
      <c r="L1904" s="11">
        <f>Sample[[#This Row],[D]]/Sample[[#This Row],[C]]</f>
        <v>0.83333333333333337</v>
      </c>
      <c r="M1904" s="11">
        <f>Sample[[#This Row],[C]]/Sample[[#This Row],[A]]</f>
        <v>1</v>
      </c>
      <c r="N1904">
        <f>IF(Sample[[#This Row],[Ap]]=0,10,LOG(Sample[[#This Row],[Ap]]))</f>
        <v>7.9181246047624818E-2</v>
      </c>
      <c r="O1904">
        <f>IF(Sample[[#This Row],[Ei]]=0,10,LOG(Sample[[#This Row],[Ei]]))</f>
        <v>0</v>
      </c>
      <c r="P1904">
        <f>IF(Sample[[#This Row],[Ii]]=0,10,LOG(Sample[[#This Row],[Ii]]))</f>
        <v>-7.9181246047624804E-2</v>
      </c>
      <c r="Q1904">
        <f>Kx-Sample[[#This Row],[Xp]]</f>
        <v>-7.9181246047624818E-2</v>
      </c>
      <c r="R1904">
        <f>Ky-Sample[[#This Row],[Yp]]</f>
        <v>-1</v>
      </c>
      <c r="S1904">
        <f>Kz-Sample[[#This Row],[Zp]]</f>
        <v>1.0791812460476249</v>
      </c>
      <c r="T1904">
        <f>Sample[[#This Row],[Kpy]]*KSc-Sample[[#This Row],[KPz]]*KSb</f>
        <v>-7.9181246047624887E-2</v>
      </c>
      <c r="U1904">
        <f>-1*(Sample[[#This Row],[KPx]]*KSc-Sample[[#This Row],[KPz]]*KSa)</f>
        <v>-7.9181246047624818E-2</v>
      </c>
      <c r="V1904">
        <f>(Sample[[#This Row],[KPx]]*$R$2-Sample[[#This Row],[Kpy]]*KSa)</f>
        <v>-7.9181246047624818E-2</v>
      </c>
      <c r="W1904">
        <f>Sample[[#This Row],[Kpy]]*KTc-Sample[[#This Row],[KPz]]*KTb</f>
        <v>2.0791812460476251</v>
      </c>
      <c r="X1904">
        <f>-1*(Sample[[#This Row],[KPx]]*KTc-Sample[[#This Row],[KPz]]*KTa)</f>
        <v>2.0791812460476251</v>
      </c>
      <c r="Y1904">
        <f>(Sample[[#This Row],[KPx]]*KTb-Sample[[#This Row],[Kpy]]*KTa)</f>
        <v>2.0791812460476247</v>
      </c>
      <c r="Z1904">
        <f>-Sample[[#This Row],[Xp]]*a+Sample[[#This Row],[Yp]]*b+Sample[[#This Row],[Zp]]*c_</f>
        <v>-0.15836249209524961</v>
      </c>
      <c r="AA1904" s="8">
        <f>-IF(Sample[[#This Row],[Column2]]&gt;0,1,-1)*SQRT(Sample[[#This Row],[KPx''i]]^2+Sample[[#This Row],[KPx''j]]^2+Sample[[#This Row],[KPx''k]]^2)/Ksmag/Scale</f>
        <v>9.6976825007224043E-2</v>
      </c>
      <c r="AB1904" s="1">
        <f>SQRT(Sample[[#This Row],[Kpy''i]]^2+Sample[[#This Row],[KPy''j]]^2+Sample[[#This Row],[KPy''k]]^2)/KTmag/Scale</f>
        <v>1.4702031583961712</v>
      </c>
    </row>
    <row r="1905" spans="1:28" hidden="1" x14ac:dyDescent="0.25">
      <c r="A1905" s="5">
        <v>1900</v>
      </c>
      <c r="B1905" s="13" t="s">
        <v>43</v>
      </c>
      <c r="C1905" s="5"/>
      <c r="D1905" s="5"/>
      <c r="E1905">
        <v>8</v>
      </c>
      <c r="F1905">
        <v>3</v>
      </c>
      <c r="G1905">
        <v>8</v>
      </c>
      <c r="H1905" s="11">
        <f>Sample[[#This Row],[C]]/Sample[[#This Row],[D]]</f>
        <v>0.375</v>
      </c>
      <c r="I1905" s="11">
        <f>Sample[[#This Row],[A]]/Sample[[#This Row],[C]]</f>
        <v>2.6666666666666665</v>
      </c>
      <c r="J1905" s="11">
        <f>Sample[[#This Row],[D]]/Sample[[#This Row],[A]]</f>
        <v>1</v>
      </c>
      <c r="K1905" s="11">
        <f>Sample[[#This Row],[A]]/Sample[[#This Row],[D]]</f>
        <v>1</v>
      </c>
      <c r="L1905" s="11">
        <f>Sample[[#This Row],[D]]/Sample[[#This Row],[C]]</f>
        <v>2.6666666666666665</v>
      </c>
      <c r="M1905" s="11">
        <f>Sample[[#This Row],[C]]/Sample[[#This Row],[A]]</f>
        <v>0.375</v>
      </c>
      <c r="N1905">
        <f>IF(Sample[[#This Row],[Ap]]=0,10,LOG(Sample[[#This Row],[Ap]]))</f>
        <v>-0.42596873227228116</v>
      </c>
      <c r="O1905">
        <f>IF(Sample[[#This Row],[Ei]]=0,10,LOG(Sample[[#This Row],[Ei]]))</f>
        <v>0.4259687322722811</v>
      </c>
      <c r="P1905">
        <f>IF(Sample[[#This Row],[Ii]]=0,10,LOG(Sample[[#This Row],[Ii]]))</f>
        <v>0</v>
      </c>
      <c r="Q1905">
        <f>Kx-Sample[[#This Row],[Xp]]</f>
        <v>0.42596873227228116</v>
      </c>
      <c r="R1905">
        <f>Ky-Sample[[#This Row],[Yp]]</f>
        <v>-1.4259687322722812</v>
      </c>
      <c r="S1905">
        <f>Kz-Sample[[#This Row],[Zp]]</f>
        <v>1</v>
      </c>
      <c r="T1905">
        <f>Sample[[#This Row],[Kpy]]*KSc-Sample[[#This Row],[KPz]]*KSb</f>
        <v>0.42596873227228116</v>
      </c>
      <c r="U1905">
        <f>-1*(Sample[[#This Row],[KPx]]*KSc-Sample[[#This Row],[KPz]]*KSa)</f>
        <v>0.42596873227228116</v>
      </c>
      <c r="V1905">
        <f>(Sample[[#This Row],[KPx]]*$R$2-Sample[[#This Row],[Kpy]]*KSa)</f>
        <v>0.42596873227228116</v>
      </c>
      <c r="W1905">
        <f>Sample[[#This Row],[Kpy]]*KTc-Sample[[#This Row],[KPz]]*KTb</f>
        <v>2.4259687322722812</v>
      </c>
      <c r="X1905">
        <f>-1*(Sample[[#This Row],[KPx]]*KTc-Sample[[#This Row],[KPz]]*KTa)</f>
        <v>2.4259687322722812</v>
      </c>
      <c r="Y1905">
        <f>(Sample[[#This Row],[KPx]]*KTb-Sample[[#This Row],[Kpy]]*KTa)</f>
        <v>2.4259687322722812</v>
      </c>
      <c r="Z1905">
        <f>-Sample[[#This Row],[Xp]]*a+Sample[[#This Row],[Yp]]*b+Sample[[#This Row],[Zp]]*c_</f>
        <v>0.85193746454456221</v>
      </c>
      <c r="AA1905" s="8">
        <f>-IF(Sample[[#This Row],[Column2]]&gt;0,1,-1)*SQRT(Sample[[#This Row],[KPx''i]]^2+Sample[[#This Row],[KPx''j]]^2+Sample[[#This Row],[KPx''k]]^2)/Ksmag/Scale</f>
        <v>-0.52170302022365322</v>
      </c>
      <c r="AB1905" s="1">
        <f>SQRT(Sample[[#This Row],[Kpy''i]]^2+Sample[[#This Row],[KPy''j]]^2+Sample[[#This Row],[KPy''k]]^2)/KTmag/Scale</f>
        <v>1.7154189415362624</v>
      </c>
    </row>
    <row r="1906" spans="1:28" hidden="1" x14ac:dyDescent="0.25">
      <c r="A1906" s="5">
        <v>1901</v>
      </c>
      <c r="B1906" s="13" t="s">
        <v>43</v>
      </c>
      <c r="C1906" s="5"/>
      <c r="D1906" s="5"/>
      <c r="E1906">
        <v>8</v>
      </c>
      <c r="F1906">
        <v>6</v>
      </c>
      <c r="G1906">
        <v>2</v>
      </c>
      <c r="H1906" s="11">
        <f>Sample[[#This Row],[C]]/Sample[[#This Row],[D]]</f>
        <v>0.75</v>
      </c>
      <c r="I1906" s="11">
        <f>Sample[[#This Row],[A]]/Sample[[#This Row],[C]]</f>
        <v>0.33333333333333331</v>
      </c>
      <c r="J1906" s="11">
        <f>Sample[[#This Row],[D]]/Sample[[#This Row],[A]]</f>
        <v>4</v>
      </c>
      <c r="K1906" s="11">
        <f>Sample[[#This Row],[A]]/Sample[[#This Row],[D]]</f>
        <v>0.25</v>
      </c>
      <c r="L1906" s="11">
        <f>Sample[[#This Row],[D]]/Sample[[#This Row],[C]]</f>
        <v>1.3333333333333333</v>
      </c>
      <c r="M1906" s="11">
        <f>Sample[[#This Row],[C]]/Sample[[#This Row],[A]]</f>
        <v>3</v>
      </c>
      <c r="N1906">
        <f>IF(Sample[[#This Row],[Ap]]=0,10,LOG(Sample[[#This Row],[Ap]]))</f>
        <v>-0.12493873660829995</v>
      </c>
      <c r="O1906">
        <f>IF(Sample[[#This Row],[Ei]]=0,10,LOG(Sample[[#This Row],[Ei]]))</f>
        <v>-0.47712125471966244</v>
      </c>
      <c r="P1906">
        <f>IF(Sample[[#This Row],[Ii]]=0,10,LOG(Sample[[#This Row],[Ii]]))</f>
        <v>0.6020599913279624</v>
      </c>
      <c r="Q1906">
        <f>Kx-Sample[[#This Row],[Xp]]</f>
        <v>0.12493873660829995</v>
      </c>
      <c r="R1906">
        <f>Ky-Sample[[#This Row],[Yp]]</f>
        <v>-0.52287874528033762</v>
      </c>
      <c r="S1906">
        <f>Kz-Sample[[#This Row],[Zp]]</f>
        <v>0.3979400086720376</v>
      </c>
      <c r="T1906">
        <f>Sample[[#This Row],[Kpy]]*KSc-Sample[[#This Row],[KPz]]*KSb</f>
        <v>0.12493873660830002</v>
      </c>
      <c r="U1906">
        <f>-1*(Sample[[#This Row],[KPx]]*KSc-Sample[[#This Row],[KPz]]*KSa)</f>
        <v>0.12493873660829995</v>
      </c>
      <c r="V1906">
        <f>(Sample[[#This Row],[KPx]]*$R$2-Sample[[#This Row],[Kpy]]*KSa)</f>
        <v>0.12493873660829995</v>
      </c>
      <c r="W1906">
        <f>Sample[[#This Row],[Kpy]]*KTc-Sample[[#This Row],[KPz]]*KTb</f>
        <v>0.92081875395237522</v>
      </c>
      <c r="X1906">
        <f>-1*(Sample[[#This Row],[KPx]]*KTc-Sample[[#This Row],[KPz]]*KTa)</f>
        <v>0.92081875395237511</v>
      </c>
      <c r="Y1906">
        <f>(Sample[[#This Row],[KPx]]*KTb-Sample[[#This Row],[Kpy]]*KTa)</f>
        <v>0.92081875395237534</v>
      </c>
      <c r="Z1906">
        <f>-Sample[[#This Row],[Xp]]*a+Sample[[#This Row],[Yp]]*b+Sample[[#This Row],[Zp]]*c_</f>
        <v>0.24987747321659992</v>
      </c>
      <c r="AA1906" s="8">
        <f>-IF(Sample[[#This Row],[Column2]]&gt;0,1,-1)*SQRT(Sample[[#This Row],[KPx''i]]^2+Sample[[#This Row],[KPx''j]]^2+Sample[[#This Row],[KPx''k]]^2)/Ksmag/Scale</f>
        <v>-0.15301807689915994</v>
      </c>
      <c r="AB1906" s="1">
        <f>SQRT(Sample[[#This Row],[Kpy''i]]^2+Sample[[#This Row],[KPy''j]]^2+Sample[[#This Row],[KPy''k]]^2)/KTmag/Scale</f>
        <v>0.6511171851634715</v>
      </c>
    </row>
    <row r="1907" spans="1:28" hidden="1" x14ac:dyDescent="0.25">
      <c r="A1907" s="5">
        <v>1902</v>
      </c>
      <c r="B1907" s="13" t="s">
        <v>43</v>
      </c>
      <c r="C1907" s="5"/>
      <c r="D1907" s="5"/>
      <c r="E1907">
        <v>6</v>
      </c>
      <c r="F1907">
        <v>8</v>
      </c>
      <c r="G1907">
        <v>3</v>
      </c>
      <c r="H1907" s="11">
        <f>Sample[[#This Row],[C]]/Sample[[#This Row],[D]]</f>
        <v>1.3333333333333333</v>
      </c>
      <c r="I1907" s="11">
        <f>Sample[[#This Row],[A]]/Sample[[#This Row],[C]]</f>
        <v>0.375</v>
      </c>
      <c r="J1907" s="11">
        <f>Sample[[#This Row],[D]]/Sample[[#This Row],[A]]</f>
        <v>2</v>
      </c>
      <c r="K1907" s="11">
        <f>Sample[[#This Row],[A]]/Sample[[#This Row],[D]]</f>
        <v>0.5</v>
      </c>
      <c r="L1907" s="11">
        <f>Sample[[#This Row],[D]]/Sample[[#This Row],[C]]</f>
        <v>0.75</v>
      </c>
      <c r="M1907" s="11">
        <f>Sample[[#This Row],[C]]/Sample[[#This Row],[A]]</f>
        <v>2.6666666666666665</v>
      </c>
      <c r="N1907">
        <f>IF(Sample[[#This Row],[Ap]]=0,10,LOG(Sample[[#This Row],[Ap]]))</f>
        <v>0.12493873660829993</v>
      </c>
      <c r="O1907">
        <f>IF(Sample[[#This Row],[Ei]]=0,10,LOG(Sample[[#This Row],[Ei]]))</f>
        <v>-0.42596873227228116</v>
      </c>
      <c r="P1907">
        <f>IF(Sample[[#This Row],[Ii]]=0,10,LOG(Sample[[#This Row],[Ii]]))</f>
        <v>0.3010299956639812</v>
      </c>
      <c r="Q1907">
        <f>Kx-Sample[[#This Row],[Xp]]</f>
        <v>-0.12493873660829993</v>
      </c>
      <c r="R1907">
        <f>Ky-Sample[[#This Row],[Yp]]</f>
        <v>-0.57403126772771884</v>
      </c>
      <c r="S1907">
        <f>Kz-Sample[[#This Row],[Zp]]</f>
        <v>0.69897000433601875</v>
      </c>
      <c r="T1907">
        <f>Sample[[#This Row],[Kpy]]*KSc-Sample[[#This Row],[KPz]]*KSb</f>
        <v>-0.12493873660829991</v>
      </c>
      <c r="U1907">
        <f>-1*(Sample[[#This Row],[KPx]]*KSc-Sample[[#This Row],[KPz]]*KSa)</f>
        <v>-0.12493873660829993</v>
      </c>
      <c r="V1907">
        <f>(Sample[[#This Row],[KPx]]*$R$2-Sample[[#This Row],[Kpy]]*KSa)</f>
        <v>-0.12493873660829993</v>
      </c>
      <c r="W1907">
        <f>Sample[[#This Row],[Kpy]]*KTc-Sample[[#This Row],[KPz]]*KTb</f>
        <v>1.2730012720637376</v>
      </c>
      <c r="X1907">
        <f>-1*(Sample[[#This Row],[KPx]]*KTc-Sample[[#This Row],[KPz]]*KTa)</f>
        <v>1.2730012720637376</v>
      </c>
      <c r="Y1907">
        <f>(Sample[[#This Row],[KPx]]*KTb-Sample[[#This Row],[Kpy]]*KTa)</f>
        <v>1.2730012720637376</v>
      </c>
      <c r="Z1907">
        <f>-Sample[[#This Row],[Xp]]*a+Sample[[#This Row],[Yp]]*b+Sample[[#This Row],[Zp]]*c_</f>
        <v>-0.24987747321659992</v>
      </c>
      <c r="AA1907" s="8">
        <f>-IF(Sample[[#This Row],[Column2]]&gt;0,1,-1)*SQRT(Sample[[#This Row],[KPx''i]]^2+Sample[[#This Row],[KPx''j]]^2+Sample[[#This Row],[KPx''k]]^2)/Ksmag/Scale</f>
        <v>0.15301807689915992</v>
      </c>
      <c r="AB1907" s="1">
        <f>SQRT(Sample[[#This Row],[Kpy''i]]^2+Sample[[#This Row],[KPy''j]]^2+Sample[[#This Row],[KPy''k]]^2)/KTmag/Scale</f>
        <v>0.90014783193537007</v>
      </c>
    </row>
    <row r="1908" spans="1:28" hidden="1" x14ac:dyDescent="0.25">
      <c r="A1908" s="5">
        <v>1903</v>
      </c>
      <c r="B1908" s="13" t="s">
        <v>43</v>
      </c>
      <c r="C1908" s="5"/>
      <c r="D1908" s="5"/>
      <c r="E1908">
        <v>3</v>
      </c>
      <c r="F1908">
        <v>6</v>
      </c>
      <c r="G1908">
        <v>5</v>
      </c>
      <c r="H1908" s="11">
        <f>Sample[[#This Row],[C]]/Sample[[#This Row],[D]]</f>
        <v>2</v>
      </c>
      <c r="I1908" s="11">
        <f>Sample[[#This Row],[A]]/Sample[[#This Row],[C]]</f>
        <v>0.83333333333333337</v>
      </c>
      <c r="J1908" s="11">
        <f>Sample[[#This Row],[D]]/Sample[[#This Row],[A]]</f>
        <v>0.6</v>
      </c>
      <c r="K1908" s="11">
        <f>Sample[[#This Row],[A]]/Sample[[#This Row],[D]]</f>
        <v>1.6666666666666667</v>
      </c>
      <c r="L1908" s="11">
        <f>Sample[[#This Row],[D]]/Sample[[#This Row],[C]]</f>
        <v>0.5</v>
      </c>
      <c r="M1908" s="11">
        <f>Sample[[#This Row],[C]]/Sample[[#This Row],[A]]</f>
        <v>1.2</v>
      </c>
      <c r="N1908">
        <f>IF(Sample[[#This Row],[Ap]]=0,10,LOG(Sample[[#This Row],[Ap]]))</f>
        <v>0.3010299956639812</v>
      </c>
      <c r="O1908">
        <f>IF(Sample[[#This Row],[Ei]]=0,10,LOG(Sample[[#This Row],[Ei]]))</f>
        <v>-7.9181246047624804E-2</v>
      </c>
      <c r="P1908">
        <f>IF(Sample[[#This Row],[Ii]]=0,10,LOG(Sample[[#This Row],[Ii]]))</f>
        <v>-0.22184874961635639</v>
      </c>
      <c r="Q1908">
        <f>Kx-Sample[[#This Row],[Xp]]</f>
        <v>-0.3010299956639812</v>
      </c>
      <c r="R1908">
        <f>Ky-Sample[[#This Row],[Yp]]</f>
        <v>-0.92081875395237522</v>
      </c>
      <c r="S1908">
        <f>Kz-Sample[[#This Row],[Zp]]</f>
        <v>1.2218487496163564</v>
      </c>
      <c r="T1908">
        <f>Sample[[#This Row],[Kpy]]*KSc-Sample[[#This Row],[KPz]]*KSb</f>
        <v>-0.30102999566398114</v>
      </c>
      <c r="U1908">
        <f>-1*(Sample[[#This Row],[KPx]]*KSc-Sample[[#This Row],[KPz]]*KSa)</f>
        <v>-0.3010299956639812</v>
      </c>
      <c r="V1908">
        <f>(Sample[[#This Row],[KPx]]*$R$2-Sample[[#This Row],[Kpy]]*KSa)</f>
        <v>-0.3010299956639812</v>
      </c>
      <c r="W1908">
        <f>Sample[[#This Row],[Kpy]]*KTc-Sample[[#This Row],[KPz]]*KTb</f>
        <v>2.1426675035687315</v>
      </c>
      <c r="X1908">
        <f>-1*(Sample[[#This Row],[KPx]]*KTc-Sample[[#This Row],[KPz]]*KTa)</f>
        <v>2.1426675035687315</v>
      </c>
      <c r="Y1908">
        <f>(Sample[[#This Row],[KPx]]*KTb-Sample[[#This Row],[Kpy]]*KTa)</f>
        <v>2.1426675035687315</v>
      </c>
      <c r="Z1908">
        <f>-Sample[[#This Row],[Xp]]*a+Sample[[#This Row],[Yp]]*b+Sample[[#This Row],[Zp]]*c_</f>
        <v>-0.6020599913279624</v>
      </c>
      <c r="AA1908" s="8">
        <f>-IF(Sample[[#This Row],[Column2]]&gt;0,1,-1)*SQRT(Sample[[#This Row],[KPx''i]]^2+Sample[[#This Row],[KPx''j]]^2+Sample[[#This Row],[KPx''k]]^2)/Ksmag/Scale</f>
        <v>0.36868494332449325</v>
      </c>
      <c r="AB1908" s="1">
        <f>SQRT(Sample[[#This Row],[Kpy''i]]^2+Sample[[#This Row],[KPy''j]]^2+Sample[[#This Row],[KPy''k]]^2)/KTmag/Scale</f>
        <v>1.5150947216015012</v>
      </c>
    </row>
    <row r="1909" spans="1:28" hidden="1" x14ac:dyDescent="0.25">
      <c r="A1909" s="5">
        <v>1904</v>
      </c>
      <c r="B1909" s="13" t="s">
        <v>43</v>
      </c>
      <c r="C1909" s="5"/>
      <c r="D1909" s="5"/>
      <c r="E1909">
        <v>3</v>
      </c>
      <c r="F1909">
        <v>6</v>
      </c>
      <c r="G1909">
        <v>4</v>
      </c>
      <c r="H1909" s="11">
        <f>Sample[[#This Row],[C]]/Sample[[#This Row],[D]]</f>
        <v>2</v>
      </c>
      <c r="I1909" s="11">
        <f>Sample[[#This Row],[A]]/Sample[[#This Row],[C]]</f>
        <v>0.66666666666666663</v>
      </c>
      <c r="J1909" s="11">
        <f>Sample[[#This Row],[D]]/Sample[[#This Row],[A]]</f>
        <v>0.75</v>
      </c>
      <c r="K1909" s="11">
        <f>Sample[[#This Row],[A]]/Sample[[#This Row],[D]]</f>
        <v>1.3333333333333333</v>
      </c>
      <c r="L1909" s="11">
        <f>Sample[[#This Row],[D]]/Sample[[#This Row],[C]]</f>
        <v>0.5</v>
      </c>
      <c r="M1909" s="11">
        <f>Sample[[#This Row],[C]]/Sample[[#This Row],[A]]</f>
        <v>1.5</v>
      </c>
      <c r="N1909">
        <f>IF(Sample[[#This Row],[Ap]]=0,10,LOG(Sample[[#This Row],[Ap]]))</f>
        <v>0.3010299956639812</v>
      </c>
      <c r="O1909">
        <f>IF(Sample[[#This Row],[Ei]]=0,10,LOG(Sample[[#This Row],[Ei]]))</f>
        <v>-0.17609125905568127</v>
      </c>
      <c r="P1909">
        <f>IF(Sample[[#This Row],[Ii]]=0,10,LOG(Sample[[#This Row],[Ii]]))</f>
        <v>-0.12493873660829995</v>
      </c>
      <c r="Q1909">
        <f>Kx-Sample[[#This Row],[Xp]]</f>
        <v>-0.3010299956639812</v>
      </c>
      <c r="R1909">
        <f>Ky-Sample[[#This Row],[Yp]]</f>
        <v>-0.82390874094431876</v>
      </c>
      <c r="S1909">
        <f>Kz-Sample[[#This Row],[Zp]]</f>
        <v>1.1249387366082999</v>
      </c>
      <c r="T1909">
        <f>Sample[[#This Row],[Kpy]]*KSc-Sample[[#This Row],[KPz]]*KSb</f>
        <v>-0.30102999566398114</v>
      </c>
      <c r="U1909">
        <f>-1*(Sample[[#This Row],[KPx]]*KSc-Sample[[#This Row],[KPz]]*KSa)</f>
        <v>-0.3010299956639812</v>
      </c>
      <c r="V1909">
        <f>(Sample[[#This Row],[KPx]]*$R$2-Sample[[#This Row],[Kpy]]*KSa)</f>
        <v>-0.3010299956639812</v>
      </c>
      <c r="W1909">
        <f>Sample[[#This Row],[Kpy]]*KTc-Sample[[#This Row],[KPz]]*KTb</f>
        <v>1.9488474775526186</v>
      </c>
      <c r="X1909">
        <f>-1*(Sample[[#This Row],[KPx]]*KTc-Sample[[#This Row],[KPz]]*KTa)</f>
        <v>1.9488474775526186</v>
      </c>
      <c r="Y1909">
        <f>(Sample[[#This Row],[KPx]]*KTb-Sample[[#This Row],[Kpy]]*KTa)</f>
        <v>1.9488474775526188</v>
      </c>
      <c r="Z1909">
        <f>-Sample[[#This Row],[Xp]]*a+Sample[[#This Row],[Yp]]*b+Sample[[#This Row],[Zp]]*c_</f>
        <v>-0.6020599913279624</v>
      </c>
      <c r="AA1909" s="8">
        <f>-IF(Sample[[#This Row],[Column2]]&gt;0,1,-1)*SQRT(Sample[[#This Row],[KPx''i]]^2+Sample[[#This Row],[KPx''j]]^2+Sample[[#This Row],[KPx''k]]^2)/Ksmag/Scale</f>
        <v>0.36868494332449325</v>
      </c>
      <c r="AB1909" s="1">
        <f>SQRT(Sample[[#This Row],[Kpy''i]]^2+Sample[[#This Row],[KPy''j]]^2+Sample[[#This Row],[KPy''k]]^2)/KTmag/Scale</f>
        <v>1.3780432668757547</v>
      </c>
    </row>
    <row r="1910" spans="1:28" hidden="1" x14ac:dyDescent="0.25">
      <c r="A1910" s="5">
        <v>1905</v>
      </c>
      <c r="B1910" s="13" t="s">
        <v>43</v>
      </c>
      <c r="C1910" s="5"/>
      <c r="D1910" s="5"/>
      <c r="E1910">
        <v>5</v>
      </c>
      <c r="F1910">
        <v>3</v>
      </c>
      <c r="G1910">
        <v>4</v>
      </c>
      <c r="H1910" s="11">
        <f>Sample[[#This Row],[C]]/Sample[[#This Row],[D]]</f>
        <v>0.6</v>
      </c>
      <c r="I1910" s="11">
        <f>Sample[[#This Row],[A]]/Sample[[#This Row],[C]]</f>
        <v>1.3333333333333333</v>
      </c>
      <c r="J1910" s="11">
        <f>Sample[[#This Row],[D]]/Sample[[#This Row],[A]]</f>
        <v>1.25</v>
      </c>
      <c r="K1910" s="11">
        <f>Sample[[#This Row],[A]]/Sample[[#This Row],[D]]</f>
        <v>0.8</v>
      </c>
      <c r="L1910" s="11">
        <f>Sample[[#This Row],[D]]/Sample[[#This Row],[C]]</f>
        <v>1.6666666666666667</v>
      </c>
      <c r="M1910" s="11">
        <f>Sample[[#This Row],[C]]/Sample[[#This Row],[A]]</f>
        <v>0.75</v>
      </c>
      <c r="N1910">
        <f>IF(Sample[[#This Row],[Ap]]=0,10,LOG(Sample[[#This Row],[Ap]]))</f>
        <v>-0.22184874961635639</v>
      </c>
      <c r="O1910">
        <f>IF(Sample[[#This Row],[Ei]]=0,10,LOG(Sample[[#This Row],[Ei]]))</f>
        <v>0.12493873660829993</v>
      </c>
      <c r="P1910">
        <f>IF(Sample[[#This Row],[Ii]]=0,10,LOG(Sample[[#This Row],[Ii]]))</f>
        <v>9.691001300805642E-2</v>
      </c>
      <c r="Q1910">
        <f>Kx-Sample[[#This Row],[Xp]]</f>
        <v>0.22184874961635639</v>
      </c>
      <c r="R1910">
        <f>Ky-Sample[[#This Row],[Yp]]</f>
        <v>-1.1249387366082999</v>
      </c>
      <c r="S1910">
        <f>Kz-Sample[[#This Row],[Zp]]</f>
        <v>0.90308998699194354</v>
      </c>
      <c r="T1910">
        <f>Sample[[#This Row],[Kpy]]*KSc-Sample[[#This Row],[KPz]]*KSb</f>
        <v>0.22184874961635637</v>
      </c>
      <c r="U1910">
        <f>-1*(Sample[[#This Row],[KPx]]*KSc-Sample[[#This Row],[KPz]]*KSa)</f>
        <v>0.22184874961635639</v>
      </c>
      <c r="V1910">
        <f>(Sample[[#This Row],[KPx]]*$R$2-Sample[[#This Row],[Kpy]]*KSa)</f>
        <v>0.22184874961635639</v>
      </c>
      <c r="W1910">
        <f>Sample[[#This Row],[Kpy]]*KTc-Sample[[#This Row],[KPz]]*KTb</f>
        <v>2.0280287236002437</v>
      </c>
      <c r="X1910">
        <f>-1*(Sample[[#This Row],[KPx]]*KTc-Sample[[#This Row],[KPz]]*KTa)</f>
        <v>2.0280287236002437</v>
      </c>
      <c r="Y1910">
        <f>(Sample[[#This Row],[KPx]]*KTb-Sample[[#This Row],[Kpy]]*KTa)</f>
        <v>2.0280287236002432</v>
      </c>
      <c r="Z1910">
        <f>-Sample[[#This Row],[Xp]]*a+Sample[[#This Row],[Yp]]*b+Sample[[#This Row],[Zp]]*c_</f>
        <v>0.44369749923271273</v>
      </c>
      <c r="AA1910" s="8">
        <f>-IF(Sample[[#This Row],[Column2]]&gt;0,1,-1)*SQRT(Sample[[#This Row],[KPx''i]]^2+Sample[[#This Row],[KPx''j]]^2+Sample[[#This Row],[KPx''k]]^2)/Ksmag/Scale</f>
        <v>-0.27170811831726921</v>
      </c>
      <c r="AB1910" s="1">
        <f>SQRT(Sample[[#This Row],[Kpy''i]]^2+Sample[[#This Row],[KPy''j]]^2+Sample[[#This Row],[KPy''k]]^2)/KTmag/Scale</f>
        <v>1.4340328628988308</v>
      </c>
    </row>
    <row r="1911" spans="1:28" hidden="1" x14ac:dyDescent="0.25">
      <c r="A1911" s="5">
        <v>1906</v>
      </c>
      <c r="B1911" s="13" t="s">
        <v>43</v>
      </c>
      <c r="C1911" s="5"/>
      <c r="D1911" s="5"/>
      <c r="E1911">
        <v>1</v>
      </c>
      <c r="F1911">
        <v>10</v>
      </c>
      <c r="G1911">
        <v>5</v>
      </c>
      <c r="H1911" s="11">
        <f>Sample[[#This Row],[C]]/Sample[[#This Row],[D]]</f>
        <v>10</v>
      </c>
      <c r="I1911" s="11">
        <f>Sample[[#This Row],[A]]/Sample[[#This Row],[C]]</f>
        <v>0.5</v>
      </c>
      <c r="J1911" s="11">
        <f>Sample[[#This Row],[D]]/Sample[[#This Row],[A]]</f>
        <v>0.2</v>
      </c>
      <c r="K1911" s="11">
        <f>Sample[[#This Row],[A]]/Sample[[#This Row],[D]]</f>
        <v>5</v>
      </c>
      <c r="L1911" s="11">
        <f>Sample[[#This Row],[D]]/Sample[[#This Row],[C]]</f>
        <v>0.1</v>
      </c>
      <c r="M1911" s="11">
        <f>Sample[[#This Row],[C]]/Sample[[#This Row],[A]]</f>
        <v>2</v>
      </c>
      <c r="N1911">
        <f>IF(Sample[[#This Row],[Ap]]=0,10,LOG(Sample[[#This Row],[Ap]]))</f>
        <v>1</v>
      </c>
      <c r="O1911">
        <f>IF(Sample[[#This Row],[Ei]]=0,10,LOG(Sample[[#This Row],[Ei]]))</f>
        <v>-0.3010299956639812</v>
      </c>
      <c r="P1911">
        <f>IF(Sample[[#This Row],[Ii]]=0,10,LOG(Sample[[#This Row],[Ii]]))</f>
        <v>-0.69897000433601875</v>
      </c>
      <c r="Q1911">
        <f>Kx-Sample[[#This Row],[Xp]]</f>
        <v>-1</v>
      </c>
      <c r="R1911">
        <f>Ky-Sample[[#This Row],[Yp]]</f>
        <v>-0.69897000433601875</v>
      </c>
      <c r="S1911">
        <f>Kz-Sample[[#This Row],[Zp]]</f>
        <v>1.6989700043360187</v>
      </c>
      <c r="T1911">
        <f>Sample[[#This Row],[Kpy]]*KSc-Sample[[#This Row],[KPz]]*KSb</f>
        <v>-1</v>
      </c>
      <c r="U1911">
        <f>-1*(Sample[[#This Row],[KPx]]*KSc-Sample[[#This Row],[KPz]]*KSa)</f>
        <v>-1</v>
      </c>
      <c r="V1911">
        <f>(Sample[[#This Row],[KPx]]*$R$2-Sample[[#This Row],[Kpy]]*KSa)</f>
        <v>-1</v>
      </c>
      <c r="W1911">
        <f>Sample[[#This Row],[Kpy]]*KTc-Sample[[#This Row],[KPz]]*KTb</f>
        <v>2.3979400086720375</v>
      </c>
      <c r="X1911">
        <f>-1*(Sample[[#This Row],[KPx]]*KTc-Sample[[#This Row],[KPz]]*KTa)</f>
        <v>2.3979400086720375</v>
      </c>
      <c r="Y1911">
        <f>(Sample[[#This Row],[KPx]]*KTb-Sample[[#This Row],[Kpy]]*KTa)</f>
        <v>2.3979400086720375</v>
      </c>
      <c r="Z1911">
        <f>-Sample[[#This Row],[Xp]]*a+Sample[[#This Row],[Yp]]*b+Sample[[#This Row],[Zp]]*c_</f>
        <v>-2</v>
      </c>
      <c r="AA1911" s="8">
        <f>-IF(Sample[[#This Row],[Column2]]&gt;0,1,-1)*SQRT(Sample[[#This Row],[KPx''i]]^2+Sample[[#This Row],[KPx''j]]^2+Sample[[#This Row],[KPx''k]]^2)/Ksmag/Scale</f>
        <v>1.2247448713915889</v>
      </c>
      <c r="AB1911" s="1">
        <f>SQRT(Sample[[#This Row],[Kpy''i]]^2+Sample[[#This Row],[KPy''j]]^2+Sample[[#This Row],[KPy''k]]^2)/KTmag/Scale</f>
        <v>1.6955996410105265</v>
      </c>
    </row>
    <row r="1912" spans="1:28" hidden="1" x14ac:dyDescent="0.25">
      <c r="A1912" s="5">
        <v>1907</v>
      </c>
      <c r="B1912" s="13" t="s">
        <v>43</v>
      </c>
      <c r="C1912" s="5"/>
      <c r="D1912" s="5"/>
      <c r="E1912">
        <v>5</v>
      </c>
      <c r="F1912">
        <v>6</v>
      </c>
      <c r="G1912">
        <v>10</v>
      </c>
      <c r="H1912" s="11">
        <f>Sample[[#This Row],[C]]/Sample[[#This Row],[D]]</f>
        <v>1.2</v>
      </c>
      <c r="I1912" s="11">
        <f>Sample[[#This Row],[A]]/Sample[[#This Row],[C]]</f>
        <v>1.6666666666666667</v>
      </c>
      <c r="J1912" s="11">
        <f>Sample[[#This Row],[D]]/Sample[[#This Row],[A]]</f>
        <v>0.5</v>
      </c>
      <c r="K1912" s="11">
        <f>Sample[[#This Row],[A]]/Sample[[#This Row],[D]]</f>
        <v>2</v>
      </c>
      <c r="L1912" s="11">
        <f>Sample[[#This Row],[D]]/Sample[[#This Row],[C]]</f>
        <v>0.83333333333333337</v>
      </c>
      <c r="M1912" s="11">
        <f>Sample[[#This Row],[C]]/Sample[[#This Row],[A]]</f>
        <v>0.6</v>
      </c>
      <c r="N1912">
        <f>IF(Sample[[#This Row],[Ap]]=0,10,LOG(Sample[[#This Row],[Ap]]))</f>
        <v>7.9181246047624818E-2</v>
      </c>
      <c r="O1912">
        <f>IF(Sample[[#This Row],[Ei]]=0,10,LOG(Sample[[#This Row],[Ei]]))</f>
        <v>0.22184874961635639</v>
      </c>
      <c r="P1912">
        <f>IF(Sample[[#This Row],[Ii]]=0,10,LOG(Sample[[#This Row],[Ii]]))</f>
        <v>-0.3010299956639812</v>
      </c>
      <c r="Q1912">
        <f>Kx-Sample[[#This Row],[Xp]]</f>
        <v>-7.9181246047624818E-2</v>
      </c>
      <c r="R1912">
        <f>Ky-Sample[[#This Row],[Yp]]</f>
        <v>-1.2218487496163564</v>
      </c>
      <c r="S1912">
        <f>Kz-Sample[[#This Row],[Zp]]</f>
        <v>1.3010299956639813</v>
      </c>
      <c r="T1912">
        <f>Sample[[#This Row],[Kpy]]*KSc-Sample[[#This Row],[KPz]]*KSb</f>
        <v>-7.9181246047624887E-2</v>
      </c>
      <c r="U1912">
        <f>-1*(Sample[[#This Row],[KPx]]*KSc-Sample[[#This Row],[KPz]]*KSa)</f>
        <v>-7.9181246047624818E-2</v>
      </c>
      <c r="V1912">
        <f>(Sample[[#This Row],[KPx]]*$R$2-Sample[[#This Row],[Kpy]]*KSa)</f>
        <v>-7.9181246047624818E-2</v>
      </c>
      <c r="W1912">
        <f>Sample[[#This Row],[Kpy]]*KTc-Sample[[#This Row],[KPz]]*KTb</f>
        <v>2.5228787452803374</v>
      </c>
      <c r="X1912">
        <f>-1*(Sample[[#This Row],[KPx]]*KTc-Sample[[#This Row],[KPz]]*KTa)</f>
        <v>2.5228787452803378</v>
      </c>
      <c r="Y1912">
        <f>(Sample[[#This Row],[KPx]]*KTb-Sample[[#This Row],[Kpy]]*KTa)</f>
        <v>2.5228787452803374</v>
      </c>
      <c r="Z1912">
        <f>-Sample[[#This Row],[Xp]]*a+Sample[[#This Row],[Yp]]*b+Sample[[#This Row],[Zp]]*c_</f>
        <v>-0.15836249209524961</v>
      </c>
      <c r="AA1912" s="8">
        <f>-IF(Sample[[#This Row],[Column2]]&gt;0,1,-1)*SQRT(Sample[[#This Row],[KPx''i]]^2+Sample[[#This Row],[KPx''j]]^2+Sample[[#This Row],[KPx''k]]^2)/Ksmag/Scale</f>
        <v>9.6976825007224043E-2</v>
      </c>
      <c r="AB1912" s="1">
        <f>SQRT(Sample[[#This Row],[Kpy''i]]^2+Sample[[#This Row],[KPy''j]]^2+Sample[[#This Row],[KPy''k]]^2)/KTmag/Scale</f>
        <v>1.7839446688991354</v>
      </c>
    </row>
    <row r="1913" spans="1:28" hidden="1" x14ac:dyDescent="0.25">
      <c r="A1913" s="5">
        <v>1908</v>
      </c>
      <c r="B1913" s="13" t="s">
        <v>43</v>
      </c>
      <c r="C1913" s="5"/>
      <c r="D1913" s="5"/>
      <c r="E1913">
        <v>7</v>
      </c>
      <c r="F1913">
        <v>1</v>
      </c>
      <c r="G1913">
        <v>6</v>
      </c>
      <c r="H1913" s="11">
        <f>Sample[[#This Row],[C]]/Sample[[#This Row],[D]]</f>
        <v>0.14285714285714285</v>
      </c>
      <c r="I1913" s="11">
        <f>Sample[[#This Row],[A]]/Sample[[#This Row],[C]]</f>
        <v>6</v>
      </c>
      <c r="J1913" s="11">
        <f>Sample[[#This Row],[D]]/Sample[[#This Row],[A]]</f>
        <v>1.1666666666666667</v>
      </c>
      <c r="K1913" s="11">
        <f>Sample[[#This Row],[A]]/Sample[[#This Row],[D]]</f>
        <v>0.8571428571428571</v>
      </c>
      <c r="L1913" s="11">
        <f>Sample[[#This Row],[D]]/Sample[[#This Row],[C]]</f>
        <v>7</v>
      </c>
      <c r="M1913" s="11">
        <f>Sample[[#This Row],[C]]/Sample[[#This Row],[A]]</f>
        <v>0.16666666666666666</v>
      </c>
      <c r="N1913">
        <f>IF(Sample[[#This Row],[Ap]]=0,10,LOG(Sample[[#This Row],[Ap]]))</f>
        <v>-0.84509804001425681</v>
      </c>
      <c r="O1913">
        <f>IF(Sample[[#This Row],[Ei]]=0,10,LOG(Sample[[#This Row],[Ei]]))</f>
        <v>0.77815125038364363</v>
      </c>
      <c r="P1913">
        <f>IF(Sample[[#This Row],[Ii]]=0,10,LOG(Sample[[#This Row],[Ii]]))</f>
        <v>6.6946789630613221E-2</v>
      </c>
      <c r="Q1913">
        <f>Kx-Sample[[#This Row],[Xp]]</f>
        <v>0.84509804001425681</v>
      </c>
      <c r="R1913">
        <f>Ky-Sample[[#This Row],[Yp]]</f>
        <v>-1.7781512503836436</v>
      </c>
      <c r="S1913">
        <f>Kz-Sample[[#This Row],[Zp]]</f>
        <v>0.93305321036938682</v>
      </c>
      <c r="T1913">
        <f>Sample[[#This Row],[Kpy]]*KSc-Sample[[#This Row],[KPz]]*KSb</f>
        <v>0.84509804001425681</v>
      </c>
      <c r="U1913">
        <f>-1*(Sample[[#This Row],[KPx]]*KSc-Sample[[#This Row],[KPz]]*KSa)</f>
        <v>0.84509804001425681</v>
      </c>
      <c r="V1913">
        <f>(Sample[[#This Row],[KPx]]*$R$2-Sample[[#This Row],[Kpy]]*KSa)</f>
        <v>0.84509804001425681</v>
      </c>
      <c r="W1913">
        <f>Sample[[#This Row],[Kpy]]*KTc-Sample[[#This Row],[KPz]]*KTb</f>
        <v>2.7112044607530303</v>
      </c>
      <c r="X1913">
        <f>-1*(Sample[[#This Row],[KPx]]*KTc-Sample[[#This Row],[KPz]]*KTa)</f>
        <v>2.7112044607530303</v>
      </c>
      <c r="Y1913">
        <f>(Sample[[#This Row],[KPx]]*KTb-Sample[[#This Row],[Kpy]]*KTa)</f>
        <v>2.7112044607530303</v>
      </c>
      <c r="Z1913">
        <f>-Sample[[#This Row],[Xp]]*a+Sample[[#This Row],[Yp]]*b+Sample[[#This Row],[Zp]]*c_</f>
        <v>1.6901960800285136</v>
      </c>
      <c r="AA1913" s="8">
        <f>-IF(Sample[[#This Row],[Column2]]&gt;0,1,-1)*SQRT(Sample[[#This Row],[KPx''i]]^2+Sample[[#This Row],[KPx''j]]^2+Sample[[#This Row],[KPx''k]]^2)/Ksmag/Scale</f>
        <v>-1.0350294903305448</v>
      </c>
      <c r="AB1913" s="1">
        <f>SQRT(Sample[[#This Row],[Kpy''i]]^2+Sample[[#This Row],[KPy''j]]^2+Sample[[#This Row],[KPy''k]]^2)/KTmag/Scale</f>
        <v>1.9171110593816849</v>
      </c>
    </row>
    <row r="1914" spans="1:28" hidden="1" x14ac:dyDescent="0.25">
      <c r="A1914" s="5">
        <v>1909</v>
      </c>
      <c r="B1914" s="13" t="s">
        <v>43</v>
      </c>
      <c r="C1914" s="5"/>
      <c r="D1914" s="5"/>
      <c r="E1914">
        <v>2</v>
      </c>
      <c r="F1914">
        <v>6</v>
      </c>
      <c r="G1914">
        <v>6</v>
      </c>
      <c r="H1914" s="11">
        <f>Sample[[#This Row],[C]]/Sample[[#This Row],[D]]</f>
        <v>3</v>
      </c>
      <c r="I1914" s="11">
        <f>Sample[[#This Row],[A]]/Sample[[#This Row],[C]]</f>
        <v>1</v>
      </c>
      <c r="J1914" s="11">
        <f>Sample[[#This Row],[D]]/Sample[[#This Row],[A]]</f>
        <v>0.33333333333333331</v>
      </c>
      <c r="K1914" s="11">
        <f>Sample[[#This Row],[A]]/Sample[[#This Row],[D]]</f>
        <v>3</v>
      </c>
      <c r="L1914" s="11">
        <f>Sample[[#This Row],[D]]/Sample[[#This Row],[C]]</f>
        <v>0.33333333333333331</v>
      </c>
      <c r="M1914" s="11">
        <f>Sample[[#This Row],[C]]/Sample[[#This Row],[A]]</f>
        <v>1</v>
      </c>
      <c r="N1914">
        <f>IF(Sample[[#This Row],[Ap]]=0,10,LOG(Sample[[#This Row],[Ap]]))</f>
        <v>0.47712125471966244</v>
      </c>
      <c r="O1914">
        <f>IF(Sample[[#This Row],[Ei]]=0,10,LOG(Sample[[#This Row],[Ei]]))</f>
        <v>0</v>
      </c>
      <c r="P1914">
        <f>IF(Sample[[#This Row],[Ii]]=0,10,LOG(Sample[[#This Row],[Ii]]))</f>
        <v>-0.47712125471966244</v>
      </c>
      <c r="Q1914">
        <f>Kx-Sample[[#This Row],[Xp]]</f>
        <v>-0.47712125471966244</v>
      </c>
      <c r="R1914">
        <f>Ky-Sample[[#This Row],[Yp]]</f>
        <v>-1</v>
      </c>
      <c r="S1914">
        <f>Kz-Sample[[#This Row],[Zp]]</f>
        <v>1.4771212547196624</v>
      </c>
      <c r="T1914">
        <f>Sample[[#This Row],[Kpy]]*KSc-Sample[[#This Row],[KPz]]*KSb</f>
        <v>-0.47712125471966238</v>
      </c>
      <c r="U1914">
        <f>-1*(Sample[[#This Row],[KPx]]*KSc-Sample[[#This Row],[KPz]]*KSa)</f>
        <v>-0.47712125471966244</v>
      </c>
      <c r="V1914">
        <f>(Sample[[#This Row],[KPx]]*$R$2-Sample[[#This Row],[Kpy]]*KSa)</f>
        <v>-0.47712125471966244</v>
      </c>
      <c r="W1914">
        <f>Sample[[#This Row],[Kpy]]*KTc-Sample[[#This Row],[KPz]]*KTb</f>
        <v>2.4771212547196626</v>
      </c>
      <c r="X1914">
        <f>-1*(Sample[[#This Row],[KPx]]*KTc-Sample[[#This Row],[KPz]]*KTa)</f>
        <v>2.4771212547196622</v>
      </c>
      <c r="Y1914">
        <f>(Sample[[#This Row],[KPx]]*KTb-Sample[[#This Row],[Kpy]]*KTa)</f>
        <v>2.4771212547196626</v>
      </c>
      <c r="Z1914">
        <f>-Sample[[#This Row],[Xp]]*a+Sample[[#This Row],[Yp]]*b+Sample[[#This Row],[Zp]]*c_</f>
        <v>-0.95424250943932487</v>
      </c>
      <c r="AA1914" s="8">
        <f>-IF(Sample[[#This Row],[Column2]]&gt;0,1,-1)*SQRT(Sample[[#This Row],[KPx''i]]^2+Sample[[#This Row],[KPx''j]]^2+Sample[[#This Row],[KPx''k]]^2)/Ksmag/Scale</f>
        <v>0.58435180974982659</v>
      </c>
      <c r="AB1914" s="1">
        <f>SQRT(Sample[[#This Row],[Kpy''i]]^2+Sample[[#This Row],[KPy''j]]^2+Sample[[#This Row],[KPy''k]]^2)/KTmag/Scale</f>
        <v>1.7515892370336026</v>
      </c>
    </row>
    <row r="1915" spans="1:28" hidden="1" x14ac:dyDescent="0.25">
      <c r="A1915" s="5">
        <v>1910</v>
      </c>
      <c r="B1915" s="13" t="s">
        <v>43</v>
      </c>
      <c r="C1915" s="5"/>
      <c r="D1915" s="5"/>
      <c r="E1915">
        <v>2</v>
      </c>
      <c r="F1915">
        <v>10</v>
      </c>
      <c r="G1915">
        <v>2</v>
      </c>
      <c r="H1915" s="11">
        <f>Sample[[#This Row],[C]]/Sample[[#This Row],[D]]</f>
        <v>5</v>
      </c>
      <c r="I1915" s="11">
        <f>Sample[[#This Row],[A]]/Sample[[#This Row],[C]]</f>
        <v>0.2</v>
      </c>
      <c r="J1915" s="11">
        <f>Sample[[#This Row],[D]]/Sample[[#This Row],[A]]</f>
        <v>1</v>
      </c>
      <c r="K1915" s="11">
        <f>Sample[[#This Row],[A]]/Sample[[#This Row],[D]]</f>
        <v>1</v>
      </c>
      <c r="L1915" s="11">
        <f>Sample[[#This Row],[D]]/Sample[[#This Row],[C]]</f>
        <v>0.2</v>
      </c>
      <c r="M1915" s="11">
        <f>Sample[[#This Row],[C]]/Sample[[#This Row],[A]]</f>
        <v>5</v>
      </c>
      <c r="N1915">
        <f>IF(Sample[[#This Row],[Ap]]=0,10,LOG(Sample[[#This Row],[Ap]]))</f>
        <v>0.69897000433601886</v>
      </c>
      <c r="O1915">
        <f>IF(Sample[[#This Row],[Ei]]=0,10,LOG(Sample[[#This Row],[Ei]]))</f>
        <v>-0.69897000433601875</v>
      </c>
      <c r="P1915">
        <f>IF(Sample[[#This Row],[Ii]]=0,10,LOG(Sample[[#This Row],[Ii]]))</f>
        <v>0</v>
      </c>
      <c r="Q1915">
        <f>Kx-Sample[[#This Row],[Xp]]</f>
        <v>-0.69897000433601886</v>
      </c>
      <c r="R1915">
        <f>Ky-Sample[[#This Row],[Yp]]</f>
        <v>-0.30102999566398125</v>
      </c>
      <c r="S1915">
        <f>Kz-Sample[[#This Row],[Zp]]</f>
        <v>1</v>
      </c>
      <c r="T1915">
        <f>Sample[[#This Row],[Kpy]]*KSc-Sample[[#This Row],[KPz]]*KSb</f>
        <v>-0.69897000433601875</v>
      </c>
      <c r="U1915">
        <f>-1*(Sample[[#This Row],[KPx]]*KSc-Sample[[#This Row],[KPz]]*KSa)</f>
        <v>-0.69897000433601886</v>
      </c>
      <c r="V1915">
        <f>(Sample[[#This Row],[KPx]]*$R$2-Sample[[#This Row],[Kpy]]*KSa)</f>
        <v>-0.69897000433601886</v>
      </c>
      <c r="W1915">
        <f>Sample[[#This Row],[Kpy]]*KTc-Sample[[#This Row],[KPz]]*KTb</f>
        <v>1.3010299956639813</v>
      </c>
      <c r="X1915">
        <f>-1*(Sample[[#This Row],[KPx]]*KTc-Sample[[#This Row],[KPz]]*KTa)</f>
        <v>1.3010299956639813</v>
      </c>
      <c r="Y1915">
        <f>(Sample[[#This Row],[KPx]]*KTb-Sample[[#This Row],[Kpy]]*KTa)</f>
        <v>1.3010299956639813</v>
      </c>
      <c r="Z1915">
        <f>-Sample[[#This Row],[Xp]]*a+Sample[[#This Row],[Yp]]*b+Sample[[#This Row],[Zp]]*c_</f>
        <v>-1.3979400086720375</v>
      </c>
      <c r="AA1915" s="8">
        <f>-IF(Sample[[#This Row],[Column2]]&gt;0,1,-1)*SQRT(Sample[[#This Row],[KPx''i]]^2+Sample[[#This Row],[KPx''j]]^2+Sample[[#This Row],[KPx''k]]^2)/Ksmag/Scale</f>
        <v>0.85605992806709574</v>
      </c>
      <c r="AB1915" s="1">
        <f>SQRT(Sample[[#This Row],[Kpy''i]]^2+Sample[[#This Row],[KPy''j]]^2+Sample[[#This Row],[KPy''k]]^2)/KTmag/Scale</f>
        <v>0.91996713246110573</v>
      </c>
    </row>
    <row r="1916" spans="1:28" hidden="1" x14ac:dyDescent="0.25">
      <c r="A1916" s="5">
        <v>1911</v>
      </c>
      <c r="B1916" s="13" t="s">
        <v>43</v>
      </c>
      <c r="C1916" s="5"/>
      <c r="D1916" s="5"/>
      <c r="E1916">
        <v>6</v>
      </c>
      <c r="F1916">
        <v>7</v>
      </c>
      <c r="G1916">
        <v>2</v>
      </c>
      <c r="H1916" s="11">
        <f>Sample[[#This Row],[C]]/Sample[[#This Row],[D]]</f>
        <v>1.1666666666666667</v>
      </c>
      <c r="I1916" s="11">
        <f>Sample[[#This Row],[A]]/Sample[[#This Row],[C]]</f>
        <v>0.2857142857142857</v>
      </c>
      <c r="J1916" s="11">
        <f>Sample[[#This Row],[D]]/Sample[[#This Row],[A]]</f>
        <v>3</v>
      </c>
      <c r="K1916" s="11">
        <f>Sample[[#This Row],[A]]/Sample[[#This Row],[D]]</f>
        <v>0.33333333333333331</v>
      </c>
      <c r="L1916" s="11">
        <f>Sample[[#This Row],[D]]/Sample[[#This Row],[C]]</f>
        <v>0.8571428571428571</v>
      </c>
      <c r="M1916" s="11">
        <f>Sample[[#This Row],[C]]/Sample[[#This Row],[A]]</f>
        <v>3.5</v>
      </c>
      <c r="N1916">
        <f>IF(Sample[[#This Row],[Ap]]=0,10,LOG(Sample[[#This Row],[Ap]]))</f>
        <v>6.6946789630613221E-2</v>
      </c>
      <c r="O1916">
        <f>IF(Sample[[#This Row],[Ei]]=0,10,LOG(Sample[[#This Row],[Ei]]))</f>
        <v>-0.54406804435027567</v>
      </c>
      <c r="P1916">
        <f>IF(Sample[[#This Row],[Ii]]=0,10,LOG(Sample[[#This Row],[Ii]]))</f>
        <v>0.47712125471966244</v>
      </c>
      <c r="Q1916">
        <f>Kx-Sample[[#This Row],[Xp]]</f>
        <v>-6.6946789630613221E-2</v>
      </c>
      <c r="R1916">
        <f>Ky-Sample[[#This Row],[Yp]]</f>
        <v>-0.45593195564972433</v>
      </c>
      <c r="S1916">
        <f>Kz-Sample[[#This Row],[Zp]]</f>
        <v>0.52287874528033762</v>
      </c>
      <c r="T1916">
        <f>Sample[[#This Row],[Kpy]]*KSc-Sample[[#This Row],[KPz]]*KSb</f>
        <v>-6.694678963061329E-2</v>
      </c>
      <c r="U1916">
        <f>-1*(Sample[[#This Row],[KPx]]*KSc-Sample[[#This Row],[KPz]]*KSa)</f>
        <v>-6.6946789630613221E-2</v>
      </c>
      <c r="V1916">
        <f>(Sample[[#This Row],[KPx]]*$R$2-Sample[[#This Row],[Kpy]]*KSa)</f>
        <v>-6.6946789630613221E-2</v>
      </c>
      <c r="W1916">
        <f>Sample[[#This Row],[Kpy]]*KTc-Sample[[#This Row],[KPz]]*KTb</f>
        <v>0.97881070093006195</v>
      </c>
      <c r="X1916">
        <f>-1*(Sample[[#This Row],[KPx]]*KTc-Sample[[#This Row],[KPz]]*KTa)</f>
        <v>0.97881070093006206</v>
      </c>
      <c r="Y1916">
        <f>(Sample[[#This Row],[KPx]]*KTb-Sample[[#This Row],[Kpy]]*KTa)</f>
        <v>0.97881070093006184</v>
      </c>
      <c r="Z1916">
        <f>-Sample[[#This Row],[Xp]]*a+Sample[[#This Row],[Yp]]*b+Sample[[#This Row],[Zp]]*c_</f>
        <v>-0.13389357926122647</v>
      </c>
      <c r="AA1916" s="8">
        <f>-IF(Sample[[#This Row],[Column2]]&gt;0,1,-1)*SQRT(Sample[[#This Row],[KPx''i]]^2+Sample[[#This Row],[KPx''j]]^2+Sample[[#This Row],[KPx''k]]^2)/Ksmag/Scale</f>
        <v>8.1992737256225176E-2</v>
      </c>
      <c r="AB1916" s="1">
        <f>SQRT(Sample[[#This Row],[Kpy''i]]^2+Sample[[#This Row],[KPy''j]]^2+Sample[[#This Row],[KPy''k]]^2)/KTmag/Scale</f>
        <v>0.69212368412560454</v>
      </c>
    </row>
    <row r="1917" spans="1:28" hidden="1" x14ac:dyDescent="0.25">
      <c r="A1917" s="5">
        <v>1912</v>
      </c>
      <c r="B1917" s="13" t="s">
        <v>43</v>
      </c>
      <c r="C1917" s="5"/>
      <c r="D1917" s="5"/>
      <c r="E1917">
        <v>8</v>
      </c>
      <c r="F1917">
        <v>4</v>
      </c>
      <c r="G1917">
        <v>9</v>
      </c>
      <c r="H1917" s="11">
        <f>Sample[[#This Row],[C]]/Sample[[#This Row],[D]]</f>
        <v>0.5</v>
      </c>
      <c r="I1917" s="11">
        <f>Sample[[#This Row],[A]]/Sample[[#This Row],[C]]</f>
        <v>2.25</v>
      </c>
      <c r="J1917" s="11">
        <f>Sample[[#This Row],[D]]/Sample[[#This Row],[A]]</f>
        <v>0.88888888888888884</v>
      </c>
      <c r="K1917" s="11">
        <f>Sample[[#This Row],[A]]/Sample[[#This Row],[D]]</f>
        <v>1.125</v>
      </c>
      <c r="L1917" s="11">
        <f>Sample[[#This Row],[D]]/Sample[[#This Row],[C]]</f>
        <v>2</v>
      </c>
      <c r="M1917" s="11">
        <f>Sample[[#This Row],[C]]/Sample[[#This Row],[A]]</f>
        <v>0.44444444444444442</v>
      </c>
      <c r="N1917">
        <f>IF(Sample[[#This Row],[Ap]]=0,10,LOG(Sample[[#This Row],[Ap]]))</f>
        <v>-0.3010299956639812</v>
      </c>
      <c r="O1917">
        <f>IF(Sample[[#This Row],[Ei]]=0,10,LOG(Sample[[#This Row],[Ei]]))</f>
        <v>0.35218251811136247</v>
      </c>
      <c r="P1917">
        <f>IF(Sample[[#This Row],[Ii]]=0,10,LOG(Sample[[#This Row],[Ii]]))</f>
        <v>-5.1152522447381311E-2</v>
      </c>
      <c r="Q1917">
        <f>Kx-Sample[[#This Row],[Xp]]</f>
        <v>0.3010299956639812</v>
      </c>
      <c r="R1917">
        <f>Ky-Sample[[#This Row],[Yp]]</f>
        <v>-1.3521825181113625</v>
      </c>
      <c r="S1917">
        <f>Kz-Sample[[#This Row],[Zp]]</f>
        <v>1.0511525224473812</v>
      </c>
      <c r="T1917">
        <f>Sample[[#This Row],[Kpy]]*KSc-Sample[[#This Row],[KPz]]*KSb</f>
        <v>0.30102999566398125</v>
      </c>
      <c r="U1917">
        <f>-1*(Sample[[#This Row],[KPx]]*KSc-Sample[[#This Row],[KPz]]*KSa)</f>
        <v>0.3010299956639812</v>
      </c>
      <c r="V1917">
        <f>(Sample[[#This Row],[KPx]]*$R$2-Sample[[#This Row],[Kpy]]*KSa)</f>
        <v>0.3010299956639812</v>
      </c>
      <c r="W1917">
        <f>Sample[[#This Row],[Kpy]]*KTc-Sample[[#This Row],[KPz]]*KTb</f>
        <v>2.4033350405587437</v>
      </c>
      <c r="X1917">
        <f>-1*(Sample[[#This Row],[KPx]]*KTc-Sample[[#This Row],[KPz]]*KTa)</f>
        <v>2.4033350405587437</v>
      </c>
      <c r="Y1917">
        <f>(Sample[[#This Row],[KPx]]*KTb-Sample[[#This Row],[Kpy]]*KTa)</f>
        <v>2.4033350405587437</v>
      </c>
      <c r="Z1917">
        <f>-Sample[[#This Row],[Xp]]*a+Sample[[#This Row],[Yp]]*b+Sample[[#This Row],[Zp]]*c_</f>
        <v>0.60205999132796229</v>
      </c>
      <c r="AA1917" s="8">
        <f>-IF(Sample[[#This Row],[Column2]]&gt;0,1,-1)*SQRT(Sample[[#This Row],[KPx''i]]^2+Sample[[#This Row],[KPx''j]]^2+Sample[[#This Row],[KPx''k]]^2)/Ksmag/Scale</f>
        <v>-0.36868494332449331</v>
      </c>
      <c r="AB1917" s="1">
        <f>SQRT(Sample[[#This Row],[Kpy''i]]^2+Sample[[#This Row],[KPy''j]]^2+Sample[[#This Row],[KPy''k]]^2)/KTmag/Scale</f>
        <v>1.6994145046423339</v>
      </c>
    </row>
    <row r="1918" spans="1:28" hidden="1" x14ac:dyDescent="0.25">
      <c r="A1918" s="5">
        <v>1913</v>
      </c>
      <c r="B1918" s="13" t="s">
        <v>43</v>
      </c>
      <c r="C1918" s="5"/>
      <c r="D1918" s="5"/>
      <c r="E1918">
        <v>9</v>
      </c>
      <c r="F1918">
        <v>4</v>
      </c>
      <c r="G1918">
        <v>8</v>
      </c>
      <c r="H1918" s="11">
        <f>Sample[[#This Row],[C]]/Sample[[#This Row],[D]]</f>
        <v>0.44444444444444442</v>
      </c>
      <c r="I1918" s="11">
        <f>Sample[[#This Row],[A]]/Sample[[#This Row],[C]]</f>
        <v>2</v>
      </c>
      <c r="J1918" s="11">
        <f>Sample[[#This Row],[D]]/Sample[[#This Row],[A]]</f>
        <v>1.125</v>
      </c>
      <c r="K1918" s="11">
        <f>Sample[[#This Row],[A]]/Sample[[#This Row],[D]]</f>
        <v>0.88888888888888884</v>
      </c>
      <c r="L1918" s="11">
        <f>Sample[[#This Row],[D]]/Sample[[#This Row],[C]]</f>
        <v>2.25</v>
      </c>
      <c r="M1918" s="11">
        <f>Sample[[#This Row],[C]]/Sample[[#This Row],[A]]</f>
        <v>0.5</v>
      </c>
      <c r="N1918">
        <f>IF(Sample[[#This Row],[Ap]]=0,10,LOG(Sample[[#This Row],[Ap]]))</f>
        <v>-0.35218251811136253</v>
      </c>
      <c r="O1918">
        <f>IF(Sample[[#This Row],[Ei]]=0,10,LOG(Sample[[#This Row],[Ei]]))</f>
        <v>0.3010299956639812</v>
      </c>
      <c r="P1918">
        <f>IF(Sample[[#This Row],[Ii]]=0,10,LOG(Sample[[#This Row],[Ii]]))</f>
        <v>5.1152522447381291E-2</v>
      </c>
      <c r="Q1918">
        <f>Kx-Sample[[#This Row],[Xp]]</f>
        <v>0.35218251811136253</v>
      </c>
      <c r="R1918">
        <f>Ky-Sample[[#This Row],[Yp]]</f>
        <v>-1.3010299956639813</v>
      </c>
      <c r="S1918">
        <f>Kz-Sample[[#This Row],[Zp]]</f>
        <v>0.94884747755261867</v>
      </c>
      <c r="T1918">
        <f>Sample[[#This Row],[Kpy]]*KSc-Sample[[#This Row],[KPz]]*KSb</f>
        <v>0.35218251811136259</v>
      </c>
      <c r="U1918">
        <f>-1*(Sample[[#This Row],[KPx]]*KSc-Sample[[#This Row],[KPz]]*KSa)</f>
        <v>0.35218251811136253</v>
      </c>
      <c r="V1918">
        <f>(Sample[[#This Row],[KPx]]*$R$2-Sample[[#This Row],[Kpy]]*KSa)</f>
        <v>0.35218251811136253</v>
      </c>
      <c r="W1918">
        <f>Sample[[#This Row],[Kpy]]*KTc-Sample[[#This Row],[KPz]]*KTb</f>
        <v>2.2498774732165998</v>
      </c>
      <c r="X1918">
        <f>-1*(Sample[[#This Row],[KPx]]*KTc-Sample[[#This Row],[KPz]]*KTa)</f>
        <v>2.2498774732165998</v>
      </c>
      <c r="Y1918">
        <f>(Sample[[#This Row],[KPx]]*KTb-Sample[[#This Row],[Kpy]]*KTa)</f>
        <v>2.2498774732165998</v>
      </c>
      <c r="Z1918">
        <f>-Sample[[#This Row],[Xp]]*a+Sample[[#This Row],[Yp]]*b+Sample[[#This Row],[Zp]]*c_</f>
        <v>0.70436503622272495</v>
      </c>
      <c r="AA1918" s="8">
        <f>-IF(Sample[[#This Row],[Column2]]&gt;0,1,-1)*SQRT(Sample[[#This Row],[KPx''i]]^2+Sample[[#This Row],[KPx''j]]^2+Sample[[#This Row],[KPx''k]]^2)/Ksmag/Scale</f>
        <v>-0.43133373285066667</v>
      </c>
      <c r="AB1918" s="1">
        <f>SQRT(Sample[[#This Row],[Kpy''i]]^2+Sample[[#This Row],[KPy''j]]^2+Sample[[#This Row],[KPy''k]]^2)/KTmag/Scale</f>
        <v>1.5909036181503129</v>
      </c>
    </row>
    <row r="1919" spans="1:28" hidden="1" x14ac:dyDescent="0.25">
      <c r="A1919" s="5">
        <v>1914</v>
      </c>
      <c r="B1919" s="13" t="s">
        <v>43</v>
      </c>
      <c r="C1919" s="5"/>
      <c r="D1919" s="5"/>
      <c r="E1919">
        <v>2</v>
      </c>
      <c r="F1919">
        <v>2</v>
      </c>
      <c r="G1919">
        <v>3</v>
      </c>
      <c r="H1919" s="11">
        <f>Sample[[#This Row],[C]]/Sample[[#This Row],[D]]</f>
        <v>1</v>
      </c>
      <c r="I1919" s="11">
        <f>Sample[[#This Row],[A]]/Sample[[#This Row],[C]]</f>
        <v>1.5</v>
      </c>
      <c r="J1919" s="11">
        <f>Sample[[#This Row],[D]]/Sample[[#This Row],[A]]</f>
        <v>0.66666666666666663</v>
      </c>
      <c r="K1919" s="11">
        <f>Sample[[#This Row],[A]]/Sample[[#This Row],[D]]</f>
        <v>1.5</v>
      </c>
      <c r="L1919" s="11">
        <f>Sample[[#This Row],[D]]/Sample[[#This Row],[C]]</f>
        <v>1</v>
      </c>
      <c r="M1919" s="11">
        <f>Sample[[#This Row],[C]]/Sample[[#This Row],[A]]</f>
        <v>0.66666666666666663</v>
      </c>
      <c r="N1919">
        <f>IF(Sample[[#This Row],[Ap]]=0,10,LOG(Sample[[#This Row],[Ap]]))</f>
        <v>0</v>
      </c>
      <c r="O1919">
        <f>IF(Sample[[#This Row],[Ei]]=0,10,LOG(Sample[[#This Row],[Ei]]))</f>
        <v>0.17609125905568124</v>
      </c>
      <c r="P1919">
        <f>IF(Sample[[#This Row],[Ii]]=0,10,LOG(Sample[[#This Row],[Ii]]))</f>
        <v>-0.17609125905568127</v>
      </c>
      <c r="Q1919">
        <f>Kx-Sample[[#This Row],[Xp]]</f>
        <v>0</v>
      </c>
      <c r="R1919">
        <f>Ky-Sample[[#This Row],[Yp]]</f>
        <v>-1.1760912590556813</v>
      </c>
      <c r="S1919">
        <f>Kz-Sample[[#This Row],[Zp]]</f>
        <v>1.1760912590556813</v>
      </c>
      <c r="T1919">
        <f>Sample[[#This Row],[Kpy]]*KSc-Sample[[#This Row],[KPz]]*KSb</f>
        <v>0</v>
      </c>
      <c r="U1919">
        <f>-1*(Sample[[#This Row],[KPx]]*KSc-Sample[[#This Row],[KPz]]*KSa)</f>
        <v>0</v>
      </c>
      <c r="V1919">
        <f>(Sample[[#This Row],[KPx]]*$R$2-Sample[[#This Row],[Kpy]]*KSa)</f>
        <v>0</v>
      </c>
      <c r="W1919">
        <f>Sample[[#This Row],[Kpy]]*KTc-Sample[[#This Row],[KPz]]*KTb</f>
        <v>2.3521825181113627</v>
      </c>
      <c r="X1919">
        <f>-1*(Sample[[#This Row],[KPx]]*KTc-Sample[[#This Row],[KPz]]*KTa)</f>
        <v>2.3521825181113627</v>
      </c>
      <c r="Y1919">
        <f>(Sample[[#This Row],[KPx]]*KTb-Sample[[#This Row],[Kpy]]*KTa)</f>
        <v>2.3521825181113627</v>
      </c>
      <c r="Z1919">
        <f>-Sample[[#This Row],[Xp]]*a+Sample[[#This Row],[Yp]]*b+Sample[[#This Row],[Zp]]*c_</f>
        <v>0</v>
      </c>
      <c r="AA1919" s="8">
        <f>-IF(Sample[[#This Row],[Column2]]&gt;0,1,-1)*SQRT(Sample[[#This Row],[KPx''i]]^2+Sample[[#This Row],[KPx''j]]^2+Sample[[#This Row],[KPx''k]]^2)/Ksmag/Scale</f>
        <v>0</v>
      </c>
      <c r="AB1919" s="1">
        <f>SQRT(Sample[[#This Row],[Kpy''i]]^2+Sample[[#This Row],[KPy''j]]^2+Sample[[#This Row],[KPy''k]]^2)/KTmag/Scale</f>
        <v>1.6632442091449937</v>
      </c>
    </row>
    <row r="1920" spans="1:28" hidden="1" x14ac:dyDescent="0.25">
      <c r="A1920" s="5">
        <v>1915</v>
      </c>
      <c r="B1920" s="13" t="s">
        <v>43</v>
      </c>
      <c r="C1920" s="5"/>
      <c r="D1920" s="5"/>
      <c r="E1920">
        <v>5</v>
      </c>
      <c r="F1920">
        <v>5</v>
      </c>
      <c r="G1920">
        <v>7</v>
      </c>
      <c r="H1920" s="11">
        <f>Sample[[#This Row],[C]]/Sample[[#This Row],[D]]</f>
        <v>1</v>
      </c>
      <c r="I1920" s="11">
        <f>Sample[[#This Row],[A]]/Sample[[#This Row],[C]]</f>
        <v>1.4</v>
      </c>
      <c r="J1920" s="11">
        <f>Sample[[#This Row],[D]]/Sample[[#This Row],[A]]</f>
        <v>0.7142857142857143</v>
      </c>
      <c r="K1920" s="11">
        <f>Sample[[#This Row],[A]]/Sample[[#This Row],[D]]</f>
        <v>1.4</v>
      </c>
      <c r="L1920" s="11">
        <f>Sample[[#This Row],[D]]/Sample[[#This Row],[C]]</f>
        <v>1</v>
      </c>
      <c r="M1920" s="11">
        <f>Sample[[#This Row],[C]]/Sample[[#This Row],[A]]</f>
        <v>0.7142857142857143</v>
      </c>
      <c r="N1920">
        <f>IF(Sample[[#This Row],[Ap]]=0,10,LOG(Sample[[#This Row],[Ap]]))</f>
        <v>0</v>
      </c>
      <c r="O1920">
        <f>IF(Sample[[#This Row],[Ei]]=0,10,LOG(Sample[[#This Row],[Ei]]))</f>
        <v>0.14612803567823801</v>
      </c>
      <c r="P1920">
        <f>IF(Sample[[#This Row],[Ii]]=0,10,LOG(Sample[[#This Row],[Ii]]))</f>
        <v>-0.14612803567823801</v>
      </c>
      <c r="Q1920">
        <f>Kx-Sample[[#This Row],[Xp]]</f>
        <v>0</v>
      </c>
      <c r="R1920">
        <f>Ky-Sample[[#This Row],[Yp]]</f>
        <v>-1.146128035678238</v>
      </c>
      <c r="S1920">
        <f>Kz-Sample[[#This Row],[Zp]]</f>
        <v>1.146128035678238</v>
      </c>
      <c r="T1920">
        <f>Sample[[#This Row],[Kpy]]*KSc-Sample[[#This Row],[KPz]]*KSb</f>
        <v>0</v>
      </c>
      <c r="U1920">
        <f>-1*(Sample[[#This Row],[KPx]]*KSc-Sample[[#This Row],[KPz]]*KSa)</f>
        <v>0</v>
      </c>
      <c r="V1920">
        <f>(Sample[[#This Row],[KPx]]*$R$2-Sample[[#This Row],[Kpy]]*KSa)</f>
        <v>0</v>
      </c>
      <c r="W1920">
        <f>Sample[[#This Row],[Kpy]]*KTc-Sample[[#This Row],[KPz]]*KTb</f>
        <v>2.2922560713564759</v>
      </c>
      <c r="X1920">
        <f>-1*(Sample[[#This Row],[KPx]]*KTc-Sample[[#This Row],[KPz]]*KTa)</f>
        <v>2.2922560713564759</v>
      </c>
      <c r="Y1920">
        <f>(Sample[[#This Row],[KPx]]*KTb-Sample[[#This Row],[Kpy]]*KTa)</f>
        <v>2.2922560713564759</v>
      </c>
      <c r="Z1920">
        <f>-Sample[[#This Row],[Xp]]*a+Sample[[#This Row],[Yp]]*b+Sample[[#This Row],[Zp]]*c_</f>
        <v>0</v>
      </c>
      <c r="AA1920" s="8">
        <f>-IF(Sample[[#This Row],[Column2]]&gt;0,1,-1)*SQRT(Sample[[#This Row],[KPx''i]]^2+Sample[[#This Row],[KPx''j]]^2+Sample[[#This Row],[KPx''k]]^2)/Ksmag/Scale</f>
        <v>0</v>
      </c>
      <c r="AB1920" s="1">
        <f>SQRT(Sample[[#This Row],[Kpy''i]]^2+Sample[[#This Row],[KPy''j]]^2+Sample[[#This Row],[KPy''k]]^2)/KTmag/Scale</f>
        <v>1.6208698122721987</v>
      </c>
    </row>
    <row r="1921" spans="1:28" hidden="1" x14ac:dyDescent="0.25">
      <c r="A1921" s="5">
        <v>1916</v>
      </c>
      <c r="B1921" s="13" t="s">
        <v>43</v>
      </c>
      <c r="C1921" s="5"/>
      <c r="D1921" s="5"/>
      <c r="E1921">
        <v>7</v>
      </c>
      <c r="F1921">
        <v>1</v>
      </c>
      <c r="G1921">
        <v>2</v>
      </c>
      <c r="H1921" s="11">
        <f>Sample[[#This Row],[C]]/Sample[[#This Row],[D]]</f>
        <v>0.14285714285714285</v>
      </c>
      <c r="I1921" s="11">
        <f>Sample[[#This Row],[A]]/Sample[[#This Row],[C]]</f>
        <v>2</v>
      </c>
      <c r="J1921" s="11">
        <f>Sample[[#This Row],[D]]/Sample[[#This Row],[A]]</f>
        <v>3.5</v>
      </c>
      <c r="K1921" s="11">
        <f>Sample[[#This Row],[A]]/Sample[[#This Row],[D]]</f>
        <v>0.2857142857142857</v>
      </c>
      <c r="L1921" s="11">
        <f>Sample[[#This Row],[D]]/Sample[[#This Row],[C]]</f>
        <v>7</v>
      </c>
      <c r="M1921" s="11">
        <f>Sample[[#This Row],[C]]/Sample[[#This Row],[A]]</f>
        <v>0.5</v>
      </c>
      <c r="N1921">
        <f>IF(Sample[[#This Row],[Ap]]=0,10,LOG(Sample[[#This Row],[Ap]]))</f>
        <v>-0.84509804001425681</v>
      </c>
      <c r="O1921">
        <f>IF(Sample[[#This Row],[Ei]]=0,10,LOG(Sample[[#This Row],[Ei]]))</f>
        <v>0.3010299956639812</v>
      </c>
      <c r="P1921">
        <f>IF(Sample[[#This Row],[Ii]]=0,10,LOG(Sample[[#This Row],[Ii]]))</f>
        <v>0.54406804435027567</v>
      </c>
      <c r="Q1921">
        <f>Kx-Sample[[#This Row],[Xp]]</f>
        <v>0.84509804001425681</v>
      </c>
      <c r="R1921">
        <f>Ky-Sample[[#This Row],[Yp]]</f>
        <v>-1.3010299956639813</v>
      </c>
      <c r="S1921">
        <f>Kz-Sample[[#This Row],[Zp]]</f>
        <v>0.45593195564972433</v>
      </c>
      <c r="T1921">
        <f>Sample[[#This Row],[Kpy]]*KSc-Sample[[#This Row],[KPz]]*KSb</f>
        <v>0.84509804001425692</v>
      </c>
      <c r="U1921">
        <f>-1*(Sample[[#This Row],[KPx]]*KSc-Sample[[#This Row],[KPz]]*KSa)</f>
        <v>0.84509804001425681</v>
      </c>
      <c r="V1921">
        <f>(Sample[[#This Row],[KPx]]*$R$2-Sample[[#This Row],[Kpy]]*KSa)</f>
        <v>0.84509804001425681</v>
      </c>
      <c r="W1921">
        <f>Sample[[#This Row],[Kpy]]*KTc-Sample[[#This Row],[KPz]]*KTb</f>
        <v>1.7569619513137056</v>
      </c>
      <c r="X1921">
        <f>-1*(Sample[[#This Row],[KPx]]*KTc-Sample[[#This Row],[KPz]]*KTa)</f>
        <v>1.7569619513137056</v>
      </c>
      <c r="Y1921">
        <f>(Sample[[#This Row],[KPx]]*KTb-Sample[[#This Row],[Kpy]]*KTa)</f>
        <v>1.7569619513137056</v>
      </c>
      <c r="Z1921">
        <f>-Sample[[#This Row],[Xp]]*a+Sample[[#This Row],[Yp]]*b+Sample[[#This Row],[Zp]]*c_</f>
        <v>1.6901960800285138</v>
      </c>
      <c r="AA1921" s="8">
        <f>-IF(Sample[[#This Row],[Column2]]&gt;0,1,-1)*SQRT(Sample[[#This Row],[KPx''i]]^2+Sample[[#This Row],[KPx''j]]^2+Sample[[#This Row],[KPx''k]]^2)/Ksmag/Scale</f>
        <v>-1.035029490330545</v>
      </c>
      <c r="AB1921" s="1">
        <f>SQRT(Sample[[#This Row],[Kpy''i]]^2+Sample[[#This Row],[KPy''j]]^2+Sample[[#This Row],[KPy''k]]^2)/KTmag/Scale</f>
        <v>1.2423597100606703</v>
      </c>
    </row>
    <row r="1922" spans="1:28" hidden="1" x14ac:dyDescent="0.25">
      <c r="A1922" s="5">
        <v>1917</v>
      </c>
      <c r="B1922" s="13" t="s">
        <v>43</v>
      </c>
      <c r="C1922" s="5"/>
      <c r="D1922" s="5"/>
      <c r="E1922">
        <v>1</v>
      </c>
      <c r="F1922">
        <v>4</v>
      </c>
      <c r="G1922">
        <v>2</v>
      </c>
      <c r="H1922" s="11">
        <f>Sample[[#This Row],[C]]/Sample[[#This Row],[D]]</f>
        <v>4</v>
      </c>
      <c r="I1922" s="11">
        <f>Sample[[#This Row],[A]]/Sample[[#This Row],[C]]</f>
        <v>0.5</v>
      </c>
      <c r="J1922" s="11">
        <f>Sample[[#This Row],[D]]/Sample[[#This Row],[A]]</f>
        <v>0.5</v>
      </c>
      <c r="K1922" s="11">
        <f>Sample[[#This Row],[A]]/Sample[[#This Row],[D]]</f>
        <v>2</v>
      </c>
      <c r="L1922" s="11">
        <f>Sample[[#This Row],[D]]/Sample[[#This Row],[C]]</f>
        <v>0.25</v>
      </c>
      <c r="M1922" s="11">
        <f>Sample[[#This Row],[C]]/Sample[[#This Row],[A]]</f>
        <v>2</v>
      </c>
      <c r="N1922">
        <f>IF(Sample[[#This Row],[Ap]]=0,10,LOG(Sample[[#This Row],[Ap]]))</f>
        <v>0.6020599913279624</v>
      </c>
      <c r="O1922">
        <f>IF(Sample[[#This Row],[Ei]]=0,10,LOG(Sample[[#This Row],[Ei]]))</f>
        <v>-0.3010299956639812</v>
      </c>
      <c r="P1922">
        <f>IF(Sample[[#This Row],[Ii]]=0,10,LOG(Sample[[#This Row],[Ii]]))</f>
        <v>-0.3010299956639812</v>
      </c>
      <c r="Q1922">
        <f>Kx-Sample[[#This Row],[Xp]]</f>
        <v>-0.6020599913279624</v>
      </c>
      <c r="R1922">
        <f>Ky-Sample[[#This Row],[Yp]]</f>
        <v>-0.69897000433601875</v>
      </c>
      <c r="S1922">
        <f>Kz-Sample[[#This Row],[Zp]]</f>
        <v>1.3010299956639813</v>
      </c>
      <c r="T1922">
        <f>Sample[[#This Row],[Kpy]]*KSc-Sample[[#This Row],[KPz]]*KSb</f>
        <v>-0.60205999132796251</v>
      </c>
      <c r="U1922">
        <f>-1*(Sample[[#This Row],[KPx]]*KSc-Sample[[#This Row],[KPz]]*KSa)</f>
        <v>-0.6020599913279624</v>
      </c>
      <c r="V1922">
        <f>(Sample[[#This Row],[KPx]]*$R$2-Sample[[#This Row],[Kpy]]*KSa)</f>
        <v>-0.6020599913279624</v>
      </c>
      <c r="W1922">
        <f>Sample[[#This Row],[Kpy]]*KTc-Sample[[#This Row],[KPz]]*KTb</f>
        <v>2</v>
      </c>
      <c r="X1922">
        <f>-1*(Sample[[#This Row],[KPx]]*KTc-Sample[[#This Row],[KPz]]*KTa)</f>
        <v>2</v>
      </c>
      <c r="Y1922">
        <f>(Sample[[#This Row],[KPx]]*KTb-Sample[[#This Row],[Kpy]]*KTa)</f>
        <v>2</v>
      </c>
      <c r="Z1922">
        <f>-Sample[[#This Row],[Xp]]*a+Sample[[#This Row],[Yp]]*b+Sample[[#This Row],[Zp]]*c_</f>
        <v>-1.2041199826559248</v>
      </c>
      <c r="AA1922" s="8">
        <f>-IF(Sample[[#This Row],[Column2]]&gt;0,1,-1)*SQRT(Sample[[#This Row],[KPx''i]]^2+Sample[[#This Row],[KPx''j]]^2+Sample[[#This Row],[KPx''k]]^2)/Ksmag/Scale</f>
        <v>0.73736988664898662</v>
      </c>
      <c r="AB1922" s="1">
        <f>SQRT(Sample[[#This Row],[Kpy''i]]^2+Sample[[#This Row],[KPy''j]]^2+Sample[[#This Row],[KPy''k]]^2)/KTmag/Scale</f>
        <v>1.4142135623730951</v>
      </c>
    </row>
    <row r="1923" spans="1:28" hidden="1" x14ac:dyDescent="0.25">
      <c r="A1923" s="5">
        <v>1918</v>
      </c>
      <c r="B1923" s="13" t="s">
        <v>43</v>
      </c>
      <c r="C1923" s="5"/>
      <c r="D1923" s="5"/>
      <c r="E1923">
        <v>4</v>
      </c>
      <c r="F1923">
        <v>5</v>
      </c>
      <c r="G1923">
        <v>5</v>
      </c>
      <c r="H1923" s="11">
        <f>Sample[[#This Row],[C]]/Sample[[#This Row],[D]]</f>
        <v>1.25</v>
      </c>
      <c r="I1923" s="11">
        <f>Sample[[#This Row],[A]]/Sample[[#This Row],[C]]</f>
        <v>1</v>
      </c>
      <c r="J1923" s="11">
        <f>Sample[[#This Row],[D]]/Sample[[#This Row],[A]]</f>
        <v>0.8</v>
      </c>
      <c r="K1923" s="11">
        <f>Sample[[#This Row],[A]]/Sample[[#This Row],[D]]</f>
        <v>1.25</v>
      </c>
      <c r="L1923" s="11">
        <f>Sample[[#This Row],[D]]/Sample[[#This Row],[C]]</f>
        <v>0.8</v>
      </c>
      <c r="M1923" s="11">
        <f>Sample[[#This Row],[C]]/Sample[[#This Row],[A]]</f>
        <v>1</v>
      </c>
      <c r="N1923">
        <f>IF(Sample[[#This Row],[Ap]]=0,10,LOG(Sample[[#This Row],[Ap]]))</f>
        <v>9.691001300805642E-2</v>
      </c>
      <c r="O1923">
        <f>IF(Sample[[#This Row],[Ei]]=0,10,LOG(Sample[[#This Row],[Ei]]))</f>
        <v>0</v>
      </c>
      <c r="P1923">
        <f>IF(Sample[[#This Row],[Ii]]=0,10,LOG(Sample[[#This Row],[Ii]]))</f>
        <v>-9.6910013008056392E-2</v>
      </c>
      <c r="Q1923">
        <f>Kx-Sample[[#This Row],[Xp]]</f>
        <v>-9.691001300805642E-2</v>
      </c>
      <c r="R1923">
        <f>Ky-Sample[[#This Row],[Yp]]</f>
        <v>-1</v>
      </c>
      <c r="S1923">
        <f>Kz-Sample[[#This Row],[Zp]]</f>
        <v>1.0969100130080565</v>
      </c>
      <c r="T1923">
        <f>Sample[[#This Row],[Kpy]]*KSc-Sample[[#This Row],[KPz]]*KSb</f>
        <v>-9.6910013008056461E-2</v>
      </c>
      <c r="U1923">
        <f>-1*(Sample[[#This Row],[KPx]]*KSc-Sample[[#This Row],[KPz]]*KSa)</f>
        <v>-9.691001300805642E-2</v>
      </c>
      <c r="V1923">
        <f>(Sample[[#This Row],[KPx]]*$R$2-Sample[[#This Row],[Kpy]]*KSa)</f>
        <v>-9.691001300805642E-2</v>
      </c>
      <c r="W1923">
        <f>Sample[[#This Row],[Kpy]]*KTc-Sample[[#This Row],[KPz]]*KTb</f>
        <v>2.0969100130080562</v>
      </c>
      <c r="X1923">
        <f>-1*(Sample[[#This Row],[KPx]]*KTc-Sample[[#This Row],[KPz]]*KTa)</f>
        <v>2.0969100130080567</v>
      </c>
      <c r="Y1923">
        <f>(Sample[[#This Row],[KPx]]*KTb-Sample[[#This Row],[Kpy]]*KTa)</f>
        <v>2.0969100130080562</v>
      </c>
      <c r="Z1923">
        <f>-Sample[[#This Row],[Xp]]*a+Sample[[#This Row],[Yp]]*b+Sample[[#This Row],[Zp]]*c_</f>
        <v>-0.19382002601611278</v>
      </c>
      <c r="AA1923" s="8">
        <f>-IF(Sample[[#This Row],[Column2]]&gt;0,1,-1)*SQRT(Sample[[#This Row],[KPx''i]]^2+Sample[[#This Row],[KPx''j]]^2+Sample[[#This Row],[KPx''k]]^2)/Ksmag/Scale</f>
        <v>0.11869004141810929</v>
      </c>
      <c r="AB1923" s="1">
        <f>SQRT(Sample[[#This Row],[Kpy''i]]^2+Sample[[#This Row],[KPy''j]]^2+Sample[[#This Row],[KPy''k]]^2)/KTmag/Scale</f>
        <v>1.4827392897359684</v>
      </c>
    </row>
    <row r="1924" spans="1:28" hidden="1" x14ac:dyDescent="0.25">
      <c r="A1924" s="5">
        <v>1919</v>
      </c>
      <c r="B1924" s="13" t="s">
        <v>43</v>
      </c>
      <c r="C1924" s="5"/>
      <c r="D1924" s="5"/>
      <c r="E1924">
        <v>4</v>
      </c>
      <c r="F1924">
        <v>10</v>
      </c>
      <c r="G1924">
        <v>10</v>
      </c>
      <c r="H1924" s="11">
        <f>Sample[[#This Row],[C]]/Sample[[#This Row],[D]]</f>
        <v>2.5</v>
      </c>
      <c r="I1924" s="11">
        <f>Sample[[#This Row],[A]]/Sample[[#This Row],[C]]</f>
        <v>1</v>
      </c>
      <c r="J1924" s="11">
        <f>Sample[[#This Row],[D]]/Sample[[#This Row],[A]]</f>
        <v>0.4</v>
      </c>
      <c r="K1924" s="11">
        <f>Sample[[#This Row],[A]]/Sample[[#This Row],[D]]</f>
        <v>2.5</v>
      </c>
      <c r="L1924" s="11">
        <f>Sample[[#This Row],[D]]/Sample[[#This Row],[C]]</f>
        <v>0.4</v>
      </c>
      <c r="M1924" s="11">
        <f>Sample[[#This Row],[C]]/Sample[[#This Row],[A]]</f>
        <v>1</v>
      </c>
      <c r="N1924">
        <f>IF(Sample[[#This Row],[Ap]]=0,10,LOG(Sample[[#This Row],[Ap]]))</f>
        <v>0.3979400086720376</v>
      </c>
      <c r="O1924">
        <f>IF(Sample[[#This Row],[Ei]]=0,10,LOG(Sample[[#This Row],[Ei]]))</f>
        <v>0</v>
      </c>
      <c r="P1924">
        <f>IF(Sample[[#This Row],[Ii]]=0,10,LOG(Sample[[#This Row],[Ii]]))</f>
        <v>-0.3979400086720376</v>
      </c>
      <c r="Q1924">
        <f>Kx-Sample[[#This Row],[Xp]]</f>
        <v>-0.3979400086720376</v>
      </c>
      <c r="R1924">
        <f>Ky-Sample[[#This Row],[Yp]]</f>
        <v>-1</v>
      </c>
      <c r="S1924">
        <f>Kz-Sample[[#This Row],[Zp]]</f>
        <v>1.3979400086720375</v>
      </c>
      <c r="T1924">
        <f>Sample[[#This Row],[Kpy]]*KSc-Sample[[#This Row],[KPz]]*KSb</f>
        <v>-0.39794000867203749</v>
      </c>
      <c r="U1924">
        <f>-1*(Sample[[#This Row],[KPx]]*KSc-Sample[[#This Row],[KPz]]*KSa)</f>
        <v>-0.3979400086720376</v>
      </c>
      <c r="V1924">
        <f>(Sample[[#This Row],[KPx]]*$R$2-Sample[[#This Row],[Kpy]]*KSa)</f>
        <v>-0.3979400086720376</v>
      </c>
      <c r="W1924">
        <f>Sample[[#This Row],[Kpy]]*KTc-Sample[[#This Row],[KPz]]*KTb</f>
        <v>2.3979400086720375</v>
      </c>
      <c r="X1924">
        <f>-1*(Sample[[#This Row],[KPx]]*KTc-Sample[[#This Row],[KPz]]*KTa)</f>
        <v>2.3979400086720375</v>
      </c>
      <c r="Y1924">
        <f>(Sample[[#This Row],[KPx]]*KTb-Sample[[#This Row],[Kpy]]*KTa)</f>
        <v>2.3979400086720375</v>
      </c>
      <c r="Z1924">
        <f>-Sample[[#This Row],[Xp]]*a+Sample[[#This Row],[Yp]]*b+Sample[[#This Row],[Zp]]*c_</f>
        <v>-0.79588001734407521</v>
      </c>
      <c r="AA1924" s="8">
        <f>-IF(Sample[[#This Row],[Column2]]&gt;0,1,-1)*SQRT(Sample[[#This Row],[KPx''i]]^2+Sample[[#This Row],[KPx''j]]^2+Sample[[#This Row],[KPx''k]]^2)/Ksmag/Scale</f>
        <v>0.48737498474260249</v>
      </c>
      <c r="AB1924" s="1">
        <f>SQRT(Sample[[#This Row],[Kpy''i]]^2+Sample[[#This Row],[KPy''j]]^2+Sample[[#This Row],[KPy''k]]^2)/KTmag/Scale</f>
        <v>1.6955996410105265</v>
      </c>
    </row>
    <row r="1925" spans="1:28" hidden="1" x14ac:dyDescent="0.25">
      <c r="A1925" s="5">
        <v>1920</v>
      </c>
      <c r="B1925" s="13" t="s">
        <v>43</v>
      </c>
      <c r="C1925" s="5"/>
      <c r="D1925" s="5"/>
      <c r="E1925">
        <v>5</v>
      </c>
      <c r="F1925">
        <v>2</v>
      </c>
      <c r="G1925">
        <v>4</v>
      </c>
      <c r="H1925" s="11">
        <f>Sample[[#This Row],[C]]/Sample[[#This Row],[D]]</f>
        <v>0.4</v>
      </c>
      <c r="I1925" s="11">
        <f>Sample[[#This Row],[A]]/Sample[[#This Row],[C]]</f>
        <v>2</v>
      </c>
      <c r="J1925" s="11">
        <f>Sample[[#This Row],[D]]/Sample[[#This Row],[A]]</f>
        <v>1.25</v>
      </c>
      <c r="K1925" s="11">
        <f>Sample[[#This Row],[A]]/Sample[[#This Row],[D]]</f>
        <v>0.8</v>
      </c>
      <c r="L1925" s="11">
        <f>Sample[[#This Row],[D]]/Sample[[#This Row],[C]]</f>
        <v>2.5</v>
      </c>
      <c r="M1925" s="11">
        <f>Sample[[#This Row],[C]]/Sample[[#This Row],[A]]</f>
        <v>0.5</v>
      </c>
      <c r="N1925">
        <f>IF(Sample[[#This Row],[Ap]]=0,10,LOG(Sample[[#This Row],[Ap]]))</f>
        <v>-0.3979400086720376</v>
      </c>
      <c r="O1925">
        <f>IF(Sample[[#This Row],[Ei]]=0,10,LOG(Sample[[#This Row],[Ei]]))</f>
        <v>0.3010299956639812</v>
      </c>
      <c r="P1925">
        <f>IF(Sample[[#This Row],[Ii]]=0,10,LOG(Sample[[#This Row],[Ii]]))</f>
        <v>9.691001300805642E-2</v>
      </c>
      <c r="Q1925">
        <f>Kx-Sample[[#This Row],[Xp]]</f>
        <v>0.3979400086720376</v>
      </c>
      <c r="R1925">
        <f>Ky-Sample[[#This Row],[Yp]]</f>
        <v>-1.3010299956639813</v>
      </c>
      <c r="S1925">
        <f>Kz-Sample[[#This Row],[Zp]]</f>
        <v>0.90308998699194354</v>
      </c>
      <c r="T1925">
        <f>Sample[[#This Row],[Kpy]]*KSc-Sample[[#This Row],[KPz]]*KSb</f>
        <v>0.39794000867203771</v>
      </c>
      <c r="U1925">
        <f>-1*(Sample[[#This Row],[KPx]]*KSc-Sample[[#This Row],[KPz]]*KSa)</f>
        <v>0.3979400086720376</v>
      </c>
      <c r="V1925">
        <f>(Sample[[#This Row],[KPx]]*$R$2-Sample[[#This Row],[Kpy]]*KSa)</f>
        <v>0.3979400086720376</v>
      </c>
      <c r="W1925">
        <f>Sample[[#This Row],[Kpy]]*KTc-Sample[[#This Row],[KPz]]*KTb</f>
        <v>2.204119982655925</v>
      </c>
      <c r="X1925">
        <f>-1*(Sample[[#This Row],[KPx]]*KTc-Sample[[#This Row],[KPz]]*KTa)</f>
        <v>2.2041199826559246</v>
      </c>
      <c r="Y1925">
        <f>(Sample[[#This Row],[KPx]]*KTb-Sample[[#This Row],[Kpy]]*KTa)</f>
        <v>2.204119982655925</v>
      </c>
      <c r="Z1925">
        <f>-Sample[[#This Row],[Xp]]*a+Sample[[#This Row],[Yp]]*b+Sample[[#This Row],[Zp]]*c_</f>
        <v>0.79588001734407521</v>
      </c>
      <c r="AA1925" s="8">
        <f>-IF(Sample[[#This Row],[Column2]]&gt;0,1,-1)*SQRT(Sample[[#This Row],[KPx''i]]^2+Sample[[#This Row],[KPx''j]]^2+Sample[[#This Row],[KPx''k]]^2)/Ksmag/Scale</f>
        <v>-0.48737498474260249</v>
      </c>
      <c r="AB1925" s="1">
        <f>SQRT(Sample[[#This Row],[Kpy''i]]^2+Sample[[#This Row],[KPy''j]]^2+Sample[[#This Row],[KPy''k]]^2)/KTmag/Scale</f>
        <v>1.5585481862847801</v>
      </c>
    </row>
    <row r="1926" spans="1:28" hidden="1" x14ac:dyDescent="0.25">
      <c r="A1926" s="5">
        <v>1921</v>
      </c>
      <c r="B1926" s="13" t="s">
        <v>43</v>
      </c>
      <c r="C1926" s="5"/>
      <c r="D1926" s="5"/>
      <c r="E1926">
        <v>9</v>
      </c>
      <c r="F1926">
        <v>5</v>
      </c>
      <c r="G1926">
        <v>8</v>
      </c>
      <c r="H1926" s="11">
        <f>Sample[[#This Row],[C]]/Sample[[#This Row],[D]]</f>
        <v>0.55555555555555558</v>
      </c>
      <c r="I1926" s="11">
        <f>Sample[[#This Row],[A]]/Sample[[#This Row],[C]]</f>
        <v>1.6</v>
      </c>
      <c r="J1926" s="11">
        <f>Sample[[#This Row],[D]]/Sample[[#This Row],[A]]</f>
        <v>1.125</v>
      </c>
      <c r="K1926" s="11">
        <f>Sample[[#This Row],[A]]/Sample[[#This Row],[D]]</f>
        <v>0.88888888888888884</v>
      </c>
      <c r="L1926" s="11">
        <f>Sample[[#This Row],[D]]/Sample[[#This Row],[C]]</f>
        <v>1.8</v>
      </c>
      <c r="M1926" s="11">
        <f>Sample[[#This Row],[C]]/Sample[[#This Row],[A]]</f>
        <v>0.625</v>
      </c>
      <c r="N1926">
        <f>IF(Sample[[#This Row],[Ap]]=0,10,LOG(Sample[[#This Row],[Ap]]))</f>
        <v>-0.25527250510330607</v>
      </c>
      <c r="O1926">
        <f>IF(Sample[[#This Row],[Ei]]=0,10,LOG(Sample[[#This Row],[Ei]]))</f>
        <v>0.20411998265592479</v>
      </c>
      <c r="P1926">
        <f>IF(Sample[[#This Row],[Ii]]=0,10,LOG(Sample[[#This Row],[Ii]]))</f>
        <v>5.1152522447381291E-2</v>
      </c>
      <c r="Q1926">
        <f>Kx-Sample[[#This Row],[Xp]]</f>
        <v>0.25527250510330607</v>
      </c>
      <c r="R1926">
        <f>Ky-Sample[[#This Row],[Yp]]</f>
        <v>-1.2041199826559248</v>
      </c>
      <c r="S1926">
        <f>Kz-Sample[[#This Row],[Zp]]</f>
        <v>0.94884747755261867</v>
      </c>
      <c r="T1926">
        <f>Sample[[#This Row],[Kpy]]*KSc-Sample[[#This Row],[KPz]]*KSb</f>
        <v>0.25527250510330612</v>
      </c>
      <c r="U1926">
        <f>-1*(Sample[[#This Row],[KPx]]*KSc-Sample[[#This Row],[KPz]]*KSa)</f>
        <v>0.25527250510330607</v>
      </c>
      <c r="V1926">
        <f>(Sample[[#This Row],[KPx]]*$R$2-Sample[[#This Row],[Kpy]]*KSa)</f>
        <v>0.25527250510330607</v>
      </c>
      <c r="W1926">
        <f>Sample[[#This Row],[Kpy]]*KTc-Sample[[#This Row],[KPz]]*KTb</f>
        <v>2.1529674602085436</v>
      </c>
      <c r="X1926">
        <f>-1*(Sample[[#This Row],[KPx]]*KTc-Sample[[#This Row],[KPz]]*KTa)</f>
        <v>2.1529674602085436</v>
      </c>
      <c r="Y1926">
        <f>(Sample[[#This Row],[KPx]]*KTb-Sample[[#This Row],[Kpy]]*KTa)</f>
        <v>2.1529674602085436</v>
      </c>
      <c r="Z1926">
        <f>-Sample[[#This Row],[Xp]]*a+Sample[[#This Row],[Yp]]*b+Sample[[#This Row],[Zp]]*c_</f>
        <v>0.51054501020661214</v>
      </c>
      <c r="AA1926" s="8">
        <f>-IF(Sample[[#This Row],[Column2]]&gt;0,1,-1)*SQRT(Sample[[#This Row],[KPx''i]]^2+Sample[[#This Row],[KPx''j]]^2+Sample[[#This Row],[KPx''k]]^2)/Ksmag/Scale</f>
        <v>-0.31264369143255732</v>
      </c>
      <c r="AB1926" s="1">
        <f>SQRT(Sample[[#This Row],[Kpy''i]]^2+Sample[[#This Row],[KPy''j]]^2+Sample[[#This Row],[KPy''k]]^2)/KTmag/Scale</f>
        <v>1.5223778907874397</v>
      </c>
    </row>
    <row r="1927" spans="1:28" hidden="1" x14ac:dyDescent="0.25">
      <c r="A1927" s="5">
        <v>1922</v>
      </c>
      <c r="B1927" s="13" t="s">
        <v>43</v>
      </c>
      <c r="C1927" s="5"/>
      <c r="D1927" s="5"/>
      <c r="E1927">
        <v>7</v>
      </c>
      <c r="F1927">
        <v>4</v>
      </c>
      <c r="G1927">
        <v>6</v>
      </c>
      <c r="H1927" s="11">
        <f>Sample[[#This Row],[C]]/Sample[[#This Row],[D]]</f>
        <v>0.5714285714285714</v>
      </c>
      <c r="I1927" s="11">
        <f>Sample[[#This Row],[A]]/Sample[[#This Row],[C]]</f>
        <v>1.5</v>
      </c>
      <c r="J1927" s="11">
        <f>Sample[[#This Row],[D]]/Sample[[#This Row],[A]]</f>
        <v>1.1666666666666667</v>
      </c>
      <c r="K1927" s="11">
        <f>Sample[[#This Row],[A]]/Sample[[#This Row],[D]]</f>
        <v>0.8571428571428571</v>
      </c>
      <c r="L1927" s="11">
        <f>Sample[[#This Row],[D]]/Sample[[#This Row],[C]]</f>
        <v>1.75</v>
      </c>
      <c r="M1927" s="11">
        <f>Sample[[#This Row],[C]]/Sample[[#This Row],[A]]</f>
        <v>0.66666666666666663</v>
      </c>
      <c r="N1927">
        <f>IF(Sample[[#This Row],[Ap]]=0,10,LOG(Sample[[#This Row],[Ap]]))</f>
        <v>-0.24303804868629447</v>
      </c>
      <c r="O1927">
        <f>IF(Sample[[#This Row],[Ei]]=0,10,LOG(Sample[[#This Row],[Ei]]))</f>
        <v>0.17609125905568124</v>
      </c>
      <c r="P1927">
        <f>IF(Sample[[#This Row],[Ii]]=0,10,LOG(Sample[[#This Row],[Ii]]))</f>
        <v>6.6946789630613221E-2</v>
      </c>
      <c r="Q1927">
        <f>Kx-Sample[[#This Row],[Xp]]</f>
        <v>0.24303804868629447</v>
      </c>
      <c r="R1927">
        <f>Ky-Sample[[#This Row],[Yp]]</f>
        <v>-1.1760912590556813</v>
      </c>
      <c r="S1927">
        <f>Kz-Sample[[#This Row],[Zp]]</f>
        <v>0.93305321036938682</v>
      </c>
      <c r="T1927">
        <f>Sample[[#This Row],[Kpy]]*KSc-Sample[[#This Row],[KPz]]*KSb</f>
        <v>0.24303804868629453</v>
      </c>
      <c r="U1927">
        <f>-1*(Sample[[#This Row],[KPx]]*KSc-Sample[[#This Row],[KPz]]*KSa)</f>
        <v>0.24303804868629447</v>
      </c>
      <c r="V1927">
        <f>(Sample[[#This Row],[KPx]]*$R$2-Sample[[#This Row],[Kpy]]*KSa)</f>
        <v>0.24303804868629447</v>
      </c>
      <c r="W1927">
        <f>Sample[[#This Row],[Kpy]]*KTc-Sample[[#This Row],[KPz]]*KTb</f>
        <v>2.1091444694250683</v>
      </c>
      <c r="X1927">
        <f>-1*(Sample[[#This Row],[KPx]]*KTc-Sample[[#This Row],[KPz]]*KTa)</f>
        <v>2.1091444694250683</v>
      </c>
      <c r="Y1927">
        <f>(Sample[[#This Row],[KPx]]*KTb-Sample[[#This Row],[Kpy]]*KTa)</f>
        <v>2.1091444694250683</v>
      </c>
      <c r="Z1927">
        <f>-Sample[[#This Row],[Xp]]*a+Sample[[#This Row],[Yp]]*b+Sample[[#This Row],[Zp]]*c_</f>
        <v>0.48607609737258894</v>
      </c>
      <c r="AA1927" s="8">
        <f>-IF(Sample[[#This Row],[Column2]]&gt;0,1,-1)*SQRT(Sample[[#This Row],[KPx''i]]^2+Sample[[#This Row],[KPx''j]]^2+Sample[[#This Row],[KPx''k]]^2)/Ksmag/Scale</f>
        <v>-0.29765960368155847</v>
      </c>
      <c r="AB1927" s="1">
        <f>SQRT(Sample[[#This Row],[Kpy''i]]^2+Sample[[#This Row],[KPy''j]]^2+Sample[[#This Row],[KPy''k]]^2)/KTmag/Scale</f>
        <v>1.4913903568325686</v>
      </c>
    </row>
    <row r="1928" spans="1:28" hidden="1" x14ac:dyDescent="0.25">
      <c r="A1928" s="5">
        <v>1923</v>
      </c>
      <c r="B1928" s="13" t="s">
        <v>43</v>
      </c>
      <c r="C1928" s="5"/>
      <c r="D1928" s="5"/>
      <c r="E1928">
        <v>6</v>
      </c>
      <c r="F1928">
        <v>8</v>
      </c>
      <c r="G1928">
        <v>6</v>
      </c>
      <c r="H1928" s="11">
        <f>Sample[[#This Row],[C]]/Sample[[#This Row],[D]]</f>
        <v>1.3333333333333333</v>
      </c>
      <c r="I1928" s="11">
        <f>Sample[[#This Row],[A]]/Sample[[#This Row],[C]]</f>
        <v>0.75</v>
      </c>
      <c r="J1928" s="11">
        <f>Sample[[#This Row],[D]]/Sample[[#This Row],[A]]</f>
        <v>1</v>
      </c>
      <c r="K1928" s="11">
        <f>Sample[[#This Row],[A]]/Sample[[#This Row],[D]]</f>
        <v>1</v>
      </c>
      <c r="L1928" s="11">
        <f>Sample[[#This Row],[D]]/Sample[[#This Row],[C]]</f>
        <v>0.75</v>
      </c>
      <c r="M1928" s="11">
        <f>Sample[[#This Row],[C]]/Sample[[#This Row],[A]]</f>
        <v>1.3333333333333333</v>
      </c>
      <c r="N1928">
        <f>IF(Sample[[#This Row],[Ap]]=0,10,LOG(Sample[[#This Row],[Ap]]))</f>
        <v>0.12493873660829993</v>
      </c>
      <c r="O1928">
        <f>IF(Sample[[#This Row],[Ei]]=0,10,LOG(Sample[[#This Row],[Ei]]))</f>
        <v>-0.12493873660829995</v>
      </c>
      <c r="P1928">
        <f>IF(Sample[[#This Row],[Ii]]=0,10,LOG(Sample[[#This Row],[Ii]]))</f>
        <v>0</v>
      </c>
      <c r="Q1928">
        <f>Kx-Sample[[#This Row],[Xp]]</f>
        <v>-0.12493873660829993</v>
      </c>
      <c r="R1928">
        <f>Ky-Sample[[#This Row],[Yp]]</f>
        <v>-0.87506126339170009</v>
      </c>
      <c r="S1928">
        <f>Kz-Sample[[#This Row],[Zp]]</f>
        <v>1</v>
      </c>
      <c r="T1928">
        <f>Sample[[#This Row],[Kpy]]*KSc-Sample[[#This Row],[KPz]]*KSb</f>
        <v>-0.12493873660829991</v>
      </c>
      <c r="U1928">
        <f>-1*(Sample[[#This Row],[KPx]]*KSc-Sample[[#This Row],[KPz]]*KSa)</f>
        <v>-0.12493873660829993</v>
      </c>
      <c r="V1928">
        <f>(Sample[[#This Row],[KPx]]*$R$2-Sample[[#This Row],[Kpy]]*KSa)</f>
        <v>-0.12493873660829993</v>
      </c>
      <c r="W1928">
        <f>Sample[[#This Row],[Kpy]]*KTc-Sample[[#This Row],[KPz]]*KTb</f>
        <v>1.8750612633917001</v>
      </c>
      <c r="X1928">
        <f>-1*(Sample[[#This Row],[KPx]]*KTc-Sample[[#This Row],[KPz]]*KTa)</f>
        <v>1.8750612633917001</v>
      </c>
      <c r="Y1928">
        <f>(Sample[[#This Row],[KPx]]*KTb-Sample[[#This Row],[Kpy]]*KTa)</f>
        <v>1.8750612633917001</v>
      </c>
      <c r="Z1928">
        <f>-Sample[[#This Row],[Xp]]*a+Sample[[#This Row],[Yp]]*b+Sample[[#This Row],[Zp]]*c_</f>
        <v>-0.24987747321659989</v>
      </c>
      <c r="AA1928" s="8">
        <f>-IF(Sample[[#This Row],[Column2]]&gt;0,1,-1)*SQRT(Sample[[#This Row],[KPx''i]]^2+Sample[[#This Row],[KPx''j]]^2+Sample[[#This Row],[KPx''k]]^2)/Ksmag/Scale</f>
        <v>0.15301807689915992</v>
      </c>
      <c r="AB1928" s="1">
        <f>SQRT(Sample[[#This Row],[Kpy''i]]^2+Sample[[#This Row],[KPy''j]]^2+Sample[[#This Row],[KPy''k]]^2)/KTmag/Scale</f>
        <v>1.3258685344844863</v>
      </c>
    </row>
    <row r="1929" spans="1:28" hidden="1" x14ac:dyDescent="0.25">
      <c r="A1929" s="5">
        <v>1924</v>
      </c>
      <c r="B1929" s="13" t="s">
        <v>43</v>
      </c>
      <c r="C1929" s="5"/>
      <c r="D1929" s="5"/>
      <c r="E1929">
        <v>6</v>
      </c>
      <c r="F1929">
        <v>4</v>
      </c>
      <c r="G1929">
        <v>9</v>
      </c>
      <c r="H1929" s="11">
        <f>Sample[[#This Row],[C]]/Sample[[#This Row],[D]]</f>
        <v>0.66666666666666663</v>
      </c>
      <c r="I1929" s="11">
        <f>Sample[[#This Row],[A]]/Sample[[#This Row],[C]]</f>
        <v>2.25</v>
      </c>
      <c r="J1929" s="11">
        <f>Sample[[#This Row],[D]]/Sample[[#This Row],[A]]</f>
        <v>0.66666666666666663</v>
      </c>
      <c r="K1929" s="11">
        <f>Sample[[#This Row],[A]]/Sample[[#This Row],[D]]</f>
        <v>1.5</v>
      </c>
      <c r="L1929" s="11">
        <f>Sample[[#This Row],[D]]/Sample[[#This Row],[C]]</f>
        <v>1.5</v>
      </c>
      <c r="M1929" s="11">
        <f>Sample[[#This Row],[C]]/Sample[[#This Row],[A]]</f>
        <v>0.44444444444444442</v>
      </c>
      <c r="N1929">
        <f>IF(Sample[[#This Row],[Ap]]=0,10,LOG(Sample[[#This Row],[Ap]]))</f>
        <v>-0.17609125905568127</v>
      </c>
      <c r="O1929">
        <f>IF(Sample[[#This Row],[Ei]]=0,10,LOG(Sample[[#This Row],[Ei]]))</f>
        <v>0.35218251811136247</v>
      </c>
      <c r="P1929">
        <f>IF(Sample[[#This Row],[Ii]]=0,10,LOG(Sample[[#This Row],[Ii]]))</f>
        <v>-0.17609125905568127</v>
      </c>
      <c r="Q1929">
        <f>Kx-Sample[[#This Row],[Xp]]</f>
        <v>0.17609125905568127</v>
      </c>
      <c r="R1929">
        <f>Ky-Sample[[#This Row],[Yp]]</f>
        <v>-1.3521825181113625</v>
      </c>
      <c r="S1929">
        <f>Kz-Sample[[#This Row],[Zp]]</f>
        <v>1.1760912590556813</v>
      </c>
      <c r="T1929">
        <f>Sample[[#This Row],[Kpy]]*KSc-Sample[[#This Row],[KPz]]*KSb</f>
        <v>0.17609125905568113</v>
      </c>
      <c r="U1929">
        <f>-1*(Sample[[#This Row],[KPx]]*KSc-Sample[[#This Row],[KPz]]*KSa)</f>
        <v>0.17609125905568127</v>
      </c>
      <c r="V1929">
        <f>(Sample[[#This Row],[KPx]]*$R$2-Sample[[#This Row],[Kpy]]*KSa)</f>
        <v>0.17609125905568127</v>
      </c>
      <c r="W1929">
        <f>Sample[[#This Row],[Kpy]]*KTc-Sample[[#This Row],[KPz]]*KTb</f>
        <v>2.528273777167044</v>
      </c>
      <c r="X1929">
        <f>-1*(Sample[[#This Row],[KPx]]*KTc-Sample[[#This Row],[KPz]]*KTa)</f>
        <v>2.528273777167044</v>
      </c>
      <c r="Y1929">
        <f>(Sample[[#This Row],[KPx]]*KTb-Sample[[#This Row],[Kpy]]*KTa)</f>
        <v>2.5282737771670436</v>
      </c>
      <c r="Z1929">
        <f>-Sample[[#This Row],[Xp]]*a+Sample[[#This Row],[Yp]]*b+Sample[[#This Row],[Zp]]*c_</f>
        <v>0.35218251811136242</v>
      </c>
      <c r="AA1929" s="8">
        <f>-IF(Sample[[#This Row],[Column2]]&gt;0,1,-1)*SQRT(Sample[[#This Row],[KPx''i]]^2+Sample[[#This Row],[KPx''j]]^2+Sample[[#This Row],[KPx''k]]^2)/Ksmag/Scale</f>
        <v>-0.21566686642533325</v>
      </c>
      <c r="AB1929" s="1">
        <f>SQRT(Sample[[#This Row],[Kpy''i]]^2+Sample[[#This Row],[KPy''j]]^2+Sample[[#This Row],[KPy''k]]^2)/KTmag/Scale</f>
        <v>1.7877595325309428</v>
      </c>
    </row>
    <row r="1930" spans="1:28" hidden="1" x14ac:dyDescent="0.25">
      <c r="A1930" s="5">
        <v>1925</v>
      </c>
      <c r="B1930" s="13" t="s">
        <v>43</v>
      </c>
      <c r="C1930" s="5"/>
      <c r="D1930" s="5"/>
      <c r="E1930">
        <v>4</v>
      </c>
      <c r="F1930">
        <v>7</v>
      </c>
      <c r="G1930">
        <v>6</v>
      </c>
      <c r="H1930" s="11">
        <f>Sample[[#This Row],[C]]/Sample[[#This Row],[D]]</f>
        <v>1.75</v>
      </c>
      <c r="I1930" s="11">
        <f>Sample[[#This Row],[A]]/Sample[[#This Row],[C]]</f>
        <v>0.8571428571428571</v>
      </c>
      <c r="J1930" s="11">
        <f>Sample[[#This Row],[D]]/Sample[[#This Row],[A]]</f>
        <v>0.66666666666666663</v>
      </c>
      <c r="K1930" s="11">
        <f>Sample[[#This Row],[A]]/Sample[[#This Row],[D]]</f>
        <v>1.5</v>
      </c>
      <c r="L1930" s="11">
        <f>Sample[[#This Row],[D]]/Sample[[#This Row],[C]]</f>
        <v>0.5714285714285714</v>
      </c>
      <c r="M1930" s="11">
        <f>Sample[[#This Row],[C]]/Sample[[#This Row],[A]]</f>
        <v>1.1666666666666667</v>
      </c>
      <c r="N1930">
        <f>IF(Sample[[#This Row],[Ap]]=0,10,LOG(Sample[[#This Row],[Ap]]))</f>
        <v>0.24303804868629444</v>
      </c>
      <c r="O1930">
        <f>IF(Sample[[#This Row],[Ei]]=0,10,LOG(Sample[[#This Row],[Ei]]))</f>
        <v>-6.6946789630613221E-2</v>
      </c>
      <c r="P1930">
        <f>IF(Sample[[#This Row],[Ii]]=0,10,LOG(Sample[[#This Row],[Ii]]))</f>
        <v>-0.17609125905568127</v>
      </c>
      <c r="Q1930">
        <f>Kx-Sample[[#This Row],[Xp]]</f>
        <v>-0.24303804868629444</v>
      </c>
      <c r="R1930">
        <f>Ky-Sample[[#This Row],[Yp]]</f>
        <v>-0.93305321036938682</v>
      </c>
      <c r="S1930">
        <f>Kz-Sample[[#This Row],[Zp]]</f>
        <v>1.1760912590556813</v>
      </c>
      <c r="T1930">
        <f>Sample[[#This Row],[Kpy]]*KSc-Sample[[#This Row],[KPz]]*KSb</f>
        <v>-0.24303804868629453</v>
      </c>
      <c r="U1930">
        <f>-1*(Sample[[#This Row],[KPx]]*KSc-Sample[[#This Row],[KPz]]*KSa)</f>
        <v>-0.24303804868629444</v>
      </c>
      <c r="V1930">
        <f>(Sample[[#This Row],[KPx]]*$R$2-Sample[[#This Row],[Kpy]]*KSa)</f>
        <v>-0.24303804868629444</v>
      </c>
      <c r="W1930">
        <f>Sample[[#This Row],[Kpy]]*KTc-Sample[[#This Row],[KPz]]*KTb</f>
        <v>2.1091444694250683</v>
      </c>
      <c r="X1930">
        <f>-1*(Sample[[#This Row],[KPx]]*KTc-Sample[[#This Row],[KPz]]*KTa)</f>
        <v>2.1091444694250683</v>
      </c>
      <c r="Y1930">
        <f>(Sample[[#This Row],[KPx]]*KTb-Sample[[#This Row],[Kpy]]*KTa)</f>
        <v>2.1091444694250683</v>
      </c>
      <c r="Z1930">
        <f>-Sample[[#This Row],[Xp]]*a+Sample[[#This Row],[Yp]]*b+Sample[[#This Row],[Zp]]*c_</f>
        <v>-0.48607609737258894</v>
      </c>
      <c r="AA1930" s="8">
        <f>-IF(Sample[[#This Row],[Column2]]&gt;0,1,-1)*SQRT(Sample[[#This Row],[KPx''i]]^2+Sample[[#This Row],[KPx''j]]^2+Sample[[#This Row],[KPx''k]]^2)/Ksmag/Scale</f>
        <v>0.29765960368155847</v>
      </c>
      <c r="AB1930" s="1">
        <f>SQRT(Sample[[#This Row],[Kpy''i]]^2+Sample[[#This Row],[KPy''j]]^2+Sample[[#This Row],[KPy''k]]^2)/KTmag/Scale</f>
        <v>1.4913903568325686</v>
      </c>
    </row>
    <row r="1931" spans="1:28" hidden="1" x14ac:dyDescent="0.25">
      <c r="A1931" s="5">
        <v>1926</v>
      </c>
      <c r="B1931" s="13" t="s">
        <v>43</v>
      </c>
      <c r="C1931" s="5"/>
      <c r="D1931" s="5"/>
      <c r="E1931">
        <v>1</v>
      </c>
      <c r="F1931">
        <v>9</v>
      </c>
      <c r="G1931">
        <v>1</v>
      </c>
      <c r="H1931" s="11">
        <f>Sample[[#This Row],[C]]/Sample[[#This Row],[D]]</f>
        <v>9</v>
      </c>
      <c r="I1931" s="11">
        <f>Sample[[#This Row],[A]]/Sample[[#This Row],[C]]</f>
        <v>0.1111111111111111</v>
      </c>
      <c r="J1931" s="11">
        <f>Sample[[#This Row],[D]]/Sample[[#This Row],[A]]</f>
        <v>1</v>
      </c>
      <c r="K1931" s="11">
        <f>Sample[[#This Row],[A]]/Sample[[#This Row],[D]]</f>
        <v>1</v>
      </c>
      <c r="L1931" s="11">
        <f>Sample[[#This Row],[D]]/Sample[[#This Row],[C]]</f>
        <v>0.1111111111111111</v>
      </c>
      <c r="M1931" s="11">
        <f>Sample[[#This Row],[C]]/Sample[[#This Row],[A]]</f>
        <v>9</v>
      </c>
      <c r="N1931">
        <f>IF(Sample[[#This Row],[Ap]]=0,10,LOG(Sample[[#This Row],[Ap]]))</f>
        <v>0.95424250943932487</v>
      </c>
      <c r="O1931">
        <f>IF(Sample[[#This Row],[Ei]]=0,10,LOG(Sample[[#This Row],[Ei]]))</f>
        <v>-0.95424250943932487</v>
      </c>
      <c r="P1931">
        <f>IF(Sample[[#This Row],[Ii]]=0,10,LOG(Sample[[#This Row],[Ii]]))</f>
        <v>0</v>
      </c>
      <c r="Q1931">
        <f>Kx-Sample[[#This Row],[Xp]]</f>
        <v>-0.95424250943932487</v>
      </c>
      <c r="R1931">
        <f>Ky-Sample[[#This Row],[Yp]]</f>
        <v>-4.5757490560675129E-2</v>
      </c>
      <c r="S1931">
        <f>Kz-Sample[[#This Row],[Zp]]</f>
        <v>1</v>
      </c>
      <c r="T1931">
        <f>Sample[[#This Row],[Kpy]]*KSc-Sample[[#This Row],[KPz]]*KSb</f>
        <v>-0.95424250943932487</v>
      </c>
      <c r="U1931">
        <f>-1*(Sample[[#This Row],[KPx]]*KSc-Sample[[#This Row],[KPz]]*KSa)</f>
        <v>-0.95424250943932487</v>
      </c>
      <c r="V1931">
        <f>(Sample[[#This Row],[KPx]]*$R$2-Sample[[#This Row],[Kpy]]*KSa)</f>
        <v>-0.95424250943932487</v>
      </c>
      <c r="W1931">
        <f>Sample[[#This Row],[Kpy]]*KTc-Sample[[#This Row],[KPz]]*KTb</f>
        <v>1.0457574905606752</v>
      </c>
      <c r="X1931">
        <f>-1*(Sample[[#This Row],[KPx]]*KTc-Sample[[#This Row],[KPz]]*KTa)</f>
        <v>1.0457574905606752</v>
      </c>
      <c r="Y1931">
        <f>(Sample[[#This Row],[KPx]]*KTb-Sample[[#This Row],[Kpy]]*KTa)</f>
        <v>1.0457574905606752</v>
      </c>
      <c r="Z1931">
        <f>-Sample[[#This Row],[Xp]]*a+Sample[[#This Row],[Yp]]*b+Sample[[#This Row],[Zp]]*c_</f>
        <v>-1.9084850188786497</v>
      </c>
      <c r="AA1931" s="8">
        <f>-IF(Sample[[#This Row],[Column2]]&gt;0,1,-1)*SQRT(Sample[[#This Row],[KPx''i]]^2+Sample[[#This Row],[KPx''j]]^2+Sample[[#This Row],[KPx''k]]^2)/Ksmag/Scale</f>
        <v>1.1687036194996532</v>
      </c>
      <c r="AB1931" s="1">
        <f>SQRT(Sample[[#This Row],[Kpy''i]]^2+Sample[[#This Row],[KPy''j]]^2+Sample[[#This Row],[KPy''k]]^2)/KTmag/Scale</f>
        <v>0.73946221305208049</v>
      </c>
    </row>
    <row r="1932" spans="1:28" x14ac:dyDescent="0.25">
      <c r="A1932" s="5">
        <v>1927</v>
      </c>
      <c r="B1932" s="13" t="s">
        <v>43</v>
      </c>
      <c r="C1932" s="5"/>
      <c r="D1932" s="5"/>
      <c r="E1932">
        <v>9</v>
      </c>
      <c r="F1932">
        <v>6</v>
      </c>
      <c r="G1932">
        <v>6</v>
      </c>
      <c r="H1932" s="11">
        <f>Sample[[#This Row],[C]]/Sample[[#This Row],[D]]</f>
        <v>0.66666666666666663</v>
      </c>
      <c r="I1932" s="11">
        <f>Sample[[#This Row],[A]]/Sample[[#This Row],[C]]</f>
        <v>1</v>
      </c>
      <c r="J1932" s="11">
        <f>Sample[[#This Row],[D]]/Sample[[#This Row],[A]]</f>
        <v>1.5</v>
      </c>
      <c r="K1932" s="11">
        <f>Sample[[#This Row],[A]]/Sample[[#This Row],[D]]</f>
        <v>0.66666666666666663</v>
      </c>
      <c r="L1932" s="11">
        <f>Sample[[#This Row],[D]]/Sample[[#This Row],[C]]</f>
        <v>1.5</v>
      </c>
      <c r="M1932" s="11">
        <f>Sample[[#This Row],[C]]/Sample[[#This Row],[A]]</f>
        <v>1</v>
      </c>
      <c r="N1932">
        <f>IF(Sample[[#This Row],[Ap]]=0,10,LOG(Sample[[#This Row],[Ap]]))</f>
        <v>-0.17609125905568127</v>
      </c>
      <c r="O1932">
        <f>IF(Sample[[#This Row],[Ei]]=0,10,LOG(Sample[[#This Row],[Ei]]))</f>
        <v>0</v>
      </c>
      <c r="P1932">
        <f>IF(Sample[[#This Row],[Ii]]=0,10,LOG(Sample[[#This Row],[Ii]]))</f>
        <v>0.17609125905568124</v>
      </c>
      <c r="Q1932">
        <f>Kx-Sample[[#This Row],[Xp]]</f>
        <v>0.17609125905568127</v>
      </c>
      <c r="R1932">
        <f>Ky-Sample[[#This Row],[Yp]]</f>
        <v>-1</v>
      </c>
      <c r="S1932">
        <f>Kz-Sample[[#This Row],[Zp]]</f>
        <v>0.82390874094431876</v>
      </c>
      <c r="T1932">
        <f>Sample[[#This Row],[Kpy]]*KSc-Sample[[#This Row],[KPz]]*KSb</f>
        <v>0.17609125905568124</v>
      </c>
      <c r="U1932">
        <f>-1*(Sample[[#This Row],[KPx]]*KSc-Sample[[#This Row],[KPz]]*KSa)</f>
        <v>0.17609125905568127</v>
      </c>
      <c r="V1932">
        <f>(Sample[[#This Row],[KPx]]*$R$2-Sample[[#This Row],[Kpy]]*KSa)</f>
        <v>0.17609125905568127</v>
      </c>
      <c r="W1932">
        <f>Sample[[#This Row],[Kpy]]*KTc-Sample[[#This Row],[KPz]]*KTb</f>
        <v>1.8239087409443187</v>
      </c>
      <c r="X1932">
        <f>-1*(Sample[[#This Row],[KPx]]*KTc-Sample[[#This Row],[KPz]]*KTa)</f>
        <v>1.8239087409443189</v>
      </c>
      <c r="Y1932">
        <f>(Sample[[#This Row],[KPx]]*KTb-Sample[[#This Row],[Kpy]]*KTa)</f>
        <v>1.8239087409443187</v>
      </c>
      <c r="Z1932">
        <f>-Sample[[#This Row],[Xp]]*a+Sample[[#This Row],[Yp]]*b+Sample[[#This Row],[Zp]]*c_</f>
        <v>0.35218251811136247</v>
      </c>
      <c r="AA1932" s="8">
        <f>-IF(Sample[[#This Row],[Column2]]&gt;0,1,-1)*SQRT(Sample[[#This Row],[KPx''i]]^2+Sample[[#This Row],[KPx''j]]^2+Sample[[#This Row],[KPx''k]]^2)/Ksmag/Scale</f>
        <v>-0.21566686642533334</v>
      </c>
      <c r="AB1932" s="1">
        <f>SQRT(Sample[[#This Row],[Kpy''i]]^2+Sample[[#This Row],[KPy''j]]^2+Sample[[#This Row],[KPy''k]]^2)/KTmag/Scale</f>
        <v>1.2896982389871459</v>
      </c>
    </row>
    <row r="1933" spans="1:28" hidden="1" x14ac:dyDescent="0.25">
      <c r="A1933" s="5">
        <v>1928</v>
      </c>
      <c r="B1933" s="13" t="s">
        <v>43</v>
      </c>
      <c r="C1933" s="5"/>
      <c r="D1933" s="5"/>
      <c r="E1933">
        <v>3</v>
      </c>
      <c r="F1933">
        <v>2</v>
      </c>
      <c r="G1933">
        <v>3</v>
      </c>
      <c r="H1933" s="11">
        <f>Sample[[#This Row],[C]]/Sample[[#This Row],[D]]</f>
        <v>0.66666666666666663</v>
      </c>
      <c r="I1933" s="11">
        <f>Sample[[#This Row],[A]]/Sample[[#This Row],[C]]</f>
        <v>1.5</v>
      </c>
      <c r="J1933" s="11">
        <f>Sample[[#This Row],[D]]/Sample[[#This Row],[A]]</f>
        <v>1</v>
      </c>
      <c r="K1933" s="11">
        <f>Sample[[#This Row],[A]]/Sample[[#This Row],[D]]</f>
        <v>1</v>
      </c>
      <c r="L1933" s="11">
        <f>Sample[[#This Row],[D]]/Sample[[#This Row],[C]]</f>
        <v>1.5</v>
      </c>
      <c r="M1933" s="11">
        <f>Sample[[#This Row],[C]]/Sample[[#This Row],[A]]</f>
        <v>0.66666666666666663</v>
      </c>
      <c r="N1933">
        <f>IF(Sample[[#This Row],[Ap]]=0,10,LOG(Sample[[#This Row],[Ap]]))</f>
        <v>-0.17609125905568127</v>
      </c>
      <c r="O1933">
        <f>IF(Sample[[#This Row],[Ei]]=0,10,LOG(Sample[[#This Row],[Ei]]))</f>
        <v>0.17609125905568124</v>
      </c>
      <c r="P1933">
        <f>IF(Sample[[#This Row],[Ii]]=0,10,LOG(Sample[[#This Row],[Ii]]))</f>
        <v>0</v>
      </c>
      <c r="Q1933">
        <f>Kx-Sample[[#This Row],[Xp]]</f>
        <v>0.17609125905568127</v>
      </c>
      <c r="R1933">
        <f>Ky-Sample[[#This Row],[Yp]]</f>
        <v>-1.1760912590556813</v>
      </c>
      <c r="S1933">
        <f>Kz-Sample[[#This Row],[Zp]]</f>
        <v>1</v>
      </c>
      <c r="T1933">
        <f>Sample[[#This Row],[Kpy]]*KSc-Sample[[#This Row],[KPz]]*KSb</f>
        <v>0.17609125905568135</v>
      </c>
      <c r="U1933">
        <f>-1*(Sample[[#This Row],[KPx]]*KSc-Sample[[#This Row],[KPz]]*KSa)</f>
        <v>0.17609125905568127</v>
      </c>
      <c r="V1933">
        <f>(Sample[[#This Row],[KPx]]*$R$2-Sample[[#This Row],[Kpy]]*KSa)</f>
        <v>0.17609125905568127</v>
      </c>
      <c r="W1933">
        <f>Sample[[#This Row],[Kpy]]*KTc-Sample[[#This Row],[KPz]]*KTb</f>
        <v>2.1760912590556813</v>
      </c>
      <c r="X1933">
        <f>-1*(Sample[[#This Row],[KPx]]*KTc-Sample[[#This Row],[KPz]]*KTa)</f>
        <v>2.1760912590556813</v>
      </c>
      <c r="Y1933">
        <f>(Sample[[#This Row],[KPx]]*KTb-Sample[[#This Row],[Kpy]]*KTa)</f>
        <v>2.1760912590556813</v>
      </c>
      <c r="Z1933">
        <f>-Sample[[#This Row],[Xp]]*a+Sample[[#This Row],[Yp]]*b+Sample[[#This Row],[Zp]]*c_</f>
        <v>0.35218251811136247</v>
      </c>
      <c r="AA1933" s="8">
        <f>-IF(Sample[[#This Row],[Column2]]&gt;0,1,-1)*SQRT(Sample[[#This Row],[KPx''i]]^2+Sample[[#This Row],[KPx''j]]^2+Sample[[#This Row],[KPx''k]]^2)/Ksmag/Scale</f>
        <v>-0.21566686642533336</v>
      </c>
      <c r="AB1933" s="1">
        <f>SQRT(Sample[[#This Row],[Kpy''i]]^2+Sample[[#This Row],[KPy''j]]^2+Sample[[#This Row],[KPy''k]]^2)/KTmag/Scale</f>
        <v>1.5387288857590447</v>
      </c>
    </row>
    <row r="1934" spans="1:28" hidden="1" x14ac:dyDescent="0.25">
      <c r="A1934" s="5">
        <v>1929</v>
      </c>
      <c r="B1934" s="13" t="s">
        <v>43</v>
      </c>
      <c r="C1934" s="5"/>
      <c r="D1934" s="5"/>
      <c r="E1934">
        <v>6</v>
      </c>
      <c r="F1934">
        <v>10</v>
      </c>
      <c r="G1934">
        <v>4</v>
      </c>
      <c r="H1934" s="11">
        <f>Sample[[#This Row],[C]]/Sample[[#This Row],[D]]</f>
        <v>1.6666666666666667</v>
      </c>
      <c r="I1934" s="11">
        <f>Sample[[#This Row],[A]]/Sample[[#This Row],[C]]</f>
        <v>0.4</v>
      </c>
      <c r="J1934" s="11">
        <f>Sample[[#This Row],[D]]/Sample[[#This Row],[A]]</f>
        <v>1.5</v>
      </c>
      <c r="K1934" s="11">
        <f>Sample[[#This Row],[A]]/Sample[[#This Row],[D]]</f>
        <v>0.66666666666666663</v>
      </c>
      <c r="L1934" s="11">
        <f>Sample[[#This Row],[D]]/Sample[[#This Row],[C]]</f>
        <v>0.6</v>
      </c>
      <c r="M1934" s="11">
        <f>Sample[[#This Row],[C]]/Sample[[#This Row],[A]]</f>
        <v>2.5</v>
      </c>
      <c r="N1934">
        <f>IF(Sample[[#This Row],[Ap]]=0,10,LOG(Sample[[#This Row],[Ap]]))</f>
        <v>0.22184874961635639</v>
      </c>
      <c r="O1934">
        <f>IF(Sample[[#This Row],[Ei]]=0,10,LOG(Sample[[#This Row],[Ei]]))</f>
        <v>-0.3979400086720376</v>
      </c>
      <c r="P1934">
        <f>IF(Sample[[#This Row],[Ii]]=0,10,LOG(Sample[[#This Row],[Ii]]))</f>
        <v>0.17609125905568124</v>
      </c>
      <c r="Q1934">
        <f>Kx-Sample[[#This Row],[Xp]]</f>
        <v>-0.22184874961635639</v>
      </c>
      <c r="R1934">
        <f>Ky-Sample[[#This Row],[Yp]]</f>
        <v>-0.6020599913279624</v>
      </c>
      <c r="S1934">
        <f>Kz-Sample[[#This Row],[Zp]]</f>
        <v>0.82390874094431876</v>
      </c>
      <c r="T1934">
        <f>Sample[[#This Row],[Kpy]]*KSc-Sample[[#This Row],[KPz]]*KSb</f>
        <v>-0.22184874961635637</v>
      </c>
      <c r="U1934">
        <f>-1*(Sample[[#This Row],[KPx]]*KSc-Sample[[#This Row],[KPz]]*KSa)</f>
        <v>-0.22184874961635639</v>
      </c>
      <c r="V1934">
        <f>(Sample[[#This Row],[KPx]]*$R$2-Sample[[#This Row],[Kpy]]*KSa)</f>
        <v>-0.22184874961635639</v>
      </c>
      <c r="W1934">
        <f>Sample[[#This Row],[Kpy]]*KTc-Sample[[#This Row],[KPz]]*KTb</f>
        <v>1.4259687322722812</v>
      </c>
      <c r="X1934">
        <f>-1*(Sample[[#This Row],[KPx]]*KTc-Sample[[#This Row],[KPz]]*KTa)</f>
        <v>1.4259687322722812</v>
      </c>
      <c r="Y1934">
        <f>(Sample[[#This Row],[KPx]]*KTb-Sample[[#This Row],[Kpy]]*KTa)</f>
        <v>1.4259687322722812</v>
      </c>
      <c r="Z1934">
        <f>-Sample[[#This Row],[Xp]]*a+Sample[[#This Row],[Yp]]*b+Sample[[#This Row],[Zp]]*c_</f>
        <v>-0.44369749923271273</v>
      </c>
      <c r="AA1934" s="8">
        <f>-IF(Sample[[#This Row],[Column2]]&gt;0,1,-1)*SQRT(Sample[[#This Row],[KPx''i]]^2+Sample[[#This Row],[KPx''j]]^2+Sample[[#This Row],[KPx''k]]^2)/Ksmag/Scale</f>
        <v>0.27170811831726921</v>
      </c>
      <c r="AB1934" s="1">
        <f>SQRT(Sample[[#This Row],[Kpy''i]]^2+Sample[[#This Row],[KPy''j]]^2+Sample[[#This Row],[KPy''k]]^2)/KTmag/Scale</f>
        <v>1.0083121603497145</v>
      </c>
    </row>
    <row r="1935" spans="1:28" hidden="1" x14ac:dyDescent="0.25">
      <c r="A1935" s="5">
        <v>1930</v>
      </c>
      <c r="B1935" s="13" t="s">
        <v>43</v>
      </c>
      <c r="C1935" s="5"/>
      <c r="D1935" s="5"/>
      <c r="E1935">
        <v>1</v>
      </c>
      <c r="F1935">
        <v>2</v>
      </c>
      <c r="G1935">
        <v>5</v>
      </c>
      <c r="H1935" s="11">
        <f>Sample[[#This Row],[C]]/Sample[[#This Row],[D]]</f>
        <v>2</v>
      </c>
      <c r="I1935" s="11">
        <f>Sample[[#This Row],[A]]/Sample[[#This Row],[C]]</f>
        <v>2.5</v>
      </c>
      <c r="J1935" s="11">
        <f>Sample[[#This Row],[D]]/Sample[[#This Row],[A]]</f>
        <v>0.2</v>
      </c>
      <c r="K1935" s="11">
        <f>Sample[[#This Row],[A]]/Sample[[#This Row],[D]]</f>
        <v>5</v>
      </c>
      <c r="L1935" s="11">
        <f>Sample[[#This Row],[D]]/Sample[[#This Row],[C]]</f>
        <v>0.5</v>
      </c>
      <c r="M1935" s="11">
        <f>Sample[[#This Row],[C]]/Sample[[#This Row],[A]]</f>
        <v>0.4</v>
      </c>
      <c r="N1935">
        <f>IF(Sample[[#This Row],[Ap]]=0,10,LOG(Sample[[#This Row],[Ap]]))</f>
        <v>0.3010299956639812</v>
      </c>
      <c r="O1935">
        <f>IF(Sample[[#This Row],[Ei]]=0,10,LOG(Sample[[#This Row],[Ei]]))</f>
        <v>0.3979400086720376</v>
      </c>
      <c r="P1935">
        <f>IF(Sample[[#This Row],[Ii]]=0,10,LOG(Sample[[#This Row],[Ii]]))</f>
        <v>-0.69897000433601875</v>
      </c>
      <c r="Q1935">
        <f>Kx-Sample[[#This Row],[Xp]]</f>
        <v>-0.3010299956639812</v>
      </c>
      <c r="R1935">
        <f>Ky-Sample[[#This Row],[Yp]]</f>
        <v>-1.3979400086720375</v>
      </c>
      <c r="S1935">
        <f>Kz-Sample[[#This Row],[Zp]]</f>
        <v>1.6989700043360187</v>
      </c>
      <c r="T1935">
        <f>Sample[[#This Row],[Kpy]]*KSc-Sample[[#This Row],[KPz]]*KSb</f>
        <v>-0.30102999566398125</v>
      </c>
      <c r="U1935">
        <f>-1*(Sample[[#This Row],[KPx]]*KSc-Sample[[#This Row],[KPz]]*KSa)</f>
        <v>-0.3010299956639812</v>
      </c>
      <c r="V1935">
        <f>(Sample[[#This Row],[KPx]]*$R$2-Sample[[#This Row],[Kpy]]*KSa)</f>
        <v>-0.3010299956639812</v>
      </c>
      <c r="W1935">
        <f>Sample[[#This Row],[Kpy]]*KTc-Sample[[#This Row],[KPz]]*KTb</f>
        <v>3.0969100130080562</v>
      </c>
      <c r="X1935">
        <f>-1*(Sample[[#This Row],[KPx]]*KTc-Sample[[#This Row],[KPz]]*KTa)</f>
        <v>3.0969100130080562</v>
      </c>
      <c r="Y1935">
        <f>(Sample[[#This Row],[KPx]]*KTb-Sample[[#This Row],[Kpy]]*KTa)</f>
        <v>3.0969100130080562</v>
      </c>
      <c r="Z1935">
        <f>-Sample[[#This Row],[Xp]]*a+Sample[[#This Row],[Yp]]*b+Sample[[#This Row],[Zp]]*c_</f>
        <v>-0.60205999132796229</v>
      </c>
      <c r="AA1935" s="8">
        <f>-IF(Sample[[#This Row],[Column2]]&gt;0,1,-1)*SQRT(Sample[[#This Row],[KPx''i]]^2+Sample[[#This Row],[KPx''j]]^2+Sample[[#This Row],[KPx''k]]^2)/Ksmag/Scale</f>
        <v>0.36868494332449331</v>
      </c>
      <c r="AB1935" s="1">
        <f>SQRT(Sample[[#This Row],[Kpy''i]]^2+Sample[[#This Row],[KPy''j]]^2+Sample[[#This Row],[KPy''k]]^2)/KTmag/Scale</f>
        <v>2.189846070922516</v>
      </c>
    </row>
    <row r="1936" spans="1:28" hidden="1" x14ac:dyDescent="0.25">
      <c r="A1936" s="5">
        <v>1931</v>
      </c>
      <c r="B1936" s="13" t="s">
        <v>43</v>
      </c>
      <c r="C1936" s="5"/>
      <c r="D1936" s="5"/>
      <c r="E1936">
        <v>2</v>
      </c>
      <c r="F1936">
        <v>4</v>
      </c>
      <c r="G1936">
        <v>9</v>
      </c>
      <c r="H1936" s="11">
        <f>Sample[[#This Row],[C]]/Sample[[#This Row],[D]]</f>
        <v>2</v>
      </c>
      <c r="I1936" s="11">
        <f>Sample[[#This Row],[A]]/Sample[[#This Row],[C]]</f>
        <v>2.25</v>
      </c>
      <c r="J1936" s="11">
        <f>Sample[[#This Row],[D]]/Sample[[#This Row],[A]]</f>
        <v>0.22222222222222221</v>
      </c>
      <c r="K1936" s="11">
        <f>Sample[[#This Row],[A]]/Sample[[#This Row],[D]]</f>
        <v>4.5</v>
      </c>
      <c r="L1936" s="11">
        <f>Sample[[#This Row],[D]]/Sample[[#This Row],[C]]</f>
        <v>0.5</v>
      </c>
      <c r="M1936" s="11">
        <f>Sample[[#This Row],[C]]/Sample[[#This Row],[A]]</f>
        <v>0.44444444444444442</v>
      </c>
      <c r="N1936">
        <f>IF(Sample[[#This Row],[Ap]]=0,10,LOG(Sample[[#This Row],[Ap]]))</f>
        <v>0.3010299956639812</v>
      </c>
      <c r="O1936">
        <f>IF(Sample[[#This Row],[Ei]]=0,10,LOG(Sample[[#This Row],[Ei]]))</f>
        <v>0.35218251811136247</v>
      </c>
      <c r="P1936">
        <f>IF(Sample[[#This Row],[Ii]]=0,10,LOG(Sample[[#This Row],[Ii]]))</f>
        <v>-0.65321251377534373</v>
      </c>
      <c r="Q1936">
        <f>Kx-Sample[[#This Row],[Xp]]</f>
        <v>-0.3010299956639812</v>
      </c>
      <c r="R1936">
        <f>Ky-Sample[[#This Row],[Yp]]</f>
        <v>-1.3521825181113625</v>
      </c>
      <c r="S1936">
        <f>Kz-Sample[[#This Row],[Zp]]</f>
        <v>1.6532125137753437</v>
      </c>
      <c r="T1936">
        <f>Sample[[#This Row],[Kpy]]*KSc-Sample[[#This Row],[KPz]]*KSb</f>
        <v>-0.30102999566398125</v>
      </c>
      <c r="U1936">
        <f>-1*(Sample[[#This Row],[KPx]]*KSc-Sample[[#This Row],[KPz]]*KSa)</f>
        <v>-0.3010299956639812</v>
      </c>
      <c r="V1936">
        <f>(Sample[[#This Row],[KPx]]*$R$2-Sample[[#This Row],[Kpy]]*KSa)</f>
        <v>-0.3010299956639812</v>
      </c>
      <c r="W1936">
        <f>Sample[[#This Row],[Kpy]]*KTc-Sample[[#This Row],[KPz]]*KTb</f>
        <v>3.0053950318867062</v>
      </c>
      <c r="X1936">
        <f>-1*(Sample[[#This Row],[KPx]]*KTc-Sample[[#This Row],[KPz]]*KTa)</f>
        <v>3.0053950318867062</v>
      </c>
      <c r="Y1936">
        <f>(Sample[[#This Row],[KPx]]*KTb-Sample[[#This Row],[Kpy]]*KTa)</f>
        <v>3.0053950318867062</v>
      </c>
      <c r="Z1936">
        <f>-Sample[[#This Row],[Xp]]*a+Sample[[#This Row],[Yp]]*b+Sample[[#This Row],[Zp]]*c_</f>
        <v>-0.60205999132796251</v>
      </c>
      <c r="AA1936" s="8">
        <f>-IF(Sample[[#This Row],[Column2]]&gt;0,1,-1)*SQRT(Sample[[#This Row],[KPx''i]]^2+Sample[[#This Row],[KPx''j]]^2+Sample[[#This Row],[KPx''k]]^2)/Ksmag/Scale</f>
        <v>0.36868494332449331</v>
      </c>
      <c r="AB1936" s="1">
        <f>SQRT(Sample[[#This Row],[Kpy''i]]^2+Sample[[#This Row],[KPy''j]]^2+Sample[[#This Row],[KPy''k]]^2)/KTmag/Scale</f>
        <v>2.1251352071914504</v>
      </c>
    </row>
    <row r="1937" spans="1:28" hidden="1" x14ac:dyDescent="0.25">
      <c r="A1937" s="5">
        <v>1932</v>
      </c>
      <c r="B1937" s="13" t="s">
        <v>43</v>
      </c>
      <c r="C1937" s="5"/>
      <c r="D1937" s="5"/>
      <c r="E1937">
        <v>3</v>
      </c>
      <c r="F1937">
        <v>4</v>
      </c>
      <c r="G1937">
        <v>9</v>
      </c>
      <c r="H1937" s="11">
        <f>Sample[[#This Row],[C]]/Sample[[#This Row],[D]]</f>
        <v>1.3333333333333333</v>
      </c>
      <c r="I1937" s="11">
        <f>Sample[[#This Row],[A]]/Sample[[#This Row],[C]]</f>
        <v>2.25</v>
      </c>
      <c r="J1937" s="11">
        <f>Sample[[#This Row],[D]]/Sample[[#This Row],[A]]</f>
        <v>0.33333333333333331</v>
      </c>
      <c r="K1937" s="11">
        <f>Sample[[#This Row],[A]]/Sample[[#This Row],[D]]</f>
        <v>3</v>
      </c>
      <c r="L1937" s="11">
        <f>Sample[[#This Row],[D]]/Sample[[#This Row],[C]]</f>
        <v>0.75</v>
      </c>
      <c r="M1937" s="11">
        <f>Sample[[#This Row],[C]]/Sample[[#This Row],[A]]</f>
        <v>0.44444444444444442</v>
      </c>
      <c r="N1937">
        <f>IF(Sample[[#This Row],[Ap]]=0,10,LOG(Sample[[#This Row],[Ap]]))</f>
        <v>0.12493873660829993</v>
      </c>
      <c r="O1937">
        <f>IF(Sample[[#This Row],[Ei]]=0,10,LOG(Sample[[#This Row],[Ei]]))</f>
        <v>0.35218251811136247</v>
      </c>
      <c r="P1937">
        <f>IF(Sample[[#This Row],[Ii]]=0,10,LOG(Sample[[#This Row],[Ii]]))</f>
        <v>-0.47712125471966244</v>
      </c>
      <c r="Q1937">
        <f>Kx-Sample[[#This Row],[Xp]]</f>
        <v>-0.12493873660829993</v>
      </c>
      <c r="R1937">
        <f>Ky-Sample[[#This Row],[Yp]]</f>
        <v>-1.3521825181113625</v>
      </c>
      <c r="S1937">
        <f>Kz-Sample[[#This Row],[Zp]]</f>
        <v>1.4771212547196624</v>
      </c>
      <c r="T1937">
        <f>Sample[[#This Row],[Kpy]]*KSc-Sample[[#This Row],[KPz]]*KSb</f>
        <v>-0.12493873660829991</v>
      </c>
      <c r="U1937">
        <f>-1*(Sample[[#This Row],[KPx]]*KSc-Sample[[#This Row],[KPz]]*KSa)</f>
        <v>-0.12493873660829993</v>
      </c>
      <c r="V1937">
        <f>(Sample[[#This Row],[KPx]]*$R$2-Sample[[#This Row],[Kpy]]*KSa)</f>
        <v>-0.12493873660829993</v>
      </c>
      <c r="W1937">
        <f>Sample[[#This Row],[Kpy]]*KTc-Sample[[#This Row],[KPz]]*KTb</f>
        <v>2.8293037728310249</v>
      </c>
      <c r="X1937">
        <f>-1*(Sample[[#This Row],[KPx]]*KTc-Sample[[#This Row],[KPz]]*KTa)</f>
        <v>2.8293037728310249</v>
      </c>
      <c r="Y1937">
        <f>(Sample[[#This Row],[KPx]]*KTb-Sample[[#This Row],[Kpy]]*KTa)</f>
        <v>2.8293037728310249</v>
      </c>
      <c r="Z1937">
        <f>-Sample[[#This Row],[Xp]]*a+Sample[[#This Row],[Yp]]*b+Sample[[#This Row],[Zp]]*c_</f>
        <v>-0.24987747321659992</v>
      </c>
      <c r="AA1937" s="8">
        <f>-IF(Sample[[#This Row],[Column2]]&gt;0,1,-1)*SQRT(Sample[[#This Row],[KPx''i]]^2+Sample[[#This Row],[KPx''j]]^2+Sample[[#This Row],[KPx''k]]^2)/Ksmag/Scale</f>
        <v>0.15301807689915992</v>
      </c>
      <c r="AB1937" s="1">
        <f>SQRT(Sample[[#This Row],[Kpy''i]]^2+Sample[[#This Row],[KPy''j]]^2+Sample[[#This Row],[KPy''k]]^2)/KTmag/Scale</f>
        <v>2.0006198838055012</v>
      </c>
    </row>
    <row r="1938" spans="1:28" hidden="1" x14ac:dyDescent="0.25">
      <c r="A1938" s="5">
        <v>1933</v>
      </c>
      <c r="B1938" s="13" t="s">
        <v>43</v>
      </c>
      <c r="C1938" s="5"/>
      <c r="D1938" s="5"/>
      <c r="E1938">
        <v>6</v>
      </c>
      <c r="F1938">
        <v>9</v>
      </c>
      <c r="G1938">
        <v>5</v>
      </c>
      <c r="H1938" s="11">
        <f>Sample[[#This Row],[C]]/Sample[[#This Row],[D]]</f>
        <v>1.5</v>
      </c>
      <c r="I1938" s="11">
        <f>Sample[[#This Row],[A]]/Sample[[#This Row],[C]]</f>
        <v>0.55555555555555558</v>
      </c>
      <c r="J1938" s="11">
        <f>Sample[[#This Row],[D]]/Sample[[#This Row],[A]]</f>
        <v>1.2</v>
      </c>
      <c r="K1938" s="11">
        <f>Sample[[#This Row],[A]]/Sample[[#This Row],[D]]</f>
        <v>0.83333333333333337</v>
      </c>
      <c r="L1938" s="11">
        <f>Sample[[#This Row],[D]]/Sample[[#This Row],[C]]</f>
        <v>0.66666666666666663</v>
      </c>
      <c r="M1938" s="11">
        <f>Sample[[#This Row],[C]]/Sample[[#This Row],[A]]</f>
        <v>1.8</v>
      </c>
      <c r="N1938">
        <f>IF(Sample[[#This Row],[Ap]]=0,10,LOG(Sample[[#This Row],[Ap]]))</f>
        <v>0.17609125905568124</v>
      </c>
      <c r="O1938">
        <f>IF(Sample[[#This Row],[Ei]]=0,10,LOG(Sample[[#This Row],[Ei]]))</f>
        <v>-0.25527250510330607</v>
      </c>
      <c r="P1938">
        <f>IF(Sample[[#This Row],[Ii]]=0,10,LOG(Sample[[#This Row],[Ii]]))</f>
        <v>7.9181246047624818E-2</v>
      </c>
      <c r="Q1938">
        <f>Kx-Sample[[#This Row],[Xp]]</f>
        <v>-0.17609125905568124</v>
      </c>
      <c r="R1938">
        <f>Ky-Sample[[#This Row],[Yp]]</f>
        <v>-0.74472749489669399</v>
      </c>
      <c r="S1938">
        <f>Kz-Sample[[#This Row],[Zp]]</f>
        <v>0.92081875395237522</v>
      </c>
      <c r="T1938">
        <f>Sample[[#This Row],[Kpy]]*KSc-Sample[[#This Row],[KPz]]*KSb</f>
        <v>-0.17609125905568124</v>
      </c>
      <c r="U1938">
        <f>-1*(Sample[[#This Row],[KPx]]*KSc-Sample[[#This Row],[KPz]]*KSa)</f>
        <v>-0.17609125905568124</v>
      </c>
      <c r="V1938">
        <f>(Sample[[#This Row],[KPx]]*$R$2-Sample[[#This Row],[Kpy]]*KSa)</f>
        <v>-0.17609125905568124</v>
      </c>
      <c r="W1938">
        <f>Sample[[#This Row],[Kpy]]*KTc-Sample[[#This Row],[KPz]]*KTb</f>
        <v>1.6655462488490693</v>
      </c>
      <c r="X1938">
        <f>-1*(Sample[[#This Row],[KPx]]*KTc-Sample[[#This Row],[KPz]]*KTa)</f>
        <v>1.6655462488490693</v>
      </c>
      <c r="Y1938">
        <f>(Sample[[#This Row],[KPx]]*KTb-Sample[[#This Row],[Kpy]]*KTa)</f>
        <v>1.6655462488490693</v>
      </c>
      <c r="Z1938">
        <f>-Sample[[#This Row],[Xp]]*a+Sample[[#This Row],[Yp]]*b+Sample[[#This Row],[Zp]]*c_</f>
        <v>-0.35218251811136247</v>
      </c>
      <c r="AA1938" s="8">
        <f>-IF(Sample[[#This Row],[Column2]]&gt;0,1,-1)*SQRT(Sample[[#This Row],[KPx''i]]^2+Sample[[#This Row],[KPx''j]]^2+Sample[[#This Row],[KPx''k]]^2)/Ksmag/Scale</f>
        <v>0.21566686642533328</v>
      </c>
      <c r="AB1938" s="1">
        <f>SQRT(Sample[[#This Row],[Kpy''i]]^2+Sample[[#This Row],[KPy''j]]^2+Sample[[#This Row],[KPy''k]]^2)/KTmag/Scale</f>
        <v>1.1777190469409939</v>
      </c>
    </row>
    <row r="1939" spans="1:28" hidden="1" x14ac:dyDescent="0.25">
      <c r="A1939" s="5">
        <v>1934</v>
      </c>
      <c r="B1939" s="13" t="s">
        <v>43</v>
      </c>
      <c r="C1939" s="5"/>
      <c r="D1939" s="5"/>
      <c r="E1939">
        <v>9</v>
      </c>
      <c r="F1939">
        <v>9</v>
      </c>
      <c r="G1939">
        <v>8</v>
      </c>
      <c r="H1939" s="11">
        <f>Sample[[#This Row],[C]]/Sample[[#This Row],[D]]</f>
        <v>1</v>
      </c>
      <c r="I1939" s="11">
        <f>Sample[[#This Row],[A]]/Sample[[#This Row],[C]]</f>
        <v>0.88888888888888884</v>
      </c>
      <c r="J1939" s="11">
        <f>Sample[[#This Row],[D]]/Sample[[#This Row],[A]]</f>
        <v>1.125</v>
      </c>
      <c r="K1939" s="11">
        <f>Sample[[#This Row],[A]]/Sample[[#This Row],[D]]</f>
        <v>0.88888888888888884</v>
      </c>
      <c r="L1939" s="11">
        <f>Sample[[#This Row],[D]]/Sample[[#This Row],[C]]</f>
        <v>1</v>
      </c>
      <c r="M1939" s="11">
        <f>Sample[[#This Row],[C]]/Sample[[#This Row],[A]]</f>
        <v>1.125</v>
      </c>
      <c r="N1939">
        <f>IF(Sample[[#This Row],[Ap]]=0,10,LOG(Sample[[#This Row],[Ap]]))</f>
        <v>0</v>
      </c>
      <c r="O1939">
        <f>IF(Sample[[#This Row],[Ei]]=0,10,LOG(Sample[[#This Row],[Ei]]))</f>
        <v>-5.1152522447381311E-2</v>
      </c>
      <c r="P1939">
        <f>IF(Sample[[#This Row],[Ii]]=0,10,LOG(Sample[[#This Row],[Ii]]))</f>
        <v>5.1152522447381291E-2</v>
      </c>
      <c r="Q1939">
        <f>Kx-Sample[[#This Row],[Xp]]</f>
        <v>0</v>
      </c>
      <c r="R1939">
        <f>Ky-Sample[[#This Row],[Yp]]</f>
        <v>-0.94884747755261867</v>
      </c>
      <c r="S1939">
        <f>Kz-Sample[[#This Row],[Zp]]</f>
        <v>0.94884747755261867</v>
      </c>
      <c r="T1939">
        <f>Sample[[#This Row],[Kpy]]*KSc-Sample[[#This Row],[KPz]]*KSb</f>
        <v>0</v>
      </c>
      <c r="U1939">
        <f>-1*(Sample[[#This Row],[KPx]]*KSc-Sample[[#This Row],[KPz]]*KSa)</f>
        <v>0</v>
      </c>
      <c r="V1939">
        <f>(Sample[[#This Row],[KPx]]*$R$2-Sample[[#This Row],[Kpy]]*KSa)</f>
        <v>0</v>
      </c>
      <c r="W1939">
        <f>Sample[[#This Row],[Kpy]]*KTc-Sample[[#This Row],[KPz]]*KTb</f>
        <v>1.8976949551052373</v>
      </c>
      <c r="X1939">
        <f>-1*(Sample[[#This Row],[KPx]]*KTc-Sample[[#This Row],[KPz]]*KTa)</f>
        <v>1.8976949551052373</v>
      </c>
      <c r="Y1939">
        <f>(Sample[[#This Row],[KPx]]*KTb-Sample[[#This Row],[Kpy]]*KTa)</f>
        <v>1.8976949551052373</v>
      </c>
      <c r="Z1939">
        <f>-Sample[[#This Row],[Xp]]*a+Sample[[#This Row],[Yp]]*b+Sample[[#This Row],[Zp]]*c_</f>
        <v>0</v>
      </c>
      <c r="AA1939" s="8">
        <f>-IF(Sample[[#This Row],[Column2]]&gt;0,1,-1)*SQRT(Sample[[#This Row],[KPx''i]]^2+Sample[[#This Row],[KPx''j]]^2+Sample[[#This Row],[KPx''k]]^2)/Ksmag/Scale</f>
        <v>0</v>
      </c>
      <c r="AB1939" s="1">
        <f>SQRT(Sample[[#This Row],[Kpy''i]]^2+Sample[[#This Row],[KPy''j]]^2+Sample[[#This Row],[KPy''k]]^2)/KTmag/Scale</f>
        <v>1.3418729713784141</v>
      </c>
    </row>
    <row r="1940" spans="1:28" hidden="1" x14ac:dyDescent="0.25">
      <c r="A1940" s="5">
        <v>1935</v>
      </c>
      <c r="B1940" s="13" t="s">
        <v>43</v>
      </c>
      <c r="C1940" s="5"/>
      <c r="D1940" s="5"/>
      <c r="E1940">
        <v>5</v>
      </c>
      <c r="F1940">
        <v>2</v>
      </c>
      <c r="G1940">
        <v>3</v>
      </c>
      <c r="H1940" s="11">
        <f>Sample[[#This Row],[C]]/Sample[[#This Row],[D]]</f>
        <v>0.4</v>
      </c>
      <c r="I1940" s="11">
        <f>Sample[[#This Row],[A]]/Sample[[#This Row],[C]]</f>
        <v>1.5</v>
      </c>
      <c r="J1940" s="11">
        <f>Sample[[#This Row],[D]]/Sample[[#This Row],[A]]</f>
        <v>1.6666666666666667</v>
      </c>
      <c r="K1940" s="11">
        <f>Sample[[#This Row],[A]]/Sample[[#This Row],[D]]</f>
        <v>0.6</v>
      </c>
      <c r="L1940" s="11">
        <f>Sample[[#This Row],[D]]/Sample[[#This Row],[C]]</f>
        <v>2.5</v>
      </c>
      <c r="M1940" s="11">
        <f>Sample[[#This Row],[C]]/Sample[[#This Row],[A]]</f>
        <v>0.66666666666666663</v>
      </c>
      <c r="N1940">
        <f>IF(Sample[[#This Row],[Ap]]=0,10,LOG(Sample[[#This Row],[Ap]]))</f>
        <v>-0.3979400086720376</v>
      </c>
      <c r="O1940">
        <f>IF(Sample[[#This Row],[Ei]]=0,10,LOG(Sample[[#This Row],[Ei]]))</f>
        <v>0.17609125905568124</v>
      </c>
      <c r="P1940">
        <f>IF(Sample[[#This Row],[Ii]]=0,10,LOG(Sample[[#This Row],[Ii]]))</f>
        <v>0.22184874961635639</v>
      </c>
      <c r="Q1940">
        <f>Kx-Sample[[#This Row],[Xp]]</f>
        <v>0.3979400086720376</v>
      </c>
      <c r="R1940">
        <f>Ky-Sample[[#This Row],[Yp]]</f>
        <v>-1.1760912590556813</v>
      </c>
      <c r="S1940">
        <f>Kz-Sample[[#This Row],[Zp]]</f>
        <v>0.77815125038364363</v>
      </c>
      <c r="T1940">
        <f>Sample[[#This Row],[Kpy]]*KSc-Sample[[#This Row],[KPz]]*KSb</f>
        <v>0.39794000867203771</v>
      </c>
      <c r="U1940">
        <f>-1*(Sample[[#This Row],[KPx]]*KSc-Sample[[#This Row],[KPz]]*KSa)</f>
        <v>0.3979400086720376</v>
      </c>
      <c r="V1940">
        <f>(Sample[[#This Row],[KPx]]*$R$2-Sample[[#This Row],[Kpy]]*KSa)</f>
        <v>0.3979400086720376</v>
      </c>
      <c r="W1940">
        <f>Sample[[#This Row],[Kpy]]*KTc-Sample[[#This Row],[KPz]]*KTb</f>
        <v>1.954242509439325</v>
      </c>
      <c r="X1940">
        <f>-1*(Sample[[#This Row],[KPx]]*KTc-Sample[[#This Row],[KPz]]*KTa)</f>
        <v>1.9542425094393248</v>
      </c>
      <c r="Y1940">
        <f>(Sample[[#This Row],[KPx]]*KTb-Sample[[#This Row],[Kpy]]*KTa)</f>
        <v>1.9542425094393252</v>
      </c>
      <c r="Z1940">
        <f>-Sample[[#This Row],[Xp]]*a+Sample[[#This Row],[Yp]]*b+Sample[[#This Row],[Zp]]*c_</f>
        <v>0.79588001734407521</v>
      </c>
      <c r="AA1940" s="8">
        <f>-IF(Sample[[#This Row],[Column2]]&gt;0,1,-1)*SQRT(Sample[[#This Row],[KPx''i]]^2+Sample[[#This Row],[KPx''j]]^2+Sample[[#This Row],[KPx''k]]^2)/Ksmag/Scale</f>
        <v>-0.48737498474260249</v>
      </c>
      <c r="AB1940" s="1">
        <f>SQRT(Sample[[#This Row],[Kpy''i]]^2+Sample[[#This Row],[KPy''j]]^2+Sample[[#This Row],[KPy''k]]^2)/KTmag/Scale</f>
        <v>1.3818581305075626</v>
      </c>
    </row>
    <row r="1941" spans="1:28" hidden="1" x14ac:dyDescent="0.25">
      <c r="A1941" s="5">
        <v>1936</v>
      </c>
      <c r="B1941" s="13" t="s">
        <v>43</v>
      </c>
      <c r="C1941" s="5"/>
      <c r="D1941" s="5"/>
      <c r="E1941">
        <v>1</v>
      </c>
      <c r="F1941">
        <v>1</v>
      </c>
      <c r="G1941">
        <v>4</v>
      </c>
      <c r="H1941" s="11">
        <f>Sample[[#This Row],[C]]/Sample[[#This Row],[D]]</f>
        <v>1</v>
      </c>
      <c r="I1941" s="11">
        <f>Sample[[#This Row],[A]]/Sample[[#This Row],[C]]</f>
        <v>4</v>
      </c>
      <c r="J1941" s="11">
        <f>Sample[[#This Row],[D]]/Sample[[#This Row],[A]]</f>
        <v>0.25</v>
      </c>
      <c r="K1941" s="11">
        <f>Sample[[#This Row],[A]]/Sample[[#This Row],[D]]</f>
        <v>4</v>
      </c>
      <c r="L1941" s="11">
        <f>Sample[[#This Row],[D]]/Sample[[#This Row],[C]]</f>
        <v>1</v>
      </c>
      <c r="M1941" s="11">
        <f>Sample[[#This Row],[C]]/Sample[[#This Row],[A]]</f>
        <v>0.25</v>
      </c>
      <c r="N1941">
        <f>IF(Sample[[#This Row],[Ap]]=0,10,LOG(Sample[[#This Row],[Ap]]))</f>
        <v>0</v>
      </c>
      <c r="O1941">
        <f>IF(Sample[[#This Row],[Ei]]=0,10,LOG(Sample[[#This Row],[Ei]]))</f>
        <v>0.6020599913279624</v>
      </c>
      <c r="P1941">
        <f>IF(Sample[[#This Row],[Ii]]=0,10,LOG(Sample[[#This Row],[Ii]]))</f>
        <v>-0.6020599913279624</v>
      </c>
      <c r="Q1941">
        <f>Kx-Sample[[#This Row],[Xp]]</f>
        <v>0</v>
      </c>
      <c r="R1941">
        <f>Ky-Sample[[#This Row],[Yp]]</f>
        <v>-1.6020599913279625</v>
      </c>
      <c r="S1941">
        <f>Kz-Sample[[#This Row],[Zp]]</f>
        <v>1.6020599913279625</v>
      </c>
      <c r="T1941">
        <f>Sample[[#This Row],[Kpy]]*KSc-Sample[[#This Row],[KPz]]*KSb</f>
        <v>0</v>
      </c>
      <c r="U1941">
        <f>-1*(Sample[[#This Row],[KPx]]*KSc-Sample[[#This Row],[KPz]]*KSa)</f>
        <v>0</v>
      </c>
      <c r="V1941">
        <f>(Sample[[#This Row],[KPx]]*$R$2-Sample[[#This Row],[Kpy]]*KSa)</f>
        <v>0</v>
      </c>
      <c r="W1941">
        <f>Sample[[#This Row],[Kpy]]*KTc-Sample[[#This Row],[KPz]]*KTb</f>
        <v>3.204119982655925</v>
      </c>
      <c r="X1941">
        <f>-1*(Sample[[#This Row],[KPx]]*KTc-Sample[[#This Row],[KPz]]*KTa)</f>
        <v>3.204119982655925</v>
      </c>
      <c r="Y1941">
        <f>(Sample[[#This Row],[KPx]]*KTb-Sample[[#This Row],[Kpy]]*KTa)</f>
        <v>3.204119982655925</v>
      </c>
      <c r="Z1941">
        <f>-Sample[[#This Row],[Xp]]*a+Sample[[#This Row],[Yp]]*b+Sample[[#This Row],[Zp]]*c_</f>
        <v>0</v>
      </c>
      <c r="AA1941" s="8">
        <f>-IF(Sample[[#This Row],[Column2]]&gt;0,1,-1)*SQRT(Sample[[#This Row],[KPx''i]]^2+Sample[[#This Row],[KPx''j]]^2+Sample[[#This Row],[KPx''k]]^2)/Ksmag/Scale</f>
        <v>0</v>
      </c>
      <c r="AB1941" s="1">
        <f>SQRT(Sample[[#This Row],[Kpy''i]]^2+Sample[[#This Row],[KPy''j]]^2+Sample[[#This Row],[KPy''k]]^2)/KTmag/Scale</f>
        <v>2.2656549674713276</v>
      </c>
    </row>
    <row r="1942" spans="1:28" hidden="1" x14ac:dyDescent="0.25">
      <c r="A1942" s="5">
        <v>1937</v>
      </c>
      <c r="B1942" s="13" t="s">
        <v>43</v>
      </c>
      <c r="C1942" s="5"/>
      <c r="D1942" s="5"/>
      <c r="E1942">
        <v>7</v>
      </c>
      <c r="F1942">
        <v>5</v>
      </c>
      <c r="G1942">
        <v>3</v>
      </c>
      <c r="H1942" s="11">
        <f>Sample[[#This Row],[C]]/Sample[[#This Row],[D]]</f>
        <v>0.7142857142857143</v>
      </c>
      <c r="I1942" s="11">
        <f>Sample[[#This Row],[A]]/Sample[[#This Row],[C]]</f>
        <v>0.6</v>
      </c>
      <c r="J1942" s="11">
        <f>Sample[[#This Row],[D]]/Sample[[#This Row],[A]]</f>
        <v>2.3333333333333335</v>
      </c>
      <c r="K1942" s="11">
        <f>Sample[[#This Row],[A]]/Sample[[#This Row],[D]]</f>
        <v>0.42857142857142855</v>
      </c>
      <c r="L1942" s="11">
        <f>Sample[[#This Row],[D]]/Sample[[#This Row],[C]]</f>
        <v>1.4</v>
      </c>
      <c r="M1942" s="11">
        <f>Sample[[#This Row],[C]]/Sample[[#This Row],[A]]</f>
        <v>1.6666666666666667</v>
      </c>
      <c r="N1942">
        <f>IF(Sample[[#This Row],[Ap]]=0,10,LOG(Sample[[#This Row],[Ap]]))</f>
        <v>-0.14612803567823801</v>
      </c>
      <c r="O1942">
        <f>IF(Sample[[#This Row],[Ei]]=0,10,LOG(Sample[[#This Row],[Ei]]))</f>
        <v>-0.22184874961635639</v>
      </c>
      <c r="P1942">
        <f>IF(Sample[[#This Row],[Ii]]=0,10,LOG(Sample[[#This Row],[Ii]]))</f>
        <v>0.36797678529459443</v>
      </c>
      <c r="Q1942">
        <f>Kx-Sample[[#This Row],[Xp]]</f>
        <v>0.14612803567823801</v>
      </c>
      <c r="R1942">
        <f>Ky-Sample[[#This Row],[Yp]]</f>
        <v>-0.77815125038364363</v>
      </c>
      <c r="S1942">
        <f>Kz-Sample[[#This Row],[Zp]]</f>
        <v>0.63202321470540557</v>
      </c>
      <c r="T1942">
        <f>Sample[[#This Row],[Kpy]]*KSc-Sample[[#This Row],[KPz]]*KSb</f>
        <v>0.14612803567823807</v>
      </c>
      <c r="U1942">
        <f>-1*(Sample[[#This Row],[KPx]]*KSc-Sample[[#This Row],[KPz]]*KSa)</f>
        <v>0.14612803567823801</v>
      </c>
      <c r="V1942">
        <f>(Sample[[#This Row],[KPx]]*$R$2-Sample[[#This Row],[Kpy]]*KSa)</f>
        <v>0.14612803567823801</v>
      </c>
      <c r="W1942">
        <f>Sample[[#This Row],[Kpy]]*KTc-Sample[[#This Row],[KPz]]*KTb</f>
        <v>1.4101744650890491</v>
      </c>
      <c r="X1942">
        <f>-1*(Sample[[#This Row],[KPx]]*KTc-Sample[[#This Row],[KPz]]*KTa)</f>
        <v>1.4101744650890491</v>
      </c>
      <c r="Y1942">
        <f>(Sample[[#This Row],[KPx]]*KTb-Sample[[#This Row],[Kpy]]*KTa)</f>
        <v>1.4101744650890493</v>
      </c>
      <c r="Z1942">
        <f>-Sample[[#This Row],[Xp]]*a+Sample[[#This Row],[Yp]]*b+Sample[[#This Row],[Zp]]*c_</f>
        <v>0.29225607135647608</v>
      </c>
      <c r="AA1942" s="8">
        <f>-IF(Sample[[#This Row],[Column2]]&gt;0,1,-1)*SQRT(Sample[[#This Row],[KPx''i]]^2+Sample[[#This Row],[KPx''j]]^2+Sample[[#This Row],[KPx''k]]^2)/Ksmag/Scale</f>
        <v>-0.17896956226344915</v>
      </c>
      <c r="AB1942" s="1">
        <f>SQRT(Sample[[#This Row],[Kpy''i]]^2+Sample[[#This Row],[KPy''j]]^2+Sample[[#This Row],[KPy''k]]^2)/KTmag/Scale</f>
        <v>0.99714392692057907</v>
      </c>
    </row>
    <row r="1943" spans="1:28" hidden="1" x14ac:dyDescent="0.25">
      <c r="A1943" s="5">
        <v>1938</v>
      </c>
      <c r="B1943" s="13" t="s">
        <v>43</v>
      </c>
      <c r="C1943" s="5"/>
      <c r="D1943" s="5"/>
      <c r="E1943">
        <v>6</v>
      </c>
      <c r="F1943">
        <v>7</v>
      </c>
      <c r="G1943">
        <v>8</v>
      </c>
      <c r="H1943" s="11">
        <f>Sample[[#This Row],[C]]/Sample[[#This Row],[D]]</f>
        <v>1.1666666666666667</v>
      </c>
      <c r="I1943" s="11">
        <f>Sample[[#This Row],[A]]/Sample[[#This Row],[C]]</f>
        <v>1.1428571428571428</v>
      </c>
      <c r="J1943" s="11">
        <f>Sample[[#This Row],[D]]/Sample[[#This Row],[A]]</f>
        <v>0.75</v>
      </c>
      <c r="K1943" s="11">
        <f>Sample[[#This Row],[A]]/Sample[[#This Row],[D]]</f>
        <v>1.3333333333333333</v>
      </c>
      <c r="L1943" s="11">
        <f>Sample[[#This Row],[D]]/Sample[[#This Row],[C]]</f>
        <v>0.8571428571428571</v>
      </c>
      <c r="M1943" s="11">
        <f>Sample[[#This Row],[C]]/Sample[[#This Row],[A]]</f>
        <v>0.875</v>
      </c>
      <c r="N1943">
        <f>IF(Sample[[#This Row],[Ap]]=0,10,LOG(Sample[[#This Row],[Ap]]))</f>
        <v>6.6946789630613221E-2</v>
      </c>
      <c r="O1943">
        <f>IF(Sample[[#This Row],[Ei]]=0,10,LOG(Sample[[#This Row],[Ei]]))</f>
        <v>5.7991946977686733E-2</v>
      </c>
      <c r="P1943">
        <f>IF(Sample[[#This Row],[Ii]]=0,10,LOG(Sample[[#This Row],[Ii]]))</f>
        <v>-0.12493873660829995</v>
      </c>
      <c r="Q1943">
        <f>Kx-Sample[[#This Row],[Xp]]</f>
        <v>-6.6946789630613221E-2</v>
      </c>
      <c r="R1943">
        <f>Ky-Sample[[#This Row],[Yp]]</f>
        <v>-1.0579919469776868</v>
      </c>
      <c r="S1943">
        <f>Kz-Sample[[#This Row],[Zp]]</f>
        <v>1.1249387366082999</v>
      </c>
      <c r="T1943">
        <f>Sample[[#This Row],[Kpy]]*KSc-Sample[[#This Row],[KPz]]*KSb</f>
        <v>-6.6946789630613068E-2</v>
      </c>
      <c r="U1943">
        <f>-1*(Sample[[#This Row],[KPx]]*KSc-Sample[[#This Row],[KPz]]*KSa)</f>
        <v>-6.6946789630613221E-2</v>
      </c>
      <c r="V1943">
        <f>(Sample[[#This Row],[KPx]]*$R$2-Sample[[#This Row],[Kpy]]*KSa)</f>
        <v>-6.6946789630613221E-2</v>
      </c>
      <c r="W1943">
        <f>Sample[[#This Row],[Kpy]]*KTc-Sample[[#This Row],[KPz]]*KTb</f>
        <v>2.1829306835859867</v>
      </c>
      <c r="X1943">
        <f>-1*(Sample[[#This Row],[KPx]]*KTc-Sample[[#This Row],[KPz]]*KTa)</f>
        <v>2.1829306835859867</v>
      </c>
      <c r="Y1943">
        <f>(Sample[[#This Row],[KPx]]*KTb-Sample[[#This Row],[Kpy]]*KTa)</f>
        <v>2.1829306835859867</v>
      </c>
      <c r="Z1943">
        <f>-Sample[[#This Row],[Xp]]*a+Sample[[#This Row],[Yp]]*b+Sample[[#This Row],[Zp]]*c_</f>
        <v>-0.13389357926122641</v>
      </c>
      <c r="AA1943" s="8">
        <f>-IF(Sample[[#This Row],[Column2]]&gt;0,1,-1)*SQRT(Sample[[#This Row],[KPx''i]]^2+Sample[[#This Row],[KPx''j]]^2+Sample[[#This Row],[KPx''k]]^2)/Ksmag/Scale</f>
        <v>8.1992737256225079E-2</v>
      </c>
      <c r="AB1943" s="1">
        <f>SQRT(Sample[[#This Row],[Kpy''i]]^2+Sample[[#This Row],[KPy''j]]^2+Sample[[#This Row],[KPy''k]]^2)/KTmag/Scale</f>
        <v>1.5435650892238371</v>
      </c>
    </row>
    <row r="1944" spans="1:28" hidden="1" x14ac:dyDescent="0.25">
      <c r="A1944" s="5">
        <v>1939</v>
      </c>
      <c r="B1944" s="13" t="s">
        <v>43</v>
      </c>
      <c r="C1944" s="5"/>
      <c r="D1944" s="5"/>
      <c r="E1944">
        <v>10</v>
      </c>
      <c r="F1944">
        <v>4</v>
      </c>
      <c r="G1944">
        <v>1</v>
      </c>
      <c r="H1944" s="11">
        <f>Sample[[#This Row],[C]]/Sample[[#This Row],[D]]</f>
        <v>0.4</v>
      </c>
      <c r="I1944" s="11">
        <f>Sample[[#This Row],[A]]/Sample[[#This Row],[C]]</f>
        <v>0.25</v>
      </c>
      <c r="J1944" s="11">
        <f>Sample[[#This Row],[D]]/Sample[[#This Row],[A]]</f>
        <v>10</v>
      </c>
      <c r="K1944" s="11">
        <f>Sample[[#This Row],[A]]/Sample[[#This Row],[D]]</f>
        <v>0.1</v>
      </c>
      <c r="L1944" s="11">
        <f>Sample[[#This Row],[D]]/Sample[[#This Row],[C]]</f>
        <v>2.5</v>
      </c>
      <c r="M1944" s="11">
        <f>Sample[[#This Row],[C]]/Sample[[#This Row],[A]]</f>
        <v>4</v>
      </c>
      <c r="N1944">
        <f>IF(Sample[[#This Row],[Ap]]=0,10,LOG(Sample[[#This Row],[Ap]]))</f>
        <v>-0.3979400086720376</v>
      </c>
      <c r="O1944">
        <f>IF(Sample[[#This Row],[Ei]]=0,10,LOG(Sample[[#This Row],[Ei]]))</f>
        <v>-0.6020599913279624</v>
      </c>
      <c r="P1944">
        <f>IF(Sample[[#This Row],[Ii]]=0,10,LOG(Sample[[#This Row],[Ii]]))</f>
        <v>1</v>
      </c>
      <c r="Q1944">
        <f>Kx-Sample[[#This Row],[Xp]]</f>
        <v>0.3979400086720376</v>
      </c>
      <c r="R1944">
        <f>Ky-Sample[[#This Row],[Yp]]</f>
        <v>-0.3979400086720376</v>
      </c>
      <c r="S1944">
        <f>Kz-Sample[[#This Row],[Zp]]</f>
        <v>0</v>
      </c>
      <c r="T1944">
        <f>Sample[[#This Row],[Kpy]]*KSc-Sample[[#This Row],[KPz]]*KSb</f>
        <v>0.3979400086720376</v>
      </c>
      <c r="U1944">
        <f>-1*(Sample[[#This Row],[KPx]]*KSc-Sample[[#This Row],[KPz]]*KSa)</f>
        <v>0.3979400086720376</v>
      </c>
      <c r="V1944">
        <f>(Sample[[#This Row],[KPx]]*$R$2-Sample[[#This Row],[Kpy]]*KSa)</f>
        <v>0.3979400086720376</v>
      </c>
      <c r="W1944">
        <f>Sample[[#This Row],[Kpy]]*KTc-Sample[[#This Row],[KPz]]*KTb</f>
        <v>0.3979400086720376</v>
      </c>
      <c r="X1944">
        <f>-1*(Sample[[#This Row],[KPx]]*KTc-Sample[[#This Row],[KPz]]*KTa)</f>
        <v>0.3979400086720376</v>
      </c>
      <c r="Y1944">
        <f>(Sample[[#This Row],[KPx]]*KTb-Sample[[#This Row],[Kpy]]*KTa)</f>
        <v>0.3979400086720376</v>
      </c>
      <c r="Z1944">
        <f>-Sample[[#This Row],[Xp]]*a+Sample[[#This Row],[Yp]]*b+Sample[[#This Row],[Zp]]*c_</f>
        <v>0.79588001734407521</v>
      </c>
      <c r="AA1944" s="8">
        <f>-IF(Sample[[#This Row],[Column2]]&gt;0,1,-1)*SQRT(Sample[[#This Row],[KPx''i]]^2+Sample[[#This Row],[KPx''j]]^2+Sample[[#This Row],[KPx''k]]^2)/Ksmag/Scale</f>
        <v>-0.48737498474260249</v>
      </c>
      <c r="AB1944" s="1">
        <f>SQRT(Sample[[#This Row],[Kpy''i]]^2+Sample[[#This Row],[KPy''j]]^2+Sample[[#This Row],[KPy''k]]^2)/KTmag/Scale</f>
        <v>0.28138607863743137</v>
      </c>
    </row>
    <row r="1945" spans="1:28" hidden="1" x14ac:dyDescent="0.25">
      <c r="A1945" s="5">
        <v>1940</v>
      </c>
      <c r="B1945" s="13" t="s">
        <v>43</v>
      </c>
      <c r="C1945" s="5"/>
      <c r="D1945" s="5"/>
      <c r="E1945">
        <v>4</v>
      </c>
      <c r="F1945">
        <v>3</v>
      </c>
      <c r="G1945">
        <v>5</v>
      </c>
      <c r="H1945" s="11">
        <f>Sample[[#This Row],[C]]/Sample[[#This Row],[D]]</f>
        <v>0.75</v>
      </c>
      <c r="I1945" s="11">
        <f>Sample[[#This Row],[A]]/Sample[[#This Row],[C]]</f>
        <v>1.6666666666666667</v>
      </c>
      <c r="J1945" s="11">
        <f>Sample[[#This Row],[D]]/Sample[[#This Row],[A]]</f>
        <v>0.8</v>
      </c>
      <c r="K1945" s="11">
        <f>Sample[[#This Row],[A]]/Sample[[#This Row],[D]]</f>
        <v>1.25</v>
      </c>
      <c r="L1945" s="11">
        <f>Sample[[#This Row],[D]]/Sample[[#This Row],[C]]</f>
        <v>1.3333333333333333</v>
      </c>
      <c r="M1945" s="11">
        <f>Sample[[#This Row],[C]]/Sample[[#This Row],[A]]</f>
        <v>0.6</v>
      </c>
      <c r="N1945">
        <f>IF(Sample[[#This Row],[Ap]]=0,10,LOG(Sample[[#This Row],[Ap]]))</f>
        <v>-0.12493873660829995</v>
      </c>
      <c r="O1945">
        <f>IF(Sample[[#This Row],[Ei]]=0,10,LOG(Sample[[#This Row],[Ei]]))</f>
        <v>0.22184874961635639</v>
      </c>
      <c r="P1945">
        <f>IF(Sample[[#This Row],[Ii]]=0,10,LOG(Sample[[#This Row],[Ii]]))</f>
        <v>-9.6910013008056392E-2</v>
      </c>
      <c r="Q1945">
        <f>Kx-Sample[[#This Row],[Xp]]</f>
        <v>0.12493873660829995</v>
      </c>
      <c r="R1945">
        <f>Ky-Sample[[#This Row],[Yp]]</f>
        <v>-1.2218487496163564</v>
      </c>
      <c r="S1945">
        <f>Kz-Sample[[#This Row],[Zp]]</f>
        <v>1.0969100130080565</v>
      </c>
      <c r="T1945">
        <f>Sample[[#This Row],[Kpy]]*KSc-Sample[[#This Row],[KPz]]*KSb</f>
        <v>0.12493873660829991</v>
      </c>
      <c r="U1945">
        <f>-1*(Sample[[#This Row],[KPx]]*KSc-Sample[[#This Row],[KPz]]*KSa)</f>
        <v>0.12493873660829995</v>
      </c>
      <c r="V1945">
        <f>(Sample[[#This Row],[KPx]]*$R$2-Sample[[#This Row],[Kpy]]*KSa)</f>
        <v>0.12493873660829995</v>
      </c>
      <c r="W1945">
        <f>Sample[[#This Row],[Kpy]]*KTc-Sample[[#This Row],[KPz]]*KTb</f>
        <v>2.3187587626244128</v>
      </c>
      <c r="X1945">
        <f>-1*(Sample[[#This Row],[KPx]]*KTc-Sample[[#This Row],[KPz]]*KTa)</f>
        <v>2.3187587626244128</v>
      </c>
      <c r="Y1945">
        <f>(Sample[[#This Row],[KPx]]*KTb-Sample[[#This Row],[Kpy]]*KTa)</f>
        <v>2.3187587626244128</v>
      </c>
      <c r="Z1945">
        <f>-Sample[[#This Row],[Xp]]*a+Sample[[#This Row],[Yp]]*b+Sample[[#This Row],[Zp]]*c_</f>
        <v>0.2498774732166</v>
      </c>
      <c r="AA1945" s="8">
        <f>-IF(Sample[[#This Row],[Column2]]&gt;0,1,-1)*SQRT(Sample[[#This Row],[KPx''i]]^2+Sample[[#This Row],[KPx''j]]^2+Sample[[#This Row],[KPx''k]]^2)/Ksmag/Scale</f>
        <v>-0.15301807689915992</v>
      </c>
      <c r="AB1945" s="1">
        <f>SQRT(Sample[[#This Row],[Kpy''i]]^2+Sample[[#This Row],[KPy''j]]^2+Sample[[#This Row],[KPy''k]]^2)/KTmag/Scale</f>
        <v>1.6396100449874504</v>
      </c>
    </row>
    <row r="1946" spans="1:28" hidden="1" x14ac:dyDescent="0.25">
      <c r="A1946" s="5">
        <v>1941</v>
      </c>
      <c r="B1946" s="13" t="s">
        <v>43</v>
      </c>
      <c r="C1946" s="5"/>
      <c r="D1946" s="5"/>
      <c r="E1946">
        <v>4</v>
      </c>
      <c r="F1946">
        <v>3</v>
      </c>
      <c r="G1946">
        <v>7</v>
      </c>
      <c r="H1946" s="11">
        <f>Sample[[#This Row],[C]]/Sample[[#This Row],[D]]</f>
        <v>0.75</v>
      </c>
      <c r="I1946" s="11">
        <f>Sample[[#This Row],[A]]/Sample[[#This Row],[C]]</f>
        <v>2.3333333333333335</v>
      </c>
      <c r="J1946" s="11">
        <f>Sample[[#This Row],[D]]/Sample[[#This Row],[A]]</f>
        <v>0.5714285714285714</v>
      </c>
      <c r="K1946" s="11">
        <f>Sample[[#This Row],[A]]/Sample[[#This Row],[D]]</f>
        <v>1.75</v>
      </c>
      <c r="L1946" s="11">
        <f>Sample[[#This Row],[D]]/Sample[[#This Row],[C]]</f>
        <v>1.3333333333333333</v>
      </c>
      <c r="M1946" s="11">
        <f>Sample[[#This Row],[C]]/Sample[[#This Row],[A]]</f>
        <v>0.42857142857142855</v>
      </c>
      <c r="N1946">
        <f>IF(Sample[[#This Row],[Ap]]=0,10,LOG(Sample[[#This Row],[Ap]]))</f>
        <v>-0.12493873660829995</v>
      </c>
      <c r="O1946">
        <f>IF(Sample[[#This Row],[Ei]]=0,10,LOG(Sample[[#This Row],[Ei]]))</f>
        <v>0.36797678529459443</v>
      </c>
      <c r="P1946">
        <f>IF(Sample[[#This Row],[Ii]]=0,10,LOG(Sample[[#This Row],[Ii]]))</f>
        <v>-0.24303804868629447</v>
      </c>
      <c r="Q1946">
        <f>Kx-Sample[[#This Row],[Xp]]</f>
        <v>0.12493873660829995</v>
      </c>
      <c r="R1946">
        <f>Ky-Sample[[#This Row],[Yp]]</f>
        <v>-1.3679767852945943</v>
      </c>
      <c r="S1946">
        <f>Kz-Sample[[#This Row],[Zp]]</f>
        <v>1.2430380486862944</v>
      </c>
      <c r="T1946">
        <f>Sample[[#This Row],[Kpy]]*KSc-Sample[[#This Row],[KPz]]*KSb</f>
        <v>0.12493873660829991</v>
      </c>
      <c r="U1946">
        <f>-1*(Sample[[#This Row],[KPx]]*KSc-Sample[[#This Row],[KPz]]*KSa)</f>
        <v>0.12493873660829995</v>
      </c>
      <c r="V1946">
        <f>(Sample[[#This Row],[KPx]]*$R$2-Sample[[#This Row],[Kpy]]*KSa)</f>
        <v>0.12493873660829995</v>
      </c>
      <c r="W1946">
        <f>Sample[[#This Row],[Kpy]]*KTc-Sample[[#This Row],[KPz]]*KTb</f>
        <v>2.6110148339808887</v>
      </c>
      <c r="X1946">
        <f>-1*(Sample[[#This Row],[KPx]]*KTc-Sample[[#This Row],[KPz]]*KTa)</f>
        <v>2.6110148339808887</v>
      </c>
      <c r="Y1946">
        <f>(Sample[[#This Row],[KPx]]*KTb-Sample[[#This Row],[Kpy]]*KTa)</f>
        <v>2.6110148339808887</v>
      </c>
      <c r="Z1946">
        <f>-Sample[[#This Row],[Xp]]*a+Sample[[#This Row],[Yp]]*b+Sample[[#This Row],[Zp]]*c_</f>
        <v>0.24987747321659992</v>
      </c>
      <c r="AA1946" s="8">
        <f>-IF(Sample[[#This Row],[Column2]]&gt;0,1,-1)*SQRT(Sample[[#This Row],[KPx''i]]^2+Sample[[#This Row],[KPx''j]]^2+Sample[[#This Row],[KPx''k]]^2)/Ksmag/Scale</f>
        <v>-0.15301807689915992</v>
      </c>
      <c r="AB1946" s="1">
        <f>SQRT(Sample[[#This Row],[Kpy''i]]^2+Sample[[#This Row],[KPy''j]]^2+Sample[[#This Row],[KPy''k]]^2)/KTmag/Scale</f>
        <v>1.846266294886554</v>
      </c>
    </row>
    <row r="1947" spans="1:28" hidden="1" x14ac:dyDescent="0.25">
      <c r="A1947" s="5">
        <v>1942</v>
      </c>
      <c r="B1947" s="13" t="s">
        <v>43</v>
      </c>
      <c r="C1947" s="5"/>
      <c r="D1947" s="5"/>
      <c r="E1947">
        <v>6</v>
      </c>
      <c r="F1947">
        <v>3</v>
      </c>
      <c r="G1947">
        <v>6</v>
      </c>
      <c r="H1947" s="11">
        <f>Sample[[#This Row],[C]]/Sample[[#This Row],[D]]</f>
        <v>0.5</v>
      </c>
      <c r="I1947" s="11">
        <f>Sample[[#This Row],[A]]/Sample[[#This Row],[C]]</f>
        <v>2</v>
      </c>
      <c r="J1947" s="11">
        <f>Sample[[#This Row],[D]]/Sample[[#This Row],[A]]</f>
        <v>1</v>
      </c>
      <c r="K1947" s="11">
        <f>Sample[[#This Row],[A]]/Sample[[#This Row],[D]]</f>
        <v>1</v>
      </c>
      <c r="L1947" s="11">
        <f>Sample[[#This Row],[D]]/Sample[[#This Row],[C]]</f>
        <v>2</v>
      </c>
      <c r="M1947" s="11">
        <f>Sample[[#This Row],[C]]/Sample[[#This Row],[A]]</f>
        <v>0.5</v>
      </c>
      <c r="N1947">
        <f>IF(Sample[[#This Row],[Ap]]=0,10,LOG(Sample[[#This Row],[Ap]]))</f>
        <v>-0.3010299956639812</v>
      </c>
      <c r="O1947">
        <f>IF(Sample[[#This Row],[Ei]]=0,10,LOG(Sample[[#This Row],[Ei]]))</f>
        <v>0.3010299956639812</v>
      </c>
      <c r="P1947">
        <f>IF(Sample[[#This Row],[Ii]]=0,10,LOG(Sample[[#This Row],[Ii]]))</f>
        <v>0</v>
      </c>
      <c r="Q1947">
        <f>Kx-Sample[[#This Row],[Xp]]</f>
        <v>0.3010299956639812</v>
      </c>
      <c r="R1947">
        <f>Ky-Sample[[#This Row],[Yp]]</f>
        <v>-1.3010299956639813</v>
      </c>
      <c r="S1947">
        <f>Kz-Sample[[#This Row],[Zp]]</f>
        <v>1</v>
      </c>
      <c r="T1947">
        <f>Sample[[#This Row],[Kpy]]*KSc-Sample[[#This Row],[KPz]]*KSb</f>
        <v>0.30102999566398125</v>
      </c>
      <c r="U1947">
        <f>-1*(Sample[[#This Row],[KPx]]*KSc-Sample[[#This Row],[KPz]]*KSa)</f>
        <v>0.3010299956639812</v>
      </c>
      <c r="V1947">
        <f>(Sample[[#This Row],[KPx]]*$R$2-Sample[[#This Row],[Kpy]]*KSa)</f>
        <v>0.3010299956639812</v>
      </c>
      <c r="W1947">
        <f>Sample[[#This Row],[Kpy]]*KTc-Sample[[#This Row],[KPz]]*KTb</f>
        <v>2.3010299956639813</v>
      </c>
      <c r="X1947">
        <f>-1*(Sample[[#This Row],[KPx]]*KTc-Sample[[#This Row],[KPz]]*KTa)</f>
        <v>2.3010299956639813</v>
      </c>
      <c r="Y1947">
        <f>(Sample[[#This Row],[KPx]]*KTb-Sample[[#This Row],[Kpy]]*KTa)</f>
        <v>2.3010299956639813</v>
      </c>
      <c r="Z1947">
        <f>-Sample[[#This Row],[Xp]]*a+Sample[[#This Row],[Yp]]*b+Sample[[#This Row],[Zp]]*c_</f>
        <v>0.6020599913279624</v>
      </c>
      <c r="AA1947" s="8">
        <f>-IF(Sample[[#This Row],[Column2]]&gt;0,1,-1)*SQRT(Sample[[#This Row],[KPx''i]]^2+Sample[[#This Row],[KPx''j]]^2+Sample[[#This Row],[KPx''k]]^2)/Ksmag/Scale</f>
        <v>-0.36868494332449331</v>
      </c>
      <c r="AB1947" s="1">
        <f>SQRT(Sample[[#This Row],[Kpy''i]]^2+Sample[[#This Row],[KPy''j]]^2+Sample[[#This Row],[KPy''k]]^2)/KTmag/Scale</f>
        <v>1.6270739136476533</v>
      </c>
    </row>
    <row r="1948" spans="1:28" hidden="1" x14ac:dyDescent="0.25">
      <c r="A1948" s="5">
        <v>1943</v>
      </c>
      <c r="B1948" s="13" t="s">
        <v>43</v>
      </c>
      <c r="C1948" s="5"/>
      <c r="D1948" s="5"/>
      <c r="E1948">
        <v>1</v>
      </c>
      <c r="F1948">
        <v>2</v>
      </c>
      <c r="G1948">
        <v>6</v>
      </c>
      <c r="H1948" s="11">
        <f>Sample[[#This Row],[C]]/Sample[[#This Row],[D]]</f>
        <v>2</v>
      </c>
      <c r="I1948" s="11">
        <f>Sample[[#This Row],[A]]/Sample[[#This Row],[C]]</f>
        <v>3</v>
      </c>
      <c r="J1948" s="11">
        <f>Sample[[#This Row],[D]]/Sample[[#This Row],[A]]</f>
        <v>0.16666666666666666</v>
      </c>
      <c r="K1948" s="11">
        <f>Sample[[#This Row],[A]]/Sample[[#This Row],[D]]</f>
        <v>6</v>
      </c>
      <c r="L1948" s="11">
        <f>Sample[[#This Row],[D]]/Sample[[#This Row],[C]]</f>
        <v>0.5</v>
      </c>
      <c r="M1948" s="11">
        <f>Sample[[#This Row],[C]]/Sample[[#This Row],[A]]</f>
        <v>0.33333333333333331</v>
      </c>
      <c r="N1948">
        <f>IF(Sample[[#This Row],[Ap]]=0,10,LOG(Sample[[#This Row],[Ap]]))</f>
        <v>0.3010299956639812</v>
      </c>
      <c r="O1948">
        <f>IF(Sample[[#This Row],[Ei]]=0,10,LOG(Sample[[#This Row],[Ei]]))</f>
        <v>0.47712125471966244</v>
      </c>
      <c r="P1948">
        <f>IF(Sample[[#This Row],[Ii]]=0,10,LOG(Sample[[#This Row],[Ii]]))</f>
        <v>-0.77815125038364363</v>
      </c>
      <c r="Q1948">
        <f>Kx-Sample[[#This Row],[Xp]]</f>
        <v>-0.3010299956639812</v>
      </c>
      <c r="R1948">
        <f>Ky-Sample[[#This Row],[Yp]]</f>
        <v>-1.4771212547196624</v>
      </c>
      <c r="S1948">
        <f>Kz-Sample[[#This Row],[Zp]]</f>
        <v>1.7781512503836436</v>
      </c>
      <c r="T1948">
        <f>Sample[[#This Row],[Kpy]]*KSc-Sample[[#This Row],[KPz]]*KSb</f>
        <v>-0.30102999566398125</v>
      </c>
      <c r="U1948">
        <f>-1*(Sample[[#This Row],[KPx]]*KSc-Sample[[#This Row],[KPz]]*KSa)</f>
        <v>-0.3010299956639812</v>
      </c>
      <c r="V1948">
        <f>(Sample[[#This Row],[KPx]]*$R$2-Sample[[#This Row],[Kpy]]*KSa)</f>
        <v>-0.3010299956639812</v>
      </c>
      <c r="W1948">
        <f>Sample[[#This Row],[Kpy]]*KTc-Sample[[#This Row],[KPz]]*KTb</f>
        <v>3.255272505103306</v>
      </c>
      <c r="X1948">
        <f>-1*(Sample[[#This Row],[KPx]]*KTc-Sample[[#This Row],[KPz]]*KTa)</f>
        <v>3.255272505103306</v>
      </c>
      <c r="Y1948">
        <f>(Sample[[#This Row],[KPx]]*KTb-Sample[[#This Row],[Kpy]]*KTa)</f>
        <v>3.255272505103306</v>
      </c>
      <c r="Z1948">
        <f>-Sample[[#This Row],[Xp]]*a+Sample[[#This Row],[Yp]]*b+Sample[[#This Row],[Zp]]*c_</f>
        <v>-0.6020599913279624</v>
      </c>
      <c r="AA1948" s="8">
        <f>-IF(Sample[[#This Row],[Column2]]&gt;0,1,-1)*SQRT(Sample[[#This Row],[KPx''i]]^2+Sample[[#This Row],[KPx''j]]^2+Sample[[#This Row],[KPx''k]]^2)/Ksmag/Scale</f>
        <v>0.36868494332449331</v>
      </c>
      <c r="AB1948" s="1">
        <f>SQRT(Sample[[#This Row],[Kpy''i]]^2+Sample[[#This Row],[KPy''j]]^2+Sample[[#This Row],[KPy''k]]^2)/KTmag/Scale</f>
        <v>2.3018252629686682</v>
      </c>
    </row>
    <row r="1949" spans="1:28" hidden="1" x14ac:dyDescent="0.25">
      <c r="A1949" s="5">
        <v>1944</v>
      </c>
      <c r="B1949" s="13" t="s">
        <v>43</v>
      </c>
      <c r="C1949" s="5"/>
      <c r="D1949" s="5"/>
      <c r="E1949">
        <v>4</v>
      </c>
      <c r="F1949">
        <v>6</v>
      </c>
      <c r="G1949">
        <v>2</v>
      </c>
      <c r="H1949" s="11">
        <f>Sample[[#This Row],[C]]/Sample[[#This Row],[D]]</f>
        <v>1.5</v>
      </c>
      <c r="I1949" s="11">
        <f>Sample[[#This Row],[A]]/Sample[[#This Row],[C]]</f>
        <v>0.33333333333333331</v>
      </c>
      <c r="J1949" s="11">
        <f>Sample[[#This Row],[D]]/Sample[[#This Row],[A]]</f>
        <v>2</v>
      </c>
      <c r="K1949" s="11">
        <f>Sample[[#This Row],[A]]/Sample[[#This Row],[D]]</f>
        <v>0.5</v>
      </c>
      <c r="L1949" s="11">
        <f>Sample[[#This Row],[D]]/Sample[[#This Row],[C]]</f>
        <v>0.66666666666666663</v>
      </c>
      <c r="M1949" s="11">
        <f>Sample[[#This Row],[C]]/Sample[[#This Row],[A]]</f>
        <v>3</v>
      </c>
      <c r="N1949">
        <f>IF(Sample[[#This Row],[Ap]]=0,10,LOG(Sample[[#This Row],[Ap]]))</f>
        <v>0.17609125905568124</v>
      </c>
      <c r="O1949">
        <f>IF(Sample[[#This Row],[Ei]]=0,10,LOG(Sample[[#This Row],[Ei]]))</f>
        <v>-0.47712125471966244</v>
      </c>
      <c r="P1949">
        <f>IF(Sample[[#This Row],[Ii]]=0,10,LOG(Sample[[#This Row],[Ii]]))</f>
        <v>0.3010299956639812</v>
      </c>
      <c r="Q1949">
        <f>Kx-Sample[[#This Row],[Xp]]</f>
        <v>-0.17609125905568124</v>
      </c>
      <c r="R1949">
        <f>Ky-Sample[[#This Row],[Yp]]</f>
        <v>-0.52287874528033762</v>
      </c>
      <c r="S1949">
        <f>Kz-Sample[[#This Row],[Zp]]</f>
        <v>0.69897000433601875</v>
      </c>
      <c r="T1949">
        <f>Sample[[#This Row],[Kpy]]*KSc-Sample[[#This Row],[KPz]]*KSb</f>
        <v>-0.17609125905568113</v>
      </c>
      <c r="U1949">
        <f>-1*(Sample[[#This Row],[KPx]]*KSc-Sample[[#This Row],[KPz]]*KSa)</f>
        <v>-0.17609125905568124</v>
      </c>
      <c r="V1949">
        <f>(Sample[[#This Row],[KPx]]*$R$2-Sample[[#This Row],[Kpy]]*KSa)</f>
        <v>-0.17609125905568124</v>
      </c>
      <c r="W1949">
        <f>Sample[[#This Row],[Kpy]]*KTc-Sample[[#This Row],[KPz]]*KTb</f>
        <v>1.2218487496163564</v>
      </c>
      <c r="X1949">
        <f>-1*(Sample[[#This Row],[KPx]]*KTc-Sample[[#This Row],[KPz]]*KTa)</f>
        <v>1.2218487496163561</v>
      </c>
      <c r="Y1949">
        <f>(Sample[[#This Row],[KPx]]*KTb-Sample[[#This Row],[Kpy]]*KTa)</f>
        <v>1.2218487496163566</v>
      </c>
      <c r="Z1949">
        <f>-Sample[[#This Row],[Xp]]*a+Sample[[#This Row],[Yp]]*b+Sample[[#This Row],[Zp]]*c_</f>
        <v>-0.35218251811136247</v>
      </c>
      <c r="AA1949" s="8">
        <f>-IF(Sample[[#This Row],[Column2]]&gt;0,1,-1)*SQRT(Sample[[#This Row],[KPx''i]]^2+Sample[[#This Row],[KPx''j]]^2+Sample[[#This Row],[KPx''k]]^2)/Ksmag/Scale</f>
        <v>0.21566686642533325</v>
      </c>
      <c r="AB1949" s="1">
        <f>SQRT(Sample[[#This Row],[Kpy''i]]^2+Sample[[#This Row],[KPy''j]]^2+Sample[[#This Row],[KPy''k]]^2)/KTmag/Scale</f>
        <v>0.86397753643802966</v>
      </c>
    </row>
    <row r="1950" spans="1:28" hidden="1" x14ac:dyDescent="0.25">
      <c r="A1950" s="5">
        <v>1945</v>
      </c>
      <c r="B1950" s="13" t="s">
        <v>43</v>
      </c>
      <c r="C1950" s="5"/>
      <c r="D1950" s="5"/>
      <c r="E1950">
        <v>1</v>
      </c>
      <c r="F1950">
        <v>6</v>
      </c>
      <c r="G1950">
        <v>9</v>
      </c>
      <c r="H1950" s="11">
        <f>Sample[[#This Row],[C]]/Sample[[#This Row],[D]]</f>
        <v>6</v>
      </c>
      <c r="I1950" s="11">
        <f>Sample[[#This Row],[A]]/Sample[[#This Row],[C]]</f>
        <v>1.5</v>
      </c>
      <c r="J1950" s="11">
        <f>Sample[[#This Row],[D]]/Sample[[#This Row],[A]]</f>
        <v>0.1111111111111111</v>
      </c>
      <c r="K1950" s="11">
        <f>Sample[[#This Row],[A]]/Sample[[#This Row],[D]]</f>
        <v>9</v>
      </c>
      <c r="L1950" s="11">
        <f>Sample[[#This Row],[D]]/Sample[[#This Row],[C]]</f>
        <v>0.16666666666666666</v>
      </c>
      <c r="M1950" s="11">
        <f>Sample[[#This Row],[C]]/Sample[[#This Row],[A]]</f>
        <v>0.66666666666666663</v>
      </c>
      <c r="N1950">
        <f>IF(Sample[[#This Row],[Ap]]=0,10,LOG(Sample[[#This Row],[Ap]]))</f>
        <v>0.77815125038364363</v>
      </c>
      <c r="O1950">
        <f>IF(Sample[[#This Row],[Ei]]=0,10,LOG(Sample[[#This Row],[Ei]]))</f>
        <v>0.17609125905568124</v>
      </c>
      <c r="P1950">
        <f>IF(Sample[[#This Row],[Ii]]=0,10,LOG(Sample[[#This Row],[Ii]]))</f>
        <v>-0.95424250943932487</v>
      </c>
      <c r="Q1950">
        <f>Kx-Sample[[#This Row],[Xp]]</f>
        <v>-0.77815125038364363</v>
      </c>
      <c r="R1950">
        <f>Ky-Sample[[#This Row],[Yp]]</f>
        <v>-1.1760912590556813</v>
      </c>
      <c r="S1950">
        <f>Kz-Sample[[#This Row],[Zp]]</f>
        <v>1.9542425094393248</v>
      </c>
      <c r="T1950">
        <f>Sample[[#This Row],[Kpy]]*KSc-Sample[[#This Row],[KPz]]*KSb</f>
        <v>-0.77815125038364341</v>
      </c>
      <c r="U1950">
        <f>-1*(Sample[[#This Row],[KPx]]*KSc-Sample[[#This Row],[KPz]]*KSa)</f>
        <v>-0.77815125038364363</v>
      </c>
      <c r="V1950">
        <f>(Sample[[#This Row],[KPx]]*$R$2-Sample[[#This Row],[Kpy]]*KSa)</f>
        <v>-0.77815125038364363</v>
      </c>
      <c r="W1950">
        <f>Sample[[#This Row],[Kpy]]*KTc-Sample[[#This Row],[KPz]]*KTb</f>
        <v>3.1303337684950061</v>
      </c>
      <c r="X1950">
        <f>-1*(Sample[[#This Row],[KPx]]*KTc-Sample[[#This Row],[KPz]]*KTa)</f>
        <v>3.1303337684950057</v>
      </c>
      <c r="Y1950">
        <f>(Sample[[#This Row],[KPx]]*KTb-Sample[[#This Row],[Kpy]]*KTa)</f>
        <v>3.1303337684950066</v>
      </c>
      <c r="Z1950">
        <f>-Sample[[#This Row],[Xp]]*a+Sample[[#This Row],[Yp]]*b+Sample[[#This Row],[Zp]]*c_</f>
        <v>-1.5563025007672873</v>
      </c>
      <c r="AA1950" s="8">
        <f>-IF(Sample[[#This Row],[Column2]]&gt;0,1,-1)*SQRT(Sample[[#This Row],[KPx''i]]^2+Sample[[#This Row],[KPx''j]]^2+Sample[[#This Row],[KPx''k]]^2)/Ksmag/Scale</f>
        <v>0.95303675307431968</v>
      </c>
      <c r="AB1950" s="1">
        <f>SQRT(Sample[[#This Row],[Kpy''i]]^2+Sample[[#This Row],[KPy''j]]^2+Sample[[#This Row],[KPy''k]]^2)/KTmag/Scale</f>
        <v>2.2134802350800591</v>
      </c>
    </row>
    <row r="1951" spans="1:28" hidden="1" x14ac:dyDescent="0.25">
      <c r="A1951" s="5">
        <v>1946</v>
      </c>
      <c r="B1951" s="13" t="s">
        <v>43</v>
      </c>
      <c r="C1951" s="5"/>
      <c r="D1951" s="5"/>
      <c r="E1951">
        <v>7</v>
      </c>
      <c r="F1951">
        <v>7</v>
      </c>
      <c r="G1951">
        <v>3</v>
      </c>
      <c r="H1951" s="11">
        <f>Sample[[#This Row],[C]]/Sample[[#This Row],[D]]</f>
        <v>1</v>
      </c>
      <c r="I1951" s="11">
        <f>Sample[[#This Row],[A]]/Sample[[#This Row],[C]]</f>
        <v>0.42857142857142855</v>
      </c>
      <c r="J1951" s="11">
        <f>Sample[[#This Row],[D]]/Sample[[#This Row],[A]]</f>
        <v>2.3333333333333335</v>
      </c>
      <c r="K1951" s="11">
        <f>Sample[[#This Row],[A]]/Sample[[#This Row],[D]]</f>
        <v>0.42857142857142855</v>
      </c>
      <c r="L1951" s="11">
        <f>Sample[[#This Row],[D]]/Sample[[#This Row],[C]]</f>
        <v>1</v>
      </c>
      <c r="M1951" s="11">
        <f>Sample[[#This Row],[C]]/Sample[[#This Row],[A]]</f>
        <v>2.3333333333333335</v>
      </c>
      <c r="N1951">
        <f>IF(Sample[[#This Row],[Ap]]=0,10,LOG(Sample[[#This Row],[Ap]]))</f>
        <v>0</v>
      </c>
      <c r="O1951">
        <f>IF(Sample[[#This Row],[Ei]]=0,10,LOG(Sample[[#This Row],[Ei]]))</f>
        <v>-0.36797678529459443</v>
      </c>
      <c r="P1951">
        <f>IF(Sample[[#This Row],[Ii]]=0,10,LOG(Sample[[#This Row],[Ii]]))</f>
        <v>0.36797678529459443</v>
      </c>
      <c r="Q1951">
        <f>Kx-Sample[[#This Row],[Xp]]</f>
        <v>0</v>
      </c>
      <c r="R1951">
        <f>Ky-Sample[[#This Row],[Yp]]</f>
        <v>-0.63202321470540557</v>
      </c>
      <c r="S1951">
        <f>Kz-Sample[[#This Row],[Zp]]</f>
        <v>0.63202321470540557</v>
      </c>
      <c r="T1951">
        <f>Sample[[#This Row],[Kpy]]*KSc-Sample[[#This Row],[KPz]]*KSb</f>
        <v>0</v>
      </c>
      <c r="U1951">
        <f>-1*(Sample[[#This Row],[KPx]]*KSc-Sample[[#This Row],[KPz]]*KSa)</f>
        <v>0</v>
      </c>
      <c r="V1951">
        <f>(Sample[[#This Row],[KPx]]*$R$2-Sample[[#This Row],[Kpy]]*KSa)</f>
        <v>0</v>
      </c>
      <c r="W1951">
        <f>Sample[[#This Row],[Kpy]]*KTc-Sample[[#This Row],[KPz]]*KTb</f>
        <v>1.2640464294108111</v>
      </c>
      <c r="X1951">
        <f>-1*(Sample[[#This Row],[KPx]]*KTc-Sample[[#This Row],[KPz]]*KTa)</f>
        <v>1.2640464294108111</v>
      </c>
      <c r="Y1951">
        <f>(Sample[[#This Row],[KPx]]*KTb-Sample[[#This Row],[Kpy]]*KTa)</f>
        <v>1.2640464294108111</v>
      </c>
      <c r="Z1951">
        <f>-Sample[[#This Row],[Xp]]*a+Sample[[#This Row],[Yp]]*b+Sample[[#This Row],[Zp]]*c_</f>
        <v>0</v>
      </c>
      <c r="AA1951" s="8">
        <f>-IF(Sample[[#This Row],[Column2]]&gt;0,1,-1)*SQRT(Sample[[#This Row],[KPx''i]]^2+Sample[[#This Row],[KPx''j]]^2+Sample[[#This Row],[KPx''k]]^2)/Ksmag/Scale</f>
        <v>0</v>
      </c>
      <c r="AB1951" s="1">
        <f>SQRT(Sample[[#This Row],[Kpy''i]]^2+Sample[[#This Row],[KPy''j]]^2+Sample[[#This Row],[KPy''k]]^2)/KTmag/Scale</f>
        <v>0.89381580197102728</v>
      </c>
    </row>
    <row r="1952" spans="1:28" hidden="1" x14ac:dyDescent="0.25">
      <c r="A1952" s="5">
        <v>1947</v>
      </c>
      <c r="B1952" s="13" t="s">
        <v>43</v>
      </c>
      <c r="C1952" s="5"/>
      <c r="D1952" s="5"/>
      <c r="E1952">
        <v>7</v>
      </c>
      <c r="F1952">
        <v>2</v>
      </c>
      <c r="G1952">
        <v>4</v>
      </c>
      <c r="H1952" s="11">
        <f>Sample[[#This Row],[C]]/Sample[[#This Row],[D]]</f>
        <v>0.2857142857142857</v>
      </c>
      <c r="I1952" s="11">
        <f>Sample[[#This Row],[A]]/Sample[[#This Row],[C]]</f>
        <v>2</v>
      </c>
      <c r="J1952" s="11">
        <f>Sample[[#This Row],[D]]/Sample[[#This Row],[A]]</f>
        <v>1.75</v>
      </c>
      <c r="K1952" s="11">
        <f>Sample[[#This Row],[A]]/Sample[[#This Row],[D]]</f>
        <v>0.5714285714285714</v>
      </c>
      <c r="L1952" s="11">
        <f>Sample[[#This Row],[D]]/Sample[[#This Row],[C]]</f>
        <v>3.5</v>
      </c>
      <c r="M1952" s="11">
        <f>Sample[[#This Row],[C]]/Sample[[#This Row],[A]]</f>
        <v>0.5</v>
      </c>
      <c r="N1952">
        <f>IF(Sample[[#This Row],[Ap]]=0,10,LOG(Sample[[#This Row],[Ap]]))</f>
        <v>-0.54406804435027567</v>
      </c>
      <c r="O1952">
        <f>IF(Sample[[#This Row],[Ei]]=0,10,LOG(Sample[[#This Row],[Ei]]))</f>
        <v>0.3010299956639812</v>
      </c>
      <c r="P1952">
        <f>IF(Sample[[#This Row],[Ii]]=0,10,LOG(Sample[[#This Row],[Ii]]))</f>
        <v>0.24303804868629444</v>
      </c>
      <c r="Q1952">
        <f>Kx-Sample[[#This Row],[Xp]]</f>
        <v>0.54406804435027567</v>
      </c>
      <c r="R1952">
        <f>Ky-Sample[[#This Row],[Yp]]</f>
        <v>-1.3010299956639813</v>
      </c>
      <c r="S1952">
        <f>Kz-Sample[[#This Row],[Zp]]</f>
        <v>0.75696195131370558</v>
      </c>
      <c r="T1952">
        <f>Sample[[#This Row],[Kpy]]*KSc-Sample[[#This Row],[KPz]]*KSb</f>
        <v>0.54406804435027567</v>
      </c>
      <c r="U1952">
        <f>-1*(Sample[[#This Row],[KPx]]*KSc-Sample[[#This Row],[KPz]]*KSa)</f>
        <v>0.54406804435027567</v>
      </c>
      <c r="V1952">
        <f>(Sample[[#This Row],[KPx]]*$R$2-Sample[[#This Row],[Kpy]]*KSa)</f>
        <v>0.54406804435027567</v>
      </c>
      <c r="W1952">
        <f>Sample[[#This Row],[Kpy]]*KTc-Sample[[#This Row],[KPz]]*KTb</f>
        <v>2.0579919469776868</v>
      </c>
      <c r="X1952">
        <f>-1*(Sample[[#This Row],[KPx]]*KTc-Sample[[#This Row],[KPz]]*KTa)</f>
        <v>2.0579919469776868</v>
      </c>
      <c r="Y1952">
        <f>(Sample[[#This Row],[KPx]]*KTb-Sample[[#This Row],[Kpy]]*KTa)</f>
        <v>2.0579919469776868</v>
      </c>
      <c r="Z1952">
        <f>-Sample[[#This Row],[Xp]]*a+Sample[[#This Row],[Yp]]*b+Sample[[#This Row],[Zp]]*c_</f>
        <v>1.0881360887005513</v>
      </c>
      <c r="AA1952" s="8">
        <f>-IF(Sample[[#This Row],[Column2]]&gt;0,1,-1)*SQRT(Sample[[#This Row],[KPx''i]]^2+Sample[[#This Row],[KPx''j]]^2+Sample[[#This Row],[KPx''k]]^2)/Ksmag/Scale</f>
        <v>-0.66634454700605172</v>
      </c>
      <c r="AB1952" s="1">
        <f>SQRT(Sample[[#This Row],[Kpy''i]]^2+Sample[[#This Row],[KPy''j]]^2+Sample[[#This Row],[KPy''k]]^2)/KTmag/Scale</f>
        <v>1.4552200613352282</v>
      </c>
    </row>
    <row r="1953" spans="1:28" hidden="1" x14ac:dyDescent="0.25">
      <c r="A1953" s="5">
        <v>1948</v>
      </c>
      <c r="B1953" s="13" t="s">
        <v>43</v>
      </c>
      <c r="C1953" s="5"/>
      <c r="D1953" s="5"/>
      <c r="E1953">
        <v>8</v>
      </c>
      <c r="F1953">
        <v>2</v>
      </c>
      <c r="G1953">
        <v>2</v>
      </c>
      <c r="H1953" s="11">
        <f>Sample[[#This Row],[C]]/Sample[[#This Row],[D]]</f>
        <v>0.25</v>
      </c>
      <c r="I1953" s="11">
        <f>Sample[[#This Row],[A]]/Sample[[#This Row],[C]]</f>
        <v>1</v>
      </c>
      <c r="J1953" s="11">
        <f>Sample[[#This Row],[D]]/Sample[[#This Row],[A]]</f>
        <v>4</v>
      </c>
      <c r="K1953" s="11">
        <f>Sample[[#This Row],[A]]/Sample[[#This Row],[D]]</f>
        <v>0.25</v>
      </c>
      <c r="L1953" s="11">
        <f>Sample[[#This Row],[D]]/Sample[[#This Row],[C]]</f>
        <v>4</v>
      </c>
      <c r="M1953" s="11">
        <f>Sample[[#This Row],[C]]/Sample[[#This Row],[A]]</f>
        <v>1</v>
      </c>
      <c r="N1953">
        <f>IF(Sample[[#This Row],[Ap]]=0,10,LOG(Sample[[#This Row],[Ap]]))</f>
        <v>-0.6020599913279624</v>
      </c>
      <c r="O1953">
        <f>IF(Sample[[#This Row],[Ei]]=0,10,LOG(Sample[[#This Row],[Ei]]))</f>
        <v>0</v>
      </c>
      <c r="P1953">
        <f>IF(Sample[[#This Row],[Ii]]=0,10,LOG(Sample[[#This Row],[Ii]]))</f>
        <v>0.6020599913279624</v>
      </c>
      <c r="Q1953">
        <f>Kx-Sample[[#This Row],[Xp]]</f>
        <v>0.6020599913279624</v>
      </c>
      <c r="R1953">
        <f>Ky-Sample[[#This Row],[Yp]]</f>
        <v>-1</v>
      </c>
      <c r="S1953">
        <f>Kz-Sample[[#This Row],[Zp]]</f>
        <v>0.3979400086720376</v>
      </c>
      <c r="T1953">
        <f>Sample[[#This Row],[Kpy]]*KSc-Sample[[#This Row],[KPz]]*KSb</f>
        <v>0.6020599913279624</v>
      </c>
      <c r="U1953">
        <f>-1*(Sample[[#This Row],[KPx]]*KSc-Sample[[#This Row],[KPz]]*KSa)</f>
        <v>0.6020599913279624</v>
      </c>
      <c r="V1953">
        <f>(Sample[[#This Row],[KPx]]*$R$2-Sample[[#This Row],[Kpy]]*KSa)</f>
        <v>0.6020599913279624</v>
      </c>
      <c r="W1953">
        <f>Sample[[#This Row],[Kpy]]*KTc-Sample[[#This Row],[KPz]]*KTb</f>
        <v>1.3979400086720375</v>
      </c>
      <c r="X1953">
        <f>-1*(Sample[[#This Row],[KPx]]*KTc-Sample[[#This Row],[KPz]]*KTa)</f>
        <v>1.3979400086720375</v>
      </c>
      <c r="Y1953">
        <f>(Sample[[#This Row],[KPx]]*KTb-Sample[[#This Row],[Kpy]]*KTa)</f>
        <v>1.3979400086720375</v>
      </c>
      <c r="Z1953">
        <f>-Sample[[#This Row],[Xp]]*a+Sample[[#This Row],[Yp]]*b+Sample[[#This Row],[Zp]]*c_</f>
        <v>1.2041199826559248</v>
      </c>
      <c r="AA1953" s="8">
        <f>-IF(Sample[[#This Row],[Column2]]&gt;0,1,-1)*SQRT(Sample[[#This Row],[KPx''i]]^2+Sample[[#This Row],[KPx''j]]^2+Sample[[#This Row],[KPx''k]]^2)/Ksmag/Scale</f>
        <v>-0.73736988664898651</v>
      </c>
      <c r="AB1953" s="1">
        <f>SQRT(Sample[[#This Row],[Kpy''i]]^2+Sample[[#This Row],[KPy''j]]^2+Sample[[#This Row],[KPy''k]]^2)/KTmag/Scale</f>
        <v>0.98849285982397894</v>
      </c>
    </row>
    <row r="1954" spans="1:28" hidden="1" x14ac:dyDescent="0.25">
      <c r="A1954" s="5">
        <v>1949</v>
      </c>
      <c r="B1954" s="13" t="s">
        <v>43</v>
      </c>
      <c r="C1954" s="5"/>
      <c r="D1954" s="5"/>
      <c r="E1954">
        <v>1</v>
      </c>
      <c r="F1954">
        <v>3</v>
      </c>
      <c r="G1954">
        <v>2</v>
      </c>
      <c r="H1954" s="11">
        <f>Sample[[#This Row],[C]]/Sample[[#This Row],[D]]</f>
        <v>3</v>
      </c>
      <c r="I1954" s="11">
        <f>Sample[[#This Row],[A]]/Sample[[#This Row],[C]]</f>
        <v>0.66666666666666663</v>
      </c>
      <c r="J1954" s="11">
        <f>Sample[[#This Row],[D]]/Sample[[#This Row],[A]]</f>
        <v>0.5</v>
      </c>
      <c r="K1954" s="11">
        <f>Sample[[#This Row],[A]]/Sample[[#This Row],[D]]</f>
        <v>2</v>
      </c>
      <c r="L1954" s="11">
        <f>Sample[[#This Row],[D]]/Sample[[#This Row],[C]]</f>
        <v>0.33333333333333331</v>
      </c>
      <c r="M1954" s="11">
        <f>Sample[[#This Row],[C]]/Sample[[#This Row],[A]]</f>
        <v>1.5</v>
      </c>
      <c r="N1954">
        <f>IF(Sample[[#This Row],[Ap]]=0,10,LOG(Sample[[#This Row],[Ap]]))</f>
        <v>0.47712125471966244</v>
      </c>
      <c r="O1954">
        <f>IF(Sample[[#This Row],[Ei]]=0,10,LOG(Sample[[#This Row],[Ei]]))</f>
        <v>-0.17609125905568127</v>
      </c>
      <c r="P1954">
        <f>IF(Sample[[#This Row],[Ii]]=0,10,LOG(Sample[[#This Row],[Ii]]))</f>
        <v>-0.3010299956639812</v>
      </c>
      <c r="Q1954">
        <f>Kx-Sample[[#This Row],[Xp]]</f>
        <v>-0.47712125471966244</v>
      </c>
      <c r="R1954">
        <f>Ky-Sample[[#This Row],[Yp]]</f>
        <v>-0.82390874094431876</v>
      </c>
      <c r="S1954">
        <f>Kz-Sample[[#This Row],[Zp]]</f>
        <v>1.3010299956639813</v>
      </c>
      <c r="T1954">
        <f>Sample[[#This Row],[Kpy]]*KSc-Sample[[#This Row],[KPz]]*KSb</f>
        <v>-0.47712125471966249</v>
      </c>
      <c r="U1954">
        <f>-1*(Sample[[#This Row],[KPx]]*KSc-Sample[[#This Row],[KPz]]*KSa)</f>
        <v>-0.47712125471966244</v>
      </c>
      <c r="V1954">
        <f>(Sample[[#This Row],[KPx]]*$R$2-Sample[[#This Row],[Kpy]]*KSa)</f>
        <v>-0.47712125471966244</v>
      </c>
      <c r="W1954">
        <f>Sample[[#This Row],[Kpy]]*KTc-Sample[[#This Row],[KPz]]*KTb</f>
        <v>2.1249387366082999</v>
      </c>
      <c r="X1954">
        <f>-1*(Sample[[#This Row],[KPx]]*KTc-Sample[[#This Row],[KPz]]*KTa)</f>
        <v>2.1249387366082999</v>
      </c>
      <c r="Y1954">
        <f>(Sample[[#This Row],[KPx]]*KTb-Sample[[#This Row],[Kpy]]*KTa)</f>
        <v>2.1249387366082999</v>
      </c>
      <c r="Z1954">
        <f>-Sample[[#This Row],[Xp]]*a+Sample[[#This Row],[Yp]]*b+Sample[[#This Row],[Zp]]*c_</f>
        <v>-0.95424250943932498</v>
      </c>
      <c r="AA1954" s="8">
        <f>-IF(Sample[[#This Row],[Column2]]&gt;0,1,-1)*SQRT(Sample[[#This Row],[KPx''i]]^2+Sample[[#This Row],[KPx''j]]^2+Sample[[#This Row],[KPx''k]]^2)/Ksmag/Scale</f>
        <v>0.58435180974982659</v>
      </c>
      <c r="AB1954" s="1">
        <f>SQRT(Sample[[#This Row],[Kpy''i]]^2+Sample[[#This Row],[KPy''j]]^2+Sample[[#This Row],[KPy''k]]^2)/KTmag/Scale</f>
        <v>1.502558590261704</v>
      </c>
    </row>
    <row r="1955" spans="1:28" hidden="1" x14ac:dyDescent="0.25">
      <c r="A1955" s="5">
        <v>1950</v>
      </c>
      <c r="B1955" s="13" t="s">
        <v>43</v>
      </c>
      <c r="C1955" s="5"/>
      <c r="D1955" s="5"/>
      <c r="E1955">
        <v>4</v>
      </c>
      <c r="F1955">
        <v>2</v>
      </c>
      <c r="G1955">
        <v>2</v>
      </c>
      <c r="H1955" s="11">
        <f>Sample[[#This Row],[C]]/Sample[[#This Row],[D]]</f>
        <v>0.5</v>
      </c>
      <c r="I1955" s="11">
        <f>Sample[[#This Row],[A]]/Sample[[#This Row],[C]]</f>
        <v>1</v>
      </c>
      <c r="J1955" s="11">
        <f>Sample[[#This Row],[D]]/Sample[[#This Row],[A]]</f>
        <v>2</v>
      </c>
      <c r="K1955" s="11">
        <f>Sample[[#This Row],[A]]/Sample[[#This Row],[D]]</f>
        <v>0.5</v>
      </c>
      <c r="L1955" s="11">
        <f>Sample[[#This Row],[D]]/Sample[[#This Row],[C]]</f>
        <v>2</v>
      </c>
      <c r="M1955" s="11">
        <f>Sample[[#This Row],[C]]/Sample[[#This Row],[A]]</f>
        <v>1</v>
      </c>
      <c r="N1955">
        <f>IF(Sample[[#This Row],[Ap]]=0,10,LOG(Sample[[#This Row],[Ap]]))</f>
        <v>-0.3010299956639812</v>
      </c>
      <c r="O1955">
        <f>IF(Sample[[#This Row],[Ei]]=0,10,LOG(Sample[[#This Row],[Ei]]))</f>
        <v>0</v>
      </c>
      <c r="P1955">
        <f>IF(Sample[[#This Row],[Ii]]=0,10,LOG(Sample[[#This Row],[Ii]]))</f>
        <v>0.3010299956639812</v>
      </c>
      <c r="Q1955">
        <f>Kx-Sample[[#This Row],[Xp]]</f>
        <v>0.3010299956639812</v>
      </c>
      <c r="R1955">
        <f>Ky-Sample[[#This Row],[Yp]]</f>
        <v>-1</v>
      </c>
      <c r="S1955">
        <f>Kz-Sample[[#This Row],[Zp]]</f>
        <v>0.69897000433601875</v>
      </c>
      <c r="T1955">
        <f>Sample[[#This Row],[Kpy]]*KSc-Sample[[#This Row],[KPz]]*KSb</f>
        <v>0.30102999566398125</v>
      </c>
      <c r="U1955">
        <f>-1*(Sample[[#This Row],[KPx]]*KSc-Sample[[#This Row],[KPz]]*KSa)</f>
        <v>0.3010299956639812</v>
      </c>
      <c r="V1955">
        <f>(Sample[[#This Row],[KPx]]*$R$2-Sample[[#This Row],[Kpy]]*KSa)</f>
        <v>0.3010299956639812</v>
      </c>
      <c r="W1955">
        <f>Sample[[#This Row],[Kpy]]*KTc-Sample[[#This Row],[KPz]]*KTb</f>
        <v>1.6989700043360187</v>
      </c>
      <c r="X1955">
        <f>-1*(Sample[[#This Row],[KPx]]*KTc-Sample[[#This Row],[KPz]]*KTa)</f>
        <v>1.6989700043360187</v>
      </c>
      <c r="Y1955">
        <f>(Sample[[#This Row],[KPx]]*KTb-Sample[[#This Row],[Kpy]]*KTa)</f>
        <v>1.6989700043360187</v>
      </c>
      <c r="Z1955">
        <f>-Sample[[#This Row],[Xp]]*a+Sample[[#This Row],[Yp]]*b+Sample[[#This Row],[Zp]]*c_</f>
        <v>0.6020599913279624</v>
      </c>
      <c r="AA1955" s="8">
        <f>-IF(Sample[[#This Row],[Column2]]&gt;0,1,-1)*SQRT(Sample[[#This Row],[KPx''i]]^2+Sample[[#This Row],[KPx''j]]^2+Sample[[#This Row],[KPx''k]]^2)/Ksmag/Scale</f>
        <v>-0.36868494332449331</v>
      </c>
      <c r="AB1955" s="1">
        <f>SQRT(Sample[[#This Row],[Kpy''i]]^2+Sample[[#This Row],[KPy''j]]^2+Sample[[#This Row],[KPy''k]]^2)/KTmag/Scale</f>
        <v>1.201353211098537</v>
      </c>
    </row>
    <row r="1956" spans="1:28" hidden="1" x14ac:dyDescent="0.25">
      <c r="A1956" s="5">
        <v>1951</v>
      </c>
      <c r="B1956" s="13" t="s">
        <v>43</v>
      </c>
      <c r="C1956" s="5"/>
      <c r="D1956" s="5"/>
      <c r="E1956">
        <v>3</v>
      </c>
      <c r="F1956">
        <v>5</v>
      </c>
      <c r="G1956">
        <v>5</v>
      </c>
      <c r="H1956" s="11">
        <f>Sample[[#This Row],[C]]/Sample[[#This Row],[D]]</f>
        <v>1.6666666666666667</v>
      </c>
      <c r="I1956" s="11">
        <f>Sample[[#This Row],[A]]/Sample[[#This Row],[C]]</f>
        <v>1</v>
      </c>
      <c r="J1956" s="11">
        <f>Sample[[#This Row],[D]]/Sample[[#This Row],[A]]</f>
        <v>0.6</v>
      </c>
      <c r="K1956" s="11">
        <f>Sample[[#This Row],[A]]/Sample[[#This Row],[D]]</f>
        <v>1.6666666666666667</v>
      </c>
      <c r="L1956" s="11">
        <f>Sample[[#This Row],[D]]/Sample[[#This Row],[C]]</f>
        <v>0.6</v>
      </c>
      <c r="M1956" s="11">
        <f>Sample[[#This Row],[C]]/Sample[[#This Row],[A]]</f>
        <v>1</v>
      </c>
      <c r="N1956">
        <f>IF(Sample[[#This Row],[Ap]]=0,10,LOG(Sample[[#This Row],[Ap]]))</f>
        <v>0.22184874961635639</v>
      </c>
      <c r="O1956">
        <f>IF(Sample[[#This Row],[Ei]]=0,10,LOG(Sample[[#This Row],[Ei]]))</f>
        <v>0</v>
      </c>
      <c r="P1956">
        <f>IF(Sample[[#This Row],[Ii]]=0,10,LOG(Sample[[#This Row],[Ii]]))</f>
        <v>-0.22184874961635639</v>
      </c>
      <c r="Q1956">
        <f>Kx-Sample[[#This Row],[Xp]]</f>
        <v>-0.22184874961635639</v>
      </c>
      <c r="R1956">
        <f>Ky-Sample[[#This Row],[Yp]]</f>
        <v>-1</v>
      </c>
      <c r="S1956">
        <f>Kz-Sample[[#This Row],[Zp]]</f>
        <v>1.2218487496163564</v>
      </c>
      <c r="T1956">
        <f>Sample[[#This Row],[Kpy]]*KSc-Sample[[#This Row],[KPz]]*KSb</f>
        <v>-0.22184874961635637</v>
      </c>
      <c r="U1956">
        <f>-1*(Sample[[#This Row],[KPx]]*KSc-Sample[[#This Row],[KPz]]*KSa)</f>
        <v>-0.22184874961635639</v>
      </c>
      <c r="V1956">
        <f>(Sample[[#This Row],[KPx]]*$R$2-Sample[[#This Row],[Kpy]]*KSa)</f>
        <v>-0.22184874961635639</v>
      </c>
      <c r="W1956">
        <f>Sample[[#This Row],[Kpy]]*KTc-Sample[[#This Row],[KPz]]*KTb</f>
        <v>2.2218487496163561</v>
      </c>
      <c r="X1956">
        <f>-1*(Sample[[#This Row],[KPx]]*KTc-Sample[[#This Row],[KPz]]*KTa)</f>
        <v>2.2218487496163561</v>
      </c>
      <c r="Y1956">
        <f>(Sample[[#This Row],[KPx]]*KTb-Sample[[#This Row],[Kpy]]*KTa)</f>
        <v>2.2218487496163566</v>
      </c>
      <c r="Z1956">
        <f>-Sample[[#This Row],[Xp]]*a+Sample[[#This Row],[Yp]]*b+Sample[[#This Row],[Zp]]*c_</f>
        <v>-0.44369749923271279</v>
      </c>
      <c r="AA1956" s="8">
        <f>-IF(Sample[[#This Row],[Column2]]&gt;0,1,-1)*SQRT(Sample[[#This Row],[KPx''i]]^2+Sample[[#This Row],[KPx''j]]^2+Sample[[#This Row],[KPx''k]]^2)/Ksmag/Scale</f>
        <v>0.27170811831726921</v>
      </c>
      <c r="AB1956" s="1">
        <f>SQRT(Sample[[#This Row],[Kpy''i]]^2+Sample[[#This Row],[KPy''j]]^2+Sample[[#This Row],[KPy''k]]^2)/KTmag/Scale</f>
        <v>1.5710843176245775</v>
      </c>
    </row>
    <row r="1957" spans="1:28" hidden="1" x14ac:dyDescent="0.25">
      <c r="A1957" s="5">
        <v>1952</v>
      </c>
      <c r="B1957" s="13" t="s">
        <v>43</v>
      </c>
      <c r="C1957" s="5"/>
      <c r="D1957" s="5"/>
      <c r="E1957">
        <v>3</v>
      </c>
      <c r="F1957">
        <v>8</v>
      </c>
      <c r="G1957">
        <v>8</v>
      </c>
      <c r="H1957" s="11">
        <f>Sample[[#This Row],[C]]/Sample[[#This Row],[D]]</f>
        <v>2.6666666666666665</v>
      </c>
      <c r="I1957" s="11">
        <f>Sample[[#This Row],[A]]/Sample[[#This Row],[C]]</f>
        <v>1</v>
      </c>
      <c r="J1957" s="11">
        <f>Sample[[#This Row],[D]]/Sample[[#This Row],[A]]</f>
        <v>0.375</v>
      </c>
      <c r="K1957" s="11">
        <f>Sample[[#This Row],[A]]/Sample[[#This Row],[D]]</f>
        <v>2.6666666666666665</v>
      </c>
      <c r="L1957" s="11">
        <f>Sample[[#This Row],[D]]/Sample[[#This Row],[C]]</f>
        <v>0.375</v>
      </c>
      <c r="M1957" s="11">
        <f>Sample[[#This Row],[C]]/Sample[[#This Row],[A]]</f>
        <v>1</v>
      </c>
      <c r="N1957">
        <f>IF(Sample[[#This Row],[Ap]]=0,10,LOG(Sample[[#This Row],[Ap]]))</f>
        <v>0.4259687322722811</v>
      </c>
      <c r="O1957">
        <f>IF(Sample[[#This Row],[Ei]]=0,10,LOG(Sample[[#This Row],[Ei]]))</f>
        <v>0</v>
      </c>
      <c r="P1957">
        <f>IF(Sample[[#This Row],[Ii]]=0,10,LOG(Sample[[#This Row],[Ii]]))</f>
        <v>-0.42596873227228116</v>
      </c>
      <c r="Q1957">
        <f>Kx-Sample[[#This Row],[Xp]]</f>
        <v>-0.4259687322722811</v>
      </c>
      <c r="R1957">
        <f>Ky-Sample[[#This Row],[Yp]]</f>
        <v>-1</v>
      </c>
      <c r="S1957">
        <f>Kz-Sample[[#This Row],[Zp]]</f>
        <v>1.4259687322722812</v>
      </c>
      <c r="T1957">
        <f>Sample[[#This Row],[Kpy]]*KSc-Sample[[#This Row],[KPz]]*KSb</f>
        <v>-0.42596873227228116</v>
      </c>
      <c r="U1957">
        <f>-1*(Sample[[#This Row],[KPx]]*KSc-Sample[[#This Row],[KPz]]*KSa)</f>
        <v>-0.4259687322722811</v>
      </c>
      <c r="V1957">
        <f>(Sample[[#This Row],[KPx]]*$R$2-Sample[[#This Row],[Kpy]]*KSa)</f>
        <v>-0.4259687322722811</v>
      </c>
      <c r="W1957">
        <f>Sample[[#This Row],[Kpy]]*KTc-Sample[[#This Row],[KPz]]*KTb</f>
        <v>2.4259687322722812</v>
      </c>
      <c r="X1957">
        <f>-1*(Sample[[#This Row],[KPx]]*KTc-Sample[[#This Row],[KPz]]*KTa)</f>
        <v>2.4259687322722812</v>
      </c>
      <c r="Y1957">
        <f>(Sample[[#This Row],[KPx]]*KTb-Sample[[#This Row],[Kpy]]*KTa)</f>
        <v>2.4259687322722812</v>
      </c>
      <c r="Z1957">
        <f>-Sample[[#This Row],[Xp]]*a+Sample[[#This Row],[Yp]]*b+Sample[[#This Row],[Zp]]*c_</f>
        <v>-0.85193746454456232</v>
      </c>
      <c r="AA1957" s="8">
        <f>-IF(Sample[[#This Row],[Column2]]&gt;0,1,-1)*SQRT(Sample[[#This Row],[KPx''i]]^2+Sample[[#This Row],[KPx''j]]^2+Sample[[#This Row],[KPx''k]]^2)/Ksmag/Scale</f>
        <v>0.52170302022365311</v>
      </c>
      <c r="AB1957" s="1">
        <f>SQRT(Sample[[#This Row],[Kpy''i]]^2+Sample[[#This Row],[KPy''j]]^2+Sample[[#This Row],[KPy''k]]^2)/KTmag/Scale</f>
        <v>1.7154189415362624</v>
      </c>
    </row>
    <row r="1958" spans="1:28" hidden="1" x14ac:dyDescent="0.25">
      <c r="A1958" s="5">
        <v>1953</v>
      </c>
      <c r="B1958" s="13" t="s">
        <v>43</v>
      </c>
      <c r="C1958" s="5"/>
      <c r="D1958" s="5"/>
      <c r="E1958">
        <v>5</v>
      </c>
      <c r="F1958">
        <v>2</v>
      </c>
      <c r="G1958">
        <v>6</v>
      </c>
      <c r="H1958" s="11">
        <f>Sample[[#This Row],[C]]/Sample[[#This Row],[D]]</f>
        <v>0.4</v>
      </c>
      <c r="I1958" s="11">
        <f>Sample[[#This Row],[A]]/Sample[[#This Row],[C]]</f>
        <v>3</v>
      </c>
      <c r="J1958" s="11">
        <f>Sample[[#This Row],[D]]/Sample[[#This Row],[A]]</f>
        <v>0.83333333333333337</v>
      </c>
      <c r="K1958" s="11">
        <f>Sample[[#This Row],[A]]/Sample[[#This Row],[D]]</f>
        <v>1.2</v>
      </c>
      <c r="L1958" s="11">
        <f>Sample[[#This Row],[D]]/Sample[[#This Row],[C]]</f>
        <v>2.5</v>
      </c>
      <c r="M1958" s="11">
        <f>Sample[[#This Row],[C]]/Sample[[#This Row],[A]]</f>
        <v>0.33333333333333331</v>
      </c>
      <c r="N1958">
        <f>IF(Sample[[#This Row],[Ap]]=0,10,LOG(Sample[[#This Row],[Ap]]))</f>
        <v>-0.3979400086720376</v>
      </c>
      <c r="O1958">
        <f>IF(Sample[[#This Row],[Ei]]=0,10,LOG(Sample[[#This Row],[Ei]]))</f>
        <v>0.47712125471966244</v>
      </c>
      <c r="P1958">
        <f>IF(Sample[[#This Row],[Ii]]=0,10,LOG(Sample[[#This Row],[Ii]]))</f>
        <v>-7.9181246047624804E-2</v>
      </c>
      <c r="Q1958">
        <f>Kx-Sample[[#This Row],[Xp]]</f>
        <v>0.3979400086720376</v>
      </c>
      <c r="R1958">
        <f>Ky-Sample[[#This Row],[Yp]]</f>
        <v>-1.4771212547196624</v>
      </c>
      <c r="S1958">
        <f>Kz-Sample[[#This Row],[Zp]]</f>
        <v>1.0791812460476249</v>
      </c>
      <c r="T1958">
        <f>Sample[[#This Row],[Kpy]]*KSc-Sample[[#This Row],[KPz]]*KSb</f>
        <v>0.39794000867203749</v>
      </c>
      <c r="U1958">
        <f>-1*(Sample[[#This Row],[KPx]]*KSc-Sample[[#This Row],[KPz]]*KSa)</f>
        <v>0.3979400086720376</v>
      </c>
      <c r="V1958">
        <f>(Sample[[#This Row],[KPx]]*$R$2-Sample[[#This Row],[Kpy]]*KSa)</f>
        <v>0.3979400086720376</v>
      </c>
      <c r="W1958">
        <f>Sample[[#This Row],[Kpy]]*KTc-Sample[[#This Row],[KPz]]*KTb</f>
        <v>2.5563025007672873</v>
      </c>
      <c r="X1958">
        <f>-1*(Sample[[#This Row],[KPx]]*KTc-Sample[[#This Row],[KPz]]*KTa)</f>
        <v>2.5563025007672873</v>
      </c>
      <c r="Y1958">
        <f>(Sample[[#This Row],[KPx]]*KTb-Sample[[#This Row],[Kpy]]*KTa)</f>
        <v>2.5563025007672873</v>
      </c>
      <c r="Z1958">
        <f>-Sample[[#This Row],[Xp]]*a+Sample[[#This Row],[Yp]]*b+Sample[[#This Row],[Zp]]*c_</f>
        <v>0.79588001734407521</v>
      </c>
      <c r="AA1958" s="8">
        <f>-IF(Sample[[#This Row],[Column2]]&gt;0,1,-1)*SQRT(Sample[[#This Row],[KPx''i]]^2+Sample[[#This Row],[KPx''j]]^2+Sample[[#This Row],[KPx''k]]^2)/Ksmag/Scale</f>
        <v>-0.48737498474260249</v>
      </c>
      <c r="AB1958" s="1">
        <f>SQRT(Sample[[#This Row],[Kpy''i]]^2+Sample[[#This Row],[KPy''j]]^2+Sample[[#This Row],[KPy''k]]^2)/KTmag/Scale</f>
        <v>1.8075788330566787</v>
      </c>
    </row>
    <row r="1959" spans="1:28" hidden="1" x14ac:dyDescent="0.25">
      <c r="A1959" s="5">
        <v>1954</v>
      </c>
      <c r="B1959" s="13" t="s">
        <v>43</v>
      </c>
      <c r="C1959" s="5"/>
      <c r="D1959" s="5"/>
      <c r="E1959">
        <v>3</v>
      </c>
      <c r="F1959">
        <v>7</v>
      </c>
      <c r="G1959">
        <v>1</v>
      </c>
      <c r="H1959" s="11">
        <f>Sample[[#This Row],[C]]/Sample[[#This Row],[D]]</f>
        <v>2.3333333333333335</v>
      </c>
      <c r="I1959" s="11">
        <f>Sample[[#This Row],[A]]/Sample[[#This Row],[C]]</f>
        <v>0.14285714285714285</v>
      </c>
      <c r="J1959" s="11">
        <f>Sample[[#This Row],[D]]/Sample[[#This Row],[A]]</f>
        <v>3</v>
      </c>
      <c r="K1959" s="11">
        <f>Sample[[#This Row],[A]]/Sample[[#This Row],[D]]</f>
        <v>0.33333333333333331</v>
      </c>
      <c r="L1959" s="11">
        <f>Sample[[#This Row],[D]]/Sample[[#This Row],[C]]</f>
        <v>0.42857142857142855</v>
      </c>
      <c r="M1959" s="11">
        <f>Sample[[#This Row],[C]]/Sample[[#This Row],[A]]</f>
        <v>7</v>
      </c>
      <c r="N1959">
        <f>IF(Sample[[#This Row],[Ap]]=0,10,LOG(Sample[[#This Row],[Ap]]))</f>
        <v>0.36797678529459443</v>
      </c>
      <c r="O1959">
        <f>IF(Sample[[#This Row],[Ei]]=0,10,LOG(Sample[[#This Row],[Ei]]))</f>
        <v>-0.84509804001425681</v>
      </c>
      <c r="P1959">
        <f>IF(Sample[[#This Row],[Ii]]=0,10,LOG(Sample[[#This Row],[Ii]]))</f>
        <v>0.47712125471966244</v>
      </c>
      <c r="Q1959">
        <f>Kx-Sample[[#This Row],[Xp]]</f>
        <v>-0.36797678529459443</v>
      </c>
      <c r="R1959">
        <f>Ky-Sample[[#This Row],[Yp]]</f>
        <v>-0.15490195998574319</v>
      </c>
      <c r="S1959">
        <f>Kz-Sample[[#This Row],[Zp]]</f>
        <v>0.52287874528033762</v>
      </c>
      <c r="T1959">
        <f>Sample[[#This Row],[Kpy]]*KSc-Sample[[#This Row],[KPz]]*KSb</f>
        <v>-0.36797678529459443</v>
      </c>
      <c r="U1959">
        <f>-1*(Sample[[#This Row],[KPx]]*KSc-Sample[[#This Row],[KPz]]*KSa)</f>
        <v>-0.36797678529459443</v>
      </c>
      <c r="V1959">
        <f>(Sample[[#This Row],[KPx]]*$R$2-Sample[[#This Row],[Kpy]]*KSa)</f>
        <v>-0.36797678529459443</v>
      </c>
      <c r="W1959">
        <f>Sample[[#This Row],[Kpy]]*KTc-Sample[[#This Row],[KPz]]*KTb</f>
        <v>0.67778070526608081</v>
      </c>
      <c r="X1959">
        <f>-1*(Sample[[#This Row],[KPx]]*KTc-Sample[[#This Row],[KPz]]*KTa)</f>
        <v>0.67778070526608081</v>
      </c>
      <c r="Y1959">
        <f>(Sample[[#This Row],[KPx]]*KTb-Sample[[#This Row],[Kpy]]*KTa)</f>
        <v>0.67778070526608081</v>
      </c>
      <c r="Z1959">
        <f>-Sample[[#This Row],[Xp]]*a+Sample[[#This Row],[Yp]]*b+Sample[[#This Row],[Zp]]*c_</f>
        <v>-0.73595357058918875</v>
      </c>
      <c r="AA1959" s="8">
        <f>-IF(Sample[[#This Row],[Column2]]&gt;0,1,-1)*SQRT(Sample[[#This Row],[KPx''i]]^2+Sample[[#This Row],[KPx''j]]^2+Sample[[#This Row],[KPx''k]]^2)/Ksmag/Scale</f>
        <v>0.45067768058071839</v>
      </c>
      <c r="AB1959" s="1">
        <f>SQRT(Sample[[#This Row],[Kpy''i]]^2+Sample[[#This Row],[KPy''j]]^2+Sample[[#This Row],[KPy''k]]^2)/KTmag/Scale</f>
        <v>0.4792633328510465</v>
      </c>
    </row>
    <row r="1960" spans="1:28" hidden="1" x14ac:dyDescent="0.25">
      <c r="A1960" s="5">
        <v>1955</v>
      </c>
      <c r="B1960" s="13" t="s">
        <v>43</v>
      </c>
      <c r="C1960" s="5"/>
      <c r="D1960" s="5"/>
      <c r="E1960">
        <v>5</v>
      </c>
      <c r="F1960">
        <v>3</v>
      </c>
      <c r="G1960">
        <v>10</v>
      </c>
      <c r="H1960" s="11">
        <f>Sample[[#This Row],[C]]/Sample[[#This Row],[D]]</f>
        <v>0.6</v>
      </c>
      <c r="I1960" s="11">
        <f>Sample[[#This Row],[A]]/Sample[[#This Row],[C]]</f>
        <v>3.3333333333333335</v>
      </c>
      <c r="J1960" s="11">
        <f>Sample[[#This Row],[D]]/Sample[[#This Row],[A]]</f>
        <v>0.5</v>
      </c>
      <c r="K1960" s="11">
        <f>Sample[[#This Row],[A]]/Sample[[#This Row],[D]]</f>
        <v>2</v>
      </c>
      <c r="L1960" s="11">
        <f>Sample[[#This Row],[D]]/Sample[[#This Row],[C]]</f>
        <v>1.6666666666666667</v>
      </c>
      <c r="M1960" s="11">
        <f>Sample[[#This Row],[C]]/Sample[[#This Row],[A]]</f>
        <v>0.3</v>
      </c>
      <c r="N1960">
        <f>IF(Sample[[#This Row],[Ap]]=0,10,LOG(Sample[[#This Row],[Ap]]))</f>
        <v>-0.22184874961635639</v>
      </c>
      <c r="O1960">
        <f>IF(Sample[[#This Row],[Ei]]=0,10,LOG(Sample[[#This Row],[Ei]]))</f>
        <v>0.52287874528033762</v>
      </c>
      <c r="P1960">
        <f>IF(Sample[[#This Row],[Ii]]=0,10,LOG(Sample[[#This Row],[Ii]]))</f>
        <v>-0.3010299956639812</v>
      </c>
      <c r="Q1960">
        <f>Kx-Sample[[#This Row],[Xp]]</f>
        <v>0.22184874961635639</v>
      </c>
      <c r="R1960">
        <f>Ky-Sample[[#This Row],[Yp]]</f>
        <v>-1.5228787452803376</v>
      </c>
      <c r="S1960">
        <f>Kz-Sample[[#This Row],[Zp]]</f>
        <v>1.3010299956639813</v>
      </c>
      <c r="T1960">
        <f>Sample[[#This Row],[Kpy]]*KSc-Sample[[#This Row],[KPz]]*KSb</f>
        <v>0.22184874961635637</v>
      </c>
      <c r="U1960">
        <f>-1*(Sample[[#This Row],[KPx]]*KSc-Sample[[#This Row],[KPz]]*KSa)</f>
        <v>0.22184874961635639</v>
      </c>
      <c r="V1960">
        <f>(Sample[[#This Row],[KPx]]*$R$2-Sample[[#This Row],[Kpy]]*KSa)</f>
        <v>0.22184874961635639</v>
      </c>
      <c r="W1960">
        <f>Sample[[#This Row],[Kpy]]*KTc-Sample[[#This Row],[KPz]]*KTb</f>
        <v>2.8239087409443187</v>
      </c>
      <c r="X1960">
        <f>-1*(Sample[[#This Row],[KPx]]*KTc-Sample[[#This Row],[KPz]]*KTa)</f>
        <v>2.8239087409443191</v>
      </c>
      <c r="Y1960">
        <f>(Sample[[#This Row],[KPx]]*KTb-Sample[[#This Row],[Kpy]]*KTa)</f>
        <v>2.8239087409443187</v>
      </c>
      <c r="Z1960">
        <f>-Sample[[#This Row],[Xp]]*a+Sample[[#This Row],[Yp]]*b+Sample[[#This Row],[Zp]]*c_</f>
        <v>0.44369749923271284</v>
      </c>
      <c r="AA1960" s="8">
        <f>-IF(Sample[[#This Row],[Column2]]&gt;0,1,-1)*SQRT(Sample[[#This Row],[KPx''i]]^2+Sample[[#This Row],[KPx''j]]^2+Sample[[#This Row],[KPx''k]]^2)/Ksmag/Scale</f>
        <v>-0.27170811831726921</v>
      </c>
      <c r="AB1960" s="1">
        <f>SQRT(Sample[[#This Row],[Kpy''i]]^2+Sample[[#This Row],[KPy''j]]^2+Sample[[#This Row],[KPy''k]]^2)/KTmag/Scale</f>
        <v>1.9968050201736938</v>
      </c>
    </row>
    <row r="1961" spans="1:28" hidden="1" x14ac:dyDescent="0.25">
      <c r="A1961" s="5">
        <v>1956</v>
      </c>
      <c r="B1961" s="13" t="s">
        <v>43</v>
      </c>
      <c r="C1961" s="5"/>
      <c r="D1961" s="5"/>
      <c r="E1961">
        <v>8</v>
      </c>
      <c r="F1961">
        <v>6</v>
      </c>
      <c r="G1961">
        <v>10</v>
      </c>
      <c r="H1961" s="11">
        <f>Sample[[#This Row],[C]]/Sample[[#This Row],[D]]</f>
        <v>0.75</v>
      </c>
      <c r="I1961" s="11">
        <f>Sample[[#This Row],[A]]/Sample[[#This Row],[C]]</f>
        <v>1.6666666666666667</v>
      </c>
      <c r="J1961" s="11">
        <f>Sample[[#This Row],[D]]/Sample[[#This Row],[A]]</f>
        <v>0.8</v>
      </c>
      <c r="K1961" s="11">
        <f>Sample[[#This Row],[A]]/Sample[[#This Row],[D]]</f>
        <v>1.25</v>
      </c>
      <c r="L1961" s="11">
        <f>Sample[[#This Row],[D]]/Sample[[#This Row],[C]]</f>
        <v>1.3333333333333333</v>
      </c>
      <c r="M1961" s="11">
        <f>Sample[[#This Row],[C]]/Sample[[#This Row],[A]]</f>
        <v>0.6</v>
      </c>
      <c r="N1961">
        <f>IF(Sample[[#This Row],[Ap]]=0,10,LOG(Sample[[#This Row],[Ap]]))</f>
        <v>-0.12493873660829995</v>
      </c>
      <c r="O1961">
        <f>IF(Sample[[#This Row],[Ei]]=0,10,LOG(Sample[[#This Row],[Ei]]))</f>
        <v>0.22184874961635639</v>
      </c>
      <c r="P1961">
        <f>IF(Sample[[#This Row],[Ii]]=0,10,LOG(Sample[[#This Row],[Ii]]))</f>
        <v>-9.6910013008056392E-2</v>
      </c>
      <c r="Q1961">
        <f>Kx-Sample[[#This Row],[Xp]]</f>
        <v>0.12493873660829995</v>
      </c>
      <c r="R1961">
        <f>Ky-Sample[[#This Row],[Yp]]</f>
        <v>-1.2218487496163564</v>
      </c>
      <c r="S1961">
        <f>Kz-Sample[[#This Row],[Zp]]</f>
        <v>1.0969100130080565</v>
      </c>
      <c r="T1961">
        <f>Sample[[#This Row],[Kpy]]*KSc-Sample[[#This Row],[KPz]]*KSb</f>
        <v>0.12493873660829991</v>
      </c>
      <c r="U1961">
        <f>-1*(Sample[[#This Row],[KPx]]*KSc-Sample[[#This Row],[KPz]]*KSa)</f>
        <v>0.12493873660829995</v>
      </c>
      <c r="V1961">
        <f>(Sample[[#This Row],[KPx]]*$R$2-Sample[[#This Row],[Kpy]]*KSa)</f>
        <v>0.12493873660829995</v>
      </c>
      <c r="W1961">
        <f>Sample[[#This Row],[Kpy]]*KTc-Sample[[#This Row],[KPz]]*KTb</f>
        <v>2.3187587626244128</v>
      </c>
      <c r="X1961">
        <f>-1*(Sample[[#This Row],[KPx]]*KTc-Sample[[#This Row],[KPz]]*KTa)</f>
        <v>2.3187587626244128</v>
      </c>
      <c r="Y1961">
        <f>(Sample[[#This Row],[KPx]]*KTb-Sample[[#This Row],[Kpy]]*KTa)</f>
        <v>2.3187587626244128</v>
      </c>
      <c r="Z1961">
        <f>-Sample[[#This Row],[Xp]]*a+Sample[[#This Row],[Yp]]*b+Sample[[#This Row],[Zp]]*c_</f>
        <v>0.2498774732166</v>
      </c>
      <c r="AA1961" s="8">
        <f>-IF(Sample[[#This Row],[Column2]]&gt;0,1,-1)*SQRT(Sample[[#This Row],[KPx''i]]^2+Sample[[#This Row],[KPx''j]]^2+Sample[[#This Row],[KPx''k]]^2)/Ksmag/Scale</f>
        <v>-0.15301807689915992</v>
      </c>
      <c r="AB1961" s="1">
        <f>SQRT(Sample[[#This Row],[Kpy''i]]^2+Sample[[#This Row],[KPy''j]]^2+Sample[[#This Row],[KPy''k]]^2)/KTmag/Scale</f>
        <v>1.6396100449874504</v>
      </c>
    </row>
    <row r="1962" spans="1:28" hidden="1" x14ac:dyDescent="0.25">
      <c r="A1962" s="5">
        <v>1957</v>
      </c>
      <c r="B1962" s="13" t="s">
        <v>43</v>
      </c>
      <c r="C1962" s="5"/>
      <c r="D1962" s="5"/>
      <c r="E1962">
        <v>4</v>
      </c>
      <c r="F1962">
        <v>7</v>
      </c>
      <c r="G1962">
        <v>8</v>
      </c>
      <c r="H1962" s="11">
        <f>Sample[[#This Row],[C]]/Sample[[#This Row],[D]]</f>
        <v>1.75</v>
      </c>
      <c r="I1962" s="11">
        <f>Sample[[#This Row],[A]]/Sample[[#This Row],[C]]</f>
        <v>1.1428571428571428</v>
      </c>
      <c r="J1962" s="11">
        <f>Sample[[#This Row],[D]]/Sample[[#This Row],[A]]</f>
        <v>0.5</v>
      </c>
      <c r="K1962" s="11">
        <f>Sample[[#This Row],[A]]/Sample[[#This Row],[D]]</f>
        <v>2</v>
      </c>
      <c r="L1962" s="11">
        <f>Sample[[#This Row],[D]]/Sample[[#This Row],[C]]</f>
        <v>0.5714285714285714</v>
      </c>
      <c r="M1962" s="11">
        <f>Sample[[#This Row],[C]]/Sample[[#This Row],[A]]</f>
        <v>0.875</v>
      </c>
      <c r="N1962">
        <f>IF(Sample[[#This Row],[Ap]]=0,10,LOG(Sample[[#This Row],[Ap]]))</f>
        <v>0.24303804868629444</v>
      </c>
      <c r="O1962">
        <f>IF(Sample[[#This Row],[Ei]]=0,10,LOG(Sample[[#This Row],[Ei]]))</f>
        <v>5.7991946977686733E-2</v>
      </c>
      <c r="P1962">
        <f>IF(Sample[[#This Row],[Ii]]=0,10,LOG(Sample[[#This Row],[Ii]]))</f>
        <v>-0.3010299956639812</v>
      </c>
      <c r="Q1962">
        <f>Kx-Sample[[#This Row],[Xp]]</f>
        <v>-0.24303804868629444</v>
      </c>
      <c r="R1962">
        <f>Ky-Sample[[#This Row],[Yp]]</f>
        <v>-1.0579919469776868</v>
      </c>
      <c r="S1962">
        <f>Kz-Sample[[#This Row],[Zp]]</f>
        <v>1.3010299956639813</v>
      </c>
      <c r="T1962">
        <f>Sample[[#This Row],[Kpy]]*KSc-Sample[[#This Row],[KPz]]*KSb</f>
        <v>-0.24303804868629442</v>
      </c>
      <c r="U1962">
        <f>-1*(Sample[[#This Row],[KPx]]*KSc-Sample[[#This Row],[KPz]]*KSa)</f>
        <v>-0.24303804868629444</v>
      </c>
      <c r="V1962">
        <f>(Sample[[#This Row],[KPx]]*$R$2-Sample[[#This Row],[Kpy]]*KSa)</f>
        <v>-0.24303804868629444</v>
      </c>
      <c r="W1962">
        <f>Sample[[#This Row],[Kpy]]*KTc-Sample[[#This Row],[KPz]]*KTb</f>
        <v>2.3590219426416681</v>
      </c>
      <c r="X1962">
        <f>-1*(Sample[[#This Row],[KPx]]*KTc-Sample[[#This Row],[KPz]]*KTa)</f>
        <v>2.3590219426416681</v>
      </c>
      <c r="Y1962">
        <f>(Sample[[#This Row],[KPx]]*KTb-Sample[[#This Row],[Kpy]]*KTa)</f>
        <v>2.3590219426416681</v>
      </c>
      <c r="Z1962">
        <f>-Sample[[#This Row],[Xp]]*a+Sample[[#This Row],[Yp]]*b+Sample[[#This Row],[Zp]]*c_</f>
        <v>-0.48607609737258894</v>
      </c>
      <c r="AA1962" s="8">
        <f>-IF(Sample[[#This Row],[Column2]]&gt;0,1,-1)*SQRT(Sample[[#This Row],[KPx''i]]^2+Sample[[#This Row],[KPx''j]]^2+Sample[[#This Row],[KPx''k]]^2)/Ksmag/Scale</f>
        <v>0.29765960368155842</v>
      </c>
      <c r="AB1962" s="1">
        <f>SQRT(Sample[[#This Row],[Kpy''i]]^2+Sample[[#This Row],[KPy''j]]^2+Sample[[#This Row],[KPy''k]]^2)/KTmag/Scale</f>
        <v>1.6680804126097863</v>
      </c>
    </row>
    <row r="1963" spans="1:28" hidden="1" x14ac:dyDescent="0.25">
      <c r="A1963" s="5">
        <v>1958</v>
      </c>
      <c r="B1963" s="13" t="s">
        <v>43</v>
      </c>
      <c r="C1963" s="5"/>
      <c r="D1963" s="5"/>
      <c r="E1963">
        <v>5</v>
      </c>
      <c r="F1963">
        <v>10</v>
      </c>
      <c r="G1963">
        <v>1</v>
      </c>
      <c r="H1963" s="11">
        <f>Sample[[#This Row],[C]]/Sample[[#This Row],[D]]</f>
        <v>2</v>
      </c>
      <c r="I1963" s="11">
        <f>Sample[[#This Row],[A]]/Sample[[#This Row],[C]]</f>
        <v>0.1</v>
      </c>
      <c r="J1963" s="11">
        <f>Sample[[#This Row],[D]]/Sample[[#This Row],[A]]</f>
        <v>5</v>
      </c>
      <c r="K1963" s="11">
        <f>Sample[[#This Row],[A]]/Sample[[#This Row],[D]]</f>
        <v>0.2</v>
      </c>
      <c r="L1963" s="11">
        <f>Sample[[#This Row],[D]]/Sample[[#This Row],[C]]</f>
        <v>0.5</v>
      </c>
      <c r="M1963" s="11">
        <f>Sample[[#This Row],[C]]/Sample[[#This Row],[A]]</f>
        <v>10</v>
      </c>
      <c r="N1963">
        <f>IF(Sample[[#This Row],[Ap]]=0,10,LOG(Sample[[#This Row],[Ap]]))</f>
        <v>0.3010299956639812</v>
      </c>
      <c r="O1963">
        <f>IF(Sample[[#This Row],[Ei]]=0,10,LOG(Sample[[#This Row],[Ei]]))</f>
        <v>-1</v>
      </c>
      <c r="P1963">
        <f>IF(Sample[[#This Row],[Ii]]=0,10,LOG(Sample[[#This Row],[Ii]]))</f>
        <v>0.69897000433601886</v>
      </c>
      <c r="Q1963">
        <f>Kx-Sample[[#This Row],[Xp]]</f>
        <v>-0.3010299956639812</v>
      </c>
      <c r="R1963">
        <f>Ky-Sample[[#This Row],[Yp]]</f>
        <v>0</v>
      </c>
      <c r="S1963">
        <f>Kz-Sample[[#This Row],[Zp]]</f>
        <v>0.30102999566398114</v>
      </c>
      <c r="T1963">
        <f>Sample[[#This Row],[Kpy]]*KSc-Sample[[#This Row],[KPz]]*KSb</f>
        <v>-0.30102999566398114</v>
      </c>
      <c r="U1963">
        <f>-1*(Sample[[#This Row],[KPx]]*KSc-Sample[[#This Row],[KPz]]*KSa)</f>
        <v>-0.3010299956639812</v>
      </c>
      <c r="V1963">
        <f>(Sample[[#This Row],[KPx]]*$R$2-Sample[[#This Row],[Kpy]]*KSa)</f>
        <v>-0.3010299956639812</v>
      </c>
      <c r="W1963">
        <f>Sample[[#This Row],[Kpy]]*KTc-Sample[[#This Row],[KPz]]*KTb</f>
        <v>0.30102999566398114</v>
      </c>
      <c r="X1963">
        <f>-1*(Sample[[#This Row],[KPx]]*KTc-Sample[[#This Row],[KPz]]*KTa)</f>
        <v>0.30102999566398109</v>
      </c>
      <c r="Y1963">
        <f>(Sample[[#This Row],[KPx]]*KTb-Sample[[#This Row],[Kpy]]*KTa)</f>
        <v>0.3010299956639812</v>
      </c>
      <c r="Z1963">
        <f>-Sample[[#This Row],[Xp]]*a+Sample[[#This Row],[Yp]]*b+Sample[[#This Row],[Zp]]*c_</f>
        <v>-0.60205999132796229</v>
      </c>
      <c r="AA1963" s="8">
        <f>-IF(Sample[[#This Row],[Column2]]&gt;0,1,-1)*SQRT(Sample[[#This Row],[KPx''i]]^2+Sample[[#This Row],[KPx''j]]^2+Sample[[#This Row],[KPx''k]]^2)/Ksmag/Scale</f>
        <v>0.36868494332449325</v>
      </c>
      <c r="AB1963" s="1">
        <f>SQRT(Sample[[#This Row],[Kpy''i]]^2+Sample[[#This Row],[KPy''j]]^2+Sample[[#This Row],[KPy''k]]^2)/KTmag/Scale</f>
        <v>0.21286035127455807</v>
      </c>
    </row>
    <row r="1964" spans="1:28" hidden="1" x14ac:dyDescent="0.25">
      <c r="A1964" s="5">
        <v>1959</v>
      </c>
      <c r="B1964" s="13" t="s">
        <v>43</v>
      </c>
      <c r="C1964" s="5"/>
      <c r="D1964" s="5"/>
      <c r="E1964">
        <v>2</v>
      </c>
      <c r="F1964">
        <v>10</v>
      </c>
      <c r="G1964">
        <v>5</v>
      </c>
      <c r="H1964" s="11">
        <f>Sample[[#This Row],[C]]/Sample[[#This Row],[D]]</f>
        <v>5</v>
      </c>
      <c r="I1964" s="11">
        <f>Sample[[#This Row],[A]]/Sample[[#This Row],[C]]</f>
        <v>0.5</v>
      </c>
      <c r="J1964" s="11">
        <f>Sample[[#This Row],[D]]/Sample[[#This Row],[A]]</f>
        <v>0.4</v>
      </c>
      <c r="K1964" s="11">
        <f>Sample[[#This Row],[A]]/Sample[[#This Row],[D]]</f>
        <v>2.5</v>
      </c>
      <c r="L1964" s="11">
        <f>Sample[[#This Row],[D]]/Sample[[#This Row],[C]]</f>
        <v>0.2</v>
      </c>
      <c r="M1964" s="11">
        <f>Sample[[#This Row],[C]]/Sample[[#This Row],[A]]</f>
        <v>2</v>
      </c>
      <c r="N1964">
        <f>IF(Sample[[#This Row],[Ap]]=0,10,LOG(Sample[[#This Row],[Ap]]))</f>
        <v>0.69897000433601886</v>
      </c>
      <c r="O1964">
        <f>IF(Sample[[#This Row],[Ei]]=0,10,LOG(Sample[[#This Row],[Ei]]))</f>
        <v>-0.3010299956639812</v>
      </c>
      <c r="P1964">
        <f>IF(Sample[[#This Row],[Ii]]=0,10,LOG(Sample[[#This Row],[Ii]]))</f>
        <v>-0.3979400086720376</v>
      </c>
      <c r="Q1964">
        <f>Kx-Sample[[#This Row],[Xp]]</f>
        <v>-0.69897000433601886</v>
      </c>
      <c r="R1964">
        <f>Ky-Sample[[#This Row],[Yp]]</f>
        <v>-0.69897000433601875</v>
      </c>
      <c r="S1964">
        <f>Kz-Sample[[#This Row],[Zp]]</f>
        <v>1.3979400086720375</v>
      </c>
      <c r="T1964">
        <f>Sample[[#This Row],[Kpy]]*KSc-Sample[[#This Row],[KPz]]*KSb</f>
        <v>-0.69897000433601875</v>
      </c>
      <c r="U1964">
        <f>-1*(Sample[[#This Row],[KPx]]*KSc-Sample[[#This Row],[KPz]]*KSa)</f>
        <v>-0.69897000433601886</v>
      </c>
      <c r="V1964">
        <f>(Sample[[#This Row],[KPx]]*$R$2-Sample[[#This Row],[Kpy]]*KSa)</f>
        <v>-0.69897000433601886</v>
      </c>
      <c r="W1964">
        <f>Sample[[#This Row],[Kpy]]*KTc-Sample[[#This Row],[KPz]]*KTb</f>
        <v>2.0969100130080562</v>
      </c>
      <c r="X1964">
        <f>-1*(Sample[[#This Row],[KPx]]*KTc-Sample[[#This Row],[KPz]]*KTa)</f>
        <v>2.0969100130080562</v>
      </c>
      <c r="Y1964">
        <f>(Sample[[#This Row],[KPx]]*KTb-Sample[[#This Row],[Kpy]]*KTa)</f>
        <v>2.0969100130080562</v>
      </c>
      <c r="Z1964">
        <f>-Sample[[#This Row],[Xp]]*a+Sample[[#This Row],[Yp]]*b+Sample[[#This Row],[Zp]]*c_</f>
        <v>-1.3979400086720375</v>
      </c>
      <c r="AA1964" s="8">
        <f>-IF(Sample[[#This Row],[Column2]]&gt;0,1,-1)*SQRT(Sample[[#This Row],[KPx''i]]^2+Sample[[#This Row],[KPx''j]]^2+Sample[[#This Row],[KPx''k]]^2)/Ksmag/Scale</f>
        <v>0.85605992806709574</v>
      </c>
      <c r="AB1964" s="1">
        <f>SQRT(Sample[[#This Row],[Kpy''i]]^2+Sample[[#This Row],[KPy''j]]^2+Sample[[#This Row],[KPy''k]]^2)/KTmag/Scale</f>
        <v>1.4827392897359684</v>
      </c>
    </row>
    <row r="1965" spans="1:28" hidden="1" x14ac:dyDescent="0.25">
      <c r="A1965" s="5">
        <v>1960</v>
      </c>
      <c r="B1965" s="13" t="s">
        <v>43</v>
      </c>
      <c r="C1965" s="5"/>
      <c r="D1965" s="5"/>
      <c r="E1965">
        <v>8</v>
      </c>
      <c r="F1965">
        <v>1</v>
      </c>
      <c r="G1965">
        <v>9</v>
      </c>
      <c r="H1965" s="11">
        <f>Sample[[#This Row],[C]]/Sample[[#This Row],[D]]</f>
        <v>0.125</v>
      </c>
      <c r="I1965" s="11">
        <f>Sample[[#This Row],[A]]/Sample[[#This Row],[C]]</f>
        <v>9</v>
      </c>
      <c r="J1965" s="11">
        <f>Sample[[#This Row],[D]]/Sample[[#This Row],[A]]</f>
        <v>0.88888888888888884</v>
      </c>
      <c r="K1965" s="11">
        <f>Sample[[#This Row],[A]]/Sample[[#This Row],[D]]</f>
        <v>1.125</v>
      </c>
      <c r="L1965" s="11">
        <f>Sample[[#This Row],[D]]/Sample[[#This Row],[C]]</f>
        <v>8</v>
      </c>
      <c r="M1965" s="11">
        <f>Sample[[#This Row],[C]]/Sample[[#This Row],[A]]</f>
        <v>0.1111111111111111</v>
      </c>
      <c r="N1965">
        <f>IF(Sample[[#This Row],[Ap]]=0,10,LOG(Sample[[#This Row],[Ap]]))</f>
        <v>-0.90308998699194354</v>
      </c>
      <c r="O1965">
        <f>IF(Sample[[#This Row],[Ei]]=0,10,LOG(Sample[[#This Row],[Ei]]))</f>
        <v>0.95424250943932487</v>
      </c>
      <c r="P1965">
        <f>IF(Sample[[#This Row],[Ii]]=0,10,LOG(Sample[[#This Row],[Ii]]))</f>
        <v>-5.1152522447381311E-2</v>
      </c>
      <c r="Q1965">
        <f>Kx-Sample[[#This Row],[Xp]]</f>
        <v>0.90308998699194354</v>
      </c>
      <c r="R1965">
        <f>Ky-Sample[[#This Row],[Yp]]</f>
        <v>-1.9542425094393248</v>
      </c>
      <c r="S1965">
        <f>Kz-Sample[[#This Row],[Zp]]</f>
        <v>1.0511525224473812</v>
      </c>
      <c r="T1965">
        <f>Sample[[#This Row],[Kpy]]*KSc-Sample[[#This Row],[KPz]]*KSb</f>
        <v>0.90308998699194354</v>
      </c>
      <c r="U1965">
        <f>-1*(Sample[[#This Row],[KPx]]*KSc-Sample[[#This Row],[KPz]]*KSa)</f>
        <v>0.90308998699194354</v>
      </c>
      <c r="V1965">
        <f>(Sample[[#This Row],[KPx]]*$R$2-Sample[[#This Row],[Kpy]]*KSa)</f>
        <v>0.90308998699194354</v>
      </c>
      <c r="W1965">
        <f>Sample[[#This Row],[Kpy]]*KTc-Sample[[#This Row],[KPz]]*KTb</f>
        <v>3.0053950318867058</v>
      </c>
      <c r="X1965">
        <f>-1*(Sample[[#This Row],[KPx]]*KTc-Sample[[#This Row],[KPz]]*KTa)</f>
        <v>3.0053950318867058</v>
      </c>
      <c r="Y1965">
        <f>(Sample[[#This Row],[KPx]]*KTb-Sample[[#This Row],[Kpy]]*KTa)</f>
        <v>3.0053950318867058</v>
      </c>
      <c r="Z1965">
        <f>-Sample[[#This Row],[Xp]]*a+Sample[[#This Row],[Yp]]*b+Sample[[#This Row],[Zp]]*c_</f>
        <v>1.8061799739838871</v>
      </c>
      <c r="AA1965" s="8">
        <f>-IF(Sample[[#This Row],[Column2]]&gt;0,1,-1)*SQRT(Sample[[#This Row],[KPx''i]]^2+Sample[[#This Row],[KPx''j]]^2+Sample[[#This Row],[KPx''k]]^2)/Ksmag/Scale</f>
        <v>-1.1060548299734796</v>
      </c>
      <c r="AB1965" s="1">
        <f>SQRT(Sample[[#This Row],[Kpy''i]]^2+Sample[[#This Row],[KPy''j]]^2+Sample[[#This Row],[KPy''k]]^2)/KTmag/Scale</f>
        <v>2.12513520719145</v>
      </c>
    </row>
    <row r="1966" spans="1:28" hidden="1" x14ac:dyDescent="0.25">
      <c r="A1966" s="5">
        <v>1961</v>
      </c>
      <c r="B1966" s="13" t="s">
        <v>43</v>
      </c>
      <c r="C1966" s="5"/>
      <c r="D1966" s="5"/>
      <c r="E1966">
        <v>9</v>
      </c>
      <c r="F1966">
        <v>5</v>
      </c>
      <c r="G1966">
        <v>4</v>
      </c>
      <c r="H1966" s="11">
        <f>Sample[[#This Row],[C]]/Sample[[#This Row],[D]]</f>
        <v>0.55555555555555558</v>
      </c>
      <c r="I1966" s="11">
        <f>Sample[[#This Row],[A]]/Sample[[#This Row],[C]]</f>
        <v>0.8</v>
      </c>
      <c r="J1966" s="11">
        <f>Sample[[#This Row],[D]]/Sample[[#This Row],[A]]</f>
        <v>2.25</v>
      </c>
      <c r="K1966" s="11">
        <f>Sample[[#This Row],[A]]/Sample[[#This Row],[D]]</f>
        <v>0.44444444444444442</v>
      </c>
      <c r="L1966" s="11">
        <f>Sample[[#This Row],[D]]/Sample[[#This Row],[C]]</f>
        <v>1.8</v>
      </c>
      <c r="M1966" s="11">
        <f>Sample[[#This Row],[C]]/Sample[[#This Row],[A]]</f>
        <v>1.25</v>
      </c>
      <c r="N1966">
        <f>IF(Sample[[#This Row],[Ap]]=0,10,LOG(Sample[[#This Row],[Ap]]))</f>
        <v>-0.25527250510330607</v>
      </c>
      <c r="O1966">
        <f>IF(Sample[[#This Row],[Ei]]=0,10,LOG(Sample[[#This Row],[Ei]]))</f>
        <v>-9.6910013008056392E-2</v>
      </c>
      <c r="P1966">
        <f>IF(Sample[[#This Row],[Ii]]=0,10,LOG(Sample[[#This Row],[Ii]]))</f>
        <v>0.35218251811136247</v>
      </c>
      <c r="Q1966">
        <f>Kx-Sample[[#This Row],[Xp]]</f>
        <v>0.25527250510330607</v>
      </c>
      <c r="R1966">
        <f>Ky-Sample[[#This Row],[Yp]]</f>
        <v>-0.90308998699194365</v>
      </c>
      <c r="S1966">
        <f>Kz-Sample[[#This Row],[Zp]]</f>
        <v>0.64781748188863753</v>
      </c>
      <c r="T1966">
        <f>Sample[[#This Row],[Kpy]]*KSc-Sample[[#This Row],[KPz]]*KSb</f>
        <v>0.25527250510330612</v>
      </c>
      <c r="U1966">
        <f>-1*(Sample[[#This Row],[KPx]]*KSc-Sample[[#This Row],[KPz]]*KSa)</f>
        <v>0.25527250510330607</v>
      </c>
      <c r="V1966">
        <f>(Sample[[#This Row],[KPx]]*$R$2-Sample[[#This Row],[Kpy]]*KSa)</f>
        <v>0.25527250510330607</v>
      </c>
      <c r="W1966">
        <f>Sample[[#This Row],[Kpy]]*KTc-Sample[[#This Row],[KPz]]*KTb</f>
        <v>1.5509074688805811</v>
      </c>
      <c r="X1966">
        <f>-1*(Sample[[#This Row],[KPx]]*KTc-Sample[[#This Row],[KPz]]*KTa)</f>
        <v>1.5509074688805811</v>
      </c>
      <c r="Y1966">
        <f>(Sample[[#This Row],[KPx]]*KTb-Sample[[#This Row],[Kpy]]*KTa)</f>
        <v>1.5509074688805813</v>
      </c>
      <c r="Z1966">
        <f>-Sample[[#This Row],[Xp]]*a+Sample[[#This Row],[Yp]]*b+Sample[[#This Row],[Zp]]*c_</f>
        <v>0.51054501020661214</v>
      </c>
      <c r="AA1966" s="8">
        <f>-IF(Sample[[#This Row],[Column2]]&gt;0,1,-1)*SQRT(Sample[[#This Row],[KPx''i]]^2+Sample[[#This Row],[KPx''j]]^2+Sample[[#This Row],[KPx''k]]^2)/Ksmag/Scale</f>
        <v>-0.31264369143255732</v>
      </c>
      <c r="AB1966" s="1">
        <f>SQRT(Sample[[#This Row],[Kpy''i]]^2+Sample[[#This Row],[KPy''j]]^2+Sample[[#This Row],[KPy''k]]^2)/KTmag/Scale</f>
        <v>1.0966571882383234</v>
      </c>
    </row>
    <row r="1967" spans="1:28" hidden="1" x14ac:dyDescent="0.25">
      <c r="A1967" s="5">
        <v>1962</v>
      </c>
      <c r="B1967" s="13" t="s">
        <v>43</v>
      </c>
      <c r="C1967" s="5"/>
      <c r="D1967" s="5"/>
      <c r="E1967">
        <v>9</v>
      </c>
      <c r="F1967">
        <v>9</v>
      </c>
      <c r="G1967">
        <v>9</v>
      </c>
      <c r="H1967" s="11">
        <f>Sample[[#This Row],[C]]/Sample[[#This Row],[D]]</f>
        <v>1</v>
      </c>
      <c r="I1967" s="11">
        <f>Sample[[#This Row],[A]]/Sample[[#This Row],[C]]</f>
        <v>1</v>
      </c>
      <c r="J1967" s="11">
        <f>Sample[[#This Row],[D]]/Sample[[#This Row],[A]]</f>
        <v>1</v>
      </c>
      <c r="K1967" s="11">
        <f>Sample[[#This Row],[A]]/Sample[[#This Row],[D]]</f>
        <v>1</v>
      </c>
      <c r="L1967" s="11">
        <f>Sample[[#This Row],[D]]/Sample[[#This Row],[C]]</f>
        <v>1</v>
      </c>
      <c r="M1967" s="11">
        <f>Sample[[#This Row],[C]]/Sample[[#This Row],[A]]</f>
        <v>1</v>
      </c>
      <c r="N1967">
        <f>IF(Sample[[#This Row],[Ap]]=0,10,LOG(Sample[[#This Row],[Ap]]))</f>
        <v>0</v>
      </c>
      <c r="O1967">
        <f>IF(Sample[[#This Row],[Ei]]=0,10,LOG(Sample[[#This Row],[Ei]]))</f>
        <v>0</v>
      </c>
      <c r="P1967">
        <f>IF(Sample[[#This Row],[Ii]]=0,10,LOG(Sample[[#This Row],[Ii]]))</f>
        <v>0</v>
      </c>
      <c r="Q1967">
        <f>Kx-Sample[[#This Row],[Xp]]</f>
        <v>0</v>
      </c>
      <c r="R1967">
        <f>Ky-Sample[[#This Row],[Yp]]</f>
        <v>-1</v>
      </c>
      <c r="S1967">
        <f>Kz-Sample[[#This Row],[Zp]]</f>
        <v>1</v>
      </c>
      <c r="T1967">
        <f>Sample[[#This Row],[Kpy]]*KSc-Sample[[#This Row],[KPz]]*KSb</f>
        <v>0</v>
      </c>
      <c r="U1967">
        <f>-1*(Sample[[#This Row],[KPx]]*KSc-Sample[[#This Row],[KPz]]*KSa)</f>
        <v>0</v>
      </c>
      <c r="V1967">
        <f>(Sample[[#This Row],[KPx]]*$R$2-Sample[[#This Row],[Kpy]]*KSa)</f>
        <v>0</v>
      </c>
      <c r="W1967">
        <f>Sample[[#This Row],[Kpy]]*KTc-Sample[[#This Row],[KPz]]*KTb</f>
        <v>2</v>
      </c>
      <c r="X1967">
        <f>-1*(Sample[[#This Row],[KPx]]*KTc-Sample[[#This Row],[KPz]]*KTa)</f>
        <v>2</v>
      </c>
      <c r="Y1967">
        <f>(Sample[[#This Row],[KPx]]*KTb-Sample[[#This Row],[Kpy]]*KTa)</f>
        <v>2</v>
      </c>
      <c r="Z1967">
        <f>-Sample[[#This Row],[Xp]]*a+Sample[[#This Row],[Yp]]*b+Sample[[#This Row],[Zp]]*c_</f>
        <v>0</v>
      </c>
      <c r="AA1967" s="8">
        <f>-IF(Sample[[#This Row],[Column2]]&gt;0,1,-1)*SQRT(Sample[[#This Row],[KPx''i]]^2+Sample[[#This Row],[KPx''j]]^2+Sample[[#This Row],[KPx''k]]^2)/Ksmag/Scale</f>
        <v>0</v>
      </c>
      <c r="AB1967" s="1">
        <f>SQRT(Sample[[#This Row],[Kpy''i]]^2+Sample[[#This Row],[KPy''j]]^2+Sample[[#This Row],[KPy''k]]^2)/KTmag/Scale</f>
        <v>1.4142135623730951</v>
      </c>
    </row>
    <row r="1968" spans="1:28" hidden="1" x14ac:dyDescent="0.25">
      <c r="A1968" s="5">
        <v>1963</v>
      </c>
      <c r="B1968" s="13" t="s">
        <v>43</v>
      </c>
      <c r="C1968" s="5"/>
      <c r="D1968" s="5"/>
      <c r="E1968">
        <v>1</v>
      </c>
      <c r="F1968">
        <v>2</v>
      </c>
      <c r="G1968">
        <v>4</v>
      </c>
      <c r="H1968" s="11">
        <f>Sample[[#This Row],[C]]/Sample[[#This Row],[D]]</f>
        <v>2</v>
      </c>
      <c r="I1968" s="11">
        <f>Sample[[#This Row],[A]]/Sample[[#This Row],[C]]</f>
        <v>2</v>
      </c>
      <c r="J1968" s="11">
        <f>Sample[[#This Row],[D]]/Sample[[#This Row],[A]]</f>
        <v>0.25</v>
      </c>
      <c r="K1968" s="11">
        <f>Sample[[#This Row],[A]]/Sample[[#This Row],[D]]</f>
        <v>4</v>
      </c>
      <c r="L1968" s="11">
        <f>Sample[[#This Row],[D]]/Sample[[#This Row],[C]]</f>
        <v>0.5</v>
      </c>
      <c r="M1968" s="11">
        <f>Sample[[#This Row],[C]]/Sample[[#This Row],[A]]</f>
        <v>0.5</v>
      </c>
      <c r="N1968">
        <f>IF(Sample[[#This Row],[Ap]]=0,10,LOG(Sample[[#This Row],[Ap]]))</f>
        <v>0.3010299956639812</v>
      </c>
      <c r="O1968">
        <f>IF(Sample[[#This Row],[Ei]]=0,10,LOG(Sample[[#This Row],[Ei]]))</f>
        <v>0.3010299956639812</v>
      </c>
      <c r="P1968">
        <f>IF(Sample[[#This Row],[Ii]]=0,10,LOG(Sample[[#This Row],[Ii]]))</f>
        <v>-0.6020599913279624</v>
      </c>
      <c r="Q1968">
        <f>Kx-Sample[[#This Row],[Xp]]</f>
        <v>-0.3010299956639812</v>
      </c>
      <c r="R1968">
        <f>Ky-Sample[[#This Row],[Yp]]</f>
        <v>-1.3010299956639813</v>
      </c>
      <c r="S1968">
        <f>Kz-Sample[[#This Row],[Zp]]</f>
        <v>1.6020599913279625</v>
      </c>
      <c r="T1968">
        <f>Sample[[#This Row],[Kpy]]*KSc-Sample[[#This Row],[KPz]]*KSb</f>
        <v>-0.30102999566398125</v>
      </c>
      <c r="U1968">
        <f>-1*(Sample[[#This Row],[KPx]]*KSc-Sample[[#This Row],[KPz]]*KSa)</f>
        <v>-0.3010299956639812</v>
      </c>
      <c r="V1968">
        <f>(Sample[[#This Row],[KPx]]*$R$2-Sample[[#This Row],[Kpy]]*KSa)</f>
        <v>-0.3010299956639812</v>
      </c>
      <c r="W1968">
        <f>Sample[[#This Row],[Kpy]]*KTc-Sample[[#This Row],[KPz]]*KTb</f>
        <v>2.9030899869919438</v>
      </c>
      <c r="X1968">
        <f>-1*(Sample[[#This Row],[KPx]]*KTc-Sample[[#This Row],[KPz]]*KTa)</f>
        <v>2.9030899869919438</v>
      </c>
      <c r="Y1968">
        <f>(Sample[[#This Row],[KPx]]*KTb-Sample[[#This Row],[Kpy]]*KTa)</f>
        <v>2.9030899869919438</v>
      </c>
      <c r="Z1968">
        <f>-Sample[[#This Row],[Xp]]*a+Sample[[#This Row],[Yp]]*b+Sample[[#This Row],[Zp]]*c_</f>
        <v>-0.6020599913279624</v>
      </c>
      <c r="AA1968" s="8">
        <f>-IF(Sample[[#This Row],[Column2]]&gt;0,1,-1)*SQRT(Sample[[#This Row],[KPx''i]]^2+Sample[[#This Row],[KPx''j]]^2+Sample[[#This Row],[KPx''k]]^2)/Ksmag/Scale</f>
        <v>0.36868494332449331</v>
      </c>
      <c r="AB1968" s="1">
        <f>SQRT(Sample[[#This Row],[Kpy''i]]^2+Sample[[#This Row],[KPy''j]]^2+Sample[[#This Row],[KPy''k]]^2)/KTmag/Scale</f>
        <v>2.0527946161967696</v>
      </c>
    </row>
    <row r="1969" spans="1:28" hidden="1" x14ac:dyDescent="0.25">
      <c r="A1969" s="5">
        <v>1964</v>
      </c>
      <c r="B1969" s="13" t="s">
        <v>43</v>
      </c>
      <c r="C1969" s="5"/>
      <c r="D1969" s="5"/>
      <c r="E1969">
        <v>1</v>
      </c>
      <c r="F1969">
        <v>4</v>
      </c>
      <c r="G1969">
        <v>4</v>
      </c>
      <c r="H1969" s="11">
        <f>Sample[[#This Row],[C]]/Sample[[#This Row],[D]]</f>
        <v>4</v>
      </c>
      <c r="I1969" s="11">
        <f>Sample[[#This Row],[A]]/Sample[[#This Row],[C]]</f>
        <v>1</v>
      </c>
      <c r="J1969" s="11">
        <f>Sample[[#This Row],[D]]/Sample[[#This Row],[A]]</f>
        <v>0.25</v>
      </c>
      <c r="K1969" s="11">
        <f>Sample[[#This Row],[A]]/Sample[[#This Row],[D]]</f>
        <v>4</v>
      </c>
      <c r="L1969" s="11">
        <f>Sample[[#This Row],[D]]/Sample[[#This Row],[C]]</f>
        <v>0.25</v>
      </c>
      <c r="M1969" s="11">
        <f>Sample[[#This Row],[C]]/Sample[[#This Row],[A]]</f>
        <v>1</v>
      </c>
      <c r="N1969">
        <f>IF(Sample[[#This Row],[Ap]]=0,10,LOG(Sample[[#This Row],[Ap]]))</f>
        <v>0.6020599913279624</v>
      </c>
      <c r="O1969">
        <f>IF(Sample[[#This Row],[Ei]]=0,10,LOG(Sample[[#This Row],[Ei]]))</f>
        <v>0</v>
      </c>
      <c r="P1969">
        <f>IF(Sample[[#This Row],[Ii]]=0,10,LOG(Sample[[#This Row],[Ii]]))</f>
        <v>-0.6020599913279624</v>
      </c>
      <c r="Q1969">
        <f>Kx-Sample[[#This Row],[Xp]]</f>
        <v>-0.6020599913279624</v>
      </c>
      <c r="R1969">
        <f>Ky-Sample[[#This Row],[Yp]]</f>
        <v>-1</v>
      </c>
      <c r="S1969">
        <f>Kz-Sample[[#This Row],[Zp]]</f>
        <v>1.6020599913279625</v>
      </c>
      <c r="T1969">
        <f>Sample[[#This Row],[Kpy]]*KSc-Sample[[#This Row],[KPz]]*KSb</f>
        <v>-0.60205999132796251</v>
      </c>
      <c r="U1969">
        <f>-1*(Sample[[#This Row],[KPx]]*KSc-Sample[[#This Row],[KPz]]*KSa)</f>
        <v>-0.6020599913279624</v>
      </c>
      <c r="V1969">
        <f>(Sample[[#This Row],[KPx]]*$R$2-Sample[[#This Row],[Kpy]]*KSa)</f>
        <v>-0.6020599913279624</v>
      </c>
      <c r="W1969">
        <f>Sample[[#This Row],[Kpy]]*KTc-Sample[[#This Row],[KPz]]*KTb</f>
        <v>2.6020599913279625</v>
      </c>
      <c r="X1969">
        <f>-1*(Sample[[#This Row],[KPx]]*KTc-Sample[[#This Row],[KPz]]*KTa)</f>
        <v>2.6020599913279625</v>
      </c>
      <c r="Y1969">
        <f>(Sample[[#This Row],[KPx]]*KTb-Sample[[#This Row],[Kpy]]*KTa)</f>
        <v>2.6020599913279625</v>
      </c>
      <c r="Z1969">
        <f>-Sample[[#This Row],[Xp]]*a+Sample[[#This Row],[Yp]]*b+Sample[[#This Row],[Zp]]*c_</f>
        <v>-1.2041199826559248</v>
      </c>
      <c r="AA1969" s="8">
        <f>-IF(Sample[[#This Row],[Column2]]&gt;0,1,-1)*SQRT(Sample[[#This Row],[KPx''i]]^2+Sample[[#This Row],[KPx''j]]^2+Sample[[#This Row],[KPx''k]]^2)/Ksmag/Scale</f>
        <v>0.73736988664898662</v>
      </c>
      <c r="AB1969" s="1">
        <f>SQRT(Sample[[#This Row],[Kpy''i]]^2+Sample[[#This Row],[KPy''j]]^2+Sample[[#This Row],[KPy''k]]^2)/KTmag/Scale</f>
        <v>1.8399342649222115</v>
      </c>
    </row>
    <row r="1970" spans="1:28" hidden="1" x14ac:dyDescent="0.25">
      <c r="A1970" s="5">
        <v>1965</v>
      </c>
      <c r="B1970" s="13" t="s">
        <v>43</v>
      </c>
      <c r="C1970" s="5"/>
      <c r="D1970" s="5"/>
      <c r="E1970">
        <v>3</v>
      </c>
      <c r="F1970">
        <v>9</v>
      </c>
      <c r="G1970">
        <v>10</v>
      </c>
      <c r="H1970" s="11">
        <f>Sample[[#This Row],[C]]/Sample[[#This Row],[D]]</f>
        <v>3</v>
      </c>
      <c r="I1970" s="11">
        <f>Sample[[#This Row],[A]]/Sample[[#This Row],[C]]</f>
        <v>1.1111111111111112</v>
      </c>
      <c r="J1970" s="11">
        <f>Sample[[#This Row],[D]]/Sample[[#This Row],[A]]</f>
        <v>0.3</v>
      </c>
      <c r="K1970" s="11">
        <f>Sample[[#This Row],[A]]/Sample[[#This Row],[D]]</f>
        <v>3.3333333333333335</v>
      </c>
      <c r="L1970" s="11">
        <f>Sample[[#This Row],[D]]/Sample[[#This Row],[C]]</f>
        <v>0.33333333333333331</v>
      </c>
      <c r="M1970" s="11">
        <f>Sample[[#This Row],[C]]/Sample[[#This Row],[A]]</f>
        <v>0.9</v>
      </c>
      <c r="N1970">
        <f>IF(Sample[[#This Row],[Ap]]=0,10,LOG(Sample[[#This Row],[Ap]]))</f>
        <v>0.47712125471966244</v>
      </c>
      <c r="O1970">
        <f>IF(Sample[[#This Row],[Ei]]=0,10,LOG(Sample[[#This Row],[Ei]]))</f>
        <v>4.5757490560675143E-2</v>
      </c>
      <c r="P1970">
        <f>IF(Sample[[#This Row],[Ii]]=0,10,LOG(Sample[[#This Row],[Ii]]))</f>
        <v>-0.52287874528033762</v>
      </c>
      <c r="Q1970">
        <f>Kx-Sample[[#This Row],[Xp]]</f>
        <v>-0.47712125471966244</v>
      </c>
      <c r="R1970">
        <f>Ky-Sample[[#This Row],[Yp]]</f>
        <v>-1.0457574905606752</v>
      </c>
      <c r="S1970">
        <f>Kz-Sample[[#This Row],[Zp]]</f>
        <v>1.5228787452803376</v>
      </c>
      <c r="T1970">
        <f>Sample[[#This Row],[Kpy]]*KSc-Sample[[#This Row],[KPz]]*KSb</f>
        <v>-0.47712125471966238</v>
      </c>
      <c r="U1970">
        <f>-1*(Sample[[#This Row],[KPx]]*KSc-Sample[[#This Row],[KPz]]*KSa)</f>
        <v>-0.47712125471966244</v>
      </c>
      <c r="V1970">
        <f>(Sample[[#This Row],[KPx]]*$R$2-Sample[[#This Row],[Kpy]]*KSa)</f>
        <v>-0.47712125471966244</v>
      </c>
      <c r="W1970">
        <f>Sample[[#This Row],[Kpy]]*KTc-Sample[[#This Row],[KPz]]*KTb</f>
        <v>2.5686362358410131</v>
      </c>
      <c r="X1970">
        <f>-1*(Sample[[#This Row],[KPx]]*KTc-Sample[[#This Row],[KPz]]*KTa)</f>
        <v>2.5686362358410126</v>
      </c>
      <c r="Y1970">
        <f>(Sample[[#This Row],[KPx]]*KTb-Sample[[#This Row],[Kpy]]*KTa)</f>
        <v>2.5686362358410131</v>
      </c>
      <c r="Z1970">
        <f>-Sample[[#This Row],[Xp]]*a+Sample[[#This Row],[Yp]]*b+Sample[[#This Row],[Zp]]*c_</f>
        <v>-0.95424250943932498</v>
      </c>
      <c r="AA1970" s="8">
        <f>-IF(Sample[[#This Row],[Column2]]&gt;0,1,-1)*SQRT(Sample[[#This Row],[KPx''i]]^2+Sample[[#This Row],[KPx''j]]^2+Sample[[#This Row],[KPx''k]]^2)/Ksmag/Scale</f>
        <v>0.58435180974982659</v>
      </c>
      <c r="AB1970" s="1">
        <f>SQRT(Sample[[#This Row],[Kpy''i]]^2+Sample[[#This Row],[KPy''j]]^2+Sample[[#This Row],[KPy''k]]^2)/KTmag/Scale</f>
        <v>1.8163001007646682</v>
      </c>
    </row>
    <row r="1971" spans="1:28" hidden="1" x14ac:dyDescent="0.25">
      <c r="A1971" s="5">
        <v>1966</v>
      </c>
      <c r="B1971" s="13" t="s">
        <v>43</v>
      </c>
      <c r="C1971" s="5"/>
      <c r="D1971" s="5"/>
      <c r="E1971">
        <v>6</v>
      </c>
      <c r="F1971">
        <v>6</v>
      </c>
      <c r="G1971">
        <v>9</v>
      </c>
      <c r="H1971" s="11">
        <f>Sample[[#This Row],[C]]/Sample[[#This Row],[D]]</f>
        <v>1</v>
      </c>
      <c r="I1971" s="11">
        <f>Sample[[#This Row],[A]]/Sample[[#This Row],[C]]</f>
        <v>1.5</v>
      </c>
      <c r="J1971" s="11">
        <f>Sample[[#This Row],[D]]/Sample[[#This Row],[A]]</f>
        <v>0.66666666666666663</v>
      </c>
      <c r="K1971" s="11">
        <f>Sample[[#This Row],[A]]/Sample[[#This Row],[D]]</f>
        <v>1.5</v>
      </c>
      <c r="L1971" s="11">
        <f>Sample[[#This Row],[D]]/Sample[[#This Row],[C]]</f>
        <v>1</v>
      </c>
      <c r="M1971" s="11">
        <f>Sample[[#This Row],[C]]/Sample[[#This Row],[A]]</f>
        <v>0.66666666666666663</v>
      </c>
      <c r="N1971">
        <f>IF(Sample[[#This Row],[Ap]]=0,10,LOG(Sample[[#This Row],[Ap]]))</f>
        <v>0</v>
      </c>
      <c r="O1971">
        <f>IF(Sample[[#This Row],[Ei]]=0,10,LOG(Sample[[#This Row],[Ei]]))</f>
        <v>0.17609125905568124</v>
      </c>
      <c r="P1971">
        <f>IF(Sample[[#This Row],[Ii]]=0,10,LOG(Sample[[#This Row],[Ii]]))</f>
        <v>-0.17609125905568127</v>
      </c>
      <c r="Q1971">
        <f>Kx-Sample[[#This Row],[Xp]]</f>
        <v>0</v>
      </c>
      <c r="R1971">
        <f>Ky-Sample[[#This Row],[Yp]]</f>
        <v>-1.1760912590556813</v>
      </c>
      <c r="S1971">
        <f>Kz-Sample[[#This Row],[Zp]]</f>
        <v>1.1760912590556813</v>
      </c>
      <c r="T1971">
        <f>Sample[[#This Row],[Kpy]]*KSc-Sample[[#This Row],[KPz]]*KSb</f>
        <v>0</v>
      </c>
      <c r="U1971">
        <f>-1*(Sample[[#This Row],[KPx]]*KSc-Sample[[#This Row],[KPz]]*KSa)</f>
        <v>0</v>
      </c>
      <c r="V1971">
        <f>(Sample[[#This Row],[KPx]]*$R$2-Sample[[#This Row],[Kpy]]*KSa)</f>
        <v>0</v>
      </c>
      <c r="W1971">
        <f>Sample[[#This Row],[Kpy]]*KTc-Sample[[#This Row],[KPz]]*KTb</f>
        <v>2.3521825181113627</v>
      </c>
      <c r="X1971">
        <f>-1*(Sample[[#This Row],[KPx]]*KTc-Sample[[#This Row],[KPz]]*KTa)</f>
        <v>2.3521825181113627</v>
      </c>
      <c r="Y1971">
        <f>(Sample[[#This Row],[KPx]]*KTb-Sample[[#This Row],[Kpy]]*KTa)</f>
        <v>2.3521825181113627</v>
      </c>
      <c r="Z1971">
        <f>-Sample[[#This Row],[Xp]]*a+Sample[[#This Row],[Yp]]*b+Sample[[#This Row],[Zp]]*c_</f>
        <v>0</v>
      </c>
      <c r="AA1971" s="8">
        <f>-IF(Sample[[#This Row],[Column2]]&gt;0,1,-1)*SQRT(Sample[[#This Row],[KPx''i]]^2+Sample[[#This Row],[KPx''j]]^2+Sample[[#This Row],[KPx''k]]^2)/Ksmag/Scale</f>
        <v>0</v>
      </c>
      <c r="AB1971" s="1">
        <f>SQRT(Sample[[#This Row],[Kpy''i]]^2+Sample[[#This Row],[KPy''j]]^2+Sample[[#This Row],[KPy''k]]^2)/KTmag/Scale</f>
        <v>1.6632442091449937</v>
      </c>
    </row>
    <row r="1972" spans="1:28" hidden="1" x14ac:dyDescent="0.25">
      <c r="A1972" s="5">
        <v>1967</v>
      </c>
      <c r="B1972" s="13" t="s">
        <v>43</v>
      </c>
      <c r="C1972" s="5"/>
      <c r="D1972" s="5"/>
      <c r="E1972">
        <v>9</v>
      </c>
      <c r="F1972">
        <v>5</v>
      </c>
      <c r="G1972">
        <v>4</v>
      </c>
      <c r="H1972" s="11">
        <f>Sample[[#This Row],[C]]/Sample[[#This Row],[D]]</f>
        <v>0.55555555555555558</v>
      </c>
      <c r="I1972" s="11">
        <f>Sample[[#This Row],[A]]/Sample[[#This Row],[C]]</f>
        <v>0.8</v>
      </c>
      <c r="J1972" s="11">
        <f>Sample[[#This Row],[D]]/Sample[[#This Row],[A]]</f>
        <v>2.25</v>
      </c>
      <c r="K1972" s="11">
        <f>Sample[[#This Row],[A]]/Sample[[#This Row],[D]]</f>
        <v>0.44444444444444442</v>
      </c>
      <c r="L1972" s="11">
        <f>Sample[[#This Row],[D]]/Sample[[#This Row],[C]]</f>
        <v>1.8</v>
      </c>
      <c r="M1972" s="11">
        <f>Sample[[#This Row],[C]]/Sample[[#This Row],[A]]</f>
        <v>1.25</v>
      </c>
      <c r="N1972">
        <f>IF(Sample[[#This Row],[Ap]]=0,10,LOG(Sample[[#This Row],[Ap]]))</f>
        <v>-0.25527250510330607</v>
      </c>
      <c r="O1972">
        <f>IF(Sample[[#This Row],[Ei]]=0,10,LOG(Sample[[#This Row],[Ei]]))</f>
        <v>-9.6910013008056392E-2</v>
      </c>
      <c r="P1972">
        <f>IF(Sample[[#This Row],[Ii]]=0,10,LOG(Sample[[#This Row],[Ii]]))</f>
        <v>0.35218251811136247</v>
      </c>
      <c r="Q1972">
        <f>Kx-Sample[[#This Row],[Xp]]</f>
        <v>0.25527250510330607</v>
      </c>
      <c r="R1972">
        <f>Ky-Sample[[#This Row],[Yp]]</f>
        <v>-0.90308998699194365</v>
      </c>
      <c r="S1972">
        <f>Kz-Sample[[#This Row],[Zp]]</f>
        <v>0.64781748188863753</v>
      </c>
      <c r="T1972">
        <f>Sample[[#This Row],[Kpy]]*KSc-Sample[[#This Row],[KPz]]*KSb</f>
        <v>0.25527250510330612</v>
      </c>
      <c r="U1972">
        <f>-1*(Sample[[#This Row],[KPx]]*KSc-Sample[[#This Row],[KPz]]*KSa)</f>
        <v>0.25527250510330607</v>
      </c>
      <c r="V1972">
        <f>(Sample[[#This Row],[KPx]]*$R$2-Sample[[#This Row],[Kpy]]*KSa)</f>
        <v>0.25527250510330607</v>
      </c>
      <c r="W1972">
        <f>Sample[[#This Row],[Kpy]]*KTc-Sample[[#This Row],[KPz]]*KTb</f>
        <v>1.5509074688805811</v>
      </c>
      <c r="X1972">
        <f>-1*(Sample[[#This Row],[KPx]]*KTc-Sample[[#This Row],[KPz]]*KTa)</f>
        <v>1.5509074688805811</v>
      </c>
      <c r="Y1972">
        <f>(Sample[[#This Row],[KPx]]*KTb-Sample[[#This Row],[Kpy]]*KTa)</f>
        <v>1.5509074688805813</v>
      </c>
      <c r="Z1972">
        <f>-Sample[[#This Row],[Xp]]*a+Sample[[#This Row],[Yp]]*b+Sample[[#This Row],[Zp]]*c_</f>
        <v>0.51054501020661214</v>
      </c>
      <c r="AA1972" s="8">
        <f>-IF(Sample[[#This Row],[Column2]]&gt;0,1,-1)*SQRT(Sample[[#This Row],[KPx''i]]^2+Sample[[#This Row],[KPx''j]]^2+Sample[[#This Row],[KPx''k]]^2)/Ksmag/Scale</f>
        <v>-0.31264369143255732</v>
      </c>
      <c r="AB1972" s="1">
        <f>SQRT(Sample[[#This Row],[Kpy''i]]^2+Sample[[#This Row],[KPy''j]]^2+Sample[[#This Row],[KPy''k]]^2)/KTmag/Scale</f>
        <v>1.0966571882383234</v>
      </c>
    </row>
    <row r="1973" spans="1:28" hidden="1" x14ac:dyDescent="0.25">
      <c r="A1973" s="5">
        <v>1968</v>
      </c>
      <c r="B1973" s="13" t="s">
        <v>43</v>
      </c>
      <c r="C1973" s="5"/>
      <c r="D1973" s="5"/>
      <c r="E1973">
        <v>9</v>
      </c>
      <c r="F1973">
        <v>2</v>
      </c>
      <c r="G1973">
        <v>4</v>
      </c>
      <c r="H1973" s="11">
        <f>Sample[[#This Row],[C]]/Sample[[#This Row],[D]]</f>
        <v>0.22222222222222221</v>
      </c>
      <c r="I1973" s="11">
        <f>Sample[[#This Row],[A]]/Sample[[#This Row],[C]]</f>
        <v>2</v>
      </c>
      <c r="J1973" s="11">
        <f>Sample[[#This Row],[D]]/Sample[[#This Row],[A]]</f>
        <v>2.25</v>
      </c>
      <c r="K1973" s="11">
        <f>Sample[[#This Row],[A]]/Sample[[#This Row],[D]]</f>
        <v>0.44444444444444442</v>
      </c>
      <c r="L1973" s="11">
        <f>Sample[[#This Row],[D]]/Sample[[#This Row],[C]]</f>
        <v>4.5</v>
      </c>
      <c r="M1973" s="11">
        <f>Sample[[#This Row],[C]]/Sample[[#This Row],[A]]</f>
        <v>0.5</v>
      </c>
      <c r="N1973">
        <f>IF(Sample[[#This Row],[Ap]]=0,10,LOG(Sample[[#This Row],[Ap]]))</f>
        <v>-0.65321251377534373</v>
      </c>
      <c r="O1973">
        <f>IF(Sample[[#This Row],[Ei]]=0,10,LOG(Sample[[#This Row],[Ei]]))</f>
        <v>0.3010299956639812</v>
      </c>
      <c r="P1973">
        <f>IF(Sample[[#This Row],[Ii]]=0,10,LOG(Sample[[#This Row],[Ii]]))</f>
        <v>0.35218251811136247</v>
      </c>
      <c r="Q1973">
        <f>Kx-Sample[[#This Row],[Xp]]</f>
        <v>0.65321251377534373</v>
      </c>
      <c r="R1973">
        <f>Ky-Sample[[#This Row],[Yp]]</f>
        <v>-1.3010299956639813</v>
      </c>
      <c r="S1973">
        <f>Kz-Sample[[#This Row],[Zp]]</f>
        <v>0.64781748188863753</v>
      </c>
      <c r="T1973">
        <f>Sample[[#This Row],[Kpy]]*KSc-Sample[[#This Row],[KPz]]*KSb</f>
        <v>0.65321251377534373</v>
      </c>
      <c r="U1973">
        <f>-1*(Sample[[#This Row],[KPx]]*KSc-Sample[[#This Row],[KPz]]*KSa)</f>
        <v>0.65321251377534373</v>
      </c>
      <c r="V1973">
        <f>(Sample[[#This Row],[KPx]]*$R$2-Sample[[#This Row],[Kpy]]*KSa)</f>
        <v>0.65321251377534373</v>
      </c>
      <c r="W1973">
        <f>Sample[[#This Row],[Kpy]]*KTc-Sample[[#This Row],[KPz]]*KTb</f>
        <v>1.9488474775526188</v>
      </c>
      <c r="X1973">
        <f>-1*(Sample[[#This Row],[KPx]]*KTc-Sample[[#This Row],[KPz]]*KTa)</f>
        <v>1.9488474775526188</v>
      </c>
      <c r="Y1973">
        <f>(Sample[[#This Row],[KPx]]*KTb-Sample[[#This Row],[Kpy]]*KTa)</f>
        <v>1.9488474775526188</v>
      </c>
      <c r="Z1973">
        <f>-Sample[[#This Row],[Xp]]*a+Sample[[#This Row],[Yp]]*b+Sample[[#This Row],[Zp]]*c_</f>
        <v>1.3064250275506875</v>
      </c>
      <c r="AA1973" s="8">
        <f>-IF(Sample[[#This Row],[Column2]]&gt;0,1,-1)*SQRT(Sample[[#This Row],[KPx''i]]^2+Sample[[#This Row],[KPx''j]]^2+Sample[[#This Row],[KPx''k]]^2)/Ksmag/Scale</f>
        <v>-0.80001867617515987</v>
      </c>
      <c r="AB1973" s="1">
        <f>SQRT(Sample[[#This Row],[Kpy''i]]^2+Sample[[#This Row],[KPy''j]]^2+Sample[[#This Row],[KPy''k]]^2)/KTmag/Scale</f>
        <v>1.3780432668757547</v>
      </c>
    </row>
    <row r="1974" spans="1:28" hidden="1" x14ac:dyDescent="0.25">
      <c r="A1974" s="5">
        <v>1969</v>
      </c>
      <c r="B1974" s="13" t="s">
        <v>43</v>
      </c>
      <c r="C1974" s="5"/>
      <c r="D1974" s="5"/>
      <c r="E1974">
        <v>1</v>
      </c>
      <c r="F1974">
        <v>1</v>
      </c>
      <c r="G1974">
        <v>2</v>
      </c>
      <c r="H1974" s="11">
        <f>Sample[[#This Row],[C]]/Sample[[#This Row],[D]]</f>
        <v>1</v>
      </c>
      <c r="I1974" s="11">
        <f>Sample[[#This Row],[A]]/Sample[[#This Row],[C]]</f>
        <v>2</v>
      </c>
      <c r="J1974" s="11">
        <f>Sample[[#This Row],[D]]/Sample[[#This Row],[A]]</f>
        <v>0.5</v>
      </c>
      <c r="K1974" s="11">
        <f>Sample[[#This Row],[A]]/Sample[[#This Row],[D]]</f>
        <v>2</v>
      </c>
      <c r="L1974" s="11">
        <f>Sample[[#This Row],[D]]/Sample[[#This Row],[C]]</f>
        <v>1</v>
      </c>
      <c r="M1974" s="11">
        <f>Sample[[#This Row],[C]]/Sample[[#This Row],[A]]</f>
        <v>0.5</v>
      </c>
      <c r="N1974">
        <f>IF(Sample[[#This Row],[Ap]]=0,10,LOG(Sample[[#This Row],[Ap]]))</f>
        <v>0</v>
      </c>
      <c r="O1974">
        <f>IF(Sample[[#This Row],[Ei]]=0,10,LOG(Sample[[#This Row],[Ei]]))</f>
        <v>0.3010299956639812</v>
      </c>
      <c r="P1974">
        <f>IF(Sample[[#This Row],[Ii]]=0,10,LOG(Sample[[#This Row],[Ii]]))</f>
        <v>-0.3010299956639812</v>
      </c>
      <c r="Q1974">
        <f>Kx-Sample[[#This Row],[Xp]]</f>
        <v>0</v>
      </c>
      <c r="R1974">
        <f>Ky-Sample[[#This Row],[Yp]]</f>
        <v>-1.3010299956639813</v>
      </c>
      <c r="S1974">
        <f>Kz-Sample[[#This Row],[Zp]]</f>
        <v>1.3010299956639813</v>
      </c>
      <c r="T1974">
        <f>Sample[[#This Row],[Kpy]]*KSc-Sample[[#This Row],[KPz]]*KSb</f>
        <v>0</v>
      </c>
      <c r="U1974">
        <f>-1*(Sample[[#This Row],[KPx]]*KSc-Sample[[#This Row],[KPz]]*KSa)</f>
        <v>0</v>
      </c>
      <c r="V1974">
        <f>(Sample[[#This Row],[KPx]]*$R$2-Sample[[#This Row],[Kpy]]*KSa)</f>
        <v>0</v>
      </c>
      <c r="W1974">
        <f>Sample[[#This Row],[Kpy]]*KTc-Sample[[#This Row],[KPz]]*KTb</f>
        <v>2.6020599913279625</v>
      </c>
      <c r="X1974">
        <f>-1*(Sample[[#This Row],[KPx]]*KTc-Sample[[#This Row],[KPz]]*KTa)</f>
        <v>2.6020599913279625</v>
      </c>
      <c r="Y1974">
        <f>(Sample[[#This Row],[KPx]]*KTb-Sample[[#This Row],[Kpy]]*KTa)</f>
        <v>2.6020599913279625</v>
      </c>
      <c r="Z1974">
        <f>-Sample[[#This Row],[Xp]]*a+Sample[[#This Row],[Yp]]*b+Sample[[#This Row],[Zp]]*c_</f>
        <v>0</v>
      </c>
      <c r="AA1974" s="8">
        <f>-IF(Sample[[#This Row],[Column2]]&gt;0,1,-1)*SQRT(Sample[[#This Row],[KPx''i]]^2+Sample[[#This Row],[KPx''j]]^2+Sample[[#This Row],[KPx''k]]^2)/Ksmag/Scale</f>
        <v>0</v>
      </c>
      <c r="AB1974" s="1">
        <f>SQRT(Sample[[#This Row],[Kpy''i]]^2+Sample[[#This Row],[KPy''j]]^2+Sample[[#This Row],[KPy''k]]^2)/KTmag/Scale</f>
        <v>1.8399342649222115</v>
      </c>
    </row>
    <row r="1975" spans="1:28" hidden="1" x14ac:dyDescent="0.25">
      <c r="A1975" s="5">
        <v>1970</v>
      </c>
      <c r="B1975" s="13" t="s">
        <v>43</v>
      </c>
      <c r="C1975" s="5"/>
      <c r="D1975" s="5"/>
      <c r="E1975">
        <v>4</v>
      </c>
      <c r="F1975">
        <v>4</v>
      </c>
      <c r="G1975">
        <v>8</v>
      </c>
      <c r="H1975" s="11">
        <f>Sample[[#This Row],[C]]/Sample[[#This Row],[D]]</f>
        <v>1</v>
      </c>
      <c r="I1975" s="11">
        <f>Sample[[#This Row],[A]]/Sample[[#This Row],[C]]</f>
        <v>2</v>
      </c>
      <c r="J1975" s="11">
        <f>Sample[[#This Row],[D]]/Sample[[#This Row],[A]]</f>
        <v>0.5</v>
      </c>
      <c r="K1975" s="11">
        <f>Sample[[#This Row],[A]]/Sample[[#This Row],[D]]</f>
        <v>2</v>
      </c>
      <c r="L1975" s="11">
        <f>Sample[[#This Row],[D]]/Sample[[#This Row],[C]]</f>
        <v>1</v>
      </c>
      <c r="M1975" s="11">
        <f>Sample[[#This Row],[C]]/Sample[[#This Row],[A]]</f>
        <v>0.5</v>
      </c>
      <c r="N1975">
        <f>IF(Sample[[#This Row],[Ap]]=0,10,LOG(Sample[[#This Row],[Ap]]))</f>
        <v>0</v>
      </c>
      <c r="O1975">
        <f>IF(Sample[[#This Row],[Ei]]=0,10,LOG(Sample[[#This Row],[Ei]]))</f>
        <v>0.3010299956639812</v>
      </c>
      <c r="P1975">
        <f>IF(Sample[[#This Row],[Ii]]=0,10,LOG(Sample[[#This Row],[Ii]]))</f>
        <v>-0.3010299956639812</v>
      </c>
      <c r="Q1975">
        <f>Kx-Sample[[#This Row],[Xp]]</f>
        <v>0</v>
      </c>
      <c r="R1975">
        <f>Ky-Sample[[#This Row],[Yp]]</f>
        <v>-1.3010299956639813</v>
      </c>
      <c r="S1975">
        <f>Kz-Sample[[#This Row],[Zp]]</f>
        <v>1.3010299956639813</v>
      </c>
      <c r="T1975">
        <f>Sample[[#This Row],[Kpy]]*KSc-Sample[[#This Row],[KPz]]*KSb</f>
        <v>0</v>
      </c>
      <c r="U1975">
        <f>-1*(Sample[[#This Row],[KPx]]*KSc-Sample[[#This Row],[KPz]]*KSa)</f>
        <v>0</v>
      </c>
      <c r="V1975">
        <f>(Sample[[#This Row],[KPx]]*$R$2-Sample[[#This Row],[Kpy]]*KSa)</f>
        <v>0</v>
      </c>
      <c r="W1975">
        <f>Sample[[#This Row],[Kpy]]*KTc-Sample[[#This Row],[KPz]]*KTb</f>
        <v>2.6020599913279625</v>
      </c>
      <c r="X1975">
        <f>-1*(Sample[[#This Row],[KPx]]*KTc-Sample[[#This Row],[KPz]]*KTa)</f>
        <v>2.6020599913279625</v>
      </c>
      <c r="Y1975">
        <f>(Sample[[#This Row],[KPx]]*KTb-Sample[[#This Row],[Kpy]]*KTa)</f>
        <v>2.6020599913279625</v>
      </c>
      <c r="Z1975">
        <f>-Sample[[#This Row],[Xp]]*a+Sample[[#This Row],[Yp]]*b+Sample[[#This Row],[Zp]]*c_</f>
        <v>0</v>
      </c>
      <c r="AA1975" s="8">
        <f>-IF(Sample[[#This Row],[Column2]]&gt;0,1,-1)*SQRT(Sample[[#This Row],[KPx''i]]^2+Sample[[#This Row],[KPx''j]]^2+Sample[[#This Row],[KPx''k]]^2)/Ksmag/Scale</f>
        <v>0</v>
      </c>
      <c r="AB1975" s="1">
        <f>SQRT(Sample[[#This Row],[Kpy''i]]^2+Sample[[#This Row],[KPy''j]]^2+Sample[[#This Row],[KPy''k]]^2)/KTmag/Scale</f>
        <v>1.8399342649222115</v>
      </c>
    </row>
    <row r="1976" spans="1:28" hidden="1" x14ac:dyDescent="0.25">
      <c r="A1976" s="5">
        <v>1971</v>
      </c>
      <c r="B1976" s="13" t="s">
        <v>43</v>
      </c>
      <c r="C1976" s="5"/>
      <c r="D1976" s="5"/>
      <c r="E1976">
        <v>2</v>
      </c>
      <c r="F1976">
        <v>9</v>
      </c>
      <c r="G1976">
        <v>6</v>
      </c>
      <c r="H1976" s="11">
        <f>Sample[[#This Row],[C]]/Sample[[#This Row],[D]]</f>
        <v>4.5</v>
      </c>
      <c r="I1976" s="11">
        <f>Sample[[#This Row],[A]]/Sample[[#This Row],[C]]</f>
        <v>0.66666666666666663</v>
      </c>
      <c r="J1976" s="11">
        <f>Sample[[#This Row],[D]]/Sample[[#This Row],[A]]</f>
        <v>0.33333333333333331</v>
      </c>
      <c r="K1976" s="11">
        <f>Sample[[#This Row],[A]]/Sample[[#This Row],[D]]</f>
        <v>3</v>
      </c>
      <c r="L1976" s="11">
        <f>Sample[[#This Row],[D]]/Sample[[#This Row],[C]]</f>
        <v>0.22222222222222221</v>
      </c>
      <c r="M1976" s="11">
        <f>Sample[[#This Row],[C]]/Sample[[#This Row],[A]]</f>
        <v>1.5</v>
      </c>
      <c r="N1976">
        <f>IF(Sample[[#This Row],[Ap]]=0,10,LOG(Sample[[#This Row],[Ap]]))</f>
        <v>0.65321251377534373</v>
      </c>
      <c r="O1976">
        <f>IF(Sample[[#This Row],[Ei]]=0,10,LOG(Sample[[#This Row],[Ei]]))</f>
        <v>-0.17609125905568127</v>
      </c>
      <c r="P1976">
        <f>IF(Sample[[#This Row],[Ii]]=0,10,LOG(Sample[[#This Row],[Ii]]))</f>
        <v>-0.47712125471966244</v>
      </c>
      <c r="Q1976">
        <f>Kx-Sample[[#This Row],[Xp]]</f>
        <v>-0.65321251377534373</v>
      </c>
      <c r="R1976">
        <f>Ky-Sample[[#This Row],[Yp]]</f>
        <v>-0.82390874094431876</v>
      </c>
      <c r="S1976">
        <f>Kz-Sample[[#This Row],[Zp]]</f>
        <v>1.4771212547196624</v>
      </c>
      <c r="T1976">
        <f>Sample[[#This Row],[Kpy]]*KSc-Sample[[#This Row],[KPz]]*KSb</f>
        <v>-0.65321251377534362</v>
      </c>
      <c r="U1976">
        <f>-1*(Sample[[#This Row],[KPx]]*KSc-Sample[[#This Row],[KPz]]*KSa)</f>
        <v>-0.65321251377534373</v>
      </c>
      <c r="V1976">
        <f>(Sample[[#This Row],[KPx]]*$R$2-Sample[[#This Row],[Kpy]]*KSa)</f>
        <v>-0.65321251377534373</v>
      </c>
      <c r="W1976">
        <f>Sample[[#This Row],[Kpy]]*KTc-Sample[[#This Row],[KPz]]*KTb</f>
        <v>2.3010299956639813</v>
      </c>
      <c r="X1976">
        <f>-1*(Sample[[#This Row],[KPx]]*KTc-Sample[[#This Row],[KPz]]*KTa)</f>
        <v>2.3010299956639813</v>
      </c>
      <c r="Y1976">
        <f>(Sample[[#This Row],[KPx]]*KTb-Sample[[#This Row],[Kpy]]*KTa)</f>
        <v>2.3010299956639813</v>
      </c>
      <c r="Z1976">
        <f>-Sample[[#This Row],[Xp]]*a+Sample[[#This Row],[Yp]]*b+Sample[[#This Row],[Zp]]*c_</f>
        <v>-1.3064250275506875</v>
      </c>
      <c r="AA1976" s="8">
        <f>-IF(Sample[[#This Row],[Column2]]&gt;0,1,-1)*SQRT(Sample[[#This Row],[KPx''i]]^2+Sample[[#This Row],[KPx''j]]^2+Sample[[#This Row],[KPx''k]]^2)/Ksmag/Scale</f>
        <v>0.80001867617515976</v>
      </c>
      <c r="AB1976" s="1">
        <f>SQRT(Sample[[#This Row],[Kpy''i]]^2+Sample[[#This Row],[KPy''j]]^2+Sample[[#This Row],[KPy''k]]^2)/KTmag/Scale</f>
        <v>1.6270739136476533</v>
      </c>
    </row>
    <row r="1977" spans="1:28" hidden="1" x14ac:dyDescent="0.25">
      <c r="A1977" s="5">
        <v>1972</v>
      </c>
      <c r="B1977" s="13" t="s">
        <v>43</v>
      </c>
      <c r="C1977" s="5"/>
      <c r="D1977" s="5"/>
      <c r="E1977">
        <v>10</v>
      </c>
      <c r="F1977">
        <v>4</v>
      </c>
      <c r="G1977">
        <v>5</v>
      </c>
      <c r="H1977" s="11">
        <f>Sample[[#This Row],[C]]/Sample[[#This Row],[D]]</f>
        <v>0.4</v>
      </c>
      <c r="I1977" s="11">
        <f>Sample[[#This Row],[A]]/Sample[[#This Row],[C]]</f>
        <v>1.25</v>
      </c>
      <c r="J1977" s="11">
        <f>Sample[[#This Row],[D]]/Sample[[#This Row],[A]]</f>
        <v>2</v>
      </c>
      <c r="K1977" s="11">
        <f>Sample[[#This Row],[A]]/Sample[[#This Row],[D]]</f>
        <v>0.5</v>
      </c>
      <c r="L1977" s="11">
        <f>Sample[[#This Row],[D]]/Sample[[#This Row],[C]]</f>
        <v>2.5</v>
      </c>
      <c r="M1977" s="11">
        <f>Sample[[#This Row],[C]]/Sample[[#This Row],[A]]</f>
        <v>0.8</v>
      </c>
      <c r="N1977">
        <f>IF(Sample[[#This Row],[Ap]]=0,10,LOG(Sample[[#This Row],[Ap]]))</f>
        <v>-0.3979400086720376</v>
      </c>
      <c r="O1977">
        <f>IF(Sample[[#This Row],[Ei]]=0,10,LOG(Sample[[#This Row],[Ei]]))</f>
        <v>9.691001300805642E-2</v>
      </c>
      <c r="P1977">
        <f>IF(Sample[[#This Row],[Ii]]=0,10,LOG(Sample[[#This Row],[Ii]]))</f>
        <v>0.3010299956639812</v>
      </c>
      <c r="Q1977">
        <f>Kx-Sample[[#This Row],[Xp]]</f>
        <v>0.3979400086720376</v>
      </c>
      <c r="R1977">
        <f>Ky-Sample[[#This Row],[Yp]]</f>
        <v>-1.0969100130080565</v>
      </c>
      <c r="S1977">
        <f>Kz-Sample[[#This Row],[Zp]]</f>
        <v>0.69897000433601875</v>
      </c>
      <c r="T1977">
        <f>Sample[[#This Row],[Kpy]]*KSc-Sample[[#This Row],[KPz]]*KSb</f>
        <v>0.39794000867203771</v>
      </c>
      <c r="U1977">
        <f>-1*(Sample[[#This Row],[KPx]]*KSc-Sample[[#This Row],[KPz]]*KSa)</f>
        <v>0.3979400086720376</v>
      </c>
      <c r="V1977">
        <f>(Sample[[#This Row],[KPx]]*$R$2-Sample[[#This Row],[Kpy]]*KSa)</f>
        <v>0.3979400086720376</v>
      </c>
      <c r="W1977">
        <f>Sample[[#This Row],[Kpy]]*KTc-Sample[[#This Row],[KPz]]*KTb</f>
        <v>1.7958800173440752</v>
      </c>
      <c r="X1977">
        <f>-1*(Sample[[#This Row],[KPx]]*KTc-Sample[[#This Row],[KPz]]*KTa)</f>
        <v>1.795880017344075</v>
      </c>
      <c r="Y1977">
        <f>(Sample[[#This Row],[KPx]]*KTb-Sample[[#This Row],[Kpy]]*KTa)</f>
        <v>1.7958800173440754</v>
      </c>
      <c r="Z1977">
        <f>-Sample[[#This Row],[Xp]]*a+Sample[[#This Row],[Yp]]*b+Sample[[#This Row],[Zp]]*c_</f>
        <v>0.79588001734407521</v>
      </c>
      <c r="AA1977" s="8">
        <f>-IF(Sample[[#This Row],[Column2]]&gt;0,1,-1)*SQRT(Sample[[#This Row],[KPx''i]]^2+Sample[[#This Row],[KPx''j]]^2+Sample[[#This Row],[KPx''k]]^2)/Ksmag/Scale</f>
        <v>-0.48737498474260249</v>
      </c>
      <c r="AB1977" s="1">
        <f>SQRT(Sample[[#This Row],[Kpy''i]]^2+Sample[[#This Row],[KPy''j]]^2+Sample[[#This Row],[KPy''k]]^2)/KTmag/Scale</f>
        <v>1.2698789384614104</v>
      </c>
    </row>
    <row r="1978" spans="1:28" hidden="1" x14ac:dyDescent="0.25">
      <c r="A1978" s="5">
        <v>1973</v>
      </c>
      <c r="B1978" s="13" t="s">
        <v>43</v>
      </c>
      <c r="C1978" s="5"/>
      <c r="D1978" s="5"/>
      <c r="E1978">
        <v>9</v>
      </c>
      <c r="F1978">
        <v>1</v>
      </c>
      <c r="G1978">
        <v>5</v>
      </c>
      <c r="H1978" s="11">
        <f>Sample[[#This Row],[C]]/Sample[[#This Row],[D]]</f>
        <v>0.1111111111111111</v>
      </c>
      <c r="I1978" s="11">
        <f>Sample[[#This Row],[A]]/Sample[[#This Row],[C]]</f>
        <v>5</v>
      </c>
      <c r="J1978" s="11">
        <f>Sample[[#This Row],[D]]/Sample[[#This Row],[A]]</f>
        <v>1.8</v>
      </c>
      <c r="K1978" s="11">
        <f>Sample[[#This Row],[A]]/Sample[[#This Row],[D]]</f>
        <v>0.55555555555555558</v>
      </c>
      <c r="L1978" s="11">
        <f>Sample[[#This Row],[D]]/Sample[[#This Row],[C]]</f>
        <v>9</v>
      </c>
      <c r="M1978" s="11">
        <f>Sample[[#This Row],[C]]/Sample[[#This Row],[A]]</f>
        <v>0.2</v>
      </c>
      <c r="N1978">
        <f>IF(Sample[[#This Row],[Ap]]=0,10,LOG(Sample[[#This Row],[Ap]]))</f>
        <v>-0.95424250943932487</v>
      </c>
      <c r="O1978">
        <f>IF(Sample[[#This Row],[Ei]]=0,10,LOG(Sample[[#This Row],[Ei]]))</f>
        <v>0.69897000433601886</v>
      </c>
      <c r="P1978">
        <f>IF(Sample[[#This Row],[Ii]]=0,10,LOG(Sample[[#This Row],[Ii]]))</f>
        <v>0.25527250510330607</v>
      </c>
      <c r="Q1978">
        <f>Kx-Sample[[#This Row],[Xp]]</f>
        <v>0.95424250943932487</v>
      </c>
      <c r="R1978">
        <f>Ky-Sample[[#This Row],[Yp]]</f>
        <v>-1.6989700043360187</v>
      </c>
      <c r="S1978">
        <f>Kz-Sample[[#This Row],[Zp]]</f>
        <v>0.74472749489669399</v>
      </c>
      <c r="T1978">
        <f>Sample[[#This Row],[Kpy]]*KSc-Sample[[#This Row],[KPz]]*KSb</f>
        <v>0.95424250943932476</v>
      </c>
      <c r="U1978">
        <f>-1*(Sample[[#This Row],[KPx]]*KSc-Sample[[#This Row],[KPz]]*KSa)</f>
        <v>0.95424250943932487</v>
      </c>
      <c r="V1978">
        <f>(Sample[[#This Row],[KPx]]*$R$2-Sample[[#This Row],[Kpy]]*KSa)</f>
        <v>0.95424250943932487</v>
      </c>
      <c r="W1978">
        <f>Sample[[#This Row],[Kpy]]*KTc-Sample[[#This Row],[KPz]]*KTb</f>
        <v>2.4436974992327127</v>
      </c>
      <c r="X1978">
        <f>-1*(Sample[[#This Row],[KPx]]*KTc-Sample[[#This Row],[KPz]]*KTa)</f>
        <v>2.4436974992327127</v>
      </c>
      <c r="Y1978">
        <f>(Sample[[#This Row],[KPx]]*KTb-Sample[[#This Row],[Kpy]]*KTa)</f>
        <v>2.4436974992327127</v>
      </c>
      <c r="Z1978">
        <f>-Sample[[#This Row],[Xp]]*a+Sample[[#This Row],[Yp]]*b+Sample[[#This Row],[Zp]]*c_</f>
        <v>1.90848501887865</v>
      </c>
      <c r="AA1978" s="8">
        <f>-IF(Sample[[#This Row],[Column2]]&gt;0,1,-1)*SQRT(Sample[[#This Row],[KPx''i]]^2+Sample[[#This Row],[KPx''j]]^2+Sample[[#This Row],[KPx''k]]^2)/Ksmag/Scale</f>
        <v>-1.1687036194996532</v>
      </c>
      <c r="AB1978" s="1">
        <f>SQRT(Sample[[#This Row],[Kpy''i]]^2+Sample[[#This Row],[KPy''j]]^2+Sample[[#This Row],[KPy''k]]^2)/KTmag/Scale</f>
        <v>1.7279550728760593</v>
      </c>
    </row>
    <row r="1979" spans="1:28" x14ac:dyDescent="0.25">
      <c r="A1979" s="5">
        <v>1974</v>
      </c>
      <c r="B1979" s="13" t="s">
        <v>43</v>
      </c>
      <c r="C1979" s="5"/>
      <c r="D1979" s="5"/>
      <c r="E1979">
        <v>9</v>
      </c>
      <c r="F1979">
        <v>6</v>
      </c>
      <c r="G1979">
        <v>6</v>
      </c>
      <c r="H1979" s="11">
        <f>Sample[[#This Row],[C]]/Sample[[#This Row],[D]]</f>
        <v>0.66666666666666663</v>
      </c>
      <c r="I1979" s="11">
        <f>Sample[[#This Row],[A]]/Sample[[#This Row],[C]]</f>
        <v>1</v>
      </c>
      <c r="J1979" s="11">
        <f>Sample[[#This Row],[D]]/Sample[[#This Row],[A]]</f>
        <v>1.5</v>
      </c>
      <c r="K1979" s="11">
        <f>Sample[[#This Row],[A]]/Sample[[#This Row],[D]]</f>
        <v>0.66666666666666663</v>
      </c>
      <c r="L1979" s="11">
        <f>Sample[[#This Row],[D]]/Sample[[#This Row],[C]]</f>
        <v>1.5</v>
      </c>
      <c r="M1979" s="11">
        <f>Sample[[#This Row],[C]]/Sample[[#This Row],[A]]</f>
        <v>1</v>
      </c>
      <c r="N1979">
        <f>IF(Sample[[#This Row],[Ap]]=0,10,LOG(Sample[[#This Row],[Ap]]))</f>
        <v>-0.17609125905568127</v>
      </c>
      <c r="O1979">
        <f>IF(Sample[[#This Row],[Ei]]=0,10,LOG(Sample[[#This Row],[Ei]]))</f>
        <v>0</v>
      </c>
      <c r="P1979">
        <f>IF(Sample[[#This Row],[Ii]]=0,10,LOG(Sample[[#This Row],[Ii]]))</f>
        <v>0.17609125905568124</v>
      </c>
      <c r="Q1979">
        <f>Kx-Sample[[#This Row],[Xp]]</f>
        <v>0.17609125905568127</v>
      </c>
      <c r="R1979">
        <f>Ky-Sample[[#This Row],[Yp]]</f>
        <v>-1</v>
      </c>
      <c r="S1979">
        <f>Kz-Sample[[#This Row],[Zp]]</f>
        <v>0.82390874094431876</v>
      </c>
      <c r="T1979">
        <f>Sample[[#This Row],[Kpy]]*KSc-Sample[[#This Row],[KPz]]*KSb</f>
        <v>0.17609125905568124</v>
      </c>
      <c r="U1979">
        <f>-1*(Sample[[#This Row],[KPx]]*KSc-Sample[[#This Row],[KPz]]*KSa)</f>
        <v>0.17609125905568127</v>
      </c>
      <c r="V1979">
        <f>(Sample[[#This Row],[KPx]]*$R$2-Sample[[#This Row],[Kpy]]*KSa)</f>
        <v>0.17609125905568127</v>
      </c>
      <c r="W1979">
        <f>Sample[[#This Row],[Kpy]]*KTc-Sample[[#This Row],[KPz]]*KTb</f>
        <v>1.8239087409443187</v>
      </c>
      <c r="X1979">
        <f>-1*(Sample[[#This Row],[KPx]]*KTc-Sample[[#This Row],[KPz]]*KTa)</f>
        <v>1.8239087409443189</v>
      </c>
      <c r="Y1979">
        <f>(Sample[[#This Row],[KPx]]*KTb-Sample[[#This Row],[Kpy]]*KTa)</f>
        <v>1.8239087409443187</v>
      </c>
      <c r="Z1979">
        <f>-Sample[[#This Row],[Xp]]*a+Sample[[#This Row],[Yp]]*b+Sample[[#This Row],[Zp]]*c_</f>
        <v>0.35218251811136247</v>
      </c>
      <c r="AA1979" s="8">
        <f>-IF(Sample[[#This Row],[Column2]]&gt;0,1,-1)*SQRT(Sample[[#This Row],[KPx''i]]^2+Sample[[#This Row],[KPx''j]]^2+Sample[[#This Row],[KPx''k]]^2)/Ksmag/Scale</f>
        <v>-0.21566686642533334</v>
      </c>
      <c r="AB1979" s="1">
        <f>SQRT(Sample[[#This Row],[Kpy''i]]^2+Sample[[#This Row],[KPy''j]]^2+Sample[[#This Row],[KPy''k]]^2)/KTmag/Scale</f>
        <v>1.2896982389871459</v>
      </c>
    </row>
    <row r="1980" spans="1:28" hidden="1" x14ac:dyDescent="0.25">
      <c r="A1980" s="5">
        <v>1975</v>
      </c>
      <c r="B1980" s="13" t="s">
        <v>43</v>
      </c>
      <c r="C1980" s="5"/>
      <c r="D1980" s="5"/>
      <c r="E1980">
        <v>4</v>
      </c>
      <c r="F1980">
        <v>7</v>
      </c>
      <c r="G1980">
        <v>7</v>
      </c>
      <c r="H1980" s="11">
        <f>Sample[[#This Row],[C]]/Sample[[#This Row],[D]]</f>
        <v>1.75</v>
      </c>
      <c r="I1980" s="11">
        <f>Sample[[#This Row],[A]]/Sample[[#This Row],[C]]</f>
        <v>1</v>
      </c>
      <c r="J1980" s="11">
        <f>Sample[[#This Row],[D]]/Sample[[#This Row],[A]]</f>
        <v>0.5714285714285714</v>
      </c>
      <c r="K1980" s="11">
        <f>Sample[[#This Row],[A]]/Sample[[#This Row],[D]]</f>
        <v>1.75</v>
      </c>
      <c r="L1980" s="11">
        <f>Sample[[#This Row],[D]]/Sample[[#This Row],[C]]</f>
        <v>0.5714285714285714</v>
      </c>
      <c r="M1980" s="11">
        <f>Sample[[#This Row],[C]]/Sample[[#This Row],[A]]</f>
        <v>1</v>
      </c>
      <c r="N1980">
        <f>IF(Sample[[#This Row],[Ap]]=0,10,LOG(Sample[[#This Row],[Ap]]))</f>
        <v>0.24303804868629444</v>
      </c>
      <c r="O1980">
        <f>IF(Sample[[#This Row],[Ei]]=0,10,LOG(Sample[[#This Row],[Ei]]))</f>
        <v>0</v>
      </c>
      <c r="P1980">
        <f>IF(Sample[[#This Row],[Ii]]=0,10,LOG(Sample[[#This Row],[Ii]]))</f>
        <v>-0.24303804868629447</v>
      </c>
      <c r="Q1980">
        <f>Kx-Sample[[#This Row],[Xp]]</f>
        <v>-0.24303804868629444</v>
      </c>
      <c r="R1980">
        <f>Ky-Sample[[#This Row],[Yp]]</f>
        <v>-1</v>
      </c>
      <c r="S1980">
        <f>Kz-Sample[[#This Row],[Zp]]</f>
        <v>1.2430380486862944</v>
      </c>
      <c r="T1980">
        <f>Sample[[#This Row],[Kpy]]*KSc-Sample[[#This Row],[KPz]]*KSb</f>
        <v>-0.24303804868629442</v>
      </c>
      <c r="U1980">
        <f>-1*(Sample[[#This Row],[KPx]]*KSc-Sample[[#This Row],[KPz]]*KSa)</f>
        <v>-0.24303804868629444</v>
      </c>
      <c r="V1980">
        <f>(Sample[[#This Row],[KPx]]*$R$2-Sample[[#This Row],[Kpy]]*KSa)</f>
        <v>-0.24303804868629444</v>
      </c>
      <c r="W1980">
        <f>Sample[[#This Row],[Kpy]]*KTc-Sample[[#This Row],[KPz]]*KTb</f>
        <v>2.2430380486862944</v>
      </c>
      <c r="X1980">
        <f>-1*(Sample[[#This Row],[KPx]]*KTc-Sample[[#This Row],[KPz]]*KTa)</f>
        <v>2.2430380486862944</v>
      </c>
      <c r="Y1980">
        <f>(Sample[[#This Row],[KPx]]*KTb-Sample[[#This Row],[Kpy]]*KTa)</f>
        <v>2.2430380486862944</v>
      </c>
      <c r="Z1980">
        <f>-Sample[[#This Row],[Xp]]*a+Sample[[#This Row],[Yp]]*b+Sample[[#This Row],[Zp]]*c_</f>
        <v>-0.48607609737258894</v>
      </c>
      <c r="AA1980" s="8">
        <f>-IF(Sample[[#This Row],[Column2]]&gt;0,1,-1)*SQRT(Sample[[#This Row],[KPx''i]]^2+Sample[[#This Row],[KPx''j]]^2+Sample[[#This Row],[KPx''k]]^2)/Ksmag/Scale</f>
        <v>0.29765960368155842</v>
      </c>
      <c r="AB1980" s="1">
        <f>SQRT(Sample[[#This Row],[Kpy''i]]^2+Sample[[#This Row],[KPy''j]]^2+Sample[[#This Row],[KPy''k]]^2)/KTmag/Scale</f>
        <v>1.5860674146855203</v>
      </c>
    </row>
    <row r="1981" spans="1:28" hidden="1" x14ac:dyDescent="0.25">
      <c r="A1981" s="5">
        <v>1976</v>
      </c>
      <c r="B1981" s="13" t="s">
        <v>43</v>
      </c>
      <c r="C1981" s="5"/>
      <c r="D1981" s="5"/>
      <c r="E1981">
        <v>5</v>
      </c>
      <c r="F1981">
        <v>4</v>
      </c>
      <c r="G1981">
        <v>7</v>
      </c>
      <c r="H1981" s="11">
        <f>Sample[[#This Row],[C]]/Sample[[#This Row],[D]]</f>
        <v>0.8</v>
      </c>
      <c r="I1981" s="11">
        <f>Sample[[#This Row],[A]]/Sample[[#This Row],[C]]</f>
        <v>1.75</v>
      </c>
      <c r="J1981" s="11">
        <f>Sample[[#This Row],[D]]/Sample[[#This Row],[A]]</f>
        <v>0.7142857142857143</v>
      </c>
      <c r="K1981" s="11">
        <f>Sample[[#This Row],[A]]/Sample[[#This Row],[D]]</f>
        <v>1.4</v>
      </c>
      <c r="L1981" s="11">
        <f>Sample[[#This Row],[D]]/Sample[[#This Row],[C]]</f>
        <v>1.25</v>
      </c>
      <c r="M1981" s="11">
        <f>Sample[[#This Row],[C]]/Sample[[#This Row],[A]]</f>
        <v>0.5714285714285714</v>
      </c>
      <c r="N1981">
        <f>IF(Sample[[#This Row],[Ap]]=0,10,LOG(Sample[[#This Row],[Ap]]))</f>
        <v>-9.6910013008056392E-2</v>
      </c>
      <c r="O1981">
        <f>IF(Sample[[#This Row],[Ei]]=0,10,LOG(Sample[[#This Row],[Ei]]))</f>
        <v>0.24303804868629444</v>
      </c>
      <c r="P1981">
        <f>IF(Sample[[#This Row],[Ii]]=0,10,LOG(Sample[[#This Row],[Ii]]))</f>
        <v>-0.14612803567823801</v>
      </c>
      <c r="Q1981">
        <f>Kx-Sample[[#This Row],[Xp]]</f>
        <v>9.6910013008056392E-2</v>
      </c>
      <c r="R1981">
        <f>Ky-Sample[[#This Row],[Yp]]</f>
        <v>-1.2430380486862944</v>
      </c>
      <c r="S1981">
        <f>Kz-Sample[[#This Row],[Zp]]</f>
        <v>1.146128035678238</v>
      </c>
      <c r="T1981">
        <f>Sample[[#This Row],[Kpy]]*KSc-Sample[[#This Row],[KPz]]*KSb</f>
        <v>9.6910013008056461E-2</v>
      </c>
      <c r="U1981">
        <f>-1*(Sample[[#This Row],[KPx]]*KSc-Sample[[#This Row],[KPz]]*KSa)</f>
        <v>9.6910013008056392E-2</v>
      </c>
      <c r="V1981">
        <f>(Sample[[#This Row],[KPx]]*$R$2-Sample[[#This Row],[Kpy]]*KSa)</f>
        <v>9.6910013008056392E-2</v>
      </c>
      <c r="W1981">
        <f>Sample[[#This Row],[Kpy]]*KTc-Sample[[#This Row],[KPz]]*KTb</f>
        <v>2.3891660843645326</v>
      </c>
      <c r="X1981">
        <f>-1*(Sample[[#This Row],[KPx]]*KTc-Sample[[#This Row],[KPz]]*KTa)</f>
        <v>2.3891660843645321</v>
      </c>
      <c r="Y1981">
        <f>(Sample[[#This Row],[KPx]]*KTb-Sample[[#This Row],[Kpy]]*KTa)</f>
        <v>2.3891660843645326</v>
      </c>
      <c r="Z1981">
        <f>-Sample[[#This Row],[Xp]]*a+Sample[[#This Row],[Yp]]*b+Sample[[#This Row],[Zp]]*c_</f>
        <v>0.19382002601611287</v>
      </c>
      <c r="AA1981" s="8">
        <f>-IF(Sample[[#This Row],[Column2]]&gt;0,1,-1)*SQRT(Sample[[#This Row],[KPx''i]]^2+Sample[[#This Row],[KPx''j]]^2+Sample[[#This Row],[KPx''k]]^2)/Ksmag/Scale</f>
        <v>-0.11869004141810927</v>
      </c>
      <c r="AB1981" s="1">
        <f>SQRT(Sample[[#This Row],[Kpy''i]]^2+Sample[[#This Row],[KPy''j]]^2+Sample[[#This Row],[KPy''k]]^2)/KTmag/Scale</f>
        <v>1.6893955396350722</v>
      </c>
    </row>
    <row r="1982" spans="1:28" hidden="1" x14ac:dyDescent="0.25">
      <c r="A1982" s="5">
        <v>1977</v>
      </c>
      <c r="B1982" s="13" t="s">
        <v>43</v>
      </c>
      <c r="C1982" s="5"/>
      <c r="D1982" s="5"/>
      <c r="E1982">
        <v>6</v>
      </c>
      <c r="F1982">
        <v>9</v>
      </c>
      <c r="G1982">
        <v>1</v>
      </c>
      <c r="H1982" s="11">
        <f>Sample[[#This Row],[C]]/Sample[[#This Row],[D]]</f>
        <v>1.5</v>
      </c>
      <c r="I1982" s="11">
        <f>Sample[[#This Row],[A]]/Sample[[#This Row],[C]]</f>
        <v>0.1111111111111111</v>
      </c>
      <c r="J1982" s="11">
        <f>Sample[[#This Row],[D]]/Sample[[#This Row],[A]]</f>
        <v>6</v>
      </c>
      <c r="K1982" s="11">
        <f>Sample[[#This Row],[A]]/Sample[[#This Row],[D]]</f>
        <v>0.16666666666666666</v>
      </c>
      <c r="L1982" s="11">
        <f>Sample[[#This Row],[D]]/Sample[[#This Row],[C]]</f>
        <v>0.66666666666666663</v>
      </c>
      <c r="M1982" s="11">
        <f>Sample[[#This Row],[C]]/Sample[[#This Row],[A]]</f>
        <v>9</v>
      </c>
      <c r="N1982">
        <f>IF(Sample[[#This Row],[Ap]]=0,10,LOG(Sample[[#This Row],[Ap]]))</f>
        <v>0.17609125905568124</v>
      </c>
      <c r="O1982">
        <f>IF(Sample[[#This Row],[Ei]]=0,10,LOG(Sample[[#This Row],[Ei]]))</f>
        <v>-0.95424250943932487</v>
      </c>
      <c r="P1982">
        <f>IF(Sample[[#This Row],[Ii]]=0,10,LOG(Sample[[#This Row],[Ii]]))</f>
        <v>0.77815125038364363</v>
      </c>
      <c r="Q1982">
        <f>Kx-Sample[[#This Row],[Xp]]</f>
        <v>-0.17609125905568124</v>
      </c>
      <c r="R1982">
        <f>Ky-Sample[[#This Row],[Yp]]</f>
        <v>-4.5757490560675129E-2</v>
      </c>
      <c r="S1982">
        <f>Kz-Sample[[#This Row],[Zp]]</f>
        <v>0.22184874961635637</v>
      </c>
      <c r="T1982">
        <f>Sample[[#This Row],[Kpy]]*KSc-Sample[[#This Row],[KPz]]*KSb</f>
        <v>-0.17609125905568124</v>
      </c>
      <c r="U1982">
        <f>-1*(Sample[[#This Row],[KPx]]*KSc-Sample[[#This Row],[KPz]]*KSa)</f>
        <v>-0.17609125905568124</v>
      </c>
      <c r="V1982">
        <f>(Sample[[#This Row],[KPx]]*$R$2-Sample[[#This Row],[Kpy]]*KSa)</f>
        <v>-0.17609125905568124</v>
      </c>
      <c r="W1982">
        <f>Sample[[#This Row],[Kpy]]*KTc-Sample[[#This Row],[KPz]]*KTb</f>
        <v>0.2676062401770315</v>
      </c>
      <c r="X1982">
        <f>-1*(Sample[[#This Row],[KPx]]*KTc-Sample[[#This Row],[KPz]]*KTa)</f>
        <v>0.2676062401770315</v>
      </c>
      <c r="Y1982">
        <f>(Sample[[#This Row],[KPx]]*KTb-Sample[[#This Row],[Kpy]]*KTa)</f>
        <v>0.2676062401770315</v>
      </c>
      <c r="Z1982">
        <f>-Sample[[#This Row],[Xp]]*a+Sample[[#This Row],[Yp]]*b+Sample[[#This Row],[Zp]]*c_</f>
        <v>-0.35218251811136247</v>
      </c>
      <c r="AA1982" s="8">
        <f>-IF(Sample[[#This Row],[Column2]]&gt;0,1,-1)*SQRT(Sample[[#This Row],[KPx''i]]^2+Sample[[#This Row],[KPx''j]]^2+Sample[[#This Row],[KPx''k]]^2)/Ksmag/Scale</f>
        <v>0.21566686642533328</v>
      </c>
      <c r="AB1982" s="1">
        <f>SQRT(Sample[[#This Row],[Kpy''i]]^2+Sample[[#This Row],[KPy''j]]^2+Sample[[#This Row],[KPy''k]]^2)/KTmag/Scale</f>
        <v>0.18922618711701492</v>
      </c>
    </row>
    <row r="1983" spans="1:28" hidden="1" x14ac:dyDescent="0.25">
      <c r="A1983" s="5">
        <v>1978</v>
      </c>
      <c r="B1983" s="13" t="s">
        <v>43</v>
      </c>
      <c r="C1983" s="5"/>
      <c r="D1983" s="5"/>
      <c r="E1983">
        <v>9</v>
      </c>
      <c r="F1983">
        <v>2</v>
      </c>
      <c r="G1983">
        <v>8</v>
      </c>
      <c r="H1983" s="11">
        <f>Sample[[#This Row],[C]]/Sample[[#This Row],[D]]</f>
        <v>0.22222222222222221</v>
      </c>
      <c r="I1983" s="11">
        <f>Sample[[#This Row],[A]]/Sample[[#This Row],[C]]</f>
        <v>4</v>
      </c>
      <c r="J1983" s="11">
        <f>Sample[[#This Row],[D]]/Sample[[#This Row],[A]]</f>
        <v>1.125</v>
      </c>
      <c r="K1983" s="11">
        <f>Sample[[#This Row],[A]]/Sample[[#This Row],[D]]</f>
        <v>0.88888888888888884</v>
      </c>
      <c r="L1983" s="11">
        <f>Sample[[#This Row],[D]]/Sample[[#This Row],[C]]</f>
        <v>4.5</v>
      </c>
      <c r="M1983" s="11">
        <f>Sample[[#This Row],[C]]/Sample[[#This Row],[A]]</f>
        <v>0.25</v>
      </c>
      <c r="N1983">
        <f>IF(Sample[[#This Row],[Ap]]=0,10,LOG(Sample[[#This Row],[Ap]]))</f>
        <v>-0.65321251377534373</v>
      </c>
      <c r="O1983">
        <f>IF(Sample[[#This Row],[Ei]]=0,10,LOG(Sample[[#This Row],[Ei]]))</f>
        <v>0.6020599913279624</v>
      </c>
      <c r="P1983">
        <f>IF(Sample[[#This Row],[Ii]]=0,10,LOG(Sample[[#This Row],[Ii]]))</f>
        <v>5.1152522447381291E-2</v>
      </c>
      <c r="Q1983">
        <f>Kx-Sample[[#This Row],[Xp]]</f>
        <v>0.65321251377534373</v>
      </c>
      <c r="R1983">
        <f>Ky-Sample[[#This Row],[Yp]]</f>
        <v>-1.6020599913279625</v>
      </c>
      <c r="S1983">
        <f>Kz-Sample[[#This Row],[Zp]]</f>
        <v>0.94884747755261867</v>
      </c>
      <c r="T1983">
        <f>Sample[[#This Row],[Kpy]]*KSc-Sample[[#This Row],[KPz]]*KSb</f>
        <v>0.65321251377534384</v>
      </c>
      <c r="U1983">
        <f>-1*(Sample[[#This Row],[KPx]]*KSc-Sample[[#This Row],[KPz]]*KSa)</f>
        <v>0.65321251377534373</v>
      </c>
      <c r="V1983">
        <f>(Sample[[#This Row],[KPx]]*$R$2-Sample[[#This Row],[Kpy]]*KSa)</f>
        <v>0.65321251377534373</v>
      </c>
      <c r="W1983">
        <f>Sample[[#This Row],[Kpy]]*KTc-Sample[[#This Row],[KPz]]*KTb</f>
        <v>2.5509074688805811</v>
      </c>
      <c r="X1983">
        <f>-1*(Sample[[#This Row],[KPx]]*KTc-Sample[[#This Row],[KPz]]*KTa)</f>
        <v>2.5509074688805811</v>
      </c>
      <c r="Y1983">
        <f>(Sample[[#This Row],[KPx]]*KTb-Sample[[#This Row],[Kpy]]*KTa)</f>
        <v>2.5509074688805811</v>
      </c>
      <c r="Z1983">
        <f>-Sample[[#This Row],[Xp]]*a+Sample[[#This Row],[Yp]]*b+Sample[[#This Row],[Zp]]*c_</f>
        <v>1.3064250275506875</v>
      </c>
      <c r="AA1983" s="8">
        <f>-IF(Sample[[#This Row],[Column2]]&gt;0,1,-1)*SQRT(Sample[[#This Row],[KPx''i]]^2+Sample[[#This Row],[KPx''j]]^2+Sample[[#This Row],[KPx''k]]^2)/Ksmag/Scale</f>
        <v>-0.80001867617515987</v>
      </c>
      <c r="AB1983" s="1">
        <f>SQRT(Sample[[#This Row],[Kpy''i]]^2+Sample[[#This Row],[KPy''j]]^2+Sample[[#This Row],[KPy''k]]^2)/KTmag/Scale</f>
        <v>1.8037639694248708</v>
      </c>
    </row>
    <row r="1984" spans="1:28" hidden="1" x14ac:dyDescent="0.25">
      <c r="A1984" s="5">
        <v>1979</v>
      </c>
      <c r="B1984" s="13" t="s">
        <v>43</v>
      </c>
      <c r="C1984" s="5"/>
      <c r="D1984" s="5"/>
      <c r="E1984">
        <v>6</v>
      </c>
      <c r="F1984">
        <v>2</v>
      </c>
      <c r="G1984">
        <v>5</v>
      </c>
      <c r="H1984" s="11">
        <f>Sample[[#This Row],[C]]/Sample[[#This Row],[D]]</f>
        <v>0.33333333333333331</v>
      </c>
      <c r="I1984" s="11">
        <f>Sample[[#This Row],[A]]/Sample[[#This Row],[C]]</f>
        <v>2.5</v>
      </c>
      <c r="J1984" s="11">
        <f>Sample[[#This Row],[D]]/Sample[[#This Row],[A]]</f>
        <v>1.2</v>
      </c>
      <c r="K1984" s="11">
        <f>Sample[[#This Row],[A]]/Sample[[#This Row],[D]]</f>
        <v>0.83333333333333337</v>
      </c>
      <c r="L1984" s="11">
        <f>Sample[[#This Row],[D]]/Sample[[#This Row],[C]]</f>
        <v>3</v>
      </c>
      <c r="M1984" s="11">
        <f>Sample[[#This Row],[C]]/Sample[[#This Row],[A]]</f>
        <v>0.4</v>
      </c>
      <c r="N1984">
        <f>IF(Sample[[#This Row],[Ap]]=0,10,LOG(Sample[[#This Row],[Ap]]))</f>
        <v>-0.47712125471966244</v>
      </c>
      <c r="O1984">
        <f>IF(Sample[[#This Row],[Ei]]=0,10,LOG(Sample[[#This Row],[Ei]]))</f>
        <v>0.3979400086720376</v>
      </c>
      <c r="P1984">
        <f>IF(Sample[[#This Row],[Ii]]=0,10,LOG(Sample[[#This Row],[Ii]]))</f>
        <v>7.9181246047624818E-2</v>
      </c>
      <c r="Q1984">
        <f>Kx-Sample[[#This Row],[Xp]]</f>
        <v>0.47712125471966244</v>
      </c>
      <c r="R1984">
        <f>Ky-Sample[[#This Row],[Yp]]</f>
        <v>-1.3979400086720375</v>
      </c>
      <c r="S1984">
        <f>Kz-Sample[[#This Row],[Zp]]</f>
        <v>0.92081875395237522</v>
      </c>
      <c r="T1984">
        <f>Sample[[#This Row],[Kpy]]*KSc-Sample[[#This Row],[KPz]]*KSb</f>
        <v>0.47712125471966227</v>
      </c>
      <c r="U1984">
        <f>-1*(Sample[[#This Row],[KPx]]*KSc-Sample[[#This Row],[KPz]]*KSa)</f>
        <v>0.47712125471966244</v>
      </c>
      <c r="V1984">
        <f>(Sample[[#This Row],[KPx]]*$R$2-Sample[[#This Row],[Kpy]]*KSa)</f>
        <v>0.47712125471966244</v>
      </c>
      <c r="W1984">
        <f>Sample[[#This Row],[Kpy]]*KTc-Sample[[#This Row],[KPz]]*KTb</f>
        <v>2.3187587626244128</v>
      </c>
      <c r="X1984">
        <f>-1*(Sample[[#This Row],[KPx]]*KTc-Sample[[#This Row],[KPz]]*KTa)</f>
        <v>2.3187587626244128</v>
      </c>
      <c r="Y1984">
        <f>(Sample[[#This Row],[KPx]]*KTb-Sample[[#This Row],[Kpy]]*KTa)</f>
        <v>2.3187587626244124</v>
      </c>
      <c r="Z1984">
        <f>-Sample[[#This Row],[Xp]]*a+Sample[[#This Row],[Yp]]*b+Sample[[#This Row],[Zp]]*c_</f>
        <v>0.95424250943932487</v>
      </c>
      <c r="AA1984" s="8">
        <f>-IF(Sample[[#This Row],[Column2]]&gt;0,1,-1)*SQRT(Sample[[#This Row],[KPx''i]]^2+Sample[[#This Row],[KPx''j]]^2+Sample[[#This Row],[KPx''k]]^2)/Ksmag/Scale</f>
        <v>-0.58435180974982648</v>
      </c>
      <c r="AB1984" s="1">
        <f>SQRT(Sample[[#This Row],[Kpy''i]]^2+Sample[[#This Row],[KPy''j]]^2+Sample[[#This Row],[KPy''k]]^2)/KTmag/Scale</f>
        <v>1.6396100449874504</v>
      </c>
    </row>
    <row r="1985" spans="1:28" hidden="1" x14ac:dyDescent="0.25">
      <c r="A1985" s="5">
        <v>1980</v>
      </c>
      <c r="B1985" s="13" t="s">
        <v>43</v>
      </c>
      <c r="C1985" s="5"/>
      <c r="D1985" s="5"/>
      <c r="E1985">
        <v>9</v>
      </c>
      <c r="F1985">
        <v>1</v>
      </c>
      <c r="G1985">
        <v>4</v>
      </c>
      <c r="H1985" s="11">
        <f>Sample[[#This Row],[C]]/Sample[[#This Row],[D]]</f>
        <v>0.1111111111111111</v>
      </c>
      <c r="I1985" s="11">
        <f>Sample[[#This Row],[A]]/Sample[[#This Row],[C]]</f>
        <v>4</v>
      </c>
      <c r="J1985" s="11">
        <f>Sample[[#This Row],[D]]/Sample[[#This Row],[A]]</f>
        <v>2.25</v>
      </c>
      <c r="K1985" s="11">
        <f>Sample[[#This Row],[A]]/Sample[[#This Row],[D]]</f>
        <v>0.44444444444444442</v>
      </c>
      <c r="L1985" s="11">
        <f>Sample[[#This Row],[D]]/Sample[[#This Row],[C]]</f>
        <v>9</v>
      </c>
      <c r="M1985" s="11">
        <f>Sample[[#This Row],[C]]/Sample[[#This Row],[A]]</f>
        <v>0.25</v>
      </c>
      <c r="N1985">
        <f>IF(Sample[[#This Row],[Ap]]=0,10,LOG(Sample[[#This Row],[Ap]]))</f>
        <v>-0.95424250943932487</v>
      </c>
      <c r="O1985">
        <f>IF(Sample[[#This Row],[Ei]]=0,10,LOG(Sample[[#This Row],[Ei]]))</f>
        <v>0.6020599913279624</v>
      </c>
      <c r="P1985">
        <f>IF(Sample[[#This Row],[Ii]]=0,10,LOG(Sample[[#This Row],[Ii]]))</f>
        <v>0.35218251811136247</v>
      </c>
      <c r="Q1985">
        <f>Kx-Sample[[#This Row],[Xp]]</f>
        <v>0.95424250943932487</v>
      </c>
      <c r="R1985">
        <f>Ky-Sample[[#This Row],[Yp]]</f>
        <v>-1.6020599913279625</v>
      </c>
      <c r="S1985">
        <f>Kz-Sample[[#This Row],[Zp]]</f>
        <v>0.64781748188863753</v>
      </c>
      <c r="T1985">
        <f>Sample[[#This Row],[Kpy]]*KSc-Sample[[#This Row],[KPz]]*KSb</f>
        <v>0.95424250943932498</v>
      </c>
      <c r="U1985">
        <f>-1*(Sample[[#This Row],[KPx]]*KSc-Sample[[#This Row],[KPz]]*KSa)</f>
        <v>0.95424250943932487</v>
      </c>
      <c r="V1985">
        <f>(Sample[[#This Row],[KPx]]*$R$2-Sample[[#This Row],[Kpy]]*KSa)</f>
        <v>0.95424250943932487</v>
      </c>
      <c r="W1985">
        <f>Sample[[#This Row],[Kpy]]*KTc-Sample[[#This Row],[KPz]]*KTb</f>
        <v>2.2498774732165998</v>
      </c>
      <c r="X1985">
        <f>-1*(Sample[[#This Row],[KPx]]*KTc-Sample[[#This Row],[KPz]]*KTa)</f>
        <v>2.2498774732165998</v>
      </c>
      <c r="Y1985">
        <f>(Sample[[#This Row],[KPx]]*KTb-Sample[[#This Row],[Kpy]]*KTa)</f>
        <v>2.2498774732166003</v>
      </c>
      <c r="Z1985">
        <f>-Sample[[#This Row],[Xp]]*a+Sample[[#This Row],[Yp]]*b+Sample[[#This Row],[Zp]]*c_</f>
        <v>1.9084850188786497</v>
      </c>
      <c r="AA1985" s="8">
        <f>-IF(Sample[[#This Row],[Column2]]&gt;0,1,-1)*SQRT(Sample[[#This Row],[KPx''i]]^2+Sample[[#This Row],[KPx''j]]^2+Sample[[#This Row],[KPx''k]]^2)/Ksmag/Scale</f>
        <v>-1.1687036194996532</v>
      </c>
      <c r="AB1985" s="1">
        <f>SQRT(Sample[[#This Row],[Kpy''i]]^2+Sample[[#This Row],[KPy''j]]^2+Sample[[#This Row],[KPy''k]]^2)/KTmag/Scale</f>
        <v>1.5909036181503129</v>
      </c>
    </row>
    <row r="1986" spans="1:28" hidden="1" x14ac:dyDescent="0.25">
      <c r="A1986" s="5">
        <v>1981</v>
      </c>
      <c r="B1986" s="13" t="s">
        <v>43</v>
      </c>
      <c r="C1986" s="5"/>
      <c r="D1986" s="5"/>
      <c r="E1986">
        <v>9</v>
      </c>
      <c r="F1986">
        <v>2</v>
      </c>
      <c r="G1986">
        <v>4</v>
      </c>
      <c r="H1986" s="11">
        <f>Sample[[#This Row],[C]]/Sample[[#This Row],[D]]</f>
        <v>0.22222222222222221</v>
      </c>
      <c r="I1986" s="11">
        <f>Sample[[#This Row],[A]]/Sample[[#This Row],[C]]</f>
        <v>2</v>
      </c>
      <c r="J1986" s="11">
        <f>Sample[[#This Row],[D]]/Sample[[#This Row],[A]]</f>
        <v>2.25</v>
      </c>
      <c r="K1986" s="11">
        <f>Sample[[#This Row],[A]]/Sample[[#This Row],[D]]</f>
        <v>0.44444444444444442</v>
      </c>
      <c r="L1986" s="11">
        <f>Sample[[#This Row],[D]]/Sample[[#This Row],[C]]</f>
        <v>4.5</v>
      </c>
      <c r="M1986" s="11">
        <f>Sample[[#This Row],[C]]/Sample[[#This Row],[A]]</f>
        <v>0.5</v>
      </c>
      <c r="N1986">
        <f>IF(Sample[[#This Row],[Ap]]=0,10,LOG(Sample[[#This Row],[Ap]]))</f>
        <v>-0.65321251377534373</v>
      </c>
      <c r="O1986">
        <f>IF(Sample[[#This Row],[Ei]]=0,10,LOG(Sample[[#This Row],[Ei]]))</f>
        <v>0.3010299956639812</v>
      </c>
      <c r="P1986">
        <f>IF(Sample[[#This Row],[Ii]]=0,10,LOG(Sample[[#This Row],[Ii]]))</f>
        <v>0.35218251811136247</v>
      </c>
      <c r="Q1986">
        <f>Kx-Sample[[#This Row],[Xp]]</f>
        <v>0.65321251377534373</v>
      </c>
      <c r="R1986">
        <f>Ky-Sample[[#This Row],[Yp]]</f>
        <v>-1.3010299956639813</v>
      </c>
      <c r="S1986">
        <f>Kz-Sample[[#This Row],[Zp]]</f>
        <v>0.64781748188863753</v>
      </c>
      <c r="T1986">
        <f>Sample[[#This Row],[Kpy]]*KSc-Sample[[#This Row],[KPz]]*KSb</f>
        <v>0.65321251377534373</v>
      </c>
      <c r="U1986">
        <f>-1*(Sample[[#This Row],[KPx]]*KSc-Sample[[#This Row],[KPz]]*KSa)</f>
        <v>0.65321251377534373</v>
      </c>
      <c r="V1986">
        <f>(Sample[[#This Row],[KPx]]*$R$2-Sample[[#This Row],[Kpy]]*KSa)</f>
        <v>0.65321251377534373</v>
      </c>
      <c r="W1986">
        <f>Sample[[#This Row],[Kpy]]*KTc-Sample[[#This Row],[KPz]]*KTb</f>
        <v>1.9488474775526188</v>
      </c>
      <c r="X1986">
        <f>-1*(Sample[[#This Row],[KPx]]*KTc-Sample[[#This Row],[KPz]]*KTa)</f>
        <v>1.9488474775526188</v>
      </c>
      <c r="Y1986">
        <f>(Sample[[#This Row],[KPx]]*KTb-Sample[[#This Row],[Kpy]]*KTa)</f>
        <v>1.9488474775526188</v>
      </c>
      <c r="Z1986">
        <f>-Sample[[#This Row],[Xp]]*a+Sample[[#This Row],[Yp]]*b+Sample[[#This Row],[Zp]]*c_</f>
        <v>1.3064250275506875</v>
      </c>
      <c r="AA1986" s="8">
        <f>-IF(Sample[[#This Row],[Column2]]&gt;0,1,-1)*SQRT(Sample[[#This Row],[KPx''i]]^2+Sample[[#This Row],[KPx''j]]^2+Sample[[#This Row],[KPx''k]]^2)/Ksmag/Scale</f>
        <v>-0.80001867617515987</v>
      </c>
      <c r="AB1986" s="1">
        <f>SQRT(Sample[[#This Row],[Kpy''i]]^2+Sample[[#This Row],[KPy''j]]^2+Sample[[#This Row],[KPy''k]]^2)/KTmag/Scale</f>
        <v>1.3780432668757547</v>
      </c>
    </row>
    <row r="1987" spans="1:28" hidden="1" x14ac:dyDescent="0.25">
      <c r="A1987" s="5">
        <v>1982</v>
      </c>
      <c r="B1987" s="13" t="s">
        <v>43</v>
      </c>
      <c r="C1987" s="5"/>
      <c r="D1987" s="5"/>
      <c r="E1987">
        <v>10</v>
      </c>
      <c r="F1987">
        <v>2</v>
      </c>
      <c r="G1987">
        <v>8</v>
      </c>
      <c r="H1987" s="11">
        <f>Sample[[#This Row],[C]]/Sample[[#This Row],[D]]</f>
        <v>0.2</v>
      </c>
      <c r="I1987" s="11">
        <f>Sample[[#This Row],[A]]/Sample[[#This Row],[C]]</f>
        <v>4</v>
      </c>
      <c r="J1987" s="11">
        <f>Sample[[#This Row],[D]]/Sample[[#This Row],[A]]</f>
        <v>1.25</v>
      </c>
      <c r="K1987" s="11">
        <f>Sample[[#This Row],[A]]/Sample[[#This Row],[D]]</f>
        <v>0.8</v>
      </c>
      <c r="L1987" s="11">
        <f>Sample[[#This Row],[D]]/Sample[[#This Row],[C]]</f>
        <v>5</v>
      </c>
      <c r="M1987" s="11">
        <f>Sample[[#This Row],[C]]/Sample[[#This Row],[A]]</f>
        <v>0.25</v>
      </c>
      <c r="N1987">
        <f>IF(Sample[[#This Row],[Ap]]=0,10,LOG(Sample[[#This Row],[Ap]]))</f>
        <v>-0.69897000433601875</v>
      </c>
      <c r="O1987">
        <f>IF(Sample[[#This Row],[Ei]]=0,10,LOG(Sample[[#This Row],[Ei]]))</f>
        <v>0.6020599913279624</v>
      </c>
      <c r="P1987">
        <f>IF(Sample[[#This Row],[Ii]]=0,10,LOG(Sample[[#This Row],[Ii]]))</f>
        <v>9.691001300805642E-2</v>
      </c>
      <c r="Q1987">
        <f>Kx-Sample[[#This Row],[Xp]]</f>
        <v>0.69897000433601875</v>
      </c>
      <c r="R1987">
        <f>Ky-Sample[[#This Row],[Yp]]</f>
        <v>-1.6020599913279625</v>
      </c>
      <c r="S1987">
        <f>Kz-Sample[[#This Row],[Zp]]</f>
        <v>0.90308998699194354</v>
      </c>
      <c r="T1987">
        <f>Sample[[#This Row],[Kpy]]*KSc-Sample[[#This Row],[KPz]]*KSb</f>
        <v>0.69897000433601897</v>
      </c>
      <c r="U1987">
        <f>-1*(Sample[[#This Row],[KPx]]*KSc-Sample[[#This Row],[KPz]]*KSa)</f>
        <v>0.69897000433601875</v>
      </c>
      <c r="V1987">
        <f>(Sample[[#This Row],[KPx]]*$R$2-Sample[[#This Row],[Kpy]]*KSa)</f>
        <v>0.69897000433601875</v>
      </c>
      <c r="W1987">
        <f>Sample[[#This Row],[Kpy]]*KTc-Sample[[#This Row],[KPz]]*KTb</f>
        <v>2.5051499783199063</v>
      </c>
      <c r="X1987">
        <f>-1*(Sample[[#This Row],[KPx]]*KTc-Sample[[#This Row],[KPz]]*KTa)</f>
        <v>2.5051499783199058</v>
      </c>
      <c r="Y1987">
        <f>(Sample[[#This Row],[KPx]]*KTb-Sample[[#This Row],[Kpy]]*KTa)</f>
        <v>2.5051499783199063</v>
      </c>
      <c r="Z1987">
        <f>-Sample[[#This Row],[Xp]]*a+Sample[[#This Row],[Yp]]*b+Sample[[#This Row],[Zp]]*c_</f>
        <v>1.3979400086720377</v>
      </c>
      <c r="AA1987" s="8">
        <f>-IF(Sample[[#This Row],[Column2]]&gt;0,1,-1)*SQRT(Sample[[#This Row],[KPx''i]]^2+Sample[[#This Row],[KPx''j]]^2+Sample[[#This Row],[KPx''k]]^2)/Ksmag/Scale</f>
        <v>-0.85605992806709574</v>
      </c>
      <c r="AB1987" s="1">
        <f>SQRT(Sample[[#This Row],[Kpy''i]]^2+Sample[[#This Row],[KPy''j]]^2+Sample[[#This Row],[KPy''k]]^2)/KTmag/Scale</f>
        <v>1.7714085375593385</v>
      </c>
    </row>
    <row r="1988" spans="1:28" hidden="1" x14ac:dyDescent="0.25">
      <c r="A1988" s="5">
        <v>1983</v>
      </c>
      <c r="B1988" s="13" t="s">
        <v>43</v>
      </c>
      <c r="C1988" s="5"/>
      <c r="D1988" s="5"/>
      <c r="E1988">
        <v>4</v>
      </c>
      <c r="F1988">
        <v>2</v>
      </c>
      <c r="G1988">
        <v>1</v>
      </c>
      <c r="H1988" s="11">
        <f>Sample[[#This Row],[C]]/Sample[[#This Row],[D]]</f>
        <v>0.5</v>
      </c>
      <c r="I1988" s="11">
        <f>Sample[[#This Row],[A]]/Sample[[#This Row],[C]]</f>
        <v>0.5</v>
      </c>
      <c r="J1988" s="11">
        <f>Sample[[#This Row],[D]]/Sample[[#This Row],[A]]</f>
        <v>4</v>
      </c>
      <c r="K1988" s="11">
        <f>Sample[[#This Row],[A]]/Sample[[#This Row],[D]]</f>
        <v>0.25</v>
      </c>
      <c r="L1988" s="11">
        <f>Sample[[#This Row],[D]]/Sample[[#This Row],[C]]</f>
        <v>2</v>
      </c>
      <c r="M1988" s="11">
        <f>Sample[[#This Row],[C]]/Sample[[#This Row],[A]]</f>
        <v>2</v>
      </c>
      <c r="N1988">
        <f>IF(Sample[[#This Row],[Ap]]=0,10,LOG(Sample[[#This Row],[Ap]]))</f>
        <v>-0.3010299956639812</v>
      </c>
      <c r="O1988">
        <f>IF(Sample[[#This Row],[Ei]]=0,10,LOG(Sample[[#This Row],[Ei]]))</f>
        <v>-0.3010299956639812</v>
      </c>
      <c r="P1988">
        <f>IF(Sample[[#This Row],[Ii]]=0,10,LOG(Sample[[#This Row],[Ii]]))</f>
        <v>0.6020599913279624</v>
      </c>
      <c r="Q1988">
        <f>Kx-Sample[[#This Row],[Xp]]</f>
        <v>0.3010299956639812</v>
      </c>
      <c r="R1988">
        <f>Ky-Sample[[#This Row],[Yp]]</f>
        <v>-0.69897000433601875</v>
      </c>
      <c r="S1988">
        <f>Kz-Sample[[#This Row],[Zp]]</f>
        <v>0.3979400086720376</v>
      </c>
      <c r="T1988">
        <f>Sample[[#This Row],[Kpy]]*KSc-Sample[[#This Row],[KPz]]*KSb</f>
        <v>0.30102999566398114</v>
      </c>
      <c r="U1988">
        <f>-1*(Sample[[#This Row],[KPx]]*KSc-Sample[[#This Row],[KPz]]*KSa)</f>
        <v>0.3010299956639812</v>
      </c>
      <c r="V1988">
        <f>(Sample[[#This Row],[KPx]]*$R$2-Sample[[#This Row],[Kpy]]*KSa)</f>
        <v>0.3010299956639812</v>
      </c>
      <c r="W1988">
        <f>Sample[[#This Row],[Kpy]]*KTc-Sample[[#This Row],[KPz]]*KTb</f>
        <v>1.0969100130080562</v>
      </c>
      <c r="X1988">
        <f>-1*(Sample[[#This Row],[KPx]]*KTc-Sample[[#This Row],[KPz]]*KTa)</f>
        <v>1.0969100130080565</v>
      </c>
      <c r="Y1988">
        <f>(Sample[[#This Row],[KPx]]*KTb-Sample[[#This Row],[Kpy]]*KTa)</f>
        <v>1.0969100130080562</v>
      </c>
      <c r="Z1988">
        <f>-Sample[[#This Row],[Xp]]*a+Sample[[#This Row],[Yp]]*b+Sample[[#This Row],[Zp]]*c_</f>
        <v>0.6020599913279624</v>
      </c>
      <c r="AA1988" s="8">
        <f>-IF(Sample[[#This Row],[Column2]]&gt;0,1,-1)*SQRT(Sample[[#This Row],[KPx''i]]^2+Sample[[#This Row],[KPx''j]]^2+Sample[[#This Row],[KPx''k]]^2)/Ksmag/Scale</f>
        <v>-0.36868494332449325</v>
      </c>
      <c r="AB1988" s="1">
        <f>SQRT(Sample[[#This Row],[Kpy''i]]^2+Sample[[#This Row],[KPy''j]]^2+Sample[[#This Row],[KPy''k]]^2)/KTmag/Scale</f>
        <v>0.77563250854942078</v>
      </c>
    </row>
    <row r="1989" spans="1:28" hidden="1" x14ac:dyDescent="0.25">
      <c r="A1989" s="5">
        <v>1984</v>
      </c>
      <c r="B1989" s="13" t="s">
        <v>43</v>
      </c>
      <c r="C1989" s="5"/>
      <c r="D1989" s="5"/>
      <c r="E1989">
        <v>9</v>
      </c>
      <c r="F1989">
        <v>10</v>
      </c>
      <c r="G1989">
        <v>3</v>
      </c>
      <c r="H1989" s="11">
        <f>Sample[[#This Row],[C]]/Sample[[#This Row],[D]]</f>
        <v>1.1111111111111112</v>
      </c>
      <c r="I1989" s="11">
        <f>Sample[[#This Row],[A]]/Sample[[#This Row],[C]]</f>
        <v>0.3</v>
      </c>
      <c r="J1989" s="11">
        <f>Sample[[#This Row],[D]]/Sample[[#This Row],[A]]</f>
        <v>3</v>
      </c>
      <c r="K1989" s="11">
        <f>Sample[[#This Row],[A]]/Sample[[#This Row],[D]]</f>
        <v>0.33333333333333331</v>
      </c>
      <c r="L1989" s="11">
        <f>Sample[[#This Row],[D]]/Sample[[#This Row],[C]]</f>
        <v>0.9</v>
      </c>
      <c r="M1989" s="11">
        <f>Sample[[#This Row],[C]]/Sample[[#This Row],[A]]</f>
        <v>3.3333333333333335</v>
      </c>
      <c r="N1989">
        <f>IF(Sample[[#This Row],[Ap]]=0,10,LOG(Sample[[#This Row],[Ap]]))</f>
        <v>4.5757490560675143E-2</v>
      </c>
      <c r="O1989">
        <f>IF(Sample[[#This Row],[Ei]]=0,10,LOG(Sample[[#This Row],[Ei]]))</f>
        <v>-0.52287874528033762</v>
      </c>
      <c r="P1989">
        <f>IF(Sample[[#This Row],[Ii]]=0,10,LOG(Sample[[#This Row],[Ii]]))</f>
        <v>0.47712125471966244</v>
      </c>
      <c r="Q1989">
        <f>Kx-Sample[[#This Row],[Xp]]</f>
        <v>-4.5757490560675143E-2</v>
      </c>
      <c r="R1989">
        <f>Ky-Sample[[#This Row],[Yp]]</f>
        <v>-0.47712125471966238</v>
      </c>
      <c r="S1989">
        <f>Kz-Sample[[#This Row],[Zp]]</f>
        <v>0.52287874528033762</v>
      </c>
      <c r="T1989">
        <f>Sample[[#This Row],[Kpy]]*KSc-Sample[[#This Row],[KPz]]*KSb</f>
        <v>-4.575749056067524E-2</v>
      </c>
      <c r="U1989">
        <f>-1*(Sample[[#This Row],[KPx]]*KSc-Sample[[#This Row],[KPz]]*KSa)</f>
        <v>-4.5757490560675143E-2</v>
      </c>
      <c r="V1989">
        <f>(Sample[[#This Row],[KPx]]*$R$2-Sample[[#This Row],[Kpy]]*KSa)</f>
        <v>-4.5757490560675143E-2</v>
      </c>
      <c r="W1989">
        <f>Sample[[#This Row],[Kpy]]*KTc-Sample[[#This Row],[KPz]]*KTb</f>
        <v>1</v>
      </c>
      <c r="X1989">
        <f>-1*(Sample[[#This Row],[KPx]]*KTc-Sample[[#This Row],[KPz]]*KTa)</f>
        <v>1</v>
      </c>
      <c r="Y1989">
        <f>(Sample[[#This Row],[KPx]]*KTb-Sample[[#This Row],[Kpy]]*KTa)</f>
        <v>0.99999999999999989</v>
      </c>
      <c r="Z1989">
        <f>-Sample[[#This Row],[Xp]]*a+Sample[[#This Row],[Yp]]*b+Sample[[#This Row],[Zp]]*c_</f>
        <v>-9.1514981121350369E-2</v>
      </c>
      <c r="AA1989" s="8">
        <f>-IF(Sample[[#This Row],[Column2]]&gt;0,1,-1)*SQRT(Sample[[#This Row],[KPx''i]]^2+Sample[[#This Row],[KPx''j]]^2+Sample[[#This Row],[KPx''k]]^2)/Ksmag/Scale</f>
        <v>5.6041251891935963E-2</v>
      </c>
      <c r="AB1989" s="1">
        <f>SQRT(Sample[[#This Row],[Kpy''i]]^2+Sample[[#This Row],[KPy''j]]^2+Sample[[#This Row],[KPy''k]]^2)/KTmag/Scale</f>
        <v>0.70710678118654757</v>
      </c>
    </row>
    <row r="1990" spans="1:28" hidden="1" x14ac:dyDescent="0.25">
      <c r="A1990" s="5">
        <v>1985</v>
      </c>
      <c r="B1990" s="13" t="s">
        <v>43</v>
      </c>
      <c r="C1990" s="5"/>
      <c r="D1990" s="5"/>
      <c r="E1990">
        <v>4</v>
      </c>
      <c r="F1990">
        <v>1</v>
      </c>
      <c r="G1990">
        <v>9</v>
      </c>
      <c r="H1990" s="11">
        <f>Sample[[#This Row],[C]]/Sample[[#This Row],[D]]</f>
        <v>0.25</v>
      </c>
      <c r="I1990" s="11">
        <f>Sample[[#This Row],[A]]/Sample[[#This Row],[C]]</f>
        <v>9</v>
      </c>
      <c r="J1990" s="11">
        <f>Sample[[#This Row],[D]]/Sample[[#This Row],[A]]</f>
        <v>0.44444444444444442</v>
      </c>
      <c r="K1990" s="11">
        <f>Sample[[#This Row],[A]]/Sample[[#This Row],[D]]</f>
        <v>2.25</v>
      </c>
      <c r="L1990" s="11">
        <f>Sample[[#This Row],[D]]/Sample[[#This Row],[C]]</f>
        <v>4</v>
      </c>
      <c r="M1990" s="11">
        <f>Sample[[#This Row],[C]]/Sample[[#This Row],[A]]</f>
        <v>0.1111111111111111</v>
      </c>
      <c r="N1990">
        <f>IF(Sample[[#This Row],[Ap]]=0,10,LOG(Sample[[#This Row],[Ap]]))</f>
        <v>-0.6020599913279624</v>
      </c>
      <c r="O1990">
        <f>IF(Sample[[#This Row],[Ei]]=0,10,LOG(Sample[[#This Row],[Ei]]))</f>
        <v>0.95424250943932487</v>
      </c>
      <c r="P1990">
        <f>IF(Sample[[#This Row],[Ii]]=0,10,LOG(Sample[[#This Row],[Ii]]))</f>
        <v>-0.35218251811136253</v>
      </c>
      <c r="Q1990">
        <f>Kx-Sample[[#This Row],[Xp]]</f>
        <v>0.6020599913279624</v>
      </c>
      <c r="R1990">
        <f>Ky-Sample[[#This Row],[Yp]]</f>
        <v>-1.9542425094393248</v>
      </c>
      <c r="S1990">
        <f>Kz-Sample[[#This Row],[Zp]]</f>
        <v>1.3521825181113625</v>
      </c>
      <c r="T1990">
        <f>Sample[[#This Row],[Kpy]]*KSc-Sample[[#This Row],[KPz]]*KSb</f>
        <v>0.60205999132796229</v>
      </c>
      <c r="U1990">
        <f>-1*(Sample[[#This Row],[KPx]]*KSc-Sample[[#This Row],[KPz]]*KSa)</f>
        <v>0.6020599913279624</v>
      </c>
      <c r="V1990">
        <f>(Sample[[#This Row],[KPx]]*$R$2-Sample[[#This Row],[Kpy]]*KSa)</f>
        <v>0.6020599913279624</v>
      </c>
      <c r="W1990">
        <f>Sample[[#This Row],[Kpy]]*KTc-Sample[[#This Row],[KPz]]*KTb</f>
        <v>3.306425027550687</v>
      </c>
      <c r="X1990">
        <f>-1*(Sample[[#This Row],[KPx]]*KTc-Sample[[#This Row],[KPz]]*KTa)</f>
        <v>3.3064250275506875</v>
      </c>
      <c r="Y1990">
        <f>(Sample[[#This Row],[KPx]]*KTb-Sample[[#This Row],[Kpy]]*KTa)</f>
        <v>3.306425027550687</v>
      </c>
      <c r="Z1990">
        <f>-Sample[[#This Row],[Xp]]*a+Sample[[#This Row],[Yp]]*b+Sample[[#This Row],[Zp]]*c_</f>
        <v>1.2041199826559246</v>
      </c>
      <c r="AA1990" s="8">
        <f>-IF(Sample[[#This Row],[Column2]]&gt;0,1,-1)*SQRT(Sample[[#This Row],[KPx''i]]^2+Sample[[#This Row],[KPx''j]]^2+Sample[[#This Row],[KPx''k]]^2)/Ksmag/Scale</f>
        <v>-0.73736988664898651</v>
      </c>
      <c r="AB1990" s="1">
        <f>SQRT(Sample[[#This Row],[Kpy''i]]^2+Sample[[#This Row],[KPy''j]]^2+Sample[[#This Row],[KPy''k]]^2)/KTmag/Scale</f>
        <v>2.3379955584660084</v>
      </c>
    </row>
    <row r="1991" spans="1:28" hidden="1" x14ac:dyDescent="0.25">
      <c r="A1991" s="5">
        <v>1986</v>
      </c>
      <c r="B1991" s="13" t="s">
        <v>43</v>
      </c>
      <c r="C1991" s="5"/>
      <c r="D1991" s="5"/>
      <c r="E1991">
        <v>1</v>
      </c>
      <c r="F1991">
        <v>4</v>
      </c>
      <c r="G1991">
        <v>10</v>
      </c>
      <c r="H1991" s="11">
        <f>Sample[[#This Row],[C]]/Sample[[#This Row],[D]]</f>
        <v>4</v>
      </c>
      <c r="I1991" s="11">
        <f>Sample[[#This Row],[A]]/Sample[[#This Row],[C]]</f>
        <v>2.5</v>
      </c>
      <c r="J1991" s="11">
        <f>Sample[[#This Row],[D]]/Sample[[#This Row],[A]]</f>
        <v>0.1</v>
      </c>
      <c r="K1991" s="11">
        <f>Sample[[#This Row],[A]]/Sample[[#This Row],[D]]</f>
        <v>10</v>
      </c>
      <c r="L1991" s="11">
        <f>Sample[[#This Row],[D]]/Sample[[#This Row],[C]]</f>
        <v>0.25</v>
      </c>
      <c r="M1991" s="11">
        <f>Sample[[#This Row],[C]]/Sample[[#This Row],[A]]</f>
        <v>0.4</v>
      </c>
      <c r="N1991">
        <f>IF(Sample[[#This Row],[Ap]]=0,10,LOG(Sample[[#This Row],[Ap]]))</f>
        <v>0.6020599913279624</v>
      </c>
      <c r="O1991">
        <f>IF(Sample[[#This Row],[Ei]]=0,10,LOG(Sample[[#This Row],[Ei]]))</f>
        <v>0.3979400086720376</v>
      </c>
      <c r="P1991">
        <f>IF(Sample[[#This Row],[Ii]]=0,10,LOG(Sample[[#This Row],[Ii]]))</f>
        <v>-1</v>
      </c>
      <c r="Q1991">
        <f>Kx-Sample[[#This Row],[Xp]]</f>
        <v>-0.6020599913279624</v>
      </c>
      <c r="R1991">
        <f>Ky-Sample[[#This Row],[Yp]]</f>
        <v>-1.3979400086720375</v>
      </c>
      <c r="S1991">
        <f>Kz-Sample[[#This Row],[Zp]]</f>
        <v>2</v>
      </c>
      <c r="T1991">
        <f>Sample[[#This Row],[Kpy]]*KSc-Sample[[#This Row],[KPz]]*KSb</f>
        <v>-0.60205999132796251</v>
      </c>
      <c r="U1991">
        <f>-1*(Sample[[#This Row],[KPx]]*KSc-Sample[[#This Row],[KPz]]*KSa)</f>
        <v>-0.6020599913279624</v>
      </c>
      <c r="V1991">
        <f>(Sample[[#This Row],[KPx]]*$R$2-Sample[[#This Row],[Kpy]]*KSa)</f>
        <v>-0.6020599913279624</v>
      </c>
      <c r="W1991">
        <f>Sample[[#This Row],[Kpy]]*KTc-Sample[[#This Row],[KPz]]*KTb</f>
        <v>3.3979400086720375</v>
      </c>
      <c r="X1991">
        <f>-1*(Sample[[#This Row],[KPx]]*KTc-Sample[[#This Row],[KPz]]*KTa)</f>
        <v>3.3979400086720375</v>
      </c>
      <c r="Y1991">
        <f>(Sample[[#This Row],[KPx]]*KTb-Sample[[#This Row],[Kpy]]*KTa)</f>
        <v>3.3979400086720375</v>
      </c>
      <c r="Z1991">
        <f>-Sample[[#This Row],[Xp]]*a+Sample[[#This Row],[Yp]]*b+Sample[[#This Row],[Zp]]*c_</f>
        <v>-1.2041199826559248</v>
      </c>
      <c r="AA1991" s="8">
        <f>-IF(Sample[[#This Row],[Column2]]&gt;0,1,-1)*SQRT(Sample[[#This Row],[KPx''i]]^2+Sample[[#This Row],[KPx''j]]^2+Sample[[#This Row],[KPx''k]]^2)/Ksmag/Scale</f>
        <v>0.73736988664898662</v>
      </c>
      <c r="AB1991" s="1">
        <f>SQRT(Sample[[#This Row],[Kpy''i]]^2+Sample[[#This Row],[KPy''j]]^2+Sample[[#This Row],[KPy''k]]^2)/KTmag/Scale</f>
        <v>2.402706422197074</v>
      </c>
    </row>
    <row r="1992" spans="1:28" hidden="1" x14ac:dyDescent="0.25">
      <c r="A1992" s="5">
        <v>1987</v>
      </c>
      <c r="B1992" s="13" t="s">
        <v>43</v>
      </c>
      <c r="C1992" s="5"/>
      <c r="D1992" s="5"/>
      <c r="E1992">
        <v>3</v>
      </c>
      <c r="F1992">
        <v>3</v>
      </c>
      <c r="G1992">
        <v>3</v>
      </c>
      <c r="H1992" s="11">
        <f>Sample[[#This Row],[C]]/Sample[[#This Row],[D]]</f>
        <v>1</v>
      </c>
      <c r="I1992" s="11">
        <f>Sample[[#This Row],[A]]/Sample[[#This Row],[C]]</f>
        <v>1</v>
      </c>
      <c r="J1992" s="11">
        <f>Sample[[#This Row],[D]]/Sample[[#This Row],[A]]</f>
        <v>1</v>
      </c>
      <c r="K1992" s="11">
        <f>Sample[[#This Row],[A]]/Sample[[#This Row],[D]]</f>
        <v>1</v>
      </c>
      <c r="L1992" s="11">
        <f>Sample[[#This Row],[D]]/Sample[[#This Row],[C]]</f>
        <v>1</v>
      </c>
      <c r="M1992" s="11">
        <f>Sample[[#This Row],[C]]/Sample[[#This Row],[A]]</f>
        <v>1</v>
      </c>
      <c r="N1992">
        <f>IF(Sample[[#This Row],[Ap]]=0,10,LOG(Sample[[#This Row],[Ap]]))</f>
        <v>0</v>
      </c>
      <c r="O1992">
        <f>IF(Sample[[#This Row],[Ei]]=0,10,LOG(Sample[[#This Row],[Ei]]))</f>
        <v>0</v>
      </c>
      <c r="P1992">
        <f>IF(Sample[[#This Row],[Ii]]=0,10,LOG(Sample[[#This Row],[Ii]]))</f>
        <v>0</v>
      </c>
      <c r="Q1992">
        <f>Kx-Sample[[#This Row],[Xp]]</f>
        <v>0</v>
      </c>
      <c r="R1992">
        <f>Ky-Sample[[#This Row],[Yp]]</f>
        <v>-1</v>
      </c>
      <c r="S1992">
        <f>Kz-Sample[[#This Row],[Zp]]</f>
        <v>1</v>
      </c>
      <c r="T1992">
        <f>Sample[[#This Row],[Kpy]]*KSc-Sample[[#This Row],[KPz]]*KSb</f>
        <v>0</v>
      </c>
      <c r="U1992">
        <f>-1*(Sample[[#This Row],[KPx]]*KSc-Sample[[#This Row],[KPz]]*KSa)</f>
        <v>0</v>
      </c>
      <c r="V1992">
        <f>(Sample[[#This Row],[KPx]]*$R$2-Sample[[#This Row],[Kpy]]*KSa)</f>
        <v>0</v>
      </c>
      <c r="W1992">
        <f>Sample[[#This Row],[Kpy]]*KTc-Sample[[#This Row],[KPz]]*KTb</f>
        <v>2</v>
      </c>
      <c r="X1992">
        <f>-1*(Sample[[#This Row],[KPx]]*KTc-Sample[[#This Row],[KPz]]*KTa)</f>
        <v>2</v>
      </c>
      <c r="Y1992">
        <f>(Sample[[#This Row],[KPx]]*KTb-Sample[[#This Row],[Kpy]]*KTa)</f>
        <v>2</v>
      </c>
      <c r="Z1992">
        <f>-Sample[[#This Row],[Xp]]*a+Sample[[#This Row],[Yp]]*b+Sample[[#This Row],[Zp]]*c_</f>
        <v>0</v>
      </c>
      <c r="AA1992" s="8">
        <f>-IF(Sample[[#This Row],[Column2]]&gt;0,1,-1)*SQRT(Sample[[#This Row],[KPx''i]]^2+Sample[[#This Row],[KPx''j]]^2+Sample[[#This Row],[KPx''k]]^2)/Ksmag/Scale</f>
        <v>0</v>
      </c>
      <c r="AB1992" s="1">
        <f>SQRT(Sample[[#This Row],[Kpy''i]]^2+Sample[[#This Row],[KPy''j]]^2+Sample[[#This Row],[KPy''k]]^2)/KTmag/Scale</f>
        <v>1.4142135623730951</v>
      </c>
    </row>
    <row r="1993" spans="1:28" hidden="1" x14ac:dyDescent="0.25">
      <c r="A1993" s="5">
        <v>1988</v>
      </c>
      <c r="B1993" s="13" t="s">
        <v>43</v>
      </c>
      <c r="C1993" s="5"/>
      <c r="D1993" s="5"/>
      <c r="E1993">
        <v>6</v>
      </c>
      <c r="F1993">
        <v>4</v>
      </c>
      <c r="G1993">
        <v>9</v>
      </c>
      <c r="H1993" s="11">
        <f>Sample[[#This Row],[C]]/Sample[[#This Row],[D]]</f>
        <v>0.66666666666666663</v>
      </c>
      <c r="I1993" s="11">
        <f>Sample[[#This Row],[A]]/Sample[[#This Row],[C]]</f>
        <v>2.25</v>
      </c>
      <c r="J1993" s="11">
        <f>Sample[[#This Row],[D]]/Sample[[#This Row],[A]]</f>
        <v>0.66666666666666663</v>
      </c>
      <c r="K1993" s="11">
        <f>Sample[[#This Row],[A]]/Sample[[#This Row],[D]]</f>
        <v>1.5</v>
      </c>
      <c r="L1993" s="11">
        <f>Sample[[#This Row],[D]]/Sample[[#This Row],[C]]</f>
        <v>1.5</v>
      </c>
      <c r="M1993" s="11">
        <f>Sample[[#This Row],[C]]/Sample[[#This Row],[A]]</f>
        <v>0.44444444444444442</v>
      </c>
      <c r="N1993">
        <f>IF(Sample[[#This Row],[Ap]]=0,10,LOG(Sample[[#This Row],[Ap]]))</f>
        <v>-0.17609125905568127</v>
      </c>
      <c r="O1993">
        <f>IF(Sample[[#This Row],[Ei]]=0,10,LOG(Sample[[#This Row],[Ei]]))</f>
        <v>0.35218251811136247</v>
      </c>
      <c r="P1993">
        <f>IF(Sample[[#This Row],[Ii]]=0,10,LOG(Sample[[#This Row],[Ii]]))</f>
        <v>-0.17609125905568127</v>
      </c>
      <c r="Q1993">
        <f>Kx-Sample[[#This Row],[Xp]]</f>
        <v>0.17609125905568127</v>
      </c>
      <c r="R1993">
        <f>Ky-Sample[[#This Row],[Yp]]</f>
        <v>-1.3521825181113625</v>
      </c>
      <c r="S1993">
        <f>Kz-Sample[[#This Row],[Zp]]</f>
        <v>1.1760912590556813</v>
      </c>
      <c r="T1993">
        <f>Sample[[#This Row],[Kpy]]*KSc-Sample[[#This Row],[KPz]]*KSb</f>
        <v>0.17609125905568113</v>
      </c>
      <c r="U1993">
        <f>-1*(Sample[[#This Row],[KPx]]*KSc-Sample[[#This Row],[KPz]]*KSa)</f>
        <v>0.17609125905568127</v>
      </c>
      <c r="V1993">
        <f>(Sample[[#This Row],[KPx]]*$R$2-Sample[[#This Row],[Kpy]]*KSa)</f>
        <v>0.17609125905568127</v>
      </c>
      <c r="W1993">
        <f>Sample[[#This Row],[Kpy]]*KTc-Sample[[#This Row],[KPz]]*KTb</f>
        <v>2.528273777167044</v>
      </c>
      <c r="X1993">
        <f>-1*(Sample[[#This Row],[KPx]]*KTc-Sample[[#This Row],[KPz]]*KTa)</f>
        <v>2.528273777167044</v>
      </c>
      <c r="Y1993">
        <f>(Sample[[#This Row],[KPx]]*KTb-Sample[[#This Row],[Kpy]]*KTa)</f>
        <v>2.5282737771670436</v>
      </c>
      <c r="Z1993">
        <f>-Sample[[#This Row],[Xp]]*a+Sample[[#This Row],[Yp]]*b+Sample[[#This Row],[Zp]]*c_</f>
        <v>0.35218251811136242</v>
      </c>
      <c r="AA1993" s="8">
        <f>-IF(Sample[[#This Row],[Column2]]&gt;0,1,-1)*SQRT(Sample[[#This Row],[KPx''i]]^2+Sample[[#This Row],[KPx''j]]^2+Sample[[#This Row],[KPx''k]]^2)/Ksmag/Scale</f>
        <v>-0.21566686642533325</v>
      </c>
      <c r="AB1993" s="1">
        <f>SQRT(Sample[[#This Row],[Kpy''i]]^2+Sample[[#This Row],[KPy''j]]^2+Sample[[#This Row],[KPy''k]]^2)/KTmag/Scale</f>
        <v>1.7877595325309428</v>
      </c>
    </row>
    <row r="1994" spans="1:28" hidden="1" x14ac:dyDescent="0.25">
      <c r="A1994" s="5">
        <v>1989</v>
      </c>
      <c r="B1994" s="13" t="s">
        <v>43</v>
      </c>
      <c r="C1994" s="5"/>
      <c r="D1994" s="5"/>
      <c r="E1994">
        <v>3</v>
      </c>
      <c r="F1994">
        <v>7</v>
      </c>
      <c r="G1994">
        <v>4</v>
      </c>
      <c r="H1994" s="11">
        <f>Sample[[#This Row],[C]]/Sample[[#This Row],[D]]</f>
        <v>2.3333333333333335</v>
      </c>
      <c r="I1994" s="11">
        <f>Sample[[#This Row],[A]]/Sample[[#This Row],[C]]</f>
        <v>0.5714285714285714</v>
      </c>
      <c r="J1994" s="11">
        <f>Sample[[#This Row],[D]]/Sample[[#This Row],[A]]</f>
        <v>0.75</v>
      </c>
      <c r="K1994" s="11">
        <f>Sample[[#This Row],[A]]/Sample[[#This Row],[D]]</f>
        <v>1.3333333333333333</v>
      </c>
      <c r="L1994" s="11">
        <f>Sample[[#This Row],[D]]/Sample[[#This Row],[C]]</f>
        <v>0.42857142857142855</v>
      </c>
      <c r="M1994" s="11">
        <f>Sample[[#This Row],[C]]/Sample[[#This Row],[A]]</f>
        <v>1.75</v>
      </c>
      <c r="N1994">
        <f>IF(Sample[[#This Row],[Ap]]=0,10,LOG(Sample[[#This Row],[Ap]]))</f>
        <v>0.36797678529459443</v>
      </c>
      <c r="O1994">
        <f>IF(Sample[[#This Row],[Ei]]=0,10,LOG(Sample[[#This Row],[Ei]]))</f>
        <v>-0.24303804868629447</v>
      </c>
      <c r="P1994">
        <f>IF(Sample[[#This Row],[Ii]]=0,10,LOG(Sample[[#This Row],[Ii]]))</f>
        <v>-0.12493873660829995</v>
      </c>
      <c r="Q1994">
        <f>Kx-Sample[[#This Row],[Xp]]</f>
        <v>-0.36797678529459443</v>
      </c>
      <c r="R1994">
        <f>Ky-Sample[[#This Row],[Yp]]</f>
        <v>-0.75696195131370558</v>
      </c>
      <c r="S1994">
        <f>Kz-Sample[[#This Row],[Zp]]</f>
        <v>1.1249387366082999</v>
      </c>
      <c r="T1994">
        <f>Sample[[#This Row],[Kpy]]*KSc-Sample[[#This Row],[KPz]]*KSb</f>
        <v>-0.36797678529459432</v>
      </c>
      <c r="U1994">
        <f>-1*(Sample[[#This Row],[KPx]]*KSc-Sample[[#This Row],[KPz]]*KSa)</f>
        <v>-0.36797678529459443</v>
      </c>
      <c r="V1994">
        <f>(Sample[[#This Row],[KPx]]*$R$2-Sample[[#This Row],[Kpy]]*KSa)</f>
        <v>-0.36797678529459443</v>
      </c>
      <c r="W1994">
        <f>Sample[[#This Row],[Kpy]]*KTc-Sample[[#This Row],[KPz]]*KTb</f>
        <v>1.8819006879220055</v>
      </c>
      <c r="X1994">
        <f>-1*(Sample[[#This Row],[KPx]]*KTc-Sample[[#This Row],[KPz]]*KTa)</f>
        <v>1.8819006879220055</v>
      </c>
      <c r="Y1994">
        <f>(Sample[[#This Row],[KPx]]*KTb-Sample[[#This Row],[Kpy]]*KTa)</f>
        <v>1.8819006879220055</v>
      </c>
      <c r="Z1994">
        <f>-Sample[[#This Row],[Xp]]*a+Sample[[#This Row],[Yp]]*b+Sample[[#This Row],[Zp]]*c_</f>
        <v>-0.73595357058918887</v>
      </c>
      <c r="AA1994" s="8">
        <f>-IF(Sample[[#This Row],[Column2]]&gt;0,1,-1)*SQRT(Sample[[#This Row],[KPx''i]]^2+Sample[[#This Row],[KPx''j]]^2+Sample[[#This Row],[KPx''k]]^2)/Ksmag/Scale</f>
        <v>0.45067768058071828</v>
      </c>
      <c r="AB1994" s="1">
        <f>SQRT(Sample[[#This Row],[Kpy''i]]^2+Sample[[#This Row],[KPy''j]]^2+Sample[[#This Row],[KPy''k]]^2)/KTmag/Scale</f>
        <v>1.3307047379492789</v>
      </c>
    </row>
    <row r="1995" spans="1:28" hidden="1" x14ac:dyDescent="0.25">
      <c r="A1995" s="5">
        <v>1990</v>
      </c>
      <c r="B1995" s="13" t="s">
        <v>43</v>
      </c>
      <c r="C1995" s="5"/>
      <c r="D1995" s="5"/>
      <c r="E1995">
        <v>2</v>
      </c>
      <c r="F1995">
        <v>3</v>
      </c>
      <c r="G1995">
        <v>1</v>
      </c>
      <c r="H1995" s="11">
        <f>Sample[[#This Row],[C]]/Sample[[#This Row],[D]]</f>
        <v>1.5</v>
      </c>
      <c r="I1995" s="11">
        <f>Sample[[#This Row],[A]]/Sample[[#This Row],[C]]</f>
        <v>0.33333333333333331</v>
      </c>
      <c r="J1995" s="11">
        <f>Sample[[#This Row],[D]]/Sample[[#This Row],[A]]</f>
        <v>2</v>
      </c>
      <c r="K1995" s="11">
        <f>Sample[[#This Row],[A]]/Sample[[#This Row],[D]]</f>
        <v>0.5</v>
      </c>
      <c r="L1995" s="11">
        <f>Sample[[#This Row],[D]]/Sample[[#This Row],[C]]</f>
        <v>0.66666666666666663</v>
      </c>
      <c r="M1995" s="11">
        <f>Sample[[#This Row],[C]]/Sample[[#This Row],[A]]</f>
        <v>3</v>
      </c>
      <c r="N1995">
        <f>IF(Sample[[#This Row],[Ap]]=0,10,LOG(Sample[[#This Row],[Ap]]))</f>
        <v>0.17609125905568124</v>
      </c>
      <c r="O1995">
        <f>IF(Sample[[#This Row],[Ei]]=0,10,LOG(Sample[[#This Row],[Ei]]))</f>
        <v>-0.47712125471966244</v>
      </c>
      <c r="P1995">
        <f>IF(Sample[[#This Row],[Ii]]=0,10,LOG(Sample[[#This Row],[Ii]]))</f>
        <v>0.3010299956639812</v>
      </c>
      <c r="Q1995">
        <f>Kx-Sample[[#This Row],[Xp]]</f>
        <v>-0.17609125905568124</v>
      </c>
      <c r="R1995">
        <f>Ky-Sample[[#This Row],[Yp]]</f>
        <v>-0.52287874528033762</v>
      </c>
      <c r="S1995">
        <f>Kz-Sample[[#This Row],[Zp]]</f>
        <v>0.69897000433601875</v>
      </c>
      <c r="T1995">
        <f>Sample[[#This Row],[Kpy]]*KSc-Sample[[#This Row],[KPz]]*KSb</f>
        <v>-0.17609125905568113</v>
      </c>
      <c r="U1995">
        <f>-1*(Sample[[#This Row],[KPx]]*KSc-Sample[[#This Row],[KPz]]*KSa)</f>
        <v>-0.17609125905568124</v>
      </c>
      <c r="V1995">
        <f>(Sample[[#This Row],[KPx]]*$R$2-Sample[[#This Row],[Kpy]]*KSa)</f>
        <v>-0.17609125905568124</v>
      </c>
      <c r="W1995">
        <f>Sample[[#This Row],[Kpy]]*KTc-Sample[[#This Row],[KPz]]*KTb</f>
        <v>1.2218487496163564</v>
      </c>
      <c r="X1995">
        <f>-1*(Sample[[#This Row],[KPx]]*KTc-Sample[[#This Row],[KPz]]*KTa)</f>
        <v>1.2218487496163561</v>
      </c>
      <c r="Y1995">
        <f>(Sample[[#This Row],[KPx]]*KTb-Sample[[#This Row],[Kpy]]*KTa)</f>
        <v>1.2218487496163566</v>
      </c>
      <c r="Z1995">
        <f>-Sample[[#This Row],[Xp]]*a+Sample[[#This Row],[Yp]]*b+Sample[[#This Row],[Zp]]*c_</f>
        <v>-0.35218251811136247</v>
      </c>
      <c r="AA1995" s="8">
        <f>-IF(Sample[[#This Row],[Column2]]&gt;0,1,-1)*SQRT(Sample[[#This Row],[KPx''i]]^2+Sample[[#This Row],[KPx''j]]^2+Sample[[#This Row],[KPx''k]]^2)/Ksmag/Scale</f>
        <v>0.21566686642533325</v>
      </c>
      <c r="AB1995" s="1">
        <f>SQRT(Sample[[#This Row],[Kpy''i]]^2+Sample[[#This Row],[KPy''j]]^2+Sample[[#This Row],[KPy''k]]^2)/KTmag/Scale</f>
        <v>0.86397753643802966</v>
      </c>
    </row>
    <row r="1996" spans="1:28" hidden="1" x14ac:dyDescent="0.25">
      <c r="A1996" s="5">
        <v>1991</v>
      </c>
      <c r="B1996" s="13" t="s">
        <v>43</v>
      </c>
      <c r="C1996" s="5"/>
      <c r="D1996" s="5"/>
      <c r="E1996">
        <v>7</v>
      </c>
      <c r="F1996">
        <v>3</v>
      </c>
      <c r="G1996">
        <v>3</v>
      </c>
      <c r="H1996" s="11">
        <f>Sample[[#This Row],[C]]/Sample[[#This Row],[D]]</f>
        <v>0.42857142857142855</v>
      </c>
      <c r="I1996" s="11">
        <f>Sample[[#This Row],[A]]/Sample[[#This Row],[C]]</f>
        <v>1</v>
      </c>
      <c r="J1996" s="11">
        <f>Sample[[#This Row],[D]]/Sample[[#This Row],[A]]</f>
        <v>2.3333333333333335</v>
      </c>
      <c r="K1996" s="11">
        <f>Sample[[#This Row],[A]]/Sample[[#This Row],[D]]</f>
        <v>0.42857142857142855</v>
      </c>
      <c r="L1996" s="11">
        <f>Sample[[#This Row],[D]]/Sample[[#This Row],[C]]</f>
        <v>2.3333333333333335</v>
      </c>
      <c r="M1996" s="11">
        <f>Sample[[#This Row],[C]]/Sample[[#This Row],[A]]</f>
        <v>1</v>
      </c>
      <c r="N1996">
        <f>IF(Sample[[#This Row],[Ap]]=0,10,LOG(Sample[[#This Row],[Ap]]))</f>
        <v>-0.36797678529459443</v>
      </c>
      <c r="O1996">
        <f>IF(Sample[[#This Row],[Ei]]=0,10,LOG(Sample[[#This Row],[Ei]]))</f>
        <v>0</v>
      </c>
      <c r="P1996">
        <f>IF(Sample[[#This Row],[Ii]]=0,10,LOG(Sample[[#This Row],[Ii]]))</f>
        <v>0.36797678529459443</v>
      </c>
      <c r="Q1996">
        <f>Kx-Sample[[#This Row],[Xp]]</f>
        <v>0.36797678529459443</v>
      </c>
      <c r="R1996">
        <f>Ky-Sample[[#This Row],[Yp]]</f>
        <v>-1</v>
      </c>
      <c r="S1996">
        <f>Kz-Sample[[#This Row],[Zp]]</f>
        <v>0.63202321470540557</v>
      </c>
      <c r="T1996">
        <f>Sample[[#This Row],[Kpy]]*KSc-Sample[[#This Row],[KPz]]*KSb</f>
        <v>0.36797678529459443</v>
      </c>
      <c r="U1996">
        <f>-1*(Sample[[#This Row],[KPx]]*KSc-Sample[[#This Row],[KPz]]*KSa)</f>
        <v>0.36797678529459443</v>
      </c>
      <c r="V1996">
        <f>(Sample[[#This Row],[KPx]]*$R$2-Sample[[#This Row],[Kpy]]*KSa)</f>
        <v>0.36797678529459443</v>
      </c>
      <c r="W1996">
        <f>Sample[[#This Row],[Kpy]]*KTc-Sample[[#This Row],[KPz]]*KTb</f>
        <v>1.6320232147054057</v>
      </c>
      <c r="X1996">
        <f>-1*(Sample[[#This Row],[KPx]]*KTc-Sample[[#This Row],[KPz]]*KTa)</f>
        <v>1.6320232147054057</v>
      </c>
      <c r="Y1996">
        <f>(Sample[[#This Row],[KPx]]*KTb-Sample[[#This Row],[Kpy]]*KTa)</f>
        <v>1.6320232147054057</v>
      </c>
      <c r="Z1996">
        <f>-Sample[[#This Row],[Xp]]*a+Sample[[#This Row],[Yp]]*b+Sample[[#This Row],[Zp]]*c_</f>
        <v>0.73595357058918887</v>
      </c>
      <c r="AA1996" s="8">
        <f>-IF(Sample[[#This Row],[Column2]]&gt;0,1,-1)*SQRT(Sample[[#This Row],[KPx''i]]^2+Sample[[#This Row],[KPx''j]]^2+Sample[[#This Row],[KPx''k]]^2)/Ksmag/Scale</f>
        <v>-0.45067768058071839</v>
      </c>
      <c r="AB1996" s="1">
        <f>SQRT(Sample[[#This Row],[Kpy''i]]^2+Sample[[#This Row],[KPy''j]]^2+Sample[[#This Row],[KPy''k]]^2)/KTmag/Scale</f>
        <v>1.1540146821720614</v>
      </c>
    </row>
    <row r="1997" spans="1:28" hidden="1" x14ac:dyDescent="0.25">
      <c r="A1997" s="5">
        <v>1992</v>
      </c>
      <c r="B1997" s="13" t="s">
        <v>43</v>
      </c>
      <c r="C1997" s="5"/>
      <c r="D1997" s="5"/>
      <c r="E1997">
        <v>4</v>
      </c>
      <c r="F1997">
        <v>8</v>
      </c>
      <c r="G1997">
        <v>5</v>
      </c>
      <c r="H1997" s="11">
        <f>Sample[[#This Row],[C]]/Sample[[#This Row],[D]]</f>
        <v>2</v>
      </c>
      <c r="I1997" s="11">
        <f>Sample[[#This Row],[A]]/Sample[[#This Row],[C]]</f>
        <v>0.625</v>
      </c>
      <c r="J1997" s="11">
        <f>Sample[[#This Row],[D]]/Sample[[#This Row],[A]]</f>
        <v>0.8</v>
      </c>
      <c r="K1997" s="11">
        <f>Sample[[#This Row],[A]]/Sample[[#This Row],[D]]</f>
        <v>1.25</v>
      </c>
      <c r="L1997" s="11">
        <f>Sample[[#This Row],[D]]/Sample[[#This Row],[C]]</f>
        <v>0.5</v>
      </c>
      <c r="M1997" s="11">
        <f>Sample[[#This Row],[C]]/Sample[[#This Row],[A]]</f>
        <v>1.6</v>
      </c>
      <c r="N1997">
        <f>IF(Sample[[#This Row],[Ap]]=0,10,LOG(Sample[[#This Row],[Ap]]))</f>
        <v>0.3010299956639812</v>
      </c>
      <c r="O1997">
        <f>IF(Sample[[#This Row],[Ei]]=0,10,LOG(Sample[[#This Row],[Ei]]))</f>
        <v>-0.20411998265592479</v>
      </c>
      <c r="P1997">
        <f>IF(Sample[[#This Row],[Ii]]=0,10,LOG(Sample[[#This Row],[Ii]]))</f>
        <v>-9.6910013008056392E-2</v>
      </c>
      <c r="Q1997">
        <f>Kx-Sample[[#This Row],[Xp]]</f>
        <v>-0.3010299956639812</v>
      </c>
      <c r="R1997">
        <f>Ky-Sample[[#This Row],[Yp]]</f>
        <v>-0.79588001734407521</v>
      </c>
      <c r="S1997">
        <f>Kz-Sample[[#This Row],[Zp]]</f>
        <v>1.0969100130080565</v>
      </c>
      <c r="T1997">
        <f>Sample[[#This Row],[Kpy]]*KSc-Sample[[#This Row],[KPz]]*KSb</f>
        <v>-0.30102999566398125</v>
      </c>
      <c r="U1997">
        <f>-1*(Sample[[#This Row],[KPx]]*KSc-Sample[[#This Row],[KPz]]*KSa)</f>
        <v>-0.3010299956639812</v>
      </c>
      <c r="V1997">
        <f>(Sample[[#This Row],[KPx]]*$R$2-Sample[[#This Row],[Kpy]]*KSa)</f>
        <v>-0.3010299956639812</v>
      </c>
      <c r="W1997">
        <f>Sample[[#This Row],[Kpy]]*KTc-Sample[[#This Row],[KPz]]*KTb</f>
        <v>1.8927900303521317</v>
      </c>
      <c r="X1997">
        <f>-1*(Sample[[#This Row],[KPx]]*KTc-Sample[[#This Row],[KPz]]*KTa)</f>
        <v>1.8927900303521317</v>
      </c>
      <c r="Y1997">
        <f>(Sample[[#This Row],[KPx]]*KTb-Sample[[#This Row],[Kpy]]*KTa)</f>
        <v>1.8927900303521317</v>
      </c>
      <c r="Z1997">
        <f>-Sample[[#This Row],[Xp]]*a+Sample[[#This Row],[Yp]]*b+Sample[[#This Row],[Zp]]*c_</f>
        <v>-0.6020599913279624</v>
      </c>
      <c r="AA1997" s="8">
        <f>-IF(Sample[[#This Row],[Column2]]&gt;0,1,-1)*SQRT(Sample[[#This Row],[KPx''i]]^2+Sample[[#This Row],[KPx''j]]^2+Sample[[#This Row],[KPx''k]]^2)/Ksmag/Scale</f>
        <v>0.36868494332449331</v>
      </c>
      <c r="AB1997" s="1">
        <f>SQRT(Sample[[#This Row],[Kpy''i]]^2+Sample[[#This Row],[KPy''j]]^2+Sample[[#This Row],[KPy''k]]^2)/KTmag/Scale</f>
        <v>1.3384046658242836</v>
      </c>
    </row>
    <row r="1998" spans="1:28" hidden="1" x14ac:dyDescent="0.25">
      <c r="A1998" s="5">
        <v>1993</v>
      </c>
      <c r="B1998" s="13" t="s">
        <v>43</v>
      </c>
      <c r="C1998" s="5"/>
      <c r="D1998" s="5"/>
      <c r="E1998">
        <v>1</v>
      </c>
      <c r="F1998">
        <v>5</v>
      </c>
      <c r="G1998">
        <v>2</v>
      </c>
      <c r="H1998" s="11">
        <f>Sample[[#This Row],[C]]/Sample[[#This Row],[D]]</f>
        <v>5</v>
      </c>
      <c r="I1998" s="11">
        <f>Sample[[#This Row],[A]]/Sample[[#This Row],[C]]</f>
        <v>0.4</v>
      </c>
      <c r="J1998" s="11">
        <f>Sample[[#This Row],[D]]/Sample[[#This Row],[A]]</f>
        <v>0.5</v>
      </c>
      <c r="K1998" s="11">
        <f>Sample[[#This Row],[A]]/Sample[[#This Row],[D]]</f>
        <v>2</v>
      </c>
      <c r="L1998" s="11">
        <f>Sample[[#This Row],[D]]/Sample[[#This Row],[C]]</f>
        <v>0.2</v>
      </c>
      <c r="M1998" s="11">
        <f>Sample[[#This Row],[C]]/Sample[[#This Row],[A]]</f>
        <v>2.5</v>
      </c>
      <c r="N1998">
        <f>IF(Sample[[#This Row],[Ap]]=0,10,LOG(Sample[[#This Row],[Ap]]))</f>
        <v>0.69897000433601886</v>
      </c>
      <c r="O1998">
        <f>IF(Sample[[#This Row],[Ei]]=0,10,LOG(Sample[[#This Row],[Ei]]))</f>
        <v>-0.3979400086720376</v>
      </c>
      <c r="P1998">
        <f>IF(Sample[[#This Row],[Ii]]=0,10,LOG(Sample[[#This Row],[Ii]]))</f>
        <v>-0.3010299956639812</v>
      </c>
      <c r="Q1998">
        <f>Kx-Sample[[#This Row],[Xp]]</f>
        <v>-0.69897000433601886</v>
      </c>
      <c r="R1998">
        <f>Ky-Sample[[#This Row],[Yp]]</f>
        <v>-0.6020599913279624</v>
      </c>
      <c r="S1998">
        <f>Kz-Sample[[#This Row],[Zp]]</f>
        <v>1.3010299956639813</v>
      </c>
      <c r="T1998">
        <f>Sample[[#This Row],[Kpy]]*KSc-Sample[[#This Row],[KPz]]*KSb</f>
        <v>-0.69897000433601886</v>
      </c>
      <c r="U1998">
        <f>-1*(Sample[[#This Row],[KPx]]*KSc-Sample[[#This Row],[KPz]]*KSa)</f>
        <v>-0.69897000433601886</v>
      </c>
      <c r="V1998">
        <f>(Sample[[#This Row],[KPx]]*$R$2-Sample[[#This Row],[Kpy]]*KSa)</f>
        <v>-0.69897000433601886</v>
      </c>
      <c r="W1998">
        <f>Sample[[#This Row],[Kpy]]*KTc-Sample[[#This Row],[KPz]]*KTb</f>
        <v>1.9030899869919438</v>
      </c>
      <c r="X1998">
        <f>-1*(Sample[[#This Row],[KPx]]*KTc-Sample[[#This Row],[KPz]]*KTa)</f>
        <v>1.9030899869919438</v>
      </c>
      <c r="Y1998">
        <f>(Sample[[#This Row],[KPx]]*KTb-Sample[[#This Row],[Kpy]]*KTa)</f>
        <v>1.9030899869919438</v>
      </c>
      <c r="Z1998">
        <f>-Sample[[#This Row],[Xp]]*a+Sample[[#This Row],[Yp]]*b+Sample[[#This Row],[Zp]]*c_</f>
        <v>-1.3979400086720375</v>
      </c>
      <c r="AA1998" s="8">
        <f>-IF(Sample[[#This Row],[Column2]]&gt;0,1,-1)*SQRT(Sample[[#This Row],[KPx''i]]^2+Sample[[#This Row],[KPx''j]]^2+Sample[[#This Row],[KPx''k]]^2)/Ksmag/Scale</f>
        <v>0.85605992806709585</v>
      </c>
      <c r="AB1998" s="1">
        <f>SQRT(Sample[[#This Row],[Kpy''i]]^2+Sample[[#This Row],[KPy''j]]^2+Sample[[#This Row],[KPy''k]]^2)/KTmag/Scale</f>
        <v>1.3456878350102222</v>
      </c>
    </row>
    <row r="1999" spans="1:28" hidden="1" x14ac:dyDescent="0.25">
      <c r="A1999" s="5">
        <v>1994</v>
      </c>
      <c r="B1999" s="13" t="s">
        <v>43</v>
      </c>
      <c r="C1999" s="5"/>
      <c r="D1999" s="5"/>
      <c r="E1999">
        <v>8</v>
      </c>
      <c r="F1999">
        <v>8</v>
      </c>
      <c r="G1999">
        <v>2</v>
      </c>
      <c r="H1999" s="11">
        <f>Sample[[#This Row],[C]]/Sample[[#This Row],[D]]</f>
        <v>1</v>
      </c>
      <c r="I1999" s="11">
        <f>Sample[[#This Row],[A]]/Sample[[#This Row],[C]]</f>
        <v>0.25</v>
      </c>
      <c r="J1999" s="11">
        <f>Sample[[#This Row],[D]]/Sample[[#This Row],[A]]</f>
        <v>4</v>
      </c>
      <c r="K1999" s="11">
        <f>Sample[[#This Row],[A]]/Sample[[#This Row],[D]]</f>
        <v>0.25</v>
      </c>
      <c r="L1999" s="11">
        <f>Sample[[#This Row],[D]]/Sample[[#This Row],[C]]</f>
        <v>1</v>
      </c>
      <c r="M1999" s="11">
        <f>Sample[[#This Row],[C]]/Sample[[#This Row],[A]]</f>
        <v>4</v>
      </c>
      <c r="N1999">
        <f>IF(Sample[[#This Row],[Ap]]=0,10,LOG(Sample[[#This Row],[Ap]]))</f>
        <v>0</v>
      </c>
      <c r="O1999">
        <f>IF(Sample[[#This Row],[Ei]]=0,10,LOG(Sample[[#This Row],[Ei]]))</f>
        <v>-0.6020599913279624</v>
      </c>
      <c r="P1999">
        <f>IF(Sample[[#This Row],[Ii]]=0,10,LOG(Sample[[#This Row],[Ii]]))</f>
        <v>0.6020599913279624</v>
      </c>
      <c r="Q1999">
        <f>Kx-Sample[[#This Row],[Xp]]</f>
        <v>0</v>
      </c>
      <c r="R1999">
        <f>Ky-Sample[[#This Row],[Yp]]</f>
        <v>-0.3979400086720376</v>
      </c>
      <c r="S1999">
        <f>Kz-Sample[[#This Row],[Zp]]</f>
        <v>0.3979400086720376</v>
      </c>
      <c r="T1999">
        <f>Sample[[#This Row],[Kpy]]*KSc-Sample[[#This Row],[KPz]]*KSb</f>
        <v>0</v>
      </c>
      <c r="U1999">
        <f>-1*(Sample[[#This Row],[KPx]]*KSc-Sample[[#This Row],[KPz]]*KSa)</f>
        <v>0</v>
      </c>
      <c r="V1999">
        <f>(Sample[[#This Row],[KPx]]*$R$2-Sample[[#This Row],[Kpy]]*KSa)</f>
        <v>0</v>
      </c>
      <c r="W1999">
        <f>Sample[[#This Row],[Kpy]]*KTc-Sample[[#This Row],[KPz]]*KTb</f>
        <v>0.79588001734407521</v>
      </c>
      <c r="X1999">
        <f>-1*(Sample[[#This Row],[KPx]]*KTc-Sample[[#This Row],[KPz]]*KTa)</f>
        <v>0.79588001734407521</v>
      </c>
      <c r="Y1999">
        <f>(Sample[[#This Row],[KPx]]*KTb-Sample[[#This Row],[Kpy]]*KTa)</f>
        <v>0.79588001734407521</v>
      </c>
      <c r="Z1999">
        <f>-Sample[[#This Row],[Xp]]*a+Sample[[#This Row],[Yp]]*b+Sample[[#This Row],[Zp]]*c_</f>
        <v>0</v>
      </c>
      <c r="AA1999" s="8">
        <f>-IF(Sample[[#This Row],[Column2]]&gt;0,1,-1)*SQRT(Sample[[#This Row],[KPx''i]]^2+Sample[[#This Row],[KPx''j]]^2+Sample[[#This Row],[KPx''k]]^2)/Ksmag/Scale</f>
        <v>0</v>
      </c>
      <c r="AB1999" s="1">
        <f>SQRT(Sample[[#This Row],[Kpy''i]]^2+Sample[[#This Row],[KPy''j]]^2+Sample[[#This Row],[KPy''k]]^2)/KTmag/Scale</f>
        <v>0.56277215727486274</v>
      </c>
    </row>
    <row r="2000" spans="1:28" hidden="1" x14ac:dyDescent="0.25">
      <c r="A2000" s="5">
        <v>1995</v>
      </c>
      <c r="B2000" s="13" t="s">
        <v>43</v>
      </c>
      <c r="C2000" s="5"/>
      <c r="D2000" s="5"/>
      <c r="E2000">
        <v>5</v>
      </c>
      <c r="F2000">
        <v>10</v>
      </c>
      <c r="G2000">
        <v>3</v>
      </c>
      <c r="H2000" s="11">
        <f>Sample[[#This Row],[C]]/Sample[[#This Row],[D]]</f>
        <v>2</v>
      </c>
      <c r="I2000" s="11">
        <f>Sample[[#This Row],[A]]/Sample[[#This Row],[C]]</f>
        <v>0.3</v>
      </c>
      <c r="J2000" s="11">
        <f>Sample[[#This Row],[D]]/Sample[[#This Row],[A]]</f>
        <v>1.6666666666666667</v>
      </c>
      <c r="K2000" s="11">
        <f>Sample[[#This Row],[A]]/Sample[[#This Row],[D]]</f>
        <v>0.6</v>
      </c>
      <c r="L2000" s="11">
        <f>Sample[[#This Row],[D]]/Sample[[#This Row],[C]]</f>
        <v>0.5</v>
      </c>
      <c r="M2000" s="11">
        <f>Sample[[#This Row],[C]]/Sample[[#This Row],[A]]</f>
        <v>3.3333333333333335</v>
      </c>
      <c r="N2000">
        <f>IF(Sample[[#This Row],[Ap]]=0,10,LOG(Sample[[#This Row],[Ap]]))</f>
        <v>0.3010299956639812</v>
      </c>
      <c r="O2000">
        <f>IF(Sample[[#This Row],[Ei]]=0,10,LOG(Sample[[#This Row],[Ei]]))</f>
        <v>-0.52287874528033762</v>
      </c>
      <c r="P2000">
        <f>IF(Sample[[#This Row],[Ii]]=0,10,LOG(Sample[[#This Row],[Ii]]))</f>
        <v>0.22184874961635639</v>
      </c>
      <c r="Q2000">
        <f>Kx-Sample[[#This Row],[Xp]]</f>
        <v>-0.3010299956639812</v>
      </c>
      <c r="R2000">
        <f>Ky-Sample[[#This Row],[Yp]]</f>
        <v>-0.47712125471966238</v>
      </c>
      <c r="S2000">
        <f>Kz-Sample[[#This Row],[Zp]]</f>
        <v>0.77815125038364363</v>
      </c>
      <c r="T2000">
        <f>Sample[[#This Row],[Kpy]]*KSc-Sample[[#This Row],[KPz]]*KSb</f>
        <v>-0.30102999566398125</v>
      </c>
      <c r="U2000">
        <f>-1*(Sample[[#This Row],[KPx]]*KSc-Sample[[#This Row],[KPz]]*KSa)</f>
        <v>-0.3010299956639812</v>
      </c>
      <c r="V2000">
        <f>(Sample[[#This Row],[KPx]]*$R$2-Sample[[#This Row],[Kpy]]*KSa)</f>
        <v>-0.3010299956639812</v>
      </c>
      <c r="W2000">
        <f>Sample[[#This Row],[Kpy]]*KTc-Sample[[#This Row],[KPz]]*KTb</f>
        <v>1.255272505103306</v>
      </c>
      <c r="X2000">
        <f>-1*(Sample[[#This Row],[KPx]]*KTc-Sample[[#This Row],[KPz]]*KTa)</f>
        <v>1.255272505103306</v>
      </c>
      <c r="Y2000">
        <f>(Sample[[#This Row],[KPx]]*KTb-Sample[[#This Row],[Kpy]]*KTa)</f>
        <v>1.255272505103306</v>
      </c>
      <c r="Z2000">
        <f>-Sample[[#This Row],[Xp]]*a+Sample[[#This Row],[Yp]]*b+Sample[[#This Row],[Zp]]*c_</f>
        <v>-0.60205999132796251</v>
      </c>
      <c r="AA2000" s="8">
        <f>-IF(Sample[[#This Row],[Column2]]&gt;0,1,-1)*SQRT(Sample[[#This Row],[KPx''i]]^2+Sample[[#This Row],[KPx''j]]^2+Sample[[#This Row],[KPx''k]]^2)/Ksmag/Scale</f>
        <v>0.36868494332449331</v>
      </c>
      <c r="AB2000" s="1">
        <f>SQRT(Sample[[#This Row],[Kpy''i]]^2+Sample[[#This Row],[KPy''j]]^2+Sample[[#This Row],[KPy''k]]^2)/KTmag/Scale</f>
        <v>0.88761170059557293</v>
      </c>
    </row>
    <row r="2001" spans="1:28" hidden="1" x14ac:dyDescent="0.25">
      <c r="A2001" s="5">
        <v>1996</v>
      </c>
      <c r="B2001" s="13" t="s">
        <v>43</v>
      </c>
      <c r="C2001" s="5"/>
      <c r="D2001" s="5"/>
      <c r="E2001">
        <v>8</v>
      </c>
      <c r="F2001">
        <v>1</v>
      </c>
      <c r="G2001">
        <v>3</v>
      </c>
      <c r="H2001" s="11">
        <f>Sample[[#This Row],[C]]/Sample[[#This Row],[D]]</f>
        <v>0.125</v>
      </c>
      <c r="I2001" s="11">
        <f>Sample[[#This Row],[A]]/Sample[[#This Row],[C]]</f>
        <v>3</v>
      </c>
      <c r="J2001" s="11">
        <f>Sample[[#This Row],[D]]/Sample[[#This Row],[A]]</f>
        <v>2.6666666666666665</v>
      </c>
      <c r="K2001" s="11">
        <f>Sample[[#This Row],[A]]/Sample[[#This Row],[D]]</f>
        <v>0.375</v>
      </c>
      <c r="L2001" s="11">
        <f>Sample[[#This Row],[D]]/Sample[[#This Row],[C]]</f>
        <v>8</v>
      </c>
      <c r="M2001" s="11">
        <f>Sample[[#This Row],[C]]/Sample[[#This Row],[A]]</f>
        <v>0.33333333333333331</v>
      </c>
      <c r="N2001">
        <f>IF(Sample[[#This Row],[Ap]]=0,10,LOG(Sample[[#This Row],[Ap]]))</f>
        <v>-0.90308998699194354</v>
      </c>
      <c r="O2001">
        <f>IF(Sample[[#This Row],[Ei]]=0,10,LOG(Sample[[#This Row],[Ei]]))</f>
        <v>0.47712125471966244</v>
      </c>
      <c r="P2001">
        <f>IF(Sample[[#This Row],[Ii]]=0,10,LOG(Sample[[#This Row],[Ii]]))</f>
        <v>0.4259687322722811</v>
      </c>
      <c r="Q2001">
        <f>Kx-Sample[[#This Row],[Xp]]</f>
        <v>0.90308998699194354</v>
      </c>
      <c r="R2001">
        <f>Ky-Sample[[#This Row],[Yp]]</f>
        <v>-1.4771212547196624</v>
      </c>
      <c r="S2001">
        <f>Kz-Sample[[#This Row],[Zp]]</f>
        <v>0.57403126772771884</v>
      </c>
      <c r="T2001">
        <f>Sample[[#This Row],[Kpy]]*KSc-Sample[[#This Row],[KPz]]*KSb</f>
        <v>0.90308998699194354</v>
      </c>
      <c r="U2001">
        <f>-1*(Sample[[#This Row],[KPx]]*KSc-Sample[[#This Row],[KPz]]*KSa)</f>
        <v>0.90308998699194354</v>
      </c>
      <c r="V2001">
        <f>(Sample[[#This Row],[KPx]]*$R$2-Sample[[#This Row],[Kpy]]*KSa)</f>
        <v>0.90308998699194354</v>
      </c>
      <c r="W2001">
        <f>Sample[[#This Row],[Kpy]]*KTc-Sample[[#This Row],[KPz]]*KTb</f>
        <v>2.0511525224473814</v>
      </c>
      <c r="X2001">
        <f>-1*(Sample[[#This Row],[KPx]]*KTc-Sample[[#This Row],[KPz]]*KTa)</f>
        <v>2.0511525224473814</v>
      </c>
      <c r="Y2001">
        <f>(Sample[[#This Row],[KPx]]*KTb-Sample[[#This Row],[Kpy]]*KTa)</f>
        <v>2.0511525224473814</v>
      </c>
      <c r="Z2001">
        <f>-Sample[[#This Row],[Xp]]*a+Sample[[#This Row],[Yp]]*b+Sample[[#This Row],[Zp]]*c_</f>
        <v>1.8061799739838871</v>
      </c>
      <c r="AA2001" s="8">
        <f>-IF(Sample[[#This Row],[Column2]]&gt;0,1,-1)*SQRT(Sample[[#This Row],[KPx''i]]^2+Sample[[#This Row],[KPx''j]]^2+Sample[[#This Row],[KPx''k]]^2)/Ksmag/Scale</f>
        <v>-1.1060548299734796</v>
      </c>
      <c r="AB2001" s="1">
        <f>SQRT(Sample[[#This Row],[Kpy''i]]^2+Sample[[#This Row],[KPy''j]]^2+Sample[[#This Row],[KPy''k]]^2)/KTmag/Scale</f>
        <v>1.4503838578704358</v>
      </c>
    </row>
    <row r="2002" spans="1:28" hidden="1" x14ac:dyDescent="0.25">
      <c r="A2002" s="5">
        <v>1997</v>
      </c>
      <c r="B2002" s="13" t="s">
        <v>43</v>
      </c>
      <c r="C2002" s="5"/>
      <c r="D2002" s="5"/>
      <c r="E2002">
        <v>10</v>
      </c>
      <c r="F2002">
        <v>5</v>
      </c>
      <c r="G2002">
        <v>2</v>
      </c>
      <c r="H2002" s="11">
        <f>Sample[[#This Row],[C]]/Sample[[#This Row],[D]]</f>
        <v>0.5</v>
      </c>
      <c r="I2002" s="11">
        <f>Sample[[#This Row],[A]]/Sample[[#This Row],[C]]</f>
        <v>0.4</v>
      </c>
      <c r="J2002" s="11">
        <f>Sample[[#This Row],[D]]/Sample[[#This Row],[A]]</f>
        <v>5</v>
      </c>
      <c r="K2002" s="11">
        <f>Sample[[#This Row],[A]]/Sample[[#This Row],[D]]</f>
        <v>0.2</v>
      </c>
      <c r="L2002" s="11">
        <f>Sample[[#This Row],[D]]/Sample[[#This Row],[C]]</f>
        <v>2</v>
      </c>
      <c r="M2002" s="11">
        <f>Sample[[#This Row],[C]]/Sample[[#This Row],[A]]</f>
        <v>2.5</v>
      </c>
      <c r="N2002">
        <f>IF(Sample[[#This Row],[Ap]]=0,10,LOG(Sample[[#This Row],[Ap]]))</f>
        <v>-0.3010299956639812</v>
      </c>
      <c r="O2002">
        <f>IF(Sample[[#This Row],[Ei]]=0,10,LOG(Sample[[#This Row],[Ei]]))</f>
        <v>-0.3979400086720376</v>
      </c>
      <c r="P2002">
        <f>IF(Sample[[#This Row],[Ii]]=0,10,LOG(Sample[[#This Row],[Ii]]))</f>
        <v>0.69897000433601886</v>
      </c>
      <c r="Q2002">
        <f>Kx-Sample[[#This Row],[Xp]]</f>
        <v>0.3010299956639812</v>
      </c>
      <c r="R2002">
        <f>Ky-Sample[[#This Row],[Yp]]</f>
        <v>-0.6020599913279624</v>
      </c>
      <c r="S2002">
        <f>Kz-Sample[[#This Row],[Zp]]</f>
        <v>0.30102999566398114</v>
      </c>
      <c r="T2002">
        <f>Sample[[#This Row],[Kpy]]*KSc-Sample[[#This Row],[KPz]]*KSb</f>
        <v>0.30102999566398125</v>
      </c>
      <c r="U2002">
        <f>-1*(Sample[[#This Row],[KPx]]*KSc-Sample[[#This Row],[KPz]]*KSa)</f>
        <v>0.3010299956639812</v>
      </c>
      <c r="V2002">
        <f>(Sample[[#This Row],[KPx]]*$R$2-Sample[[#This Row],[Kpy]]*KSa)</f>
        <v>0.3010299956639812</v>
      </c>
      <c r="W2002">
        <f>Sample[[#This Row],[Kpy]]*KTc-Sample[[#This Row],[KPz]]*KTb</f>
        <v>0.90308998699194354</v>
      </c>
      <c r="X2002">
        <f>-1*(Sample[[#This Row],[KPx]]*KTc-Sample[[#This Row],[KPz]]*KTa)</f>
        <v>0.90308998699194354</v>
      </c>
      <c r="Y2002">
        <f>(Sample[[#This Row],[KPx]]*KTb-Sample[[#This Row],[Kpy]]*KTa)</f>
        <v>0.90308998699194354</v>
      </c>
      <c r="Z2002">
        <f>-Sample[[#This Row],[Xp]]*a+Sample[[#This Row],[Yp]]*b+Sample[[#This Row],[Zp]]*c_</f>
        <v>0.60205999132796251</v>
      </c>
      <c r="AA2002" s="8">
        <f>-IF(Sample[[#This Row],[Column2]]&gt;0,1,-1)*SQRT(Sample[[#This Row],[KPx''i]]^2+Sample[[#This Row],[KPx''j]]^2+Sample[[#This Row],[KPx''k]]^2)/Ksmag/Scale</f>
        <v>-0.36868494332449331</v>
      </c>
      <c r="AB2002" s="1">
        <f>SQRT(Sample[[#This Row],[Kpy''i]]^2+Sample[[#This Row],[KPy''j]]^2+Sample[[#This Row],[KPy''k]]^2)/KTmag/Scale</f>
        <v>0.63858105382367436</v>
      </c>
    </row>
    <row r="2003" spans="1:28" hidden="1" x14ac:dyDescent="0.25">
      <c r="A2003" s="5">
        <v>1998</v>
      </c>
      <c r="B2003" s="13" t="s">
        <v>43</v>
      </c>
      <c r="C2003" s="5"/>
      <c r="D2003" s="5"/>
      <c r="E2003">
        <v>5</v>
      </c>
      <c r="F2003">
        <v>8</v>
      </c>
      <c r="G2003">
        <v>8</v>
      </c>
      <c r="H2003" s="11">
        <f>Sample[[#This Row],[C]]/Sample[[#This Row],[D]]</f>
        <v>1.6</v>
      </c>
      <c r="I2003" s="11">
        <f>Sample[[#This Row],[A]]/Sample[[#This Row],[C]]</f>
        <v>1</v>
      </c>
      <c r="J2003" s="11">
        <f>Sample[[#This Row],[D]]/Sample[[#This Row],[A]]</f>
        <v>0.625</v>
      </c>
      <c r="K2003" s="11">
        <f>Sample[[#This Row],[A]]/Sample[[#This Row],[D]]</f>
        <v>1.6</v>
      </c>
      <c r="L2003" s="11">
        <f>Sample[[#This Row],[D]]/Sample[[#This Row],[C]]</f>
        <v>0.625</v>
      </c>
      <c r="M2003" s="11">
        <f>Sample[[#This Row],[C]]/Sample[[#This Row],[A]]</f>
        <v>1</v>
      </c>
      <c r="N2003">
        <f>IF(Sample[[#This Row],[Ap]]=0,10,LOG(Sample[[#This Row],[Ap]]))</f>
        <v>0.20411998265592479</v>
      </c>
      <c r="O2003">
        <f>IF(Sample[[#This Row],[Ei]]=0,10,LOG(Sample[[#This Row],[Ei]]))</f>
        <v>0</v>
      </c>
      <c r="P2003">
        <f>IF(Sample[[#This Row],[Ii]]=0,10,LOG(Sample[[#This Row],[Ii]]))</f>
        <v>-0.20411998265592479</v>
      </c>
      <c r="Q2003">
        <f>Kx-Sample[[#This Row],[Xp]]</f>
        <v>-0.20411998265592479</v>
      </c>
      <c r="R2003">
        <f>Ky-Sample[[#This Row],[Yp]]</f>
        <v>-1</v>
      </c>
      <c r="S2003">
        <f>Kz-Sample[[#This Row],[Zp]]</f>
        <v>1.2041199826559248</v>
      </c>
      <c r="T2003">
        <f>Sample[[#This Row],[Kpy]]*KSc-Sample[[#This Row],[KPz]]*KSb</f>
        <v>-0.20411998265592479</v>
      </c>
      <c r="U2003">
        <f>-1*(Sample[[#This Row],[KPx]]*KSc-Sample[[#This Row],[KPz]]*KSa)</f>
        <v>-0.20411998265592479</v>
      </c>
      <c r="V2003">
        <f>(Sample[[#This Row],[KPx]]*$R$2-Sample[[#This Row],[Kpy]]*KSa)</f>
        <v>-0.20411998265592479</v>
      </c>
      <c r="W2003">
        <f>Sample[[#This Row],[Kpy]]*KTc-Sample[[#This Row],[KPz]]*KTb</f>
        <v>2.204119982655925</v>
      </c>
      <c r="X2003">
        <f>-1*(Sample[[#This Row],[KPx]]*KTc-Sample[[#This Row],[KPz]]*KTa)</f>
        <v>2.204119982655925</v>
      </c>
      <c r="Y2003">
        <f>(Sample[[#This Row],[KPx]]*KTb-Sample[[#This Row],[Kpy]]*KTa)</f>
        <v>2.204119982655925</v>
      </c>
      <c r="Z2003">
        <f>-Sample[[#This Row],[Xp]]*a+Sample[[#This Row],[Yp]]*b+Sample[[#This Row],[Zp]]*c_</f>
        <v>-0.40823996531184958</v>
      </c>
      <c r="AA2003" s="8">
        <f>-IF(Sample[[#This Row],[Column2]]&gt;0,1,-1)*SQRT(Sample[[#This Row],[KPx''i]]^2+Sample[[#This Row],[KPx''j]]^2+Sample[[#This Row],[KPx''k]]^2)/Ksmag/Scale</f>
        <v>0.24999490190638396</v>
      </c>
      <c r="AB2003" s="1">
        <f>SQRT(Sample[[#This Row],[Kpy''i]]^2+Sample[[#This Row],[KPy''j]]^2+Sample[[#This Row],[KPy''k]]^2)/KTmag/Scale</f>
        <v>1.5585481862847803</v>
      </c>
    </row>
    <row r="2004" spans="1:28" hidden="1" x14ac:dyDescent="0.25">
      <c r="A2004" s="5">
        <v>1999</v>
      </c>
      <c r="B2004" s="13" t="s">
        <v>43</v>
      </c>
      <c r="C2004" s="5"/>
      <c r="D2004" s="5"/>
      <c r="E2004">
        <v>6</v>
      </c>
      <c r="F2004">
        <v>4</v>
      </c>
      <c r="G2004">
        <v>6</v>
      </c>
      <c r="H2004" s="11">
        <f>Sample[[#This Row],[C]]/Sample[[#This Row],[D]]</f>
        <v>0.66666666666666663</v>
      </c>
      <c r="I2004" s="11">
        <f>Sample[[#This Row],[A]]/Sample[[#This Row],[C]]</f>
        <v>1.5</v>
      </c>
      <c r="J2004" s="11">
        <f>Sample[[#This Row],[D]]/Sample[[#This Row],[A]]</f>
        <v>1</v>
      </c>
      <c r="K2004" s="11">
        <f>Sample[[#This Row],[A]]/Sample[[#This Row],[D]]</f>
        <v>1</v>
      </c>
      <c r="L2004" s="11">
        <f>Sample[[#This Row],[D]]/Sample[[#This Row],[C]]</f>
        <v>1.5</v>
      </c>
      <c r="M2004" s="11">
        <f>Sample[[#This Row],[C]]/Sample[[#This Row],[A]]</f>
        <v>0.66666666666666663</v>
      </c>
      <c r="N2004">
        <f>IF(Sample[[#This Row],[Ap]]=0,10,LOG(Sample[[#This Row],[Ap]]))</f>
        <v>-0.17609125905568127</v>
      </c>
      <c r="O2004">
        <f>IF(Sample[[#This Row],[Ei]]=0,10,LOG(Sample[[#This Row],[Ei]]))</f>
        <v>0.17609125905568124</v>
      </c>
      <c r="P2004">
        <f>IF(Sample[[#This Row],[Ii]]=0,10,LOG(Sample[[#This Row],[Ii]]))</f>
        <v>0</v>
      </c>
      <c r="Q2004">
        <f>Kx-Sample[[#This Row],[Xp]]</f>
        <v>0.17609125905568127</v>
      </c>
      <c r="R2004">
        <f>Ky-Sample[[#This Row],[Yp]]</f>
        <v>-1.1760912590556813</v>
      </c>
      <c r="S2004">
        <f>Kz-Sample[[#This Row],[Zp]]</f>
        <v>1</v>
      </c>
      <c r="T2004">
        <f>Sample[[#This Row],[Kpy]]*KSc-Sample[[#This Row],[KPz]]*KSb</f>
        <v>0.17609125905568135</v>
      </c>
      <c r="U2004">
        <f>-1*(Sample[[#This Row],[KPx]]*KSc-Sample[[#This Row],[KPz]]*KSa)</f>
        <v>0.17609125905568127</v>
      </c>
      <c r="V2004">
        <f>(Sample[[#This Row],[KPx]]*$R$2-Sample[[#This Row],[Kpy]]*KSa)</f>
        <v>0.17609125905568127</v>
      </c>
      <c r="W2004">
        <f>Sample[[#This Row],[Kpy]]*KTc-Sample[[#This Row],[KPz]]*KTb</f>
        <v>2.1760912590556813</v>
      </c>
      <c r="X2004">
        <f>-1*(Sample[[#This Row],[KPx]]*KTc-Sample[[#This Row],[KPz]]*KTa)</f>
        <v>2.1760912590556813</v>
      </c>
      <c r="Y2004">
        <f>(Sample[[#This Row],[KPx]]*KTb-Sample[[#This Row],[Kpy]]*KTa)</f>
        <v>2.1760912590556813</v>
      </c>
      <c r="Z2004">
        <f>-Sample[[#This Row],[Xp]]*a+Sample[[#This Row],[Yp]]*b+Sample[[#This Row],[Zp]]*c_</f>
        <v>0.35218251811136247</v>
      </c>
      <c r="AA2004" s="8">
        <f>-IF(Sample[[#This Row],[Column2]]&gt;0,1,-1)*SQRT(Sample[[#This Row],[KPx''i]]^2+Sample[[#This Row],[KPx''j]]^2+Sample[[#This Row],[KPx''k]]^2)/Ksmag/Scale</f>
        <v>-0.21566686642533336</v>
      </c>
      <c r="AB2004" s="1">
        <f>SQRT(Sample[[#This Row],[Kpy''i]]^2+Sample[[#This Row],[KPy''j]]^2+Sample[[#This Row],[KPy''k]]^2)/KTmag/Scale</f>
        <v>1.5387288857590447</v>
      </c>
    </row>
    <row r="2005" spans="1:28" hidden="1" x14ac:dyDescent="0.25">
      <c r="A2005" s="5">
        <v>2000</v>
      </c>
      <c r="B2005" s="13" t="s">
        <v>43</v>
      </c>
      <c r="C2005" s="5"/>
      <c r="D2005" s="5"/>
      <c r="E2005">
        <v>2</v>
      </c>
      <c r="F2005">
        <v>6</v>
      </c>
      <c r="G2005">
        <v>7</v>
      </c>
      <c r="H2005" s="11">
        <f>Sample[[#This Row],[C]]/Sample[[#This Row],[D]]</f>
        <v>3</v>
      </c>
      <c r="I2005" s="11">
        <f>Sample[[#This Row],[A]]/Sample[[#This Row],[C]]</f>
        <v>1.1666666666666667</v>
      </c>
      <c r="J2005" s="11">
        <f>Sample[[#This Row],[D]]/Sample[[#This Row],[A]]</f>
        <v>0.2857142857142857</v>
      </c>
      <c r="K2005" s="11">
        <f>Sample[[#This Row],[A]]/Sample[[#This Row],[D]]</f>
        <v>3.5</v>
      </c>
      <c r="L2005" s="11">
        <f>Sample[[#This Row],[D]]/Sample[[#This Row],[C]]</f>
        <v>0.33333333333333331</v>
      </c>
      <c r="M2005" s="11">
        <f>Sample[[#This Row],[C]]/Sample[[#This Row],[A]]</f>
        <v>0.8571428571428571</v>
      </c>
      <c r="N2005">
        <f>IF(Sample[[#This Row],[Ap]]=0,10,LOG(Sample[[#This Row],[Ap]]))</f>
        <v>0.47712125471966244</v>
      </c>
      <c r="O2005">
        <f>IF(Sample[[#This Row],[Ei]]=0,10,LOG(Sample[[#This Row],[Ei]]))</f>
        <v>6.6946789630613221E-2</v>
      </c>
      <c r="P2005">
        <f>IF(Sample[[#This Row],[Ii]]=0,10,LOG(Sample[[#This Row],[Ii]]))</f>
        <v>-0.54406804435027567</v>
      </c>
      <c r="Q2005">
        <f>Kx-Sample[[#This Row],[Xp]]</f>
        <v>-0.47712125471966244</v>
      </c>
      <c r="R2005">
        <f>Ky-Sample[[#This Row],[Yp]]</f>
        <v>-1.0669467896306133</v>
      </c>
      <c r="S2005">
        <f>Kz-Sample[[#This Row],[Zp]]</f>
        <v>1.5440680443502757</v>
      </c>
      <c r="T2005">
        <f>Sample[[#This Row],[Kpy]]*KSc-Sample[[#This Row],[KPz]]*KSb</f>
        <v>-0.47712125471966238</v>
      </c>
      <c r="U2005">
        <f>-1*(Sample[[#This Row],[KPx]]*KSc-Sample[[#This Row],[KPz]]*KSa)</f>
        <v>-0.47712125471966244</v>
      </c>
      <c r="V2005">
        <f>(Sample[[#This Row],[KPx]]*$R$2-Sample[[#This Row],[Kpy]]*KSa)</f>
        <v>-0.47712125471966244</v>
      </c>
      <c r="W2005">
        <f>Sample[[#This Row],[Kpy]]*KTc-Sample[[#This Row],[KPz]]*KTb</f>
        <v>2.6110148339808887</v>
      </c>
      <c r="X2005">
        <f>-1*(Sample[[#This Row],[KPx]]*KTc-Sample[[#This Row],[KPz]]*KTa)</f>
        <v>2.6110148339808887</v>
      </c>
      <c r="Y2005">
        <f>(Sample[[#This Row],[KPx]]*KTb-Sample[[#This Row],[Kpy]]*KTa)</f>
        <v>2.6110148339808892</v>
      </c>
      <c r="Z2005">
        <f>-Sample[[#This Row],[Xp]]*a+Sample[[#This Row],[Yp]]*b+Sample[[#This Row],[Zp]]*c_</f>
        <v>-0.95424250943932487</v>
      </c>
      <c r="AA2005" s="8">
        <f>-IF(Sample[[#This Row],[Column2]]&gt;0,1,-1)*SQRT(Sample[[#This Row],[KPx''i]]^2+Sample[[#This Row],[KPx''j]]^2+Sample[[#This Row],[KPx''k]]^2)/Ksmag/Scale</f>
        <v>0.58435180974982659</v>
      </c>
      <c r="AB2005" s="1">
        <f>SQRT(Sample[[#This Row],[Kpy''i]]^2+Sample[[#This Row],[KPy''j]]^2+Sample[[#This Row],[KPy''k]]^2)/KTmag/Scale</f>
        <v>1.8462662948865545</v>
      </c>
    </row>
    <row r="2006" spans="1:28" hidden="1" x14ac:dyDescent="0.25">
      <c r="A2006" s="5">
        <v>2001</v>
      </c>
      <c r="B2006" s="13" t="s">
        <v>43</v>
      </c>
      <c r="C2006" s="5"/>
      <c r="D2006" s="5"/>
      <c r="E2006">
        <v>1</v>
      </c>
      <c r="F2006">
        <v>7</v>
      </c>
      <c r="G2006">
        <v>9</v>
      </c>
      <c r="H2006" s="11">
        <f>Sample[[#This Row],[C]]/Sample[[#This Row],[D]]</f>
        <v>7</v>
      </c>
      <c r="I2006" s="11">
        <f>Sample[[#This Row],[A]]/Sample[[#This Row],[C]]</f>
        <v>1.2857142857142858</v>
      </c>
      <c r="J2006" s="11">
        <f>Sample[[#This Row],[D]]/Sample[[#This Row],[A]]</f>
        <v>0.1111111111111111</v>
      </c>
      <c r="K2006" s="11">
        <f>Sample[[#This Row],[A]]/Sample[[#This Row],[D]]</f>
        <v>9</v>
      </c>
      <c r="L2006" s="11">
        <f>Sample[[#This Row],[D]]/Sample[[#This Row],[C]]</f>
        <v>0.14285714285714285</v>
      </c>
      <c r="M2006" s="11">
        <f>Sample[[#This Row],[C]]/Sample[[#This Row],[A]]</f>
        <v>0.77777777777777779</v>
      </c>
      <c r="N2006">
        <f>IF(Sample[[#This Row],[Ap]]=0,10,LOG(Sample[[#This Row],[Ap]]))</f>
        <v>0.84509804001425681</v>
      </c>
      <c r="O2006">
        <f>IF(Sample[[#This Row],[Ei]]=0,10,LOG(Sample[[#This Row],[Ei]]))</f>
        <v>0.10914446942506807</v>
      </c>
      <c r="P2006">
        <f>IF(Sample[[#This Row],[Ii]]=0,10,LOG(Sample[[#This Row],[Ii]]))</f>
        <v>-0.95424250943932487</v>
      </c>
      <c r="Q2006">
        <f>Kx-Sample[[#This Row],[Xp]]</f>
        <v>-0.84509804001425681</v>
      </c>
      <c r="R2006">
        <f>Ky-Sample[[#This Row],[Yp]]</f>
        <v>-1.1091444694250681</v>
      </c>
      <c r="S2006">
        <f>Kz-Sample[[#This Row],[Zp]]</f>
        <v>1.9542425094393248</v>
      </c>
      <c r="T2006">
        <f>Sample[[#This Row],[Kpy]]*KSc-Sample[[#This Row],[KPz]]*KSb</f>
        <v>-0.8450980400142567</v>
      </c>
      <c r="U2006">
        <f>-1*(Sample[[#This Row],[KPx]]*KSc-Sample[[#This Row],[KPz]]*KSa)</f>
        <v>-0.84509804001425681</v>
      </c>
      <c r="V2006">
        <f>(Sample[[#This Row],[KPx]]*$R$2-Sample[[#This Row],[Kpy]]*KSa)</f>
        <v>-0.84509804001425681</v>
      </c>
      <c r="W2006">
        <f>Sample[[#This Row],[Kpy]]*KTc-Sample[[#This Row],[KPz]]*KTb</f>
        <v>3.0633869788643926</v>
      </c>
      <c r="X2006">
        <f>-1*(Sample[[#This Row],[KPx]]*KTc-Sample[[#This Row],[KPz]]*KTa)</f>
        <v>3.0633869788643926</v>
      </c>
      <c r="Y2006">
        <f>(Sample[[#This Row],[KPx]]*KTb-Sample[[#This Row],[Kpy]]*KTa)</f>
        <v>3.063386978864393</v>
      </c>
      <c r="Z2006">
        <f>-Sample[[#This Row],[Xp]]*a+Sample[[#This Row],[Yp]]*b+Sample[[#This Row],[Zp]]*c_</f>
        <v>-1.6901960800285136</v>
      </c>
      <c r="AA2006" s="8">
        <f>-IF(Sample[[#This Row],[Column2]]&gt;0,1,-1)*SQRT(Sample[[#This Row],[KPx''i]]^2+Sample[[#This Row],[KPx''j]]^2+Sample[[#This Row],[KPx''k]]^2)/Ksmag/Scale</f>
        <v>1.0350294903305448</v>
      </c>
      <c r="AB2006" s="1">
        <f>SQRT(Sample[[#This Row],[Kpy''i]]^2+Sample[[#This Row],[KPy''j]]^2+Sample[[#This Row],[KPy''k]]^2)/KTmag/Scale</f>
        <v>2.1661417061535833</v>
      </c>
    </row>
    <row r="2007" spans="1:28" hidden="1" x14ac:dyDescent="0.25">
      <c r="A2007" s="5">
        <v>2002</v>
      </c>
      <c r="B2007" s="13" t="s">
        <v>43</v>
      </c>
      <c r="C2007" s="5"/>
      <c r="D2007" s="5"/>
      <c r="E2007">
        <v>9</v>
      </c>
      <c r="F2007">
        <v>4</v>
      </c>
      <c r="G2007">
        <v>8</v>
      </c>
      <c r="H2007" s="11">
        <f>Sample[[#This Row],[C]]/Sample[[#This Row],[D]]</f>
        <v>0.44444444444444442</v>
      </c>
      <c r="I2007" s="11">
        <f>Sample[[#This Row],[A]]/Sample[[#This Row],[C]]</f>
        <v>2</v>
      </c>
      <c r="J2007" s="11">
        <f>Sample[[#This Row],[D]]/Sample[[#This Row],[A]]</f>
        <v>1.125</v>
      </c>
      <c r="K2007" s="11">
        <f>Sample[[#This Row],[A]]/Sample[[#This Row],[D]]</f>
        <v>0.88888888888888884</v>
      </c>
      <c r="L2007" s="11">
        <f>Sample[[#This Row],[D]]/Sample[[#This Row],[C]]</f>
        <v>2.25</v>
      </c>
      <c r="M2007" s="11">
        <f>Sample[[#This Row],[C]]/Sample[[#This Row],[A]]</f>
        <v>0.5</v>
      </c>
      <c r="N2007">
        <f>IF(Sample[[#This Row],[Ap]]=0,10,LOG(Sample[[#This Row],[Ap]]))</f>
        <v>-0.35218251811136253</v>
      </c>
      <c r="O2007">
        <f>IF(Sample[[#This Row],[Ei]]=0,10,LOG(Sample[[#This Row],[Ei]]))</f>
        <v>0.3010299956639812</v>
      </c>
      <c r="P2007">
        <f>IF(Sample[[#This Row],[Ii]]=0,10,LOG(Sample[[#This Row],[Ii]]))</f>
        <v>5.1152522447381291E-2</v>
      </c>
      <c r="Q2007">
        <f>Kx-Sample[[#This Row],[Xp]]</f>
        <v>0.35218251811136253</v>
      </c>
      <c r="R2007">
        <f>Ky-Sample[[#This Row],[Yp]]</f>
        <v>-1.3010299956639813</v>
      </c>
      <c r="S2007">
        <f>Kz-Sample[[#This Row],[Zp]]</f>
        <v>0.94884747755261867</v>
      </c>
      <c r="T2007">
        <f>Sample[[#This Row],[Kpy]]*KSc-Sample[[#This Row],[KPz]]*KSb</f>
        <v>0.35218251811136259</v>
      </c>
      <c r="U2007">
        <f>-1*(Sample[[#This Row],[KPx]]*KSc-Sample[[#This Row],[KPz]]*KSa)</f>
        <v>0.35218251811136253</v>
      </c>
      <c r="V2007">
        <f>(Sample[[#This Row],[KPx]]*$R$2-Sample[[#This Row],[Kpy]]*KSa)</f>
        <v>0.35218251811136253</v>
      </c>
      <c r="W2007">
        <f>Sample[[#This Row],[Kpy]]*KTc-Sample[[#This Row],[KPz]]*KTb</f>
        <v>2.2498774732165998</v>
      </c>
      <c r="X2007">
        <f>-1*(Sample[[#This Row],[KPx]]*KTc-Sample[[#This Row],[KPz]]*KTa)</f>
        <v>2.2498774732165998</v>
      </c>
      <c r="Y2007">
        <f>(Sample[[#This Row],[KPx]]*KTb-Sample[[#This Row],[Kpy]]*KTa)</f>
        <v>2.2498774732165998</v>
      </c>
      <c r="Z2007">
        <f>-Sample[[#This Row],[Xp]]*a+Sample[[#This Row],[Yp]]*b+Sample[[#This Row],[Zp]]*c_</f>
        <v>0.70436503622272495</v>
      </c>
      <c r="AA2007" s="8">
        <f>-IF(Sample[[#This Row],[Column2]]&gt;0,1,-1)*SQRT(Sample[[#This Row],[KPx''i]]^2+Sample[[#This Row],[KPx''j]]^2+Sample[[#This Row],[KPx''k]]^2)/Ksmag/Scale</f>
        <v>-0.43133373285066667</v>
      </c>
      <c r="AB2007" s="1">
        <f>SQRT(Sample[[#This Row],[Kpy''i]]^2+Sample[[#This Row],[KPy''j]]^2+Sample[[#This Row],[KPy''k]]^2)/KTmag/Scale</f>
        <v>1.5909036181503129</v>
      </c>
    </row>
    <row r="2008" spans="1:28" hidden="1" x14ac:dyDescent="0.25">
      <c r="A2008" s="5">
        <v>2003</v>
      </c>
      <c r="B2008" s="13" t="s">
        <v>43</v>
      </c>
      <c r="C2008" s="5"/>
      <c r="D2008" s="5"/>
      <c r="E2008">
        <v>6</v>
      </c>
      <c r="F2008">
        <v>10</v>
      </c>
      <c r="G2008">
        <v>1</v>
      </c>
      <c r="H2008" s="11">
        <f>Sample[[#This Row],[C]]/Sample[[#This Row],[D]]</f>
        <v>1.6666666666666667</v>
      </c>
      <c r="I2008" s="11">
        <f>Sample[[#This Row],[A]]/Sample[[#This Row],[C]]</f>
        <v>0.1</v>
      </c>
      <c r="J2008" s="11">
        <f>Sample[[#This Row],[D]]/Sample[[#This Row],[A]]</f>
        <v>6</v>
      </c>
      <c r="K2008" s="11">
        <f>Sample[[#This Row],[A]]/Sample[[#This Row],[D]]</f>
        <v>0.16666666666666666</v>
      </c>
      <c r="L2008" s="11">
        <f>Sample[[#This Row],[D]]/Sample[[#This Row],[C]]</f>
        <v>0.6</v>
      </c>
      <c r="M2008" s="11">
        <f>Sample[[#This Row],[C]]/Sample[[#This Row],[A]]</f>
        <v>10</v>
      </c>
      <c r="N2008">
        <f>IF(Sample[[#This Row],[Ap]]=0,10,LOG(Sample[[#This Row],[Ap]]))</f>
        <v>0.22184874961635639</v>
      </c>
      <c r="O2008">
        <f>IF(Sample[[#This Row],[Ei]]=0,10,LOG(Sample[[#This Row],[Ei]]))</f>
        <v>-1</v>
      </c>
      <c r="P2008">
        <f>IF(Sample[[#This Row],[Ii]]=0,10,LOG(Sample[[#This Row],[Ii]]))</f>
        <v>0.77815125038364363</v>
      </c>
      <c r="Q2008">
        <f>Kx-Sample[[#This Row],[Xp]]</f>
        <v>-0.22184874961635639</v>
      </c>
      <c r="R2008">
        <f>Ky-Sample[[#This Row],[Yp]]</f>
        <v>0</v>
      </c>
      <c r="S2008">
        <f>Kz-Sample[[#This Row],[Zp]]</f>
        <v>0.22184874961635637</v>
      </c>
      <c r="T2008">
        <f>Sample[[#This Row],[Kpy]]*KSc-Sample[[#This Row],[KPz]]*KSb</f>
        <v>-0.22184874961635637</v>
      </c>
      <c r="U2008">
        <f>-1*(Sample[[#This Row],[KPx]]*KSc-Sample[[#This Row],[KPz]]*KSa)</f>
        <v>-0.22184874961635639</v>
      </c>
      <c r="V2008">
        <f>(Sample[[#This Row],[KPx]]*$R$2-Sample[[#This Row],[Kpy]]*KSa)</f>
        <v>-0.22184874961635639</v>
      </c>
      <c r="W2008">
        <f>Sample[[#This Row],[Kpy]]*KTc-Sample[[#This Row],[KPz]]*KTb</f>
        <v>0.22184874961635637</v>
      </c>
      <c r="X2008">
        <f>-1*(Sample[[#This Row],[KPx]]*KTc-Sample[[#This Row],[KPz]]*KTa)</f>
        <v>0.22184874961635634</v>
      </c>
      <c r="Y2008">
        <f>(Sample[[#This Row],[KPx]]*KTb-Sample[[#This Row],[Kpy]]*KTa)</f>
        <v>0.22184874961635639</v>
      </c>
      <c r="Z2008">
        <f>-Sample[[#This Row],[Xp]]*a+Sample[[#This Row],[Yp]]*b+Sample[[#This Row],[Zp]]*c_</f>
        <v>-0.44369749923271273</v>
      </c>
      <c r="AA2008" s="8">
        <f>-IF(Sample[[#This Row],[Column2]]&gt;0,1,-1)*SQRT(Sample[[#This Row],[KPx''i]]^2+Sample[[#This Row],[KPx''j]]^2+Sample[[#This Row],[KPx''k]]^2)/Ksmag/Scale</f>
        <v>0.27170811831726921</v>
      </c>
      <c r="AB2008" s="1">
        <f>SQRT(Sample[[#This Row],[Kpy''i]]^2+Sample[[#This Row],[KPy''j]]^2+Sample[[#This Row],[KPy''k]]^2)/KTmag/Scale</f>
        <v>0.15687075525148209</v>
      </c>
    </row>
    <row r="2009" spans="1:28" hidden="1" x14ac:dyDescent="0.25">
      <c r="A2009" s="5">
        <v>2004</v>
      </c>
      <c r="B2009" s="13" t="s">
        <v>43</v>
      </c>
      <c r="C2009" s="5"/>
      <c r="D2009" s="5"/>
      <c r="E2009">
        <v>6</v>
      </c>
      <c r="F2009">
        <v>6</v>
      </c>
      <c r="G2009">
        <v>1</v>
      </c>
      <c r="H2009" s="11">
        <f>Sample[[#This Row],[C]]/Sample[[#This Row],[D]]</f>
        <v>1</v>
      </c>
      <c r="I2009" s="11">
        <f>Sample[[#This Row],[A]]/Sample[[#This Row],[C]]</f>
        <v>0.16666666666666666</v>
      </c>
      <c r="J2009" s="11">
        <f>Sample[[#This Row],[D]]/Sample[[#This Row],[A]]</f>
        <v>6</v>
      </c>
      <c r="K2009" s="11">
        <f>Sample[[#This Row],[A]]/Sample[[#This Row],[D]]</f>
        <v>0.16666666666666666</v>
      </c>
      <c r="L2009" s="11">
        <f>Sample[[#This Row],[D]]/Sample[[#This Row],[C]]</f>
        <v>1</v>
      </c>
      <c r="M2009" s="11">
        <f>Sample[[#This Row],[C]]/Sample[[#This Row],[A]]</f>
        <v>6</v>
      </c>
      <c r="N2009">
        <f>IF(Sample[[#This Row],[Ap]]=0,10,LOG(Sample[[#This Row],[Ap]]))</f>
        <v>0</v>
      </c>
      <c r="O2009">
        <f>IF(Sample[[#This Row],[Ei]]=0,10,LOG(Sample[[#This Row],[Ei]]))</f>
        <v>-0.77815125038364363</v>
      </c>
      <c r="P2009">
        <f>IF(Sample[[#This Row],[Ii]]=0,10,LOG(Sample[[#This Row],[Ii]]))</f>
        <v>0.77815125038364363</v>
      </c>
      <c r="Q2009">
        <f>Kx-Sample[[#This Row],[Xp]]</f>
        <v>0</v>
      </c>
      <c r="R2009">
        <f>Ky-Sample[[#This Row],[Yp]]</f>
        <v>-0.22184874961635637</v>
      </c>
      <c r="S2009">
        <f>Kz-Sample[[#This Row],[Zp]]</f>
        <v>0.22184874961635637</v>
      </c>
      <c r="T2009">
        <f>Sample[[#This Row],[Kpy]]*KSc-Sample[[#This Row],[KPz]]*KSb</f>
        <v>0</v>
      </c>
      <c r="U2009">
        <f>-1*(Sample[[#This Row],[KPx]]*KSc-Sample[[#This Row],[KPz]]*KSa)</f>
        <v>0</v>
      </c>
      <c r="V2009">
        <f>(Sample[[#This Row],[KPx]]*$R$2-Sample[[#This Row],[Kpy]]*KSa)</f>
        <v>0</v>
      </c>
      <c r="W2009">
        <f>Sample[[#This Row],[Kpy]]*KTc-Sample[[#This Row],[KPz]]*KTb</f>
        <v>0.44369749923271273</v>
      </c>
      <c r="X2009">
        <f>-1*(Sample[[#This Row],[KPx]]*KTc-Sample[[#This Row],[KPz]]*KTa)</f>
        <v>0.44369749923271273</v>
      </c>
      <c r="Y2009">
        <f>(Sample[[#This Row],[KPx]]*KTb-Sample[[#This Row],[Kpy]]*KTa)</f>
        <v>0.44369749923271273</v>
      </c>
      <c r="Z2009">
        <f>-Sample[[#This Row],[Xp]]*a+Sample[[#This Row],[Yp]]*b+Sample[[#This Row],[Zp]]*c_</f>
        <v>0</v>
      </c>
      <c r="AA2009" s="8">
        <f>-IF(Sample[[#This Row],[Column2]]&gt;0,1,-1)*SQRT(Sample[[#This Row],[KPx''i]]^2+Sample[[#This Row],[KPx''j]]^2+Sample[[#This Row],[KPx''k]]^2)/Ksmag/Scale</f>
        <v>0</v>
      </c>
      <c r="AB2009" s="1">
        <f>SQRT(Sample[[#This Row],[Kpy''i]]^2+Sample[[#This Row],[KPy''j]]^2+Sample[[#This Row],[KPy''k]]^2)/KTmag/Scale</f>
        <v>0.31374151050296417</v>
      </c>
    </row>
    <row r="2010" spans="1:28" hidden="1" x14ac:dyDescent="0.25">
      <c r="A2010" s="5">
        <v>2005</v>
      </c>
      <c r="B2010" s="13" t="s">
        <v>43</v>
      </c>
      <c r="C2010" s="5"/>
      <c r="D2010" s="5"/>
      <c r="E2010">
        <v>9</v>
      </c>
      <c r="F2010">
        <v>9</v>
      </c>
      <c r="G2010">
        <v>5</v>
      </c>
      <c r="H2010" s="11">
        <f>Sample[[#This Row],[C]]/Sample[[#This Row],[D]]</f>
        <v>1</v>
      </c>
      <c r="I2010" s="11">
        <f>Sample[[#This Row],[A]]/Sample[[#This Row],[C]]</f>
        <v>0.55555555555555558</v>
      </c>
      <c r="J2010" s="11">
        <f>Sample[[#This Row],[D]]/Sample[[#This Row],[A]]</f>
        <v>1.8</v>
      </c>
      <c r="K2010" s="11">
        <f>Sample[[#This Row],[A]]/Sample[[#This Row],[D]]</f>
        <v>0.55555555555555558</v>
      </c>
      <c r="L2010" s="11">
        <f>Sample[[#This Row],[D]]/Sample[[#This Row],[C]]</f>
        <v>1</v>
      </c>
      <c r="M2010" s="11">
        <f>Sample[[#This Row],[C]]/Sample[[#This Row],[A]]</f>
        <v>1.8</v>
      </c>
      <c r="N2010">
        <f>IF(Sample[[#This Row],[Ap]]=0,10,LOG(Sample[[#This Row],[Ap]]))</f>
        <v>0</v>
      </c>
      <c r="O2010">
        <f>IF(Sample[[#This Row],[Ei]]=0,10,LOG(Sample[[#This Row],[Ei]]))</f>
        <v>-0.25527250510330607</v>
      </c>
      <c r="P2010">
        <f>IF(Sample[[#This Row],[Ii]]=0,10,LOG(Sample[[#This Row],[Ii]]))</f>
        <v>0.25527250510330607</v>
      </c>
      <c r="Q2010">
        <f>Kx-Sample[[#This Row],[Xp]]</f>
        <v>0</v>
      </c>
      <c r="R2010">
        <f>Ky-Sample[[#This Row],[Yp]]</f>
        <v>-0.74472749489669399</v>
      </c>
      <c r="S2010">
        <f>Kz-Sample[[#This Row],[Zp]]</f>
        <v>0.74472749489669399</v>
      </c>
      <c r="T2010">
        <f>Sample[[#This Row],[Kpy]]*KSc-Sample[[#This Row],[KPz]]*KSb</f>
        <v>0</v>
      </c>
      <c r="U2010">
        <f>-1*(Sample[[#This Row],[KPx]]*KSc-Sample[[#This Row],[KPz]]*KSa)</f>
        <v>0</v>
      </c>
      <c r="V2010">
        <f>(Sample[[#This Row],[KPx]]*$R$2-Sample[[#This Row],[Kpy]]*KSa)</f>
        <v>0</v>
      </c>
      <c r="W2010">
        <f>Sample[[#This Row],[Kpy]]*KTc-Sample[[#This Row],[KPz]]*KTb</f>
        <v>1.489454989793388</v>
      </c>
      <c r="X2010">
        <f>-1*(Sample[[#This Row],[KPx]]*KTc-Sample[[#This Row],[KPz]]*KTa)</f>
        <v>1.489454989793388</v>
      </c>
      <c r="Y2010">
        <f>(Sample[[#This Row],[KPx]]*KTb-Sample[[#This Row],[Kpy]]*KTa)</f>
        <v>1.489454989793388</v>
      </c>
      <c r="Z2010">
        <f>-Sample[[#This Row],[Xp]]*a+Sample[[#This Row],[Yp]]*b+Sample[[#This Row],[Zp]]*c_</f>
        <v>0</v>
      </c>
      <c r="AA2010" s="8">
        <f>-IF(Sample[[#This Row],[Column2]]&gt;0,1,-1)*SQRT(Sample[[#This Row],[KPx''i]]^2+Sample[[#This Row],[KPx''j]]^2+Sample[[#This Row],[KPx''k]]^2)/Ksmag/Scale</f>
        <v>0</v>
      </c>
      <c r="AB2010" s="1">
        <f>SQRT(Sample[[#This Row],[Kpy''i]]^2+Sample[[#This Row],[KPy''j]]^2+Sample[[#This Row],[KPy''k]]^2)/KTmag/Scale</f>
        <v>1.0532037235550447</v>
      </c>
    </row>
    <row r="2011" spans="1:28" hidden="1" x14ac:dyDescent="0.25">
      <c r="A2011" s="5">
        <v>2006</v>
      </c>
      <c r="B2011" s="13" t="s">
        <v>43</v>
      </c>
      <c r="C2011" s="5"/>
      <c r="D2011" s="5"/>
      <c r="E2011">
        <v>8</v>
      </c>
      <c r="F2011">
        <v>10</v>
      </c>
      <c r="G2011">
        <v>7</v>
      </c>
      <c r="H2011" s="11">
        <f>Sample[[#This Row],[C]]/Sample[[#This Row],[D]]</f>
        <v>1.25</v>
      </c>
      <c r="I2011" s="11">
        <f>Sample[[#This Row],[A]]/Sample[[#This Row],[C]]</f>
        <v>0.7</v>
      </c>
      <c r="J2011" s="11">
        <f>Sample[[#This Row],[D]]/Sample[[#This Row],[A]]</f>
        <v>1.1428571428571428</v>
      </c>
      <c r="K2011" s="11">
        <f>Sample[[#This Row],[A]]/Sample[[#This Row],[D]]</f>
        <v>0.875</v>
      </c>
      <c r="L2011" s="11">
        <f>Sample[[#This Row],[D]]/Sample[[#This Row],[C]]</f>
        <v>0.8</v>
      </c>
      <c r="M2011" s="11">
        <f>Sample[[#This Row],[C]]/Sample[[#This Row],[A]]</f>
        <v>1.4285714285714286</v>
      </c>
      <c r="N2011">
        <f>IF(Sample[[#This Row],[Ap]]=0,10,LOG(Sample[[#This Row],[Ap]]))</f>
        <v>9.691001300805642E-2</v>
      </c>
      <c r="O2011">
        <f>IF(Sample[[#This Row],[Ei]]=0,10,LOG(Sample[[#This Row],[Ei]]))</f>
        <v>-0.15490195998574319</v>
      </c>
      <c r="P2011">
        <f>IF(Sample[[#This Row],[Ii]]=0,10,LOG(Sample[[#This Row],[Ii]]))</f>
        <v>5.7991946977686733E-2</v>
      </c>
      <c r="Q2011">
        <f>Kx-Sample[[#This Row],[Xp]]</f>
        <v>-9.691001300805642E-2</v>
      </c>
      <c r="R2011">
        <f>Ky-Sample[[#This Row],[Yp]]</f>
        <v>-0.84509804001425681</v>
      </c>
      <c r="S2011">
        <f>Kz-Sample[[#This Row],[Zp]]</f>
        <v>0.94200805302231327</v>
      </c>
      <c r="T2011">
        <f>Sample[[#This Row],[Kpy]]*KSc-Sample[[#This Row],[KPz]]*KSb</f>
        <v>-9.6910013008056461E-2</v>
      </c>
      <c r="U2011">
        <f>-1*(Sample[[#This Row],[KPx]]*KSc-Sample[[#This Row],[KPz]]*KSa)</f>
        <v>-9.691001300805642E-2</v>
      </c>
      <c r="V2011">
        <f>(Sample[[#This Row],[KPx]]*$R$2-Sample[[#This Row],[Kpy]]*KSa)</f>
        <v>-9.691001300805642E-2</v>
      </c>
      <c r="W2011">
        <f>Sample[[#This Row],[Kpy]]*KTc-Sample[[#This Row],[KPz]]*KTb</f>
        <v>1.7871060930365701</v>
      </c>
      <c r="X2011">
        <f>-1*(Sample[[#This Row],[KPx]]*KTc-Sample[[#This Row],[KPz]]*KTa)</f>
        <v>1.7871060930365701</v>
      </c>
      <c r="Y2011">
        <f>(Sample[[#This Row],[KPx]]*KTb-Sample[[#This Row],[Kpy]]*KTa)</f>
        <v>1.7871060930365701</v>
      </c>
      <c r="Z2011">
        <f>-Sample[[#This Row],[Xp]]*a+Sample[[#This Row],[Yp]]*b+Sample[[#This Row],[Zp]]*c_</f>
        <v>-0.19382002601611292</v>
      </c>
      <c r="AA2011" s="8">
        <f>-IF(Sample[[#This Row],[Column2]]&gt;0,1,-1)*SQRT(Sample[[#This Row],[KPx''i]]^2+Sample[[#This Row],[KPx''j]]^2+Sample[[#This Row],[KPx''k]]^2)/Ksmag/Scale</f>
        <v>0.11869004141810929</v>
      </c>
      <c r="AB2011" s="1">
        <f>SQRT(Sample[[#This Row],[Kpy''i]]^2+Sample[[#This Row],[KPy''j]]^2+Sample[[#This Row],[KPy''k]]^2)/KTmag/Scale</f>
        <v>1.2636748370859558</v>
      </c>
    </row>
    <row r="2012" spans="1:28" hidden="1" x14ac:dyDescent="0.25">
      <c r="A2012" s="5">
        <v>2007</v>
      </c>
      <c r="B2012" s="13" t="s">
        <v>43</v>
      </c>
      <c r="C2012" s="5"/>
      <c r="D2012" s="5"/>
      <c r="E2012">
        <v>2</v>
      </c>
      <c r="F2012">
        <v>3</v>
      </c>
      <c r="G2012">
        <v>5</v>
      </c>
      <c r="H2012" s="11">
        <f>Sample[[#This Row],[C]]/Sample[[#This Row],[D]]</f>
        <v>1.5</v>
      </c>
      <c r="I2012" s="11">
        <f>Sample[[#This Row],[A]]/Sample[[#This Row],[C]]</f>
        <v>1.6666666666666667</v>
      </c>
      <c r="J2012" s="11">
        <f>Sample[[#This Row],[D]]/Sample[[#This Row],[A]]</f>
        <v>0.4</v>
      </c>
      <c r="K2012" s="11">
        <f>Sample[[#This Row],[A]]/Sample[[#This Row],[D]]</f>
        <v>2.5</v>
      </c>
      <c r="L2012" s="11">
        <f>Sample[[#This Row],[D]]/Sample[[#This Row],[C]]</f>
        <v>0.66666666666666663</v>
      </c>
      <c r="M2012" s="11">
        <f>Sample[[#This Row],[C]]/Sample[[#This Row],[A]]</f>
        <v>0.6</v>
      </c>
      <c r="N2012">
        <f>IF(Sample[[#This Row],[Ap]]=0,10,LOG(Sample[[#This Row],[Ap]]))</f>
        <v>0.17609125905568124</v>
      </c>
      <c r="O2012">
        <f>IF(Sample[[#This Row],[Ei]]=0,10,LOG(Sample[[#This Row],[Ei]]))</f>
        <v>0.22184874961635639</v>
      </c>
      <c r="P2012">
        <f>IF(Sample[[#This Row],[Ii]]=0,10,LOG(Sample[[#This Row],[Ii]]))</f>
        <v>-0.3979400086720376</v>
      </c>
      <c r="Q2012">
        <f>Kx-Sample[[#This Row],[Xp]]</f>
        <v>-0.17609125905568124</v>
      </c>
      <c r="R2012">
        <f>Ky-Sample[[#This Row],[Yp]]</f>
        <v>-1.2218487496163564</v>
      </c>
      <c r="S2012">
        <f>Kz-Sample[[#This Row],[Zp]]</f>
        <v>1.3979400086720375</v>
      </c>
      <c r="T2012">
        <f>Sample[[#This Row],[Kpy]]*KSc-Sample[[#This Row],[KPz]]*KSb</f>
        <v>-0.17609125905568113</v>
      </c>
      <c r="U2012">
        <f>-1*(Sample[[#This Row],[KPx]]*KSc-Sample[[#This Row],[KPz]]*KSa)</f>
        <v>-0.17609125905568124</v>
      </c>
      <c r="V2012">
        <f>(Sample[[#This Row],[KPx]]*$R$2-Sample[[#This Row],[Kpy]]*KSa)</f>
        <v>-0.17609125905568124</v>
      </c>
      <c r="W2012">
        <f>Sample[[#This Row],[Kpy]]*KTc-Sample[[#This Row],[KPz]]*KTb</f>
        <v>2.6197887582883936</v>
      </c>
      <c r="X2012">
        <f>-1*(Sample[[#This Row],[KPx]]*KTc-Sample[[#This Row],[KPz]]*KTa)</f>
        <v>2.6197887582883936</v>
      </c>
      <c r="Y2012">
        <f>(Sample[[#This Row],[KPx]]*KTb-Sample[[#This Row],[Kpy]]*KTa)</f>
        <v>2.6197887582883941</v>
      </c>
      <c r="Z2012">
        <f>-Sample[[#This Row],[Xp]]*a+Sample[[#This Row],[Yp]]*b+Sample[[#This Row],[Zp]]*c_</f>
        <v>-0.35218251811136242</v>
      </c>
      <c r="AA2012" s="8">
        <f>-IF(Sample[[#This Row],[Column2]]&gt;0,1,-1)*SQRT(Sample[[#This Row],[KPx''i]]^2+Sample[[#This Row],[KPx''j]]^2+Sample[[#This Row],[KPx''k]]^2)/Ksmag/Scale</f>
        <v>0.21566686642533325</v>
      </c>
      <c r="AB2012" s="1">
        <f>SQRT(Sample[[#This Row],[Kpy''i]]^2+Sample[[#This Row],[KPy''j]]^2+Sample[[#This Row],[KPy''k]]^2)/KTmag/Scale</f>
        <v>1.8524703962620084</v>
      </c>
    </row>
    <row r="2013" spans="1:28" hidden="1" x14ac:dyDescent="0.25">
      <c r="A2013" s="5">
        <v>2008</v>
      </c>
      <c r="B2013" s="13" t="s">
        <v>43</v>
      </c>
      <c r="C2013" s="5"/>
      <c r="D2013" s="5"/>
      <c r="E2013">
        <v>1</v>
      </c>
      <c r="F2013">
        <v>6</v>
      </c>
      <c r="G2013">
        <v>4</v>
      </c>
      <c r="H2013" s="11">
        <f>Sample[[#This Row],[C]]/Sample[[#This Row],[D]]</f>
        <v>6</v>
      </c>
      <c r="I2013" s="11">
        <f>Sample[[#This Row],[A]]/Sample[[#This Row],[C]]</f>
        <v>0.66666666666666663</v>
      </c>
      <c r="J2013" s="11">
        <f>Sample[[#This Row],[D]]/Sample[[#This Row],[A]]</f>
        <v>0.25</v>
      </c>
      <c r="K2013" s="11">
        <f>Sample[[#This Row],[A]]/Sample[[#This Row],[D]]</f>
        <v>4</v>
      </c>
      <c r="L2013" s="11">
        <f>Sample[[#This Row],[D]]/Sample[[#This Row],[C]]</f>
        <v>0.16666666666666666</v>
      </c>
      <c r="M2013" s="11">
        <f>Sample[[#This Row],[C]]/Sample[[#This Row],[A]]</f>
        <v>1.5</v>
      </c>
      <c r="N2013">
        <f>IF(Sample[[#This Row],[Ap]]=0,10,LOG(Sample[[#This Row],[Ap]]))</f>
        <v>0.77815125038364363</v>
      </c>
      <c r="O2013">
        <f>IF(Sample[[#This Row],[Ei]]=0,10,LOG(Sample[[#This Row],[Ei]]))</f>
        <v>-0.17609125905568127</v>
      </c>
      <c r="P2013">
        <f>IF(Sample[[#This Row],[Ii]]=0,10,LOG(Sample[[#This Row],[Ii]]))</f>
        <v>-0.6020599913279624</v>
      </c>
      <c r="Q2013">
        <f>Kx-Sample[[#This Row],[Xp]]</f>
        <v>-0.77815125038364363</v>
      </c>
      <c r="R2013">
        <f>Ky-Sample[[#This Row],[Yp]]</f>
        <v>-0.82390874094431876</v>
      </c>
      <c r="S2013">
        <f>Kz-Sample[[#This Row],[Zp]]</f>
        <v>1.6020599913279625</v>
      </c>
      <c r="T2013">
        <f>Sample[[#This Row],[Kpy]]*KSc-Sample[[#This Row],[KPz]]*KSb</f>
        <v>-0.77815125038364374</v>
      </c>
      <c r="U2013">
        <f>-1*(Sample[[#This Row],[KPx]]*KSc-Sample[[#This Row],[KPz]]*KSa)</f>
        <v>-0.77815125038364363</v>
      </c>
      <c r="V2013">
        <f>(Sample[[#This Row],[KPx]]*$R$2-Sample[[#This Row],[Kpy]]*KSa)</f>
        <v>-0.77815125038364363</v>
      </c>
      <c r="W2013">
        <f>Sample[[#This Row],[Kpy]]*KTc-Sample[[#This Row],[KPz]]*KTb</f>
        <v>2.4259687322722812</v>
      </c>
      <c r="X2013">
        <f>-1*(Sample[[#This Row],[KPx]]*KTc-Sample[[#This Row],[KPz]]*KTa)</f>
        <v>2.4259687322722812</v>
      </c>
      <c r="Y2013">
        <f>(Sample[[#This Row],[KPx]]*KTb-Sample[[#This Row],[Kpy]]*KTa)</f>
        <v>2.4259687322722812</v>
      </c>
      <c r="Z2013">
        <f>-Sample[[#This Row],[Xp]]*a+Sample[[#This Row],[Yp]]*b+Sample[[#This Row],[Zp]]*c_</f>
        <v>-1.5563025007672873</v>
      </c>
      <c r="AA2013" s="8">
        <f>-IF(Sample[[#This Row],[Column2]]&gt;0,1,-1)*SQRT(Sample[[#This Row],[KPx''i]]^2+Sample[[#This Row],[KPx''j]]^2+Sample[[#This Row],[KPx''k]]^2)/Ksmag/Scale</f>
        <v>0.9530367530743199</v>
      </c>
      <c r="AB2013" s="1">
        <f>SQRT(Sample[[#This Row],[Kpy''i]]^2+Sample[[#This Row],[KPy''j]]^2+Sample[[#This Row],[KPy''k]]^2)/KTmag/Scale</f>
        <v>1.7154189415362624</v>
      </c>
    </row>
    <row r="2014" spans="1:28" hidden="1" x14ac:dyDescent="0.25">
      <c r="A2014" s="5">
        <v>2009</v>
      </c>
      <c r="B2014" s="13" t="s">
        <v>43</v>
      </c>
      <c r="C2014" s="5"/>
      <c r="D2014" s="5"/>
      <c r="E2014">
        <v>6</v>
      </c>
      <c r="F2014">
        <v>4</v>
      </c>
      <c r="G2014">
        <v>8</v>
      </c>
      <c r="H2014" s="11">
        <f>Sample[[#This Row],[C]]/Sample[[#This Row],[D]]</f>
        <v>0.66666666666666663</v>
      </c>
      <c r="I2014" s="11">
        <f>Sample[[#This Row],[A]]/Sample[[#This Row],[C]]</f>
        <v>2</v>
      </c>
      <c r="J2014" s="11">
        <f>Sample[[#This Row],[D]]/Sample[[#This Row],[A]]</f>
        <v>0.75</v>
      </c>
      <c r="K2014" s="11">
        <f>Sample[[#This Row],[A]]/Sample[[#This Row],[D]]</f>
        <v>1.3333333333333333</v>
      </c>
      <c r="L2014" s="11">
        <f>Sample[[#This Row],[D]]/Sample[[#This Row],[C]]</f>
        <v>1.5</v>
      </c>
      <c r="M2014" s="11">
        <f>Sample[[#This Row],[C]]/Sample[[#This Row],[A]]</f>
        <v>0.5</v>
      </c>
      <c r="N2014">
        <f>IF(Sample[[#This Row],[Ap]]=0,10,LOG(Sample[[#This Row],[Ap]]))</f>
        <v>-0.17609125905568127</v>
      </c>
      <c r="O2014">
        <f>IF(Sample[[#This Row],[Ei]]=0,10,LOG(Sample[[#This Row],[Ei]]))</f>
        <v>0.3010299956639812</v>
      </c>
      <c r="P2014">
        <f>IF(Sample[[#This Row],[Ii]]=0,10,LOG(Sample[[#This Row],[Ii]]))</f>
        <v>-0.12493873660829995</v>
      </c>
      <c r="Q2014">
        <f>Kx-Sample[[#This Row],[Xp]]</f>
        <v>0.17609125905568127</v>
      </c>
      <c r="R2014">
        <f>Ky-Sample[[#This Row],[Yp]]</f>
        <v>-1.3010299956639813</v>
      </c>
      <c r="S2014">
        <f>Kz-Sample[[#This Row],[Zp]]</f>
        <v>1.1249387366082999</v>
      </c>
      <c r="T2014">
        <f>Sample[[#This Row],[Kpy]]*KSc-Sample[[#This Row],[KPz]]*KSb</f>
        <v>0.17609125905568135</v>
      </c>
      <c r="U2014">
        <f>-1*(Sample[[#This Row],[KPx]]*KSc-Sample[[#This Row],[KPz]]*KSa)</f>
        <v>0.17609125905568127</v>
      </c>
      <c r="V2014">
        <f>(Sample[[#This Row],[KPx]]*$R$2-Sample[[#This Row],[Kpy]]*KSa)</f>
        <v>0.17609125905568127</v>
      </c>
      <c r="W2014">
        <f>Sample[[#This Row],[Kpy]]*KTc-Sample[[#This Row],[KPz]]*KTb</f>
        <v>2.4259687322722812</v>
      </c>
      <c r="X2014">
        <f>-1*(Sample[[#This Row],[KPx]]*KTc-Sample[[#This Row],[KPz]]*KTa)</f>
        <v>2.4259687322722812</v>
      </c>
      <c r="Y2014">
        <f>(Sample[[#This Row],[KPx]]*KTb-Sample[[#This Row],[Kpy]]*KTa)</f>
        <v>2.4259687322722812</v>
      </c>
      <c r="Z2014">
        <f>-Sample[[#This Row],[Xp]]*a+Sample[[#This Row],[Yp]]*b+Sample[[#This Row],[Zp]]*c_</f>
        <v>0.35218251811136247</v>
      </c>
      <c r="AA2014" s="8">
        <f>-IF(Sample[[#This Row],[Column2]]&gt;0,1,-1)*SQRT(Sample[[#This Row],[KPx''i]]^2+Sample[[#This Row],[KPx''j]]^2+Sample[[#This Row],[KPx''k]]^2)/Ksmag/Scale</f>
        <v>-0.21566686642533336</v>
      </c>
      <c r="AB2014" s="1">
        <f>SQRT(Sample[[#This Row],[Kpy''i]]^2+Sample[[#This Row],[KPy''j]]^2+Sample[[#This Row],[KPy''k]]^2)/KTmag/Scale</f>
        <v>1.7154189415362624</v>
      </c>
    </row>
    <row r="2015" spans="1:28" hidden="1" x14ac:dyDescent="0.25">
      <c r="A2015" s="5">
        <v>2010</v>
      </c>
      <c r="B2015" s="13" t="s">
        <v>43</v>
      </c>
      <c r="C2015" s="5"/>
      <c r="D2015" s="5"/>
      <c r="E2015">
        <v>4</v>
      </c>
      <c r="F2015">
        <v>7</v>
      </c>
      <c r="G2015">
        <v>5</v>
      </c>
      <c r="H2015" s="11">
        <f>Sample[[#This Row],[C]]/Sample[[#This Row],[D]]</f>
        <v>1.75</v>
      </c>
      <c r="I2015" s="11">
        <f>Sample[[#This Row],[A]]/Sample[[#This Row],[C]]</f>
        <v>0.7142857142857143</v>
      </c>
      <c r="J2015" s="11">
        <f>Sample[[#This Row],[D]]/Sample[[#This Row],[A]]</f>
        <v>0.8</v>
      </c>
      <c r="K2015" s="11">
        <f>Sample[[#This Row],[A]]/Sample[[#This Row],[D]]</f>
        <v>1.25</v>
      </c>
      <c r="L2015" s="11">
        <f>Sample[[#This Row],[D]]/Sample[[#This Row],[C]]</f>
        <v>0.5714285714285714</v>
      </c>
      <c r="M2015" s="11">
        <f>Sample[[#This Row],[C]]/Sample[[#This Row],[A]]</f>
        <v>1.4</v>
      </c>
      <c r="N2015">
        <f>IF(Sample[[#This Row],[Ap]]=0,10,LOG(Sample[[#This Row],[Ap]]))</f>
        <v>0.24303804868629444</v>
      </c>
      <c r="O2015">
        <f>IF(Sample[[#This Row],[Ei]]=0,10,LOG(Sample[[#This Row],[Ei]]))</f>
        <v>-0.14612803567823801</v>
      </c>
      <c r="P2015">
        <f>IF(Sample[[#This Row],[Ii]]=0,10,LOG(Sample[[#This Row],[Ii]]))</f>
        <v>-9.6910013008056392E-2</v>
      </c>
      <c r="Q2015">
        <f>Kx-Sample[[#This Row],[Xp]]</f>
        <v>-0.24303804868629444</v>
      </c>
      <c r="R2015">
        <f>Ky-Sample[[#This Row],[Yp]]</f>
        <v>-0.85387196432176204</v>
      </c>
      <c r="S2015">
        <f>Kz-Sample[[#This Row],[Zp]]</f>
        <v>1.0969100130080565</v>
      </c>
      <c r="T2015">
        <f>Sample[[#This Row],[Kpy]]*KSc-Sample[[#This Row],[KPz]]*KSb</f>
        <v>-0.24303804868629442</v>
      </c>
      <c r="U2015">
        <f>-1*(Sample[[#This Row],[KPx]]*KSc-Sample[[#This Row],[KPz]]*KSa)</f>
        <v>-0.24303804868629444</v>
      </c>
      <c r="V2015">
        <f>(Sample[[#This Row],[KPx]]*$R$2-Sample[[#This Row],[Kpy]]*KSa)</f>
        <v>-0.24303804868629444</v>
      </c>
      <c r="W2015">
        <f>Sample[[#This Row],[Kpy]]*KTc-Sample[[#This Row],[KPz]]*KTb</f>
        <v>1.9507819773298185</v>
      </c>
      <c r="X2015">
        <f>-1*(Sample[[#This Row],[KPx]]*KTc-Sample[[#This Row],[KPz]]*KTa)</f>
        <v>1.9507819773298185</v>
      </c>
      <c r="Y2015">
        <f>(Sample[[#This Row],[KPx]]*KTb-Sample[[#This Row],[Kpy]]*KTa)</f>
        <v>1.9507819773298185</v>
      </c>
      <c r="Z2015">
        <f>-Sample[[#This Row],[Xp]]*a+Sample[[#This Row],[Yp]]*b+Sample[[#This Row],[Zp]]*c_</f>
        <v>-0.48607609737258883</v>
      </c>
      <c r="AA2015" s="8">
        <f>-IF(Sample[[#This Row],[Column2]]&gt;0,1,-1)*SQRT(Sample[[#This Row],[KPx''i]]^2+Sample[[#This Row],[KPx''j]]^2+Sample[[#This Row],[KPx''k]]^2)/Ksmag/Scale</f>
        <v>0.29765960368155842</v>
      </c>
      <c r="AB2015" s="1">
        <f>SQRT(Sample[[#This Row],[Kpy''i]]^2+Sample[[#This Row],[KPy''j]]^2+Sample[[#This Row],[KPy''k]]^2)/KTmag/Scale</f>
        <v>1.3794111647864167</v>
      </c>
    </row>
    <row r="2016" spans="1:28" hidden="1" x14ac:dyDescent="0.25">
      <c r="A2016" s="5">
        <v>2011</v>
      </c>
      <c r="B2016" s="13" t="s">
        <v>43</v>
      </c>
      <c r="C2016" s="5"/>
      <c r="D2016" s="5"/>
      <c r="E2016">
        <v>9</v>
      </c>
      <c r="F2016">
        <v>9</v>
      </c>
      <c r="G2016">
        <v>3</v>
      </c>
      <c r="H2016" s="11">
        <f>Sample[[#This Row],[C]]/Sample[[#This Row],[D]]</f>
        <v>1</v>
      </c>
      <c r="I2016" s="11">
        <f>Sample[[#This Row],[A]]/Sample[[#This Row],[C]]</f>
        <v>0.33333333333333331</v>
      </c>
      <c r="J2016" s="11">
        <f>Sample[[#This Row],[D]]/Sample[[#This Row],[A]]</f>
        <v>3</v>
      </c>
      <c r="K2016" s="11">
        <f>Sample[[#This Row],[A]]/Sample[[#This Row],[D]]</f>
        <v>0.33333333333333331</v>
      </c>
      <c r="L2016" s="11">
        <f>Sample[[#This Row],[D]]/Sample[[#This Row],[C]]</f>
        <v>1</v>
      </c>
      <c r="M2016" s="11">
        <f>Sample[[#This Row],[C]]/Sample[[#This Row],[A]]</f>
        <v>3</v>
      </c>
      <c r="N2016">
        <f>IF(Sample[[#This Row],[Ap]]=0,10,LOG(Sample[[#This Row],[Ap]]))</f>
        <v>0</v>
      </c>
      <c r="O2016">
        <f>IF(Sample[[#This Row],[Ei]]=0,10,LOG(Sample[[#This Row],[Ei]]))</f>
        <v>-0.47712125471966244</v>
      </c>
      <c r="P2016">
        <f>IF(Sample[[#This Row],[Ii]]=0,10,LOG(Sample[[#This Row],[Ii]]))</f>
        <v>0.47712125471966244</v>
      </c>
      <c r="Q2016">
        <f>Kx-Sample[[#This Row],[Xp]]</f>
        <v>0</v>
      </c>
      <c r="R2016">
        <f>Ky-Sample[[#This Row],[Yp]]</f>
        <v>-0.52287874528033762</v>
      </c>
      <c r="S2016">
        <f>Kz-Sample[[#This Row],[Zp]]</f>
        <v>0.52287874528033762</v>
      </c>
      <c r="T2016">
        <f>Sample[[#This Row],[Kpy]]*KSc-Sample[[#This Row],[KPz]]*KSb</f>
        <v>0</v>
      </c>
      <c r="U2016">
        <f>-1*(Sample[[#This Row],[KPx]]*KSc-Sample[[#This Row],[KPz]]*KSa)</f>
        <v>0</v>
      </c>
      <c r="V2016">
        <f>(Sample[[#This Row],[KPx]]*$R$2-Sample[[#This Row],[Kpy]]*KSa)</f>
        <v>0</v>
      </c>
      <c r="W2016">
        <f>Sample[[#This Row],[Kpy]]*KTc-Sample[[#This Row],[KPz]]*KTb</f>
        <v>1.0457574905606752</v>
      </c>
      <c r="X2016">
        <f>-1*(Sample[[#This Row],[KPx]]*KTc-Sample[[#This Row],[KPz]]*KTa)</f>
        <v>1.0457574905606752</v>
      </c>
      <c r="Y2016">
        <f>(Sample[[#This Row],[KPx]]*KTb-Sample[[#This Row],[Kpy]]*KTa)</f>
        <v>1.0457574905606752</v>
      </c>
      <c r="Z2016">
        <f>-Sample[[#This Row],[Xp]]*a+Sample[[#This Row],[Yp]]*b+Sample[[#This Row],[Zp]]*c_</f>
        <v>0</v>
      </c>
      <c r="AA2016" s="8">
        <f>-IF(Sample[[#This Row],[Column2]]&gt;0,1,-1)*SQRT(Sample[[#This Row],[KPx''i]]^2+Sample[[#This Row],[KPx''j]]^2+Sample[[#This Row],[KPx''k]]^2)/Ksmag/Scale</f>
        <v>0</v>
      </c>
      <c r="AB2016" s="1">
        <f>SQRT(Sample[[#This Row],[Kpy''i]]^2+Sample[[#This Row],[KPy''j]]^2+Sample[[#This Row],[KPy''k]]^2)/KTmag/Scale</f>
        <v>0.73946221305208049</v>
      </c>
    </row>
    <row r="2017" spans="1:28" hidden="1" x14ac:dyDescent="0.25">
      <c r="A2017" s="5">
        <v>2012</v>
      </c>
      <c r="B2017" s="13" t="s">
        <v>43</v>
      </c>
      <c r="C2017" s="5"/>
      <c r="D2017" s="5"/>
      <c r="E2017">
        <v>10</v>
      </c>
      <c r="F2017">
        <v>10</v>
      </c>
      <c r="G2017">
        <v>9</v>
      </c>
      <c r="H2017" s="11">
        <f>Sample[[#This Row],[C]]/Sample[[#This Row],[D]]</f>
        <v>1</v>
      </c>
      <c r="I2017" s="11">
        <f>Sample[[#This Row],[A]]/Sample[[#This Row],[C]]</f>
        <v>0.9</v>
      </c>
      <c r="J2017" s="11">
        <f>Sample[[#This Row],[D]]/Sample[[#This Row],[A]]</f>
        <v>1.1111111111111112</v>
      </c>
      <c r="K2017" s="11">
        <f>Sample[[#This Row],[A]]/Sample[[#This Row],[D]]</f>
        <v>0.9</v>
      </c>
      <c r="L2017" s="11">
        <f>Sample[[#This Row],[D]]/Sample[[#This Row],[C]]</f>
        <v>1</v>
      </c>
      <c r="M2017" s="11">
        <f>Sample[[#This Row],[C]]/Sample[[#This Row],[A]]</f>
        <v>1.1111111111111112</v>
      </c>
      <c r="N2017">
        <f>IF(Sample[[#This Row],[Ap]]=0,10,LOG(Sample[[#This Row],[Ap]]))</f>
        <v>0</v>
      </c>
      <c r="O2017">
        <f>IF(Sample[[#This Row],[Ei]]=0,10,LOG(Sample[[#This Row],[Ei]]))</f>
        <v>-4.5757490560675115E-2</v>
      </c>
      <c r="P2017">
        <f>IF(Sample[[#This Row],[Ii]]=0,10,LOG(Sample[[#This Row],[Ii]]))</f>
        <v>4.5757490560675143E-2</v>
      </c>
      <c r="Q2017">
        <f>Kx-Sample[[#This Row],[Xp]]</f>
        <v>0</v>
      </c>
      <c r="R2017">
        <f>Ky-Sample[[#This Row],[Yp]]</f>
        <v>-0.95424250943932487</v>
      </c>
      <c r="S2017">
        <f>Kz-Sample[[#This Row],[Zp]]</f>
        <v>0.95424250943932487</v>
      </c>
      <c r="T2017">
        <f>Sample[[#This Row],[Kpy]]*KSc-Sample[[#This Row],[KPz]]*KSb</f>
        <v>0</v>
      </c>
      <c r="U2017">
        <f>-1*(Sample[[#This Row],[KPx]]*KSc-Sample[[#This Row],[KPz]]*KSa)</f>
        <v>0</v>
      </c>
      <c r="V2017">
        <f>(Sample[[#This Row],[KPx]]*$R$2-Sample[[#This Row],[Kpy]]*KSa)</f>
        <v>0</v>
      </c>
      <c r="W2017">
        <f>Sample[[#This Row],[Kpy]]*KTc-Sample[[#This Row],[KPz]]*KTb</f>
        <v>1.9084850188786497</v>
      </c>
      <c r="X2017">
        <f>-1*(Sample[[#This Row],[KPx]]*KTc-Sample[[#This Row],[KPz]]*KTa)</f>
        <v>1.9084850188786497</v>
      </c>
      <c r="Y2017">
        <f>(Sample[[#This Row],[KPx]]*KTb-Sample[[#This Row],[Kpy]]*KTa)</f>
        <v>1.9084850188786497</v>
      </c>
      <c r="Z2017">
        <f>-Sample[[#This Row],[Xp]]*a+Sample[[#This Row],[Yp]]*b+Sample[[#This Row],[Zp]]*c_</f>
        <v>0</v>
      </c>
      <c r="AA2017" s="8">
        <f>-IF(Sample[[#This Row],[Column2]]&gt;0,1,-1)*SQRT(Sample[[#This Row],[KPx''i]]^2+Sample[[#This Row],[KPx''j]]^2+Sample[[#This Row],[KPx''k]]^2)/Ksmag/Scale</f>
        <v>0</v>
      </c>
      <c r="AB2017" s="1">
        <f>SQRT(Sample[[#This Row],[Kpy''i]]^2+Sample[[#This Row],[KPy''j]]^2+Sample[[#This Row],[KPy''k]]^2)/KTmag/Scale</f>
        <v>1.3495026986420295</v>
      </c>
    </row>
    <row r="2018" spans="1:28" hidden="1" x14ac:dyDescent="0.25">
      <c r="A2018" s="5">
        <v>2013</v>
      </c>
      <c r="B2018" s="13" t="s">
        <v>43</v>
      </c>
      <c r="C2018" s="5"/>
      <c r="D2018" s="5"/>
      <c r="E2018">
        <v>5</v>
      </c>
      <c r="F2018">
        <v>5</v>
      </c>
      <c r="G2018">
        <v>8</v>
      </c>
      <c r="H2018" s="11">
        <f>Sample[[#This Row],[C]]/Sample[[#This Row],[D]]</f>
        <v>1</v>
      </c>
      <c r="I2018" s="11">
        <f>Sample[[#This Row],[A]]/Sample[[#This Row],[C]]</f>
        <v>1.6</v>
      </c>
      <c r="J2018" s="11">
        <f>Sample[[#This Row],[D]]/Sample[[#This Row],[A]]</f>
        <v>0.625</v>
      </c>
      <c r="K2018" s="11">
        <f>Sample[[#This Row],[A]]/Sample[[#This Row],[D]]</f>
        <v>1.6</v>
      </c>
      <c r="L2018" s="11">
        <f>Sample[[#This Row],[D]]/Sample[[#This Row],[C]]</f>
        <v>1</v>
      </c>
      <c r="M2018" s="11">
        <f>Sample[[#This Row],[C]]/Sample[[#This Row],[A]]</f>
        <v>0.625</v>
      </c>
      <c r="N2018">
        <f>IF(Sample[[#This Row],[Ap]]=0,10,LOG(Sample[[#This Row],[Ap]]))</f>
        <v>0</v>
      </c>
      <c r="O2018">
        <f>IF(Sample[[#This Row],[Ei]]=0,10,LOG(Sample[[#This Row],[Ei]]))</f>
        <v>0.20411998265592479</v>
      </c>
      <c r="P2018">
        <f>IF(Sample[[#This Row],[Ii]]=0,10,LOG(Sample[[#This Row],[Ii]]))</f>
        <v>-0.20411998265592479</v>
      </c>
      <c r="Q2018">
        <f>Kx-Sample[[#This Row],[Xp]]</f>
        <v>0</v>
      </c>
      <c r="R2018">
        <f>Ky-Sample[[#This Row],[Yp]]</f>
        <v>-1.2041199826559248</v>
      </c>
      <c r="S2018">
        <f>Kz-Sample[[#This Row],[Zp]]</f>
        <v>1.2041199826559248</v>
      </c>
      <c r="T2018">
        <f>Sample[[#This Row],[Kpy]]*KSc-Sample[[#This Row],[KPz]]*KSb</f>
        <v>0</v>
      </c>
      <c r="U2018">
        <f>-1*(Sample[[#This Row],[KPx]]*KSc-Sample[[#This Row],[KPz]]*KSa)</f>
        <v>0</v>
      </c>
      <c r="V2018">
        <f>(Sample[[#This Row],[KPx]]*$R$2-Sample[[#This Row],[Kpy]]*KSa)</f>
        <v>0</v>
      </c>
      <c r="W2018">
        <f>Sample[[#This Row],[Kpy]]*KTc-Sample[[#This Row],[KPz]]*KTb</f>
        <v>2.4082399653118496</v>
      </c>
      <c r="X2018">
        <f>-1*(Sample[[#This Row],[KPx]]*KTc-Sample[[#This Row],[KPz]]*KTa)</f>
        <v>2.4082399653118496</v>
      </c>
      <c r="Y2018">
        <f>(Sample[[#This Row],[KPx]]*KTb-Sample[[#This Row],[Kpy]]*KTa)</f>
        <v>2.4082399653118496</v>
      </c>
      <c r="Z2018">
        <f>-Sample[[#This Row],[Xp]]*a+Sample[[#This Row],[Yp]]*b+Sample[[#This Row],[Zp]]*c_</f>
        <v>0</v>
      </c>
      <c r="AA2018" s="8">
        <f>-IF(Sample[[#This Row],[Column2]]&gt;0,1,-1)*SQRT(Sample[[#This Row],[KPx''i]]^2+Sample[[#This Row],[KPx''j]]^2+Sample[[#This Row],[KPx''k]]^2)/Ksmag/Scale</f>
        <v>0</v>
      </c>
      <c r="AB2018" s="1">
        <f>SQRT(Sample[[#This Row],[Kpy''i]]^2+Sample[[#This Row],[KPy''j]]^2+Sample[[#This Row],[KPy''k]]^2)/KTmag/Scale</f>
        <v>1.702882810196465</v>
      </c>
    </row>
    <row r="2019" spans="1:28" hidden="1" x14ac:dyDescent="0.25">
      <c r="A2019" s="5">
        <v>2014</v>
      </c>
      <c r="B2019" s="13" t="s">
        <v>43</v>
      </c>
      <c r="C2019" s="5"/>
      <c r="D2019" s="5"/>
      <c r="E2019">
        <v>10</v>
      </c>
      <c r="F2019">
        <v>9</v>
      </c>
      <c r="G2019">
        <v>6</v>
      </c>
      <c r="H2019" s="11">
        <f>Sample[[#This Row],[C]]/Sample[[#This Row],[D]]</f>
        <v>0.9</v>
      </c>
      <c r="I2019" s="11">
        <f>Sample[[#This Row],[A]]/Sample[[#This Row],[C]]</f>
        <v>0.66666666666666663</v>
      </c>
      <c r="J2019" s="11">
        <f>Sample[[#This Row],[D]]/Sample[[#This Row],[A]]</f>
        <v>1.6666666666666667</v>
      </c>
      <c r="K2019" s="11">
        <f>Sample[[#This Row],[A]]/Sample[[#This Row],[D]]</f>
        <v>0.6</v>
      </c>
      <c r="L2019" s="11">
        <f>Sample[[#This Row],[D]]/Sample[[#This Row],[C]]</f>
        <v>1.1111111111111112</v>
      </c>
      <c r="M2019" s="11">
        <f>Sample[[#This Row],[C]]/Sample[[#This Row],[A]]</f>
        <v>1.5</v>
      </c>
      <c r="N2019">
        <f>IF(Sample[[#This Row],[Ap]]=0,10,LOG(Sample[[#This Row],[Ap]]))</f>
        <v>-4.5757490560675115E-2</v>
      </c>
      <c r="O2019">
        <f>IF(Sample[[#This Row],[Ei]]=0,10,LOG(Sample[[#This Row],[Ei]]))</f>
        <v>-0.17609125905568127</v>
      </c>
      <c r="P2019">
        <f>IF(Sample[[#This Row],[Ii]]=0,10,LOG(Sample[[#This Row],[Ii]]))</f>
        <v>0.22184874961635639</v>
      </c>
      <c r="Q2019">
        <f>Kx-Sample[[#This Row],[Xp]]</f>
        <v>4.5757490560675115E-2</v>
      </c>
      <c r="R2019">
        <f>Ky-Sample[[#This Row],[Yp]]</f>
        <v>-0.82390874094431876</v>
      </c>
      <c r="S2019">
        <f>Kz-Sample[[#This Row],[Zp]]</f>
        <v>0.77815125038364363</v>
      </c>
      <c r="T2019">
        <f>Sample[[#This Row],[Kpy]]*KSc-Sample[[#This Row],[KPz]]*KSb</f>
        <v>4.5757490560675129E-2</v>
      </c>
      <c r="U2019">
        <f>-1*(Sample[[#This Row],[KPx]]*KSc-Sample[[#This Row],[KPz]]*KSa)</f>
        <v>4.5757490560675115E-2</v>
      </c>
      <c r="V2019">
        <f>(Sample[[#This Row],[KPx]]*$R$2-Sample[[#This Row],[Kpy]]*KSa)</f>
        <v>4.5757490560675115E-2</v>
      </c>
      <c r="W2019">
        <f>Sample[[#This Row],[Kpy]]*KTc-Sample[[#This Row],[KPz]]*KTb</f>
        <v>1.6020599913279625</v>
      </c>
      <c r="X2019">
        <f>-1*(Sample[[#This Row],[KPx]]*KTc-Sample[[#This Row],[KPz]]*KTa)</f>
        <v>1.6020599913279623</v>
      </c>
      <c r="Y2019">
        <f>(Sample[[#This Row],[KPx]]*KTb-Sample[[#This Row],[Kpy]]*KTa)</f>
        <v>1.6020599913279625</v>
      </c>
      <c r="Z2019">
        <f>-Sample[[#This Row],[Xp]]*a+Sample[[#This Row],[Yp]]*b+Sample[[#This Row],[Zp]]*c_</f>
        <v>9.1514981121350258E-2</v>
      </c>
      <c r="AA2019" s="8">
        <f>-IF(Sample[[#This Row],[Column2]]&gt;0,1,-1)*SQRT(Sample[[#This Row],[KPx''i]]^2+Sample[[#This Row],[KPx''j]]^2+Sample[[#This Row],[KPx''k]]^2)/Ksmag/Scale</f>
        <v>-5.6041251891935893E-2</v>
      </c>
      <c r="AB2019" s="1">
        <f>SQRT(Sample[[#This Row],[Kpy''i]]^2+Sample[[#This Row],[KPy''j]]^2+Sample[[#This Row],[KPy''k]]^2)/KTmag/Scale</f>
        <v>1.1328274837356638</v>
      </c>
    </row>
    <row r="2020" spans="1:28" hidden="1" x14ac:dyDescent="0.25">
      <c r="A2020" s="5">
        <v>2015</v>
      </c>
      <c r="B2020" s="13" t="s">
        <v>43</v>
      </c>
      <c r="C2020" s="5"/>
      <c r="D2020" s="5"/>
      <c r="E2020">
        <v>7</v>
      </c>
      <c r="F2020">
        <v>6</v>
      </c>
      <c r="G2020">
        <v>9</v>
      </c>
      <c r="H2020" s="11">
        <f>Sample[[#This Row],[C]]/Sample[[#This Row],[D]]</f>
        <v>0.8571428571428571</v>
      </c>
      <c r="I2020" s="11">
        <f>Sample[[#This Row],[A]]/Sample[[#This Row],[C]]</f>
        <v>1.5</v>
      </c>
      <c r="J2020" s="11">
        <f>Sample[[#This Row],[D]]/Sample[[#This Row],[A]]</f>
        <v>0.77777777777777779</v>
      </c>
      <c r="K2020" s="11">
        <f>Sample[[#This Row],[A]]/Sample[[#This Row],[D]]</f>
        <v>1.2857142857142858</v>
      </c>
      <c r="L2020" s="11">
        <f>Sample[[#This Row],[D]]/Sample[[#This Row],[C]]</f>
        <v>1.1666666666666667</v>
      </c>
      <c r="M2020" s="11">
        <f>Sample[[#This Row],[C]]/Sample[[#This Row],[A]]</f>
        <v>0.66666666666666663</v>
      </c>
      <c r="N2020">
        <f>IF(Sample[[#This Row],[Ap]]=0,10,LOG(Sample[[#This Row],[Ap]]))</f>
        <v>-6.6946789630613221E-2</v>
      </c>
      <c r="O2020">
        <f>IF(Sample[[#This Row],[Ei]]=0,10,LOG(Sample[[#This Row],[Ei]]))</f>
        <v>0.17609125905568124</v>
      </c>
      <c r="P2020">
        <f>IF(Sample[[#This Row],[Ii]]=0,10,LOG(Sample[[#This Row],[Ii]]))</f>
        <v>-0.10914446942506803</v>
      </c>
      <c r="Q2020">
        <f>Kx-Sample[[#This Row],[Xp]]</f>
        <v>6.6946789630613221E-2</v>
      </c>
      <c r="R2020">
        <f>Ky-Sample[[#This Row],[Yp]]</f>
        <v>-1.1760912590556813</v>
      </c>
      <c r="S2020">
        <f>Kz-Sample[[#This Row],[Zp]]</f>
        <v>1.1091444694250681</v>
      </c>
      <c r="T2020">
        <f>Sample[[#This Row],[Kpy]]*KSc-Sample[[#This Row],[KPz]]*KSb</f>
        <v>6.694678963061329E-2</v>
      </c>
      <c r="U2020">
        <f>-1*(Sample[[#This Row],[KPx]]*KSc-Sample[[#This Row],[KPz]]*KSa)</f>
        <v>6.6946789630613221E-2</v>
      </c>
      <c r="V2020">
        <f>(Sample[[#This Row],[KPx]]*$R$2-Sample[[#This Row],[Kpy]]*KSa)</f>
        <v>6.6946789630613221E-2</v>
      </c>
      <c r="W2020">
        <f>Sample[[#This Row],[Kpy]]*KTc-Sample[[#This Row],[KPz]]*KTb</f>
        <v>2.2852357284807496</v>
      </c>
      <c r="X2020">
        <f>-1*(Sample[[#This Row],[KPx]]*KTc-Sample[[#This Row],[KPz]]*KTa)</f>
        <v>2.2852357284807492</v>
      </c>
      <c r="Y2020">
        <f>(Sample[[#This Row],[KPx]]*KTb-Sample[[#This Row],[Kpy]]*KTa)</f>
        <v>2.2852357284807496</v>
      </c>
      <c r="Z2020">
        <f>-Sample[[#This Row],[Xp]]*a+Sample[[#This Row],[Yp]]*b+Sample[[#This Row],[Zp]]*c_</f>
        <v>0.13389357926122641</v>
      </c>
      <c r="AA2020" s="8">
        <f>-IF(Sample[[#This Row],[Column2]]&gt;0,1,-1)*SQRT(Sample[[#This Row],[KPx''i]]^2+Sample[[#This Row],[KPx''j]]^2+Sample[[#This Row],[KPx''k]]^2)/Ksmag/Scale</f>
        <v>-8.1992737256225176E-2</v>
      </c>
      <c r="AB2020" s="1">
        <f>SQRT(Sample[[#This Row],[Kpy''i]]^2+Sample[[#This Row],[KPy''j]]^2+Sample[[#This Row],[KPy''k]]^2)/KTmag/Scale</f>
        <v>1.6159056802185181</v>
      </c>
    </row>
    <row r="2021" spans="1:28" hidden="1" x14ac:dyDescent="0.25">
      <c r="A2021" s="5">
        <v>2016</v>
      </c>
      <c r="B2021" s="13" t="s">
        <v>43</v>
      </c>
      <c r="C2021" s="5"/>
      <c r="D2021" s="5"/>
      <c r="E2021">
        <v>1</v>
      </c>
      <c r="F2021">
        <v>2</v>
      </c>
      <c r="G2021">
        <v>2</v>
      </c>
      <c r="H2021" s="11">
        <f>Sample[[#This Row],[C]]/Sample[[#This Row],[D]]</f>
        <v>2</v>
      </c>
      <c r="I2021" s="11">
        <f>Sample[[#This Row],[A]]/Sample[[#This Row],[C]]</f>
        <v>1</v>
      </c>
      <c r="J2021" s="11">
        <f>Sample[[#This Row],[D]]/Sample[[#This Row],[A]]</f>
        <v>0.5</v>
      </c>
      <c r="K2021" s="11">
        <f>Sample[[#This Row],[A]]/Sample[[#This Row],[D]]</f>
        <v>2</v>
      </c>
      <c r="L2021" s="11">
        <f>Sample[[#This Row],[D]]/Sample[[#This Row],[C]]</f>
        <v>0.5</v>
      </c>
      <c r="M2021" s="11">
        <f>Sample[[#This Row],[C]]/Sample[[#This Row],[A]]</f>
        <v>1</v>
      </c>
      <c r="N2021">
        <f>IF(Sample[[#This Row],[Ap]]=0,10,LOG(Sample[[#This Row],[Ap]]))</f>
        <v>0.3010299956639812</v>
      </c>
      <c r="O2021">
        <f>IF(Sample[[#This Row],[Ei]]=0,10,LOG(Sample[[#This Row],[Ei]]))</f>
        <v>0</v>
      </c>
      <c r="P2021">
        <f>IF(Sample[[#This Row],[Ii]]=0,10,LOG(Sample[[#This Row],[Ii]]))</f>
        <v>-0.3010299956639812</v>
      </c>
      <c r="Q2021">
        <f>Kx-Sample[[#This Row],[Xp]]</f>
        <v>-0.3010299956639812</v>
      </c>
      <c r="R2021">
        <f>Ky-Sample[[#This Row],[Yp]]</f>
        <v>-1</v>
      </c>
      <c r="S2021">
        <f>Kz-Sample[[#This Row],[Zp]]</f>
        <v>1.3010299956639813</v>
      </c>
      <c r="T2021">
        <f>Sample[[#This Row],[Kpy]]*KSc-Sample[[#This Row],[KPz]]*KSb</f>
        <v>-0.30102999566398125</v>
      </c>
      <c r="U2021">
        <f>-1*(Sample[[#This Row],[KPx]]*KSc-Sample[[#This Row],[KPz]]*KSa)</f>
        <v>-0.3010299956639812</v>
      </c>
      <c r="V2021">
        <f>(Sample[[#This Row],[KPx]]*$R$2-Sample[[#This Row],[Kpy]]*KSa)</f>
        <v>-0.3010299956639812</v>
      </c>
      <c r="W2021">
        <f>Sample[[#This Row],[Kpy]]*KTc-Sample[[#This Row],[KPz]]*KTb</f>
        <v>2.3010299956639813</v>
      </c>
      <c r="X2021">
        <f>-1*(Sample[[#This Row],[KPx]]*KTc-Sample[[#This Row],[KPz]]*KTa)</f>
        <v>2.3010299956639813</v>
      </c>
      <c r="Y2021">
        <f>(Sample[[#This Row],[KPx]]*KTb-Sample[[#This Row],[Kpy]]*KTa)</f>
        <v>2.3010299956639813</v>
      </c>
      <c r="Z2021">
        <f>-Sample[[#This Row],[Xp]]*a+Sample[[#This Row],[Yp]]*b+Sample[[#This Row],[Zp]]*c_</f>
        <v>-0.6020599913279624</v>
      </c>
      <c r="AA2021" s="8">
        <f>-IF(Sample[[#This Row],[Column2]]&gt;0,1,-1)*SQRT(Sample[[#This Row],[KPx''i]]^2+Sample[[#This Row],[KPx''j]]^2+Sample[[#This Row],[KPx''k]]^2)/Ksmag/Scale</f>
        <v>0.36868494332449331</v>
      </c>
      <c r="AB2021" s="1">
        <f>SQRT(Sample[[#This Row],[Kpy''i]]^2+Sample[[#This Row],[KPy''j]]^2+Sample[[#This Row],[KPy''k]]^2)/KTmag/Scale</f>
        <v>1.6270739136476533</v>
      </c>
    </row>
    <row r="2022" spans="1:28" hidden="1" x14ac:dyDescent="0.25">
      <c r="A2022" s="5">
        <v>2017</v>
      </c>
      <c r="B2022" s="13" t="s">
        <v>43</v>
      </c>
      <c r="C2022" s="5"/>
      <c r="D2022" s="5"/>
      <c r="E2022">
        <v>4</v>
      </c>
      <c r="F2022">
        <v>7</v>
      </c>
      <c r="G2022">
        <v>3</v>
      </c>
      <c r="H2022" s="11">
        <f>Sample[[#This Row],[C]]/Sample[[#This Row],[D]]</f>
        <v>1.75</v>
      </c>
      <c r="I2022" s="11">
        <f>Sample[[#This Row],[A]]/Sample[[#This Row],[C]]</f>
        <v>0.42857142857142855</v>
      </c>
      <c r="J2022" s="11">
        <f>Sample[[#This Row],[D]]/Sample[[#This Row],[A]]</f>
        <v>1.3333333333333333</v>
      </c>
      <c r="K2022" s="11">
        <f>Sample[[#This Row],[A]]/Sample[[#This Row],[D]]</f>
        <v>0.75</v>
      </c>
      <c r="L2022" s="11">
        <f>Sample[[#This Row],[D]]/Sample[[#This Row],[C]]</f>
        <v>0.5714285714285714</v>
      </c>
      <c r="M2022" s="11">
        <f>Sample[[#This Row],[C]]/Sample[[#This Row],[A]]</f>
        <v>2.3333333333333335</v>
      </c>
      <c r="N2022">
        <f>IF(Sample[[#This Row],[Ap]]=0,10,LOG(Sample[[#This Row],[Ap]]))</f>
        <v>0.24303804868629444</v>
      </c>
      <c r="O2022">
        <f>IF(Sample[[#This Row],[Ei]]=0,10,LOG(Sample[[#This Row],[Ei]]))</f>
        <v>-0.36797678529459443</v>
      </c>
      <c r="P2022">
        <f>IF(Sample[[#This Row],[Ii]]=0,10,LOG(Sample[[#This Row],[Ii]]))</f>
        <v>0.12493873660829993</v>
      </c>
      <c r="Q2022">
        <f>Kx-Sample[[#This Row],[Xp]]</f>
        <v>-0.24303804868629444</v>
      </c>
      <c r="R2022">
        <f>Ky-Sample[[#This Row],[Yp]]</f>
        <v>-0.63202321470540557</v>
      </c>
      <c r="S2022">
        <f>Kz-Sample[[#This Row],[Zp]]</f>
        <v>0.87506126339170009</v>
      </c>
      <c r="T2022">
        <f>Sample[[#This Row],[Kpy]]*KSc-Sample[[#This Row],[KPz]]*KSb</f>
        <v>-0.24303804868629453</v>
      </c>
      <c r="U2022">
        <f>-1*(Sample[[#This Row],[KPx]]*KSc-Sample[[#This Row],[KPz]]*KSa)</f>
        <v>-0.24303804868629444</v>
      </c>
      <c r="V2022">
        <f>(Sample[[#This Row],[KPx]]*$R$2-Sample[[#This Row],[Kpy]]*KSa)</f>
        <v>-0.24303804868629444</v>
      </c>
      <c r="W2022">
        <f>Sample[[#This Row],[Kpy]]*KTc-Sample[[#This Row],[KPz]]*KTb</f>
        <v>1.5070844780971058</v>
      </c>
      <c r="X2022">
        <f>-1*(Sample[[#This Row],[KPx]]*KTc-Sample[[#This Row],[KPz]]*KTa)</f>
        <v>1.5070844780971058</v>
      </c>
      <c r="Y2022">
        <f>(Sample[[#This Row],[KPx]]*KTb-Sample[[#This Row],[Kpy]]*KTa)</f>
        <v>1.5070844780971056</v>
      </c>
      <c r="Z2022">
        <f>-Sample[[#This Row],[Xp]]*a+Sample[[#This Row],[Yp]]*b+Sample[[#This Row],[Zp]]*c_</f>
        <v>-0.486076097372589</v>
      </c>
      <c r="AA2022" s="8">
        <f>-IF(Sample[[#This Row],[Column2]]&gt;0,1,-1)*SQRT(Sample[[#This Row],[KPx''i]]^2+Sample[[#This Row],[KPx''j]]^2+Sample[[#This Row],[KPx''k]]^2)/Ksmag/Scale</f>
        <v>0.29765960368155847</v>
      </c>
      <c r="AB2022" s="1">
        <f>SQRT(Sample[[#This Row],[Kpy''i]]^2+Sample[[#This Row],[KPy''j]]^2+Sample[[#This Row],[KPy''k]]^2)/KTmag/Scale</f>
        <v>1.0656696542834523</v>
      </c>
    </row>
    <row r="2023" spans="1:28" hidden="1" x14ac:dyDescent="0.25">
      <c r="A2023" s="5">
        <v>2018</v>
      </c>
      <c r="B2023" s="13" t="s">
        <v>43</v>
      </c>
      <c r="C2023" s="5"/>
      <c r="D2023" s="5"/>
      <c r="E2023">
        <v>2</v>
      </c>
      <c r="F2023">
        <v>9</v>
      </c>
      <c r="G2023">
        <v>1</v>
      </c>
      <c r="H2023" s="11">
        <f>Sample[[#This Row],[C]]/Sample[[#This Row],[D]]</f>
        <v>4.5</v>
      </c>
      <c r="I2023" s="11">
        <f>Sample[[#This Row],[A]]/Sample[[#This Row],[C]]</f>
        <v>0.1111111111111111</v>
      </c>
      <c r="J2023" s="11">
        <f>Sample[[#This Row],[D]]/Sample[[#This Row],[A]]</f>
        <v>2</v>
      </c>
      <c r="K2023" s="11">
        <f>Sample[[#This Row],[A]]/Sample[[#This Row],[D]]</f>
        <v>0.5</v>
      </c>
      <c r="L2023" s="11">
        <f>Sample[[#This Row],[D]]/Sample[[#This Row],[C]]</f>
        <v>0.22222222222222221</v>
      </c>
      <c r="M2023" s="11">
        <f>Sample[[#This Row],[C]]/Sample[[#This Row],[A]]</f>
        <v>9</v>
      </c>
      <c r="N2023">
        <f>IF(Sample[[#This Row],[Ap]]=0,10,LOG(Sample[[#This Row],[Ap]]))</f>
        <v>0.65321251377534373</v>
      </c>
      <c r="O2023">
        <f>IF(Sample[[#This Row],[Ei]]=0,10,LOG(Sample[[#This Row],[Ei]]))</f>
        <v>-0.95424250943932487</v>
      </c>
      <c r="P2023">
        <f>IF(Sample[[#This Row],[Ii]]=0,10,LOG(Sample[[#This Row],[Ii]]))</f>
        <v>0.3010299956639812</v>
      </c>
      <c r="Q2023">
        <f>Kx-Sample[[#This Row],[Xp]]</f>
        <v>-0.65321251377534373</v>
      </c>
      <c r="R2023">
        <f>Ky-Sample[[#This Row],[Yp]]</f>
        <v>-4.5757490560675129E-2</v>
      </c>
      <c r="S2023">
        <f>Kz-Sample[[#This Row],[Zp]]</f>
        <v>0.69897000433601875</v>
      </c>
      <c r="T2023">
        <f>Sample[[#This Row],[Kpy]]*KSc-Sample[[#This Row],[KPz]]*KSb</f>
        <v>-0.65321251377534362</v>
      </c>
      <c r="U2023">
        <f>-1*(Sample[[#This Row],[KPx]]*KSc-Sample[[#This Row],[KPz]]*KSa)</f>
        <v>-0.65321251377534373</v>
      </c>
      <c r="V2023">
        <f>(Sample[[#This Row],[KPx]]*$R$2-Sample[[#This Row],[Kpy]]*KSa)</f>
        <v>-0.65321251377534373</v>
      </c>
      <c r="W2023">
        <f>Sample[[#This Row],[Kpy]]*KTc-Sample[[#This Row],[KPz]]*KTb</f>
        <v>0.74472749489669388</v>
      </c>
      <c r="X2023">
        <f>-1*(Sample[[#This Row],[KPx]]*KTc-Sample[[#This Row],[KPz]]*KTa)</f>
        <v>0.74472749489669376</v>
      </c>
      <c r="Y2023">
        <f>(Sample[[#This Row],[KPx]]*KTb-Sample[[#This Row],[Kpy]]*KTa)</f>
        <v>0.74472749489669399</v>
      </c>
      <c r="Z2023">
        <f>-Sample[[#This Row],[Xp]]*a+Sample[[#This Row],[Yp]]*b+Sample[[#This Row],[Zp]]*c_</f>
        <v>-1.3064250275506875</v>
      </c>
      <c r="AA2023" s="8">
        <f>-IF(Sample[[#This Row],[Column2]]&gt;0,1,-1)*SQRT(Sample[[#This Row],[KPx''i]]^2+Sample[[#This Row],[KPx''j]]^2+Sample[[#This Row],[KPx''k]]^2)/Ksmag/Scale</f>
        <v>0.80001867617515976</v>
      </c>
      <c r="AB2023" s="1">
        <f>SQRT(Sample[[#This Row],[Kpy''i]]^2+Sample[[#This Row],[KPy''j]]^2+Sample[[#This Row],[KPy''k]]^2)/KTmag/Scale</f>
        <v>0.52660186177752222</v>
      </c>
    </row>
    <row r="2024" spans="1:28" hidden="1" x14ac:dyDescent="0.25">
      <c r="A2024" s="5">
        <v>2019</v>
      </c>
      <c r="B2024" s="13" t="s">
        <v>43</v>
      </c>
      <c r="C2024" s="5"/>
      <c r="D2024" s="5"/>
      <c r="E2024">
        <v>4</v>
      </c>
      <c r="F2024">
        <v>5</v>
      </c>
      <c r="G2024">
        <v>4</v>
      </c>
      <c r="H2024" s="11">
        <f>Sample[[#This Row],[C]]/Sample[[#This Row],[D]]</f>
        <v>1.25</v>
      </c>
      <c r="I2024" s="11">
        <f>Sample[[#This Row],[A]]/Sample[[#This Row],[C]]</f>
        <v>0.8</v>
      </c>
      <c r="J2024" s="11">
        <f>Sample[[#This Row],[D]]/Sample[[#This Row],[A]]</f>
        <v>1</v>
      </c>
      <c r="K2024" s="11">
        <f>Sample[[#This Row],[A]]/Sample[[#This Row],[D]]</f>
        <v>1</v>
      </c>
      <c r="L2024" s="11">
        <f>Sample[[#This Row],[D]]/Sample[[#This Row],[C]]</f>
        <v>0.8</v>
      </c>
      <c r="M2024" s="11">
        <f>Sample[[#This Row],[C]]/Sample[[#This Row],[A]]</f>
        <v>1.25</v>
      </c>
      <c r="N2024">
        <f>IF(Sample[[#This Row],[Ap]]=0,10,LOG(Sample[[#This Row],[Ap]]))</f>
        <v>9.691001300805642E-2</v>
      </c>
      <c r="O2024">
        <f>IF(Sample[[#This Row],[Ei]]=0,10,LOG(Sample[[#This Row],[Ei]]))</f>
        <v>-9.6910013008056392E-2</v>
      </c>
      <c r="P2024">
        <f>IF(Sample[[#This Row],[Ii]]=0,10,LOG(Sample[[#This Row],[Ii]]))</f>
        <v>0</v>
      </c>
      <c r="Q2024">
        <f>Kx-Sample[[#This Row],[Xp]]</f>
        <v>-9.691001300805642E-2</v>
      </c>
      <c r="R2024">
        <f>Ky-Sample[[#This Row],[Yp]]</f>
        <v>-0.90308998699194365</v>
      </c>
      <c r="S2024">
        <f>Kz-Sample[[#This Row],[Zp]]</f>
        <v>1</v>
      </c>
      <c r="T2024">
        <f>Sample[[#This Row],[Kpy]]*KSc-Sample[[#This Row],[KPz]]*KSb</f>
        <v>-9.691001300805635E-2</v>
      </c>
      <c r="U2024">
        <f>-1*(Sample[[#This Row],[KPx]]*KSc-Sample[[#This Row],[KPz]]*KSa)</f>
        <v>-9.691001300805642E-2</v>
      </c>
      <c r="V2024">
        <f>(Sample[[#This Row],[KPx]]*$R$2-Sample[[#This Row],[Kpy]]*KSa)</f>
        <v>-9.691001300805642E-2</v>
      </c>
      <c r="W2024">
        <f>Sample[[#This Row],[Kpy]]*KTc-Sample[[#This Row],[KPz]]*KTb</f>
        <v>1.9030899869919438</v>
      </c>
      <c r="X2024">
        <f>-1*(Sample[[#This Row],[KPx]]*KTc-Sample[[#This Row],[KPz]]*KTa)</f>
        <v>1.9030899869919435</v>
      </c>
      <c r="Y2024">
        <f>(Sample[[#This Row],[KPx]]*KTb-Sample[[#This Row],[Kpy]]*KTa)</f>
        <v>1.9030899869919438</v>
      </c>
      <c r="Z2024">
        <f>-Sample[[#This Row],[Xp]]*a+Sample[[#This Row],[Yp]]*b+Sample[[#This Row],[Zp]]*c_</f>
        <v>-0.19382002601611278</v>
      </c>
      <c r="AA2024" s="8">
        <f>-IF(Sample[[#This Row],[Column2]]&gt;0,1,-1)*SQRT(Sample[[#This Row],[KPx''i]]^2+Sample[[#This Row],[KPx''j]]^2+Sample[[#This Row],[KPx''k]]^2)/Ksmag/Scale</f>
        <v>0.11869004141810925</v>
      </c>
      <c r="AB2024" s="1">
        <f>SQRT(Sample[[#This Row],[Kpy''i]]^2+Sample[[#This Row],[KPy''j]]^2+Sample[[#This Row],[KPy''k]]^2)/KTmag/Scale</f>
        <v>1.3456878350102222</v>
      </c>
    </row>
    <row r="2025" spans="1:28" hidden="1" x14ac:dyDescent="0.25">
      <c r="A2025" s="5">
        <v>2020</v>
      </c>
      <c r="B2025" s="13" t="s">
        <v>43</v>
      </c>
      <c r="C2025" s="5"/>
      <c r="D2025" s="5"/>
      <c r="E2025">
        <v>8</v>
      </c>
      <c r="F2025">
        <v>7</v>
      </c>
      <c r="G2025">
        <v>3</v>
      </c>
      <c r="H2025" s="11">
        <f>Sample[[#This Row],[C]]/Sample[[#This Row],[D]]</f>
        <v>0.875</v>
      </c>
      <c r="I2025" s="11">
        <f>Sample[[#This Row],[A]]/Sample[[#This Row],[C]]</f>
        <v>0.42857142857142855</v>
      </c>
      <c r="J2025" s="11">
        <f>Sample[[#This Row],[D]]/Sample[[#This Row],[A]]</f>
        <v>2.6666666666666665</v>
      </c>
      <c r="K2025" s="11">
        <f>Sample[[#This Row],[A]]/Sample[[#This Row],[D]]</f>
        <v>0.375</v>
      </c>
      <c r="L2025" s="11">
        <f>Sample[[#This Row],[D]]/Sample[[#This Row],[C]]</f>
        <v>1.1428571428571428</v>
      </c>
      <c r="M2025" s="11">
        <f>Sample[[#This Row],[C]]/Sample[[#This Row],[A]]</f>
        <v>2.3333333333333335</v>
      </c>
      <c r="N2025">
        <f>IF(Sample[[#This Row],[Ap]]=0,10,LOG(Sample[[#This Row],[Ap]]))</f>
        <v>-5.7991946977686754E-2</v>
      </c>
      <c r="O2025">
        <f>IF(Sample[[#This Row],[Ei]]=0,10,LOG(Sample[[#This Row],[Ei]]))</f>
        <v>-0.36797678529459443</v>
      </c>
      <c r="P2025">
        <f>IF(Sample[[#This Row],[Ii]]=0,10,LOG(Sample[[#This Row],[Ii]]))</f>
        <v>0.4259687322722811</v>
      </c>
      <c r="Q2025">
        <f>Kx-Sample[[#This Row],[Xp]]</f>
        <v>5.7991946977686754E-2</v>
      </c>
      <c r="R2025">
        <f>Ky-Sample[[#This Row],[Yp]]</f>
        <v>-0.63202321470540557</v>
      </c>
      <c r="S2025">
        <f>Kz-Sample[[#This Row],[Zp]]</f>
        <v>0.57403126772771884</v>
      </c>
      <c r="T2025">
        <f>Sample[[#This Row],[Kpy]]*KSc-Sample[[#This Row],[KPz]]*KSb</f>
        <v>5.7991946977686726E-2</v>
      </c>
      <c r="U2025">
        <f>-1*(Sample[[#This Row],[KPx]]*KSc-Sample[[#This Row],[KPz]]*KSa)</f>
        <v>5.7991946977686754E-2</v>
      </c>
      <c r="V2025">
        <f>(Sample[[#This Row],[KPx]]*$R$2-Sample[[#This Row],[Kpy]]*KSa)</f>
        <v>5.7991946977686754E-2</v>
      </c>
      <c r="W2025">
        <f>Sample[[#This Row],[Kpy]]*KTc-Sample[[#This Row],[KPz]]*KTb</f>
        <v>1.2060544824331245</v>
      </c>
      <c r="X2025">
        <f>-1*(Sample[[#This Row],[KPx]]*KTc-Sample[[#This Row],[KPz]]*KTa)</f>
        <v>1.2060544824331245</v>
      </c>
      <c r="Y2025">
        <f>(Sample[[#This Row],[KPx]]*KTb-Sample[[#This Row],[Kpy]]*KTa)</f>
        <v>1.2060544824331243</v>
      </c>
      <c r="Z2025">
        <f>-Sample[[#This Row],[Xp]]*a+Sample[[#This Row],[Yp]]*b+Sample[[#This Row],[Zp]]*c_</f>
        <v>0.11598389395537334</v>
      </c>
      <c r="AA2025" s="8">
        <f>-IF(Sample[[#This Row],[Column2]]&gt;0,1,-1)*SQRT(Sample[[#This Row],[KPx''i]]^2+Sample[[#This Row],[KPx''j]]^2+Sample[[#This Row],[KPx''k]]^2)/Ksmag/Scale</f>
        <v>-7.1025339642934796E-2</v>
      </c>
      <c r="AB2025" s="1">
        <f>SQRT(Sample[[#This Row],[Kpy''i]]^2+Sample[[#This Row],[KPy''j]]^2+Sample[[#This Row],[KPy''k]]^2)/KTmag/Scale</f>
        <v>0.85280930300889413</v>
      </c>
    </row>
    <row r="2026" spans="1:28" hidden="1" x14ac:dyDescent="0.25">
      <c r="A2026" s="5">
        <v>2021</v>
      </c>
      <c r="B2026" s="13" t="s">
        <v>43</v>
      </c>
      <c r="C2026" s="5"/>
      <c r="D2026" s="5"/>
      <c r="E2026">
        <v>5</v>
      </c>
      <c r="F2026">
        <v>6</v>
      </c>
      <c r="G2026">
        <v>8</v>
      </c>
      <c r="H2026" s="11">
        <f>Sample[[#This Row],[C]]/Sample[[#This Row],[D]]</f>
        <v>1.2</v>
      </c>
      <c r="I2026" s="11">
        <f>Sample[[#This Row],[A]]/Sample[[#This Row],[C]]</f>
        <v>1.3333333333333333</v>
      </c>
      <c r="J2026" s="11">
        <f>Sample[[#This Row],[D]]/Sample[[#This Row],[A]]</f>
        <v>0.625</v>
      </c>
      <c r="K2026" s="11">
        <f>Sample[[#This Row],[A]]/Sample[[#This Row],[D]]</f>
        <v>1.6</v>
      </c>
      <c r="L2026" s="11">
        <f>Sample[[#This Row],[D]]/Sample[[#This Row],[C]]</f>
        <v>0.83333333333333337</v>
      </c>
      <c r="M2026" s="11">
        <f>Sample[[#This Row],[C]]/Sample[[#This Row],[A]]</f>
        <v>0.75</v>
      </c>
      <c r="N2026">
        <f>IF(Sample[[#This Row],[Ap]]=0,10,LOG(Sample[[#This Row],[Ap]]))</f>
        <v>7.9181246047624818E-2</v>
      </c>
      <c r="O2026">
        <f>IF(Sample[[#This Row],[Ei]]=0,10,LOG(Sample[[#This Row],[Ei]]))</f>
        <v>0.12493873660829993</v>
      </c>
      <c r="P2026">
        <f>IF(Sample[[#This Row],[Ii]]=0,10,LOG(Sample[[#This Row],[Ii]]))</f>
        <v>-0.20411998265592479</v>
      </c>
      <c r="Q2026">
        <f>Kx-Sample[[#This Row],[Xp]]</f>
        <v>-7.9181246047624818E-2</v>
      </c>
      <c r="R2026">
        <f>Ky-Sample[[#This Row],[Yp]]</f>
        <v>-1.1249387366082999</v>
      </c>
      <c r="S2026">
        <f>Kz-Sample[[#This Row],[Zp]]</f>
        <v>1.2041199826559248</v>
      </c>
      <c r="T2026">
        <f>Sample[[#This Row],[Kpy]]*KSc-Sample[[#This Row],[KPz]]*KSb</f>
        <v>-7.9181246047624887E-2</v>
      </c>
      <c r="U2026">
        <f>-1*(Sample[[#This Row],[KPx]]*KSc-Sample[[#This Row],[KPz]]*KSa)</f>
        <v>-7.9181246047624818E-2</v>
      </c>
      <c r="V2026">
        <f>(Sample[[#This Row],[KPx]]*$R$2-Sample[[#This Row],[Kpy]]*KSa)</f>
        <v>-7.9181246047624818E-2</v>
      </c>
      <c r="W2026">
        <f>Sample[[#This Row],[Kpy]]*KTc-Sample[[#This Row],[KPz]]*KTb</f>
        <v>2.3290587192642249</v>
      </c>
      <c r="X2026">
        <f>-1*(Sample[[#This Row],[KPx]]*KTc-Sample[[#This Row],[KPz]]*KTa)</f>
        <v>2.3290587192642249</v>
      </c>
      <c r="Y2026">
        <f>(Sample[[#This Row],[KPx]]*KTb-Sample[[#This Row],[Kpy]]*KTa)</f>
        <v>2.3290587192642245</v>
      </c>
      <c r="Z2026">
        <f>-Sample[[#This Row],[Xp]]*a+Sample[[#This Row],[Yp]]*b+Sample[[#This Row],[Zp]]*c_</f>
        <v>-0.15836249209524972</v>
      </c>
      <c r="AA2026" s="8">
        <f>-IF(Sample[[#This Row],[Column2]]&gt;0,1,-1)*SQRT(Sample[[#This Row],[KPx''i]]^2+Sample[[#This Row],[KPx''j]]^2+Sample[[#This Row],[KPx''k]]^2)/Ksmag/Scale</f>
        <v>9.6976825007224043E-2</v>
      </c>
      <c r="AB2026" s="1">
        <f>SQRT(Sample[[#This Row],[Kpy''i]]^2+Sample[[#This Row],[KPy''j]]^2+Sample[[#This Row],[KPy''k]]^2)/KTmag/Scale</f>
        <v>1.646893214173389</v>
      </c>
    </row>
    <row r="2027" spans="1:28" hidden="1" x14ac:dyDescent="0.25">
      <c r="A2027" s="5">
        <v>2022</v>
      </c>
      <c r="B2027" s="13" t="s">
        <v>43</v>
      </c>
      <c r="C2027" s="5"/>
      <c r="D2027" s="5"/>
      <c r="E2027">
        <v>2</v>
      </c>
      <c r="F2027">
        <v>4</v>
      </c>
      <c r="G2027">
        <v>8</v>
      </c>
      <c r="H2027" s="11">
        <f>Sample[[#This Row],[C]]/Sample[[#This Row],[D]]</f>
        <v>2</v>
      </c>
      <c r="I2027" s="11">
        <f>Sample[[#This Row],[A]]/Sample[[#This Row],[C]]</f>
        <v>2</v>
      </c>
      <c r="J2027" s="11">
        <f>Sample[[#This Row],[D]]/Sample[[#This Row],[A]]</f>
        <v>0.25</v>
      </c>
      <c r="K2027" s="11">
        <f>Sample[[#This Row],[A]]/Sample[[#This Row],[D]]</f>
        <v>4</v>
      </c>
      <c r="L2027" s="11">
        <f>Sample[[#This Row],[D]]/Sample[[#This Row],[C]]</f>
        <v>0.5</v>
      </c>
      <c r="M2027" s="11">
        <f>Sample[[#This Row],[C]]/Sample[[#This Row],[A]]</f>
        <v>0.5</v>
      </c>
      <c r="N2027">
        <f>IF(Sample[[#This Row],[Ap]]=0,10,LOG(Sample[[#This Row],[Ap]]))</f>
        <v>0.3010299956639812</v>
      </c>
      <c r="O2027">
        <f>IF(Sample[[#This Row],[Ei]]=0,10,LOG(Sample[[#This Row],[Ei]]))</f>
        <v>0.3010299956639812</v>
      </c>
      <c r="P2027">
        <f>IF(Sample[[#This Row],[Ii]]=0,10,LOG(Sample[[#This Row],[Ii]]))</f>
        <v>-0.6020599913279624</v>
      </c>
      <c r="Q2027">
        <f>Kx-Sample[[#This Row],[Xp]]</f>
        <v>-0.3010299956639812</v>
      </c>
      <c r="R2027">
        <f>Ky-Sample[[#This Row],[Yp]]</f>
        <v>-1.3010299956639813</v>
      </c>
      <c r="S2027">
        <f>Kz-Sample[[#This Row],[Zp]]</f>
        <v>1.6020599913279625</v>
      </c>
      <c r="T2027">
        <f>Sample[[#This Row],[Kpy]]*KSc-Sample[[#This Row],[KPz]]*KSb</f>
        <v>-0.30102999566398125</v>
      </c>
      <c r="U2027">
        <f>-1*(Sample[[#This Row],[KPx]]*KSc-Sample[[#This Row],[KPz]]*KSa)</f>
        <v>-0.3010299956639812</v>
      </c>
      <c r="V2027">
        <f>(Sample[[#This Row],[KPx]]*$R$2-Sample[[#This Row],[Kpy]]*KSa)</f>
        <v>-0.3010299956639812</v>
      </c>
      <c r="W2027">
        <f>Sample[[#This Row],[Kpy]]*KTc-Sample[[#This Row],[KPz]]*KTb</f>
        <v>2.9030899869919438</v>
      </c>
      <c r="X2027">
        <f>-1*(Sample[[#This Row],[KPx]]*KTc-Sample[[#This Row],[KPz]]*KTa)</f>
        <v>2.9030899869919438</v>
      </c>
      <c r="Y2027">
        <f>(Sample[[#This Row],[KPx]]*KTb-Sample[[#This Row],[Kpy]]*KTa)</f>
        <v>2.9030899869919438</v>
      </c>
      <c r="Z2027">
        <f>-Sample[[#This Row],[Xp]]*a+Sample[[#This Row],[Yp]]*b+Sample[[#This Row],[Zp]]*c_</f>
        <v>-0.6020599913279624</v>
      </c>
      <c r="AA2027" s="8">
        <f>-IF(Sample[[#This Row],[Column2]]&gt;0,1,-1)*SQRT(Sample[[#This Row],[KPx''i]]^2+Sample[[#This Row],[KPx''j]]^2+Sample[[#This Row],[KPx''k]]^2)/Ksmag/Scale</f>
        <v>0.36868494332449331</v>
      </c>
      <c r="AB2027" s="1">
        <f>SQRT(Sample[[#This Row],[Kpy''i]]^2+Sample[[#This Row],[KPy''j]]^2+Sample[[#This Row],[KPy''k]]^2)/KTmag/Scale</f>
        <v>2.0527946161967696</v>
      </c>
    </row>
    <row r="2028" spans="1:28" x14ac:dyDescent="0.25">
      <c r="A2028" s="5">
        <v>2023</v>
      </c>
      <c r="B2028" s="13" t="s">
        <v>43</v>
      </c>
      <c r="C2028" s="5"/>
      <c r="D2028" s="5"/>
      <c r="E2028">
        <v>9</v>
      </c>
      <c r="F2028">
        <v>6</v>
      </c>
      <c r="G2028">
        <v>3</v>
      </c>
      <c r="H2028" s="11">
        <f>Sample[[#This Row],[C]]/Sample[[#This Row],[D]]</f>
        <v>0.66666666666666663</v>
      </c>
      <c r="I2028" s="11">
        <f>Sample[[#This Row],[A]]/Sample[[#This Row],[C]]</f>
        <v>0.5</v>
      </c>
      <c r="J2028" s="11">
        <f>Sample[[#This Row],[D]]/Sample[[#This Row],[A]]</f>
        <v>3</v>
      </c>
      <c r="K2028" s="11">
        <f>Sample[[#This Row],[A]]/Sample[[#This Row],[D]]</f>
        <v>0.33333333333333331</v>
      </c>
      <c r="L2028" s="11">
        <f>Sample[[#This Row],[D]]/Sample[[#This Row],[C]]</f>
        <v>1.5</v>
      </c>
      <c r="M2028" s="11">
        <f>Sample[[#This Row],[C]]/Sample[[#This Row],[A]]</f>
        <v>2</v>
      </c>
      <c r="N2028">
        <f>IF(Sample[[#This Row],[Ap]]=0,10,LOG(Sample[[#This Row],[Ap]]))</f>
        <v>-0.17609125905568127</v>
      </c>
      <c r="O2028">
        <f>IF(Sample[[#This Row],[Ei]]=0,10,LOG(Sample[[#This Row],[Ei]]))</f>
        <v>-0.3010299956639812</v>
      </c>
      <c r="P2028">
        <f>IF(Sample[[#This Row],[Ii]]=0,10,LOG(Sample[[#This Row],[Ii]]))</f>
        <v>0.47712125471966244</v>
      </c>
      <c r="Q2028">
        <f>Kx-Sample[[#This Row],[Xp]]</f>
        <v>0.17609125905568127</v>
      </c>
      <c r="R2028">
        <f>Ky-Sample[[#This Row],[Yp]]</f>
        <v>-0.69897000433601875</v>
      </c>
      <c r="S2028">
        <f>Kz-Sample[[#This Row],[Zp]]</f>
        <v>0.52287874528033762</v>
      </c>
      <c r="T2028">
        <f>Sample[[#This Row],[Kpy]]*KSc-Sample[[#This Row],[KPz]]*KSb</f>
        <v>0.17609125905568113</v>
      </c>
      <c r="U2028">
        <f>-1*(Sample[[#This Row],[KPx]]*KSc-Sample[[#This Row],[KPz]]*KSa)</f>
        <v>0.17609125905568127</v>
      </c>
      <c r="V2028">
        <f>(Sample[[#This Row],[KPx]]*$R$2-Sample[[#This Row],[Kpy]]*KSa)</f>
        <v>0.17609125905568127</v>
      </c>
      <c r="W2028">
        <f>Sample[[#This Row],[Kpy]]*KTc-Sample[[#This Row],[KPz]]*KTb</f>
        <v>1.2218487496163564</v>
      </c>
      <c r="X2028">
        <f>-1*(Sample[[#This Row],[KPx]]*KTc-Sample[[#This Row],[KPz]]*KTa)</f>
        <v>1.2218487496163566</v>
      </c>
      <c r="Y2028">
        <f>(Sample[[#This Row],[KPx]]*KTb-Sample[[#This Row],[Kpy]]*KTa)</f>
        <v>1.2218487496163561</v>
      </c>
      <c r="Z2028">
        <f>-Sample[[#This Row],[Xp]]*a+Sample[[#This Row],[Yp]]*b+Sample[[#This Row],[Zp]]*c_</f>
        <v>0.35218251811136247</v>
      </c>
      <c r="AA2028" s="8">
        <f>-IF(Sample[[#This Row],[Column2]]&gt;0,1,-1)*SQRT(Sample[[#This Row],[KPx''i]]^2+Sample[[#This Row],[KPx''j]]^2+Sample[[#This Row],[KPx''k]]^2)/Ksmag/Scale</f>
        <v>-0.21566686642533325</v>
      </c>
      <c r="AB2028" s="1">
        <f>SQRT(Sample[[#This Row],[Kpy''i]]^2+Sample[[#This Row],[KPy''j]]^2+Sample[[#This Row],[KPy''k]]^2)/KTmag/Scale</f>
        <v>0.86397753643802966</v>
      </c>
    </row>
    <row r="2029" spans="1:28" hidden="1" x14ac:dyDescent="0.25">
      <c r="A2029" s="5">
        <v>2024</v>
      </c>
      <c r="B2029" s="13" t="s">
        <v>43</v>
      </c>
      <c r="C2029" s="5"/>
      <c r="D2029" s="5"/>
      <c r="E2029">
        <v>1</v>
      </c>
      <c r="F2029">
        <v>10</v>
      </c>
      <c r="G2029">
        <v>7</v>
      </c>
      <c r="H2029" s="11">
        <f>Sample[[#This Row],[C]]/Sample[[#This Row],[D]]</f>
        <v>10</v>
      </c>
      <c r="I2029" s="11">
        <f>Sample[[#This Row],[A]]/Sample[[#This Row],[C]]</f>
        <v>0.7</v>
      </c>
      <c r="J2029" s="11">
        <f>Sample[[#This Row],[D]]/Sample[[#This Row],[A]]</f>
        <v>0.14285714285714285</v>
      </c>
      <c r="K2029" s="11">
        <f>Sample[[#This Row],[A]]/Sample[[#This Row],[D]]</f>
        <v>7</v>
      </c>
      <c r="L2029" s="11">
        <f>Sample[[#This Row],[D]]/Sample[[#This Row],[C]]</f>
        <v>0.1</v>
      </c>
      <c r="M2029" s="11">
        <f>Sample[[#This Row],[C]]/Sample[[#This Row],[A]]</f>
        <v>1.4285714285714286</v>
      </c>
      <c r="N2029">
        <f>IF(Sample[[#This Row],[Ap]]=0,10,LOG(Sample[[#This Row],[Ap]]))</f>
        <v>1</v>
      </c>
      <c r="O2029">
        <f>IF(Sample[[#This Row],[Ei]]=0,10,LOG(Sample[[#This Row],[Ei]]))</f>
        <v>-0.15490195998574319</v>
      </c>
      <c r="P2029">
        <f>IF(Sample[[#This Row],[Ii]]=0,10,LOG(Sample[[#This Row],[Ii]]))</f>
        <v>-0.84509804001425681</v>
      </c>
      <c r="Q2029">
        <f>Kx-Sample[[#This Row],[Xp]]</f>
        <v>-1</v>
      </c>
      <c r="R2029">
        <f>Ky-Sample[[#This Row],[Yp]]</f>
        <v>-0.84509804001425681</v>
      </c>
      <c r="S2029">
        <f>Kz-Sample[[#This Row],[Zp]]</f>
        <v>1.8450980400142569</v>
      </c>
      <c r="T2029">
        <f>Sample[[#This Row],[Kpy]]*KSc-Sample[[#This Row],[KPz]]*KSb</f>
        <v>-1</v>
      </c>
      <c r="U2029">
        <f>-1*(Sample[[#This Row],[KPx]]*KSc-Sample[[#This Row],[KPz]]*KSa)</f>
        <v>-1</v>
      </c>
      <c r="V2029">
        <f>(Sample[[#This Row],[KPx]]*$R$2-Sample[[#This Row],[Kpy]]*KSa)</f>
        <v>-1</v>
      </c>
      <c r="W2029">
        <f>Sample[[#This Row],[Kpy]]*KTc-Sample[[#This Row],[KPz]]*KTb</f>
        <v>2.6901960800285138</v>
      </c>
      <c r="X2029">
        <f>-1*(Sample[[#This Row],[KPx]]*KTc-Sample[[#This Row],[KPz]]*KTa)</f>
        <v>2.6901960800285138</v>
      </c>
      <c r="Y2029">
        <f>(Sample[[#This Row],[KPx]]*KTb-Sample[[#This Row],[Kpy]]*KTa)</f>
        <v>2.6901960800285138</v>
      </c>
      <c r="Z2029">
        <f>-Sample[[#This Row],[Xp]]*a+Sample[[#This Row],[Yp]]*b+Sample[[#This Row],[Zp]]*c_</f>
        <v>-2</v>
      </c>
      <c r="AA2029" s="8">
        <f>-IF(Sample[[#This Row],[Column2]]&gt;0,1,-1)*SQRT(Sample[[#This Row],[KPx''i]]^2+Sample[[#This Row],[KPx''j]]^2+Sample[[#This Row],[KPx''k]]^2)/Ksmag/Scale</f>
        <v>1.2247448713915889</v>
      </c>
      <c r="AB2029" s="1">
        <f>SQRT(Sample[[#This Row],[Kpy''i]]^2+Sample[[#This Row],[KPy''j]]^2+Sample[[#This Row],[KPy''k]]^2)/KTmag/Scale</f>
        <v>1.9022558909096305</v>
      </c>
    </row>
    <row r="2030" spans="1:28" hidden="1" x14ac:dyDescent="0.25">
      <c r="A2030" s="5">
        <v>2025</v>
      </c>
      <c r="B2030" s="13" t="s">
        <v>43</v>
      </c>
      <c r="C2030" s="5"/>
      <c r="D2030" s="5"/>
      <c r="E2030">
        <v>1</v>
      </c>
      <c r="F2030">
        <v>8</v>
      </c>
      <c r="G2030">
        <v>7</v>
      </c>
      <c r="H2030" s="11">
        <f>Sample[[#This Row],[C]]/Sample[[#This Row],[D]]</f>
        <v>8</v>
      </c>
      <c r="I2030" s="11">
        <f>Sample[[#This Row],[A]]/Sample[[#This Row],[C]]</f>
        <v>0.875</v>
      </c>
      <c r="J2030" s="11">
        <f>Sample[[#This Row],[D]]/Sample[[#This Row],[A]]</f>
        <v>0.14285714285714285</v>
      </c>
      <c r="K2030" s="11">
        <f>Sample[[#This Row],[A]]/Sample[[#This Row],[D]]</f>
        <v>7</v>
      </c>
      <c r="L2030" s="11">
        <f>Sample[[#This Row],[D]]/Sample[[#This Row],[C]]</f>
        <v>0.125</v>
      </c>
      <c r="M2030" s="11">
        <f>Sample[[#This Row],[C]]/Sample[[#This Row],[A]]</f>
        <v>1.1428571428571428</v>
      </c>
      <c r="N2030">
        <f>IF(Sample[[#This Row],[Ap]]=0,10,LOG(Sample[[#This Row],[Ap]]))</f>
        <v>0.90308998699194354</v>
      </c>
      <c r="O2030">
        <f>IF(Sample[[#This Row],[Ei]]=0,10,LOG(Sample[[#This Row],[Ei]]))</f>
        <v>-5.7991946977686754E-2</v>
      </c>
      <c r="P2030">
        <f>IF(Sample[[#This Row],[Ii]]=0,10,LOG(Sample[[#This Row],[Ii]]))</f>
        <v>-0.84509804001425681</v>
      </c>
      <c r="Q2030">
        <f>Kx-Sample[[#This Row],[Xp]]</f>
        <v>-0.90308998699194354</v>
      </c>
      <c r="R2030">
        <f>Ky-Sample[[#This Row],[Yp]]</f>
        <v>-0.94200805302231327</v>
      </c>
      <c r="S2030">
        <f>Kz-Sample[[#This Row],[Zp]]</f>
        <v>1.8450980400142569</v>
      </c>
      <c r="T2030">
        <f>Sample[[#This Row],[Kpy]]*KSc-Sample[[#This Row],[KPz]]*KSb</f>
        <v>-0.90308998699194365</v>
      </c>
      <c r="U2030">
        <f>-1*(Sample[[#This Row],[KPx]]*KSc-Sample[[#This Row],[KPz]]*KSa)</f>
        <v>-0.90308998699194354</v>
      </c>
      <c r="V2030">
        <f>(Sample[[#This Row],[KPx]]*$R$2-Sample[[#This Row],[Kpy]]*KSa)</f>
        <v>-0.90308998699194354</v>
      </c>
      <c r="W2030">
        <f>Sample[[#This Row],[Kpy]]*KTc-Sample[[#This Row],[KPz]]*KTb</f>
        <v>2.7871060930365701</v>
      </c>
      <c r="X2030">
        <f>-1*(Sample[[#This Row],[KPx]]*KTc-Sample[[#This Row],[KPz]]*KTa)</f>
        <v>2.7871060930365701</v>
      </c>
      <c r="Y2030">
        <f>(Sample[[#This Row],[KPx]]*KTb-Sample[[#This Row],[Kpy]]*KTa)</f>
        <v>2.7871060930365701</v>
      </c>
      <c r="Z2030">
        <f>-Sample[[#This Row],[Xp]]*a+Sample[[#This Row],[Yp]]*b+Sample[[#This Row],[Zp]]*c_</f>
        <v>-1.8061799739838871</v>
      </c>
      <c r="AA2030" s="8">
        <f>-IF(Sample[[#This Row],[Column2]]&gt;0,1,-1)*SQRT(Sample[[#This Row],[KPx''i]]^2+Sample[[#This Row],[KPx''j]]^2+Sample[[#This Row],[KPx''k]]^2)/Ksmag/Scale</f>
        <v>1.1060548299734796</v>
      </c>
      <c r="AB2030" s="1">
        <f>SQRT(Sample[[#This Row],[Kpy''i]]^2+Sample[[#This Row],[KPy''j]]^2+Sample[[#This Row],[KPy''k]]^2)/KTmag/Scale</f>
        <v>1.9707816182725035</v>
      </c>
    </row>
    <row r="2031" spans="1:28" hidden="1" x14ac:dyDescent="0.25">
      <c r="A2031" s="5">
        <v>2026</v>
      </c>
      <c r="B2031" s="13" t="s">
        <v>43</v>
      </c>
      <c r="C2031" s="5"/>
      <c r="D2031" s="5"/>
      <c r="E2031">
        <v>9</v>
      </c>
      <c r="F2031">
        <v>1</v>
      </c>
      <c r="G2031">
        <v>4</v>
      </c>
      <c r="H2031" s="11">
        <f>Sample[[#This Row],[C]]/Sample[[#This Row],[D]]</f>
        <v>0.1111111111111111</v>
      </c>
      <c r="I2031" s="11">
        <f>Sample[[#This Row],[A]]/Sample[[#This Row],[C]]</f>
        <v>4</v>
      </c>
      <c r="J2031" s="11">
        <f>Sample[[#This Row],[D]]/Sample[[#This Row],[A]]</f>
        <v>2.25</v>
      </c>
      <c r="K2031" s="11">
        <f>Sample[[#This Row],[A]]/Sample[[#This Row],[D]]</f>
        <v>0.44444444444444442</v>
      </c>
      <c r="L2031" s="11">
        <f>Sample[[#This Row],[D]]/Sample[[#This Row],[C]]</f>
        <v>9</v>
      </c>
      <c r="M2031" s="11">
        <f>Sample[[#This Row],[C]]/Sample[[#This Row],[A]]</f>
        <v>0.25</v>
      </c>
      <c r="N2031">
        <f>IF(Sample[[#This Row],[Ap]]=0,10,LOG(Sample[[#This Row],[Ap]]))</f>
        <v>-0.95424250943932487</v>
      </c>
      <c r="O2031">
        <f>IF(Sample[[#This Row],[Ei]]=0,10,LOG(Sample[[#This Row],[Ei]]))</f>
        <v>0.6020599913279624</v>
      </c>
      <c r="P2031">
        <f>IF(Sample[[#This Row],[Ii]]=0,10,LOG(Sample[[#This Row],[Ii]]))</f>
        <v>0.35218251811136247</v>
      </c>
      <c r="Q2031">
        <f>Kx-Sample[[#This Row],[Xp]]</f>
        <v>0.95424250943932487</v>
      </c>
      <c r="R2031">
        <f>Ky-Sample[[#This Row],[Yp]]</f>
        <v>-1.6020599913279625</v>
      </c>
      <c r="S2031">
        <f>Kz-Sample[[#This Row],[Zp]]</f>
        <v>0.64781748188863753</v>
      </c>
      <c r="T2031">
        <f>Sample[[#This Row],[Kpy]]*KSc-Sample[[#This Row],[KPz]]*KSb</f>
        <v>0.95424250943932498</v>
      </c>
      <c r="U2031">
        <f>-1*(Sample[[#This Row],[KPx]]*KSc-Sample[[#This Row],[KPz]]*KSa)</f>
        <v>0.95424250943932487</v>
      </c>
      <c r="V2031">
        <f>(Sample[[#This Row],[KPx]]*$R$2-Sample[[#This Row],[Kpy]]*KSa)</f>
        <v>0.95424250943932487</v>
      </c>
      <c r="W2031">
        <f>Sample[[#This Row],[Kpy]]*KTc-Sample[[#This Row],[KPz]]*KTb</f>
        <v>2.2498774732165998</v>
      </c>
      <c r="X2031">
        <f>-1*(Sample[[#This Row],[KPx]]*KTc-Sample[[#This Row],[KPz]]*KTa)</f>
        <v>2.2498774732165998</v>
      </c>
      <c r="Y2031">
        <f>(Sample[[#This Row],[KPx]]*KTb-Sample[[#This Row],[Kpy]]*KTa)</f>
        <v>2.2498774732166003</v>
      </c>
      <c r="Z2031">
        <f>-Sample[[#This Row],[Xp]]*a+Sample[[#This Row],[Yp]]*b+Sample[[#This Row],[Zp]]*c_</f>
        <v>1.9084850188786497</v>
      </c>
      <c r="AA2031" s="8">
        <f>-IF(Sample[[#This Row],[Column2]]&gt;0,1,-1)*SQRT(Sample[[#This Row],[KPx''i]]^2+Sample[[#This Row],[KPx''j]]^2+Sample[[#This Row],[KPx''k]]^2)/Ksmag/Scale</f>
        <v>-1.1687036194996532</v>
      </c>
      <c r="AB2031" s="1">
        <f>SQRT(Sample[[#This Row],[Kpy''i]]^2+Sample[[#This Row],[KPy''j]]^2+Sample[[#This Row],[KPy''k]]^2)/KTmag/Scale</f>
        <v>1.5909036181503129</v>
      </c>
    </row>
    <row r="2032" spans="1:28" hidden="1" x14ac:dyDescent="0.25">
      <c r="A2032" s="5">
        <v>2027</v>
      </c>
      <c r="B2032" s="13" t="s">
        <v>43</v>
      </c>
      <c r="C2032" s="5"/>
      <c r="D2032" s="5"/>
      <c r="E2032">
        <v>5</v>
      </c>
      <c r="F2032">
        <v>7</v>
      </c>
      <c r="G2032">
        <v>8</v>
      </c>
      <c r="H2032" s="11">
        <f>Sample[[#This Row],[C]]/Sample[[#This Row],[D]]</f>
        <v>1.4</v>
      </c>
      <c r="I2032" s="11">
        <f>Sample[[#This Row],[A]]/Sample[[#This Row],[C]]</f>
        <v>1.1428571428571428</v>
      </c>
      <c r="J2032" s="11">
        <f>Sample[[#This Row],[D]]/Sample[[#This Row],[A]]</f>
        <v>0.625</v>
      </c>
      <c r="K2032" s="11">
        <f>Sample[[#This Row],[A]]/Sample[[#This Row],[D]]</f>
        <v>1.6</v>
      </c>
      <c r="L2032" s="11">
        <f>Sample[[#This Row],[D]]/Sample[[#This Row],[C]]</f>
        <v>0.7142857142857143</v>
      </c>
      <c r="M2032" s="11">
        <f>Sample[[#This Row],[C]]/Sample[[#This Row],[A]]</f>
        <v>0.875</v>
      </c>
      <c r="N2032">
        <f>IF(Sample[[#This Row],[Ap]]=0,10,LOG(Sample[[#This Row],[Ap]]))</f>
        <v>0.14612803567823801</v>
      </c>
      <c r="O2032">
        <f>IF(Sample[[#This Row],[Ei]]=0,10,LOG(Sample[[#This Row],[Ei]]))</f>
        <v>5.7991946977686733E-2</v>
      </c>
      <c r="P2032">
        <f>IF(Sample[[#This Row],[Ii]]=0,10,LOG(Sample[[#This Row],[Ii]]))</f>
        <v>-0.20411998265592479</v>
      </c>
      <c r="Q2032">
        <f>Kx-Sample[[#This Row],[Xp]]</f>
        <v>-0.14612803567823801</v>
      </c>
      <c r="R2032">
        <f>Ky-Sample[[#This Row],[Yp]]</f>
        <v>-1.0579919469776868</v>
      </c>
      <c r="S2032">
        <f>Kz-Sample[[#This Row],[Zp]]</f>
        <v>1.2041199826559248</v>
      </c>
      <c r="T2032">
        <f>Sample[[#This Row],[Kpy]]*KSc-Sample[[#This Row],[KPz]]*KSb</f>
        <v>-0.14612803567823796</v>
      </c>
      <c r="U2032">
        <f>-1*(Sample[[#This Row],[KPx]]*KSc-Sample[[#This Row],[KPz]]*KSa)</f>
        <v>-0.14612803567823801</v>
      </c>
      <c r="V2032">
        <f>(Sample[[#This Row],[KPx]]*$R$2-Sample[[#This Row],[Kpy]]*KSa)</f>
        <v>-0.14612803567823801</v>
      </c>
      <c r="W2032">
        <f>Sample[[#This Row],[Kpy]]*KTc-Sample[[#This Row],[KPz]]*KTb</f>
        <v>2.2621119296336119</v>
      </c>
      <c r="X2032">
        <f>-1*(Sample[[#This Row],[KPx]]*KTc-Sample[[#This Row],[KPz]]*KTa)</f>
        <v>2.2621119296336114</v>
      </c>
      <c r="Y2032">
        <f>(Sample[[#This Row],[KPx]]*KTb-Sample[[#This Row],[Kpy]]*KTa)</f>
        <v>2.2621119296336119</v>
      </c>
      <c r="Z2032">
        <f>-Sample[[#This Row],[Xp]]*a+Sample[[#This Row],[Yp]]*b+Sample[[#This Row],[Zp]]*c_</f>
        <v>-0.29225607135647613</v>
      </c>
      <c r="AA2032" s="8">
        <f>-IF(Sample[[#This Row],[Column2]]&gt;0,1,-1)*SQRT(Sample[[#This Row],[KPx''i]]^2+Sample[[#This Row],[KPx''j]]^2+Sample[[#This Row],[KPx''k]]^2)/Ksmag/Scale</f>
        <v>0.17896956226344909</v>
      </c>
      <c r="AB2032" s="1">
        <f>SQRT(Sample[[#This Row],[Kpy''i]]^2+Sample[[#This Row],[KPy''j]]^2+Sample[[#This Row],[KPy''k]]^2)/KTmag/Scale</f>
        <v>1.5995546852469131</v>
      </c>
    </row>
    <row r="2033" spans="1:28" hidden="1" x14ac:dyDescent="0.25">
      <c r="A2033" s="5">
        <v>2028</v>
      </c>
      <c r="B2033" s="13" t="s">
        <v>43</v>
      </c>
      <c r="C2033" s="5"/>
      <c r="D2033" s="5"/>
      <c r="E2033">
        <v>6</v>
      </c>
      <c r="F2033">
        <v>9</v>
      </c>
      <c r="G2033">
        <v>8</v>
      </c>
      <c r="H2033" s="11">
        <f>Sample[[#This Row],[C]]/Sample[[#This Row],[D]]</f>
        <v>1.5</v>
      </c>
      <c r="I2033" s="11">
        <f>Sample[[#This Row],[A]]/Sample[[#This Row],[C]]</f>
        <v>0.88888888888888884</v>
      </c>
      <c r="J2033" s="11">
        <f>Sample[[#This Row],[D]]/Sample[[#This Row],[A]]</f>
        <v>0.75</v>
      </c>
      <c r="K2033" s="11">
        <f>Sample[[#This Row],[A]]/Sample[[#This Row],[D]]</f>
        <v>1.3333333333333333</v>
      </c>
      <c r="L2033" s="11">
        <f>Sample[[#This Row],[D]]/Sample[[#This Row],[C]]</f>
        <v>0.66666666666666663</v>
      </c>
      <c r="M2033" s="11">
        <f>Sample[[#This Row],[C]]/Sample[[#This Row],[A]]</f>
        <v>1.125</v>
      </c>
      <c r="N2033">
        <f>IF(Sample[[#This Row],[Ap]]=0,10,LOG(Sample[[#This Row],[Ap]]))</f>
        <v>0.17609125905568124</v>
      </c>
      <c r="O2033">
        <f>IF(Sample[[#This Row],[Ei]]=0,10,LOG(Sample[[#This Row],[Ei]]))</f>
        <v>-5.1152522447381311E-2</v>
      </c>
      <c r="P2033">
        <f>IF(Sample[[#This Row],[Ii]]=0,10,LOG(Sample[[#This Row],[Ii]]))</f>
        <v>-0.12493873660829995</v>
      </c>
      <c r="Q2033">
        <f>Kx-Sample[[#This Row],[Xp]]</f>
        <v>-0.17609125905568124</v>
      </c>
      <c r="R2033">
        <f>Ky-Sample[[#This Row],[Yp]]</f>
        <v>-0.94884747755261867</v>
      </c>
      <c r="S2033">
        <f>Kz-Sample[[#This Row],[Zp]]</f>
        <v>1.1249387366082999</v>
      </c>
      <c r="T2033">
        <f>Sample[[#This Row],[Kpy]]*KSc-Sample[[#This Row],[KPz]]*KSb</f>
        <v>-0.17609125905568124</v>
      </c>
      <c r="U2033">
        <f>-1*(Sample[[#This Row],[KPx]]*KSc-Sample[[#This Row],[KPz]]*KSa)</f>
        <v>-0.17609125905568124</v>
      </c>
      <c r="V2033">
        <f>(Sample[[#This Row],[KPx]]*$R$2-Sample[[#This Row],[Kpy]]*KSa)</f>
        <v>-0.17609125905568124</v>
      </c>
      <c r="W2033">
        <f>Sample[[#This Row],[Kpy]]*KTc-Sample[[#This Row],[KPz]]*KTb</f>
        <v>2.0737862141609185</v>
      </c>
      <c r="X2033">
        <f>-1*(Sample[[#This Row],[KPx]]*KTc-Sample[[#This Row],[KPz]]*KTa)</f>
        <v>2.0737862141609185</v>
      </c>
      <c r="Y2033">
        <f>(Sample[[#This Row],[KPx]]*KTb-Sample[[#This Row],[Kpy]]*KTa)</f>
        <v>2.0737862141609185</v>
      </c>
      <c r="Z2033">
        <f>-Sample[[#This Row],[Xp]]*a+Sample[[#This Row],[Yp]]*b+Sample[[#This Row],[Zp]]*c_</f>
        <v>-0.35218251811136253</v>
      </c>
      <c r="AA2033" s="8">
        <f>-IF(Sample[[#This Row],[Column2]]&gt;0,1,-1)*SQRT(Sample[[#This Row],[KPx''i]]^2+Sample[[#This Row],[KPx''j]]^2+Sample[[#This Row],[KPx''k]]^2)/Ksmag/Scale</f>
        <v>0.21566686642533328</v>
      </c>
      <c r="AB2033" s="1">
        <f>SQRT(Sample[[#This Row],[Kpy''i]]^2+Sample[[#This Row],[KPy''j]]^2+Sample[[#This Row],[KPy''k]]^2)/KTmag/Scale</f>
        <v>1.4663882947643636</v>
      </c>
    </row>
    <row r="2034" spans="1:28" hidden="1" x14ac:dyDescent="0.25">
      <c r="A2034" s="5">
        <v>2029</v>
      </c>
      <c r="B2034" s="13" t="s">
        <v>43</v>
      </c>
      <c r="C2034" s="5"/>
      <c r="D2034" s="5"/>
      <c r="E2034">
        <v>7</v>
      </c>
      <c r="F2034">
        <v>4</v>
      </c>
      <c r="G2034">
        <v>1</v>
      </c>
      <c r="H2034" s="11">
        <f>Sample[[#This Row],[C]]/Sample[[#This Row],[D]]</f>
        <v>0.5714285714285714</v>
      </c>
      <c r="I2034" s="11">
        <f>Sample[[#This Row],[A]]/Sample[[#This Row],[C]]</f>
        <v>0.25</v>
      </c>
      <c r="J2034" s="11">
        <f>Sample[[#This Row],[D]]/Sample[[#This Row],[A]]</f>
        <v>7</v>
      </c>
      <c r="K2034" s="11">
        <f>Sample[[#This Row],[A]]/Sample[[#This Row],[D]]</f>
        <v>0.14285714285714285</v>
      </c>
      <c r="L2034" s="11">
        <f>Sample[[#This Row],[D]]/Sample[[#This Row],[C]]</f>
        <v>1.75</v>
      </c>
      <c r="M2034" s="11">
        <f>Sample[[#This Row],[C]]/Sample[[#This Row],[A]]</f>
        <v>4</v>
      </c>
      <c r="N2034">
        <f>IF(Sample[[#This Row],[Ap]]=0,10,LOG(Sample[[#This Row],[Ap]]))</f>
        <v>-0.24303804868629447</v>
      </c>
      <c r="O2034">
        <f>IF(Sample[[#This Row],[Ei]]=0,10,LOG(Sample[[#This Row],[Ei]]))</f>
        <v>-0.6020599913279624</v>
      </c>
      <c r="P2034">
        <f>IF(Sample[[#This Row],[Ii]]=0,10,LOG(Sample[[#This Row],[Ii]]))</f>
        <v>0.84509804001425681</v>
      </c>
      <c r="Q2034">
        <f>Kx-Sample[[#This Row],[Xp]]</f>
        <v>0.24303804868629447</v>
      </c>
      <c r="R2034">
        <f>Ky-Sample[[#This Row],[Yp]]</f>
        <v>-0.3979400086720376</v>
      </c>
      <c r="S2034">
        <f>Kz-Sample[[#This Row],[Zp]]</f>
        <v>0.15490195998574319</v>
      </c>
      <c r="T2034">
        <f>Sample[[#This Row],[Kpy]]*KSc-Sample[[#This Row],[KPz]]*KSb</f>
        <v>0.24303804868629442</v>
      </c>
      <c r="U2034">
        <f>-1*(Sample[[#This Row],[KPx]]*KSc-Sample[[#This Row],[KPz]]*KSa)</f>
        <v>0.24303804868629447</v>
      </c>
      <c r="V2034">
        <f>(Sample[[#This Row],[KPx]]*$R$2-Sample[[#This Row],[Kpy]]*KSa)</f>
        <v>0.24303804868629447</v>
      </c>
      <c r="W2034">
        <f>Sample[[#This Row],[Kpy]]*KTc-Sample[[#This Row],[KPz]]*KTb</f>
        <v>0.55284196865778079</v>
      </c>
      <c r="X2034">
        <f>-1*(Sample[[#This Row],[KPx]]*KTc-Sample[[#This Row],[KPz]]*KTa)</f>
        <v>0.55284196865778079</v>
      </c>
      <c r="Y2034">
        <f>(Sample[[#This Row],[KPx]]*KTb-Sample[[#This Row],[Kpy]]*KTa)</f>
        <v>0.55284196865778079</v>
      </c>
      <c r="Z2034">
        <f>-Sample[[#This Row],[Xp]]*a+Sample[[#This Row],[Yp]]*b+Sample[[#This Row],[Zp]]*c_</f>
        <v>0.48607609737258883</v>
      </c>
      <c r="AA2034" s="8">
        <f>-IF(Sample[[#This Row],[Column2]]&gt;0,1,-1)*SQRT(Sample[[#This Row],[KPx''i]]^2+Sample[[#This Row],[KPx''j]]^2+Sample[[#This Row],[KPx''k]]^2)/Ksmag/Scale</f>
        <v>-0.29765960368155842</v>
      </c>
      <c r="AB2034" s="1">
        <f>SQRT(Sample[[#This Row],[Kpy''i]]^2+Sample[[#This Row],[KPy''j]]^2+Sample[[#This Row],[KPy''k]]^2)/KTmag/Scale</f>
        <v>0.39091830496243757</v>
      </c>
    </row>
    <row r="2035" spans="1:28" hidden="1" x14ac:dyDescent="0.25">
      <c r="A2035" s="5">
        <v>2030</v>
      </c>
      <c r="B2035" s="13" t="s">
        <v>43</v>
      </c>
      <c r="C2035" s="5"/>
      <c r="D2035" s="5"/>
      <c r="E2035">
        <v>2</v>
      </c>
      <c r="F2035">
        <v>1</v>
      </c>
      <c r="G2035">
        <v>8</v>
      </c>
      <c r="H2035" s="11">
        <f>Sample[[#This Row],[C]]/Sample[[#This Row],[D]]</f>
        <v>0.5</v>
      </c>
      <c r="I2035" s="11">
        <f>Sample[[#This Row],[A]]/Sample[[#This Row],[C]]</f>
        <v>8</v>
      </c>
      <c r="J2035" s="11">
        <f>Sample[[#This Row],[D]]/Sample[[#This Row],[A]]</f>
        <v>0.25</v>
      </c>
      <c r="K2035" s="11">
        <f>Sample[[#This Row],[A]]/Sample[[#This Row],[D]]</f>
        <v>4</v>
      </c>
      <c r="L2035" s="11">
        <f>Sample[[#This Row],[D]]/Sample[[#This Row],[C]]</f>
        <v>2</v>
      </c>
      <c r="M2035" s="11">
        <f>Sample[[#This Row],[C]]/Sample[[#This Row],[A]]</f>
        <v>0.125</v>
      </c>
      <c r="N2035">
        <f>IF(Sample[[#This Row],[Ap]]=0,10,LOG(Sample[[#This Row],[Ap]]))</f>
        <v>-0.3010299956639812</v>
      </c>
      <c r="O2035">
        <f>IF(Sample[[#This Row],[Ei]]=0,10,LOG(Sample[[#This Row],[Ei]]))</f>
        <v>0.90308998699194354</v>
      </c>
      <c r="P2035">
        <f>IF(Sample[[#This Row],[Ii]]=0,10,LOG(Sample[[#This Row],[Ii]]))</f>
        <v>-0.6020599913279624</v>
      </c>
      <c r="Q2035">
        <f>Kx-Sample[[#This Row],[Xp]]</f>
        <v>0.3010299956639812</v>
      </c>
      <c r="R2035">
        <f>Ky-Sample[[#This Row],[Yp]]</f>
        <v>-1.9030899869919435</v>
      </c>
      <c r="S2035">
        <f>Kz-Sample[[#This Row],[Zp]]</f>
        <v>1.6020599913279625</v>
      </c>
      <c r="T2035">
        <f>Sample[[#This Row],[Kpy]]*KSc-Sample[[#This Row],[KPz]]*KSb</f>
        <v>0.30102999566398103</v>
      </c>
      <c r="U2035">
        <f>-1*(Sample[[#This Row],[KPx]]*KSc-Sample[[#This Row],[KPz]]*KSa)</f>
        <v>0.3010299956639812</v>
      </c>
      <c r="V2035">
        <f>(Sample[[#This Row],[KPx]]*$R$2-Sample[[#This Row],[Kpy]]*KSa)</f>
        <v>0.3010299956639812</v>
      </c>
      <c r="W2035">
        <f>Sample[[#This Row],[Kpy]]*KTc-Sample[[#This Row],[KPz]]*KTb</f>
        <v>3.5051499783199063</v>
      </c>
      <c r="X2035">
        <f>-1*(Sample[[#This Row],[KPx]]*KTc-Sample[[#This Row],[KPz]]*KTa)</f>
        <v>3.5051499783199063</v>
      </c>
      <c r="Y2035">
        <f>(Sample[[#This Row],[KPx]]*KTb-Sample[[#This Row],[Kpy]]*KTa)</f>
        <v>3.5051499783199058</v>
      </c>
      <c r="Z2035">
        <f>-Sample[[#This Row],[Xp]]*a+Sample[[#This Row],[Yp]]*b+Sample[[#This Row],[Zp]]*c_</f>
        <v>0.60205999132796229</v>
      </c>
      <c r="AA2035" s="8">
        <f>-IF(Sample[[#This Row],[Column2]]&gt;0,1,-1)*SQRT(Sample[[#This Row],[KPx''i]]^2+Sample[[#This Row],[KPx''j]]^2+Sample[[#This Row],[KPx''k]]^2)/Ksmag/Scale</f>
        <v>-0.36868494332449314</v>
      </c>
      <c r="AB2035" s="1">
        <f>SQRT(Sample[[#This Row],[Kpy''i]]^2+Sample[[#This Row],[KPy''j]]^2+Sample[[#This Row],[KPy''k]]^2)/KTmag/Scale</f>
        <v>2.4785153187458859</v>
      </c>
    </row>
    <row r="2036" spans="1:28" hidden="1" x14ac:dyDescent="0.25">
      <c r="A2036" s="5">
        <v>2031</v>
      </c>
      <c r="B2036" s="13" t="s">
        <v>43</v>
      </c>
      <c r="C2036" s="5"/>
      <c r="D2036" s="5"/>
      <c r="E2036">
        <v>7</v>
      </c>
      <c r="F2036">
        <v>5</v>
      </c>
      <c r="G2036">
        <v>7</v>
      </c>
      <c r="H2036" s="11">
        <f>Sample[[#This Row],[C]]/Sample[[#This Row],[D]]</f>
        <v>0.7142857142857143</v>
      </c>
      <c r="I2036" s="11">
        <f>Sample[[#This Row],[A]]/Sample[[#This Row],[C]]</f>
        <v>1.4</v>
      </c>
      <c r="J2036" s="11">
        <f>Sample[[#This Row],[D]]/Sample[[#This Row],[A]]</f>
        <v>1</v>
      </c>
      <c r="K2036" s="11">
        <f>Sample[[#This Row],[A]]/Sample[[#This Row],[D]]</f>
        <v>1</v>
      </c>
      <c r="L2036" s="11">
        <f>Sample[[#This Row],[D]]/Sample[[#This Row],[C]]</f>
        <v>1.4</v>
      </c>
      <c r="M2036" s="11">
        <f>Sample[[#This Row],[C]]/Sample[[#This Row],[A]]</f>
        <v>0.7142857142857143</v>
      </c>
      <c r="N2036">
        <f>IF(Sample[[#This Row],[Ap]]=0,10,LOG(Sample[[#This Row],[Ap]]))</f>
        <v>-0.14612803567823801</v>
      </c>
      <c r="O2036">
        <f>IF(Sample[[#This Row],[Ei]]=0,10,LOG(Sample[[#This Row],[Ei]]))</f>
        <v>0.14612803567823801</v>
      </c>
      <c r="P2036">
        <f>IF(Sample[[#This Row],[Ii]]=0,10,LOG(Sample[[#This Row],[Ii]]))</f>
        <v>0</v>
      </c>
      <c r="Q2036">
        <f>Kx-Sample[[#This Row],[Xp]]</f>
        <v>0.14612803567823801</v>
      </c>
      <c r="R2036">
        <f>Ky-Sample[[#This Row],[Yp]]</f>
        <v>-1.146128035678238</v>
      </c>
      <c r="S2036">
        <f>Kz-Sample[[#This Row],[Zp]]</f>
        <v>1</v>
      </c>
      <c r="T2036">
        <f>Sample[[#This Row],[Kpy]]*KSc-Sample[[#This Row],[KPz]]*KSb</f>
        <v>0.14612803567823796</v>
      </c>
      <c r="U2036">
        <f>-1*(Sample[[#This Row],[KPx]]*KSc-Sample[[#This Row],[KPz]]*KSa)</f>
        <v>0.14612803567823801</v>
      </c>
      <c r="V2036">
        <f>(Sample[[#This Row],[KPx]]*$R$2-Sample[[#This Row],[Kpy]]*KSa)</f>
        <v>0.14612803567823801</v>
      </c>
      <c r="W2036">
        <f>Sample[[#This Row],[Kpy]]*KTc-Sample[[#This Row],[KPz]]*KTb</f>
        <v>2.1461280356782382</v>
      </c>
      <c r="X2036">
        <f>-1*(Sample[[#This Row],[KPx]]*KTc-Sample[[#This Row],[KPz]]*KTa)</f>
        <v>2.1461280356782382</v>
      </c>
      <c r="Y2036">
        <f>(Sample[[#This Row],[KPx]]*KTb-Sample[[#This Row],[Kpy]]*KTa)</f>
        <v>2.1461280356782377</v>
      </c>
      <c r="Z2036">
        <f>-Sample[[#This Row],[Xp]]*a+Sample[[#This Row],[Yp]]*b+Sample[[#This Row],[Zp]]*c_</f>
        <v>0.29225607135647602</v>
      </c>
      <c r="AA2036" s="8">
        <f>-IF(Sample[[#This Row],[Column2]]&gt;0,1,-1)*SQRT(Sample[[#This Row],[KPx''i]]^2+Sample[[#This Row],[KPx''j]]^2+Sample[[#This Row],[KPx''k]]^2)/Ksmag/Scale</f>
        <v>-0.17896956226344909</v>
      </c>
      <c r="AB2036" s="1">
        <f>SQRT(Sample[[#This Row],[Kpy''i]]^2+Sample[[#This Row],[KPy''j]]^2+Sample[[#This Row],[KPy''k]]^2)/KTmag/Scale</f>
        <v>1.517541687322647</v>
      </c>
    </row>
    <row r="2037" spans="1:28" hidden="1" x14ac:dyDescent="0.25">
      <c r="A2037" s="5">
        <v>2032</v>
      </c>
      <c r="B2037" s="13" t="s">
        <v>43</v>
      </c>
      <c r="C2037" s="5"/>
      <c r="D2037" s="5"/>
      <c r="E2037">
        <v>6</v>
      </c>
      <c r="F2037">
        <v>9</v>
      </c>
      <c r="G2037">
        <v>5</v>
      </c>
      <c r="H2037" s="11">
        <f>Sample[[#This Row],[C]]/Sample[[#This Row],[D]]</f>
        <v>1.5</v>
      </c>
      <c r="I2037" s="11">
        <f>Sample[[#This Row],[A]]/Sample[[#This Row],[C]]</f>
        <v>0.55555555555555558</v>
      </c>
      <c r="J2037" s="11">
        <f>Sample[[#This Row],[D]]/Sample[[#This Row],[A]]</f>
        <v>1.2</v>
      </c>
      <c r="K2037" s="11">
        <f>Sample[[#This Row],[A]]/Sample[[#This Row],[D]]</f>
        <v>0.83333333333333337</v>
      </c>
      <c r="L2037" s="11">
        <f>Sample[[#This Row],[D]]/Sample[[#This Row],[C]]</f>
        <v>0.66666666666666663</v>
      </c>
      <c r="M2037" s="11">
        <f>Sample[[#This Row],[C]]/Sample[[#This Row],[A]]</f>
        <v>1.8</v>
      </c>
      <c r="N2037">
        <f>IF(Sample[[#This Row],[Ap]]=0,10,LOG(Sample[[#This Row],[Ap]]))</f>
        <v>0.17609125905568124</v>
      </c>
      <c r="O2037">
        <f>IF(Sample[[#This Row],[Ei]]=0,10,LOG(Sample[[#This Row],[Ei]]))</f>
        <v>-0.25527250510330607</v>
      </c>
      <c r="P2037">
        <f>IF(Sample[[#This Row],[Ii]]=0,10,LOG(Sample[[#This Row],[Ii]]))</f>
        <v>7.9181246047624818E-2</v>
      </c>
      <c r="Q2037">
        <f>Kx-Sample[[#This Row],[Xp]]</f>
        <v>-0.17609125905568124</v>
      </c>
      <c r="R2037">
        <f>Ky-Sample[[#This Row],[Yp]]</f>
        <v>-0.74472749489669399</v>
      </c>
      <c r="S2037">
        <f>Kz-Sample[[#This Row],[Zp]]</f>
        <v>0.92081875395237522</v>
      </c>
      <c r="T2037">
        <f>Sample[[#This Row],[Kpy]]*KSc-Sample[[#This Row],[KPz]]*KSb</f>
        <v>-0.17609125905568124</v>
      </c>
      <c r="U2037">
        <f>-1*(Sample[[#This Row],[KPx]]*KSc-Sample[[#This Row],[KPz]]*KSa)</f>
        <v>-0.17609125905568124</v>
      </c>
      <c r="V2037">
        <f>(Sample[[#This Row],[KPx]]*$R$2-Sample[[#This Row],[Kpy]]*KSa)</f>
        <v>-0.17609125905568124</v>
      </c>
      <c r="W2037">
        <f>Sample[[#This Row],[Kpy]]*KTc-Sample[[#This Row],[KPz]]*KTb</f>
        <v>1.6655462488490693</v>
      </c>
      <c r="X2037">
        <f>-1*(Sample[[#This Row],[KPx]]*KTc-Sample[[#This Row],[KPz]]*KTa)</f>
        <v>1.6655462488490693</v>
      </c>
      <c r="Y2037">
        <f>(Sample[[#This Row],[KPx]]*KTb-Sample[[#This Row],[Kpy]]*KTa)</f>
        <v>1.6655462488490693</v>
      </c>
      <c r="Z2037">
        <f>-Sample[[#This Row],[Xp]]*a+Sample[[#This Row],[Yp]]*b+Sample[[#This Row],[Zp]]*c_</f>
        <v>-0.35218251811136247</v>
      </c>
      <c r="AA2037" s="8">
        <f>-IF(Sample[[#This Row],[Column2]]&gt;0,1,-1)*SQRT(Sample[[#This Row],[KPx''i]]^2+Sample[[#This Row],[KPx''j]]^2+Sample[[#This Row],[KPx''k]]^2)/Ksmag/Scale</f>
        <v>0.21566686642533328</v>
      </c>
      <c r="AB2037" s="1">
        <f>SQRT(Sample[[#This Row],[Kpy''i]]^2+Sample[[#This Row],[KPy''j]]^2+Sample[[#This Row],[KPy''k]]^2)/KTmag/Scale</f>
        <v>1.1777190469409939</v>
      </c>
    </row>
    <row r="2038" spans="1:28" hidden="1" x14ac:dyDescent="0.25">
      <c r="A2038" s="5">
        <v>2033</v>
      </c>
      <c r="B2038" s="13" t="s">
        <v>43</v>
      </c>
      <c r="C2038" s="5"/>
      <c r="D2038" s="5"/>
      <c r="E2038">
        <v>3</v>
      </c>
      <c r="F2038">
        <v>4</v>
      </c>
      <c r="G2038">
        <v>8</v>
      </c>
      <c r="H2038" s="11">
        <f>Sample[[#This Row],[C]]/Sample[[#This Row],[D]]</f>
        <v>1.3333333333333333</v>
      </c>
      <c r="I2038" s="11">
        <f>Sample[[#This Row],[A]]/Sample[[#This Row],[C]]</f>
        <v>2</v>
      </c>
      <c r="J2038" s="11">
        <f>Sample[[#This Row],[D]]/Sample[[#This Row],[A]]</f>
        <v>0.375</v>
      </c>
      <c r="K2038" s="11">
        <f>Sample[[#This Row],[A]]/Sample[[#This Row],[D]]</f>
        <v>2.6666666666666665</v>
      </c>
      <c r="L2038" s="11">
        <f>Sample[[#This Row],[D]]/Sample[[#This Row],[C]]</f>
        <v>0.75</v>
      </c>
      <c r="M2038" s="11">
        <f>Sample[[#This Row],[C]]/Sample[[#This Row],[A]]</f>
        <v>0.5</v>
      </c>
      <c r="N2038">
        <f>IF(Sample[[#This Row],[Ap]]=0,10,LOG(Sample[[#This Row],[Ap]]))</f>
        <v>0.12493873660829993</v>
      </c>
      <c r="O2038">
        <f>IF(Sample[[#This Row],[Ei]]=0,10,LOG(Sample[[#This Row],[Ei]]))</f>
        <v>0.3010299956639812</v>
      </c>
      <c r="P2038">
        <f>IF(Sample[[#This Row],[Ii]]=0,10,LOG(Sample[[#This Row],[Ii]]))</f>
        <v>-0.42596873227228116</v>
      </c>
      <c r="Q2038">
        <f>Kx-Sample[[#This Row],[Xp]]</f>
        <v>-0.12493873660829993</v>
      </c>
      <c r="R2038">
        <f>Ky-Sample[[#This Row],[Yp]]</f>
        <v>-1.3010299956639813</v>
      </c>
      <c r="S2038">
        <f>Kz-Sample[[#This Row],[Zp]]</f>
        <v>1.4259687322722812</v>
      </c>
      <c r="T2038">
        <f>Sample[[#This Row],[Kpy]]*KSc-Sample[[#This Row],[KPz]]*KSb</f>
        <v>-0.12493873660829991</v>
      </c>
      <c r="U2038">
        <f>-1*(Sample[[#This Row],[KPx]]*KSc-Sample[[#This Row],[KPz]]*KSa)</f>
        <v>-0.12493873660829993</v>
      </c>
      <c r="V2038">
        <f>(Sample[[#This Row],[KPx]]*$R$2-Sample[[#This Row],[Kpy]]*KSa)</f>
        <v>-0.12493873660829993</v>
      </c>
      <c r="W2038">
        <f>Sample[[#This Row],[Kpy]]*KTc-Sample[[#This Row],[KPz]]*KTb</f>
        <v>2.7269987279362624</v>
      </c>
      <c r="X2038">
        <f>-1*(Sample[[#This Row],[KPx]]*KTc-Sample[[#This Row],[KPz]]*KTa)</f>
        <v>2.7269987279362624</v>
      </c>
      <c r="Y2038">
        <f>(Sample[[#This Row],[KPx]]*KTb-Sample[[#This Row],[Kpy]]*KTa)</f>
        <v>2.7269987279362624</v>
      </c>
      <c r="Z2038">
        <f>-Sample[[#This Row],[Xp]]*a+Sample[[#This Row],[Yp]]*b+Sample[[#This Row],[Zp]]*c_</f>
        <v>-0.24987747321659992</v>
      </c>
      <c r="AA2038" s="8">
        <f>-IF(Sample[[#This Row],[Column2]]&gt;0,1,-1)*SQRT(Sample[[#This Row],[KPx''i]]^2+Sample[[#This Row],[KPx''j]]^2+Sample[[#This Row],[KPx''k]]^2)/Ksmag/Scale</f>
        <v>0.15301807689915992</v>
      </c>
      <c r="AB2038" s="1">
        <f>SQRT(Sample[[#This Row],[Kpy''i]]^2+Sample[[#This Row],[KPy''j]]^2+Sample[[#This Row],[KPy''k]]^2)/KTmag/Scale</f>
        <v>1.9282792928108203</v>
      </c>
    </row>
    <row r="2039" spans="1:28" hidden="1" x14ac:dyDescent="0.25">
      <c r="A2039" s="5">
        <v>2034</v>
      </c>
      <c r="B2039" s="13" t="s">
        <v>43</v>
      </c>
      <c r="C2039" s="5"/>
      <c r="D2039" s="5"/>
      <c r="E2039">
        <v>8</v>
      </c>
      <c r="F2039">
        <v>3</v>
      </c>
      <c r="G2039">
        <v>7</v>
      </c>
      <c r="H2039" s="11">
        <f>Sample[[#This Row],[C]]/Sample[[#This Row],[D]]</f>
        <v>0.375</v>
      </c>
      <c r="I2039" s="11">
        <f>Sample[[#This Row],[A]]/Sample[[#This Row],[C]]</f>
        <v>2.3333333333333335</v>
      </c>
      <c r="J2039" s="11">
        <f>Sample[[#This Row],[D]]/Sample[[#This Row],[A]]</f>
        <v>1.1428571428571428</v>
      </c>
      <c r="K2039" s="11">
        <f>Sample[[#This Row],[A]]/Sample[[#This Row],[D]]</f>
        <v>0.875</v>
      </c>
      <c r="L2039" s="11">
        <f>Sample[[#This Row],[D]]/Sample[[#This Row],[C]]</f>
        <v>2.6666666666666665</v>
      </c>
      <c r="M2039" s="11">
        <f>Sample[[#This Row],[C]]/Sample[[#This Row],[A]]</f>
        <v>0.42857142857142855</v>
      </c>
      <c r="N2039">
        <f>IF(Sample[[#This Row],[Ap]]=0,10,LOG(Sample[[#This Row],[Ap]]))</f>
        <v>-0.42596873227228116</v>
      </c>
      <c r="O2039">
        <f>IF(Sample[[#This Row],[Ei]]=0,10,LOG(Sample[[#This Row],[Ei]]))</f>
        <v>0.36797678529459443</v>
      </c>
      <c r="P2039">
        <f>IF(Sample[[#This Row],[Ii]]=0,10,LOG(Sample[[#This Row],[Ii]]))</f>
        <v>5.7991946977686733E-2</v>
      </c>
      <c r="Q2039">
        <f>Kx-Sample[[#This Row],[Xp]]</f>
        <v>0.42596873227228116</v>
      </c>
      <c r="R2039">
        <f>Ky-Sample[[#This Row],[Yp]]</f>
        <v>-1.3679767852945943</v>
      </c>
      <c r="S2039">
        <f>Kz-Sample[[#This Row],[Zp]]</f>
        <v>0.94200805302231327</v>
      </c>
      <c r="T2039">
        <f>Sample[[#This Row],[Kpy]]*KSc-Sample[[#This Row],[KPz]]*KSb</f>
        <v>0.42596873227228105</v>
      </c>
      <c r="U2039">
        <f>-1*(Sample[[#This Row],[KPx]]*KSc-Sample[[#This Row],[KPz]]*KSa)</f>
        <v>0.42596873227228116</v>
      </c>
      <c r="V2039">
        <f>(Sample[[#This Row],[KPx]]*$R$2-Sample[[#This Row],[Kpy]]*KSa)</f>
        <v>0.42596873227228116</v>
      </c>
      <c r="W2039">
        <f>Sample[[#This Row],[Kpy]]*KTc-Sample[[#This Row],[KPz]]*KTb</f>
        <v>2.3099848383169075</v>
      </c>
      <c r="X2039">
        <f>-1*(Sample[[#This Row],[KPx]]*KTc-Sample[[#This Row],[KPz]]*KTa)</f>
        <v>2.3099848383169075</v>
      </c>
      <c r="Y2039">
        <f>(Sample[[#This Row],[KPx]]*KTb-Sample[[#This Row],[Kpy]]*KTa)</f>
        <v>2.3099848383169075</v>
      </c>
      <c r="Z2039">
        <f>-Sample[[#This Row],[Xp]]*a+Sample[[#This Row],[Yp]]*b+Sample[[#This Row],[Zp]]*c_</f>
        <v>0.85193746454456232</v>
      </c>
      <c r="AA2039" s="8">
        <f>-IF(Sample[[#This Row],[Column2]]&gt;0,1,-1)*SQRT(Sample[[#This Row],[KPx''i]]^2+Sample[[#This Row],[KPx''j]]^2+Sample[[#This Row],[KPx''k]]^2)/Ksmag/Scale</f>
        <v>-0.52170302022365311</v>
      </c>
      <c r="AB2039" s="1">
        <f>SQRT(Sample[[#This Row],[Kpy''i]]^2+Sample[[#This Row],[KPy''j]]^2+Sample[[#This Row],[KPy''k]]^2)/KTmag/Scale</f>
        <v>1.6334059436119961</v>
      </c>
    </row>
    <row r="2040" spans="1:28" hidden="1" x14ac:dyDescent="0.25">
      <c r="A2040" s="5">
        <v>2035</v>
      </c>
      <c r="B2040" s="13" t="s">
        <v>43</v>
      </c>
      <c r="C2040" s="5"/>
      <c r="D2040" s="5"/>
      <c r="E2040">
        <v>2</v>
      </c>
      <c r="F2040">
        <v>3</v>
      </c>
      <c r="G2040">
        <v>3</v>
      </c>
      <c r="H2040" s="11">
        <f>Sample[[#This Row],[C]]/Sample[[#This Row],[D]]</f>
        <v>1.5</v>
      </c>
      <c r="I2040" s="11">
        <f>Sample[[#This Row],[A]]/Sample[[#This Row],[C]]</f>
        <v>1</v>
      </c>
      <c r="J2040" s="11">
        <f>Sample[[#This Row],[D]]/Sample[[#This Row],[A]]</f>
        <v>0.66666666666666663</v>
      </c>
      <c r="K2040" s="11">
        <f>Sample[[#This Row],[A]]/Sample[[#This Row],[D]]</f>
        <v>1.5</v>
      </c>
      <c r="L2040" s="11">
        <f>Sample[[#This Row],[D]]/Sample[[#This Row],[C]]</f>
        <v>0.66666666666666663</v>
      </c>
      <c r="M2040" s="11">
        <f>Sample[[#This Row],[C]]/Sample[[#This Row],[A]]</f>
        <v>1</v>
      </c>
      <c r="N2040">
        <f>IF(Sample[[#This Row],[Ap]]=0,10,LOG(Sample[[#This Row],[Ap]]))</f>
        <v>0.17609125905568124</v>
      </c>
      <c r="O2040">
        <f>IF(Sample[[#This Row],[Ei]]=0,10,LOG(Sample[[#This Row],[Ei]]))</f>
        <v>0</v>
      </c>
      <c r="P2040">
        <f>IF(Sample[[#This Row],[Ii]]=0,10,LOG(Sample[[#This Row],[Ii]]))</f>
        <v>-0.17609125905568127</v>
      </c>
      <c r="Q2040">
        <f>Kx-Sample[[#This Row],[Xp]]</f>
        <v>-0.17609125905568124</v>
      </c>
      <c r="R2040">
        <f>Ky-Sample[[#This Row],[Yp]]</f>
        <v>-1</v>
      </c>
      <c r="S2040">
        <f>Kz-Sample[[#This Row],[Zp]]</f>
        <v>1.1760912590556813</v>
      </c>
      <c r="T2040">
        <f>Sample[[#This Row],[Kpy]]*KSc-Sample[[#This Row],[KPz]]*KSb</f>
        <v>-0.17609125905568135</v>
      </c>
      <c r="U2040">
        <f>-1*(Sample[[#This Row],[KPx]]*KSc-Sample[[#This Row],[KPz]]*KSa)</f>
        <v>-0.17609125905568124</v>
      </c>
      <c r="V2040">
        <f>(Sample[[#This Row],[KPx]]*$R$2-Sample[[#This Row],[Kpy]]*KSa)</f>
        <v>-0.17609125905568124</v>
      </c>
      <c r="W2040">
        <f>Sample[[#This Row],[Kpy]]*KTc-Sample[[#This Row],[KPz]]*KTb</f>
        <v>2.1760912590556813</v>
      </c>
      <c r="X2040">
        <f>-1*(Sample[[#This Row],[KPx]]*KTc-Sample[[#This Row],[KPz]]*KTa)</f>
        <v>2.1760912590556813</v>
      </c>
      <c r="Y2040">
        <f>(Sample[[#This Row],[KPx]]*KTb-Sample[[#This Row],[Kpy]]*KTa)</f>
        <v>2.1760912590556813</v>
      </c>
      <c r="Z2040">
        <f>-Sample[[#This Row],[Xp]]*a+Sample[[#This Row],[Yp]]*b+Sample[[#This Row],[Zp]]*c_</f>
        <v>-0.35218251811136253</v>
      </c>
      <c r="AA2040" s="8">
        <f>-IF(Sample[[#This Row],[Column2]]&gt;0,1,-1)*SQRT(Sample[[#This Row],[KPx''i]]^2+Sample[[#This Row],[KPx''j]]^2+Sample[[#This Row],[KPx''k]]^2)/Ksmag/Scale</f>
        <v>0.21566686642533334</v>
      </c>
      <c r="AB2040" s="1">
        <f>SQRT(Sample[[#This Row],[Kpy''i]]^2+Sample[[#This Row],[KPy''j]]^2+Sample[[#This Row],[KPy''k]]^2)/KTmag/Scale</f>
        <v>1.5387288857590447</v>
      </c>
    </row>
    <row r="2041" spans="1:28" hidden="1" x14ac:dyDescent="0.25">
      <c r="A2041" s="5">
        <v>2036</v>
      </c>
      <c r="B2041" s="13" t="s">
        <v>43</v>
      </c>
      <c r="C2041" s="5"/>
      <c r="D2041" s="5"/>
      <c r="E2041">
        <v>1</v>
      </c>
      <c r="F2041">
        <v>5</v>
      </c>
      <c r="G2041">
        <v>6</v>
      </c>
      <c r="H2041" s="11">
        <f>Sample[[#This Row],[C]]/Sample[[#This Row],[D]]</f>
        <v>5</v>
      </c>
      <c r="I2041" s="11">
        <f>Sample[[#This Row],[A]]/Sample[[#This Row],[C]]</f>
        <v>1.2</v>
      </c>
      <c r="J2041" s="11">
        <f>Sample[[#This Row],[D]]/Sample[[#This Row],[A]]</f>
        <v>0.16666666666666666</v>
      </c>
      <c r="K2041" s="11">
        <f>Sample[[#This Row],[A]]/Sample[[#This Row],[D]]</f>
        <v>6</v>
      </c>
      <c r="L2041" s="11">
        <f>Sample[[#This Row],[D]]/Sample[[#This Row],[C]]</f>
        <v>0.2</v>
      </c>
      <c r="M2041" s="11">
        <f>Sample[[#This Row],[C]]/Sample[[#This Row],[A]]</f>
        <v>0.83333333333333337</v>
      </c>
      <c r="N2041">
        <f>IF(Sample[[#This Row],[Ap]]=0,10,LOG(Sample[[#This Row],[Ap]]))</f>
        <v>0.69897000433601886</v>
      </c>
      <c r="O2041">
        <f>IF(Sample[[#This Row],[Ei]]=0,10,LOG(Sample[[#This Row],[Ei]]))</f>
        <v>7.9181246047624818E-2</v>
      </c>
      <c r="P2041">
        <f>IF(Sample[[#This Row],[Ii]]=0,10,LOG(Sample[[#This Row],[Ii]]))</f>
        <v>-0.77815125038364363</v>
      </c>
      <c r="Q2041">
        <f>Kx-Sample[[#This Row],[Xp]]</f>
        <v>-0.69897000433601886</v>
      </c>
      <c r="R2041">
        <f>Ky-Sample[[#This Row],[Yp]]</f>
        <v>-1.0791812460476249</v>
      </c>
      <c r="S2041">
        <f>Kz-Sample[[#This Row],[Zp]]</f>
        <v>1.7781512503836436</v>
      </c>
      <c r="T2041">
        <f>Sample[[#This Row],[Kpy]]*KSc-Sample[[#This Row],[KPz]]*KSb</f>
        <v>-0.69897000433601875</v>
      </c>
      <c r="U2041">
        <f>-1*(Sample[[#This Row],[KPx]]*KSc-Sample[[#This Row],[KPz]]*KSa)</f>
        <v>-0.69897000433601886</v>
      </c>
      <c r="V2041">
        <f>(Sample[[#This Row],[KPx]]*$R$2-Sample[[#This Row],[Kpy]]*KSa)</f>
        <v>-0.69897000433601886</v>
      </c>
      <c r="W2041">
        <f>Sample[[#This Row],[Kpy]]*KTc-Sample[[#This Row],[KPz]]*KTb</f>
        <v>2.8573324964312685</v>
      </c>
      <c r="X2041">
        <f>-1*(Sample[[#This Row],[KPx]]*KTc-Sample[[#This Row],[KPz]]*KTa)</f>
        <v>2.8573324964312685</v>
      </c>
      <c r="Y2041">
        <f>(Sample[[#This Row],[KPx]]*KTb-Sample[[#This Row],[Kpy]]*KTa)</f>
        <v>2.8573324964312685</v>
      </c>
      <c r="Z2041">
        <f>-Sample[[#This Row],[Xp]]*a+Sample[[#This Row],[Yp]]*b+Sample[[#This Row],[Zp]]*c_</f>
        <v>-1.3979400086720377</v>
      </c>
      <c r="AA2041" s="8">
        <f>-IF(Sample[[#This Row],[Column2]]&gt;0,1,-1)*SQRT(Sample[[#This Row],[KPx''i]]^2+Sample[[#This Row],[KPx''j]]^2+Sample[[#This Row],[KPx''k]]^2)/Ksmag/Scale</f>
        <v>0.85605992806709574</v>
      </c>
      <c r="AB2041" s="1">
        <f>SQRT(Sample[[#This Row],[Kpy''i]]^2+Sample[[#This Row],[KPy''j]]^2+Sample[[#This Row],[KPy''k]]^2)/KTmag/Scale</f>
        <v>2.0204391843312366</v>
      </c>
    </row>
    <row r="2042" spans="1:28" hidden="1" x14ac:dyDescent="0.25">
      <c r="A2042" s="5">
        <v>2037</v>
      </c>
      <c r="B2042" s="13" t="s">
        <v>43</v>
      </c>
      <c r="C2042" s="5"/>
      <c r="D2042" s="5"/>
      <c r="E2042">
        <v>4</v>
      </c>
      <c r="F2042">
        <v>7</v>
      </c>
      <c r="G2042">
        <v>10</v>
      </c>
      <c r="H2042" s="11">
        <f>Sample[[#This Row],[C]]/Sample[[#This Row],[D]]</f>
        <v>1.75</v>
      </c>
      <c r="I2042" s="11">
        <f>Sample[[#This Row],[A]]/Sample[[#This Row],[C]]</f>
        <v>1.4285714285714286</v>
      </c>
      <c r="J2042" s="11">
        <f>Sample[[#This Row],[D]]/Sample[[#This Row],[A]]</f>
        <v>0.4</v>
      </c>
      <c r="K2042" s="11">
        <f>Sample[[#This Row],[A]]/Sample[[#This Row],[D]]</f>
        <v>2.5</v>
      </c>
      <c r="L2042" s="11">
        <f>Sample[[#This Row],[D]]/Sample[[#This Row],[C]]</f>
        <v>0.5714285714285714</v>
      </c>
      <c r="M2042" s="11">
        <f>Sample[[#This Row],[C]]/Sample[[#This Row],[A]]</f>
        <v>0.7</v>
      </c>
      <c r="N2042">
        <f>IF(Sample[[#This Row],[Ap]]=0,10,LOG(Sample[[#This Row],[Ap]]))</f>
        <v>0.24303804868629444</v>
      </c>
      <c r="O2042">
        <f>IF(Sample[[#This Row],[Ei]]=0,10,LOG(Sample[[#This Row],[Ei]]))</f>
        <v>0.15490195998574319</v>
      </c>
      <c r="P2042">
        <f>IF(Sample[[#This Row],[Ii]]=0,10,LOG(Sample[[#This Row],[Ii]]))</f>
        <v>-0.3979400086720376</v>
      </c>
      <c r="Q2042">
        <f>Kx-Sample[[#This Row],[Xp]]</f>
        <v>-0.24303804868629444</v>
      </c>
      <c r="R2042">
        <f>Ky-Sample[[#This Row],[Yp]]</f>
        <v>-1.1549019599857431</v>
      </c>
      <c r="S2042">
        <f>Kz-Sample[[#This Row],[Zp]]</f>
        <v>1.3979400086720375</v>
      </c>
      <c r="T2042">
        <f>Sample[[#This Row],[Kpy]]*KSc-Sample[[#This Row],[KPz]]*KSb</f>
        <v>-0.24303804868629442</v>
      </c>
      <c r="U2042">
        <f>-1*(Sample[[#This Row],[KPx]]*KSc-Sample[[#This Row],[KPz]]*KSa)</f>
        <v>-0.24303804868629444</v>
      </c>
      <c r="V2042">
        <f>(Sample[[#This Row],[KPx]]*$R$2-Sample[[#This Row],[Kpy]]*KSa)</f>
        <v>-0.24303804868629444</v>
      </c>
      <c r="W2042">
        <f>Sample[[#This Row],[Kpy]]*KTc-Sample[[#This Row],[KPz]]*KTb</f>
        <v>2.5528419686577806</v>
      </c>
      <c r="X2042">
        <f>-1*(Sample[[#This Row],[KPx]]*KTc-Sample[[#This Row],[KPz]]*KTa)</f>
        <v>2.5528419686577806</v>
      </c>
      <c r="Y2042">
        <f>(Sample[[#This Row],[KPx]]*KTb-Sample[[#This Row],[Kpy]]*KTa)</f>
        <v>2.5528419686577806</v>
      </c>
      <c r="Z2042">
        <f>-Sample[[#This Row],[Xp]]*a+Sample[[#This Row],[Yp]]*b+Sample[[#This Row],[Zp]]*c_</f>
        <v>-0.48607609737258883</v>
      </c>
      <c r="AA2042" s="8">
        <f>-IF(Sample[[#This Row],[Column2]]&gt;0,1,-1)*SQRT(Sample[[#This Row],[KPx''i]]^2+Sample[[#This Row],[KPx''j]]^2+Sample[[#This Row],[KPx''k]]^2)/Ksmag/Scale</f>
        <v>0.29765960368155842</v>
      </c>
      <c r="AB2042" s="1">
        <f>SQRT(Sample[[#This Row],[Kpy''i]]^2+Sample[[#This Row],[KPy''j]]^2+Sample[[#This Row],[KPy''k]]^2)/KTmag/Scale</f>
        <v>1.8051318673355328</v>
      </c>
    </row>
    <row r="2043" spans="1:28" hidden="1" x14ac:dyDescent="0.25">
      <c r="A2043" s="5">
        <v>2038</v>
      </c>
      <c r="B2043" s="13" t="s">
        <v>43</v>
      </c>
      <c r="C2043" s="5"/>
      <c r="D2043" s="5"/>
      <c r="E2043">
        <v>4</v>
      </c>
      <c r="F2043">
        <v>3</v>
      </c>
      <c r="G2043">
        <v>3</v>
      </c>
      <c r="H2043" s="11">
        <f>Sample[[#This Row],[C]]/Sample[[#This Row],[D]]</f>
        <v>0.75</v>
      </c>
      <c r="I2043" s="11">
        <f>Sample[[#This Row],[A]]/Sample[[#This Row],[C]]</f>
        <v>1</v>
      </c>
      <c r="J2043" s="11">
        <f>Sample[[#This Row],[D]]/Sample[[#This Row],[A]]</f>
        <v>1.3333333333333333</v>
      </c>
      <c r="K2043" s="11">
        <f>Sample[[#This Row],[A]]/Sample[[#This Row],[D]]</f>
        <v>0.75</v>
      </c>
      <c r="L2043" s="11">
        <f>Sample[[#This Row],[D]]/Sample[[#This Row],[C]]</f>
        <v>1.3333333333333333</v>
      </c>
      <c r="M2043" s="11">
        <f>Sample[[#This Row],[C]]/Sample[[#This Row],[A]]</f>
        <v>1</v>
      </c>
      <c r="N2043">
        <f>IF(Sample[[#This Row],[Ap]]=0,10,LOG(Sample[[#This Row],[Ap]]))</f>
        <v>-0.12493873660829995</v>
      </c>
      <c r="O2043">
        <f>IF(Sample[[#This Row],[Ei]]=0,10,LOG(Sample[[#This Row],[Ei]]))</f>
        <v>0</v>
      </c>
      <c r="P2043">
        <f>IF(Sample[[#This Row],[Ii]]=0,10,LOG(Sample[[#This Row],[Ii]]))</f>
        <v>0.12493873660829993</v>
      </c>
      <c r="Q2043">
        <f>Kx-Sample[[#This Row],[Xp]]</f>
        <v>0.12493873660829995</v>
      </c>
      <c r="R2043">
        <f>Ky-Sample[[#This Row],[Yp]]</f>
        <v>-1</v>
      </c>
      <c r="S2043">
        <f>Kz-Sample[[#This Row],[Zp]]</f>
        <v>0.87506126339170009</v>
      </c>
      <c r="T2043">
        <f>Sample[[#This Row],[Kpy]]*KSc-Sample[[#This Row],[KPz]]*KSb</f>
        <v>0.12493873660829991</v>
      </c>
      <c r="U2043">
        <f>-1*(Sample[[#This Row],[KPx]]*KSc-Sample[[#This Row],[KPz]]*KSa)</f>
        <v>0.12493873660829995</v>
      </c>
      <c r="V2043">
        <f>(Sample[[#This Row],[KPx]]*$R$2-Sample[[#This Row],[Kpy]]*KSa)</f>
        <v>0.12493873660829995</v>
      </c>
      <c r="W2043">
        <f>Sample[[#This Row],[Kpy]]*KTc-Sample[[#This Row],[KPz]]*KTb</f>
        <v>1.8750612633917001</v>
      </c>
      <c r="X2043">
        <f>-1*(Sample[[#This Row],[KPx]]*KTc-Sample[[#This Row],[KPz]]*KTa)</f>
        <v>1.8750612633917001</v>
      </c>
      <c r="Y2043">
        <f>(Sample[[#This Row],[KPx]]*KTb-Sample[[#This Row],[Kpy]]*KTa)</f>
        <v>1.8750612633917001</v>
      </c>
      <c r="Z2043">
        <f>-Sample[[#This Row],[Xp]]*a+Sample[[#This Row],[Yp]]*b+Sample[[#This Row],[Zp]]*c_</f>
        <v>0.24987747321659987</v>
      </c>
      <c r="AA2043" s="8">
        <f>-IF(Sample[[#This Row],[Column2]]&gt;0,1,-1)*SQRT(Sample[[#This Row],[KPx''i]]^2+Sample[[#This Row],[KPx''j]]^2+Sample[[#This Row],[KPx''k]]^2)/Ksmag/Scale</f>
        <v>-0.15301807689915992</v>
      </c>
      <c r="AB2043" s="1">
        <f>SQRT(Sample[[#This Row],[Kpy''i]]^2+Sample[[#This Row],[KPy''j]]^2+Sample[[#This Row],[KPy''k]]^2)/KTmag/Scale</f>
        <v>1.3258685344844863</v>
      </c>
    </row>
    <row r="2044" spans="1:28" hidden="1" x14ac:dyDescent="0.25">
      <c r="A2044" s="5">
        <v>2039</v>
      </c>
      <c r="B2044" s="13" t="s">
        <v>43</v>
      </c>
      <c r="C2044" s="5"/>
      <c r="D2044" s="5"/>
      <c r="E2044">
        <v>2</v>
      </c>
      <c r="F2044">
        <v>10</v>
      </c>
      <c r="G2044">
        <v>3</v>
      </c>
      <c r="H2044" s="11">
        <f>Sample[[#This Row],[C]]/Sample[[#This Row],[D]]</f>
        <v>5</v>
      </c>
      <c r="I2044" s="11">
        <f>Sample[[#This Row],[A]]/Sample[[#This Row],[C]]</f>
        <v>0.3</v>
      </c>
      <c r="J2044" s="11">
        <f>Sample[[#This Row],[D]]/Sample[[#This Row],[A]]</f>
        <v>0.66666666666666663</v>
      </c>
      <c r="K2044" s="11">
        <f>Sample[[#This Row],[A]]/Sample[[#This Row],[D]]</f>
        <v>1.5</v>
      </c>
      <c r="L2044" s="11">
        <f>Sample[[#This Row],[D]]/Sample[[#This Row],[C]]</f>
        <v>0.2</v>
      </c>
      <c r="M2044" s="11">
        <f>Sample[[#This Row],[C]]/Sample[[#This Row],[A]]</f>
        <v>3.3333333333333335</v>
      </c>
      <c r="N2044">
        <f>IF(Sample[[#This Row],[Ap]]=0,10,LOG(Sample[[#This Row],[Ap]]))</f>
        <v>0.69897000433601886</v>
      </c>
      <c r="O2044">
        <f>IF(Sample[[#This Row],[Ei]]=0,10,LOG(Sample[[#This Row],[Ei]]))</f>
        <v>-0.52287874528033762</v>
      </c>
      <c r="P2044">
        <f>IF(Sample[[#This Row],[Ii]]=0,10,LOG(Sample[[#This Row],[Ii]]))</f>
        <v>-0.17609125905568127</v>
      </c>
      <c r="Q2044">
        <f>Kx-Sample[[#This Row],[Xp]]</f>
        <v>-0.69897000433601886</v>
      </c>
      <c r="R2044">
        <f>Ky-Sample[[#This Row],[Yp]]</f>
        <v>-0.47712125471966238</v>
      </c>
      <c r="S2044">
        <f>Kz-Sample[[#This Row],[Zp]]</f>
        <v>1.1760912590556813</v>
      </c>
      <c r="T2044">
        <f>Sample[[#This Row],[Kpy]]*KSc-Sample[[#This Row],[KPz]]*KSb</f>
        <v>-0.69897000433601897</v>
      </c>
      <c r="U2044">
        <f>-1*(Sample[[#This Row],[KPx]]*KSc-Sample[[#This Row],[KPz]]*KSa)</f>
        <v>-0.69897000433601886</v>
      </c>
      <c r="V2044">
        <f>(Sample[[#This Row],[KPx]]*$R$2-Sample[[#This Row],[Kpy]]*KSa)</f>
        <v>-0.69897000433601886</v>
      </c>
      <c r="W2044">
        <f>Sample[[#This Row],[Kpy]]*KTc-Sample[[#This Row],[KPz]]*KTb</f>
        <v>1.6532125137753437</v>
      </c>
      <c r="X2044">
        <f>-1*(Sample[[#This Row],[KPx]]*KTc-Sample[[#This Row],[KPz]]*KTa)</f>
        <v>1.653212513775344</v>
      </c>
      <c r="Y2044">
        <f>(Sample[[#This Row],[KPx]]*KTb-Sample[[#This Row],[Kpy]]*KTa)</f>
        <v>1.6532125137753435</v>
      </c>
      <c r="Z2044">
        <f>-Sample[[#This Row],[Xp]]*a+Sample[[#This Row],[Yp]]*b+Sample[[#This Row],[Zp]]*c_</f>
        <v>-1.3979400086720377</v>
      </c>
      <c r="AA2044" s="8">
        <f>-IF(Sample[[#This Row],[Column2]]&gt;0,1,-1)*SQRT(Sample[[#This Row],[KPx''i]]^2+Sample[[#This Row],[KPx''j]]^2+Sample[[#This Row],[KPx''k]]^2)/Ksmag/Scale</f>
        <v>0.85605992806709585</v>
      </c>
      <c r="AB2044" s="1">
        <f>SQRT(Sample[[#This Row],[Kpy''i]]^2+Sample[[#This Row],[KPy''j]]^2+Sample[[#This Row],[KPy''k]]^2)/KTmag/Scale</f>
        <v>1.1689977792330042</v>
      </c>
    </row>
    <row r="2045" spans="1:28" hidden="1" x14ac:dyDescent="0.25">
      <c r="A2045" s="5">
        <v>2040</v>
      </c>
      <c r="B2045" s="13" t="s">
        <v>43</v>
      </c>
      <c r="C2045" s="5"/>
      <c r="D2045" s="5"/>
      <c r="E2045">
        <v>5</v>
      </c>
      <c r="F2045">
        <v>9</v>
      </c>
      <c r="G2045">
        <v>8</v>
      </c>
      <c r="H2045" s="11">
        <f>Sample[[#This Row],[C]]/Sample[[#This Row],[D]]</f>
        <v>1.8</v>
      </c>
      <c r="I2045" s="11">
        <f>Sample[[#This Row],[A]]/Sample[[#This Row],[C]]</f>
        <v>0.88888888888888884</v>
      </c>
      <c r="J2045" s="11">
        <f>Sample[[#This Row],[D]]/Sample[[#This Row],[A]]</f>
        <v>0.625</v>
      </c>
      <c r="K2045" s="11">
        <f>Sample[[#This Row],[A]]/Sample[[#This Row],[D]]</f>
        <v>1.6</v>
      </c>
      <c r="L2045" s="11">
        <f>Sample[[#This Row],[D]]/Sample[[#This Row],[C]]</f>
        <v>0.55555555555555558</v>
      </c>
      <c r="M2045" s="11">
        <f>Sample[[#This Row],[C]]/Sample[[#This Row],[A]]</f>
        <v>1.125</v>
      </c>
      <c r="N2045">
        <f>IF(Sample[[#This Row],[Ap]]=0,10,LOG(Sample[[#This Row],[Ap]]))</f>
        <v>0.25527250510330607</v>
      </c>
      <c r="O2045">
        <f>IF(Sample[[#This Row],[Ei]]=0,10,LOG(Sample[[#This Row],[Ei]]))</f>
        <v>-5.1152522447381311E-2</v>
      </c>
      <c r="P2045">
        <f>IF(Sample[[#This Row],[Ii]]=0,10,LOG(Sample[[#This Row],[Ii]]))</f>
        <v>-0.20411998265592479</v>
      </c>
      <c r="Q2045">
        <f>Kx-Sample[[#This Row],[Xp]]</f>
        <v>-0.25527250510330607</v>
      </c>
      <c r="R2045">
        <f>Ky-Sample[[#This Row],[Yp]]</f>
        <v>-0.94884747755261867</v>
      </c>
      <c r="S2045">
        <f>Kz-Sample[[#This Row],[Zp]]</f>
        <v>1.2041199826559248</v>
      </c>
      <c r="T2045">
        <f>Sample[[#This Row],[Kpy]]*KSc-Sample[[#This Row],[KPz]]*KSb</f>
        <v>-0.25527250510330612</v>
      </c>
      <c r="U2045">
        <f>-1*(Sample[[#This Row],[KPx]]*KSc-Sample[[#This Row],[KPz]]*KSa)</f>
        <v>-0.25527250510330607</v>
      </c>
      <c r="V2045">
        <f>(Sample[[#This Row],[KPx]]*$R$2-Sample[[#This Row],[Kpy]]*KSa)</f>
        <v>-0.25527250510330607</v>
      </c>
      <c r="W2045">
        <f>Sample[[#This Row],[Kpy]]*KTc-Sample[[#This Row],[KPz]]*KTb</f>
        <v>2.1529674602085436</v>
      </c>
      <c r="X2045">
        <f>-1*(Sample[[#This Row],[KPx]]*KTc-Sample[[#This Row],[KPz]]*KTa)</f>
        <v>2.1529674602085436</v>
      </c>
      <c r="Y2045">
        <f>(Sample[[#This Row],[KPx]]*KTb-Sample[[#This Row],[Kpy]]*KTa)</f>
        <v>2.1529674602085436</v>
      </c>
      <c r="Z2045">
        <f>-Sample[[#This Row],[Xp]]*a+Sample[[#This Row],[Yp]]*b+Sample[[#This Row],[Zp]]*c_</f>
        <v>-0.51054501020661225</v>
      </c>
      <c r="AA2045" s="8">
        <f>-IF(Sample[[#This Row],[Column2]]&gt;0,1,-1)*SQRT(Sample[[#This Row],[KPx''i]]^2+Sample[[#This Row],[KPx''j]]^2+Sample[[#This Row],[KPx''k]]^2)/Ksmag/Scale</f>
        <v>0.31264369143255732</v>
      </c>
      <c r="AB2045" s="1">
        <f>SQRT(Sample[[#This Row],[Kpy''i]]^2+Sample[[#This Row],[KPy''j]]^2+Sample[[#This Row],[KPy''k]]^2)/KTmag/Scale</f>
        <v>1.5223778907874397</v>
      </c>
    </row>
    <row r="2046" spans="1:28" hidden="1" x14ac:dyDescent="0.25">
      <c r="A2046" s="5">
        <v>2041</v>
      </c>
      <c r="B2046" s="13" t="s">
        <v>43</v>
      </c>
      <c r="C2046" s="5"/>
      <c r="D2046" s="5"/>
      <c r="E2046">
        <v>3</v>
      </c>
      <c r="F2046">
        <v>1</v>
      </c>
      <c r="G2046">
        <v>6</v>
      </c>
      <c r="H2046" s="11">
        <f>Sample[[#This Row],[C]]/Sample[[#This Row],[D]]</f>
        <v>0.33333333333333331</v>
      </c>
      <c r="I2046" s="11">
        <f>Sample[[#This Row],[A]]/Sample[[#This Row],[C]]</f>
        <v>6</v>
      </c>
      <c r="J2046" s="11">
        <f>Sample[[#This Row],[D]]/Sample[[#This Row],[A]]</f>
        <v>0.5</v>
      </c>
      <c r="K2046" s="11">
        <f>Sample[[#This Row],[A]]/Sample[[#This Row],[D]]</f>
        <v>2</v>
      </c>
      <c r="L2046" s="11">
        <f>Sample[[#This Row],[D]]/Sample[[#This Row],[C]]</f>
        <v>3</v>
      </c>
      <c r="M2046" s="11">
        <f>Sample[[#This Row],[C]]/Sample[[#This Row],[A]]</f>
        <v>0.16666666666666666</v>
      </c>
      <c r="N2046">
        <f>IF(Sample[[#This Row],[Ap]]=0,10,LOG(Sample[[#This Row],[Ap]]))</f>
        <v>-0.47712125471966244</v>
      </c>
      <c r="O2046">
        <f>IF(Sample[[#This Row],[Ei]]=0,10,LOG(Sample[[#This Row],[Ei]]))</f>
        <v>0.77815125038364363</v>
      </c>
      <c r="P2046">
        <f>IF(Sample[[#This Row],[Ii]]=0,10,LOG(Sample[[#This Row],[Ii]]))</f>
        <v>-0.3010299956639812</v>
      </c>
      <c r="Q2046">
        <f>Kx-Sample[[#This Row],[Xp]]</f>
        <v>0.47712125471966244</v>
      </c>
      <c r="R2046">
        <f>Ky-Sample[[#This Row],[Yp]]</f>
        <v>-1.7781512503836436</v>
      </c>
      <c r="S2046">
        <f>Kz-Sample[[#This Row],[Zp]]</f>
        <v>1.3010299956639813</v>
      </c>
      <c r="T2046">
        <f>Sample[[#This Row],[Kpy]]*KSc-Sample[[#This Row],[KPz]]*KSb</f>
        <v>0.47712125471966238</v>
      </c>
      <c r="U2046">
        <f>-1*(Sample[[#This Row],[KPx]]*KSc-Sample[[#This Row],[KPz]]*KSa)</f>
        <v>0.47712125471966244</v>
      </c>
      <c r="V2046">
        <f>(Sample[[#This Row],[KPx]]*$R$2-Sample[[#This Row],[Kpy]]*KSa)</f>
        <v>0.47712125471966244</v>
      </c>
      <c r="W2046">
        <f>Sample[[#This Row],[Kpy]]*KTc-Sample[[#This Row],[KPz]]*KTb</f>
        <v>3.0791812460476251</v>
      </c>
      <c r="X2046">
        <f>-1*(Sample[[#This Row],[KPx]]*KTc-Sample[[#This Row],[KPz]]*KTa)</f>
        <v>3.0791812460476251</v>
      </c>
      <c r="Y2046">
        <f>(Sample[[#This Row],[KPx]]*KTb-Sample[[#This Row],[Kpy]]*KTa)</f>
        <v>3.0791812460476247</v>
      </c>
      <c r="Z2046">
        <f>-Sample[[#This Row],[Xp]]*a+Sample[[#This Row],[Yp]]*b+Sample[[#This Row],[Zp]]*c_</f>
        <v>0.95424250943932487</v>
      </c>
      <c r="AA2046" s="8">
        <f>-IF(Sample[[#This Row],[Column2]]&gt;0,1,-1)*SQRT(Sample[[#This Row],[KPx''i]]^2+Sample[[#This Row],[KPx''j]]^2+Sample[[#This Row],[KPx''k]]^2)/Ksmag/Scale</f>
        <v>-0.58435180974982659</v>
      </c>
      <c r="AB2046" s="1">
        <f>SQRT(Sample[[#This Row],[Kpy''i]]^2+Sample[[#This Row],[KPy''j]]^2+Sample[[#This Row],[KPy''k]]^2)/KTmag/Scale</f>
        <v>2.1773099395827189</v>
      </c>
    </row>
    <row r="2047" spans="1:28" hidden="1" x14ac:dyDescent="0.25">
      <c r="A2047" s="5">
        <v>2042</v>
      </c>
      <c r="B2047" s="13" t="s">
        <v>43</v>
      </c>
      <c r="C2047" s="5"/>
      <c r="D2047" s="5"/>
      <c r="E2047">
        <v>1</v>
      </c>
      <c r="F2047">
        <v>3</v>
      </c>
      <c r="G2047">
        <v>7</v>
      </c>
      <c r="H2047" s="11">
        <f>Sample[[#This Row],[C]]/Sample[[#This Row],[D]]</f>
        <v>3</v>
      </c>
      <c r="I2047" s="11">
        <f>Sample[[#This Row],[A]]/Sample[[#This Row],[C]]</f>
        <v>2.3333333333333335</v>
      </c>
      <c r="J2047" s="11">
        <f>Sample[[#This Row],[D]]/Sample[[#This Row],[A]]</f>
        <v>0.14285714285714285</v>
      </c>
      <c r="K2047" s="11">
        <f>Sample[[#This Row],[A]]/Sample[[#This Row],[D]]</f>
        <v>7</v>
      </c>
      <c r="L2047" s="11">
        <f>Sample[[#This Row],[D]]/Sample[[#This Row],[C]]</f>
        <v>0.33333333333333331</v>
      </c>
      <c r="M2047" s="11">
        <f>Sample[[#This Row],[C]]/Sample[[#This Row],[A]]</f>
        <v>0.42857142857142855</v>
      </c>
      <c r="N2047">
        <f>IF(Sample[[#This Row],[Ap]]=0,10,LOG(Sample[[#This Row],[Ap]]))</f>
        <v>0.47712125471966244</v>
      </c>
      <c r="O2047">
        <f>IF(Sample[[#This Row],[Ei]]=0,10,LOG(Sample[[#This Row],[Ei]]))</f>
        <v>0.36797678529459443</v>
      </c>
      <c r="P2047">
        <f>IF(Sample[[#This Row],[Ii]]=0,10,LOG(Sample[[#This Row],[Ii]]))</f>
        <v>-0.84509804001425681</v>
      </c>
      <c r="Q2047">
        <f>Kx-Sample[[#This Row],[Xp]]</f>
        <v>-0.47712125471966244</v>
      </c>
      <c r="R2047">
        <f>Ky-Sample[[#This Row],[Yp]]</f>
        <v>-1.3679767852945943</v>
      </c>
      <c r="S2047">
        <f>Kz-Sample[[#This Row],[Zp]]</f>
        <v>1.8450980400142569</v>
      </c>
      <c r="T2047">
        <f>Sample[[#This Row],[Kpy]]*KSc-Sample[[#This Row],[KPz]]*KSb</f>
        <v>-0.4771212547196626</v>
      </c>
      <c r="U2047">
        <f>-1*(Sample[[#This Row],[KPx]]*KSc-Sample[[#This Row],[KPz]]*KSa)</f>
        <v>-0.47712125471966244</v>
      </c>
      <c r="V2047">
        <f>(Sample[[#This Row],[KPx]]*$R$2-Sample[[#This Row],[Kpy]]*KSa)</f>
        <v>-0.47712125471966244</v>
      </c>
      <c r="W2047">
        <f>Sample[[#This Row],[Kpy]]*KTc-Sample[[#This Row],[KPz]]*KTb</f>
        <v>3.2130748253088512</v>
      </c>
      <c r="X2047">
        <f>-1*(Sample[[#This Row],[KPx]]*KTc-Sample[[#This Row],[KPz]]*KTa)</f>
        <v>3.2130748253088512</v>
      </c>
      <c r="Y2047">
        <f>(Sample[[#This Row],[KPx]]*KTb-Sample[[#This Row],[Kpy]]*KTa)</f>
        <v>3.2130748253088512</v>
      </c>
      <c r="Z2047">
        <f>-Sample[[#This Row],[Xp]]*a+Sample[[#This Row],[Yp]]*b+Sample[[#This Row],[Zp]]*c_</f>
        <v>-0.95424250943932476</v>
      </c>
      <c r="AA2047" s="8">
        <f>-IF(Sample[[#This Row],[Column2]]&gt;0,1,-1)*SQRT(Sample[[#This Row],[KPx''i]]^2+Sample[[#This Row],[KPx''j]]^2+Sample[[#This Row],[KPx''k]]^2)/Ksmag/Scale</f>
        <v>0.58435180974982659</v>
      </c>
      <c r="AB2047" s="1">
        <f>SQRT(Sample[[#This Row],[Kpy''i]]^2+Sample[[#This Row],[KPy''j]]^2+Sample[[#This Row],[KPy''k]]^2)/KTmag/Scale</f>
        <v>2.2719869974356706</v>
      </c>
    </row>
    <row r="2048" spans="1:28" hidden="1" x14ac:dyDescent="0.25">
      <c r="A2048" s="5">
        <v>2043</v>
      </c>
      <c r="B2048" s="13" t="s">
        <v>43</v>
      </c>
      <c r="C2048" s="5"/>
      <c r="D2048" s="5"/>
      <c r="E2048">
        <v>6</v>
      </c>
      <c r="F2048">
        <v>8</v>
      </c>
      <c r="G2048">
        <v>10</v>
      </c>
      <c r="H2048" s="11">
        <f>Sample[[#This Row],[C]]/Sample[[#This Row],[D]]</f>
        <v>1.3333333333333333</v>
      </c>
      <c r="I2048" s="11">
        <f>Sample[[#This Row],[A]]/Sample[[#This Row],[C]]</f>
        <v>1.25</v>
      </c>
      <c r="J2048" s="11">
        <f>Sample[[#This Row],[D]]/Sample[[#This Row],[A]]</f>
        <v>0.6</v>
      </c>
      <c r="K2048" s="11">
        <f>Sample[[#This Row],[A]]/Sample[[#This Row],[D]]</f>
        <v>1.6666666666666667</v>
      </c>
      <c r="L2048" s="11">
        <f>Sample[[#This Row],[D]]/Sample[[#This Row],[C]]</f>
        <v>0.75</v>
      </c>
      <c r="M2048" s="11">
        <f>Sample[[#This Row],[C]]/Sample[[#This Row],[A]]</f>
        <v>0.8</v>
      </c>
      <c r="N2048">
        <f>IF(Sample[[#This Row],[Ap]]=0,10,LOG(Sample[[#This Row],[Ap]]))</f>
        <v>0.12493873660829993</v>
      </c>
      <c r="O2048">
        <f>IF(Sample[[#This Row],[Ei]]=0,10,LOG(Sample[[#This Row],[Ei]]))</f>
        <v>9.691001300805642E-2</v>
      </c>
      <c r="P2048">
        <f>IF(Sample[[#This Row],[Ii]]=0,10,LOG(Sample[[#This Row],[Ii]]))</f>
        <v>-0.22184874961635639</v>
      </c>
      <c r="Q2048">
        <f>Kx-Sample[[#This Row],[Xp]]</f>
        <v>-0.12493873660829993</v>
      </c>
      <c r="R2048">
        <f>Ky-Sample[[#This Row],[Yp]]</f>
        <v>-1.0969100130080565</v>
      </c>
      <c r="S2048">
        <f>Kz-Sample[[#This Row],[Zp]]</f>
        <v>1.2218487496163564</v>
      </c>
      <c r="T2048">
        <f>Sample[[#This Row],[Kpy]]*KSc-Sample[[#This Row],[KPz]]*KSb</f>
        <v>-0.12493873660829991</v>
      </c>
      <c r="U2048">
        <f>-1*(Sample[[#This Row],[KPx]]*KSc-Sample[[#This Row],[KPz]]*KSa)</f>
        <v>-0.12493873660829993</v>
      </c>
      <c r="V2048">
        <f>(Sample[[#This Row],[KPx]]*$R$2-Sample[[#This Row],[Kpy]]*KSa)</f>
        <v>-0.12493873660829993</v>
      </c>
      <c r="W2048">
        <f>Sample[[#This Row],[Kpy]]*KTc-Sample[[#This Row],[KPz]]*KTb</f>
        <v>2.3187587626244128</v>
      </c>
      <c r="X2048">
        <f>-1*(Sample[[#This Row],[KPx]]*KTc-Sample[[#This Row],[KPz]]*KTa)</f>
        <v>2.3187587626244128</v>
      </c>
      <c r="Y2048">
        <f>(Sample[[#This Row],[KPx]]*KTb-Sample[[#This Row],[Kpy]]*KTa)</f>
        <v>2.3187587626244128</v>
      </c>
      <c r="Z2048">
        <f>-Sample[[#This Row],[Xp]]*a+Sample[[#This Row],[Yp]]*b+Sample[[#This Row],[Zp]]*c_</f>
        <v>-0.24987747321659995</v>
      </c>
      <c r="AA2048" s="8">
        <f>-IF(Sample[[#This Row],[Column2]]&gt;0,1,-1)*SQRT(Sample[[#This Row],[KPx''i]]^2+Sample[[#This Row],[KPx''j]]^2+Sample[[#This Row],[KPx''k]]^2)/Ksmag/Scale</f>
        <v>0.15301807689915992</v>
      </c>
      <c r="AB2048" s="1">
        <f>SQRT(Sample[[#This Row],[Kpy''i]]^2+Sample[[#This Row],[KPy''j]]^2+Sample[[#This Row],[KPy''k]]^2)/KTmag/Scale</f>
        <v>1.6396100449874504</v>
      </c>
    </row>
    <row r="2049" spans="1:28" hidden="1" x14ac:dyDescent="0.25">
      <c r="A2049" s="5">
        <v>2044</v>
      </c>
      <c r="B2049" s="13" t="s">
        <v>43</v>
      </c>
      <c r="C2049" s="5"/>
      <c r="D2049" s="5"/>
      <c r="E2049">
        <v>2</v>
      </c>
      <c r="F2049">
        <v>1</v>
      </c>
      <c r="G2049">
        <v>4</v>
      </c>
      <c r="H2049" s="11">
        <f>Sample[[#This Row],[C]]/Sample[[#This Row],[D]]</f>
        <v>0.5</v>
      </c>
      <c r="I2049" s="11">
        <f>Sample[[#This Row],[A]]/Sample[[#This Row],[C]]</f>
        <v>4</v>
      </c>
      <c r="J2049" s="11">
        <f>Sample[[#This Row],[D]]/Sample[[#This Row],[A]]</f>
        <v>0.5</v>
      </c>
      <c r="K2049" s="11">
        <f>Sample[[#This Row],[A]]/Sample[[#This Row],[D]]</f>
        <v>2</v>
      </c>
      <c r="L2049" s="11">
        <f>Sample[[#This Row],[D]]/Sample[[#This Row],[C]]</f>
        <v>2</v>
      </c>
      <c r="M2049" s="11">
        <f>Sample[[#This Row],[C]]/Sample[[#This Row],[A]]</f>
        <v>0.25</v>
      </c>
      <c r="N2049">
        <f>IF(Sample[[#This Row],[Ap]]=0,10,LOG(Sample[[#This Row],[Ap]]))</f>
        <v>-0.3010299956639812</v>
      </c>
      <c r="O2049">
        <f>IF(Sample[[#This Row],[Ei]]=0,10,LOG(Sample[[#This Row],[Ei]]))</f>
        <v>0.6020599913279624</v>
      </c>
      <c r="P2049">
        <f>IF(Sample[[#This Row],[Ii]]=0,10,LOG(Sample[[#This Row],[Ii]]))</f>
        <v>-0.3010299956639812</v>
      </c>
      <c r="Q2049">
        <f>Kx-Sample[[#This Row],[Xp]]</f>
        <v>0.3010299956639812</v>
      </c>
      <c r="R2049">
        <f>Ky-Sample[[#This Row],[Yp]]</f>
        <v>-1.6020599913279625</v>
      </c>
      <c r="S2049">
        <f>Kz-Sample[[#This Row],[Zp]]</f>
        <v>1.3010299956639813</v>
      </c>
      <c r="T2049">
        <f>Sample[[#This Row],[Kpy]]*KSc-Sample[[#This Row],[KPz]]*KSb</f>
        <v>0.30102999566398125</v>
      </c>
      <c r="U2049">
        <f>-1*(Sample[[#This Row],[KPx]]*KSc-Sample[[#This Row],[KPz]]*KSa)</f>
        <v>0.3010299956639812</v>
      </c>
      <c r="V2049">
        <f>(Sample[[#This Row],[KPx]]*$R$2-Sample[[#This Row],[Kpy]]*KSa)</f>
        <v>0.3010299956639812</v>
      </c>
      <c r="W2049">
        <f>Sample[[#This Row],[Kpy]]*KTc-Sample[[#This Row],[KPz]]*KTb</f>
        <v>2.9030899869919438</v>
      </c>
      <c r="X2049">
        <f>-1*(Sample[[#This Row],[KPx]]*KTc-Sample[[#This Row],[KPz]]*KTa)</f>
        <v>2.9030899869919438</v>
      </c>
      <c r="Y2049">
        <f>(Sample[[#This Row],[KPx]]*KTb-Sample[[#This Row],[Kpy]]*KTa)</f>
        <v>2.9030899869919438</v>
      </c>
      <c r="Z2049">
        <f>-Sample[[#This Row],[Xp]]*a+Sample[[#This Row],[Yp]]*b+Sample[[#This Row],[Zp]]*c_</f>
        <v>0.6020599913279624</v>
      </c>
      <c r="AA2049" s="8">
        <f>-IF(Sample[[#This Row],[Column2]]&gt;0,1,-1)*SQRT(Sample[[#This Row],[KPx''i]]^2+Sample[[#This Row],[KPx''j]]^2+Sample[[#This Row],[KPx''k]]^2)/Ksmag/Scale</f>
        <v>-0.36868494332449331</v>
      </c>
      <c r="AB2049" s="1">
        <f>SQRT(Sample[[#This Row],[Kpy''i]]^2+Sample[[#This Row],[KPy''j]]^2+Sample[[#This Row],[KPy''k]]^2)/KTmag/Scale</f>
        <v>2.0527946161967696</v>
      </c>
    </row>
    <row r="2050" spans="1:28" hidden="1" x14ac:dyDescent="0.25">
      <c r="A2050" s="5">
        <v>2045</v>
      </c>
      <c r="B2050" s="13" t="s">
        <v>43</v>
      </c>
      <c r="C2050" s="5"/>
      <c r="D2050" s="5"/>
      <c r="E2050">
        <v>9</v>
      </c>
      <c r="F2050">
        <v>3</v>
      </c>
      <c r="G2050">
        <v>3</v>
      </c>
      <c r="H2050" s="11">
        <f>Sample[[#This Row],[C]]/Sample[[#This Row],[D]]</f>
        <v>0.33333333333333331</v>
      </c>
      <c r="I2050" s="11">
        <f>Sample[[#This Row],[A]]/Sample[[#This Row],[C]]</f>
        <v>1</v>
      </c>
      <c r="J2050" s="11">
        <f>Sample[[#This Row],[D]]/Sample[[#This Row],[A]]</f>
        <v>3</v>
      </c>
      <c r="K2050" s="11">
        <f>Sample[[#This Row],[A]]/Sample[[#This Row],[D]]</f>
        <v>0.33333333333333331</v>
      </c>
      <c r="L2050" s="11">
        <f>Sample[[#This Row],[D]]/Sample[[#This Row],[C]]</f>
        <v>3</v>
      </c>
      <c r="M2050" s="11">
        <f>Sample[[#This Row],[C]]/Sample[[#This Row],[A]]</f>
        <v>1</v>
      </c>
      <c r="N2050">
        <f>IF(Sample[[#This Row],[Ap]]=0,10,LOG(Sample[[#This Row],[Ap]]))</f>
        <v>-0.47712125471966244</v>
      </c>
      <c r="O2050">
        <f>IF(Sample[[#This Row],[Ei]]=0,10,LOG(Sample[[#This Row],[Ei]]))</f>
        <v>0</v>
      </c>
      <c r="P2050">
        <f>IF(Sample[[#This Row],[Ii]]=0,10,LOG(Sample[[#This Row],[Ii]]))</f>
        <v>0.47712125471966244</v>
      </c>
      <c r="Q2050">
        <f>Kx-Sample[[#This Row],[Xp]]</f>
        <v>0.47712125471966244</v>
      </c>
      <c r="R2050">
        <f>Ky-Sample[[#This Row],[Yp]]</f>
        <v>-1</v>
      </c>
      <c r="S2050">
        <f>Kz-Sample[[#This Row],[Zp]]</f>
        <v>0.52287874528033762</v>
      </c>
      <c r="T2050">
        <f>Sample[[#This Row],[Kpy]]*KSc-Sample[[#This Row],[KPz]]*KSb</f>
        <v>0.47712125471966238</v>
      </c>
      <c r="U2050">
        <f>-1*(Sample[[#This Row],[KPx]]*KSc-Sample[[#This Row],[KPz]]*KSa)</f>
        <v>0.47712125471966244</v>
      </c>
      <c r="V2050">
        <f>(Sample[[#This Row],[KPx]]*$R$2-Sample[[#This Row],[Kpy]]*KSa)</f>
        <v>0.47712125471966244</v>
      </c>
      <c r="W2050">
        <f>Sample[[#This Row],[Kpy]]*KTc-Sample[[#This Row],[KPz]]*KTb</f>
        <v>1.5228787452803376</v>
      </c>
      <c r="X2050">
        <f>-1*(Sample[[#This Row],[KPx]]*KTc-Sample[[#This Row],[KPz]]*KTa)</f>
        <v>1.5228787452803376</v>
      </c>
      <c r="Y2050">
        <f>(Sample[[#This Row],[KPx]]*KTb-Sample[[#This Row],[Kpy]]*KTa)</f>
        <v>1.5228787452803376</v>
      </c>
      <c r="Z2050">
        <f>-Sample[[#This Row],[Xp]]*a+Sample[[#This Row],[Yp]]*b+Sample[[#This Row],[Zp]]*c_</f>
        <v>0.95424250943932487</v>
      </c>
      <c r="AA2050" s="8">
        <f>-IF(Sample[[#This Row],[Column2]]&gt;0,1,-1)*SQRT(Sample[[#This Row],[KPx''i]]^2+Sample[[#This Row],[KPx''j]]^2+Sample[[#This Row],[KPx''k]]^2)/Ksmag/Scale</f>
        <v>-0.58435180974982659</v>
      </c>
      <c r="AB2050" s="1">
        <f>SQRT(Sample[[#This Row],[Kpy''i]]^2+Sample[[#This Row],[KPy''j]]^2+Sample[[#This Row],[KPy''k]]^2)/KTmag/Scale</f>
        <v>1.0768378877125877</v>
      </c>
    </row>
    <row r="2051" spans="1:28" hidden="1" x14ac:dyDescent="0.25">
      <c r="A2051" s="5">
        <v>2046</v>
      </c>
      <c r="B2051" s="13" t="s">
        <v>43</v>
      </c>
      <c r="C2051" s="5"/>
      <c r="D2051" s="5"/>
      <c r="E2051">
        <v>3</v>
      </c>
      <c r="F2051">
        <v>5</v>
      </c>
      <c r="G2051">
        <v>10</v>
      </c>
      <c r="H2051" s="11">
        <f>Sample[[#This Row],[C]]/Sample[[#This Row],[D]]</f>
        <v>1.6666666666666667</v>
      </c>
      <c r="I2051" s="11">
        <f>Sample[[#This Row],[A]]/Sample[[#This Row],[C]]</f>
        <v>2</v>
      </c>
      <c r="J2051" s="11">
        <f>Sample[[#This Row],[D]]/Sample[[#This Row],[A]]</f>
        <v>0.3</v>
      </c>
      <c r="K2051" s="11">
        <f>Sample[[#This Row],[A]]/Sample[[#This Row],[D]]</f>
        <v>3.3333333333333335</v>
      </c>
      <c r="L2051" s="11">
        <f>Sample[[#This Row],[D]]/Sample[[#This Row],[C]]</f>
        <v>0.6</v>
      </c>
      <c r="M2051" s="11">
        <f>Sample[[#This Row],[C]]/Sample[[#This Row],[A]]</f>
        <v>0.5</v>
      </c>
      <c r="N2051">
        <f>IF(Sample[[#This Row],[Ap]]=0,10,LOG(Sample[[#This Row],[Ap]]))</f>
        <v>0.22184874961635639</v>
      </c>
      <c r="O2051">
        <f>IF(Sample[[#This Row],[Ei]]=0,10,LOG(Sample[[#This Row],[Ei]]))</f>
        <v>0.3010299956639812</v>
      </c>
      <c r="P2051">
        <f>IF(Sample[[#This Row],[Ii]]=0,10,LOG(Sample[[#This Row],[Ii]]))</f>
        <v>-0.52287874528033762</v>
      </c>
      <c r="Q2051">
        <f>Kx-Sample[[#This Row],[Xp]]</f>
        <v>-0.22184874961635639</v>
      </c>
      <c r="R2051">
        <f>Ky-Sample[[#This Row],[Yp]]</f>
        <v>-1.3010299956639813</v>
      </c>
      <c r="S2051">
        <f>Kz-Sample[[#This Row],[Zp]]</f>
        <v>1.5228787452803376</v>
      </c>
      <c r="T2051">
        <f>Sample[[#This Row],[Kpy]]*KSc-Sample[[#This Row],[KPz]]*KSb</f>
        <v>-0.22184874961635637</v>
      </c>
      <c r="U2051">
        <f>-1*(Sample[[#This Row],[KPx]]*KSc-Sample[[#This Row],[KPz]]*KSa)</f>
        <v>-0.22184874961635639</v>
      </c>
      <c r="V2051">
        <f>(Sample[[#This Row],[KPx]]*$R$2-Sample[[#This Row],[Kpy]]*KSa)</f>
        <v>-0.22184874961635639</v>
      </c>
      <c r="W2051">
        <f>Sample[[#This Row],[Kpy]]*KTc-Sample[[#This Row],[KPz]]*KTb</f>
        <v>2.8239087409443187</v>
      </c>
      <c r="X2051">
        <f>-1*(Sample[[#This Row],[KPx]]*KTc-Sample[[#This Row],[KPz]]*KTa)</f>
        <v>2.8239087409443187</v>
      </c>
      <c r="Y2051">
        <f>(Sample[[#This Row],[KPx]]*KTb-Sample[[#This Row],[Kpy]]*KTa)</f>
        <v>2.8239087409443191</v>
      </c>
      <c r="Z2051">
        <f>-Sample[[#This Row],[Xp]]*a+Sample[[#This Row],[Yp]]*b+Sample[[#This Row],[Zp]]*c_</f>
        <v>-0.44369749923271284</v>
      </c>
      <c r="AA2051" s="8">
        <f>-IF(Sample[[#This Row],[Column2]]&gt;0,1,-1)*SQRT(Sample[[#This Row],[KPx''i]]^2+Sample[[#This Row],[KPx''j]]^2+Sample[[#This Row],[KPx''k]]^2)/Ksmag/Scale</f>
        <v>0.27170811831726921</v>
      </c>
      <c r="AB2051" s="1">
        <f>SQRT(Sample[[#This Row],[Kpy''i]]^2+Sample[[#This Row],[KPy''j]]^2+Sample[[#This Row],[KPy''k]]^2)/KTmag/Scale</f>
        <v>1.9968050201736938</v>
      </c>
    </row>
    <row r="2052" spans="1:28" hidden="1" x14ac:dyDescent="0.25">
      <c r="A2052" s="5">
        <v>2047</v>
      </c>
      <c r="B2052" s="13" t="s">
        <v>43</v>
      </c>
      <c r="C2052" s="5"/>
      <c r="D2052" s="5"/>
      <c r="E2052">
        <v>8</v>
      </c>
      <c r="F2052">
        <v>9</v>
      </c>
      <c r="G2052">
        <v>2</v>
      </c>
      <c r="H2052" s="11">
        <f>Sample[[#This Row],[C]]/Sample[[#This Row],[D]]</f>
        <v>1.125</v>
      </c>
      <c r="I2052" s="11">
        <f>Sample[[#This Row],[A]]/Sample[[#This Row],[C]]</f>
        <v>0.22222222222222221</v>
      </c>
      <c r="J2052" s="11">
        <f>Sample[[#This Row],[D]]/Sample[[#This Row],[A]]</f>
        <v>4</v>
      </c>
      <c r="K2052" s="11">
        <f>Sample[[#This Row],[A]]/Sample[[#This Row],[D]]</f>
        <v>0.25</v>
      </c>
      <c r="L2052" s="11">
        <f>Sample[[#This Row],[D]]/Sample[[#This Row],[C]]</f>
        <v>0.88888888888888884</v>
      </c>
      <c r="M2052" s="11">
        <f>Sample[[#This Row],[C]]/Sample[[#This Row],[A]]</f>
        <v>4.5</v>
      </c>
      <c r="N2052">
        <f>IF(Sample[[#This Row],[Ap]]=0,10,LOG(Sample[[#This Row],[Ap]]))</f>
        <v>5.1152522447381291E-2</v>
      </c>
      <c r="O2052">
        <f>IF(Sample[[#This Row],[Ei]]=0,10,LOG(Sample[[#This Row],[Ei]]))</f>
        <v>-0.65321251377534373</v>
      </c>
      <c r="P2052">
        <f>IF(Sample[[#This Row],[Ii]]=0,10,LOG(Sample[[#This Row],[Ii]]))</f>
        <v>0.6020599913279624</v>
      </c>
      <c r="Q2052">
        <f>Kx-Sample[[#This Row],[Xp]]</f>
        <v>-5.1152522447381291E-2</v>
      </c>
      <c r="R2052">
        <f>Ky-Sample[[#This Row],[Yp]]</f>
        <v>-0.34678748622465627</v>
      </c>
      <c r="S2052">
        <f>Kz-Sample[[#This Row],[Zp]]</f>
        <v>0.3979400086720376</v>
      </c>
      <c r="T2052">
        <f>Sample[[#This Row],[Kpy]]*KSc-Sample[[#This Row],[KPz]]*KSb</f>
        <v>-5.1152522447381332E-2</v>
      </c>
      <c r="U2052">
        <f>-1*(Sample[[#This Row],[KPx]]*KSc-Sample[[#This Row],[KPz]]*KSa)</f>
        <v>-5.1152522447381291E-2</v>
      </c>
      <c r="V2052">
        <f>(Sample[[#This Row],[KPx]]*$R$2-Sample[[#This Row],[Kpy]]*KSa)</f>
        <v>-5.1152522447381291E-2</v>
      </c>
      <c r="W2052">
        <f>Sample[[#This Row],[Kpy]]*KTc-Sample[[#This Row],[KPz]]*KTb</f>
        <v>0.74472749489669388</v>
      </c>
      <c r="X2052">
        <f>-1*(Sample[[#This Row],[KPx]]*KTc-Sample[[#This Row],[KPz]]*KTa)</f>
        <v>0.74472749489669388</v>
      </c>
      <c r="Y2052">
        <f>(Sample[[#This Row],[KPx]]*KTb-Sample[[#This Row],[Kpy]]*KTa)</f>
        <v>0.74472749489669388</v>
      </c>
      <c r="Z2052">
        <f>-Sample[[#This Row],[Xp]]*a+Sample[[#This Row],[Yp]]*b+Sample[[#This Row],[Zp]]*c_</f>
        <v>-0.10230504489476266</v>
      </c>
      <c r="AA2052" s="8">
        <f>-IF(Sample[[#This Row],[Column2]]&gt;0,1,-1)*SQRT(Sample[[#This Row],[KPx''i]]^2+Sample[[#This Row],[KPx''j]]^2+Sample[[#This Row],[KPx''k]]^2)/Ksmag/Scale</f>
        <v>6.2648789526173393E-2</v>
      </c>
      <c r="AB2052" s="1">
        <f>SQRT(Sample[[#This Row],[Kpy''i]]^2+Sample[[#This Row],[KPy''j]]^2+Sample[[#This Row],[KPy''k]]^2)/KTmag/Scale</f>
        <v>0.52660186177752222</v>
      </c>
    </row>
    <row r="2053" spans="1:28" hidden="1" x14ac:dyDescent="0.25">
      <c r="A2053" s="5">
        <v>2048</v>
      </c>
      <c r="B2053" s="13" t="s">
        <v>43</v>
      </c>
      <c r="C2053" s="5"/>
      <c r="D2053" s="5"/>
      <c r="E2053">
        <v>7</v>
      </c>
      <c r="F2053">
        <v>1</v>
      </c>
      <c r="G2053">
        <v>3</v>
      </c>
      <c r="H2053" s="11">
        <f>Sample[[#This Row],[C]]/Sample[[#This Row],[D]]</f>
        <v>0.14285714285714285</v>
      </c>
      <c r="I2053" s="11">
        <f>Sample[[#This Row],[A]]/Sample[[#This Row],[C]]</f>
        <v>3</v>
      </c>
      <c r="J2053" s="11">
        <f>Sample[[#This Row],[D]]/Sample[[#This Row],[A]]</f>
        <v>2.3333333333333335</v>
      </c>
      <c r="K2053" s="11">
        <f>Sample[[#This Row],[A]]/Sample[[#This Row],[D]]</f>
        <v>0.42857142857142855</v>
      </c>
      <c r="L2053" s="11">
        <f>Sample[[#This Row],[D]]/Sample[[#This Row],[C]]</f>
        <v>7</v>
      </c>
      <c r="M2053" s="11">
        <f>Sample[[#This Row],[C]]/Sample[[#This Row],[A]]</f>
        <v>0.33333333333333331</v>
      </c>
      <c r="N2053">
        <f>IF(Sample[[#This Row],[Ap]]=0,10,LOG(Sample[[#This Row],[Ap]]))</f>
        <v>-0.84509804001425681</v>
      </c>
      <c r="O2053">
        <f>IF(Sample[[#This Row],[Ei]]=0,10,LOG(Sample[[#This Row],[Ei]]))</f>
        <v>0.47712125471966244</v>
      </c>
      <c r="P2053">
        <f>IF(Sample[[#This Row],[Ii]]=0,10,LOG(Sample[[#This Row],[Ii]]))</f>
        <v>0.36797678529459443</v>
      </c>
      <c r="Q2053">
        <f>Kx-Sample[[#This Row],[Xp]]</f>
        <v>0.84509804001425681</v>
      </c>
      <c r="R2053">
        <f>Ky-Sample[[#This Row],[Yp]]</f>
        <v>-1.4771212547196624</v>
      </c>
      <c r="S2053">
        <f>Kz-Sample[[#This Row],[Zp]]</f>
        <v>0.63202321470540557</v>
      </c>
      <c r="T2053">
        <f>Sample[[#This Row],[Kpy]]*KSc-Sample[[#This Row],[KPz]]*KSb</f>
        <v>0.84509804001425681</v>
      </c>
      <c r="U2053">
        <f>-1*(Sample[[#This Row],[KPx]]*KSc-Sample[[#This Row],[KPz]]*KSa)</f>
        <v>0.84509804001425681</v>
      </c>
      <c r="V2053">
        <f>(Sample[[#This Row],[KPx]]*$R$2-Sample[[#This Row],[Kpy]]*KSa)</f>
        <v>0.84509804001425681</v>
      </c>
      <c r="W2053">
        <f>Sample[[#This Row],[Kpy]]*KTc-Sample[[#This Row],[KPz]]*KTb</f>
        <v>2.1091444694250678</v>
      </c>
      <c r="X2053">
        <f>-1*(Sample[[#This Row],[KPx]]*KTc-Sample[[#This Row],[KPz]]*KTa)</f>
        <v>2.1091444694250678</v>
      </c>
      <c r="Y2053">
        <f>(Sample[[#This Row],[KPx]]*KTb-Sample[[#This Row],[Kpy]]*KTa)</f>
        <v>2.1091444694250678</v>
      </c>
      <c r="Z2053">
        <f>-Sample[[#This Row],[Xp]]*a+Sample[[#This Row],[Yp]]*b+Sample[[#This Row],[Zp]]*c_</f>
        <v>1.6901960800285138</v>
      </c>
      <c r="AA2053" s="8">
        <f>-IF(Sample[[#This Row],[Column2]]&gt;0,1,-1)*SQRT(Sample[[#This Row],[KPx''i]]^2+Sample[[#This Row],[KPx''j]]^2+Sample[[#This Row],[KPx''k]]^2)/Ksmag/Scale</f>
        <v>-1.0350294903305448</v>
      </c>
      <c r="AB2053" s="1">
        <f>SQRT(Sample[[#This Row],[Kpy''i]]^2+Sample[[#This Row],[KPy''j]]^2+Sample[[#This Row],[KPy''k]]^2)/KTmag/Scale</f>
        <v>1.4913903568325684</v>
      </c>
    </row>
    <row r="2054" spans="1:28" hidden="1" x14ac:dyDescent="0.25">
      <c r="A2054" s="5">
        <v>2049</v>
      </c>
      <c r="B2054" s="13" t="s">
        <v>43</v>
      </c>
      <c r="C2054" s="5"/>
      <c r="D2054" s="5"/>
      <c r="E2054">
        <v>6</v>
      </c>
      <c r="F2054">
        <v>7</v>
      </c>
      <c r="G2054">
        <v>5</v>
      </c>
      <c r="H2054" s="11">
        <f>Sample[[#This Row],[C]]/Sample[[#This Row],[D]]</f>
        <v>1.1666666666666667</v>
      </c>
      <c r="I2054" s="11">
        <f>Sample[[#This Row],[A]]/Sample[[#This Row],[C]]</f>
        <v>0.7142857142857143</v>
      </c>
      <c r="J2054" s="11">
        <f>Sample[[#This Row],[D]]/Sample[[#This Row],[A]]</f>
        <v>1.2</v>
      </c>
      <c r="K2054" s="11">
        <f>Sample[[#This Row],[A]]/Sample[[#This Row],[D]]</f>
        <v>0.83333333333333337</v>
      </c>
      <c r="L2054" s="11">
        <f>Sample[[#This Row],[D]]/Sample[[#This Row],[C]]</f>
        <v>0.8571428571428571</v>
      </c>
      <c r="M2054" s="11">
        <f>Sample[[#This Row],[C]]/Sample[[#This Row],[A]]</f>
        <v>1.4</v>
      </c>
      <c r="N2054">
        <f>IF(Sample[[#This Row],[Ap]]=0,10,LOG(Sample[[#This Row],[Ap]]))</f>
        <v>6.6946789630613221E-2</v>
      </c>
      <c r="O2054">
        <f>IF(Sample[[#This Row],[Ei]]=0,10,LOG(Sample[[#This Row],[Ei]]))</f>
        <v>-0.14612803567823801</v>
      </c>
      <c r="P2054">
        <f>IF(Sample[[#This Row],[Ii]]=0,10,LOG(Sample[[#This Row],[Ii]]))</f>
        <v>7.9181246047624818E-2</v>
      </c>
      <c r="Q2054">
        <f>Kx-Sample[[#This Row],[Xp]]</f>
        <v>-6.6946789630613221E-2</v>
      </c>
      <c r="R2054">
        <f>Ky-Sample[[#This Row],[Yp]]</f>
        <v>-0.85387196432176204</v>
      </c>
      <c r="S2054">
        <f>Kz-Sample[[#This Row],[Zp]]</f>
        <v>0.92081875395237522</v>
      </c>
      <c r="T2054">
        <f>Sample[[#This Row],[Kpy]]*KSc-Sample[[#This Row],[KPz]]*KSb</f>
        <v>-6.6946789630613179E-2</v>
      </c>
      <c r="U2054">
        <f>-1*(Sample[[#This Row],[KPx]]*KSc-Sample[[#This Row],[KPz]]*KSa)</f>
        <v>-6.6946789630613221E-2</v>
      </c>
      <c r="V2054">
        <f>(Sample[[#This Row],[KPx]]*$R$2-Sample[[#This Row],[Kpy]]*KSa)</f>
        <v>-6.6946789630613221E-2</v>
      </c>
      <c r="W2054">
        <f>Sample[[#This Row],[Kpy]]*KTc-Sample[[#This Row],[KPz]]*KTb</f>
        <v>1.7746907182741372</v>
      </c>
      <c r="X2054">
        <f>-1*(Sample[[#This Row],[KPx]]*KTc-Sample[[#This Row],[KPz]]*KTa)</f>
        <v>1.7746907182741372</v>
      </c>
      <c r="Y2054">
        <f>(Sample[[#This Row],[KPx]]*KTb-Sample[[#This Row],[Kpy]]*KTa)</f>
        <v>1.7746907182741374</v>
      </c>
      <c r="Z2054">
        <f>-Sample[[#This Row],[Xp]]*a+Sample[[#This Row],[Yp]]*b+Sample[[#This Row],[Zp]]*c_</f>
        <v>-0.13389357926122639</v>
      </c>
      <c r="AA2054" s="8">
        <f>-IF(Sample[[#This Row],[Column2]]&gt;0,1,-1)*SQRT(Sample[[#This Row],[KPx''i]]^2+Sample[[#This Row],[KPx''j]]^2+Sample[[#This Row],[KPx''k]]^2)/Ksmag/Scale</f>
        <v>8.1992737256225134E-2</v>
      </c>
      <c r="AB2054" s="1">
        <f>SQRT(Sample[[#This Row],[Kpy''i]]^2+Sample[[#This Row],[KPy''j]]^2+Sample[[#This Row],[KPy''k]]^2)/KTmag/Scale</f>
        <v>1.2548958414004674</v>
      </c>
    </row>
    <row r="2055" spans="1:28" hidden="1" x14ac:dyDescent="0.25">
      <c r="A2055" s="5">
        <v>2050</v>
      </c>
      <c r="B2055" s="13" t="s">
        <v>43</v>
      </c>
      <c r="C2055" s="5"/>
      <c r="D2055" s="5"/>
      <c r="E2055">
        <v>9</v>
      </c>
      <c r="F2055">
        <v>4</v>
      </c>
      <c r="G2055">
        <v>6</v>
      </c>
      <c r="H2055" s="11">
        <f>Sample[[#This Row],[C]]/Sample[[#This Row],[D]]</f>
        <v>0.44444444444444442</v>
      </c>
      <c r="I2055" s="11">
        <f>Sample[[#This Row],[A]]/Sample[[#This Row],[C]]</f>
        <v>1.5</v>
      </c>
      <c r="J2055" s="11">
        <f>Sample[[#This Row],[D]]/Sample[[#This Row],[A]]</f>
        <v>1.5</v>
      </c>
      <c r="K2055" s="11">
        <f>Sample[[#This Row],[A]]/Sample[[#This Row],[D]]</f>
        <v>0.66666666666666663</v>
      </c>
      <c r="L2055" s="11">
        <f>Sample[[#This Row],[D]]/Sample[[#This Row],[C]]</f>
        <v>2.25</v>
      </c>
      <c r="M2055" s="11">
        <f>Sample[[#This Row],[C]]/Sample[[#This Row],[A]]</f>
        <v>0.66666666666666663</v>
      </c>
      <c r="N2055">
        <f>IF(Sample[[#This Row],[Ap]]=0,10,LOG(Sample[[#This Row],[Ap]]))</f>
        <v>-0.35218251811136253</v>
      </c>
      <c r="O2055">
        <f>IF(Sample[[#This Row],[Ei]]=0,10,LOG(Sample[[#This Row],[Ei]]))</f>
        <v>0.17609125905568124</v>
      </c>
      <c r="P2055">
        <f>IF(Sample[[#This Row],[Ii]]=0,10,LOG(Sample[[#This Row],[Ii]]))</f>
        <v>0.17609125905568124</v>
      </c>
      <c r="Q2055">
        <f>Kx-Sample[[#This Row],[Xp]]</f>
        <v>0.35218251811136253</v>
      </c>
      <c r="R2055">
        <f>Ky-Sample[[#This Row],[Yp]]</f>
        <v>-1.1760912590556813</v>
      </c>
      <c r="S2055">
        <f>Kz-Sample[[#This Row],[Zp]]</f>
        <v>0.82390874094431876</v>
      </c>
      <c r="T2055">
        <f>Sample[[#This Row],[Kpy]]*KSc-Sample[[#This Row],[KPz]]*KSb</f>
        <v>0.35218251811136259</v>
      </c>
      <c r="U2055">
        <f>-1*(Sample[[#This Row],[KPx]]*KSc-Sample[[#This Row],[KPz]]*KSa)</f>
        <v>0.35218251811136253</v>
      </c>
      <c r="V2055">
        <f>(Sample[[#This Row],[KPx]]*$R$2-Sample[[#This Row],[Kpy]]*KSa)</f>
        <v>0.35218251811136253</v>
      </c>
      <c r="W2055">
        <f>Sample[[#This Row],[Kpy]]*KTc-Sample[[#This Row],[KPz]]*KTb</f>
        <v>2</v>
      </c>
      <c r="X2055">
        <f>-1*(Sample[[#This Row],[KPx]]*KTc-Sample[[#This Row],[KPz]]*KTa)</f>
        <v>2</v>
      </c>
      <c r="Y2055">
        <f>(Sample[[#This Row],[KPx]]*KTb-Sample[[#This Row],[Kpy]]*KTa)</f>
        <v>2</v>
      </c>
      <c r="Z2055">
        <f>-Sample[[#This Row],[Xp]]*a+Sample[[#This Row],[Yp]]*b+Sample[[#This Row],[Zp]]*c_</f>
        <v>0.70436503622272495</v>
      </c>
      <c r="AA2055" s="8">
        <f>-IF(Sample[[#This Row],[Column2]]&gt;0,1,-1)*SQRT(Sample[[#This Row],[KPx''i]]^2+Sample[[#This Row],[KPx''j]]^2+Sample[[#This Row],[KPx''k]]^2)/Ksmag/Scale</f>
        <v>-0.43133373285066667</v>
      </c>
      <c r="AB2055" s="1">
        <f>SQRT(Sample[[#This Row],[Kpy''i]]^2+Sample[[#This Row],[KPy''j]]^2+Sample[[#This Row],[KPy''k]]^2)/KTmag/Scale</f>
        <v>1.4142135623730951</v>
      </c>
    </row>
    <row r="2056" spans="1:28" hidden="1" x14ac:dyDescent="0.25">
      <c r="A2056" s="5">
        <v>2051</v>
      </c>
      <c r="B2056" s="13" t="s">
        <v>43</v>
      </c>
      <c r="C2056" s="5"/>
      <c r="D2056" s="5"/>
      <c r="E2056">
        <v>3</v>
      </c>
      <c r="F2056">
        <v>2</v>
      </c>
      <c r="G2056">
        <v>8</v>
      </c>
      <c r="H2056" s="11">
        <f>Sample[[#This Row],[C]]/Sample[[#This Row],[D]]</f>
        <v>0.66666666666666663</v>
      </c>
      <c r="I2056" s="11">
        <f>Sample[[#This Row],[A]]/Sample[[#This Row],[C]]</f>
        <v>4</v>
      </c>
      <c r="J2056" s="11">
        <f>Sample[[#This Row],[D]]/Sample[[#This Row],[A]]</f>
        <v>0.375</v>
      </c>
      <c r="K2056" s="11">
        <f>Sample[[#This Row],[A]]/Sample[[#This Row],[D]]</f>
        <v>2.6666666666666665</v>
      </c>
      <c r="L2056" s="11">
        <f>Sample[[#This Row],[D]]/Sample[[#This Row],[C]]</f>
        <v>1.5</v>
      </c>
      <c r="M2056" s="11">
        <f>Sample[[#This Row],[C]]/Sample[[#This Row],[A]]</f>
        <v>0.25</v>
      </c>
      <c r="N2056">
        <f>IF(Sample[[#This Row],[Ap]]=0,10,LOG(Sample[[#This Row],[Ap]]))</f>
        <v>-0.17609125905568127</v>
      </c>
      <c r="O2056">
        <f>IF(Sample[[#This Row],[Ei]]=0,10,LOG(Sample[[#This Row],[Ei]]))</f>
        <v>0.6020599913279624</v>
      </c>
      <c r="P2056">
        <f>IF(Sample[[#This Row],[Ii]]=0,10,LOG(Sample[[#This Row],[Ii]]))</f>
        <v>-0.42596873227228116</v>
      </c>
      <c r="Q2056">
        <f>Kx-Sample[[#This Row],[Xp]]</f>
        <v>0.17609125905568127</v>
      </c>
      <c r="R2056">
        <f>Ky-Sample[[#This Row],[Yp]]</f>
        <v>-1.6020599913279625</v>
      </c>
      <c r="S2056">
        <f>Kz-Sample[[#This Row],[Zp]]</f>
        <v>1.4259687322722812</v>
      </c>
      <c r="T2056">
        <f>Sample[[#This Row],[Kpy]]*KSc-Sample[[#This Row],[KPz]]*KSb</f>
        <v>0.17609125905568135</v>
      </c>
      <c r="U2056">
        <f>-1*(Sample[[#This Row],[KPx]]*KSc-Sample[[#This Row],[KPz]]*KSa)</f>
        <v>0.17609125905568127</v>
      </c>
      <c r="V2056">
        <f>(Sample[[#This Row],[KPx]]*$R$2-Sample[[#This Row],[Kpy]]*KSa)</f>
        <v>0.17609125905568127</v>
      </c>
      <c r="W2056">
        <f>Sample[[#This Row],[Kpy]]*KTc-Sample[[#This Row],[KPz]]*KTb</f>
        <v>3.0280287236002437</v>
      </c>
      <c r="X2056">
        <f>-1*(Sample[[#This Row],[KPx]]*KTc-Sample[[#This Row],[KPz]]*KTa)</f>
        <v>3.0280287236002437</v>
      </c>
      <c r="Y2056">
        <f>(Sample[[#This Row],[KPx]]*KTb-Sample[[#This Row],[Kpy]]*KTa)</f>
        <v>3.0280287236002437</v>
      </c>
      <c r="Z2056">
        <f>-Sample[[#This Row],[Xp]]*a+Sample[[#This Row],[Yp]]*b+Sample[[#This Row],[Zp]]*c_</f>
        <v>0.35218251811136247</v>
      </c>
      <c r="AA2056" s="8">
        <f>-IF(Sample[[#This Row],[Column2]]&gt;0,1,-1)*SQRT(Sample[[#This Row],[KPx''i]]^2+Sample[[#This Row],[KPx''j]]^2+Sample[[#This Row],[KPx''k]]^2)/Ksmag/Scale</f>
        <v>-0.21566686642533336</v>
      </c>
      <c r="AB2056" s="1">
        <f>SQRT(Sample[[#This Row],[Kpy''i]]^2+Sample[[#This Row],[KPy''j]]^2+Sample[[#This Row],[KPy''k]]^2)/KTmag/Scale</f>
        <v>2.1411396440853787</v>
      </c>
    </row>
    <row r="2057" spans="1:28" hidden="1" x14ac:dyDescent="0.25">
      <c r="A2057" s="5">
        <v>2052</v>
      </c>
      <c r="B2057" s="13" t="s">
        <v>43</v>
      </c>
      <c r="C2057" s="5"/>
      <c r="D2057" s="5"/>
      <c r="E2057">
        <v>3</v>
      </c>
      <c r="F2057">
        <v>7</v>
      </c>
      <c r="G2057">
        <v>2</v>
      </c>
      <c r="H2057" s="11">
        <f>Sample[[#This Row],[C]]/Sample[[#This Row],[D]]</f>
        <v>2.3333333333333335</v>
      </c>
      <c r="I2057" s="11">
        <f>Sample[[#This Row],[A]]/Sample[[#This Row],[C]]</f>
        <v>0.2857142857142857</v>
      </c>
      <c r="J2057" s="11">
        <f>Sample[[#This Row],[D]]/Sample[[#This Row],[A]]</f>
        <v>1.5</v>
      </c>
      <c r="K2057" s="11">
        <f>Sample[[#This Row],[A]]/Sample[[#This Row],[D]]</f>
        <v>0.66666666666666663</v>
      </c>
      <c r="L2057" s="11">
        <f>Sample[[#This Row],[D]]/Sample[[#This Row],[C]]</f>
        <v>0.42857142857142855</v>
      </c>
      <c r="M2057" s="11">
        <f>Sample[[#This Row],[C]]/Sample[[#This Row],[A]]</f>
        <v>3.5</v>
      </c>
      <c r="N2057">
        <f>IF(Sample[[#This Row],[Ap]]=0,10,LOG(Sample[[#This Row],[Ap]]))</f>
        <v>0.36797678529459443</v>
      </c>
      <c r="O2057">
        <f>IF(Sample[[#This Row],[Ei]]=0,10,LOG(Sample[[#This Row],[Ei]]))</f>
        <v>-0.54406804435027567</v>
      </c>
      <c r="P2057">
        <f>IF(Sample[[#This Row],[Ii]]=0,10,LOG(Sample[[#This Row],[Ii]]))</f>
        <v>0.17609125905568124</v>
      </c>
      <c r="Q2057">
        <f>Kx-Sample[[#This Row],[Xp]]</f>
        <v>-0.36797678529459443</v>
      </c>
      <c r="R2057">
        <f>Ky-Sample[[#This Row],[Yp]]</f>
        <v>-0.45593195564972433</v>
      </c>
      <c r="S2057">
        <f>Kz-Sample[[#This Row],[Zp]]</f>
        <v>0.82390874094431876</v>
      </c>
      <c r="T2057">
        <f>Sample[[#This Row],[Kpy]]*KSc-Sample[[#This Row],[KPz]]*KSb</f>
        <v>-0.36797678529459443</v>
      </c>
      <c r="U2057">
        <f>-1*(Sample[[#This Row],[KPx]]*KSc-Sample[[#This Row],[KPz]]*KSa)</f>
        <v>-0.36797678529459443</v>
      </c>
      <c r="V2057">
        <f>(Sample[[#This Row],[KPx]]*$R$2-Sample[[#This Row],[Kpy]]*KSa)</f>
        <v>-0.36797678529459443</v>
      </c>
      <c r="W2057">
        <f>Sample[[#This Row],[Kpy]]*KTc-Sample[[#This Row],[KPz]]*KTb</f>
        <v>1.279840696594043</v>
      </c>
      <c r="X2057">
        <f>-1*(Sample[[#This Row],[KPx]]*KTc-Sample[[#This Row],[KPz]]*KTa)</f>
        <v>1.279840696594043</v>
      </c>
      <c r="Y2057">
        <f>(Sample[[#This Row],[KPx]]*KTb-Sample[[#This Row],[Kpy]]*KTa)</f>
        <v>1.279840696594043</v>
      </c>
      <c r="Z2057">
        <f>-Sample[[#This Row],[Xp]]*a+Sample[[#This Row],[Yp]]*b+Sample[[#This Row],[Zp]]*c_</f>
        <v>-0.73595357058918887</v>
      </c>
      <c r="AA2057" s="8">
        <f>-IF(Sample[[#This Row],[Column2]]&gt;0,1,-1)*SQRT(Sample[[#This Row],[KPx''i]]^2+Sample[[#This Row],[KPx''j]]^2+Sample[[#This Row],[KPx''k]]^2)/Ksmag/Scale</f>
        <v>0.45067768058071839</v>
      </c>
      <c r="AB2057" s="1">
        <f>SQRT(Sample[[#This Row],[Kpy''i]]^2+Sample[[#This Row],[KPy''j]]^2+Sample[[#This Row],[KPy''k]]^2)/KTmag/Scale</f>
        <v>0.90498403540016259</v>
      </c>
    </row>
    <row r="2058" spans="1:28" hidden="1" x14ac:dyDescent="0.25">
      <c r="A2058" s="5">
        <v>2053</v>
      </c>
      <c r="B2058" s="13" t="s">
        <v>43</v>
      </c>
      <c r="C2058" s="5"/>
      <c r="D2058" s="5"/>
      <c r="E2058">
        <v>5</v>
      </c>
      <c r="F2058">
        <v>3</v>
      </c>
      <c r="G2058">
        <v>1</v>
      </c>
      <c r="H2058" s="11">
        <f>Sample[[#This Row],[C]]/Sample[[#This Row],[D]]</f>
        <v>0.6</v>
      </c>
      <c r="I2058" s="11">
        <f>Sample[[#This Row],[A]]/Sample[[#This Row],[C]]</f>
        <v>0.33333333333333331</v>
      </c>
      <c r="J2058" s="11">
        <f>Sample[[#This Row],[D]]/Sample[[#This Row],[A]]</f>
        <v>5</v>
      </c>
      <c r="K2058" s="11">
        <f>Sample[[#This Row],[A]]/Sample[[#This Row],[D]]</f>
        <v>0.2</v>
      </c>
      <c r="L2058" s="11">
        <f>Sample[[#This Row],[D]]/Sample[[#This Row],[C]]</f>
        <v>1.6666666666666667</v>
      </c>
      <c r="M2058" s="11">
        <f>Sample[[#This Row],[C]]/Sample[[#This Row],[A]]</f>
        <v>3</v>
      </c>
      <c r="N2058">
        <f>IF(Sample[[#This Row],[Ap]]=0,10,LOG(Sample[[#This Row],[Ap]]))</f>
        <v>-0.22184874961635639</v>
      </c>
      <c r="O2058">
        <f>IF(Sample[[#This Row],[Ei]]=0,10,LOG(Sample[[#This Row],[Ei]]))</f>
        <v>-0.47712125471966244</v>
      </c>
      <c r="P2058">
        <f>IF(Sample[[#This Row],[Ii]]=0,10,LOG(Sample[[#This Row],[Ii]]))</f>
        <v>0.69897000433601886</v>
      </c>
      <c r="Q2058">
        <f>Kx-Sample[[#This Row],[Xp]]</f>
        <v>0.22184874961635639</v>
      </c>
      <c r="R2058">
        <f>Ky-Sample[[#This Row],[Yp]]</f>
        <v>-0.52287874528033762</v>
      </c>
      <c r="S2058">
        <f>Kz-Sample[[#This Row],[Zp]]</f>
        <v>0.30102999566398114</v>
      </c>
      <c r="T2058">
        <f>Sample[[#This Row],[Kpy]]*KSc-Sample[[#This Row],[KPz]]*KSb</f>
        <v>0.22184874961635648</v>
      </c>
      <c r="U2058">
        <f>-1*(Sample[[#This Row],[KPx]]*KSc-Sample[[#This Row],[KPz]]*KSa)</f>
        <v>0.22184874961635639</v>
      </c>
      <c r="V2058">
        <f>(Sample[[#This Row],[KPx]]*$R$2-Sample[[#This Row],[Kpy]]*KSa)</f>
        <v>0.22184874961635639</v>
      </c>
      <c r="W2058">
        <f>Sample[[#This Row],[Kpy]]*KTc-Sample[[#This Row],[KPz]]*KTb</f>
        <v>0.82390874094431876</v>
      </c>
      <c r="X2058">
        <f>-1*(Sample[[#This Row],[KPx]]*KTc-Sample[[#This Row],[KPz]]*KTa)</f>
        <v>0.82390874094431865</v>
      </c>
      <c r="Y2058">
        <f>(Sample[[#This Row],[KPx]]*KTb-Sample[[#This Row],[Kpy]]*KTa)</f>
        <v>0.82390874094431887</v>
      </c>
      <c r="Z2058">
        <f>-Sample[[#This Row],[Xp]]*a+Sample[[#This Row],[Yp]]*b+Sample[[#This Row],[Zp]]*c_</f>
        <v>0.44369749923271284</v>
      </c>
      <c r="AA2058" s="8">
        <f>-IF(Sample[[#This Row],[Column2]]&gt;0,1,-1)*SQRT(Sample[[#This Row],[KPx''i]]^2+Sample[[#This Row],[KPx''j]]^2+Sample[[#This Row],[KPx''k]]^2)/Ksmag/Scale</f>
        <v>-0.27170811831726921</v>
      </c>
      <c r="AB2058" s="1">
        <f>SQRT(Sample[[#This Row],[Kpy''i]]^2+Sample[[#This Row],[KPy''j]]^2+Sample[[#This Row],[KPy''k]]^2)/KTmag/Scale</f>
        <v>0.58259145780059829</v>
      </c>
    </row>
    <row r="2059" spans="1:28" hidden="1" x14ac:dyDescent="0.25">
      <c r="A2059" s="5">
        <v>2054</v>
      </c>
      <c r="B2059" s="13" t="s">
        <v>43</v>
      </c>
      <c r="C2059" s="5"/>
      <c r="D2059" s="5"/>
      <c r="E2059">
        <v>1</v>
      </c>
      <c r="F2059">
        <v>5</v>
      </c>
      <c r="G2059">
        <v>9</v>
      </c>
      <c r="H2059" s="11">
        <f>Sample[[#This Row],[C]]/Sample[[#This Row],[D]]</f>
        <v>5</v>
      </c>
      <c r="I2059" s="11">
        <f>Sample[[#This Row],[A]]/Sample[[#This Row],[C]]</f>
        <v>1.8</v>
      </c>
      <c r="J2059" s="11">
        <f>Sample[[#This Row],[D]]/Sample[[#This Row],[A]]</f>
        <v>0.1111111111111111</v>
      </c>
      <c r="K2059" s="11">
        <f>Sample[[#This Row],[A]]/Sample[[#This Row],[D]]</f>
        <v>9</v>
      </c>
      <c r="L2059" s="11">
        <f>Sample[[#This Row],[D]]/Sample[[#This Row],[C]]</f>
        <v>0.2</v>
      </c>
      <c r="M2059" s="11">
        <f>Sample[[#This Row],[C]]/Sample[[#This Row],[A]]</f>
        <v>0.55555555555555558</v>
      </c>
      <c r="N2059">
        <f>IF(Sample[[#This Row],[Ap]]=0,10,LOG(Sample[[#This Row],[Ap]]))</f>
        <v>0.69897000433601886</v>
      </c>
      <c r="O2059">
        <f>IF(Sample[[#This Row],[Ei]]=0,10,LOG(Sample[[#This Row],[Ei]]))</f>
        <v>0.25527250510330607</v>
      </c>
      <c r="P2059">
        <f>IF(Sample[[#This Row],[Ii]]=0,10,LOG(Sample[[#This Row],[Ii]]))</f>
        <v>-0.95424250943932487</v>
      </c>
      <c r="Q2059">
        <f>Kx-Sample[[#This Row],[Xp]]</f>
        <v>-0.69897000433601886</v>
      </c>
      <c r="R2059">
        <f>Ky-Sample[[#This Row],[Yp]]</f>
        <v>-1.255272505103306</v>
      </c>
      <c r="S2059">
        <f>Kz-Sample[[#This Row],[Zp]]</f>
        <v>1.9542425094393248</v>
      </c>
      <c r="T2059">
        <f>Sample[[#This Row],[Kpy]]*KSc-Sample[[#This Row],[KPz]]*KSb</f>
        <v>-0.69897000433601875</v>
      </c>
      <c r="U2059">
        <f>-1*(Sample[[#This Row],[KPx]]*KSc-Sample[[#This Row],[KPz]]*KSa)</f>
        <v>-0.69897000433601886</v>
      </c>
      <c r="V2059">
        <f>(Sample[[#This Row],[KPx]]*$R$2-Sample[[#This Row],[Kpy]]*KSa)</f>
        <v>-0.69897000433601886</v>
      </c>
      <c r="W2059">
        <f>Sample[[#This Row],[Kpy]]*KTc-Sample[[#This Row],[KPz]]*KTb</f>
        <v>3.2095150145426308</v>
      </c>
      <c r="X2059">
        <f>-1*(Sample[[#This Row],[KPx]]*KTc-Sample[[#This Row],[KPz]]*KTa)</f>
        <v>3.2095150145426308</v>
      </c>
      <c r="Y2059">
        <f>(Sample[[#This Row],[KPx]]*KTb-Sample[[#This Row],[Kpy]]*KTa)</f>
        <v>3.2095150145426308</v>
      </c>
      <c r="Z2059">
        <f>-Sample[[#This Row],[Xp]]*a+Sample[[#This Row],[Yp]]*b+Sample[[#This Row],[Zp]]*c_</f>
        <v>-1.3979400086720375</v>
      </c>
      <c r="AA2059" s="8">
        <f>-IF(Sample[[#This Row],[Column2]]&gt;0,1,-1)*SQRT(Sample[[#This Row],[KPx''i]]^2+Sample[[#This Row],[KPx''j]]^2+Sample[[#This Row],[KPx''k]]^2)/Ksmag/Scale</f>
        <v>0.85605992806709574</v>
      </c>
      <c r="AB2059" s="1">
        <f>SQRT(Sample[[#This Row],[Kpy''i]]^2+Sample[[#This Row],[KPy''j]]^2+Sample[[#This Row],[KPy''k]]^2)/KTmag/Scale</f>
        <v>2.2694698311031347</v>
      </c>
    </row>
    <row r="2060" spans="1:28" hidden="1" x14ac:dyDescent="0.25">
      <c r="A2060" s="5">
        <v>2055</v>
      </c>
      <c r="B2060" s="13" t="s">
        <v>43</v>
      </c>
      <c r="C2060" s="5"/>
      <c r="D2060" s="5"/>
      <c r="E2060">
        <v>9</v>
      </c>
      <c r="F2060">
        <v>5</v>
      </c>
      <c r="G2060">
        <v>10</v>
      </c>
      <c r="H2060" s="11">
        <f>Sample[[#This Row],[C]]/Sample[[#This Row],[D]]</f>
        <v>0.55555555555555558</v>
      </c>
      <c r="I2060" s="11">
        <f>Sample[[#This Row],[A]]/Sample[[#This Row],[C]]</f>
        <v>2</v>
      </c>
      <c r="J2060" s="11">
        <f>Sample[[#This Row],[D]]/Sample[[#This Row],[A]]</f>
        <v>0.9</v>
      </c>
      <c r="K2060" s="11">
        <f>Sample[[#This Row],[A]]/Sample[[#This Row],[D]]</f>
        <v>1.1111111111111112</v>
      </c>
      <c r="L2060" s="11">
        <f>Sample[[#This Row],[D]]/Sample[[#This Row],[C]]</f>
        <v>1.8</v>
      </c>
      <c r="M2060" s="11">
        <f>Sample[[#This Row],[C]]/Sample[[#This Row],[A]]</f>
        <v>0.5</v>
      </c>
      <c r="N2060">
        <f>IF(Sample[[#This Row],[Ap]]=0,10,LOG(Sample[[#This Row],[Ap]]))</f>
        <v>-0.25527250510330607</v>
      </c>
      <c r="O2060">
        <f>IF(Sample[[#This Row],[Ei]]=0,10,LOG(Sample[[#This Row],[Ei]]))</f>
        <v>0.3010299956639812</v>
      </c>
      <c r="P2060">
        <f>IF(Sample[[#This Row],[Ii]]=0,10,LOG(Sample[[#This Row],[Ii]]))</f>
        <v>-4.5757490560675115E-2</v>
      </c>
      <c r="Q2060">
        <f>Kx-Sample[[#This Row],[Xp]]</f>
        <v>0.25527250510330607</v>
      </c>
      <c r="R2060">
        <f>Ky-Sample[[#This Row],[Yp]]</f>
        <v>-1.3010299956639813</v>
      </c>
      <c r="S2060">
        <f>Kz-Sample[[#This Row],[Zp]]</f>
        <v>1.045757490560675</v>
      </c>
      <c r="T2060">
        <f>Sample[[#This Row],[Kpy]]*KSc-Sample[[#This Row],[KPz]]*KSb</f>
        <v>0.25527250510330624</v>
      </c>
      <c r="U2060">
        <f>-1*(Sample[[#This Row],[KPx]]*KSc-Sample[[#This Row],[KPz]]*KSa)</f>
        <v>0.25527250510330607</v>
      </c>
      <c r="V2060">
        <f>(Sample[[#This Row],[KPx]]*$R$2-Sample[[#This Row],[Kpy]]*KSa)</f>
        <v>0.25527250510330607</v>
      </c>
      <c r="W2060">
        <f>Sample[[#This Row],[Kpy]]*KTc-Sample[[#This Row],[KPz]]*KTb</f>
        <v>2.346787486224656</v>
      </c>
      <c r="X2060">
        <f>-1*(Sample[[#This Row],[KPx]]*KTc-Sample[[#This Row],[KPz]]*KTa)</f>
        <v>2.346787486224656</v>
      </c>
      <c r="Y2060">
        <f>(Sample[[#This Row],[KPx]]*KTb-Sample[[#This Row],[Kpy]]*KTa)</f>
        <v>2.3467874862246565</v>
      </c>
      <c r="Z2060">
        <f>-Sample[[#This Row],[Xp]]*a+Sample[[#This Row],[Yp]]*b+Sample[[#This Row],[Zp]]*c_</f>
        <v>0.51054501020661214</v>
      </c>
      <c r="AA2060" s="8">
        <f>-IF(Sample[[#This Row],[Column2]]&gt;0,1,-1)*SQRT(Sample[[#This Row],[KPx''i]]^2+Sample[[#This Row],[KPx''j]]^2+Sample[[#This Row],[KPx''k]]^2)/Ksmag/Scale</f>
        <v>-0.31264369143255738</v>
      </c>
      <c r="AB2060" s="1">
        <f>SQRT(Sample[[#This Row],[Kpy''i]]^2+Sample[[#This Row],[KPy''j]]^2+Sample[[#This Row],[KPy''k]]^2)/KTmag/Scale</f>
        <v>1.6594293455131859</v>
      </c>
    </row>
    <row r="2061" spans="1:28" hidden="1" x14ac:dyDescent="0.25">
      <c r="A2061" s="5">
        <v>2056</v>
      </c>
      <c r="B2061" s="13" t="s">
        <v>43</v>
      </c>
      <c r="C2061" s="5"/>
      <c r="D2061" s="5"/>
      <c r="E2061">
        <v>7</v>
      </c>
      <c r="F2061">
        <v>10</v>
      </c>
      <c r="G2061">
        <v>1</v>
      </c>
      <c r="H2061" s="11">
        <f>Sample[[#This Row],[C]]/Sample[[#This Row],[D]]</f>
        <v>1.4285714285714286</v>
      </c>
      <c r="I2061" s="11">
        <f>Sample[[#This Row],[A]]/Sample[[#This Row],[C]]</f>
        <v>0.1</v>
      </c>
      <c r="J2061" s="11">
        <f>Sample[[#This Row],[D]]/Sample[[#This Row],[A]]</f>
        <v>7</v>
      </c>
      <c r="K2061" s="11">
        <f>Sample[[#This Row],[A]]/Sample[[#This Row],[D]]</f>
        <v>0.14285714285714285</v>
      </c>
      <c r="L2061" s="11">
        <f>Sample[[#This Row],[D]]/Sample[[#This Row],[C]]</f>
        <v>0.7</v>
      </c>
      <c r="M2061" s="11">
        <f>Sample[[#This Row],[C]]/Sample[[#This Row],[A]]</f>
        <v>10</v>
      </c>
      <c r="N2061">
        <f>IF(Sample[[#This Row],[Ap]]=0,10,LOG(Sample[[#This Row],[Ap]]))</f>
        <v>0.15490195998574319</v>
      </c>
      <c r="O2061">
        <f>IF(Sample[[#This Row],[Ei]]=0,10,LOG(Sample[[#This Row],[Ei]]))</f>
        <v>-1</v>
      </c>
      <c r="P2061">
        <f>IF(Sample[[#This Row],[Ii]]=0,10,LOG(Sample[[#This Row],[Ii]]))</f>
        <v>0.84509804001425681</v>
      </c>
      <c r="Q2061">
        <f>Kx-Sample[[#This Row],[Xp]]</f>
        <v>-0.15490195998574319</v>
      </c>
      <c r="R2061">
        <f>Ky-Sample[[#This Row],[Yp]]</f>
        <v>0</v>
      </c>
      <c r="S2061">
        <f>Kz-Sample[[#This Row],[Zp]]</f>
        <v>0.15490195998574319</v>
      </c>
      <c r="T2061">
        <f>Sample[[#This Row],[Kpy]]*KSc-Sample[[#This Row],[KPz]]*KSb</f>
        <v>-0.15490195998574319</v>
      </c>
      <c r="U2061">
        <f>-1*(Sample[[#This Row],[KPx]]*KSc-Sample[[#This Row],[KPz]]*KSa)</f>
        <v>-0.15490195998574319</v>
      </c>
      <c r="V2061">
        <f>(Sample[[#This Row],[KPx]]*$R$2-Sample[[#This Row],[Kpy]]*KSa)</f>
        <v>-0.15490195998574319</v>
      </c>
      <c r="W2061">
        <f>Sample[[#This Row],[Kpy]]*KTc-Sample[[#This Row],[KPz]]*KTb</f>
        <v>0.15490195998574319</v>
      </c>
      <c r="X2061">
        <f>-1*(Sample[[#This Row],[KPx]]*KTc-Sample[[#This Row],[KPz]]*KTa)</f>
        <v>0.15490195998574319</v>
      </c>
      <c r="Y2061">
        <f>(Sample[[#This Row],[KPx]]*KTb-Sample[[#This Row],[Kpy]]*KTa)</f>
        <v>0.15490195998574319</v>
      </c>
      <c r="Z2061">
        <f>-Sample[[#This Row],[Xp]]*a+Sample[[#This Row],[Yp]]*b+Sample[[#This Row],[Zp]]*c_</f>
        <v>-0.30980391997148637</v>
      </c>
      <c r="AA2061" s="8">
        <f>-IF(Sample[[#This Row],[Column2]]&gt;0,1,-1)*SQRT(Sample[[#This Row],[KPx''i]]^2+Sample[[#This Row],[KPx''j]]^2+Sample[[#This Row],[KPx''k]]^2)/Ksmag/Scale</f>
        <v>0.1897153810610441</v>
      </c>
      <c r="AB2061" s="1">
        <f>SQRT(Sample[[#This Row],[Kpy''i]]^2+Sample[[#This Row],[KPy''j]]^2+Sample[[#This Row],[KPy''k]]^2)/KTmag/Scale</f>
        <v>0.10953222632500625</v>
      </c>
    </row>
    <row r="2062" spans="1:28" hidden="1" x14ac:dyDescent="0.25">
      <c r="A2062" s="5">
        <v>2057</v>
      </c>
      <c r="B2062" s="13" t="s">
        <v>43</v>
      </c>
      <c r="C2062" s="5"/>
      <c r="D2062" s="5"/>
      <c r="E2062">
        <v>5</v>
      </c>
      <c r="F2062">
        <v>5</v>
      </c>
      <c r="G2062">
        <v>7</v>
      </c>
      <c r="H2062" s="11">
        <f>Sample[[#This Row],[C]]/Sample[[#This Row],[D]]</f>
        <v>1</v>
      </c>
      <c r="I2062" s="11">
        <f>Sample[[#This Row],[A]]/Sample[[#This Row],[C]]</f>
        <v>1.4</v>
      </c>
      <c r="J2062" s="11">
        <f>Sample[[#This Row],[D]]/Sample[[#This Row],[A]]</f>
        <v>0.7142857142857143</v>
      </c>
      <c r="K2062" s="11">
        <f>Sample[[#This Row],[A]]/Sample[[#This Row],[D]]</f>
        <v>1.4</v>
      </c>
      <c r="L2062" s="11">
        <f>Sample[[#This Row],[D]]/Sample[[#This Row],[C]]</f>
        <v>1</v>
      </c>
      <c r="M2062" s="11">
        <f>Sample[[#This Row],[C]]/Sample[[#This Row],[A]]</f>
        <v>0.7142857142857143</v>
      </c>
      <c r="N2062">
        <f>IF(Sample[[#This Row],[Ap]]=0,10,LOG(Sample[[#This Row],[Ap]]))</f>
        <v>0</v>
      </c>
      <c r="O2062">
        <f>IF(Sample[[#This Row],[Ei]]=0,10,LOG(Sample[[#This Row],[Ei]]))</f>
        <v>0.14612803567823801</v>
      </c>
      <c r="P2062">
        <f>IF(Sample[[#This Row],[Ii]]=0,10,LOG(Sample[[#This Row],[Ii]]))</f>
        <v>-0.14612803567823801</v>
      </c>
      <c r="Q2062">
        <f>Kx-Sample[[#This Row],[Xp]]</f>
        <v>0</v>
      </c>
      <c r="R2062">
        <f>Ky-Sample[[#This Row],[Yp]]</f>
        <v>-1.146128035678238</v>
      </c>
      <c r="S2062">
        <f>Kz-Sample[[#This Row],[Zp]]</f>
        <v>1.146128035678238</v>
      </c>
      <c r="T2062">
        <f>Sample[[#This Row],[Kpy]]*KSc-Sample[[#This Row],[KPz]]*KSb</f>
        <v>0</v>
      </c>
      <c r="U2062">
        <f>-1*(Sample[[#This Row],[KPx]]*KSc-Sample[[#This Row],[KPz]]*KSa)</f>
        <v>0</v>
      </c>
      <c r="V2062">
        <f>(Sample[[#This Row],[KPx]]*$R$2-Sample[[#This Row],[Kpy]]*KSa)</f>
        <v>0</v>
      </c>
      <c r="W2062">
        <f>Sample[[#This Row],[Kpy]]*KTc-Sample[[#This Row],[KPz]]*KTb</f>
        <v>2.2922560713564759</v>
      </c>
      <c r="X2062">
        <f>-1*(Sample[[#This Row],[KPx]]*KTc-Sample[[#This Row],[KPz]]*KTa)</f>
        <v>2.2922560713564759</v>
      </c>
      <c r="Y2062">
        <f>(Sample[[#This Row],[KPx]]*KTb-Sample[[#This Row],[Kpy]]*KTa)</f>
        <v>2.2922560713564759</v>
      </c>
      <c r="Z2062">
        <f>-Sample[[#This Row],[Xp]]*a+Sample[[#This Row],[Yp]]*b+Sample[[#This Row],[Zp]]*c_</f>
        <v>0</v>
      </c>
      <c r="AA2062" s="8">
        <f>-IF(Sample[[#This Row],[Column2]]&gt;0,1,-1)*SQRT(Sample[[#This Row],[KPx''i]]^2+Sample[[#This Row],[KPx''j]]^2+Sample[[#This Row],[KPx''k]]^2)/Ksmag/Scale</f>
        <v>0</v>
      </c>
      <c r="AB2062" s="1">
        <f>SQRT(Sample[[#This Row],[Kpy''i]]^2+Sample[[#This Row],[KPy''j]]^2+Sample[[#This Row],[KPy''k]]^2)/KTmag/Scale</f>
        <v>1.6208698122721987</v>
      </c>
    </row>
    <row r="2063" spans="1:28" hidden="1" x14ac:dyDescent="0.25">
      <c r="A2063" s="5">
        <v>2058</v>
      </c>
      <c r="B2063" s="13" t="s">
        <v>43</v>
      </c>
      <c r="C2063" s="5"/>
      <c r="D2063" s="5"/>
      <c r="E2063">
        <v>6</v>
      </c>
      <c r="F2063">
        <v>3</v>
      </c>
      <c r="G2063">
        <v>8</v>
      </c>
      <c r="H2063" s="11">
        <f>Sample[[#This Row],[C]]/Sample[[#This Row],[D]]</f>
        <v>0.5</v>
      </c>
      <c r="I2063" s="11">
        <f>Sample[[#This Row],[A]]/Sample[[#This Row],[C]]</f>
        <v>2.6666666666666665</v>
      </c>
      <c r="J2063" s="11">
        <f>Sample[[#This Row],[D]]/Sample[[#This Row],[A]]</f>
        <v>0.75</v>
      </c>
      <c r="K2063" s="11">
        <f>Sample[[#This Row],[A]]/Sample[[#This Row],[D]]</f>
        <v>1.3333333333333333</v>
      </c>
      <c r="L2063" s="11">
        <f>Sample[[#This Row],[D]]/Sample[[#This Row],[C]]</f>
        <v>2</v>
      </c>
      <c r="M2063" s="11">
        <f>Sample[[#This Row],[C]]/Sample[[#This Row],[A]]</f>
        <v>0.375</v>
      </c>
      <c r="N2063">
        <f>IF(Sample[[#This Row],[Ap]]=0,10,LOG(Sample[[#This Row],[Ap]]))</f>
        <v>-0.3010299956639812</v>
      </c>
      <c r="O2063">
        <f>IF(Sample[[#This Row],[Ei]]=0,10,LOG(Sample[[#This Row],[Ei]]))</f>
        <v>0.4259687322722811</v>
      </c>
      <c r="P2063">
        <f>IF(Sample[[#This Row],[Ii]]=0,10,LOG(Sample[[#This Row],[Ii]]))</f>
        <v>-0.12493873660829995</v>
      </c>
      <c r="Q2063">
        <f>Kx-Sample[[#This Row],[Xp]]</f>
        <v>0.3010299956639812</v>
      </c>
      <c r="R2063">
        <f>Ky-Sample[[#This Row],[Yp]]</f>
        <v>-1.4259687322722812</v>
      </c>
      <c r="S2063">
        <f>Kz-Sample[[#This Row],[Zp]]</f>
        <v>1.1249387366082999</v>
      </c>
      <c r="T2063">
        <f>Sample[[#This Row],[Kpy]]*KSc-Sample[[#This Row],[KPz]]*KSb</f>
        <v>0.30102999566398125</v>
      </c>
      <c r="U2063">
        <f>-1*(Sample[[#This Row],[KPx]]*KSc-Sample[[#This Row],[KPz]]*KSa)</f>
        <v>0.3010299956639812</v>
      </c>
      <c r="V2063">
        <f>(Sample[[#This Row],[KPx]]*$R$2-Sample[[#This Row],[Kpy]]*KSa)</f>
        <v>0.3010299956639812</v>
      </c>
      <c r="W2063">
        <f>Sample[[#This Row],[Kpy]]*KTc-Sample[[#This Row],[KPz]]*KTb</f>
        <v>2.5509074688805811</v>
      </c>
      <c r="X2063">
        <f>-1*(Sample[[#This Row],[KPx]]*KTc-Sample[[#This Row],[KPz]]*KTa)</f>
        <v>2.5509074688805811</v>
      </c>
      <c r="Y2063">
        <f>(Sample[[#This Row],[KPx]]*KTb-Sample[[#This Row],[Kpy]]*KTa)</f>
        <v>2.5509074688805811</v>
      </c>
      <c r="Z2063">
        <f>-Sample[[#This Row],[Xp]]*a+Sample[[#This Row],[Yp]]*b+Sample[[#This Row],[Zp]]*c_</f>
        <v>0.60205999132796229</v>
      </c>
      <c r="AA2063" s="8">
        <f>-IF(Sample[[#This Row],[Column2]]&gt;0,1,-1)*SQRT(Sample[[#This Row],[KPx''i]]^2+Sample[[#This Row],[KPx''j]]^2+Sample[[#This Row],[KPx''k]]^2)/Ksmag/Scale</f>
        <v>-0.36868494332449331</v>
      </c>
      <c r="AB2063" s="1">
        <f>SQRT(Sample[[#This Row],[Kpy''i]]^2+Sample[[#This Row],[KPy''j]]^2+Sample[[#This Row],[KPy''k]]^2)/KTmag/Scale</f>
        <v>1.8037639694248708</v>
      </c>
    </row>
    <row r="2064" spans="1:28" hidden="1" x14ac:dyDescent="0.25">
      <c r="A2064" s="5">
        <v>2059</v>
      </c>
      <c r="B2064" s="13" t="s">
        <v>43</v>
      </c>
      <c r="C2064" s="5"/>
      <c r="D2064" s="5"/>
      <c r="E2064">
        <v>6</v>
      </c>
      <c r="F2064">
        <v>4</v>
      </c>
      <c r="G2064">
        <v>5</v>
      </c>
      <c r="H2064" s="11">
        <f>Sample[[#This Row],[C]]/Sample[[#This Row],[D]]</f>
        <v>0.66666666666666663</v>
      </c>
      <c r="I2064" s="11">
        <f>Sample[[#This Row],[A]]/Sample[[#This Row],[C]]</f>
        <v>1.25</v>
      </c>
      <c r="J2064" s="11">
        <f>Sample[[#This Row],[D]]/Sample[[#This Row],[A]]</f>
        <v>1.2</v>
      </c>
      <c r="K2064" s="11">
        <f>Sample[[#This Row],[A]]/Sample[[#This Row],[D]]</f>
        <v>0.83333333333333337</v>
      </c>
      <c r="L2064" s="11">
        <f>Sample[[#This Row],[D]]/Sample[[#This Row],[C]]</f>
        <v>1.5</v>
      </c>
      <c r="M2064" s="11">
        <f>Sample[[#This Row],[C]]/Sample[[#This Row],[A]]</f>
        <v>0.8</v>
      </c>
      <c r="N2064">
        <f>IF(Sample[[#This Row],[Ap]]=0,10,LOG(Sample[[#This Row],[Ap]]))</f>
        <v>-0.17609125905568127</v>
      </c>
      <c r="O2064">
        <f>IF(Sample[[#This Row],[Ei]]=0,10,LOG(Sample[[#This Row],[Ei]]))</f>
        <v>9.691001300805642E-2</v>
      </c>
      <c r="P2064">
        <f>IF(Sample[[#This Row],[Ii]]=0,10,LOG(Sample[[#This Row],[Ii]]))</f>
        <v>7.9181246047624818E-2</v>
      </c>
      <c r="Q2064">
        <f>Kx-Sample[[#This Row],[Xp]]</f>
        <v>0.17609125905568127</v>
      </c>
      <c r="R2064">
        <f>Ky-Sample[[#This Row],[Yp]]</f>
        <v>-1.0969100130080565</v>
      </c>
      <c r="S2064">
        <f>Kz-Sample[[#This Row],[Zp]]</f>
        <v>0.92081875395237522</v>
      </c>
      <c r="T2064">
        <f>Sample[[#This Row],[Kpy]]*KSc-Sample[[#This Row],[KPz]]*KSb</f>
        <v>0.17609125905568124</v>
      </c>
      <c r="U2064">
        <f>-1*(Sample[[#This Row],[KPx]]*KSc-Sample[[#This Row],[KPz]]*KSa)</f>
        <v>0.17609125905568127</v>
      </c>
      <c r="V2064">
        <f>(Sample[[#This Row],[KPx]]*$R$2-Sample[[#This Row],[Kpy]]*KSa)</f>
        <v>0.17609125905568127</v>
      </c>
      <c r="W2064">
        <f>Sample[[#This Row],[Kpy]]*KTc-Sample[[#This Row],[KPz]]*KTb</f>
        <v>2.0177287669604316</v>
      </c>
      <c r="X2064">
        <f>-1*(Sample[[#This Row],[KPx]]*KTc-Sample[[#This Row],[KPz]]*KTa)</f>
        <v>2.0177287669604316</v>
      </c>
      <c r="Y2064">
        <f>(Sample[[#This Row],[KPx]]*KTb-Sample[[#This Row],[Kpy]]*KTa)</f>
        <v>2.0177287669604316</v>
      </c>
      <c r="Z2064">
        <f>-Sample[[#This Row],[Xp]]*a+Sample[[#This Row],[Yp]]*b+Sample[[#This Row],[Zp]]*c_</f>
        <v>0.35218251811136247</v>
      </c>
      <c r="AA2064" s="8">
        <f>-IF(Sample[[#This Row],[Column2]]&gt;0,1,-1)*SQRT(Sample[[#This Row],[KPx''i]]^2+Sample[[#This Row],[KPx''j]]^2+Sample[[#This Row],[KPx''k]]^2)/Ksmag/Scale</f>
        <v>-0.21566686642533334</v>
      </c>
      <c r="AB2064" s="1">
        <f>SQRT(Sample[[#This Row],[Kpy''i]]^2+Sample[[#This Row],[KPy''j]]^2+Sample[[#This Row],[KPy''k]]^2)/KTmag/Scale</f>
        <v>1.4267496937128925</v>
      </c>
    </row>
    <row r="2065" spans="1:28" hidden="1" x14ac:dyDescent="0.25">
      <c r="A2065" s="5">
        <v>2060</v>
      </c>
      <c r="B2065" s="13" t="s">
        <v>43</v>
      </c>
      <c r="C2065" s="5"/>
      <c r="D2065" s="5"/>
      <c r="E2065">
        <v>1</v>
      </c>
      <c r="F2065">
        <v>8</v>
      </c>
      <c r="G2065">
        <v>6</v>
      </c>
      <c r="H2065" s="11">
        <f>Sample[[#This Row],[C]]/Sample[[#This Row],[D]]</f>
        <v>8</v>
      </c>
      <c r="I2065" s="11">
        <f>Sample[[#This Row],[A]]/Sample[[#This Row],[C]]</f>
        <v>0.75</v>
      </c>
      <c r="J2065" s="11">
        <f>Sample[[#This Row],[D]]/Sample[[#This Row],[A]]</f>
        <v>0.16666666666666666</v>
      </c>
      <c r="K2065" s="11">
        <f>Sample[[#This Row],[A]]/Sample[[#This Row],[D]]</f>
        <v>6</v>
      </c>
      <c r="L2065" s="11">
        <f>Sample[[#This Row],[D]]/Sample[[#This Row],[C]]</f>
        <v>0.125</v>
      </c>
      <c r="M2065" s="11">
        <f>Sample[[#This Row],[C]]/Sample[[#This Row],[A]]</f>
        <v>1.3333333333333333</v>
      </c>
      <c r="N2065">
        <f>IF(Sample[[#This Row],[Ap]]=0,10,LOG(Sample[[#This Row],[Ap]]))</f>
        <v>0.90308998699194354</v>
      </c>
      <c r="O2065">
        <f>IF(Sample[[#This Row],[Ei]]=0,10,LOG(Sample[[#This Row],[Ei]]))</f>
        <v>-0.12493873660829995</v>
      </c>
      <c r="P2065">
        <f>IF(Sample[[#This Row],[Ii]]=0,10,LOG(Sample[[#This Row],[Ii]]))</f>
        <v>-0.77815125038364363</v>
      </c>
      <c r="Q2065">
        <f>Kx-Sample[[#This Row],[Xp]]</f>
        <v>-0.90308998699194354</v>
      </c>
      <c r="R2065">
        <f>Ky-Sample[[#This Row],[Yp]]</f>
        <v>-0.87506126339170009</v>
      </c>
      <c r="S2065">
        <f>Kz-Sample[[#This Row],[Zp]]</f>
        <v>1.7781512503836436</v>
      </c>
      <c r="T2065">
        <f>Sample[[#This Row],[Kpy]]*KSc-Sample[[#This Row],[KPz]]*KSb</f>
        <v>-0.90308998699194354</v>
      </c>
      <c r="U2065">
        <f>-1*(Sample[[#This Row],[KPx]]*KSc-Sample[[#This Row],[KPz]]*KSa)</f>
        <v>-0.90308998699194354</v>
      </c>
      <c r="V2065">
        <f>(Sample[[#This Row],[KPx]]*$R$2-Sample[[#This Row],[Kpy]]*KSa)</f>
        <v>-0.90308998699194354</v>
      </c>
      <c r="W2065">
        <f>Sample[[#This Row],[Kpy]]*KTc-Sample[[#This Row],[KPz]]*KTb</f>
        <v>2.653212513775344</v>
      </c>
      <c r="X2065">
        <f>-1*(Sample[[#This Row],[KPx]]*KTc-Sample[[#This Row],[KPz]]*KTa)</f>
        <v>2.653212513775344</v>
      </c>
      <c r="Y2065">
        <f>(Sample[[#This Row],[KPx]]*KTb-Sample[[#This Row],[Kpy]]*KTa)</f>
        <v>2.653212513775344</v>
      </c>
      <c r="Z2065">
        <f>-Sample[[#This Row],[Xp]]*a+Sample[[#This Row],[Yp]]*b+Sample[[#This Row],[Zp]]*c_</f>
        <v>-1.8061799739838871</v>
      </c>
      <c r="AA2065" s="8">
        <f>-IF(Sample[[#This Row],[Column2]]&gt;0,1,-1)*SQRT(Sample[[#This Row],[KPx''i]]^2+Sample[[#This Row],[KPx''j]]^2+Sample[[#This Row],[KPx''k]]^2)/Ksmag/Scale</f>
        <v>1.1060548299734796</v>
      </c>
      <c r="AB2065" s="1">
        <f>SQRT(Sample[[#This Row],[Kpy''i]]^2+Sample[[#This Row],[KPy''j]]^2+Sample[[#This Row],[KPy''k]]^2)/KTmag/Scale</f>
        <v>1.8761045604195521</v>
      </c>
    </row>
    <row r="2066" spans="1:28" hidden="1" x14ac:dyDescent="0.25">
      <c r="A2066" s="5">
        <v>2061</v>
      </c>
      <c r="B2066" s="13" t="s">
        <v>43</v>
      </c>
      <c r="C2066" s="5"/>
      <c r="D2066" s="5"/>
      <c r="E2066">
        <v>4</v>
      </c>
      <c r="F2066">
        <v>1</v>
      </c>
      <c r="G2066">
        <v>2</v>
      </c>
      <c r="H2066" s="11">
        <f>Sample[[#This Row],[C]]/Sample[[#This Row],[D]]</f>
        <v>0.25</v>
      </c>
      <c r="I2066" s="11">
        <f>Sample[[#This Row],[A]]/Sample[[#This Row],[C]]</f>
        <v>2</v>
      </c>
      <c r="J2066" s="11">
        <f>Sample[[#This Row],[D]]/Sample[[#This Row],[A]]</f>
        <v>2</v>
      </c>
      <c r="K2066" s="11">
        <f>Sample[[#This Row],[A]]/Sample[[#This Row],[D]]</f>
        <v>0.5</v>
      </c>
      <c r="L2066" s="11">
        <f>Sample[[#This Row],[D]]/Sample[[#This Row],[C]]</f>
        <v>4</v>
      </c>
      <c r="M2066" s="11">
        <f>Sample[[#This Row],[C]]/Sample[[#This Row],[A]]</f>
        <v>0.5</v>
      </c>
      <c r="N2066">
        <f>IF(Sample[[#This Row],[Ap]]=0,10,LOG(Sample[[#This Row],[Ap]]))</f>
        <v>-0.6020599913279624</v>
      </c>
      <c r="O2066">
        <f>IF(Sample[[#This Row],[Ei]]=0,10,LOG(Sample[[#This Row],[Ei]]))</f>
        <v>0.3010299956639812</v>
      </c>
      <c r="P2066">
        <f>IF(Sample[[#This Row],[Ii]]=0,10,LOG(Sample[[#This Row],[Ii]]))</f>
        <v>0.3010299956639812</v>
      </c>
      <c r="Q2066">
        <f>Kx-Sample[[#This Row],[Xp]]</f>
        <v>0.6020599913279624</v>
      </c>
      <c r="R2066">
        <f>Ky-Sample[[#This Row],[Yp]]</f>
        <v>-1.3010299956639813</v>
      </c>
      <c r="S2066">
        <f>Kz-Sample[[#This Row],[Zp]]</f>
        <v>0.69897000433601875</v>
      </c>
      <c r="T2066">
        <f>Sample[[#This Row],[Kpy]]*KSc-Sample[[#This Row],[KPz]]*KSb</f>
        <v>0.60205999132796251</v>
      </c>
      <c r="U2066">
        <f>-1*(Sample[[#This Row],[KPx]]*KSc-Sample[[#This Row],[KPz]]*KSa)</f>
        <v>0.6020599913279624</v>
      </c>
      <c r="V2066">
        <f>(Sample[[#This Row],[KPx]]*$R$2-Sample[[#This Row],[Kpy]]*KSa)</f>
        <v>0.6020599913279624</v>
      </c>
      <c r="W2066">
        <f>Sample[[#This Row],[Kpy]]*KTc-Sample[[#This Row],[KPz]]*KTb</f>
        <v>2</v>
      </c>
      <c r="X2066">
        <f>-1*(Sample[[#This Row],[KPx]]*KTc-Sample[[#This Row],[KPz]]*KTa)</f>
        <v>2</v>
      </c>
      <c r="Y2066">
        <f>(Sample[[#This Row],[KPx]]*KTb-Sample[[#This Row],[Kpy]]*KTa)</f>
        <v>2</v>
      </c>
      <c r="Z2066">
        <f>-Sample[[#This Row],[Xp]]*a+Sample[[#This Row],[Yp]]*b+Sample[[#This Row],[Zp]]*c_</f>
        <v>1.2041199826559248</v>
      </c>
      <c r="AA2066" s="8">
        <f>-IF(Sample[[#This Row],[Column2]]&gt;0,1,-1)*SQRT(Sample[[#This Row],[KPx''i]]^2+Sample[[#This Row],[KPx''j]]^2+Sample[[#This Row],[KPx''k]]^2)/Ksmag/Scale</f>
        <v>-0.73736988664898662</v>
      </c>
      <c r="AB2066" s="1">
        <f>SQRT(Sample[[#This Row],[Kpy''i]]^2+Sample[[#This Row],[KPy''j]]^2+Sample[[#This Row],[KPy''k]]^2)/KTmag/Scale</f>
        <v>1.4142135623730951</v>
      </c>
    </row>
    <row r="2067" spans="1:28" hidden="1" x14ac:dyDescent="0.25">
      <c r="A2067" s="5">
        <v>2062</v>
      </c>
      <c r="B2067" s="13" t="s">
        <v>43</v>
      </c>
      <c r="C2067" s="5"/>
      <c r="D2067" s="5"/>
      <c r="E2067">
        <v>4</v>
      </c>
      <c r="F2067">
        <v>6</v>
      </c>
      <c r="G2067">
        <v>7</v>
      </c>
      <c r="H2067" s="11">
        <f>Sample[[#This Row],[C]]/Sample[[#This Row],[D]]</f>
        <v>1.5</v>
      </c>
      <c r="I2067" s="11">
        <f>Sample[[#This Row],[A]]/Sample[[#This Row],[C]]</f>
        <v>1.1666666666666667</v>
      </c>
      <c r="J2067" s="11">
        <f>Sample[[#This Row],[D]]/Sample[[#This Row],[A]]</f>
        <v>0.5714285714285714</v>
      </c>
      <c r="K2067" s="11">
        <f>Sample[[#This Row],[A]]/Sample[[#This Row],[D]]</f>
        <v>1.75</v>
      </c>
      <c r="L2067" s="11">
        <f>Sample[[#This Row],[D]]/Sample[[#This Row],[C]]</f>
        <v>0.66666666666666663</v>
      </c>
      <c r="M2067" s="11">
        <f>Sample[[#This Row],[C]]/Sample[[#This Row],[A]]</f>
        <v>0.8571428571428571</v>
      </c>
      <c r="N2067">
        <f>IF(Sample[[#This Row],[Ap]]=0,10,LOG(Sample[[#This Row],[Ap]]))</f>
        <v>0.17609125905568124</v>
      </c>
      <c r="O2067">
        <f>IF(Sample[[#This Row],[Ei]]=0,10,LOG(Sample[[#This Row],[Ei]]))</f>
        <v>6.6946789630613221E-2</v>
      </c>
      <c r="P2067">
        <f>IF(Sample[[#This Row],[Ii]]=0,10,LOG(Sample[[#This Row],[Ii]]))</f>
        <v>-0.24303804868629447</v>
      </c>
      <c r="Q2067">
        <f>Kx-Sample[[#This Row],[Xp]]</f>
        <v>-0.17609125905568124</v>
      </c>
      <c r="R2067">
        <f>Ky-Sample[[#This Row],[Yp]]</f>
        <v>-1.0669467896306133</v>
      </c>
      <c r="S2067">
        <f>Kz-Sample[[#This Row],[Zp]]</f>
        <v>1.2430380486862944</v>
      </c>
      <c r="T2067">
        <f>Sample[[#This Row],[Kpy]]*KSc-Sample[[#This Row],[KPz]]*KSb</f>
        <v>-0.17609125905568113</v>
      </c>
      <c r="U2067">
        <f>-1*(Sample[[#This Row],[KPx]]*KSc-Sample[[#This Row],[KPz]]*KSa)</f>
        <v>-0.17609125905568124</v>
      </c>
      <c r="V2067">
        <f>(Sample[[#This Row],[KPx]]*$R$2-Sample[[#This Row],[Kpy]]*KSa)</f>
        <v>-0.17609125905568124</v>
      </c>
      <c r="W2067">
        <f>Sample[[#This Row],[Kpy]]*KTc-Sample[[#This Row],[KPz]]*KTb</f>
        <v>2.3099848383169075</v>
      </c>
      <c r="X2067">
        <f>-1*(Sample[[#This Row],[KPx]]*KTc-Sample[[#This Row],[KPz]]*KTa)</f>
        <v>2.3099848383169075</v>
      </c>
      <c r="Y2067">
        <f>(Sample[[#This Row],[KPx]]*KTb-Sample[[#This Row],[Kpy]]*KTa)</f>
        <v>2.3099848383169079</v>
      </c>
      <c r="Z2067">
        <f>-Sample[[#This Row],[Xp]]*a+Sample[[#This Row],[Yp]]*b+Sample[[#This Row],[Zp]]*c_</f>
        <v>-0.35218251811136247</v>
      </c>
      <c r="AA2067" s="8">
        <f>-IF(Sample[[#This Row],[Column2]]&gt;0,1,-1)*SQRT(Sample[[#This Row],[KPx''i]]^2+Sample[[#This Row],[KPx''j]]^2+Sample[[#This Row],[KPx''k]]^2)/Ksmag/Scale</f>
        <v>0.21566686642533325</v>
      </c>
      <c r="AB2067" s="1">
        <f>SQRT(Sample[[#This Row],[Kpy''i]]^2+Sample[[#This Row],[KPy''j]]^2+Sample[[#This Row],[KPy''k]]^2)/KTmag/Scale</f>
        <v>1.6334059436119961</v>
      </c>
    </row>
    <row r="2068" spans="1:28" hidden="1" x14ac:dyDescent="0.25">
      <c r="A2068" s="5">
        <v>2063</v>
      </c>
      <c r="B2068" s="13" t="s">
        <v>43</v>
      </c>
      <c r="C2068" s="5"/>
      <c r="D2068" s="5"/>
      <c r="E2068">
        <v>1</v>
      </c>
      <c r="F2068">
        <v>9</v>
      </c>
      <c r="G2068">
        <v>10</v>
      </c>
      <c r="H2068" s="11">
        <f>Sample[[#This Row],[C]]/Sample[[#This Row],[D]]</f>
        <v>9</v>
      </c>
      <c r="I2068" s="11">
        <f>Sample[[#This Row],[A]]/Sample[[#This Row],[C]]</f>
        <v>1.1111111111111112</v>
      </c>
      <c r="J2068" s="11">
        <f>Sample[[#This Row],[D]]/Sample[[#This Row],[A]]</f>
        <v>0.1</v>
      </c>
      <c r="K2068" s="11">
        <f>Sample[[#This Row],[A]]/Sample[[#This Row],[D]]</f>
        <v>10</v>
      </c>
      <c r="L2068" s="11">
        <f>Sample[[#This Row],[D]]/Sample[[#This Row],[C]]</f>
        <v>0.1111111111111111</v>
      </c>
      <c r="M2068" s="11">
        <f>Sample[[#This Row],[C]]/Sample[[#This Row],[A]]</f>
        <v>0.9</v>
      </c>
      <c r="N2068">
        <f>IF(Sample[[#This Row],[Ap]]=0,10,LOG(Sample[[#This Row],[Ap]]))</f>
        <v>0.95424250943932487</v>
      </c>
      <c r="O2068">
        <f>IF(Sample[[#This Row],[Ei]]=0,10,LOG(Sample[[#This Row],[Ei]]))</f>
        <v>4.5757490560675143E-2</v>
      </c>
      <c r="P2068">
        <f>IF(Sample[[#This Row],[Ii]]=0,10,LOG(Sample[[#This Row],[Ii]]))</f>
        <v>-1</v>
      </c>
      <c r="Q2068">
        <f>Kx-Sample[[#This Row],[Xp]]</f>
        <v>-0.95424250943932487</v>
      </c>
      <c r="R2068">
        <f>Ky-Sample[[#This Row],[Yp]]</f>
        <v>-1.0457574905606752</v>
      </c>
      <c r="S2068">
        <f>Kz-Sample[[#This Row],[Zp]]</f>
        <v>2</v>
      </c>
      <c r="T2068">
        <f>Sample[[#This Row],[Kpy]]*KSc-Sample[[#This Row],[KPz]]*KSb</f>
        <v>-0.95424250943932476</v>
      </c>
      <c r="U2068">
        <f>-1*(Sample[[#This Row],[KPx]]*KSc-Sample[[#This Row],[KPz]]*KSa)</f>
        <v>-0.95424250943932487</v>
      </c>
      <c r="V2068">
        <f>(Sample[[#This Row],[KPx]]*$R$2-Sample[[#This Row],[Kpy]]*KSa)</f>
        <v>-0.95424250943932487</v>
      </c>
      <c r="W2068">
        <f>Sample[[#This Row],[Kpy]]*KTc-Sample[[#This Row],[KPz]]*KTb</f>
        <v>3.0457574905606752</v>
      </c>
      <c r="X2068">
        <f>-1*(Sample[[#This Row],[KPx]]*KTc-Sample[[#This Row],[KPz]]*KTa)</f>
        <v>3.0457574905606752</v>
      </c>
      <c r="Y2068">
        <f>(Sample[[#This Row],[KPx]]*KTb-Sample[[#This Row],[Kpy]]*KTa)</f>
        <v>3.0457574905606752</v>
      </c>
      <c r="Z2068">
        <f>-Sample[[#This Row],[Xp]]*a+Sample[[#This Row],[Yp]]*b+Sample[[#This Row],[Zp]]*c_</f>
        <v>-1.9084850188786497</v>
      </c>
      <c r="AA2068" s="8">
        <f>-IF(Sample[[#This Row],[Column2]]&gt;0,1,-1)*SQRT(Sample[[#This Row],[KPx''i]]^2+Sample[[#This Row],[KPx''j]]^2+Sample[[#This Row],[KPx''k]]^2)/Ksmag/Scale</f>
        <v>1.1687036194996532</v>
      </c>
      <c r="AB2068" s="1">
        <f>SQRT(Sample[[#This Row],[Kpy''i]]^2+Sample[[#This Row],[KPy''j]]^2+Sample[[#This Row],[KPy''k]]^2)/KTmag/Scale</f>
        <v>2.1536757754251754</v>
      </c>
    </row>
    <row r="2069" spans="1:28" hidden="1" x14ac:dyDescent="0.25">
      <c r="A2069" s="5">
        <v>2064</v>
      </c>
      <c r="B2069" s="13" t="s">
        <v>43</v>
      </c>
      <c r="C2069" s="5"/>
      <c r="D2069" s="5"/>
      <c r="E2069">
        <v>1</v>
      </c>
      <c r="F2069">
        <v>5</v>
      </c>
      <c r="G2069">
        <v>3</v>
      </c>
      <c r="H2069" s="11">
        <f>Sample[[#This Row],[C]]/Sample[[#This Row],[D]]</f>
        <v>5</v>
      </c>
      <c r="I2069" s="11">
        <f>Sample[[#This Row],[A]]/Sample[[#This Row],[C]]</f>
        <v>0.6</v>
      </c>
      <c r="J2069" s="11">
        <f>Sample[[#This Row],[D]]/Sample[[#This Row],[A]]</f>
        <v>0.33333333333333331</v>
      </c>
      <c r="K2069" s="11">
        <f>Sample[[#This Row],[A]]/Sample[[#This Row],[D]]</f>
        <v>3</v>
      </c>
      <c r="L2069" s="11">
        <f>Sample[[#This Row],[D]]/Sample[[#This Row],[C]]</f>
        <v>0.2</v>
      </c>
      <c r="M2069" s="11">
        <f>Sample[[#This Row],[C]]/Sample[[#This Row],[A]]</f>
        <v>1.6666666666666667</v>
      </c>
      <c r="N2069">
        <f>IF(Sample[[#This Row],[Ap]]=0,10,LOG(Sample[[#This Row],[Ap]]))</f>
        <v>0.69897000433601886</v>
      </c>
      <c r="O2069">
        <f>IF(Sample[[#This Row],[Ei]]=0,10,LOG(Sample[[#This Row],[Ei]]))</f>
        <v>-0.22184874961635639</v>
      </c>
      <c r="P2069">
        <f>IF(Sample[[#This Row],[Ii]]=0,10,LOG(Sample[[#This Row],[Ii]]))</f>
        <v>-0.47712125471966244</v>
      </c>
      <c r="Q2069">
        <f>Kx-Sample[[#This Row],[Xp]]</f>
        <v>-0.69897000433601886</v>
      </c>
      <c r="R2069">
        <f>Ky-Sample[[#This Row],[Yp]]</f>
        <v>-0.77815125038364363</v>
      </c>
      <c r="S2069">
        <f>Kz-Sample[[#This Row],[Zp]]</f>
        <v>1.4771212547196624</v>
      </c>
      <c r="T2069">
        <f>Sample[[#This Row],[Kpy]]*KSc-Sample[[#This Row],[KPz]]*KSb</f>
        <v>-0.69897000433601875</v>
      </c>
      <c r="U2069">
        <f>-1*(Sample[[#This Row],[KPx]]*KSc-Sample[[#This Row],[KPz]]*KSa)</f>
        <v>-0.69897000433601886</v>
      </c>
      <c r="V2069">
        <f>(Sample[[#This Row],[KPx]]*$R$2-Sample[[#This Row],[Kpy]]*KSa)</f>
        <v>-0.69897000433601886</v>
      </c>
      <c r="W2069">
        <f>Sample[[#This Row],[Kpy]]*KTc-Sample[[#This Row],[KPz]]*KTb</f>
        <v>2.255272505103306</v>
      </c>
      <c r="X2069">
        <f>-1*(Sample[[#This Row],[KPx]]*KTc-Sample[[#This Row],[KPz]]*KTa)</f>
        <v>2.255272505103306</v>
      </c>
      <c r="Y2069">
        <f>(Sample[[#This Row],[KPx]]*KTb-Sample[[#This Row],[Kpy]]*KTa)</f>
        <v>2.255272505103306</v>
      </c>
      <c r="Z2069">
        <f>-Sample[[#This Row],[Xp]]*a+Sample[[#This Row],[Yp]]*b+Sample[[#This Row],[Zp]]*c_</f>
        <v>-1.3979400086720377</v>
      </c>
      <c r="AA2069" s="8">
        <f>-IF(Sample[[#This Row],[Column2]]&gt;0,1,-1)*SQRT(Sample[[#This Row],[KPx''i]]^2+Sample[[#This Row],[KPx''j]]^2+Sample[[#This Row],[KPx''k]]^2)/Ksmag/Scale</f>
        <v>0.85605992806709574</v>
      </c>
      <c r="AB2069" s="1">
        <f>SQRT(Sample[[#This Row],[Kpy''i]]^2+Sample[[#This Row],[KPy''j]]^2+Sample[[#This Row],[KPy''k]]^2)/KTmag/Scale</f>
        <v>1.5947184817821205</v>
      </c>
    </row>
    <row r="2070" spans="1:28" hidden="1" x14ac:dyDescent="0.25">
      <c r="A2070" s="5">
        <v>2065</v>
      </c>
      <c r="B2070" s="13" t="s">
        <v>43</v>
      </c>
      <c r="C2070" s="5"/>
      <c r="D2070" s="5"/>
      <c r="E2070">
        <v>7</v>
      </c>
      <c r="F2070">
        <v>5</v>
      </c>
      <c r="G2070">
        <v>8</v>
      </c>
      <c r="H2070" s="11">
        <f>Sample[[#This Row],[C]]/Sample[[#This Row],[D]]</f>
        <v>0.7142857142857143</v>
      </c>
      <c r="I2070" s="11">
        <f>Sample[[#This Row],[A]]/Sample[[#This Row],[C]]</f>
        <v>1.6</v>
      </c>
      <c r="J2070" s="11">
        <f>Sample[[#This Row],[D]]/Sample[[#This Row],[A]]</f>
        <v>0.875</v>
      </c>
      <c r="K2070" s="11">
        <f>Sample[[#This Row],[A]]/Sample[[#This Row],[D]]</f>
        <v>1.1428571428571428</v>
      </c>
      <c r="L2070" s="11">
        <f>Sample[[#This Row],[D]]/Sample[[#This Row],[C]]</f>
        <v>1.4</v>
      </c>
      <c r="M2070" s="11">
        <f>Sample[[#This Row],[C]]/Sample[[#This Row],[A]]</f>
        <v>0.625</v>
      </c>
      <c r="N2070">
        <f>IF(Sample[[#This Row],[Ap]]=0,10,LOG(Sample[[#This Row],[Ap]]))</f>
        <v>-0.14612803567823801</v>
      </c>
      <c r="O2070">
        <f>IF(Sample[[#This Row],[Ei]]=0,10,LOG(Sample[[#This Row],[Ei]]))</f>
        <v>0.20411998265592479</v>
      </c>
      <c r="P2070">
        <f>IF(Sample[[#This Row],[Ii]]=0,10,LOG(Sample[[#This Row],[Ii]]))</f>
        <v>-5.7991946977686754E-2</v>
      </c>
      <c r="Q2070">
        <f>Kx-Sample[[#This Row],[Xp]]</f>
        <v>0.14612803567823801</v>
      </c>
      <c r="R2070">
        <f>Ky-Sample[[#This Row],[Yp]]</f>
        <v>-1.2041199826559248</v>
      </c>
      <c r="S2070">
        <f>Kz-Sample[[#This Row],[Zp]]</f>
        <v>1.0579919469776868</v>
      </c>
      <c r="T2070">
        <f>Sample[[#This Row],[Kpy]]*KSc-Sample[[#This Row],[KPz]]*KSb</f>
        <v>0.14612803567823796</v>
      </c>
      <c r="U2070">
        <f>-1*(Sample[[#This Row],[KPx]]*KSc-Sample[[#This Row],[KPz]]*KSa)</f>
        <v>0.14612803567823801</v>
      </c>
      <c r="V2070">
        <f>(Sample[[#This Row],[KPx]]*$R$2-Sample[[#This Row],[Kpy]]*KSa)</f>
        <v>0.14612803567823801</v>
      </c>
      <c r="W2070">
        <f>Sample[[#This Row],[Kpy]]*KTc-Sample[[#This Row],[KPz]]*KTb</f>
        <v>2.2621119296336119</v>
      </c>
      <c r="X2070">
        <f>-1*(Sample[[#This Row],[KPx]]*KTc-Sample[[#This Row],[KPz]]*KTa)</f>
        <v>2.2621119296336119</v>
      </c>
      <c r="Y2070">
        <f>(Sample[[#This Row],[KPx]]*KTb-Sample[[#This Row],[Kpy]]*KTa)</f>
        <v>2.2621119296336114</v>
      </c>
      <c r="Z2070">
        <f>-Sample[[#This Row],[Xp]]*a+Sample[[#This Row],[Yp]]*b+Sample[[#This Row],[Zp]]*c_</f>
        <v>0.29225607135647608</v>
      </c>
      <c r="AA2070" s="8">
        <f>-IF(Sample[[#This Row],[Column2]]&gt;0,1,-1)*SQRT(Sample[[#This Row],[KPx''i]]^2+Sample[[#This Row],[KPx''j]]^2+Sample[[#This Row],[KPx''k]]^2)/Ksmag/Scale</f>
        <v>-0.17896956226344909</v>
      </c>
      <c r="AB2070" s="1">
        <f>SQRT(Sample[[#This Row],[Kpy''i]]^2+Sample[[#This Row],[KPy''j]]^2+Sample[[#This Row],[KPy''k]]^2)/KTmag/Scale</f>
        <v>1.5995546852469131</v>
      </c>
    </row>
    <row r="2071" spans="1:28" hidden="1" x14ac:dyDescent="0.25">
      <c r="A2071" s="5">
        <v>2066</v>
      </c>
      <c r="B2071" s="13" t="s">
        <v>43</v>
      </c>
      <c r="C2071" s="5"/>
      <c r="D2071" s="5"/>
      <c r="E2071">
        <v>5</v>
      </c>
      <c r="F2071">
        <v>9</v>
      </c>
      <c r="G2071">
        <v>7</v>
      </c>
      <c r="H2071" s="11">
        <f>Sample[[#This Row],[C]]/Sample[[#This Row],[D]]</f>
        <v>1.8</v>
      </c>
      <c r="I2071" s="11">
        <f>Sample[[#This Row],[A]]/Sample[[#This Row],[C]]</f>
        <v>0.77777777777777779</v>
      </c>
      <c r="J2071" s="11">
        <f>Sample[[#This Row],[D]]/Sample[[#This Row],[A]]</f>
        <v>0.7142857142857143</v>
      </c>
      <c r="K2071" s="11">
        <f>Sample[[#This Row],[A]]/Sample[[#This Row],[D]]</f>
        <v>1.4</v>
      </c>
      <c r="L2071" s="11">
        <f>Sample[[#This Row],[D]]/Sample[[#This Row],[C]]</f>
        <v>0.55555555555555558</v>
      </c>
      <c r="M2071" s="11">
        <f>Sample[[#This Row],[C]]/Sample[[#This Row],[A]]</f>
        <v>1.2857142857142858</v>
      </c>
      <c r="N2071">
        <f>IF(Sample[[#This Row],[Ap]]=0,10,LOG(Sample[[#This Row],[Ap]]))</f>
        <v>0.25527250510330607</v>
      </c>
      <c r="O2071">
        <f>IF(Sample[[#This Row],[Ei]]=0,10,LOG(Sample[[#This Row],[Ei]]))</f>
        <v>-0.10914446942506803</v>
      </c>
      <c r="P2071">
        <f>IF(Sample[[#This Row],[Ii]]=0,10,LOG(Sample[[#This Row],[Ii]]))</f>
        <v>-0.14612803567823801</v>
      </c>
      <c r="Q2071">
        <f>Kx-Sample[[#This Row],[Xp]]</f>
        <v>-0.25527250510330607</v>
      </c>
      <c r="R2071">
        <f>Ky-Sample[[#This Row],[Yp]]</f>
        <v>-0.89085553057493194</v>
      </c>
      <c r="S2071">
        <f>Kz-Sample[[#This Row],[Zp]]</f>
        <v>1.146128035678238</v>
      </c>
      <c r="T2071">
        <f>Sample[[#This Row],[Kpy]]*KSc-Sample[[#This Row],[KPz]]*KSb</f>
        <v>-0.25527250510330601</v>
      </c>
      <c r="U2071">
        <f>-1*(Sample[[#This Row],[KPx]]*KSc-Sample[[#This Row],[KPz]]*KSa)</f>
        <v>-0.25527250510330607</v>
      </c>
      <c r="V2071">
        <f>(Sample[[#This Row],[KPx]]*$R$2-Sample[[#This Row],[Kpy]]*KSa)</f>
        <v>-0.25527250510330607</v>
      </c>
      <c r="W2071">
        <f>Sample[[#This Row],[Kpy]]*KTc-Sample[[#This Row],[KPz]]*KTb</f>
        <v>2.0369835662531699</v>
      </c>
      <c r="X2071">
        <f>-1*(Sample[[#This Row],[KPx]]*KTc-Sample[[#This Row],[KPz]]*KTa)</f>
        <v>2.0369835662531699</v>
      </c>
      <c r="Y2071">
        <f>(Sample[[#This Row],[KPx]]*KTb-Sample[[#This Row],[Kpy]]*KTa)</f>
        <v>2.0369835662531699</v>
      </c>
      <c r="Z2071">
        <f>-Sample[[#This Row],[Xp]]*a+Sample[[#This Row],[Yp]]*b+Sample[[#This Row],[Zp]]*c_</f>
        <v>-0.51054501020661203</v>
      </c>
      <c r="AA2071" s="8">
        <f>-IF(Sample[[#This Row],[Column2]]&gt;0,1,-1)*SQRT(Sample[[#This Row],[KPx''i]]^2+Sample[[#This Row],[KPx''j]]^2+Sample[[#This Row],[KPx''k]]^2)/Ksmag/Scale</f>
        <v>0.31264369143255732</v>
      </c>
      <c r="AB2071" s="1">
        <f>SQRT(Sample[[#This Row],[Kpy''i]]^2+Sample[[#This Row],[KPy''j]]^2+Sample[[#This Row],[KPy''k]]^2)/KTmag/Scale</f>
        <v>1.4403648928631734</v>
      </c>
    </row>
    <row r="2072" spans="1:28" hidden="1" x14ac:dyDescent="0.25">
      <c r="A2072" s="5">
        <v>2067</v>
      </c>
      <c r="B2072" s="13" t="s">
        <v>43</v>
      </c>
      <c r="C2072" s="5"/>
      <c r="D2072" s="5"/>
      <c r="E2072">
        <v>6</v>
      </c>
      <c r="F2072">
        <v>4</v>
      </c>
      <c r="G2072">
        <v>2</v>
      </c>
      <c r="H2072" s="11">
        <f>Sample[[#This Row],[C]]/Sample[[#This Row],[D]]</f>
        <v>0.66666666666666663</v>
      </c>
      <c r="I2072" s="11">
        <f>Sample[[#This Row],[A]]/Sample[[#This Row],[C]]</f>
        <v>0.5</v>
      </c>
      <c r="J2072" s="11">
        <f>Sample[[#This Row],[D]]/Sample[[#This Row],[A]]</f>
        <v>3</v>
      </c>
      <c r="K2072" s="11">
        <f>Sample[[#This Row],[A]]/Sample[[#This Row],[D]]</f>
        <v>0.33333333333333331</v>
      </c>
      <c r="L2072" s="11">
        <f>Sample[[#This Row],[D]]/Sample[[#This Row],[C]]</f>
        <v>1.5</v>
      </c>
      <c r="M2072" s="11">
        <f>Sample[[#This Row],[C]]/Sample[[#This Row],[A]]</f>
        <v>2</v>
      </c>
      <c r="N2072">
        <f>IF(Sample[[#This Row],[Ap]]=0,10,LOG(Sample[[#This Row],[Ap]]))</f>
        <v>-0.17609125905568127</v>
      </c>
      <c r="O2072">
        <f>IF(Sample[[#This Row],[Ei]]=0,10,LOG(Sample[[#This Row],[Ei]]))</f>
        <v>-0.3010299956639812</v>
      </c>
      <c r="P2072">
        <f>IF(Sample[[#This Row],[Ii]]=0,10,LOG(Sample[[#This Row],[Ii]]))</f>
        <v>0.47712125471966244</v>
      </c>
      <c r="Q2072">
        <f>Kx-Sample[[#This Row],[Xp]]</f>
        <v>0.17609125905568127</v>
      </c>
      <c r="R2072">
        <f>Ky-Sample[[#This Row],[Yp]]</f>
        <v>-0.69897000433601875</v>
      </c>
      <c r="S2072">
        <f>Kz-Sample[[#This Row],[Zp]]</f>
        <v>0.52287874528033762</v>
      </c>
      <c r="T2072">
        <f>Sample[[#This Row],[Kpy]]*KSc-Sample[[#This Row],[KPz]]*KSb</f>
        <v>0.17609125905568113</v>
      </c>
      <c r="U2072">
        <f>-1*(Sample[[#This Row],[KPx]]*KSc-Sample[[#This Row],[KPz]]*KSa)</f>
        <v>0.17609125905568127</v>
      </c>
      <c r="V2072">
        <f>(Sample[[#This Row],[KPx]]*$R$2-Sample[[#This Row],[Kpy]]*KSa)</f>
        <v>0.17609125905568127</v>
      </c>
      <c r="W2072">
        <f>Sample[[#This Row],[Kpy]]*KTc-Sample[[#This Row],[KPz]]*KTb</f>
        <v>1.2218487496163564</v>
      </c>
      <c r="X2072">
        <f>-1*(Sample[[#This Row],[KPx]]*KTc-Sample[[#This Row],[KPz]]*KTa)</f>
        <v>1.2218487496163566</v>
      </c>
      <c r="Y2072">
        <f>(Sample[[#This Row],[KPx]]*KTb-Sample[[#This Row],[Kpy]]*KTa)</f>
        <v>1.2218487496163561</v>
      </c>
      <c r="Z2072">
        <f>-Sample[[#This Row],[Xp]]*a+Sample[[#This Row],[Yp]]*b+Sample[[#This Row],[Zp]]*c_</f>
        <v>0.35218251811136247</v>
      </c>
      <c r="AA2072" s="8">
        <f>-IF(Sample[[#This Row],[Column2]]&gt;0,1,-1)*SQRT(Sample[[#This Row],[KPx''i]]^2+Sample[[#This Row],[KPx''j]]^2+Sample[[#This Row],[KPx''k]]^2)/Ksmag/Scale</f>
        <v>-0.21566686642533325</v>
      </c>
      <c r="AB2072" s="1">
        <f>SQRT(Sample[[#This Row],[Kpy''i]]^2+Sample[[#This Row],[KPy''j]]^2+Sample[[#This Row],[KPy''k]]^2)/KTmag/Scale</f>
        <v>0.86397753643802966</v>
      </c>
    </row>
    <row r="2073" spans="1:28" hidden="1" x14ac:dyDescent="0.25">
      <c r="A2073" s="5">
        <v>2068</v>
      </c>
      <c r="B2073" s="13" t="s">
        <v>43</v>
      </c>
      <c r="C2073" s="5"/>
      <c r="D2073" s="5"/>
      <c r="E2073">
        <v>4</v>
      </c>
      <c r="F2073">
        <v>4</v>
      </c>
      <c r="G2073">
        <v>8</v>
      </c>
      <c r="H2073" s="11">
        <f>Sample[[#This Row],[C]]/Sample[[#This Row],[D]]</f>
        <v>1</v>
      </c>
      <c r="I2073" s="11">
        <f>Sample[[#This Row],[A]]/Sample[[#This Row],[C]]</f>
        <v>2</v>
      </c>
      <c r="J2073" s="11">
        <f>Sample[[#This Row],[D]]/Sample[[#This Row],[A]]</f>
        <v>0.5</v>
      </c>
      <c r="K2073" s="11">
        <f>Sample[[#This Row],[A]]/Sample[[#This Row],[D]]</f>
        <v>2</v>
      </c>
      <c r="L2073" s="11">
        <f>Sample[[#This Row],[D]]/Sample[[#This Row],[C]]</f>
        <v>1</v>
      </c>
      <c r="M2073" s="11">
        <f>Sample[[#This Row],[C]]/Sample[[#This Row],[A]]</f>
        <v>0.5</v>
      </c>
      <c r="N2073">
        <f>IF(Sample[[#This Row],[Ap]]=0,10,LOG(Sample[[#This Row],[Ap]]))</f>
        <v>0</v>
      </c>
      <c r="O2073">
        <f>IF(Sample[[#This Row],[Ei]]=0,10,LOG(Sample[[#This Row],[Ei]]))</f>
        <v>0.3010299956639812</v>
      </c>
      <c r="P2073">
        <f>IF(Sample[[#This Row],[Ii]]=0,10,LOG(Sample[[#This Row],[Ii]]))</f>
        <v>-0.3010299956639812</v>
      </c>
      <c r="Q2073">
        <f>Kx-Sample[[#This Row],[Xp]]</f>
        <v>0</v>
      </c>
      <c r="R2073">
        <f>Ky-Sample[[#This Row],[Yp]]</f>
        <v>-1.3010299956639813</v>
      </c>
      <c r="S2073">
        <f>Kz-Sample[[#This Row],[Zp]]</f>
        <v>1.3010299956639813</v>
      </c>
      <c r="T2073">
        <f>Sample[[#This Row],[Kpy]]*KSc-Sample[[#This Row],[KPz]]*KSb</f>
        <v>0</v>
      </c>
      <c r="U2073">
        <f>-1*(Sample[[#This Row],[KPx]]*KSc-Sample[[#This Row],[KPz]]*KSa)</f>
        <v>0</v>
      </c>
      <c r="V2073">
        <f>(Sample[[#This Row],[KPx]]*$R$2-Sample[[#This Row],[Kpy]]*KSa)</f>
        <v>0</v>
      </c>
      <c r="W2073">
        <f>Sample[[#This Row],[Kpy]]*KTc-Sample[[#This Row],[KPz]]*KTb</f>
        <v>2.6020599913279625</v>
      </c>
      <c r="X2073">
        <f>-1*(Sample[[#This Row],[KPx]]*KTc-Sample[[#This Row],[KPz]]*KTa)</f>
        <v>2.6020599913279625</v>
      </c>
      <c r="Y2073">
        <f>(Sample[[#This Row],[KPx]]*KTb-Sample[[#This Row],[Kpy]]*KTa)</f>
        <v>2.6020599913279625</v>
      </c>
      <c r="Z2073">
        <f>-Sample[[#This Row],[Xp]]*a+Sample[[#This Row],[Yp]]*b+Sample[[#This Row],[Zp]]*c_</f>
        <v>0</v>
      </c>
      <c r="AA2073" s="8">
        <f>-IF(Sample[[#This Row],[Column2]]&gt;0,1,-1)*SQRT(Sample[[#This Row],[KPx''i]]^2+Sample[[#This Row],[KPx''j]]^2+Sample[[#This Row],[KPx''k]]^2)/Ksmag/Scale</f>
        <v>0</v>
      </c>
      <c r="AB2073" s="1">
        <f>SQRT(Sample[[#This Row],[Kpy''i]]^2+Sample[[#This Row],[KPy''j]]^2+Sample[[#This Row],[KPy''k]]^2)/KTmag/Scale</f>
        <v>1.8399342649222115</v>
      </c>
    </row>
    <row r="2074" spans="1:28" hidden="1" x14ac:dyDescent="0.25">
      <c r="A2074" s="5">
        <v>2069</v>
      </c>
      <c r="B2074" s="13" t="s">
        <v>43</v>
      </c>
      <c r="C2074" s="5"/>
      <c r="D2074" s="5"/>
      <c r="E2074">
        <v>8</v>
      </c>
      <c r="F2074">
        <v>9</v>
      </c>
      <c r="G2074">
        <v>4</v>
      </c>
      <c r="H2074" s="11">
        <f>Sample[[#This Row],[C]]/Sample[[#This Row],[D]]</f>
        <v>1.125</v>
      </c>
      <c r="I2074" s="11">
        <f>Sample[[#This Row],[A]]/Sample[[#This Row],[C]]</f>
        <v>0.44444444444444442</v>
      </c>
      <c r="J2074" s="11">
        <f>Sample[[#This Row],[D]]/Sample[[#This Row],[A]]</f>
        <v>2</v>
      </c>
      <c r="K2074" s="11">
        <f>Sample[[#This Row],[A]]/Sample[[#This Row],[D]]</f>
        <v>0.5</v>
      </c>
      <c r="L2074" s="11">
        <f>Sample[[#This Row],[D]]/Sample[[#This Row],[C]]</f>
        <v>0.88888888888888884</v>
      </c>
      <c r="M2074" s="11">
        <f>Sample[[#This Row],[C]]/Sample[[#This Row],[A]]</f>
        <v>2.25</v>
      </c>
      <c r="N2074">
        <f>IF(Sample[[#This Row],[Ap]]=0,10,LOG(Sample[[#This Row],[Ap]]))</f>
        <v>5.1152522447381291E-2</v>
      </c>
      <c r="O2074">
        <f>IF(Sample[[#This Row],[Ei]]=0,10,LOG(Sample[[#This Row],[Ei]]))</f>
        <v>-0.35218251811136253</v>
      </c>
      <c r="P2074">
        <f>IF(Sample[[#This Row],[Ii]]=0,10,LOG(Sample[[#This Row],[Ii]]))</f>
        <v>0.3010299956639812</v>
      </c>
      <c r="Q2074">
        <f>Kx-Sample[[#This Row],[Xp]]</f>
        <v>-5.1152522447381291E-2</v>
      </c>
      <c r="R2074">
        <f>Ky-Sample[[#This Row],[Yp]]</f>
        <v>-0.64781748188863753</v>
      </c>
      <c r="S2074">
        <f>Kz-Sample[[#This Row],[Zp]]</f>
        <v>0.69897000433601875</v>
      </c>
      <c r="T2074">
        <f>Sample[[#This Row],[Kpy]]*KSc-Sample[[#This Row],[KPz]]*KSb</f>
        <v>-5.1152522447381221E-2</v>
      </c>
      <c r="U2074">
        <f>-1*(Sample[[#This Row],[KPx]]*KSc-Sample[[#This Row],[KPz]]*KSa)</f>
        <v>-5.1152522447381291E-2</v>
      </c>
      <c r="V2074">
        <f>(Sample[[#This Row],[KPx]]*$R$2-Sample[[#This Row],[Kpy]]*KSa)</f>
        <v>-5.1152522447381291E-2</v>
      </c>
      <c r="W2074">
        <f>Sample[[#This Row],[Kpy]]*KTc-Sample[[#This Row],[KPz]]*KTb</f>
        <v>1.3467874862246563</v>
      </c>
      <c r="X2074">
        <f>-1*(Sample[[#This Row],[KPx]]*KTc-Sample[[#This Row],[KPz]]*KTa)</f>
        <v>1.3467874862246563</v>
      </c>
      <c r="Y2074">
        <f>(Sample[[#This Row],[KPx]]*KTb-Sample[[#This Row],[Kpy]]*KTa)</f>
        <v>1.3467874862246563</v>
      </c>
      <c r="Z2074">
        <f>-Sample[[#This Row],[Xp]]*a+Sample[[#This Row],[Yp]]*b+Sample[[#This Row],[Zp]]*c_</f>
        <v>-0.10230504489476266</v>
      </c>
      <c r="AA2074" s="8">
        <f>-IF(Sample[[#This Row],[Column2]]&gt;0,1,-1)*SQRT(Sample[[#This Row],[KPx''i]]^2+Sample[[#This Row],[KPx''j]]^2+Sample[[#This Row],[KPx''k]]^2)/Ksmag/Scale</f>
        <v>6.2648789526173337E-2</v>
      </c>
      <c r="AB2074" s="1">
        <f>SQRT(Sample[[#This Row],[Kpy''i]]^2+Sample[[#This Row],[KPy''j]]^2+Sample[[#This Row],[KPy''k]]^2)/KTmag/Scale</f>
        <v>0.95232256432663853</v>
      </c>
    </row>
    <row r="2075" spans="1:28" hidden="1" x14ac:dyDescent="0.25">
      <c r="A2075" s="5">
        <v>2070</v>
      </c>
      <c r="B2075" s="13" t="s">
        <v>43</v>
      </c>
      <c r="C2075" s="5"/>
      <c r="D2075" s="5"/>
      <c r="E2075">
        <v>9</v>
      </c>
      <c r="F2075">
        <v>3</v>
      </c>
      <c r="G2075">
        <v>6</v>
      </c>
      <c r="H2075" s="11">
        <f>Sample[[#This Row],[C]]/Sample[[#This Row],[D]]</f>
        <v>0.33333333333333331</v>
      </c>
      <c r="I2075" s="11">
        <f>Sample[[#This Row],[A]]/Sample[[#This Row],[C]]</f>
        <v>2</v>
      </c>
      <c r="J2075" s="11">
        <f>Sample[[#This Row],[D]]/Sample[[#This Row],[A]]</f>
        <v>1.5</v>
      </c>
      <c r="K2075" s="11">
        <f>Sample[[#This Row],[A]]/Sample[[#This Row],[D]]</f>
        <v>0.66666666666666663</v>
      </c>
      <c r="L2075" s="11">
        <f>Sample[[#This Row],[D]]/Sample[[#This Row],[C]]</f>
        <v>3</v>
      </c>
      <c r="M2075" s="11">
        <f>Sample[[#This Row],[C]]/Sample[[#This Row],[A]]</f>
        <v>0.5</v>
      </c>
      <c r="N2075">
        <f>IF(Sample[[#This Row],[Ap]]=0,10,LOG(Sample[[#This Row],[Ap]]))</f>
        <v>-0.47712125471966244</v>
      </c>
      <c r="O2075">
        <f>IF(Sample[[#This Row],[Ei]]=0,10,LOG(Sample[[#This Row],[Ei]]))</f>
        <v>0.3010299956639812</v>
      </c>
      <c r="P2075">
        <f>IF(Sample[[#This Row],[Ii]]=0,10,LOG(Sample[[#This Row],[Ii]]))</f>
        <v>0.17609125905568124</v>
      </c>
      <c r="Q2075">
        <f>Kx-Sample[[#This Row],[Xp]]</f>
        <v>0.47712125471966244</v>
      </c>
      <c r="R2075">
        <f>Ky-Sample[[#This Row],[Yp]]</f>
        <v>-1.3010299956639813</v>
      </c>
      <c r="S2075">
        <f>Kz-Sample[[#This Row],[Zp]]</f>
        <v>0.82390874094431876</v>
      </c>
      <c r="T2075">
        <f>Sample[[#This Row],[Kpy]]*KSc-Sample[[#This Row],[KPz]]*KSb</f>
        <v>0.47712125471966249</v>
      </c>
      <c r="U2075">
        <f>-1*(Sample[[#This Row],[KPx]]*KSc-Sample[[#This Row],[KPz]]*KSa)</f>
        <v>0.47712125471966244</v>
      </c>
      <c r="V2075">
        <f>(Sample[[#This Row],[KPx]]*$R$2-Sample[[#This Row],[Kpy]]*KSa)</f>
        <v>0.47712125471966244</v>
      </c>
      <c r="W2075">
        <f>Sample[[#This Row],[Kpy]]*KTc-Sample[[#This Row],[KPz]]*KTb</f>
        <v>2.1249387366082999</v>
      </c>
      <c r="X2075">
        <f>-1*(Sample[[#This Row],[KPx]]*KTc-Sample[[#This Row],[KPz]]*KTa)</f>
        <v>2.1249387366082999</v>
      </c>
      <c r="Y2075">
        <f>(Sample[[#This Row],[KPx]]*KTb-Sample[[#This Row],[Kpy]]*KTa)</f>
        <v>2.1249387366082999</v>
      </c>
      <c r="Z2075">
        <f>-Sample[[#This Row],[Xp]]*a+Sample[[#This Row],[Yp]]*b+Sample[[#This Row],[Zp]]*c_</f>
        <v>0.95424250943932487</v>
      </c>
      <c r="AA2075" s="8">
        <f>-IF(Sample[[#This Row],[Column2]]&gt;0,1,-1)*SQRT(Sample[[#This Row],[KPx''i]]^2+Sample[[#This Row],[KPx''j]]^2+Sample[[#This Row],[KPx''k]]^2)/Ksmag/Scale</f>
        <v>-0.58435180974982659</v>
      </c>
      <c r="AB2075" s="1">
        <f>SQRT(Sample[[#This Row],[Kpy''i]]^2+Sample[[#This Row],[KPy''j]]^2+Sample[[#This Row],[KPy''k]]^2)/KTmag/Scale</f>
        <v>1.502558590261704</v>
      </c>
    </row>
    <row r="2076" spans="1:28" hidden="1" x14ac:dyDescent="0.25">
      <c r="A2076" s="5">
        <v>2071</v>
      </c>
      <c r="B2076" s="13" t="s">
        <v>43</v>
      </c>
      <c r="C2076" s="5"/>
      <c r="D2076" s="5"/>
      <c r="E2076">
        <v>10</v>
      </c>
      <c r="F2076">
        <v>8</v>
      </c>
      <c r="G2076">
        <v>1</v>
      </c>
      <c r="H2076" s="11">
        <f>Sample[[#This Row],[C]]/Sample[[#This Row],[D]]</f>
        <v>0.8</v>
      </c>
      <c r="I2076" s="11">
        <f>Sample[[#This Row],[A]]/Sample[[#This Row],[C]]</f>
        <v>0.125</v>
      </c>
      <c r="J2076" s="11">
        <f>Sample[[#This Row],[D]]/Sample[[#This Row],[A]]</f>
        <v>10</v>
      </c>
      <c r="K2076" s="11">
        <f>Sample[[#This Row],[A]]/Sample[[#This Row],[D]]</f>
        <v>0.1</v>
      </c>
      <c r="L2076" s="11">
        <f>Sample[[#This Row],[D]]/Sample[[#This Row],[C]]</f>
        <v>1.25</v>
      </c>
      <c r="M2076" s="11">
        <f>Sample[[#This Row],[C]]/Sample[[#This Row],[A]]</f>
        <v>8</v>
      </c>
      <c r="N2076">
        <f>IF(Sample[[#This Row],[Ap]]=0,10,LOG(Sample[[#This Row],[Ap]]))</f>
        <v>-9.6910013008056392E-2</v>
      </c>
      <c r="O2076">
        <f>IF(Sample[[#This Row],[Ei]]=0,10,LOG(Sample[[#This Row],[Ei]]))</f>
        <v>-0.90308998699194354</v>
      </c>
      <c r="P2076">
        <f>IF(Sample[[#This Row],[Ii]]=0,10,LOG(Sample[[#This Row],[Ii]]))</f>
        <v>1</v>
      </c>
      <c r="Q2076">
        <f>Kx-Sample[[#This Row],[Xp]]</f>
        <v>9.6910013008056392E-2</v>
      </c>
      <c r="R2076">
        <f>Ky-Sample[[#This Row],[Yp]]</f>
        <v>-9.6910013008056461E-2</v>
      </c>
      <c r="S2076">
        <f>Kz-Sample[[#This Row],[Zp]]</f>
        <v>0</v>
      </c>
      <c r="T2076">
        <f>Sample[[#This Row],[Kpy]]*KSc-Sample[[#This Row],[KPz]]*KSb</f>
        <v>9.6910013008056461E-2</v>
      </c>
      <c r="U2076">
        <f>-1*(Sample[[#This Row],[KPx]]*KSc-Sample[[#This Row],[KPz]]*KSa)</f>
        <v>9.6910013008056392E-2</v>
      </c>
      <c r="V2076">
        <f>(Sample[[#This Row],[KPx]]*$R$2-Sample[[#This Row],[Kpy]]*KSa)</f>
        <v>9.6910013008056392E-2</v>
      </c>
      <c r="W2076">
        <f>Sample[[#This Row],[Kpy]]*KTc-Sample[[#This Row],[KPz]]*KTb</f>
        <v>9.6910013008056461E-2</v>
      </c>
      <c r="X2076">
        <f>-1*(Sample[[#This Row],[KPx]]*KTc-Sample[[#This Row],[KPz]]*KTa)</f>
        <v>9.6910013008056392E-2</v>
      </c>
      <c r="Y2076">
        <f>(Sample[[#This Row],[KPx]]*KTb-Sample[[#This Row],[Kpy]]*KTa)</f>
        <v>9.6910013008056531E-2</v>
      </c>
      <c r="Z2076">
        <f>-Sample[[#This Row],[Xp]]*a+Sample[[#This Row],[Yp]]*b+Sample[[#This Row],[Zp]]*c_</f>
        <v>0.19382002601611292</v>
      </c>
      <c r="AA2076" s="8">
        <f>-IF(Sample[[#This Row],[Column2]]&gt;0,1,-1)*SQRT(Sample[[#This Row],[KPx''i]]^2+Sample[[#This Row],[KPx''j]]^2+Sample[[#This Row],[KPx''k]]^2)/Ksmag/Scale</f>
        <v>-0.11869004141810927</v>
      </c>
      <c r="AB2076" s="1">
        <f>SQRT(Sample[[#This Row],[Kpy''i]]^2+Sample[[#This Row],[KPy''j]]^2+Sample[[#This Row],[KPy''k]]^2)/KTmag/Scale</f>
        <v>6.8525727362873268E-2</v>
      </c>
    </row>
    <row r="2077" spans="1:28" hidden="1" x14ac:dyDescent="0.25">
      <c r="A2077" s="5">
        <v>2072</v>
      </c>
      <c r="B2077" s="13" t="s">
        <v>43</v>
      </c>
      <c r="C2077" s="5"/>
      <c r="D2077" s="5"/>
      <c r="E2077">
        <v>4</v>
      </c>
      <c r="F2077">
        <v>4</v>
      </c>
      <c r="G2077">
        <v>10</v>
      </c>
      <c r="H2077" s="11">
        <f>Sample[[#This Row],[C]]/Sample[[#This Row],[D]]</f>
        <v>1</v>
      </c>
      <c r="I2077" s="11">
        <f>Sample[[#This Row],[A]]/Sample[[#This Row],[C]]</f>
        <v>2.5</v>
      </c>
      <c r="J2077" s="11">
        <f>Sample[[#This Row],[D]]/Sample[[#This Row],[A]]</f>
        <v>0.4</v>
      </c>
      <c r="K2077" s="11">
        <f>Sample[[#This Row],[A]]/Sample[[#This Row],[D]]</f>
        <v>2.5</v>
      </c>
      <c r="L2077" s="11">
        <f>Sample[[#This Row],[D]]/Sample[[#This Row],[C]]</f>
        <v>1</v>
      </c>
      <c r="M2077" s="11">
        <f>Sample[[#This Row],[C]]/Sample[[#This Row],[A]]</f>
        <v>0.4</v>
      </c>
      <c r="N2077">
        <f>IF(Sample[[#This Row],[Ap]]=0,10,LOG(Sample[[#This Row],[Ap]]))</f>
        <v>0</v>
      </c>
      <c r="O2077">
        <f>IF(Sample[[#This Row],[Ei]]=0,10,LOG(Sample[[#This Row],[Ei]]))</f>
        <v>0.3979400086720376</v>
      </c>
      <c r="P2077">
        <f>IF(Sample[[#This Row],[Ii]]=0,10,LOG(Sample[[#This Row],[Ii]]))</f>
        <v>-0.3979400086720376</v>
      </c>
      <c r="Q2077">
        <f>Kx-Sample[[#This Row],[Xp]]</f>
        <v>0</v>
      </c>
      <c r="R2077">
        <f>Ky-Sample[[#This Row],[Yp]]</f>
        <v>-1.3979400086720375</v>
      </c>
      <c r="S2077">
        <f>Kz-Sample[[#This Row],[Zp]]</f>
        <v>1.3979400086720375</v>
      </c>
      <c r="T2077">
        <f>Sample[[#This Row],[Kpy]]*KSc-Sample[[#This Row],[KPz]]*KSb</f>
        <v>0</v>
      </c>
      <c r="U2077">
        <f>-1*(Sample[[#This Row],[KPx]]*KSc-Sample[[#This Row],[KPz]]*KSa)</f>
        <v>0</v>
      </c>
      <c r="V2077">
        <f>(Sample[[#This Row],[KPx]]*$R$2-Sample[[#This Row],[Kpy]]*KSa)</f>
        <v>0</v>
      </c>
      <c r="W2077">
        <f>Sample[[#This Row],[Kpy]]*KTc-Sample[[#This Row],[KPz]]*KTb</f>
        <v>2.795880017344075</v>
      </c>
      <c r="X2077">
        <f>-1*(Sample[[#This Row],[KPx]]*KTc-Sample[[#This Row],[KPz]]*KTa)</f>
        <v>2.795880017344075</v>
      </c>
      <c r="Y2077">
        <f>(Sample[[#This Row],[KPx]]*KTb-Sample[[#This Row],[Kpy]]*KTa)</f>
        <v>2.795880017344075</v>
      </c>
      <c r="Z2077">
        <f>-Sample[[#This Row],[Xp]]*a+Sample[[#This Row],[Yp]]*b+Sample[[#This Row],[Zp]]*c_</f>
        <v>0</v>
      </c>
      <c r="AA2077" s="8">
        <f>-IF(Sample[[#This Row],[Column2]]&gt;0,1,-1)*SQRT(Sample[[#This Row],[KPx''i]]^2+Sample[[#This Row],[KPx''j]]^2+Sample[[#This Row],[KPx''k]]^2)/Ksmag/Scale</f>
        <v>0</v>
      </c>
      <c r="AB2077" s="1">
        <f>SQRT(Sample[[#This Row],[Kpy''i]]^2+Sample[[#This Row],[KPy''j]]^2+Sample[[#This Row],[KPy''k]]^2)/KTmag/Scale</f>
        <v>1.9769857196479579</v>
      </c>
    </row>
    <row r="2078" spans="1:28" hidden="1" x14ac:dyDescent="0.25">
      <c r="A2078" s="5">
        <v>2073</v>
      </c>
      <c r="B2078" s="13" t="s">
        <v>43</v>
      </c>
      <c r="C2078" s="5"/>
      <c r="D2078" s="5"/>
      <c r="E2078">
        <v>4</v>
      </c>
      <c r="F2078">
        <v>7</v>
      </c>
      <c r="G2078">
        <v>9</v>
      </c>
      <c r="H2078" s="11">
        <f>Sample[[#This Row],[C]]/Sample[[#This Row],[D]]</f>
        <v>1.75</v>
      </c>
      <c r="I2078" s="11">
        <f>Sample[[#This Row],[A]]/Sample[[#This Row],[C]]</f>
        <v>1.2857142857142858</v>
      </c>
      <c r="J2078" s="11">
        <f>Sample[[#This Row],[D]]/Sample[[#This Row],[A]]</f>
        <v>0.44444444444444442</v>
      </c>
      <c r="K2078" s="11">
        <f>Sample[[#This Row],[A]]/Sample[[#This Row],[D]]</f>
        <v>2.25</v>
      </c>
      <c r="L2078" s="11">
        <f>Sample[[#This Row],[D]]/Sample[[#This Row],[C]]</f>
        <v>0.5714285714285714</v>
      </c>
      <c r="M2078" s="11">
        <f>Sample[[#This Row],[C]]/Sample[[#This Row],[A]]</f>
        <v>0.77777777777777779</v>
      </c>
      <c r="N2078">
        <f>IF(Sample[[#This Row],[Ap]]=0,10,LOG(Sample[[#This Row],[Ap]]))</f>
        <v>0.24303804868629444</v>
      </c>
      <c r="O2078">
        <f>IF(Sample[[#This Row],[Ei]]=0,10,LOG(Sample[[#This Row],[Ei]]))</f>
        <v>0.10914446942506807</v>
      </c>
      <c r="P2078">
        <f>IF(Sample[[#This Row],[Ii]]=0,10,LOG(Sample[[#This Row],[Ii]]))</f>
        <v>-0.35218251811136253</v>
      </c>
      <c r="Q2078">
        <f>Kx-Sample[[#This Row],[Xp]]</f>
        <v>-0.24303804868629444</v>
      </c>
      <c r="R2078">
        <f>Ky-Sample[[#This Row],[Yp]]</f>
        <v>-1.1091444694250681</v>
      </c>
      <c r="S2078">
        <f>Kz-Sample[[#This Row],[Zp]]</f>
        <v>1.3521825181113625</v>
      </c>
      <c r="T2078">
        <f>Sample[[#This Row],[Kpy]]*KSc-Sample[[#This Row],[KPz]]*KSb</f>
        <v>-0.24303804868629442</v>
      </c>
      <c r="U2078">
        <f>-1*(Sample[[#This Row],[KPx]]*KSc-Sample[[#This Row],[KPz]]*KSa)</f>
        <v>-0.24303804868629444</v>
      </c>
      <c r="V2078">
        <f>(Sample[[#This Row],[KPx]]*$R$2-Sample[[#This Row],[Kpy]]*KSa)</f>
        <v>-0.24303804868629444</v>
      </c>
      <c r="W2078">
        <f>Sample[[#This Row],[Kpy]]*KTc-Sample[[#This Row],[KPz]]*KTb</f>
        <v>2.4613269875364305</v>
      </c>
      <c r="X2078">
        <f>-1*(Sample[[#This Row],[KPx]]*KTc-Sample[[#This Row],[KPz]]*KTa)</f>
        <v>2.4613269875364305</v>
      </c>
      <c r="Y2078">
        <f>(Sample[[#This Row],[KPx]]*KTb-Sample[[#This Row],[Kpy]]*KTa)</f>
        <v>2.4613269875364305</v>
      </c>
      <c r="Z2078">
        <f>-Sample[[#This Row],[Xp]]*a+Sample[[#This Row],[Yp]]*b+Sample[[#This Row],[Zp]]*c_</f>
        <v>-0.48607609737258894</v>
      </c>
      <c r="AA2078" s="8">
        <f>-IF(Sample[[#This Row],[Column2]]&gt;0,1,-1)*SQRT(Sample[[#This Row],[KPx''i]]^2+Sample[[#This Row],[KPx''j]]^2+Sample[[#This Row],[KPx''k]]^2)/Ksmag/Scale</f>
        <v>0.29765960368155842</v>
      </c>
      <c r="AB2078" s="1">
        <f>SQRT(Sample[[#This Row],[Kpy''i]]^2+Sample[[#This Row],[KPy''j]]^2+Sample[[#This Row],[KPy''k]]^2)/KTmag/Scale</f>
        <v>1.7404210036044672</v>
      </c>
    </row>
    <row r="2079" spans="1:28" hidden="1" x14ac:dyDescent="0.25">
      <c r="A2079" s="5">
        <v>2074</v>
      </c>
      <c r="B2079" s="13" t="s">
        <v>43</v>
      </c>
      <c r="C2079" s="5"/>
      <c r="D2079" s="5"/>
      <c r="E2079">
        <v>3</v>
      </c>
      <c r="F2079">
        <v>5</v>
      </c>
      <c r="G2079">
        <v>6</v>
      </c>
      <c r="H2079" s="11">
        <f>Sample[[#This Row],[C]]/Sample[[#This Row],[D]]</f>
        <v>1.6666666666666667</v>
      </c>
      <c r="I2079" s="11">
        <f>Sample[[#This Row],[A]]/Sample[[#This Row],[C]]</f>
        <v>1.2</v>
      </c>
      <c r="J2079" s="11">
        <f>Sample[[#This Row],[D]]/Sample[[#This Row],[A]]</f>
        <v>0.5</v>
      </c>
      <c r="K2079" s="11">
        <f>Sample[[#This Row],[A]]/Sample[[#This Row],[D]]</f>
        <v>2</v>
      </c>
      <c r="L2079" s="11">
        <f>Sample[[#This Row],[D]]/Sample[[#This Row],[C]]</f>
        <v>0.6</v>
      </c>
      <c r="M2079" s="11">
        <f>Sample[[#This Row],[C]]/Sample[[#This Row],[A]]</f>
        <v>0.83333333333333337</v>
      </c>
      <c r="N2079">
        <f>IF(Sample[[#This Row],[Ap]]=0,10,LOG(Sample[[#This Row],[Ap]]))</f>
        <v>0.22184874961635639</v>
      </c>
      <c r="O2079">
        <f>IF(Sample[[#This Row],[Ei]]=0,10,LOG(Sample[[#This Row],[Ei]]))</f>
        <v>7.9181246047624818E-2</v>
      </c>
      <c r="P2079">
        <f>IF(Sample[[#This Row],[Ii]]=0,10,LOG(Sample[[#This Row],[Ii]]))</f>
        <v>-0.3010299956639812</v>
      </c>
      <c r="Q2079">
        <f>Kx-Sample[[#This Row],[Xp]]</f>
        <v>-0.22184874961635639</v>
      </c>
      <c r="R2079">
        <f>Ky-Sample[[#This Row],[Yp]]</f>
        <v>-1.0791812460476249</v>
      </c>
      <c r="S2079">
        <f>Kz-Sample[[#This Row],[Zp]]</f>
        <v>1.3010299956639813</v>
      </c>
      <c r="T2079">
        <f>Sample[[#This Row],[Kpy]]*KSc-Sample[[#This Row],[KPz]]*KSb</f>
        <v>-0.22184874961635637</v>
      </c>
      <c r="U2079">
        <f>-1*(Sample[[#This Row],[KPx]]*KSc-Sample[[#This Row],[KPz]]*KSa)</f>
        <v>-0.22184874961635639</v>
      </c>
      <c r="V2079">
        <f>(Sample[[#This Row],[KPx]]*$R$2-Sample[[#This Row],[Kpy]]*KSa)</f>
        <v>-0.22184874961635639</v>
      </c>
      <c r="W2079">
        <f>Sample[[#This Row],[Kpy]]*KTc-Sample[[#This Row],[KPz]]*KTb</f>
        <v>2.3802112417116064</v>
      </c>
      <c r="X2079">
        <f>-1*(Sample[[#This Row],[KPx]]*KTc-Sample[[#This Row],[KPz]]*KTa)</f>
        <v>2.3802112417116059</v>
      </c>
      <c r="Y2079">
        <f>(Sample[[#This Row],[KPx]]*KTb-Sample[[#This Row],[Kpy]]*KTa)</f>
        <v>2.3802112417116064</v>
      </c>
      <c r="Z2079">
        <f>-Sample[[#This Row],[Xp]]*a+Sample[[#This Row],[Yp]]*b+Sample[[#This Row],[Zp]]*c_</f>
        <v>-0.44369749923271273</v>
      </c>
      <c r="AA2079" s="8">
        <f>-IF(Sample[[#This Row],[Column2]]&gt;0,1,-1)*SQRT(Sample[[#This Row],[KPx''i]]^2+Sample[[#This Row],[KPx''j]]^2+Sample[[#This Row],[KPx''k]]^2)/Ksmag/Scale</f>
        <v>0.27170811831726921</v>
      </c>
      <c r="AB2079" s="1">
        <f>SQRT(Sample[[#This Row],[Kpy''i]]^2+Sample[[#This Row],[KPy''j]]^2+Sample[[#This Row],[KPy''k]]^2)/KTmag/Scale</f>
        <v>1.6830635096707296</v>
      </c>
    </row>
    <row r="2080" spans="1:28" hidden="1" x14ac:dyDescent="0.25">
      <c r="A2080" s="5">
        <v>2075</v>
      </c>
      <c r="B2080" s="13" t="s">
        <v>43</v>
      </c>
      <c r="C2080" s="5"/>
      <c r="D2080" s="5"/>
      <c r="E2080">
        <v>5</v>
      </c>
      <c r="F2080">
        <v>6</v>
      </c>
      <c r="G2080">
        <v>8</v>
      </c>
      <c r="H2080" s="11">
        <f>Sample[[#This Row],[C]]/Sample[[#This Row],[D]]</f>
        <v>1.2</v>
      </c>
      <c r="I2080" s="11">
        <f>Sample[[#This Row],[A]]/Sample[[#This Row],[C]]</f>
        <v>1.3333333333333333</v>
      </c>
      <c r="J2080" s="11">
        <f>Sample[[#This Row],[D]]/Sample[[#This Row],[A]]</f>
        <v>0.625</v>
      </c>
      <c r="K2080" s="11">
        <f>Sample[[#This Row],[A]]/Sample[[#This Row],[D]]</f>
        <v>1.6</v>
      </c>
      <c r="L2080" s="11">
        <f>Sample[[#This Row],[D]]/Sample[[#This Row],[C]]</f>
        <v>0.83333333333333337</v>
      </c>
      <c r="M2080" s="11">
        <f>Sample[[#This Row],[C]]/Sample[[#This Row],[A]]</f>
        <v>0.75</v>
      </c>
      <c r="N2080">
        <f>IF(Sample[[#This Row],[Ap]]=0,10,LOG(Sample[[#This Row],[Ap]]))</f>
        <v>7.9181246047624818E-2</v>
      </c>
      <c r="O2080">
        <f>IF(Sample[[#This Row],[Ei]]=0,10,LOG(Sample[[#This Row],[Ei]]))</f>
        <v>0.12493873660829993</v>
      </c>
      <c r="P2080">
        <f>IF(Sample[[#This Row],[Ii]]=0,10,LOG(Sample[[#This Row],[Ii]]))</f>
        <v>-0.20411998265592479</v>
      </c>
      <c r="Q2080">
        <f>Kx-Sample[[#This Row],[Xp]]</f>
        <v>-7.9181246047624818E-2</v>
      </c>
      <c r="R2080">
        <f>Ky-Sample[[#This Row],[Yp]]</f>
        <v>-1.1249387366082999</v>
      </c>
      <c r="S2080">
        <f>Kz-Sample[[#This Row],[Zp]]</f>
        <v>1.2041199826559248</v>
      </c>
      <c r="T2080">
        <f>Sample[[#This Row],[Kpy]]*KSc-Sample[[#This Row],[KPz]]*KSb</f>
        <v>-7.9181246047624887E-2</v>
      </c>
      <c r="U2080">
        <f>-1*(Sample[[#This Row],[KPx]]*KSc-Sample[[#This Row],[KPz]]*KSa)</f>
        <v>-7.9181246047624818E-2</v>
      </c>
      <c r="V2080">
        <f>(Sample[[#This Row],[KPx]]*$R$2-Sample[[#This Row],[Kpy]]*KSa)</f>
        <v>-7.9181246047624818E-2</v>
      </c>
      <c r="W2080">
        <f>Sample[[#This Row],[Kpy]]*KTc-Sample[[#This Row],[KPz]]*KTb</f>
        <v>2.3290587192642249</v>
      </c>
      <c r="X2080">
        <f>-1*(Sample[[#This Row],[KPx]]*KTc-Sample[[#This Row],[KPz]]*KTa)</f>
        <v>2.3290587192642249</v>
      </c>
      <c r="Y2080">
        <f>(Sample[[#This Row],[KPx]]*KTb-Sample[[#This Row],[Kpy]]*KTa)</f>
        <v>2.3290587192642245</v>
      </c>
      <c r="Z2080">
        <f>-Sample[[#This Row],[Xp]]*a+Sample[[#This Row],[Yp]]*b+Sample[[#This Row],[Zp]]*c_</f>
        <v>-0.15836249209524972</v>
      </c>
      <c r="AA2080" s="8">
        <f>-IF(Sample[[#This Row],[Column2]]&gt;0,1,-1)*SQRT(Sample[[#This Row],[KPx''i]]^2+Sample[[#This Row],[KPx''j]]^2+Sample[[#This Row],[KPx''k]]^2)/Ksmag/Scale</f>
        <v>9.6976825007224043E-2</v>
      </c>
      <c r="AB2080" s="1">
        <f>SQRT(Sample[[#This Row],[Kpy''i]]^2+Sample[[#This Row],[KPy''j]]^2+Sample[[#This Row],[KPy''k]]^2)/KTmag/Scale</f>
        <v>1.646893214173389</v>
      </c>
    </row>
    <row r="2081" spans="1:28" hidden="1" x14ac:dyDescent="0.25">
      <c r="A2081" s="5">
        <v>2076</v>
      </c>
      <c r="B2081" s="13" t="s">
        <v>43</v>
      </c>
      <c r="C2081" s="5"/>
      <c r="D2081" s="5"/>
      <c r="E2081">
        <v>7</v>
      </c>
      <c r="F2081">
        <v>7</v>
      </c>
      <c r="G2081">
        <v>4</v>
      </c>
      <c r="H2081" s="11">
        <f>Sample[[#This Row],[C]]/Sample[[#This Row],[D]]</f>
        <v>1</v>
      </c>
      <c r="I2081" s="11">
        <f>Sample[[#This Row],[A]]/Sample[[#This Row],[C]]</f>
        <v>0.5714285714285714</v>
      </c>
      <c r="J2081" s="11">
        <f>Sample[[#This Row],[D]]/Sample[[#This Row],[A]]</f>
        <v>1.75</v>
      </c>
      <c r="K2081" s="11">
        <f>Sample[[#This Row],[A]]/Sample[[#This Row],[D]]</f>
        <v>0.5714285714285714</v>
      </c>
      <c r="L2081" s="11">
        <f>Sample[[#This Row],[D]]/Sample[[#This Row],[C]]</f>
        <v>1</v>
      </c>
      <c r="M2081" s="11">
        <f>Sample[[#This Row],[C]]/Sample[[#This Row],[A]]</f>
        <v>1.75</v>
      </c>
      <c r="N2081">
        <f>IF(Sample[[#This Row],[Ap]]=0,10,LOG(Sample[[#This Row],[Ap]]))</f>
        <v>0</v>
      </c>
      <c r="O2081">
        <f>IF(Sample[[#This Row],[Ei]]=0,10,LOG(Sample[[#This Row],[Ei]]))</f>
        <v>-0.24303804868629447</v>
      </c>
      <c r="P2081">
        <f>IF(Sample[[#This Row],[Ii]]=0,10,LOG(Sample[[#This Row],[Ii]]))</f>
        <v>0.24303804868629444</v>
      </c>
      <c r="Q2081">
        <f>Kx-Sample[[#This Row],[Xp]]</f>
        <v>0</v>
      </c>
      <c r="R2081">
        <f>Ky-Sample[[#This Row],[Yp]]</f>
        <v>-0.75696195131370558</v>
      </c>
      <c r="S2081">
        <f>Kz-Sample[[#This Row],[Zp]]</f>
        <v>0.75696195131370558</v>
      </c>
      <c r="T2081">
        <f>Sample[[#This Row],[Kpy]]*KSc-Sample[[#This Row],[KPz]]*KSb</f>
        <v>0</v>
      </c>
      <c r="U2081">
        <f>-1*(Sample[[#This Row],[KPx]]*KSc-Sample[[#This Row],[KPz]]*KSa)</f>
        <v>0</v>
      </c>
      <c r="V2081">
        <f>(Sample[[#This Row],[KPx]]*$R$2-Sample[[#This Row],[Kpy]]*KSa)</f>
        <v>0</v>
      </c>
      <c r="W2081">
        <f>Sample[[#This Row],[Kpy]]*KTc-Sample[[#This Row],[KPz]]*KTb</f>
        <v>1.5139239026274112</v>
      </c>
      <c r="X2081">
        <f>-1*(Sample[[#This Row],[KPx]]*KTc-Sample[[#This Row],[KPz]]*KTa)</f>
        <v>1.5139239026274112</v>
      </c>
      <c r="Y2081">
        <f>(Sample[[#This Row],[KPx]]*KTb-Sample[[#This Row],[Kpy]]*KTa)</f>
        <v>1.5139239026274112</v>
      </c>
      <c r="Z2081">
        <f>-Sample[[#This Row],[Xp]]*a+Sample[[#This Row],[Yp]]*b+Sample[[#This Row],[Zp]]*c_</f>
        <v>0</v>
      </c>
      <c r="AA2081" s="8">
        <f>-IF(Sample[[#This Row],[Column2]]&gt;0,1,-1)*SQRT(Sample[[#This Row],[KPx''i]]^2+Sample[[#This Row],[KPx''j]]^2+Sample[[#This Row],[KPx''k]]^2)/Ksmag/Scale</f>
        <v>0</v>
      </c>
      <c r="AB2081" s="1">
        <f>SQRT(Sample[[#This Row],[Kpy''i]]^2+Sample[[#This Row],[KPy''j]]^2+Sample[[#This Row],[KPy''k]]^2)/KTmag/Scale</f>
        <v>1.0705058577482449</v>
      </c>
    </row>
    <row r="2082" spans="1:28" hidden="1" x14ac:dyDescent="0.25">
      <c r="A2082" s="5">
        <v>2077</v>
      </c>
      <c r="B2082" s="13" t="s">
        <v>43</v>
      </c>
      <c r="C2082" s="5"/>
      <c r="D2082" s="5"/>
      <c r="E2082">
        <v>6</v>
      </c>
      <c r="F2082">
        <v>1</v>
      </c>
      <c r="G2082">
        <v>2</v>
      </c>
      <c r="H2082" s="11">
        <f>Sample[[#This Row],[C]]/Sample[[#This Row],[D]]</f>
        <v>0.16666666666666666</v>
      </c>
      <c r="I2082" s="11">
        <f>Sample[[#This Row],[A]]/Sample[[#This Row],[C]]</f>
        <v>2</v>
      </c>
      <c r="J2082" s="11">
        <f>Sample[[#This Row],[D]]/Sample[[#This Row],[A]]</f>
        <v>3</v>
      </c>
      <c r="K2082" s="11">
        <f>Sample[[#This Row],[A]]/Sample[[#This Row],[D]]</f>
        <v>0.33333333333333331</v>
      </c>
      <c r="L2082" s="11">
        <f>Sample[[#This Row],[D]]/Sample[[#This Row],[C]]</f>
        <v>6</v>
      </c>
      <c r="M2082" s="11">
        <f>Sample[[#This Row],[C]]/Sample[[#This Row],[A]]</f>
        <v>0.5</v>
      </c>
      <c r="N2082">
        <f>IF(Sample[[#This Row],[Ap]]=0,10,LOG(Sample[[#This Row],[Ap]]))</f>
        <v>-0.77815125038364363</v>
      </c>
      <c r="O2082">
        <f>IF(Sample[[#This Row],[Ei]]=0,10,LOG(Sample[[#This Row],[Ei]]))</f>
        <v>0.3010299956639812</v>
      </c>
      <c r="P2082">
        <f>IF(Sample[[#This Row],[Ii]]=0,10,LOG(Sample[[#This Row],[Ii]]))</f>
        <v>0.47712125471966244</v>
      </c>
      <c r="Q2082">
        <f>Kx-Sample[[#This Row],[Xp]]</f>
        <v>0.77815125038364363</v>
      </c>
      <c r="R2082">
        <f>Ky-Sample[[#This Row],[Yp]]</f>
        <v>-1.3010299956639813</v>
      </c>
      <c r="S2082">
        <f>Kz-Sample[[#This Row],[Zp]]</f>
        <v>0.52287874528033762</v>
      </c>
      <c r="T2082">
        <f>Sample[[#This Row],[Kpy]]*KSc-Sample[[#This Row],[KPz]]*KSb</f>
        <v>0.77815125038364363</v>
      </c>
      <c r="U2082">
        <f>-1*(Sample[[#This Row],[KPx]]*KSc-Sample[[#This Row],[KPz]]*KSa)</f>
        <v>0.77815125038364363</v>
      </c>
      <c r="V2082">
        <f>(Sample[[#This Row],[KPx]]*$R$2-Sample[[#This Row],[Kpy]]*KSa)</f>
        <v>0.77815125038364363</v>
      </c>
      <c r="W2082">
        <f>Sample[[#This Row],[Kpy]]*KTc-Sample[[#This Row],[KPz]]*KTb</f>
        <v>1.8239087409443189</v>
      </c>
      <c r="X2082">
        <f>-1*(Sample[[#This Row],[KPx]]*KTc-Sample[[#This Row],[KPz]]*KTa)</f>
        <v>1.8239087409443189</v>
      </c>
      <c r="Y2082">
        <f>(Sample[[#This Row],[KPx]]*KTb-Sample[[#This Row],[Kpy]]*KTa)</f>
        <v>1.8239087409443189</v>
      </c>
      <c r="Z2082">
        <f>-Sample[[#This Row],[Xp]]*a+Sample[[#This Row],[Yp]]*b+Sample[[#This Row],[Zp]]*c_</f>
        <v>1.5563025007672873</v>
      </c>
      <c r="AA2082" s="8">
        <f>-IF(Sample[[#This Row],[Column2]]&gt;0,1,-1)*SQRT(Sample[[#This Row],[KPx''i]]^2+Sample[[#This Row],[KPx''j]]^2+Sample[[#This Row],[KPx''k]]^2)/Ksmag/Scale</f>
        <v>-0.95303675307431968</v>
      </c>
      <c r="AB2082" s="1">
        <f>SQRT(Sample[[#This Row],[Kpy''i]]^2+Sample[[#This Row],[KPy''j]]^2+Sample[[#This Row],[KPy''k]]^2)/KTmag/Scale</f>
        <v>1.2896982389871461</v>
      </c>
    </row>
    <row r="2083" spans="1:28" hidden="1" x14ac:dyDescent="0.25">
      <c r="A2083" s="5">
        <v>2078</v>
      </c>
      <c r="B2083" s="13" t="s">
        <v>43</v>
      </c>
      <c r="C2083" s="5"/>
      <c r="D2083" s="5"/>
      <c r="E2083">
        <v>6</v>
      </c>
      <c r="F2083">
        <v>8</v>
      </c>
      <c r="G2083">
        <v>3</v>
      </c>
      <c r="H2083" s="11">
        <f>Sample[[#This Row],[C]]/Sample[[#This Row],[D]]</f>
        <v>1.3333333333333333</v>
      </c>
      <c r="I2083" s="11">
        <f>Sample[[#This Row],[A]]/Sample[[#This Row],[C]]</f>
        <v>0.375</v>
      </c>
      <c r="J2083" s="11">
        <f>Sample[[#This Row],[D]]/Sample[[#This Row],[A]]</f>
        <v>2</v>
      </c>
      <c r="K2083" s="11">
        <f>Sample[[#This Row],[A]]/Sample[[#This Row],[D]]</f>
        <v>0.5</v>
      </c>
      <c r="L2083" s="11">
        <f>Sample[[#This Row],[D]]/Sample[[#This Row],[C]]</f>
        <v>0.75</v>
      </c>
      <c r="M2083" s="11">
        <f>Sample[[#This Row],[C]]/Sample[[#This Row],[A]]</f>
        <v>2.6666666666666665</v>
      </c>
      <c r="N2083">
        <f>IF(Sample[[#This Row],[Ap]]=0,10,LOG(Sample[[#This Row],[Ap]]))</f>
        <v>0.12493873660829993</v>
      </c>
      <c r="O2083">
        <f>IF(Sample[[#This Row],[Ei]]=0,10,LOG(Sample[[#This Row],[Ei]]))</f>
        <v>-0.42596873227228116</v>
      </c>
      <c r="P2083">
        <f>IF(Sample[[#This Row],[Ii]]=0,10,LOG(Sample[[#This Row],[Ii]]))</f>
        <v>0.3010299956639812</v>
      </c>
      <c r="Q2083">
        <f>Kx-Sample[[#This Row],[Xp]]</f>
        <v>-0.12493873660829993</v>
      </c>
      <c r="R2083">
        <f>Ky-Sample[[#This Row],[Yp]]</f>
        <v>-0.57403126772771884</v>
      </c>
      <c r="S2083">
        <f>Kz-Sample[[#This Row],[Zp]]</f>
        <v>0.69897000433601875</v>
      </c>
      <c r="T2083">
        <f>Sample[[#This Row],[Kpy]]*KSc-Sample[[#This Row],[KPz]]*KSb</f>
        <v>-0.12493873660829991</v>
      </c>
      <c r="U2083">
        <f>-1*(Sample[[#This Row],[KPx]]*KSc-Sample[[#This Row],[KPz]]*KSa)</f>
        <v>-0.12493873660829993</v>
      </c>
      <c r="V2083">
        <f>(Sample[[#This Row],[KPx]]*$R$2-Sample[[#This Row],[Kpy]]*KSa)</f>
        <v>-0.12493873660829993</v>
      </c>
      <c r="W2083">
        <f>Sample[[#This Row],[Kpy]]*KTc-Sample[[#This Row],[KPz]]*KTb</f>
        <v>1.2730012720637376</v>
      </c>
      <c r="X2083">
        <f>-1*(Sample[[#This Row],[KPx]]*KTc-Sample[[#This Row],[KPz]]*KTa)</f>
        <v>1.2730012720637376</v>
      </c>
      <c r="Y2083">
        <f>(Sample[[#This Row],[KPx]]*KTb-Sample[[#This Row],[Kpy]]*KTa)</f>
        <v>1.2730012720637376</v>
      </c>
      <c r="Z2083">
        <f>-Sample[[#This Row],[Xp]]*a+Sample[[#This Row],[Yp]]*b+Sample[[#This Row],[Zp]]*c_</f>
        <v>-0.24987747321659992</v>
      </c>
      <c r="AA2083" s="8">
        <f>-IF(Sample[[#This Row],[Column2]]&gt;0,1,-1)*SQRT(Sample[[#This Row],[KPx''i]]^2+Sample[[#This Row],[KPx''j]]^2+Sample[[#This Row],[KPx''k]]^2)/Ksmag/Scale</f>
        <v>0.15301807689915992</v>
      </c>
      <c r="AB2083" s="1">
        <f>SQRT(Sample[[#This Row],[Kpy''i]]^2+Sample[[#This Row],[KPy''j]]^2+Sample[[#This Row],[KPy''k]]^2)/KTmag/Scale</f>
        <v>0.90014783193537007</v>
      </c>
    </row>
    <row r="2084" spans="1:28" hidden="1" x14ac:dyDescent="0.25">
      <c r="A2084" s="5">
        <v>2079</v>
      </c>
      <c r="B2084" s="13" t="s">
        <v>43</v>
      </c>
      <c r="C2084" s="5"/>
      <c r="D2084" s="5"/>
      <c r="E2084">
        <v>9</v>
      </c>
      <c r="F2084">
        <v>7</v>
      </c>
      <c r="G2084">
        <v>5</v>
      </c>
      <c r="H2084" s="11">
        <f>Sample[[#This Row],[C]]/Sample[[#This Row],[D]]</f>
        <v>0.77777777777777779</v>
      </c>
      <c r="I2084" s="11">
        <f>Sample[[#This Row],[A]]/Sample[[#This Row],[C]]</f>
        <v>0.7142857142857143</v>
      </c>
      <c r="J2084" s="11">
        <f>Sample[[#This Row],[D]]/Sample[[#This Row],[A]]</f>
        <v>1.8</v>
      </c>
      <c r="K2084" s="11">
        <f>Sample[[#This Row],[A]]/Sample[[#This Row],[D]]</f>
        <v>0.55555555555555558</v>
      </c>
      <c r="L2084" s="11">
        <f>Sample[[#This Row],[D]]/Sample[[#This Row],[C]]</f>
        <v>1.2857142857142858</v>
      </c>
      <c r="M2084" s="11">
        <f>Sample[[#This Row],[C]]/Sample[[#This Row],[A]]</f>
        <v>1.4</v>
      </c>
      <c r="N2084">
        <f>IF(Sample[[#This Row],[Ap]]=0,10,LOG(Sample[[#This Row],[Ap]]))</f>
        <v>-0.10914446942506803</v>
      </c>
      <c r="O2084">
        <f>IF(Sample[[#This Row],[Ei]]=0,10,LOG(Sample[[#This Row],[Ei]]))</f>
        <v>-0.14612803567823801</v>
      </c>
      <c r="P2084">
        <f>IF(Sample[[#This Row],[Ii]]=0,10,LOG(Sample[[#This Row],[Ii]]))</f>
        <v>0.25527250510330607</v>
      </c>
      <c r="Q2084">
        <f>Kx-Sample[[#This Row],[Xp]]</f>
        <v>0.10914446942506803</v>
      </c>
      <c r="R2084">
        <f>Ky-Sample[[#This Row],[Yp]]</f>
        <v>-0.85387196432176204</v>
      </c>
      <c r="S2084">
        <f>Kz-Sample[[#This Row],[Zp]]</f>
        <v>0.74472749489669399</v>
      </c>
      <c r="T2084">
        <f>Sample[[#This Row],[Kpy]]*KSc-Sample[[#This Row],[KPz]]*KSb</f>
        <v>0.10914446942506806</v>
      </c>
      <c r="U2084">
        <f>-1*(Sample[[#This Row],[KPx]]*KSc-Sample[[#This Row],[KPz]]*KSa)</f>
        <v>0.10914446942506803</v>
      </c>
      <c r="V2084">
        <f>(Sample[[#This Row],[KPx]]*$R$2-Sample[[#This Row],[Kpy]]*KSa)</f>
        <v>0.10914446942506803</v>
      </c>
      <c r="W2084">
        <f>Sample[[#This Row],[Kpy]]*KTc-Sample[[#This Row],[KPz]]*KTb</f>
        <v>1.598599459218456</v>
      </c>
      <c r="X2084">
        <f>-1*(Sample[[#This Row],[KPx]]*KTc-Sample[[#This Row],[KPz]]*KTa)</f>
        <v>1.598599459218456</v>
      </c>
      <c r="Y2084">
        <f>(Sample[[#This Row],[KPx]]*KTb-Sample[[#This Row],[Kpy]]*KTa)</f>
        <v>1.598599459218456</v>
      </c>
      <c r="Z2084">
        <f>-Sample[[#This Row],[Xp]]*a+Sample[[#This Row],[Yp]]*b+Sample[[#This Row],[Zp]]*c_</f>
        <v>0.21828893885013612</v>
      </c>
      <c r="AA2084" s="8">
        <f>-IF(Sample[[#This Row],[Column2]]&gt;0,1,-1)*SQRT(Sample[[#This Row],[KPx''i]]^2+Sample[[#This Row],[KPx''j]]^2+Sample[[#This Row],[KPx''k]]^2)/Ksmag/Scale</f>
        <v>-0.13367412916910817</v>
      </c>
      <c r="AB2084" s="1">
        <f>SQRT(Sample[[#This Row],[Kpy''i]]^2+Sample[[#This Row],[KPy''j]]^2+Sample[[#This Row],[KPy''k]]^2)/KTmag/Scale</f>
        <v>1.1303805180145181</v>
      </c>
    </row>
    <row r="2085" spans="1:28" hidden="1" x14ac:dyDescent="0.25">
      <c r="A2085" s="5">
        <v>2080</v>
      </c>
      <c r="B2085" s="13" t="s">
        <v>43</v>
      </c>
      <c r="C2085" s="5"/>
      <c r="D2085" s="5"/>
      <c r="E2085">
        <v>7</v>
      </c>
      <c r="F2085">
        <v>4</v>
      </c>
      <c r="G2085">
        <v>7</v>
      </c>
      <c r="H2085" s="11">
        <f>Sample[[#This Row],[C]]/Sample[[#This Row],[D]]</f>
        <v>0.5714285714285714</v>
      </c>
      <c r="I2085" s="11">
        <f>Sample[[#This Row],[A]]/Sample[[#This Row],[C]]</f>
        <v>1.75</v>
      </c>
      <c r="J2085" s="11">
        <f>Sample[[#This Row],[D]]/Sample[[#This Row],[A]]</f>
        <v>1</v>
      </c>
      <c r="K2085" s="11">
        <f>Sample[[#This Row],[A]]/Sample[[#This Row],[D]]</f>
        <v>1</v>
      </c>
      <c r="L2085" s="11">
        <f>Sample[[#This Row],[D]]/Sample[[#This Row],[C]]</f>
        <v>1.75</v>
      </c>
      <c r="M2085" s="11">
        <f>Sample[[#This Row],[C]]/Sample[[#This Row],[A]]</f>
        <v>0.5714285714285714</v>
      </c>
      <c r="N2085">
        <f>IF(Sample[[#This Row],[Ap]]=0,10,LOG(Sample[[#This Row],[Ap]]))</f>
        <v>-0.24303804868629447</v>
      </c>
      <c r="O2085">
        <f>IF(Sample[[#This Row],[Ei]]=0,10,LOG(Sample[[#This Row],[Ei]]))</f>
        <v>0.24303804868629444</v>
      </c>
      <c r="P2085">
        <f>IF(Sample[[#This Row],[Ii]]=0,10,LOG(Sample[[#This Row],[Ii]]))</f>
        <v>0</v>
      </c>
      <c r="Q2085">
        <f>Kx-Sample[[#This Row],[Xp]]</f>
        <v>0.24303804868629447</v>
      </c>
      <c r="R2085">
        <f>Ky-Sample[[#This Row],[Yp]]</f>
        <v>-1.2430380486862944</v>
      </c>
      <c r="S2085">
        <f>Kz-Sample[[#This Row],[Zp]]</f>
        <v>1</v>
      </c>
      <c r="T2085">
        <f>Sample[[#This Row],[Kpy]]*KSc-Sample[[#This Row],[KPz]]*KSb</f>
        <v>0.24303804868629442</v>
      </c>
      <c r="U2085">
        <f>-1*(Sample[[#This Row],[KPx]]*KSc-Sample[[#This Row],[KPz]]*KSa)</f>
        <v>0.24303804868629447</v>
      </c>
      <c r="V2085">
        <f>(Sample[[#This Row],[KPx]]*$R$2-Sample[[#This Row],[Kpy]]*KSa)</f>
        <v>0.24303804868629447</v>
      </c>
      <c r="W2085">
        <f>Sample[[#This Row],[Kpy]]*KTc-Sample[[#This Row],[KPz]]*KTb</f>
        <v>2.2430380486862944</v>
      </c>
      <c r="X2085">
        <f>-1*(Sample[[#This Row],[KPx]]*KTc-Sample[[#This Row],[KPz]]*KTa)</f>
        <v>2.2430380486862944</v>
      </c>
      <c r="Y2085">
        <f>(Sample[[#This Row],[KPx]]*KTb-Sample[[#This Row],[Kpy]]*KTa)</f>
        <v>2.2430380486862944</v>
      </c>
      <c r="Z2085">
        <f>-Sample[[#This Row],[Xp]]*a+Sample[[#This Row],[Yp]]*b+Sample[[#This Row],[Zp]]*c_</f>
        <v>0.48607609737258889</v>
      </c>
      <c r="AA2085" s="8">
        <f>-IF(Sample[[#This Row],[Column2]]&gt;0,1,-1)*SQRT(Sample[[#This Row],[KPx''i]]^2+Sample[[#This Row],[KPx''j]]^2+Sample[[#This Row],[KPx''k]]^2)/Ksmag/Scale</f>
        <v>-0.29765960368155842</v>
      </c>
      <c r="AB2085" s="1">
        <f>SQRT(Sample[[#This Row],[Kpy''i]]^2+Sample[[#This Row],[KPy''j]]^2+Sample[[#This Row],[KPy''k]]^2)/KTmag/Scale</f>
        <v>1.5860674146855203</v>
      </c>
    </row>
    <row r="2086" spans="1:28" hidden="1" x14ac:dyDescent="0.25">
      <c r="A2086" s="5">
        <v>2081</v>
      </c>
      <c r="B2086" s="13" t="s">
        <v>43</v>
      </c>
      <c r="C2086" s="5"/>
      <c r="D2086" s="5"/>
      <c r="E2086">
        <v>7</v>
      </c>
      <c r="F2086">
        <v>9</v>
      </c>
      <c r="G2086">
        <v>10</v>
      </c>
      <c r="H2086" s="11">
        <f>Sample[[#This Row],[C]]/Sample[[#This Row],[D]]</f>
        <v>1.2857142857142858</v>
      </c>
      <c r="I2086" s="11">
        <f>Sample[[#This Row],[A]]/Sample[[#This Row],[C]]</f>
        <v>1.1111111111111112</v>
      </c>
      <c r="J2086" s="11">
        <f>Sample[[#This Row],[D]]/Sample[[#This Row],[A]]</f>
        <v>0.7</v>
      </c>
      <c r="K2086" s="11">
        <f>Sample[[#This Row],[A]]/Sample[[#This Row],[D]]</f>
        <v>1.4285714285714286</v>
      </c>
      <c r="L2086" s="11">
        <f>Sample[[#This Row],[D]]/Sample[[#This Row],[C]]</f>
        <v>0.77777777777777779</v>
      </c>
      <c r="M2086" s="11">
        <f>Sample[[#This Row],[C]]/Sample[[#This Row],[A]]</f>
        <v>0.9</v>
      </c>
      <c r="N2086">
        <f>IF(Sample[[#This Row],[Ap]]=0,10,LOG(Sample[[#This Row],[Ap]]))</f>
        <v>0.10914446942506807</v>
      </c>
      <c r="O2086">
        <f>IF(Sample[[#This Row],[Ei]]=0,10,LOG(Sample[[#This Row],[Ei]]))</f>
        <v>4.5757490560675143E-2</v>
      </c>
      <c r="P2086">
        <f>IF(Sample[[#This Row],[Ii]]=0,10,LOG(Sample[[#This Row],[Ii]]))</f>
        <v>-0.15490195998574319</v>
      </c>
      <c r="Q2086">
        <f>Kx-Sample[[#This Row],[Xp]]</f>
        <v>-0.10914446942506807</v>
      </c>
      <c r="R2086">
        <f>Ky-Sample[[#This Row],[Yp]]</f>
        <v>-1.0457574905606752</v>
      </c>
      <c r="S2086">
        <f>Kz-Sample[[#This Row],[Zp]]</f>
        <v>1.1549019599857431</v>
      </c>
      <c r="T2086">
        <f>Sample[[#This Row],[Kpy]]*KSc-Sample[[#This Row],[KPz]]*KSb</f>
        <v>-0.10914446942506784</v>
      </c>
      <c r="U2086">
        <f>-1*(Sample[[#This Row],[KPx]]*KSc-Sample[[#This Row],[KPz]]*KSa)</f>
        <v>-0.10914446942506807</v>
      </c>
      <c r="V2086">
        <f>(Sample[[#This Row],[KPx]]*$R$2-Sample[[#This Row],[Kpy]]*KSa)</f>
        <v>-0.10914446942506807</v>
      </c>
      <c r="W2086">
        <f>Sample[[#This Row],[Kpy]]*KTc-Sample[[#This Row],[KPz]]*KTb</f>
        <v>2.2006594505464183</v>
      </c>
      <c r="X2086">
        <f>-1*(Sample[[#This Row],[KPx]]*KTc-Sample[[#This Row],[KPz]]*KTa)</f>
        <v>2.2006594505464179</v>
      </c>
      <c r="Y2086">
        <f>(Sample[[#This Row],[KPx]]*KTb-Sample[[#This Row],[Kpy]]*KTa)</f>
        <v>2.2006594505464188</v>
      </c>
      <c r="Z2086">
        <f>-Sample[[#This Row],[Xp]]*a+Sample[[#This Row],[Yp]]*b+Sample[[#This Row],[Zp]]*c_</f>
        <v>-0.21828893885013609</v>
      </c>
      <c r="AA2086" s="8">
        <f>-IF(Sample[[#This Row],[Column2]]&gt;0,1,-1)*SQRT(Sample[[#This Row],[KPx''i]]^2+Sample[[#This Row],[KPx''j]]^2+Sample[[#This Row],[KPx''k]]^2)/Ksmag/Scale</f>
        <v>0.13367412916910812</v>
      </c>
      <c r="AB2086" s="1">
        <f>SQRT(Sample[[#This Row],[Kpy''i]]^2+Sample[[#This Row],[KPy''j]]^2+Sample[[#This Row],[KPy''k]]^2)/KTmag/Scale</f>
        <v>1.5561012205636342</v>
      </c>
    </row>
    <row r="2087" spans="1:28" hidden="1" x14ac:dyDescent="0.25">
      <c r="A2087" s="5">
        <v>2082</v>
      </c>
      <c r="B2087" s="13" t="s">
        <v>43</v>
      </c>
      <c r="C2087" s="5"/>
      <c r="D2087" s="5"/>
      <c r="E2087">
        <v>6</v>
      </c>
      <c r="F2087">
        <v>4</v>
      </c>
      <c r="G2087">
        <v>4</v>
      </c>
      <c r="H2087" s="11">
        <f>Sample[[#This Row],[C]]/Sample[[#This Row],[D]]</f>
        <v>0.66666666666666663</v>
      </c>
      <c r="I2087" s="11">
        <f>Sample[[#This Row],[A]]/Sample[[#This Row],[C]]</f>
        <v>1</v>
      </c>
      <c r="J2087" s="11">
        <f>Sample[[#This Row],[D]]/Sample[[#This Row],[A]]</f>
        <v>1.5</v>
      </c>
      <c r="K2087" s="11">
        <f>Sample[[#This Row],[A]]/Sample[[#This Row],[D]]</f>
        <v>0.66666666666666663</v>
      </c>
      <c r="L2087" s="11">
        <f>Sample[[#This Row],[D]]/Sample[[#This Row],[C]]</f>
        <v>1.5</v>
      </c>
      <c r="M2087" s="11">
        <f>Sample[[#This Row],[C]]/Sample[[#This Row],[A]]</f>
        <v>1</v>
      </c>
      <c r="N2087">
        <f>IF(Sample[[#This Row],[Ap]]=0,10,LOG(Sample[[#This Row],[Ap]]))</f>
        <v>-0.17609125905568127</v>
      </c>
      <c r="O2087">
        <f>IF(Sample[[#This Row],[Ei]]=0,10,LOG(Sample[[#This Row],[Ei]]))</f>
        <v>0</v>
      </c>
      <c r="P2087">
        <f>IF(Sample[[#This Row],[Ii]]=0,10,LOG(Sample[[#This Row],[Ii]]))</f>
        <v>0.17609125905568124</v>
      </c>
      <c r="Q2087">
        <f>Kx-Sample[[#This Row],[Xp]]</f>
        <v>0.17609125905568127</v>
      </c>
      <c r="R2087">
        <f>Ky-Sample[[#This Row],[Yp]]</f>
        <v>-1</v>
      </c>
      <c r="S2087">
        <f>Kz-Sample[[#This Row],[Zp]]</f>
        <v>0.82390874094431876</v>
      </c>
      <c r="T2087">
        <f>Sample[[#This Row],[Kpy]]*KSc-Sample[[#This Row],[KPz]]*KSb</f>
        <v>0.17609125905568124</v>
      </c>
      <c r="U2087">
        <f>-1*(Sample[[#This Row],[KPx]]*KSc-Sample[[#This Row],[KPz]]*KSa)</f>
        <v>0.17609125905568127</v>
      </c>
      <c r="V2087">
        <f>(Sample[[#This Row],[KPx]]*$R$2-Sample[[#This Row],[Kpy]]*KSa)</f>
        <v>0.17609125905568127</v>
      </c>
      <c r="W2087">
        <f>Sample[[#This Row],[Kpy]]*KTc-Sample[[#This Row],[KPz]]*KTb</f>
        <v>1.8239087409443187</v>
      </c>
      <c r="X2087">
        <f>-1*(Sample[[#This Row],[KPx]]*KTc-Sample[[#This Row],[KPz]]*KTa)</f>
        <v>1.8239087409443189</v>
      </c>
      <c r="Y2087">
        <f>(Sample[[#This Row],[KPx]]*KTb-Sample[[#This Row],[Kpy]]*KTa)</f>
        <v>1.8239087409443187</v>
      </c>
      <c r="Z2087">
        <f>-Sample[[#This Row],[Xp]]*a+Sample[[#This Row],[Yp]]*b+Sample[[#This Row],[Zp]]*c_</f>
        <v>0.35218251811136247</v>
      </c>
      <c r="AA2087" s="8">
        <f>-IF(Sample[[#This Row],[Column2]]&gt;0,1,-1)*SQRT(Sample[[#This Row],[KPx''i]]^2+Sample[[#This Row],[KPx''j]]^2+Sample[[#This Row],[KPx''k]]^2)/Ksmag/Scale</f>
        <v>-0.21566686642533334</v>
      </c>
      <c r="AB2087" s="1">
        <f>SQRT(Sample[[#This Row],[Kpy''i]]^2+Sample[[#This Row],[KPy''j]]^2+Sample[[#This Row],[KPy''k]]^2)/KTmag/Scale</f>
        <v>1.2896982389871459</v>
      </c>
    </row>
    <row r="2088" spans="1:28" hidden="1" x14ac:dyDescent="0.25">
      <c r="A2088" s="5">
        <v>2083</v>
      </c>
      <c r="B2088" s="13" t="s">
        <v>43</v>
      </c>
      <c r="C2088" s="5"/>
      <c r="D2088" s="5"/>
      <c r="E2088">
        <v>10</v>
      </c>
      <c r="F2088">
        <v>3</v>
      </c>
      <c r="G2088">
        <v>4</v>
      </c>
      <c r="H2088" s="11">
        <f>Sample[[#This Row],[C]]/Sample[[#This Row],[D]]</f>
        <v>0.3</v>
      </c>
      <c r="I2088" s="11">
        <f>Sample[[#This Row],[A]]/Sample[[#This Row],[C]]</f>
        <v>1.3333333333333333</v>
      </c>
      <c r="J2088" s="11">
        <f>Sample[[#This Row],[D]]/Sample[[#This Row],[A]]</f>
        <v>2.5</v>
      </c>
      <c r="K2088" s="11">
        <f>Sample[[#This Row],[A]]/Sample[[#This Row],[D]]</f>
        <v>0.4</v>
      </c>
      <c r="L2088" s="11">
        <f>Sample[[#This Row],[D]]/Sample[[#This Row],[C]]</f>
        <v>3.3333333333333335</v>
      </c>
      <c r="M2088" s="11">
        <f>Sample[[#This Row],[C]]/Sample[[#This Row],[A]]</f>
        <v>0.75</v>
      </c>
      <c r="N2088">
        <f>IF(Sample[[#This Row],[Ap]]=0,10,LOG(Sample[[#This Row],[Ap]]))</f>
        <v>-0.52287874528033762</v>
      </c>
      <c r="O2088">
        <f>IF(Sample[[#This Row],[Ei]]=0,10,LOG(Sample[[#This Row],[Ei]]))</f>
        <v>0.12493873660829993</v>
      </c>
      <c r="P2088">
        <f>IF(Sample[[#This Row],[Ii]]=0,10,LOG(Sample[[#This Row],[Ii]]))</f>
        <v>0.3979400086720376</v>
      </c>
      <c r="Q2088">
        <f>Kx-Sample[[#This Row],[Xp]]</f>
        <v>0.52287874528033762</v>
      </c>
      <c r="R2088">
        <f>Ky-Sample[[#This Row],[Yp]]</f>
        <v>-1.1249387366082999</v>
      </c>
      <c r="S2088">
        <f>Kz-Sample[[#This Row],[Zp]]</f>
        <v>0.6020599913279624</v>
      </c>
      <c r="T2088">
        <f>Sample[[#This Row],[Kpy]]*KSc-Sample[[#This Row],[KPz]]*KSb</f>
        <v>0.52287874528033751</v>
      </c>
      <c r="U2088">
        <f>-1*(Sample[[#This Row],[KPx]]*KSc-Sample[[#This Row],[KPz]]*KSa)</f>
        <v>0.52287874528033762</v>
      </c>
      <c r="V2088">
        <f>(Sample[[#This Row],[KPx]]*$R$2-Sample[[#This Row],[Kpy]]*KSa)</f>
        <v>0.52287874528033762</v>
      </c>
      <c r="W2088">
        <f>Sample[[#This Row],[Kpy]]*KTc-Sample[[#This Row],[KPz]]*KTb</f>
        <v>1.7269987279362624</v>
      </c>
      <c r="X2088">
        <f>-1*(Sample[[#This Row],[KPx]]*KTc-Sample[[#This Row],[KPz]]*KTa)</f>
        <v>1.7269987279362624</v>
      </c>
      <c r="Y2088">
        <f>(Sample[[#This Row],[KPx]]*KTb-Sample[[#This Row],[Kpy]]*KTa)</f>
        <v>1.7269987279362622</v>
      </c>
      <c r="Z2088">
        <f>-Sample[[#This Row],[Xp]]*a+Sample[[#This Row],[Yp]]*b+Sample[[#This Row],[Zp]]*c_</f>
        <v>1.045757490560675</v>
      </c>
      <c r="AA2088" s="8">
        <f>-IF(Sample[[#This Row],[Column2]]&gt;0,1,-1)*SQRT(Sample[[#This Row],[KPx''i]]^2+Sample[[#This Row],[KPx''j]]^2+Sample[[#This Row],[KPx''k]]^2)/Ksmag/Scale</f>
        <v>-0.64039306164176246</v>
      </c>
      <c r="AB2088" s="1">
        <f>SQRT(Sample[[#This Row],[Kpy''i]]^2+Sample[[#This Row],[KPy''j]]^2+Sample[[#This Row],[KPy''k]]^2)/KTmag/Scale</f>
        <v>1.2211725116242726</v>
      </c>
    </row>
    <row r="2089" spans="1:28" hidden="1" x14ac:dyDescent="0.25">
      <c r="A2089" s="5">
        <v>2084</v>
      </c>
      <c r="B2089" s="13" t="s">
        <v>43</v>
      </c>
      <c r="C2089" s="5"/>
      <c r="D2089" s="5"/>
      <c r="E2089">
        <v>6</v>
      </c>
      <c r="F2089">
        <v>3</v>
      </c>
      <c r="G2089">
        <v>4</v>
      </c>
      <c r="H2089" s="11">
        <f>Sample[[#This Row],[C]]/Sample[[#This Row],[D]]</f>
        <v>0.5</v>
      </c>
      <c r="I2089" s="11">
        <f>Sample[[#This Row],[A]]/Sample[[#This Row],[C]]</f>
        <v>1.3333333333333333</v>
      </c>
      <c r="J2089" s="11">
        <f>Sample[[#This Row],[D]]/Sample[[#This Row],[A]]</f>
        <v>1.5</v>
      </c>
      <c r="K2089" s="11">
        <f>Sample[[#This Row],[A]]/Sample[[#This Row],[D]]</f>
        <v>0.66666666666666663</v>
      </c>
      <c r="L2089" s="11">
        <f>Sample[[#This Row],[D]]/Sample[[#This Row],[C]]</f>
        <v>2</v>
      </c>
      <c r="M2089" s="11">
        <f>Sample[[#This Row],[C]]/Sample[[#This Row],[A]]</f>
        <v>0.75</v>
      </c>
      <c r="N2089">
        <f>IF(Sample[[#This Row],[Ap]]=0,10,LOG(Sample[[#This Row],[Ap]]))</f>
        <v>-0.3010299956639812</v>
      </c>
      <c r="O2089">
        <f>IF(Sample[[#This Row],[Ei]]=0,10,LOG(Sample[[#This Row],[Ei]]))</f>
        <v>0.12493873660829993</v>
      </c>
      <c r="P2089">
        <f>IF(Sample[[#This Row],[Ii]]=0,10,LOG(Sample[[#This Row],[Ii]]))</f>
        <v>0.17609125905568124</v>
      </c>
      <c r="Q2089">
        <f>Kx-Sample[[#This Row],[Xp]]</f>
        <v>0.3010299956639812</v>
      </c>
      <c r="R2089">
        <f>Ky-Sample[[#This Row],[Yp]]</f>
        <v>-1.1249387366082999</v>
      </c>
      <c r="S2089">
        <f>Kz-Sample[[#This Row],[Zp]]</f>
        <v>0.82390874094431876</v>
      </c>
      <c r="T2089">
        <f>Sample[[#This Row],[Kpy]]*KSc-Sample[[#This Row],[KPz]]*KSb</f>
        <v>0.30102999566398114</v>
      </c>
      <c r="U2089">
        <f>-1*(Sample[[#This Row],[KPx]]*KSc-Sample[[#This Row],[KPz]]*KSa)</f>
        <v>0.3010299956639812</v>
      </c>
      <c r="V2089">
        <f>(Sample[[#This Row],[KPx]]*$R$2-Sample[[#This Row],[Kpy]]*KSa)</f>
        <v>0.3010299956639812</v>
      </c>
      <c r="W2089">
        <f>Sample[[#This Row],[Kpy]]*KTc-Sample[[#This Row],[KPz]]*KTb</f>
        <v>1.9488474775526186</v>
      </c>
      <c r="X2089">
        <f>-1*(Sample[[#This Row],[KPx]]*KTc-Sample[[#This Row],[KPz]]*KTa)</f>
        <v>1.9488474775526188</v>
      </c>
      <c r="Y2089">
        <f>(Sample[[#This Row],[KPx]]*KTb-Sample[[#This Row],[Kpy]]*KTa)</f>
        <v>1.9488474775526186</v>
      </c>
      <c r="Z2089">
        <f>-Sample[[#This Row],[Xp]]*a+Sample[[#This Row],[Yp]]*b+Sample[[#This Row],[Zp]]*c_</f>
        <v>0.60205999132796229</v>
      </c>
      <c r="AA2089" s="8">
        <f>-IF(Sample[[#This Row],[Column2]]&gt;0,1,-1)*SQRT(Sample[[#This Row],[KPx''i]]^2+Sample[[#This Row],[KPx''j]]^2+Sample[[#This Row],[KPx''k]]^2)/Ksmag/Scale</f>
        <v>-0.36868494332449325</v>
      </c>
      <c r="AB2089" s="1">
        <f>SQRT(Sample[[#This Row],[Kpy''i]]^2+Sample[[#This Row],[KPy''j]]^2+Sample[[#This Row],[KPy''k]]^2)/KTmag/Scale</f>
        <v>1.3780432668757547</v>
      </c>
    </row>
    <row r="2090" spans="1:28" hidden="1" x14ac:dyDescent="0.25">
      <c r="A2090" s="5">
        <v>2085</v>
      </c>
      <c r="B2090" s="13" t="s">
        <v>43</v>
      </c>
      <c r="C2090" s="5"/>
      <c r="D2090" s="5"/>
      <c r="E2090">
        <v>10</v>
      </c>
      <c r="F2090">
        <v>2</v>
      </c>
      <c r="G2090">
        <v>2</v>
      </c>
      <c r="H2090" s="11">
        <f>Sample[[#This Row],[C]]/Sample[[#This Row],[D]]</f>
        <v>0.2</v>
      </c>
      <c r="I2090" s="11">
        <f>Sample[[#This Row],[A]]/Sample[[#This Row],[C]]</f>
        <v>1</v>
      </c>
      <c r="J2090" s="11">
        <f>Sample[[#This Row],[D]]/Sample[[#This Row],[A]]</f>
        <v>5</v>
      </c>
      <c r="K2090" s="11">
        <f>Sample[[#This Row],[A]]/Sample[[#This Row],[D]]</f>
        <v>0.2</v>
      </c>
      <c r="L2090" s="11">
        <f>Sample[[#This Row],[D]]/Sample[[#This Row],[C]]</f>
        <v>5</v>
      </c>
      <c r="M2090" s="11">
        <f>Sample[[#This Row],[C]]/Sample[[#This Row],[A]]</f>
        <v>1</v>
      </c>
      <c r="N2090">
        <f>IF(Sample[[#This Row],[Ap]]=0,10,LOG(Sample[[#This Row],[Ap]]))</f>
        <v>-0.69897000433601875</v>
      </c>
      <c r="O2090">
        <f>IF(Sample[[#This Row],[Ei]]=0,10,LOG(Sample[[#This Row],[Ei]]))</f>
        <v>0</v>
      </c>
      <c r="P2090">
        <f>IF(Sample[[#This Row],[Ii]]=0,10,LOG(Sample[[#This Row],[Ii]]))</f>
        <v>0.69897000433601886</v>
      </c>
      <c r="Q2090">
        <f>Kx-Sample[[#This Row],[Xp]]</f>
        <v>0.69897000433601875</v>
      </c>
      <c r="R2090">
        <f>Ky-Sample[[#This Row],[Yp]]</f>
        <v>-1</v>
      </c>
      <c r="S2090">
        <f>Kz-Sample[[#This Row],[Zp]]</f>
        <v>0.30102999566398114</v>
      </c>
      <c r="T2090">
        <f>Sample[[#This Row],[Kpy]]*KSc-Sample[[#This Row],[KPz]]*KSb</f>
        <v>0.69897000433601886</v>
      </c>
      <c r="U2090">
        <f>-1*(Sample[[#This Row],[KPx]]*KSc-Sample[[#This Row],[KPz]]*KSa)</f>
        <v>0.69897000433601875</v>
      </c>
      <c r="V2090">
        <f>(Sample[[#This Row],[KPx]]*$R$2-Sample[[#This Row],[Kpy]]*KSa)</f>
        <v>0.69897000433601875</v>
      </c>
      <c r="W2090">
        <f>Sample[[#This Row],[Kpy]]*KTc-Sample[[#This Row],[KPz]]*KTb</f>
        <v>1.3010299956639813</v>
      </c>
      <c r="X2090">
        <f>-1*(Sample[[#This Row],[KPx]]*KTc-Sample[[#This Row],[KPz]]*KTa)</f>
        <v>1.301029995663981</v>
      </c>
      <c r="Y2090">
        <f>(Sample[[#This Row],[KPx]]*KTb-Sample[[#This Row],[Kpy]]*KTa)</f>
        <v>1.3010299956639813</v>
      </c>
      <c r="Z2090">
        <f>-Sample[[#This Row],[Xp]]*a+Sample[[#This Row],[Yp]]*b+Sample[[#This Row],[Zp]]*c_</f>
        <v>1.3979400086720377</v>
      </c>
      <c r="AA2090" s="8">
        <f>-IF(Sample[[#This Row],[Column2]]&gt;0,1,-1)*SQRT(Sample[[#This Row],[KPx''i]]^2+Sample[[#This Row],[KPx''j]]^2+Sample[[#This Row],[KPx''k]]^2)/Ksmag/Scale</f>
        <v>-0.85605992806709574</v>
      </c>
      <c r="AB2090" s="1">
        <f>SQRT(Sample[[#This Row],[Kpy''i]]^2+Sample[[#This Row],[KPy''j]]^2+Sample[[#This Row],[KPy''k]]^2)/KTmag/Scale</f>
        <v>0.91996713246110573</v>
      </c>
    </row>
    <row r="2091" spans="1:28" hidden="1" x14ac:dyDescent="0.25">
      <c r="A2091" s="5">
        <v>2086</v>
      </c>
      <c r="B2091" s="13" t="s">
        <v>43</v>
      </c>
      <c r="C2091" s="5"/>
      <c r="D2091" s="5"/>
      <c r="E2091">
        <v>7</v>
      </c>
      <c r="F2091">
        <v>6</v>
      </c>
      <c r="G2091">
        <v>5</v>
      </c>
      <c r="H2091" s="11">
        <f>Sample[[#This Row],[C]]/Sample[[#This Row],[D]]</f>
        <v>0.8571428571428571</v>
      </c>
      <c r="I2091" s="11">
        <f>Sample[[#This Row],[A]]/Sample[[#This Row],[C]]</f>
        <v>0.83333333333333337</v>
      </c>
      <c r="J2091" s="11">
        <f>Sample[[#This Row],[D]]/Sample[[#This Row],[A]]</f>
        <v>1.4</v>
      </c>
      <c r="K2091" s="11">
        <f>Sample[[#This Row],[A]]/Sample[[#This Row],[D]]</f>
        <v>0.7142857142857143</v>
      </c>
      <c r="L2091" s="11">
        <f>Sample[[#This Row],[D]]/Sample[[#This Row],[C]]</f>
        <v>1.1666666666666667</v>
      </c>
      <c r="M2091" s="11">
        <f>Sample[[#This Row],[C]]/Sample[[#This Row],[A]]</f>
        <v>1.2</v>
      </c>
      <c r="N2091">
        <f>IF(Sample[[#This Row],[Ap]]=0,10,LOG(Sample[[#This Row],[Ap]]))</f>
        <v>-6.6946789630613221E-2</v>
      </c>
      <c r="O2091">
        <f>IF(Sample[[#This Row],[Ei]]=0,10,LOG(Sample[[#This Row],[Ei]]))</f>
        <v>-7.9181246047624804E-2</v>
      </c>
      <c r="P2091">
        <f>IF(Sample[[#This Row],[Ii]]=0,10,LOG(Sample[[#This Row],[Ii]]))</f>
        <v>0.14612803567823801</v>
      </c>
      <c r="Q2091">
        <f>Kx-Sample[[#This Row],[Xp]]</f>
        <v>6.6946789630613221E-2</v>
      </c>
      <c r="R2091">
        <f>Ky-Sample[[#This Row],[Yp]]</f>
        <v>-0.92081875395237522</v>
      </c>
      <c r="S2091">
        <f>Kz-Sample[[#This Row],[Zp]]</f>
        <v>0.85387196432176204</v>
      </c>
      <c r="T2091">
        <f>Sample[[#This Row],[Kpy]]*KSc-Sample[[#This Row],[KPz]]*KSb</f>
        <v>6.6946789630613179E-2</v>
      </c>
      <c r="U2091">
        <f>-1*(Sample[[#This Row],[KPx]]*KSc-Sample[[#This Row],[KPz]]*KSa)</f>
        <v>6.6946789630613221E-2</v>
      </c>
      <c r="V2091">
        <f>(Sample[[#This Row],[KPx]]*$R$2-Sample[[#This Row],[Kpy]]*KSa)</f>
        <v>6.6946789630613221E-2</v>
      </c>
      <c r="W2091">
        <f>Sample[[#This Row],[Kpy]]*KTc-Sample[[#This Row],[KPz]]*KTb</f>
        <v>1.7746907182741372</v>
      </c>
      <c r="X2091">
        <f>-1*(Sample[[#This Row],[KPx]]*KTc-Sample[[#This Row],[KPz]]*KTa)</f>
        <v>1.7746907182741374</v>
      </c>
      <c r="Y2091">
        <f>(Sample[[#This Row],[KPx]]*KTb-Sample[[#This Row],[Kpy]]*KTa)</f>
        <v>1.7746907182741372</v>
      </c>
      <c r="Z2091">
        <f>-Sample[[#This Row],[Xp]]*a+Sample[[#This Row],[Yp]]*b+Sample[[#This Row],[Zp]]*c_</f>
        <v>0.13389357926122641</v>
      </c>
      <c r="AA2091" s="8">
        <f>-IF(Sample[[#This Row],[Column2]]&gt;0,1,-1)*SQRT(Sample[[#This Row],[KPx''i]]^2+Sample[[#This Row],[KPx''j]]^2+Sample[[#This Row],[KPx''k]]^2)/Ksmag/Scale</f>
        <v>-8.1992737256225134E-2</v>
      </c>
      <c r="AB2091" s="1">
        <f>SQRT(Sample[[#This Row],[Kpy''i]]^2+Sample[[#This Row],[KPy''j]]^2+Sample[[#This Row],[KPy''k]]^2)/KTmag/Scale</f>
        <v>1.2548958414004674</v>
      </c>
    </row>
    <row r="2092" spans="1:28" hidden="1" x14ac:dyDescent="0.25">
      <c r="A2092" s="5">
        <v>2087</v>
      </c>
      <c r="B2092" s="13" t="s">
        <v>43</v>
      </c>
      <c r="C2092" s="5"/>
      <c r="D2092" s="5"/>
      <c r="E2092">
        <v>8</v>
      </c>
      <c r="F2092">
        <v>3</v>
      </c>
      <c r="G2092">
        <v>1</v>
      </c>
      <c r="H2092" s="11">
        <f>Sample[[#This Row],[C]]/Sample[[#This Row],[D]]</f>
        <v>0.375</v>
      </c>
      <c r="I2092" s="11">
        <f>Sample[[#This Row],[A]]/Sample[[#This Row],[C]]</f>
        <v>0.33333333333333331</v>
      </c>
      <c r="J2092" s="11">
        <f>Sample[[#This Row],[D]]/Sample[[#This Row],[A]]</f>
        <v>8</v>
      </c>
      <c r="K2092" s="11">
        <f>Sample[[#This Row],[A]]/Sample[[#This Row],[D]]</f>
        <v>0.125</v>
      </c>
      <c r="L2092" s="11">
        <f>Sample[[#This Row],[D]]/Sample[[#This Row],[C]]</f>
        <v>2.6666666666666665</v>
      </c>
      <c r="M2092" s="11">
        <f>Sample[[#This Row],[C]]/Sample[[#This Row],[A]]</f>
        <v>3</v>
      </c>
      <c r="N2092">
        <f>IF(Sample[[#This Row],[Ap]]=0,10,LOG(Sample[[#This Row],[Ap]]))</f>
        <v>-0.42596873227228116</v>
      </c>
      <c r="O2092">
        <f>IF(Sample[[#This Row],[Ei]]=0,10,LOG(Sample[[#This Row],[Ei]]))</f>
        <v>-0.47712125471966244</v>
      </c>
      <c r="P2092">
        <f>IF(Sample[[#This Row],[Ii]]=0,10,LOG(Sample[[#This Row],[Ii]]))</f>
        <v>0.90308998699194354</v>
      </c>
      <c r="Q2092">
        <f>Kx-Sample[[#This Row],[Xp]]</f>
        <v>0.42596873227228116</v>
      </c>
      <c r="R2092">
        <f>Ky-Sample[[#This Row],[Yp]]</f>
        <v>-0.52287874528033762</v>
      </c>
      <c r="S2092">
        <f>Kz-Sample[[#This Row],[Zp]]</f>
        <v>9.6910013008056461E-2</v>
      </c>
      <c r="T2092">
        <f>Sample[[#This Row],[Kpy]]*KSc-Sample[[#This Row],[KPz]]*KSb</f>
        <v>0.42596873227228116</v>
      </c>
      <c r="U2092">
        <f>-1*(Sample[[#This Row],[KPx]]*KSc-Sample[[#This Row],[KPz]]*KSa)</f>
        <v>0.42596873227228116</v>
      </c>
      <c r="V2092">
        <f>(Sample[[#This Row],[KPx]]*$R$2-Sample[[#This Row],[Kpy]]*KSa)</f>
        <v>0.42596873227228116</v>
      </c>
      <c r="W2092">
        <f>Sample[[#This Row],[Kpy]]*KTc-Sample[[#This Row],[KPz]]*KTb</f>
        <v>0.61978875828839408</v>
      </c>
      <c r="X2092">
        <f>-1*(Sample[[#This Row],[KPx]]*KTc-Sample[[#This Row],[KPz]]*KTa)</f>
        <v>0.61978875828839408</v>
      </c>
      <c r="Y2092">
        <f>(Sample[[#This Row],[KPx]]*KTb-Sample[[#This Row],[Kpy]]*KTa)</f>
        <v>0.61978875828839408</v>
      </c>
      <c r="Z2092">
        <f>-Sample[[#This Row],[Xp]]*a+Sample[[#This Row],[Yp]]*b+Sample[[#This Row],[Zp]]*c_</f>
        <v>0.85193746454456221</v>
      </c>
      <c r="AA2092" s="8">
        <f>-IF(Sample[[#This Row],[Column2]]&gt;0,1,-1)*SQRT(Sample[[#This Row],[KPx''i]]^2+Sample[[#This Row],[KPx''j]]^2+Sample[[#This Row],[KPx''k]]^2)/Ksmag/Scale</f>
        <v>-0.52170302022365322</v>
      </c>
      <c r="AB2092" s="1">
        <f>SQRT(Sample[[#This Row],[Kpy''i]]^2+Sample[[#This Row],[KPy''j]]^2+Sample[[#This Row],[KPy''k]]^2)/KTmag/Scale</f>
        <v>0.43825683388891357</v>
      </c>
    </row>
    <row r="2093" spans="1:28" hidden="1" x14ac:dyDescent="0.25">
      <c r="A2093" s="5">
        <v>2088</v>
      </c>
      <c r="B2093" s="13" t="s">
        <v>43</v>
      </c>
      <c r="C2093" s="5"/>
      <c r="D2093" s="5"/>
      <c r="E2093">
        <v>5</v>
      </c>
      <c r="F2093">
        <v>4</v>
      </c>
      <c r="G2093">
        <v>9</v>
      </c>
      <c r="H2093" s="11">
        <f>Sample[[#This Row],[C]]/Sample[[#This Row],[D]]</f>
        <v>0.8</v>
      </c>
      <c r="I2093" s="11">
        <f>Sample[[#This Row],[A]]/Sample[[#This Row],[C]]</f>
        <v>2.25</v>
      </c>
      <c r="J2093" s="11">
        <f>Sample[[#This Row],[D]]/Sample[[#This Row],[A]]</f>
        <v>0.55555555555555558</v>
      </c>
      <c r="K2093" s="11">
        <f>Sample[[#This Row],[A]]/Sample[[#This Row],[D]]</f>
        <v>1.8</v>
      </c>
      <c r="L2093" s="11">
        <f>Sample[[#This Row],[D]]/Sample[[#This Row],[C]]</f>
        <v>1.25</v>
      </c>
      <c r="M2093" s="11">
        <f>Sample[[#This Row],[C]]/Sample[[#This Row],[A]]</f>
        <v>0.44444444444444442</v>
      </c>
      <c r="N2093">
        <f>IF(Sample[[#This Row],[Ap]]=0,10,LOG(Sample[[#This Row],[Ap]]))</f>
        <v>-9.6910013008056392E-2</v>
      </c>
      <c r="O2093">
        <f>IF(Sample[[#This Row],[Ei]]=0,10,LOG(Sample[[#This Row],[Ei]]))</f>
        <v>0.35218251811136247</v>
      </c>
      <c r="P2093">
        <f>IF(Sample[[#This Row],[Ii]]=0,10,LOG(Sample[[#This Row],[Ii]]))</f>
        <v>-0.25527250510330607</v>
      </c>
      <c r="Q2093">
        <f>Kx-Sample[[#This Row],[Xp]]</f>
        <v>9.6910013008056392E-2</v>
      </c>
      <c r="R2093">
        <f>Ky-Sample[[#This Row],[Yp]]</f>
        <v>-1.3521825181113625</v>
      </c>
      <c r="S2093">
        <f>Kz-Sample[[#This Row],[Zp]]</f>
        <v>1.255272505103306</v>
      </c>
      <c r="T2093">
        <f>Sample[[#This Row],[Kpy]]*KSc-Sample[[#This Row],[KPz]]*KSb</f>
        <v>9.6910013008056461E-2</v>
      </c>
      <c r="U2093">
        <f>-1*(Sample[[#This Row],[KPx]]*KSc-Sample[[#This Row],[KPz]]*KSa)</f>
        <v>9.6910013008056392E-2</v>
      </c>
      <c r="V2093">
        <f>(Sample[[#This Row],[KPx]]*$R$2-Sample[[#This Row],[Kpy]]*KSa)</f>
        <v>9.6910013008056392E-2</v>
      </c>
      <c r="W2093">
        <f>Sample[[#This Row],[Kpy]]*KTc-Sample[[#This Row],[KPz]]*KTb</f>
        <v>2.6074550232146683</v>
      </c>
      <c r="X2093">
        <f>-1*(Sample[[#This Row],[KPx]]*KTc-Sample[[#This Row],[KPz]]*KTa)</f>
        <v>2.6074550232146683</v>
      </c>
      <c r="Y2093">
        <f>(Sample[[#This Row],[KPx]]*KTb-Sample[[#This Row],[Kpy]]*KTa)</f>
        <v>2.6074550232146687</v>
      </c>
      <c r="Z2093">
        <f>-Sample[[#This Row],[Xp]]*a+Sample[[#This Row],[Yp]]*b+Sample[[#This Row],[Zp]]*c_</f>
        <v>0.19382002601611281</v>
      </c>
      <c r="AA2093" s="8">
        <f>-IF(Sample[[#This Row],[Column2]]&gt;0,1,-1)*SQRT(Sample[[#This Row],[KPx''i]]^2+Sample[[#This Row],[KPx''j]]^2+Sample[[#This Row],[KPx''k]]^2)/Ksmag/Scale</f>
        <v>-0.11869004141810927</v>
      </c>
      <c r="AB2093" s="1">
        <f>SQRT(Sample[[#This Row],[Kpy''i]]^2+Sample[[#This Row],[KPy''j]]^2+Sample[[#This Row],[KPy''k]]^2)/KTmag/Scale</f>
        <v>1.8437491285540188</v>
      </c>
    </row>
    <row r="2094" spans="1:28" hidden="1" x14ac:dyDescent="0.25">
      <c r="A2094" s="5">
        <v>2089</v>
      </c>
      <c r="B2094" s="13" t="s">
        <v>43</v>
      </c>
      <c r="C2094" s="5"/>
      <c r="D2094" s="5"/>
      <c r="E2094">
        <v>1</v>
      </c>
      <c r="F2094">
        <v>2</v>
      </c>
      <c r="G2094">
        <v>6</v>
      </c>
      <c r="H2094" s="11">
        <f>Sample[[#This Row],[C]]/Sample[[#This Row],[D]]</f>
        <v>2</v>
      </c>
      <c r="I2094" s="11">
        <f>Sample[[#This Row],[A]]/Sample[[#This Row],[C]]</f>
        <v>3</v>
      </c>
      <c r="J2094" s="11">
        <f>Sample[[#This Row],[D]]/Sample[[#This Row],[A]]</f>
        <v>0.16666666666666666</v>
      </c>
      <c r="K2094" s="11">
        <f>Sample[[#This Row],[A]]/Sample[[#This Row],[D]]</f>
        <v>6</v>
      </c>
      <c r="L2094" s="11">
        <f>Sample[[#This Row],[D]]/Sample[[#This Row],[C]]</f>
        <v>0.5</v>
      </c>
      <c r="M2094" s="11">
        <f>Sample[[#This Row],[C]]/Sample[[#This Row],[A]]</f>
        <v>0.33333333333333331</v>
      </c>
      <c r="N2094">
        <f>IF(Sample[[#This Row],[Ap]]=0,10,LOG(Sample[[#This Row],[Ap]]))</f>
        <v>0.3010299956639812</v>
      </c>
      <c r="O2094">
        <f>IF(Sample[[#This Row],[Ei]]=0,10,LOG(Sample[[#This Row],[Ei]]))</f>
        <v>0.47712125471966244</v>
      </c>
      <c r="P2094">
        <f>IF(Sample[[#This Row],[Ii]]=0,10,LOG(Sample[[#This Row],[Ii]]))</f>
        <v>-0.77815125038364363</v>
      </c>
      <c r="Q2094">
        <f>Kx-Sample[[#This Row],[Xp]]</f>
        <v>-0.3010299956639812</v>
      </c>
      <c r="R2094">
        <f>Ky-Sample[[#This Row],[Yp]]</f>
        <v>-1.4771212547196624</v>
      </c>
      <c r="S2094">
        <f>Kz-Sample[[#This Row],[Zp]]</f>
        <v>1.7781512503836436</v>
      </c>
      <c r="T2094">
        <f>Sample[[#This Row],[Kpy]]*KSc-Sample[[#This Row],[KPz]]*KSb</f>
        <v>-0.30102999566398125</v>
      </c>
      <c r="U2094">
        <f>-1*(Sample[[#This Row],[KPx]]*KSc-Sample[[#This Row],[KPz]]*KSa)</f>
        <v>-0.3010299956639812</v>
      </c>
      <c r="V2094">
        <f>(Sample[[#This Row],[KPx]]*$R$2-Sample[[#This Row],[Kpy]]*KSa)</f>
        <v>-0.3010299956639812</v>
      </c>
      <c r="W2094">
        <f>Sample[[#This Row],[Kpy]]*KTc-Sample[[#This Row],[KPz]]*KTb</f>
        <v>3.255272505103306</v>
      </c>
      <c r="X2094">
        <f>-1*(Sample[[#This Row],[KPx]]*KTc-Sample[[#This Row],[KPz]]*KTa)</f>
        <v>3.255272505103306</v>
      </c>
      <c r="Y2094">
        <f>(Sample[[#This Row],[KPx]]*KTb-Sample[[#This Row],[Kpy]]*KTa)</f>
        <v>3.255272505103306</v>
      </c>
      <c r="Z2094">
        <f>-Sample[[#This Row],[Xp]]*a+Sample[[#This Row],[Yp]]*b+Sample[[#This Row],[Zp]]*c_</f>
        <v>-0.6020599913279624</v>
      </c>
      <c r="AA2094" s="8">
        <f>-IF(Sample[[#This Row],[Column2]]&gt;0,1,-1)*SQRT(Sample[[#This Row],[KPx''i]]^2+Sample[[#This Row],[KPx''j]]^2+Sample[[#This Row],[KPx''k]]^2)/Ksmag/Scale</f>
        <v>0.36868494332449331</v>
      </c>
      <c r="AB2094" s="1">
        <f>SQRT(Sample[[#This Row],[Kpy''i]]^2+Sample[[#This Row],[KPy''j]]^2+Sample[[#This Row],[KPy''k]]^2)/KTmag/Scale</f>
        <v>2.3018252629686682</v>
      </c>
    </row>
    <row r="2095" spans="1:28" hidden="1" x14ac:dyDescent="0.25">
      <c r="A2095" s="5">
        <v>2090</v>
      </c>
      <c r="B2095" s="13" t="s">
        <v>43</v>
      </c>
      <c r="C2095" s="5"/>
      <c r="D2095" s="5"/>
      <c r="E2095">
        <v>8</v>
      </c>
      <c r="F2095">
        <v>6</v>
      </c>
      <c r="G2095">
        <v>6</v>
      </c>
      <c r="H2095" s="11">
        <f>Sample[[#This Row],[C]]/Sample[[#This Row],[D]]</f>
        <v>0.75</v>
      </c>
      <c r="I2095" s="11">
        <f>Sample[[#This Row],[A]]/Sample[[#This Row],[C]]</f>
        <v>1</v>
      </c>
      <c r="J2095" s="11">
        <f>Sample[[#This Row],[D]]/Sample[[#This Row],[A]]</f>
        <v>1.3333333333333333</v>
      </c>
      <c r="K2095" s="11">
        <f>Sample[[#This Row],[A]]/Sample[[#This Row],[D]]</f>
        <v>0.75</v>
      </c>
      <c r="L2095" s="11">
        <f>Sample[[#This Row],[D]]/Sample[[#This Row],[C]]</f>
        <v>1.3333333333333333</v>
      </c>
      <c r="M2095" s="11">
        <f>Sample[[#This Row],[C]]/Sample[[#This Row],[A]]</f>
        <v>1</v>
      </c>
      <c r="N2095">
        <f>IF(Sample[[#This Row],[Ap]]=0,10,LOG(Sample[[#This Row],[Ap]]))</f>
        <v>-0.12493873660829995</v>
      </c>
      <c r="O2095">
        <f>IF(Sample[[#This Row],[Ei]]=0,10,LOG(Sample[[#This Row],[Ei]]))</f>
        <v>0</v>
      </c>
      <c r="P2095">
        <f>IF(Sample[[#This Row],[Ii]]=0,10,LOG(Sample[[#This Row],[Ii]]))</f>
        <v>0.12493873660829993</v>
      </c>
      <c r="Q2095">
        <f>Kx-Sample[[#This Row],[Xp]]</f>
        <v>0.12493873660829995</v>
      </c>
      <c r="R2095">
        <f>Ky-Sample[[#This Row],[Yp]]</f>
        <v>-1</v>
      </c>
      <c r="S2095">
        <f>Kz-Sample[[#This Row],[Zp]]</f>
        <v>0.87506126339170009</v>
      </c>
      <c r="T2095">
        <f>Sample[[#This Row],[Kpy]]*KSc-Sample[[#This Row],[KPz]]*KSb</f>
        <v>0.12493873660829991</v>
      </c>
      <c r="U2095">
        <f>-1*(Sample[[#This Row],[KPx]]*KSc-Sample[[#This Row],[KPz]]*KSa)</f>
        <v>0.12493873660829995</v>
      </c>
      <c r="V2095">
        <f>(Sample[[#This Row],[KPx]]*$R$2-Sample[[#This Row],[Kpy]]*KSa)</f>
        <v>0.12493873660829995</v>
      </c>
      <c r="W2095">
        <f>Sample[[#This Row],[Kpy]]*KTc-Sample[[#This Row],[KPz]]*KTb</f>
        <v>1.8750612633917001</v>
      </c>
      <c r="X2095">
        <f>-1*(Sample[[#This Row],[KPx]]*KTc-Sample[[#This Row],[KPz]]*KTa)</f>
        <v>1.8750612633917001</v>
      </c>
      <c r="Y2095">
        <f>(Sample[[#This Row],[KPx]]*KTb-Sample[[#This Row],[Kpy]]*KTa)</f>
        <v>1.8750612633917001</v>
      </c>
      <c r="Z2095">
        <f>-Sample[[#This Row],[Xp]]*a+Sample[[#This Row],[Yp]]*b+Sample[[#This Row],[Zp]]*c_</f>
        <v>0.24987747321659987</v>
      </c>
      <c r="AA2095" s="8">
        <f>-IF(Sample[[#This Row],[Column2]]&gt;0,1,-1)*SQRT(Sample[[#This Row],[KPx''i]]^2+Sample[[#This Row],[KPx''j]]^2+Sample[[#This Row],[KPx''k]]^2)/Ksmag/Scale</f>
        <v>-0.15301807689915992</v>
      </c>
      <c r="AB2095" s="1">
        <f>SQRT(Sample[[#This Row],[Kpy''i]]^2+Sample[[#This Row],[KPy''j]]^2+Sample[[#This Row],[KPy''k]]^2)/KTmag/Scale</f>
        <v>1.3258685344844863</v>
      </c>
    </row>
    <row r="2096" spans="1:28" hidden="1" x14ac:dyDescent="0.25">
      <c r="A2096" s="5">
        <v>2091</v>
      </c>
      <c r="B2096" s="13" t="s">
        <v>43</v>
      </c>
      <c r="C2096" s="5"/>
      <c r="D2096" s="5"/>
      <c r="E2096">
        <v>3</v>
      </c>
      <c r="F2096">
        <v>8</v>
      </c>
      <c r="G2096">
        <v>8</v>
      </c>
      <c r="H2096" s="11">
        <f>Sample[[#This Row],[C]]/Sample[[#This Row],[D]]</f>
        <v>2.6666666666666665</v>
      </c>
      <c r="I2096" s="11">
        <f>Sample[[#This Row],[A]]/Sample[[#This Row],[C]]</f>
        <v>1</v>
      </c>
      <c r="J2096" s="11">
        <f>Sample[[#This Row],[D]]/Sample[[#This Row],[A]]</f>
        <v>0.375</v>
      </c>
      <c r="K2096" s="11">
        <f>Sample[[#This Row],[A]]/Sample[[#This Row],[D]]</f>
        <v>2.6666666666666665</v>
      </c>
      <c r="L2096" s="11">
        <f>Sample[[#This Row],[D]]/Sample[[#This Row],[C]]</f>
        <v>0.375</v>
      </c>
      <c r="M2096" s="11">
        <f>Sample[[#This Row],[C]]/Sample[[#This Row],[A]]</f>
        <v>1</v>
      </c>
      <c r="N2096">
        <f>IF(Sample[[#This Row],[Ap]]=0,10,LOG(Sample[[#This Row],[Ap]]))</f>
        <v>0.4259687322722811</v>
      </c>
      <c r="O2096">
        <f>IF(Sample[[#This Row],[Ei]]=0,10,LOG(Sample[[#This Row],[Ei]]))</f>
        <v>0</v>
      </c>
      <c r="P2096">
        <f>IF(Sample[[#This Row],[Ii]]=0,10,LOG(Sample[[#This Row],[Ii]]))</f>
        <v>-0.42596873227228116</v>
      </c>
      <c r="Q2096">
        <f>Kx-Sample[[#This Row],[Xp]]</f>
        <v>-0.4259687322722811</v>
      </c>
      <c r="R2096">
        <f>Ky-Sample[[#This Row],[Yp]]</f>
        <v>-1</v>
      </c>
      <c r="S2096">
        <f>Kz-Sample[[#This Row],[Zp]]</f>
        <v>1.4259687322722812</v>
      </c>
      <c r="T2096">
        <f>Sample[[#This Row],[Kpy]]*KSc-Sample[[#This Row],[KPz]]*KSb</f>
        <v>-0.42596873227228116</v>
      </c>
      <c r="U2096">
        <f>-1*(Sample[[#This Row],[KPx]]*KSc-Sample[[#This Row],[KPz]]*KSa)</f>
        <v>-0.4259687322722811</v>
      </c>
      <c r="V2096">
        <f>(Sample[[#This Row],[KPx]]*$R$2-Sample[[#This Row],[Kpy]]*KSa)</f>
        <v>-0.4259687322722811</v>
      </c>
      <c r="W2096">
        <f>Sample[[#This Row],[Kpy]]*KTc-Sample[[#This Row],[KPz]]*KTb</f>
        <v>2.4259687322722812</v>
      </c>
      <c r="X2096">
        <f>-1*(Sample[[#This Row],[KPx]]*KTc-Sample[[#This Row],[KPz]]*KTa)</f>
        <v>2.4259687322722812</v>
      </c>
      <c r="Y2096">
        <f>(Sample[[#This Row],[KPx]]*KTb-Sample[[#This Row],[Kpy]]*KTa)</f>
        <v>2.4259687322722812</v>
      </c>
      <c r="Z2096">
        <f>-Sample[[#This Row],[Xp]]*a+Sample[[#This Row],[Yp]]*b+Sample[[#This Row],[Zp]]*c_</f>
        <v>-0.85193746454456232</v>
      </c>
      <c r="AA2096" s="8">
        <f>-IF(Sample[[#This Row],[Column2]]&gt;0,1,-1)*SQRT(Sample[[#This Row],[KPx''i]]^2+Sample[[#This Row],[KPx''j]]^2+Sample[[#This Row],[KPx''k]]^2)/Ksmag/Scale</f>
        <v>0.52170302022365311</v>
      </c>
      <c r="AB2096" s="1">
        <f>SQRT(Sample[[#This Row],[Kpy''i]]^2+Sample[[#This Row],[KPy''j]]^2+Sample[[#This Row],[KPy''k]]^2)/KTmag/Scale</f>
        <v>1.7154189415362624</v>
      </c>
    </row>
    <row r="2097" spans="1:28" hidden="1" x14ac:dyDescent="0.25">
      <c r="A2097" s="5">
        <v>2092</v>
      </c>
      <c r="B2097" s="13" t="s">
        <v>43</v>
      </c>
      <c r="C2097" s="5"/>
      <c r="D2097" s="5"/>
      <c r="E2097">
        <v>6</v>
      </c>
      <c r="F2097">
        <v>5</v>
      </c>
      <c r="G2097">
        <v>5</v>
      </c>
      <c r="H2097" s="11">
        <f>Sample[[#This Row],[C]]/Sample[[#This Row],[D]]</f>
        <v>0.83333333333333337</v>
      </c>
      <c r="I2097" s="11">
        <f>Sample[[#This Row],[A]]/Sample[[#This Row],[C]]</f>
        <v>1</v>
      </c>
      <c r="J2097" s="11">
        <f>Sample[[#This Row],[D]]/Sample[[#This Row],[A]]</f>
        <v>1.2</v>
      </c>
      <c r="K2097" s="11">
        <f>Sample[[#This Row],[A]]/Sample[[#This Row],[D]]</f>
        <v>0.83333333333333337</v>
      </c>
      <c r="L2097" s="11">
        <f>Sample[[#This Row],[D]]/Sample[[#This Row],[C]]</f>
        <v>1.2</v>
      </c>
      <c r="M2097" s="11">
        <f>Sample[[#This Row],[C]]/Sample[[#This Row],[A]]</f>
        <v>1</v>
      </c>
      <c r="N2097">
        <f>IF(Sample[[#This Row],[Ap]]=0,10,LOG(Sample[[#This Row],[Ap]]))</f>
        <v>-7.9181246047624804E-2</v>
      </c>
      <c r="O2097">
        <f>IF(Sample[[#This Row],[Ei]]=0,10,LOG(Sample[[#This Row],[Ei]]))</f>
        <v>0</v>
      </c>
      <c r="P2097">
        <f>IF(Sample[[#This Row],[Ii]]=0,10,LOG(Sample[[#This Row],[Ii]]))</f>
        <v>7.9181246047624818E-2</v>
      </c>
      <c r="Q2097">
        <f>Kx-Sample[[#This Row],[Xp]]</f>
        <v>7.9181246047624804E-2</v>
      </c>
      <c r="R2097">
        <f>Ky-Sample[[#This Row],[Yp]]</f>
        <v>-1</v>
      </c>
      <c r="S2097">
        <f>Kz-Sample[[#This Row],[Zp]]</f>
        <v>0.92081875395237522</v>
      </c>
      <c r="T2097">
        <f>Sample[[#This Row],[Kpy]]*KSc-Sample[[#This Row],[KPz]]*KSb</f>
        <v>7.9181246047624776E-2</v>
      </c>
      <c r="U2097">
        <f>-1*(Sample[[#This Row],[KPx]]*KSc-Sample[[#This Row],[KPz]]*KSa)</f>
        <v>7.9181246047624804E-2</v>
      </c>
      <c r="V2097">
        <f>(Sample[[#This Row],[KPx]]*$R$2-Sample[[#This Row],[Kpy]]*KSa)</f>
        <v>7.9181246047624804E-2</v>
      </c>
      <c r="W2097">
        <f>Sample[[#This Row],[Kpy]]*KTc-Sample[[#This Row],[KPz]]*KTb</f>
        <v>1.9208187539523753</v>
      </c>
      <c r="X2097">
        <f>-1*(Sample[[#This Row],[KPx]]*KTc-Sample[[#This Row],[KPz]]*KTa)</f>
        <v>1.9208187539523753</v>
      </c>
      <c r="Y2097">
        <f>(Sample[[#This Row],[KPx]]*KTb-Sample[[#This Row],[Kpy]]*KTa)</f>
        <v>1.9208187539523751</v>
      </c>
      <c r="Z2097">
        <f>-Sample[[#This Row],[Xp]]*a+Sample[[#This Row],[Yp]]*b+Sample[[#This Row],[Zp]]*c_</f>
        <v>0.15836249209524964</v>
      </c>
      <c r="AA2097" s="8">
        <f>-IF(Sample[[#This Row],[Column2]]&gt;0,1,-1)*SQRT(Sample[[#This Row],[KPx''i]]^2+Sample[[#This Row],[KPx''j]]^2+Sample[[#This Row],[KPx''k]]^2)/Ksmag/Scale</f>
        <v>-9.6976825007224002E-2</v>
      </c>
      <c r="AB2097" s="1">
        <f>SQRT(Sample[[#This Row],[Kpy''i]]^2+Sample[[#This Row],[KPy''j]]^2+Sample[[#This Row],[KPy''k]]^2)/KTmag/Scale</f>
        <v>1.3582239663500193</v>
      </c>
    </row>
    <row r="2098" spans="1:28" hidden="1" x14ac:dyDescent="0.25">
      <c r="A2098" s="5">
        <v>2093</v>
      </c>
      <c r="B2098" s="13" t="s">
        <v>43</v>
      </c>
      <c r="C2098" s="5"/>
      <c r="D2098" s="5"/>
      <c r="E2098">
        <v>5</v>
      </c>
      <c r="F2098">
        <v>7</v>
      </c>
      <c r="G2098">
        <v>7</v>
      </c>
      <c r="H2098" s="11">
        <f>Sample[[#This Row],[C]]/Sample[[#This Row],[D]]</f>
        <v>1.4</v>
      </c>
      <c r="I2098" s="11">
        <f>Sample[[#This Row],[A]]/Sample[[#This Row],[C]]</f>
        <v>1</v>
      </c>
      <c r="J2098" s="11">
        <f>Sample[[#This Row],[D]]/Sample[[#This Row],[A]]</f>
        <v>0.7142857142857143</v>
      </c>
      <c r="K2098" s="11">
        <f>Sample[[#This Row],[A]]/Sample[[#This Row],[D]]</f>
        <v>1.4</v>
      </c>
      <c r="L2098" s="11">
        <f>Sample[[#This Row],[D]]/Sample[[#This Row],[C]]</f>
        <v>0.7142857142857143</v>
      </c>
      <c r="M2098" s="11">
        <f>Sample[[#This Row],[C]]/Sample[[#This Row],[A]]</f>
        <v>1</v>
      </c>
      <c r="N2098">
        <f>IF(Sample[[#This Row],[Ap]]=0,10,LOG(Sample[[#This Row],[Ap]]))</f>
        <v>0.14612803567823801</v>
      </c>
      <c r="O2098">
        <f>IF(Sample[[#This Row],[Ei]]=0,10,LOG(Sample[[#This Row],[Ei]]))</f>
        <v>0</v>
      </c>
      <c r="P2098">
        <f>IF(Sample[[#This Row],[Ii]]=0,10,LOG(Sample[[#This Row],[Ii]]))</f>
        <v>-0.14612803567823801</v>
      </c>
      <c r="Q2098">
        <f>Kx-Sample[[#This Row],[Xp]]</f>
        <v>-0.14612803567823801</v>
      </c>
      <c r="R2098">
        <f>Ky-Sample[[#This Row],[Yp]]</f>
        <v>-1</v>
      </c>
      <c r="S2098">
        <f>Kz-Sample[[#This Row],[Zp]]</f>
        <v>1.146128035678238</v>
      </c>
      <c r="T2098">
        <f>Sample[[#This Row],[Kpy]]*KSc-Sample[[#This Row],[KPz]]*KSb</f>
        <v>-0.14612803567823796</v>
      </c>
      <c r="U2098">
        <f>-1*(Sample[[#This Row],[KPx]]*KSc-Sample[[#This Row],[KPz]]*KSa)</f>
        <v>-0.14612803567823801</v>
      </c>
      <c r="V2098">
        <f>(Sample[[#This Row],[KPx]]*$R$2-Sample[[#This Row],[Kpy]]*KSa)</f>
        <v>-0.14612803567823801</v>
      </c>
      <c r="W2098">
        <f>Sample[[#This Row],[Kpy]]*KTc-Sample[[#This Row],[KPz]]*KTb</f>
        <v>2.1461280356782382</v>
      </c>
      <c r="X2098">
        <f>-1*(Sample[[#This Row],[KPx]]*KTc-Sample[[#This Row],[KPz]]*KTa)</f>
        <v>2.1461280356782377</v>
      </c>
      <c r="Y2098">
        <f>(Sample[[#This Row],[KPx]]*KTb-Sample[[#This Row],[Kpy]]*KTa)</f>
        <v>2.1461280356782382</v>
      </c>
      <c r="Z2098">
        <f>-Sample[[#This Row],[Xp]]*a+Sample[[#This Row],[Yp]]*b+Sample[[#This Row],[Zp]]*c_</f>
        <v>-0.29225607135647602</v>
      </c>
      <c r="AA2098" s="8">
        <f>-IF(Sample[[#This Row],[Column2]]&gt;0,1,-1)*SQRT(Sample[[#This Row],[KPx''i]]^2+Sample[[#This Row],[KPx''j]]^2+Sample[[#This Row],[KPx''k]]^2)/Ksmag/Scale</f>
        <v>0.17896956226344909</v>
      </c>
      <c r="AB2098" s="1">
        <f>SQRT(Sample[[#This Row],[Kpy''i]]^2+Sample[[#This Row],[KPy''j]]^2+Sample[[#This Row],[KPy''k]]^2)/KTmag/Scale</f>
        <v>1.517541687322647</v>
      </c>
    </row>
    <row r="2099" spans="1:28" hidden="1" x14ac:dyDescent="0.25">
      <c r="A2099" s="5">
        <v>2094</v>
      </c>
      <c r="B2099" s="13" t="s">
        <v>43</v>
      </c>
      <c r="C2099" s="5"/>
      <c r="D2099" s="5"/>
      <c r="E2099">
        <v>6</v>
      </c>
      <c r="F2099">
        <v>2</v>
      </c>
      <c r="G2099">
        <v>1</v>
      </c>
      <c r="H2099" s="11">
        <f>Sample[[#This Row],[C]]/Sample[[#This Row],[D]]</f>
        <v>0.33333333333333331</v>
      </c>
      <c r="I2099" s="11">
        <f>Sample[[#This Row],[A]]/Sample[[#This Row],[C]]</f>
        <v>0.5</v>
      </c>
      <c r="J2099" s="11">
        <f>Sample[[#This Row],[D]]/Sample[[#This Row],[A]]</f>
        <v>6</v>
      </c>
      <c r="K2099" s="11">
        <f>Sample[[#This Row],[A]]/Sample[[#This Row],[D]]</f>
        <v>0.16666666666666666</v>
      </c>
      <c r="L2099" s="11">
        <f>Sample[[#This Row],[D]]/Sample[[#This Row],[C]]</f>
        <v>3</v>
      </c>
      <c r="M2099" s="11">
        <f>Sample[[#This Row],[C]]/Sample[[#This Row],[A]]</f>
        <v>2</v>
      </c>
      <c r="N2099">
        <f>IF(Sample[[#This Row],[Ap]]=0,10,LOG(Sample[[#This Row],[Ap]]))</f>
        <v>-0.47712125471966244</v>
      </c>
      <c r="O2099">
        <f>IF(Sample[[#This Row],[Ei]]=0,10,LOG(Sample[[#This Row],[Ei]]))</f>
        <v>-0.3010299956639812</v>
      </c>
      <c r="P2099">
        <f>IF(Sample[[#This Row],[Ii]]=0,10,LOG(Sample[[#This Row],[Ii]]))</f>
        <v>0.77815125038364363</v>
      </c>
      <c r="Q2099">
        <f>Kx-Sample[[#This Row],[Xp]]</f>
        <v>0.47712125471966244</v>
      </c>
      <c r="R2099">
        <f>Ky-Sample[[#This Row],[Yp]]</f>
        <v>-0.69897000433601875</v>
      </c>
      <c r="S2099">
        <f>Kz-Sample[[#This Row],[Zp]]</f>
        <v>0.22184874961635637</v>
      </c>
      <c r="T2099">
        <f>Sample[[#This Row],[Kpy]]*KSc-Sample[[#This Row],[KPz]]*KSb</f>
        <v>0.47712125471966238</v>
      </c>
      <c r="U2099">
        <f>-1*(Sample[[#This Row],[KPx]]*KSc-Sample[[#This Row],[KPz]]*KSa)</f>
        <v>0.47712125471966244</v>
      </c>
      <c r="V2099">
        <f>(Sample[[#This Row],[KPx]]*$R$2-Sample[[#This Row],[Kpy]]*KSa)</f>
        <v>0.47712125471966244</v>
      </c>
      <c r="W2099">
        <f>Sample[[#This Row],[Kpy]]*KTc-Sample[[#This Row],[KPz]]*KTb</f>
        <v>0.92081875395237511</v>
      </c>
      <c r="X2099">
        <f>-1*(Sample[[#This Row],[KPx]]*KTc-Sample[[#This Row],[KPz]]*KTa)</f>
        <v>0.92081875395237511</v>
      </c>
      <c r="Y2099">
        <f>(Sample[[#This Row],[KPx]]*KTb-Sample[[#This Row],[Kpy]]*KTa)</f>
        <v>0.92081875395237511</v>
      </c>
      <c r="Z2099">
        <f>-Sample[[#This Row],[Xp]]*a+Sample[[#This Row],[Yp]]*b+Sample[[#This Row],[Zp]]*c_</f>
        <v>0.95424250943932487</v>
      </c>
      <c r="AA2099" s="8">
        <f>-IF(Sample[[#This Row],[Column2]]&gt;0,1,-1)*SQRT(Sample[[#This Row],[KPx''i]]^2+Sample[[#This Row],[KPx''j]]^2+Sample[[#This Row],[KPx''k]]^2)/Ksmag/Scale</f>
        <v>-0.58435180974982659</v>
      </c>
      <c r="AB2099" s="1">
        <f>SQRT(Sample[[#This Row],[Kpy''i]]^2+Sample[[#This Row],[KPy''j]]^2+Sample[[#This Row],[KPy''k]]^2)/KTmag/Scale</f>
        <v>0.6511171851634715</v>
      </c>
    </row>
    <row r="2100" spans="1:28" hidden="1" x14ac:dyDescent="0.25">
      <c r="A2100" s="5">
        <v>2095</v>
      </c>
      <c r="B2100" s="13" t="s">
        <v>43</v>
      </c>
      <c r="C2100" s="5"/>
      <c r="D2100" s="5"/>
      <c r="E2100">
        <v>9</v>
      </c>
      <c r="F2100">
        <v>1</v>
      </c>
      <c r="G2100">
        <v>3</v>
      </c>
      <c r="H2100" s="11">
        <f>Sample[[#This Row],[C]]/Sample[[#This Row],[D]]</f>
        <v>0.1111111111111111</v>
      </c>
      <c r="I2100" s="11">
        <f>Sample[[#This Row],[A]]/Sample[[#This Row],[C]]</f>
        <v>3</v>
      </c>
      <c r="J2100" s="11">
        <f>Sample[[#This Row],[D]]/Sample[[#This Row],[A]]</f>
        <v>3</v>
      </c>
      <c r="K2100" s="11">
        <f>Sample[[#This Row],[A]]/Sample[[#This Row],[D]]</f>
        <v>0.33333333333333331</v>
      </c>
      <c r="L2100" s="11">
        <f>Sample[[#This Row],[D]]/Sample[[#This Row],[C]]</f>
        <v>9</v>
      </c>
      <c r="M2100" s="11">
        <f>Sample[[#This Row],[C]]/Sample[[#This Row],[A]]</f>
        <v>0.33333333333333331</v>
      </c>
      <c r="N2100">
        <f>IF(Sample[[#This Row],[Ap]]=0,10,LOG(Sample[[#This Row],[Ap]]))</f>
        <v>-0.95424250943932487</v>
      </c>
      <c r="O2100">
        <f>IF(Sample[[#This Row],[Ei]]=0,10,LOG(Sample[[#This Row],[Ei]]))</f>
        <v>0.47712125471966244</v>
      </c>
      <c r="P2100">
        <f>IF(Sample[[#This Row],[Ii]]=0,10,LOG(Sample[[#This Row],[Ii]]))</f>
        <v>0.47712125471966244</v>
      </c>
      <c r="Q2100">
        <f>Kx-Sample[[#This Row],[Xp]]</f>
        <v>0.95424250943932487</v>
      </c>
      <c r="R2100">
        <f>Ky-Sample[[#This Row],[Yp]]</f>
        <v>-1.4771212547196624</v>
      </c>
      <c r="S2100">
        <f>Kz-Sample[[#This Row],[Zp]]</f>
        <v>0.52287874528033762</v>
      </c>
      <c r="T2100">
        <f>Sample[[#This Row],[Kpy]]*KSc-Sample[[#This Row],[KPz]]*KSb</f>
        <v>0.95424250943932476</v>
      </c>
      <c r="U2100">
        <f>-1*(Sample[[#This Row],[KPx]]*KSc-Sample[[#This Row],[KPz]]*KSa)</f>
        <v>0.95424250943932487</v>
      </c>
      <c r="V2100">
        <f>(Sample[[#This Row],[KPx]]*$R$2-Sample[[#This Row],[Kpy]]*KSa)</f>
        <v>0.95424250943932487</v>
      </c>
      <c r="W2100">
        <f>Sample[[#This Row],[Kpy]]*KTc-Sample[[#This Row],[KPz]]*KTb</f>
        <v>2</v>
      </c>
      <c r="X2100">
        <f>-1*(Sample[[#This Row],[KPx]]*KTc-Sample[[#This Row],[KPz]]*KTa)</f>
        <v>2</v>
      </c>
      <c r="Y2100">
        <f>(Sample[[#This Row],[KPx]]*KTb-Sample[[#This Row],[Kpy]]*KTa)</f>
        <v>2</v>
      </c>
      <c r="Z2100">
        <f>-Sample[[#This Row],[Xp]]*a+Sample[[#This Row],[Yp]]*b+Sample[[#This Row],[Zp]]*c_</f>
        <v>1.9084850188786497</v>
      </c>
      <c r="AA2100" s="8">
        <f>-IF(Sample[[#This Row],[Column2]]&gt;0,1,-1)*SQRT(Sample[[#This Row],[KPx''i]]^2+Sample[[#This Row],[KPx''j]]^2+Sample[[#This Row],[KPx''k]]^2)/Ksmag/Scale</f>
        <v>-1.1687036194996532</v>
      </c>
      <c r="AB2100" s="1">
        <f>SQRT(Sample[[#This Row],[Kpy''i]]^2+Sample[[#This Row],[KPy''j]]^2+Sample[[#This Row],[KPy''k]]^2)/KTmag/Scale</f>
        <v>1.4142135623730951</v>
      </c>
    </row>
    <row r="2101" spans="1:28" hidden="1" x14ac:dyDescent="0.25">
      <c r="A2101" s="5">
        <v>2096</v>
      </c>
      <c r="B2101" s="13" t="s">
        <v>43</v>
      </c>
      <c r="C2101" s="5"/>
      <c r="D2101" s="5"/>
      <c r="E2101">
        <v>3</v>
      </c>
      <c r="F2101">
        <v>1</v>
      </c>
      <c r="G2101">
        <v>4</v>
      </c>
      <c r="H2101" s="11">
        <f>Sample[[#This Row],[C]]/Sample[[#This Row],[D]]</f>
        <v>0.33333333333333331</v>
      </c>
      <c r="I2101" s="11">
        <f>Sample[[#This Row],[A]]/Sample[[#This Row],[C]]</f>
        <v>4</v>
      </c>
      <c r="J2101" s="11">
        <f>Sample[[#This Row],[D]]/Sample[[#This Row],[A]]</f>
        <v>0.75</v>
      </c>
      <c r="K2101" s="11">
        <f>Sample[[#This Row],[A]]/Sample[[#This Row],[D]]</f>
        <v>1.3333333333333333</v>
      </c>
      <c r="L2101" s="11">
        <f>Sample[[#This Row],[D]]/Sample[[#This Row],[C]]</f>
        <v>3</v>
      </c>
      <c r="M2101" s="11">
        <f>Sample[[#This Row],[C]]/Sample[[#This Row],[A]]</f>
        <v>0.25</v>
      </c>
      <c r="N2101">
        <f>IF(Sample[[#This Row],[Ap]]=0,10,LOG(Sample[[#This Row],[Ap]]))</f>
        <v>-0.47712125471966244</v>
      </c>
      <c r="O2101">
        <f>IF(Sample[[#This Row],[Ei]]=0,10,LOG(Sample[[#This Row],[Ei]]))</f>
        <v>0.6020599913279624</v>
      </c>
      <c r="P2101">
        <f>IF(Sample[[#This Row],[Ii]]=0,10,LOG(Sample[[#This Row],[Ii]]))</f>
        <v>-0.12493873660829995</v>
      </c>
      <c r="Q2101">
        <f>Kx-Sample[[#This Row],[Xp]]</f>
        <v>0.47712125471966244</v>
      </c>
      <c r="R2101">
        <f>Ky-Sample[[#This Row],[Yp]]</f>
        <v>-1.6020599913279625</v>
      </c>
      <c r="S2101">
        <f>Kz-Sample[[#This Row],[Zp]]</f>
        <v>1.1249387366082999</v>
      </c>
      <c r="T2101">
        <f>Sample[[#This Row],[Kpy]]*KSc-Sample[[#This Row],[KPz]]*KSb</f>
        <v>0.4771212547196626</v>
      </c>
      <c r="U2101">
        <f>-1*(Sample[[#This Row],[KPx]]*KSc-Sample[[#This Row],[KPz]]*KSa)</f>
        <v>0.47712125471966244</v>
      </c>
      <c r="V2101">
        <f>(Sample[[#This Row],[KPx]]*$R$2-Sample[[#This Row],[Kpy]]*KSa)</f>
        <v>0.47712125471966244</v>
      </c>
      <c r="W2101">
        <f>Sample[[#This Row],[Kpy]]*KTc-Sample[[#This Row],[KPz]]*KTb</f>
        <v>2.7269987279362624</v>
      </c>
      <c r="X2101">
        <f>-1*(Sample[[#This Row],[KPx]]*KTc-Sample[[#This Row],[KPz]]*KTa)</f>
        <v>2.7269987279362624</v>
      </c>
      <c r="Y2101">
        <f>(Sample[[#This Row],[KPx]]*KTb-Sample[[#This Row],[Kpy]]*KTa)</f>
        <v>2.7269987279362624</v>
      </c>
      <c r="Z2101">
        <f>-Sample[[#This Row],[Xp]]*a+Sample[[#This Row],[Yp]]*b+Sample[[#This Row],[Zp]]*c_</f>
        <v>0.95424250943932487</v>
      </c>
      <c r="AA2101" s="8">
        <f>-IF(Sample[[#This Row],[Column2]]&gt;0,1,-1)*SQRT(Sample[[#This Row],[KPx''i]]^2+Sample[[#This Row],[KPx''j]]^2+Sample[[#This Row],[KPx''k]]^2)/Ksmag/Scale</f>
        <v>-0.58435180974982659</v>
      </c>
      <c r="AB2101" s="1">
        <f>SQRT(Sample[[#This Row],[Kpy''i]]^2+Sample[[#This Row],[KPy''j]]^2+Sample[[#This Row],[KPy''k]]^2)/KTmag/Scale</f>
        <v>1.9282792928108203</v>
      </c>
    </row>
    <row r="2102" spans="1:28" hidden="1" x14ac:dyDescent="0.25">
      <c r="A2102" s="5">
        <v>2097</v>
      </c>
      <c r="B2102" s="13" t="s">
        <v>43</v>
      </c>
      <c r="C2102" s="5"/>
      <c r="D2102" s="5"/>
      <c r="E2102">
        <v>8</v>
      </c>
      <c r="F2102">
        <v>2</v>
      </c>
      <c r="G2102">
        <v>7</v>
      </c>
      <c r="H2102" s="11">
        <f>Sample[[#This Row],[C]]/Sample[[#This Row],[D]]</f>
        <v>0.25</v>
      </c>
      <c r="I2102" s="11">
        <f>Sample[[#This Row],[A]]/Sample[[#This Row],[C]]</f>
        <v>3.5</v>
      </c>
      <c r="J2102" s="11">
        <f>Sample[[#This Row],[D]]/Sample[[#This Row],[A]]</f>
        <v>1.1428571428571428</v>
      </c>
      <c r="K2102" s="11">
        <f>Sample[[#This Row],[A]]/Sample[[#This Row],[D]]</f>
        <v>0.875</v>
      </c>
      <c r="L2102" s="11">
        <f>Sample[[#This Row],[D]]/Sample[[#This Row],[C]]</f>
        <v>4</v>
      </c>
      <c r="M2102" s="11">
        <f>Sample[[#This Row],[C]]/Sample[[#This Row],[A]]</f>
        <v>0.2857142857142857</v>
      </c>
      <c r="N2102">
        <f>IF(Sample[[#This Row],[Ap]]=0,10,LOG(Sample[[#This Row],[Ap]]))</f>
        <v>-0.6020599913279624</v>
      </c>
      <c r="O2102">
        <f>IF(Sample[[#This Row],[Ei]]=0,10,LOG(Sample[[#This Row],[Ei]]))</f>
        <v>0.54406804435027567</v>
      </c>
      <c r="P2102">
        <f>IF(Sample[[#This Row],[Ii]]=0,10,LOG(Sample[[#This Row],[Ii]]))</f>
        <v>5.7991946977686733E-2</v>
      </c>
      <c r="Q2102">
        <f>Kx-Sample[[#This Row],[Xp]]</f>
        <v>0.6020599913279624</v>
      </c>
      <c r="R2102">
        <f>Ky-Sample[[#This Row],[Yp]]</f>
        <v>-1.5440680443502757</v>
      </c>
      <c r="S2102">
        <f>Kz-Sample[[#This Row],[Zp]]</f>
        <v>0.94200805302231327</v>
      </c>
      <c r="T2102">
        <f>Sample[[#This Row],[Kpy]]*KSc-Sample[[#This Row],[KPz]]*KSb</f>
        <v>0.6020599913279624</v>
      </c>
      <c r="U2102">
        <f>-1*(Sample[[#This Row],[KPx]]*KSc-Sample[[#This Row],[KPz]]*KSa)</f>
        <v>0.6020599913279624</v>
      </c>
      <c r="V2102">
        <f>(Sample[[#This Row],[KPx]]*$R$2-Sample[[#This Row],[Kpy]]*KSa)</f>
        <v>0.6020599913279624</v>
      </c>
      <c r="W2102">
        <f>Sample[[#This Row],[Kpy]]*KTc-Sample[[#This Row],[KPz]]*KTb</f>
        <v>2.4860760973725888</v>
      </c>
      <c r="X2102">
        <f>-1*(Sample[[#This Row],[KPx]]*KTc-Sample[[#This Row],[KPz]]*KTa)</f>
        <v>2.4860760973725888</v>
      </c>
      <c r="Y2102">
        <f>(Sample[[#This Row],[KPx]]*KTb-Sample[[#This Row],[Kpy]]*KTa)</f>
        <v>2.4860760973725888</v>
      </c>
      <c r="Z2102">
        <f>-Sample[[#This Row],[Xp]]*a+Sample[[#This Row],[Yp]]*b+Sample[[#This Row],[Zp]]*c_</f>
        <v>1.2041199826559248</v>
      </c>
      <c r="AA2102" s="8">
        <f>-IF(Sample[[#This Row],[Column2]]&gt;0,1,-1)*SQRT(Sample[[#This Row],[KPx''i]]^2+Sample[[#This Row],[KPx''j]]^2+Sample[[#This Row],[KPx''k]]^2)/Ksmag/Scale</f>
        <v>-0.73736988664898651</v>
      </c>
      <c r="AB2102" s="1">
        <f>SQRT(Sample[[#This Row],[Kpy''i]]^2+Sample[[#This Row],[KPy''j]]^2+Sample[[#This Row],[KPy''k]]^2)/KTmag/Scale</f>
        <v>1.7579212669979456</v>
      </c>
    </row>
    <row r="2103" spans="1:28" hidden="1" x14ac:dyDescent="0.25">
      <c r="A2103" s="5">
        <v>2098</v>
      </c>
      <c r="B2103" s="13" t="s">
        <v>43</v>
      </c>
      <c r="C2103" s="5"/>
      <c r="D2103" s="5"/>
      <c r="E2103">
        <v>4</v>
      </c>
      <c r="F2103">
        <v>2</v>
      </c>
      <c r="G2103">
        <v>7</v>
      </c>
      <c r="H2103" s="11">
        <f>Sample[[#This Row],[C]]/Sample[[#This Row],[D]]</f>
        <v>0.5</v>
      </c>
      <c r="I2103" s="11">
        <f>Sample[[#This Row],[A]]/Sample[[#This Row],[C]]</f>
        <v>3.5</v>
      </c>
      <c r="J2103" s="11">
        <f>Sample[[#This Row],[D]]/Sample[[#This Row],[A]]</f>
        <v>0.5714285714285714</v>
      </c>
      <c r="K2103" s="11">
        <f>Sample[[#This Row],[A]]/Sample[[#This Row],[D]]</f>
        <v>1.75</v>
      </c>
      <c r="L2103" s="11">
        <f>Sample[[#This Row],[D]]/Sample[[#This Row],[C]]</f>
        <v>2</v>
      </c>
      <c r="M2103" s="11">
        <f>Sample[[#This Row],[C]]/Sample[[#This Row],[A]]</f>
        <v>0.2857142857142857</v>
      </c>
      <c r="N2103">
        <f>IF(Sample[[#This Row],[Ap]]=0,10,LOG(Sample[[#This Row],[Ap]]))</f>
        <v>-0.3010299956639812</v>
      </c>
      <c r="O2103">
        <f>IF(Sample[[#This Row],[Ei]]=0,10,LOG(Sample[[#This Row],[Ei]]))</f>
        <v>0.54406804435027567</v>
      </c>
      <c r="P2103">
        <f>IF(Sample[[#This Row],[Ii]]=0,10,LOG(Sample[[#This Row],[Ii]]))</f>
        <v>-0.24303804868629447</v>
      </c>
      <c r="Q2103">
        <f>Kx-Sample[[#This Row],[Xp]]</f>
        <v>0.3010299956639812</v>
      </c>
      <c r="R2103">
        <f>Ky-Sample[[#This Row],[Yp]]</f>
        <v>-1.5440680443502757</v>
      </c>
      <c r="S2103">
        <f>Kz-Sample[[#This Row],[Zp]]</f>
        <v>1.2430380486862944</v>
      </c>
      <c r="T2103">
        <f>Sample[[#This Row],[Kpy]]*KSc-Sample[[#This Row],[KPz]]*KSb</f>
        <v>0.30102999566398125</v>
      </c>
      <c r="U2103">
        <f>-1*(Sample[[#This Row],[KPx]]*KSc-Sample[[#This Row],[KPz]]*KSa)</f>
        <v>0.3010299956639812</v>
      </c>
      <c r="V2103">
        <f>(Sample[[#This Row],[KPx]]*$R$2-Sample[[#This Row],[Kpy]]*KSa)</f>
        <v>0.3010299956639812</v>
      </c>
      <c r="W2103">
        <f>Sample[[#This Row],[Kpy]]*KTc-Sample[[#This Row],[KPz]]*KTb</f>
        <v>2.7871060930365701</v>
      </c>
      <c r="X2103">
        <f>-1*(Sample[[#This Row],[KPx]]*KTc-Sample[[#This Row],[KPz]]*KTa)</f>
        <v>2.7871060930365701</v>
      </c>
      <c r="Y2103">
        <f>(Sample[[#This Row],[KPx]]*KTb-Sample[[#This Row],[Kpy]]*KTa)</f>
        <v>2.7871060930365701</v>
      </c>
      <c r="Z2103">
        <f>-Sample[[#This Row],[Xp]]*a+Sample[[#This Row],[Yp]]*b+Sample[[#This Row],[Zp]]*c_</f>
        <v>0.6020599913279624</v>
      </c>
      <c r="AA2103" s="8">
        <f>-IF(Sample[[#This Row],[Column2]]&gt;0,1,-1)*SQRT(Sample[[#This Row],[KPx''i]]^2+Sample[[#This Row],[KPx''j]]^2+Sample[[#This Row],[KPx''k]]^2)/Ksmag/Scale</f>
        <v>-0.36868494332449331</v>
      </c>
      <c r="AB2103" s="1">
        <f>SQRT(Sample[[#This Row],[Kpy''i]]^2+Sample[[#This Row],[KPy''j]]^2+Sample[[#This Row],[KPy''k]]^2)/KTmag/Scale</f>
        <v>1.9707816182725035</v>
      </c>
    </row>
    <row r="2104" spans="1:28" hidden="1" x14ac:dyDescent="0.25">
      <c r="A2104" s="5">
        <v>2099</v>
      </c>
      <c r="B2104" s="13" t="s">
        <v>43</v>
      </c>
      <c r="C2104" s="5"/>
      <c r="D2104" s="5"/>
      <c r="E2104">
        <v>3</v>
      </c>
      <c r="F2104">
        <v>2</v>
      </c>
      <c r="G2104">
        <v>10</v>
      </c>
      <c r="H2104" s="11">
        <f>Sample[[#This Row],[C]]/Sample[[#This Row],[D]]</f>
        <v>0.66666666666666663</v>
      </c>
      <c r="I2104" s="11">
        <f>Sample[[#This Row],[A]]/Sample[[#This Row],[C]]</f>
        <v>5</v>
      </c>
      <c r="J2104" s="11">
        <f>Sample[[#This Row],[D]]/Sample[[#This Row],[A]]</f>
        <v>0.3</v>
      </c>
      <c r="K2104" s="11">
        <f>Sample[[#This Row],[A]]/Sample[[#This Row],[D]]</f>
        <v>3.3333333333333335</v>
      </c>
      <c r="L2104" s="11">
        <f>Sample[[#This Row],[D]]/Sample[[#This Row],[C]]</f>
        <v>1.5</v>
      </c>
      <c r="M2104" s="11">
        <f>Sample[[#This Row],[C]]/Sample[[#This Row],[A]]</f>
        <v>0.2</v>
      </c>
      <c r="N2104">
        <f>IF(Sample[[#This Row],[Ap]]=0,10,LOG(Sample[[#This Row],[Ap]]))</f>
        <v>-0.17609125905568127</v>
      </c>
      <c r="O2104">
        <f>IF(Sample[[#This Row],[Ei]]=0,10,LOG(Sample[[#This Row],[Ei]]))</f>
        <v>0.69897000433601886</v>
      </c>
      <c r="P2104">
        <f>IF(Sample[[#This Row],[Ii]]=0,10,LOG(Sample[[#This Row],[Ii]]))</f>
        <v>-0.52287874528033762</v>
      </c>
      <c r="Q2104">
        <f>Kx-Sample[[#This Row],[Xp]]</f>
        <v>0.17609125905568127</v>
      </c>
      <c r="R2104">
        <f>Ky-Sample[[#This Row],[Yp]]</f>
        <v>-1.6989700043360187</v>
      </c>
      <c r="S2104">
        <f>Kz-Sample[[#This Row],[Zp]]</f>
        <v>1.5228787452803376</v>
      </c>
      <c r="T2104">
        <f>Sample[[#This Row],[Kpy]]*KSc-Sample[[#This Row],[KPz]]*KSb</f>
        <v>0.17609125905568113</v>
      </c>
      <c r="U2104">
        <f>-1*(Sample[[#This Row],[KPx]]*KSc-Sample[[#This Row],[KPz]]*KSa)</f>
        <v>0.17609125905568127</v>
      </c>
      <c r="V2104">
        <f>(Sample[[#This Row],[KPx]]*$R$2-Sample[[#This Row],[Kpy]]*KSa)</f>
        <v>0.17609125905568127</v>
      </c>
      <c r="W2104">
        <f>Sample[[#This Row],[Kpy]]*KTc-Sample[[#This Row],[KPz]]*KTb</f>
        <v>3.2218487496163561</v>
      </c>
      <c r="X2104">
        <f>-1*(Sample[[#This Row],[KPx]]*KTc-Sample[[#This Row],[KPz]]*KTa)</f>
        <v>3.2218487496163566</v>
      </c>
      <c r="Y2104">
        <f>(Sample[[#This Row],[KPx]]*KTb-Sample[[#This Row],[Kpy]]*KTa)</f>
        <v>3.2218487496163561</v>
      </c>
      <c r="Z2104">
        <f>-Sample[[#This Row],[Xp]]*a+Sample[[#This Row],[Yp]]*b+Sample[[#This Row],[Zp]]*c_</f>
        <v>0.35218251811136247</v>
      </c>
      <c r="AA2104" s="8">
        <f>-IF(Sample[[#This Row],[Column2]]&gt;0,1,-1)*SQRT(Sample[[#This Row],[KPx''i]]^2+Sample[[#This Row],[KPx''j]]^2+Sample[[#This Row],[KPx''k]]^2)/Ksmag/Scale</f>
        <v>-0.21566686642533325</v>
      </c>
      <c r="AB2104" s="1">
        <f>SQRT(Sample[[#This Row],[Kpy''i]]^2+Sample[[#This Row],[KPy''j]]^2+Sample[[#This Row],[KPy''k]]^2)/KTmag/Scale</f>
        <v>2.2781910988111247</v>
      </c>
    </row>
    <row r="2105" spans="1:28" hidden="1" x14ac:dyDescent="0.25">
      <c r="A2105" s="5">
        <v>2100</v>
      </c>
      <c r="B2105" s="13" t="s">
        <v>43</v>
      </c>
      <c r="C2105" s="5"/>
      <c r="D2105" s="5"/>
      <c r="E2105">
        <v>7</v>
      </c>
      <c r="F2105">
        <v>6</v>
      </c>
      <c r="G2105">
        <v>9</v>
      </c>
      <c r="H2105" s="11">
        <f>Sample[[#This Row],[C]]/Sample[[#This Row],[D]]</f>
        <v>0.8571428571428571</v>
      </c>
      <c r="I2105" s="11">
        <f>Sample[[#This Row],[A]]/Sample[[#This Row],[C]]</f>
        <v>1.5</v>
      </c>
      <c r="J2105" s="11">
        <f>Sample[[#This Row],[D]]/Sample[[#This Row],[A]]</f>
        <v>0.77777777777777779</v>
      </c>
      <c r="K2105" s="11">
        <f>Sample[[#This Row],[A]]/Sample[[#This Row],[D]]</f>
        <v>1.2857142857142858</v>
      </c>
      <c r="L2105" s="11">
        <f>Sample[[#This Row],[D]]/Sample[[#This Row],[C]]</f>
        <v>1.1666666666666667</v>
      </c>
      <c r="M2105" s="11">
        <f>Sample[[#This Row],[C]]/Sample[[#This Row],[A]]</f>
        <v>0.66666666666666663</v>
      </c>
      <c r="N2105">
        <f>IF(Sample[[#This Row],[Ap]]=0,10,LOG(Sample[[#This Row],[Ap]]))</f>
        <v>-6.6946789630613221E-2</v>
      </c>
      <c r="O2105">
        <f>IF(Sample[[#This Row],[Ei]]=0,10,LOG(Sample[[#This Row],[Ei]]))</f>
        <v>0.17609125905568124</v>
      </c>
      <c r="P2105">
        <f>IF(Sample[[#This Row],[Ii]]=0,10,LOG(Sample[[#This Row],[Ii]]))</f>
        <v>-0.10914446942506803</v>
      </c>
      <c r="Q2105">
        <f>Kx-Sample[[#This Row],[Xp]]</f>
        <v>6.6946789630613221E-2</v>
      </c>
      <c r="R2105">
        <f>Ky-Sample[[#This Row],[Yp]]</f>
        <v>-1.1760912590556813</v>
      </c>
      <c r="S2105">
        <f>Kz-Sample[[#This Row],[Zp]]</f>
        <v>1.1091444694250681</v>
      </c>
      <c r="T2105">
        <f>Sample[[#This Row],[Kpy]]*KSc-Sample[[#This Row],[KPz]]*KSb</f>
        <v>6.694678963061329E-2</v>
      </c>
      <c r="U2105">
        <f>-1*(Sample[[#This Row],[KPx]]*KSc-Sample[[#This Row],[KPz]]*KSa)</f>
        <v>6.6946789630613221E-2</v>
      </c>
      <c r="V2105">
        <f>(Sample[[#This Row],[KPx]]*$R$2-Sample[[#This Row],[Kpy]]*KSa)</f>
        <v>6.6946789630613221E-2</v>
      </c>
      <c r="W2105">
        <f>Sample[[#This Row],[Kpy]]*KTc-Sample[[#This Row],[KPz]]*KTb</f>
        <v>2.2852357284807496</v>
      </c>
      <c r="X2105">
        <f>-1*(Sample[[#This Row],[KPx]]*KTc-Sample[[#This Row],[KPz]]*KTa)</f>
        <v>2.2852357284807492</v>
      </c>
      <c r="Y2105">
        <f>(Sample[[#This Row],[KPx]]*KTb-Sample[[#This Row],[Kpy]]*KTa)</f>
        <v>2.2852357284807496</v>
      </c>
      <c r="Z2105">
        <f>-Sample[[#This Row],[Xp]]*a+Sample[[#This Row],[Yp]]*b+Sample[[#This Row],[Zp]]*c_</f>
        <v>0.13389357926122641</v>
      </c>
      <c r="AA2105" s="8">
        <f>-IF(Sample[[#This Row],[Column2]]&gt;0,1,-1)*SQRT(Sample[[#This Row],[KPx''i]]^2+Sample[[#This Row],[KPx''j]]^2+Sample[[#This Row],[KPx''k]]^2)/Ksmag/Scale</f>
        <v>-8.1992737256225176E-2</v>
      </c>
      <c r="AB2105" s="1">
        <f>SQRT(Sample[[#This Row],[Kpy''i]]^2+Sample[[#This Row],[KPy''j]]^2+Sample[[#This Row],[KPy''k]]^2)/KTmag/Scale</f>
        <v>1.6159056802185181</v>
      </c>
    </row>
    <row r="2106" spans="1:28" hidden="1" x14ac:dyDescent="0.25">
      <c r="A2106" s="5">
        <v>2101</v>
      </c>
      <c r="B2106" s="13" t="s">
        <v>43</v>
      </c>
      <c r="C2106" s="5"/>
      <c r="D2106" s="5"/>
      <c r="E2106">
        <v>7</v>
      </c>
      <c r="F2106">
        <v>7</v>
      </c>
      <c r="G2106">
        <v>3</v>
      </c>
      <c r="H2106" s="11">
        <f>Sample[[#This Row],[C]]/Sample[[#This Row],[D]]</f>
        <v>1</v>
      </c>
      <c r="I2106" s="11">
        <f>Sample[[#This Row],[A]]/Sample[[#This Row],[C]]</f>
        <v>0.42857142857142855</v>
      </c>
      <c r="J2106" s="11">
        <f>Sample[[#This Row],[D]]/Sample[[#This Row],[A]]</f>
        <v>2.3333333333333335</v>
      </c>
      <c r="K2106" s="11">
        <f>Sample[[#This Row],[A]]/Sample[[#This Row],[D]]</f>
        <v>0.42857142857142855</v>
      </c>
      <c r="L2106" s="11">
        <f>Sample[[#This Row],[D]]/Sample[[#This Row],[C]]</f>
        <v>1</v>
      </c>
      <c r="M2106" s="11">
        <f>Sample[[#This Row],[C]]/Sample[[#This Row],[A]]</f>
        <v>2.3333333333333335</v>
      </c>
      <c r="N2106">
        <f>IF(Sample[[#This Row],[Ap]]=0,10,LOG(Sample[[#This Row],[Ap]]))</f>
        <v>0</v>
      </c>
      <c r="O2106">
        <f>IF(Sample[[#This Row],[Ei]]=0,10,LOG(Sample[[#This Row],[Ei]]))</f>
        <v>-0.36797678529459443</v>
      </c>
      <c r="P2106">
        <f>IF(Sample[[#This Row],[Ii]]=0,10,LOG(Sample[[#This Row],[Ii]]))</f>
        <v>0.36797678529459443</v>
      </c>
      <c r="Q2106">
        <f>Kx-Sample[[#This Row],[Xp]]</f>
        <v>0</v>
      </c>
      <c r="R2106">
        <f>Ky-Sample[[#This Row],[Yp]]</f>
        <v>-0.63202321470540557</v>
      </c>
      <c r="S2106">
        <f>Kz-Sample[[#This Row],[Zp]]</f>
        <v>0.63202321470540557</v>
      </c>
      <c r="T2106">
        <f>Sample[[#This Row],[Kpy]]*KSc-Sample[[#This Row],[KPz]]*KSb</f>
        <v>0</v>
      </c>
      <c r="U2106">
        <f>-1*(Sample[[#This Row],[KPx]]*KSc-Sample[[#This Row],[KPz]]*KSa)</f>
        <v>0</v>
      </c>
      <c r="V2106">
        <f>(Sample[[#This Row],[KPx]]*$R$2-Sample[[#This Row],[Kpy]]*KSa)</f>
        <v>0</v>
      </c>
      <c r="W2106">
        <f>Sample[[#This Row],[Kpy]]*KTc-Sample[[#This Row],[KPz]]*KTb</f>
        <v>1.2640464294108111</v>
      </c>
      <c r="X2106">
        <f>-1*(Sample[[#This Row],[KPx]]*KTc-Sample[[#This Row],[KPz]]*KTa)</f>
        <v>1.2640464294108111</v>
      </c>
      <c r="Y2106">
        <f>(Sample[[#This Row],[KPx]]*KTb-Sample[[#This Row],[Kpy]]*KTa)</f>
        <v>1.2640464294108111</v>
      </c>
      <c r="Z2106">
        <f>-Sample[[#This Row],[Xp]]*a+Sample[[#This Row],[Yp]]*b+Sample[[#This Row],[Zp]]*c_</f>
        <v>0</v>
      </c>
      <c r="AA2106" s="8">
        <f>-IF(Sample[[#This Row],[Column2]]&gt;0,1,-1)*SQRT(Sample[[#This Row],[KPx''i]]^2+Sample[[#This Row],[KPx''j]]^2+Sample[[#This Row],[KPx''k]]^2)/Ksmag/Scale</f>
        <v>0</v>
      </c>
      <c r="AB2106" s="1">
        <f>SQRT(Sample[[#This Row],[Kpy''i]]^2+Sample[[#This Row],[KPy''j]]^2+Sample[[#This Row],[KPy''k]]^2)/KTmag/Scale</f>
        <v>0.89381580197102728</v>
      </c>
    </row>
    <row r="2107" spans="1:28" hidden="1" x14ac:dyDescent="0.25">
      <c r="A2107" s="5">
        <v>2102</v>
      </c>
      <c r="B2107" s="13" t="s">
        <v>43</v>
      </c>
      <c r="C2107" s="5"/>
      <c r="D2107" s="5"/>
      <c r="E2107">
        <v>2</v>
      </c>
      <c r="F2107">
        <v>8</v>
      </c>
      <c r="G2107">
        <v>9</v>
      </c>
      <c r="H2107" s="11">
        <f>Sample[[#This Row],[C]]/Sample[[#This Row],[D]]</f>
        <v>4</v>
      </c>
      <c r="I2107" s="11">
        <f>Sample[[#This Row],[A]]/Sample[[#This Row],[C]]</f>
        <v>1.125</v>
      </c>
      <c r="J2107" s="11">
        <f>Sample[[#This Row],[D]]/Sample[[#This Row],[A]]</f>
        <v>0.22222222222222221</v>
      </c>
      <c r="K2107" s="11">
        <f>Sample[[#This Row],[A]]/Sample[[#This Row],[D]]</f>
        <v>4.5</v>
      </c>
      <c r="L2107" s="11">
        <f>Sample[[#This Row],[D]]/Sample[[#This Row],[C]]</f>
        <v>0.25</v>
      </c>
      <c r="M2107" s="11">
        <f>Sample[[#This Row],[C]]/Sample[[#This Row],[A]]</f>
        <v>0.88888888888888884</v>
      </c>
      <c r="N2107">
        <f>IF(Sample[[#This Row],[Ap]]=0,10,LOG(Sample[[#This Row],[Ap]]))</f>
        <v>0.6020599913279624</v>
      </c>
      <c r="O2107">
        <f>IF(Sample[[#This Row],[Ei]]=0,10,LOG(Sample[[#This Row],[Ei]]))</f>
        <v>5.1152522447381291E-2</v>
      </c>
      <c r="P2107">
        <f>IF(Sample[[#This Row],[Ii]]=0,10,LOG(Sample[[#This Row],[Ii]]))</f>
        <v>-0.65321251377534373</v>
      </c>
      <c r="Q2107">
        <f>Kx-Sample[[#This Row],[Xp]]</f>
        <v>-0.6020599913279624</v>
      </c>
      <c r="R2107">
        <f>Ky-Sample[[#This Row],[Yp]]</f>
        <v>-1.0511525224473812</v>
      </c>
      <c r="S2107">
        <f>Kz-Sample[[#This Row],[Zp]]</f>
        <v>1.6532125137753437</v>
      </c>
      <c r="T2107">
        <f>Sample[[#This Row],[Kpy]]*KSc-Sample[[#This Row],[KPz]]*KSb</f>
        <v>-0.60205999132796251</v>
      </c>
      <c r="U2107">
        <f>-1*(Sample[[#This Row],[KPx]]*KSc-Sample[[#This Row],[KPz]]*KSa)</f>
        <v>-0.6020599913279624</v>
      </c>
      <c r="V2107">
        <f>(Sample[[#This Row],[KPx]]*$R$2-Sample[[#This Row],[Kpy]]*KSa)</f>
        <v>-0.6020599913279624</v>
      </c>
      <c r="W2107">
        <f>Sample[[#This Row],[Kpy]]*KTc-Sample[[#This Row],[KPz]]*KTb</f>
        <v>2.7043650362227249</v>
      </c>
      <c r="X2107">
        <f>-1*(Sample[[#This Row],[KPx]]*KTc-Sample[[#This Row],[KPz]]*KTa)</f>
        <v>2.7043650362227249</v>
      </c>
      <c r="Y2107">
        <f>(Sample[[#This Row],[KPx]]*KTb-Sample[[#This Row],[Kpy]]*KTa)</f>
        <v>2.7043650362227249</v>
      </c>
      <c r="Z2107">
        <f>-Sample[[#This Row],[Xp]]*a+Sample[[#This Row],[Yp]]*b+Sample[[#This Row],[Zp]]*c_</f>
        <v>-1.2041199826559248</v>
      </c>
      <c r="AA2107" s="8">
        <f>-IF(Sample[[#This Row],[Column2]]&gt;0,1,-1)*SQRT(Sample[[#This Row],[KPx''i]]^2+Sample[[#This Row],[KPx''j]]^2+Sample[[#This Row],[KPx''k]]^2)/Ksmag/Scale</f>
        <v>0.73736988664898662</v>
      </c>
      <c r="AB2107" s="1">
        <f>SQRT(Sample[[#This Row],[Kpy''i]]^2+Sample[[#This Row],[KPy''j]]^2+Sample[[#This Row],[KPy''k]]^2)/KTmag/Scale</f>
        <v>1.9122748559168923</v>
      </c>
    </row>
    <row r="2108" spans="1:28" hidden="1" x14ac:dyDescent="0.25">
      <c r="A2108" s="5">
        <v>2103</v>
      </c>
      <c r="B2108" s="13" t="s">
        <v>43</v>
      </c>
      <c r="C2108" s="5"/>
      <c r="D2108" s="5"/>
      <c r="E2108">
        <v>5</v>
      </c>
      <c r="F2108">
        <v>2</v>
      </c>
      <c r="G2108">
        <v>3</v>
      </c>
      <c r="H2108" s="11">
        <f>Sample[[#This Row],[C]]/Sample[[#This Row],[D]]</f>
        <v>0.4</v>
      </c>
      <c r="I2108" s="11">
        <f>Sample[[#This Row],[A]]/Sample[[#This Row],[C]]</f>
        <v>1.5</v>
      </c>
      <c r="J2108" s="11">
        <f>Sample[[#This Row],[D]]/Sample[[#This Row],[A]]</f>
        <v>1.6666666666666667</v>
      </c>
      <c r="K2108" s="11">
        <f>Sample[[#This Row],[A]]/Sample[[#This Row],[D]]</f>
        <v>0.6</v>
      </c>
      <c r="L2108" s="11">
        <f>Sample[[#This Row],[D]]/Sample[[#This Row],[C]]</f>
        <v>2.5</v>
      </c>
      <c r="M2108" s="11">
        <f>Sample[[#This Row],[C]]/Sample[[#This Row],[A]]</f>
        <v>0.66666666666666663</v>
      </c>
      <c r="N2108">
        <f>IF(Sample[[#This Row],[Ap]]=0,10,LOG(Sample[[#This Row],[Ap]]))</f>
        <v>-0.3979400086720376</v>
      </c>
      <c r="O2108">
        <f>IF(Sample[[#This Row],[Ei]]=0,10,LOG(Sample[[#This Row],[Ei]]))</f>
        <v>0.17609125905568124</v>
      </c>
      <c r="P2108">
        <f>IF(Sample[[#This Row],[Ii]]=0,10,LOG(Sample[[#This Row],[Ii]]))</f>
        <v>0.22184874961635639</v>
      </c>
      <c r="Q2108">
        <f>Kx-Sample[[#This Row],[Xp]]</f>
        <v>0.3979400086720376</v>
      </c>
      <c r="R2108">
        <f>Ky-Sample[[#This Row],[Yp]]</f>
        <v>-1.1760912590556813</v>
      </c>
      <c r="S2108">
        <f>Kz-Sample[[#This Row],[Zp]]</f>
        <v>0.77815125038364363</v>
      </c>
      <c r="T2108">
        <f>Sample[[#This Row],[Kpy]]*KSc-Sample[[#This Row],[KPz]]*KSb</f>
        <v>0.39794000867203771</v>
      </c>
      <c r="U2108">
        <f>-1*(Sample[[#This Row],[KPx]]*KSc-Sample[[#This Row],[KPz]]*KSa)</f>
        <v>0.3979400086720376</v>
      </c>
      <c r="V2108">
        <f>(Sample[[#This Row],[KPx]]*$R$2-Sample[[#This Row],[Kpy]]*KSa)</f>
        <v>0.3979400086720376</v>
      </c>
      <c r="W2108">
        <f>Sample[[#This Row],[Kpy]]*KTc-Sample[[#This Row],[KPz]]*KTb</f>
        <v>1.954242509439325</v>
      </c>
      <c r="X2108">
        <f>-1*(Sample[[#This Row],[KPx]]*KTc-Sample[[#This Row],[KPz]]*KTa)</f>
        <v>1.9542425094393248</v>
      </c>
      <c r="Y2108">
        <f>(Sample[[#This Row],[KPx]]*KTb-Sample[[#This Row],[Kpy]]*KTa)</f>
        <v>1.9542425094393252</v>
      </c>
      <c r="Z2108">
        <f>-Sample[[#This Row],[Xp]]*a+Sample[[#This Row],[Yp]]*b+Sample[[#This Row],[Zp]]*c_</f>
        <v>0.79588001734407521</v>
      </c>
      <c r="AA2108" s="8">
        <f>-IF(Sample[[#This Row],[Column2]]&gt;0,1,-1)*SQRT(Sample[[#This Row],[KPx''i]]^2+Sample[[#This Row],[KPx''j]]^2+Sample[[#This Row],[KPx''k]]^2)/Ksmag/Scale</f>
        <v>-0.48737498474260249</v>
      </c>
      <c r="AB2108" s="1">
        <f>SQRT(Sample[[#This Row],[Kpy''i]]^2+Sample[[#This Row],[KPy''j]]^2+Sample[[#This Row],[KPy''k]]^2)/KTmag/Scale</f>
        <v>1.3818581305075626</v>
      </c>
    </row>
    <row r="2109" spans="1:28" hidden="1" x14ac:dyDescent="0.25">
      <c r="A2109" s="5">
        <v>2104</v>
      </c>
      <c r="B2109" s="13" t="s">
        <v>43</v>
      </c>
      <c r="C2109" s="5"/>
      <c r="D2109" s="5"/>
      <c r="E2109">
        <v>10</v>
      </c>
      <c r="F2109">
        <v>5</v>
      </c>
      <c r="G2109">
        <v>6</v>
      </c>
      <c r="H2109" s="11">
        <f>Sample[[#This Row],[C]]/Sample[[#This Row],[D]]</f>
        <v>0.5</v>
      </c>
      <c r="I2109" s="11">
        <f>Sample[[#This Row],[A]]/Sample[[#This Row],[C]]</f>
        <v>1.2</v>
      </c>
      <c r="J2109" s="11">
        <f>Sample[[#This Row],[D]]/Sample[[#This Row],[A]]</f>
        <v>1.6666666666666667</v>
      </c>
      <c r="K2109" s="11">
        <f>Sample[[#This Row],[A]]/Sample[[#This Row],[D]]</f>
        <v>0.6</v>
      </c>
      <c r="L2109" s="11">
        <f>Sample[[#This Row],[D]]/Sample[[#This Row],[C]]</f>
        <v>2</v>
      </c>
      <c r="M2109" s="11">
        <f>Sample[[#This Row],[C]]/Sample[[#This Row],[A]]</f>
        <v>0.83333333333333337</v>
      </c>
      <c r="N2109">
        <f>IF(Sample[[#This Row],[Ap]]=0,10,LOG(Sample[[#This Row],[Ap]]))</f>
        <v>-0.3010299956639812</v>
      </c>
      <c r="O2109">
        <f>IF(Sample[[#This Row],[Ei]]=0,10,LOG(Sample[[#This Row],[Ei]]))</f>
        <v>7.9181246047624818E-2</v>
      </c>
      <c r="P2109">
        <f>IF(Sample[[#This Row],[Ii]]=0,10,LOG(Sample[[#This Row],[Ii]]))</f>
        <v>0.22184874961635639</v>
      </c>
      <c r="Q2109">
        <f>Kx-Sample[[#This Row],[Xp]]</f>
        <v>0.3010299956639812</v>
      </c>
      <c r="R2109">
        <f>Ky-Sample[[#This Row],[Yp]]</f>
        <v>-1.0791812460476249</v>
      </c>
      <c r="S2109">
        <f>Kz-Sample[[#This Row],[Zp]]</f>
        <v>0.77815125038364363</v>
      </c>
      <c r="T2109">
        <f>Sample[[#This Row],[Kpy]]*KSc-Sample[[#This Row],[KPz]]*KSb</f>
        <v>0.30102999566398125</v>
      </c>
      <c r="U2109">
        <f>-1*(Sample[[#This Row],[KPx]]*KSc-Sample[[#This Row],[KPz]]*KSa)</f>
        <v>0.3010299956639812</v>
      </c>
      <c r="V2109">
        <f>(Sample[[#This Row],[KPx]]*$R$2-Sample[[#This Row],[Kpy]]*KSa)</f>
        <v>0.3010299956639812</v>
      </c>
      <c r="W2109">
        <f>Sample[[#This Row],[Kpy]]*KTc-Sample[[#This Row],[KPz]]*KTb</f>
        <v>1.8573324964312685</v>
      </c>
      <c r="X2109">
        <f>-1*(Sample[[#This Row],[KPx]]*KTc-Sample[[#This Row],[KPz]]*KTa)</f>
        <v>1.8573324964312685</v>
      </c>
      <c r="Y2109">
        <f>(Sample[[#This Row],[KPx]]*KTb-Sample[[#This Row],[Kpy]]*KTa)</f>
        <v>1.8573324964312685</v>
      </c>
      <c r="Z2109">
        <f>-Sample[[#This Row],[Xp]]*a+Sample[[#This Row],[Yp]]*b+Sample[[#This Row],[Zp]]*c_</f>
        <v>0.6020599913279624</v>
      </c>
      <c r="AA2109" s="8">
        <f>-IF(Sample[[#This Row],[Column2]]&gt;0,1,-1)*SQRT(Sample[[#This Row],[KPx''i]]^2+Sample[[#This Row],[KPx''j]]^2+Sample[[#This Row],[KPx''k]]^2)/Ksmag/Scale</f>
        <v>-0.36868494332449331</v>
      </c>
      <c r="AB2109" s="1">
        <f>SQRT(Sample[[#This Row],[Kpy''i]]^2+Sample[[#This Row],[KPy''j]]^2+Sample[[#This Row],[KPy''k]]^2)/KTmag/Scale</f>
        <v>1.3133324031446891</v>
      </c>
    </row>
    <row r="2110" spans="1:28" hidden="1" x14ac:dyDescent="0.25">
      <c r="A2110" s="5">
        <v>2105</v>
      </c>
      <c r="B2110" s="13" t="s">
        <v>43</v>
      </c>
      <c r="C2110" s="5"/>
      <c r="D2110" s="5"/>
      <c r="E2110">
        <v>5</v>
      </c>
      <c r="F2110">
        <v>1</v>
      </c>
      <c r="G2110">
        <v>8</v>
      </c>
      <c r="H2110" s="11">
        <f>Sample[[#This Row],[C]]/Sample[[#This Row],[D]]</f>
        <v>0.2</v>
      </c>
      <c r="I2110" s="11">
        <f>Sample[[#This Row],[A]]/Sample[[#This Row],[C]]</f>
        <v>8</v>
      </c>
      <c r="J2110" s="11">
        <f>Sample[[#This Row],[D]]/Sample[[#This Row],[A]]</f>
        <v>0.625</v>
      </c>
      <c r="K2110" s="11">
        <f>Sample[[#This Row],[A]]/Sample[[#This Row],[D]]</f>
        <v>1.6</v>
      </c>
      <c r="L2110" s="11">
        <f>Sample[[#This Row],[D]]/Sample[[#This Row],[C]]</f>
        <v>5</v>
      </c>
      <c r="M2110" s="11">
        <f>Sample[[#This Row],[C]]/Sample[[#This Row],[A]]</f>
        <v>0.125</v>
      </c>
      <c r="N2110">
        <f>IF(Sample[[#This Row],[Ap]]=0,10,LOG(Sample[[#This Row],[Ap]]))</f>
        <v>-0.69897000433601875</v>
      </c>
      <c r="O2110">
        <f>IF(Sample[[#This Row],[Ei]]=0,10,LOG(Sample[[#This Row],[Ei]]))</f>
        <v>0.90308998699194354</v>
      </c>
      <c r="P2110">
        <f>IF(Sample[[#This Row],[Ii]]=0,10,LOG(Sample[[#This Row],[Ii]]))</f>
        <v>-0.20411998265592479</v>
      </c>
      <c r="Q2110">
        <f>Kx-Sample[[#This Row],[Xp]]</f>
        <v>0.69897000433601875</v>
      </c>
      <c r="R2110">
        <f>Ky-Sample[[#This Row],[Yp]]</f>
        <v>-1.9030899869919435</v>
      </c>
      <c r="S2110">
        <f>Kz-Sample[[#This Row],[Zp]]</f>
        <v>1.2041199826559248</v>
      </c>
      <c r="T2110">
        <f>Sample[[#This Row],[Kpy]]*KSc-Sample[[#This Row],[KPz]]*KSb</f>
        <v>0.69897000433601875</v>
      </c>
      <c r="U2110">
        <f>-1*(Sample[[#This Row],[KPx]]*KSc-Sample[[#This Row],[KPz]]*KSa)</f>
        <v>0.69897000433601875</v>
      </c>
      <c r="V2110">
        <f>(Sample[[#This Row],[KPx]]*$R$2-Sample[[#This Row],[Kpy]]*KSa)</f>
        <v>0.69897000433601875</v>
      </c>
      <c r="W2110">
        <f>Sample[[#This Row],[Kpy]]*KTc-Sample[[#This Row],[KPz]]*KTb</f>
        <v>3.1072099696478683</v>
      </c>
      <c r="X2110">
        <f>-1*(Sample[[#This Row],[KPx]]*KTc-Sample[[#This Row],[KPz]]*KTa)</f>
        <v>3.1072099696478683</v>
      </c>
      <c r="Y2110">
        <f>(Sample[[#This Row],[KPx]]*KTb-Sample[[#This Row],[Kpy]]*KTa)</f>
        <v>3.1072099696478683</v>
      </c>
      <c r="Z2110">
        <f>-Sample[[#This Row],[Xp]]*a+Sample[[#This Row],[Yp]]*b+Sample[[#This Row],[Zp]]*c_</f>
        <v>1.3979400086720375</v>
      </c>
      <c r="AA2110" s="8">
        <f>-IF(Sample[[#This Row],[Column2]]&gt;0,1,-1)*SQRT(Sample[[#This Row],[KPx''i]]^2+Sample[[#This Row],[KPx''j]]^2+Sample[[#This Row],[KPx''k]]^2)/Ksmag/Scale</f>
        <v>-0.85605992806709574</v>
      </c>
      <c r="AB2110" s="1">
        <f>SQRT(Sample[[#This Row],[Kpy''i]]^2+Sample[[#This Row],[KPy''j]]^2+Sample[[#This Row],[KPy''k]]^2)/KTmag/Scale</f>
        <v>2.1971292401084543</v>
      </c>
    </row>
    <row r="2111" spans="1:28" hidden="1" x14ac:dyDescent="0.25">
      <c r="A2111" s="5">
        <v>2106</v>
      </c>
      <c r="B2111" s="13" t="s">
        <v>43</v>
      </c>
      <c r="C2111" s="5"/>
      <c r="D2111" s="5"/>
      <c r="E2111">
        <v>4</v>
      </c>
      <c r="F2111">
        <v>7</v>
      </c>
      <c r="G2111">
        <v>1</v>
      </c>
      <c r="H2111" s="11">
        <f>Sample[[#This Row],[C]]/Sample[[#This Row],[D]]</f>
        <v>1.75</v>
      </c>
      <c r="I2111" s="11">
        <f>Sample[[#This Row],[A]]/Sample[[#This Row],[C]]</f>
        <v>0.14285714285714285</v>
      </c>
      <c r="J2111" s="11">
        <f>Sample[[#This Row],[D]]/Sample[[#This Row],[A]]</f>
        <v>4</v>
      </c>
      <c r="K2111" s="11">
        <f>Sample[[#This Row],[A]]/Sample[[#This Row],[D]]</f>
        <v>0.25</v>
      </c>
      <c r="L2111" s="11">
        <f>Sample[[#This Row],[D]]/Sample[[#This Row],[C]]</f>
        <v>0.5714285714285714</v>
      </c>
      <c r="M2111" s="11">
        <f>Sample[[#This Row],[C]]/Sample[[#This Row],[A]]</f>
        <v>7</v>
      </c>
      <c r="N2111">
        <f>IF(Sample[[#This Row],[Ap]]=0,10,LOG(Sample[[#This Row],[Ap]]))</f>
        <v>0.24303804868629444</v>
      </c>
      <c r="O2111">
        <f>IF(Sample[[#This Row],[Ei]]=0,10,LOG(Sample[[#This Row],[Ei]]))</f>
        <v>-0.84509804001425681</v>
      </c>
      <c r="P2111">
        <f>IF(Sample[[#This Row],[Ii]]=0,10,LOG(Sample[[#This Row],[Ii]]))</f>
        <v>0.6020599913279624</v>
      </c>
      <c r="Q2111">
        <f>Kx-Sample[[#This Row],[Xp]]</f>
        <v>-0.24303804868629444</v>
      </c>
      <c r="R2111">
        <f>Ky-Sample[[#This Row],[Yp]]</f>
        <v>-0.15490195998574319</v>
      </c>
      <c r="S2111">
        <f>Kz-Sample[[#This Row],[Zp]]</f>
        <v>0.3979400086720376</v>
      </c>
      <c r="T2111">
        <f>Sample[[#This Row],[Kpy]]*KSc-Sample[[#This Row],[KPz]]*KSb</f>
        <v>-0.24303804868629442</v>
      </c>
      <c r="U2111">
        <f>-1*(Sample[[#This Row],[KPx]]*KSc-Sample[[#This Row],[KPz]]*KSa)</f>
        <v>-0.24303804868629444</v>
      </c>
      <c r="V2111">
        <f>(Sample[[#This Row],[KPx]]*$R$2-Sample[[#This Row],[Kpy]]*KSa)</f>
        <v>-0.24303804868629444</v>
      </c>
      <c r="W2111">
        <f>Sample[[#This Row],[Kpy]]*KTc-Sample[[#This Row],[KPz]]*KTb</f>
        <v>0.55284196865778079</v>
      </c>
      <c r="X2111">
        <f>-1*(Sample[[#This Row],[KPx]]*KTc-Sample[[#This Row],[KPz]]*KTa)</f>
        <v>0.55284196865778079</v>
      </c>
      <c r="Y2111">
        <f>(Sample[[#This Row],[KPx]]*KTb-Sample[[#This Row],[Kpy]]*KTa)</f>
        <v>0.55284196865778079</v>
      </c>
      <c r="Z2111">
        <f>-Sample[[#This Row],[Xp]]*a+Sample[[#This Row],[Yp]]*b+Sample[[#This Row],[Zp]]*c_</f>
        <v>-0.48607609737258883</v>
      </c>
      <c r="AA2111" s="8">
        <f>-IF(Sample[[#This Row],[Column2]]&gt;0,1,-1)*SQRT(Sample[[#This Row],[KPx''i]]^2+Sample[[#This Row],[KPx''j]]^2+Sample[[#This Row],[KPx''k]]^2)/Ksmag/Scale</f>
        <v>0.29765960368155842</v>
      </c>
      <c r="AB2111" s="1">
        <f>SQRT(Sample[[#This Row],[Kpy''i]]^2+Sample[[#This Row],[KPy''j]]^2+Sample[[#This Row],[KPy''k]]^2)/KTmag/Scale</f>
        <v>0.39091830496243757</v>
      </c>
    </row>
    <row r="2112" spans="1:28" hidden="1" x14ac:dyDescent="0.25">
      <c r="A2112" s="5">
        <v>2107</v>
      </c>
      <c r="B2112" s="13" t="s">
        <v>43</v>
      </c>
      <c r="C2112" s="5"/>
      <c r="D2112" s="5"/>
      <c r="E2112">
        <v>3</v>
      </c>
      <c r="F2112">
        <v>3</v>
      </c>
      <c r="G2112">
        <v>4</v>
      </c>
      <c r="H2112" s="11">
        <f>Sample[[#This Row],[C]]/Sample[[#This Row],[D]]</f>
        <v>1</v>
      </c>
      <c r="I2112" s="11">
        <f>Sample[[#This Row],[A]]/Sample[[#This Row],[C]]</f>
        <v>1.3333333333333333</v>
      </c>
      <c r="J2112" s="11">
        <f>Sample[[#This Row],[D]]/Sample[[#This Row],[A]]</f>
        <v>0.75</v>
      </c>
      <c r="K2112" s="11">
        <f>Sample[[#This Row],[A]]/Sample[[#This Row],[D]]</f>
        <v>1.3333333333333333</v>
      </c>
      <c r="L2112" s="11">
        <f>Sample[[#This Row],[D]]/Sample[[#This Row],[C]]</f>
        <v>1</v>
      </c>
      <c r="M2112" s="11">
        <f>Sample[[#This Row],[C]]/Sample[[#This Row],[A]]</f>
        <v>0.75</v>
      </c>
      <c r="N2112">
        <f>IF(Sample[[#This Row],[Ap]]=0,10,LOG(Sample[[#This Row],[Ap]]))</f>
        <v>0</v>
      </c>
      <c r="O2112">
        <f>IF(Sample[[#This Row],[Ei]]=0,10,LOG(Sample[[#This Row],[Ei]]))</f>
        <v>0.12493873660829993</v>
      </c>
      <c r="P2112">
        <f>IF(Sample[[#This Row],[Ii]]=0,10,LOG(Sample[[#This Row],[Ii]]))</f>
        <v>-0.12493873660829995</v>
      </c>
      <c r="Q2112">
        <f>Kx-Sample[[#This Row],[Xp]]</f>
        <v>0</v>
      </c>
      <c r="R2112">
        <f>Ky-Sample[[#This Row],[Yp]]</f>
        <v>-1.1249387366082999</v>
      </c>
      <c r="S2112">
        <f>Kz-Sample[[#This Row],[Zp]]</f>
        <v>1.1249387366082999</v>
      </c>
      <c r="T2112">
        <f>Sample[[#This Row],[Kpy]]*KSc-Sample[[#This Row],[KPz]]*KSb</f>
        <v>0</v>
      </c>
      <c r="U2112">
        <f>-1*(Sample[[#This Row],[KPx]]*KSc-Sample[[#This Row],[KPz]]*KSa)</f>
        <v>0</v>
      </c>
      <c r="V2112">
        <f>(Sample[[#This Row],[KPx]]*$R$2-Sample[[#This Row],[Kpy]]*KSa)</f>
        <v>0</v>
      </c>
      <c r="W2112">
        <f>Sample[[#This Row],[Kpy]]*KTc-Sample[[#This Row],[KPz]]*KTb</f>
        <v>2.2498774732165998</v>
      </c>
      <c r="X2112">
        <f>-1*(Sample[[#This Row],[KPx]]*KTc-Sample[[#This Row],[KPz]]*KTa)</f>
        <v>2.2498774732165998</v>
      </c>
      <c r="Y2112">
        <f>(Sample[[#This Row],[KPx]]*KTb-Sample[[#This Row],[Kpy]]*KTa)</f>
        <v>2.2498774732165998</v>
      </c>
      <c r="Z2112">
        <f>-Sample[[#This Row],[Xp]]*a+Sample[[#This Row],[Yp]]*b+Sample[[#This Row],[Zp]]*c_</f>
        <v>0</v>
      </c>
      <c r="AA2112" s="8">
        <f>-IF(Sample[[#This Row],[Column2]]&gt;0,1,-1)*SQRT(Sample[[#This Row],[KPx''i]]^2+Sample[[#This Row],[KPx''j]]^2+Sample[[#This Row],[KPx''k]]^2)/Ksmag/Scale</f>
        <v>0</v>
      </c>
      <c r="AB2112" s="1">
        <f>SQRT(Sample[[#This Row],[Kpy''i]]^2+Sample[[#This Row],[KPy''j]]^2+Sample[[#This Row],[KPy''k]]^2)/KTmag/Scale</f>
        <v>1.5909036181503129</v>
      </c>
    </row>
    <row r="2113" spans="1:28" hidden="1" x14ac:dyDescent="0.25">
      <c r="A2113" s="5">
        <v>2108</v>
      </c>
      <c r="B2113" s="13" t="s">
        <v>43</v>
      </c>
      <c r="C2113" s="5"/>
      <c r="D2113" s="5"/>
      <c r="E2113">
        <v>10</v>
      </c>
      <c r="F2113">
        <v>9</v>
      </c>
      <c r="G2113">
        <v>10</v>
      </c>
      <c r="H2113" s="11">
        <f>Sample[[#This Row],[C]]/Sample[[#This Row],[D]]</f>
        <v>0.9</v>
      </c>
      <c r="I2113" s="11">
        <f>Sample[[#This Row],[A]]/Sample[[#This Row],[C]]</f>
        <v>1.1111111111111112</v>
      </c>
      <c r="J2113" s="11">
        <f>Sample[[#This Row],[D]]/Sample[[#This Row],[A]]</f>
        <v>1</v>
      </c>
      <c r="K2113" s="11">
        <f>Sample[[#This Row],[A]]/Sample[[#This Row],[D]]</f>
        <v>1</v>
      </c>
      <c r="L2113" s="11">
        <f>Sample[[#This Row],[D]]/Sample[[#This Row],[C]]</f>
        <v>1.1111111111111112</v>
      </c>
      <c r="M2113" s="11">
        <f>Sample[[#This Row],[C]]/Sample[[#This Row],[A]]</f>
        <v>0.9</v>
      </c>
      <c r="N2113">
        <f>IF(Sample[[#This Row],[Ap]]=0,10,LOG(Sample[[#This Row],[Ap]]))</f>
        <v>-4.5757490560675115E-2</v>
      </c>
      <c r="O2113">
        <f>IF(Sample[[#This Row],[Ei]]=0,10,LOG(Sample[[#This Row],[Ei]]))</f>
        <v>4.5757490560675143E-2</v>
      </c>
      <c r="P2113">
        <f>IF(Sample[[#This Row],[Ii]]=0,10,LOG(Sample[[#This Row],[Ii]]))</f>
        <v>0</v>
      </c>
      <c r="Q2113">
        <f>Kx-Sample[[#This Row],[Xp]]</f>
        <v>4.5757490560675115E-2</v>
      </c>
      <c r="R2113">
        <f>Ky-Sample[[#This Row],[Yp]]</f>
        <v>-1.0457574905606752</v>
      </c>
      <c r="S2113">
        <f>Kz-Sample[[#This Row],[Zp]]</f>
        <v>1</v>
      </c>
      <c r="T2113">
        <f>Sample[[#This Row],[Kpy]]*KSc-Sample[[#This Row],[KPz]]*KSb</f>
        <v>4.575749056067524E-2</v>
      </c>
      <c r="U2113">
        <f>-1*(Sample[[#This Row],[KPx]]*KSc-Sample[[#This Row],[KPz]]*KSa)</f>
        <v>4.5757490560675115E-2</v>
      </c>
      <c r="V2113">
        <f>(Sample[[#This Row],[KPx]]*$R$2-Sample[[#This Row],[Kpy]]*KSa)</f>
        <v>4.5757490560675115E-2</v>
      </c>
      <c r="W2113">
        <f>Sample[[#This Row],[Kpy]]*KTc-Sample[[#This Row],[KPz]]*KTb</f>
        <v>2.0457574905606752</v>
      </c>
      <c r="X2113">
        <f>-1*(Sample[[#This Row],[KPx]]*KTc-Sample[[#This Row],[KPz]]*KTa)</f>
        <v>2.0457574905606752</v>
      </c>
      <c r="Y2113">
        <f>(Sample[[#This Row],[KPx]]*KTb-Sample[[#This Row],[Kpy]]*KTa)</f>
        <v>2.0457574905606752</v>
      </c>
      <c r="Z2113">
        <f>-Sample[[#This Row],[Xp]]*a+Sample[[#This Row],[Yp]]*b+Sample[[#This Row],[Zp]]*c_</f>
        <v>9.1514981121350286E-2</v>
      </c>
      <c r="AA2113" s="8">
        <f>-IF(Sample[[#This Row],[Column2]]&gt;0,1,-1)*SQRT(Sample[[#This Row],[KPx''i]]^2+Sample[[#This Row],[KPx''j]]^2+Sample[[#This Row],[KPx''k]]^2)/Ksmag/Scale</f>
        <v>-5.6041251891935942E-2</v>
      </c>
      <c r="AB2113" s="1">
        <f>SQRT(Sample[[#This Row],[Kpy''i]]^2+Sample[[#This Row],[KPy''j]]^2+Sample[[#This Row],[KPy''k]]^2)/KTmag/Scale</f>
        <v>1.4465689942386279</v>
      </c>
    </row>
    <row r="2114" spans="1:28" hidden="1" x14ac:dyDescent="0.25">
      <c r="A2114" s="5">
        <v>2109</v>
      </c>
      <c r="B2114" s="13" t="s">
        <v>43</v>
      </c>
      <c r="C2114" s="5"/>
      <c r="D2114" s="5"/>
      <c r="E2114">
        <v>7</v>
      </c>
      <c r="F2114">
        <v>4</v>
      </c>
      <c r="G2114">
        <v>3</v>
      </c>
      <c r="H2114" s="11">
        <f>Sample[[#This Row],[C]]/Sample[[#This Row],[D]]</f>
        <v>0.5714285714285714</v>
      </c>
      <c r="I2114" s="11">
        <f>Sample[[#This Row],[A]]/Sample[[#This Row],[C]]</f>
        <v>0.75</v>
      </c>
      <c r="J2114" s="11">
        <f>Sample[[#This Row],[D]]/Sample[[#This Row],[A]]</f>
        <v>2.3333333333333335</v>
      </c>
      <c r="K2114" s="11">
        <f>Sample[[#This Row],[A]]/Sample[[#This Row],[D]]</f>
        <v>0.42857142857142855</v>
      </c>
      <c r="L2114" s="11">
        <f>Sample[[#This Row],[D]]/Sample[[#This Row],[C]]</f>
        <v>1.75</v>
      </c>
      <c r="M2114" s="11">
        <f>Sample[[#This Row],[C]]/Sample[[#This Row],[A]]</f>
        <v>1.3333333333333333</v>
      </c>
      <c r="N2114">
        <f>IF(Sample[[#This Row],[Ap]]=0,10,LOG(Sample[[#This Row],[Ap]]))</f>
        <v>-0.24303804868629447</v>
      </c>
      <c r="O2114">
        <f>IF(Sample[[#This Row],[Ei]]=0,10,LOG(Sample[[#This Row],[Ei]]))</f>
        <v>-0.12493873660829995</v>
      </c>
      <c r="P2114">
        <f>IF(Sample[[#This Row],[Ii]]=0,10,LOG(Sample[[#This Row],[Ii]]))</f>
        <v>0.36797678529459443</v>
      </c>
      <c r="Q2114">
        <f>Kx-Sample[[#This Row],[Xp]]</f>
        <v>0.24303804868629447</v>
      </c>
      <c r="R2114">
        <f>Ky-Sample[[#This Row],[Yp]]</f>
        <v>-0.87506126339170009</v>
      </c>
      <c r="S2114">
        <f>Kz-Sample[[#This Row],[Zp]]</f>
        <v>0.63202321470540557</v>
      </c>
      <c r="T2114">
        <f>Sample[[#This Row],[Kpy]]*KSc-Sample[[#This Row],[KPz]]*KSb</f>
        <v>0.24303804868629453</v>
      </c>
      <c r="U2114">
        <f>-1*(Sample[[#This Row],[KPx]]*KSc-Sample[[#This Row],[KPz]]*KSa)</f>
        <v>0.24303804868629447</v>
      </c>
      <c r="V2114">
        <f>(Sample[[#This Row],[KPx]]*$R$2-Sample[[#This Row],[Kpy]]*KSa)</f>
        <v>0.24303804868629447</v>
      </c>
      <c r="W2114">
        <f>Sample[[#This Row],[Kpy]]*KTc-Sample[[#This Row],[KPz]]*KTb</f>
        <v>1.5070844780971058</v>
      </c>
      <c r="X2114">
        <f>-1*(Sample[[#This Row],[KPx]]*KTc-Sample[[#This Row],[KPz]]*KTa)</f>
        <v>1.5070844780971056</v>
      </c>
      <c r="Y2114">
        <f>(Sample[[#This Row],[KPx]]*KTb-Sample[[#This Row],[Kpy]]*KTa)</f>
        <v>1.5070844780971058</v>
      </c>
      <c r="Z2114">
        <f>-Sample[[#This Row],[Xp]]*a+Sample[[#This Row],[Yp]]*b+Sample[[#This Row],[Zp]]*c_</f>
        <v>0.48607609737258894</v>
      </c>
      <c r="AA2114" s="8">
        <f>-IF(Sample[[#This Row],[Column2]]&gt;0,1,-1)*SQRT(Sample[[#This Row],[KPx''i]]^2+Sample[[#This Row],[KPx''j]]^2+Sample[[#This Row],[KPx''k]]^2)/Ksmag/Scale</f>
        <v>-0.29765960368155847</v>
      </c>
      <c r="AB2114" s="1">
        <f>SQRT(Sample[[#This Row],[Kpy''i]]^2+Sample[[#This Row],[KPy''j]]^2+Sample[[#This Row],[KPy''k]]^2)/KTmag/Scale</f>
        <v>1.0656696542834523</v>
      </c>
    </row>
    <row r="2115" spans="1:28" hidden="1" x14ac:dyDescent="0.25">
      <c r="A2115" s="5">
        <v>2110</v>
      </c>
      <c r="B2115" s="13" t="s">
        <v>43</v>
      </c>
      <c r="C2115" s="5"/>
      <c r="D2115" s="5"/>
      <c r="E2115">
        <v>9</v>
      </c>
      <c r="F2115">
        <v>1</v>
      </c>
      <c r="G2115">
        <v>1</v>
      </c>
      <c r="H2115" s="11">
        <f>Sample[[#This Row],[C]]/Sample[[#This Row],[D]]</f>
        <v>0.1111111111111111</v>
      </c>
      <c r="I2115" s="11">
        <f>Sample[[#This Row],[A]]/Sample[[#This Row],[C]]</f>
        <v>1</v>
      </c>
      <c r="J2115" s="11">
        <f>Sample[[#This Row],[D]]/Sample[[#This Row],[A]]</f>
        <v>9</v>
      </c>
      <c r="K2115" s="11">
        <f>Sample[[#This Row],[A]]/Sample[[#This Row],[D]]</f>
        <v>0.1111111111111111</v>
      </c>
      <c r="L2115" s="11">
        <f>Sample[[#This Row],[D]]/Sample[[#This Row],[C]]</f>
        <v>9</v>
      </c>
      <c r="M2115" s="11">
        <f>Sample[[#This Row],[C]]/Sample[[#This Row],[A]]</f>
        <v>1</v>
      </c>
      <c r="N2115">
        <f>IF(Sample[[#This Row],[Ap]]=0,10,LOG(Sample[[#This Row],[Ap]]))</f>
        <v>-0.95424250943932487</v>
      </c>
      <c r="O2115">
        <f>IF(Sample[[#This Row],[Ei]]=0,10,LOG(Sample[[#This Row],[Ei]]))</f>
        <v>0</v>
      </c>
      <c r="P2115">
        <f>IF(Sample[[#This Row],[Ii]]=0,10,LOG(Sample[[#This Row],[Ii]]))</f>
        <v>0.95424250943932487</v>
      </c>
      <c r="Q2115">
        <f>Kx-Sample[[#This Row],[Xp]]</f>
        <v>0.95424250943932487</v>
      </c>
      <c r="R2115">
        <f>Ky-Sample[[#This Row],[Yp]]</f>
        <v>-1</v>
      </c>
      <c r="S2115">
        <f>Kz-Sample[[#This Row],[Zp]]</f>
        <v>4.5757490560675129E-2</v>
      </c>
      <c r="T2115">
        <f>Sample[[#This Row],[Kpy]]*KSc-Sample[[#This Row],[KPz]]*KSb</f>
        <v>0.95424250943932487</v>
      </c>
      <c r="U2115">
        <f>-1*(Sample[[#This Row],[KPx]]*KSc-Sample[[#This Row],[KPz]]*KSa)</f>
        <v>0.95424250943932487</v>
      </c>
      <c r="V2115">
        <f>(Sample[[#This Row],[KPx]]*$R$2-Sample[[#This Row],[Kpy]]*KSa)</f>
        <v>0.95424250943932487</v>
      </c>
      <c r="W2115">
        <f>Sample[[#This Row],[Kpy]]*KTc-Sample[[#This Row],[KPz]]*KTb</f>
        <v>1.0457574905606752</v>
      </c>
      <c r="X2115">
        <f>-1*(Sample[[#This Row],[KPx]]*KTc-Sample[[#This Row],[KPz]]*KTa)</f>
        <v>1.0457574905606752</v>
      </c>
      <c r="Y2115">
        <f>(Sample[[#This Row],[KPx]]*KTb-Sample[[#This Row],[Kpy]]*KTa)</f>
        <v>1.0457574905606752</v>
      </c>
      <c r="Z2115">
        <f>-Sample[[#This Row],[Xp]]*a+Sample[[#This Row],[Yp]]*b+Sample[[#This Row],[Zp]]*c_</f>
        <v>1.9084850188786497</v>
      </c>
      <c r="AA2115" s="8">
        <f>-IF(Sample[[#This Row],[Column2]]&gt;0,1,-1)*SQRT(Sample[[#This Row],[KPx''i]]^2+Sample[[#This Row],[KPx''j]]^2+Sample[[#This Row],[KPx''k]]^2)/Ksmag/Scale</f>
        <v>-1.1687036194996532</v>
      </c>
      <c r="AB2115" s="1">
        <f>SQRT(Sample[[#This Row],[Kpy''i]]^2+Sample[[#This Row],[KPy''j]]^2+Sample[[#This Row],[KPy''k]]^2)/KTmag/Scale</f>
        <v>0.73946221305208049</v>
      </c>
    </row>
    <row r="2116" spans="1:28" hidden="1" x14ac:dyDescent="0.25">
      <c r="A2116" s="5">
        <v>2111</v>
      </c>
      <c r="B2116" s="13" t="s">
        <v>43</v>
      </c>
      <c r="C2116" s="5"/>
      <c r="D2116" s="5"/>
      <c r="E2116">
        <v>4</v>
      </c>
      <c r="F2116">
        <v>5</v>
      </c>
      <c r="G2116">
        <v>3</v>
      </c>
      <c r="H2116" s="11">
        <f>Sample[[#This Row],[C]]/Sample[[#This Row],[D]]</f>
        <v>1.25</v>
      </c>
      <c r="I2116" s="11">
        <f>Sample[[#This Row],[A]]/Sample[[#This Row],[C]]</f>
        <v>0.6</v>
      </c>
      <c r="J2116" s="11">
        <f>Sample[[#This Row],[D]]/Sample[[#This Row],[A]]</f>
        <v>1.3333333333333333</v>
      </c>
      <c r="K2116" s="11">
        <f>Sample[[#This Row],[A]]/Sample[[#This Row],[D]]</f>
        <v>0.75</v>
      </c>
      <c r="L2116" s="11">
        <f>Sample[[#This Row],[D]]/Sample[[#This Row],[C]]</f>
        <v>0.8</v>
      </c>
      <c r="M2116" s="11">
        <f>Sample[[#This Row],[C]]/Sample[[#This Row],[A]]</f>
        <v>1.6666666666666667</v>
      </c>
      <c r="N2116">
        <f>IF(Sample[[#This Row],[Ap]]=0,10,LOG(Sample[[#This Row],[Ap]]))</f>
        <v>9.691001300805642E-2</v>
      </c>
      <c r="O2116">
        <f>IF(Sample[[#This Row],[Ei]]=0,10,LOG(Sample[[#This Row],[Ei]]))</f>
        <v>-0.22184874961635639</v>
      </c>
      <c r="P2116">
        <f>IF(Sample[[#This Row],[Ii]]=0,10,LOG(Sample[[#This Row],[Ii]]))</f>
        <v>0.12493873660829993</v>
      </c>
      <c r="Q2116">
        <f>Kx-Sample[[#This Row],[Xp]]</f>
        <v>-9.691001300805642E-2</v>
      </c>
      <c r="R2116">
        <f>Ky-Sample[[#This Row],[Yp]]</f>
        <v>-0.77815125038364363</v>
      </c>
      <c r="S2116">
        <f>Kz-Sample[[#This Row],[Zp]]</f>
        <v>0.87506126339170009</v>
      </c>
      <c r="T2116">
        <f>Sample[[#This Row],[Kpy]]*KSc-Sample[[#This Row],[KPz]]*KSb</f>
        <v>-9.6910013008056461E-2</v>
      </c>
      <c r="U2116">
        <f>-1*(Sample[[#This Row],[KPx]]*KSc-Sample[[#This Row],[KPz]]*KSa)</f>
        <v>-9.691001300805642E-2</v>
      </c>
      <c r="V2116">
        <f>(Sample[[#This Row],[KPx]]*$R$2-Sample[[#This Row],[Kpy]]*KSa)</f>
        <v>-9.691001300805642E-2</v>
      </c>
      <c r="W2116">
        <f>Sample[[#This Row],[Kpy]]*KTc-Sample[[#This Row],[KPz]]*KTb</f>
        <v>1.6532125137753437</v>
      </c>
      <c r="X2116">
        <f>-1*(Sample[[#This Row],[KPx]]*KTc-Sample[[#This Row],[KPz]]*KTa)</f>
        <v>1.6532125137753437</v>
      </c>
      <c r="Y2116">
        <f>(Sample[[#This Row],[KPx]]*KTb-Sample[[#This Row],[Kpy]]*KTa)</f>
        <v>1.6532125137753437</v>
      </c>
      <c r="Z2116">
        <f>-Sample[[#This Row],[Xp]]*a+Sample[[#This Row],[Yp]]*b+Sample[[#This Row],[Zp]]*c_</f>
        <v>-0.19382002601611292</v>
      </c>
      <c r="AA2116" s="8">
        <f>-IF(Sample[[#This Row],[Column2]]&gt;0,1,-1)*SQRT(Sample[[#This Row],[KPx''i]]^2+Sample[[#This Row],[KPx''j]]^2+Sample[[#This Row],[KPx''k]]^2)/Ksmag/Scale</f>
        <v>0.11869004141810929</v>
      </c>
      <c r="AB2116" s="1">
        <f>SQRT(Sample[[#This Row],[Kpy''i]]^2+Sample[[#This Row],[KPy''j]]^2+Sample[[#This Row],[KPy''k]]^2)/KTmag/Scale</f>
        <v>1.1689977792330042</v>
      </c>
    </row>
    <row r="2117" spans="1:28" hidden="1" x14ac:dyDescent="0.25">
      <c r="A2117" s="5">
        <v>2112</v>
      </c>
      <c r="B2117" s="13" t="s">
        <v>43</v>
      </c>
      <c r="C2117" s="5"/>
      <c r="D2117" s="5"/>
      <c r="E2117">
        <v>7</v>
      </c>
      <c r="F2117">
        <v>9</v>
      </c>
      <c r="G2117">
        <v>6</v>
      </c>
      <c r="H2117" s="11">
        <f>Sample[[#This Row],[C]]/Sample[[#This Row],[D]]</f>
        <v>1.2857142857142858</v>
      </c>
      <c r="I2117" s="11">
        <f>Sample[[#This Row],[A]]/Sample[[#This Row],[C]]</f>
        <v>0.66666666666666663</v>
      </c>
      <c r="J2117" s="11">
        <f>Sample[[#This Row],[D]]/Sample[[#This Row],[A]]</f>
        <v>1.1666666666666667</v>
      </c>
      <c r="K2117" s="11">
        <f>Sample[[#This Row],[A]]/Sample[[#This Row],[D]]</f>
        <v>0.8571428571428571</v>
      </c>
      <c r="L2117" s="11">
        <f>Sample[[#This Row],[D]]/Sample[[#This Row],[C]]</f>
        <v>0.77777777777777779</v>
      </c>
      <c r="M2117" s="11">
        <f>Sample[[#This Row],[C]]/Sample[[#This Row],[A]]</f>
        <v>1.5</v>
      </c>
      <c r="N2117">
        <f>IF(Sample[[#This Row],[Ap]]=0,10,LOG(Sample[[#This Row],[Ap]]))</f>
        <v>0.10914446942506807</v>
      </c>
      <c r="O2117">
        <f>IF(Sample[[#This Row],[Ei]]=0,10,LOG(Sample[[#This Row],[Ei]]))</f>
        <v>-0.17609125905568127</v>
      </c>
      <c r="P2117">
        <f>IF(Sample[[#This Row],[Ii]]=0,10,LOG(Sample[[#This Row],[Ii]]))</f>
        <v>6.6946789630613221E-2</v>
      </c>
      <c r="Q2117">
        <f>Kx-Sample[[#This Row],[Xp]]</f>
        <v>-0.10914446942506807</v>
      </c>
      <c r="R2117">
        <f>Ky-Sample[[#This Row],[Yp]]</f>
        <v>-0.82390874094431876</v>
      </c>
      <c r="S2117">
        <f>Kz-Sample[[#This Row],[Zp]]</f>
        <v>0.93305321036938682</v>
      </c>
      <c r="T2117">
        <f>Sample[[#This Row],[Kpy]]*KSc-Sample[[#This Row],[KPz]]*KSb</f>
        <v>-0.10914446942506806</v>
      </c>
      <c r="U2117">
        <f>-1*(Sample[[#This Row],[KPx]]*KSc-Sample[[#This Row],[KPz]]*KSa)</f>
        <v>-0.10914446942506807</v>
      </c>
      <c r="V2117">
        <f>(Sample[[#This Row],[KPx]]*$R$2-Sample[[#This Row],[Kpy]]*KSa)</f>
        <v>-0.10914446942506807</v>
      </c>
      <c r="W2117">
        <f>Sample[[#This Row],[Kpy]]*KTc-Sample[[#This Row],[KPz]]*KTb</f>
        <v>1.7569619513137056</v>
      </c>
      <c r="X2117">
        <f>-1*(Sample[[#This Row],[KPx]]*KTc-Sample[[#This Row],[KPz]]*KTa)</f>
        <v>1.7569619513137056</v>
      </c>
      <c r="Y2117">
        <f>(Sample[[#This Row],[KPx]]*KTb-Sample[[#This Row],[Kpy]]*KTa)</f>
        <v>1.7569619513137056</v>
      </c>
      <c r="Z2117">
        <f>-Sample[[#This Row],[Xp]]*a+Sample[[#This Row],[Yp]]*b+Sample[[#This Row],[Zp]]*c_</f>
        <v>-0.21828893885013609</v>
      </c>
      <c r="AA2117" s="8">
        <f>-IF(Sample[[#This Row],[Column2]]&gt;0,1,-1)*SQRT(Sample[[#This Row],[KPx''i]]^2+Sample[[#This Row],[KPx''j]]^2+Sample[[#This Row],[KPx''k]]^2)/Ksmag/Scale</f>
        <v>0.1336741291691082</v>
      </c>
      <c r="AB2117" s="1">
        <f>SQRT(Sample[[#This Row],[Kpy''i]]^2+Sample[[#This Row],[KPy''j]]^2+Sample[[#This Row],[KPy''k]]^2)/KTmag/Scale</f>
        <v>1.2423597100606703</v>
      </c>
    </row>
    <row r="2118" spans="1:28" hidden="1" x14ac:dyDescent="0.25">
      <c r="A2118" s="5">
        <v>2113</v>
      </c>
      <c r="B2118" s="13" t="s">
        <v>43</v>
      </c>
      <c r="C2118" s="5"/>
      <c r="D2118" s="5"/>
      <c r="E2118">
        <v>4</v>
      </c>
      <c r="F2118">
        <v>9</v>
      </c>
      <c r="G2118">
        <v>6</v>
      </c>
      <c r="H2118" s="11">
        <f>Sample[[#This Row],[C]]/Sample[[#This Row],[D]]</f>
        <v>2.25</v>
      </c>
      <c r="I2118" s="11">
        <f>Sample[[#This Row],[A]]/Sample[[#This Row],[C]]</f>
        <v>0.66666666666666663</v>
      </c>
      <c r="J2118" s="11">
        <f>Sample[[#This Row],[D]]/Sample[[#This Row],[A]]</f>
        <v>0.66666666666666663</v>
      </c>
      <c r="K2118" s="11">
        <f>Sample[[#This Row],[A]]/Sample[[#This Row],[D]]</f>
        <v>1.5</v>
      </c>
      <c r="L2118" s="11">
        <f>Sample[[#This Row],[D]]/Sample[[#This Row],[C]]</f>
        <v>0.44444444444444442</v>
      </c>
      <c r="M2118" s="11">
        <f>Sample[[#This Row],[C]]/Sample[[#This Row],[A]]</f>
        <v>1.5</v>
      </c>
      <c r="N2118">
        <f>IF(Sample[[#This Row],[Ap]]=0,10,LOG(Sample[[#This Row],[Ap]]))</f>
        <v>0.35218251811136247</v>
      </c>
      <c r="O2118">
        <f>IF(Sample[[#This Row],[Ei]]=0,10,LOG(Sample[[#This Row],[Ei]]))</f>
        <v>-0.17609125905568127</v>
      </c>
      <c r="P2118">
        <f>IF(Sample[[#This Row],[Ii]]=0,10,LOG(Sample[[#This Row],[Ii]]))</f>
        <v>-0.17609125905568127</v>
      </c>
      <c r="Q2118">
        <f>Kx-Sample[[#This Row],[Xp]]</f>
        <v>-0.35218251811136247</v>
      </c>
      <c r="R2118">
        <f>Ky-Sample[[#This Row],[Yp]]</f>
        <v>-0.82390874094431876</v>
      </c>
      <c r="S2118">
        <f>Kz-Sample[[#This Row],[Zp]]</f>
        <v>1.1760912590556813</v>
      </c>
      <c r="T2118">
        <f>Sample[[#This Row],[Kpy]]*KSc-Sample[[#This Row],[KPz]]*KSb</f>
        <v>-0.35218251811136259</v>
      </c>
      <c r="U2118">
        <f>-1*(Sample[[#This Row],[KPx]]*KSc-Sample[[#This Row],[KPz]]*KSa)</f>
        <v>-0.35218251811136247</v>
      </c>
      <c r="V2118">
        <f>(Sample[[#This Row],[KPx]]*$R$2-Sample[[#This Row],[Kpy]]*KSa)</f>
        <v>-0.35218251811136247</v>
      </c>
      <c r="W2118">
        <f>Sample[[#This Row],[Kpy]]*KTc-Sample[[#This Row],[KPz]]*KTb</f>
        <v>2</v>
      </c>
      <c r="X2118">
        <f>-1*(Sample[[#This Row],[KPx]]*KTc-Sample[[#This Row],[KPz]]*KTa)</f>
        <v>2</v>
      </c>
      <c r="Y2118">
        <f>(Sample[[#This Row],[KPx]]*KTb-Sample[[#This Row],[Kpy]]*KTa)</f>
        <v>2</v>
      </c>
      <c r="Z2118">
        <f>-Sample[[#This Row],[Xp]]*a+Sample[[#This Row],[Yp]]*b+Sample[[#This Row],[Zp]]*c_</f>
        <v>-0.70436503622272506</v>
      </c>
      <c r="AA2118" s="8">
        <f>-IF(Sample[[#This Row],[Column2]]&gt;0,1,-1)*SQRT(Sample[[#This Row],[KPx''i]]^2+Sample[[#This Row],[KPx''j]]^2+Sample[[#This Row],[KPx''k]]^2)/Ksmag/Scale</f>
        <v>0.43133373285066656</v>
      </c>
      <c r="AB2118" s="1">
        <f>SQRT(Sample[[#This Row],[Kpy''i]]^2+Sample[[#This Row],[KPy''j]]^2+Sample[[#This Row],[KPy''k]]^2)/KTmag/Scale</f>
        <v>1.4142135623730951</v>
      </c>
    </row>
    <row r="2119" spans="1:28" hidden="1" x14ac:dyDescent="0.25">
      <c r="A2119" s="5">
        <v>2114</v>
      </c>
      <c r="B2119" s="13" t="s">
        <v>43</v>
      </c>
      <c r="C2119" s="5"/>
      <c r="D2119" s="5"/>
      <c r="E2119">
        <v>10</v>
      </c>
      <c r="F2119">
        <v>2</v>
      </c>
      <c r="G2119">
        <v>1</v>
      </c>
      <c r="H2119" s="11">
        <f>Sample[[#This Row],[C]]/Sample[[#This Row],[D]]</f>
        <v>0.2</v>
      </c>
      <c r="I2119" s="11">
        <f>Sample[[#This Row],[A]]/Sample[[#This Row],[C]]</f>
        <v>0.5</v>
      </c>
      <c r="J2119" s="11">
        <f>Sample[[#This Row],[D]]/Sample[[#This Row],[A]]</f>
        <v>10</v>
      </c>
      <c r="K2119" s="11">
        <f>Sample[[#This Row],[A]]/Sample[[#This Row],[D]]</f>
        <v>0.1</v>
      </c>
      <c r="L2119" s="11">
        <f>Sample[[#This Row],[D]]/Sample[[#This Row],[C]]</f>
        <v>5</v>
      </c>
      <c r="M2119" s="11">
        <f>Sample[[#This Row],[C]]/Sample[[#This Row],[A]]</f>
        <v>2</v>
      </c>
      <c r="N2119">
        <f>IF(Sample[[#This Row],[Ap]]=0,10,LOG(Sample[[#This Row],[Ap]]))</f>
        <v>-0.69897000433601875</v>
      </c>
      <c r="O2119">
        <f>IF(Sample[[#This Row],[Ei]]=0,10,LOG(Sample[[#This Row],[Ei]]))</f>
        <v>-0.3010299956639812</v>
      </c>
      <c r="P2119">
        <f>IF(Sample[[#This Row],[Ii]]=0,10,LOG(Sample[[#This Row],[Ii]]))</f>
        <v>1</v>
      </c>
      <c r="Q2119">
        <f>Kx-Sample[[#This Row],[Xp]]</f>
        <v>0.69897000433601875</v>
      </c>
      <c r="R2119">
        <f>Ky-Sample[[#This Row],[Yp]]</f>
        <v>-0.69897000433601875</v>
      </c>
      <c r="S2119">
        <f>Kz-Sample[[#This Row],[Zp]]</f>
        <v>0</v>
      </c>
      <c r="T2119">
        <f>Sample[[#This Row],[Kpy]]*KSc-Sample[[#This Row],[KPz]]*KSb</f>
        <v>0.69897000433601875</v>
      </c>
      <c r="U2119">
        <f>-1*(Sample[[#This Row],[KPx]]*KSc-Sample[[#This Row],[KPz]]*KSa)</f>
        <v>0.69897000433601875</v>
      </c>
      <c r="V2119">
        <f>(Sample[[#This Row],[KPx]]*$R$2-Sample[[#This Row],[Kpy]]*KSa)</f>
        <v>0.69897000433601875</v>
      </c>
      <c r="W2119">
        <f>Sample[[#This Row],[Kpy]]*KTc-Sample[[#This Row],[KPz]]*KTb</f>
        <v>0.69897000433601875</v>
      </c>
      <c r="X2119">
        <f>-1*(Sample[[#This Row],[KPx]]*KTc-Sample[[#This Row],[KPz]]*KTa)</f>
        <v>0.69897000433601875</v>
      </c>
      <c r="Y2119">
        <f>(Sample[[#This Row],[KPx]]*KTb-Sample[[#This Row],[Kpy]]*KTa)</f>
        <v>0.69897000433601875</v>
      </c>
      <c r="Z2119">
        <f>-Sample[[#This Row],[Xp]]*a+Sample[[#This Row],[Yp]]*b+Sample[[#This Row],[Zp]]*c_</f>
        <v>1.3979400086720375</v>
      </c>
      <c r="AA2119" s="8">
        <f>-IF(Sample[[#This Row],[Column2]]&gt;0,1,-1)*SQRT(Sample[[#This Row],[KPx''i]]^2+Sample[[#This Row],[KPx''j]]^2+Sample[[#This Row],[KPx''k]]^2)/Ksmag/Scale</f>
        <v>-0.85605992806709574</v>
      </c>
      <c r="AB2119" s="1">
        <f>SQRT(Sample[[#This Row],[Kpy''i]]^2+Sample[[#This Row],[KPy''j]]^2+Sample[[#This Row],[KPy''k]]^2)/KTmag/Scale</f>
        <v>0.49424642991198947</v>
      </c>
    </row>
    <row r="2120" spans="1:28" hidden="1" x14ac:dyDescent="0.25">
      <c r="A2120" s="5">
        <v>2115</v>
      </c>
      <c r="B2120" s="13" t="s">
        <v>43</v>
      </c>
      <c r="C2120" s="5"/>
      <c r="D2120" s="5"/>
      <c r="E2120">
        <v>5</v>
      </c>
      <c r="F2120">
        <v>7</v>
      </c>
      <c r="G2120">
        <v>7</v>
      </c>
      <c r="H2120" s="11">
        <f>Sample[[#This Row],[C]]/Sample[[#This Row],[D]]</f>
        <v>1.4</v>
      </c>
      <c r="I2120" s="11">
        <f>Sample[[#This Row],[A]]/Sample[[#This Row],[C]]</f>
        <v>1</v>
      </c>
      <c r="J2120" s="11">
        <f>Sample[[#This Row],[D]]/Sample[[#This Row],[A]]</f>
        <v>0.7142857142857143</v>
      </c>
      <c r="K2120" s="11">
        <f>Sample[[#This Row],[A]]/Sample[[#This Row],[D]]</f>
        <v>1.4</v>
      </c>
      <c r="L2120" s="11">
        <f>Sample[[#This Row],[D]]/Sample[[#This Row],[C]]</f>
        <v>0.7142857142857143</v>
      </c>
      <c r="M2120" s="11">
        <f>Sample[[#This Row],[C]]/Sample[[#This Row],[A]]</f>
        <v>1</v>
      </c>
      <c r="N2120">
        <f>IF(Sample[[#This Row],[Ap]]=0,10,LOG(Sample[[#This Row],[Ap]]))</f>
        <v>0.14612803567823801</v>
      </c>
      <c r="O2120">
        <f>IF(Sample[[#This Row],[Ei]]=0,10,LOG(Sample[[#This Row],[Ei]]))</f>
        <v>0</v>
      </c>
      <c r="P2120">
        <f>IF(Sample[[#This Row],[Ii]]=0,10,LOG(Sample[[#This Row],[Ii]]))</f>
        <v>-0.14612803567823801</v>
      </c>
      <c r="Q2120">
        <f>Kx-Sample[[#This Row],[Xp]]</f>
        <v>-0.14612803567823801</v>
      </c>
      <c r="R2120">
        <f>Ky-Sample[[#This Row],[Yp]]</f>
        <v>-1</v>
      </c>
      <c r="S2120">
        <f>Kz-Sample[[#This Row],[Zp]]</f>
        <v>1.146128035678238</v>
      </c>
      <c r="T2120">
        <f>Sample[[#This Row],[Kpy]]*KSc-Sample[[#This Row],[KPz]]*KSb</f>
        <v>-0.14612803567823796</v>
      </c>
      <c r="U2120">
        <f>-1*(Sample[[#This Row],[KPx]]*KSc-Sample[[#This Row],[KPz]]*KSa)</f>
        <v>-0.14612803567823801</v>
      </c>
      <c r="V2120">
        <f>(Sample[[#This Row],[KPx]]*$R$2-Sample[[#This Row],[Kpy]]*KSa)</f>
        <v>-0.14612803567823801</v>
      </c>
      <c r="W2120">
        <f>Sample[[#This Row],[Kpy]]*KTc-Sample[[#This Row],[KPz]]*KTb</f>
        <v>2.1461280356782382</v>
      </c>
      <c r="X2120">
        <f>-1*(Sample[[#This Row],[KPx]]*KTc-Sample[[#This Row],[KPz]]*KTa)</f>
        <v>2.1461280356782377</v>
      </c>
      <c r="Y2120">
        <f>(Sample[[#This Row],[KPx]]*KTb-Sample[[#This Row],[Kpy]]*KTa)</f>
        <v>2.1461280356782382</v>
      </c>
      <c r="Z2120">
        <f>-Sample[[#This Row],[Xp]]*a+Sample[[#This Row],[Yp]]*b+Sample[[#This Row],[Zp]]*c_</f>
        <v>-0.29225607135647602</v>
      </c>
      <c r="AA2120" s="8">
        <f>-IF(Sample[[#This Row],[Column2]]&gt;0,1,-1)*SQRT(Sample[[#This Row],[KPx''i]]^2+Sample[[#This Row],[KPx''j]]^2+Sample[[#This Row],[KPx''k]]^2)/Ksmag/Scale</f>
        <v>0.17896956226344909</v>
      </c>
      <c r="AB2120" s="1">
        <f>SQRT(Sample[[#This Row],[Kpy''i]]^2+Sample[[#This Row],[KPy''j]]^2+Sample[[#This Row],[KPy''k]]^2)/KTmag/Scale</f>
        <v>1.517541687322647</v>
      </c>
    </row>
    <row r="2121" spans="1:28" hidden="1" x14ac:dyDescent="0.25">
      <c r="A2121" s="5">
        <v>2116</v>
      </c>
      <c r="B2121" s="13" t="s">
        <v>43</v>
      </c>
      <c r="C2121" s="5"/>
      <c r="D2121" s="5"/>
      <c r="E2121">
        <v>6</v>
      </c>
      <c r="F2121">
        <v>3</v>
      </c>
      <c r="G2121">
        <v>9</v>
      </c>
      <c r="H2121" s="11">
        <f>Sample[[#This Row],[C]]/Sample[[#This Row],[D]]</f>
        <v>0.5</v>
      </c>
      <c r="I2121" s="11">
        <f>Sample[[#This Row],[A]]/Sample[[#This Row],[C]]</f>
        <v>3</v>
      </c>
      <c r="J2121" s="11">
        <f>Sample[[#This Row],[D]]/Sample[[#This Row],[A]]</f>
        <v>0.66666666666666663</v>
      </c>
      <c r="K2121" s="11">
        <f>Sample[[#This Row],[A]]/Sample[[#This Row],[D]]</f>
        <v>1.5</v>
      </c>
      <c r="L2121" s="11">
        <f>Sample[[#This Row],[D]]/Sample[[#This Row],[C]]</f>
        <v>2</v>
      </c>
      <c r="M2121" s="11">
        <f>Sample[[#This Row],[C]]/Sample[[#This Row],[A]]</f>
        <v>0.33333333333333331</v>
      </c>
      <c r="N2121">
        <f>IF(Sample[[#This Row],[Ap]]=0,10,LOG(Sample[[#This Row],[Ap]]))</f>
        <v>-0.3010299956639812</v>
      </c>
      <c r="O2121">
        <f>IF(Sample[[#This Row],[Ei]]=0,10,LOG(Sample[[#This Row],[Ei]]))</f>
        <v>0.47712125471966244</v>
      </c>
      <c r="P2121">
        <f>IF(Sample[[#This Row],[Ii]]=0,10,LOG(Sample[[#This Row],[Ii]]))</f>
        <v>-0.17609125905568127</v>
      </c>
      <c r="Q2121">
        <f>Kx-Sample[[#This Row],[Xp]]</f>
        <v>0.3010299956639812</v>
      </c>
      <c r="R2121">
        <f>Ky-Sample[[#This Row],[Yp]]</f>
        <v>-1.4771212547196624</v>
      </c>
      <c r="S2121">
        <f>Kz-Sample[[#This Row],[Zp]]</f>
        <v>1.1760912590556813</v>
      </c>
      <c r="T2121">
        <f>Sample[[#This Row],[Kpy]]*KSc-Sample[[#This Row],[KPz]]*KSb</f>
        <v>0.30102999566398103</v>
      </c>
      <c r="U2121">
        <f>-1*(Sample[[#This Row],[KPx]]*KSc-Sample[[#This Row],[KPz]]*KSa)</f>
        <v>0.3010299956639812</v>
      </c>
      <c r="V2121">
        <f>(Sample[[#This Row],[KPx]]*$R$2-Sample[[#This Row],[Kpy]]*KSa)</f>
        <v>0.3010299956639812</v>
      </c>
      <c r="W2121">
        <f>Sample[[#This Row],[Kpy]]*KTc-Sample[[#This Row],[KPz]]*KTb</f>
        <v>2.653212513775344</v>
      </c>
      <c r="X2121">
        <f>-1*(Sample[[#This Row],[KPx]]*KTc-Sample[[#This Row],[KPz]]*KTa)</f>
        <v>2.653212513775344</v>
      </c>
      <c r="Y2121">
        <f>(Sample[[#This Row],[KPx]]*KTb-Sample[[#This Row],[Kpy]]*KTa)</f>
        <v>2.6532125137753435</v>
      </c>
      <c r="Z2121">
        <f>-Sample[[#This Row],[Xp]]*a+Sample[[#This Row],[Yp]]*b+Sample[[#This Row],[Zp]]*c_</f>
        <v>0.60205999132796229</v>
      </c>
      <c r="AA2121" s="8">
        <f>-IF(Sample[[#This Row],[Column2]]&gt;0,1,-1)*SQRT(Sample[[#This Row],[KPx''i]]^2+Sample[[#This Row],[KPx''j]]^2+Sample[[#This Row],[KPx''k]]^2)/Ksmag/Scale</f>
        <v>-0.36868494332449314</v>
      </c>
      <c r="AB2121" s="1">
        <f>SQRT(Sample[[#This Row],[Kpy''i]]^2+Sample[[#This Row],[KPy''j]]^2+Sample[[#This Row],[KPy''k]]^2)/KTmag/Scale</f>
        <v>1.8761045604195521</v>
      </c>
    </row>
    <row r="2122" spans="1:28" hidden="1" x14ac:dyDescent="0.25">
      <c r="A2122" s="5">
        <v>2117</v>
      </c>
      <c r="B2122" s="13" t="s">
        <v>43</v>
      </c>
      <c r="C2122" s="5"/>
      <c r="D2122" s="5"/>
      <c r="E2122">
        <v>5</v>
      </c>
      <c r="F2122">
        <v>1</v>
      </c>
      <c r="G2122">
        <v>5</v>
      </c>
      <c r="H2122" s="11">
        <f>Sample[[#This Row],[C]]/Sample[[#This Row],[D]]</f>
        <v>0.2</v>
      </c>
      <c r="I2122" s="11">
        <f>Sample[[#This Row],[A]]/Sample[[#This Row],[C]]</f>
        <v>5</v>
      </c>
      <c r="J2122" s="11">
        <f>Sample[[#This Row],[D]]/Sample[[#This Row],[A]]</f>
        <v>1</v>
      </c>
      <c r="K2122" s="11">
        <f>Sample[[#This Row],[A]]/Sample[[#This Row],[D]]</f>
        <v>1</v>
      </c>
      <c r="L2122" s="11">
        <f>Sample[[#This Row],[D]]/Sample[[#This Row],[C]]</f>
        <v>5</v>
      </c>
      <c r="M2122" s="11">
        <f>Sample[[#This Row],[C]]/Sample[[#This Row],[A]]</f>
        <v>0.2</v>
      </c>
      <c r="N2122">
        <f>IF(Sample[[#This Row],[Ap]]=0,10,LOG(Sample[[#This Row],[Ap]]))</f>
        <v>-0.69897000433601875</v>
      </c>
      <c r="O2122">
        <f>IF(Sample[[#This Row],[Ei]]=0,10,LOG(Sample[[#This Row],[Ei]]))</f>
        <v>0.69897000433601886</v>
      </c>
      <c r="P2122">
        <f>IF(Sample[[#This Row],[Ii]]=0,10,LOG(Sample[[#This Row],[Ii]]))</f>
        <v>0</v>
      </c>
      <c r="Q2122">
        <f>Kx-Sample[[#This Row],[Xp]]</f>
        <v>0.69897000433601875</v>
      </c>
      <c r="R2122">
        <f>Ky-Sample[[#This Row],[Yp]]</f>
        <v>-1.6989700043360187</v>
      </c>
      <c r="S2122">
        <f>Kz-Sample[[#This Row],[Zp]]</f>
        <v>1</v>
      </c>
      <c r="T2122">
        <f>Sample[[#This Row],[Kpy]]*KSc-Sample[[#This Row],[KPz]]*KSb</f>
        <v>0.69897000433601875</v>
      </c>
      <c r="U2122">
        <f>-1*(Sample[[#This Row],[KPx]]*KSc-Sample[[#This Row],[KPz]]*KSa)</f>
        <v>0.69897000433601875</v>
      </c>
      <c r="V2122">
        <f>(Sample[[#This Row],[KPx]]*$R$2-Sample[[#This Row],[Kpy]]*KSa)</f>
        <v>0.69897000433601875</v>
      </c>
      <c r="W2122">
        <f>Sample[[#This Row],[Kpy]]*KTc-Sample[[#This Row],[KPz]]*KTb</f>
        <v>2.6989700043360187</v>
      </c>
      <c r="X2122">
        <f>-1*(Sample[[#This Row],[KPx]]*KTc-Sample[[#This Row],[KPz]]*KTa)</f>
        <v>2.6989700043360187</v>
      </c>
      <c r="Y2122">
        <f>(Sample[[#This Row],[KPx]]*KTb-Sample[[#This Row],[Kpy]]*KTa)</f>
        <v>2.6989700043360187</v>
      </c>
      <c r="Z2122">
        <f>-Sample[[#This Row],[Xp]]*a+Sample[[#This Row],[Yp]]*b+Sample[[#This Row],[Zp]]*c_</f>
        <v>1.3979400086720377</v>
      </c>
      <c r="AA2122" s="8">
        <f>-IF(Sample[[#This Row],[Column2]]&gt;0,1,-1)*SQRT(Sample[[#This Row],[KPx''i]]^2+Sample[[#This Row],[KPx''j]]^2+Sample[[#This Row],[KPx''k]]^2)/Ksmag/Scale</f>
        <v>-0.85605992806709574</v>
      </c>
      <c r="AB2122" s="1">
        <f>SQRT(Sample[[#This Row],[Kpy''i]]^2+Sample[[#This Row],[KPy''j]]^2+Sample[[#This Row],[KPy''k]]^2)/KTmag/Scale</f>
        <v>1.9084599922850845</v>
      </c>
    </row>
    <row r="2123" spans="1:28" hidden="1" x14ac:dyDescent="0.25">
      <c r="A2123" s="5">
        <v>2118</v>
      </c>
      <c r="B2123" s="13" t="s">
        <v>43</v>
      </c>
      <c r="C2123" s="5"/>
      <c r="D2123" s="5"/>
      <c r="E2123">
        <v>8</v>
      </c>
      <c r="F2123">
        <v>6</v>
      </c>
      <c r="G2123">
        <v>3</v>
      </c>
      <c r="H2123" s="11">
        <f>Sample[[#This Row],[C]]/Sample[[#This Row],[D]]</f>
        <v>0.75</v>
      </c>
      <c r="I2123" s="11">
        <f>Sample[[#This Row],[A]]/Sample[[#This Row],[C]]</f>
        <v>0.5</v>
      </c>
      <c r="J2123" s="11">
        <f>Sample[[#This Row],[D]]/Sample[[#This Row],[A]]</f>
        <v>2.6666666666666665</v>
      </c>
      <c r="K2123" s="11">
        <f>Sample[[#This Row],[A]]/Sample[[#This Row],[D]]</f>
        <v>0.375</v>
      </c>
      <c r="L2123" s="11">
        <f>Sample[[#This Row],[D]]/Sample[[#This Row],[C]]</f>
        <v>1.3333333333333333</v>
      </c>
      <c r="M2123" s="11">
        <f>Sample[[#This Row],[C]]/Sample[[#This Row],[A]]</f>
        <v>2</v>
      </c>
      <c r="N2123">
        <f>IF(Sample[[#This Row],[Ap]]=0,10,LOG(Sample[[#This Row],[Ap]]))</f>
        <v>-0.12493873660829995</v>
      </c>
      <c r="O2123">
        <f>IF(Sample[[#This Row],[Ei]]=0,10,LOG(Sample[[#This Row],[Ei]]))</f>
        <v>-0.3010299956639812</v>
      </c>
      <c r="P2123">
        <f>IF(Sample[[#This Row],[Ii]]=0,10,LOG(Sample[[#This Row],[Ii]]))</f>
        <v>0.4259687322722811</v>
      </c>
      <c r="Q2123">
        <f>Kx-Sample[[#This Row],[Xp]]</f>
        <v>0.12493873660829995</v>
      </c>
      <c r="R2123">
        <f>Ky-Sample[[#This Row],[Yp]]</f>
        <v>-0.69897000433601875</v>
      </c>
      <c r="S2123">
        <f>Kz-Sample[[#This Row],[Zp]]</f>
        <v>0.57403126772771884</v>
      </c>
      <c r="T2123">
        <f>Sample[[#This Row],[Kpy]]*KSc-Sample[[#This Row],[KPz]]*KSb</f>
        <v>0.12493873660829991</v>
      </c>
      <c r="U2123">
        <f>-1*(Sample[[#This Row],[KPx]]*KSc-Sample[[#This Row],[KPz]]*KSa)</f>
        <v>0.12493873660829995</v>
      </c>
      <c r="V2123">
        <f>(Sample[[#This Row],[KPx]]*$R$2-Sample[[#This Row],[Kpy]]*KSa)</f>
        <v>0.12493873660829995</v>
      </c>
      <c r="W2123">
        <f>Sample[[#This Row],[Kpy]]*KTc-Sample[[#This Row],[KPz]]*KTb</f>
        <v>1.2730012720637376</v>
      </c>
      <c r="X2123">
        <f>-1*(Sample[[#This Row],[KPx]]*KTc-Sample[[#This Row],[KPz]]*KTa)</f>
        <v>1.2730012720637376</v>
      </c>
      <c r="Y2123">
        <f>(Sample[[#This Row],[KPx]]*KTb-Sample[[#This Row],[Kpy]]*KTa)</f>
        <v>1.2730012720637376</v>
      </c>
      <c r="Z2123">
        <f>-Sample[[#This Row],[Xp]]*a+Sample[[#This Row],[Yp]]*b+Sample[[#This Row],[Zp]]*c_</f>
        <v>0.24987747321659981</v>
      </c>
      <c r="AA2123" s="8">
        <f>-IF(Sample[[#This Row],[Column2]]&gt;0,1,-1)*SQRT(Sample[[#This Row],[KPx''i]]^2+Sample[[#This Row],[KPx''j]]^2+Sample[[#This Row],[KPx''k]]^2)/Ksmag/Scale</f>
        <v>-0.15301807689915992</v>
      </c>
      <c r="AB2123" s="1">
        <f>SQRT(Sample[[#This Row],[Kpy''i]]^2+Sample[[#This Row],[KPy''j]]^2+Sample[[#This Row],[KPy''k]]^2)/KTmag/Scale</f>
        <v>0.90014783193537007</v>
      </c>
    </row>
    <row r="2124" spans="1:28" hidden="1" x14ac:dyDescent="0.25">
      <c r="A2124" s="5">
        <v>2119</v>
      </c>
      <c r="B2124" s="13" t="s">
        <v>43</v>
      </c>
      <c r="C2124" s="5"/>
      <c r="D2124" s="5"/>
      <c r="E2124">
        <v>3</v>
      </c>
      <c r="F2124">
        <v>3</v>
      </c>
      <c r="G2124">
        <v>10</v>
      </c>
      <c r="H2124" s="11">
        <f>Sample[[#This Row],[C]]/Sample[[#This Row],[D]]</f>
        <v>1</v>
      </c>
      <c r="I2124" s="11">
        <f>Sample[[#This Row],[A]]/Sample[[#This Row],[C]]</f>
        <v>3.3333333333333335</v>
      </c>
      <c r="J2124" s="11">
        <f>Sample[[#This Row],[D]]/Sample[[#This Row],[A]]</f>
        <v>0.3</v>
      </c>
      <c r="K2124" s="11">
        <f>Sample[[#This Row],[A]]/Sample[[#This Row],[D]]</f>
        <v>3.3333333333333335</v>
      </c>
      <c r="L2124" s="11">
        <f>Sample[[#This Row],[D]]/Sample[[#This Row],[C]]</f>
        <v>1</v>
      </c>
      <c r="M2124" s="11">
        <f>Sample[[#This Row],[C]]/Sample[[#This Row],[A]]</f>
        <v>0.3</v>
      </c>
      <c r="N2124">
        <f>IF(Sample[[#This Row],[Ap]]=0,10,LOG(Sample[[#This Row],[Ap]]))</f>
        <v>0</v>
      </c>
      <c r="O2124">
        <f>IF(Sample[[#This Row],[Ei]]=0,10,LOG(Sample[[#This Row],[Ei]]))</f>
        <v>0.52287874528033762</v>
      </c>
      <c r="P2124">
        <f>IF(Sample[[#This Row],[Ii]]=0,10,LOG(Sample[[#This Row],[Ii]]))</f>
        <v>-0.52287874528033762</v>
      </c>
      <c r="Q2124">
        <f>Kx-Sample[[#This Row],[Xp]]</f>
        <v>0</v>
      </c>
      <c r="R2124">
        <f>Ky-Sample[[#This Row],[Yp]]</f>
        <v>-1.5228787452803376</v>
      </c>
      <c r="S2124">
        <f>Kz-Sample[[#This Row],[Zp]]</f>
        <v>1.5228787452803376</v>
      </c>
      <c r="T2124">
        <f>Sample[[#This Row],[Kpy]]*KSc-Sample[[#This Row],[KPz]]*KSb</f>
        <v>0</v>
      </c>
      <c r="U2124">
        <f>-1*(Sample[[#This Row],[KPx]]*KSc-Sample[[#This Row],[KPz]]*KSa)</f>
        <v>0</v>
      </c>
      <c r="V2124">
        <f>(Sample[[#This Row],[KPx]]*$R$2-Sample[[#This Row],[Kpy]]*KSa)</f>
        <v>0</v>
      </c>
      <c r="W2124">
        <f>Sample[[#This Row],[Kpy]]*KTc-Sample[[#This Row],[KPz]]*KTb</f>
        <v>3.0457574905606752</v>
      </c>
      <c r="X2124">
        <f>-1*(Sample[[#This Row],[KPx]]*KTc-Sample[[#This Row],[KPz]]*KTa)</f>
        <v>3.0457574905606752</v>
      </c>
      <c r="Y2124">
        <f>(Sample[[#This Row],[KPx]]*KTb-Sample[[#This Row],[Kpy]]*KTa)</f>
        <v>3.0457574905606752</v>
      </c>
      <c r="Z2124">
        <f>-Sample[[#This Row],[Xp]]*a+Sample[[#This Row],[Yp]]*b+Sample[[#This Row],[Zp]]*c_</f>
        <v>0</v>
      </c>
      <c r="AA2124" s="8">
        <f>-IF(Sample[[#This Row],[Column2]]&gt;0,1,-1)*SQRT(Sample[[#This Row],[KPx''i]]^2+Sample[[#This Row],[KPx''j]]^2+Sample[[#This Row],[KPx''k]]^2)/Ksmag/Scale</f>
        <v>0</v>
      </c>
      <c r="AB2124" s="1">
        <f>SQRT(Sample[[#This Row],[Kpy''i]]^2+Sample[[#This Row],[KPy''j]]^2+Sample[[#This Row],[KPy''k]]^2)/KTmag/Scale</f>
        <v>2.1536757754251754</v>
      </c>
    </row>
    <row r="2125" spans="1:28" hidden="1" x14ac:dyDescent="0.25">
      <c r="A2125" s="5">
        <v>2120</v>
      </c>
      <c r="B2125" s="13" t="s">
        <v>43</v>
      </c>
      <c r="C2125" s="5"/>
      <c r="D2125" s="5"/>
      <c r="E2125">
        <v>7</v>
      </c>
      <c r="F2125">
        <v>6</v>
      </c>
      <c r="G2125">
        <v>8</v>
      </c>
      <c r="H2125" s="11">
        <f>Sample[[#This Row],[C]]/Sample[[#This Row],[D]]</f>
        <v>0.8571428571428571</v>
      </c>
      <c r="I2125" s="11">
        <f>Sample[[#This Row],[A]]/Sample[[#This Row],[C]]</f>
        <v>1.3333333333333333</v>
      </c>
      <c r="J2125" s="11">
        <f>Sample[[#This Row],[D]]/Sample[[#This Row],[A]]</f>
        <v>0.875</v>
      </c>
      <c r="K2125" s="11">
        <f>Sample[[#This Row],[A]]/Sample[[#This Row],[D]]</f>
        <v>1.1428571428571428</v>
      </c>
      <c r="L2125" s="11">
        <f>Sample[[#This Row],[D]]/Sample[[#This Row],[C]]</f>
        <v>1.1666666666666667</v>
      </c>
      <c r="M2125" s="11">
        <f>Sample[[#This Row],[C]]/Sample[[#This Row],[A]]</f>
        <v>0.75</v>
      </c>
      <c r="N2125">
        <f>IF(Sample[[#This Row],[Ap]]=0,10,LOG(Sample[[#This Row],[Ap]]))</f>
        <v>-6.6946789630613221E-2</v>
      </c>
      <c r="O2125">
        <f>IF(Sample[[#This Row],[Ei]]=0,10,LOG(Sample[[#This Row],[Ei]]))</f>
        <v>0.12493873660829993</v>
      </c>
      <c r="P2125">
        <f>IF(Sample[[#This Row],[Ii]]=0,10,LOG(Sample[[#This Row],[Ii]]))</f>
        <v>-5.7991946977686754E-2</v>
      </c>
      <c r="Q2125">
        <f>Kx-Sample[[#This Row],[Xp]]</f>
        <v>6.6946789630613221E-2</v>
      </c>
      <c r="R2125">
        <f>Ky-Sample[[#This Row],[Yp]]</f>
        <v>-1.1249387366082999</v>
      </c>
      <c r="S2125">
        <f>Kz-Sample[[#This Row],[Zp]]</f>
        <v>1.0579919469776868</v>
      </c>
      <c r="T2125">
        <f>Sample[[#This Row],[Kpy]]*KSc-Sample[[#This Row],[KPz]]*KSb</f>
        <v>6.6946789630613068E-2</v>
      </c>
      <c r="U2125">
        <f>-1*(Sample[[#This Row],[KPx]]*KSc-Sample[[#This Row],[KPz]]*KSa)</f>
        <v>6.6946789630613221E-2</v>
      </c>
      <c r="V2125">
        <f>(Sample[[#This Row],[KPx]]*$R$2-Sample[[#This Row],[Kpy]]*KSa)</f>
        <v>6.6946789630613221E-2</v>
      </c>
      <c r="W2125">
        <f>Sample[[#This Row],[Kpy]]*KTc-Sample[[#This Row],[KPz]]*KTb</f>
        <v>2.1829306835859867</v>
      </c>
      <c r="X2125">
        <f>-1*(Sample[[#This Row],[KPx]]*KTc-Sample[[#This Row],[KPz]]*KTa)</f>
        <v>2.1829306835859867</v>
      </c>
      <c r="Y2125">
        <f>(Sample[[#This Row],[KPx]]*KTb-Sample[[#This Row],[Kpy]]*KTa)</f>
        <v>2.1829306835859867</v>
      </c>
      <c r="Z2125">
        <f>-Sample[[#This Row],[Xp]]*a+Sample[[#This Row],[Yp]]*b+Sample[[#This Row],[Zp]]*c_</f>
        <v>0.13389357926122636</v>
      </c>
      <c r="AA2125" s="8">
        <f>-IF(Sample[[#This Row],[Column2]]&gt;0,1,-1)*SQRT(Sample[[#This Row],[KPx''i]]^2+Sample[[#This Row],[KPx''j]]^2+Sample[[#This Row],[KPx''k]]^2)/Ksmag/Scale</f>
        <v>-8.1992737256225079E-2</v>
      </c>
      <c r="AB2125" s="1">
        <f>SQRT(Sample[[#This Row],[Kpy''i]]^2+Sample[[#This Row],[KPy''j]]^2+Sample[[#This Row],[KPy''k]]^2)/KTmag/Scale</f>
        <v>1.5435650892238371</v>
      </c>
    </row>
    <row r="2126" spans="1:28" hidden="1" x14ac:dyDescent="0.25">
      <c r="A2126" s="5">
        <v>2121</v>
      </c>
      <c r="B2126" s="13" t="s">
        <v>43</v>
      </c>
      <c r="C2126" s="5"/>
      <c r="D2126" s="5"/>
      <c r="E2126">
        <v>2</v>
      </c>
      <c r="F2126">
        <v>2</v>
      </c>
      <c r="G2126">
        <v>3</v>
      </c>
      <c r="H2126" s="11">
        <f>Sample[[#This Row],[C]]/Sample[[#This Row],[D]]</f>
        <v>1</v>
      </c>
      <c r="I2126" s="11">
        <f>Sample[[#This Row],[A]]/Sample[[#This Row],[C]]</f>
        <v>1.5</v>
      </c>
      <c r="J2126" s="11">
        <f>Sample[[#This Row],[D]]/Sample[[#This Row],[A]]</f>
        <v>0.66666666666666663</v>
      </c>
      <c r="K2126" s="11">
        <f>Sample[[#This Row],[A]]/Sample[[#This Row],[D]]</f>
        <v>1.5</v>
      </c>
      <c r="L2126" s="11">
        <f>Sample[[#This Row],[D]]/Sample[[#This Row],[C]]</f>
        <v>1</v>
      </c>
      <c r="M2126" s="11">
        <f>Sample[[#This Row],[C]]/Sample[[#This Row],[A]]</f>
        <v>0.66666666666666663</v>
      </c>
      <c r="N2126">
        <f>IF(Sample[[#This Row],[Ap]]=0,10,LOG(Sample[[#This Row],[Ap]]))</f>
        <v>0</v>
      </c>
      <c r="O2126">
        <f>IF(Sample[[#This Row],[Ei]]=0,10,LOG(Sample[[#This Row],[Ei]]))</f>
        <v>0.17609125905568124</v>
      </c>
      <c r="P2126">
        <f>IF(Sample[[#This Row],[Ii]]=0,10,LOG(Sample[[#This Row],[Ii]]))</f>
        <v>-0.17609125905568127</v>
      </c>
      <c r="Q2126">
        <f>Kx-Sample[[#This Row],[Xp]]</f>
        <v>0</v>
      </c>
      <c r="R2126">
        <f>Ky-Sample[[#This Row],[Yp]]</f>
        <v>-1.1760912590556813</v>
      </c>
      <c r="S2126">
        <f>Kz-Sample[[#This Row],[Zp]]</f>
        <v>1.1760912590556813</v>
      </c>
      <c r="T2126">
        <f>Sample[[#This Row],[Kpy]]*KSc-Sample[[#This Row],[KPz]]*KSb</f>
        <v>0</v>
      </c>
      <c r="U2126">
        <f>-1*(Sample[[#This Row],[KPx]]*KSc-Sample[[#This Row],[KPz]]*KSa)</f>
        <v>0</v>
      </c>
      <c r="V2126">
        <f>(Sample[[#This Row],[KPx]]*$R$2-Sample[[#This Row],[Kpy]]*KSa)</f>
        <v>0</v>
      </c>
      <c r="W2126">
        <f>Sample[[#This Row],[Kpy]]*KTc-Sample[[#This Row],[KPz]]*KTb</f>
        <v>2.3521825181113627</v>
      </c>
      <c r="X2126">
        <f>-1*(Sample[[#This Row],[KPx]]*KTc-Sample[[#This Row],[KPz]]*KTa)</f>
        <v>2.3521825181113627</v>
      </c>
      <c r="Y2126">
        <f>(Sample[[#This Row],[KPx]]*KTb-Sample[[#This Row],[Kpy]]*KTa)</f>
        <v>2.3521825181113627</v>
      </c>
      <c r="Z2126">
        <f>-Sample[[#This Row],[Xp]]*a+Sample[[#This Row],[Yp]]*b+Sample[[#This Row],[Zp]]*c_</f>
        <v>0</v>
      </c>
      <c r="AA2126" s="8">
        <f>-IF(Sample[[#This Row],[Column2]]&gt;0,1,-1)*SQRT(Sample[[#This Row],[KPx''i]]^2+Sample[[#This Row],[KPx''j]]^2+Sample[[#This Row],[KPx''k]]^2)/Ksmag/Scale</f>
        <v>0</v>
      </c>
      <c r="AB2126" s="1">
        <f>SQRT(Sample[[#This Row],[Kpy''i]]^2+Sample[[#This Row],[KPy''j]]^2+Sample[[#This Row],[KPy''k]]^2)/KTmag/Scale</f>
        <v>1.6632442091449937</v>
      </c>
    </row>
    <row r="2127" spans="1:28" hidden="1" x14ac:dyDescent="0.25">
      <c r="A2127" s="5">
        <v>2122</v>
      </c>
      <c r="B2127" s="13" t="s">
        <v>43</v>
      </c>
      <c r="C2127" s="5"/>
      <c r="D2127" s="5"/>
      <c r="E2127">
        <v>3</v>
      </c>
      <c r="F2127">
        <v>9</v>
      </c>
      <c r="G2127">
        <v>1</v>
      </c>
      <c r="H2127" s="11">
        <f>Sample[[#This Row],[C]]/Sample[[#This Row],[D]]</f>
        <v>3</v>
      </c>
      <c r="I2127" s="11">
        <f>Sample[[#This Row],[A]]/Sample[[#This Row],[C]]</f>
        <v>0.1111111111111111</v>
      </c>
      <c r="J2127" s="11">
        <f>Sample[[#This Row],[D]]/Sample[[#This Row],[A]]</f>
        <v>3</v>
      </c>
      <c r="K2127" s="11">
        <f>Sample[[#This Row],[A]]/Sample[[#This Row],[D]]</f>
        <v>0.33333333333333331</v>
      </c>
      <c r="L2127" s="11">
        <f>Sample[[#This Row],[D]]/Sample[[#This Row],[C]]</f>
        <v>0.33333333333333331</v>
      </c>
      <c r="M2127" s="11">
        <f>Sample[[#This Row],[C]]/Sample[[#This Row],[A]]</f>
        <v>9</v>
      </c>
      <c r="N2127">
        <f>IF(Sample[[#This Row],[Ap]]=0,10,LOG(Sample[[#This Row],[Ap]]))</f>
        <v>0.47712125471966244</v>
      </c>
      <c r="O2127">
        <f>IF(Sample[[#This Row],[Ei]]=0,10,LOG(Sample[[#This Row],[Ei]]))</f>
        <v>-0.95424250943932487</v>
      </c>
      <c r="P2127">
        <f>IF(Sample[[#This Row],[Ii]]=0,10,LOG(Sample[[#This Row],[Ii]]))</f>
        <v>0.47712125471966244</v>
      </c>
      <c r="Q2127">
        <f>Kx-Sample[[#This Row],[Xp]]</f>
        <v>-0.47712125471966244</v>
      </c>
      <c r="R2127">
        <f>Ky-Sample[[#This Row],[Yp]]</f>
        <v>-4.5757490560675129E-2</v>
      </c>
      <c r="S2127">
        <f>Kz-Sample[[#This Row],[Zp]]</f>
        <v>0.52287874528033762</v>
      </c>
      <c r="T2127">
        <f>Sample[[#This Row],[Kpy]]*KSc-Sample[[#This Row],[KPz]]*KSb</f>
        <v>-0.47712125471966249</v>
      </c>
      <c r="U2127">
        <f>-1*(Sample[[#This Row],[KPx]]*KSc-Sample[[#This Row],[KPz]]*KSa)</f>
        <v>-0.47712125471966244</v>
      </c>
      <c r="V2127">
        <f>(Sample[[#This Row],[KPx]]*$R$2-Sample[[#This Row],[Kpy]]*KSa)</f>
        <v>-0.47712125471966244</v>
      </c>
      <c r="W2127">
        <f>Sample[[#This Row],[Kpy]]*KTc-Sample[[#This Row],[KPz]]*KTb</f>
        <v>0.56863623584101275</v>
      </c>
      <c r="X2127">
        <f>-1*(Sample[[#This Row],[KPx]]*KTc-Sample[[#This Row],[KPz]]*KTa)</f>
        <v>0.56863623584101286</v>
      </c>
      <c r="Y2127">
        <f>(Sample[[#This Row],[KPx]]*KTb-Sample[[#This Row],[Kpy]]*KTa)</f>
        <v>0.56863623584101264</v>
      </c>
      <c r="Z2127">
        <f>-Sample[[#This Row],[Xp]]*a+Sample[[#This Row],[Yp]]*b+Sample[[#This Row],[Zp]]*c_</f>
        <v>-0.95424250943932487</v>
      </c>
      <c r="AA2127" s="8">
        <f>-IF(Sample[[#This Row],[Column2]]&gt;0,1,-1)*SQRT(Sample[[#This Row],[KPx''i]]^2+Sample[[#This Row],[KPx''j]]^2+Sample[[#This Row],[KPx''k]]^2)/Ksmag/Scale</f>
        <v>0.58435180974982659</v>
      </c>
      <c r="AB2127" s="1">
        <f>SQRT(Sample[[#This Row],[Kpy''i]]^2+Sample[[#This Row],[KPy''j]]^2+Sample[[#This Row],[KPy''k]]^2)/KTmag/Scale</f>
        <v>0.4020865383915731</v>
      </c>
    </row>
    <row r="2128" spans="1:28" hidden="1" x14ac:dyDescent="0.25">
      <c r="A2128" s="5">
        <v>2123</v>
      </c>
      <c r="B2128" s="13" t="s">
        <v>43</v>
      </c>
      <c r="C2128" s="5"/>
      <c r="D2128" s="5"/>
      <c r="E2128">
        <v>4</v>
      </c>
      <c r="F2128">
        <v>5</v>
      </c>
      <c r="G2128">
        <v>6</v>
      </c>
      <c r="H2128" s="11">
        <f>Sample[[#This Row],[C]]/Sample[[#This Row],[D]]</f>
        <v>1.25</v>
      </c>
      <c r="I2128" s="11">
        <f>Sample[[#This Row],[A]]/Sample[[#This Row],[C]]</f>
        <v>1.2</v>
      </c>
      <c r="J2128" s="11">
        <f>Sample[[#This Row],[D]]/Sample[[#This Row],[A]]</f>
        <v>0.66666666666666663</v>
      </c>
      <c r="K2128" s="11">
        <f>Sample[[#This Row],[A]]/Sample[[#This Row],[D]]</f>
        <v>1.5</v>
      </c>
      <c r="L2128" s="11">
        <f>Sample[[#This Row],[D]]/Sample[[#This Row],[C]]</f>
        <v>0.8</v>
      </c>
      <c r="M2128" s="11">
        <f>Sample[[#This Row],[C]]/Sample[[#This Row],[A]]</f>
        <v>0.83333333333333337</v>
      </c>
      <c r="N2128">
        <f>IF(Sample[[#This Row],[Ap]]=0,10,LOG(Sample[[#This Row],[Ap]]))</f>
        <v>9.691001300805642E-2</v>
      </c>
      <c r="O2128">
        <f>IF(Sample[[#This Row],[Ei]]=0,10,LOG(Sample[[#This Row],[Ei]]))</f>
        <v>7.9181246047624818E-2</v>
      </c>
      <c r="P2128">
        <f>IF(Sample[[#This Row],[Ii]]=0,10,LOG(Sample[[#This Row],[Ii]]))</f>
        <v>-0.17609125905568127</v>
      </c>
      <c r="Q2128">
        <f>Kx-Sample[[#This Row],[Xp]]</f>
        <v>-9.691001300805642E-2</v>
      </c>
      <c r="R2128">
        <f>Ky-Sample[[#This Row],[Yp]]</f>
        <v>-1.0791812460476249</v>
      </c>
      <c r="S2128">
        <f>Kz-Sample[[#This Row],[Zp]]</f>
        <v>1.1760912590556813</v>
      </c>
      <c r="T2128">
        <f>Sample[[#This Row],[Kpy]]*KSc-Sample[[#This Row],[KPz]]*KSb</f>
        <v>-9.6910013008056461E-2</v>
      </c>
      <c r="U2128">
        <f>-1*(Sample[[#This Row],[KPx]]*KSc-Sample[[#This Row],[KPz]]*KSa)</f>
        <v>-9.691001300805642E-2</v>
      </c>
      <c r="V2128">
        <f>(Sample[[#This Row],[KPx]]*$R$2-Sample[[#This Row],[Kpy]]*KSa)</f>
        <v>-9.691001300805642E-2</v>
      </c>
      <c r="W2128">
        <f>Sample[[#This Row],[Kpy]]*KTc-Sample[[#This Row],[KPz]]*KTb</f>
        <v>2.2552725051033065</v>
      </c>
      <c r="X2128">
        <f>-1*(Sample[[#This Row],[KPx]]*KTc-Sample[[#This Row],[KPz]]*KTa)</f>
        <v>2.2552725051033065</v>
      </c>
      <c r="Y2128">
        <f>(Sample[[#This Row],[KPx]]*KTb-Sample[[#This Row],[Kpy]]*KTa)</f>
        <v>2.255272505103306</v>
      </c>
      <c r="Z2128">
        <f>-Sample[[#This Row],[Xp]]*a+Sample[[#This Row],[Yp]]*b+Sample[[#This Row],[Zp]]*c_</f>
        <v>-0.1938200260161129</v>
      </c>
      <c r="AA2128" s="8">
        <f>-IF(Sample[[#This Row],[Column2]]&gt;0,1,-1)*SQRT(Sample[[#This Row],[KPx''i]]^2+Sample[[#This Row],[KPx''j]]^2+Sample[[#This Row],[KPx''k]]^2)/Ksmag/Scale</f>
        <v>0.11869004141810929</v>
      </c>
      <c r="AB2128" s="1">
        <f>SQRT(Sample[[#This Row],[Kpy''i]]^2+Sample[[#This Row],[KPy''j]]^2+Sample[[#This Row],[KPy''k]]^2)/KTmag/Scale</f>
        <v>1.5947184817821207</v>
      </c>
    </row>
    <row r="2129" spans="1:28" hidden="1" x14ac:dyDescent="0.25">
      <c r="A2129" s="5">
        <v>2124</v>
      </c>
      <c r="B2129" s="13" t="s">
        <v>43</v>
      </c>
      <c r="C2129" s="5"/>
      <c r="D2129" s="5"/>
      <c r="E2129">
        <v>5</v>
      </c>
      <c r="F2129">
        <v>2</v>
      </c>
      <c r="G2129">
        <v>1</v>
      </c>
      <c r="H2129" s="11">
        <f>Sample[[#This Row],[C]]/Sample[[#This Row],[D]]</f>
        <v>0.4</v>
      </c>
      <c r="I2129" s="11">
        <f>Sample[[#This Row],[A]]/Sample[[#This Row],[C]]</f>
        <v>0.5</v>
      </c>
      <c r="J2129" s="11">
        <f>Sample[[#This Row],[D]]/Sample[[#This Row],[A]]</f>
        <v>5</v>
      </c>
      <c r="K2129" s="11">
        <f>Sample[[#This Row],[A]]/Sample[[#This Row],[D]]</f>
        <v>0.2</v>
      </c>
      <c r="L2129" s="11">
        <f>Sample[[#This Row],[D]]/Sample[[#This Row],[C]]</f>
        <v>2.5</v>
      </c>
      <c r="M2129" s="11">
        <f>Sample[[#This Row],[C]]/Sample[[#This Row],[A]]</f>
        <v>2</v>
      </c>
      <c r="N2129">
        <f>IF(Sample[[#This Row],[Ap]]=0,10,LOG(Sample[[#This Row],[Ap]]))</f>
        <v>-0.3979400086720376</v>
      </c>
      <c r="O2129">
        <f>IF(Sample[[#This Row],[Ei]]=0,10,LOG(Sample[[#This Row],[Ei]]))</f>
        <v>-0.3010299956639812</v>
      </c>
      <c r="P2129">
        <f>IF(Sample[[#This Row],[Ii]]=0,10,LOG(Sample[[#This Row],[Ii]]))</f>
        <v>0.69897000433601886</v>
      </c>
      <c r="Q2129">
        <f>Kx-Sample[[#This Row],[Xp]]</f>
        <v>0.3979400086720376</v>
      </c>
      <c r="R2129">
        <f>Ky-Sample[[#This Row],[Yp]]</f>
        <v>-0.69897000433601875</v>
      </c>
      <c r="S2129">
        <f>Kz-Sample[[#This Row],[Zp]]</f>
        <v>0.30102999566398114</v>
      </c>
      <c r="T2129">
        <f>Sample[[#This Row],[Kpy]]*KSc-Sample[[#This Row],[KPz]]*KSb</f>
        <v>0.3979400086720376</v>
      </c>
      <c r="U2129">
        <f>-1*(Sample[[#This Row],[KPx]]*KSc-Sample[[#This Row],[KPz]]*KSa)</f>
        <v>0.3979400086720376</v>
      </c>
      <c r="V2129">
        <f>(Sample[[#This Row],[KPx]]*$R$2-Sample[[#This Row],[Kpy]]*KSa)</f>
        <v>0.3979400086720376</v>
      </c>
      <c r="W2129">
        <f>Sample[[#This Row],[Kpy]]*KTc-Sample[[#This Row],[KPz]]*KTb</f>
        <v>0.99999999999999989</v>
      </c>
      <c r="X2129">
        <f>-1*(Sample[[#This Row],[KPx]]*KTc-Sample[[#This Row],[KPz]]*KTa)</f>
        <v>0.99999999999999989</v>
      </c>
      <c r="Y2129">
        <f>(Sample[[#This Row],[KPx]]*KTb-Sample[[#This Row],[Kpy]]*KTa)</f>
        <v>0.99999999999999989</v>
      </c>
      <c r="Z2129">
        <f>-Sample[[#This Row],[Xp]]*a+Sample[[#This Row],[Yp]]*b+Sample[[#This Row],[Zp]]*c_</f>
        <v>0.79588001734407532</v>
      </c>
      <c r="AA2129" s="8">
        <f>-IF(Sample[[#This Row],[Column2]]&gt;0,1,-1)*SQRT(Sample[[#This Row],[KPx''i]]^2+Sample[[#This Row],[KPx''j]]^2+Sample[[#This Row],[KPx''k]]^2)/Ksmag/Scale</f>
        <v>-0.48737498474260249</v>
      </c>
      <c r="AB2129" s="1">
        <f>SQRT(Sample[[#This Row],[Kpy''i]]^2+Sample[[#This Row],[KPy''j]]^2+Sample[[#This Row],[KPy''k]]^2)/KTmag/Scale</f>
        <v>0.70710678118654746</v>
      </c>
    </row>
    <row r="2130" spans="1:28" hidden="1" x14ac:dyDescent="0.25">
      <c r="A2130" s="5">
        <v>2125</v>
      </c>
      <c r="B2130" s="13" t="s">
        <v>43</v>
      </c>
      <c r="C2130" s="5"/>
      <c r="D2130" s="5"/>
      <c r="E2130">
        <v>1</v>
      </c>
      <c r="F2130">
        <v>1</v>
      </c>
      <c r="G2130">
        <v>1</v>
      </c>
      <c r="H2130" s="11">
        <f>Sample[[#This Row],[C]]/Sample[[#This Row],[D]]</f>
        <v>1</v>
      </c>
      <c r="I2130" s="11">
        <f>Sample[[#This Row],[A]]/Sample[[#This Row],[C]]</f>
        <v>1</v>
      </c>
      <c r="J2130" s="11">
        <f>Sample[[#This Row],[D]]/Sample[[#This Row],[A]]</f>
        <v>1</v>
      </c>
      <c r="K2130" s="11">
        <f>Sample[[#This Row],[A]]/Sample[[#This Row],[D]]</f>
        <v>1</v>
      </c>
      <c r="L2130" s="11">
        <f>Sample[[#This Row],[D]]/Sample[[#This Row],[C]]</f>
        <v>1</v>
      </c>
      <c r="M2130" s="11">
        <f>Sample[[#This Row],[C]]/Sample[[#This Row],[A]]</f>
        <v>1</v>
      </c>
      <c r="N2130">
        <f>IF(Sample[[#This Row],[Ap]]=0,10,LOG(Sample[[#This Row],[Ap]]))</f>
        <v>0</v>
      </c>
      <c r="O2130">
        <f>IF(Sample[[#This Row],[Ei]]=0,10,LOG(Sample[[#This Row],[Ei]]))</f>
        <v>0</v>
      </c>
      <c r="P2130">
        <f>IF(Sample[[#This Row],[Ii]]=0,10,LOG(Sample[[#This Row],[Ii]]))</f>
        <v>0</v>
      </c>
      <c r="Q2130">
        <f>Kx-Sample[[#This Row],[Xp]]</f>
        <v>0</v>
      </c>
      <c r="R2130">
        <f>Ky-Sample[[#This Row],[Yp]]</f>
        <v>-1</v>
      </c>
      <c r="S2130">
        <f>Kz-Sample[[#This Row],[Zp]]</f>
        <v>1</v>
      </c>
      <c r="T2130">
        <f>Sample[[#This Row],[Kpy]]*KSc-Sample[[#This Row],[KPz]]*KSb</f>
        <v>0</v>
      </c>
      <c r="U2130">
        <f>-1*(Sample[[#This Row],[KPx]]*KSc-Sample[[#This Row],[KPz]]*KSa)</f>
        <v>0</v>
      </c>
      <c r="V2130">
        <f>(Sample[[#This Row],[KPx]]*$R$2-Sample[[#This Row],[Kpy]]*KSa)</f>
        <v>0</v>
      </c>
      <c r="W2130">
        <f>Sample[[#This Row],[Kpy]]*KTc-Sample[[#This Row],[KPz]]*KTb</f>
        <v>2</v>
      </c>
      <c r="X2130">
        <f>-1*(Sample[[#This Row],[KPx]]*KTc-Sample[[#This Row],[KPz]]*KTa)</f>
        <v>2</v>
      </c>
      <c r="Y2130">
        <f>(Sample[[#This Row],[KPx]]*KTb-Sample[[#This Row],[Kpy]]*KTa)</f>
        <v>2</v>
      </c>
      <c r="Z2130">
        <f>-Sample[[#This Row],[Xp]]*a+Sample[[#This Row],[Yp]]*b+Sample[[#This Row],[Zp]]*c_</f>
        <v>0</v>
      </c>
      <c r="AA2130" s="8">
        <f>-IF(Sample[[#This Row],[Column2]]&gt;0,1,-1)*SQRT(Sample[[#This Row],[KPx''i]]^2+Sample[[#This Row],[KPx''j]]^2+Sample[[#This Row],[KPx''k]]^2)/Ksmag/Scale</f>
        <v>0</v>
      </c>
      <c r="AB2130" s="1">
        <f>SQRT(Sample[[#This Row],[Kpy''i]]^2+Sample[[#This Row],[KPy''j]]^2+Sample[[#This Row],[KPy''k]]^2)/KTmag/Scale</f>
        <v>1.4142135623730951</v>
      </c>
    </row>
    <row r="2131" spans="1:28" hidden="1" x14ac:dyDescent="0.25">
      <c r="A2131" s="5">
        <v>2126</v>
      </c>
      <c r="B2131" s="13" t="s">
        <v>43</v>
      </c>
      <c r="C2131" s="5"/>
      <c r="D2131" s="5"/>
      <c r="E2131">
        <v>8</v>
      </c>
      <c r="F2131">
        <v>9</v>
      </c>
      <c r="G2131">
        <v>10</v>
      </c>
      <c r="H2131" s="11">
        <f>Sample[[#This Row],[C]]/Sample[[#This Row],[D]]</f>
        <v>1.125</v>
      </c>
      <c r="I2131" s="11">
        <f>Sample[[#This Row],[A]]/Sample[[#This Row],[C]]</f>
        <v>1.1111111111111112</v>
      </c>
      <c r="J2131" s="11">
        <f>Sample[[#This Row],[D]]/Sample[[#This Row],[A]]</f>
        <v>0.8</v>
      </c>
      <c r="K2131" s="11">
        <f>Sample[[#This Row],[A]]/Sample[[#This Row],[D]]</f>
        <v>1.25</v>
      </c>
      <c r="L2131" s="11">
        <f>Sample[[#This Row],[D]]/Sample[[#This Row],[C]]</f>
        <v>0.88888888888888884</v>
      </c>
      <c r="M2131" s="11">
        <f>Sample[[#This Row],[C]]/Sample[[#This Row],[A]]</f>
        <v>0.9</v>
      </c>
      <c r="N2131">
        <f>IF(Sample[[#This Row],[Ap]]=0,10,LOG(Sample[[#This Row],[Ap]]))</f>
        <v>5.1152522447381291E-2</v>
      </c>
      <c r="O2131">
        <f>IF(Sample[[#This Row],[Ei]]=0,10,LOG(Sample[[#This Row],[Ei]]))</f>
        <v>4.5757490560675143E-2</v>
      </c>
      <c r="P2131">
        <f>IF(Sample[[#This Row],[Ii]]=0,10,LOG(Sample[[#This Row],[Ii]]))</f>
        <v>-9.6910013008056392E-2</v>
      </c>
      <c r="Q2131">
        <f>Kx-Sample[[#This Row],[Xp]]</f>
        <v>-5.1152522447381291E-2</v>
      </c>
      <c r="R2131">
        <f>Ky-Sample[[#This Row],[Yp]]</f>
        <v>-1.0457574905606752</v>
      </c>
      <c r="S2131">
        <f>Kz-Sample[[#This Row],[Zp]]</f>
        <v>1.0969100130080565</v>
      </c>
      <c r="T2131">
        <f>Sample[[#This Row],[Kpy]]*KSc-Sample[[#This Row],[KPz]]*KSb</f>
        <v>-5.1152522447381221E-2</v>
      </c>
      <c r="U2131">
        <f>-1*(Sample[[#This Row],[KPx]]*KSc-Sample[[#This Row],[KPz]]*KSa)</f>
        <v>-5.1152522447381291E-2</v>
      </c>
      <c r="V2131">
        <f>(Sample[[#This Row],[KPx]]*$R$2-Sample[[#This Row],[Kpy]]*KSa)</f>
        <v>-5.1152522447381291E-2</v>
      </c>
      <c r="W2131">
        <f>Sample[[#This Row],[Kpy]]*KTc-Sample[[#This Row],[KPz]]*KTb</f>
        <v>2.1426675035687319</v>
      </c>
      <c r="X2131">
        <f>-1*(Sample[[#This Row],[KPx]]*KTc-Sample[[#This Row],[KPz]]*KTa)</f>
        <v>2.1426675035687315</v>
      </c>
      <c r="Y2131">
        <f>(Sample[[#This Row],[KPx]]*KTb-Sample[[#This Row],[Kpy]]*KTa)</f>
        <v>2.1426675035687319</v>
      </c>
      <c r="Z2131">
        <f>-Sample[[#This Row],[Xp]]*a+Sample[[#This Row],[Yp]]*b+Sample[[#This Row],[Zp]]*c_</f>
        <v>-0.1023050448947625</v>
      </c>
      <c r="AA2131" s="8">
        <f>-IF(Sample[[#This Row],[Column2]]&gt;0,1,-1)*SQRT(Sample[[#This Row],[KPx''i]]^2+Sample[[#This Row],[KPx''j]]^2+Sample[[#This Row],[KPx''k]]^2)/Ksmag/Scale</f>
        <v>6.2648789526173337E-2</v>
      </c>
      <c r="AB2131" s="1">
        <f>SQRT(Sample[[#This Row],[Kpy''i]]^2+Sample[[#This Row],[KPy''j]]^2+Sample[[#This Row],[KPy''k]]^2)/KTmag/Scale</f>
        <v>1.5150947216015012</v>
      </c>
    </row>
    <row r="2132" spans="1:28" hidden="1" x14ac:dyDescent="0.25">
      <c r="A2132" s="5">
        <v>2127</v>
      </c>
      <c r="B2132" s="13" t="s">
        <v>43</v>
      </c>
      <c r="C2132" s="5"/>
      <c r="D2132" s="5"/>
      <c r="E2132">
        <v>1</v>
      </c>
      <c r="F2132">
        <v>1</v>
      </c>
      <c r="G2132">
        <v>7</v>
      </c>
      <c r="H2132" s="11">
        <f>Sample[[#This Row],[C]]/Sample[[#This Row],[D]]</f>
        <v>1</v>
      </c>
      <c r="I2132" s="11">
        <f>Sample[[#This Row],[A]]/Sample[[#This Row],[C]]</f>
        <v>7</v>
      </c>
      <c r="J2132" s="11">
        <f>Sample[[#This Row],[D]]/Sample[[#This Row],[A]]</f>
        <v>0.14285714285714285</v>
      </c>
      <c r="K2132" s="11">
        <f>Sample[[#This Row],[A]]/Sample[[#This Row],[D]]</f>
        <v>7</v>
      </c>
      <c r="L2132" s="11">
        <f>Sample[[#This Row],[D]]/Sample[[#This Row],[C]]</f>
        <v>1</v>
      </c>
      <c r="M2132" s="11">
        <f>Sample[[#This Row],[C]]/Sample[[#This Row],[A]]</f>
        <v>0.14285714285714285</v>
      </c>
      <c r="N2132">
        <f>IF(Sample[[#This Row],[Ap]]=0,10,LOG(Sample[[#This Row],[Ap]]))</f>
        <v>0</v>
      </c>
      <c r="O2132">
        <f>IF(Sample[[#This Row],[Ei]]=0,10,LOG(Sample[[#This Row],[Ei]]))</f>
        <v>0.84509804001425681</v>
      </c>
      <c r="P2132">
        <f>IF(Sample[[#This Row],[Ii]]=0,10,LOG(Sample[[#This Row],[Ii]]))</f>
        <v>-0.84509804001425681</v>
      </c>
      <c r="Q2132">
        <f>Kx-Sample[[#This Row],[Xp]]</f>
        <v>0</v>
      </c>
      <c r="R2132">
        <f>Ky-Sample[[#This Row],[Yp]]</f>
        <v>-1.8450980400142569</v>
      </c>
      <c r="S2132">
        <f>Kz-Sample[[#This Row],[Zp]]</f>
        <v>1.8450980400142569</v>
      </c>
      <c r="T2132">
        <f>Sample[[#This Row],[Kpy]]*KSc-Sample[[#This Row],[KPz]]*KSb</f>
        <v>0</v>
      </c>
      <c r="U2132">
        <f>-1*(Sample[[#This Row],[KPx]]*KSc-Sample[[#This Row],[KPz]]*KSa)</f>
        <v>0</v>
      </c>
      <c r="V2132">
        <f>(Sample[[#This Row],[KPx]]*$R$2-Sample[[#This Row],[Kpy]]*KSa)</f>
        <v>0</v>
      </c>
      <c r="W2132">
        <f>Sample[[#This Row],[Kpy]]*KTc-Sample[[#This Row],[KPz]]*KTb</f>
        <v>3.6901960800285138</v>
      </c>
      <c r="X2132">
        <f>-1*(Sample[[#This Row],[KPx]]*KTc-Sample[[#This Row],[KPz]]*KTa)</f>
        <v>3.6901960800285138</v>
      </c>
      <c r="Y2132">
        <f>(Sample[[#This Row],[KPx]]*KTb-Sample[[#This Row],[Kpy]]*KTa)</f>
        <v>3.6901960800285138</v>
      </c>
      <c r="Z2132">
        <f>-Sample[[#This Row],[Xp]]*a+Sample[[#This Row],[Yp]]*b+Sample[[#This Row],[Zp]]*c_</f>
        <v>0</v>
      </c>
      <c r="AA2132" s="8">
        <f>-IF(Sample[[#This Row],[Column2]]&gt;0,1,-1)*SQRT(Sample[[#This Row],[KPx''i]]^2+Sample[[#This Row],[KPx''j]]^2+Sample[[#This Row],[KPx''k]]^2)/Ksmag/Scale</f>
        <v>0</v>
      </c>
      <c r="AB2132" s="1">
        <f>SQRT(Sample[[#This Row],[Kpy''i]]^2+Sample[[#This Row],[KPy''j]]^2+Sample[[#This Row],[KPy''k]]^2)/KTmag/Scale</f>
        <v>2.6093626720961778</v>
      </c>
    </row>
    <row r="2133" spans="1:28" hidden="1" x14ac:dyDescent="0.25">
      <c r="A2133" s="5">
        <v>2128</v>
      </c>
      <c r="B2133" s="13" t="s">
        <v>43</v>
      </c>
      <c r="C2133" s="5"/>
      <c r="D2133" s="5"/>
      <c r="E2133">
        <v>1</v>
      </c>
      <c r="F2133">
        <v>6</v>
      </c>
      <c r="G2133">
        <v>3</v>
      </c>
      <c r="H2133" s="11">
        <f>Sample[[#This Row],[C]]/Sample[[#This Row],[D]]</f>
        <v>6</v>
      </c>
      <c r="I2133" s="11">
        <f>Sample[[#This Row],[A]]/Sample[[#This Row],[C]]</f>
        <v>0.5</v>
      </c>
      <c r="J2133" s="11">
        <f>Sample[[#This Row],[D]]/Sample[[#This Row],[A]]</f>
        <v>0.33333333333333331</v>
      </c>
      <c r="K2133" s="11">
        <f>Sample[[#This Row],[A]]/Sample[[#This Row],[D]]</f>
        <v>3</v>
      </c>
      <c r="L2133" s="11">
        <f>Sample[[#This Row],[D]]/Sample[[#This Row],[C]]</f>
        <v>0.16666666666666666</v>
      </c>
      <c r="M2133" s="11">
        <f>Sample[[#This Row],[C]]/Sample[[#This Row],[A]]</f>
        <v>2</v>
      </c>
      <c r="N2133">
        <f>IF(Sample[[#This Row],[Ap]]=0,10,LOG(Sample[[#This Row],[Ap]]))</f>
        <v>0.77815125038364363</v>
      </c>
      <c r="O2133">
        <f>IF(Sample[[#This Row],[Ei]]=0,10,LOG(Sample[[#This Row],[Ei]]))</f>
        <v>-0.3010299956639812</v>
      </c>
      <c r="P2133">
        <f>IF(Sample[[#This Row],[Ii]]=0,10,LOG(Sample[[#This Row],[Ii]]))</f>
        <v>-0.47712125471966244</v>
      </c>
      <c r="Q2133">
        <f>Kx-Sample[[#This Row],[Xp]]</f>
        <v>-0.77815125038364363</v>
      </c>
      <c r="R2133">
        <f>Ky-Sample[[#This Row],[Yp]]</f>
        <v>-0.69897000433601875</v>
      </c>
      <c r="S2133">
        <f>Kz-Sample[[#This Row],[Zp]]</f>
        <v>1.4771212547196624</v>
      </c>
      <c r="T2133">
        <f>Sample[[#This Row],[Kpy]]*KSc-Sample[[#This Row],[KPz]]*KSb</f>
        <v>-0.77815125038364363</v>
      </c>
      <c r="U2133">
        <f>-1*(Sample[[#This Row],[KPx]]*KSc-Sample[[#This Row],[KPz]]*KSa)</f>
        <v>-0.77815125038364363</v>
      </c>
      <c r="V2133">
        <f>(Sample[[#This Row],[KPx]]*$R$2-Sample[[#This Row],[Kpy]]*KSa)</f>
        <v>-0.77815125038364363</v>
      </c>
      <c r="W2133">
        <f>Sample[[#This Row],[Kpy]]*KTc-Sample[[#This Row],[KPz]]*KTb</f>
        <v>2.1760912590556813</v>
      </c>
      <c r="X2133">
        <f>-1*(Sample[[#This Row],[KPx]]*KTc-Sample[[#This Row],[KPz]]*KTa)</f>
        <v>2.1760912590556813</v>
      </c>
      <c r="Y2133">
        <f>(Sample[[#This Row],[KPx]]*KTb-Sample[[#This Row],[Kpy]]*KTa)</f>
        <v>2.1760912590556813</v>
      </c>
      <c r="Z2133">
        <f>-Sample[[#This Row],[Xp]]*a+Sample[[#This Row],[Yp]]*b+Sample[[#This Row],[Zp]]*c_</f>
        <v>-1.5563025007672873</v>
      </c>
      <c r="AA2133" s="8">
        <f>-IF(Sample[[#This Row],[Column2]]&gt;0,1,-1)*SQRT(Sample[[#This Row],[KPx''i]]^2+Sample[[#This Row],[KPx''j]]^2+Sample[[#This Row],[KPx''k]]^2)/Ksmag/Scale</f>
        <v>0.95303675307431968</v>
      </c>
      <c r="AB2133" s="1">
        <f>SQRT(Sample[[#This Row],[Kpy''i]]^2+Sample[[#This Row],[KPy''j]]^2+Sample[[#This Row],[KPy''k]]^2)/KTmag/Scale</f>
        <v>1.5387288857590447</v>
      </c>
    </row>
    <row r="2134" spans="1:28" hidden="1" x14ac:dyDescent="0.25">
      <c r="A2134" s="5">
        <v>2129</v>
      </c>
      <c r="B2134" s="13" t="s">
        <v>43</v>
      </c>
      <c r="C2134" s="5"/>
      <c r="D2134" s="5"/>
      <c r="E2134">
        <v>3</v>
      </c>
      <c r="F2134">
        <v>6</v>
      </c>
      <c r="G2134">
        <v>4</v>
      </c>
      <c r="H2134" s="11">
        <f>Sample[[#This Row],[C]]/Sample[[#This Row],[D]]</f>
        <v>2</v>
      </c>
      <c r="I2134" s="11">
        <f>Sample[[#This Row],[A]]/Sample[[#This Row],[C]]</f>
        <v>0.66666666666666663</v>
      </c>
      <c r="J2134" s="11">
        <f>Sample[[#This Row],[D]]/Sample[[#This Row],[A]]</f>
        <v>0.75</v>
      </c>
      <c r="K2134" s="11">
        <f>Sample[[#This Row],[A]]/Sample[[#This Row],[D]]</f>
        <v>1.3333333333333333</v>
      </c>
      <c r="L2134" s="11">
        <f>Sample[[#This Row],[D]]/Sample[[#This Row],[C]]</f>
        <v>0.5</v>
      </c>
      <c r="M2134" s="11">
        <f>Sample[[#This Row],[C]]/Sample[[#This Row],[A]]</f>
        <v>1.5</v>
      </c>
      <c r="N2134">
        <f>IF(Sample[[#This Row],[Ap]]=0,10,LOG(Sample[[#This Row],[Ap]]))</f>
        <v>0.3010299956639812</v>
      </c>
      <c r="O2134">
        <f>IF(Sample[[#This Row],[Ei]]=0,10,LOG(Sample[[#This Row],[Ei]]))</f>
        <v>-0.17609125905568127</v>
      </c>
      <c r="P2134">
        <f>IF(Sample[[#This Row],[Ii]]=0,10,LOG(Sample[[#This Row],[Ii]]))</f>
        <v>-0.12493873660829995</v>
      </c>
      <c r="Q2134">
        <f>Kx-Sample[[#This Row],[Xp]]</f>
        <v>-0.3010299956639812</v>
      </c>
      <c r="R2134">
        <f>Ky-Sample[[#This Row],[Yp]]</f>
        <v>-0.82390874094431876</v>
      </c>
      <c r="S2134">
        <f>Kz-Sample[[#This Row],[Zp]]</f>
        <v>1.1249387366082999</v>
      </c>
      <c r="T2134">
        <f>Sample[[#This Row],[Kpy]]*KSc-Sample[[#This Row],[KPz]]*KSb</f>
        <v>-0.30102999566398114</v>
      </c>
      <c r="U2134">
        <f>-1*(Sample[[#This Row],[KPx]]*KSc-Sample[[#This Row],[KPz]]*KSa)</f>
        <v>-0.3010299956639812</v>
      </c>
      <c r="V2134">
        <f>(Sample[[#This Row],[KPx]]*$R$2-Sample[[#This Row],[Kpy]]*KSa)</f>
        <v>-0.3010299956639812</v>
      </c>
      <c r="W2134">
        <f>Sample[[#This Row],[Kpy]]*KTc-Sample[[#This Row],[KPz]]*KTb</f>
        <v>1.9488474775526186</v>
      </c>
      <c r="X2134">
        <f>-1*(Sample[[#This Row],[KPx]]*KTc-Sample[[#This Row],[KPz]]*KTa)</f>
        <v>1.9488474775526186</v>
      </c>
      <c r="Y2134">
        <f>(Sample[[#This Row],[KPx]]*KTb-Sample[[#This Row],[Kpy]]*KTa)</f>
        <v>1.9488474775526188</v>
      </c>
      <c r="Z2134">
        <f>-Sample[[#This Row],[Xp]]*a+Sample[[#This Row],[Yp]]*b+Sample[[#This Row],[Zp]]*c_</f>
        <v>-0.6020599913279624</v>
      </c>
      <c r="AA2134" s="8">
        <f>-IF(Sample[[#This Row],[Column2]]&gt;0,1,-1)*SQRT(Sample[[#This Row],[KPx''i]]^2+Sample[[#This Row],[KPx''j]]^2+Sample[[#This Row],[KPx''k]]^2)/Ksmag/Scale</f>
        <v>0.36868494332449325</v>
      </c>
      <c r="AB2134" s="1">
        <f>SQRT(Sample[[#This Row],[Kpy''i]]^2+Sample[[#This Row],[KPy''j]]^2+Sample[[#This Row],[KPy''k]]^2)/KTmag/Scale</f>
        <v>1.3780432668757547</v>
      </c>
    </row>
    <row r="2135" spans="1:28" hidden="1" x14ac:dyDescent="0.25">
      <c r="A2135" s="5">
        <v>2130</v>
      </c>
      <c r="B2135" s="13" t="s">
        <v>43</v>
      </c>
      <c r="C2135" s="5"/>
      <c r="D2135" s="5"/>
      <c r="E2135">
        <v>4</v>
      </c>
      <c r="F2135">
        <v>1</v>
      </c>
      <c r="G2135">
        <v>7</v>
      </c>
      <c r="H2135" s="11">
        <f>Sample[[#This Row],[C]]/Sample[[#This Row],[D]]</f>
        <v>0.25</v>
      </c>
      <c r="I2135" s="11">
        <f>Sample[[#This Row],[A]]/Sample[[#This Row],[C]]</f>
        <v>7</v>
      </c>
      <c r="J2135" s="11">
        <f>Sample[[#This Row],[D]]/Sample[[#This Row],[A]]</f>
        <v>0.5714285714285714</v>
      </c>
      <c r="K2135" s="11">
        <f>Sample[[#This Row],[A]]/Sample[[#This Row],[D]]</f>
        <v>1.75</v>
      </c>
      <c r="L2135" s="11">
        <f>Sample[[#This Row],[D]]/Sample[[#This Row],[C]]</f>
        <v>4</v>
      </c>
      <c r="M2135" s="11">
        <f>Sample[[#This Row],[C]]/Sample[[#This Row],[A]]</f>
        <v>0.14285714285714285</v>
      </c>
      <c r="N2135">
        <f>IF(Sample[[#This Row],[Ap]]=0,10,LOG(Sample[[#This Row],[Ap]]))</f>
        <v>-0.6020599913279624</v>
      </c>
      <c r="O2135">
        <f>IF(Sample[[#This Row],[Ei]]=0,10,LOG(Sample[[#This Row],[Ei]]))</f>
        <v>0.84509804001425681</v>
      </c>
      <c r="P2135">
        <f>IF(Sample[[#This Row],[Ii]]=0,10,LOG(Sample[[#This Row],[Ii]]))</f>
        <v>-0.24303804868629447</v>
      </c>
      <c r="Q2135">
        <f>Kx-Sample[[#This Row],[Xp]]</f>
        <v>0.6020599913279624</v>
      </c>
      <c r="R2135">
        <f>Ky-Sample[[#This Row],[Yp]]</f>
        <v>-1.8450980400142569</v>
      </c>
      <c r="S2135">
        <f>Kz-Sample[[#This Row],[Zp]]</f>
        <v>1.2430380486862944</v>
      </c>
      <c r="T2135">
        <f>Sample[[#This Row],[Kpy]]*KSc-Sample[[#This Row],[KPz]]*KSb</f>
        <v>0.60205999132796251</v>
      </c>
      <c r="U2135">
        <f>-1*(Sample[[#This Row],[KPx]]*KSc-Sample[[#This Row],[KPz]]*KSa)</f>
        <v>0.6020599913279624</v>
      </c>
      <c r="V2135">
        <f>(Sample[[#This Row],[KPx]]*$R$2-Sample[[#This Row],[Kpy]]*KSa)</f>
        <v>0.6020599913279624</v>
      </c>
      <c r="W2135">
        <f>Sample[[#This Row],[Kpy]]*KTc-Sample[[#This Row],[KPz]]*KTb</f>
        <v>3.0881360887005513</v>
      </c>
      <c r="X2135">
        <f>-1*(Sample[[#This Row],[KPx]]*KTc-Sample[[#This Row],[KPz]]*KTa)</f>
        <v>3.0881360887005513</v>
      </c>
      <c r="Y2135">
        <f>(Sample[[#This Row],[KPx]]*KTb-Sample[[#This Row],[Kpy]]*KTa)</f>
        <v>3.0881360887005513</v>
      </c>
      <c r="Z2135">
        <f>-Sample[[#This Row],[Xp]]*a+Sample[[#This Row],[Yp]]*b+Sample[[#This Row],[Zp]]*c_</f>
        <v>1.2041199826559246</v>
      </c>
      <c r="AA2135" s="8">
        <f>-IF(Sample[[#This Row],[Column2]]&gt;0,1,-1)*SQRT(Sample[[#This Row],[KPx''i]]^2+Sample[[#This Row],[KPx''j]]^2+Sample[[#This Row],[KPx''k]]^2)/Ksmag/Scale</f>
        <v>-0.73736988664898662</v>
      </c>
      <c r="AB2135" s="1">
        <f>SQRT(Sample[[#This Row],[Kpy''i]]^2+Sample[[#This Row],[KPy''j]]^2+Sample[[#This Row],[KPy''k]]^2)/KTmag/Scale</f>
        <v>2.1836419695470615</v>
      </c>
    </row>
    <row r="2136" spans="1:28" hidden="1" x14ac:dyDescent="0.25">
      <c r="A2136" s="5">
        <v>2131</v>
      </c>
      <c r="B2136" s="13" t="s">
        <v>43</v>
      </c>
      <c r="C2136" s="5"/>
      <c r="D2136" s="5"/>
      <c r="E2136">
        <v>5</v>
      </c>
      <c r="F2136">
        <v>3</v>
      </c>
      <c r="G2136">
        <v>2</v>
      </c>
      <c r="H2136" s="11">
        <f>Sample[[#This Row],[C]]/Sample[[#This Row],[D]]</f>
        <v>0.6</v>
      </c>
      <c r="I2136" s="11">
        <f>Sample[[#This Row],[A]]/Sample[[#This Row],[C]]</f>
        <v>0.66666666666666663</v>
      </c>
      <c r="J2136" s="11">
        <f>Sample[[#This Row],[D]]/Sample[[#This Row],[A]]</f>
        <v>2.5</v>
      </c>
      <c r="K2136" s="11">
        <f>Sample[[#This Row],[A]]/Sample[[#This Row],[D]]</f>
        <v>0.4</v>
      </c>
      <c r="L2136" s="11">
        <f>Sample[[#This Row],[D]]/Sample[[#This Row],[C]]</f>
        <v>1.6666666666666667</v>
      </c>
      <c r="M2136" s="11">
        <f>Sample[[#This Row],[C]]/Sample[[#This Row],[A]]</f>
        <v>1.5</v>
      </c>
      <c r="N2136">
        <f>IF(Sample[[#This Row],[Ap]]=0,10,LOG(Sample[[#This Row],[Ap]]))</f>
        <v>-0.22184874961635639</v>
      </c>
      <c r="O2136">
        <f>IF(Sample[[#This Row],[Ei]]=0,10,LOG(Sample[[#This Row],[Ei]]))</f>
        <v>-0.17609125905568127</v>
      </c>
      <c r="P2136">
        <f>IF(Sample[[#This Row],[Ii]]=0,10,LOG(Sample[[#This Row],[Ii]]))</f>
        <v>0.3979400086720376</v>
      </c>
      <c r="Q2136">
        <f>Kx-Sample[[#This Row],[Xp]]</f>
        <v>0.22184874961635639</v>
      </c>
      <c r="R2136">
        <f>Ky-Sample[[#This Row],[Yp]]</f>
        <v>-0.82390874094431876</v>
      </c>
      <c r="S2136">
        <f>Kz-Sample[[#This Row],[Zp]]</f>
        <v>0.6020599913279624</v>
      </c>
      <c r="T2136">
        <f>Sample[[#This Row],[Kpy]]*KSc-Sample[[#This Row],[KPz]]*KSb</f>
        <v>0.22184874961635637</v>
      </c>
      <c r="U2136">
        <f>-1*(Sample[[#This Row],[KPx]]*KSc-Sample[[#This Row],[KPz]]*KSa)</f>
        <v>0.22184874961635639</v>
      </c>
      <c r="V2136">
        <f>(Sample[[#This Row],[KPx]]*$R$2-Sample[[#This Row],[Kpy]]*KSa)</f>
        <v>0.22184874961635639</v>
      </c>
      <c r="W2136">
        <f>Sample[[#This Row],[Kpy]]*KTc-Sample[[#This Row],[KPz]]*KTb</f>
        <v>1.4259687322722812</v>
      </c>
      <c r="X2136">
        <f>-1*(Sample[[#This Row],[KPx]]*KTc-Sample[[#This Row],[KPz]]*KTa)</f>
        <v>1.4259687322722812</v>
      </c>
      <c r="Y2136">
        <f>(Sample[[#This Row],[KPx]]*KTb-Sample[[#This Row],[Kpy]]*KTa)</f>
        <v>1.4259687322722812</v>
      </c>
      <c r="Z2136">
        <f>-Sample[[#This Row],[Xp]]*a+Sample[[#This Row],[Yp]]*b+Sample[[#This Row],[Zp]]*c_</f>
        <v>0.44369749923271268</v>
      </c>
      <c r="AA2136" s="8">
        <f>-IF(Sample[[#This Row],[Column2]]&gt;0,1,-1)*SQRT(Sample[[#This Row],[KPx''i]]^2+Sample[[#This Row],[KPx''j]]^2+Sample[[#This Row],[KPx''k]]^2)/Ksmag/Scale</f>
        <v>-0.27170811831726921</v>
      </c>
      <c r="AB2136" s="1">
        <f>SQRT(Sample[[#This Row],[Kpy''i]]^2+Sample[[#This Row],[KPy''j]]^2+Sample[[#This Row],[KPy''k]]^2)/KTmag/Scale</f>
        <v>1.0083121603497145</v>
      </c>
    </row>
    <row r="2137" spans="1:28" hidden="1" x14ac:dyDescent="0.25">
      <c r="A2137" s="5">
        <v>2132</v>
      </c>
      <c r="B2137" s="13" t="s">
        <v>43</v>
      </c>
      <c r="C2137" s="5"/>
      <c r="D2137" s="5"/>
      <c r="E2137">
        <v>2</v>
      </c>
      <c r="F2137">
        <v>5</v>
      </c>
      <c r="G2137">
        <v>9</v>
      </c>
      <c r="H2137" s="11">
        <f>Sample[[#This Row],[C]]/Sample[[#This Row],[D]]</f>
        <v>2.5</v>
      </c>
      <c r="I2137" s="11">
        <f>Sample[[#This Row],[A]]/Sample[[#This Row],[C]]</f>
        <v>1.8</v>
      </c>
      <c r="J2137" s="11">
        <f>Sample[[#This Row],[D]]/Sample[[#This Row],[A]]</f>
        <v>0.22222222222222221</v>
      </c>
      <c r="K2137" s="11">
        <f>Sample[[#This Row],[A]]/Sample[[#This Row],[D]]</f>
        <v>4.5</v>
      </c>
      <c r="L2137" s="11">
        <f>Sample[[#This Row],[D]]/Sample[[#This Row],[C]]</f>
        <v>0.4</v>
      </c>
      <c r="M2137" s="11">
        <f>Sample[[#This Row],[C]]/Sample[[#This Row],[A]]</f>
        <v>0.55555555555555558</v>
      </c>
      <c r="N2137">
        <f>IF(Sample[[#This Row],[Ap]]=0,10,LOG(Sample[[#This Row],[Ap]]))</f>
        <v>0.3979400086720376</v>
      </c>
      <c r="O2137">
        <f>IF(Sample[[#This Row],[Ei]]=0,10,LOG(Sample[[#This Row],[Ei]]))</f>
        <v>0.25527250510330607</v>
      </c>
      <c r="P2137">
        <f>IF(Sample[[#This Row],[Ii]]=0,10,LOG(Sample[[#This Row],[Ii]]))</f>
        <v>-0.65321251377534373</v>
      </c>
      <c r="Q2137">
        <f>Kx-Sample[[#This Row],[Xp]]</f>
        <v>-0.3979400086720376</v>
      </c>
      <c r="R2137">
        <f>Ky-Sample[[#This Row],[Yp]]</f>
        <v>-1.255272505103306</v>
      </c>
      <c r="S2137">
        <f>Kz-Sample[[#This Row],[Zp]]</f>
        <v>1.6532125137753437</v>
      </c>
      <c r="T2137">
        <f>Sample[[#This Row],[Kpy]]*KSc-Sample[[#This Row],[KPz]]*KSb</f>
        <v>-0.39794000867203771</v>
      </c>
      <c r="U2137">
        <f>-1*(Sample[[#This Row],[KPx]]*KSc-Sample[[#This Row],[KPz]]*KSa)</f>
        <v>-0.3979400086720376</v>
      </c>
      <c r="V2137">
        <f>(Sample[[#This Row],[KPx]]*$R$2-Sample[[#This Row],[Kpy]]*KSa)</f>
        <v>-0.3979400086720376</v>
      </c>
      <c r="W2137">
        <f>Sample[[#This Row],[Kpy]]*KTc-Sample[[#This Row],[KPz]]*KTb</f>
        <v>2.9084850188786495</v>
      </c>
      <c r="X2137">
        <f>-1*(Sample[[#This Row],[KPx]]*KTc-Sample[[#This Row],[KPz]]*KTa)</f>
        <v>2.90848501887865</v>
      </c>
      <c r="Y2137">
        <f>(Sample[[#This Row],[KPx]]*KTb-Sample[[#This Row],[Kpy]]*KTa)</f>
        <v>2.9084850188786495</v>
      </c>
      <c r="Z2137">
        <f>-Sample[[#This Row],[Xp]]*a+Sample[[#This Row],[Yp]]*b+Sample[[#This Row],[Zp]]*c_</f>
        <v>-0.79588001734407532</v>
      </c>
      <c r="AA2137" s="8">
        <f>-IF(Sample[[#This Row],[Column2]]&gt;0,1,-1)*SQRT(Sample[[#This Row],[KPx''i]]^2+Sample[[#This Row],[KPx''j]]^2+Sample[[#This Row],[KPx''k]]^2)/Ksmag/Scale</f>
        <v>0.48737498474260249</v>
      </c>
      <c r="AB2137" s="1">
        <f>SQRT(Sample[[#This Row],[Kpy''i]]^2+Sample[[#This Row],[KPy''j]]^2+Sample[[#This Row],[KPy''k]]^2)/KTmag/Scale</f>
        <v>2.0566094798285768</v>
      </c>
    </row>
    <row r="2138" spans="1:28" hidden="1" x14ac:dyDescent="0.25">
      <c r="A2138" s="5">
        <v>2133</v>
      </c>
      <c r="B2138" s="13" t="s">
        <v>43</v>
      </c>
      <c r="C2138" s="5"/>
      <c r="D2138" s="5"/>
      <c r="E2138">
        <v>2</v>
      </c>
      <c r="F2138">
        <v>3</v>
      </c>
      <c r="G2138">
        <v>1</v>
      </c>
      <c r="H2138" s="11">
        <f>Sample[[#This Row],[C]]/Sample[[#This Row],[D]]</f>
        <v>1.5</v>
      </c>
      <c r="I2138" s="11">
        <f>Sample[[#This Row],[A]]/Sample[[#This Row],[C]]</f>
        <v>0.33333333333333331</v>
      </c>
      <c r="J2138" s="11">
        <f>Sample[[#This Row],[D]]/Sample[[#This Row],[A]]</f>
        <v>2</v>
      </c>
      <c r="K2138" s="11">
        <f>Sample[[#This Row],[A]]/Sample[[#This Row],[D]]</f>
        <v>0.5</v>
      </c>
      <c r="L2138" s="11">
        <f>Sample[[#This Row],[D]]/Sample[[#This Row],[C]]</f>
        <v>0.66666666666666663</v>
      </c>
      <c r="M2138" s="11">
        <f>Sample[[#This Row],[C]]/Sample[[#This Row],[A]]</f>
        <v>3</v>
      </c>
      <c r="N2138">
        <f>IF(Sample[[#This Row],[Ap]]=0,10,LOG(Sample[[#This Row],[Ap]]))</f>
        <v>0.17609125905568124</v>
      </c>
      <c r="O2138">
        <f>IF(Sample[[#This Row],[Ei]]=0,10,LOG(Sample[[#This Row],[Ei]]))</f>
        <v>-0.47712125471966244</v>
      </c>
      <c r="P2138">
        <f>IF(Sample[[#This Row],[Ii]]=0,10,LOG(Sample[[#This Row],[Ii]]))</f>
        <v>0.3010299956639812</v>
      </c>
      <c r="Q2138">
        <f>Kx-Sample[[#This Row],[Xp]]</f>
        <v>-0.17609125905568124</v>
      </c>
      <c r="R2138">
        <f>Ky-Sample[[#This Row],[Yp]]</f>
        <v>-0.52287874528033762</v>
      </c>
      <c r="S2138">
        <f>Kz-Sample[[#This Row],[Zp]]</f>
        <v>0.69897000433601875</v>
      </c>
      <c r="T2138">
        <f>Sample[[#This Row],[Kpy]]*KSc-Sample[[#This Row],[KPz]]*KSb</f>
        <v>-0.17609125905568113</v>
      </c>
      <c r="U2138">
        <f>-1*(Sample[[#This Row],[KPx]]*KSc-Sample[[#This Row],[KPz]]*KSa)</f>
        <v>-0.17609125905568124</v>
      </c>
      <c r="V2138">
        <f>(Sample[[#This Row],[KPx]]*$R$2-Sample[[#This Row],[Kpy]]*KSa)</f>
        <v>-0.17609125905568124</v>
      </c>
      <c r="W2138">
        <f>Sample[[#This Row],[Kpy]]*KTc-Sample[[#This Row],[KPz]]*KTb</f>
        <v>1.2218487496163564</v>
      </c>
      <c r="X2138">
        <f>-1*(Sample[[#This Row],[KPx]]*KTc-Sample[[#This Row],[KPz]]*KTa)</f>
        <v>1.2218487496163561</v>
      </c>
      <c r="Y2138">
        <f>(Sample[[#This Row],[KPx]]*KTb-Sample[[#This Row],[Kpy]]*KTa)</f>
        <v>1.2218487496163566</v>
      </c>
      <c r="Z2138">
        <f>-Sample[[#This Row],[Xp]]*a+Sample[[#This Row],[Yp]]*b+Sample[[#This Row],[Zp]]*c_</f>
        <v>-0.35218251811136247</v>
      </c>
      <c r="AA2138" s="8">
        <f>-IF(Sample[[#This Row],[Column2]]&gt;0,1,-1)*SQRT(Sample[[#This Row],[KPx''i]]^2+Sample[[#This Row],[KPx''j]]^2+Sample[[#This Row],[KPx''k]]^2)/Ksmag/Scale</f>
        <v>0.21566686642533325</v>
      </c>
      <c r="AB2138" s="1">
        <f>SQRT(Sample[[#This Row],[Kpy''i]]^2+Sample[[#This Row],[KPy''j]]^2+Sample[[#This Row],[KPy''k]]^2)/KTmag/Scale</f>
        <v>0.86397753643802966</v>
      </c>
    </row>
    <row r="2139" spans="1:28" hidden="1" x14ac:dyDescent="0.25">
      <c r="A2139" s="5">
        <v>2134</v>
      </c>
      <c r="B2139" s="13" t="s">
        <v>43</v>
      </c>
      <c r="C2139" s="5"/>
      <c r="D2139" s="5"/>
      <c r="E2139">
        <v>1</v>
      </c>
      <c r="F2139">
        <v>1</v>
      </c>
      <c r="G2139">
        <v>2</v>
      </c>
      <c r="H2139" s="11">
        <f>Sample[[#This Row],[C]]/Sample[[#This Row],[D]]</f>
        <v>1</v>
      </c>
      <c r="I2139" s="11">
        <f>Sample[[#This Row],[A]]/Sample[[#This Row],[C]]</f>
        <v>2</v>
      </c>
      <c r="J2139" s="11">
        <f>Sample[[#This Row],[D]]/Sample[[#This Row],[A]]</f>
        <v>0.5</v>
      </c>
      <c r="K2139" s="11">
        <f>Sample[[#This Row],[A]]/Sample[[#This Row],[D]]</f>
        <v>2</v>
      </c>
      <c r="L2139" s="11">
        <f>Sample[[#This Row],[D]]/Sample[[#This Row],[C]]</f>
        <v>1</v>
      </c>
      <c r="M2139" s="11">
        <f>Sample[[#This Row],[C]]/Sample[[#This Row],[A]]</f>
        <v>0.5</v>
      </c>
      <c r="N2139">
        <f>IF(Sample[[#This Row],[Ap]]=0,10,LOG(Sample[[#This Row],[Ap]]))</f>
        <v>0</v>
      </c>
      <c r="O2139">
        <f>IF(Sample[[#This Row],[Ei]]=0,10,LOG(Sample[[#This Row],[Ei]]))</f>
        <v>0.3010299956639812</v>
      </c>
      <c r="P2139">
        <f>IF(Sample[[#This Row],[Ii]]=0,10,LOG(Sample[[#This Row],[Ii]]))</f>
        <v>-0.3010299956639812</v>
      </c>
      <c r="Q2139">
        <f>Kx-Sample[[#This Row],[Xp]]</f>
        <v>0</v>
      </c>
      <c r="R2139">
        <f>Ky-Sample[[#This Row],[Yp]]</f>
        <v>-1.3010299956639813</v>
      </c>
      <c r="S2139">
        <f>Kz-Sample[[#This Row],[Zp]]</f>
        <v>1.3010299956639813</v>
      </c>
      <c r="T2139">
        <f>Sample[[#This Row],[Kpy]]*KSc-Sample[[#This Row],[KPz]]*KSb</f>
        <v>0</v>
      </c>
      <c r="U2139">
        <f>-1*(Sample[[#This Row],[KPx]]*KSc-Sample[[#This Row],[KPz]]*KSa)</f>
        <v>0</v>
      </c>
      <c r="V2139">
        <f>(Sample[[#This Row],[KPx]]*$R$2-Sample[[#This Row],[Kpy]]*KSa)</f>
        <v>0</v>
      </c>
      <c r="W2139">
        <f>Sample[[#This Row],[Kpy]]*KTc-Sample[[#This Row],[KPz]]*KTb</f>
        <v>2.6020599913279625</v>
      </c>
      <c r="X2139">
        <f>-1*(Sample[[#This Row],[KPx]]*KTc-Sample[[#This Row],[KPz]]*KTa)</f>
        <v>2.6020599913279625</v>
      </c>
      <c r="Y2139">
        <f>(Sample[[#This Row],[KPx]]*KTb-Sample[[#This Row],[Kpy]]*KTa)</f>
        <v>2.6020599913279625</v>
      </c>
      <c r="Z2139">
        <f>-Sample[[#This Row],[Xp]]*a+Sample[[#This Row],[Yp]]*b+Sample[[#This Row],[Zp]]*c_</f>
        <v>0</v>
      </c>
      <c r="AA2139" s="8">
        <f>-IF(Sample[[#This Row],[Column2]]&gt;0,1,-1)*SQRT(Sample[[#This Row],[KPx''i]]^2+Sample[[#This Row],[KPx''j]]^2+Sample[[#This Row],[KPx''k]]^2)/Ksmag/Scale</f>
        <v>0</v>
      </c>
      <c r="AB2139" s="1">
        <f>SQRT(Sample[[#This Row],[Kpy''i]]^2+Sample[[#This Row],[KPy''j]]^2+Sample[[#This Row],[KPy''k]]^2)/KTmag/Scale</f>
        <v>1.8399342649222115</v>
      </c>
    </row>
    <row r="2140" spans="1:28" hidden="1" x14ac:dyDescent="0.25">
      <c r="A2140" s="5">
        <v>2135</v>
      </c>
      <c r="B2140" s="13" t="s">
        <v>43</v>
      </c>
      <c r="C2140" s="5"/>
      <c r="D2140" s="5"/>
      <c r="E2140">
        <v>8</v>
      </c>
      <c r="F2140">
        <v>1</v>
      </c>
      <c r="G2140">
        <v>8</v>
      </c>
      <c r="H2140" s="11">
        <f>Sample[[#This Row],[C]]/Sample[[#This Row],[D]]</f>
        <v>0.125</v>
      </c>
      <c r="I2140" s="11">
        <f>Sample[[#This Row],[A]]/Sample[[#This Row],[C]]</f>
        <v>8</v>
      </c>
      <c r="J2140" s="11">
        <f>Sample[[#This Row],[D]]/Sample[[#This Row],[A]]</f>
        <v>1</v>
      </c>
      <c r="K2140" s="11">
        <f>Sample[[#This Row],[A]]/Sample[[#This Row],[D]]</f>
        <v>1</v>
      </c>
      <c r="L2140" s="11">
        <f>Sample[[#This Row],[D]]/Sample[[#This Row],[C]]</f>
        <v>8</v>
      </c>
      <c r="M2140" s="11">
        <f>Sample[[#This Row],[C]]/Sample[[#This Row],[A]]</f>
        <v>0.125</v>
      </c>
      <c r="N2140">
        <f>IF(Sample[[#This Row],[Ap]]=0,10,LOG(Sample[[#This Row],[Ap]]))</f>
        <v>-0.90308998699194354</v>
      </c>
      <c r="O2140">
        <f>IF(Sample[[#This Row],[Ei]]=0,10,LOG(Sample[[#This Row],[Ei]]))</f>
        <v>0.90308998699194354</v>
      </c>
      <c r="P2140">
        <f>IF(Sample[[#This Row],[Ii]]=0,10,LOG(Sample[[#This Row],[Ii]]))</f>
        <v>0</v>
      </c>
      <c r="Q2140">
        <f>Kx-Sample[[#This Row],[Xp]]</f>
        <v>0.90308998699194354</v>
      </c>
      <c r="R2140">
        <f>Ky-Sample[[#This Row],[Yp]]</f>
        <v>-1.9030899869919435</v>
      </c>
      <c r="S2140">
        <f>Kz-Sample[[#This Row],[Zp]]</f>
        <v>1</v>
      </c>
      <c r="T2140">
        <f>Sample[[#This Row],[Kpy]]*KSc-Sample[[#This Row],[KPz]]*KSb</f>
        <v>0.90308998699194354</v>
      </c>
      <c r="U2140">
        <f>-1*(Sample[[#This Row],[KPx]]*KSc-Sample[[#This Row],[KPz]]*KSa)</f>
        <v>0.90308998699194354</v>
      </c>
      <c r="V2140">
        <f>(Sample[[#This Row],[KPx]]*$R$2-Sample[[#This Row],[Kpy]]*KSa)</f>
        <v>0.90308998699194354</v>
      </c>
      <c r="W2140">
        <f>Sample[[#This Row],[Kpy]]*KTc-Sample[[#This Row],[KPz]]*KTb</f>
        <v>2.9030899869919438</v>
      </c>
      <c r="X2140">
        <f>-1*(Sample[[#This Row],[KPx]]*KTc-Sample[[#This Row],[KPz]]*KTa)</f>
        <v>2.9030899869919438</v>
      </c>
      <c r="Y2140">
        <f>(Sample[[#This Row],[KPx]]*KTb-Sample[[#This Row],[Kpy]]*KTa)</f>
        <v>2.9030899869919438</v>
      </c>
      <c r="Z2140">
        <f>-Sample[[#This Row],[Xp]]*a+Sample[[#This Row],[Yp]]*b+Sample[[#This Row],[Zp]]*c_</f>
        <v>1.8061799739838871</v>
      </c>
      <c r="AA2140" s="8">
        <f>-IF(Sample[[#This Row],[Column2]]&gt;0,1,-1)*SQRT(Sample[[#This Row],[KPx''i]]^2+Sample[[#This Row],[KPx''j]]^2+Sample[[#This Row],[KPx''k]]^2)/Ksmag/Scale</f>
        <v>-1.1060548299734796</v>
      </c>
      <c r="AB2140" s="1">
        <f>SQRT(Sample[[#This Row],[Kpy''i]]^2+Sample[[#This Row],[KPy''j]]^2+Sample[[#This Row],[KPy''k]]^2)/KTmag/Scale</f>
        <v>2.0527946161967696</v>
      </c>
    </row>
    <row r="2141" spans="1:28" x14ac:dyDescent="0.25">
      <c r="A2141" s="5">
        <v>2136</v>
      </c>
      <c r="B2141" s="13" t="s">
        <v>43</v>
      </c>
      <c r="C2141" s="5"/>
      <c r="D2141" s="5"/>
      <c r="E2141">
        <v>9</v>
      </c>
      <c r="F2141">
        <v>6</v>
      </c>
      <c r="G2141">
        <v>10</v>
      </c>
      <c r="H2141" s="11">
        <f>Sample[[#This Row],[C]]/Sample[[#This Row],[D]]</f>
        <v>0.66666666666666663</v>
      </c>
      <c r="I2141" s="11">
        <f>Sample[[#This Row],[A]]/Sample[[#This Row],[C]]</f>
        <v>1.6666666666666667</v>
      </c>
      <c r="J2141" s="11">
        <f>Sample[[#This Row],[D]]/Sample[[#This Row],[A]]</f>
        <v>0.9</v>
      </c>
      <c r="K2141" s="11">
        <f>Sample[[#This Row],[A]]/Sample[[#This Row],[D]]</f>
        <v>1.1111111111111112</v>
      </c>
      <c r="L2141" s="11">
        <f>Sample[[#This Row],[D]]/Sample[[#This Row],[C]]</f>
        <v>1.5</v>
      </c>
      <c r="M2141" s="11">
        <f>Sample[[#This Row],[C]]/Sample[[#This Row],[A]]</f>
        <v>0.6</v>
      </c>
      <c r="N2141">
        <f>IF(Sample[[#This Row],[Ap]]=0,10,LOG(Sample[[#This Row],[Ap]]))</f>
        <v>-0.17609125905568127</v>
      </c>
      <c r="O2141">
        <f>IF(Sample[[#This Row],[Ei]]=0,10,LOG(Sample[[#This Row],[Ei]]))</f>
        <v>0.22184874961635639</v>
      </c>
      <c r="P2141">
        <f>IF(Sample[[#This Row],[Ii]]=0,10,LOG(Sample[[#This Row],[Ii]]))</f>
        <v>-4.5757490560675115E-2</v>
      </c>
      <c r="Q2141">
        <f>Kx-Sample[[#This Row],[Xp]]</f>
        <v>0.17609125905568127</v>
      </c>
      <c r="R2141">
        <f>Ky-Sample[[#This Row],[Yp]]</f>
        <v>-1.2218487496163564</v>
      </c>
      <c r="S2141">
        <f>Kz-Sample[[#This Row],[Zp]]</f>
        <v>1.045757490560675</v>
      </c>
      <c r="T2141">
        <f>Sample[[#This Row],[Kpy]]*KSc-Sample[[#This Row],[KPz]]*KSb</f>
        <v>0.17609125905568135</v>
      </c>
      <c r="U2141">
        <f>-1*(Sample[[#This Row],[KPx]]*KSc-Sample[[#This Row],[KPz]]*KSa)</f>
        <v>0.17609125905568127</v>
      </c>
      <c r="V2141">
        <f>(Sample[[#This Row],[KPx]]*$R$2-Sample[[#This Row],[Kpy]]*KSa)</f>
        <v>0.17609125905568127</v>
      </c>
      <c r="W2141">
        <f>Sample[[#This Row],[Kpy]]*KTc-Sample[[#This Row],[KPz]]*KTb</f>
        <v>2.2676062401770314</v>
      </c>
      <c r="X2141">
        <f>-1*(Sample[[#This Row],[KPx]]*KTc-Sample[[#This Row],[KPz]]*KTa)</f>
        <v>2.2676062401770314</v>
      </c>
      <c r="Y2141">
        <f>(Sample[[#This Row],[KPx]]*KTb-Sample[[#This Row],[Kpy]]*KTa)</f>
        <v>2.2676062401770314</v>
      </c>
      <c r="Z2141">
        <f>-Sample[[#This Row],[Xp]]*a+Sample[[#This Row],[Yp]]*b+Sample[[#This Row],[Zp]]*c_</f>
        <v>0.35218251811136259</v>
      </c>
      <c r="AA2141" s="8">
        <f>-IF(Sample[[#This Row],[Column2]]&gt;0,1,-1)*SQRT(Sample[[#This Row],[KPx''i]]^2+Sample[[#This Row],[KPx''j]]^2+Sample[[#This Row],[KPx''k]]^2)/Ksmag/Scale</f>
        <v>-0.21566686642533336</v>
      </c>
      <c r="AB2141" s="1">
        <f>SQRT(Sample[[#This Row],[Kpy''i]]^2+Sample[[#This Row],[KPy''j]]^2+Sample[[#This Row],[KPy''k]]^2)/KTmag/Scale</f>
        <v>1.60343974949011</v>
      </c>
    </row>
    <row r="2142" spans="1:28" hidden="1" x14ac:dyDescent="0.25">
      <c r="A2142" s="5">
        <v>2137</v>
      </c>
      <c r="B2142" s="13" t="s">
        <v>43</v>
      </c>
      <c r="C2142" s="5"/>
      <c r="D2142" s="5"/>
      <c r="E2142">
        <v>3</v>
      </c>
      <c r="F2142">
        <v>9</v>
      </c>
      <c r="G2142">
        <v>6</v>
      </c>
      <c r="H2142" s="11">
        <f>Sample[[#This Row],[C]]/Sample[[#This Row],[D]]</f>
        <v>3</v>
      </c>
      <c r="I2142" s="11">
        <f>Sample[[#This Row],[A]]/Sample[[#This Row],[C]]</f>
        <v>0.66666666666666663</v>
      </c>
      <c r="J2142" s="11">
        <f>Sample[[#This Row],[D]]/Sample[[#This Row],[A]]</f>
        <v>0.5</v>
      </c>
      <c r="K2142" s="11">
        <f>Sample[[#This Row],[A]]/Sample[[#This Row],[D]]</f>
        <v>2</v>
      </c>
      <c r="L2142" s="11">
        <f>Sample[[#This Row],[D]]/Sample[[#This Row],[C]]</f>
        <v>0.33333333333333331</v>
      </c>
      <c r="M2142" s="11">
        <f>Sample[[#This Row],[C]]/Sample[[#This Row],[A]]</f>
        <v>1.5</v>
      </c>
      <c r="N2142">
        <f>IF(Sample[[#This Row],[Ap]]=0,10,LOG(Sample[[#This Row],[Ap]]))</f>
        <v>0.47712125471966244</v>
      </c>
      <c r="O2142">
        <f>IF(Sample[[#This Row],[Ei]]=0,10,LOG(Sample[[#This Row],[Ei]]))</f>
        <v>-0.17609125905568127</v>
      </c>
      <c r="P2142">
        <f>IF(Sample[[#This Row],[Ii]]=0,10,LOG(Sample[[#This Row],[Ii]]))</f>
        <v>-0.3010299956639812</v>
      </c>
      <c r="Q2142">
        <f>Kx-Sample[[#This Row],[Xp]]</f>
        <v>-0.47712125471966244</v>
      </c>
      <c r="R2142">
        <f>Ky-Sample[[#This Row],[Yp]]</f>
        <v>-0.82390874094431876</v>
      </c>
      <c r="S2142">
        <f>Kz-Sample[[#This Row],[Zp]]</f>
        <v>1.3010299956639813</v>
      </c>
      <c r="T2142">
        <f>Sample[[#This Row],[Kpy]]*KSc-Sample[[#This Row],[KPz]]*KSb</f>
        <v>-0.47712125471966249</v>
      </c>
      <c r="U2142">
        <f>-1*(Sample[[#This Row],[KPx]]*KSc-Sample[[#This Row],[KPz]]*KSa)</f>
        <v>-0.47712125471966244</v>
      </c>
      <c r="V2142">
        <f>(Sample[[#This Row],[KPx]]*$R$2-Sample[[#This Row],[Kpy]]*KSa)</f>
        <v>-0.47712125471966244</v>
      </c>
      <c r="W2142">
        <f>Sample[[#This Row],[Kpy]]*KTc-Sample[[#This Row],[KPz]]*KTb</f>
        <v>2.1249387366082999</v>
      </c>
      <c r="X2142">
        <f>-1*(Sample[[#This Row],[KPx]]*KTc-Sample[[#This Row],[KPz]]*KTa)</f>
        <v>2.1249387366082999</v>
      </c>
      <c r="Y2142">
        <f>(Sample[[#This Row],[KPx]]*KTb-Sample[[#This Row],[Kpy]]*KTa)</f>
        <v>2.1249387366082999</v>
      </c>
      <c r="Z2142">
        <f>-Sample[[#This Row],[Xp]]*a+Sample[[#This Row],[Yp]]*b+Sample[[#This Row],[Zp]]*c_</f>
        <v>-0.95424250943932498</v>
      </c>
      <c r="AA2142" s="8">
        <f>-IF(Sample[[#This Row],[Column2]]&gt;0,1,-1)*SQRT(Sample[[#This Row],[KPx''i]]^2+Sample[[#This Row],[KPx''j]]^2+Sample[[#This Row],[KPx''k]]^2)/Ksmag/Scale</f>
        <v>0.58435180974982659</v>
      </c>
      <c r="AB2142" s="1">
        <f>SQRT(Sample[[#This Row],[Kpy''i]]^2+Sample[[#This Row],[KPy''j]]^2+Sample[[#This Row],[KPy''k]]^2)/KTmag/Scale</f>
        <v>1.502558590261704</v>
      </c>
    </row>
    <row r="2143" spans="1:28" hidden="1" x14ac:dyDescent="0.25">
      <c r="A2143" s="5">
        <v>2138</v>
      </c>
      <c r="B2143" s="13" t="s">
        <v>43</v>
      </c>
      <c r="C2143" s="5"/>
      <c r="D2143" s="5"/>
      <c r="E2143">
        <v>4</v>
      </c>
      <c r="F2143">
        <v>1</v>
      </c>
      <c r="G2143">
        <v>4</v>
      </c>
      <c r="H2143" s="11">
        <f>Sample[[#This Row],[C]]/Sample[[#This Row],[D]]</f>
        <v>0.25</v>
      </c>
      <c r="I2143" s="11">
        <f>Sample[[#This Row],[A]]/Sample[[#This Row],[C]]</f>
        <v>4</v>
      </c>
      <c r="J2143" s="11">
        <f>Sample[[#This Row],[D]]/Sample[[#This Row],[A]]</f>
        <v>1</v>
      </c>
      <c r="K2143" s="11">
        <f>Sample[[#This Row],[A]]/Sample[[#This Row],[D]]</f>
        <v>1</v>
      </c>
      <c r="L2143" s="11">
        <f>Sample[[#This Row],[D]]/Sample[[#This Row],[C]]</f>
        <v>4</v>
      </c>
      <c r="M2143" s="11">
        <f>Sample[[#This Row],[C]]/Sample[[#This Row],[A]]</f>
        <v>0.25</v>
      </c>
      <c r="N2143">
        <f>IF(Sample[[#This Row],[Ap]]=0,10,LOG(Sample[[#This Row],[Ap]]))</f>
        <v>-0.6020599913279624</v>
      </c>
      <c r="O2143">
        <f>IF(Sample[[#This Row],[Ei]]=0,10,LOG(Sample[[#This Row],[Ei]]))</f>
        <v>0.6020599913279624</v>
      </c>
      <c r="P2143">
        <f>IF(Sample[[#This Row],[Ii]]=0,10,LOG(Sample[[#This Row],[Ii]]))</f>
        <v>0</v>
      </c>
      <c r="Q2143">
        <f>Kx-Sample[[#This Row],[Xp]]</f>
        <v>0.6020599913279624</v>
      </c>
      <c r="R2143">
        <f>Ky-Sample[[#This Row],[Yp]]</f>
        <v>-1.6020599913279625</v>
      </c>
      <c r="S2143">
        <f>Kz-Sample[[#This Row],[Zp]]</f>
        <v>1</v>
      </c>
      <c r="T2143">
        <f>Sample[[#This Row],[Kpy]]*KSc-Sample[[#This Row],[KPz]]*KSb</f>
        <v>0.60205999132796251</v>
      </c>
      <c r="U2143">
        <f>-1*(Sample[[#This Row],[KPx]]*KSc-Sample[[#This Row],[KPz]]*KSa)</f>
        <v>0.6020599913279624</v>
      </c>
      <c r="V2143">
        <f>(Sample[[#This Row],[KPx]]*$R$2-Sample[[#This Row],[Kpy]]*KSa)</f>
        <v>0.6020599913279624</v>
      </c>
      <c r="W2143">
        <f>Sample[[#This Row],[Kpy]]*KTc-Sample[[#This Row],[KPz]]*KTb</f>
        <v>2.6020599913279625</v>
      </c>
      <c r="X2143">
        <f>-1*(Sample[[#This Row],[KPx]]*KTc-Sample[[#This Row],[KPz]]*KTa)</f>
        <v>2.6020599913279625</v>
      </c>
      <c r="Y2143">
        <f>(Sample[[#This Row],[KPx]]*KTb-Sample[[#This Row],[Kpy]]*KTa)</f>
        <v>2.6020599913279625</v>
      </c>
      <c r="Z2143">
        <f>-Sample[[#This Row],[Xp]]*a+Sample[[#This Row],[Yp]]*b+Sample[[#This Row],[Zp]]*c_</f>
        <v>1.2041199826559248</v>
      </c>
      <c r="AA2143" s="8">
        <f>-IF(Sample[[#This Row],[Column2]]&gt;0,1,-1)*SQRT(Sample[[#This Row],[KPx''i]]^2+Sample[[#This Row],[KPx''j]]^2+Sample[[#This Row],[KPx''k]]^2)/Ksmag/Scale</f>
        <v>-0.73736988664898662</v>
      </c>
      <c r="AB2143" s="1">
        <f>SQRT(Sample[[#This Row],[Kpy''i]]^2+Sample[[#This Row],[KPy''j]]^2+Sample[[#This Row],[KPy''k]]^2)/KTmag/Scale</f>
        <v>1.8399342649222115</v>
      </c>
    </row>
    <row r="2144" spans="1:28" hidden="1" x14ac:dyDescent="0.25">
      <c r="A2144" s="5">
        <v>2139</v>
      </c>
      <c r="B2144" s="13" t="s">
        <v>43</v>
      </c>
      <c r="C2144" s="5"/>
      <c r="D2144" s="5"/>
      <c r="E2144">
        <v>5</v>
      </c>
      <c r="F2144">
        <v>2</v>
      </c>
      <c r="G2144">
        <v>8</v>
      </c>
      <c r="H2144" s="11">
        <f>Sample[[#This Row],[C]]/Sample[[#This Row],[D]]</f>
        <v>0.4</v>
      </c>
      <c r="I2144" s="11">
        <f>Sample[[#This Row],[A]]/Sample[[#This Row],[C]]</f>
        <v>4</v>
      </c>
      <c r="J2144" s="11">
        <f>Sample[[#This Row],[D]]/Sample[[#This Row],[A]]</f>
        <v>0.625</v>
      </c>
      <c r="K2144" s="11">
        <f>Sample[[#This Row],[A]]/Sample[[#This Row],[D]]</f>
        <v>1.6</v>
      </c>
      <c r="L2144" s="11">
        <f>Sample[[#This Row],[D]]/Sample[[#This Row],[C]]</f>
        <v>2.5</v>
      </c>
      <c r="M2144" s="11">
        <f>Sample[[#This Row],[C]]/Sample[[#This Row],[A]]</f>
        <v>0.25</v>
      </c>
      <c r="N2144">
        <f>IF(Sample[[#This Row],[Ap]]=0,10,LOG(Sample[[#This Row],[Ap]]))</f>
        <v>-0.3979400086720376</v>
      </c>
      <c r="O2144">
        <f>IF(Sample[[#This Row],[Ei]]=0,10,LOG(Sample[[#This Row],[Ei]]))</f>
        <v>0.6020599913279624</v>
      </c>
      <c r="P2144">
        <f>IF(Sample[[#This Row],[Ii]]=0,10,LOG(Sample[[#This Row],[Ii]]))</f>
        <v>-0.20411998265592479</v>
      </c>
      <c r="Q2144">
        <f>Kx-Sample[[#This Row],[Xp]]</f>
        <v>0.3979400086720376</v>
      </c>
      <c r="R2144">
        <f>Ky-Sample[[#This Row],[Yp]]</f>
        <v>-1.6020599913279625</v>
      </c>
      <c r="S2144">
        <f>Kz-Sample[[#This Row],[Zp]]</f>
        <v>1.2041199826559248</v>
      </c>
      <c r="T2144">
        <f>Sample[[#This Row],[Kpy]]*KSc-Sample[[#This Row],[KPz]]*KSb</f>
        <v>0.39794000867203771</v>
      </c>
      <c r="U2144">
        <f>-1*(Sample[[#This Row],[KPx]]*KSc-Sample[[#This Row],[KPz]]*KSa)</f>
        <v>0.3979400086720376</v>
      </c>
      <c r="V2144">
        <f>(Sample[[#This Row],[KPx]]*$R$2-Sample[[#This Row],[Kpy]]*KSa)</f>
        <v>0.3979400086720376</v>
      </c>
      <c r="W2144">
        <f>Sample[[#This Row],[Kpy]]*KTc-Sample[[#This Row],[KPz]]*KTb</f>
        <v>2.8061799739838875</v>
      </c>
      <c r="X2144">
        <f>-1*(Sample[[#This Row],[KPx]]*KTc-Sample[[#This Row],[KPz]]*KTa)</f>
        <v>2.8061799739838871</v>
      </c>
      <c r="Y2144">
        <f>(Sample[[#This Row],[KPx]]*KTb-Sample[[#This Row],[Kpy]]*KTa)</f>
        <v>2.8061799739838875</v>
      </c>
      <c r="Z2144">
        <f>-Sample[[#This Row],[Xp]]*a+Sample[[#This Row],[Yp]]*b+Sample[[#This Row],[Zp]]*c_</f>
        <v>0.79588001734407521</v>
      </c>
      <c r="AA2144" s="8">
        <f>-IF(Sample[[#This Row],[Column2]]&gt;0,1,-1)*SQRT(Sample[[#This Row],[KPx''i]]^2+Sample[[#This Row],[KPx''j]]^2+Sample[[#This Row],[KPx''k]]^2)/Ksmag/Scale</f>
        <v>-0.48737498474260249</v>
      </c>
      <c r="AB2144" s="1">
        <f>SQRT(Sample[[#This Row],[Kpy''i]]^2+Sample[[#This Row],[KPy''j]]^2+Sample[[#This Row],[KPy''k]]^2)/KTmag/Scale</f>
        <v>1.9842688888338964</v>
      </c>
    </row>
    <row r="2145" spans="1:28" hidden="1" x14ac:dyDescent="0.25">
      <c r="A2145" s="5">
        <v>2140</v>
      </c>
      <c r="B2145" s="13" t="s">
        <v>43</v>
      </c>
      <c r="C2145" s="5"/>
      <c r="D2145" s="5"/>
      <c r="E2145">
        <v>3</v>
      </c>
      <c r="F2145">
        <v>5</v>
      </c>
      <c r="G2145">
        <v>9</v>
      </c>
      <c r="H2145" s="11">
        <f>Sample[[#This Row],[C]]/Sample[[#This Row],[D]]</f>
        <v>1.6666666666666667</v>
      </c>
      <c r="I2145" s="11">
        <f>Sample[[#This Row],[A]]/Sample[[#This Row],[C]]</f>
        <v>1.8</v>
      </c>
      <c r="J2145" s="11">
        <f>Sample[[#This Row],[D]]/Sample[[#This Row],[A]]</f>
        <v>0.33333333333333331</v>
      </c>
      <c r="K2145" s="11">
        <f>Sample[[#This Row],[A]]/Sample[[#This Row],[D]]</f>
        <v>3</v>
      </c>
      <c r="L2145" s="11">
        <f>Sample[[#This Row],[D]]/Sample[[#This Row],[C]]</f>
        <v>0.6</v>
      </c>
      <c r="M2145" s="11">
        <f>Sample[[#This Row],[C]]/Sample[[#This Row],[A]]</f>
        <v>0.55555555555555558</v>
      </c>
      <c r="N2145">
        <f>IF(Sample[[#This Row],[Ap]]=0,10,LOG(Sample[[#This Row],[Ap]]))</f>
        <v>0.22184874961635639</v>
      </c>
      <c r="O2145">
        <f>IF(Sample[[#This Row],[Ei]]=0,10,LOG(Sample[[#This Row],[Ei]]))</f>
        <v>0.25527250510330607</v>
      </c>
      <c r="P2145">
        <f>IF(Sample[[#This Row],[Ii]]=0,10,LOG(Sample[[#This Row],[Ii]]))</f>
        <v>-0.47712125471966244</v>
      </c>
      <c r="Q2145">
        <f>Kx-Sample[[#This Row],[Xp]]</f>
        <v>-0.22184874961635639</v>
      </c>
      <c r="R2145">
        <f>Ky-Sample[[#This Row],[Yp]]</f>
        <v>-1.255272505103306</v>
      </c>
      <c r="S2145">
        <f>Kz-Sample[[#This Row],[Zp]]</f>
        <v>1.4771212547196624</v>
      </c>
      <c r="T2145">
        <f>Sample[[#This Row],[Kpy]]*KSc-Sample[[#This Row],[KPz]]*KSb</f>
        <v>-0.22184874961635637</v>
      </c>
      <c r="U2145">
        <f>-1*(Sample[[#This Row],[KPx]]*KSc-Sample[[#This Row],[KPz]]*KSa)</f>
        <v>-0.22184874961635639</v>
      </c>
      <c r="V2145">
        <f>(Sample[[#This Row],[KPx]]*$R$2-Sample[[#This Row],[Kpy]]*KSa)</f>
        <v>-0.22184874961635639</v>
      </c>
      <c r="W2145">
        <f>Sample[[#This Row],[Kpy]]*KTc-Sample[[#This Row],[KPz]]*KTb</f>
        <v>2.7323937598229682</v>
      </c>
      <c r="X2145">
        <f>-1*(Sample[[#This Row],[KPx]]*KTc-Sample[[#This Row],[KPz]]*KTa)</f>
        <v>2.7323937598229682</v>
      </c>
      <c r="Y2145">
        <f>(Sample[[#This Row],[KPx]]*KTb-Sample[[#This Row],[Kpy]]*KTa)</f>
        <v>2.7323937598229686</v>
      </c>
      <c r="Z2145">
        <f>-Sample[[#This Row],[Xp]]*a+Sample[[#This Row],[Yp]]*b+Sample[[#This Row],[Zp]]*c_</f>
        <v>-0.44369749923271273</v>
      </c>
      <c r="AA2145" s="8">
        <f>-IF(Sample[[#This Row],[Column2]]&gt;0,1,-1)*SQRT(Sample[[#This Row],[KPx''i]]^2+Sample[[#This Row],[KPx''j]]^2+Sample[[#This Row],[KPx''k]]^2)/Ksmag/Scale</f>
        <v>0.27170811831726921</v>
      </c>
      <c r="AB2145" s="1">
        <f>SQRT(Sample[[#This Row],[Kpy''i]]^2+Sample[[#This Row],[KPy''j]]^2+Sample[[#This Row],[KPy''k]]^2)/KTmag/Scale</f>
        <v>1.9320941564426277</v>
      </c>
    </row>
    <row r="2146" spans="1:28" hidden="1" x14ac:dyDescent="0.25">
      <c r="A2146" s="5">
        <v>2141</v>
      </c>
      <c r="B2146" s="13" t="s">
        <v>43</v>
      </c>
      <c r="C2146" s="5"/>
      <c r="D2146" s="5"/>
      <c r="E2146">
        <v>7</v>
      </c>
      <c r="F2146">
        <v>9</v>
      </c>
      <c r="G2146">
        <v>10</v>
      </c>
      <c r="H2146" s="11">
        <f>Sample[[#This Row],[C]]/Sample[[#This Row],[D]]</f>
        <v>1.2857142857142858</v>
      </c>
      <c r="I2146" s="11">
        <f>Sample[[#This Row],[A]]/Sample[[#This Row],[C]]</f>
        <v>1.1111111111111112</v>
      </c>
      <c r="J2146" s="11">
        <f>Sample[[#This Row],[D]]/Sample[[#This Row],[A]]</f>
        <v>0.7</v>
      </c>
      <c r="K2146" s="11">
        <f>Sample[[#This Row],[A]]/Sample[[#This Row],[D]]</f>
        <v>1.4285714285714286</v>
      </c>
      <c r="L2146" s="11">
        <f>Sample[[#This Row],[D]]/Sample[[#This Row],[C]]</f>
        <v>0.77777777777777779</v>
      </c>
      <c r="M2146" s="11">
        <f>Sample[[#This Row],[C]]/Sample[[#This Row],[A]]</f>
        <v>0.9</v>
      </c>
      <c r="N2146">
        <f>IF(Sample[[#This Row],[Ap]]=0,10,LOG(Sample[[#This Row],[Ap]]))</f>
        <v>0.10914446942506807</v>
      </c>
      <c r="O2146">
        <f>IF(Sample[[#This Row],[Ei]]=0,10,LOG(Sample[[#This Row],[Ei]]))</f>
        <v>4.5757490560675143E-2</v>
      </c>
      <c r="P2146">
        <f>IF(Sample[[#This Row],[Ii]]=0,10,LOG(Sample[[#This Row],[Ii]]))</f>
        <v>-0.15490195998574319</v>
      </c>
      <c r="Q2146">
        <f>Kx-Sample[[#This Row],[Xp]]</f>
        <v>-0.10914446942506807</v>
      </c>
      <c r="R2146">
        <f>Ky-Sample[[#This Row],[Yp]]</f>
        <v>-1.0457574905606752</v>
      </c>
      <c r="S2146">
        <f>Kz-Sample[[#This Row],[Zp]]</f>
        <v>1.1549019599857431</v>
      </c>
      <c r="T2146">
        <f>Sample[[#This Row],[Kpy]]*KSc-Sample[[#This Row],[KPz]]*KSb</f>
        <v>-0.10914446942506784</v>
      </c>
      <c r="U2146">
        <f>-1*(Sample[[#This Row],[KPx]]*KSc-Sample[[#This Row],[KPz]]*KSa)</f>
        <v>-0.10914446942506807</v>
      </c>
      <c r="V2146">
        <f>(Sample[[#This Row],[KPx]]*$R$2-Sample[[#This Row],[Kpy]]*KSa)</f>
        <v>-0.10914446942506807</v>
      </c>
      <c r="W2146">
        <f>Sample[[#This Row],[Kpy]]*KTc-Sample[[#This Row],[KPz]]*KTb</f>
        <v>2.2006594505464183</v>
      </c>
      <c r="X2146">
        <f>-1*(Sample[[#This Row],[KPx]]*KTc-Sample[[#This Row],[KPz]]*KTa)</f>
        <v>2.2006594505464179</v>
      </c>
      <c r="Y2146">
        <f>(Sample[[#This Row],[KPx]]*KTb-Sample[[#This Row],[Kpy]]*KTa)</f>
        <v>2.2006594505464188</v>
      </c>
      <c r="Z2146">
        <f>-Sample[[#This Row],[Xp]]*a+Sample[[#This Row],[Yp]]*b+Sample[[#This Row],[Zp]]*c_</f>
        <v>-0.21828893885013609</v>
      </c>
      <c r="AA2146" s="8">
        <f>-IF(Sample[[#This Row],[Column2]]&gt;0,1,-1)*SQRT(Sample[[#This Row],[KPx''i]]^2+Sample[[#This Row],[KPx''j]]^2+Sample[[#This Row],[KPx''k]]^2)/Ksmag/Scale</f>
        <v>0.13367412916910812</v>
      </c>
      <c r="AB2146" s="1">
        <f>SQRT(Sample[[#This Row],[Kpy''i]]^2+Sample[[#This Row],[KPy''j]]^2+Sample[[#This Row],[KPy''k]]^2)/KTmag/Scale</f>
        <v>1.5561012205636342</v>
      </c>
    </row>
    <row r="2147" spans="1:28" hidden="1" x14ac:dyDescent="0.25">
      <c r="A2147" s="5">
        <v>2142</v>
      </c>
      <c r="B2147" s="13" t="s">
        <v>43</v>
      </c>
      <c r="C2147" s="5"/>
      <c r="D2147" s="5"/>
      <c r="E2147">
        <v>2</v>
      </c>
      <c r="F2147">
        <v>7</v>
      </c>
      <c r="G2147">
        <v>7</v>
      </c>
      <c r="H2147" s="11">
        <f>Sample[[#This Row],[C]]/Sample[[#This Row],[D]]</f>
        <v>3.5</v>
      </c>
      <c r="I2147" s="11">
        <f>Sample[[#This Row],[A]]/Sample[[#This Row],[C]]</f>
        <v>1</v>
      </c>
      <c r="J2147" s="11">
        <f>Sample[[#This Row],[D]]/Sample[[#This Row],[A]]</f>
        <v>0.2857142857142857</v>
      </c>
      <c r="K2147" s="11">
        <f>Sample[[#This Row],[A]]/Sample[[#This Row],[D]]</f>
        <v>3.5</v>
      </c>
      <c r="L2147" s="11">
        <f>Sample[[#This Row],[D]]/Sample[[#This Row],[C]]</f>
        <v>0.2857142857142857</v>
      </c>
      <c r="M2147" s="11">
        <f>Sample[[#This Row],[C]]/Sample[[#This Row],[A]]</f>
        <v>1</v>
      </c>
      <c r="N2147">
        <f>IF(Sample[[#This Row],[Ap]]=0,10,LOG(Sample[[#This Row],[Ap]]))</f>
        <v>0.54406804435027567</v>
      </c>
      <c r="O2147">
        <f>IF(Sample[[#This Row],[Ei]]=0,10,LOG(Sample[[#This Row],[Ei]]))</f>
        <v>0</v>
      </c>
      <c r="P2147">
        <f>IF(Sample[[#This Row],[Ii]]=0,10,LOG(Sample[[#This Row],[Ii]]))</f>
        <v>-0.54406804435027567</v>
      </c>
      <c r="Q2147">
        <f>Kx-Sample[[#This Row],[Xp]]</f>
        <v>-0.54406804435027567</v>
      </c>
      <c r="R2147">
        <f>Ky-Sample[[#This Row],[Yp]]</f>
        <v>-1</v>
      </c>
      <c r="S2147">
        <f>Kz-Sample[[#This Row],[Zp]]</f>
        <v>1.5440680443502757</v>
      </c>
      <c r="T2147">
        <f>Sample[[#This Row],[Kpy]]*KSc-Sample[[#This Row],[KPz]]*KSb</f>
        <v>-0.54406804435027567</v>
      </c>
      <c r="U2147">
        <f>-1*(Sample[[#This Row],[KPx]]*KSc-Sample[[#This Row],[KPz]]*KSa)</f>
        <v>-0.54406804435027567</v>
      </c>
      <c r="V2147">
        <f>(Sample[[#This Row],[KPx]]*$R$2-Sample[[#This Row],[Kpy]]*KSa)</f>
        <v>-0.54406804435027567</v>
      </c>
      <c r="W2147">
        <f>Sample[[#This Row],[Kpy]]*KTc-Sample[[#This Row],[KPz]]*KTb</f>
        <v>2.5440680443502757</v>
      </c>
      <c r="X2147">
        <f>-1*(Sample[[#This Row],[KPx]]*KTc-Sample[[#This Row],[KPz]]*KTa)</f>
        <v>2.5440680443502757</v>
      </c>
      <c r="Y2147">
        <f>(Sample[[#This Row],[KPx]]*KTb-Sample[[#This Row],[Kpy]]*KTa)</f>
        <v>2.5440680443502757</v>
      </c>
      <c r="Z2147">
        <f>-Sample[[#This Row],[Xp]]*a+Sample[[#This Row],[Yp]]*b+Sample[[#This Row],[Zp]]*c_</f>
        <v>-1.0881360887005513</v>
      </c>
      <c r="AA2147" s="8">
        <f>-IF(Sample[[#This Row],[Column2]]&gt;0,1,-1)*SQRT(Sample[[#This Row],[KPx''i]]^2+Sample[[#This Row],[KPx''j]]^2+Sample[[#This Row],[KPx''k]]^2)/Ksmag/Scale</f>
        <v>0.66634454700605172</v>
      </c>
      <c r="AB2147" s="1">
        <f>SQRT(Sample[[#This Row],[Kpy''i]]^2+Sample[[#This Row],[KPy''j]]^2+Sample[[#This Row],[KPy''k]]^2)/KTmag/Scale</f>
        <v>1.7989277659600784</v>
      </c>
    </row>
    <row r="2148" spans="1:28" hidden="1" x14ac:dyDescent="0.25">
      <c r="A2148" s="5">
        <v>2143</v>
      </c>
      <c r="B2148" s="13" t="s">
        <v>43</v>
      </c>
      <c r="C2148" s="5"/>
      <c r="D2148" s="5"/>
      <c r="E2148">
        <v>4</v>
      </c>
      <c r="F2148">
        <v>9</v>
      </c>
      <c r="G2148">
        <v>7</v>
      </c>
      <c r="H2148" s="11">
        <f>Sample[[#This Row],[C]]/Sample[[#This Row],[D]]</f>
        <v>2.25</v>
      </c>
      <c r="I2148" s="11">
        <f>Sample[[#This Row],[A]]/Sample[[#This Row],[C]]</f>
        <v>0.77777777777777779</v>
      </c>
      <c r="J2148" s="11">
        <f>Sample[[#This Row],[D]]/Sample[[#This Row],[A]]</f>
        <v>0.5714285714285714</v>
      </c>
      <c r="K2148" s="11">
        <f>Sample[[#This Row],[A]]/Sample[[#This Row],[D]]</f>
        <v>1.75</v>
      </c>
      <c r="L2148" s="11">
        <f>Sample[[#This Row],[D]]/Sample[[#This Row],[C]]</f>
        <v>0.44444444444444442</v>
      </c>
      <c r="M2148" s="11">
        <f>Sample[[#This Row],[C]]/Sample[[#This Row],[A]]</f>
        <v>1.2857142857142858</v>
      </c>
      <c r="N2148">
        <f>IF(Sample[[#This Row],[Ap]]=0,10,LOG(Sample[[#This Row],[Ap]]))</f>
        <v>0.35218251811136247</v>
      </c>
      <c r="O2148">
        <f>IF(Sample[[#This Row],[Ei]]=0,10,LOG(Sample[[#This Row],[Ei]]))</f>
        <v>-0.10914446942506803</v>
      </c>
      <c r="P2148">
        <f>IF(Sample[[#This Row],[Ii]]=0,10,LOG(Sample[[#This Row],[Ii]]))</f>
        <v>-0.24303804868629447</v>
      </c>
      <c r="Q2148">
        <f>Kx-Sample[[#This Row],[Xp]]</f>
        <v>-0.35218251811136247</v>
      </c>
      <c r="R2148">
        <f>Ky-Sample[[#This Row],[Yp]]</f>
        <v>-0.89085553057493194</v>
      </c>
      <c r="S2148">
        <f>Kz-Sample[[#This Row],[Zp]]</f>
        <v>1.2430380486862944</v>
      </c>
      <c r="T2148">
        <f>Sample[[#This Row],[Kpy]]*KSc-Sample[[#This Row],[KPz]]*KSb</f>
        <v>-0.35218251811136247</v>
      </c>
      <c r="U2148">
        <f>-1*(Sample[[#This Row],[KPx]]*KSc-Sample[[#This Row],[KPz]]*KSa)</f>
        <v>-0.35218251811136247</v>
      </c>
      <c r="V2148">
        <f>(Sample[[#This Row],[KPx]]*$R$2-Sample[[#This Row],[Kpy]]*KSa)</f>
        <v>-0.35218251811136247</v>
      </c>
      <c r="W2148">
        <f>Sample[[#This Row],[Kpy]]*KTc-Sample[[#This Row],[KPz]]*KTb</f>
        <v>2.1338935792612261</v>
      </c>
      <c r="X2148">
        <f>-1*(Sample[[#This Row],[KPx]]*KTc-Sample[[#This Row],[KPz]]*KTa)</f>
        <v>2.1338935792612261</v>
      </c>
      <c r="Y2148">
        <f>(Sample[[#This Row],[KPx]]*KTb-Sample[[#This Row],[Kpy]]*KTa)</f>
        <v>2.1338935792612261</v>
      </c>
      <c r="Z2148">
        <f>-Sample[[#This Row],[Xp]]*a+Sample[[#This Row],[Yp]]*b+Sample[[#This Row],[Zp]]*c_</f>
        <v>-0.70436503622272495</v>
      </c>
      <c r="AA2148" s="8">
        <f>-IF(Sample[[#This Row],[Column2]]&gt;0,1,-1)*SQRT(Sample[[#This Row],[KPx''i]]^2+Sample[[#This Row],[KPx''j]]^2+Sample[[#This Row],[KPx''k]]^2)/Ksmag/Scale</f>
        <v>0.43133373285066656</v>
      </c>
      <c r="AB2148" s="1">
        <f>SQRT(Sample[[#This Row],[Kpy''i]]^2+Sample[[#This Row],[KPy''j]]^2+Sample[[#This Row],[KPy''k]]^2)/KTmag/Scale</f>
        <v>1.5088906202260468</v>
      </c>
    </row>
    <row r="2149" spans="1:28" hidden="1" x14ac:dyDescent="0.25">
      <c r="A2149" s="5">
        <v>2144</v>
      </c>
      <c r="B2149" s="13" t="s">
        <v>43</v>
      </c>
      <c r="C2149" s="5"/>
      <c r="D2149" s="5"/>
      <c r="E2149">
        <v>7</v>
      </c>
      <c r="F2149">
        <v>2</v>
      </c>
      <c r="G2149">
        <v>1</v>
      </c>
      <c r="H2149" s="11">
        <f>Sample[[#This Row],[C]]/Sample[[#This Row],[D]]</f>
        <v>0.2857142857142857</v>
      </c>
      <c r="I2149" s="11">
        <f>Sample[[#This Row],[A]]/Sample[[#This Row],[C]]</f>
        <v>0.5</v>
      </c>
      <c r="J2149" s="11">
        <f>Sample[[#This Row],[D]]/Sample[[#This Row],[A]]</f>
        <v>7</v>
      </c>
      <c r="K2149" s="11">
        <f>Sample[[#This Row],[A]]/Sample[[#This Row],[D]]</f>
        <v>0.14285714285714285</v>
      </c>
      <c r="L2149" s="11">
        <f>Sample[[#This Row],[D]]/Sample[[#This Row],[C]]</f>
        <v>3.5</v>
      </c>
      <c r="M2149" s="11">
        <f>Sample[[#This Row],[C]]/Sample[[#This Row],[A]]</f>
        <v>2</v>
      </c>
      <c r="N2149">
        <f>IF(Sample[[#This Row],[Ap]]=0,10,LOG(Sample[[#This Row],[Ap]]))</f>
        <v>-0.54406804435027567</v>
      </c>
      <c r="O2149">
        <f>IF(Sample[[#This Row],[Ei]]=0,10,LOG(Sample[[#This Row],[Ei]]))</f>
        <v>-0.3010299956639812</v>
      </c>
      <c r="P2149">
        <f>IF(Sample[[#This Row],[Ii]]=0,10,LOG(Sample[[#This Row],[Ii]]))</f>
        <v>0.84509804001425681</v>
      </c>
      <c r="Q2149">
        <f>Kx-Sample[[#This Row],[Xp]]</f>
        <v>0.54406804435027567</v>
      </c>
      <c r="R2149">
        <f>Ky-Sample[[#This Row],[Yp]]</f>
        <v>-0.69897000433601875</v>
      </c>
      <c r="S2149">
        <f>Kz-Sample[[#This Row],[Zp]]</f>
        <v>0.15490195998574319</v>
      </c>
      <c r="T2149">
        <f>Sample[[#This Row],[Kpy]]*KSc-Sample[[#This Row],[KPz]]*KSb</f>
        <v>0.54406804435027556</v>
      </c>
      <c r="U2149">
        <f>-1*(Sample[[#This Row],[KPx]]*KSc-Sample[[#This Row],[KPz]]*KSa)</f>
        <v>0.54406804435027567</v>
      </c>
      <c r="V2149">
        <f>(Sample[[#This Row],[KPx]]*$R$2-Sample[[#This Row],[Kpy]]*KSa)</f>
        <v>0.54406804435027567</v>
      </c>
      <c r="W2149">
        <f>Sample[[#This Row],[Kpy]]*KTc-Sample[[#This Row],[KPz]]*KTb</f>
        <v>0.85387196432176193</v>
      </c>
      <c r="X2149">
        <f>-1*(Sample[[#This Row],[KPx]]*KTc-Sample[[#This Row],[KPz]]*KTa)</f>
        <v>0.85387196432176204</v>
      </c>
      <c r="Y2149">
        <f>(Sample[[#This Row],[KPx]]*KTb-Sample[[#This Row],[Kpy]]*KTa)</f>
        <v>0.85387196432176182</v>
      </c>
      <c r="Z2149">
        <f>-Sample[[#This Row],[Xp]]*a+Sample[[#This Row],[Yp]]*b+Sample[[#This Row],[Zp]]*c_</f>
        <v>1.0881360887005513</v>
      </c>
      <c r="AA2149" s="8">
        <f>-IF(Sample[[#This Row],[Column2]]&gt;0,1,-1)*SQRT(Sample[[#This Row],[KPx''i]]^2+Sample[[#This Row],[KPx''j]]^2+Sample[[#This Row],[KPx''k]]^2)/Ksmag/Scale</f>
        <v>-0.66634454700605172</v>
      </c>
      <c r="AB2149" s="1">
        <f>SQRT(Sample[[#This Row],[Kpy''i]]^2+Sample[[#This Row],[KPy''j]]^2+Sample[[#This Row],[KPy''k]]^2)/KTmag/Scale</f>
        <v>0.60377865623699567</v>
      </c>
    </row>
    <row r="2150" spans="1:28" hidden="1" x14ac:dyDescent="0.25">
      <c r="A2150" s="5">
        <v>2145</v>
      </c>
      <c r="B2150" s="13" t="s">
        <v>43</v>
      </c>
      <c r="C2150" s="5"/>
      <c r="D2150" s="5"/>
      <c r="E2150">
        <v>1</v>
      </c>
      <c r="F2150">
        <v>6</v>
      </c>
      <c r="G2150">
        <v>9</v>
      </c>
      <c r="H2150" s="11">
        <f>Sample[[#This Row],[C]]/Sample[[#This Row],[D]]</f>
        <v>6</v>
      </c>
      <c r="I2150" s="11">
        <f>Sample[[#This Row],[A]]/Sample[[#This Row],[C]]</f>
        <v>1.5</v>
      </c>
      <c r="J2150" s="11">
        <f>Sample[[#This Row],[D]]/Sample[[#This Row],[A]]</f>
        <v>0.1111111111111111</v>
      </c>
      <c r="K2150" s="11">
        <f>Sample[[#This Row],[A]]/Sample[[#This Row],[D]]</f>
        <v>9</v>
      </c>
      <c r="L2150" s="11">
        <f>Sample[[#This Row],[D]]/Sample[[#This Row],[C]]</f>
        <v>0.16666666666666666</v>
      </c>
      <c r="M2150" s="11">
        <f>Sample[[#This Row],[C]]/Sample[[#This Row],[A]]</f>
        <v>0.66666666666666663</v>
      </c>
      <c r="N2150">
        <f>IF(Sample[[#This Row],[Ap]]=0,10,LOG(Sample[[#This Row],[Ap]]))</f>
        <v>0.77815125038364363</v>
      </c>
      <c r="O2150">
        <f>IF(Sample[[#This Row],[Ei]]=0,10,LOG(Sample[[#This Row],[Ei]]))</f>
        <v>0.17609125905568124</v>
      </c>
      <c r="P2150">
        <f>IF(Sample[[#This Row],[Ii]]=0,10,LOG(Sample[[#This Row],[Ii]]))</f>
        <v>-0.95424250943932487</v>
      </c>
      <c r="Q2150">
        <f>Kx-Sample[[#This Row],[Xp]]</f>
        <v>-0.77815125038364363</v>
      </c>
      <c r="R2150">
        <f>Ky-Sample[[#This Row],[Yp]]</f>
        <v>-1.1760912590556813</v>
      </c>
      <c r="S2150">
        <f>Kz-Sample[[#This Row],[Zp]]</f>
        <v>1.9542425094393248</v>
      </c>
      <c r="T2150">
        <f>Sample[[#This Row],[Kpy]]*KSc-Sample[[#This Row],[KPz]]*KSb</f>
        <v>-0.77815125038364341</v>
      </c>
      <c r="U2150">
        <f>-1*(Sample[[#This Row],[KPx]]*KSc-Sample[[#This Row],[KPz]]*KSa)</f>
        <v>-0.77815125038364363</v>
      </c>
      <c r="V2150">
        <f>(Sample[[#This Row],[KPx]]*$R$2-Sample[[#This Row],[Kpy]]*KSa)</f>
        <v>-0.77815125038364363</v>
      </c>
      <c r="W2150">
        <f>Sample[[#This Row],[Kpy]]*KTc-Sample[[#This Row],[KPz]]*KTb</f>
        <v>3.1303337684950061</v>
      </c>
      <c r="X2150">
        <f>-1*(Sample[[#This Row],[KPx]]*KTc-Sample[[#This Row],[KPz]]*KTa)</f>
        <v>3.1303337684950057</v>
      </c>
      <c r="Y2150">
        <f>(Sample[[#This Row],[KPx]]*KTb-Sample[[#This Row],[Kpy]]*KTa)</f>
        <v>3.1303337684950066</v>
      </c>
      <c r="Z2150">
        <f>-Sample[[#This Row],[Xp]]*a+Sample[[#This Row],[Yp]]*b+Sample[[#This Row],[Zp]]*c_</f>
        <v>-1.5563025007672873</v>
      </c>
      <c r="AA2150" s="8">
        <f>-IF(Sample[[#This Row],[Column2]]&gt;0,1,-1)*SQRT(Sample[[#This Row],[KPx''i]]^2+Sample[[#This Row],[KPx''j]]^2+Sample[[#This Row],[KPx''k]]^2)/Ksmag/Scale</f>
        <v>0.95303675307431968</v>
      </c>
      <c r="AB2150" s="1">
        <f>SQRT(Sample[[#This Row],[Kpy''i]]^2+Sample[[#This Row],[KPy''j]]^2+Sample[[#This Row],[KPy''k]]^2)/KTmag/Scale</f>
        <v>2.2134802350800591</v>
      </c>
    </row>
    <row r="2151" spans="1:28" hidden="1" x14ac:dyDescent="0.25">
      <c r="A2151" s="5">
        <v>2146</v>
      </c>
      <c r="B2151" s="13" t="s">
        <v>43</v>
      </c>
      <c r="C2151" s="5"/>
      <c r="D2151" s="5"/>
      <c r="E2151">
        <v>10</v>
      </c>
      <c r="F2151">
        <v>3</v>
      </c>
      <c r="G2151">
        <v>7</v>
      </c>
      <c r="H2151" s="11">
        <f>Sample[[#This Row],[C]]/Sample[[#This Row],[D]]</f>
        <v>0.3</v>
      </c>
      <c r="I2151" s="11">
        <f>Sample[[#This Row],[A]]/Sample[[#This Row],[C]]</f>
        <v>2.3333333333333335</v>
      </c>
      <c r="J2151" s="11">
        <f>Sample[[#This Row],[D]]/Sample[[#This Row],[A]]</f>
        <v>1.4285714285714286</v>
      </c>
      <c r="K2151" s="11">
        <f>Sample[[#This Row],[A]]/Sample[[#This Row],[D]]</f>
        <v>0.7</v>
      </c>
      <c r="L2151" s="11">
        <f>Sample[[#This Row],[D]]/Sample[[#This Row],[C]]</f>
        <v>3.3333333333333335</v>
      </c>
      <c r="M2151" s="11">
        <f>Sample[[#This Row],[C]]/Sample[[#This Row],[A]]</f>
        <v>0.42857142857142855</v>
      </c>
      <c r="N2151">
        <f>IF(Sample[[#This Row],[Ap]]=0,10,LOG(Sample[[#This Row],[Ap]]))</f>
        <v>-0.52287874528033762</v>
      </c>
      <c r="O2151">
        <f>IF(Sample[[#This Row],[Ei]]=0,10,LOG(Sample[[#This Row],[Ei]]))</f>
        <v>0.36797678529459443</v>
      </c>
      <c r="P2151">
        <f>IF(Sample[[#This Row],[Ii]]=0,10,LOG(Sample[[#This Row],[Ii]]))</f>
        <v>0.15490195998574319</v>
      </c>
      <c r="Q2151">
        <f>Kx-Sample[[#This Row],[Xp]]</f>
        <v>0.52287874528033762</v>
      </c>
      <c r="R2151">
        <f>Ky-Sample[[#This Row],[Yp]]</f>
        <v>-1.3679767852945943</v>
      </c>
      <c r="S2151">
        <f>Kz-Sample[[#This Row],[Zp]]</f>
        <v>0.84509804001425681</v>
      </c>
      <c r="T2151">
        <f>Sample[[#This Row],[Kpy]]*KSc-Sample[[#This Row],[KPz]]*KSb</f>
        <v>0.52287874528033751</v>
      </c>
      <c r="U2151">
        <f>-1*(Sample[[#This Row],[KPx]]*KSc-Sample[[#This Row],[KPz]]*KSa)</f>
        <v>0.52287874528033762</v>
      </c>
      <c r="V2151">
        <f>(Sample[[#This Row],[KPx]]*$R$2-Sample[[#This Row],[Kpy]]*KSa)</f>
        <v>0.52287874528033762</v>
      </c>
      <c r="W2151">
        <f>Sample[[#This Row],[Kpy]]*KTc-Sample[[#This Row],[KPz]]*KTb</f>
        <v>2.2130748253088512</v>
      </c>
      <c r="X2151">
        <f>-1*(Sample[[#This Row],[KPx]]*KTc-Sample[[#This Row],[KPz]]*KTa)</f>
        <v>2.2130748253088512</v>
      </c>
      <c r="Y2151">
        <f>(Sample[[#This Row],[KPx]]*KTb-Sample[[#This Row],[Kpy]]*KTa)</f>
        <v>2.2130748253088512</v>
      </c>
      <c r="Z2151">
        <f>-Sample[[#This Row],[Xp]]*a+Sample[[#This Row],[Yp]]*b+Sample[[#This Row],[Zp]]*c_</f>
        <v>1.0457574905606752</v>
      </c>
      <c r="AA2151" s="8">
        <f>-IF(Sample[[#This Row],[Column2]]&gt;0,1,-1)*SQRT(Sample[[#This Row],[KPx''i]]^2+Sample[[#This Row],[KPx''j]]^2+Sample[[#This Row],[KPx''k]]^2)/Ksmag/Scale</f>
        <v>-0.64039306164176246</v>
      </c>
      <c r="AB2151" s="1">
        <f>SQRT(Sample[[#This Row],[Kpy''i]]^2+Sample[[#This Row],[KPy''j]]^2+Sample[[#This Row],[KPy''k]]^2)/KTmag/Scale</f>
        <v>1.5648802162491229</v>
      </c>
    </row>
    <row r="2152" spans="1:28" hidden="1" x14ac:dyDescent="0.25">
      <c r="A2152" s="5">
        <v>2147</v>
      </c>
      <c r="B2152" s="13" t="s">
        <v>43</v>
      </c>
      <c r="C2152" s="5"/>
      <c r="D2152" s="5"/>
      <c r="E2152">
        <v>2</v>
      </c>
      <c r="F2152">
        <v>3</v>
      </c>
      <c r="G2152">
        <v>1</v>
      </c>
      <c r="H2152" s="11">
        <f>Sample[[#This Row],[C]]/Sample[[#This Row],[D]]</f>
        <v>1.5</v>
      </c>
      <c r="I2152" s="11">
        <f>Sample[[#This Row],[A]]/Sample[[#This Row],[C]]</f>
        <v>0.33333333333333331</v>
      </c>
      <c r="J2152" s="11">
        <f>Sample[[#This Row],[D]]/Sample[[#This Row],[A]]</f>
        <v>2</v>
      </c>
      <c r="K2152" s="11">
        <f>Sample[[#This Row],[A]]/Sample[[#This Row],[D]]</f>
        <v>0.5</v>
      </c>
      <c r="L2152" s="11">
        <f>Sample[[#This Row],[D]]/Sample[[#This Row],[C]]</f>
        <v>0.66666666666666663</v>
      </c>
      <c r="M2152" s="11">
        <f>Sample[[#This Row],[C]]/Sample[[#This Row],[A]]</f>
        <v>3</v>
      </c>
      <c r="N2152">
        <f>IF(Sample[[#This Row],[Ap]]=0,10,LOG(Sample[[#This Row],[Ap]]))</f>
        <v>0.17609125905568124</v>
      </c>
      <c r="O2152">
        <f>IF(Sample[[#This Row],[Ei]]=0,10,LOG(Sample[[#This Row],[Ei]]))</f>
        <v>-0.47712125471966244</v>
      </c>
      <c r="P2152">
        <f>IF(Sample[[#This Row],[Ii]]=0,10,LOG(Sample[[#This Row],[Ii]]))</f>
        <v>0.3010299956639812</v>
      </c>
      <c r="Q2152">
        <f>Kx-Sample[[#This Row],[Xp]]</f>
        <v>-0.17609125905568124</v>
      </c>
      <c r="R2152">
        <f>Ky-Sample[[#This Row],[Yp]]</f>
        <v>-0.52287874528033762</v>
      </c>
      <c r="S2152">
        <f>Kz-Sample[[#This Row],[Zp]]</f>
        <v>0.69897000433601875</v>
      </c>
      <c r="T2152">
        <f>Sample[[#This Row],[Kpy]]*KSc-Sample[[#This Row],[KPz]]*KSb</f>
        <v>-0.17609125905568113</v>
      </c>
      <c r="U2152">
        <f>-1*(Sample[[#This Row],[KPx]]*KSc-Sample[[#This Row],[KPz]]*KSa)</f>
        <v>-0.17609125905568124</v>
      </c>
      <c r="V2152">
        <f>(Sample[[#This Row],[KPx]]*$R$2-Sample[[#This Row],[Kpy]]*KSa)</f>
        <v>-0.17609125905568124</v>
      </c>
      <c r="W2152">
        <f>Sample[[#This Row],[Kpy]]*KTc-Sample[[#This Row],[KPz]]*KTb</f>
        <v>1.2218487496163564</v>
      </c>
      <c r="X2152">
        <f>-1*(Sample[[#This Row],[KPx]]*KTc-Sample[[#This Row],[KPz]]*KTa)</f>
        <v>1.2218487496163561</v>
      </c>
      <c r="Y2152">
        <f>(Sample[[#This Row],[KPx]]*KTb-Sample[[#This Row],[Kpy]]*KTa)</f>
        <v>1.2218487496163566</v>
      </c>
      <c r="Z2152">
        <f>-Sample[[#This Row],[Xp]]*a+Sample[[#This Row],[Yp]]*b+Sample[[#This Row],[Zp]]*c_</f>
        <v>-0.35218251811136247</v>
      </c>
      <c r="AA2152" s="8">
        <f>-IF(Sample[[#This Row],[Column2]]&gt;0,1,-1)*SQRT(Sample[[#This Row],[KPx''i]]^2+Sample[[#This Row],[KPx''j]]^2+Sample[[#This Row],[KPx''k]]^2)/Ksmag/Scale</f>
        <v>0.21566686642533325</v>
      </c>
      <c r="AB2152" s="1">
        <f>SQRT(Sample[[#This Row],[Kpy''i]]^2+Sample[[#This Row],[KPy''j]]^2+Sample[[#This Row],[KPy''k]]^2)/KTmag/Scale</f>
        <v>0.86397753643802966</v>
      </c>
    </row>
    <row r="2153" spans="1:28" hidden="1" x14ac:dyDescent="0.25">
      <c r="A2153" s="5">
        <v>2148</v>
      </c>
      <c r="B2153" s="13" t="s">
        <v>43</v>
      </c>
      <c r="C2153" s="5"/>
      <c r="D2153" s="5"/>
      <c r="E2153">
        <v>5</v>
      </c>
      <c r="F2153">
        <v>7</v>
      </c>
      <c r="G2153">
        <v>5</v>
      </c>
      <c r="H2153" s="11">
        <f>Sample[[#This Row],[C]]/Sample[[#This Row],[D]]</f>
        <v>1.4</v>
      </c>
      <c r="I2153" s="11">
        <f>Sample[[#This Row],[A]]/Sample[[#This Row],[C]]</f>
        <v>0.7142857142857143</v>
      </c>
      <c r="J2153" s="11">
        <f>Sample[[#This Row],[D]]/Sample[[#This Row],[A]]</f>
        <v>1</v>
      </c>
      <c r="K2153" s="11">
        <f>Sample[[#This Row],[A]]/Sample[[#This Row],[D]]</f>
        <v>1</v>
      </c>
      <c r="L2153" s="11">
        <f>Sample[[#This Row],[D]]/Sample[[#This Row],[C]]</f>
        <v>0.7142857142857143</v>
      </c>
      <c r="M2153" s="11">
        <f>Sample[[#This Row],[C]]/Sample[[#This Row],[A]]</f>
        <v>1.4</v>
      </c>
      <c r="N2153">
        <f>IF(Sample[[#This Row],[Ap]]=0,10,LOG(Sample[[#This Row],[Ap]]))</f>
        <v>0.14612803567823801</v>
      </c>
      <c r="O2153">
        <f>IF(Sample[[#This Row],[Ei]]=0,10,LOG(Sample[[#This Row],[Ei]]))</f>
        <v>-0.14612803567823801</v>
      </c>
      <c r="P2153">
        <f>IF(Sample[[#This Row],[Ii]]=0,10,LOG(Sample[[#This Row],[Ii]]))</f>
        <v>0</v>
      </c>
      <c r="Q2153">
        <f>Kx-Sample[[#This Row],[Xp]]</f>
        <v>-0.14612803567823801</v>
      </c>
      <c r="R2153">
        <f>Ky-Sample[[#This Row],[Yp]]</f>
        <v>-0.85387196432176204</v>
      </c>
      <c r="S2153">
        <f>Kz-Sample[[#This Row],[Zp]]</f>
        <v>1</v>
      </c>
      <c r="T2153">
        <f>Sample[[#This Row],[Kpy]]*KSc-Sample[[#This Row],[KPz]]*KSb</f>
        <v>-0.14612803567823796</v>
      </c>
      <c r="U2153">
        <f>-1*(Sample[[#This Row],[KPx]]*KSc-Sample[[#This Row],[KPz]]*KSa)</f>
        <v>-0.14612803567823801</v>
      </c>
      <c r="V2153">
        <f>(Sample[[#This Row],[KPx]]*$R$2-Sample[[#This Row],[Kpy]]*KSa)</f>
        <v>-0.14612803567823801</v>
      </c>
      <c r="W2153">
        <f>Sample[[#This Row],[Kpy]]*KTc-Sample[[#This Row],[KPz]]*KTb</f>
        <v>1.853871964321762</v>
      </c>
      <c r="X2153">
        <f>-1*(Sample[[#This Row],[KPx]]*KTc-Sample[[#This Row],[KPz]]*KTa)</f>
        <v>1.853871964321762</v>
      </c>
      <c r="Y2153">
        <f>(Sample[[#This Row],[KPx]]*KTb-Sample[[#This Row],[Kpy]]*KTa)</f>
        <v>1.853871964321762</v>
      </c>
      <c r="Z2153">
        <f>-Sample[[#This Row],[Xp]]*a+Sample[[#This Row],[Yp]]*b+Sample[[#This Row],[Zp]]*c_</f>
        <v>-0.29225607135647602</v>
      </c>
      <c r="AA2153" s="8">
        <f>-IF(Sample[[#This Row],[Column2]]&gt;0,1,-1)*SQRT(Sample[[#This Row],[KPx''i]]^2+Sample[[#This Row],[KPx''j]]^2+Sample[[#This Row],[KPx''k]]^2)/Ksmag/Scale</f>
        <v>0.17896956226344909</v>
      </c>
      <c r="AB2153" s="1">
        <f>SQRT(Sample[[#This Row],[Kpy''i]]^2+Sample[[#This Row],[KPy''j]]^2+Sample[[#This Row],[KPy''k]]^2)/KTmag/Scale</f>
        <v>1.3108854374235435</v>
      </c>
    </row>
    <row r="2154" spans="1:28" hidden="1" x14ac:dyDescent="0.25">
      <c r="A2154" s="5">
        <v>2149</v>
      </c>
      <c r="B2154" s="13" t="s">
        <v>43</v>
      </c>
      <c r="C2154" s="5"/>
      <c r="D2154" s="5"/>
      <c r="E2154">
        <v>10</v>
      </c>
      <c r="F2154">
        <v>8</v>
      </c>
      <c r="G2154">
        <v>1</v>
      </c>
      <c r="H2154" s="11">
        <f>Sample[[#This Row],[C]]/Sample[[#This Row],[D]]</f>
        <v>0.8</v>
      </c>
      <c r="I2154" s="11">
        <f>Sample[[#This Row],[A]]/Sample[[#This Row],[C]]</f>
        <v>0.125</v>
      </c>
      <c r="J2154" s="11">
        <f>Sample[[#This Row],[D]]/Sample[[#This Row],[A]]</f>
        <v>10</v>
      </c>
      <c r="K2154" s="11">
        <f>Sample[[#This Row],[A]]/Sample[[#This Row],[D]]</f>
        <v>0.1</v>
      </c>
      <c r="L2154" s="11">
        <f>Sample[[#This Row],[D]]/Sample[[#This Row],[C]]</f>
        <v>1.25</v>
      </c>
      <c r="M2154" s="11">
        <f>Sample[[#This Row],[C]]/Sample[[#This Row],[A]]</f>
        <v>8</v>
      </c>
      <c r="N2154">
        <f>IF(Sample[[#This Row],[Ap]]=0,10,LOG(Sample[[#This Row],[Ap]]))</f>
        <v>-9.6910013008056392E-2</v>
      </c>
      <c r="O2154">
        <f>IF(Sample[[#This Row],[Ei]]=0,10,LOG(Sample[[#This Row],[Ei]]))</f>
        <v>-0.90308998699194354</v>
      </c>
      <c r="P2154">
        <f>IF(Sample[[#This Row],[Ii]]=0,10,LOG(Sample[[#This Row],[Ii]]))</f>
        <v>1</v>
      </c>
      <c r="Q2154">
        <f>Kx-Sample[[#This Row],[Xp]]</f>
        <v>9.6910013008056392E-2</v>
      </c>
      <c r="R2154">
        <f>Ky-Sample[[#This Row],[Yp]]</f>
        <v>-9.6910013008056461E-2</v>
      </c>
      <c r="S2154">
        <f>Kz-Sample[[#This Row],[Zp]]</f>
        <v>0</v>
      </c>
      <c r="T2154">
        <f>Sample[[#This Row],[Kpy]]*KSc-Sample[[#This Row],[KPz]]*KSb</f>
        <v>9.6910013008056461E-2</v>
      </c>
      <c r="U2154">
        <f>-1*(Sample[[#This Row],[KPx]]*KSc-Sample[[#This Row],[KPz]]*KSa)</f>
        <v>9.6910013008056392E-2</v>
      </c>
      <c r="V2154">
        <f>(Sample[[#This Row],[KPx]]*$R$2-Sample[[#This Row],[Kpy]]*KSa)</f>
        <v>9.6910013008056392E-2</v>
      </c>
      <c r="W2154">
        <f>Sample[[#This Row],[Kpy]]*KTc-Sample[[#This Row],[KPz]]*KTb</f>
        <v>9.6910013008056461E-2</v>
      </c>
      <c r="X2154">
        <f>-1*(Sample[[#This Row],[KPx]]*KTc-Sample[[#This Row],[KPz]]*KTa)</f>
        <v>9.6910013008056392E-2</v>
      </c>
      <c r="Y2154">
        <f>(Sample[[#This Row],[KPx]]*KTb-Sample[[#This Row],[Kpy]]*KTa)</f>
        <v>9.6910013008056531E-2</v>
      </c>
      <c r="Z2154">
        <f>-Sample[[#This Row],[Xp]]*a+Sample[[#This Row],[Yp]]*b+Sample[[#This Row],[Zp]]*c_</f>
        <v>0.19382002601611292</v>
      </c>
      <c r="AA2154" s="8">
        <f>-IF(Sample[[#This Row],[Column2]]&gt;0,1,-1)*SQRT(Sample[[#This Row],[KPx''i]]^2+Sample[[#This Row],[KPx''j]]^2+Sample[[#This Row],[KPx''k]]^2)/Ksmag/Scale</f>
        <v>-0.11869004141810927</v>
      </c>
      <c r="AB2154" s="1">
        <f>SQRT(Sample[[#This Row],[Kpy''i]]^2+Sample[[#This Row],[KPy''j]]^2+Sample[[#This Row],[KPy''k]]^2)/KTmag/Scale</f>
        <v>6.8525727362873268E-2</v>
      </c>
    </row>
    <row r="2155" spans="1:28" hidden="1" x14ac:dyDescent="0.25">
      <c r="A2155" s="5">
        <v>2150</v>
      </c>
      <c r="B2155" s="13" t="s">
        <v>43</v>
      </c>
      <c r="C2155" s="5"/>
      <c r="D2155" s="5"/>
      <c r="E2155">
        <v>7</v>
      </c>
      <c r="F2155">
        <v>5</v>
      </c>
      <c r="G2155">
        <v>1</v>
      </c>
      <c r="H2155" s="11">
        <f>Sample[[#This Row],[C]]/Sample[[#This Row],[D]]</f>
        <v>0.7142857142857143</v>
      </c>
      <c r="I2155" s="11">
        <f>Sample[[#This Row],[A]]/Sample[[#This Row],[C]]</f>
        <v>0.2</v>
      </c>
      <c r="J2155" s="11">
        <f>Sample[[#This Row],[D]]/Sample[[#This Row],[A]]</f>
        <v>7</v>
      </c>
      <c r="K2155" s="11">
        <f>Sample[[#This Row],[A]]/Sample[[#This Row],[D]]</f>
        <v>0.14285714285714285</v>
      </c>
      <c r="L2155" s="11">
        <f>Sample[[#This Row],[D]]/Sample[[#This Row],[C]]</f>
        <v>1.4</v>
      </c>
      <c r="M2155" s="11">
        <f>Sample[[#This Row],[C]]/Sample[[#This Row],[A]]</f>
        <v>5</v>
      </c>
      <c r="N2155">
        <f>IF(Sample[[#This Row],[Ap]]=0,10,LOG(Sample[[#This Row],[Ap]]))</f>
        <v>-0.14612803567823801</v>
      </c>
      <c r="O2155">
        <f>IF(Sample[[#This Row],[Ei]]=0,10,LOG(Sample[[#This Row],[Ei]]))</f>
        <v>-0.69897000433601875</v>
      </c>
      <c r="P2155">
        <f>IF(Sample[[#This Row],[Ii]]=0,10,LOG(Sample[[#This Row],[Ii]]))</f>
        <v>0.84509804001425681</v>
      </c>
      <c r="Q2155">
        <f>Kx-Sample[[#This Row],[Xp]]</f>
        <v>0.14612803567823801</v>
      </c>
      <c r="R2155">
        <f>Ky-Sample[[#This Row],[Yp]]</f>
        <v>-0.30102999566398125</v>
      </c>
      <c r="S2155">
        <f>Kz-Sample[[#This Row],[Zp]]</f>
        <v>0.15490195998574319</v>
      </c>
      <c r="T2155">
        <f>Sample[[#This Row],[Kpy]]*KSc-Sample[[#This Row],[KPz]]*KSb</f>
        <v>0.14612803567823807</v>
      </c>
      <c r="U2155">
        <f>-1*(Sample[[#This Row],[KPx]]*KSc-Sample[[#This Row],[KPz]]*KSa)</f>
        <v>0.14612803567823801</v>
      </c>
      <c r="V2155">
        <f>(Sample[[#This Row],[KPx]]*$R$2-Sample[[#This Row],[Kpy]]*KSa)</f>
        <v>0.14612803567823801</v>
      </c>
      <c r="W2155">
        <f>Sample[[#This Row],[Kpy]]*KTc-Sample[[#This Row],[KPz]]*KTb</f>
        <v>0.45593195564972444</v>
      </c>
      <c r="X2155">
        <f>-1*(Sample[[#This Row],[KPx]]*KTc-Sample[[#This Row],[KPz]]*KTa)</f>
        <v>0.45593195564972439</v>
      </c>
      <c r="Y2155">
        <f>(Sample[[#This Row],[KPx]]*KTb-Sample[[#This Row],[Kpy]]*KTa)</f>
        <v>0.4559319556497245</v>
      </c>
      <c r="Z2155">
        <f>-Sample[[#This Row],[Xp]]*a+Sample[[#This Row],[Yp]]*b+Sample[[#This Row],[Zp]]*c_</f>
        <v>0.29225607135647613</v>
      </c>
      <c r="AA2155" s="8">
        <f>-IF(Sample[[#This Row],[Column2]]&gt;0,1,-1)*SQRT(Sample[[#This Row],[KPx''i]]^2+Sample[[#This Row],[KPx''j]]^2+Sample[[#This Row],[KPx''k]]^2)/Ksmag/Scale</f>
        <v>-0.17896956226344915</v>
      </c>
      <c r="AB2155" s="1">
        <f>SQRT(Sample[[#This Row],[Kpy''i]]^2+Sample[[#This Row],[KPy''j]]^2+Sample[[#This Row],[KPy''k]]^2)/KTmag/Scale</f>
        <v>0.32239257759956441</v>
      </c>
    </row>
    <row r="2156" spans="1:28" hidden="1" x14ac:dyDescent="0.25">
      <c r="A2156" s="5">
        <v>2151</v>
      </c>
      <c r="B2156" s="13" t="s">
        <v>43</v>
      </c>
      <c r="C2156" s="5"/>
      <c r="D2156" s="5"/>
      <c r="E2156">
        <v>6</v>
      </c>
      <c r="F2156">
        <v>2</v>
      </c>
      <c r="G2156">
        <v>10</v>
      </c>
      <c r="H2156" s="11">
        <f>Sample[[#This Row],[C]]/Sample[[#This Row],[D]]</f>
        <v>0.33333333333333331</v>
      </c>
      <c r="I2156" s="11">
        <f>Sample[[#This Row],[A]]/Sample[[#This Row],[C]]</f>
        <v>5</v>
      </c>
      <c r="J2156" s="11">
        <f>Sample[[#This Row],[D]]/Sample[[#This Row],[A]]</f>
        <v>0.6</v>
      </c>
      <c r="K2156" s="11">
        <f>Sample[[#This Row],[A]]/Sample[[#This Row],[D]]</f>
        <v>1.6666666666666667</v>
      </c>
      <c r="L2156" s="11">
        <f>Sample[[#This Row],[D]]/Sample[[#This Row],[C]]</f>
        <v>3</v>
      </c>
      <c r="M2156" s="11">
        <f>Sample[[#This Row],[C]]/Sample[[#This Row],[A]]</f>
        <v>0.2</v>
      </c>
      <c r="N2156">
        <f>IF(Sample[[#This Row],[Ap]]=0,10,LOG(Sample[[#This Row],[Ap]]))</f>
        <v>-0.47712125471966244</v>
      </c>
      <c r="O2156">
        <f>IF(Sample[[#This Row],[Ei]]=0,10,LOG(Sample[[#This Row],[Ei]]))</f>
        <v>0.69897000433601886</v>
      </c>
      <c r="P2156">
        <f>IF(Sample[[#This Row],[Ii]]=0,10,LOG(Sample[[#This Row],[Ii]]))</f>
        <v>-0.22184874961635639</v>
      </c>
      <c r="Q2156">
        <f>Kx-Sample[[#This Row],[Xp]]</f>
        <v>0.47712125471966244</v>
      </c>
      <c r="R2156">
        <f>Ky-Sample[[#This Row],[Yp]]</f>
        <v>-1.6989700043360187</v>
      </c>
      <c r="S2156">
        <f>Kz-Sample[[#This Row],[Zp]]</f>
        <v>1.2218487496163564</v>
      </c>
      <c r="T2156">
        <f>Sample[[#This Row],[Kpy]]*KSc-Sample[[#This Row],[KPz]]*KSb</f>
        <v>0.47712125471966238</v>
      </c>
      <c r="U2156">
        <f>-1*(Sample[[#This Row],[KPx]]*KSc-Sample[[#This Row],[KPz]]*KSa)</f>
        <v>0.47712125471966244</v>
      </c>
      <c r="V2156">
        <f>(Sample[[#This Row],[KPx]]*$R$2-Sample[[#This Row],[Kpy]]*KSa)</f>
        <v>0.47712125471966244</v>
      </c>
      <c r="W2156">
        <f>Sample[[#This Row],[Kpy]]*KTc-Sample[[#This Row],[KPz]]*KTb</f>
        <v>2.9208187539523749</v>
      </c>
      <c r="X2156">
        <f>-1*(Sample[[#This Row],[KPx]]*KTc-Sample[[#This Row],[KPz]]*KTa)</f>
        <v>2.9208187539523753</v>
      </c>
      <c r="Y2156">
        <f>(Sample[[#This Row],[KPx]]*KTb-Sample[[#This Row],[Kpy]]*KTa)</f>
        <v>2.9208187539523749</v>
      </c>
      <c r="Z2156">
        <f>-Sample[[#This Row],[Xp]]*a+Sample[[#This Row],[Yp]]*b+Sample[[#This Row],[Zp]]*c_</f>
        <v>0.95424250943932498</v>
      </c>
      <c r="AA2156" s="8">
        <f>-IF(Sample[[#This Row],[Column2]]&gt;0,1,-1)*SQRT(Sample[[#This Row],[KPx''i]]^2+Sample[[#This Row],[KPx''j]]^2+Sample[[#This Row],[KPx''k]]^2)/Ksmag/Scale</f>
        <v>-0.58435180974982659</v>
      </c>
      <c r="AB2156" s="1">
        <f>SQRT(Sample[[#This Row],[Kpy''i]]^2+Sample[[#This Row],[KPy''j]]^2+Sample[[#This Row],[KPy''k]]^2)/KTmag/Scale</f>
        <v>2.0653307475365668</v>
      </c>
    </row>
    <row r="2157" spans="1:28" hidden="1" x14ac:dyDescent="0.25">
      <c r="A2157" s="5">
        <v>2152</v>
      </c>
      <c r="B2157" s="13" t="s">
        <v>43</v>
      </c>
      <c r="C2157" s="5"/>
      <c r="D2157" s="5"/>
      <c r="E2157">
        <v>6</v>
      </c>
      <c r="F2157">
        <v>9</v>
      </c>
      <c r="G2157">
        <v>6</v>
      </c>
      <c r="H2157" s="11">
        <f>Sample[[#This Row],[C]]/Sample[[#This Row],[D]]</f>
        <v>1.5</v>
      </c>
      <c r="I2157" s="11">
        <f>Sample[[#This Row],[A]]/Sample[[#This Row],[C]]</f>
        <v>0.66666666666666663</v>
      </c>
      <c r="J2157" s="11">
        <f>Sample[[#This Row],[D]]/Sample[[#This Row],[A]]</f>
        <v>1</v>
      </c>
      <c r="K2157" s="11">
        <f>Sample[[#This Row],[A]]/Sample[[#This Row],[D]]</f>
        <v>1</v>
      </c>
      <c r="L2157" s="11">
        <f>Sample[[#This Row],[D]]/Sample[[#This Row],[C]]</f>
        <v>0.66666666666666663</v>
      </c>
      <c r="M2157" s="11">
        <f>Sample[[#This Row],[C]]/Sample[[#This Row],[A]]</f>
        <v>1.5</v>
      </c>
      <c r="N2157">
        <f>IF(Sample[[#This Row],[Ap]]=0,10,LOG(Sample[[#This Row],[Ap]]))</f>
        <v>0.17609125905568124</v>
      </c>
      <c r="O2157">
        <f>IF(Sample[[#This Row],[Ei]]=0,10,LOG(Sample[[#This Row],[Ei]]))</f>
        <v>-0.17609125905568127</v>
      </c>
      <c r="P2157">
        <f>IF(Sample[[#This Row],[Ii]]=0,10,LOG(Sample[[#This Row],[Ii]]))</f>
        <v>0</v>
      </c>
      <c r="Q2157">
        <f>Kx-Sample[[#This Row],[Xp]]</f>
        <v>-0.17609125905568124</v>
      </c>
      <c r="R2157">
        <f>Ky-Sample[[#This Row],[Yp]]</f>
        <v>-0.82390874094431876</v>
      </c>
      <c r="S2157">
        <f>Kz-Sample[[#This Row],[Zp]]</f>
        <v>1</v>
      </c>
      <c r="T2157">
        <f>Sample[[#This Row],[Kpy]]*KSc-Sample[[#This Row],[KPz]]*KSb</f>
        <v>-0.17609125905568124</v>
      </c>
      <c r="U2157">
        <f>-1*(Sample[[#This Row],[KPx]]*KSc-Sample[[#This Row],[KPz]]*KSa)</f>
        <v>-0.17609125905568124</v>
      </c>
      <c r="V2157">
        <f>(Sample[[#This Row],[KPx]]*$R$2-Sample[[#This Row],[Kpy]]*KSa)</f>
        <v>-0.17609125905568124</v>
      </c>
      <c r="W2157">
        <f>Sample[[#This Row],[Kpy]]*KTc-Sample[[#This Row],[KPz]]*KTb</f>
        <v>1.8239087409443187</v>
      </c>
      <c r="X2157">
        <f>-1*(Sample[[#This Row],[KPx]]*KTc-Sample[[#This Row],[KPz]]*KTa)</f>
        <v>1.8239087409443187</v>
      </c>
      <c r="Y2157">
        <f>(Sample[[#This Row],[KPx]]*KTb-Sample[[#This Row],[Kpy]]*KTa)</f>
        <v>1.8239087409443187</v>
      </c>
      <c r="Z2157">
        <f>-Sample[[#This Row],[Xp]]*a+Sample[[#This Row],[Yp]]*b+Sample[[#This Row],[Zp]]*c_</f>
        <v>-0.35218251811136253</v>
      </c>
      <c r="AA2157" s="8">
        <f>-IF(Sample[[#This Row],[Column2]]&gt;0,1,-1)*SQRT(Sample[[#This Row],[KPx''i]]^2+Sample[[#This Row],[KPx''j]]^2+Sample[[#This Row],[KPx''k]]^2)/Ksmag/Scale</f>
        <v>0.21566686642533328</v>
      </c>
      <c r="AB2157" s="1">
        <f>SQRT(Sample[[#This Row],[Kpy''i]]^2+Sample[[#This Row],[KPy''j]]^2+Sample[[#This Row],[KPy''k]]^2)/KTmag/Scale</f>
        <v>1.2896982389871459</v>
      </c>
    </row>
    <row r="2158" spans="1:28" hidden="1" x14ac:dyDescent="0.25">
      <c r="A2158" s="5">
        <v>2153</v>
      </c>
      <c r="B2158" s="13" t="s">
        <v>43</v>
      </c>
      <c r="C2158" s="5"/>
      <c r="D2158" s="5"/>
      <c r="E2158">
        <v>8</v>
      </c>
      <c r="F2158">
        <v>6</v>
      </c>
      <c r="G2158">
        <v>3</v>
      </c>
      <c r="H2158" s="11">
        <f>Sample[[#This Row],[C]]/Sample[[#This Row],[D]]</f>
        <v>0.75</v>
      </c>
      <c r="I2158" s="11">
        <f>Sample[[#This Row],[A]]/Sample[[#This Row],[C]]</f>
        <v>0.5</v>
      </c>
      <c r="J2158" s="11">
        <f>Sample[[#This Row],[D]]/Sample[[#This Row],[A]]</f>
        <v>2.6666666666666665</v>
      </c>
      <c r="K2158" s="11">
        <f>Sample[[#This Row],[A]]/Sample[[#This Row],[D]]</f>
        <v>0.375</v>
      </c>
      <c r="L2158" s="11">
        <f>Sample[[#This Row],[D]]/Sample[[#This Row],[C]]</f>
        <v>1.3333333333333333</v>
      </c>
      <c r="M2158" s="11">
        <f>Sample[[#This Row],[C]]/Sample[[#This Row],[A]]</f>
        <v>2</v>
      </c>
      <c r="N2158">
        <f>IF(Sample[[#This Row],[Ap]]=0,10,LOG(Sample[[#This Row],[Ap]]))</f>
        <v>-0.12493873660829995</v>
      </c>
      <c r="O2158">
        <f>IF(Sample[[#This Row],[Ei]]=0,10,LOG(Sample[[#This Row],[Ei]]))</f>
        <v>-0.3010299956639812</v>
      </c>
      <c r="P2158">
        <f>IF(Sample[[#This Row],[Ii]]=0,10,LOG(Sample[[#This Row],[Ii]]))</f>
        <v>0.4259687322722811</v>
      </c>
      <c r="Q2158">
        <f>Kx-Sample[[#This Row],[Xp]]</f>
        <v>0.12493873660829995</v>
      </c>
      <c r="R2158">
        <f>Ky-Sample[[#This Row],[Yp]]</f>
        <v>-0.69897000433601875</v>
      </c>
      <c r="S2158">
        <f>Kz-Sample[[#This Row],[Zp]]</f>
        <v>0.57403126772771884</v>
      </c>
      <c r="T2158">
        <f>Sample[[#This Row],[Kpy]]*KSc-Sample[[#This Row],[KPz]]*KSb</f>
        <v>0.12493873660829991</v>
      </c>
      <c r="U2158">
        <f>-1*(Sample[[#This Row],[KPx]]*KSc-Sample[[#This Row],[KPz]]*KSa)</f>
        <v>0.12493873660829995</v>
      </c>
      <c r="V2158">
        <f>(Sample[[#This Row],[KPx]]*$R$2-Sample[[#This Row],[Kpy]]*KSa)</f>
        <v>0.12493873660829995</v>
      </c>
      <c r="W2158">
        <f>Sample[[#This Row],[Kpy]]*KTc-Sample[[#This Row],[KPz]]*KTb</f>
        <v>1.2730012720637376</v>
      </c>
      <c r="X2158">
        <f>-1*(Sample[[#This Row],[KPx]]*KTc-Sample[[#This Row],[KPz]]*KTa)</f>
        <v>1.2730012720637376</v>
      </c>
      <c r="Y2158">
        <f>(Sample[[#This Row],[KPx]]*KTb-Sample[[#This Row],[Kpy]]*KTa)</f>
        <v>1.2730012720637376</v>
      </c>
      <c r="Z2158">
        <f>-Sample[[#This Row],[Xp]]*a+Sample[[#This Row],[Yp]]*b+Sample[[#This Row],[Zp]]*c_</f>
        <v>0.24987747321659981</v>
      </c>
      <c r="AA2158" s="8">
        <f>-IF(Sample[[#This Row],[Column2]]&gt;0,1,-1)*SQRT(Sample[[#This Row],[KPx''i]]^2+Sample[[#This Row],[KPx''j]]^2+Sample[[#This Row],[KPx''k]]^2)/Ksmag/Scale</f>
        <v>-0.15301807689915992</v>
      </c>
      <c r="AB2158" s="1">
        <f>SQRT(Sample[[#This Row],[Kpy''i]]^2+Sample[[#This Row],[KPy''j]]^2+Sample[[#This Row],[KPy''k]]^2)/KTmag/Scale</f>
        <v>0.90014783193537007</v>
      </c>
    </row>
    <row r="2159" spans="1:28" hidden="1" x14ac:dyDescent="0.25">
      <c r="A2159" s="5">
        <v>2154</v>
      </c>
      <c r="B2159" s="13" t="s">
        <v>43</v>
      </c>
      <c r="C2159" s="5"/>
      <c r="D2159" s="5"/>
      <c r="E2159">
        <v>9</v>
      </c>
      <c r="F2159">
        <v>2</v>
      </c>
      <c r="G2159">
        <v>1</v>
      </c>
      <c r="H2159" s="11">
        <f>Sample[[#This Row],[C]]/Sample[[#This Row],[D]]</f>
        <v>0.22222222222222221</v>
      </c>
      <c r="I2159" s="11">
        <f>Sample[[#This Row],[A]]/Sample[[#This Row],[C]]</f>
        <v>0.5</v>
      </c>
      <c r="J2159" s="11">
        <f>Sample[[#This Row],[D]]/Sample[[#This Row],[A]]</f>
        <v>9</v>
      </c>
      <c r="K2159" s="11">
        <f>Sample[[#This Row],[A]]/Sample[[#This Row],[D]]</f>
        <v>0.1111111111111111</v>
      </c>
      <c r="L2159" s="11">
        <f>Sample[[#This Row],[D]]/Sample[[#This Row],[C]]</f>
        <v>4.5</v>
      </c>
      <c r="M2159" s="11">
        <f>Sample[[#This Row],[C]]/Sample[[#This Row],[A]]</f>
        <v>2</v>
      </c>
      <c r="N2159">
        <f>IF(Sample[[#This Row],[Ap]]=0,10,LOG(Sample[[#This Row],[Ap]]))</f>
        <v>-0.65321251377534373</v>
      </c>
      <c r="O2159">
        <f>IF(Sample[[#This Row],[Ei]]=0,10,LOG(Sample[[#This Row],[Ei]]))</f>
        <v>-0.3010299956639812</v>
      </c>
      <c r="P2159">
        <f>IF(Sample[[#This Row],[Ii]]=0,10,LOG(Sample[[#This Row],[Ii]]))</f>
        <v>0.95424250943932487</v>
      </c>
      <c r="Q2159">
        <f>Kx-Sample[[#This Row],[Xp]]</f>
        <v>0.65321251377534373</v>
      </c>
      <c r="R2159">
        <f>Ky-Sample[[#This Row],[Yp]]</f>
        <v>-0.69897000433601875</v>
      </c>
      <c r="S2159">
        <f>Kz-Sample[[#This Row],[Zp]]</f>
        <v>4.5757490560675129E-2</v>
      </c>
      <c r="T2159">
        <f>Sample[[#This Row],[Kpy]]*KSc-Sample[[#This Row],[KPz]]*KSb</f>
        <v>0.65321251377534362</v>
      </c>
      <c r="U2159">
        <f>-1*(Sample[[#This Row],[KPx]]*KSc-Sample[[#This Row],[KPz]]*KSa)</f>
        <v>0.65321251377534373</v>
      </c>
      <c r="V2159">
        <f>(Sample[[#This Row],[KPx]]*$R$2-Sample[[#This Row],[Kpy]]*KSa)</f>
        <v>0.65321251377534373</v>
      </c>
      <c r="W2159">
        <f>Sample[[#This Row],[Kpy]]*KTc-Sample[[#This Row],[KPz]]*KTb</f>
        <v>0.74472749489669388</v>
      </c>
      <c r="X2159">
        <f>-1*(Sample[[#This Row],[KPx]]*KTc-Sample[[#This Row],[KPz]]*KTa)</f>
        <v>0.74472749489669399</v>
      </c>
      <c r="Y2159">
        <f>(Sample[[#This Row],[KPx]]*KTb-Sample[[#This Row],[Kpy]]*KTa)</f>
        <v>0.74472749489669376</v>
      </c>
      <c r="Z2159">
        <f>-Sample[[#This Row],[Xp]]*a+Sample[[#This Row],[Yp]]*b+Sample[[#This Row],[Zp]]*c_</f>
        <v>1.3064250275506875</v>
      </c>
      <c r="AA2159" s="8">
        <f>-IF(Sample[[#This Row],[Column2]]&gt;0,1,-1)*SQRT(Sample[[#This Row],[KPx''i]]^2+Sample[[#This Row],[KPx''j]]^2+Sample[[#This Row],[KPx''k]]^2)/Ksmag/Scale</f>
        <v>-0.80001867617515976</v>
      </c>
      <c r="AB2159" s="1">
        <f>SQRT(Sample[[#This Row],[Kpy''i]]^2+Sample[[#This Row],[KPy''j]]^2+Sample[[#This Row],[KPy''k]]^2)/KTmag/Scale</f>
        <v>0.52660186177752222</v>
      </c>
    </row>
    <row r="2160" spans="1:28" hidden="1" x14ac:dyDescent="0.25">
      <c r="A2160" s="5">
        <v>2155</v>
      </c>
      <c r="B2160" s="13" t="s">
        <v>43</v>
      </c>
      <c r="C2160" s="5"/>
      <c r="D2160" s="5"/>
      <c r="E2160">
        <v>9</v>
      </c>
      <c r="F2160">
        <v>1</v>
      </c>
      <c r="G2160">
        <v>7</v>
      </c>
      <c r="H2160" s="11">
        <f>Sample[[#This Row],[C]]/Sample[[#This Row],[D]]</f>
        <v>0.1111111111111111</v>
      </c>
      <c r="I2160" s="11">
        <f>Sample[[#This Row],[A]]/Sample[[#This Row],[C]]</f>
        <v>7</v>
      </c>
      <c r="J2160" s="11">
        <f>Sample[[#This Row],[D]]/Sample[[#This Row],[A]]</f>
        <v>1.2857142857142858</v>
      </c>
      <c r="K2160" s="11">
        <f>Sample[[#This Row],[A]]/Sample[[#This Row],[D]]</f>
        <v>0.77777777777777779</v>
      </c>
      <c r="L2160" s="11">
        <f>Sample[[#This Row],[D]]/Sample[[#This Row],[C]]</f>
        <v>9</v>
      </c>
      <c r="M2160" s="11">
        <f>Sample[[#This Row],[C]]/Sample[[#This Row],[A]]</f>
        <v>0.14285714285714285</v>
      </c>
      <c r="N2160">
        <f>IF(Sample[[#This Row],[Ap]]=0,10,LOG(Sample[[#This Row],[Ap]]))</f>
        <v>-0.95424250943932487</v>
      </c>
      <c r="O2160">
        <f>IF(Sample[[#This Row],[Ei]]=0,10,LOG(Sample[[#This Row],[Ei]]))</f>
        <v>0.84509804001425681</v>
      </c>
      <c r="P2160">
        <f>IF(Sample[[#This Row],[Ii]]=0,10,LOG(Sample[[#This Row],[Ii]]))</f>
        <v>0.10914446942506807</v>
      </c>
      <c r="Q2160">
        <f>Kx-Sample[[#This Row],[Xp]]</f>
        <v>0.95424250943932487</v>
      </c>
      <c r="R2160">
        <f>Ky-Sample[[#This Row],[Yp]]</f>
        <v>-1.8450980400142569</v>
      </c>
      <c r="S2160">
        <f>Kz-Sample[[#This Row],[Zp]]</f>
        <v>0.89085553057493194</v>
      </c>
      <c r="T2160">
        <f>Sample[[#This Row],[Kpy]]*KSc-Sample[[#This Row],[KPz]]*KSb</f>
        <v>0.95424250943932498</v>
      </c>
      <c r="U2160">
        <f>-1*(Sample[[#This Row],[KPx]]*KSc-Sample[[#This Row],[KPz]]*KSa)</f>
        <v>0.95424250943932487</v>
      </c>
      <c r="V2160">
        <f>(Sample[[#This Row],[KPx]]*$R$2-Sample[[#This Row],[Kpy]]*KSa)</f>
        <v>0.95424250943932487</v>
      </c>
      <c r="W2160">
        <f>Sample[[#This Row],[Kpy]]*KTc-Sample[[#This Row],[KPz]]*KTb</f>
        <v>2.7359535705891886</v>
      </c>
      <c r="X2160">
        <f>-1*(Sample[[#This Row],[KPx]]*KTc-Sample[[#This Row],[KPz]]*KTa)</f>
        <v>2.7359535705891886</v>
      </c>
      <c r="Y2160">
        <f>(Sample[[#This Row],[KPx]]*KTb-Sample[[#This Row],[Kpy]]*KTa)</f>
        <v>2.7359535705891891</v>
      </c>
      <c r="Z2160">
        <f>-Sample[[#This Row],[Xp]]*a+Sample[[#This Row],[Yp]]*b+Sample[[#This Row],[Zp]]*c_</f>
        <v>1.9084850188786497</v>
      </c>
      <c r="AA2160" s="8">
        <f>-IF(Sample[[#This Row],[Column2]]&gt;0,1,-1)*SQRT(Sample[[#This Row],[KPx''i]]^2+Sample[[#This Row],[KPx''j]]^2+Sample[[#This Row],[KPx''k]]^2)/Ksmag/Scale</f>
        <v>-1.1687036194996532</v>
      </c>
      <c r="AB2160" s="1">
        <f>SQRT(Sample[[#This Row],[Kpy''i]]^2+Sample[[#This Row],[KPy''j]]^2+Sample[[#This Row],[KPy''k]]^2)/KTmag/Scale</f>
        <v>1.9346113227751629</v>
      </c>
    </row>
    <row r="2161" spans="1:28" hidden="1" x14ac:dyDescent="0.25">
      <c r="A2161" s="5">
        <v>2156</v>
      </c>
      <c r="B2161" s="13" t="s">
        <v>43</v>
      </c>
      <c r="C2161" s="5"/>
      <c r="D2161" s="5"/>
      <c r="E2161">
        <v>1</v>
      </c>
      <c r="F2161">
        <v>10</v>
      </c>
      <c r="G2161">
        <v>9</v>
      </c>
      <c r="H2161" s="11">
        <f>Sample[[#This Row],[C]]/Sample[[#This Row],[D]]</f>
        <v>10</v>
      </c>
      <c r="I2161" s="11">
        <f>Sample[[#This Row],[A]]/Sample[[#This Row],[C]]</f>
        <v>0.9</v>
      </c>
      <c r="J2161" s="11">
        <f>Sample[[#This Row],[D]]/Sample[[#This Row],[A]]</f>
        <v>0.1111111111111111</v>
      </c>
      <c r="K2161" s="11">
        <f>Sample[[#This Row],[A]]/Sample[[#This Row],[D]]</f>
        <v>9</v>
      </c>
      <c r="L2161" s="11">
        <f>Sample[[#This Row],[D]]/Sample[[#This Row],[C]]</f>
        <v>0.1</v>
      </c>
      <c r="M2161" s="11">
        <f>Sample[[#This Row],[C]]/Sample[[#This Row],[A]]</f>
        <v>1.1111111111111112</v>
      </c>
      <c r="N2161">
        <f>IF(Sample[[#This Row],[Ap]]=0,10,LOG(Sample[[#This Row],[Ap]]))</f>
        <v>1</v>
      </c>
      <c r="O2161">
        <f>IF(Sample[[#This Row],[Ei]]=0,10,LOG(Sample[[#This Row],[Ei]]))</f>
        <v>-4.5757490560675115E-2</v>
      </c>
      <c r="P2161">
        <f>IF(Sample[[#This Row],[Ii]]=0,10,LOG(Sample[[#This Row],[Ii]]))</f>
        <v>-0.95424250943932487</v>
      </c>
      <c r="Q2161">
        <f>Kx-Sample[[#This Row],[Xp]]</f>
        <v>-1</v>
      </c>
      <c r="R2161">
        <f>Ky-Sample[[#This Row],[Yp]]</f>
        <v>-0.95424250943932487</v>
      </c>
      <c r="S2161">
        <f>Kz-Sample[[#This Row],[Zp]]</f>
        <v>1.9542425094393248</v>
      </c>
      <c r="T2161">
        <f>Sample[[#This Row],[Kpy]]*KSc-Sample[[#This Row],[KPz]]*KSb</f>
        <v>-0.99999999999999989</v>
      </c>
      <c r="U2161">
        <f>-1*(Sample[[#This Row],[KPx]]*KSc-Sample[[#This Row],[KPz]]*KSa)</f>
        <v>-1</v>
      </c>
      <c r="V2161">
        <f>(Sample[[#This Row],[KPx]]*$R$2-Sample[[#This Row],[Kpy]]*KSa)</f>
        <v>-1</v>
      </c>
      <c r="W2161">
        <f>Sample[[#This Row],[Kpy]]*KTc-Sample[[#This Row],[KPz]]*KTb</f>
        <v>2.9084850188786495</v>
      </c>
      <c r="X2161">
        <f>-1*(Sample[[#This Row],[KPx]]*KTc-Sample[[#This Row],[KPz]]*KTa)</f>
        <v>2.9084850188786495</v>
      </c>
      <c r="Y2161">
        <f>(Sample[[#This Row],[KPx]]*KTb-Sample[[#This Row],[Kpy]]*KTa)</f>
        <v>2.9084850188786495</v>
      </c>
      <c r="Z2161">
        <f>-Sample[[#This Row],[Xp]]*a+Sample[[#This Row],[Yp]]*b+Sample[[#This Row],[Zp]]*c_</f>
        <v>-2</v>
      </c>
      <c r="AA2161" s="8">
        <f>-IF(Sample[[#This Row],[Column2]]&gt;0,1,-1)*SQRT(Sample[[#This Row],[KPx''i]]^2+Sample[[#This Row],[KPx''j]]^2+Sample[[#This Row],[KPx''k]]^2)/Ksmag/Scale</f>
        <v>1.2247448713915889</v>
      </c>
      <c r="AB2161" s="1">
        <f>SQRT(Sample[[#This Row],[Kpy''i]]^2+Sample[[#This Row],[KPy''j]]^2+Sample[[#This Row],[KPy''k]]^2)/KTmag/Scale</f>
        <v>2.0566094798285768</v>
      </c>
    </row>
    <row r="2162" spans="1:28" hidden="1" x14ac:dyDescent="0.25">
      <c r="A2162" s="5">
        <v>2157</v>
      </c>
      <c r="B2162" s="13" t="s">
        <v>43</v>
      </c>
      <c r="C2162" s="5"/>
      <c r="D2162" s="5"/>
      <c r="E2162">
        <v>4</v>
      </c>
      <c r="F2162">
        <v>7</v>
      </c>
      <c r="G2162">
        <v>2</v>
      </c>
      <c r="H2162" s="11">
        <f>Sample[[#This Row],[C]]/Sample[[#This Row],[D]]</f>
        <v>1.75</v>
      </c>
      <c r="I2162" s="11">
        <f>Sample[[#This Row],[A]]/Sample[[#This Row],[C]]</f>
        <v>0.2857142857142857</v>
      </c>
      <c r="J2162" s="11">
        <f>Sample[[#This Row],[D]]/Sample[[#This Row],[A]]</f>
        <v>2</v>
      </c>
      <c r="K2162" s="11">
        <f>Sample[[#This Row],[A]]/Sample[[#This Row],[D]]</f>
        <v>0.5</v>
      </c>
      <c r="L2162" s="11">
        <f>Sample[[#This Row],[D]]/Sample[[#This Row],[C]]</f>
        <v>0.5714285714285714</v>
      </c>
      <c r="M2162" s="11">
        <f>Sample[[#This Row],[C]]/Sample[[#This Row],[A]]</f>
        <v>3.5</v>
      </c>
      <c r="N2162">
        <f>IF(Sample[[#This Row],[Ap]]=0,10,LOG(Sample[[#This Row],[Ap]]))</f>
        <v>0.24303804868629444</v>
      </c>
      <c r="O2162">
        <f>IF(Sample[[#This Row],[Ei]]=0,10,LOG(Sample[[#This Row],[Ei]]))</f>
        <v>-0.54406804435027567</v>
      </c>
      <c r="P2162">
        <f>IF(Sample[[#This Row],[Ii]]=0,10,LOG(Sample[[#This Row],[Ii]]))</f>
        <v>0.3010299956639812</v>
      </c>
      <c r="Q2162">
        <f>Kx-Sample[[#This Row],[Xp]]</f>
        <v>-0.24303804868629444</v>
      </c>
      <c r="R2162">
        <f>Ky-Sample[[#This Row],[Yp]]</f>
        <v>-0.45593195564972433</v>
      </c>
      <c r="S2162">
        <f>Kz-Sample[[#This Row],[Zp]]</f>
        <v>0.69897000433601875</v>
      </c>
      <c r="T2162">
        <f>Sample[[#This Row],[Kpy]]*KSc-Sample[[#This Row],[KPz]]*KSb</f>
        <v>-0.24303804868629442</v>
      </c>
      <c r="U2162">
        <f>-1*(Sample[[#This Row],[KPx]]*KSc-Sample[[#This Row],[KPz]]*KSa)</f>
        <v>-0.24303804868629444</v>
      </c>
      <c r="V2162">
        <f>(Sample[[#This Row],[KPx]]*$R$2-Sample[[#This Row],[Kpy]]*KSa)</f>
        <v>-0.24303804868629444</v>
      </c>
      <c r="W2162">
        <f>Sample[[#This Row],[Kpy]]*KTc-Sample[[#This Row],[KPz]]*KTb</f>
        <v>1.1549019599857431</v>
      </c>
      <c r="X2162">
        <f>-1*(Sample[[#This Row],[KPx]]*KTc-Sample[[#This Row],[KPz]]*KTa)</f>
        <v>1.1549019599857431</v>
      </c>
      <c r="Y2162">
        <f>(Sample[[#This Row],[KPx]]*KTb-Sample[[#This Row],[Kpy]]*KTa)</f>
        <v>1.1549019599857431</v>
      </c>
      <c r="Z2162">
        <f>-Sample[[#This Row],[Xp]]*a+Sample[[#This Row],[Yp]]*b+Sample[[#This Row],[Zp]]*c_</f>
        <v>-0.48607609737258894</v>
      </c>
      <c r="AA2162" s="8">
        <f>-IF(Sample[[#This Row],[Column2]]&gt;0,1,-1)*SQRT(Sample[[#This Row],[KPx''i]]^2+Sample[[#This Row],[KPx''j]]^2+Sample[[#This Row],[KPx''k]]^2)/Ksmag/Scale</f>
        <v>0.29765960368155842</v>
      </c>
      <c r="AB2162" s="1">
        <f>SQRT(Sample[[#This Row],[Kpy''i]]^2+Sample[[#This Row],[KPy''j]]^2+Sample[[#This Row],[KPy''k]]^2)/KTmag/Scale</f>
        <v>0.81663900751155383</v>
      </c>
    </row>
    <row r="2163" spans="1:28" hidden="1" x14ac:dyDescent="0.25">
      <c r="A2163" s="5">
        <v>2158</v>
      </c>
      <c r="B2163" s="13" t="s">
        <v>43</v>
      </c>
      <c r="C2163" s="5"/>
      <c r="D2163" s="5"/>
      <c r="E2163">
        <v>5</v>
      </c>
      <c r="F2163">
        <v>5</v>
      </c>
      <c r="G2163">
        <v>3</v>
      </c>
      <c r="H2163" s="11">
        <f>Sample[[#This Row],[C]]/Sample[[#This Row],[D]]</f>
        <v>1</v>
      </c>
      <c r="I2163" s="11">
        <f>Sample[[#This Row],[A]]/Sample[[#This Row],[C]]</f>
        <v>0.6</v>
      </c>
      <c r="J2163" s="11">
        <f>Sample[[#This Row],[D]]/Sample[[#This Row],[A]]</f>
        <v>1.6666666666666667</v>
      </c>
      <c r="K2163" s="11">
        <f>Sample[[#This Row],[A]]/Sample[[#This Row],[D]]</f>
        <v>0.6</v>
      </c>
      <c r="L2163" s="11">
        <f>Sample[[#This Row],[D]]/Sample[[#This Row],[C]]</f>
        <v>1</v>
      </c>
      <c r="M2163" s="11">
        <f>Sample[[#This Row],[C]]/Sample[[#This Row],[A]]</f>
        <v>1.6666666666666667</v>
      </c>
      <c r="N2163">
        <f>IF(Sample[[#This Row],[Ap]]=0,10,LOG(Sample[[#This Row],[Ap]]))</f>
        <v>0</v>
      </c>
      <c r="O2163">
        <f>IF(Sample[[#This Row],[Ei]]=0,10,LOG(Sample[[#This Row],[Ei]]))</f>
        <v>-0.22184874961635639</v>
      </c>
      <c r="P2163">
        <f>IF(Sample[[#This Row],[Ii]]=0,10,LOG(Sample[[#This Row],[Ii]]))</f>
        <v>0.22184874961635639</v>
      </c>
      <c r="Q2163">
        <f>Kx-Sample[[#This Row],[Xp]]</f>
        <v>0</v>
      </c>
      <c r="R2163">
        <f>Ky-Sample[[#This Row],[Yp]]</f>
        <v>-0.77815125038364363</v>
      </c>
      <c r="S2163">
        <f>Kz-Sample[[#This Row],[Zp]]</f>
        <v>0.77815125038364363</v>
      </c>
      <c r="T2163">
        <f>Sample[[#This Row],[Kpy]]*KSc-Sample[[#This Row],[KPz]]*KSb</f>
        <v>0</v>
      </c>
      <c r="U2163">
        <f>-1*(Sample[[#This Row],[KPx]]*KSc-Sample[[#This Row],[KPz]]*KSa)</f>
        <v>0</v>
      </c>
      <c r="V2163">
        <f>(Sample[[#This Row],[KPx]]*$R$2-Sample[[#This Row],[Kpy]]*KSa)</f>
        <v>0</v>
      </c>
      <c r="W2163">
        <f>Sample[[#This Row],[Kpy]]*KTc-Sample[[#This Row],[KPz]]*KTb</f>
        <v>1.5563025007672873</v>
      </c>
      <c r="X2163">
        <f>-1*(Sample[[#This Row],[KPx]]*KTc-Sample[[#This Row],[KPz]]*KTa)</f>
        <v>1.5563025007672873</v>
      </c>
      <c r="Y2163">
        <f>(Sample[[#This Row],[KPx]]*KTb-Sample[[#This Row],[Kpy]]*KTa)</f>
        <v>1.5563025007672873</v>
      </c>
      <c r="Z2163">
        <f>-Sample[[#This Row],[Xp]]*a+Sample[[#This Row],[Yp]]*b+Sample[[#This Row],[Zp]]*c_</f>
        <v>0</v>
      </c>
      <c r="AA2163" s="8">
        <f>-IF(Sample[[#This Row],[Column2]]&gt;0,1,-1)*SQRT(Sample[[#This Row],[KPx''i]]^2+Sample[[#This Row],[KPx''j]]^2+Sample[[#This Row],[KPx''k]]^2)/Ksmag/Scale</f>
        <v>0</v>
      </c>
      <c r="AB2163" s="1">
        <f>SQRT(Sample[[#This Row],[Kpy''i]]^2+Sample[[#This Row],[KPy''j]]^2+Sample[[#This Row],[KPy''k]]^2)/KTmag/Scale</f>
        <v>1.100472051870131</v>
      </c>
    </row>
    <row r="2164" spans="1:28" hidden="1" x14ac:dyDescent="0.25">
      <c r="A2164" s="5">
        <v>2159</v>
      </c>
      <c r="B2164" s="13" t="s">
        <v>43</v>
      </c>
      <c r="C2164" s="5"/>
      <c r="D2164" s="5"/>
      <c r="E2164">
        <v>1</v>
      </c>
      <c r="F2164">
        <v>9</v>
      </c>
      <c r="G2164">
        <v>10</v>
      </c>
      <c r="H2164" s="11">
        <f>Sample[[#This Row],[C]]/Sample[[#This Row],[D]]</f>
        <v>9</v>
      </c>
      <c r="I2164" s="11">
        <f>Sample[[#This Row],[A]]/Sample[[#This Row],[C]]</f>
        <v>1.1111111111111112</v>
      </c>
      <c r="J2164" s="11">
        <f>Sample[[#This Row],[D]]/Sample[[#This Row],[A]]</f>
        <v>0.1</v>
      </c>
      <c r="K2164" s="11">
        <f>Sample[[#This Row],[A]]/Sample[[#This Row],[D]]</f>
        <v>10</v>
      </c>
      <c r="L2164" s="11">
        <f>Sample[[#This Row],[D]]/Sample[[#This Row],[C]]</f>
        <v>0.1111111111111111</v>
      </c>
      <c r="M2164" s="11">
        <f>Sample[[#This Row],[C]]/Sample[[#This Row],[A]]</f>
        <v>0.9</v>
      </c>
      <c r="N2164">
        <f>IF(Sample[[#This Row],[Ap]]=0,10,LOG(Sample[[#This Row],[Ap]]))</f>
        <v>0.95424250943932487</v>
      </c>
      <c r="O2164">
        <f>IF(Sample[[#This Row],[Ei]]=0,10,LOG(Sample[[#This Row],[Ei]]))</f>
        <v>4.5757490560675143E-2</v>
      </c>
      <c r="P2164">
        <f>IF(Sample[[#This Row],[Ii]]=0,10,LOG(Sample[[#This Row],[Ii]]))</f>
        <v>-1</v>
      </c>
      <c r="Q2164">
        <f>Kx-Sample[[#This Row],[Xp]]</f>
        <v>-0.95424250943932487</v>
      </c>
      <c r="R2164">
        <f>Ky-Sample[[#This Row],[Yp]]</f>
        <v>-1.0457574905606752</v>
      </c>
      <c r="S2164">
        <f>Kz-Sample[[#This Row],[Zp]]</f>
        <v>2</v>
      </c>
      <c r="T2164">
        <f>Sample[[#This Row],[Kpy]]*KSc-Sample[[#This Row],[KPz]]*KSb</f>
        <v>-0.95424250943932476</v>
      </c>
      <c r="U2164">
        <f>-1*(Sample[[#This Row],[KPx]]*KSc-Sample[[#This Row],[KPz]]*KSa)</f>
        <v>-0.95424250943932487</v>
      </c>
      <c r="V2164">
        <f>(Sample[[#This Row],[KPx]]*$R$2-Sample[[#This Row],[Kpy]]*KSa)</f>
        <v>-0.95424250943932487</v>
      </c>
      <c r="W2164">
        <f>Sample[[#This Row],[Kpy]]*KTc-Sample[[#This Row],[KPz]]*KTb</f>
        <v>3.0457574905606752</v>
      </c>
      <c r="X2164">
        <f>-1*(Sample[[#This Row],[KPx]]*KTc-Sample[[#This Row],[KPz]]*KTa)</f>
        <v>3.0457574905606752</v>
      </c>
      <c r="Y2164">
        <f>(Sample[[#This Row],[KPx]]*KTb-Sample[[#This Row],[Kpy]]*KTa)</f>
        <v>3.0457574905606752</v>
      </c>
      <c r="Z2164">
        <f>-Sample[[#This Row],[Xp]]*a+Sample[[#This Row],[Yp]]*b+Sample[[#This Row],[Zp]]*c_</f>
        <v>-1.9084850188786497</v>
      </c>
      <c r="AA2164" s="8">
        <f>-IF(Sample[[#This Row],[Column2]]&gt;0,1,-1)*SQRT(Sample[[#This Row],[KPx''i]]^2+Sample[[#This Row],[KPx''j]]^2+Sample[[#This Row],[KPx''k]]^2)/Ksmag/Scale</f>
        <v>1.1687036194996532</v>
      </c>
      <c r="AB2164" s="1">
        <f>SQRT(Sample[[#This Row],[Kpy''i]]^2+Sample[[#This Row],[KPy''j]]^2+Sample[[#This Row],[KPy''k]]^2)/KTmag/Scale</f>
        <v>2.1536757754251754</v>
      </c>
    </row>
    <row r="2165" spans="1:28" hidden="1" x14ac:dyDescent="0.25">
      <c r="A2165" s="5">
        <v>2160</v>
      </c>
      <c r="B2165" s="13" t="s">
        <v>43</v>
      </c>
      <c r="C2165" s="5"/>
      <c r="D2165" s="5"/>
      <c r="E2165">
        <v>4</v>
      </c>
      <c r="F2165">
        <v>7</v>
      </c>
      <c r="G2165">
        <v>6</v>
      </c>
      <c r="H2165" s="11">
        <f>Sample[[#This Row],[C]]/Sample[[#This Row],[D]]</f>
        <v>1.75</v>
      </c>
      <c r="I2165" s="11">
        <f>Sample[[#This Row],[A]]/Sample[[#This Row],[C]]</f>
        <v>0.8571428571428571</v>
      </c>
      <c r="J2165" s="11">
        <f>Sample[[#This Row],[D]]/Sample[[#This Row],[A]]</f>
        <v>0.66666666666666663</v>
      </c>
      <c r="K2165" s="11">
        <f>Sample[[#This Row],[A]]/Sample[[#This Row],[D]]</f>
        <v>1.5</v>
      </c>
      <c r="L2165" s="11">
        <f>Sample[[#This Row],[D]]/Sample[[#This Row],[C]]</f>
        <v>0.5714285714285714</v>
      </c>
      <c r="M2165" s="11">
        <f>Sample[[#This Row],[C]]/Sample[[#This Row],[A]]</f>
        <v>1.1666666666666667</v>
      </c>
      <c r="N2165">
        <f>IF(Sample[[#This Row],[Ap]]=0,10,LOG(Sample[[#This Row],[Ap]]))</f>
        <v>0.24303804868629444</v>
      </c>
      <c r="O2165">
        <f>IF(Sample[[#This Row],[Ei]]=0,10,LOG(Sample[[#This Row],[Ei]]))</f>
        <v>-6.6946789630613221E-2</v>
      </c>
      <c r="P2165">
        <f>IF(Sample[[#This Row],[Ii]]=0,10,LOG(Sample[[#This Row],[Ii]]))</f>
        <v>-0.17609125905568127</v>
      </c>
      <c r="Q2165">
        <f>Kx-Sample[[#This Row],[Xp]]</f>
        <v>-0.24303804868629444</v>
      </c>
      <c r="R2165">
        <f>Ky-Sample[[#This Row],[Yp]]</f>
        <v>-0.93305321036938682</v>
      </c>
      <c r="S2165">
        <f>Kz-Sample[[#This Row],[Zp]]</f>
        <v>1.1760912590556813</v>
      </c>
      <c r="T2165">
        <f>Sample[[#This Row],[Kpy]]*KSc-Sample[[#This Row],[KPz]]*KSb</f>
        <v>-0.24303804868629453</v>
      </c>
      <c r="U2165">
        <f>-1*(Sample[[#This Row],[KPx]]*KSc-Sample[[#This Row],[KPz]]*KSa)</f>
        <v>-0.24303804868629444</v>
      </c>
      <c r="V2165">
        <f>(Sample[[#This Row],[KPx]]*$R$2-Sample[[#This Row],[Kpy]]*KSa)</f>
        <v>-0.24303804868629444</v>
      </c>
      <c r="W2165">
        <f>Sample[[#This Row],[Kpy]]*KTc-Sample[[#This Row],[KPz]]*KTb</f>
        <v>2.1091444694250683</v>
      </c>
      <c r="X2165">
        <f>-1*(Sample[[#This Row],[KPx]]*KTc-Sample[[#This Row],[KPz]]*KTa)</f>
        <v>2.1091444694250683</v>
      </c>
      <c r="Y2165">
        <f>(Sample[[#This Row],[KPx]]*KTb-Sample[[#This Row],[Kpy]]*KTa)</f>
        <v>2.1091444694250683</v>
      </c>
      <c r="Z2165">
        <f>-Sample[[#This Row],[Xp]]*a+Sample[[#This Row],[Yp]]*b+Sample[[#This Row],[Zp]]*c_</f>
        <v>-0.48607609737258894</v>
      </c>
      <c r="AA2165" s="8">
        <f>-IF(Sample[[#This Row],[Column2]]&gt;0,1,-1)*SQRT(Sample[[#This Row],[KPx''i]]^2+Sample[[#This Row],[KPx''j]]^2+Sample[[#This Row],[KPx''k]]^2)/Ksmag/Scale</f>
        <v>0.29765960368155847</v>
      </c>
      <c r="AB2165" s="1">
        <f>SQRT(Sample[[#This Row],[Kpy''i]]^2+Sample[[#This Row],[KPy''j]]^2+Sample[[#This Row],[KPy''k]]^2)/KTmag/Scale</f>
        <v>1.4913903568325686</v>
      </c>
    </row>
    <row r="2166" spans="1:28" hidden="1" x14ac:dyDescent="0.25">
      <c r="A2166" s="5">
        <v>2161</v>
      </c>
      <c r="B2166" s="13" t="s">
        <v>43</v>
      </c>
      <c r="C2166" s="5"/>
      <c r="D2166" s="5"/>
      <c r="E2166">
        <v>4</v>
      </c>
      <c r="F2166">
        <v>10</v>
      </c>
      <c r="G2166">
        <v>1</v>
      </c>
      <c r="H2166" s="11">
        <f>Sample[[#This Row],[C]]/Sample[[#This Row],[D]]</f>
        <v>2.5</v>
      </c>
      <c r="I2166" s="11">
        <f>Sample[[#This Row],[A]]/Sample[[#This Row],[C]]</f>
        <v>0.1</v>
      </c>
      <c r="J2166" s="11">
        <f>Sample[[#This Row],[D]]/Sample[[#This Row],[A]]</f>
        <v>4</v>
      </c>
      <c r="K2166" s="11">
        <f>Sample[[#This Row],[A]]/Sample[[#This Row],[D]]</f>
        <v>0.25</v>
      </c>
      <c r="L2166" s="11">
        <f>Sample[[#This Row],[D]]/Sample[[#This Row],[C]]</f>
        <v>0.4</v>
      </c>
      <c r="M2166" s="11">
        <f>Sample[[#This Row],[C]]/Sample[[#This Row],[A]]</f>
        <v>10</v>
      </c>
      <c r="N2166">
        <f>IF(Sample[[#This Row],[Ap]]=0,10,LOG(Sample[[#This Row],[Ap]]))</f>
        <v>0.3979400086720376</v>
      </c>
      <c r="O2166">
        <f>IF(Sample[[#This Row],[Ei]]=0,10,LOG(Sample[[#This Row],[Ei]]))</f>
        <v>-1</v>
      </c>
      <c r="P2166">
        <f>IF(Sample[[#This Row],[Ii]]=0,10,LOG(Sample[[#This Row],[Ii]]))</f>
        <v>0.6020599913279624</v>
      </c>
      <c r="Q2166">
        <f>Kx-Sample[[#This Row],[Xp]]</f>
        <v>-0.3979400086720376</v>
      </c>
      <c r="R2166">
        <f>Ky-Sample[[#This Row],[Yp]]</f>
        <v>0</v>
      </c>
      <c r="S2166">
        <f>Kz-Sample[[#This Row],[Zp]]</f>
        <v>0.3979400086720376</v>
      </c>
      <c r="T2166">
        <f>Sample[[#This Row],[Kpy]]*KSc-Sample[[#This Row],[KPz]]*KSb</f>
        <v>-0.3979400086720376</v>
      </c>
      <c r="U2166">
        <f>-1*(Sample[[#This Row],[KPx]]*KSc-Sample[[#This Row],[KPz]]*KSa)</f>
        <v>-0.3979400086720376</v>
      </c>
      <c r="V2166">
        <f>(Sample[[#This Row],[KPx]]*$R$2-Sample[[#This Row],[Kpy]]*KSa)</f>
        <v>-0.3979400086720376</v>
      </c>
      <c r="W2166">
        <f>Sample[[#This Row],[Kpy]]*KTc-Sample[[#This Row],[KPz]]*KTb</f>
        <v>0.3979400086720376</v>
      </c>
      <c r="X2166">
        <f>-1*(Sample[[#This Row],[KPx]]*KTc-Sample[[#This Row],[KPz]]*KTa)</f>
        <v>0.3979400086720376</v>
      </c>
      <c r="Y2166">
        <f>(Sample[[#This Row],[KPx]]*KTb-Sample[[#This Row],[Kpy]]*KTa)</f>
        <v>0.3979400086720376</v>
      </c>
      <c r="Z2166">
        <f>-Sample[[#This Row],[Xp]]*a+Sample[[#This Row],[Yp]]*b+Sample[[#This Row],[Zp]]*c_</f>
        <v>-0.79588001734407521</v>
      </c>
      <c r="AA2166" s="8">
        <f>-IF(Sample[[#This Row],[Column2]]&gt;0,1,-1)*SQRT(Sample[[#This Row],[KPx''i]]^2+Sample[[#This Row],[KPx''j]]^2+Sample[[#This Row],[KPx''k]]^2)/Ksmag/Scale</f>
        <v>0.48737498474260249</v>
      </c>
      <c r="AB2166" s="1">
        <f>SQRT(Sample[[#This Row],[Kpy''i]]^2+Sample[[#This Row],[KPy''j]]^2+Sample[[#This Row],[KPy''k]]^2)/KTmag/Scale</f>
        <v>0.28138607863743137</v>
      </c>
    </row>
    <row r="2167" spans="1:28" hidden="1" x14ac:dyDescent="0.25">
      <c r="A2167" s="5">
        <v>2162</v>
      </c>
      <c r="B2167" s="13" t="s">
        <v>43</v>
      </c>
      <c r="C2167" s="5"/>
      <c r="D2167" s="5"/>
      <c r="E2167">
        <v>7</v>
      </c>
      <c r="F2167">
        <v>10</v>
      </c>
      <c r="G2167">
        <v>4</v>
      </c>
      <c r="H2167" s="11">
        <f>Sample[[#This Row],[C]]/Sample[[#This Row],[D]]</f>
        <v>1.4285714285714286</v>
      </c>
      <c r="I2167" s="11">
        <f>Sample[[#This Row],[A]]/Sample[[#This Row],[C]]</f>
        <v>0.4</v>
      </c>
      <c r="J2167" s="11">
        <f>Sample[[#This Row],[D]]/Sample[[#This Row],[A]]</f>
        <v>1.75</v>
      </c>
      <c r="K2167" s="11">
        <f>Sample[[#This Row],[A]]/Sample[[#This Row],[D]]</f>
        <v>0.5714285714285714</v>
      </c>
      <c r="L2167" s="11">
        <f>Sample[[#This Row],[D]]/Sample[[#This Row],[C]]</f>
        <v>0.7</v>
      </c>
      <c r="M2167" s="11">
        <f>Sample[[#This Row],[C]]/Sample[[#This Row],[A]]</f>
        <v>2.5</v>
      </c>
      <c r="N2167">
        <f>IF(Sample[[#This Row],[Ap]]=0,10,LOG(Sample[[#This Row],[Ap]]))</f>
        <v>0.15490195998574319</v>
      </c>
      <c r="O2167">
        <f>IF(Sample[[#This Row],[Ei]]=0,10,LOG(Sample[[#This Row],[Ei]]))</f>
        <v>-0.3979400086720376</v>
      </c>
      <c r="P2167">
        <f>IF(Sample[[#This Row],[Ii]]=0,10,LOG(Sample[[#This Row],[Ii]]))</f>
        <v>0.24303804868629444</v>
      </c>
      <c r="Q2167">
        <f>Kx-Sample[[#This Row],[Xp]]</f>
        <v>-0.15490195998574319</v>
      </c>
      <c r="R2167">
        <f>Ky-Sample[[#This Row],[Yp]]</f>
        <v>-0.6020599913279624</v>
      </c>
      <c r="S2167">
        <f>Kz-Sample[[#This Row],[Zp]]</f>
        <v>0.75696195131370558</v>
      </c>
      <c r="T2167">
        <f>Sample[[#This Row],[Kpy]]*KSc-Sample[[#This Row],[KPz]]*KSb</f>
        <v>-0.15490195998574319</v>
      </c>
      <c r="U2167">
        <f>-1*(Sample[[#This Row],[KPx]]*KSc-Sample[[#This Row],[KPz]]*KSa)</f>
        <v>-0.15490195998574319</v>
      </c>
      <c r="V2167">
        <f>(Sample[[#This Row],[KPx]]*$R$2-Sample[[#This Row],[Kpy]]*KSa)</f>
        <v>-0.15490195998574319</v>
      </c>
      <c r="W2167">
        <f>Sample[[#This Row],[Kpy]]*KTc-Sample[[#This Row],[KPz]]*KTb</f>
        <v>1.3590219426416681</v>
      </c>
      <c r="X2167">
        <f>-1*(Sample[[#This Row],[KPx]]*KTc-Sample[[#This Row],[KPz]]*KTa)</f>
        <v>1.3590219426416681</v>
      </c>
      <c r="Y2167">
        <f>(Sample[[#This Row],[KPx]]*KTb-Sample[[#This Row],[Kpy]]*KTa)</f>
        <v>1.3590219426416681</v>
      </c>
      <c r="Z2167">
        <f>-Sample[[#This Row],[Xp]]*a+Sample[[#This Row],[Yp]]*b+Sample[[#This Row],[Zp]]*c_</f>
        <v>-0.30980391997148632</v>
      </c>
      <c r="AA2167" s="8">
        <f>-IF(Sample[[#This Row],[Column2]]&gt;0,1,-1)*SQRT(Sample[[#This Row],[KPx''i]]^2+Sample[[#This Row],[KPx''j]]^2+Sample[[#This Row],[KPx''k]]^2)/Ksmag/Scale</f>
        <v>0.1897153810610441</v>
      </c>
      <c r="AB2167" s="1">
        <f>SQRT(Sample[[#This Row],[Kpy''i]]^2+Sample[[#This Row],[KPy''j]]^2+Sample[[#This Row],[KPy''k]]^2)/KTmag/Scale</f>
        <v>0.96097363142323877</v>
      </c>
    </row>
    <row r="2168" spans="1:28" hidden="1" x14ac:dyDescent="0.25">
      <c r="A2168" s="5">
        <v>2163</v>
      </c>
      <c r="B2168" s="13" t="s">
        <v>43</v>
      </c>
      <c r="C2168" s="5"/>
      <c r="D2168" s="5"/>
      <c r="E2168">
        <v>10</v>
      </c>
      <c r="F2168">
        <v>4</v>
      </c>
      <c r="G2168">
        <v>2</v>
      </c>
      <c r="H2168" s="11">
        <f>Sample[[#This Row],[C]]/Sample[[#This Row],[D]]</f>
        <v>0.4</v>
      </c>
      <c r="I2168" s="11">
        <f>Sample[[#This Row],[A]]/Sample[[#This Row],[C]]</f>
        <v>0.5</v>
      </c>
      <c r="J2168" s="11">
        <f>Sample[[#This Row],[D]]/Sample[[#This Row],[A]]</f>
        <v>5</v>
      </c>
      <c r="K2168" s="11">
        <f>Sample[[#This Row],[A]]/Sample[[#This Row],[D]]</f>
        <v>0.2</v>
      </c>
      <c r="L2168" s="11">
        <f>Sample[[#This Row],[D]]/Sample[[#This Row],[C]]</f>
        <v>2.5</v>
      </c>
      <c r="M2168" s="11">
        <f>Sample[[#This Row],[C]]/Sample[[#This Row],[A]]</f>
        <v>2</v>
      </c>
      <c r="N2168">
        <f>IF(Sample[[#This Row],[Ap]]=0,10,LOG(Sample[[#This Row],[Ap]]))</f>
        <v>-0.3979400086720376</v>
      </c>
      <c r="O2168">
        <f>IF(Sample[[#This Row],[Ei]]=0,10,LOG(Sample[[#This Row],[Ei]]))</f>
        <v>-0.3010299956639812</v>
      </c>
      <c r="P2168">
        <f>IF(Sample[[#This Row],[Ii]]=0,10,LOG(Sample[[#This Row],[Ii]]))</f>
        <v>0.69897000433601886</v>
      </c>
      <c r="Q2168">
        <f>Kx-Sample[[#This Row],[Xp]]</f>
        <v>0.3979400086720376</v>
      </c>
      <c r="R2168">
        <f>Ky-Sample[[#This Row],[Yp]]</f>
        <v>-0.69897000433601875</v>
      </c>
      <c r="S2168">
        <f>Kz-Sample[[#This Row],[Zp]]</f>
        <v>0.30102999566398114</v>
      </c>
      <c r="T2168">
        <f>Sample[[#This Row],[Kpy]]*KSc-Sample[[#This Row],[KPz]]*KSb</f>
        <v>0.3979400086720376</v>
      </c>
      <c r="U2168">
        <f>-1*(Sample[[#This Row],[KPx]]*KSc-Sample[[#This Row],[KPz]]*KSa)</f>
        <v>0.3979400086720376</v>
      </c>
      <c r="V2168">
        <f>(Sample[[#This Row],[KPx]]*$R$2-Sample[[#This Row],[Kpy]]*KSa)</f>
        <v>0.3979400086720376</v>
      </c>
      <c r="W2168">
        <f>Sample[[#This Row],[Kpy]]*KTc-Sample[[#This Row],[KPz]]*KTb</f>
        <v>0.99999999999999989</v>
      </c>
      <c r="X2168">
        <f>-1*(Sample[[#This Row],[KPx]]*KTc-Sample[[#This Row],[KPz]]*KTa)</f>
        <v>0.99999999999999989</v>
      </c>
      <c r="Y2168">
        <f>(Sample[[#This Row],[KPx]]*KTb-Sample[[#This Row],[Kpy]]*KTa)</f>
        <v>0.99999999999999989</v>
      </c>
      <c r="Z2168">
        <f>-Sample[[#This Row],[Xp]]*a+Sample[[#This Row],[Yp]]*b+Sample[[#This Row],[Zp]]*c_</f>
        <v>0.79588001734407532</v>
      </c>
      <c r="AA2168" s="8">
        <f>-IF(Sample[[#This Row],[Column2]]&gt;0,1,-1)*SQRT(Sample[[#This Row],[KPx''i]]^2+Sample[[#This Row],[KPx''j]]^2+Sample[[#This Row],[KPx''k]]^2)/Ksmag/Scale</f>
        <v>-0.48737498474260249</v>
      </c>
      <c r="AB2168" s="1">
        <f>SQRT(Sample[[#This Row],[Kpy''i]]^2+Sample[[#This Row],[KPy''j]]^2+Sample[[#This Row],[KPy''k]]^2)/KTmag/Scale</f>
        <v>0.70710678118654746</v>
      </c>
    </row>
    <row r="2169" spans="1:28" hidden="1" x14ac:dyDescent="0.25">
      <c r="A2169" s="5">
        <v>2164</v>
      </c>
      <c r="B2169" s="13" t="s">
        <v>43</v>
      </c>
      <c r="C2169" s="5"/>
      <c r="D2169" s="5"/>
      <c r="E2169">
        <v>7</v>
      </c>
      <c r="F2169">
        <v>5</v>
      </c>
      <c r="G2169">
        <v>10</v>
      </c>
      <c r="H2169" s="11">
        <f>Sample[[#This Row],[C]]/Sample[[#This Row],[D]]</f>
        <v>0.7142857142857143</v>
      </c>
      <c r="I2169" s="11">
        <f>Sample[[#This Row],[A]]/Sample[[#This Row],[C]]</f>
        <v>2</v>
      </c>
      <c r="J2169" s="11">
        <f>Sample[[#This Row],[D]]/Sample[[#This Row],[A]]</f>
        <v>0.7</v>
      </c>
      <c r="K2169" s="11">
        <f>Sample[[#This Row],[A]]/Sample[[#This Row],[D]]</f>
        <v>1.4285714285714286</v>
      </c>
      <c r="L2169" s="11">
        <f>Sample[[#This Row],[D]]/Sample[[#This Row],[C]]</f>
        <v>1.4</v>
      </c>
      <c r="M2169" s="11">
        <f>Sample[[#This Row],[C]]/Sample[[#This Row],[A]]</f>
        <v>0.5</v>
      </c>
      <c r="N2169">
        <f>IF(Sample[[#This Row],[Ap]]=0,10,LOG(Sample[[#This Row],[Ap]]))</f>
        <v>-0.14612803567823801</v>
      </c>
      <c r="O2169">
        <f>IF(Sample[[#This Row],[Ei]]=0,10,LOG(Sample[[#This Row],[Ei]]))</f>
        <v>0.3010299956639812</v>
      </c>
      <c r="P2169">
        <f>IF(Sample[[#This Row],[Ii]]=0,10,LOG(Sample[[#This Row],[Ii]]))</f>
        <v>-0.15490195998574319</v>
      </c>
      <c r="Q2169">
        <f>Kx-Sample[[#This Row],[Xp]]</f>
        <v>0.14612803567823801</v>
      </c>
      <c r="R2169">
        <f>Ky-Sample[[#This Row],[Yp]]</f>
        <v>-1.3010299956639813</v>
      </c>
      <c r="S2169">
        <f>Kz-Sample[[#This Row],[Zp]]</f>
        <v>1.1549019599857431</v>
      </c>
      <c r="T2169">
        <f>Sample[[#This Row],[Kpy]]*KSc-Sample[[#This Row],[KPz]]*KSb</f>
        <v>0.14612803567823818</v>
      </c>
      <c r="U2169">
        <f>-1*(Sample[[#This Row],[KPx]]*KSc-Sample[[#This Row],[KPz]]*KSa)</f>
        <v>0.14612803567823801</v>
      </c>
      <c r="V2169">
        <f>(Sample[[#This Row],[KPx]]*$R$2-Sample[[#This Row],[Kpy]]*KSa)</f>
        <v>0.14612803567823801</v>
      </c>
      <c r="W2169">
        <f>Sample[[#This Row],[Kpy]]*KTc-Sample[[#This Row],[KPz]]*KTb</f>
        <v>2.4559319556497243</v>
      </c>
      <c r="X2169">
        <f>-1*(Sample[[#This Row],[KPx]]*KTc-Sample[[#This Row],[KPz]]*KTa)</f>
        <v>2.4559319556497243</v>
      </c>
      <c r="Y2169">
        <f>(Sample[[#This Row],[KPx]]*KTb-Sample[[#This Row],[Kpy]]*KTa)</f>
        <v>2.4559319556497243</v>
      </c>
      <c r="Z2169">
        <f>-Sample[[#This Row],[Xp]]*a+Sample[[#This Row],[Yp]]*b+Sample[[#This Row],[Zp]]*c_</f>
        <v>0.29225607135647602</v>
      </c>
      <c r="AA2169" s="8">
        <f>-IF(Sample[[#This Row],[Column2]]&gt;0,1,-1)*SQRT(Sample[[#This Row],[KPx''i]]^2+Sample[[#This Row],[KPx''j]]^2+Sample[[#This Row],[KPx''k]]^2)/Ksmag/Scale</f>
        <v>-0.17896956226344918</v>
      </c>
      <c r="AB2169" s="1">
        <f>SQRT(Sample[[#This Row],[Kpy''i]]^2+Sample[[#This Row],[KPy''j]]^2+Sample[[#This Row],[KPy''k]]^2)/KTmag/Scale</f>
        <v>1.7366061399726598</v>
      </c>
    </row>
    <row r="2170" spans="1:28" hidden="1" x14ac:dyDescent="0.25">
      <c r="A2170" s="5">
        <v>2165</v>
      </c>
      <c r="B2170" s="13" t="s">
        <v>43</v>
      </c>
      <c r="C2170" s="5"/>
      <c r="D2170" s="5"/>
      <c r="E2170">
        <v>2</v>
      </c>
      <c r="F2170">
        <v>6</v>
      </c>
      <c r="G2170">
        <v>7</v>
      </c>
      <c r="H2170" s="11">
        <f>Sample[[#This Row],[C]]/Sample[[#This Row],[D]]</f>
        <v>3</v>
      </c>
      <c r="I2170" s="11">
        <f>Sample[[#This Row],[A]]/Sample[[#This Row],[C]]</f>
        <v>1.1666666666666667</v>
      </c>
      <c r="J2170" s="11">
        <f>Sample[[#This Row],[D]]/Sample[[#This Row],[A]]</f>
        <v>0.2857142857142857</v>
      </c>
      <c r="K2170" s="11">
        <f>Sample[[#This Row],[A]]/Sample[[#This Row],[D]]</f>
        <v>3.5</v>
      </c>
      <c r="L2170" s="11">
        <f>Sample[[#This Row],[D]]/Sample[[#This Row],[C]]</f>
        <v>0.33333333333333331</v>
      </c>
      <c r="M2170" s="11">
        <f>Sample[[#This Row],[C]]/Sample[[#This Row],[A]]</f>
        <v>0.8571428571428571</v>
      </c>
      <c r="N2170">
        <f>IF(Sample[[#This Row],[Ap]]=0,10,LOG(Sample[[#This Row],[Ap]]))</f>
        <v>0.47712125471966244</v>
      </c>
      <c r="O2170">
        <f>IF(Sample[[#This Row],[Ei]]=0,10,LOG(Sample[[#This Row],[Ei]]))</f>
        <v>6.6946789630613221E-2</v>
      </c>
      <c r="P2170">
        <f>IF(Sample[[#This Row],[Ii]]=0,10,LOG(Sample[[#This Row],[Ii]]))</f>
        <v>-0.54406804435027567</v>
      </c>
      <c r="Q2170">
        <f>Kx-Sample[[#This Row],[Xp]]</f>
        <v>-0.47712125471966244</v>
      </c>
      <c r="R2170">
        <f>Ky-Sample[[#This Row],[Yp]]</f>
        <v>-1.0669467896306133</v>
      </c>
      <c r="S2170">
        <f>Kz-Sample[[#This Row],[Zp]]</f>
        <v>1.5440680443502757</v>
      </c>
      <c r="T2170">
        <f>Sample[[#This Row],[Kpy]]*KSc-Sample[[#This Row],[KPz]]*KSb</f>
        <v>-0.47712125471966238</v>
      </c>
      <c r="U2170">
        <f>-1*(Sample[[#This Row],[KPx]]*KSc-Sample[[#This Row],[KPz]]*KSa)</f>
        <v>-0.47712125471966244</v>
      </c>
      <c r="V2170">
        <f>(Sample[[#This Row],[KPx]]*$R$2-Sample[[#This Row],[Kpy]]*KSa)</f>
        <v>-0.47712125471966244</v>
      </c>
      <c r="W2170">
        <f>Sample[[#This Row],[Kpy]]*KTc-Sample[[#This Row],[KPz]]*KTb</f>
        <v>2.6110148339808887</v>
      </c>
      <c r="X2170">
        <f>-1*(Sample[[#This Row],[KPx]]*KTc-Sample[[#This Row],[KPz]]*KTa)</f>
        <v>2.6110148339808887</v>
      </c>
      <c r="Y2170">
        <f>(Sample[[#This Row],[KPx]]*KTb-Sample[[#This Row],[Kpy]]*KTa)</f>
        <v>2.6110148339808892</v>
      </c>
      <c r="Z2170">
        <f>-Sample[[#This Row],[Xp]]*a+Sample[[#This Row],[Yp]]*b+Sample[[#This Row],[Zp]]*c_</f>
        <v>-0.95424250943932487</v>
      </c>
      <c r="AA2170" s="8">
        <f>-IF(Sample[[#This Row],[Column2]]&gt;0,1,-1)*SQRT(Sample[[#This Row],[KPx''i]]^2+Sample[[#This Row],[KPx''j]]^2+Sample[[#This Row],[KPx''k]]^2)/Ksmag/Scale</f>
        <v>0.58435180974982659</v>
      </c>
      <c r="AB2170" s="1">
        <f>SQRT(Sample[[#This Row],[Kpy''i]]^2+Sample[[#This Row],[KPy''j]]^2+Sample[[#This Row],[KPy''k]]^2)/KTmag/Scale</f>
        <v>1.8462662948865545</v>
      </c>
    </row>
    <row r="2171" spans="1:28" hidden="1" x14ac:dyDescent="0.25">
      <c r="A2171" s="5">
        <v>2166</v>
      </c>
      <c r="B2171" s="13" t="s">
        <v>43</v>
      </c>
      <c r="C2171" s="5"/>
      <c r="D2171" s="5"/>
      <c r="E2171">
        <v>9</v>
      </c>
      <c r="F2171">
        <v>10</v>
      </c>
      <c r="G2171">
        <v>2</v>
      </c>
      <c r="H2171" s="11">
        <f>Sample[[#This Row],[C]]/Sample[[#This Row],[D]]</f>
        <v>1.1111111111111112</v>
      </c>
      <c r="I2171" s="11">
        <f>Sample[[#This Row],[A]]/Sample[[#This Row],[C]]</f>
        <v>0.2</v>
      </c>
      <c r="J2171" s="11">
        <f>Sample[[#This Row],[D]]/Sample[[#This Row],[A]]</f>
        <v>4.5</v>
      </c>
      <c r="K2171" s="11">
        <f>Sample[[#This Row],[A]]/Sample[[#This Row],[D]]</f>
        <v>0.22222222222222221</v>
      </c>
      <c r="L2171" s="11">
        <f>Sample[[#This Row],[D]]/Sample[[#This Row],[C]]</f>
        <v>0.9</v>
      </c>
      <c r="M2171" s="11">
        <f>Sample[[#This Row],[C]]/Sample[[#This Row],[A]]</f>
        <v>5</v>
      </c>
      <c r="N2171">
        <f>IF(Sample[[#This Row],[Ap]]=0,10,LOG(Sample[[#This Row],[Ap]]))</f>
        <v>4.5757490560675143E-2</v>
      </c>
      <c r="O2171">
        <f>IF(Sample[[#This Row],[Ei]]=0,10,LOG(Sample[[#This Row],[Ei]]))</f>
        <v>-0.69897000433601875</v>
      </c>
      <c r="P2171">
        <f>IF(Sample[[#This Row],[Ii]]=0,10,LOG(Sample[[#This Row],[Ii]]))</f>
        <v>0.65321251377534373</v>
      </c>
      <c r="Q2171">
        <f>Kx-Sample[[#This Row],[Xp]]</f>
        <v>-4.5757490560675143E-2</v>
      </c>
      <c r="R2171">
        <f>Ky-Sample[[#This Row],[Yp]]</f>
        <v>-0.30102999566398125</v>
      </c>
      <c r="S2171">
        <f>Kz-Sample[[#This Row],[Zp]]</f>
        <v>0.34678748622465627</v>
      </c>
      <c r="T2171">
        <f>Sample[[#This Row],[Kpy]]*KSc-Sample[[#This Row],[KPz]]*KSb</f>
        <v>-4.5757490560675018E-2</v>
      </c>
      <c r="U2171">
        <f>-1*(Sample[[#This Row],[KPx]]*KSc-Sample[[#This Row],[KPz]]*KSa)</f>
        <v>-4.5757490560675143E-2</v>
      </c>
      <c r="V2171">
        <f>(Sample[[#This Row],[KPx]]*$R$2-Sample[[#This Row],[Kpy]]*KSa)</f>
        <v>-4.5757490560675143E-2</v>
      </c>
      <c r="W2171">
        <f>Sample[[#This Row],[Kpy]]*KTc-Sample[[#This Row],[KPz]]*KTb</f>
        <v>0.64781748188863753</v>
      </c>
      <c r="X2171">
        <f>-1*(Sample[[#This Row],[KPx]]*KTc-Sample[[#This Row],[KPz]]*KTa)</f>
        <v>0.64781748188863741</v>
      </c>
      <c r="Y2171">
        <f>(Sample[[#This Row],[KPx]]*KTb-Sample[[#This Row],[Kpy]]*KTa)</f>
        <v>0.64781748188863764</v>
      </c>
      <c r="Z2171">
        <f>-Sample[[#This Row],[Xp]]*a+Sample[[#This Row],[Yp]]*b+Sample[[#This Row],[Zp]]*c_</f>
        <v>-9.1514981121350036E-2</v>
      </c>
      <c r="AA2171" s="8">
        <f>-IF(Sample[[#This Row],[Column2]]&gt;0,1,-1)*SQRT(Sample[[#This Row],[KPx''i]]^2+Sample[[#This Row],[KPx''j]]^2+Sample[[#This Row],[KPx''k]]^2)/Ksmag/Scale</f>
        <v>5.6041251891935873E-2</v>
      </c>
      <c r="AB2171" s="1">
        <f>SQRT(Sample[[#This Row],[Kpy''i]]^2+Sample[[#This Row],[KPy''j]]^2+Sample[[#This Row],[KPy''k]]^2)/KTmag/Scale</f>
        <v>0.45807613441464912</v>
      </c>
    </row>
    <row r="2172" spans="1:28" hidden="1" x14ac:dyDescent="0.25">
      <c r="A2172" s="5">
        <v>2167</v>
      </c>
      <c r="B2172" s="13" t="s">
        <v>43</v>
      </c>
      <c r="C2172" s="5"/>
      <c r="D2172" s="5"/>
      <c r="E2172">
        <v>1</v>
      </c>
      <c r="F2172">
        <v>3</v>
      </c>
      <c r="G2172">
        <v>5</v>
      </c>
      <c r="H2172" s="11">
        <f>Sample[[#This Row],[C]]/Sample[[#This Row],[D]]</f>
        <v>3</v>
      </c>
      <c r="I2172" s="11">
        <f>Sample[[#This Row],[A]]/Sample[[#This Row],[C]]</f>
        <v>1.6666666666666667</v>
      </c>
      <c r="J2172" s="11">
        <f>Sample[[#This Row],[D]]/Sample[[#This Row],[A]]</f>
        <v>0.2</v>
      </c>
      <c r="K2172" s="11">
        <f>Sample[[#This Row],[A]]/Sample[[#This Row],[D]]</f>
        <v>5</v>
      </c>
      <c r="L2172" s="11">
        <f>Sample[[#This Row],[D]]/Sample[[#This Row],[C]]</f>
        <v>0.33333333333333331</v>
      </c>
      <c r="M2172" s="11">
        <f>Sample[[#This Row],[C]]/Sample[[#This Row],[A]]</f>
        <v>0.6</v>
      </c>
      <c r="N2172">
        <f>IF(Sample[[#This Row],[Ap]]=0,10,LOG(Sample[[#This Row],[Ap]]))</f>
        <v>0.47712125471966244</v>
      </c>
      <c r="O2172">
        <f>IF(Sample[[#This Row],[Ei]]=0,10,LOG(Sample[[#This Row],[Ei]]))</f>
        <v>0.22184874961635639</v>
      </c>
      <c r="P2172">
        <f>IF(Sample[[#This Row],[Ii]]=0,10,LOG(Sample[[#This Row],[Ii]]))</f>
        <v>-0.69897000433601875</v>
      </c>
      <c r="Q2172">
        <f>Kx-Sample[[#This Row],[Xp]]</f>
        <v>-0.47712125471966244</v>
      </c>
      <c r="R2172">
        <f>Ky-Sample[[#This Row],[Yp]]</f>
        <v>-1.2218487496163564</v>
      </c>
      <c r="S2172">
        <f>Kz-Sample[[#This Row],[Zp]]</f>
        <v>1.6989700043360187</v>
      </c>
      <c r="T2172">
        <f>Sample[[#This Row],[Kpy]]*KSc-Sample[[#This Row],[KPz]]*KSb</f>
        <v>-0.47712125471966238</v>
      </c>
      <c r="U2172">
        <f>-1*(Sample[[#This Row],[KPx]]*KSc-Sample[[#This Row],[KPz]]*KSa)</f>
        <v>-0.47712125471966244</v>
      </c>
      <c r="V2172">
        <f>(Sample[[#This Row],[KPx]]*$R$2-Sample[[#This Row],[Kpy]]*KSa)</f>
        <v>-0.47712125471966244</v>
      </c>
      <c r="W2172">
        <f>Sample[[#This Row],[Kpy]]*KTc-Sample[[#This Row],[KPz]]*KTb</f>
        <v>2.9208187539523749</v>
      </c>
      <c r="X2172">
        <f>-1*(Sample[[#This Row],[KPx]]*KTc-Sample[[#This Row],[KPz]]*KTa)</f>
        <v>2.9208187539523749</v>
      </c>
      <c r="Y2172">
        <f>(Sample[[#This Row],[KPx]]*KTb-Sample[[#This Row],[Kpy]]*KTa)</f>
        <v>2.9208187539523753</v>
      </c>
      <c r="Z2172">
        <f>-Sample[[#This Row],[Xp]]*a+Sample[[#This Row],[Yp]]*b+Sample[[#This Row],[Zp]]*c_</f>
        <v>-0.95424250943932476</v>
      </c>
      <c r="AA2172" s="8">
        <f>-IF(Sample[[#This Row],[Column2]]&gt;0,1,-1)*SQRT(Sample[[#This Row],[KPx''i]]^2+Sample[[#This Row],[KPx''j]]^2+Sample[[#This Row],[KPx''k]]^2)/Ksmag/Scale</f>
        <v>0.58435180974982659</v>
      </c>
      <c r="AB2172" s="1">
        <f>SQRT(Sample[[#This Row],[Kpy''i]]^2+Sample[[#This Row],[KPy''j]]^2+Sample[[#This Row],[KPy''k]]^2)/KTmag/Scale</f>
        <v>2.0653307475365668</v>
      </c>
    </row>
    <row r="2173" spans="1:28" hidden="1" x14ac:dyDescent="0.25">
      <c r="A2173" s="5">
        <v>2168</v>
      </c>
      <c r="B2173" s="13" t="s">
        <v>43</v>
      </c>
      <c r="C2173" s="5"/>
      <c r="D2173" s="5"/>
      <c r="E2173">
        <v>6</v>
      </c>
      <c r="F2173">
        <v>1</v>
      </c>
      <c r="G2173">
        <v>7</v>
      </c>
      <c r="H2173" s="11">
        <f>Sample[[#This Row],[C]]/Sample[[#This Row],[D]]</f>
        <v>0.16666666666666666</v>
      </c>
      <c r="I2173" s="11">
        <f>Sample[[#This Row],[A]]/Sample[[#This Row],[C]]</f>
        <v>7</v>
      </c>
      <c r="J2173" s="11">
        <f>Sample[[#This Row],[D]]/Sample[[#This Row],[A]]</f>
        <v>0.8571428571428571</v>
      </c>
      <c r="K2173" s="11">
        <f>Sample[[#This Row],[A]]/Sample[[#This Row],[D]]</f>
        <v>1.1666666666666667</v>
      </c>
      <c r="L2173" s="11">
        <f>Sample[[#This Row],[D]]/Sample[[#This Row],[C]]</f>
        <v>6</v>
      </c>
      <c r="M2173" s="11">
        <f>Sample[[#This Row],[C]]/Sample[[#This Row],[A]]</f>
        <v>0.14285714285714285</v>
      </c>
      <c r="N2173">
        <f>IF(Sample[[#This Row],[Ap]]=0,10,LOG(Sample[[#This Row],[Ap]]))</f>
        <v>-0.77815125038364363</v>
      </c>
      <c r="O2173">
        <f>IF(Sample[[#This Row],[Ei]]=0,10,LOG(Sample[[#This Row],[Ei]]))</f>
        <v>0.84509804001425681</v>
      </c>
      <c r="P2173">
        <f>IF(Sample[[#This Row],[Ii]]=0,10,LOG(Sample[[#This Row],[Ii]]))</f>
        <v>-6.6946789630613221E-2</v>
      </c>
      <c r="Q2173">
        <f>Kx-Sample[[#This Row],[Xp]]</f>
        <v>0.77815125038364363</v>
      </c>
      <c r="R2173">
        <f>Ky-Sample[[#This Row],[Yp]]</f>
        <v>-1.8450980400142569</v>
      </c>
      <c r="S2173">
        <f>Kz-Sample[[#This Row],[Zp]]</f>
        <v>1.0669467896306133</v>
      </c>
      <c r="T2173">
        <f>Sample[[#This Row],[Kpy]]*KSc-Sample[[#This Row],[KPz]]*KSb</f>
        <v>0.77815125038364363</v>
      </c>
      <c r="U2173">
        <f>-1*(Sample[[#This Row],[KPx]]*KSc-Sample[[#This Row],[KPz]]*KSa)</f>
        <v>0.77815125038364363</v>
      </c>
      <c r="V2173">
        <f>(Sample[[#This Row],[KPx]]*$R$2-Sample[[#This Row],[Kpy]]*KSa)</f>
        <v>0.77815125038364363</v>
      </c>
      <c r="W2173">
        <f>Sample[[#This Row],[Kpy]]*KTc-Sample[[#This Row],[KPz]]*KTb</f>
        <v>2.91204482964487</v>
      </c>
      <c r="X2173">
        <f>-1*(Sample[[#This Row],[KPx]]*KTc-Sample[[#This Row],[KPz]]*KTa)</f>
        <v>2.91204482964487</v>
      </c>
      <c r="Y2173">
        <f>(Sample[[#This Row],[KPx]]*KTb-Sample[[#This Row],[Kpy]]*KTa)</f>
        <v>2.91204482964487</v>
      </c>
      <c r="Z2173">
        <f>-Sample[[#This Row],[Xp]]*a+Sample[[#This Row],[Yp]]*b+Sample[[#This Row],[Zp]]*c_</f>
        <v>1.5563025007672873</v>
      </c>
      <c r="AA2173" s="8">
        <f>-IF(Sample[[#This Row],[Column2]]&gt;0,1,-1)*SQRT(Sample[[#This Row],[KPx''i]]^2+Sample[[#This Row],[KPx''j]]^2+Sample[[#This Row],[KPx''k]]^2)/Ksmag/Scale</f>
        <v>-0.95303675307431968</v>
      </c>
      <c r="AB2173" s="1">
        <f>SQRT(Sample[[#This Row],[Kpy''i]]^2+Sample[[#This Row],[KPy''j]]^2+Sample[[#This Row],[KPy''k]]^2)/KTmag/Scale</f>
        <v>2.0591266461611122</v>
      </c>
    </row>
    <row r="2174" spans="1:28" hidden="1" x14ac:dyDescent="0.25">
      <c r="A2174" s="5">
        <v>2169</v>
      </c>
      <c r="B2174" s="13" t="s">
        <v>43</v>
      </c>
      <c r="C2174" s="5"/>
      <c r="D2174" s="5"/>
      <c r="E2174">
        <v>3</v>
      </c>
      <c r="F2174">
        <v>9</v>
      </c>
      <c r="G2174">
        <v>6</v>
      </c>
      <c r="H2174" s="11">
        <f>Sample[[#This Row],[C]]/Sample[[#This Row],[D]]</f>
        <v>3</v>
      </c>
      <c r="I2174" s="11">
        <f>Sample[[#This Row],[A]]/Sample[[#This Row],[C]]</f>
        <v>0.66666666666666663</v>
      </c>
      <c r="J2174" s="11">
        <f>Sample[[#This Row],[D]]/Sample[[#This Row],[A]]</f>
        <v>0.5</v>
      </c>
      <c r="K2174" s="11">
        <f>Sample[[#This Row],[A]]/Sample[[#This Row],[D]]</f>
        <v>2</v>
      </c>
      <c r="L2174" s="11">
        <f>Sample[[#This Row],[D]]/Sample[[#This Row],[C]]</f>
        <v>0.33333333333333331</v>
      </c>
      <c r="M2174" s="11">
        <f>Sample[[#This Row],[C]]/Sample[[#This Row],[A]]</f>
        <v>1.5</v>
      </c>
      <c r="N2174">
        <f>IF(Sample[[#This Row],[Ap]]=0,10,LOG(Sample[[#This Row],[Ap]]))</f>
        <v>0.47712125471966244</v>
      </c>
      <c r="O2174">
        <f>IF(Sample[[#This Row],[Ei]]=0,10,LOG(Sample[[#This Row],[Ei]]))</f>
        <v>-0.17609125905568127</v>
      </c>
      <c r="P2174">
        <f>IF(Sample[[#This Row],[Ii]]=0,10,LOG(Sample[[#This Row],[Ii]]))</f>
        <v>-0.3010299956639812</v>
      </c>
      <c r="Q2174">
        <f>Kx-Sample[[#This Row],[Xp]]</f>
        <v>-0.47712125471966244</v>
      </c>
      <c r="R2174">
        <f>Ky-Sample[[#This Row],[Yp]]</f>
        <v>-0.82390874094431876</v>
      </c>
      <c r="S2174">
        <f>Kz-Sample[[#This Row],[Zp]]</f>
        <v>1.3010299956639813</v>
      </c>
      <c r="T2174">
        <f>Sample[[#This Row],[Kpy]]*KSc-Sample[[#This Row],[KPz]]*KSb</f>
        <v>-0.47712125471966249</v>
      </c>
      <c r="U2174">
        <f>-1*(Sample[[#This Row],[KPx]]*KSc-Sample[[#This Row],[KPz]]*KSa)</f>
        <v>-0.47712125471966244</v>
      </c>
      <c r="V2174">
        <f>(Sample[[#This Row],[KPx]]*$R$2-Sample[[#This Row],[Kpy]]*KSa)</f>
        <v>-0.47712125471966244</v>
      </c>
      <c r="W2174">
        <f>Sample[[#This Row],[Kpy]]*KTc-Sample[[#This Row],[KPz]]*KTb</f>
        <v>2.1249387366082999</v>
      </c>
      <c r="X2174">
        <f>-1*(Sample[[#This Row],[KPx]]*KTc-Sample[[#This Row],[KPz]]*KTa)</f>
        <v>2.1249387366082999</v>
      </c>
      <c r="Y2174">
        <f>(Sample[[#This Row],[KPx]]*KTb-Sample[[#This Row],[Kpy]]*KTa)</f>
        <v>2.1249387366082999</v>
      </c>
      <c r="Z2174">
        <f>-Sample[[#This Row],[Xp]]*a+Sample[[#This Row],[Yp]]*b+Sample[[#This Row],[Zp]]*c_</f>
        <v>-0.95424250943932498</v>
      </c>
      <c r="AA2174" s="8">
        <f>-IF(Sample[[#This Row],[Column2]]&gt;0,1,-1)*SQRT(Sample[[#This Row],[KPx''i]]^2+Sample[[#This Row],[KPx''j]]^2+Sample[[#This Row],[KPx''k]]^2)/Ksmag/Scale</f>
        <v>0.58435180974982659</v>
      </c>
      <c r="AB2174" s="1">
        <f>SQRT(Sample[[#This Row],[Kpy''i]]^2+Sample[[#This Row],[KPy''j]]^2+Sample[[#This Row],[KPy''k]]^2)/KTmag/Scale</f>
        <v>1.502558590261704</v>
      </c>
    </row>
    <row r="2175" spans="1:28" hidden="1" x14ac:dyDescent="0.25">
      <c r="A2175" s="5">
        <v>2170</v>
      </c>
      <c r="B2175" s="13" t="s">
        <v>43</v>
      </c>
      <c r="C2175" s="5"/>
      <c r="D2175" s="5"/>
      <c r="E2175">
        <v>5</v>
      </c>
      <c r="F2175">
        <v>5</v>
      </c>
      <c r="G2175">
        <v>3</v>
      </c>
      <c r="H2175" s="11">
        <f>Sample[[#This Row],[C]]/Sample[[#This Row],[D]]</f>
        <v>1</v>
      </c>
      <c r="I2175" s="11">
        <f>Sample[[#This Row],[A]]/Sample[[#This Row],[C]]</f>
        <v>0.6</v>
      </c>
      <c r="J2175" s="11">
        <f>Sample[[#This Row],[D]]/Sample[[#This Row],[A]]</f>
        <v>1.6666666666666667</v>
      </c>
      <c r="K2175" s="11">
        <f>Sample[[#This Row],[A]]/Sample[[#This Row],[D]]</f>
        <v>0.6</v>
      </c>
      <c r="L2175" s="11">
        <f>Sample[[#This Row],[D]]/Sample[[#This Row],[C]]</f>
        <v>1</v>
      </c>
      <c r="M2175" s="11">
        <f>Sample[[#This Row],[C]]/Sample[[#This Row],[A]]</f>
        <v>1.6666666666666667</v>
      </c>
      <c r="N2175">
        <f>IF(Sample[[#This Row],[Ap]]=0,10,LOG(Sample[[#This Row],[Ap]]))</f>
        <v>0</v>
      </c>
      <c r="O2175">
        <f>IF(Sample[[#This Row],[Ei]]=0,10,LOG(Sample[[#This Row],[Ei]]))</f>
        <v>-0.22184874961635639</v>
      </c>
      <c r="P2175">
        <f>IF(Sample[[#This Row],[Ii]]=0,10,LOG(Sample[[#This Row],[Ii]]))</f>
        <v>0.22184874961635639</v>
      </c>
      <c r="Q2175">
        <f>Kx-Sample[[#This Row],[Xp]]</f>
        <v>0</v>
      </c>
      <c r="R2175">
        <f>Ky-Sample[[#This Row],[Yp]]</f>
        <v>-0.77815125038364363</v>
      </c>
      <c r="S2175">
        <f>Kz-Sample[[#This Row],[Zp]]</f>
        <v>0.77815125038364363</v>
      </c>
      <c r="T2175">
        <f>Sample[[#This Row],[Kpy]]*KSc-Sample[[#This Row],[KPz]]*KSb</f>
        <v>0</v>
      </c>
      <c r="U2175">
        <f>-1*(Sample[[#This Row],[KPx]]*KSc-Sample[[#This Row],[KPz]]*KSa)</f>
        <v>0</v>
      </c>
      <c r="V2175">
        <f>(Sample[[#This Row],[KPx]]*$R$2-Sample[[#This Row],[Kpy]]*KSa)</f>
        <v>0</v>
      </c>
      <c r="W2175">
        <f>Sample[[#This Row],[Kpy]]*KTc-Sample[[#This Row],[KPz]]*KTb</f>
        <v>1.5563025007672873</v>
      </c>
      <c r="X2175">
        <f>-1*(Sample[[#This Row],[KPx]]*KTc-Sample[[#This Row],[KPz]]*KTa)</f>
        <v>1.5563025007672873</v>
      </c>
      <c r="Y2175">
        <f>(Sample[[#This Row],[KPx]]*KTb-Sample[[#This Row],[Kpy]]*KTa)</f>
        <v>1.5563025007672873</v>
      </c>
      <c r="Z2175">
        <f>-Sample[[#This Row],[Xp]]*a+Sample[[#This Row],[Yp]]*b+Sample[[#This Row],[Zp]]*c_</f>
        <v>0</v>
      </c>
      <c r="AA2175" s="8">
        <f>-IF(Sample[[#This Row],[Column2]]&gt;0,1,-1)*SQRT(Sample[[#This Row],[KPx''i]]^2+Sample[[#This Row],[KPx''j]]^2+Sample[[#This Row],[KPx''k]]^2)/Ksmag/Scale</f>
        <v>0</v>
      </c>
      <c r="AB2175" s="1">
        <f>SQRT(Sample[[#This Row],[Kpy''i]]^2+Sample[[#This Row],[KPy''j]]^2+Sample[[#This Row],[KPy''k]]^2)/KTmag/Scale</f>
        <v>1.100472051870131</v>
      </c>
    </row>
    <row r="2176" spans="1:28" hidden="1" x14ac:dyDescent="0.25">
      <c r="A2176" s="5">
        <v>2171</v>
      </c>
      <c r="B2176" s="13" t="s">
        <v>43</v>
      </c>
      <c r="C2176" s="5"/>
      <c r="D2176" s="5"/>
      <c r="E2176">
        <v>5</v>
      </c>
      <c r="F2176">
        <v>1</v>
      </c>
      <c r="G2176">
        <v>3</v>
      </c>
      <c r="H2176" s="11">
        <f>Sample[[#This Row],[C]]/Sample[[#This Row],[D]]</f>
        <v>0.2</v>
      </c>
      <c r="I2176" s="11">
        <f>Sample[[#This Row],[A]]/Sample[[#This Row],[C]]</f>
        <v>3</v>
      </c>
      <c r="J2176" s="11">
        <f>Sample[[#This Row],[D]]/Sample[[#This Row],[A]]</f>
        <v>1.6666666666666667</v>
      </c>
      <c r="K2176" s="11">
        <f>Sample[[#This Row],[A]]/Sample[[#This Row],[D]]</f>
        <v>0.6</v>
      </c>
      <c r="L2176" s="11">
        <f>Sample[[#This Row],[D]]/Sample[[#This Row],[C]]</f>
        <v>5</v>
      </c>
      <c r="M2176" s="11">
        <f>Sample[[#This Row],[C]]/Sample[[#This Row],[A]]</f>
        <v>0.33333333333333331</v>
      </c>
      <c r="N2176">
        <f>IF(Sample[[#This Row],[Ap]]=0,10,LOG(Sample[[#This Row],[Ap]]))</f>
        <v>-0.69897000433601875</v>
      </c>
      <c r="O2176">
        <f>IF(Sample[[#This Row],[Ei]]=0,10,LOG(Sample[[#This Row],[Ei]]))</f>
        <v>0.47712125471966244</v>
      </c>
      <c r="P2176">
        <f>IF(Sample[[#This Row],[Ii]]=0,10,LOG(Sample[[#This Row],[Ii]]))</f>
        <v>0.22184874961635639</v>
      </c>
      <c r="Q2176">
        <f>Kx-Sample[[#This Row],[Xp]]</f>
        <v>0.69897000433601875</v>
      </c>
      <c r="R2176">
        <f>Ky-Sample[[#This Row],[Yp]]</f>
        <v>-1.4771212547196624</v>
      </c>
      <c r="S2176">
        <f>Kz-Sample[[#This Row],[Zp]]</f>
        <v>0.77815125038364363</v>
      </c>
      <c r="T2176">
        <f>Sample[[#This Row],[Kpy]]*KSc-Sample[[#This Row],[KPz]]*KSb</f>
        <v>0.69897000433601875</v>
      </c>
      <c r="U2176">
        <f>-1*(Sample[[#This Row],[KPx]]*KSc-Sample[[#This Row],[KPz]]*KSa)</f>
        <v>0.69897000433601875</v>
      </c>
      <c r="V2176">
        <f>(Sample[[#This Row],[KPx]]*$R$2-Sample[[#This Row],[Kpy]]*KSa)</f>
        <v>0.69897000433601875</v>
      </c>
      <c r="W2176">
        <f>Sample[[#This Row],[Kpy]]*KTc-Sample[[#This Row],[KPz]]*KTb</f>
        <v>2.255272505103306</v>
      </c>
      <c r="X2176">
        <f>-1*(Sample[[#This Row],[KPx]]*KTc-Sample[[#This Row],[KPz]]*KTa)</f>
        <v>2.255272505103306</v>
      </c>
      <c r="Y2176">
        <f>(Sample[[#This Row],[KPx]]*KTb-Sample[[#This Row],[Kpy]]*KTa)</f>
        <v>2.255272505103306</v>
      </c>
      <c r="Z2176">
        <f>-Sample[[#This Row],[Xp]]*a+Sample[[#This Row],[Yp]]*b+Sample[[#This Row],[Zp]]*c_</f>
        <v>1.3979400086720377</v>
      </c>
      <c r="AA2176" s="8">
        <f>-IF(Sample[[#This Row],[Column2]]&gt;0,1,-1)*SQRT(Sample[[#This Row],[KPx''i]]^2+Sample[[#This Row],[KPx''j]]^2+Sample[[#This Row],[KPx''k]]^2)/Ksmag/Scale</f>
        <v>-0.85605992806709574</v>
      </c>
      <c r="AB2176" s="1">
        <f>SQRT(Sample[[#This Row],[Kpy''i]]^2+Sample[[#This Row],[KPy''j]]^2+Sample[[#This Row],[KPy''k]]^2)/KTmag/Scale</f>
        <v>1.5947184817821205</v>
      </c>
    </row>
    <row r="2177" spans="1:28" hidden="1" x14ac:dyDescent="0.25">
      <c r="A2177" s="5">
        <v>2172</v>
      </c>
      <c r="B2177" s="13" t="s">
        <v>43</v>
      </c>
      <c r="C2177" s="5"/>
      <c r="D2177" s="5"/>
      <c r="E2177">
        <v>2</v>
      </c>
      <c r="F2177">
        <v>7</v>
      </c>
      <c r="G2177">
        <v>9</v>
      </c>
      <c r="H2177" s="11">
        <f>Sample[[#This Row],[C]]/Sample[[#This Row],[D]]</f>
        <v>3.5</v>
      </c>
      <c r="I2177" s="11">
        <f>Sample[[#This Row],[A]]/Sample[[#This Row],[C]]</f>
        <v>1.2857142857142858</v>
      </c>
      <c r="J2177" s="11">
        <f>Sample[[#This Row],[D]]/Sample[[#This Row],[A]]</f>
        <v>0.22222222222222221</v>
      </c>
      <c r="K2177" s="11">
        <f>Sample[[#This Row],[A]]/Sample[[#This Row],[D]]</f>
        <v>4.5</v>
      </c>
      <c r="L2177" s="11">
        <f>Sample[[#This Row],[D]]/Sample[[#This Row],[C]]</f>
        <v>0.2857142857142857</v>
      </c>
      <c r="M2177" s="11">
        <f>Sample[[#This Row],[C]]/Sample[[#This Row],[A]]</f>
        <v>0.77777777777777779</v>
      </c>
      <c r="N2177">
        <f>IF(Sample[[#This Row],[Ap]]=0,10,LOG(Sample[[#This Row],[Ap]]))</f>
        <v>0.54406804435027567</v>
      </c>
      <c r="O2177">
        <f>IF(Sample[[#This Row],[Ei]]=0,10,LOG(Sample[[#This Row],[Ei]]))</f>
        <v>0.10914446942506807</v>
      </c>
      <c r="P2177">
        <f>IF(Sample[[#This Row],[Ii]]=0,10,LOG(Sample[[#This Row],[Ii]]))</f>
        <v>-0.65321251377534373</v>
      </c>
      <c r="Q2177">
        <f>Kx-Sample[[#This Row],[Xp]]</f>
        <v>-0.54406804435027567</v>
      </c>
      <c r="R2177">
        <f>Ky-Sample[[#This Row],[Yp]]</f>
        <v>-1.1091444694250681</v>
      </c>
      <c r="S2177">
        <f>Kz-Sample[[#This Row],[Zp]]</f>
        <v>1.6532125137753437</v>
      </c>
      <c r="T2177">
        <f>Sample[[#This Row],[Kpy]]*KSc-Sample[[#This Row],[KPz]]*KSb</f>
        <v>-0.54406804435027567</v>
      </c>
      <c r="U2177">
        <f>-1*(Sample[[#This Row],[KPx]]*KSc-Sample[[#This Row],[KPz]]*KSa)</f>
        <v>-0.54406804435027567</v>
      </c>
      <c r="V2177">
        <f>(Sample[[#This Row],[KPx]]*$R$2-Sample[[#This Row],[Kpy]]*KSa)</f>
        <v>-0.54406804435027567</v>
      </c>
      <c r="W2177">
        <f>Sample[[#This Row],[Kpy]]*KTc-Sample[[#This Row],[KPz]]*KTb</f>
        <v>2.7623569832004118</v>
      </c>
      <c r="X2177">
        <f>-1*(Sample[[#This Row],[KPx]]*KTc-Sample[[#This Row],[KPz]]*KTa)</f>
        <v>2.7623569832004118</v>
      </c>
      <c r="Y2177">
        <f>(Sample[[#This Row],[KPx]]*KTb-Sample[[#This Row],[Kpy]]*KTa)</f>
        <v>2.7623569832004118</v>
      </c>
      <c r="Z2177">
        <f>-Sample[[#This Row],[Xp]]*a+Sample[[#This Row],[Yp]]*b+Sample[[#This Row],[Zp]]*c_</f>
        <v>-1.0881360887005513</v>
      </c>
      <c r="AA2177" s="8">
        <f>-IF(Sample[[#This Row],[Column2]]&gt;0,1,-1)*SQRT(Sample[[#This Row],[KPx''i]]^2+Sample[[#This Row],[KPx''j]]^2+Sample[[#This Row],[KPx''k]]^2)/Ksmag/Scale</f>
        <v>0.66634454700605172</v>
      </c>
      <c r="AB2177" s="1">
        <f>SQRT(Sample[[#This Row],[Kpy''i]]^2+Sample[[#This Row],[KPy''j]]^2+Sample[[#This Row],[KPy''k]]^2)/KTmag/Scale</f>
        <v>1.9532813548790253</v>
      </c>
    </row>
    <row r="2178" spans="1:28" hidden="1" x14ac:dyDescent="0.25">
      <c r="A2178" s="5">
        <v>2173</v>
      </c>
      <c r="B2178" s="13" t="s">
        <v>43</v>
      </c>
      <c r="C2178" s="5"/>
      <c r="D2178" s="5"/>
      <c r="E2178">
        <v>4</v>
      </c>
      <c r="F2178">
        <v>10</v>
      </c>
      <c r="G2178">
        <v>7</v>
      </c>
      <c r="H2178" s="11">
        <f>Sample[[#This Row],[C]]/Sample[[#This Row],[D]]</f>
        <v>2.5</v>
      </c>
      <c r="I2178" s="11">
        <f>Sample[[#This Row],[A]]/Sample[[#This Row],[C]]</f>
        <v>0.7</v>
      </c>
      <c r="J2178" s="11">
        <f>Sample[[#This Row],[D]]/Sample[[#This Row],[A]]</f>
        <v>0.5714285714285714</v>
      </c>
      <c r="K2178" s="11">
        <f>Sample[[#This Row],[A]]/Sample[[#This Row],[D]]</f>
        <v>1.75</v>
      </c>
      <c r="L2178" s="11">
        <f>Sample[[#This Row],[D]]/Sample[[#This Row],[C]]</f>
        <v>0.4</v>
      </c>
      <c r="M2178" s="11">
        <f>Sample[[#This Row],[C]]/Sample[[#This Row],[A]]</f>
        <v>1.4285714285714286</v>
      </c>
      <c r="N2178">
        <f>IF(Sample[[#This Row],[Ap]]=0,10,LOG(Sample[[#This Row],[Ap]]))</f>
        <v>0.3979400086720376</v>
      </c>
      <c r="O2178">
        <f>IF(Sample[[#This Row],[Ei]]=0,10,LOG(Sample[[#This Row],[Ei]]))</f>
        <v>-0.15490195998574319</v>
      </c>
      <c r="P2178">
        <f>IF(Sample[[#This Row],[Ii]]=0,10,LOG(Sample[[#This Row],[Ii]]))</f>
        <v>-0.24303804868629447</v>
      </c>
      <c r="Q2178">
        <f>Kx-Sample[[#This Row],[Xp]]</f>
        <v>-0.3979400086720376</v>
      </c>
      <c r="R2178">
        <f>Ky-Sample[[#This Row],[Yp]]</f>
        <v>-0.84509804001425681</v>
      </c>
      <c r="S2178">
        <f>Kz-Sample[[#This Row],[Zp]]</f>
        <v>1.2430380486862944</v>
      </c>
      <c r="T2178">
        <f>Sample[[#This Row],[Kpy]]*KSc-Sample[[#This Row],[KPz]]*KSb</f>
        <v>-0.3979400086720376</v>
      </c>
      <c r="U2178">
        <f>-1*(Sample[[#This Row],[KPx]]*KSc-Sample[[#This Row],[KPz]]*KSa)</f>
        <v>-0.3979400086720376</v>
      </c>
      <c r="V2178">
        <f>(Sample[[#This Row],[KPx]]*$R$2-Sample[[#This Row],[Kpy]]*KSa)</f>
        <v>-0.3979400086720376</v>
      </c>
      <c r="W2178">
        <f>Sample[[#This Row],[Kpy]]*KTc-Sample[[#This Row],[KPz]]*KTb</f>
        <v>2.0881360887005513</v>
      </c>
      <c r="X2178">
        <f>-1*(Sample[[#This Row],[KPx]]*KTc-Sample[[#This Row],[KPz]]*KTa)</f>
        <v>2.0881360887005513</v>
      </c>
      <c r="Y2178">
        <f>(Sample[[#This Row],[KPx]]*KTb-Sample[[#This Row],[Kpy]]*KTa)</f>
        <v>2.0881360887005513</v>
      </c>
      <c r="Z2178">
        <f>-Sample[[#This Row],[Xp]]*a+Sample[[#This Row],[Yp]]*b+Sample[[#This Row],[Zp]]*c_</f>
        <v>-0.79588001734407532</v>
      </c>
      <c r="AA2178" s="8">
        <f>-IF(Sample[[#This Row],[Column2]]&gt;0,1,-1)*SQRT(Sample[[#This Row],[KPx''i]]^2+Sample[[#This Row],[KPx''j]]^2+Sample[[#This Row],[KPx''k]]^2)/Ksmag/Scale</f>
        <v>0.48737498474260249</v>
      </c>
      <c r="AB2178" s="1">
        <f>SQRT(Sample[[#This Row],[Kpy''i]]^2+Sample[[#This Row],[KPy''j]]^2+Sample[[#This Row],[KPy''k]]^2)/KTmag/Scale</f>
        <v>1.476535188360514</v>
      </c>
    </row>
    <row r="2179" spans="1:28" hidden="1" x14ac:dyDescent="0.25">
      <c r="A2179" s="5">
        <v>2174</v>
      </c>
      <c r="B2179" s="13" t="s">
        <v>43</v>
      </c>
      <c r="C2179" s="5"/>
      <c r="D2179" s="5"/>
      <c r="E2179">
        <v>10</v>
      </c>
      <c r="F2179">
        <v>10</v>
      </c>
      <c r="G2179">
        <v>4</v>
      </c>
      <c r="H2179" s="11">
        <f>Sample[[#This Row],[C]]/Sample[[#This Row],[D]]</f>
        <v>1</v>
      </c>
      <c r="I2179" s="11">
        <f>Sample[[#This Row],[A]]/Sample[[#This Row],[C]]</f>
        <v>0.4</v>
      </c>
      <c r="J2179" s="11">
        <f>Sample[[#This Row],[D]]/Sample[[#This Row],[A]]</f>
        <v>2.5</v>
      </c>
      <c r="K2179" s="11">
        <f>Sample[[#This Row],[A]]/Sample[[#This Row],[D]]</f>
        <v>0.4</v>
      </c>
      <c r="L2179" s="11">
        <f>Sample[[#This Row],[D]]/Sample[[#This Row],[C]]</f>
        <v>1</v>
      </c>
      <c r="M2179" s="11">
        <f>Sample[[#This Row],[C]]/Sample[[#This Row],[A]]</f>
        <v>2.5</v>
      </c>
      <c r="N2179">
        <f>IF(Sample[[#This Row],[Ap]]=0,10,LOG(Sample[[#This Row],[Ap]]))</f>
        <v>0</v>
      </c>
      <c r="O2179">
        <f>IF(Sample[[#This Row],[Ei]]=0,10,LOG(Sample[[#This Row],[Ei]]))</f>
        <v>-0.3979400086720376</v>
      </c>
      <c r="P2179">
        <f>IF(Sample[[#This Row],[Ii]]=0,10,LOG(Sample[[#This Row],[Ii]]))</f>
        <v>0.3979400086720376</v>
      </c>
      <c r="Q2179">
        <f>Kx-Sample[[#This Row],[Xp]]</f>
        <v>0</v>
      </c>
      <c r="R2179">
        <f>Ky-Sample[[#This Row],[Yp]]</f>
        <v>-0.6020599913279624</v>
      </c>
      <c r="S2179">
        <f>Kz-Sample[[#This Row],[Zp]]</f>
        <v>0.6020599913279624</v>
      </c>
      <c r="T2179">
        <f>Sample[[#This Row],[Kpy]]*KSc-Sample[[#This Row],[KPz]]*KSb</f>
        <v>0</v>
      </c>
      <c r="U2179">
        <f>-1*(Sample[[#This Row],[KPx]]*KSc-Sample[[#This Row],[KPz]]*KSa)</f>
        <v>0</v>
      </c>
      <c r="V2179">
        <f>(Sample[[#This Row],[KPx]]*$R$2-Sample[[#This Row],[Kpy]]*KSa)</f>
        <v>0</v>
      </c>
      <c r="W2179">
        <f>Sample[[#This Row],[Kpy]]*KTc-Sample[[#This Row],[KPz]]*KTb</f>
        <v>1.2041199826559248</v>
      </c>
      <c r="X2179">
        <f>-1*(Sample[[#This Row],[KPx]]*KTc-Sample[[#This Row],[KPz]]*KTa)</f>
        <v>1.2041199826559248</v>
      </c>
      <c r="Y2179">
        <f>(Sample[[#This Row],[KPx]]*KTb-Sample[[#This Row],[Kpy]]*KTa)</f>
        <v>1.2041199826559248</v>
      </c>
      <c r="Z2179">
        <f>-Sample[[#This Row],[Xp]]*a+Sample[[#This Row],[Yp]]*b+Sample[[#This Row],[Zp]]*c_</f>
        <v>0</v>
      </c>
      <c r="AA2179" s="8">
        <f>-IF(Sample[[#This Row],[Column2]]&gt;0,1,-1)*SQRT(Sample[[#This Row],[KPx''i]]^2+Sample[[#This Row],[KPx''j]]^2+Sample[[#This Row],[KPx''k]]^2)/Ksmag/Scale</f>
        <v>0</v>
      </c>
      <c r="AB2179" s="1">
        <f>SQRT(Sample[[#This Row],[Kpy''i]]^2+Sample[[#This Row],[KPy''j]]^2+Sample[[#This Row],[KPy''k]]^2)/KTmag/Scale</f>
        <v>0.85144140509823252</v>
      </c>
    </row>
    <row r="2180" spans="1:28" hidden="1" x14ac:dyDescent="0.25">
      <c r="A2180" s="5">
        <v>2175</v>
      </c>
      <c r="B2180" s="13" t="s">
        <v>43</v>
      </c>
      <c r="C2180" s="5"/>
      <c r="D2180" s="5"/>
      <c r="E2180">
        <v>8</v>
      </c>
      <c r="F2180">
        <v>2</v>
      </c>
      <c r="G2180">
        <v>1</v>
      </c>
      <c r="H2180" s="11">
        <f>Sample[[#This Row],[C]]/Sample[[#This Row],[D]]</f>
        <v>0.25</v>
      </c>
      <c r="I2180" s="11">
        <f>Sample[[#This Row],[A]]/Sample[[#This Row],[C]]</f>
        <v>0.5</v>
      </c>
      <c r="J2180" s="11">
        <f>Sample[[#This Row],[D]]/Sample[[#This Row],[A]]</f>
        <v>8</v>
      </c>
      <c r="K2180" s="11">
        <f>Sample[[#This Row],[A]]/Sample[[#This Row],[D]]</f>
        <v>0.125</v>
      </c>
      <c r="L2180" s="11">
        <f>Sample[[#This Row],[D]]/Sample[[#This Row],[C]]</f>
        <v>4</v>
      </c>
      <c r="M2180" s="11">
        <f>Sample[[#This Row],[C]]/Sample[[#This Row],[A]]</f>
        <v>2</v>
      </c>
      <c r="N2180">
        <f>IF(Sample[[#This Row],[Ap]]=0,10,LOG(Sample[[#This Row],[Ap]]))</f>
        <v>-0.6020599913279624</v>
      </c>
      <c r="O2180">
        <f>IF(Sample[[#This Row],[Ei]]=0,10,LOG(Sample[[#This Row],[Ei]]))</f>
        <v>-0.3010299956639812</v>
      </c>
      <c r="P2180">
        <f>IF(Sample[[#This Row],[Ii]]=0,10,LOG(Sample[[#This Row],[Ii]]))</f>
        <v>0.90308998699194354</v>
      </c>
      <c r="Q2180">
        <f>Kx-Sample[[#This Row],[Xp]]</f>
        <v>0.6020599913279624</v>
      </c>
      <c r="R2180">
        <f>Ky-Sample[[#This Row],[Yp]]</f>
        <v>-0.69897000433601875</v>
      </c>
      <c r="S2180">
        <f>Kz-Sample[[#This Row],[Zp]]</f>
        <v>9.6910013008056461E-2</v>
      </c>
      <c r="T2180">
        <f>Sample[[#This Row],[Kpy]]*KSc-Sample[[#This Row],[KPz]]*KSb</f>
        <v>0.60205999132796229</v>
      </c>
      <c r="U2180">
        <f>-1*(Sample[[#This Row],[KPx]]*KSc-Sample[[#This Row],[KPz]]*KSa)</f>
        <v>0.6020599913279624</v>
      </c>
      <c r="V2180">
        <f>(Sample[[#This Row],[KPx]]*$R$2-Sample[[#This Row],[Kpy]]*KSa)</f>
        <v>0.6020599913279624</v>
      </c>
      <c r="W2180">
        <f>Sample[[#This Row],[Kpy]]*KTc-Sample[[#This Row],[KPz]]*KTb</f>
        <v>0.79588001734407521</v>
      </c>
      <c r="X2180">
        <f>-1*(Sample[[#This Row],[KPx]]*KTc-Sample[[#This Row],[KPz]]*KTa)</f>
        <v>0.79588001734407532</v>
      </c>
      <c r="Y2180">
        <f>(Sample[[#This Row],[KPx]]*KTb-Sample[[#This Row],[Kpy]]*KTa)</f>
        <v>0.7958800173440751</v>
      </c>
      <c r="Z2180">
        <f>-Sample[[#This Row],[Xp]]*a+Sample[[#This Row],[Yp]]*b+Sample[[#This Row],[Zp]]*c_</f>
        <v>1.2041199826559246</v>
      </c>
      <c r="AA2180" s="8">
        <f>-IF(Sample[[#This Row],[Column2]]&gt;0,1,-1)*SQRT(Sample[[#This Row],[KPx''i]]^2+Sample[[#This Row],[KPx''j]]^2+Sample[[#This Row],[KPx''k]]^2)/Ksmag/Scale</f>
        <v>-0.73736988664898651</v>
      </c>
      <c r="AB2180" s="1">
        <f>SQRT(Sample[[#This Row],[Kpy''i]]^2+Sample[[#This Row],[KPy''j]]^2+Sample[[#This Row],[KPy''k]]^2)/KTmag/Scale</f>
        <v>0.56277215727486274</v>
      </c>
    </row>
    <row r="2181" spans="1:28" hidden="1" x14ac:dyDescent="0.25">
      <c r="A2181" s="5">
        <v>2176</v>
      </c>
      <c r="B2181" s="13" t="s">
        <v>43</v>
      </c>
      <c r="C2181" s="5"/>
      <c r="D2181" s="5"/>
      <c r="E2181">
        <v>6</v>
      </c>
      <c r="F2181">
        <v>4</v>
      </c>
      <c r="G2181">
        <v>5</v>
      </c>
      <c r="H2181" s="11">
        <f>Sample[[#This Row],[C]]/Sample[[#This Row],[D]]</f>
        <v>0.66666666666666663</v>
      </c>
      <c r="I2181" s="11">
        <f>Sample[[#This Row],[A]]/Sample[[#This Row],[C]]</f>
        <v>1.25</v>
      </c>
      <c r="J2181" s="11">
        <f>Sample[[#This Row],[D]]/Sample[[#This Row],[A]]</f>
        <v>1.2</v>
      </c>
      <c r="K2181" s="11">
        <f>Sample[[#This Row],[A]]/Sample[[#This Row],[D]]</f>
        <v>0.83333333333333337</v>
      </c>
      <c r="L2181" s="11">
        <f>Sample[[#This Row],[D]]/Sample[[#This Row],[C]]</f>
        <v>1.5</v>
      </c>
      <c r="M2181" s="11">
        <f>Sample[[#This Row],[C]]/Sample[[#This Row],[A]]</f>
        <v>0.8</v>
      </c>
      <c r="N2181">
        <f>IF(Sample[[#This Row],[Ap]]=0,10,LOG(Sample[[#This Row],[Ap]]))</f>
        <v>-0.17609125905568127</v>
      </c>
      <c r="O2181">
        <f>IF(Sample[[#This Row],[Ei]]=0,10,LOG(Sample[[#This Row],[Ei]]))</f>
        <v>9.691001300805642E-2</v>
      </c>
      <c r="P2181">
        <f>IF(Sample[[#This Row],[Ii]]=0,10,LOG(Sample[[#This Row],[Ii]]))</f>
        <v>7.9181246047624818E-2</v>
      </c>
      <c r="Q2181">
        <f>Kx-Sample[[#This Row],[Xp]]</f>
        <v>0.17609125905568127</v>
      </c>
      <c r="R2181">
        <f>Ky-Sample[[#This Row],[Yp]]</f>
        <v>-1.0969100130080565</v>
      </c>
      <c r="S2181">
        <f>Kz-Sample[[#This Row],[Zp]]</f>
        <v>0.92081875395237522</v>
      </c>
      <c r="T2181">
        <f>Sample[[#This Row],[Kpy]]*KSc-Sample[[#This Row],[KPz]]*KSb</f>
        <v>0.17609125905568124</v>
      </c>
      <c r="U2181">
        <f>-1*(Sample[[#This Row],[KPx]]*KSc-Sample[[#This Row],[KPz]]*KSa)</f>
        <v>0.17609125905568127</v>
      </c>
      <c r="V2181">
        <f>(Sample[[#This Row],[KPx]]*$R$2-Sample[[#This Row],[Kpy]]*KSa)</f>
        <v>0.17609125905568127</v>
      </c>
      <c r="W2181">
        <f>Sample[[#This Row],[Kpy]]*KTc-Sample[[#This Row],[KPz]]*KTb</f>
        <v>2.0177287669604316</v>
      </c>
      <c r="X2181">
        <f>-1*(Sample[[#This Row],[KPx]]*KTc-Sample[[#This Row],[KPz]]*KTa)</f>
        <v>2.0177287669604316</v>
      </c>
      <c r="Y2181">
        <f>(Sample[[#This Row],[KPx]]*KTb-Sample[[#This Row],[Kpy]]*KTa)</f>
        <v>2.0177287669604316</v>
      </c>
      <c r="Z2181">
        <f>-Sample[[#This Row],[Xp]]*a+Sample[[#This Row],[Yp]]*b+Sample[[#This Row],[Zp]]*c_</f>
        <v>0.35218251811136247</v>
      </c>
      <c r="AA2181" s="8">
        <f>-IF(Sample[[#This Row],[Column2]]&gt;0,1,-1)*SQRT(Sample[[#This Row],[KPx''i]]^2+Sample[[#This Row],[KPx''j]]^2+Sample[[#This Row],[KPx''k]]^2)/Ksmag/Scale</f>
        <v>-0.21566686642533334</v>
      </c>
      <c r="AB2181" s="1">
        <f>SQRT(Sample[[#This Row],[Kpy''i]]^2+Sample[[#This Row],[KPy''j]]^2+Sample[[#This Row],[KPy''k]]^2)/KTmag/Scale</f>
        <v>1.4267496937128925</v>
      </c>
    </row>
    <row r="2182" spans="1:28" hidden="1" x14ac:dyDescent="0.25">
      <c r="A2182" s="5">
        <v>2177</v>
      </c>
      <c r="B2182" s="13" t="s">
        <v>43</v>
      </c>
      <c r="C2182" s="5"/>
      <c r="D2182" s="5"/>
      <c r="E2182">
        <v>9</v>
      </c>
      <c r="F2182">
        <v>9</v>
      </c>
      <c r="G2182">
        <v>2</v>
      </c>
      <c r="H2182" s="11">
        <f>Sample[[#This Row],[C]]/Sample[[#This Row],[D]]</f>
        <v>1</v>
      </c>
      <c r="I2182" s="11">
        <f>Sample[[#This Row],[A]]/Sample[[#This Row],[C]]</f>
        <v>0.22222222222222221</v>
      </c>
      <c r="J2182" s="11">
        <f>Sample[[#This Row],[D]]/Sample[[#This Row],[A]]</f>
        <v>4.5</v>
      </c>
      <c r="K2182" s="11">
        <f>Sample[[#This Row],[A]]/Sample[[#This Row],[D]]</f>
        <v>0.22222222222222221</v>
      </c>
      <c r="L2182" s="11">
        <f>Sample[[#This Row],[D]]/Sample[[#This Row],[C]]</f>
        <v>1</v>
      </c>
      <c r="M2182" s="11">
        <f>Sample[[#This Row],[C]]/Sample[[#This Row],[A]]</f>
        <v>4.5</v>
      </c>
      <c r="N2182">
        <f>IF(Sample[[#This Row],[Ap]]=0,10,LOG(Sample[[#This Row],[Ap]]))</f>
        <v>0</v>
      </c>
      <c r="O2182">
        <f>IF(Sample[[#This Row],[Ei]]=0,10,LOG(Sample[[#This Row],[Ei]]))</f>
        <v>-0.65321251377534373</v>
      </c>
      <c r="P2182">
        <f>IF(Sample[[#This Row],[Ii]]=0,10,LOG(Sample[[#This Row],[Ii]]))</f>
        <v>0.65321251377534373</v>
      </c>
      <c r="Q2182">
        <f>Kx-Sample[[#This Row],[Xp]]</f>
        <v>0</v>
      </c>
      <c r="R2182">
        <f>Ky-Sample[[#This Row],[Yp]]</f>
        <v>-0.34678748622465627</v>
      </c>
      <c r="S2182">
        <f>Kz-Sample[[#This Row],[Zp]]</f>
        <v>0.34678748622465627</v>
      </c>
      <c r="T2182">
        <f>Sample[[#This Row],[Kpy]]*KSc-Sample[[#This Row],[KPz]]*KSb</f>
        <v>0</v>
      </c>
      <c r="U2182">
        <f>-1*(Sample[[#This Row],[KPx]]*KSc-Sample[[#This Row],[KPz]]*KSa)</f>
        <v>0</v>
      </c>
      <c r="V2182">
        <f>(Sample[[#This Row],[KPx]]*$R$2-Sample[[#This Row],[Kpy]]*KSa)</f>
        <v>0</v>
      </c>
      <c r="W2182">
        <f>Sample[[#This Row],[Kpy]]*KTc-Sample[[#This Row],[KPz]]*KTb</f>
        <v>0.69357497244931254</v>
      </c>
      <c r="X2182">
        <f>-1*(Sample[[#This Row],[KPx]]*KTc-Sample[[#This Row],[KPz]]*KTa)</f>
        <v>0.69357497244931254</v>
      </c>
      <c r="Y2182">
        <f>(Sample[[#This Row],[KPx]]*KTb-Sample[[#This Row],[Kpy]]*KTa)</f>
        <v>0.69357497244931254</v>
      </c>
      <c r="Z2182">
        <f>-Sample[[#This Row],[Xp]]*a+Sample[[#This Row],[Yp]]*b+Sample[[#This Row],[Zp]]*c_</f>
        <v>0</v>
      </c>
      <c r="AA2182" s="8">
        <f>-IF(Sample[[#This Row],[Column2]]&gt;0,1,-1)*SQRT(Sample[[#This Row],[KPx''i]]^2+Sample[[#This Row],[KPx''j]]^2+Sample[[#This Row],[KPx''k]]^2)/Ksmag/Scale</f>
        <v>0</v>
      </c>
      <c r="AB2182" s="1">
        <f>SQRT(Sample[[#This Row],[Kpy''i]]^2+Sample[[#This Row],[KPy''j]]^2+Sample[[#This Row],[KPy''k]]^2)/KTmag/Scale</f>
        <v>0.49043156628018181</v>
      </c>
    </row>
    <row r="2183" spans="1:28" hidden="1" x14ac:dyDescent="0.25">
      <c r="A2183" s="5">
        <v>2178</v>
      </c>
      <c r="B2183" s="13" t="s">
        <v>43</v>
      </c>
      <c r="C2183" s="5"/>
      <c r="D2183" s="5"/>
      <c r="E2183">
        <v>5</v>
      </c>
      <c r="F2183">
        <v>5</v>
      </c>
      <c r="G2183">
        <v>4</v>
      </c>
      <c r="H2183" s="11">
        <f>Sample[[#This Row],[C]]/Sample[[#This Row],[D]]</f>
        <v>1</v>
      </c>
      <c r="I2183" s="11">
        <f>Sample[[#This Row],[A]]/Sample[[#This Row],[C]]</f>
        <v>0.8</v>
      </c>
      <c r="J2183" s="11">
        <f>Sample[[#This Row],[D]]/Sample[[#This Row],[A]]</f>
        <v>1.25</v>
      </c>
      <c r="K2183" s="11">
        <f>Sample[[#This Row],[A]]/Sample[[#This Row],[D]]</f>
        <v>0.8</v>
      </c>
      <c r="L2183" s="11">
        <f>Sample[[#This Row],[D]]/Sample[[#This Row],[C]]</f>
        <v>1</v>
      </c>
      <c r="M2183" s="11">
        <f>Sample[[#This Row],[C]]/Sample[[#This Row],[A]]</f>
        <v>1.25</v>
      </c>
      <c r="N2183">
        <f>IF(Sample[[#This Row],[Ap]]=0,10,LOG(Sample[[#This Row],[Ap]]))</f>
        <v>0</v>
      </c>
      <c r="O2183">
        <f>IF(Sample[[#This Row],[Ei]]=0,10,LOG(Sample[[#This Row],[Ei]]))</f>
        <v>-9.6910013008056392E-2</v>
      </c>
      <c r="P2183">
        <f>IF(Sample[[#This Row],[Ii]]=0,10,LOG(Sample[[#This Row],[Ii]]))</f>
        <v>9.691001300805642E-2</v>
      </c>
      <c r="Q2183">
        <f>Kx-Sample[[#This Row],[Xp]]</f>
        <v>0</v>
      </c>
      <c r="R2183">
        <f>Ky-Sample[[#This Row],[Yp]]</f>
        <v>-0.90308998699194365</v>
      </c>
      <c r="S2183">
        <f>Kz-Sample[[#This Row],[Zp]]</f>
        <v>0.90308998699194354</v>
      </c>
      <c r="T2183">
        <f>Sample[[#This Row],[Kpy]]*KSc-Sample[[#This Row],[KPz]]*KSb</f>
        <v>0</v>
      </c>
      <c r="U2183">
        <f>-1*(Sample[[#This Row],[KPx]]*KSc-Sample[[#This Row],[KPz]]*KSa)</f>
        <v>0</v>
      </c>
      <c r="V2183">
        <f>(Sample[[#This Row],[KPx]]*$R$2-Sample[[#This Row],[Kpy]]*KSa)</f>
        <v>0</v>
      </c>
      <c r="W2183">
        <f>Sample[[#This Row],[Kpy]]*KTc-Sample[[#This Row],[KPz]]*KTb</f>
        <v>1.8061799739838871</v>
      </c>
      <c r="X2183">
        <f>-1*(Sample[[#This Row],[KPx]]*KTc-Sample[[#This Row],[KPz]]*KTa)</f>
        <v>1.8061799739838871</v>
      </c>
      <c r="Y2183">
        <f>(Sample[[#This Row],[KPx]]*KTb-Sample[[#This Row],[Kpy]]*KTa)</f>
        <v>1.8061799739838873</v>
      </c>
      <c r="Z2183">
        <f>-Sample[[#This Row],[Xp]]*a+Sample[[#This Row],[Yp]]*b+Sample[[#This Row],[Zp]]*c_</f>
        <v>0</v>
      </c>
      <c r="AA2183" s="8">
        <f>-IF(Sample[[#This Row],[Column2]]&gt;0,1,-1)*SQRT(Sample[[#This Row],[KPx''i]]^2+Sample[[#This Row],[KPx''j]]^2+Sample[[#This Row],[KPx''k]]^2)/Ksmag/Scale</f>
        <v>0</v>
      </c>
      <c r="AB2183" s="1">
        <f>SQRT(Sample[[#This Row],[Kpy''i]]^2+Sample[[#This Row],[KPy''j]]^2+Sample[[#This Row],[KPy''k]]^2)/KTmag/Scale</f>
        <v>1.2771621076473487</v>
      </c>
    </row>
    <row r="2184" spans="1:28" hidden="1" x14ac:dyDescent="0.25">
      <c r="A2184" s="5">
        <v>2179</v>
      </c>
      <c r="B2184" s="13" t="s">
        <v>43</v>
      </c>
      <c r="C2184" s="5"/>
      <c r="D2184" s="5"/>
      <c r="E2184">
        <v>3</v>
      </c>
      <c r="F2184">
        <v>4</v>
      </c>
      <c r="G2184">
        <v>2</v>
      </c>
      <c r="H2184" s="11">
        <f>Sample[[#This Row],[C]]/Sample[[#This Row],[D]]</f>
        <v>1.3333333333333333</v>
      </c>
      <c r="I2184" s="11">
        <f>Sample[[#This Row],[A]]/Sample[[#This Row],[C]]</f>
        <v>0.5</v>
      </c>
      <c r="J2184" s="11">
        <f>Sample[[#This Row],[D]]/Sample[[#This Row],[A]]</f>
        <v>1.5</v>
      </c>
      <c r="K2184" s="11">
        <f>Sample[[#This Row],[A]]/Sample[[#This Row],[D]]</f>
        <v>0.66666666666666663</v>
      </c>
      <c r="L2184" s="11">
        <f>Sample[[#This Row],[D]]/Sample[[#This Row],[C]]</f>
        <v>0.75</v>
      </c>
      <c r="M2184" s="11">
        <f>Sample[[#This Row],[C]]/Sample[[#This Row],[A]]</f>
        <v>2</v>
      </c>
      <c r="N2184">
        <f>IF(Sample[[#This Row],[Ap]]=0,10,LOG(Sample[[#This Row],[Ap]]))</f>
        <v>0.12493873660829993</v>
      </c>
      <c r="O2184">
        <f>IF(Sample[[#This Row],[Ei]]=0,10,LOG(Sample[[#This Row],[Ei]]))</f>
        <v>-0.3010299956639812</v>
      </c>
      <c r="P2184">
        <f>IF(Sample[[#This Row],[Ii]]=0,10,LOG(Sample[[#This Row],[Ii]]))</f>
        <v>0.17609125905568124</v>
      </c>
      <c r="Q2184">
        <f>Kx-Sample[[#This Row],[Xp]]</f>
        <v>-0.12493873660829993</v>
      </c>
      <c r="R2184">
        <f>Ky-Sample[[#This Row],[Yp]]</f>
        <v>-0.69897000433601875</v>
      </c>
      <c r="S2184">
        <f>Kz-Sample[[#This Row],[Zp]]</f>
        <v>0.82390874094431876</v>
      </c>
      <c r="T2184">
        <f>Sample[[#This Row],[Kpy]]*KSc-Sample[[#This Row],[KPz]]*KSb</f>
        <v>-0.12493873660830002</v>
      </c>
      <c r="U2184">
        <f>-1*(Sample[[#This Row],[KPx]]*KSc-Sample[[#This Row],[KPz]]*KSa)</f>
        <v>-0.12493873660829993</v>
      </c>
      <c r="V2184">
        <f>(Sample[[#This Row],[KPx]]*$R$2-Sample[[#This Row],[Kpy]]*KSa)</f>
        <v>-0.12493873660829993</v>
      </c>
      <c r="W2184">
        <f>Sample[[#This Row],[Kpy]]*KTc-Sample[[#This Row],[KPz]]*KTb</f>
        <v>1.5228787452803374</v>
      </c>
      <c r="X2184">
        <f>-1*(Sample[[#This Row],[KPx]]*KTc-Sample[[#This Row],[KPz]]*KTa)</f>
        <v>1.5228787452803376</v>
      </c>
      <c r="Y2184">
        <f>(Sample[[#This Row],[KPx]]*KTb-Sample[[#This Row],[Kpy]]*KTa)</f>
        <v>1.5228787452803374</v>
      </c>
      <c r="Z2184">
        <f>-Sample[[#This Row],[Xp]]*a+Sample[[#This Row],[Yp]]*b+Sample[[#This Row],[Zp]]*c_</f>
        <v>-0.24987747321659992</v>
      </c>
      <c r="AA2184" s="8">
        <f>-IF(Sample[[#This Row],[Column2]]&gt;0,1,-1)*SQRT(Sample[[#This Row],[KPx''i]]^2+Sample[[#This Row],[KPx''j]]^2+Sample[[#This Row],[KPx''k]]^2)/Ksmag/Scale</f>
        <v>0.15301807689915994</v>
      </c>
      <c r="AB2184" s="1">
        <f>SQRT(Sample[[#This Row],[Kpy''i]]^2+Sample[[#This Row],[KPy''j]]^2+Sample[[#This Row],[KPy''k]]^2)/KTmag/Scale</f>
        <v>1.0768378877125877</v>
      </c>
    </row>
    <row r="2185" spans="1:28" hidden="1" x14ac:dyDescent="0.25">
      <c r="A2185" s="5">
        <v>2180</v>
      </c>
      <c r="B2185" s="13" t="s">
        <v>43</v>
      </c>
      <c r="C2185" s="5"/>
      <c r="D2185" s="5"/>
      <c r="E2185">
        <v>8</v>
      </c>
      <c r="F2185">
        <v>5</v>
      </c>
      <c r="G2185">
        <v>7</v>
      </c>
      <c r="H2185" s="11">
        <f>Sample[[#This Row],[C]]/Sample[[#This Row],[D]]</f>
        <v>0.625</v>
      </c>
      <c r="I2185" s="11">
        <f>Sample[[#This Row],[A]]/Sample[[#This Row],[C]]</f>
        <v>1.4</v>
      </c>
      <c r="J2185" s="11">
        <f>Sample[[#This Row],[D]]/Sample[[#This Row],[A]]</f>
        <v>1.1428571428571428</v>
      </c>
      <c r="K2185" s="11">
        <f>Sample[[#This Row],[A]]/Sample[[#This Row],[D]]</f>
        <v>0.875</v>
      </c>
      <c r="L2185" s="11">
        <f>Sample[[#This Row],[D]]/Sample[[#This Row],[C]]</f>
        <v>1.6</v>
      </c>
      <c r="M2185" s="11">
        <f>Sample[[#This Row],[C]]/Sample[[#This Row],[A]]</f>
        <v>0.7142857142857143</v>
      </c>
      <c r="N2185">
        <f>IF(Sample[[#This Row],[Ap]]=0,10,LOG(Sample[[#This Row],[Ap]]))</f>
        <v>-0.20411998265592479</v>
      </c>
      <c r="O2185">
        <f>IF(Sample[[#This Row],[Ei]]=0,10,LOG(Sample[[#This Row],[Ei]]))</f>
        <v>0.14612803567823801</v>
      </c>
      <c r="P2185">
        <f>IF(Sample[[#This Row],[Ii]]=0,10,LOG(Sample[[#This Row],[Ii]]))</f>
        <v>5.7991946977686733E-2</v>
      </c>
      <c r="Q2185">
        <f>Kx-Sample[[#This Row],[Xp]]</f>
        <v>0.20411998265592479</v>
      </c>
      <c r="R2185">
        <f>Ky-Sample[[#This Row],[Yp]]</f>
        <v>-1.146128035678238</v>
      </c>
      <c r="S2185">
        <f>Kz-Sample[[#This Row],[Zp]]</f>
        <v>0.94200805302231327</v>
      </c>
      <c r="T2185">
        <f>Sample[[#This Row],[Kpy]]*KSc-Sample[[#This Row],[KPz]]*KSb</f>
        <v>0.20411998265592468</v>
      </c>
      <c r="U2185">
        <f>-1*(Sample[[#This Row],[KPx]]*KSc-Sample[[#This Row],[KPz]]*KSa)</f>
        <v>0.20411998265592479</v>
      </c>
      <c r="V2185">
        <f>(Sample[[#This Row],[KPx]]*$R$2-Sample[[#This Row],[Kpy]]*KSa)</f>
        <v>0.20411998265592479</v>
      </c>
      <c r="W2185">
        <f>Sample[[#This Row],[Kpy]]*KTc-Sample[[#This Row],[KPz]]*KTb</f>
        <v>2.0881360887005513</v>
      </c>
      <c r="X2185">
        <f>-1*(Sample[[#This Row],[KPx]]*KTc-Sample[[#This Row],[KPz]]*KTa)</f>
        <v>2.0881360887005513</v>
      </c>
      <c r="Y2185">
        <f>(Sample[[#This Row],[KPx]]*KTb-Sample[[#This Row],[Kpy]]*KTa)</f>
        <v>2.0881360887005513</v>
      </c>
      <c r="Z2185">
        <f>-Sample[[#This Row],[Xp]]*a+Sample[[#This Row],[Yp]]*b+Sample[[#This Row],[Zp]]*c_</f>
        <v>0.40823996531184947</v>
      </c>
      <c r="AA2185" s="8">
        <f>-IF(Sample[[#This Row],[Column2]]&gt;0,1,-1)*SQRT(Sample[[#This Row],[KPx''i]]^2+Sample[[#This Row],[KPx''j]]^2+Sample[[#This Row],[KPx''k]]^2)/Ksmag/Scale</f>
        <v>-0.24999490190638396</v>
      </c>
      <c r="AB2185" s="1">
        <f>SQRT(Sample[[#This Row],[Kpy''i]]^2+Sample[[#This Row],[KPy''j]]^2+Sample[[#This Row],[KPy''k]]^2)/KTmag/Scale</f>
        <v>1.476535188360514</v>
      </c>
    </row>
    <row r="2186" spans="1:28" hidden="1" x14ac:dyDescent="0.25">
      <c r="A2186" s="5">
        <v>2181</v>
      </c>
      <c r="B2186" s="13" t="s">
        <v>43</v>
      </c>
      <c r="C2186" s="5"/>
      <c r="D2186" s="5"/>
      <c r="E2186">
        <v>3</v>
      </c>
      <c r="F2186">
        <v>9</v>
      </c>
      <c r="G2186">
        <v>2</v>
      </c>
      <c r="H2186" s="11">
        <f>Sample[[#This Row],[C]]/Sample[[#This Row],[D]]</f>
        <v>3</v>
      </c>
      <c r="I2186" s="11">
        <f>Sample[[#This Row],[A]]/Sample[[#This Row],[C]]</f>
        <v>0.22222222222222221</v>
      </c>
      <c r="J2186" s="11">
        <f>Sample[[#This Row],[D]]/Sample[[#This Row],[A]]</f>
        <v>1.5</v>
      </c>
      <c r="K2186" s="11">
        <f>Sample[[#This Row],[A]]/Sample[[#This Row],[D]]</f>
        <v>0.66666666666666663</v>
      </c>
      <c r="L2186" s="11">
        <f>Sample[[#This Row],[D]]/Sample[[#This Row],[C]]</f>
        <v>0.33333333333333331</v>
      </c>
      <c r="M2186" s="11">
        <f>Sample[[#This Row],[C]]/Sample[[#This Row],[A]]</f>
        <v>4.5</v>
      </c>
      <c r="N2186">
        <f>IF(Sample[[#This Row],[Ap]]=0,10,LOG(Sample[[#This Row],[Ap]]))</f>
        <v>0.47712125471966244</v>
      </c>
      <c r="O2186">
        <f>IF(Sample[[#This Row],[Ei]]=0,10,LOG(Sample[[#This Row],[Ei]]))</f>
        <v>-0.65321251377534373</v>
      </c>
      <c r="P2186">
        <f>IF(Sample[[#This Row],[Ii]]=0,10,LOG(Sample[[#This Row],[Ii]]))</f>
        <v>0.17609125905568124</v>
      </c>
      <c r="Q2186">
        <f>Kx-Sample[[#This Row],[Xp]]</f>
        <v>-0.47712125471966244</v>
      </c>
      <c r="R2186">
        <f>Ky-Sample[[#This Row],[Yp]]</f>
        <v>-0.34678748622465627</v>
      </c>
      <c r="S2186">
        <f>Kz-Sample[[#This Row],[Zp]]</f>
        <v>0.82390874094431876</v>
      </c>
      <c r="T2186">
        <f>Sample[[#This Row],[Kpy]]*KSc-Sample[[#This Row],[KPz]]*KSb</f>
        <v>-0.47712125471966249</v>
      </c>
      <c r="U2186">
        <f>-1*(Sample[[#This Row],[KPx]]*KSc-Sample[[#This Row],[KPz]]*KSa)</f>
        <v>-0.47712125471966244</v>
      </c>
      <c r="V2186">
        <f>(Sample[[#This Row],[KPx]]*$R$2-Sample[[#This Row],[Kpy]]*KSa)</f>
        <v>-0.47712125471966244</v>
      </c>
      <c r="W2186">
        <f>Sample[[#This Row],[Kpy]]*KTc-Sample[[#This Row],[KPz]]*KTb</f>
        <v>1.1706962271689751</v>
      </c>
      <c r="X2186">
        <f>-1*(Sample[[#This Row],[KPx]]*KTc-Sample[[#This Row],[KPz]]*KTa)</f>
        <v>1.1706962271689751</v>
      </c>
      <c r="Y2186">
        <f>(Sample[[#This Row],[KPx]]*KTb-Sample[[#This Row],[Kpy]]*KTa)</f>
        <v>1.1706962271689749</v>
      </c>
      <c r="Z2186">
        <f>-Sample[[#This Row],[Xp]]*a+Sample[[#This Row],[Yp]]*b+Sample[[#This Row],[Zp]]*c_</f>
        <v>-0.95424250943932498</v>
      </c>
      <c r="AA2186" s="8">
        <f>-IF(Sample[[#This Row],[Column2]]&gt;0,1,-1)*SQRT(Sample[[#This Row],[KPx''i]]^2+Sample[[#This Row],[KPx''j]]^2+Sample[[#This Row],[KPx''k]]^2)/Ksmag/Scale</f>
        <v>0.58435180974982659</v>
      </c>
      <c r="AB2186" s="1">
        <f>SQRT(Sample[[#This Row],[Kpy''i]]^2+Sample[[#This Row],[KPy''j]]^2+Sample[[#This Row],[KPy''k]]^2)/KTmag/Scale</f>
        <v>0.82780724094068936</v>
      </c>
    </row>
    <row r="2187" spans="1:28" hidden="1" x14ac:dyDescent="0.25">
      <c r="A2187" s="5">
        <v>2182</v>
      </c>
      <c r="B2187" s="13" t="s">
        <v>43</v>
      </c>
      <c r="C2187" s="5"/>
      <c r="D2187" s="5"/>
      <c r="E2187">
        <v>1</v>
      </c>
      <c r="F2187">
        <v>5</v>
      </c>
      <c r="G2187">
        <v>4</v>
      </c>
      <c r="H2187" s="11">
        <f>Sample[[#This Row],[C]]/Sample[[#This Row],[D]]</f>
        <v>5</v>
      </c>
      <c r="I2187" s="11">
        <f>Sample[[#This Row],[A]]/Sample[[#This Row],[C]]</f>
        <v>0.8</v>
      </c>
      <c r="J2187" s="11">
        <f>Sample[[#This Row],[D]]/Sample[[#This Row],[A]]</f>
        <v>0.25</v>
      </c>
      <c r="K2187" s="11">
        <f>Sample[[#This Row],[A]]/Sample[[#This Row],[D]]</f>
        <v>4</v>
      </c>
      <c r="L2187" s="11">
        <f>Sample[[#This Row],[D]]/Sample[[#This Row],[C]]</f>
        <v>0.2</v>
      </c>
      <c r="M2187" s="11">
        <f>Sample[[#This Row],[C]]/Sample[[#This Row],[A]]</f>
        <v>1.25</v>
      </c>
      <c r="N2187">
        <f>IF(Sample[[#This Row],[Ap]]=0,10,LOG(Sample[[#This Row],[Ap]]))</f>
        <v>0.69897000433601886</v>
      </c>
      <c r="O2187">
        <f>IF(Sample[[#This Row],[Ei]]=0,10,LOG(Sample[[#This Row],[Ei]]))</f>
        <v>-9.6910013008056392E-2</v>
      </c>
      <c r="P2187">
        <f>IF(Sample[[#This Row],[Ii]]=0,10,LOG(Sample[[#This Row],[Ii]]))</f>
        <v>-0.6020599913279624</v>
      </c>
      <c r="Q2187">
        <f>Kx-Sample[[#This Row],[Xp]]</f>
        <v>-0.69897000433601886</v>
      </c>
      <c r="R2187">
        <f>Ky-Sample[[#This Row],[Yp]]</f>
        <v>-0.90308998699194365</v>
      </c>
      <c r="S2187">
        <f>Kz-Sample[[#This Row],[Zp]]</f>
        <v>1.6020599913279625</v>
      </c>
      <c r="T2187">
        <f>Sample[[#This Row],[Kpy]]*KSc-Sample[[#This Row],[KPz]]*KSb</f>
        <v>-0.69897000433601886</v>
      </c>
      <c r="U2187">
        <f>-1*(Sample[[#This Row],[KPx]]*KSc-Sample[[#This Row],[KPz]]*KSa)</f>
        <v>-0.69897000433601886</v>
      </c>
      <c r="V2187">
        <f>(Sample[[#This Row],[KPx]]*$R$2-Sample[[#This Row],[Kpy]]*KSa)</f>
        <v>-0.69897000433601886</v>
      </c>
      <c r="W2187">
        <f>Sample[[#This Row],[Kpy]]*KTc-Sample[[#This Row],[KPz]]*KTb</f>
        <v>2.5051499783199063</v>
      </c>
      <c r="X2187">
        <f>-1*(Sample[[#This Row],[KPx]]*KTc-Sample[[#This Row],[KPz]]*KTa)</f>
        <v>2.5051499783199063</v>
      </c>
      <c r="Y2187">
        <f>(Sample[[#This Row],[KPx]]*KTb-Sample[[#This Row],[Kpy]]*KTa)</f>
        <v>2.5051499783199063</v>
      </c>
      <c r="Z2187">
        <f>-Sample[[#This Row],[Xp]]*a+Sample[[#This Row],[Yp]]*b+Sample[[#This Row],[Zp]]*c_</f>
        <v>-1.3979400086720375</v>
      </c>
      <c r="AA2187" s="8">
        <f>-IF(Sample[[#This Row],[Column2]]&gt;0,1,-1)*SQRT(Sample[[#This Row],[KPx''i]]^2+Sample[[#This Row],[KPx''j]]^2+Sample[[#This Row],[KPx''k]]^2)/Ksmag/Scale</f>
        <v>0.85605992806709585</v>
      </c>
      <c r="AB2187" s="1">
        <f>SQRT(Sample[[#This Row],[Kpy''i]]^2+Sample[[#This Row],[KPy''j]]^2+Sample[[#This Row],[KPy''k]]^2)/KTmag/Scale</f>
        <v>1.7714085375593385</v>
      </c>
    </row>
    <row r="2188" spans="1:28" hidden="1" x14ac:dyDescent="0.25">
      <c r="A2188" s="5">
        <v>2183</v>
      </c>
      <c r="B2188" s="13" t="s">
        <v>43</v>
      </c>
      <c r="C2188" s="5"/>
      <c r="D2188" s="5"/>
      <c r="E2188">
        <v>7</v>
      </c>
      <c r="F2188">
        <v>3</v>
      </c>
      <c r="G2188">
        <v>4</v>
      </c>
      <c r="H2188" s="11">
        <f>Sample[[#This Row],[C]]/Sample[[#This Row],[D]]</f>
        <v>0.42857142857142855</v>
      </c>
      <c r="I2188" s="11">
        <f>Sample[[#This Row],[A]]/Sample[[#This Row],[C]]</f>
        <v>1.3333333333333333</v>
      </c>
      <c r="J2188" s="11">
        <f>Sample[[#This Row],[D]]/Sample[[#This Row],[A]]</f>
        <v>1.75</v>
      </c>
      <c r="K2188" s="11">
        <f>Sample[[#This Row],[A]]/Sample[[#This Row],[D]]</f>
        <v>0.5714285714285714</v>
      </c>
      <c r="L2188" s="11">
        <f>Sample[[#This Row],[D]]/Sample[[#This Row],[C]]</f>
        <v>2.3333333333333335</v>
      </c>
      <c r="M2188" s="11">
        <f>Sample[[#This Row],[C]]/Sample[[#This Row],[A]]</f>
        <v>0.75</v>
      </c>
      <c r="N2188">
        <f>IF(Sample[[#This Row],[Ap]]=0,10,LOG(Sample[[#This Row],[Ap]]))</f>
        <v>-0.36797678529459443</v>
      </c>
      <c r="O2188">
        <f>IF(Sample[[#This Row],[Ei]]=0,10,LOG(Sample[[#This Row],[Ei]]))</f>
        <v>0.12493873660829993</v>
      </c>
      <c r="P2188">
        <f>IF(Sample[[#This Row],[Ii]]=0,10,LOG(Sample[[#This Row],[Ii]]))</f>
        <v>0.24303804868629444</v>
      </c>
      <c r="Q2188">
        <f>Kx-Sample[[#This Row],[Xp]]</f>
        <v>0.36797678529459443</v>
      </c>
      <c r="R2188">
        <f>Ky-Sample[[#This Row],[Yp]]</f>
        <v>-1.1249387366082999</v>
      </c>
      <c r="S2188">
        <f>Kz-Sample[[#This Row],[Zp]]</f>
        <v>0.75696195131370558</v>
      </c>
      <c r="T2188">
        <f>Sample[[#This Row],[Kpy]]*KSc-Sample[[#This Row],[KPz]]*KSb</f>
        <v>0.36797678529459432</v>
      </c>
      <c r="U2188">
        <f>-1*(Sample[[#This Row],[KPx]]*KSc-Sample[[#This Row],[KPz]]*KSa)</f>
        <v>0.36797678529459443</v>
      </c>
      <c r="V2188">
        <f>(Sample[[#This Row],[KPx]]*$R$2-Sample[[#This Row],[Kpy]]*KSa)</f>
        <v>0.36797678529459443</v>
      </c>
      <c r="W2188">
        <f>Sample[[#This Row],[Kpy]]*KTc-Sample[[#This Row],[KPz]]*KTb</f>
        <v>1.8819006879220055</v>
      </c>
      <c r="X2188">
        <f>-1*(Sample[[#This Row],[KPx]]*KTc-Sample[[#This Row],[KPz]]*KTa)</f>
        <v>1.8819006879220055</v>
      </c>
      <c r="Y2188">
        <f>(Sample[[#This Row],[KPx]]*KTb-Sample[[#This Row],[Kpy]]*KTa)</f>
        <v>1.8819006879220055</v>
      </c>
      <c r="Z2188">
        <f>-Sample[[#This Row],[Xp]]*a+Sample[[#This Row],[Yp]]*b+Sample[[#This Row],[Zp]]*c_</f>
        <v>0.73595357058918875</v>
      </c>
      <c r="AA2188" s="8">
        <f>-IF(Sample[[#This Row],[Column2]]&gt;0,1,-1)*SQRT(Sample[[#This Row],[KPx''i]]^2+Sample[[#This Row],[KPx''j]]^2+Sample[[#This Row],[KPx''k]]^2)/Ksmag/Scale</f>
        <v>-0.45067768058071828</v>
      </c>
      <c r="AB2188" s="1">
        <f>SQRT(Sample[[#This Row],[Kpy''i]]^2+Sample[[#This Row],[KPy''j]]^2+Sample[[#This Row],[KPy''k]]^2)/KTmag/Scale</f>
        <v>1.3307047379492789</v>
      </c>
    </row>
    <row r="2189" spans="1:28" hidden="1" x14ac:dyDescent="0.25">
      <c r="A2189" s="5">
        <v>2184</v>
      </c>
      <c r="B2189" s="13" t="s">
        <v>43</v>
      </c>
      <c r="C2189" s="5"/>
      <c r="D2189" s="5"/>
      <c r="E2189">
        <v>4</v>
      </c>
      <c r="F2189">
        <v>6</v>
      </c>
      <c r="G2189">
        <v>7</v>
      </c>
      <c r="H2189" s="11">
        <f>Sample[[#This Row],[C]]/Sample[[#This Row],[D]]</f>
        <v>1.5</v>
      </c>
      <c r="I2189" s="11">
        <f>Sample[[#This Row],[A]]/Sample[[#This Row],[C]]</f>
        <v>1.1666666666666667</v>
      </c>
      <c r="J2189" s="11">
        <f>Sample[[#This Row],[D]]/Sample[[#This Row],[A]]</f>
        <v>0.5714285714285714</v>
      </c>
      <c r="K2189" s="11">
        <f>Sample[[#This Row],[A]]/Sample[[#This Row],[D]]</f>
        <v>1.75</v>
      </c>
      <c r="L2189" s="11">
        <f>Sample[[#This Row],[D]]/Sample[[#This Row],[C]]</f>
        <v>0.66666666666666663</v>
      </c>
      <c r="M2189" s="11">
        <f>Sample[[#This Row],[C]]/Sample[[#This Row],[A]]</f>
        <v>0.8571428571428571</v>
      </c>
      <c r="N2189">
        <f>IF(Sample[[#This Row],[Ap]]=0,10,LOG(Sample[[#This Row],[Ap]]))</f>
        <v>0.17609125905568124</v>
      </c>
      <c r="O2189">
        <f>IF(Sample[[#This Row],[Ei]]=0,10,LOG(Sample[[#This Row],[Ei]]))</f>
        <v>6.6946789630613221E-2</v>
      </c>
      <c r="P2189">
        <f>IF(Sample[[#This Row],[Ii]]=0,10,LOG(Sample[[#This Row],[Ii]]))</f>
        <v>-0.24303804868629447</v>
      </c>
      <c r="Q2189">
        <f>Kx-Sample[[#This Row],[Xp]]</f>
        <v>-0.17609125905568124</v>
      </c>
      <c r="R2189">
        <f>Ky-Sample[[#This Row],[Yp]]</f>
        <v>-1.0669467896306133</v>
      </c>
      <c r="S2189">
        <f>Kz-Sample[[#This Row],[Zp]]</f>
        <v>1.2430380486862944</v>
      </c>
      <c r="T2189">
        <f>Sample[[#This Row],[Kpy]]*KSc-Sample[[#This Row],[KPz]]*KSb</f>
        <v>-0.17609125905568113</v>
      </c>
      <c r="U2189">
        <f>-1*(Sample[[#This Row],[KPx]]*KSc-Sample[[#This Row],[KPz]]*KSa)</f>
        <v>-0.17609125905568124</v>
      </c>
      <c r="V2189">
        <f>(Sample[[#This Row],[KPx]]*$R$2-Sample[[#This Row],[Kpy]]*KSa)</f>
        <v>-0.17609125905568124</v>
      </c>
      <c r="W2189">
        <f>Sample[[#This Row],[Kpy]]*KTc-Sample[[#This Row],[KPz]]*KTb</f>
        <v>2.3099848383169075</v>
      </c>
      <c r="X2189">
        <f>-1*(Sample[[#This Row],[KPx]]*KTc-Sample[[#This Row],[KPz]]*KTa)</f>
        <v>2.3099848383169075</v>
      </c>
      <c r="Y2189">
        <f>(Sample[[#This Row],[KPx]]*KTb-Sample[[#This Row],[Kpy]]*KTa)</f>
        <v>2.3099848383169079</v>
      </c>
      <c r="Z2189">
        <f>-Sample[[#This Row],[Xp]]*a+Sample[[#This Row],[Yp]]*b+Sample[[#This Row],[Zp]]*c_</f>
        <v>-0.35218251811136247</v>
      </c>
      <c r="AA2189" s="8">
        <f>-IF(Sample[[#This Row],[Column2]]&gt;0,1,-1)*SQRT(Sample[[#This Row],[KPx''i]]^2+Sample[[#This Row],[KPx''j]]^2+Sample[[#This Row],[KPx''k]]^2)/Ksmag/Scale</f>
        <v>0.21566686642533325</v>
      </c>
      <c r="AB2189" s="1">
        <f>SQRT(Sample[[#This Row],[Kpy''i]]^2+Sample[[#This Row],[KPy''j]]^2+Sample[[#This Row],[KPy''k]]^2)/KTmag/Scale</f>
        <v>1.6334059436119961</v>
      </c>
    </row>
    <row r="2190" spans="1:28" hidden="1" x14ac:dyDescent="0.25">
      <c r="A2190" s="5">
        <v>2185</v>
      </c>
      <c r="B2190" s="13" t="s">
        <v>43</v>
      </c>
      <c r="C2190" s="5"/>
      <c r="D2190" s="5"/>
      <c r="E2190">
        <v>7</v>
      </c>
      <c r="F2190">
        <v>6</v>
      </c>
      <c r="G2190">
        <v>10</v>
      </c>
      <c r="H2190" s="11">
        <f>Sample[[#This Row],[C]]/Sample[[#This Row],[D]]</f>
        <v>0.8571428571428571</v>
      </c>
      <c r="I2190" s="11">
        <f>Sample[[#This Row],[A]]/Sample[[#This Row],[C]]</f>
        <v>1.6666666666666667</v>
      </c>
      <c r="J2190" s="11">
        <f>Sample[[#This Row],[D]]/Sample[[#This Row],[A]]</f>
        <v>0.7</v>
      </c>
      <c r="K2190" s="11">
        <f>Sample[[#This Row],[A]]/Sample[[#This Row],[D]]</f>
        <v>1.4285714285714286</v>
      </c>
      <c r="L2190" s="11">
        <f>Sample[[#This Row],[D]]/Sample[[#This Row],[C]]</f>
        <v>1.1666666666666667</v>
      </c>
      <c r="M2190" s="11">
        <f>Sample[[#This Row],[C]]/Sample[[#This Row],[A]]</f>
        <v>0.6</v>
      </c>
      <c r="N2190">
        <f>IF(Sample[[#This Row],[Ap]]=0,10,LOG(Sample[[#This Row],[Ap]]))</f>
        <v>-6.6946789630613221E-2</v>
      </c>
      <c r="O2190">
        <f>IF(Sample[[#This Row],[Ei]]=0,10,LOG(Sample[[#This Row],[Ei]]))</f>
        <v>0.22184874961635639</v>
      </c>
      <c r="P2190">
        <f>IF(Sample[[#This Row],[Ii]]=0,10,LOG(Sample[[#This Row],[Ii]]))</f>
        <v>-0.15490195998574319</v>
      </c>
      <c r="Q2190">
        <f>Kx-Sample[[#This Row],[Xp]]</f>
        <v>6.6946789630613221E-2</v>
      </c>
      <c r="R2190">
        <f>Ky-Sample[[#This Row],[Yp]]</f>
        <v>-1.2218487496163564</v>
      </c>
      <c r="S2190">
        <f>Kz-Sample[[#This Row],[Zp]]</f>
        <v>1.1549019599857431</v>
      </c>
      <c r="T2190">
        <f>Sample[[#This Row],[Kpy]]*KSc-Sample[[#This Row],[KPz]]*KSb</f>
        <v>6.694678963061329E-2</v>
      </c>
      <c r="U2190">
        <f>-1*(Sample[[#This Row],[KPx]]*KSc-Sample[[#This Row],[KPz]]*KSa)</f>
        <v>6.6946789630613221E-2</v>
      </c>
      <c r="V2190">
        <f>(Sample[[#This Row],[KPx]]*$R$2-Sample[[#This Row],[Kpy]]*KSa)</f>
        <v>6.6946789630613221E-2</v>
      </c>
      <c r="W2190">
        <f>Sample[[#This Row],[Kpy]]*KTc-Sample[[#This Row],[KPz]]*KTb</f>
        <v>2.3767507096020992</v>
      </c>
      <c r="X2190">
        <f>-1*(Sample[[#This Row],[KPx]]*KTc-Sample[[#This Row],[KPz]]*KTa)</f>
        <v>2.3767507096020992</v>
      </c>
      <c r="Y2190">
        <f>(Sample[[#This Row],[KPx]]*KTb-Sample[[#This Row],[Kpy]]*KTa)</f>
        <v>2.3767507096020997</v>
      </c>
      <c r="Z2190">
        <f>-Sample[[#This Row],[Xp]]*a+Sample[[#This Row],[Yp]]*b+Sample[[#This Row],[Zp]]*c_</f>
        <v>0.13389357926122641</v>
      </c>
      <c r="AA2190" s="8">
        <f>-IF(Sample[[#This Row],[Column2]]&gt;0,1,-1)*SQRT(Sample[[#This Row],[KPx''i]]^2+Sample[[#This Row],[KPx''j]]^2+Sample[[#This Row],[KPx''k]]^2)/Ksmag/Scale</f>
        <v>-8.1992737256225176E-2</v>
      </c>
      <c r="AB2190" s="1">
        <f>SQRT(Sample[[#This Row],[Kpy''i]]^2+Sample[[#This Row],[KPy''j]]^2+Sample[[#This Row],[KPy''k]]^2)/KTmag/Scale</f>
        <v>1.6806165439495833</v>
      </c>
    </row>
    <row r="2191" spans="1:28" hidden="1" x14ac:dyDescent="0.25">
      <c r="A2191" s="5">
        <v>2186</v>
      </c>
      <c r="B2191" s="13" t="s">
        <v>43</v>
      </c>
      <c r="C2191" s="5"/>
      <c r="D2191" s="5"/>
      <c r="E2191">
        <v>2</v>
      </c>
      <c r="F2191">
        <v>2</v>
      </c>
      <c r="G2191">
        <v>4</v>
      </c>
      <c r="H2191" s="11">
        <f>Sample[[#This Row],[C]]/Sample[[#This Row],[D]]</f>
        <v>1</v>
      </c>
      <c r="I2191" s="11">
        <f>Sample[[#This Row],[A]]/Sample[[#This Row],[C]]</f>
        <v>2</v>
      </c>
      <c r="J2191" s="11">
        <f>Sample[[#This Row],[D]]/Sample[[#This Row],[A]]</f>
        <v>0.5</v>
      </c>
      <c r="K2191" s="11">
        <f>Sample[[#This Row],[A]]/Sample[[#This Row],[D]]</f>
        <v>2</v>
      </c>
      <c r="L2191" s="11">
        <f>Sample[[#This Row],[D]]/Sample[[#This Row],[C]]</f>
        <v>1</v>
      </c>
      <c r="M2191" s="11">
        <f>Sample[[#This Row],[C]]/Sample[[#This Row],[A]]</f>
        <v>0.5</v>
      </c>
      <c r="N2191">
        <f>IF(Sample[[#This Row],[Ap]]=0,10,LOG(Sample[[#This Row],[Ap]]))</f>
        <v>0</v>
      </c>
      <c r="O2191">
        <f>IF(Sample[[#This Row],[Ei]]=0,10,LOG(Sample[[#This Row],[Ei]]))</f>
        <v>0.3010299956639812</v>
      </c>
      <c r="P2191">
        <f>IF(Sample[[#This Row],[Ii]]=0,10,LOG(Sample[[#This Row],[Ii]]))</f>
        <v>-0.3010299956639812</v>
      </c>
      <c r="Q2191">
        <f>Kx-Sample[[#This Row],[Xp]]</f>
        <v>0</v>
      </c>
      <c r="R2191">
        <f>Ky-Sample[[#This Row],[Yp]]</f>
        <v>-1.3010299956639813</v>
      </c>
      <c r="S2191">
        <f>Kz-Sample[[#This Row],[Zp]]</f>
        <v>1.3010299956639813</v>
      </c>
      <c r="T2191">
        <f>Sample[[#This Row],[Kpy]]*KSc-Sample[[#This Row],[KPz]]*KSb</f>
        <v>0</v>
      </c>
      <c r="U2191">
        <f>-1*(Sample[[#This Row],[KPx]]*KSc-Sample[[#This Row],[KPz]]*KSa)</f>
        <v>0</v>
      </c>
      <c r="V2191">
        <f>(Sample[[#This Row],[KPx]]*$R$2-Sample[[#This Row],[Kpy]]*KSa)</f>
        <v>0</v>
      </c>
      <c r="W2191">
        <f>Sample[[#This Row],[Kpy]]*KTc-Sample[[#This Row],[KPz]]*KTb</f>
        <v>2.6020599913279625</v>
      </c>
      <c r="X2191">
        <f>-1*(Sample[[#This Row],[KPx]]*KTc-Sample[[#This Row],[KPz]]*KTa)</f>
        <v>2.6020599913279625</v>
      </c>
      <c r="Y2191">
        <f>(Sample[[#This Row],[KPx]]*KTb-Sample[[#This Row],[Kpy]]*KTa)</f>
        <v>2.6020599913279625</v>
      </c>
      <c r="Z2191">
        <f>-Sample[[#This Row],[Xp]]*a+Sample[[#This Row],[Yp]]*b+Sample[[#This Row],[Zp]]*c_</f>
        <v>0</v>
      </c>
      <c r="AA2191" s="8">
        <f>-IF(Sample[[#This Row],[Column2]]&gt;0,1,-1)*SQRT(Sample[[#This Row],[KPx''i]]^2+Sample[[#This Row],[KPx''j]]^2+Sample[[#This Row],[KPx''k]]^2)/Ksmag/Scale</f>
        <v>0</v>
      </c>
      <c r="AB2191" s="1">
        <f>SQRT(Sample[[#This Row],[Kpy''i]]^2+Sample[[#This Row],[KPy''j]]^2+Sample[[#This Row],[KPy''k]]^2)/KTmag/Scale</f>
        <v>1.8399342649222115</v>
      </c>
    </row>
    <row r="2192" spans="1:28" hidden="1" x14ac:dyDescent="0.25">
      <c r="A2192" s="5">
        <v>2187</v>
      </c>
      <c r="B2192" s="13" t="s">
        <v>43</v>
      </c>
      <c r="C2192" s="5"/>
      <c r="D2192" s="5"/>
      <c r="E2192">
        <v>9</v>
      </c>
      <c r="F2192">
        <v>2</v>
      </c>
      <c r="G2192">
        <v>3</v>
      </c>
      <c r="H2192" s="11">
        <f>Sample[[#This Row],[C]]/Sample[[#This Row],[D]]</f>
        <v>0.22222222222222221</v>
      </c>
      <c r="I2192" s="11">
        <f>Sample[[#This Row],[A]]/Sample[[#This Row],[C]]</f>
        <v>1.5</v>
      </c>
      <c r="J2192" s="11">
        <f>Sample[[#This Row],[D]]/Sample[[#This Row],[A]]</f>
        <v>3</v>
      </c>
      <c r="K2192" s="11">
        <f>Sample[[#This Row],[A]]/Sample[[#This Row],[D]]</f>
        <v>0.33333333333333331</v>
      </c>
      <c r="L2192" s="11">
        <f>Sample[[#This Row],[D]]/Sample[[#This Row],[C]]</f>
        <v>4.5</v>
      </c>
      <c r="M2192" s="11">
        <f>Sample[[#This Row],[C]]/Sample[[#This Row],[A]]</f>
        <v>0.66666666666666663</v>
      </c>
      <c r="N2192">
        <f>IF(Sample[[#This Row],[Ap]]=0,10,LOG(Sample[[#This Row],[Ap]]))</f>
        <v>-0.65321251377534373</v>
      </c>
      <c r="O2192">
        <f>IF(Sample[[#This Row],[Ei]]=0,10,LOG(Sample[[#This Row],[Ei]]))</f>
        <v>0.17609125905568124</v>
      </c>
      <c r="P2192">
        <f>IF(Sample[[#This Row],[Ii]]=0,10,LOG(Sample[[#This Row],[Ii]]))</f>
        <v>0.47712125471966244</v>
      </c>
      <c r="Q2192">
        <f>Kx-Sample[[#This Row],[Xp]]</f>
        <v>0.65321251377534373</v>
      </c>
      <c r="R2192">
        <f>Ky-Sample[[#This Row],[Yp]]</f>
        <v>-1.1760912590556813</v>
      </c>
      <c r="S2192">
        <f>Kz-Sample[[#This Row],[Zp]]</f>
        <v>0.52287874528033762</v>
      </c>
      <c r="T2192">
        <f>Sample[[#This Row],[Kpy]]*KSc-Sample[[#This Row],[KPz]]*KSb</f>
        <v>0.65321251377534373</v>
      </c>
      <c r="U2192">
        <f>-1*(Sample[[#This Row],[KPx]]*KSc-Sample[[#This Row],[KPz]]*KSa)</f>
        <v>0.65321251377534373</v>
      </c>
      <c r="V2192">
        <f>(Sample[[#This Row],[KPx]]*$R$2-Sample[[#This Row],[Kpy]]*KSa)</f>
        <v>0.65321251377534373</v>
      </c>
      <c r="W2192">
        <f>Sample[[#This Row],[Kpy]]*KTc-Sample[[#This Row],[KPz]]*KTb</f>
        <v>1.698970004336019</v>
      </c>
      <c r="X2192">
        <f>-1*(Sample[[#This Row],[KPx]]*KTc-Sample[[#This Row],[KPz]]*KTa)</f>
        <v>1.698970004336019</v>
      </c>
      <c r="Y2192">
        <f>(Sample[[#This Row],[KPx]]*KTb-Sample[[#This Row],[Kpy]]*KTa)</f>
        <v>1.698970004336019</v>
      </c>
      <c r="Z2192">
        <f>-Sample[[#This Row],[Xp]]*a+Sample[[#This Row],[Yp]]*b+Sample[[#This Row],[Zp]]*c_</f>
        <v>1.3064250275506875</v>
      </c>
      <c r="AA2192" s="8">
        <f>-IF(Sample[[#This Row],[Column2]]&gt;0,1,-1)*SQRT(Sample[[#This Row],[KPx''i]]^2+Sample[[#This Row],[KPx''j]]^2+Sample[[#This Row],[KPx''k]]^2)/Ksmag/Scale</f>
        <v>-0.80001867617515987</v>
      </c>
      <c r="AB2192" s="1">
        <f>SQRT(Sample[[#This Row],[Kpy''i]]^2+Sample[[#This Row],[KPy''j]]^2+Sample[[#This Row],[KPy''k]]^2)/KTmag/Scale</f>
        <v>1.2013532110985372</v>
      </c>
    </row>
    <row r="2193" spans="1:28" hidden="1" x14ac:dyDescent="0.25">
      <c r="A2193" s="5">
        <v>2188</v>
      </c>
      <c r="B2193" s="13" t="s">
        <v>43</v>
      </c>
      <c r="C2193" s="5"/>
      <c r="D2193" s="5"/>
      <c r="E2193">
        <v>6</v>
      </c>
      <c r="F2193">
        <v>9</v>
      </c>
      <c r="G2193">
        <v>9</v>
      </c>
      <c r="H2193" s="11">
        <f>Sample[[#This Row],[C]]/Sample[[#This Row],[D]]</f>
        <v>1.5</v>
      </c>
      <c r="I2193" s="11">
        <f>Sample[[#This Row],[A]]/Sample[[#This Row],[C]]</f>
        <v>1</v>
      </c>
      <c r="J2193" s="11">
        <f>Sample[[#This Row],[D]]/Sample[[#This Row],[A]]</f>
        <v>0.66666666666666663</v>
      </c>
      <c r="K2193" s="11">
        <f>Sample[[#This Row],[A]]/Sample[[#This Row],[D]]</f>
        <v>1.5</v>
      </c>
      <c r="L2193" s="11">
        <f>Sample[[#This Row],[D]]/Sample[[#This Row],[C]]</f>
        <v>0.66666666666666663</v>
      </c>
      <c r="M2193" s="11">
        <f>Sample[[#This Row],[C]]/Sample[[#This Row],[A]]</f>
        <v>1</v>
      </c>
      <c r="N2193">
        <f>IF(Sample[[#This Row],[Ap]]=0,10,LOG(Sample[[#This Row],[Ap]]))</f>
        <v>0.17609125905568124</v>
      </c>
      <c r="O2193">
        <f>IF(Sample[[#This Row],[Ei]]=0,10,LOG(Sample[[#This Row],[Ei]]))</f>
        <v>0</v>
      </c>
      <c r="P2193">
        <f>IF(Sample[[#This Row],[Ii]]=0,10,LOG(Sample[[#This Row],[Ii]]))</f>
        <v>-0.17609125905568127</v>
      </c>
      <c r="Q2193">
        <f>Kx-Sample[[#This Row],[Xp]]</f>
        <v>-0.17609125905568124</v>
      </c>
      <c r="R2193">
        <f>Ky-Sample[[#This Row],[Yp]]</f>
        <v>-1</v>
      </c>
      <c r="S2193">
        <f>Kz-Sample[[#This Row],[Zp]]</f>
        <v>1.1760912590556813</v>
      </c>
      <c r="T2193">
        <f>Sample[[#This Row],[Kpy]]*KSc-Sample[[#This Row],[KPz]]*KSb</f>
        <v>-0.17609125905568135</v>
      </c>
      <c r="U2193">
        <f>-1*(Sample[[#This Row],[KPx]]*KSc-Sample[[#This Row],[KPz]]*KSa)</f>
        <v>-0.17609125905568124</v>
      </c>
      <c r="V2193">
        <f>(Sample[[#This Row],[KPx]]*$R$2-Sample[[#This Row],[Kpy]]*KSa)</f>
        <v>-0.17609125905568124</v>
      </c>
      <c r="W2193">
        <f>Sample[[#This Row],[Kpy]]*KTc-Sample[[#This Row],[KPz]]*KTb</f>
        <v>2.1760912590556813</v>
      </c>
      <c r="X2193">
        <f>-1*(Sample[[#This Row],[KPx]]*KTc-Sample[[#This Row],[KPz]]*KTa)</f>
        <v>2.1760912590556813</v>
      </c>
      <c r="Y2193">
        <f>(Sample[[#This Row],[KPx]]*KTb-Sample[[#This Row],[Kpy]]*KTa)</f>
        <v>2.1760912590556813</v>
      </c>
      <c r="Z2193">
        <f>-Sample[[#This Row],[Xp]]*a+Sample[[#This Row],[Yp]]*b+Sample[[#This Row],[Zp]]*c_</f>
        <v>-0.35218251811136253</v>
      </c>
      <c r="AA2193" s="8">
        <f>-IF(Sample[[#This Row],[Column2]]&gt;0,1,-1)*SQRT(Sample[[#This Row],[KPx''i]]^2+Sample[[#This Row],[KPx''j]]^2+Sample[[#This Row],[KPx''k]]^2)/Ksmag/Scale</f>
        <v>0.21566686642533334</v>
      </c>
      <c r="AB2193" s="1">
        <f>SQRT(Sample[[#This Row],[Kpy''i]]^2+Sample[[#This Row],[KPy''j]]^2+Sample[[#This Row],[KPy''k]]^2)/KTmag/Scale</f>
        <v>1.5387288857590447</v>
      </c>
    </row>
    <row r="2194" spans="1:28" hidden="1" x14ac:dyDescent="0.25">
      <c r="A2194" s="5">
        <v>2189</v>
      </c>
      <c r="B2194" s="13" t="s">
        <v>43</v>
      </c>
      <c r="C2194" s="5"/>
      <c r="D2194" s="5"/>
      <c r="E2194">
        <v>3</v>
      </c>
      <c r="F2194">
        <v>10</v>
      </c>
      <c r="G2194">
        <v>5</v>
      </c>
      <c r="H2194" s="11">
        <f>Sample[[#This Row],[C]]/Sample[[#This Row],[D]]</f>
        <v>3.3333333333333335</v>
      </c>
      <c r="I2194" s="11">
        <f>Sample[[#This Row],[A]]/Sample[[#This Row],[C]]</f>
        <v>0.5</v>
      </c>
      <c r="J2194" s="11">
        <f>Sample[[#This Row],[D]]/Sample[[#This Row],[A]]</f>
        <v>0.6</v>
      </c>
      <c r="K2194" s="11">
        <f>Sample[[#This Row],[A]]/Sample[[#This Row],[D]]</f>
        <v>1.6666666666666667</v>
      </c>
      <c r="L2194" s="11">
        <f>Sample[[#This Row],[D]]/Sample[[#This Row],[C]]</f>
        <v>0.3</v>
      </c>
      <c r="M2194" s="11">
        <f>Sample[[#This Row],[C]]/Sample[[#This Row],[A]]</f>
        <v>2</v>
      </c>
      <c r="N2194">
        <f>IF(Sample[[#This Row],[Ap]]=0,10,LOG(Sample[[#This Row],[Ap]]))</f>
        <v>0.52287874528033762</v>
      </c>
      <c r="O2194">
        <f>IF(Sample[[#This Row],[Ei]]=0,10,LOG(Sample[[#This Row],[Ei]]))</f>
        <v>-0.3010299956639812</v>
      </c>
      <c r="P2194">
        <f>IF(Sample[[#This Row],[Ii]]=0,10,LOG(Sample[[#This Row],[Ii]]))</f>
        <v>-0.22184874961635639</v>
      </c>
      <c r="Q2194">
        <f>Kx-Sample[[#This Row],[Xp]]</f>
        <v>-0.52287874528033762</v>
      </c>
      <c r="R2194">
        <f>Ky-Sample[[#This Row],[Yp]]</f>
        <v>-0.69897000433601875</v>
      </c>
      <c r="S2194">
        <f>Kz-Sample[[#This Row],[Zp]]</f>
        <v>1.2218487496163564</v>
      </c>
      <c r="T2194">
        <f>Sample[[#This Row],[Kpy]]*KSc-Sample[[#This Row],[KPz]]*KSb</f>
        <v>-0.52287874528033762</v>
      </c>
      <c r="U2194">
        <f>-1*(Sample[[#This Row],[KPx]]*KSc-Sample[[#This Row],[KPz]]*KSa)</f>
        <v>-0.52287874528033762</v>
      </c>
      <c r="V2194">
        <f>(Sample[[#This Row],[KPx]]*$R$2-Sample[[#This Row],[Kpy]]*KSa)</f>
        <v>-0.52287874528033762</v>
      </c>
      <c r="W2194">
        <f>Sample[[#This Row],[Kpy]]*KTc-Sample[[#This Row],[KPz]]*KTb</f>
        <v>1.9208187539523751</v>
      </c>
      <c r="X2194">
        <f>-1*(Sample[[#This Row],[KPx]]*KTc-Sample[[#This Row],[KPz]]*KTa)</f>
        <v>1.9208187539523751</v>
      </c>
      <c r="Y2194">
        <f>(Sample[[#This Row],[KPx]]*KTb-Sample[[#This Row],[Kpy]]*KTa)</f>
        <v>1.9208187539523751</v>
      </c>
      <c r="Z2194">
        <f>-Sample[[#This Row],[Xp]]*a+Sample[[#This Row],[Yp]]*b+Sample[[#This Row],[Zp]]*c_</f>
        <v>-1.0457574905606752</v>
      </c>
      <c r="AA2194" s="8">
        <f>-IF(Sample[[#This Row],[Column2]]&gt;0,1,-1)*SQRT(Sample[[#This Row],[KPx''i]]^2+Sample[[#This Row],[KPx''j]]^2+Sample[[#This Row],[KPx''k]]^2)/Ksmag/Scale</f>
        <v>0.64039306164176246</v>
      </c>
      <c r="AB2194" s="1">
        <f>SQRT(Sample[[#This Row],[Kpy''i]]^2+Sample[[#This Row],[KPy''j]]^2+Sample[[#This Row],[KPy''k]]^2)/KTmag/Scale</f>
        <v>1.3582239663500191</v>
      </c>
    </row>
    <row r="2195" spans="1:28" hidden="1" x14ac:dyDescent="0.25">
      <c r="A2195" s="5">
        <v>2190</v>
      </c>
      <c r="B2195" s="13" t="s">
        <v>43</v>
      </c>
      <c r="C2195" s="5"/>
      <c r="D2195" s="5"/>
      <c r="E2195">
        <v>2</v>
      </c>
      <c r="F2195">
        <v>1</v>
      </c>
      <c r="G2195">
        <v>2</v>
      </c>
      <c r="H2195" s="11">
        <f>Sample[[#This Row],[C]]/Sample[[#This Row],[D]]</f>
        <v>0.5</v>
      </c>
      <c r="I2195" s="11">
        <f>Sample[[#This Row],[A]]/Sample[[#This Row],[C]]</f>
        <v>2</v>
      </c>
      <c r="J2195" s="11">
        <f>Sample[[#This Row],[D]]/Sample[[#This Row],[A]]</f>
        <v>1</v>
      </c>
      <c r="K2195" s="11">
        <f>Sample[[#This Row],[A]]/Sample[[#This Row],[D]]</f>
        <v>1</v>
      </c>
      <c r="L2195" s="11">
        <f>Sample[[#This Row],[D]]/Sample[[#This Row],[C]]</f>
        <v>2</v>
      </c>
      <c r="M2195" s="11">
        <f>Sample[[#This Row],[C]]/Sample[[#This Row],[A]]</f>
        <v>0.5</v>
      </c>
      <c r="N2195">
        <f>IF(Sample[[#This Row],[Ap]]=0,10,LOG(Sample[[#This Row],[Ap]]))</f>
        <v>-0.3010299956639812</v>
      </c>
      <c r="O2195">
        <f>IF(Sample[[#This Row],[Ei]]=0,10,LOG(Sample[[#This Row],[Ei]]))</f>
        <v>0.3010299956639812</v>
      </c>
      <c r="P2195">
        <f>IF(Sample[[#This Row],[Ii]]=0,10,LOG(Sample[[#This Row],[Ii]]))</f>
        <v>0</v>
      </c>
      <c r="Q2195">
        <f>Kx-Sample[[#This Row],[Xp]]</f>
        <v>0.3010299956639812</v>
      </c>
      <c r="R2195">
        <f>Ky-Sample[[#This Row],[Yp]]</f>
        <v>-1.3010299956639813</v>
      </c>
      <c r="S2195">
        <f>Kz-Sample[[#This Row],[Zp]]</f>
        <v>1</v>
      </c>
      <c r="T2195">
        <f>Sample[[#This Row],[Kpy]]*KSc-Sample[[#This Row],[KPz]]*KSb</f>
        <v>0.30102999566398125</v>
      </c>
      <c r="U2195">
        <f>-1*(Sample[[#This Row],[KPx]]*KSc-Sample[[#This Row],[KPz]]*KSa)</f>
        <v>0.3010299956639812</v>
      </c>
      <c r="V2195">
        <f>(Sample[[#This Row],[KPx]]*$R$2-Sample[[#This Row],[Kpy]]*KSa)</f>
        <v>0.3010299956639812</v>
      </c>
      <c r="W2195">
        <f>Sample[[#This Row],[Kpy]]*KTc-Sample[[#This Row],[KPz]]*KTb</f>
        <v>2.3010299956639813</v>
      </c>
      <c r="X2195">
        <f>-1*(Sample[[#This Row],[KPx]]*KTc-Sample[[#This Row],[KPz]]*KTa)</f>
        <v>2.3010299956639813</v>
      </c>
      <c r="Y2195">
        <f>(Sample[[#This Row],[KPx]]*KTb-Sample[[#This Row],[Kpy]]*KTa)</f>
        <v>2.3010299956639813</v>
      </c>
      <c r="Z2195">
        <f>-Sample[[#This Row],[Xp]]*a+Sample[[#This Row],[Yp]]*b+Sample[[#This Row],[Zp]]*c_</f>
        <v>0.6020599913279624</v>
      </c>
      <c r="AA2195" s="8">
        <f>-IF(Sample[[#This Row],[Column2]]&gt;0,1,-1)*SQRT(Sample[[#This Row],[KPx''i]]^2+Sample[[#This Row],[KPx''j]]^2+Sample[[#This Row],[KPx''k]]^2)/Ksmag/Scale</f>
        <v>-0.36868494332449331</v>
      </c>
      <c r="AB2195" s="1">
        <f>SQRT(Sample[[#This Row],[Kpy''i]]^2+Sample[[#This Row],[KPy''j]]^2+Sample[[#This Row],[KPy''k]]^2)/KTmag/Scale</f>
        <v>1.6270739136476533</v>
      </c>
    </row>
    <row r="2196" spans="1:28" hidden="1" x14ac:dyDescent="0.25">
      <c r="A2196" s="5">
        <v>2191</v>
      </c>
      <c r="B2196" s="13" t="s">
        <v>43</v>
      </c>
      <c r="C2196" s="5"/>
      <c r="D2196" s="5"/>
      <c r="E2196">
        <v>3</v>
      </c>
      <c r="F2196">
        <v>5</v>
      </c>
      <c r="G2196">
        <v>8</v>
      </c>
      <c r="H2196" s="11">
        <f>Sample[[#This Row],[C]]/Sample[[#This Row],[D]]</f>
        <v>1.6666666666666667</v>
      </c>
      <c r="I2196" s="11">
        <f>Sample[[#This Row],[A]]/Sample[[#This Row],[C]]</f>
        <v>1.6</v>
      </c>
      <c r="J2196" s="11">
        <f>Sample[[#This Row],[D]]/Sample[[#This Row],[A]]</f>
        <v>0.375</v>
      </c>
      <c r="K2196" s="11">
        <f>Sample[[#This Row],[A]]/Sample[[#This Row],[D]]</f>
        <v>2.6666666666666665</v>
      </c>
      <c r="L2196" s="11">
        <f>Sample[[#This Row],[D]]/Sample[[#This Row],[C]]</f>
        <v>0.6</v>
      </c>
      <c r="M2196" s="11">
        <f>Sample[[#This Row],[C]]/Sample[[#This Row],[A]]</f>
        <v>0.625</v>
      </c>
      <c r="N2196">
        <f>IF(Sample[[#This Row],[Ap]]=0,10,LOG(Sample[[#This Row],[Ap]]))</f>
        <v>0.22184874961635639</v>
      </c>
      <c r="O2196">
        <f>IF(Sample[[#This Row],[Ei]]=0,10,LOG(Sample[[#This Row],[Ei]]))</f>
        <v>0.20411998265592479</v>
      </c>
      <c r="P2196">
        <f>IF(Sample[[#This Row],[Ii]]=0,10,LOG(Sample[[#This Row],[Ii]]))</f>
        <v>-0.42596873227228116</v>
      </c>
      <c r="Q2196">
        <f>Kx-Sample[[#This Row],[Xp]]</f>
        <v>-0.22184874961635639</v>
      </c>
      <c r="R2196">
        <f>Ky-Sample[[#This Row],[Yp]]</f>
        <v>-1.2041199826559248</v>
      </c>
      <c r="S2196">
        <f>Kz-Sample[[#This Row],[Zp]]</f>
        <v>1.4259687322722812</v>
      </c>
      <c r="T2196">
        <f>Sample[[#This Row],[Kpy]]*KSc-Sample[[#This Row],[KPz]]*KSb</f>
        <v>-0.22184874961635637</v>
      </c>
      <c r="U2196">
        <f>-1*(Sample[[#This Row],[KPx]]*KSc-Sample[[#This Row],[KPz]]*KSa)</f>
        <v>-0.22184874961635639</v>
      </c>
      <c r="V2196">
        <f>(Sample[[#This Row],[KPx]]*$R$2-Sample[[#This Row],[Kpy]]*KSa)</f>
        <v>-0.22184874961635639</v>
      </c>
      <c r="W2196">
        <f>Sample[[#This Row],[Kpy]]*KTc-Sample[[#This Row],[KPz]]*KTb</f>
        <v>2.6300887149282062</v>
      </c>
      <c r="X2196">
        <f>-1*(Sample[[#This Row],[KPx]]*KTc-Sample[[#This Row],[KPz]]*KTa)</f>
        <v>2.6300887149282057</v>
      </c>
      <c r="Y2196">
        <f>(Sample[[#This Row],[KPx]]*KTb-Sample[[#This Row],[Kpy]]*KTa)</f>
        <v>2.6300887149282062</v>
      </c>
      <c r="Z2196">
        <f>-Sample[[#This Row],[Xp]]*a+Sample[[#This Row],[Yp]]*b+Sample[[#This Row],[Zp]]*c_</f>
        <v>-0.44369749923271273</v>
      </c>
      <c r="AA2196" s="8">
        <f>-IF(Sample[[#This Row],[Column2]]&gt;0,1,-1)*SQRT(Sample[[#This Row],[KPx''i]]^2+Sample[[#This Row],[KPx''j]]^2+Sample[[#This Row],[KPx''k]]^2)/Ksmag/Scale</f>
        <v>0.27170811831726921</v>
      </c>
      <c r="AB2196" s="1">
        <f>SQRT(Sample[[#This Row],[Kpy''i]]^2+Sample[[#This Row],[KPy''j]]^2+Sample[[#This Row],[KPy''k]]^2)/KTmag/Scale</f>
        <v>1.8597535654479473</v>
      </c>
    </row>
    <row r="2197" spans="1:28" hidden="1" x14ac:dyDescent="0.25">
      <c r="A2197" s="5">
        <v>2192</v>
      </c>
      <c r="B2197" s="13" t="s">
        <v>43</v>
      </c>
      <c r="C2197" s="5"/>
      <c r="D2197" s="5"/>
      <c r="E2197">
        <v>8</v>
      </c>
      <c r="F2197">
        <v>2</v>
      </c>
      <c r="G2197">
        <v>3</v>
      </c>
      <c r="H2197" s="11">
        <f>Sample[[#This Row],[C]]/Sample[[#This Row],[D]]</f>
        <v>0.25</v>
      </c>
      <c r="I2197" s="11">
        <f>Sample[[#This Row],[A]]/Sample[[#This Row],[C]]</f>
        <v>1.5</v>
      </c>
      <c r="J2197" s="11">
        <f>Sample[[#This Row],[D]]/Sample[[#This Row],[A]]</f>
        <v>2.6666666666666665</v>
      </c>
      <c r="K2197" s="11">
        <f>Sample[[#This Row],[A]]/Sample[[#This Row],[D]]</f>
        <v>0.375</v>
      </c>
      <c r="L2197" s="11">
        <f>Sample[[#This Row],[D]]/Sample[[#This Row],[C]]</f>
        <v>4</v>
      </c>
      <c r="M2197" s="11">
        <f>Sample[[#This Row],[C]]/Sample[[#This Row],[A]]</f>
        <v>0.66666666666666663</v>
      </c>
      <c r="N2197">
        <f>IF(Sample[[#This Row],[Ap]]=0,10,LOG(Sample[[#This Row],[Ap]]))</f>
        <v>-0.6020599913279624</v>
      </c>
      <c r="O2197">
        <f>IF(Sample[[#This Row],[Ei]]=0,10,LOG(Sample[[#This Row],[Ei]]))</f>
        <v>0.17609125905568124</v>
      </c>
      <c r="P2197">
        <f>IF(Sample[[#This Row],[Ii]]=0,10,LOG(Sample[[#This Row],[Ii]]))</f>
        <v>0.4259687322722811</v>
      </c>
      <c r="Q2197">
        <f>Kx-Sample[[#This Row],[Xp]]</f>
        <v>0.6020599913279624</v>
      </c>
      <c r="R2197">
        <f>Ky-Sample[[#This Row],[Yp]]</f>
        <v>-1.1760912590556813</v>
      </c>
      <c r="S2197">
        <f>Kz-Sample[[#This Row],[Zp]]</f>
        <v>0.57403126772771884</v>
      </c>
      <c r="T2197">
        <f>Sample[[#This Row],[Kpy]]*KSc-Sample[[#This Row],[KPz]]*KSb</f>
        <v>0.60205999132796251</v>
      </c>
      <c r="U2197">
        <f>-1*(Sample[[#This Row],[KPx]]*KSc-Sample[[#This Row],[KPz]]*KSa)</f>
        <v>0.6020599913279624</v>
      </c>
      <c r="V2197">
        <f>(Sample[[#This Row],[KPx]]*$R$2-Sample[[#This Row],[Kpy]]*KSa)</f>
        <v>0.6020599913279624</v>
      </c>
      <c r="W2197">
        <f>Sample[[#This Row],[Kpy]]*KTc-Sample[[#This Row],[KPz]]*KTb</f>
        <v>1.7501225267834002</v>
      </c>
      <c r="X2197">
        <f>-1*(Sample[[#This Row],[KPx]]*KTc-Sample[[#This Row],[KPz]]*KTa)</f>
        <v>1.7501225267834002</v>
      </c>
      <c r="Y2197">
        <f>(Sample[[#This Row],[KPx]]*KTb-Sample[[#This Row],[Kpy]]*KTa)</f>
        <v>1.7501225267834002</v>
      </c>
      <c r="Z2197">
        <f>-Sample[[#This Row],[Xp]]*a+Sample[[#This Row],[Yp]]*b+Sample[[#This Row],[Zp]]*c_</f>
        <v>1.2041199826559246</v>
      </c>
      <c r="AA2197" s="8">
        <f>-IF(Sample[[#This Row],[Column2]]&gt;0,1,-1)*SQRT(Sample[[#This Row],[KPx''i]]^2+Sample[[#This Row],[KPx''j]]^2+Sample[[#This Row],[KPx''k]]^2)/Ksmag/Scale</f>
        <v>-0.73736988664898662</v>
      </c>
      <c r="AB2197" s="1">
        <f>SQRT(Sample[[#This Row],[Kpy''i]]^2+Sample[[#This Row],[KPy''j]]^2+Sample[[#This Row],[KPy''k]]^2)/KTmag/Scale</f>
        <v>1.2375235065958776</v>
      </c>
    </row>
    <row r="2198" spans="1:28" hidden="1" x14ac:dyDescent="0.25">
      <c r="A2198" s="5">
        <v>2193</v>
      </c>
      <c r="B2198" s="13" t="s">
        <v>43</v>
      </c>
      <c r="C2198" s="5"/>
      <c r="D2198" s="5"/>
      <c r="E2198">
        <v>10</v>
      </c>
      <c r="F2198">
        <v>1</v>
      </c>
      <c r="G2198">
        <v>4</v>
      </c>
      <c r="H2198" s="11">
        <f>Sample[[#This Row],[C]]/Sample[[#This Row],[D]]</f>
        <v>0.1</v>
      </c>
      <c r="I2198" s="11">
        <f>Sample[[#This Row],[A]]/Sample[[#This Row],[C]]</f>
        <v>4</v>
      </c>
      <c r="J2198" s="11">
        <f>Sample[[#This Row],[D]]/Sample[[#This Row],[A]]</f>
        <v>2.5</v>
      </c>
      <c r="K2198" s="11">
        <f>Sample[[#This Row],[A]]/Sample[[#This Row],[D]]</f>
        <v>0.4</v>
      </c>
      <c r="L2198" s="11">
        <f>Sample[[#This Row],[D]]/Sample[[#This Row],[C]]</f>
        <v>10</v>
      </c>
      <c r="M2198" s="11">
        <f>Sample[[#This Row],[C]]/Sample[[#This Row],[A]]</f>
        <v>0.25</v>
      </c>
      <c r="N2198">
        <f>IF(Sample[[#This Row],[Ap]]=0,10,LOG(Sample[[#This Row],[Ap]]))</f>
        <v>-1</v>
      </c>
      <c r="O2198">
        <f>IF(Sample[[#This Row],[Ei]]=0,10,LOG(Sample[[#This Row],[Ei]]))</f>
        <v>0.6020599913279624</v>
      </c>
      <c r="P2198">
        <f>IF(Sample[[#This Row],[Ii]]=0,10,LOG(Sample[[#This Row],[Ii]]))</f>
        <v>0.3979400086720376</v>
      </c>
      <c r="Q2198">
        <f>Kx-Sample[[#This Row],[Xp]]</f>
        <v>1</v>
      </c>
      <c r="R2198">
        <f>Ky-Sample[[#This Row],[Yp]]</f>
        <v>-1.6020599913279625</v>
      </c>
      <c r="S2198">
        <f>Kz-Sample[[#This Row],[Zp]]</f>
        <v>0.6020599913279624</v>
      </c>
      <c r="T2198">
        <f>Sample[[#This Row],[Kpy]]*KSc-Sample[[#This Row],[KPz]]*KSb</f>
        <v>1</v>
      </c>
      <c r="U2198">
        <f>-1*(Sample[[#This Row],[KPx]]*KSc-Sample[[#This Row],[KPz]]*KSa)</f>
        <v>1</v>
      </c>
      <c r="V2198">
        <f>(Sample[[#This Row],[KPx]]*$R$2-Sample[[#This Row],[Kpy]]*KSa)</f>
        <v>1</v>
      </c>
      <c r="W2198">
        <f>Sample[[#This Row],[Kpy]]*KTc-Sample[[#This Row],[KPz]]*KTb</f>
        <v>2.204119982655925</v>
      </c>
      <c r="X2198">
        <f>-1*(Sample[[#This Row],[KPx]]*KTc-Sample[[#This Row],[KPz]]*KTa)</f>
        <v>2.204119982655925</v>
      </c>
      <c r="Y2198">
        <f>(Sample[[#This Row],[KPx]]*KTb-Sample[[#This Row],[Kpy]]*KTa)</f>
        <v>2.204119982655925</v>
      </c>
      <c r="Z2198">
        <f>-Sample[[#This Row],[Xp]]*a+Sample[[#This Row],[Yp]]*b+Sample[[#This Row],[Zp]]*c_</f>
        <v>2</v>
      </c>
      <c r="AA2198" s="8">
        <f>-IF(Sample[[#This Row],[Column2]]&gt;0,1,-1)*SQRT(Sample[[#This Row],[KPx''i]]^2+Sample[[#This Row],[KPx''j]]^2+Sample[[#This Row],[KPx''k]]^2)/Ksmag/Scale</f>
        <v>-1.2247448713915889</v>
      </c>
      <c r="AB2198" s="1">
        <f>SQRT(Sample[[#This Row],[Kpy''i]]^2+Sample[[#This Row],[KPy''j]]^2+Sample[[#This Row],[KPy''k]]^2)/KTmag/Scale</f>
        <v>1.5585481862847803</v>
      </c>
    </row>
    <row r="2199" spans="1:28" hidden="1" x14ac:dyDescent="0.25">
      <c r="A2199" s="5">
        <v>2194</v>
      </c>
      <c r="B2199" s="13" t="s">
        <v>43</v>
      </c>
      <c r="C2199" s="5"/>
      <c r="D2199" s="5"/>
      <c r="E2199">
        <v>10</v>
      </c>
      <c r="F2199">
        <v>4</v>
      </c>
      <c r="G2199">
        <v>2</v>
      </c>
      <c r="H2199" s="11">
        <f>Sample[[#This Row],[C]]/Sample[[#This Row],[D]]</f>
        <v>0.4</v>
      </c>
      <c r="I2199" s="11">
        <f>Sample[[#This Row],[A]]/Sample[[#This Row],[C]]</f>
        <v>0.5</v>
      </c>
      <c r="J2199" s="11">
        <f>Sample[[#This Row],[D]]/Sample[[#This Row],[A]]</f>
        <v>5</v>
      </c>
      <c r="K2199" s="11">
        <f>Sample[[#This Row],[A]]/Sample[[#This Row],[D]]</f>
        <v>0.2</v>
      </c>
      <c r="L2199" s="11">
        <f>Sample[[#This Row],[D]]/Sample[[#This Row],[C]]</f>
        <v>2.5</v>
      </c>
      <c r="M2199" s="11">
        <f>Sample[[#This Row],[C]]/Sample[[#This Row],[A]]</f>
        <v>2</v>
      </c>
      <c r="N2199">
        <f>IF(Sample[[#This Row],[Ap]]=0,10,LOG(Sample[[#This Row],[Ap]]))</f>
        <v>-0.3979400086720376</v>
      </c>
      <c r="O2199">
        <f>IF(Sample[[#This Row],[Ei]]=0,10,LOG(Sample[[#This Row],[Ei]]))</f>
        <v>-0.3010299956639812</v>
      </c>
      <c r="P2199">
        <f>IF(Sample[[#This Row],[Ii]]=0,10,LOG(Sample[[#This Row],[Ii]]))</f>
        <v>0.69897000433601886</v>
      </c>
      <c r="Q2199">
        <f>Kx-Sample[[#This Row],[Xp]]</f>
        <v>0.3979400086720376</v>
      </c>
      <c r="R2199">
        <f>Ky-Sample[[#This Row],[Yp]]</f>
        <v>-0.69897000433601875</v>
      </c>
      <c r="S2199">
        <f>Kz-Sample[[#This Row],[Zp]]</f>
        <v>0.30102999566398114</v>
      </c>
      <c r="T2199">
        <f>Sample[[#This Row],[Kpy]]*KSc-Sample[[#This Row],[KPz]]*KSb</f>
        <v>0.3979400086720376</v>
      </c>
      <c r="U2199">
        <f>-1*(Sample[[#This Row],[KPx]]*KSc-Sample[[#This Row],[KPz]]*KSa)</f>
        <v>0.3979400086720376</v>
      </c>
      <c r="V2199">
        <f>(Sample[[#This Row],[KPx]]*$R$2-Sample[[#This Row],[Kpy]]*KSa)</f>
        <v>0.3979400086720376</v>
      </c>
      <c r="W2199">
        <f>Sample[[#This Row],[Kpy]]*KTc-Sample[[#This Row],[KPz]]*KTb</f>
        <v>0.99999999999999989</v>
      </c>
      <c r="X2199">
        <f>-1*(Sample[[#This Row],[KPx]]*KTc-Sample[[#This Row],[KPz]]*KTa)</f>
        <v>0.99999999999999989</v>
      </c>
      <c r="Y2199">
        <f>(Sample[[#This Row],[KPx]]*KTb-Sample[[#This Row],[Kpy]]*KTa)</f>
        <v>0.99999999999999989</v>
      </c>
      <c r="Z2199">
        <f>-Sample[[#This Row],[Xp]]*a+Sample[[#This Row],[Yp]]*b+Sample[[#This Row],[Zp]]*c_</f>
        <v>0.79588001734407532</v>
      </c>
      <c r="AA2199" s="8">
        <f>-IF(Sample[[#This Row],[Column2]]&gt;0,1,-1)*SQRT(Sample[[#This Row],[KPx''i]]^2+Sample[[#This Row],[KPx''j]]^2+Sample[[#This Row],[KPx''k]]^2)/Ksmag/Scale</f>
        <v>-0.48737498474260249</v>
      </c>
      <c r="AB2199" s="1">
        <f>SQRT(Sample[[#This Row],[Kpy''i]]^2+Sample[[#This Row],[KPy''j]]^2+Sample[[#This Row],[KPy''k]]^2)/KTmag/Scale</f>
        <v>0.70710678118654746</v>
      </c>
    </row>
    <row r="2200" spans="1:28" hidden="1" x14ac:dyDescent="0.25">
      <c r="A2200" s="5">
        <v>2195</v>
      </c>
      <c r="B2200" s="13" t="s">
        <v>43</v>
      </c>
      <c r="C2200" s="5"/>
      <c r="D2200" s="5"/>
      <c r="E2200">
        <v>2</v>
      </c>
      <c r="F2200">
        <v>5</v>
      </c>
      <c r="G2200">
        <v>7</v>
      </c>
      <c r="H2200" s="11">
        <f>Sample[[#This Row],[C]]/Sample[[#This Row],[D]]</f>
        <v>2.5</v>
      </c>
      <c r="I2200" s="11">
        <f>Sample[[#This Row],[A]]/Sample[[#This Row],[C]]</f>
        <v>1.4</v>
      </c>
      <c r="J2200" s="11">
        <f>Sample[[#This Row],[D]]/Sample[[#This Row],[A]]</f>
        <v>0.2857142857142857</v>
      </c>
      <c r="K2200" s="11">
        <f>Sample[[#This Row],[A]]/Sample[[#This Row],[D]]</f>
        <v>3.5</v>
      </c>
      <c r="L2200" s="11">
        <f>Sample[[#This Row],[D]]/Sample[[#This Row],[C]]</f>
        <v>0.4</v>
      </c>
      <c r="M2200" s="11">
        <f>Sample[[#This Row],[C]]/Sample[[#This Row],[A]]</f>
        <v>0.7142857142857143</v>
      </c>
      <c r="N2200">
        <f>IF(Sample[[#This Row],[Ap]]=0,10,LOG(Sample[[#This Row],[Ap]]))</f>
        <v>0.3979400086720376</v>
      </c>
      <c r="O2200">
        <f>IF(Sample[[#This Row],[Ei]]=0,10,LOG(Sample[[#This Row],[Ei]]))</f>
        <v>0.14612803567823801</v>
      </c>
      <c r="P2200">
        <f>IF(Sample[[#This Row],[Ii]]=0,10,LOG(Sample[[#This Row],[Ii]]))</f>
        <v>-0.54406804435027567</v>
      </c>
      <c r="Q2200">
        <f>Kx-Sample[[#This Row],[Xp]]</f>
        <v>-0.3979400086720376</v>
      </c>
      <c r="R2200">
        <f>Ky-Sample[[#This Row],[Yp]]</f>
        <v>-1.146128035678238</v>
      </c>
      <c r="S2200">
        <f>Kz-Sample[[#This Row],[Zp]]</f>
        <v>1.5440680443502757</v>
      </c>
      <c r="T2200">
        <f>Sample[[#This Row],[Kpy]]*KSc-Sample[[#This Row],[KPz]]*KSb</f>
        <v>-0.39794000867203771</v>
      </c>
      <c r="U2200">
        <f>-1*(Sample[[#This Row],[KPx]]*KSc-Sample[[#This Row],[KPz]]*KSa)</f>
        <v>-0.3979400086720376</v>
      </c>
      <c r="V2200">
        <f>(Sample[[#This Row],[KPx]]*$R$2-Sample[[#This Row],[Kpy]]*KSa)</f>
        <v>-0.3979400086720376</v>
      </c>
      <c r="W2200">
        <f>Sample[[#This Row],[Kpy]]*KTc-Sample[[#This Row],[KPz]]*KTb</f>
        <v>2.6901960800285138</v>
      </c>
      <c r="X2200">
        <f>-1*(Sample[[#This Row],[KPx]]*KTc-Sample[[#This Row],[KPz]]*KTa)</f>
        <v>2.6901960800285138</v>
      </c>
      <c r="Y2200">
        <f>(Sample[[#This Row],[KPx]]*KTb-Sample[[#This Row],[Kpy]]*KTa)</f>
        <v>2.6901960800285134</v>
      </c>
      <c r="Z2200">
        <f>-Sample[[#This Row],[Xp]]*a+Sample[[#This Row],[Yp]]*b+Sample[[#This Row],[Zp]]*c_</f>
        <v>-0.79588001734407532</v>
      </c>
      <c r="AA2200" s="8">
        <f>-IF(Sample[[#This Row],[Column2]]&gt;0,1,-1)*SQRT(Sample[[#This Row],[KPx''i]]^2+Sample[[#This Row],[KPx''j]]^2+Sample[[#This Row],[KPx''k]]^2)/Ksmag/Scale</f>
        <v>0.48737498474260249</v>
      </c>
      <c r="AB2200" s="1">
        <f>SQRT(Sample[[#This Row],[Kpy''i]]^2+Sample[[#This Row],[KPy''j]]^2+Sample[[#This Row],[KPy''k]]^2)/KTmag/Scale</f>
        <v>1.9022558909096301</v>
      </c>
    </row>
    <row r="2201" spans="1:28" hidden="1" x14ac:dyDescent="0.25">
      <c r="A2201" s="5">
        <v>2196</v>
      </c>
      <c r="B2201" s="13" t="s">
        <v>43</v>
      </c>
      <c r="C2201" s="5"/>
      <c r="D2201" s="5"/>
      <c r="E2201">
        <v>6</v>
      </c>
      <c r="F2201">
        <v>4</v>
      </c>
      <c r="G2201">
        <v>9</v>
      </c>
      <c r="H2201" s="11">
        <f>Sample[[#This Row],[C]]/Sample[[#This Row],[D]]</f>
        <v>0.66666666666666663</v>
      </c>
      <c r="I2201" s="11">
        <f>Sample[[#This Row],[A]]/Sample[[#This Row],[C]]</f>
        <v>2.25</v>
      </c>
      <c r="J2201" s="11">
        <f>Sample[[#This Row],[D]]/Sample[[#This Row],[A]]</f>
        <v>0.66666666666666663</v>
      </c>
      <c r="K2201" s="11">
        <f>Sample[[#This Row],[A]]/Sample[[#This Row],[D]]</f>
        <v>1.5</v>
      </c>
      <c r="L2201" s="11">
        <f>Sample[[#This Row],[D]]/Sample[[#This Row],[C]]</f>
        <v>1.5</v>
      </c>
      <c r="M2201" s="11">
        <f>Sample[[#This Row],[C]]/Sample[[#This Row],[A]]</f>
        <v>0.44444444444444442</v>
      </c>
      <c r="N2201">
        <f>IF(Sample[[#This Row],[Ap]]=0,10,LOG(Sample[[#This Row],[Ap]]))</f>
        <v>-0.17609125905568127</v>
      </c>
      <c r="O2201">
        <f>IF(Sample[[#This Row],[Ei]]=0,10,LOG(Sample[[#This Row],[Ei]]))</f>
        <v>0.35218251811136247</v>
      </c>
      <c r="P2201">
        <f>IF(Sample[[#This Row],[Ii]]=0,10,LOG(Sample[[#This Row],[Ii]]))</f>
        <v>-0.17609125905568127</v>
      </c>
      <c r="Q2201">
        <f>Kx-Sample[[#This Row],[Xp]]</f>
        <v>0.17609125905568127</v>
      </c>
      <c r="R2201">
        <f>Ky-Sample[[#This Row],[Yp]]</f>
        <v>-1.3521825181113625</v>
      </c>
      <c r="S2201">
        <f>Kz-Sample[[#This Row],[Zp]]</f>
        <v>1.1760912590556813</v>
      </c>
      <c r="T2201">
        <f>Sample[[#This Row],[Kpy]]*KSc-Sample[[#This Row],[KPz]]*KSb</f>
        <v>0.17609125905568113</v>
      </c>
      <c r="U2201">
        <f>-1*(Sample[[#This Row],[KPx]]*KSc-Sample[[#This Row],[KPz]]*KSa)</f>
        <v>0.17609125905568127</v>
      </c>
      <c r="V2201">
        <f>(Sample[[#This Row],[KPx]]*$R$2-Sample[[#This Row],[Kpy]]*KSa)</f>
        <v>0.17609125905568127</v>
      </c>
      <c r="W2201">
        <f>Sample[[#This Row],[Kpy]]*KTc-Sample[[#This Row],[KPz]]*KTb</f>
        <v>2.528273777167044</v>
      </c>
      <c r="X2201">
        <f>-1*(Sample[[#This Row],[KPx]]*KTc-Sample[[#This Row],[KPz]]*KTa)</f>
        <v>2.528273777167044</v>
      </c>
      <c r="Y2201">
        <f>(Sample[[#This Row],[KPx]]*KTb-Sample[[#This Row],[Kpy]]*KTa)</f>
        <v>2.5282737771670436</v>
      </c>
      <c r="Z2201">
        <f>-Sample[[#This Row],[Xp]]*a+Sample[[#This Row],[Yp]]*b+Sample[[#This Row],[Zp]]*c_</f>
        <v>0.35218251811136242</v>
      </c>
      <c r="AA2201" s="8">
        <f>-IF(Sample[[#This Row],[Column2]]&gt;0,1,-1)*SQRT(Sample[[#This Row],[KPx''i]]^2+Sample[[#This Row],[KPx''j]]^2+Sample[[#This Row],[KPx''k]]^2)/Ksmag/Scale</f>
        <v>-0.21566686642533325</v>
      </c>
      <c r="AB2201" s="1">
        <f>SQRT(Sample[[#This Row],[Kpy''i]]^2+Sample[[#This Row],[KPy''j]]^2+Sample[[#This Row],[KPy''k]]^2)/KTmag/Scale</f>
        <v>1.7877595325309428</v>
      </c>
    </row>
    <row r="2202" spans="1:28" hidden="1" x14ac:dyDescent="0.25">
      <c r="A2202" s="5">
        <v>2197</v>
      </c>
      <c r="B2202" s="13" t="s">
        <v>43</v>
      </c>
      <c r="C2202" s="5"/>
      <c r="D2202" s="5"/>
      <c r="E2202">
        <v>2</v>
      </c>
      <c r="F2202">
        <v>7</v>
      </c>
      <c r="G2202">
        <v>10</v>
      </c>
      <c r="H2202" s="11">
        <f>Sample[[#This Row],[C]]/Sample[[#This Row],[D]]</f>
        <v>3.5</v>
      </c>
      <c r="I2202" s="11">
        <f>Sample[[#This Row],[A]]/Sample[[#This Row],[C]]</f>
        <v>1.4285714285714286</v>
      </c>
      <c r="J2202" s="11">
        <f>Sample[[#This Row],[D]]/Sample[[#This Row],[A]]</f>
        <v>0.2</v>
      </c>
      <c r="K2202" s="11">
        <f>Sample[[#This Row],[A]]/Sample[[#This Row],[D]]</f>
        <v>5</v>
      </c>
      <c r="L2202" s="11">
        <f>Sample[[#This Row],[D]]/Sample[[#This Row],[C]]</f>
        <v>0.2857142857142857</v>
      </c>
      <c r="M2202" s="11">
        <f>Sample[[#This Row],[C]]/Sample[[#This Row],[A]]</f>
        <v>0.7</v>
      </c>
      <c r="N2202">
        <f>IF(Sample[[#This Row],[Ap]]=0,10,LOG(Sample[[#This Row],[Ap]]))</f>
        <v>0.54406804435027567</v>
      </c>
      <c r="O2202">
        <f>IF(Sample[[#This Row],[Ei]]=0,10,LOG(Sample[[#This Row],[Ei]]))</f>
        <v>0.15490195998574319</v>
      </c>
      <c r="P2202">
        <f>IF(Sample[[#This Row],[Ii]]=0,10,LOG(Sample[[#This Row],[Ii]]))</f>
        <v>-0.69897000433601875</v>
      </c>
      <c r="Q2202">
        <f>Kx-Sample[[#This Row],[Xp]]</f>
        <v>-0.54406804435027567</v>
      </c>
      <c r="R2202">
        <f>Ky-Sample[[#This Row],[Yp]]</f>
        <v>-1.1549019599857431</v>
      </c>
      <c r="S2202">
        <f>Kz-Sample[[#This Row],[Zp]]</f>
        <v>1.6989700043360187</v>
      </c>
      <c r="T2202">
        <f>Sample[[#This Row],[Kpy]]*KSc-Sample[[#This Row],[KPz]]*KSb</f>
        <v>-0.54406804435027567</v>
      </c>
      <c r="U2202">
        <f>-1*(Sample[[#This Row],[KPx]]*KSc-Sample[[#This Row],[KPz]]*KSa)</f>
        <v>-0.54406804435027567</v>
      </c>
      <c r="V2202">
        <f>(Sample[[#This Row],[KPx]]*$R$2-Sample[[#This Row],[Kpy]]*KSa)</f>
        <v>-0.54406804435027567</v>
      </c>
      <c r="W2202">
        <f>Sample[[#This Row],[Kpy]]*KTc-Sample[[#This Row],[KPz]]*KTb</f>
        <v>2.8538719643217618</v>
      </c>
      <c r="X2202">
        <f>-1*(Sample[[#This Row],[KPx]]*KTc-Sample[[#This Row],[KPz]]*KTa)</f>
        <v>2.8538719643217618</v>
      </c>
      <c r="Y2202">
        <f>(Sample[[#This Row],[KPx]]*KTb-Sample[[#This Row],[Kpy]]*KTa)</f>
        <v>2.8538719643217618</v>
      </c>
      <c r="Z2202">
        <f>-Sample[[#This Row],[Xp]]*a+Sample[[#This Row],[Yp]]*b+Sample[[#This Row],[Zp]]*c_</f>
        <v>-1.0881360887005511</v>
      </c>
      <c r="AA2202" s="8">
        <f>-IF(Sample[[#This Row],[Column2]]&gt;0,1,-1)*SQRT(Sample[[#This Row],[KPx''i]]^2+Sample[[#This Row],[KPx''j]]^2+Sample[[#This Row],[KPx''k]]^2)/Ksmag/Scale</f>
        <v>0.66634454700605172</v>
      </c>
      <c r="AB2202" s="1">
        <f>SQRT(Sample[[#This Row],[Kpy''i]]^2+Sample[[#This Row],[KPy''j]]^2+Sample[[#This Row],[KPy''k]]^2)/KTmag/Scale</f>
        <v>2.0179922186100909</v>
      </c>
    </row>
    <row r="2203" spans="1:28" hidden="1" x14ac:dyDescent="0.25">
      <c r="A2203" s="5">
        <v>2198</v>
      </c>
      <c r="B2203" s="13" t="s">
        <v>43</v>
      </c>
      <c r="C2203" s="5"/>
      <c r="D2203" s="5"/>
      <c r="E2203">
        <v>4</v>
      </c>
      <c r="F2203">
        <v>1</v>
      </c>
      <c r="G2203">
        <v>5</v>
      </c>
      <c r="H2203" s="11">
        <f>Sample[[#This Row],[C]]/Sample[[#This Row],[D]]</f>
        <v>0.25</v>
      </c>
      <c r="I2203" s="11">
        <f>Sample[[#This Row],[A]]/Sample[[#This Row],[C]]</f>
        <v>5</v>
      </c>
      <c r="J2203" s="11">
        <f>Sample[[#This Row],[D]]/Sample[[#This Row],[A]]</f>
        <v>0.8</v>
      </c>
      <c r="K2203" s="11">
        <f>Sample[[#This Row],[A]]/Sample[[#This Row],[D]]</f>
        <v>1.25</v>
      </c>
      <c r="L2203" s="11">
        <f>Sample[[#This Row],[D]]/Sample[[#This Row],[C]]</f>
        <v>4</v>
      </c>
      <c r="M2203" s="11">
        <f>Sample[[#This Row],[C]]/Sample[[#This Row],[A]]</f>
        <v>0.2</v>
      </c>
      <c r="N2203">
        <f>IF(Sample[[#This Row],[Ap]]=0,10,LOG(Sample[[#This Row],[Ap]]))</f>
        <v>-0.6020599913279624</v>
      </c>
      <c r="O2203">
        <f>IF(Sample[[#This Row],[Ei]]=0,10,LOG(Sample[[#This Row],[Ei]]))</f>
        <v>0.69897000433601886</v>
      </c>
      <c r="P2203">
        <f>IF(Sample[[#This Row],[Ii]]=0,10,LOG(Sample[[#This Row],[Ii]]))</f>
        <v>-9.6910013008056392E-2</v>
      </c>
      <c r="Q2203">
        <f>Kx-Sample[[#This Row],[Xp]]</f>
        <v>0.6020599913279624</v>
      </c>
      <c r="R2203">
        <f>Ky-Sample[[#This Row],[Yp]]</f>
        <v>-1.6989700043360187</v>
      </c>
      <c r="S2203">
        <f>Kz-Sample[[#This Row],[Zp]]</f>
        <v>1.0969100130080565</v>
      </c>
      <c r="T2203">
        <f>Sample[[#This Row],[Kpy]]*KSc-Sample[[#This Row],[KPz]]*KSb</f>
        <v>0.60205999132796229</v>
      </c>
      <c r="U2203">
        <f>-1*(Sample[[#This Row],[KPx]]*KSc-Sample[[#This Row],[KPz]]*KSa)</f>
        <v>0.6020599913279624</v>
      </c>
      <c r="V2203">
        <f>(Sample[[#This Row],[KPx]]*$R$2-Sample[[#This Row],[Kpy]]*KSa)</f>
        <v>0.6020599913279624</v>
      </c>
      <c r="W2203">
        <f>Sample[[#This Row],[Kpy]]*KTc-Sample[[#This Row],[KPz]]*KTb</f>
        <v>2.795880017344075</v>
      </c>
      <c r="X2203">
        <f>-1*(Sample[[#This Row],[KPx]]*KTc-Sample[[#This Row],[KPz]]*KTa)</f>
        <v>2.7958800173440754</v>
      </c>
      <c r="Y2203">
        <f>(Sample[[#This Row],[KPx]]*KTb-Sample[[#This Row],[Kpy]]*KTa)</f>
        <v>2.795880017344075</v>
      </c>
      <c r="Z2203">
        <f>-Sample[[#This Row],[Xp]]*a+Sample[[#This Row],[Yp]]*b+Sample[[#This Row],[Zp]]*c_</f>
        <v>1.204119982655925</v>
      </c>
      <c r="AA2203" s="8">
        <f>-IF(Sample[[#This Row],[Column2]]&gt;0,1,-1)*SQRT(Sample[[#This Row],[KPx''i]]^2+Sample[[#This Row],[KPx''j]]^2+Sample[[#This Row],[KPx''k]]^2)/Ksmag/Scale</f>
        <v>-0.73736988664898651</v>
      </c>
      <c r="AB2203" s="1">
        <f>SQRT(Sample[[#This Row],[Kpy''i]]^2+Sample[[#This Row],[KPy''j]]^2+Sample[[#This Row],[KPy''k]]^2)/KTmag/Scale</f>
        <v>1.9769857196479579</v>
      </c>
    </row>
    <row r="2204" spans="1:28" hidden="1" x14ac:dyDescent="0.25">
      <c r="A2204" s="5">
        <v>2199</v>
      </c>
      <c r="B2204" s="13" t="s">
        <v>43</v>
      </c>
      <c r="C2204" s="5"/>
      <c r="D2204" s="5"/>
      <c r="E2204">
        <v>2</v>
      </c>
      <c r="F2204">
        <v>8</v>
      </c>
      <c r="G2204">
        <v>7</v>
      </c>
      <c r="H2204" s="11">
        <f>Sample[[#This Row],[C]]/Sample[[#This Row],[D]]</f>
        <v>4</v>
      </c>
      <c r="I2204" s="11">
        <f>Sample[[#This Row],[A]]/Sample[[#This Row],[C]]</f>
        <v>0.875</v>
      </c>
      <c r="J2204" s="11">
        <f>Sample[[#This Row],[D]]/Sample[[#This Row],[A]]</f>
        <v>0.2857142857142857</v>
      </c>
      <c r="K2204" s="11">
        <f>Sample[[#This Row],[A]]/Sample[[#This Row],[D]]</f>
        <v>3.5</v>
      </c>
      <c r="L2204" s="11">
        <f>Sample[[#This Row],[D]]/Sample[[#This Row],[C]]</f>
        <v>0.25</v>
      </c>
      <c r="M2204" s="11">
        <f>Sample[[#This Row],[C]]/Sample[[#This Row],[A]]</f>
        <v>1.1428571428571428</v>
      </c>
      <c r="N2204">
        <f>IF(Sample[[#This Row],[Ap]]=0,10,LOG(Sample[[#This Row],[Ap]]))</f>
        <v>0.6020599913279624</v>
      </c>
      <c r="O2204">
        <f>IF(Sample[[#This Row],[Ei]]=0,10,LOG(Sample[[#This Row],[Ei]]))</f>
        <v>-5.7991946977686754E-2</v>
      </c>
      <c r="P2204">
        <f>IF(Sample[[#This Row],[Ii]]=0,10,LOG(Sample[[#This Row],[Ii]]))</f>
        <v>-0.54406804435027567</v>
      </c>
      <c r="Q2204">
        <f>Kx-Sample[[#This Row],[Xp]]</f>
        <v>-0.6020599913279624</v>
      </c>
      <c r="R2204">
        <f>Ky-Sample[[#This Row],[Yp]]</f>
        <v>-0.94200805302231327</v>
      </c>
      <c r="S2204">
        <f>Kz-Sample[[#This Row],[Zp]]</f>
        <v>1.5440680443502757</v>
      </c>
      <c r="T2204">
        <f>Sample[[#This Row],[Kpy]]*KSc-Sample[[#This Row],[KPz]]*KSb</f>
        <v>-0.6020599913279624</v>
      </c>
      <c r="U2204">
        <f>-1*(Sample[[#This Row],[KPx]]*KSc-Sample[[#This Row],[KPz]]*KSa)</f>
        <v>-0.6020599913279624</v>
      </c>
      <c r="V2204">
        <f>(Sample[[#This Row],[KPx]]*$R$2-Sample[[#This Row],[Kpy]]*KSa)</f>
        <v>-0.6020599913279624</v>
      </c>
      <c r="W2204">
        <f>Sample[[#This Row],[Kpy]]*KTc-Sample[[#This Row],[KPz]]*KTb</f>
        <v>2.4860760973725888</v>
      </c>
      <c r="X2204">
        <f>-1*(Sample[[#This Row],[KPx]]*KTc-Sample[[#This Row],[KPz]]*KTa)</f>
        <v>2.4860760973725888</v>
      </c>
      <c r="Y2204">
        <f>(Sample[[#This Row],[KPx]]*KTb-Sample[[#This Row],[Kpy]]*KTa)</f>
        <v>2.4860760973725888</v>
      </c>
      <c r="Z2204">
        <f>-Sample[[#This Row],[Xp]]*a+Sample[[#This Row],[Yp]]*b+Sample[[#This Row],[Zp]]*c_</f>
        <v>-1.2041199826559248</v>
      </c>
      <c r="AA2204" s="8">
        <f>-IF(Sample[[#This Row],[Column2]]&gt;0,1,-1)*SQRT(Sample[[#This Row],[KPx''i]]^2+Sample[[#This Row],[KPx''j]]^2+Sample[[#This Row],[KPx''k]]^2)/Ksmag/Scale</f>
        <v>0.73736988664898651</v>
      </c>
      <c r="AB2204" s="1">
        <f>SQRT(Sample[[#This Row],[Kpy''i]]^2+Sample[[#This Row],[KPy''j]]^2+Sample[[#This Row],[KPy''k]]^2)/KTmag/Scale</f>
        <v>1.7579212669979456</v>
      </c>
    </row>
    <row r="2205" spans="1:28" hidden="1" x14ac:dyDescent="0.25">
      <c r="A2205" s="5">
        <v>2200</v>
      </c>
      <c r="B2205" s="13" t="s">
        <v>43</v>
      </c>
      <c r="C2205" s="5"/>
      <c r="D2205" s="5"/>
      <c r="E2205">
        <v>6</v>
      </c>
      <c r="F2205">
        <v>6</v>
      </c>
      <c r="G2205">
        <v>2</v>
      </c>
      <c r="H2205" s="11">
        <f>Sample[[#This Row],[C]]/Sample[[#This Row],[D]]</f>
        <v>1</v>
      </c>
      <c r="I2205" s="11">
        <f>Sample[[#This Row],[A]]/Sample[[#This Row],[C]]</f>
        <v>0.33333333333333331</v>
      </c>
      <c r="J2205" s="11">
        <f>Sample[[#This Row],[D]]/Sample[[#This Row],[A]]</f>
        <v>3</v>
      </c>
      <c r="K2205" s="11">
        <f>Sample[[#This Row],[A]]/Sample[[#This Row],[D]]</f>
        <v>0.33333333333333331</v>
      </c>
      <c r="L2205" s="11">
        <f>Sample[[#This Row],[D]]/Sample[[#This Row],[C]]</f>
        <v>1</v>
      </c>
      <c r="M2205" s="11">
        <f>Sample[[#This Row],[C]]/Sample[[#This Row],[A]]</f>
        <v>3</v>
      </c>
      <c r="N2205">
        <f>IF(Sample[[#This Row],[Ap]]=0,10,LOG(Sample[[#This Row],[Ap]]))</f>
        <v>0</v>
      </c>
      <c r="O2205">
        <f>IF(Sample[[#This Row],[Ei]]=0,10,LOG(Sample[[#This Row],[Ei]]))</f>
        <v>-0.47712125471966244</v>
      </c>
      <c r="P2205">
        <f>IF(Sample[[#This Row],[Ii]]=0,10,LOG(Sample[[#This Row],[Ii]]))</f>
        <v>0.47712125471966244</v>
      </c>
      <c r="Q2205">
        <f>Kx-Sample[[#This Row],[Xp]]</f>
        <v>0</v>
      </c>
      <c r="R2205">
        <f>Ky-Sample[[#This Row],[Yp]]</f>
        <v>-0.52287874528033762</v>
      </c>
      <c r="S2205">
        <f>Kz-Sample[[#This Row],[Zp]]</f>
        <v>0.52287874528033762</v>
      </c>
      <c r="T2205">
        <f>Sample[[#This Row],[Kpy]]*KSc-Sample[[#This Row],[KPz]]*KSb</f>
        <v>0</v>
      </c>
      <c r="U2205">
        <f>-1*(Sample[[#This Row],[KPx]]*KSc-Sample[[#This Row],[KPz]]*KSa)</f>
        <v>0</v>
      </c>
      <c r="V2205">
        <f>(Sample[[#This Row],[KPx]]*$R$2-Sample[[#This Row],[Kpy]]*KSa)</f>
        <v>0</v>
      </c>
      <c r="W2205">
        <f>Sample[[#This Row],[Kpy]]*KTc-Sample[[#This Row],[KPz]]*KTb</f>
        <v>1.0457574905606752</v>
      </c>
      <c r="X2205">
        <f>-1*(Sample[[#This Row],[KPx]]*KTc-Sample[[#This Row],[KPz]]*KTa)</f>
        <v>1.0457574905606752</v>
      </c>
      <c r="Y2205">
        <f>(Sample[[#This Row],[KPx]]*KTb-Sample[[#This Row],[Kpy]]*KTa)</f>
        <v>1.0457574905606752</v>
      </c>
      <c r="Z2205">
        <f>-Sample[[#This Row],[Xp]]*a+Sample[[#This Row],[Yp]]*b+Sample[[#This Row],[Zp]]*c_</f>
        <v>0</v>
      </c>
      <c r="AA2205" s="8">
        <f>-IF(Sample[[#This Row],[Column2]]&gt;0,1,-1)*SQRT(Sample[[#This Row],[KPx''i]]^2+Sample[[#This Row],[KPx''j]]^2+Sample[[#This Row],[KPx''k]]^2)/Ksmag/Scale</f>
        <v>0</v>
      </c>
      <c r="AB2205" s="1">
        <f>SQRT(Sample[[#This Row],[Kpy''i]]^2+Sample[[#This Row],[KPy''j]]^2+Sample[[#This Row],[KPy''k]]^2)/KTmag/Scale</f>
        <v>0.73946221305208049</v>
      </c>
    </row>
    <row r="2206" spans="1:28" hidden="1" x14ac:dyDescent="0.25">
      <c r="A2206" s="5">
        <v>2201</v>
      </c>
      <c r="B2206" s="13" t="s">
        <v>43</v>
      </c>
      <c r="C2206" s="5"/>
      <c r="D2206" s="5"/>
      <c r="E2206">
        <v>4</v>
      </c>
      <c r="F2206">
        <v>6</v>
      </c>
      <c r="G2206">
        <v>1</v>
      </c>
      <c r="H2206" s="11">
        <f>Sample[[#This Row],[C]]/Sample[[#This Row],[D]]</f>
        <v>1.5</v>
      </c>
      <c r="I2206" s="11">
        <f>Sample[[#This Row],[A]]/Sample[[#This Row],[C]]</f>
        <v>0.16666666666666666</v>
      </c>
      <c r="J2206" s="11">
        <f>Sample[[#This Row],[D]]/Sample[[#This Row],[A]]</f>
        <v>4</v>
      </c>
      <c r="K2206" s="11">
        <f>Sample[[#This Row],[A]]/Sample[[#This Row],[D]]</f>
        <v>0.25</v>
      </c>
      <c r="L2206" s="11">
        <f>Sample[[#This Row],[D]]/Sample[[#This Row],[C]]</f>
        <v>0.66666666666666663</v>
      </c>
      <c r="M2206" s="11">
        <f>Sample[[#This Row],[C]]/Sample[[#This Row],[A]]</f>
        <v>6</v>
      </c>
      <c r="N2206">
        <f>IF(Sample[[#This Row],[Ap]]=0,10,LOG(Sample[[#This Row],[Ap]]))</f>
        <v>0.17609125905568124</v>
      </c>
      <c r="O2206">
        <f>IF(Sample[[#This Row],[Ei]]=0,10,LOG(Sample[[#This Row],[Ei]]))</f>
        <v>-0.77815125038364363</v>
      </c>
      <c r="P2206">
        <f>IF(Sample[[#This Row],[Ii]]=0,10,LOG(Sample[[#This Row],[Ii]]))</f>
        <v>0.6020599913279624</v>
      </c>
      <c r="Q2206">
        <f>Kx-Sample[[#This Row],[Xp]]</f>
        <v>-0.17609125905568124</v>
      </c>
      <c r="R2206">
        <f>Ky-Sample[[#This Row],[Yp]]</f>
        <v>-0.22184874961635637</v>
      </c>
      <c r="S2206">
        <f>Kz-Sample[[#This Row],[Zp]]</f>
        <v>0.3979400086720376</v>
      </c>
      <c r="T2206">
        <f>Sample[[#This Row],[Kpy]]*KSc-Sample[[#This Row],[KPz]]*KSb</f>
        <v>-0.17609125905568124</v>
      </c>
      <c r="U2206">
        <f>-1*(Sample[[#This Row],[KPx]]*KSc-Sample[[#This Row],[KPz]]*KSa)</f>
        <v>-0.17609125905568124</v>
      </c>
      <c r="V2206">
        <f>(Sample[[#This Row],[KPx]]*$R$2-Sample[[#This Row],[Kpy]]*KSa)</f>
        <v>-0.17609125905568124</v>
      </c>
      <c r="W2206">
        <f>Sample[[#This Row],[Kpy]]*KTc-Sample[[#This Row],[KPz]]*KTb</f>
        <v>0.61978875828839397</v>
      </c>
      <c r="X2206">
        <f>-1*(Sample[[#This Row],[KPx]]*KTc-Sample[[#This Row],[KPz]]*KTa)</f>
        <v>0.61978875828839397</v>
      </c>
      <c r="Y2206">
        <f>(Sample[[#This Row],[KPx]]*KTb-Sample[[#This Row],[Kpy]]*KTa)</f>
        <v>0.61978875828839397</v>
      </c>
      <c r="Z2206">
        <f>-Sample[[#This Row],[Xp]]*a+Sample[[#This Row],[Yp]]*b+Sample[[#This Row],[Zp]]*c_</f>
        <v>-0.35218251811136247</v>
      </c>
      <c r="AA2206" s="8">
        <f>-IF(Sample[[#This Row],[Column2]]&gt;0,1,-1)*SQRT(Sample[[#This Row],[KPx''i]]^2+Sample[[#This Row],[KPx''j]]^2+Sample[[#This Row],[KPx''k]]^2)/Ksmag/Scale</f>
        <v>0.21566686642533328</v>
      </c>
      <c r="AB2206" s="1">
        <f>SQRT(Sample[[#This Row],[Kpy''i]]^2+Sample[[#This Row],[KPy''j]]^2+Sample[[#This Row],[KPy''k]]^2)/KTmag/Scale</f>
        <v>0.43825683388891346</v>
      </c>
    </row>
    <row r="2207" spans="1:28" hidden="1" x14ac:dyDescent="0.25">
      <c r="A2207" s="5">
        <v>2202</v>
      </c>
      <c r="B2207" s="13" t="s">
        <v>43</v>
      </c>
      <c r="C2207" s="5"/>
      <c r="D2207" s="5"/>
      <c r="E2207">
        <v>10</v>
      </c>
      <c r="F2207">
        <v>9</v>
      </c>
      <c r="G2207">
        <v>10</v>
      </c>
      <c r="H2207" s="11">
        <f>Sample[[#This Row],[C]]/Sample[[#This Row],[D]]</f>
        <v>0.9</v>
      </c>
      <c r="I2207" s="11">
        <f>Sample[[#This Row],[A]]/Sample[[#This Row],[C]]</f>
        <v>1.1111111111111112</v>
      </c>
      <c r="J2207" s="11">
        <f>Sample[[#This Row],[D]]/Sample[[#This Row],[A]]</f>
        <v>1</v>
      </c>
      <c r="K2207" s="11">
        <f>Sample[[#This Row],[A]]/Sample[[#This Row],[D]]</f>
        <v>1</v>
      </c>
      <c r="L2207" s="11">
        <f>Sample[[#This Row],[D]]/Sample[[#This Row],[C]]</f>
        <v>1.1111111111111112</v>
      </c>
      <c r="M2207" s="11">
        <f>Sample[[#This Row],[C]]/Sample[[#This Row],[A]]</f>
        <v>0.9</v>
      </c>
      <c r="N2207">
        <f>IF(Sample[[#This Row],[Ap]]=0,10,LOG(Sample[[#This Row],[Ap]]))</f>
        <v>-4.5757490560675115E-2</v>
      </c>
      <c r="O2207">
        <f>IF(Sample[[#This Row],[Ei]]=0,10,LOG(Sample[[#This Row],[Ei]]))</f>
        <v>4.5757490560675143E-2</v>
      </c>
      <c r="P2207">
        <f>IF(Sample[[#This Row],[Ii]]=0,10,LOG(Sample[[#This Row],[Ii]]))</f>
        <v>0</v>
      </c>
      <c r="Q2207">
        <f>Kx-Sample[[#This Row],[Xp]]</f>
        <v>4.5757490560675115E-2</v>
      </c>
      <c r="R2207">
        <f>Ky-Sample[[#This Row],[Yp]]</f>
        <v>-1.0457574905606752</v>
      </c>
      <c r="S2207">
        <f>Kz-Sample[[#This Row],[Zp]]</f>
        <v>1</v>
      </c>
      <c r="T2207">
        <f>Sample[[#This Row],[Kpy]]*KSc-Sample[[#This Row],[KPz]]*KSb</f>
        <v>4.575749056067524E-2</v>
      </c>
      <c r="U2207">
        <f>-1*(Sample[[#This Row],[KPx]]*KSc-Sample[[#This Row],[KPz]]*KSa)</f>
        <v>4.5757490560675115E-2</v>
      </c>
      <c r="V2207">
        <f>(Sample[[#This Row],[KPx]]*$R$2-Sample[[#This Row],[Kpy]]*KSa)</f>
        <v>4.5757490560675115E-2</v>
      </c>
      <c r="W2207">
        <f>Sample[[#This Row],[Kpy]]*KTc-Sample[[#This Row],[KPz]]*KTb</f>
        <v>2.0457574905606752</v>
      </c>
      <c r="X2207">
        <f>-1*(Sample[[#This Row],[KPx]]*KTc-Sample[[#This Row],[KPz]]*KTa)</f>
        <v>2.0457574905606752</v>
      </c>
      <c r="Y2207">
        <f>(Sample[[#This Row],[KPx]]*KTb-Sample[[#This Row],[Kpy]]*KTa)</f>
        <v>2.0457574905606752</v>
      </c>
      <c r="Z2207">
        <f>-Sample[[#This Row],[Xp]]*a+Sample[[#This Row],[Yp]]*b+Sample[[#This Row],[Zp]]*c_</f>
        <v>9.1514981121350286E-2</v>
      </c>
      <c r="AA2207" s="8">
        <f>-IF(Sample[[#This Row],[Column2]]&gt;0,1,-1)*SQRT(Sample[[#This Row],[KPx''i]]^2+Sample[[#This Row],[KPx''j]]^2+Sample[[#This Row],[KPx''k]]^2)/Ksmag/Scale</f>
        <v>-5.6041251891935942E-2</v>
      </c>
      <c r="AB2207" s="1">
        <f>SQRT(Sample[[#This Row],[Kpy''i]]^2+Sample[[#This Row],[KPy''j]]^2+Sample[[#This Row],[KPy''k]]^2)/KTmag/Scale</f>
        <v>1.4465689942386279</v>
      </c>
    </row>
    <row r="2208" spans="1:28" hidden="1" x14ac:dyDescent="0.25">
      <c r="A2208" s="5">
        <v>2203</v>
      </c>
      <c r="B2208" s="13" t="s">
        <v>43</v>
      </c>
      <c r="C2208" s="5"/>
      <c r="D2208" s="5"/>
      <c r="E2208">
        <v>9</v>
      </c>
      <c r="F2208">
        <v>7</v>
      </c>
      <c r="G2208">
        <v>2</v>
      </c>
      <c r="H2208" s="11">
        <f>Sample[[#This Row],[C]]/Sample[[#This Row],[D]]</f>
        <v>0.77777777777777779</v>
      </c>
      <c r="I2208" s="11">
        <f>Sample[[#This Row],[A]]/Sample[[#This Row],[C]]</f>
        <v>0.2857142857142857</v>
      </c>
      <c r="J2208" s="11">
        <f>Sample[[#This Row],[D]]/Sample[[#This Row],[A]]</f>
        <v>4.5</v>
      </c>
      <c r="K2208" s="11">
        <f>Sample[[#This Row],[A]]/Sample[[#This Row],[D]]</f>
        <v>0.22222222222222221</v>
      </c>
      <c r="L2208" s="11">
        <f>Sample[[#This Row],[D]]/Sample[[#This Row],[C]]</f>
        <v>1.2857142857142858</v>
      </c>
      <c r="M2208" s="11">
        <f>Sample[[#This Row],[C]]/Sample[[#This Row],[A]]</f>
        <v>3.5</v>
      </c>
      <c r="N2208">
        <f>IF(Sample[[#This Row],[Ap]]=0,10,LOG(Sample[[#This Row],[Ap]]))</f>
        <v>-0.10914446942506803</v>
      </c>
      <c r="O2208">
        <f>IF(Sample[[#This Row],[Ei]]=0,10,LOG(Sample[[#This Row],[Ei]]))</f>
        <v>-0.54406804435027567</v>
      </c>
      <c r="P2208">
        <f>IF(Sample[[#This Row],[Ii]]=0,10,LOG(Sample[[#This Row],[Ii]]))</f>
        <v>0.65321251377534373</v>
      </c>
      <c r="Q2208">
        <f>Kx-Sample[[#This Row],[Xp]]</f>
        <v>0.10914446942506803</v>
      </c>
      <c r="R2208">
        <f>Ky-Sample[[#This Row],[Yp]]</f>
        <v>-0.45593195564972433</v>
      </c>
      <c r="S2208">
        <f>Kz-Sample[[#This Row],[Zp]]</f>
        <v>0.34678748622465627</v>
      </c>
      <c r="T2208">
        <f>Sample[[#This Row],[Kpy]]*KSc-Sample[[#This Row],[KPz]]*KSb</f>
        <v>0.10914446942506806</v>
      </c>
      <c r="U2208">
        <f>-1*(Sample[[#This Row],[KPx]]*KSc-Sample[[#This Row],[KPz]]*KSa)</f>
        <v>0.10914446942506803</v>
      </c>
      <c r="V2208">
        <f>(Sample[[#This Row],[KPx]]*$R$2-Sample[[#This Row],[Kpy]]*KSa)</f>
        <v>0.10914446942506803</v>
      </c>
      <c r="W2208">
        <f>Sample[[#This Row],[Kpy]]*KTc-Sample[[#This Row],[KPz]]*KTb</f>
        <v>0.8027194418743806</v>
      </c>
      <c r="X2208">
        <f>-1*(Sample[[#This Row],[KPx]]*KTc-Sample[[#This Row],[KPz]]*KTa)</f>
        <v>0.8027194418743806</v>
      </c>
      <c r="Y2208">
        <f>(Sample[[#This Row],[KPx]]*KTb-Sample[[#This Row],[Kpy]]*KTa)</f>
        <v>0.8027194418743806</v>
      </c>
      <c r="Z2208">
        <f>-Sample[[#This Row],[Xp]]*a+Sample[[#This Row],[Yp]]*b+Sample[[#This Row],[Zp]]*c_</f>
        <v>0.21828893885013612</v>
      </c>
      <c r="AA2208" s="8">
        <f>-IF(Sample[[#This Row],[Column2]]&gt;0,1,-1)*SQRT(Sample[[#This Row],[KPx''i]]^2+Sample[[#This Row],[KPx''j]]^2+Sample[[#This Row],[KPx''k]]^2)/Ksmag/Scale</f>
        <v>-0.13367412916910817</v>
      </c>
      <c r="AB2208" s="1">
        <f>SQRT(Sample[[#This Row],[Kpy''i]]^2+Sample[[#This Row],[KPy''j]]^2+Sample[[#This Row],[KPy''k]]^2)/KTmag/Scale</f>
        <v>0.56760836073965526</v>
      </c>
    </row>
    <row r="2209" spans="1:28" hidden="1" x14ac:dyDescent="0.25">
      <c r="A2209" s="5">
        <v>2204</v>
      </c>
      <c r="B2209" s="13" t="s">
        <v>43</v>
      </c>
      <c r="C2209" s="5"/>
      <c r="D2209" s="5"/>
      <c r="E2209">
        <v>7</v>
      </c>
      <c r="F2209">
        <v>6</v>
      </c>
      <c r="G2209">
        <v>10</v>
      </c>
      <c r="H2209" s="11">
        <f>Sample[[#This Row],[C]]/Sample[[#This Row],[D]]</f>
        <v>0.8571428571428571</v>
      </c>
      <c r="I2209" s="11">
        <f>Sample[[#This Row],[A]]/Sample[[#This Row],[C]]</f>
        <v>1.6666666666666667</v>
      </c>
      <c r="J2209" s="11">
        <f>Sample[[#This Row],[D]]/Sample[[#This Row],[A]]</f>
        <v>0.7</v>
      </c>
      <c r="K2209" s="11">
        <f>Sample[[#This Row],[A]]/Sample[[#This Row],[D]]</f>
        <v>1.4285714285714286</v>
      </c>
      <c r="L2209" s="11">
        <f>Sample[[#This Row],[D]]/Sample[[#This Row],[C]]</f>
        <v>1.1666666666666667</v>
      </c>
      <c r="M2209" s="11">
        <f>Sample[[#This Row],[C]]/Sample[[#This Row],[A]]</f>
        <v>0.6</v>
      </c>
      <c r="N2209">
        <f>IF(Sample[[#This Row],[Ap]]=0,10,LOG(Sample[[#This Row],[Ap]]))</f>
        <v>-6.6946789630613221E-2</v>
      </c>
      <c r="O2209">
        <f>IF(Sample[[#This Row],[Ei]]=0,10,LOG(Sample[[#This Row],[Ei]]))</f>
        <v>0.22184874961635639</v>
      </c>
      <c r="P2209">
        <f>IF(Sample[[#This Row],[Ii]]=0,10,LOG(Sample[[#This Row],[Ii]]))</f>
        <v>-0.15490195998574319</v>
      </c>
      <c r="Q2209">
        <f>Kx-Sample[[#This Row],[Xp]]</f>
        <v>6.6946789630613221E-2</v>
      </c>
      <c r="R2209">
        <f>Ky-Sample[[#This Row],[Yp]]</f>
        <v>-1.2218487496163564</v>
      </c>
      <c r="S2209">
        <f>Kz-Sample[[#This Row],[Zp]]</f>
        <v>1.1549019599857431</v>
      </c>
      <c r="T2209">
        <f>Sample[[#This Row],[Kpy]]*KSc-Sample[[#This Row],[KPz]]*KSb</f>
        <v>6.694678963061329E-2</v>
      </c>
      <c r="U2209">
        <f>-1*(Sample[[#This Row],[KPx]]*KSc-Sample[[#This Row],[KPz]]*KSa)</f>
        <v>6.6946789630613221E-2</v>
      </c>
      <c r="V2209">
        <f>(Sample[[#This Row],[KPx]]*$R$2-Sample[[#This Row],[Kpy]]*KSa)</f>
        <v>6.6946789630613221E-2</v>
      </c>
      <c r="W2209">
        <f>Sample[[#This Row],[Kpy]]*KTc-Sample[[#This Row],[KPz]]*KTb</f>
        <v>2.3767507096020992</v>
      </c>
      <c r="X2209">
        <f>-1*(Sample[[#This Row],[KPx]]*KTc-Sample[[#This Row],[KPz]]*KTa)</f>
        <v>2.3767507096020992</v>
      </c>
      <c r="Y2209">
        <f>(Sample[[#This Row],[KPx]]*KTb-Sample[[#This Row],[Kpy]]*KTa)</f>
        <v>2.3767507096020997</v>
      </c>
      <c r="Z2209">
        <f>-Sample[[#This Row],[Xp]]*a+Sample[[#This Row],[Yp]]*b+Sample[[#This Row],[Zp]]*c_</f>
        <v>0.13389357926122641</v>
      </c>
      <c r="AA2209" s="8">
        <f>-IF(Sample[[#This Row],[Column2]]&gt;0,1,-1)*SQRT(Sample[[#This Row],[KPx''i]]^2+Sample[[#This Row],[KPx''j]]^2+Sample[[#This Row],[KPx''k]]^2)/Ksmag/Scale</f>
        <v>-8.1992737256225176E-2</v>
      </c>
      <c r="AB2209" s="1">
        <f>SQRT(Sample[[#This Row],[Kpy''i]]^2+Sample[[#This Row],[KPy''j]]^2+Sample[[#This Row],[KPy''k]]^2)/KTmag/Scale</f>
        <v>1.6806165439495833</v>
      </c>
    </row>
    <row r="2210" spans="1:28" hidden="1" x14ac:dyDescent="0.25">
      <c r="A2210" s="5">
        <v>2205</v>
      </c>
      <c r="B2210" s="13" t="s">
        <v>43</v>
      </c>
      <c r="C2210" s="5"/>
      <c r="D2210" s="5"/>
      <c r="E2210">
        <v>7</v>
      </c>
      <c r="F2210">
        <v>7</v>
      </c>
      <c r="G2210">
        <v>7</v>
      </c>
      <c r="H2210" s="11">
        <f>Sample[[#This Row],[C]]/Sample[[#This Row],[D]]</f>
        <v>1</v>
      </c>
      <c r="I2210" s="11">
        <f>Sample[[#This Row],[A]]/Sample[[#This Row],[C]]</f>
        <v>1</v>
      </c>
      <c r="J2210" s="11">
        <f>Sample[[#This Row],[D]]/Sample[[#This Row],[A]]</f>
        <v>1</v>
      </c>
      <c r="K2210" s="11">
        <f>Sample[[#This Row],[A]]/Sample[[#This Row],[D]]</f>
        <v>1</v>
      </c>
      <c r="L2210" s="11">
        <f>Sample[[#This Row],[D]]/Sample[[#This Row],[C]]</f>
        <v>1</v>
      </c>
      <c r="M2210" s="11">
        <f>Sample[[#This Row],[C]]/Sample[[#This Row],[A]]</f>
        <v>1</v>
      </c>
      <c r="N2210">
        <f>IF(Sample[[#This Row],[Ap]]=0,10,LOG(Sample[[#This Row],[Ap]]))</f>
        <v>0</v>
      </c>
      <c r="O2210">
        <f>IF(Sample[[#This Row],[Ei]]=0,10,LOG(Sample[[#This Row],[Ei]]))</f>
        <v>0</v>
      </c>
      <c r="P2210">
        <f>IF(Sample[[#This Row],[Ii]]=0,10,LOG(Sample[[#This Row],[Ii]]))</f>
        <v>0</v>
      </c>
      <c r="Q2210">
        <f>Kx-Sample[[#This Row],[Xp]]</f>
        <v>0</v>
      </c>
      <c r="R2210">
        <f>Ky-Sample[[#This Row],[Yp]]</f>
        <v>-1</v>
      </c>
      <c r="S2210">
        <f>Kz-Sample[[#This Row],[Zp]]</f>
        <v>1</v>
      </c>
      <c r="T2210">
        <f>Sample[[#This Row],[Kpy]]*KSc-Sample[[#This Row],[KPz]]*KSb</f>
        <v>0</v>
      </c>
      <c r="U2210">
        <f>-1*(Sample[[#This Row],[KPx]]*KSc-Sample[[#This Row],[KPz]]*KSa)</f>
        <v>0</v>
      </c>
      <c r="V2210">
        <f>(Sample[[#This Row],[KPx]]*$R$2-Sample[[#This Row],[Kpy]]*KSa)</f>
        <v>0</v>
      </c>
      <c r="W2210">
        <f>Sample[[#This Row],[Kpy]]*KTc-Sample[[#This Row],[KPz]]*KTb</f>
        <v>2</v>
      </c>
      <c r="X2210">
        <f>-1*(Sample[[#This Row],[KPx]]*KTc-Sample[[#This Row],[KPz]]*KTa)</f>
        <v>2</v>
      </c>
      <c r="Y2210">
        <f>(Sample[[#This Row],[KPx]]*KTb-Sample[[#This Row],[Kpy]]*KTa)</f>
        <v>2</v>
      </c>
      <c r="Z2210">
        <f>-Sample[[#This Row],[Xp]]*a+Sample[[#This Row],[Yp]]*b+Sample[[#This Row],[Zp]]*c_</f>
        <v>0</v>
      </c>
      <c r="AA2210" s="8">
        <f>-IF(Sample[[#This Row],[Column2]]&gt;0,1,-1)*SQRT(Sample[[#This Row],[KPx''i]]^2+Sample[[#This Row],[KPx''j]]^2+Sample[[#This Row],[KPx''k]]^2)/Ksmag/Scale</f>
        <v>0</v>
      </c>
      <c r="AB2210" s="1">
        <f>SQRT(Sample[[#This Row],[Kpy''i]]^2+Sample[[#This Row],[KPy''j]]^2+Sample[[#This Row],[KPy''k]]^2)/KTmag/Scale</f>
        <v>1.4142135623730951</v>
      </c>
    </row>
    <row r="2211" spans="1:28" hidden="1" x14ac:dyDescent="0.25">
      <c r="A2211" s="5">
        <v>2206</v>
      </c>
      <c r="B2211" s="13" t="s">
        <v>43</v>
      </c>
      <c r="C2211" s="5"/>
      <c r="D2211" s="5"/>
      <c r="E2211">
        <v>9</v>
      </c>
      <c r="F2211">
        <v>8</v>
      </c>
      <c r="G2211">
        <v>1</v>
      </c>
      <c r="H2211" s="11">
        <f>Sample[[#This Row],[C]]/Sample[[#This Row],[D]]</f>
        <v>0.88888888888888884</v>
      </c>
      <c r="I2211" s="11">
        <f>Sample[[#This Row],[A]]/Sample[[#This Row],[C]]</f>
        <v>0.125</v>
      </c>
      <c r="J2211" s="11">
        <f>Sample[[#This Row],[D]]/Sample[[#This Row],[A]]</f>
        <v>9</v>
      </c>
      <c r="K2211" s="11">
        <f>Sample[[#This Row],[A]]/Sample[[#This Row],[D]]</f>
        <v>0.1111111111111111</v>
      </c>
      <c r="L2211" s="11">
        <f>Sample[[#This Row],[D]]/Sample[[#This Row],[C]]</f>
        <v>1.125</v>
      </c>
      <c r="M2211" s="11">
        <f>Sample[[#This Row],[C]]/Sample[[#This Row],[A]]</f>
        <v>8</v>
      </c>
      <c r="N2211">
        <f>IF(Sample[[#This Row],[Ap]]=0,10,LOG(Sample[[#This Row],[Ap]]))</f>
        <v>-5.1152522447381311E-2</v>
      </c>
      <c r="O2211">
        <f>IF(Sample[[#This Row],[Ei]]=0,10,LOG(Sample[[#This Row],[Ei]]))</f>
        <v>-0.90308998699194354</v>
      </c>
      <c r="P2211">
        <f>IF(Sample[[#This Row],[Ii]]=0,10,LOG(Sample[[#This Row],[Ii]]))</f>
        <v>0.95424250943932487</v>
      </c>
      <c r="Q2211">
        <f>Kx-Sample[[#This Row],[Xp]]</f>
        <v>5.1152522447381311E-2</v>
      </c>
      <c r="R2211">
        <f>Ky-Sample[[#This Row],[Yp]]</f>
        <v>-9.6910013008056461E-2</v>
      </c>
      <c r="S2211">
        <f>Kz-Sample[[#This Row],[Zp]]</f>
        <v>4.5757490560675129E-2</v>
      </c>
      <c r="T2211">
        <f>Sample[[#This Row],[Kpy]]*KSc-Sample[[#This Row],[KPz]]*KSb</f>
        <v>5.1152522447381332E-2</v>
      </c>
      <c r="U2211">
        <f>-1*(Sample[[#This Row],[KPx]]*KSc-Sample[[#This Row],[KPz]]*KSa)</f>
        <v>5.1152522447381311E-2</v>
      </c>
      <c r="V2211">
        <f>(Sample[[#This Row],[KPx]]*$R$2-Sample[[#This Row],[Kpy]]*KSa)</f>
        <v>5.1152522447381311E-2</v>
      </c>
      <c r="W2211">
        <f>Sample[[#This Row],[Kpy]]*KTc-Sample[[#This Row],[KPz]]*KTb</f>
        <v>0.14266750356873159</v>
      </c>
      <c r="X2211">
        <f>-1*(Sample[[#This Row],[KPx]]*KTc-Sample[[#This Row],[KPz]]*KTa)</f>
        <v>0.14266750356873156</v>
      </c>
      <c r="Y2211">
        <f>(Sample[[#This Row],[KPx]]*KTb-Sample[[#This Row],[Kpy]]*KTa)</f>
        <v>0.14266750356873162</v>
      </c>
      <c r="Z2211">
        <f>-Sample[[#This Row],[Xp]]*a+Sample[[#This Row],[Yp]]*b+Sample[[#This Row],[Zp]]*c_</f>
        <v>0.10230504489476266</v>
      </c>
      <c r="AA2211" s="8">
        <f>-IF(Sample[[#This Row],[Column2]]&gt;0,1,-1)*SQRT(Sample[[#This Row],[KPx''i]]^2+Sample[[#This Row],[KPx''j]]^2+Sample[[#This Row],[KPx''k]]^2)/Ksmag/Scale</f>
        <v>-6.2648789526173393E-2</v>
      </c>
      <c r="AB2211" s="1">
        <f>SQRT(Sample[[#This Row],[Kpy''i]]^2+Sample[[#This Row],[KPy''j]]^2+Sample[[#This Row],[KPy''k]]^2)/KTmag/Scale</f>
        <v>0.10088115922840608</v>
      </c>
    </row>
    <row r="2212" spans="1:28" hidden="1" x14ac:dyDescent="0.25">
      <c r="A2212" s="5">
        <v>2207</v>
      </c>
      <c r="B2212" s="13" t="s">
        <v>43</v>
      </c>
      <c r="C2212" s="5"/>
      <c r="D2212" s="5"/>
      <c r="E2212">
        <v>6</v>
      </c>
      <c r="F2212">
        <v>6</v>
      </c>
      <c r="G2212">
        <v>7</v>
      </c>
      <c r="H2212" s="11">
        <f>Sample[[#This Row],[C]]/Sample[[#This Row],[D]]</f>
        <v>1</v>
      </c>
      <c r="I2212" s="11">
        <f>Sample[[#This Row],[A]]/Sample[[#This Row],[C]]</f>
        <v>1.1666666666666667</v>
      </c>
      <c r="J2212" s="11">
        <f>Sample[[#This Row],[D]]/Sample[[#This Row],[A]]</f>
        <v>0.8571428571428571</v>
      </c>
      <c r="K2212" s="11">
        <f>Sample[[#This Row],[A]]/Sample[[#This Row],[D]]</f>
        <v>1.1666666666666667</v>
      </c>
      <c r="L2212" s="11">
        <f>Sample[[#This Row],[D]]/Sample[[#This Row],[C]]</f>
        <v>1</v>
      </c>
      <c r="M2212" s="11">
        <f>Sample[[#This Row],[C]]/Sample[[#This Row],[A]]</f>
        <v>0.8571428571428571</v>
      </c>
      <c r="N2212">
        <f>IF(Sample[[#This Row],[Ap]]=0,10,LOG(Sample[[#This Row],[Ap]]))</f>
        <v>0</v>
      </c>
      <c r="O2212">
        <f>IF(Sample[[#This Row],[Ei]]=0,10,LOG(Sample[[#This Row],[Ei]]))</f>
        <v>6.6946789630613221E-2</v>
      </c>
      <c r="P2212">
        <f>IF(Sample[[#This Row],[Ii]]=0,10,LOG(Sample[[#This Row],[Ii]]))</f>
        <v>-6.6946789630613221E-2</v>
      </c>
      <c r="Q2212">
        <f>Kx-Sample[[#This Row],[Xp]]</f>
        <v>0</v>
      </c>
      <c r="R2212">
        <f>Ky-Sample[[#This Row],[Yp]]</f>
        <v>-1.0669467896306133</v>
      </c>
      <c r="S2212">
        <f>Kz-Sample[[#This Row],[Zp]]</f>
        <v>1.0669467896306133</v>
      </c>
      <c r="T2212">
        <f>Sample[[#This Row],[Kpy]]*KSc-Sample[[#This Row],[KPz]]*KSb</f>
        <v>0</v>
      </c>
      <c r="U2212">
        <f>-1*(Sample[[#This Row],[KPx]]*KSc-Sample[[#This Row],[KPz]]*KSa)</f>
        <v>0</v>
      </c>
      <c r="V2212">
        <f>(Sample[[#This Row],[KPx]]*$R$2-Sample[[#This Row],[Kpy]]*KSa)</f>
        <v>0</v>
      </c>
      <c r="W2212">
        <f>Sample[[#This Row],[Kpy]]*KTc-Sample[[#This Row],[KPz]]*KTb</f>
        <v>2.1338935792612266</v>
      </c>
      <c r="X2212">
        <f>-1*(Sample[[#This Row],[KPx]]*KTc-Sample[[#This Row],[KPz]]*KTa)</f>
        <v>2.1338935792612266</v>
      </c>
      <c r="Y2212">
        <f>(Sample[[#This Row],[KPx]]*KTb-Sample[[#This Row],[Kpy]]*KTa)</f>
        <v>2.1338935792612266</v>
      </c>
      <c r="Z2212">
        <f>-Sample[[#This Row],[Xp]]*a+Sample[[#This Row],[Yp]]*b+Sample[[#This Row],[Zp]]*c_</f>
        <v>0</v>
      </c>
      <c r="AA2212" s="8">
        <f>-IF(Sample[[#This Row],[Column2]]&gt;0,1,-1)*SQRT(Sample[[#This Row],[KPx''i]]^2+Sample[[#This Row],[KPx''j]]^2+Sample[[#This Row],[KPx''k]]^2)/Ksmag/Scale</f>
        <v>0</v>
      </c>
      <c r="AB2212" s="1">
        <f>SQRT(Sample[[#This Row],[Kpy''i]]^2+Sample[[#This Row],[KPy''j]]^2+Sample[[#This Row],[KPy''k]]^2)/KTmag/Scale</f>
        <v>1.508890620226047</v>
      </c>
    </row>
    <row r="2213" spans="1:28" hidden="1" x14ac:dyDescent="0.25">
      <c r="A2213" s="5">
        <v>2208</v>
      </c>
      <c r="B2213" s="13" t="s">
        <v>43</v>
      </c>
      <c r="C2213" s="5"/>
      <c r="D2213" s="5"/>
      <c r="E2213">
        <v>5</v>
      </c>
      <c r="F2213">
        <v>10</v>
      </c>
      <c r="G2213">
        <v>3</v>
      </c>
      <c r="H2213" s="11">
        <f>Sample[[#This Row],[C]]/Sample[[#This Row],[D]]</f>
        <v>2</v>
      </c>
      <c r="I2213" s="11">
        <f>Sample[[#This Row],[A]]/Sample[[#This Row],[C]]</f>
        <v>0.3</v>
      </c>
      <c r="J2213" s="11">
        <f>Sample[[#This Row],[D]]/Sample[[#This Row],[A]]</f>
        <v>1.6666666666666667</v>
      </c>
      <c r="K2213" s="11">
        <f>Sample[[#This Row],[A]]/Sample[[#This Row],[D]]</f>
        <v>0.6</v>
      </c>
      <c r="L2213" s="11">
        <f>Sample[[#This Row],[D]]/Sample[[#This Row],[C]]</f>
        <v>0.5</v>
      </c>
      <c r="M2213" s="11">
        <f>Sample[[#This Row],[C]]/Sample[[#This Row],[A]]</f>
        <v>3.3333333333333335</v>
      </c>
      <c r="N2213">
        <f>IF(Sample[[#This Row],[Ap]]=0,10,LOG(Sample[[#This Row],[Ap]]))</f>
        <v>0.3010299956639812</v>
      </c>
      <c r="O2213">
        <f>IF(Sample[[#This Row],[Ei]]=0,10,LOG(Sample[[#This Row],[Ei]]))</f>
        <v>-0.52287874528033762</v>
      </c>
      <c r="P2213">
        <f>IF(Sample[[#This Row],[Ii]]=0,10,LOG(Sample[[#This Row],[Ii]]))</f>
        <v>0.22184874961635639</v>
      </c>
      <c r="Q2213">
        <f>Kx-Sample[[#This Row],[Xp]]</f>
        <v>-0.3010299956639812</v>
      </c>
      <c r="R2213">
        <f>Ky-Sample[[#This Row],[Yp]]</f>
        <v>-0.47712125471966238</v>
      </c>
      <c r="S2213">
        <f>Kz-Sample[[#This Row],[Zp]]</f>
        <v>0.77815125038364363</v>
      </c>
      <c r="T2213">
        <f>Sample[[#This Row],[Kpy]]*KSc-Sample[[#This Row],[KPz]]*KSb</f>
        <v>-0.30102999566398125</v>
      </c>
      <c r="U2213">
        <f>-1*(Sample[[#This Row],[KPx]]*KSc-Sample[[#This Row],[KPz]]*KSa)</f>
        <v>-0.3010299956639812</v>
      </c>
      <c r="V2213">
        <f>(Sample[[#This Row],[KPx]]*$R$2-Sample[[#This Row],[Kpy]]*KSa)</f>
        <v>-0.3010299956639812</v>
      </c>
      <c r="W2213">
        <f>Sample[[#This Row],[Kpy]]*KTc-Sample[[#This Row],[KPz]]*KTb</f>
        <v>1.255272505103306</v>
      </c>
      <c r="X2213">
        <f>-1*(Sample[[#This Row],[KPx]]*KTc-Sample[[#This Row],[KPz]]*KTa)</f>
        <v>1.255272505103306</v>
      </c>
      <c r="Y2213">
        <f>(Sample[[#This Row],[KPx]]*KTb-Sample[[#This Row],[Kpy]]*KTa)</f>
        <v>1.255272505103306</v>
      </c>
      <c r="Z2213">
        <f>-Sample[[#This Row],[Xp]]*a+Sample[[#This Row],[Yp]]*b+Sample[[#This Row],[Zp]]*c_</f>
        <v>-0.60205999132796251</v>
      </c>
      <c r="AA2213" s="8">
        <f>-IF(Sample[[#This Row],[Column2]]&gt;0,1,-1)*SQRT(Sample[[#This Row],[KPx''i]]^2+Sample[[#This Row],[KPx''j]]^2+Sample[[#This Row],[KPx''k]]^2)/Ksmag/Scale</f>
        <v>0.36868494332449331</v>
      </c>
      <c r="AB2213" s="1">
        <f>SQRT(Sample[[#This Row],[Kpy''i]]^2+Sample[[#This Row],[KPy''j]]^2+Sample[[#This Row],[KPy''k]]^2)/KTmag/Scale</f>
        <v>0.88761170059557293</v>
      </c>
    </row>
    <row r="2214" spans="1:28" hidden="1" x14ac:dyDescent="0.25">
      <c r="A2214" s="5">
        <v>2209</v>
      </c>
      <c r="B2214" s="13" t="s">
        <v>43</v>
      </c>
      <c r="C2214" s="5"/>
      <c r="D2214" s="5"/>
      <c r="E2214">
        <v>1</v>
      </c>
      <c r="F2214">
        <v>4</v>
      </c>
      <c r="G2214">
        <v>4</v>
      </c>
      <c r="H2214" s="11">
        <f>Sample[[#This Row],[C]]/Sample[[#This Row],[D]]</f>
        <v>4</v>
      </c>
      <c r="I2214" s="11">
        <f>Sample[[#This Row],[A]]/Sample[[#This Row],[C]]</f>
        <v>1</v>
      </c>
      <c r="J2214" s="11">
        <f>Sample[[#This Row],[D]]/Sample[[#This Row],[A]]</f>
        <v>0.25</v>
      </c>
      <c r="K2214" s="11">
        <f>Sample[[#This Row],[A]]/Sample[[#This Row],[D]]</f>
        <v>4</v>
      </c>
      <c r="L2214" s="11">
        <f>Sample[[#This Row],[D]]/Sample[[#This Row],[C]]</f>
        <v>0.25</v>
      </c>
      <c r="M2214" s="11">
        <f>Sample[[#This Row],[C]]/Sample[[#This Row],[A]]</f>
        <v>1</v>
      </c>
      <c r="N2214">
        <f>IF(Sample[[#This Row],[Ap]]=0,10,LOG(Sample[[#This Row],[Ap]]))</f>
        <v>0.6020599913279624</v>
      </c>
      <c r="O2214">
        <f>IF(Sample[[#This Row],[Ei]]=0,10,LOG(Sample[[#This Row],[Ei]]))</f>
        <v>0</v>
      </c>
      <c r="P2214">
        <f>IF(Sample[[#This Row],[Ii]]=0,10,LOG(Sample[[#This Row],[Ii]]))</f>
        <v>-0.6020599913279624</v>
      </c>
      <c r="Q2214">
        <f>Kx-Sample[[#This Row],[Xp]]</f>
        <v>-0.6020599913279624</v>
      </c>
      <c r="R2214">
        <f>Ky-Sample[[#This Row],[Yp]]</f>
        <v>-1</v>
      </c>
      <c r="S2214">
        <f>Kz-Sample[[#This Row],[Zp]]</f>
        <v>1.6020599913279625</v>
      </c>
      <c r="T2214">
        <f>Sample[[#This Row],[Kpy]]*KSc-Sample[[#This Row],[KPz]]*KSb</f>
        <v>-0.60205999132796251</v>
      </c>
      <c r="U2214">
        <f>-1*(Sample[[#This Row],[KPx]]*KSc-Sample[[#This Row],[KPz]]*KSa)</f>
        <v>-0.6020599913279624</v>
      </c>
      <c r="V2214">
        <f>(Sample[[#This Row],[KPx]]*$R$2-Sample[[#This Row],[Kpy]]*KSa)</f>
        <v>-0.6020599913279624</v>
      </c>
      <c r="W2214">
        <f>Sample[[#This Row],[Kpy]]*KTc-Sample[[#This Row],[KPz]]*KTb</f>
        <v>2.6020599913279625</v>
      </c>
      <c r="X2214">
        <f>-1*(Sample[[#This Row],[KPx]]*KTc-Sample[[#This Row],[KPz]]*KTa)</f>
        <v>2.6020599913279625</v>
      </c>
      <c r="Y2214">
        <f>(Sample[[#This Row],[KPx]]*KTb-Sample[[#This Row],[Kpy]]*KTa)</f>
        <v>2.6020599913279625</v>
      </c>
      <c r="Z2214">
        <f>-Sample[[#This Row],[Xp]]*a+Sample[[#This Row],[Yp]]*b+Sample[[#This Row],[Zp]]*c_</f>
        <v>-1.2041199826559248</v>
      </c>
      <c r="AA2214" s="8">
        <f>-IF(Sample[[#This Row],[Column2]]&gt;0,1,-1)*SQRT(Sample[[#This Row],[KPx''i]]^2+Sample[[#This Row],[KPx''j]]^2+Sample[[#This Row],[KPx''k]]^2)/Ksmag/Scale</f>
        <v>0.73736988664898662</v>
      </c>
      <c r="AB2214" s="1">
        <f>SQRT(Sample[[#This Row],[Kpy''i]]^2+Sample[[#This Row],[KPy''j]]^2+Sample[[#This Row],[KPy''k]]^2)/KTmag/Scale</f>
        <v>1.8399342649222115</v>
      </c>
    </row>
    <row r="2215" spans="1:28" hidden="1" x14ac:dyDescent="0.25">
      <c r="A2215" s="5">
        <v>2210</v>
      </c>
      <c r="B2215" s="13" t="s">
        <v>43</v>
      </c>
      <c r="C2215" s="5"/>
      <c r="D2215" s="5"/>
      <c r="E2215">
        <v>4</v>
      </c>
      <c r="F2215">
        <v>2</v>
      </c>
      <c r="G2215">
        <v>6</v>
      </c>
      <c r="H2215" s="11">
        <f>Sample[[#This Row],[C]]/Sample[[#This Row],[D]]</f>
        <v>0.5</v>
      </c>
      <c r="I2215" s="11">
        <f>Sample[[#This Row],[A]]/Sample[[#This Row],[C]]</f>
        <v>3</v>
      </c>
      <c r="J2215" s="11">
        <f>Sample[[#This Row],[D]]/Sample[[#This Row],[A]]</f>
        <v>0.66666666666666663</v>
      </c>
      <c r="K2215" s="11">
        <f>Sample[[#This Row],[A]]/Sample[[#This Row],[D]]</f>
        <v>1.5</v>
      </c>
      <c r="L2215" s="11">
        <f>Sample[[#This Row],[D]]/Sample[[#This Row],[C]]</f>
        <v>2</v>
      </c>
      <c r="M2215" s="11">
        <f>Sample[[#This Row],[C]]/Sample[[#This Row],[A]]</f>
        <v>0.33333333333333331</v>
      </c>
      <c r="N2215">
        <f>IF(Sample[[#This Row],[Ap]]=0,10,LOG(Sample[[#This Row],[Ap]]))</f>
        <v>-0.3010299956639812</v>
      </c>
      <c r="O2215">
        <f>IF(Sample[[#This Row],[Ei]]=0,10,LOG(Sample[[#This Row],[Ei]]))</f>
        <v>0.47712125471966244</v>
      </c>
      <c r="P2215">
        <f>IF(Sample[[#This Row],[Ii]]=0,10,LOG(Sample[[#This Row],[Ii]]))</f>
        <v>-0.17609125905568127</v>
      </c>
      <c r="Q2215">
        <f>Kx-Sample[[#This Row],[Xp]]</f>
        <v>0.3010299956639812</v>
      </c>
      <c r="R2215">
        <f>Ky-Sample[[#This Row],[Yp]]</f>
        <v>-1.4771212547196624</v>
      </c>
      <c r="S2215">
        <f>Kz-Sample[[#This Row],[Zp]]</f>
        <v>1.1760912590556813</v>
      </c>
      <c r="T2215">
        <f>Sample[[#This Row],[Kpy]]*KSc-Sample[[#This Row],[KPz]]*KSb</f>
        <v>0.30102999566398103</v>
      </c>
      <c r="U2215">
        <f>-1*(Sample[[#This Row],[KPx]]*KSc-Sample[[#This Row],[KPz]]*KSa)</f>
        <v>0.3010299956639812</v>
      </c>
      <c r="V2215">
        <f>(Sample[[#This Row],[KPx]]*$R$2-Sample[[#This Row],[Kpy]]*KSa)</f>
        <v>0.3010299956639812</v>
      </c>
      <c r="W2215">
        <f>Sample[[#This Row],[Kpy]]*KTc-Sample[[#This Row],[KPz]]*KTb</f>
        <v>2.653212513775344</v>
      </c>
      <c r="X2215">
        <f>-1*(Sample[[#This Row],[KPx]]*KTc-Sample[[#This Row],[KPz]]*KTa)</f>
        <v>2.653212513775344</v>
      </c>
      <c r="Y2215">
        <f>(Sample[[#This Row],[KPx]]*KTb-Sample[[#This Row],[Kpy]]*KTa)</f>
        <v>2.6532125137753435</v>
      </c>
      <c r="Z2215">
        <f>-Sample[[#This Row],[Xp]]*a+Sample[[#This Row],[Yp]]*b+Sample[[#This Row],[Zp]]*c_</f>
        <v>0.60205999132796229</v>
      </c>
      <c r="AA2215" s="8">
        <f>-IF(Sample[[#This Row],[Column2]]&gt;0,1,-1)*SQRT(Sample[[#This Row],[KPx''i]]^2+Sample[[#This Row],[KPx''j]]^2+Sample[[#This Row],[KPx''k]]^2)/Ksmag/Scale</f>
        <v>-0.36868494332449314</v>
      </c>
      <c r="AB2215" s="1">
        <f>SQRT(Sample[[#This Row],[Kpy''i]]^2+Sample[[#This Row],[KPy''j]]^2+Sample[[#This Row],[KPy''k]]^2)/KTmag/Scale</f>
        <v>1.8761045604195521</v>
      </c>
    </row>
    <row r="2216" spans="1:28" hidden="1" x14ac:dyDescent="0.25">
      <c r="A2216" s="5">
        <v>2211</v>
      </c>
      <c r="B2216" s="13" t="s">
        <v>43</v>
      </c>
      <c r="C2216" s="5"/>
      <c r="D2216" s="5"/>
      <c r="E2216">
        <v>10</v>
      </c>
      <c r="F2216">
        <v>3</v>
      </c>
      <c r="G2216">
        <v>10</v>
      </c>
      <c r="H2216" s="11">
        <f>Sample[[#This Row],[C]]/Sample[[#This Row],[D]]</f>
        <v>0.3</v>
      </c>
      <c r="I2216" s="11">
        <f>Sample[[#This Row],[A]]/Sample[[#This Row],[C]]</f>
        <v>3.3333333333333335</v>
      </c>
      <c r="J2216" s="11">
        <f>Sample[[#This Row],[D]]/Sample[[#This Row],[A]]</f>
        <v>1</v>
      </c>
      <c r="K2216" s="11">
        <f>Sample[[#This Row],[A]]/Sample[[#This Row],[D]]</f>
        <v>1</v>
      </c>
      <c r="L2216" s="11">
        <f>Sample[[#This Row],[D]]/Sample[[#This Row],[C]]</f>
        <v>3.3333333333333335</v>
      </c>
      <c r="M2216" s="11">
        <f>Sample[[#This Row],[C]]/Sample[[#This Row],[A]]</f>
        <v>0.3</v>
      </c>
      <c r="N2216">
        <f>IF(Sample[[#This Row],[Ap]]=0,10,LOG(Sample[[#This Row],[Ap]]))</f>
        <v>-0.52287874528033762</v>
      </c>
      <c r="O2216">
        <f>IF(Sample[[#This Row],[Ei]]=0,10,LOG(Sample[[#This Row],[Ei]]))</f>
        <v>0.52287874528033762</v>
      </c>
      <c r="P2216">
        <f>IF(Sample[[#This Row],[Ii]]=0,10,LOG(Sample[[#This Row],[Ii]]))</f>
        <v>0</v>
      </c>
      <c r="Q2216">
        <f>Kx-Sample[[#This Row],[Xp]]</f>
        <v>0.52287874528033762</v>
      </c>
      <c r="R2216">
        <f>Ky-Sample[[#This Row],[Yp]]</f>
        <v>-1.5228787452803376</v>
      </c>
      <c r="S2216">
        <f>Kz-Sample[[#This Row],[Zp]]</f>
        <v>1</v>
      </c>
      <c r="T2216">
        <f>Sample[[#This Row],[Kpy]]*KSc-Sample[[#This Row],[KPz]]*KSb</f>
        <v>0.52287874528033762</v>
      </c>
      <c r="U2216">
        <f>-1*(Sample[[#This Row],[KPx]]*KSc-Sample[[#This Row],[KPz]]*KSa)</f>
        <v>0.52287874528033762</v>
      </c>
      <c r="V2216">
        <f>(Sample[[#This Row],[KPx]]*$R$2-Sample[[#This Row],[Kpy]]*KSa)</f>
        <v>0.52287874528033762</v>
      </c>
      <c r="W2216">
        <f>Sample[[#This Row],[Kpy]]*KTc-Sample[[#This Row],[KPz]]*KTb</f>
        <v>2.5228787452803374</v>
      </c>
      <c r="X2216">
        <f>-1*(Sample[[#This Row],[KPx]]*KTc-Sample[[#This Row],[KPz]]*KTa)</f>
        <v>2.5228787452803374</v>
      </c>
      <c r="Y2216">
        <f>(Sample[[#This Row],[KPx]]*KTb-Sample[[#This Row],[Kpy]]*KTa)</f>
        <v>2.5228787452803374</v>
      </c>
      <c r="Z2216">
        <f>-Sample[[#This Row],[Xp]]*a+Sample[[#This Row],[Yp]]*b+Sample[[#This Row],[Zp]]*c_</f>
        <v>1.0457574905606752</v>
      </c>
      <c r="AA2216" s="8">
        <f>-IF(Sample[[#This Row],[Column2]]&gt;0,1,-1)*SQRT(Sample[[#This Row],[KPx''i]]^2+Sample[[#This Row],[KPx''j]]^2+Sample[[#This Row],[KPx''k]]^2)/Ksmag/Scale</f>
        <v>-0.64039306164176246</v>
      </c>
      <c r="AB2216" s="1">
        <f>SQRT(Sample[[#This Row],[Kpy''i]]^2+Sample[[#This Row],[KPy''j]]^2+Sample[[#This Row],[KPy''k]]^2)/KTmag/Scale</f>
        <v>1.7839446688991354</v>
      </c>
    </row>
    <row r="2217" spans="1:28" hidden="1" x14ac:dyDescent="0.25">
      <c r="A2217" s="5">
        <v>2212</v>
      </c>
      <c r="B2217" s="13" t="s">
        <v>43</v>
      </c>
      <c r="C2217" s="5"/>
      <c r="D2217" s="5"/>
      <c r="E2217">
        <v>4</v>
      </c>
      <c r="F2217">
        <v>9</v>
      </c>
      <c r="G2217">
        <v>2</v>
      </c>
      <c r="H2217" s="11">
        <f>Sample[[#This Row],[C]]/Sample[[#This Row],[D]]</f>
        <v>2.25</v>
      </c>
      <c r="I2217" s="11">
        <f>Sample[[#This Row],[A]]/Sample[[#This Row],[C]]</f>
        <v>0.22222222222222221</v>
      </c>
      <c r="J2217" s="11">
        <f>Sample[[#This Row],[D]]/Sample[[#This Row],[A]]</f>
        <v>2</v>
      </c>
      <c r="K2217" s="11">
        <f>Sample[[#This Row],[A]]/Sample[[#This Row],[D]]</f>
        <v>0.5</v>
      </c>
      <c r="L2217" s="11">
        <f>Sample[[#This Row],[D]]/Sample[[#This Row],[C]]</f>
        <v>0.44444444444444442</v>
      </c>
      <c r="M2217" s="11">
        <f>Sample[[#This Row],[C]]/Sample[[#This Row],[A]]</f>
        <v>4.5</v>
      </c>
      <c r="N2217">
        <f>IF(Sample[[#This Row],[Ap]]=0,10,LOG(Sample[[#This Row],[Ap]]))</f>
        <v>0.35218251811136247</v>
      </c>
      <c r="O2217">
        <f>IF(Sample[[#This Row],[Ei]]=0,10,LOG(Sample[[#This Row],[Ei]]))</f>
        <v>-0.65321251377534373</v>
      </c>
      <c r="P2217">
        <f>IF(Sample[[#This Row],[Ii]]=0,10,LOG(Sample[[#This Row],[Ii]]))</f>
        <v>0.3010299956639812</v>
      </c>
      <c r="Q2217">
        <f>Kx-Sample[[#This Row],[Xp]]</f>
        <v>-0.35218251811136247</v>
      </c>
      <c r="R2217">
        <f>Ky-Sample[[#This Row],[Yp]]</f>
        <v>-0.34678748622465627</v>
      </c>
      <c r="S2217">
        <f>Kz-Sample[[#This Row],[Zp]]</f>
        <v>0.69897000433601875</v>
      </c>
      <c r="T2217">
        <f>Sample[[#This Row],[Kpy]]*KSc-Sample[[#This Row],[KPz]]*KSb</f>
        <v>-0.35218251811136247</v>
      </c>
      <c r="U2217">
        <f>-1*(Sample[[#This Row],[KPx]]*KSc-Sample[[#This Row],[KPz]]*KSa)</f>
        <v>-0.35218251811136247</v>
      </c>
      <c r="V2217">
        <f>(Sample[[#This Row],[KPx]]*$R$2-Sample[[#This Row],[Kpy]]*KSa)</f>
        <v>-0.35218251811136247</v>
      </c>
      <c r="W2217">
        <f>Sample[[#This Row],[Kpy]]*KTc-Sample[[#This Row],[KPz]]*KTb</f>
        <v>1.045757490560675</v>
      </c>
      <c r="X2217">
        <f>-1*(Sample[[#This Row],[KPx]]*KTc-Sample[[#This Row],[KPz]]*KTa)</f>
        <v>1.045757490560675</v>
      </c>
      <c r="Y2217">
        <f>(Sample[[#This Row],[KPx]]*KTb-Sample[[#This Row],[Kpy]]*KTa)</f>
        <v>1.045757490560675</v>
      </c>
      <c r="Z2217">
        <f>-Sample[[#This Row],[Xp]]*a+Sample[[#This Row],[Yp]]*b+Sample[[#This Row],[Zp]]*c_</f>
        <v>-0.70436503622272506</v>
      </c>
      <c r="AA2217" s="8">
        <f>-IF(Sample[[#This Row],[Column2]]&gt;0,1,-1)*SQRT(Sample[[#This Row],[KPx''i]]^2+Sample[[#This Row],[KPx''j]]^2+Sample[[#This Row],[KPx''k]]^2)/Ksmag/Scale</f>
        <v>0.43133373285066656</v>
      </c>
      <c r="AB2217" s="1">
        <f>SQRT(Sample[[#This Row],[Kpy''i]]^2+Sample[[#This Row],[KPy''j]]^2+Sample[[#This Row],[KPy''k]]^2)/KTmag/Scale</f>
        <v>0.73946221305208037</v>
      </c>
    </row>
    <row r="2218" spans="1:28" hidden="1" x14ac:dyDescent="0.25">
      <c r="A2218" s="5">
        <v>2213</v>
      </c>
      <c r="B2218" s="13" t="s">
        <v>43</v>
      </c>
      <c r="C2218" s="5"/>
      <c r="D2218" s="5"/>
      <c r="E2218">
        <v>3</v>
      </c>
      <c r="F2218">
        <v>2</v>
      </c>
      <c r="G2218">
        <v>3</v>
      </c>
      <c r="H2218" s="11">
        <f>Sample[[#This Row],[C]]/Sample[[#This Row],[D]]</f>
        <v>0.66666666666666663</v>
      </c>
      <c r="I2218" s="11">
        <f>Sample[[#This Row],[A]]/Sample[[#This Row],[C]]</f>
        <v>1.5</v>
      </c>
      <c r="J2218" s="11">
        <f>Sample[[#This Row],[D]]/Sample[[#This Row],[A]]</f>
        <v>1</v>
      </c>
      <c r="K2218" s="11">
        <f>Sample[[#This Row],[A]]/Sample[[#This Row],[D]]</f>
        <v>1</v>
      </c>
      <c r="L2218" s="11">
        <f>Sample[[#This Row],[D]]/Sample[[#This Row],[C]]</f>
        <v>1.5</v>
      </c>
      <c r="M2218" s="11">
        <f>Sample[[#This Row],[C]]/Sample[[#This Row],[A]]</f>
        <v>0.66666666666666663</v>
      </c>
      <c r="N2218">
        <f>IF(Sample[[#This Row],[Ap]]=0,10,LOG(Sample[[#This Row],[Ap]]))</f>
        <v>-0.17609125905568127</v>
      </c>
      <c r="O2218">
        <f>IF(Sample[[#This Row],[Ei]]=0,10,LOG(Sample[[#This Row],[Ei]]))</f>
        <v>0.17609125905568124</v>
      </c>
      <c r="P2218">
        <f>IF(Sample[[#This Row],[Ii]]=0,10,LOG(Sample[[#This Row],[Ii]]))</f>
        <v>0</v>
      </c>
      <c r="Q2218">
        <f>Kx-Sample[[#This Row],[Xp]]</f>
        <v>0.17609125905568127</v>
      </c>
      <c r="R2218">
        <f>Ky-Sample[[#This Row],[Yp]]</f>
        <v>-1.1760912590556813</v>
      </c>
      <c r="S2218">
        <f>Kz-Sample[[#This Row],[Zp]]</f>
        <v>1</v>
      </c>
      <c r="T2218">
        <f>Sample[[#This Row],[Kpy]]*KSc-Sample[[#This Row],[KPz]]*KSb</f>
        <v>0.17609125905568135</v>
      </c>
      <c r="U2218">
        <f>-1*(Sample[[#This Row],[KPx]]*KSc-Sample[[#This Row],[KPz]]*KSa)</f>
        <v>0.17609125905568127</v>
      </c>
      <c r="V2218">
        <f>(Sample[[#This Row],[KPx]]*$R$2-Sample[[#This Row],[Kpy]]*KSa)</f>
        <v>0.17609125905568127</v>
      </c>
      <c r="W2218">
        <f>Sample[[#This Row],[Kpy]]*KTc-Sample[[#This Row],[KPz]]*KTb</f>
        <v>2.1760912590556813</v>
      </c>
      <c r="X2218">
        <f>-1*(Sample[[#This Row],[KPx]]*KTc-Sample[[#This Row],[KPz]]*KTa)</f>
        <v>2.1760912590556813</v>
      </c>
      <c r="Y2218">
        <f>(Sample[[#This Row],[KPx]]*KTb-Sample[[#This Row],[Kpy]]*KTa)</f>
        <v>2.1760912590556813</v>
      </c>
      <c r="Z2218">
        <f>-Sample[[#This Row],[Xp]]*a+Sample[[#This Row],[Yp]]*b+Sample[[#This Row],[Zp]]*c_</f>
        <v>0.35218251811136247</v>
      </c>
      <c r="AA2218" s="8">
        <f>-IF(Sample[[#This Row],[Column2]]&gt;0,1,-1)*SQRT(Sample[[#This Row],[KPx''i]]^2+Sample[[#This Row],[KPx''j]]^2+Sample[[#This Row],[KPx''k]]^2)/Ksmag/Scale</f>
        <v>-0.21566686642533336</v>
      </c>
      <c r="AB2218" s="1">
        <f>SQRT(Sample[[#This Row],[Kpy''i]]^2+Sample[[#This Row],[KPy''j]]^2+Sample[[#This Row],[KPy''k]]^2)/KTmag/Scale</f>
        <v>1.5387288857590447</v>
      </c>
    </row>
    <row r="2219" spans="1:28" hidden="1" x14ac:dyDescent="0.25">
      <c r="A2219" s="5">
        <v>2214</v>
      </c>
      <c r="B2219" s="13" t="s">
        <v>43</v>
      </c>
      <c r="C2219" s="5"/>
      <c r="D2219" s="5"/>
      <c r="E2219">
        <v>10</v>
      </c>
      <c r="F2219">
        <v>7</v>
      </c>
      <c r="G2219">
        <v>6</v>
      </c>
      <c r="H2219" s="11">
        <f>Sample[[#This Row],[C]]/Sample[[#This Row],[D]]</f>
        <v>0.7</v>
      </c>
      <c r="I2219" s="11">
        <f>Sample[[#This Row],[A]]/Sample[[#This Row],[C]]</f>
        <v>0.8571428571428571</v>
      </c>
      <c r="J2219" s="11">
        <f>Sample[[#This Row],[D]]/Sample[[#This Row],[A]]</f>
        <v>1.6666666666666667</v>
      </c>
      <c r="K2219" s="11">
        <f>Sample[[#This Row],[A]]/Sample[[#This Row],[D]]</f>
        <v>0.6</v>
      </c>
      <c r="L2219" s="11">
        <f>Sample[[#This Row],[D]]/Sample[[#This Row],[C]]</f>
        <v>1.4285714285714286</v>
      </c>
      <c r="M2219" s="11">
        <f>Sample[[#This Row],[C]]/Sample[[#This Row],[A]]</f>
        <v>1.1666666666666667</v>
      </c>
      <c r="N2219">
        <f>IF(Sample[[#This Row],[Ap]]=0,10,LOG(Sample[[#This Row],[Ap]]))</f>
        <v>-0.15490195998574319</v>
      </c>
      <c r="O2219">
        <f>IF(Sample[[#This Row],[Ei]]=0,10,LOG(Sample[[#This Row],[Ei]]))</f>
        <v>-6.6946789630613221E-2</v>
      </c>
      <c r="P2219">
        <f>IF(Sample[[#This Row],[Ii]]=0,10,LOG(Sample[[#This Row],[Ii]]))</f>
        <v>0.22184874961635639</v>
      </c>
      <c r="Q2219">
        <f>Kx-Sample[[#This Row],[Xp]]</f>
        <v>0.15490195998574319</v>
      </c>
      <c r="R2219">
        <f>Ky-Sample[[#This Row],[Yp]]</f>
        <v>-0.93305321036938682</v>
      </c>
      <c r="S2219">
        <f>Kz-Sample[[#This Row],[Zp]]</f>
        <v>0.77815125038364363</v>
      </c>
      <c r="T2219">
        <f>Sample[[#This Row],[Kpy]]*KSc-Sample[[#This Row],[KPz]]*KSb</f>
        <v>0.15490195998574319</v>
      </c>
      <c r="U2219">
        <f>-1*(Sample[[#This Row],[KPx]]*KSc-Sample[[#This Row],[KPz]]*KSa)</f>
        <v>0.15490195998574319</v>
      </c>
      <c r="V2219">
        <f>(Sample[[#This Row],[KPx]]*$R$2-Sample[[#This Row],[Kpy]]*KSa)</f>
        <v>0.15490195998574319</v>
      </c>
      <c r="W2219">
        <f>Sample[[#This Row],[Kpy]]*KTc-Sample[[#This Row],[KPz]]*KTb</f>
        <v>1.7112044607530303</v>
      </c>
      <c r="X2219">
        <f>-1*(Sample[[#This Row],[KPx]]*KTc-Sample[[#This Row],[KPz]]*KTa)</f>
        <v>1.7112044607530303</v>
      </c>
      <c r="Y2219">
        <f>(Sample[[#This Row],[KPx]]*KTb-Sample[[#This Row],[Kpy]]*KTa)</f>
        <v>1.7112044607530303</v>
      </c>
      <c r="Z2219">
        <f>-Sample[[#This Row],[Xp]]*a+Sample[[#This Row],[Yp]]*b+Sample[[#This Row],[Zp]]*c_</f>
        <v>0.30980391997148637</v>
      </c>
      <c r="AA2219" s="8">
        <f>-IF(Sample[[#This Row],[Column2]]&gt;0,1,-1)*SQRT(Sample[[#This Row],[KPx''i]]^2+Sample[[#This Row],[KPx''j]]^2+Sample[[#This Row],[KPx''k]]^2)/Ksmag/Scale</f>
        <v>-0.1897153810610441</v>
      </c>
      <c r="AB2219" s="1">
        <f>SQRT(Sample[[#This Row],[Kpy''i]]^2+Sample[[#This Row],[KPy''j]]^2+Sample[[#This Row],[KPy''k]]^2)/KTmag/Scale</f>
        <v>1.2100042781951372</v>
      </c>
    </row>
    <row r="2220" spans="1:28" hidden="1" x14ac:dyDescent="0.25">
      <c r="A2220" s="5">
        <v>2215</v>
      </c>
      <c r="B2220" s="13" t="s">
        <v>43</v>
      </c>
      <c r="C2220" s="5"/>
      <c r="D2220" s="5"/>
      <c r="E2220">
        <v>6</v>
      </c>
      <c r="F2220">
        <v>6</v>
      </c>
      <c r="G2220">
        <v>8</v>
      </c>
      <c r="H2220" s="11">
        <f>Sample[[#This Row],[C]]/Sample[[#This Row],[D]]</f>
        <v>1</v>
      </c>
      <c r="I2220" s="11">
        <f>Sample[[#This Row],[A]]/Sample[[#This Row],[C]]</f>
        <v>1.3333333333333333</v>
      </c>
      <c r="J2220" s="11">
        <f>Sample[[#This Row],[D]]/Sample[[#This Row],[A]]</f>
        <v>0.75</v>
      </c>
      <c r="K2220" s="11">
        <f>Sample[[#This Row],[A]]/Sample[[#This Row],[D]]</f>
        <v>1.3333333333333333</v>
      </c>
      <c r="L2220" s="11">
        <f>Sample[[#This Row],[D]]/Sample[[#This Row],[C]]</f>
        <v>1</v>
      </c>
      <c r="M2220" s="11">
        <f>Sample[[#This Row],[C]]/Sample[[#This Row],[A]]</f>
        <v>0.75</v>
      </c>
      <c r="N2220">
        <f>IF(Sample[[#This Row],[Ap]]=0,10,LOG(Sample[[#This Row],[Ap]]))</f>
        <v>0</v>
      </c>
      <c r="O2220">
        <f>IF(Sample[[#This Row],[Ei]]=0,10,LOG(Sample[[#This Row],[Ei]]))</f>
        <v>0.12493873660829993</v>
      </c>
      <c r="P2220">
        <f>IF(Sample[[#This Row],[Ii]]=0,10,LOG(Sample[[#This Row],[Ii]]))</f>
        <v>-0.12493873660829995</v>
      </c>
      <c r="Q2220">
        <f>Kx-Sample[[#This Row],[Xp]]</f>
        <v>0</v>
      </c>
      <c r="R2220">
        <f>Ky-Sample[[#This Row],[Yp]]</f>
        <v>-1.1249387366082999</v>
      </c>
      <c r="S2220">
        <f>Kz-Sample[[#This Row],[Zp]]</f>
        <v>1.1249387366082999</v>
      </c>
      <c r="T2220">
        <f>Sample[[#This Row],[Kpy]]*KSc-Sample[[#This Row],[KPz]]*KSb</f>
        <v>0</v>
      </c>
      <c r="U2220">
        <f>-1*(Sample[[#This Row],[KPx]]*KSc-Sample[[#This Row],[KPz]]*KSa)</f>
        <v>0</v>
      </c>
      <c r="V2220">
        <f>(Sample[[#This Row],[KPx]]*$R$2-Sample[[#This Row],[Kpy]]*KSa)</f>
        <v>0</v>
      </c>
      <c r="W2220">
        <f>Sample[[#This Row],[Kpy]]*KTc-Sample[[#This Row],[KPz]]*KTb</f>
        <v>2.2498774732165998</v>
      </c>
      <c r="X2220">
        <f>-1*(Sample[[#This Row],[KPx]]*KTc-Sample[[#This Row],[KPz]]*KTa)</f>
        <v>2.2498774732165998</v>
      </c>
      <c r="Y2220">
        <f>(Sample[[#This Row],[KPx]]*KTb-Sample[[#This Row],[Kpy]]*KTa)</f>
        <v>2.2498774732165998</v>
      </c>
      <c r="Z2220">
        <f>-Sample[[#This Row],[Xp]]*a+Sample[[#This Row],[Yp]]*b+Sample[[#This Row],[Zp]]*c_</f>
        <v>0</v>
      </c>
      <c r="AA2220" s="8">
        <f>-IF(Sample[[#This Row],[Column2]]&gt;0,1,-1)*SQRT(Sample[[#This Row],[KPx''i]]^2+Sample[[#This Row],[KPx''j]]^2+Sample[[#This Row],[KPx''k]]^2)/Ksmag/Scale</f>
        <v>0</v>
      </c>
      <c r="AB2220" s="1">
        <f>SQRT(Sample[[#This Row],[Kpy''i]]^2+Sample[[#This Row],[KPy''j]]^2+Sample[[#This Row],[KPy''k]]^2)/KTmag/Scale</f>
        <v>1.5909036181503129</v>
      </c>
    </row>
    <row r="2221" spans="1:28" hidden="1" x14ac:dyDescent="0.25">
      <c r="A2221" s="5">
        <v>2216</v>
      </c>
      <c r="B2221" s="13" t="s">
        <v>43</v>
      </c>
      <c r="C2221" s="5"/>
      <c r="D2221" s="5"/>
      <c r="E2221">
        <v>4</v>
      </c>
      <c r="F2221">
        <v>3</v>
      </c>
      <c r="G2221">
        <v>7</v>
      </c>
      <c r="H2221" s="11">
        <f>Sample[[#This Row],[C]]/Sample[[#This Row],[D]]</f>
        <v>0.75</v>
      </c>
      <c r="I2221" s="11">
        <f>Sample[[#This Row],[A]]/Sample[[#This Row],[C]]</f>
        <v>2.3333333333333335</v>
      </c>
      <c r="J2221" s="11">
        <f>Sample[[#This Row],[D]]/Sample[[#This Row],[A]]</f>
        <v>0.5714285714285714</v>
      </c>
      <c r="K2221" s="11">
        <f>Sample[[#This Row],[A]]/Sample[[#This Row],[D]]</f>
        <v>1.75</v>
      </c>
      <c r="L2221" s="11">
        <f>Sample[[#This Row],[D]]/Sample[[#This Row],[C]]</f>
        <v>1.3333333333333333</v>
      </c>
      <c r="M2221" s="11">
        <f>Sample[[#This Row],[C]]/Sample[[#This Row],[A]]</f>
        <v>0.42857142857142855</v>
      </c>
      <c r="N2221">
        <f>IF(Sample[[#This Row],[Ap]]=0,10,LOG(Sample[[#This Row],[Ap]]))</f>
        <v>-0.12493873660829995</v>
      </c>
      <c r="O2221">
        <f>IF(Sample[[#This Row],[Ei]]=0,10,LOG(Sample[[#This Row],[Ei]]))</f>
        <v>0.36797678529459443</v>
      </c>
      <c r="P2221">
        <f>IF(Sample[[#This Row],[Ii]]=0,10,LOG(Sample[[#This Row],[Ii]]))</f>
        <v>-0.24303804868629447</v>
      </c>
      <c r="Q2221">
        <f>Kx-Sample[[#This Row],[Xp]]</f>
        <v>0.12493873660829995</v>
      </c>
      <c r="R2221">
        <f>Ky-Sample[[#This Row],[Yp]]</f>
        <v>-1.3679767852945943</v>
      </c>
      <c r="S2221">
        <f>Kz-Sample[[#This Row],[Zp]]</f>
        <v>1.2430380486862944</v>
      </c>
      <c r="T2221">
        <f>Sample[[#This Row],[Kpy]]*KSc-Sample[[#This Row],[KPz]]*KSb</f>
        <v>0.12493873660829991</v>
      </c>
      <c r="U2221">
        <f>-1*(Sample[[#This Row],[KPx]]*KSc-Sample[[#This Row],[KPz]]*KSa)</f>
        <v>0.12493873660829995</v>
      </c>
      <c r="V2221">
        <f>(Sample[[#This Row],[KPx]]*$R$2-Sample[[#This Row],[Kpy]]*KSa)</f>
        <v>0.12493873660829995</v>
      </c>
      <c r="W2221">
        <f>Sample[[#This Row],[Kpy]]*KTc-Sample[[#This Row],[KPz]]*KTb</f>
        <v>2.6110148339808887</v>
      </c>
      <c r="X2221">
        <f>-1*(Sample[[#This Row],[KPx]]*KTc-Sample[[#This Row],[KPz]]*KTa)</f>
        <v>2.6110148339808887</v>
      </c>
      <c r="Y2221">
        <f>(Sample[[#This Row],[KPx]]*KTb-Sample[[#This Row],[Kpy]]*KTa)</f>
        <v>2.6110148339808887</v>
      </c>
      <c r="Z2221">
        <f>-Sample[[#This Row],[Xp]]*a+Sample[[#This Row],[Yp]]*b+Sample[[#This Row],[Zp]]*c_</f>
        <v>0.24987747321659992</v>
      </c>
      <c r="AA2221" s="8">
        <f>-IF(Sample[[#This Row],[Column2]]&gt;0,1,-1)*SQRT(Sample[[#This Row],[KPx''i]]^2+Sample[[#This Row],[KPx''j]]^2+Sample[[#This Row],[KPx''k]]^2)/Ksmag/Scale</f>
        <v>-0.15301807689915992</v>
      </c>
      <c r="AB2221" s="1">
        <f>SQRT(Sample[[#This Row],[Kpy''i]]^2+Sample[[#This Row],[KPy''j]]^2+Sample[[#This Row],[KPy''k]]^2)/KTmag/Scale</f>
        <v>1.846266294886554</v>
      </c>
    </row>
    <row r="2222" spans="1:28" hidden="1" x14ac:dyDescent="0.25">
      <c r="A2222" s="5">
        <v>2217</v>
      </c>
      <c r="B2222" s="13" t="s">
        <v>43</v>
      </c>
      <c r="C2222" s="5"/>
      <c r="D2222" s="5"/>
      <c r="E2222">
        <v>7</v>
      </c>
      <c r="F2222">
        <v>10</v>
      </c>
      <c r="G2222">
        <v>7</v>
      </c>
      <c r="H2222" s="11">
        <f>Sample[[#This Row],[C]]/Sample[[#This Row],[D]]</f>
        <v>1.4285714285714286</v>
      </c>
      <c r="I2222" s="11">
        <f>Sample[[#This Row],[A]]/Sample[[#This Row],[C]]</f>
        <v>0.7</v>
      </c>
      <c r="J2222" s="11">
        <f>Sample[[#This Row],[D]]/Sample[[#This Row],[A]]</f>
        <v>1</v>
      </c>
      <c r="K2222" s="11">
        <f>Sample[[#This Row],[A]]/Sample[[#This Row],[D]]</f>
        <v>1</v>
      </c>
      <c r="L2222" s="11">
        <f>Sample[[#This Row],[D]]/Sample[[#This Row],[C]]</f>
        <v>0.7</v>
      </c>
      <c r="M2222" s="11">
        <f>Sample[[#This Row],[C]]/Sample[[#This Row],[A]]</f>
        <v>1.4285714285714286</v>
      </c>
      <c r="N2222">
        <f>IF(Sample[[#This Row],[Ap]]=0,10,LOG(Sample[[#This Row],[Ap]]))</f>
        <v>0.15490195998574319</v>
      </c>
      <c r="O2222">
        <f>IF(Sample[[#This Row],[Ei]]=0,10,LOG(Sample[[#This Row],[Ei]]))</f>
        <v>-0.15490195998574319</v>
      </c>
      <c r="P2222">
        <f>IF(Sample[[#This Row],[Ii]]=0,10,LOG(Sample[[#This Row],[Ii]]))</f>
        <v>0</v>
      </c>
      <c r="Q2222">
        <f>Kx-Sample[[#This Row],[Xp]]</f>
        <v>-0.15490195998574319</v>
      </c>
      <c r="R2222">
        <f>Ky-Sample[[#This Row],[Yp]]</f>
        <v>-0.84509804001425681</v>
      </c>
      <c r="S2222">
        <f>Kz-Sample[[#This Row],[Zp]]</f>
        <v>1</v>
      </c>
      <c r="T2222">
        <f>Sample[[#This Row],[Kpy]]*KSc-Sample[[#This Row],[KPz]]*KSb</f>
        <v>-0.15490195998574319</v>
      </c>
      <c r="U2222">
        <f>-1*(Sample[[#This Row],[KPx]]*KSc-Sample[[#This Row],[KPz]]*KSa)</f>
        <v>-0.15490195998574319</v>
      </c>
      <c r="V2222">
        <f>(Sample[[#This Row],[KPx]]*$R$2-Sample[[#This Row],[Kpy]]*KSa)</f>
        <v>-0.15490195998574319</v>
      </c>
      <c r="W2222">
        <f>Sample[[#This Row],[Kpy]]*KTc-Sample[[#This Row],[KPz]]*KTb</f>
        <v>1.8450980400142569</v>
      </c>
      <c r="X2222">
        <f>-1*(Sample[[#This Row],[KPx]]*KTc-Sample[[#This Row],[KPz]]*KTa)</f>
        <v>1.8450980400142569</v>
      </c>
      <c r="Y2222">
        <f>(Sample[[#This Row],[KPx]]*KTb-Sample[[#This Row],[Kpy]]*KTa)</f>
        <v>1.8450980400142569</v>
      </c>
      <c r="Z2222">
        <f>-Sample[[#This Row],[Xp]]*a+Sample[[#This Row],[Yp]]*b+Sample[[#This Row],[Zp]]*c_</f>
        <v>-0.30980391997148637</v>
      </c>
      <c r="AA2222" s="8">
        <f>-IF(Sample[[#This Row],[Column2]]&gt;0,1,-1)*SQRT(Sample[[#This Row],[KPx''i]]^2+Sample[[#This Row],[KPx''j]]^2+Sample[[#This Row],[KPx''k]]^2)/Ksmag/Scale</f>
        <v>0.1897153810610441</v>
      </c>
      <c r="AB2222" s="1">
        <f>SQRT(Sample[[#This Row],[Kpy''i]]^2+Sample[[#This Row],[KPy''j]]^2+Sample[[#This Row],[KPy''k]]^2)/KTmag/Scale</f>
        <v>1.3046813360480889</v>
      </c>
    </row>
    <row r="2223" spans="1:28" hidden="1" x14ac:dyDescent="0.25">
      <c r="A2223" s="5">
        <v>2218</v>
      </c>
      <c r="B2223" s="13" t="s">
        <v>43</v>
      </c>
      <c r="C2223" s="5"/>
      <c r="D2223" s="5"/>
      <c r="E2223">
        <v>3</v>
      </c>
      <c r="F2223">
        <v>8</v>
      </c>
      <c r="G2223">
        <v>10</v>
      </c>
      <c r="H2223" s="11">
        <f>Sample[[#This Row],[C]]/Sample[[#This Row],[D]]</f>
        <v>2.6666666666666665</v>
      </c>
      <c r="I2223" s="11">
        <f>Sample[[#This Row],[A]]/Sample[[#This Row],[C]]</f>
        <v>1.25</v>
      </c>
      <c r="J2223" s="11">
        <f>Sample[[#This Row],[D]]/Sample[[#This Row],[A]]</f>
        <v>0.3</v>
      </c>
      <c r="K2223" s="11">
        <f>Sample[[#This Row],[A]]/Sample[[#This Row],[D]]</f>
        <v>3.3333333333333335</v>
      </c>
      <c r="L2223" s="11">
        <f>Sample[[#This Row],[D]]/Sample[[#This Row],[C]]</f>
        <v>0.375</v>
      </c>
      <c r="M2223" s="11">
        <f>Sample[[#This Row],[C]]/Sample[[#This Row],[A]]</f>
        <v>0.8</v>
      </c>
      <c r="N2223">
        <f>IF(Sample[[#This Row],[Ap]]=0,10,LOG(Sample[[#This Row],[Ap]]))</f>
        <v>0.4259687322722811</v>
      </c>
      <c r="O2223">
        <f>IF(Sample[[#This Row],[Ei]]=0,10,LOG(Sample[[#This Row],[Ei]]))</f>
        <v>9.691001300805642E-2</v>
      </c>
      <c r="P2223">
        <f>IF(Sample[[#This Row],[Ii]]=0,10,LOG(Sample[[#This Row],[Ii]]))</f>
        <v>-0.52287874528033762</v>
      </c>
      <c r="Q2223">
        <f>Kx-Sample[[#This Row],[Xp]]</f>
        <v>-0.4259687322722811</v>
      </c>
      <c r="R2223">
        <f>Ky-Sample[[#This Row],[Yp]]</f>
        <v>-1.0969100130080565</v>
      </c>
      <c r="S2223">
        <f>Kz-Sample[[#This Row],[Zp]]</f>
        <v>1.5228787452803376</v>
      </c>
      <c r="T2223">
        <f>Sample[[#This Row],[Kpy]]*KSc-Sample[[#This Row],[KPz]]*KSb</f>
        <v>-0.42596873227228116</v>
      </c>
      <c r="U2223">
        <f>-1*(Sample[[#This Row],[KPx]]*KSc-Sample[[#This Row],[KPz]]*KSa)</f>
        <v>-0.4259687322722811</v>
      </c>
      <c r="V2223">
        <f>(Sample[[#This Row],[KPx]]*$R$2-Sample[[#This Row],[Kpy]]*KSa)</f>
        <v>-0.4259687322722811</v>
      </c>
      <c r="W2223">
        <f>Sample[[#This Row],[Kpy]]*KTc-Sample[[#This Row],[KPz]]*KTb</f>
        <v>2.6197887582883941</v>
      </c>
      <c r="X2223">
        <f>-1*(Sample[[#This Row],[KPx]]*KTc-Sample[[#This Row],[KPz]]*KTa)</f>
        <v>2.6197887582883941</v>
      </c>
      <c r="Y2223">
        <f>(Sample[[#This Row],[KPx]]*KTb-Sample[[#This Row],[Kpy]]*KTa)</f>
        <v>2.6197887582883941</v>
      </c>
      <c r="Z2223">
        <f>-Sample[[#This Row],[Xp]]*a+Sample[[#This Row],[Yp]]*b+Sample[[#This Row],[Zp]]*c_</f>
        <v>-0.85193746454456243</v>
      </c>
      <c r="AA2223" s="8">
        <f>-IF(Sample[[#This Row],[Column2]]&gt;0,1,-1)*SQRT(Sample[[#This Row],[KPx''i]]^2+Sample[[#This Row],[KPx''j]]^2+Sample[[#This Row],[KPx''k]]^2)/Ksmag/Scale</f>
        <v>0.52170302022365311</v>
      </c>
      <c r="AB2223" s="1">
        <f>SQRT(Sample[[#This Row],[Kpy''i]]^2+Sample[[#This Row],[KPy''j]]^2+Sample[[#This Row],[KPy''k]]^2)/KTmag/Scale</f>
        <v>1.8524703962620088</v>
      </c>
    </row>
    <row r="2224" spans="1:28" hidden="1" x14ac:dyDescent="0.25">
      <c r="A2224" s="5">
        <v>2219</v>
      </c>
      <c r="B2224" s="13" t="s">
        <v>43</v>
      </c>
      <c r="C2224" s="5"/>
      <c r="D2224" s="5"/>
      <c r="E2224">
        <v>9</v>
      </c>
      <c r="F2224">
        <v>2</v>
      </c>
      <c r="G2224">
        <v>7</v>
      </c>
      <c r="H2224" s="11">
        <f>Sample[[#This Row],[C]]/Sample[[#This Row],[D]]</f>
        <v>0.22222222222222221</v>
      </c>
      <c r="I2224" s="11">
        <f>Sample[[#This Row],[A]]/Sample[[#This Row],[C]]</f>
        <v>3.5</v>
      </c>
      <c r="J2224" s="11">
        <f>Sample[[#This Row],[D]]/Sample[[#This Row],[A]]</f>
        <v>1.2857142857142858</v>
      </c>
      <c r="K2224" s="11">
        <f>Sample[[#This Row],[A]]/Sample[[#This Row],[D]]</f>
        <v>0.77777777777777779</v>
      </c>
      <c r="L2224" s="11">
        <f>Sample[[#This Row],[D]]/Sample[[#This Row],[C]]</f>
        <v>4.5</v>
      </c>
      <c r="M2224" s="11">
        <f>Sample[[#This Row],[C]]/Sample[[#This Row],[A]]</f>
        <v>0.2857142857142857</v>
      </c>
      <c r="N2224">
        <f>IF(Sample[[#This Row],[Ap]]=0,10,LOG(Sample[[#This Row],[Ap]]))</f>
        <v>-0.65321251377534373</v>
      </c>
      <c r="O2224">
        <f>IF(Sample[[#This Row],[Ei]]=0,10,LOG(Sample[[#This Row],[Ei]]))</f>
        <v>0.54406804435027567</v>
      </c>
      <c r="P2224">
        <f>IF(Sample[[#This Row],[Ii]]=0,10,LOG(Sample[[#This Row],[Ii]]))</f>
        <v>0.10914446942506807</v>
      </c>
      <c r="Q2224">
        <f>Kx-Sample[[#This Row],[Xp]]</f>
        <v>0.65321251377534373</v>
      </c>
      <c r="R2224">
        <f>Ky-Sample[[#This Row],[Yp]]</f>
        <v>-1.5440680443502757</v>
      </c>
      <c r="S2224">
        <f>Kz-Sample[[#This Row],[Zp]]</f>
        <v>0.89085553057493194</v>
      </c>
      <c r="T2224">
        <f>Sample[[#This Row],[Kpy]]*KSc-Sample[[#This Row],[KPz]]*KSb</f>
        <v>0.65321251377534373</v>
      </c>
      <c r="U2224">
        <f>-1*(Sample[[#This Row],[KPx]]*KSc-Sample[[#This Row],[KPz]]*KSa)</f>
        <v>0.65321251377534373</v>
      </c>
      <c r="V2224">
        <f>(Sample[[#This Row],[KPx]]*$R$2-Sample[[#This Row],[Kpy]]*KSa)</f>
        <v>0.65321251377534373</v>
      </c>
      <c r="W2224">
        <f>Sample[[#This Row],[Kpy]]*KTc-Sample[[#This Row],[KPz]]*KTb</f>
        <v>2.4349235749252074</v>
      </c>
      <c r="X2224">
        <f>-1*(Sample[[#This Row],[KPx]]*KTc-Sample[[#This Row],[KPz]]*KTa)</f>
        <v>2.4349235749252074</v>
      </c>
      <c r="Y2224">
        <f>(Sample[[#This Row],[KPx]]*KTb-Sample[[#This Row],[Kpy]]*KTa)</f>
        <v>2.4349235749252074</v>
      </c>
      <c r="Z2224">
        <f>-Sample[[#This Row],[Xp]]*a+Sample[[#This Row],[Yp]]*b+Sample[[#This Row],[Zp]]*c_</f>
        <v>1.3064250275506875</v>
      </c>
      <c r="AA2224" s="8">
        <f>-IF(Sample[[#This Row],[Column2]]&gt;0,1,-1)*SQRT(Sample[[#This Row],[KPx''i]]^2+Sample[[#This Row],[KPx''j]]^2+Sample[[#This Row],[KPx''k]]^2)/Ksmag/Scale</f>
        <v>-0.80001867617515987</v>
      </c>
      <c r="AB2224" s="1">
        <f>SQRT(Sample[[#This Row],[Kpy''i]]^2+Sample[[#This Row],[KPy''j]]^2+Sample[[#This Row],[KPy''k]]^2)/KTmag/Scale</f>
        <v>1.721750971500605</v>
      </c>
    </row>
    <row r="2225" spans="1:28" hidden="1" x14ac:dyDescent="0.25">
      <c r="A2225" s="5">
        <v>2220</v>
      </c>
      <c r="B2225" s="13" t="s">
        <v>43</v>
      </c>
      <c r="C2225" s="5"/>
      <c r="D2225" s="5"/>
      <c r="E2225">
        <v>8</v>
      </c>
      <c r="F2225">
        <v>5</v>
      </c>
      <c r="G2225">
        <v>8</v>
      </c>
      <c r="H2225" s="11">
        <f>Sample[[#This Row],[C]]/Sample[[#This Row],[D]]</f>
        <v>0.625</v>
      </c>
      <c r="I2225" s="11">
        <f>Sample[[#This Row],[A]]/Sample[[#This Row],[C]]</f>
        <v>1.6</v>
      </c>
      <c r="J2225" s="11">
        <f>Sample[[#This Row],[D]]/Sample[[#This Row],[A]]</f>
        <v>1</v>
      </c>
      <c r="K2225" s="11">
        <f>Sample[[#This Row],[A]]/Sample[[#This Row],[D]]</f>
        <v>1</v>
      </c>
      <c r="L2225" s="11">
        <f>Sample[[#This Row],[D]]/Sample[[#This Row],[C]]</f>
        <v>1.6</v>
      </c>
      <c r="M2225" s="11">
        <f>Sample[[#This Row],[C]]/Sample[[#This Row],[A]]</f>
        <v>0.625</v>
      </c>
      <c r="N2225">
        <f>IF(Sample[[#This Row],[Ap]]=0,10,LOG(Sample[[#This Row],[Ap]]))</f>
        <v>-0.20411998265592479</v>
      </c>
      <c r="O2225">
        <f>IF(Sample[[#This Row],[Ei]]=0,10,LOG(Sample[[#This Row],[Ei]]))</f>
        <v>0.20411998265592479</v>
      </c>
      <c r="P2225">
        <f>IF(Sample[[#This Row],[Ii]]=0,10,LOG(Sample[[#This Row],[Ii]]))</f>
        <v>0</v>
      </c>
      <c r="Q2225">
        <f>Kx-Sample[[#This Row],[Xp]]</f>
        <v>0.20411998265592479</v>
      </c>
      <c r="R2225">
        <f>Ky-Sample[[#This Row],[Yp]]</f>
        <v>-1.2041199826559248</v>
      </c>
      <c r="S2225">
        <f>Kz-Sample[[#This Row],[Zp]]</f>
        <v>1</v>
      </c>
      <c r="T2225">
        <f>Sample[[#This Row],[Kpy]]*KSc-Sample[[#This Row],[KPz]]*KSb</f>
        <v>0.20411998265592479</v>
      </c>
      <c r="U2225">
        <f>-1*(Sample[[#This Row],[KPx]]*KSc-Sample[[#This Row],[KPz]]*KSa)</f>
        <v>0.20411998265592479</v>
      </c>
      <c r="V2225">
        <f>(Sample[[#This Row],[KPx]]*$R$2-Sample[[#This Row],[Kpy]]*KSa)</f>
        <v>0.20411998265592479</v>
      </c>
      <c r="W2225">
        <f>Sample[[#This Row],[Kpy]]*KTc-Sample[[#This Row],[KPz]]*KTb</f>
        <v>2.204119982655925</v>
      </c>
      <c r="X2225">
        <f>-1*(Sample[[#This Row],[KPx]]*KTc-Sample[[#This Row],[KPz]]*KTa)</f>
        <v>2.204119982655925</v>
      </c>
      <c r="Y2225">
        <f>(Sample[[#This Row],[KPx]]*KTb-Sample[[#This Row],[Kpy]]*KTa)</f>
        <v>2.204119982655925</v>
      </c>
      <c r="Z2225">
        <f>-Sample[[#This Row],[Xp]]*a+Sample[[#This Row],[Yp]]*b+Sample[[#This Row],[Zp]]*c_</f>
        <v>0.40823996531184958</v>
      </c>
      <c r="AA2225" s="8">
        <f>-IF(Sample[[#This Row],[Column2]]&gt;0,1,-1)*SQRT(Sample[[#This Row],[KPx''i]]^2+Sample[[#This Row],[KPx''j]]^2+Sample[[#This Row],[KPx''k]]^2)/Ksmag/Scale</f>
        <v>-0.24999490190638396</v>
      </c>
      <c r="AB2225" s="1">
        <f>SQRT(Sample[[#This Row],[Kpy''i]]^2+Sample[[#This Row],[KPy''j]]^2+Sample[[#This Row],[KPy''k]]^2)/KTmag/Scale</f>
        <v>1.5585481862847803</v>
      </c>
    </row>
    <row r="2226" spans="1:28" hidden="1" x14ac:dyDescent="0.25">
      <c r="A2226" s="5">
        <v>2221</v>
      </c>
      <c r="B2226" s="13" t="s">
        <v>43</v>
      </c>
      <c r="C2226" s="5"/>
      <c r="D2226" s="5"/>
      <c r="E2226">
        <v>1</v>
      </c>
      <c r="F2226">
        <v>1</v>
      </c>
      <c r="G2226">
        <v>9</v>
      </c>
      <c r="H2226" s="11">
        <f>Sample[[#This Row],[C]]/Sample[[#This Row],[D]]</f>
        <v>1</v>
      </c>
      <c r="I2226" s="11">
        <f>Sample[[#This Row],[A]]/Sample[[#This Row],[C]]</f>
        <v>9</v>
      </c>
      <c r="J2226" s="11">
        <f>Sample[[#This Row],[D]]/Sample[[#This Row],[A]]</f>
        <v>0.1111111111111111</v>
      </c>
      <c r="K2226" s="11">
        <f>Sample[[#This Row],[A]]/Sample[[#This Row],[D]]</f>
        <v>9</v>
      </c>
      <c r="L2226" s="11">
        <f>Sample[[#This Row],[D]]/Sample[[#This Row],[C]]</f>
        <v>1</v>
      </c>
      <c r="M2226" s="11">
        <f>Sample[[#This Row],[C]]/Sample[[#This Row],[A]]</f>
        <v>0.1111111111111111</v>
      </c>
      <c r="N2226">
        <f>IF(Sample[[#This Row],[Ap]]=0,10,LOG(Sample[[#This Row],[Ap]]))</f>
        <v>0</v>
      </c>
      <c r="O2226">
        <f>IF(Sample[[#This Row],[Ei]]=0,10,LOG(Sample[[#This Row],[Ei]]))</f>
        <v>0.95424250943932487</v>
      </c>
      <c r="P2226">
        <f>IF(Sample[[#This Row],[Ii]]=0,10,LOG(Sample[[#This Row],[Ii]]))</f>
        <v>-0.95424250943932487</v>
      </c>
      <c r="Q2226">
        <f>Kx-Sample[[#This Row],[Xp]]</f>
        <v>0</v>
      </c>
      <c r="R2226">
        <f>Ky-Sample[[#This Row],[Yp]]</f>
        <v>-1.9542425094393248</v>
      </c>
      <c r="S2226">
        <f>Kz-Sample[[#This Row],[Zp]]</f>
        <v>1.9542425094393248</v>
      </c>
      <c r="T2226">
        <f>Sample[[#This Row],[Kpy]]*KSc-Sample[[#This Row],[KPz]]*KSb</f>
        <v>0</v>
      </c>
      <c r="U2226">
        <f>-1*(Sample[[#This Row],[KPx]]*KSc-Sample[[#This Row],[KPz]]*KSa)</f>
        <v>0</v>
      </c>
      <c r="V2226">
        <f>(Sample[[#This Row],[KPx]]*$R$2-Sample[[#This Row],[Kpy]]*KSa)</f>
        <v>0</v>
      </c>
      <c r="W2226">
        <f>Sample[[#This Row],[Kpy]]*KTc-Sample[[#This Row],[KPz]]*KTb</f>
        <v>3.9084850188786495</v>
      </c>
      <c r="X2226">
        <f>-1*(Sample[[#This Row],[KPx]]*KTc-Sample[[#This Row],[KPz]]*KTa)</f>
        <v>3.9084850188786495</v>
      </c>
      <c r="Y2226">
        <f>(Sample[[#This Row],[KPx]]*KTb-Sample[[#This Row],[Kpy]]*KTa)</f>
        <v>3.9084850188786495</v>
      </c>
      <c r="Z2226">
        <f>-Sample[[#This Row],[Xp]]*a+Sample[[#This Row],[Yp]]*b+Sample[[#This Row],[Zp]]*c_</f>
        <v>0</v>
      </c>
      <c r="AA2226" s="8">
        <f>-IF(Sample[[#This Row],[Column2]]&gt;0,1,-1)*SQRT(Sample[[#This Row],[KPx''i]]^2+Sample[[#This Row],[KPx''j]]^2+Sample[[#This Row],[KPx''k]]^2)/Ksmag/Scale</f>
        <v>0</v>
      </c>
      <c r="AB2226" s="1">
        <f>SQRT(Sample[[#This Row],[Kpy''i]]^2+Sample[[#This Row],[KPy''j]]^2+Sample[[#This Row],[KPy''k]]^2)/KTmag/Scale</f>
        <v>2.7637162610151242</v>
      </c>
    </row>
    <row r="2227" spans="1:28" hidden="1" x14ac:dyDescent="0.25">
      <c r="A2227" s="5">
        <v>2222</v>
      </c>
      <c r="B2227" s="13" t="s">
        <v>43</v>
      </c>
      <c r="C2227" s="5"/>
      <c r="D2227" s="5"/>
      <c r="E2227">
        <v>5</v>
      </c>
      <c r="F2227">
        <v>3</v>
      </c>
      <c r="G2227">
        <v>5</v>
      </c>
      <c r="H2227" s="11">
        <f>Sample[[#This Row],[C]]/Sample[[#This Row],[D]]</f>
        <v>0.6</v>
      </c>
      <c r="I2227" s="11">
        <f>Sample[[#This Row],[A]]/Sample[[#This Row],[C]]</f>
        <v>1.6666666666666667</v>
      </c>
      <c r="J2227" s="11">
        <f>Sample[[#This Row],[D]]/Sample[[#This Row],[A]]</f>
        <v>1</v>
      </c>
      <c r="K2227" s="11">
        <f>Sample[[#This Row],[A]]/Sample[[#This Row],[D]]</f>
        <v>1</v>
      </c>
      <c r="L2227" s="11">
        <f>Sample[[#This Row],[D]]/Sample[[#This Row],[C]]</f>
        <v>1.6666666666666667</v>
      </c>
      <c r="M2227" s="11">
        <f>Sample[[#This Row],[C]]/Sample[[#This Row],[A]]</f>
        <v>0.6</v>
      </c>
      <c r="N2227">
        <f>IF(Sample[[#This Row],[Ap]]=0,10,LOG(Sample[[#This Row],[Ap]]))</f>
        <v>-0.22184874961635639</v>
      </c>
      <c r="O2227">
        <f>IF(Sample[[#This Row],[Ei]]=0,10,LOG(Sample[[#This Row],[Ei]]))</f>
        <v>0.22184874961635639</v>
      </c>
      <c r="P2227">
        <f>IF(Sample[[#This Row],[Ii]]=0,10,LOG(Sample[[#This Row],[Ii]]))</f>
        <v>0</v>
      </c>
      <c r="Q2227">
        <f>Kx-Sample[[#This Row],[Xp]]</f>
        <v>0.22184874961635639</v>
      </c>
      <c r="R2227">
        <f>Ky-Sample[[#This Row],[Yp]]</f>
        <v>-1.2218487496163564</v>
      </c>
      <c r="S2227">
        <f>Kz-Sample[[#This Row],[Zp]]</f>
        <v>1</v>
      </c>
      <c r="T2227">
        <f>Sample[[#This Row],[Kpy]]*KSc-Sample[[#This Row],[KPz]]*KSb</f>
        <v>0.22184874961635637</v>
      </c>
      <c r="U2227">
        <f>-1*(Sample[[#This Row],[KPx]]*KSc-Sample[[#This Row],[KPz]]*KSa)</f>
        <v>0.22184874961635639</v>
      </c>
      <c r="V2227">
        <f>(Sample[[#This Row],[KPx]]*$R$2-Sample[[#This Row],[Kpy]]*KSa)</f>
        <v>0.22184874961635639</v>
      </c>
      <c r="W2227">
        <f>Sample[[#This Row],[Kpy]]*KTc-Sample[[#This Row],[KPz]]*KTb</f>
        <v>2.2218487496163561</v>
      </c>
      <c r="X2227">
        <f>-1*(Sample[[#This Row],[KPx]]*KTc-Sample[[#This Row],[KPz]]*KTa)</f>
        <v>2.2218487496163566</v>
      </c>
      <c r="Y2227">
        <f>(Sample[[#This Row],[KPx]]*KTb-Sample[[#This Row],[Kpy]]*KTa)</f>
        <v>2.2218487496163561</v>
      </c>
      <c r="Z2227">
        <f>-Sample[[#This Row],[Xp]]*a+Sample[[#This Row],[Yp]]*b+Sample[[#This Row],[Zp]]*c_</f>
        <v>0.44369749923271279</v>
      </c>
      <c r="AA2227" s="8">
        <f>-IF(Sample[[#This Row],[Column2]]&gt;0,1,-1)*SQRT(Sample[[#This Row],[KPx''i]]^2+Sample[[#This Row],[KPx''j]]^2+Sample[[#This Row],[KPx''k]]^2)/Ksmag/Scale</f>
        <v>-0.27170811831726921</v>
      </c>
      <c r="AB2227" s="1">
        <f>SQRT(Sample[[#This Row],[Kpy''i]]^2+Sample[[#This Row],[KPy''j]]^2+Sample[[#This Row],[KPy''k]]^2)/KTmag/Scale</f>
        <v>1.5710843176245775</v>
      </c>
    </row>
    <row r="2228" spans="1:28" hidden="1" x14ac:dyDescent="0.25">
      <c r="A2228" s="5">
        <v>2223</v>
      </c>
      <c r="B2228" s="13" t="s">
        <v>43</v>
      </c>
      <c r="C2228" s="5"/>
      <c r="D2228" s="5"/>
      <c r="E2228">
        <v>4</v>
      </c>
      <c r="F2228">
        <v>7</v>
      </c>
      <c r="G2228">
        <v>7</v>
      </c>
      <c r="H2228" s="11">
        <f>Sample[[#This Row],[C]]/Sample[[#This Row],[D]]</f>
        <v>1.75</v>
      </c>
      <c r="I2228" s="11">
        <f>Sample[[#This Row],[A]]/Sample[[#This Row],[C]]</f>
        <v>1</v>
      </c>
      <c r="J2228" s="11">
        <f>Sample[[#This Row],[D]]/Sample[[#This Row],[A]]</f>
        <v>0.5714285714285714</v>
      </c>
      <c r="K2228" s="11">
        <f>Sample[[#This Row],[A]]/Sample[[#This Row],[D]]</f>
        <v>1.75</v>
      </c>
      <c r="L2228" s="11">
        <f>Sample[[#This Row],[D]]/Sample[[#This Row],[C]]</f>
        <v>0.5714285714285714</v>
      </c>
      <c r="M2228" s="11">
        <f>Sample[[#This Row],[C]]/Sample[[#This Row],[A]]</f>
        <v>1</v>
      </c>
      <c r="N2228">
        <f>IF(Sample[[#This Row],[Ap]]=0,10,LOG(Sample[[#This Row],[Ap]]))</f>
        <v>0.24303804868629444</v>
      </c>
      <c r="O2228">
        <f>IF(Sample[[#This Row],[Ei]]=0,10,LOG(Sample[[#This Row],[Ei]]))</f>
        <v>0</v>
      </c>
      <c r="P2228">
        <f>IF(Sample[[#This Row],[Ii]]=0,10,LOG(Sample[[#This Row],[Ii]]))</f>
        <v>-0.24303804868629447</v>
      </c>
      <c r="Q2228">
        <f>Kx-Sample[[#This Row],[Xp]]</f>
        <v>-0.24303804868629444</v>
      </c>
      <c r="R2228">
        <f>Ky-Sample[[#This Row],[Yp]]</f>
        <v>-1</v>
      </c>
      <c r="S2228">
        <f>Kz-Sample[[#This Row],[Zp]]</f>
        <v>1.2430380486862944</v>
      </c>
      <c r="T2228">
        <f>Sample[[#This Row],[Kpy]]*KSc-Sample[[#This Row],[KPz]]*KSb</f>
        <v>-0.24303804868629442</v>
      </c>
      <c r="U2228">
        <f>-1*(Sample[[#This Row],[KPx]]*KSc-Sample[[#This Row],[KPz]]*KSa)</f>
        <v>-0.24303804868629444</v>
      </c>
      <c r="V2228">
        <f>(Sample[[#This Row],[KPx]]*$R$2-Sample[[#This Row],[Kpy]]*KSa)</f>
        <v>-0.24303804868629444</v>
      </c>
      <c r="W2228">
        <f>Sample[[#This Row],[Kpy]]*KTc-Sample[[#This Row],[KPz]]*KTb</f>
        <v>2.2430380486862944</v>
      </c>
      <c r="X2228">
        <f>-1*(Sample[[#This Row],[KPx]]*KTc-Sample[[#This Row],[KPz]]*KTa)</f>
        <v>2.2430380486862944</v>
      </c>
      <c r="Y2228">
        <f>(Sample[[#This Row],[KPx]]*KTb-Sample[[#This Row],[Kpy]]*KTa)</f>
        <v>2.2430380486862944</v>
      </c>
      <c r="Z2228">
        <f>-Sample[[#This Row],[Xp]]*a+Sample[[#This Row],[Yp]]*b+Sample[[#This Row],[Zp]]*c_</f>
        <v>-0.48607609737258894</v>
      </c>
      <c r="AA2228" s="8">
        <f>-IF(Sample[[#This Row],[Column2]]&gt;0,1,-1)*SQRT(Sample[[#This Row],[KPx''i]]^2+Sample[[#This Row],[KPx''j]]^2+Sample[[#This Row],[KPx''k]]^2)/Ksmag/Scale</f>
        <v>0.29765960368155842</v>
      </c>
      <c r="AB2228" s="1">
        <f>SQRT(Sample[[#This Row],[Kpy''i]]^2+Sample[[#This Row],[KPy''j]]^2+Sample[[#This Row],[KPy''k]]^2)/KTmag/Scale</f>
        <v>1.5860674146855203</v>
      </c>
    </row>
    <row r="2229" spans="1:28" hidden="1" x14ac:dyDescent="0.25">
      <c r="A2229" s="5">
        <v>2224</v>
      </c>
      <c r="B2229" s="13" t="s">
        <v>43</v>
      </c>
      <c r="C2229" s="5"/>
      <c r="D2229" s="5"/>
      <c r="E2229">
        <v>2</v>
      </c>
      <c r="F2229">
        <v>3</v>
      </c>
      <c r="G2229">
        <v>10</v>
      </c>
      <c r="H2229" s="11">
        <f>Sample[[#This Row],[C]]/Sample[[#This Row],[D]]</f>
        <v>1.5</v>
      </c>
      <c r="I2229" s="11">
        <f>Sample[[#This Row],[A]]/Sample[[#This Row],[C]]</f>
        <v>3.3333333333333335</v>
      </c>
      <c r="J2229" s="11">
        <f>Sample[[#This Row],[D]]/Sample[[#This Row],[A]]</f>
        <v>0.2</v>
      </c>
      <c r="K2229" s="11">
        <f>Sample[[#This Row],[A]]/Sample[[#This Row],[D]]</f>
        <v>5</v>
      </c>
      <c r="L2229" s="11">
        <f>Sample[[#This Row],[D]]/Sample[[#This Row],[C]]</f>
        <v>0.66666666666666663</v>
      </c>
      <c r="M2229" s="11">
        <f>Sample[[#This Row],[C]]/Sample[[#This Row],[A]]</f>
        <v>0.3</v>
      </c>
      <c r="N2229">
        <f>IF(Sample[[#This Row],[Ap]]=0,10,LOG(Sample[[#This Row],[Ap]]))</f>
        <v>0.17609125905568124</v>
      </c>
      <c r="O2229">
        <f>IF(Sample[[#This Row],[Ei]]=0,10,LOG(Sample[[#This Row],[Ei]]))</f>
        <v>0.52287874528033762</v>
      </c>
      <c r="P2229">
        <f>IF(Sample[[#This Row],[Ii]]=0,10,LOG(Sample[[#This Row],[Ii]]))</f>
        <v>-0.69897000433601875</v>
      </c>
      <c r="Q2229">
        <f>Kx-Sample[[#This Row],[Xp]]</f>
        <v>-0.17609125905568124</v>
      </c>
      <c r="R2229">
        <f>Ky-Sample[[#This Row],[Yp]]</f>
        <v>-1.5228787452803376</v>
      </c>
      <c r="S2229">
        <f>Kz-Sample[[#This Row],[Zp]]</f>
        <v>1.6989700043360187</v>
      </c>
      <c r="T2229">
        <f>Sample[[#This Row],[Kpy]]*KSc-Sample[[#This Row],[KPz]]*KSb</f>
        <v>-0.17609125905568113</v>
      </c>
      <c r="U2229">
        <f>-1*(Sample[[#This Row],[KPx]]*KSc-Sample[[#This Row],[KPz]]*KSa)</f>
        <v>-0.17609125905568124</v>
      </c>
      <c r="V2229">
        <f>(Sample[[#This Row],[KPx]]*$R$2-Sample[[#This Row],[Kpy]]*KSa)</f>
        <v>-0.17609125905568124</v>
      </c>
      <c r="W2229">
        <f>Sample[[#This Row],[Kpy]]*KTc-Sample[[#This Row],[KPz]]*KTb</f>
        <v>3.2218487496163561</v>
      </c>
      <c r="X2229">
        <f>-1*(Sample[[#This Row],[KPx]]*KTc-Sample[[#This Row],[KPz]]*KTa)</f>
        <v>3.2218487496163561</v>
      </c>
      <c r="Y2229">
        <f>(Sample[[#This Row],[KPx]]*KTb-Sample[[#This Row],[Kpy]]*KTa)</f>
        <v>3.2218487496163566</v>
      </c>
      <c r="Z2229">
        <f>-Sample[[#This Row],[Xp]]*a+Sample[[#This Row],[Yp]]*b+Sample[[#This Row],[Zp]]*c_</f>
        <v>-0.35218251811136225</v>
      </c>
      <c r="AA2229" s="8">
        <f>-IF(Sample[[#This Row],[Column2]]&gt;0,1,-1)*SQRT(Sample[[#This Row],[KPx''i]]^2+Sample[[#This Row],[KPx''j]]^2+Sample[[#This Row],[KPx''k]]^2)/Ksmag/Scale</f>
        <v>0.21566686642533325</v>
      </c>
      <c r="AB2229" s="1">
        <f>SQRT(Sample[[#This Row],[Kpy''i]]^2+Sample[[#This Row],[KPy''j]]^2+Sample[[#This Row],[KPy''k]]^2)/KTmag/Scale</f>
        <v>2.2781910988111247</v>
      </c>
    </row>
    <row r="2230" spans="1:28" hidden="1" x14ac:dyDescent="0.25">
      <c r="A2230" s="5">
        <v>2225</v>
      </c>
      <c r="B2230" s="13" t="s">
        <v>43</v>
      </c>
      <c r="C2230" s="5"/>
      <c r="D2230" s="5"/>
      <c r="E2230">
        <v>7</v>
      </c>
      <c r="F2230">
        <v>3</v>
      </c>
      <c r="G2230">
        <v>5</v>
      </c>
      <c r="H2230" s="11">
        <f>Sample[[#This Row],[C]]/Sample[[#This Row],[D]]</f>
        <v>0.42857142857142855</v>
      </c>
      <c r="I2230" s="11">
        <f>Sample[[#This Row],[A]]/Sample[[#This Row],[C]]</f>
        <v>1.6666666666666667</v>
      </c>
      <c r="J2230" s="11">
        <f>Sample[[#This Row],[D]]/Sample[[#This Row],[A]]</f>
        <v>1.4</v>
      </c>
      <c r="K2230" s="11">
        <f>Sample[[#This Row],[A]]/Sample[[#This Row],[D]]</f>
        <v>0.7142857142857143</v>
      </c>
      <c r="L2230" s="11">
        <f>Sample[[#This Row],[D]]/Sample[[#This Row],[C]]</f>
        <v>2.3333333333333335</v>
      </c>
      <c r="M2230" s="11">
        <f>Sample[[#This Row],[C]]/Sample[[#This Row],[A]]</f>
        <v>0.6</v>
      </c>
      <c r="N2230">
        <f>IF(Sample[[#This Row],[Ap]]=0,10,LOG(Sample[[#This Row],[Ap]]))</f>
        <v>-0.36797678529459443</v>
      </c>
      <c r="O2230">
        <f>IF(Sample[[#This Row],[Ei]]=0,10,LOG(Sample[[#This Row],[Ei]]))</f>
        <v>0.22184874961635639</v>
      </c>
      <c r="P2230">
        <f>IF(Sample[[#This Row],[Ii]]=0,10,LOG(Sample[[#This Row],[Ii]]))</f>
        <v>0.14612803567823801</v>
      </c>
      <c r="Q2230">
        <f>Kx-Sample[[#This Row],[Xp]]</f>
        <v>0.36797678529459443</v>
      </c>
      <c r="R2230">
        <f>Ky-Sample[[#This Row],[Yp]]</f>
        <v>-1.2218487496163564</v>
      </c>
      <c r="S2230">
        <f>Kz-Sample[[#This Row],[Zp]]</f>
        <v>0.85387196432176204</v>
      </c>
      <c r="T2230">
        <f>Sample[[#This Row],[Kpy]]*KSc-Sample[[#This Row],[KPz]]*KSb</f>
        <v>0.36797678529459432</v>
      </c>
      <c r="U2230">
        <f>-1*(Sample[[#This Row],[KPx]]*KSc-Sample[[#This Row],[KPz]]*KSa)</f>
        <v>0.36797678529459443</v>
      </c>
      <c r="V2230">
        <f>(Sample[[#This Row],[KPx]]*$R$2-Sample[[#This Row],[Kpy]]*KSa)</f>
        <v>0.36797678529459443</v>
      </c>
      <c r="W2230">
        <f>Sample[[#This Row],[Kpy]]*KTc-Sample[[#This Row],[KPz]]*KTb</f>
        <v>2.0757207139381184</v>
      </c>
      <c r="X2230">
        <f>-1*(Sample[[#This Row],[KPx]]*KTc-Sample[[#This Row],[KPz]]*KTa)</f>
        <v>2.0757207139381184</v>
      </c>
      <c r="Y2230">
        <f>(Sample[[#This Row],[KPx]]*KTb-Sample[[#This Row],[Kpy]]*KTa)</f>
        <v>2.0757207139381184</v>
      </c>
      <c r="Z2230">
        <f>-Sample[[#This Row],[Xp]]*a+Sample[[#This Row],[Yp]]*b+Sample[[#This Row],[Zp]]*c_</f>
        <v>0.73595357058918887</v>
      </c>
      <c r="AA2230" s="8">
        <f>-IF(Sample[[#This Row],[Column2]]&gt;0,1,-1)*SQRT(Sample[[#This Row],[KPx''i]]^2+Sample[[#This Row],[KPx''j]]^2+Sample[[#This Row],[KPx''k]]^2)/Ksmag/Scale</f>
        <v>-0.45067768058071828</v>
      </c>
      <c r="AB2230" s="1">
        <f>SQRT(Sample[[#This Row],[Kpy''i]]^2+Sample[[#This Row],[KPy''j]]^2+Sample[[#This Row],[KPy''k]]^2)/KTmag/Scale</f>
        <v>1.4677561926750253</v>
      </c>
    </row>
    <row r="2231" spans="1:28" hidden="1" x14ac:dyDescent="0.25">
      <c r="A2231" s="5">
        <v>2226</v>
      </c>
      <c r="B2231" s="13" t="s">
        <v>43</v>
      </c>
      <c r="C2231" s="5"/>
      <c r="D2231" s="5"/>
      <c r="E2231">
        <v>9</v>
      </c>
      <c r="F2231">
        <v>1</v>
      </c>
      <c r="G2231">
        <v>8</v>
      </c>
      <c r="H2231" s="11">
        <f>Sample[[#This Row],[C]]/Sample[[#This Row],[D]]</f>
        <v>0.1111111111111111</v>
      </c>
      <c r="I2231" s="11">
        <f>Sample[[#This Row],[A]]/Sample[[#This Row],[C]]</f>
        <v>8</v>
      </c>
      <c r="J2231" s="11">
        <f>Sample[[#This Row],[D]]/Sample[[#This Row],[A]]</f>
        <v>1.125</v>
      </c>
      <c r="K2231" s="11">
        <f>Sample[[#This Row],[A]]/Sample[[#This Row],[D]]</f>
        <v>0.88888888888888884</v>
      </c>
      <c r="L2231" s="11">
        <f>Sample[[#This Row],[D]]/Sample[[#This Row],[C]]</f>
        <v>9</v>
      </c>
      <c r="M2231" s="11">
        <f>Sample[[#This Row],[C]]/Sample[[#This Row],[A]]</f>
        <v>0.125</v>
      </c>
      <c r="N2231">
        <f>IF(Sample[[#This Row],[Ap]]=0,10,LOG(Sample[[#This Row],[Ap]]))</f>
        <v>-0.95424250943932487</v>
      </c>
      <c r="O2231">
        <f>IF(Sample[[#This Row],[Ei]]=0,10,LOG(Sample[[#This Row],[Ei]]))</f>
        <v>0.90308998699194354</v>
      </c>
      <c r="P2231">
        <f>IF(Sample[[#This Row],[Ii]]=0,10,LOG(Sample[[#This Row],[Ii]]))</f>
        <v>5.1152522447381291E-2</v>
      </c>
      <c r="Q2231">
        <f>Kx-Sample[[#This Row],[Xp]]</f>
        <v>0.95424250943932487</v>
      </c>
      <c r="R2231">
        <f>Ky-Sample[[#This Row],[Yp]]</f>
        <v>-1.9030899869919435</v>
      </c>
      <c r="S2231">
        <f>Kz-Sample[[#This Row],[Zp]]</f>
        <v>0.94884747755261867</v>
      </c>
      <c r="T2231">
        <f>Sample[[#This Row],[Kpy]]*KSc-Sample[[#This Row],[KPz]]*KSb</f>
        <v>0.95424250943932487</v>
      </c>
      <c r="U2231">
        <f>-1*(Sample[[#This Row],[KPx]]*KSc-Sample[[#This Row],[KPz]]*KSa)</f>
        <v>0.95424250943932487</v>
      </c>
      <c r="V2231">
        <f>(Sample[[#This Row],[KPx]]*$R$2-Sample[[#This Row],[Kpy]]*KSa)</f>
        <v>0.95424250943932487</v>
      </c>
      <c r="W2231">
        <f>Sample[[#This Row],[Kpy]]*KTc-Sample[[#This Row],[KPz]]*KTb</f>
        <v>2.8519374645445623</v>
      </c>
      <c r="X2231">
        <f>-1*(Sample[[#This Row],[KPx]]*KTc-Sample[[#This Row],[KPz]]*KTa)</f>
        <v>2.8519374645445623</v>
      </c>
      <c r="Y2231">
        <f>(Sample[[#This Row],[KPx]]*KTb-Sample[[#This Row],[Kpy]]*KTa)</f>
        <v>2.8519374645445623</v>
      </c>
      <c r="Z2231">
        <f>-Sample[[#This Row],[Xp]]*a+Sample[[#This Row],[Yp]]*b+Sample[[#This Row],[Zp]]*c_</f>
        <v>1.9084850188786497</v>
      </c>
      <c r="AA2231" s="8">
        <f>-IF(Sample[[#This Row],[Column2]]&gt;0,1,-1)*SQRT(Sample[[#This Row],[KPx''i]]^2+Sample[[#This Row],[KPx''j]]^2+Sample[[#This Row],[KPx''k]]^2)/Ksmag/Scale</f>
        <v>-1.1687036194996532</v>
      </c>
      <c r="AB2231" s="1">
        <f>SQRT(Sample[[#This Row],[Kpy''i]]^2+Sample[[#This Row],[KPy''j]]^2+Sample[[#This Row],[KPy''k]]^2)/KTmag/Scale</f>
        <v>2.016624320699429</v>
      </c>
    </row>
    <row r="2232" spans="1:28" hidden="1" x14ac:dyDescent="0.25">
      <c r="A2232" s="5">
        <v>2227</v>
      </c>
      <c r="B2232" s="13" t="s">
        <v>43</v>
      </c>
      <c r="C2232" s="5"/>
      <c r="D2232" s="5"/>
      <c r="E2232">
        <v>5</v>
      </c>
      <c r="F2232">
        <v>10</v>
      </c>
      <c r="G2232">
        <v>4</v>
      </c>
      <c r="H2232" s="11">
        <f>Sample[[#This Row],[C]]/Sample[[#This Row],[D]]</f>
        <v>2</v>
      </c>
      <c r="I2232" s="11">
        <f>Sample[[#This Row],[A]]/Sample[[#This Row],[C]]</f>
        <v>0.4</v>
      </c>
      <c r="J2232" s="11">
        <f>Sample[[#This Row],[D]]/Sample[[#This Row],[A]]</f>
        <v>1.25</v>
      </c>
      <c r="K2232" s="11">
        <f>Sample[[#This Row],[A]]/Sample[[#This Row],[D]]</f>
        <v>0.8</v>
      </c>
      <c r="L2232" s="11">
        <f>Sample[[#This Row],[D]]/Sample[[#This Row],[C]]</f>
        <v>0.5</v>
      </c>
      <c r="M2232" s="11">
        <f>Sample[[#This Row],[C]]/Sample[[#This Row],[A]]</f>
        <v>2.5</v>
      </c>
      <c r="N2232">
        <f>IF(Sample[[#This Row],[Ap]]=0,10,LOG(Sample[[#This Row],[Ap]]))</f>
        <v>0.3010299956639812</v>
      </c>
      <c r="O2232">
        <f>IF(Sample[[#This Row],[Ei]]=0,10,LOG(Sample[[#This Row],[Ei]]))</f>
        <v>-0.3979400086720376</v>
      </c>
      <c r="P2232">
        <f>IF(Sample[[#This Row],[Ii]]=0,10,LOG(Sample[[#This Row],[Ii]]))</f>
        <v>9.691001300805642E-2</v>
      </c>
      <c r="Q2232">
        <f>Kx-Sample[[#This Row],[Xp]]</f>
        <v>-0.3010299956639812</v>
      </c>
      <c r="R2232">
        <f>Ky-Sample[[#This Row],[Yp]]</f>
        <v>-0.6020599913279624</v>
      </c>
      <c r="S2232">
        <f>Kz-Sample[[#This Row],[Zp]]</f>
        <v>0.90308998699194354</v>
      </c>
      <c r="T2232">
        <f>Sample[[#This Row],[Kpy]]*KSc-Sample[[#This Row],[KPz]]*KSb</f>
        <v>-0.30102999566398114</v>
      </c>
      <c r="U2232">
        <f>-1*(Sample[[#This Row],[KPx]]*KSc-Sample[[#This Row],[KPz]]*KSa)</f>
        <v>-0.3010299956639812</v>
      </c>
      <c r="V2232">
        <f>(Sample[[#This Row],[KPx]]*$R$2-Sample[[#This Row],[Kpy]]*KSa)</f>
        <v>-0.3010299956639812</v>
      </c>
      <c r="W2232">
        <f>Sample[[#This Row],[Kpy]]*KTc-Sample[[#This Row],[KPz]]*KTb</f>
        <v>1.5051499783199058</v>
      </c>
      <c r="X2232">
        <f>-1*(Sample[[#This Row],[KPx]]*KTc-Sample[[#This Row],[KPz]]*KTa)</f>
        <v>1.5051499783199058</v>
      </c>
      <c r="Y2232">
        <f>(Sample[[#This Row],[KPx]]*KTb-Sample[[#This Row],[Kpy]]*KTa)</f>
        <v>1.505149978319906</v>
      </c>
      <c r="Z2232">
        <f>-Sample[[#This Row],[Xp]]*a+Sample[[#This Row],[Yp]]*b+Sample[[#This Row],[Zp]]*c_</f>
        <v>-0.6020599913279624</v>
      </c>
      <c r="AA2232" s="8">
        <f>-IF(Sample[[#This Row],[Column2]]&gt;0,1,-1)*SQRT(Sample[[#This Row],[KPx''i]]^2+Sample[[#This Row],[KPx''j]]^2+Sample[[#This Row],[KPx''k]]^2)/Ksmag/Scale</f>
        <v>0.36868494332449325</v>
      </c>
      <c r="AB2232" s="1">
        <f>SQRT(Sample[[#This Row],[Kpy''i]]^2+Sample[[#This Row],[KPy''j]]^2+Sample[[#This Row],[KPy''k]]^2)/KTmag/Scale</f>
        <v>1.0643017563727906</v>
      </c>
    </row>
    <row r="2233" spans="1:28" hidden="1" x14ac:dyDescent="0.25">
      <c r="A2233" s="5">
        <v>2228</v>
      </c>
      <c r="B2233" s="13" t="s">
        <v>43</v>
      </c>
      <c r="C2233" s="5"/>
      <c r="D2233" s="5"/>
      <c r="E2233">
        <v>8</v>
      </c>
      <c r="F2233">
        <v>4</v>
      </c>
      <c r="G2233">
        <v>8</v>
      </c>
      <c r="H2233" s="11">
        <f>Sample[[#This Row],[C]]/Sample[[#This Row],[D]]</f>
        <v>0.5</v>
      </c>
      <c r="I2233" s="11">
        <f>Sample[[#This Row],[A]]/Sample[[#This Row],[C]]</f>
        <v>2</v>
      </c>
      <c r="J2233" s="11">
        <f>Sample[[#This Row],[D]]/Sample[[#This Row],[A]]</f>
        <v>1</v>
      </c>
      <c r="K2233" s="11">
        <f>Sample[[#This Row],[A]]/Sample[[#This Row],[D]]</f>
        <v>1</v>
      </c>
      <c r="L2233" s="11">
        <f>Sample[[#This Row],[D]]/Sample[[#This Row],[C]]</f>
        <v>2</v>
      </c>
      <c r="M2233" s="11">
        <f>Sample[[#This Row],[C]]/Sample[[#This Row],[A]]</f>
        <v>0.5</v>
      </c>
      <c r="N2233">
        <f>IF(Sample[[#This Row],[Ap]]=0,10,LOG(Sample[[#This Row],[Ap]]))</f>
        <v>-0.3010299956639812</v>
      </c>
      <c r="O2233">
        <f>IF(Sample[[#This Row],[Ei]]=0,10,LOG(Sample[[#This Row],[Ei]]))</f>
        <v>0.3010299956639812</v>
      </c>
      <c r="P2233">
        <f>IF(Sample[[#This Row],[Ii]]=0,10,LOG(Sample[[#This Row],[Ii]]))</f>
        <v>0</v>
      </c>
      <c r="Q2233">
        <f>Kx-Sample[[#This Row],[Xp]]</f>
        <v>0.3010299956639812</v>
      </c>
      <c r="R2233">
        <f>Ky-Sample[[#This Row],[Yp]]</f>
        <v>-1.3010299956639813</v>
      </c>
      <c r="S2233">
        <f>Kz-Sample[[#This Row],[Zp]]</f>
        <v>1</v>
      </c>
      <c r="T2233">
        <f>Sample[[#This Row],[Kpy]]*KSc-Sample[[#This Row],[KPz]]*KSb</f>
        <v>0.30102999566398125</v>
      </c>
      <c r="U2233">
        <f>-1*(Sample[[#This Row],[KPx]]*KSc-Sample[[#This Row],[KPz]]*KSa)</f>
        <v>0.3010299956639812</v>
      </c>
      <c r="V2233">
        <f>(Sample[[#This Row],[KPx]]*$R$2-Sample[[#This Row],[Kpy]]*KSa)</f>
        <v>0.3010299956639812</v>
      </c>
      <c r="W2233">
        <f>Sample[[#This Row],[Kpy]]*KTc-Sample[[#This Row],[KPz]]*KTb</f>
        <v>2.3010299956639813</v>
      </c>
      <c r="X2233">
        <f>-1*(Sample[[#This Row],[KPx]]*KTc-Sample[[#This Row],[KPz]]*KTa)</f>
        <v>2.3010299956639813</v>
      </c>
      <c r="Y2233">
        <f>(Sample[[#This Row],[KPx]]*KTb-Sample[[#This Row],[Kpy]]*KTa)</f>
        <v>2.3010299956639813</v>
      </c>
      <c r="Z2233">
        <f>-Sample[[#This Row],[Xp]]*a+Sample[[#This Row],[Yp]]*b+Sample[[#This Row],[Zp]]*c_</f>
        <v>0.6020599913279624</v>
      </c>
      <c r="AA2233" s="8">
        <f>-IF(Sample[[#This Row],[Column2]]&gt;0,1,-1)*SQRT(Sample[[#This Row],[KPx''i]]^2+Sample[[#This Row],[KPx''j]]^2+Sample[[#This Row],[KPx''k]]^2)/Ksmag/Scale</f>
        <v>-0.36868494332449331</v>
      </c>
      <c r="AB2233" s="1">
        <f>SQRT(Sample[[#This Row],[Kpy''i]]^2+Sample[[#This Row],[KPy''j]]^2+Sample[[#This Row],[KPy''k]]^2)/KTmag/Scale</f>
        <v>1.6270739136476533</v>
      </c>
    </row>
    <row r="2234" spans="1:28" hidden="1" x14ac:dyDescent="0.25">
      <c r="A2234" s="5">
        <v>2229</v>
      </c>
      <c r="B2234" s="13" t="s">
        <v>43</v>
      </c>
      <c r="C2234" s="5"/>
      <c r="D2234" s="5"/>
      <c r="E2234">
        <v>5</v>
      </c>
      <c r="F2234">
        <v>7</v>
      </c>
      <c r="G2234">
        <v>2</v>
      </c>
      <c r="H2234" s="11">
        <f>Sample[[#This Row],[C]]/Sample[[#This Row],[D]]</f>
        <v>1.4</v>
      </c>
      <c r="I2234" s="11">
        <f>Sample[[#This Row],[A]]/Sample[[#This Row],[C]]</f>
        <v>0.2857142857142857</v>
      </c>
      <c r="J2234" s="11">
        <f>Sample[[#This Row],[D]]/Sample[[#This Row],[A]]</f>
        <v>2.5</v>
      </c>
      <c r="K2234" s="11">
        <f>Sample[[#This Row],[A]]/Sample[[#This Row],[D]]</f>
        <v>0.4</v>
      </c>
      <c r="L2234" s="11">
        <f>Sample[[#This Row],[D]]/Sample[[#This Row],[C]]</f>
        <v>0.7142857142857143</v>
      </c>
      <c r="M2234" s="11">
        <f>Sample[[#This Row],[C]]/Sample[[#This Row],[A]]</f>
        <v>3.5</v>
      </c>
      <c r="N2234">
        <f>IF(Sample[[#This Row],[Ap]]=0,10,LOG(Sample[[#This Row],[Ap]]))</f>
        <v>0.14612803567823801</v>
      </c>
      <c r="O2234">
        <f>IF(Sample[[#This Row],[Ei]]=0,10,LOG(Sample[[#This Row],[Ei]]))</f>
        <v>-0.54406804435027567</v>
      </c>
      <c r="P2234">
        <f>IF(Sample[[#This Row],[Ii]]=0,10,LOG(Sample[[#This Row],[Ii]]))</f>
        <v>0.3979400086720376</v>
      </c>
      <c r="Q2234">
        <f>Kx-Sample[[#This Row],[Xp]]</f>
        <v>-0.14612803567823801</v>
      </c>
      <c r="R2234">
        <f>Ky-Sample[[#This Row],[Yp]]</f>
        <v>-0.45593195564972433</v>
      </c>
      <c r="S2234">
        <f>Kz-Sample[[#This Row],[Zp]]</f>
        <v>0.6020599913279624</v>
      </c>
      <c r="T2234">
        <f>Sample[[#This Row],[Kpy]]*KSc-Sample[[#This Row],[KPz]]*KSb</f>
        <v>-0.14612803567823807</v>
      </c>
      <c r="U2234">
        <f>-1*(Sample[[#This Row],[KPx]]*KSc-Sample[[#This Row],[KPz]]*KSa)</f>
        <v>-0.14612803567823801</v>
      </c>
      <c r="V2234">
        <f>(Sample[[#This Row],[KPx]]*$R$2-Sample[[#This Row],[Kpy]]*KSa)</f>
        <v>-0.14612803567823801</v>
      </c>
      <c r="W2234">
        <f>Sample[[#This Row],[Kpy]]*KTc-Sample[[#This Row],[KPz]]*KTb</f>
        <v>1.0579919469776868</v>
      </c>
      <c r="X2234">
        <f>-1*(Sample[[#This Row],[KPx]]*KTc-Sample[[#This Row],[KPz]]*KTa)</f>
        <v>1.0579919469776868</v>
      </c>
      <c r="Y2234">
        <f>(Sample[[#This Row],[KPx]]*KTb-Sample[[#This Row],[Kpy]]*KTa)</f>
        <v>1.0579919469776866</v>
      </c>
      <c r="Z2234">
        <f>-Sample[[#This Row],[Xp]]*a+Sample[[#This Row],[Yp]]*b+Sample[[#This Row],[Zp]]*c_</f>
        <v>-0.29225607135647613</v>
      </c>
      <c r="AA2234" s="8">
        <f>-IF(Sample[[#This Row],[Column2]]&gt;0,1,-1)*SQRT(Sample[[#This Row],[KPx''i]]^2+Sample[[#This Row],[KPx''j]]^2+Sample[[#This Row],[KPx''k]]^2)/Ksmag/Scale</f>
        <v>0.17896956226344915</v>
      </c>
      <c r="AB2234" s="1">
        <f>SQRT(Sample[[#This Row],[Kpy''i]]^2+Sample[[#This Row],[KPy''j]]^2+Sample[[#This Row],[KPy''k]]^2)/KTmag/Scale</f>
        <v>0.74811328014868061</v>
      </c>
    </row>
    <row r="2235" spans="1:28" hidden="1" x14ac:dyDescent="0.25">
      <c r="A2235" s="5">
        <v>2230</v>
      </c>
      <c r="B2235" s="13" t="s">
        <v>43</v>
      </c>
      <c r="C2235" s="5"/>
      <c r="D2235" s="5"/>
      <c r="E2235">
        <v>4</v>
      </c>
      <c r="F2235">
        <v>8</v>
      </c>
      <c r="G2235">
        <v>4</v>
      </c>
      <c r="H2235" s="11">
        <f>Sample[[#This Row],[C]]/Sample[[#This Row],[D]]</f>
        <v>2</v>
      </c>
      <c r="I2235" s="11">
        <f>Sample[[#This Row],[A]]/Sample[[#This Row],[C]]</f>
        <v>0.5</v>
      </c>
      <c r="J2235" s="11">
        <f>Sample[[#This Row],[D]]/Sample[[#This Row],[A]]</f>
        <v>1</v>
      </c>
      <c r="K2235" s="11">
        <f>Sample[[#This Row],[A]]/Sample[[#This Row],[D]]</f>
        <v>1</v>
      </c>
      <c r="L2235" s="11">
        <f>Sample[[#This Row],[D]]/Sample[[#This Row],[C]]</f>
        <v>0.5</v>
      </c>
      <c r="M2235" s="11">
        <f>Sample[[#This Row],[C]]/Sample[[#This Row],[A]]</f>
        <v>2</v>
      </c>
      <c r="N2235">
        <f>IF(Sample[[#This Row],[Ap]]=0,10,LOG(Sample[[#This Row],[Ap]]))</f>
        <v>0.3010299956639812</v>
      </c>
      <c r="O2235">
        <f>IF(Sample[[#This Row],[Ei]]=0,10,LOG(Sample[[#This Row],[Ei]]))</f>
        <v>-0.3010299956639812</v>
      </c>
      <c r="P2235">
        <f>IF(Sample[[#This Row],[Ii]]=0,10,LOG(Sample[[#This Row],[Ii]]))</f>
        <v>0</v>
      </c>
      <c r="Q2235">
        <f>Kx-Sample[[#This Row],[Xp]]</f>
        <v>-0.3010299956639812</v>
      </c>
      <c r="R2235">
        <f>Ky-Sample[[#This Row],[Yp]]</f>
        <v>-0.69897000433601875</v>
      </c>
      <c r="S2235">
        <f>Kz-Sample[[#This Row],[Zp]]</f>
        <v>1</v>
      </c>
      <c r="T2235">
        <f>Sample[[#This Row],[Kpy]]*KSc-Sample[[#This Row],[KPz]]*KSb</f>
        <v>-0.30102999566398125</v>
      </c>
      <c r="U2235">
        <f>-1*(Sample[[#This Row],[KPx]]*KSc-Sample[[#This Row],[KPz]]*KSa)</f>
        <v>-0.3010299956639812</v>
      </c>
      <c r="V2235">
        <f>(Sample[[#This Row],[KPx]]*$R$2-Sample[[#This Row],[Kpy]]*KSa)</f>
        <v>-0.3010299956639812</v>
      </c>
      <c r="W2235">
        <f>Sample[[#This Row],[Kpy]]*KTc-Sample[[#This Row],[KPz]]*KTb</f>
        <v>1.6989700043360187</v>
      </c>
      <c r="X2235">
        <f>-1*(Sample[[#This Row],[KPx]]*KTc-Sample[[#This Row],[KPz]]*KTa)</f>
        <v>1.6989700043360187</v>
      </c>
      <c r="Y2235">
        <f>(Sample[[#This Row],[KPx]]*KTb-Sample[[#This Row],[Kpy]]*KTa)</f>
        <v>1.6989700043360187</v>
      </c>
      <c r="Z2235">
        <f>-Sample[[#This Row],[Xp]]*a+Sample[[#This Row],[Yp]]*b+Sample[[#This Row],[Zp]]*c_</f>
        <v>-0.6020599913279624</v>
      </c>
      <c r="AA2235" s="8">
        <f>-IF(Sample[[#This Row],[Column2]]&gt;0,1,-1)*SQRT(Sample[[#This Row],[KPx''i]]^2+Sample[[#This Row],[KPx''j]]^2+Sample[[#This Row],[KPx''k]]^2)/Ksmag/Scale</f>
        <v>0.36868494332449331</v>
      </c>
      <c r="AB2235" s="1">
        <f>SQRT(Sample[[#This Row],[Kpy''i]]^2+Sample[[#This Row],[KPy''j]]^2+Sample[[#This Row],[KPy''k]]^2)/KTmag/Scale</f>
        <v>1.201353211098537</v>
      </c>
    </row>
    <row r="2236" spans="1:28" hidden="1" x14ac:dyDescent="0.25">
      <c r="A2236" s="5">
        <v>2231</v>
      </c>
      <c r="B2236" s="13" t="s">
        <v>43</v>
      </c>
      <c r="C2236" s="5"/>
      <c r="D2236" s="5"/>
      <c r="E2236">
        <v>8</v>
      </c>
      <c r="F2236">
        <v>2</v>
      </c>
      <c r="G2236">
        <v>6</v>
      </c>
      <c r="H2236" s="11">
        <f>Sample[[#This Row],[C]]/Sample[[#This Row],[D]]</f>
        <v>0.25</v>
      </c>
      <c r="I2236" s="11">
        <f>Sample[[#This Row],[A]]/Sample[[#This Row],[C]]</f>
        <v>3</v>
      </c>
      <c r="J2236" s="11">
        <f>Sample[[#This Row],[D]]/Sample[[#This Row],[A]]</f>
        <v>1.3333333333333333</v>
      </c>
      <c r="K2236" s="11">
        <f>Sample[[#This Row],[A]]/Sample[[#This Row],[D]]</f>
        <v>0.75</v>
      </c>
      <c r="L2236" s="11">
        <f>Sample[[#This Row],[D]]/Sample[[#This Row],[C]]</f>
        <v>4</v>
      </c>
      <c r="M2236" s="11">
        <f>Sample[[#This Row],[C]]/Sample[[#This Row],[A]]</f>
        <v>0.33333333333333331</v>
      </c>
      <c r="N2236">
        <f>IF(Sample[[#This Row],[Ap]]=0,10,LOG(Sample[[#This Row],[Ap]]))</f>
        <v>-0.6020599913279624</v>
      </c>
      <c r="O2236">
        <f>IF(Sample[[#This Row],[Ei]]=0,10,LOG(Sample[[#This Row],[Ei]]))</f>
        <v>0.47712125471966244</v>
      </c>
      <c r="P2236">
        <f>IF(Sample[[#This Row],[Ii]]=0,10,LOG(Sample[[#This Row],[Ii]]))</f>
        <v>0.12493873660829993</v>
      </c>
      <c r="Q2236">
        <f>Kx-Sample[[#This Row],[Xp]]</f>
        <v>0.6020599913279624</v>
      </c>
      <c r="R2236">
        <f>Ky-Sample[[#This Row],[Yp]]</f>
        <v>-1.4771212547196624</v>
      </c>
      <c r="S2236">
        <f>Kz-Sample[[#This Row],[Zp]]</f>
        <v>0.87506126339170009</v>
      </c>
      <c r="T2236">
        <f>Sample[[#This Row],[Kpy]]*KSc-Sample[[#This Row],[KPz]]*KSb</f>
        <v>0.60205999132796229</v>
      </c>
      <c r="U2236">
        <f>-1*(Sample[[#This Row],[KPx]]*KSc-Sample[[#This Row],[KPz]]*KSa)</f>
        <v>0.6020599913279624</v>
      </c>
      <c r="V2236">
        <f>(Sample[[#This Row],[KPx]]*$R$2-Sample[[#This Row],[Kpy]]*KSa)</f>
        <v>0.6020599913279624</v>
      </c>
      <c r="W2236">
        <f>Sample[[#This Row],[Kpy]]*KTc-Sample[[#This Row],[KPz]]*KTb</f>
        <v>2.3521825181113627</v>
      </c>
      <c r="X2236">
        <f>-1*(Sample[[#This Row],[KPx]]*KTc-Sample[[#This Row],[KPz]]*KTa)</f>
        <v>2.3521825181113627</v>
      </c>
      <c r="Y2236">
        <f>(Sample[[#This Row],[KPx]]*KTb-Sample[[#This Row],[Kpy]]*KTa)</f>
        <v>2.3521825181113623</v>
      </c>
      <c r="Z2236">
        <f>-Sample[[#This Row],[Xp]]*a+Sample[[#This Row],[Yp]]*b+Sample[[#This Row],[Zp]]*c_</f>
        <v>1.2041199826559248</v>
      </c>
      <c r="AA2236" s="8">
        <f>-IF(Sample[[#This Row],[Column2]]&gt;0,1,-1)*SQRT(Sample[[#This Row],[KPx''i]]^2+Sample[[#This Row],[KPx''j]]^2+Sample[[#This Row],[KPx''k]]^2)/Ksmag/Scale</f>
        <v>-0.73736988664898651</v>
      </c>
      <c r="AB2236" s="1">
        <f>SQRT(Sample[[#This Row],[Kpy''i]]^2+Sample[[#This Row],[KPy''j]]^2+Sample[[#This Row],[KPy''k]]^2)/KTmag/Scale</f>
        <v>1.6632442091449937</v>
      </c>
    </row>
    <row r="2237" spans="1:28" hidden="1" x14ac:dyDescent="0.25">
      <c r="A2237" s="5">
        <v>2232</v>
      </c>
      <c r="B2237" s="13" t="s">
        <v>43</v>
      </c>
      <c r="C2237" s="5"/>
      <c r="D2237" s="5"/>
      <c r="E2237">
        <v>8</v>
      </c>
      <c r="F2237">
        <v>1</v>
      </c>
      <c r="G2237">
        <v>6</v>
      </c>
      <c r="H2237" s="11">
        <f>Sample[[#This Row],[C]]/Sample[[#This Row],[D]]</f>
        <v>0.125</v>
      </c>
      <c r="I2237" s="11">
        <f>Sample[[#This Row],[A]]/Sample[[#This Row],[C]]</f>
        <v>6</v>
      </c>
      <c r="J2237" s="11">
        <f>Sample[[#This Row],[D]]/Sample[[#This Row],[A]]</f>
        <v>1.3333333333333333</v>
      </c>
      <c r="K2237" s="11">
        <f>Sample[[#This Row],[A]]/Sample[[#This Row],[D]]</f>
        <v>0.75</v>
      </c>
      <c r="L2237" s="11">
        <f>Sample[[#This Row],[D]]/Sample[[#This Row],[C]]</f>
        <v>8</v>
      </c>
      <c r="M2237" s="11">
        <f>Sample[[#This Row],[C]]/Sample[[#This Row],[A]]</f>
        <v>0.16666666666666666</v>
      </c>
      <c r="N2237">
        <f>IF(Sample[[#This Row],[Ap]]=0,10,LOG(Sample[[#This Row],[Ap]]))</f>
        <v>-0.90308998699194354</v>
      </c>
      <c r="O2237">
        <f>IF(Sample[[#This Row],[Ei]]=0,10,LOG(Sample[[#This Row],[Ei]]))</f>
        <v>0.77815125038364363</v>
      </c>
      <c r="P2237">
        <f>IF(Sample[[#This Row],[Ii]]=0,10,LOG(Sample[[#This Row],[Ii]]))</f>
        <v>0.12493873660829993</v>
      </c>
      <c r="Q2237">
        <f>Kx-Sample[[#This Row],[Xp]]</f>
        <v>0.90308998699194354</v>
      </c>
      <c r="R2237">
        <f>Ky-Sample[[#This Row],[Yp]]</f>
        <v>-1.7781512503836436</v>
      </c>
      <c r="S2237">
        <f>Kz-Sample[[#This Row],[Zp]]</f>
        <v>0.87506126339170009</v>
      </c>
      <c r="T2237">
        <f>Sample[[#This Row],[Kpy]]*KSc-Sample[[#This Row],[KPz]]*KSb</f>
        <v>0.90308998699194354</v>
      </c>
      <c r="U2237">
        <f>-1*(Sample[[#This Row],[KPx]]*KSc-Sample[[#This Row],[KPz]]*KSa)</f>
        <v>0.90308998699194354</v>
      </c>
      <c r="V2237">
        <f>(Sample[[#This Row],[KPx]]*$R$2-Sample[[#This Row],[Kpy]]*KSa)</f>
        <v>0.90308998699194354</v>
      </c>
      <c r="W2237">
        <f>Sample[[#This Row],[Kpy]]*KTc-Sample[[#This Row],[KPz]]*KTb</f>
        <v>2.653212513775344</v>
      </c>
      <c r="X2237">
        <f>-1*(Sample[[#This Row],[KPx]]*KTc-Sample[[#This Row],[KPz]]*KTa)</f>
        <v>2.653212513775344</v>
      </c>
      <c r="Y2237">
        <f>(Sample[[#This Row],[KPx]]*KTb-Sample[[#This Row],[Kpy]]*KTa)</f>
        <v>2.653212513775344</v>
      </c>
      <c r="Z2237">
        <f>-Sample[[#This Row],[Xp]]*a+Sample[[#This Row],[Yp]]*b+Sample[[#This Row],[Zp]]*c_</f>
        <v>1.8061799739838871</v>
      </c>
      <c r="AA2237" s="8">
        <f>-IF(Sample[[#This Row],[Column2]]&gt;0,1,-1)*SQRT(Sample[[#This Row],[KPx''i]]^2+Sample[[#This Row],[KPx''j]]^2+Sample[[#This Row],[KPx''k]]^2)/Ksmag/Scale</f>
        <v>-1.1060548299734796</v>
      </c>
      <c r="AB2237" s="1">
        <f>SQRT(Sample[[#This Row],[Kpy''i]]^2+Sample[[#This Row],[KPy''j]]^2+Sample[[#This Row],[KPy''k]]^2)/KTmag/Scale</f>
        <v>1.8761045604195521</v>
      </c>
    </row>
    <row r="2238" spans="1:28" hidden="1" x14ac:dyDescent="0.25">
      <c r="A2238" s="5">
        <v>2233</v>
      </c>
      <c r="B2238" s="13" t="s">
        <v>43</v>
      </c>
      <c r="C2238" s="5"/>
      <c r="D2238" s="5"/>
      <c r="E2238">
        <v>3</v>
      </c>
      <c r="F2238">
        <v>6</v>
      </c>
      <c r="G2238">
        <v>2</v>
      </c>
      <c r="H2238" s="11">
        <f>Sample[[#This Row],[C]]/Sample[[#This Row],[D]]</f>
        <v>2</v>
      </c>
      <c r="I2238" s="11">
        <f>Sample[[#This Row],[A]]/Sample[[#This Row],[C]]</f>
        <v>0.33333333333333331</v>
      </c>
      <c r="J2238" s="11">
        <f>Sample[[#This Row],[D]]/Sample[[#This Row],[A]]</f>
        <v>1.5</v>
      </c>
      <c r="K2238" s="11">
        <f>Sample[[#This Row],[A]]/Sample[[#This Row],[D]]</f>
        <v>0.66666666666666663</v>
      </c>
      <c r="L2238" s="11">
        <f>Sample[[#This Row],[D]]/Sample[[#This Row],[C]]</f>
        <v>0.5</v>
      </c>
      <c r="M2238" s="11">
        <f>Sample[[#This Row],[C]]/Sample[[#This Row],[A]]</f>
        <v>3</v>
      </c>
      <c r="N2238">
        <f>IF(Sample[[#This Row],[Ap]]=0,10,LOG(Sample[[#This Row],[Ap]]))</f>
        <v>0.3010299956639812</v>
      </c>
      <c r="O2238">
        <f>IF(Sample[[#This Row],[Ei]]=0,10,LOG(Sample[[#This Row],[Ei]]))</f>
        <v>-0.47712125471966244</v>
      </c>
      <c r="P2238">
        <f>IF(Sample[[#This Row],[Ii]]=0,10,LOG(Sample[[#This Row],[Ii]]))</f>
        <v>0.17609125905568124</v>
      </c>
      <c r="Q2238">
        <f>Kx-Sample[[#This Row],[Xp]]</f>
        <v>-0.3010299956639812</v>
      </c>
      <c r="R2238">
        <f>Ky-Sample[[#This Row],[Yp]]</f>
        <v>-0.52287874528033762</v>
      </c>
      <c r="S2238">
        <f>Kz-Sample[[#This Row],[Zp]]</f>
        <v>0.82390874094431876</v>
      </c>
      <c r="T2238">
        <f>Sample[[#This Row],[Kpy]]*KSc-Sample[[#This Row],[KPz]]*KSb</f>
        <v>-0.30102999566398114</v>
      </c>
      <c r="U2238">
        <f>-1*(Sample[[#This Row],[KPx]]*KSc-Sample[[#This Row],[KPz]]*KSa)</f>
        <v>-0.3010299956639812</v>
      </c>
      <c r="V2238">
        <f>(Sample[[#This Row],[KPx]]*$R$2-Sample[[#This Row],[Kpy]]*KSa)</f>
        <v>-0.3010299956639812</v>
      </c>
      <c r="W2238">
        <f>Sample[[#This Row],[Kpy]]*KTc-Sample[[#This Row],[KPz]]*KTb</f>
        <v>1.3467874862246565</v>
      </c>
      <c r="X2238">
        <f>-1*(Sample[[#This Row],[KPx]]*KTc-Sample[[#This Row],[KPz]]*KTa)</f>
        <v>1.3467874862246563</v>
      </c>
      <c r="Y2238">
        <f>(Sample[[#This Row],[KPx]]*KTb-Sample[[#This Row],[Kpy]]*KTa)</f>
        <v>1.3467874862246565</v>
      </c>
      <c r="Z2238">
        <f>-Sample[[#This Row],[Xp]]*a+Sample[[#This Row],[Yp]]*b+Sample[[#This Row],[Zp]]*c_</f>
        <v>-0.6020599913279624</v>
      </c>
      <c r="AA2238" s="8">
        <f>-IF(Sample[[#This Row],[Column2]]&gt;0,1,-1)*SQRT(Sample[[#This Row],[KPx''i]]^2+Sample[[#This Row],[KPx''j]]^2+Sample[[#This Row],[KPx''k]]^2)/Ksmag/Scale</f>
        <v>0.36868494332449325</v>
      </c>
      <c r="AB2238" s="1">
        <f>SQRT(Sample[[#This Row],[Kpy''i]]^2+Sample[[#This Row],[KPy''j]]^2+Sample[[#This Row],[KPy''k]]^2)/KTmag/Scale</f>
        <v>0.95232256432663864</v>
      </c>
    </row>
    <row r="2239" spans="1:28" hidden="1" x14ac:dyDescent="0.25">
      <c r="A2239" s="5">
        <v>2234</v>
      </c>
      <c r="B2239" s="13" t="s">
        <v>43</v>
      </c>
      <c r="C2239" s="5"/>
      <c r="D2239" s="5"/>
      <c r="E2239">
        <v>4</v>
      </c>
      <c r="F2239">
        <v>1</v>
      </c>
      <c r="G2239">
        <v>5</v>
      </c>
      <c r="H2239" s="11">
        <f>Sample[[#This Row],[C]]/Sample[[#This Row],[D]]</f>
        <v>0.25</v>
      </c>
      <c r="I2239" s="11">
        <f>Sample[[#This Row],[A]]/Sample[[#This Row],[C]]</f>
        <v>5</v>
      </c>
      <c r="J2239" s="11">
        <f>Sample[[#This Row],[D]]/Sample[[#This Row],[A]]</f>
        <v>0.8</v>
      </c>
      <c r="K2239" s="11">
        <f>Sample[[#This Row],[A]]/Sample[[#This Row],[D]]</f>
        <v>1.25</v>
      </c>
      <c r="L2239" s="11">
        <f>Sample[[#This Row],[D]]/Sample[[#This Row],[C]]</f>
        <v>4</v>
      </c>
      <c r="M2239" s="11">
        <f>Sample[[#This Row],[C]]/Sample[[#This Row],[A]]</f>
        <v>0.2</v>
      </c>
      <c r="N2239">
        <f>IF(Sample[[#This Row],[Ap]]=0,10,LOG(Sample[[#This Row],[Ap]]))</f>
        <v>-0.6020599913279624</v>
      </c>
      <c r="O2239">
        <f>IF(Sample[[#This Row],[Ei]]=0,10,LOG(Sample[[#This Row],[Ei]]))</f>
        <v>0.69897000433601886</v>
      </c>
      <c r="P2239">
        <f>IF(Sample[[#This Row],[Ii]]=0,10,LOG(Sample[[#This Row],[Ii]]))</f>
        <v>-9.6910013008056392E-2</v>
      </c>
      <c r="Q2239">
        <f>Kx-Sample[[#This Row],[Xp]]</f>
        <v>0.6020599913279624</v>
      </c>
      <c r="R2239">
        <f>Ky-Sample[[#This Row],[Yp]]</f>
        <v>-1.6989700043360187</v>
      </c>
      <c r="S2239">
        <f>Kz-Sample[[#This Row],[Zp]]</f>
        <v>1.0969100130080565</v>
      </c>
      <c r="T2239">
        <f>Sample[[#This Row],[Kpy]]*KSc-Sample[[#This Row],[KPz]]*KSb</f>
        <v>0.60205999132796229</v>
      </c>
      <c r="U2239">
        <f>-1*(Sample[[#This Row],[KPx]]*KSc-Sample[[#This Row],[KPz]]*KSa)</f>
        <v>0.6020599913279624</v>
      </c>
      <c r="V2239">
        <f>(Sample[[#This Row],[KPx]]*$R$2-Sample[[#This Row],[Kpy]]*KSa)</f>
        <v>0.6020599913279624</v>
      </c>
      <c r="W2239">
        <f>Sample[[#This Row],[Kpy]]*KTc-Sample[[#This Row],[KPz]]*KTb</f>
        <v>2.795880017344075</v>
      </c>
      <c r="X2239">
        <f>-1*(Sample[[#This Row],[KPx]]*KTc-Sample[[#This Row],[KPz]]*KTa)</f>
        <v>2.7958800173440754</v>
      </c>
      <c r="Y2239">
        <f>(Sample[[#This Row],[KPx]]*KTb-Sample[[#This Row],[Kpy]]*KTa)</f>
        <v>2.795880017344075</v>
      </c>
      <c r="Z2239">
        <f>-Sample[[#This Row],[Xp]]*a+Sample[[#This Row],[Yp]]*b+Sample[[#This Row],[Zp]]*c_</f>
        <v>1.204119982655925</v>
      </c>
      <c r="AA2239" s="8">
        <f>-IF(Sample[[#This Row],[Column2]]&gt;0,1,-1)*SQRT(Sample[[#This Row],[KPx''i]]^2+Sample[[#This Row],[KPx''j]]^2+Sample[[#This Row],[KPx''k]]^2)/Ksmag/Scale</f>
        <v>-0.73736988664898651</v>
      </c>
      <c r="AB2239" s="1">
        <f>SQRT(Sample[[#This Row],[Kpy''i]]^2+Sample[[#This Row],[KPy''j]]^2+Sample[[#This Row],[KPy''k]]^2)/KTmag/Scale</f>
        <v>1.9769857196479579</v>
      </c>
    </row>
    <row r="2240" spans="1:28" hidden="1" x14ac:dyDescent="0.25">
      <c r="A2240" s="5">
        <v>2235</v>
      </c>
      <c r="B2240" s="13" t="s">
        <v>43</v>
      </c>
      <c r="C2240" s="5"/>
      <c r="D2240" s="5"/>
      <c r="E2240">
        <v>1</v>
      </c>
      <c r="F2240">
        <v>10</v>
      </c>
      <c r="G2240">
        <v>10</v>
      </c>
      <c r="H2240" s="11">
        <f>Sample[[#This Row],[C]]/Sample[[#This Row],[D]]</f>
        <v>10</v>
      </c>
      <c r="I2240" s="11">
        <f>Sample[[#This Row],[A]]/Sample[[#This Row],[C]]</f>
        <v>1</v>
      </c>
      <c r="J2240" s="11">
        <f>Sample[[#This Row],[D]]/Sample[[#This Row],[A]]</f>
        <v>0.1</v>
      </c>
      <c r="K2240" s="11">
        <f>Sample[[#This Row],[A]]/Sample[[#This Row],[D]]</f>
        <v>10</v>
      </c>
      <c r="L2240" s="11">
        <f>Sample[[#This Row],[D]]/Sample[[#This Row],[C]]</f>
        <v>0.1</v>
      </c>
      <c r="M2240" s="11">
        <f>Sample[[#This Row],[C]]/Sample[[#This Row],[A]]</f>
        <v>1</v>
      </c>
      <c r="N2240">
        <f>IF(Sample[[#This Row],[Ap]]=0,10,LOG(Sample[[#This Row],[Ap]]))</f>
        <v>1</v>
      </c>
      <c r="O2240">
        <f>IF(Sample[[#This Row],[Ei]]=0,10,LOG(Sample[[#This Row],[Ei]]))</f>
        <v>0</v>
      </c>
      <c r="P2240">
        <f>IF(Sample[[#This Row],[Ii]]=0,10,LOG(Sample[[#This Row],[Ii]]))</f>
        <v>-1</v>
      </c>
      <c r="Q2240">
        <f>Kx-Sample[[#This Row],[Xp]]</f>
        <v>-1</v>
      </c>
      <c r="R2240">
        <f>Ky-Sample[[#This Row],[Yp]]</f>
        <v>-1</v>
      </c>
      <c r="S2240">
        <f>Kz-Sample[[#This Row],[Zp]]</f>
        <v>2</v>
      </c>
      <c r="T2240">
        <f>Sample[[#This Row],[Kpy]]*KSc-Sample[[#This Row],[KPz]]*KSb</f>
        <v>-1</v>
      </c>
      <c r="U2240">
        <f>-1*(Sample[[#This Row],[KPx]]*KSc-Sample[[#This Row],[KPz]]*KSa)</f>
        <v>-1</v>
      </c>
      <c r="V2240">
        <f>(Sample[[#This Row],[KPx]]*$R$2-Sample[[#This Row],[Kpy]]*KSa)</f>
        <v>-1</v>
      </c>
      <c r="W2240">
        <f>Sample[[#This Row],[Kpy]]*KTc-Sample[[#This Row],[KPz]]*KTb</f>
        <v>3</v>
      </c>
      <c r="X2240">
        <f>-1*(Sample[[#This Row],[KPx]]*KTc-Sample[[#This Row],[KPz]]*KTa)</f>
        <v>3</v>
      </c>
      <c r="Y2240">
        <f>(Sample[[#This Row],[KPx]]*KTb-Sample[[#This Row],[Kpy]]*KTa)</f>
        <v>3</v>
      </c>
      <c r="Z2240">
        <f>-Sample[[#This Row],[Xp]]*a+Sample[[#This Row],[Yp]]*b+Sample[[#This Row],[Zp]]*c_</f>
        <v>-2</v>
      </c>
      <c r="AA2240" s="8">
        <f>-IF(Sample[[#This Row],[Column2]]&gt;0,1,-1)*SQRT(Sample[[#This Row],[KPx''i]]^2+Sample[[#This Row],[KPx''j]]^2+Sample[[#This Row],[KPx''k]]^2)/Ksmag/Scale</f>
        <v>1.2247448713915889</v>
      </c>
      <c r="AB2240" s="1">
        <f>SQRT(Sample[[#This Row],[Kpy''i]]^2+Sample[[#This Row],[KPy''j]]^2+Sample[[#This Row],[KPy''k]]^2)/KTmag/Scale</f>
        <v>2.1213203435596428</v>
      </c>
    </row>
    <row r="2241" spans="1:28" hidden="1" x14ac:dyDescent="0.25">
      <c r="A2241" s="5">
        <v>2236</v>
      </c>
      <c r="B2241" s="13" t="s">
        <v>43</v>
      </c>
      <c r="C2241" s="5"/>
      <c r="D2241" s="5"/>
      <c r="E2241">
        <v>8</v>
      </c>
      <c r="F2241">
        <v>6</v>
      </c>
      <c r="G2241">
        <v>6</v>
      </c>
      <c r="H2241" s="11">
        <f>Sample[[#This Row],[C]]/Sample[[#This Row],[D]]</f>
        <v>0.75</v>
      </c>
      <c r="I2241" s="11">
        <f>Sample[[#This Row],[A]]/Sample[[#This Row],[C]]</f>
        <v>1</v>
      </c>
      <c r="J2241" s="11">
        <f>Sample[[#This Row],[D]]/Sample[[#This Row],[A]]</f>
        <v>1.3333333333333333</v>
      </c>
      <c r="K2241" s="11">
        <f>Sample[[#This Row],[A]]/Sample[[#This Row],[D]]</f>
        <v>0.75</v>
      </c>
      <c r="L2241" s="11">
        <f>Sample[[#This Row],[D]]/Sample[[#This Row],[C]]</f>
        <v>1.3333333333333333</v>
      </c>
      <c r="M2241" s="11">
        <f>Sample[[#This Row],[C]]/Sample[[#This Row],[A]]</f>
        <v>1</v>
      </c>
      <c r="N2241">
        <f>IF(Sample[[#This Row],[Ap]]=0,10,LOG(Sample[[#This Row],[Ap]]))</f>
        <v>-0.12493873660829995</v>
      </c>
      <c r="O2241">
        <f>IF(Sample[[#This Row],[Ei]]=0,10,LOG(Sample[[#This Row],[Ei]]))</f>
        <v>0</v>
      </c>
      <c r="P2241">
        <f>IF(Sample[[#This Row],[Ii]]=0,10,LOG(Sample[[#This Row],[Ii]]))</f>
        <v>0.12493873660829993</v>
      </c>
      <c r="Q2241">
        <f>Kx-Sample[[#This Row],[Xp]]</f>
        <v>0.12493873660829995</v>
      </c>
      <c r="R2241">
        <f>Ky-Sample[[#This Row],[Yp]]</f>
        <v>-1</v>
      </c>
      <c r="S2241">
        <f>Kz-Sample[[#This Row],[Zp]]</f>
        <v>0.87506126339170009</v>
      </c>
      <c r="T2241">
        <f>Sample[[#This Row],[Kpy]]*KSc-Sample[[#This Row],[KPz]]*KSb</f>
        <v>0.12493873660829991</v>
      </c>
      <c r="U2241">
        <f>-1*(Sample[[#This Row],[KPx]]*KSc-Sample[[#This Row],[KPz]]*KSa)</f>
        <v>0.12493873660829995</v>
      </c>
      <c r="V2241">
        <f>(Sample[[#This Row],[KPx]]*$R$2-Sample[[#This Row],[Kpy]]*KSa)</f>
        <v>0.12493873660829995</v>
      </c>
      <c r="W2241">
        <f>Sample[[#This Row],[Kpy]]*KTc-Sample[[#This Row],[KPz]]*KTb</f>
        <v>1.8750612633917001</v>
      </c>
      <c r="X2241">
        <f>-1*(Sample[[#This Row],[KPx]]*KTc-Sample[[#This Row],[KPz]]*KTa)</f>
        <v>1.8750612633917001</v>
      </c>
      <c r="Y2241">
        <f>(Sample[[#This Row],[KPx]]*KTb-Sample[[#This Row],[Kpy]]*KTa)</f>
        <v>1.8750612633917001</v>
      </c>
      <c r="Z2241">
        <f>-Sample[[#This Row],[Xp]]*a+Sample[[#This Row],[Yp]]*b+Sample[[#This Row],[Zp]]*c_</f>
        <v>0.24987747321659987</v>
      </c>
      <c r="AA2241" s="8">
        <f>-IF(Sample[[#This Row],[Column2]]&gt;0,1,-1)*SQRT(Sample[[#This Row],[KPx''i]]^2+Sample[[#This Row],[KPx''j]]^2+Sample[[#This Row],[KPx''k]]^2)/Ksmag/Scale</f>
        <v>-0.15301807689915992</v>
      </c>
      <c r="AB2241" s="1">
        <f>SQRT(Sample[[#This Row],[Kpy''i]]^2+Sample[[#This Row],[KPy''j]]^2+Sample[[#This Row],[KPy''k]]^2)/KTmag/Scale</f>
        <v>1.3258685344844863</v>
      </c>
    </row>
    <row r="2242" spans="1:28" hidden="1" x14ac:dyDescent="0.25">
      <c r="A2242" s="5">
        <v>2237</v>
      </c>
      <c r="B2242" s="13" t="s">
        <v>43</v>
      </c>
      <c r="C2242" s="5"/>
      <c r="D2242" s="5"/>
      <c r="E2242">
        <v>7</v>
      </c>
      <c r="F2242">
        <v>8</v>
      </c>
      <c r="G2242">
        <v>1</v>
      </c>
      <c r="H2242" s="11">
        <f>Sample[[#This Row],[C]]/Sample[[#This Row],[D]]</f>
        <v>1.1428571428571428</v>
      </c>
      <c r="I2242" s="11">
        <f>Sample[[#This Row],[A]]/Sample[[#This Row],[C]]</f>
        <v>0.125</v>
      </c>
      <c r="J2242" s="11">
        <f>Sample[[#This Row],[D]]/Sample[[#This Row],[A]]</f>
        <v>7</v>
      </c>
      <c r="K2242" s="11">
        <f>Sample[[#This Row],[A]]/Sample[[#This Row],[D]]</f>
        <v>0.14285714285714285</v>
      </c>
      <c r="L2242" s="11">
        <f>Sample[[#This Row],[D]]/Sample[[#This Row],[C]]</f>
        <v>0.875</v>
      </c>
      <c r="M2242" s="11">
        <f>Sample[[#This Row],[C]]/Sample[[#This Row],[A]]</f>
        <v>8</v>
      </c>
      <c r="N2242">
        <f>IF(Sample[[#This Row],[Ap]]=0,10,LOG(Sample[[#This Row],[Ap]]))</f>
        <v>5.7991946977686733E-2</v>
      </c>
      <c r="O2242">
        <f>IF(Sample[[#This Row],[Ei]]=0,10,LOG(Sample[[#This Row],[Ei]]))</f>
        <v>-0.90308998699194354</v>
      </c>
      <c r="P2242">
        <f>IF(Sample[[#This Row],[Ii]]=0,10,LOG(Sample[[#This Row],[Ii]]))</f>
        <v>0.84509804001425681</v>
      </c>
      <c r="Q2242">
        <f>Kx-Sample[[#This Row],[Xp]]</f>
        <v>-5.7991946977686733E-2</v>
      </c>
      <c r="R2242">
        <f>Ky-Sample[[#This Row],[Yp]]</f>
        <v>-9.6910013008056461E-2</v>
      </c>
      <c r="S2242">
        <f>Kz-Sample[[#This Row],[Zp]]</f>
        <v>0.15490195998574319</v>
      </c>
      <c r="T2242">
        <f>Sample[[#This Row],[Kpy]]*KSc-Sample[[#This Row],[KPz]]*KSb</f>
        <v>-5.7991946977686726E-2</v>
      </c>
      <c r="U2242">
        <f>-1*(Sample[[#This Row],[KPx]]*KSc-Sample[[#This Row],[KPz]]*KSa)</f>
        <v>-5.7991946977686733E-2</v>
      </c>
      <c r="V2242">
        <f>(Sample[[#This Row],[KPx]]*$R$2-Sample[[#This Row],[Kpy]]*KSa)</f>
        <v>-5.7991946977686733E-2</v>
      </c>
      <c r="W2242">
        <f>Sample[[#This Row],[Kpy]]*KTc-Sample[[#This Row],[KPz]]*KTb</f>
        <v>0.25181197299379965</v>
      </c>
      <c r="X2242">
        <f>-1*(Sample[[#This Row],[KPx]]*KTc-Sample[[#This Row],[KPz]]*KTa)</f>
        <v>0.25181197299379965</v>
      </c>
      <c r="Y2242">
        <f>(Sample[[#This Row],[KPx]]*KTb-Sample[[#This Row],[Kpy]]*KTa)</f>
        <v>0.25181197299379965</v>
      </c>
      <c r="Z2242">
        <f>-Sample[[#This Row],[Xp]]*a+Sample[[#This Row],[Yp]]*b+Sample[[#This Row],[Zp]]*c_</f>
        <v>-0.11598389395537345</v>
      </c>
      <c r="AA2242" s="8">
        <f>-IF(Sample[[#This Row],[Column2]]&gt;0,1,-1)*SQRT(Sample[[#This Row],[KPx''i]]^2+Sample[[#This Row],[KPx''j]]^2+Sample[[#This Row],[KPx''k]]^2)/Ksmag/Scale</f>
        <v>7.1025339642934768E-2</v>
      </c>
      <c r="AB2242" s="1">
        <f>SQRT(Sample[[#This Row],[Kpy''i]]^2+Sample[[#This Row],[KPy''j]]^2+Sample[[#This Row],[KPy''k]]^2)/KTmag/Scale</f>
        <v>0.17805795368787952</v>
      </c>
    </row>
    <row r="2243" spans="1:28" hidden="1" x14ac:dyDescent="0.25">
      <c r="A2243" s="5">
        <v>2238</v>
      </c>
      <c r="B2243" s="13" t="s">
        <v>43</v>
      </c>
      <c r="C2243" s="5"/>
      <c r="D2243" s="5"/>
      <c r="E2243">
        <v>8</v>
      </c>
      <c r="F2243">
        <v>2</v>
      </c>
      <c r="G2243">
        <v>3</v>
      </c>
      <c r="H2243" s="11">
        <f>Sample[[#This Row],[C]]/Sample[[#This Row],[D]]</f>
        <v>0.25</v>
      </c>
      <c r="I2243" s="11">
        <f>Sample[[#This Row],[A]]/Sample[[#This Row],[C]]</f>
        <v>1.5</v>
      </c>
      <c r="J2243" s="11">
        <f>Sample[[#This Row],[D]]/Sample[[#This Row],[A]]</f>
        <v>2.6666666666666665</v>
      </c>
      <c r="K2243" s="11">
        <f>Sample[[#This Row],[A]]/Sample[[#This Row],[D]]</f>
        <v>0.375</v>
      </c>
      <c r="L2243" s="11">
        <f>Sample[[#This Row],[D]]/Sample[[#This Row],[C]]</f>
        <v>4</v>
      </c>
      <c r="M2243" s="11">
        <f>Sample[[#This Row],[C]]/Sample[[#This Row],[A]]</f>
        <v>0.66666666666666663</v>
      </c>
      <c r="N2243">
        <f>IF(Sample[[#This Row],[Ap]]=0,10,LOG(Sample[[#This Row],[Ap]]))</f>
        <v>-0.6020599913279624</v>
      </c>
      <c r="O2243">
        <f>IF(Sample[[#This Row],[Ei]]=0,10,LOG(Sample[[#This Row],[Ei]]))</f>
        <v>0.17609125905568124</v>
      </c>
      <c r="P2243">
        <f>IF(Sample[[#This Row],[Ii]]=0,10,LOG(Sample[[#This Row],[Ii]]))</f>
        <v>0.4259687322722811</v>
      </c>
      <c r="Q2243">
        <f>Kx-Sample[[#This Row],[Xp]]</f>
        <v>0.6020599913279624</v>
      </c>
      <c r="R2243">
        <f>Ky-Sample[[#This Row],[Yp]]</f>
        <v>-1.1760912590556813</v>
      </c>
      <c r="S2243">
        <f>Kz-Sample[[#This Row],[Zp]]</f>
        <v>0.57403126772771884</v>
      </c>
      <c r="T2243">
        <f>Sample[[#This Row],[Kpy]]*KSc-Sample[[#This Row],[KPz]]*KSb</f>
        <v>0.60205999132796251</v>
      </c>
      <c r="U2243">
        <f>-1*(Sample[[#This Row],[KPx]]*KSc-Sample[[#This Row],[KPz]]*KSa)</f>
        <v>0.6020599913279624</v>
      </c>
      <c r="V2243">
        <f>(Sample[[#This Row],[KPx]]*$R$2-Sample[[#This Row],[Kpy]]*KSa)</f>
        <v>0.6020599913279624</v>
      </c>
      <c r="W2243">
        <f>Sample[[#This Row],[Kpy]]*KTc-Sample[[#This Row],[KPz]]*KTb</f>
        <v>1.7501225267834002</v>
      </c>
      <c r="X2243">
        <f>-1*(Sample[[#This Row],[KPx]]*KTc-Sample[[#This Row],[KPz]]*KTa)</f>
        <v>1.7501225267834002</v>
      </c>
      <c r="Y2243">
        <f>(Sample[[#This Row],[KPx]]*KTb-Sample[[#This Row],[Kpy]]*KTa)</f>
        <v>1.7501225267834002</v>
      </c>
      <c r="Z2243">
        <f>-Sample[[#This Row],[Xp]]*a+Sample[[#This Row],[Yp]]*b+Sample[[#This Row],[Zp]]*c_</f>
        <v>1.2041199826559246</v>
      </c>
      <c r="AA2243" s="8">
        <f>-IF(Sample[[#This Row],[Column2]]&gt;0,1,-1)*SQRT(Sample[[#This Row],[KPx''i]]^2+Sample[[#This Row],[KPx''j]]^2+Sample[[#This Row],[KPx''k]]^2)/Ksmag/Scale</f>
        <v>-0.73736988664898662</v>
      </c>
      <c r="AB2243" s="1">
        <f>SQRT(Sample[[#This Row],[Kpy''i]]^2+Sample[[#This Row],[KPy''j]]^2+Sample[[#This Row],[KPy''k]]^2)/KTmag/Scale</f>
        <v>1.2375235065958776</v>
      </c>
    </row>
    <row r="2244" spans="1:28" hidden="1" x14ac:dyDescent="0.25">
      <c r="A2244" s="5">
        <v>2239</v>
      </c>
      <c r="B2244" s="13" t="s">
        <v>43</v>
      </c>
      <c r="C2244" s="5"/>
      <c r="D2244" s="5"/>
      <c r="E2244">
        <v>8</v>
      </c>
      <c r="F2244">
        <v>5</v>
      </c>
      <c r="G2244">
        <v>2</v>
      </c>
      <c r="H2244" s="11">
        <f>Sample[[#This Row],[C]]/Sample[[#This Row],[D]]</f>
        <v>0.625</v>
      </c>
      <c r="I2244" s="11">
        <f>Sample[[#This Row],[A]]/Sample[[#This Row],[C]]</f>
        <v>0.4</v>
      </c>
      <c r="J2244" s="11">
        <f>Sample[[#This Row],[D]]/Sample[[#This Row],[A]]</f>
        <v>4</v>
      </c>
      <c r="K2244" s="11">
        <f>Sample[[#This Row],[A]]/Sample[[#This Row],[D]]</f>
        <v>0.25</v>
      </c>
      <c r="L2244" s="11">
        <f>Sample[[#This Row],[D]]/Sample[[#This Row],[C]]</f>
        <v>1.6</v>
      </c>
      <c r="M2244" s="11">
        <f>Sample[[#This Row],[C]]/Sample[[#This Row],[A]]</f>
        <v>2.5</v>
      </c>
      <c r="N2244">
        <f>IF(Sample[[#This Row],[Ap]]=0,10,LOG(Sample[[#This Row],[Ap]]))</f>
        <v>-0.20411998265592479</v>
      </c>
      <c r="O2244">
        <f>IF(Sample[[#This Row],[Ei]]=0,10,LOG(Sample[[#This Row],[Ei]]))</f>
        <v>-0.3979400086720376</v>
      </c>
      <c r="P2244">
        <f>IF(Sample[[#This Row],[Ii]]=0,10,LOG(Sample[[#This Row],[Ii]]))</f>
        <v>0.6020599913279624</v>
      </c>
      <c r="Q2244">
        <f>Kx-Sample[[#This Row],[Xp]]</f>
        <v>0.20411998265592479</v>
      </c>
      <c r="R2244">
        <f>Ky-Sample[[#This Row],[Yp]]</f>
        <v>-0.6020599913279624</v>
      </c>
      <c r="S2244">
        <f>Kz-Sample[[#This Row],[Zp]]</f>
        <v>0.3979400086720376</v>
      </c>
      <c r="T2244">
        <f>Sample[[#This Row],[Kpy]]*KSc-Sample[[#This Row],[KPz]]*KSb</f>
        <v>0.20411998265592479</v>
      </c>
      <c r="U2244">
        <f>-1*(Sample[[#This Row],[KPx]]*KSc-Sample[[#This Row],[KPz]]*KSa)</f>
        <v>0.20411998265592479</v>
      </c>
      <c r="V2244">
        <f>(Sample[[#This Row],[KPx]]*$R$2-Sample[[#This Row],[Kpy]]*KSa)</f>
        <v>0.20411998265592479</v>
      </c>
      <c r="W2244">
        <f>Sample[[#This Row],[Kpy]]*KTc-Sample[[#This Row],[KPz]]*KTb</f>
        <v>1</v>
      </c>
      <c r="X2244">
        <f>-1*(Sample[[#This Row],[KPx]]*KTc-Sample[[#This Row],[KPz]]*KTa)</f>
        <v>1</v>
      </c>
      <c r="Y2244">
        <f>(Sample[[#This Row],[KPx]]*KTb-Sample[[#This Row],[Kpy]]*KTa)</f>
        <v>1</v>
      </c>
      <c r="Z2244">
        <f>-Sample[[#This Row],[Xp]]*a+Sample[[#This Row],[Yp]]*b+Sample[[#This Row],[Zp]]*c_</f>
        <v>0.40823996531184958</v>
      </c>
      <c r="AA2244" s="8">
        <f>-IF(Sample[[#This Row],[Column2]]&gt;0,1,-1)*SQRT(Sample[[#This Row],[KPx''i]]^2+Sample[[#This Row],[KPx''j]]^2+Sample[[#This Row],[KPx''k]]^2)/Ksmag/Scale</f>
        <v>-0.24999490190638396</v>
      </c>
      <c r="AB2244" s="1">
        <f>SQRT(Sample[[#This Row],[Kpy''i]]^2+Sample[[#This Row],[KPy''j]]^2+Sample[[#This Row],[KPy''k]]^2)/KTmag/Scale</f>
        <v>0.70710678118654757</v>
      </c>
    </row>
    <row r="2245" spans="1:28" hidden="1" x14ac:dyDescent="0.25">
      <c r="A2245" s="5">
        <v>2240</v>
      </c>
      <c r="B2245" s="13" t="s">
        <v>43</v>
      </c>
      <c r="C2245" s="5"/>
      <c r="D2245" s="5"/>
      <c r="E2245">
        <v>2</v>
      </c>
      <c r="F2245">
        <v>3</v>
      </c>
      <c r="G2245">
        <v>4</v>
      </c>
      <c r="H2245" s="11">
        <f>Sample[[#This Row],[C]]/Sample[[#This Row],[D]]</f>
        <v>1.5</v>
      </c>
      <c r="I2245" s="11">
        <f>Sample[[#This Row],[A]]/Sample[[#This Row],[C]]</f>
        <v>1.3333333333333333</v>
      </c>
      <c r="J2245" s="11">
        <f>Sample[[#This Row],[D]]/Sample[[#This Row],[A]]</f>
        <v>0.5</v>
      </c>
      <c r="K2245" s="11">
        <f>Sample[[#This Row],[A]]/Sample[[#This Row],[D]]</f>
        <v>2</v>
      </c>
      <c r="L2245" s="11">
        <f>Sample[[#This Row],[D]]/Sample[[#This Row],[C]]</f>
        <v>0.66666666666666663</v>
      </c>
      <c r="M2245" s="11">
        <f>Sample[[#This Row],[C]]/Sample[[#This Row],[A]]</f>
        <v>0.75</v>
      </c>
      <c r="N2245">
        <f>IF(Sample[[#This Row],[Ap]]=0,10,LOG(Sample[[#This Row],[Ap]]))</f>
        <v>0.17609125905568124</v>
      </c>
      <c r="O2245">
        <f>IF(Sample[[#This Row],[Ei]]=0,10,LOG(Sample[[#This Row],[Ei]]))</f>
        <v>0.12493873660829993</v>
      </c>
      <c r="P2245">
        <f>IF(Sample[[#This Row],[Ii]]=0,10,LOG(Sample[[#This Row],[Ii]]))</f>
        <v>-0.3010299956639812</v>
      </c>
      <c r="Q2245">
        <f>Kx-Sample[[#This Row],[Xp]]</f>
        <v>-0.17609125905568124</v>
      </c>
      <c r="R2245">
        <f>Ky-Sample[[#This Row],[Yp]]</f>
        <v>-1.1249387366082999</v>
      </c>
      <c r="S2245">
        <f>Kz-Sample[[#This Row],[Zp]]</f>
        <v>1.3010299956639813</v>
      </c>
      <c r="T2245">
        <f>Sample[[#This Row],[Kpy]]*KSc-Sample[[#This Row],[KPz]]*KSb</f>
        <v>-0.17609125905568135</v>
      </c>
      <c r="U2245">
        <f>-1*(Sample[[#This Row],[KPx]]*KSc-Sample[[#This Row],[KPz]]*KSa)</f>
        <v>-0.17609125905568124</v>
      </c>
      <c r="V2245">
        <f>(Sample[[#This Row],[KPx]]*$R$2-Sample[[#This Row],[Kpy]]*KSa)</f>
        <v>-0.17609125905568124</v>
      </c>
      <c r="W2245">
        <f>Sample[[#This Row],[Kpy]]*KTc-Sample[[#This Row],[KPz]]*KTb</f>
        <v>2.4259687322722812</v>
      </c>
      <c r="X2245">
        <f>-1*(Sample[[#This Row],[KPx]]*KTc-Sample[[#This Row],[KPz]]*KTa)</f>
        <v>2.4259687322722812</v>
      </c>
      <c r="Y2245">
        <f>(Sample[[#This Row],[KPx]]*KTb-Sample[[#This Row],[Kpy]]*KTa)</f>
        <v>2.4259687322722812</v>
      </c>
      <c r="Z2245">
        <f>-Sample[[#This Row],[Xp]]*a+Sample[[#This Row],[Yp]]*b+Sample[[#This Row],[Zp]]*c_</f>
        <v>-0.35218251811136253</v>
      </c>
      <c r="AA2245" s="8">
        <f>-IF(Sample[[#This Row],[Column2]]&gt;0,1,-1)*SQRT(Sample[[#This Row],[KPx''i]]^2+Sample[[#This Row],[KPx''j]]^2+Sample[[#This Row],[KPx''k]]^2)/Ksmag/Scale</f>
        <v>0.21566686642533334</v>
      </c>
      <c r="AB2245" s="1">
        <f>SQRT(Sample[[#This Row],[Kpy''i]]^2+Sample[[#This Row],[KPy''j]]^2+Sample[[#This Row],[KPy''k]]^2)/KTmag/Scale</f>
        <v>1.7154189415362624</v>
      </c>
    </row>
    <row r="2246" spans="1:28" hidden="1" x14ac:dyDescent="0.25">
      <c r="A2246" s="5">
        <v>2241</v>
      </c>
      <c r="B2246" s="13" t="s">
        <v>43</v>
      </c>
      <c r="C2246" s="5"/>
      <c r="D2246" s="5"/>
      <c r="E2246">
        <v>6</v>
      </c>
      <c r="F2246">
        <v>10</v>
      </c>
      <c r="G2246">
        <v>6</v>
      </c>
      <c r="H2246" s="11">
        <f>Sample[[#This Row],[C]]/Sample[[#This Row],[D]]</f>
        <v>1.6666666666666667</v>
      </c>
      <c r="I2246" s="11">
        <f>Sample[[#This Row],[A]]/Sample[[#This Row],[C]]</f>
        <v>0.6</v>
      </c>
      <c r="J2246" s="11">
        <f>Sample[[#This Row],[D]]/Sample[[#This Row],[A]]</f>
        <v>1</v>
      </c>
      <c r="K2246" s="11">
        <f>Sample[[#This Row],[A]]/Sample[[#This Row],[D]]</f>
        <v>1</v>
      </c>
      <c r="L2246" s="11">
        <f>Sample[[#This Row],[D]]/Sample[[#This Row],[C]]</f>
        <v>0.6</v>
      </c>
      <c r="M2246" s="11">
        <f>Sample[[#This Row],[C]]/Sample[[#This Row],[A]]</f>
        <v>1.6666666666666667</v>
      </c>
      <c r="N2246">
        <f>IF(Sample[[#This Row],[Ap]]=0,10,LOG(Sample[[#This Row],[Ap]]))</f>
        <v>0.22184874961635639</v>
      </c>
      <c r="O2246">
        <f>IF(Sample[[#This Row],[Ei]]=0,10,LOG(Sample[[#This Row],[Ei]]))</f>
        <v>-0.22184874961635639</v>
      </c>
      <c r="P2246">
        <f>IF(Sample[[#This Row],[Ii]]=0,10,LOG(Sample[[#This Row],[Ii]]))</f>
        <v>0</v>
      </c>
      <c r="Q2246">
        <f>Kx-Sample[[#This Row],[Xp]]</f>
        <v>-0.22184874961635639</v>
      </c>
      <c r="R2246">
        <f>Ky-Sample[[#This Row],[Yp]]</f>
        <v>-0.77815125038364363</v>
      </c>
      <c r="S2246">
        <f>Kz-Sample[[#This Row],[Zp]]</f>
        <v>1</v>
      </c>
      <c r="T2246">
        <f>Sample[[#This Row],[Kpy]]*KSc-Sample[[#This Row],[KPz]]*KSb</f>
        <v>-0.22184874961635637</v>
      </c>
      <c r="U2246">
        <f>-1*(Sample[[#This Row],[KPx]]*KSc-Sample[[#This Row],[KPz]]*KSa)</f>
        <v>-0.22184874961635639</v>
      </c>
      <c r="V2246">
        <f>(Sample[[#This Row],[KPx]]*$R$2-Sample[[#This Row],[Kpy]]*KSa)</f>
        <v>-0.22184874961635639</v>
      </c>
      <c r="W2246">
        <f>Sample[[#This Row],[Kpy]]*KTc-Sample[[#This Row],[KPz]]*KTb</f>
        <v>1.7781512503836436</v>
      </c>
      <c r="X2246">
        <f>-1*(Sample[[#This Row],[KPx]]*KTc-Sample[[#This Row],[KPz]]*KTa)</f>
        <v>1.7781512503836436</v>
      </c>
      <c r="Y2246">
        <f>(Sample[[#This Row],[KPx]]*KTb-Sample[[#This Row],[Kpy]]*KTa)</f>
        <v>1.7781512503836436</v>
      </c>
      <c r="Z2246">
        <f>-Sample[[#This Row],[Xp]]*a+Sample[[#This Row],[Yp]]*b+Sample[[#This Row],[Zp]]*c_</f>
        <v>-0.44369749923271279</v>
      </c>
      <c r="AA2246" s="8">
        <f>-IF(Sample[[#This Row],[Column2]]&gt;0,1,-1)*SQRT(Sample[[#This Row],[KPx''i]]^2+Sample[[#This Row],[KPx''j]]^2+Sample[[#This Row],[KPx''k]]^2)/Ksmag/Scale</f>
        <v>0.27170811831726921</v>
      </c>
      <c r="AB2246" s="1">
        <f>SQRT(Sample[[#This Row],[Kpy''i]]^2+Sample[[#This Row],[KPy''j]]^2+Sample[[#This Row],[KPy''k]]^2)/KTmag/Scale</f>
        <v>1.2573428071216133</v>
      </c>
    </row>
    <row r="2247" spans="1:28" hidden="1" x14ac:dyDescent="0.25">
      <c r="A2247" s="5">
        <v>2242</v>
      </c>
      <c r="B2247" s="13" t="s">
        <v>43</v>
      </c>
      <c r="C2247" s="5"/>
      <c r="D2247" s="5"/>
      <c r="E2247">
        <v>10</v>
      </c>
      <c r="F2247">
        <v>1</v>
      </c>
      <c r="G2247">
        <v>7</v>
      </c>
      <c r="H2247" s="11">
        <f>Sample[[#This Row],[C]]/Sample[[#This Row],[D]]</f>
        <v>0.1</v>
      </c>
      <c r="I2247" s="11">
        <f>Sample[[#This Row],[A]]/Sample[[#This Row],[C]]</f>
        <v>7</v>
      </c>
      <c r="J2247" s="11">
        <f>Sample[[#This Row],[D]]/Sample[[#This Row],[A]]</f>
        <v>1.4285714285714286</v>
      </c>
      <c r="K2247" s="11">
        <f>Sample[[#This Row],[A]]/Sample[[#This Row],[D]]</f>
        <v>0.7</v>
      </c>
      <c r="L2247" s="11">
        <f>Sample[[#This Row],[D]]/Sample[[#This Row],[C]]</f>
        <v>10</v>
      </c>
      <c r="M2247" s="11">
        <f>Sample[[#This Row],[C]]/Sample[[#This Row],[A]]</f>
        <v>0.14285714285714285</v>
      </c>
      <c r="N2247">
        <f>IF(Sample[[#This Row],[Ap]]=0,10,LOG(Sample[[#This Row],[Ap]]))</f>
        <v>-1</v>
      </c>
      <c r="O2247">
        <f>IF(Sample[[#This Row],[Ei]]=0,10,LOG(Sample[[#This Row],[Ei]]))</f>
        <v>0.84509804001425681</v>
      </c>
      <c r="P2247">
        <f>IF(Sample[[#This Row],[Ii]]=0,10,LOG(Sample[[#This Row],[Ii]]))</f>
        <v>0.15490195998574319</v>
      </c>
      <c r="Q2247">
        <f>Kx-Sample[[#This Row],[Xp]]</f>
        <v>1</v>
      </c>
      <c r="R2247">
        <f>Ky-Sample[[#This Row],[Yp]]</f>
        <v>-1.8450980400142569</v>
      </c>
      <c r="S2247">
        <f>Kz-Sample[[#This Row],[Zp]]</f>
        <v>0.84509804001425681</v>
      </c>
      <c r="T2247">
        <f>Sample[[#This Row],[Kpy]]*KSc-Sample[[#This Row],[KPz]]*KSb</f>
        <v>1</v>
      </c>
      <c r="U2247">
        <f>-1*(Sample[[#This Row],[KPx]]*KSc-Sample[[#This Row],[KPz]]*KSa)</f>
        <v>1</v>
      </c>
      <c r="V2247">
        <f>(Sample[[#This Row],[KPx]]*$R$2-Sample[[#This Row],[Kpy]]*KSa)</f>
        <v>1</v>
      </c>
      <c r="W2247">
        <f>Sample[[#This Row],[Kpy]]*KTc-Sample[[#This Row],[KPz]]*KTb</f>
        <v>2.6901960800285138</v>
      </c>
      <c r="X2247">
        <f>-1*(Sample[[#This Row],[KPx]]*KTc-Sample[[#This Row],[KPz]]*KTa)</f>
        <v>2.6901960800285138</v>
      </c>
      <c r="Y2247">
        <f>(Sample[[#This Row],[KPx]]*KTb-Sample[[#This Row],[Kpy]]*KTa)</f>
        <v>2.6901960800285138</v>
      </c>
      <c r="Z2247">
        <f>-Sample[[#This Row],[Xp]]*a+Sample[[#This Row],[Yp]]*b+Sample[[#This Row],[Zp]]*c_</f>
        <v>2</v>
      </c>
      <c r="AA2247" s="8">
        <f>-IF(Sample[[#This Row],[Column2]]&gt;0,1,-1)*SQRT(Sample[[#This Row],[KPx''i]]^2+Sample[[#This Row],[KPx''j]]^2+Sample[[#This Row],[KPx''k]]^2)/Ksmag/Scale</f>
        <v>-1.2247448713915889</v>
      </c>
      <c r="AB2247" s="1">
        <f>SQRT(Sample[[#This Row],[Kpy''i]]^2+Sample[[#This Row],[KPy''j]]^2+Sample[[#This Row],[KPy''k]]^2)/KTmag/Scale</f>
        <v>1.9022558909096305</v>
      </c>
    </row>
    <row r="2248" spans="1:28" hidden="1" x14ac:dyDescent="0.25">
      <c r="A2248" s="5">
        <v>2243</v>
      </c>
      <c r="B2248" s="13" t="s">
        <v>43</v>
      </c>
      <c r="C2248" s="5"/>
      <c r="D2248" s="5"/>
      <c r="E2248">
        <v>7</v>
      </c>
      <c r="F2248">
        <v>10</v>
      </c>
      <c r="G2248">
        <v>1</v>
      </c>
      <c r="H2248" s="11">
        <f>Sample[[#This Row],[C]]/Sample[[#This Row],[D]]</f>
        <v>1.4285714285714286</v>
      </c>
      <c r="I2248" s="11">
        <f>Sample[[#This Row],[A]]/Sample[[#This Row],[C]]</f>
        <v>0.1</v>
      </c>
      <c r="J2248" s="11">
        <f>Sample[[#This Row],[D]]/Sample[[#This Row],[A]]</f>
        <v>7</v>
      </c>
      <c r="K2248" s="11">
        <f>Sample[[#This Row],[A]]/Sample[[#This Row],[D]]</f>
        <v>0.14285714285714285</v>
      </c>
      <c r="L2248" s="11">
        <f>Sample[[#This Row],[D]]/Sample[[#This Row],[C]]</f>
        <v>0.7</v>
      </c>
      <c r="M2248" s="11">
        <f>Sample[[#This Row],[C]]/Sample[[#This Row],[A]]</f>
        <v>10</v>
      </c>
      <c r="N2248">
        <f>IF(Sample[[#This Row],[Ap]]=0,10,LOG(Sample[[#This Row],[Ap]]))</f>
        <v>0.15490195998574319</v>
      </c>
      <c r="O2248">
        <f>IF(Sample[[#This Row],[Ei]]=0,10,LOG(Sample[[#This Row],[Ei]]))</f>
        <v>-1</v>
      </c>
      <c r="P2248">
        <f>IF(Sample[[#This Row],[Ii]]=0,10,LOG(Sample[[#This Row],[Ii]]))</f>
        <v>0.84509804001425681</v>
      </c>
      <c r="Q2248">
        <f>Kx-Sample[[#This Row],[Xp]]</f>
        <v>-0.15490195998574319</v>
      </c>
      <c r="R2248">
        <f>Ky-Sample[[#This Row],[Yp]]</f>
        <v>0</v>
      </c>
      <c r="S2248">
        <f>Kz-Sample[[#This Row],[Zp]]</f>
        <v>0.15490195998574319</v>
      </c>
      <c r="T2248">
        <f>Sample[[#This Row],[Kpy]]*KSc-Sample[[#This Row],[KPz]]*KSb</f>
        <v>-0.15490195998574319</v>
      </c>
      <c r="U2248">
        <f>-1*(Sample[[#This Row],[KPx]]*KSc-Sample[[#This Row],[KPz]]*KSa)</f>
        <v>-0.15490195998574319</v>
      </c>
      <c r="V2248">
        <f>(Sample[[#This Row],[KPx]]*$R$2-Sample[[#This Row],[Kpy]]*KSa)</f>
        <v>-0.15490195998574319</v>
      </c>
      <c r="W2248">
        <f>Sample[[#This Row],[Kpy]]*KTc-Sample[[#This Row],[KPz]]*KTb</f>
        <v>0.15490195998574319</v>
      </c>
      <c r="X2248">
        <f>-1*(Sample[[#This Row],[KPx]]*KTc-Sample[[#This Row],[KPz]]*KTa)</f>
        <v>0.15490195998574319</v>
      </c>
      <c r="Y2248">
        <f>(Sample[[#This Row],[KPx]]*KTb-Sample[[#This Row],[Kpy]]*KTa)</f>
        <v>0.15490195998574319</v>
      </c>
      <c r="Z2248">
        <f>-Sample[[#This Row],[Xp]]*a+Sample[[#This Row],[Yp]]*b+Sample[[#This Row],[Zp]]*c_</f>
        <v>-0.30980391997148637</v>
      </c>
      <c r="AA2248" s="8">
        <f>-IF(Sample[[#This Row],[Column2]]&gt;0,1,-1)*SQRT(Sample[[#This Row],[KPx''i]]^2+Sample[[#This Row],[KPx''j]]^2+Sample[[#This Row],[KPx''k]]^2)/Ksmag/Scale</f>
        <v>0.1897153810610441</v>
      </c>
      <c r="AB2248" s="1">
        <f>SQRT(Sample[[#This Row],[Kpy''i]]^2+Sample[[#This Row],[KPy''j]]^2+Sample[[#This Row],[KPy''k]]^2)/KTmag/Scale</f>
        <v>0.10953222632500625</v>
      </c>
    </row>
    <row r="2249" spans="1:28" hidden="1" x14ac:dyDescent="0.25">
      <c r="A2249" s="5">
        <v>2244</v>
      </c>
      <c r="B2249" s="13" t="s">
        <v>43</v>
      </c>
      <c r="C2249" s="5"/>
      <c r="D2249" s="5"/>
      <c r="E2249">
        <v>8</v>
      </c>
      <c r="F2249">
        <v>6</v>
      </c>
      <c r="G2249">
        <v>6</v>
      </c>
      <c r="H2249" s="11">
        <f>Sample[[#This Row],[C]]/Sample[[#This Row],[D]]</f>
        <v>0.75</v>
      </c>
      <c r="I2249" s="11">
        <f>Sample[[#This Row],[A]]/Sample[[#This Row],[C]]</f>
        <v>1</v>
      </c>
      <c r="J2249" s="11">
        <f>Sample[[#This Row],[D]]/Sample[[#This Row],[A]]</f>
        <v>1.3333333333333333</v>
      </c>
      <c r="K2249" s="11">
        <f>Sample[[#This Row],[A]]/Sample[[#This Row],[D]]</f>
        <v>0.75</v>
      </c>
      <c r="L2249" s="11">
        <f>Sample[[#This Row],[D]]/Sample[[#This Row],[C]]</f>
        <v>1.3333333333333333</v>
      </c>
      <c r="M2249" s="11">
        <f>Sample[[#This Row],[C]]/Sample[[#This Row],[A]]</f>
        <v>1</v>
      </c>
      <c r="N2249">
        <f>IF(Sample[[#This Row],[Ap]]=0,10,LOG(Sample[[#This Row],[Ap]]))</f>
        <v>-0.12493873660829995</v>
      </c>
      <c r="O2249">
        <f>IF(Sample[[#This Row],[Ei]]=0,10,LOG(Sample[[#This Row],[Ei]]))</f>
        <v>0</v>
      </c>
      <c r="P2249">
        <f>IF(Sample[[#This Row],[Ii]]=0,10,LOG(Sample[[#This Row],[Ii]]))</f>
        <v>0.12493873660829993</v>
      </c>
      <c r="Q2249">
        <f>Kx-Sample[[#This Row],[Xp]]</f>
        <v>0.12493873660829995</v>
      </c>
      <c r="R2249">
        <f>Ky-Sample[[#This Row],[Yp]]</f>
        <v>-1</v>
      </c>
      <c r="S2249">
        <f>Kz-Sample[[#This Row],[Zp]]</f>
        <v>0.87506126339170009</v>
      </c>
      <c r="T2249">
        <f>Sample[[#This Row],[Kpy]]*KSc-Sample[[#This Row],[KPz]]*KSb</f>
        <v>0.12493873660829991</v>
      </c>
      <c r="U2249">
        <f>-1*(Sample[[#This Row],[KPx]]*KSc-Sample[[#This Row],[KPz]]*KSa)</f>
        <v>0.12493873660829995</v>
      </c>
      <c r="V2249">
        <f>(Sample[[#This Row],[KPx]]*$R$2-Sample[[#This Row],[Kpy]]*KSa)</f>
        <v>0.12493873660829995</v>
      </c>
      <c r="W2249">
        <f>Sample[[#This Row],[Kpy]]*KTc-Sample[[#This Row],[KPz]]*KTb</f>
        <v>1.8750612633917001</v>
      </c>
      <c r="X2249">
        <f>-1*(Sample[[#This Row],[KPx]]*KTc-Sample[[#This Row],[KPz]]*KTa)</f>
        <v>1.8750612633917001</v>
      </c>
      <c r="Y2249">
        <f>(Sample[[#This Row],[KPx]]*KTb-Sample[[#This Row],[Kpy]]*KTa)</f>
        <v>1.8750612633917001</v>
      </c>
      <c r="Z2249">
        <f>-Sample[[#This Row],[Xp]]*a+Sample[[#This Row],[Yp]]*b+Sample[[#This Row],[Zp]]*c_</f>
        <v>0.24987747321659987</v>
      </c>
      <c r="AA2249" s="8">
        <f>-IF(Sample[[#This Row],[Column2]]&gt;0,1,-1)*SQRT(Sample[[#This Row],[KPx''i]]^2+Sample[[#This Row],[KPx''j]]^2+Sample[[#This Row],[KPx''k]]^2)/Ksmag/Scale</f>
        <v>-0.15301807689915992</v>
      </c>
      <c r="AB2249" s="1">
        <f>SQRT(Sample[[#This Row],[Kpy''i]]^2+Sample[[#This Row],[KPy''j]]^2+Sample[[#This Row],[KPy''k]]^2)/KTmag/Scale</f>
        <v>1.3258685344844863</v>
      </c>
    </row>
    <row r="2250" spans="1:28" hidden="1" x14ac:dyDescent="0.25">
      <c r="A2250" s="5">
        <v>2245</v>
      </c>
      <c r="B2250" s="13" t="s">
        <v>43</v>
      </c>
      <c r="C2250" s="5"/>
      <c r="D2250" s="5"/>
      <c r="E2250">
        <v>8</v>
      </c>
      <c r="F2250">
        <v>5</v>
      </c>
      <c r="G2250">
        <v>3</v>
      </c>
      <c r="H2250" s="11">
        <f>Sample[[#This Row],[C]]/Sample[[#This Row],[D]]</f>
        <v>0.625</v>
      </c>
      <c r="I2250" s="11">
        <f>Sample[[#This Row],[A]]/Sample[[#This Row],[C]]</f>
        <v>0.6</v>
      </c>
      <c r="J2250" s="11">
        <f>Sample[[#This Row],[D]]/Sample[[#This Row],[A]]</f>
        <v>2.6666666666666665</v>
      </c>
      <c r="K2250" s="11">
        <f>Sample[[#This Row],[A]]/Sample[[#This Row],[D]]</f>
        <v>0.375</v>
      </c>
      <c r="L2250" s="11">
        <f>Sample[[#This Row],[D]]/Sample[[#This Row],[C]]</f>
        <v>1.6</v>
      </c>
      <c r="M2250" s="11">
        <f>Sample[[#This Row],[C]]/Sample[[#This Row],[A]]</f>
        <v>1.6666666666666667</v>
      </c>
      <c r="N2250">
        <f>IF(Sample[[#This Row],[Ap]]=0,10,LOG(Sample[[#This Row],[Ap]]))</f>
        <v>-0.20411998265592479</v>
      </c>
      <c r="O2250">
        <f>IF(Sample[[#This Row],[Ei]]=0,10,LOG(Sample[[#This Row],[Ei]]))</f>
        <v>-0.22184874961635639</v>
      </c>
      <c r="P2250">
        <f>IF(Sample[[#This Row],[Ii]]=0,10,LOG(Sample[[#This Row],[Ii]]))</f>
        <v>0.4259687322722811</v>
      </c>
      <c r="Q2250">
        <f>Kx-Sample[[#This Row],[Xp]]</f>
        <v>0.20411998265592479</v>
      </c>
      <c r="R2250">
        <f>Ky-Sample[[#This Row],[Yp]]</f>
        <v>-0.77815125038364363</v>
      </c>
      <c r="S2250">
        <f>Kz-Sample[[#This Row],[Zp]]</f>
        <v>0.57403126772771884</v>
      </c>
      <c r="T2250">
        <f>Sample[[#This Row],[Kpy]]*KSc-Sample[[#This Row],[KPz]]*KSb</f>
        <v>0.20411998265592479</v>
      </c>
      <c r="U2250">
        <f>-1*(Sample[[#This Row],[KPx]]*KSc-Sample[[#This Row],[KPz]]*KSa)</f>
        <v>0.20411998265592479</v>
      </c>
      <c r="V2250">
        <f>(Sample[[#This Row],[KPx]]*$R$2-Sample[[#This Row],[Kpy]]*KSa)</f>
        <v>0.20411998265592479</v>
      </c>
      <c r="W2250">
        <f>Sample[[#This Row],[Kpy]]*KTc-Sample[[#This Row],[KPz]]*KTb</f>
        <v>1.3521825181113625</v>
      </c>
      <c r="X2250">
        <f>-1*(Sample[[#This Row],[KPx]]*KTc-Sample[[#This Row],[KPz]]*KTa)</f>
        <v>1.3521825181113625</v>
      </c>
      <c r="Y2250">
        <f>(Sample[[#This Row],[KPx]]*KTb-Sample[[#This Row],[Kpy]]*KTa)</f>
        <v>1.3521825181113625</v>
      </c>
      <c r="Z2250">
        <f>-Sample[[#This Row],[Xp]]*a+Sample[[#This Row],[Yp]]*b+Sample[[#This Row],[Zp]]*c_</f>
        <v>0.40823996531184942</v>
      </c>
      <c r="AA2250" s="8">
        <f>-IF(Sample[[#This Row],[Column2]]&gt;0,1,-1)*SQRT(Sample[[#This Row],[KPx''i]]^2+Sample[[#This Row],[KPx''j]]^2+Sample[[#This Row],[KPx''k]]^2)/Ksmag/Scale</f>
        <v>-0.24999490190638396</v>
      </c>
      <c r="AB2250" s="1">
        <f>SQRT(Sample[[#This Row],[Kpy''i]]^2+Sample[[#This Row],[KPy''j]]^2+Sample[[#This Row],[KPy''k]]^2)/KTmag/Scale</f>
        <v>0.95613742795844614</v>
      </c>
    </row>
    <row r="2251" spans="1:28" hidden="1" x14ac:dyDescent="0.25">
      <c r="A2251" s="5">
        <v>2246</v>
      </c>
      <c r="B2251" s="13" t="s">
        <v>43</v>
      </c>
      <c r="C2251" s="5"/>
      <c r="D2251" s="5"/>
      <c r="E2251">
        <v>5</v>
      </c>
      <c r="F2251">
        <v>1</v>
      </c>
      <c r="G2251">
        <v>10</v>
      </c>
      <c r="H2251" s="11">
        <f>Sample[[#This Row],[C]]/Sample[[#This Row],[D]]</f>
        <v>0.2</v>
      </c>
      <c r="I2251" s="11">
        <f>Sample[[#This Row],[A]]/Sample[[#This Row],[C]]</f>
        <v>10</v>
      </c>
      <c r="J2251" s="11">
        <f>Sample[[#This Row],[D]]/Sample[[#This Row],[A]]</f>
        <v>0.5</v>
      </c>
      <c r="K2251" s="11">
        <f>Sample[[#This Row],[A]]/Sample[[#This Row],[D]]</f>
        <v>2</v>
      </c>
      <c r="L2251" s="11">
        <f>Sample[[#This Row],[D]]/Sample[[#This Row],[C]]</f>
        <v>5</v>
      </c>
      <c r="M2251" s="11">
        <f>Sample[[#This Row],[C]]/Sample[[#This Row],[A]]</f>
        <v>0.1</v>
      </c>
      <c r="N2251">
        <f>IF(Sample[[#This Row],[Ap]]=0,10,LOG(Sample[[#This Row],[Ap]]))</f>
        <v>-0.69897000433601875</v>
      </c>
      <c r="O2251">
        <f>IF(Sample[[#This Row],[Ei]]=0,10,LOG(Sample[[#This Row],[Ei]]))</f>
        <v>1</v>
      </c>
      <c r="P2251">
        <f>IF(Sample[[#This Row],[Ii]]=0,10,LOG(Sample[[#This Row],[Ii]]))</f>
        <v>-0.3010299956639812</v>
      </c>
      <c r="Q2251">
        <f>Kx-Sample[[#This Row],[Xp]]</f>
        <v>0.69897000433601875</v>
      </c>
      <c r="R2251">
        <f>Ky-Sample[[#This Row],[Yp]]</f>
        <v>-2</v>
      </c>
      <c r="S2251">
        <f>Kz-Sample[[#This Row],[Zp]]</f>
        <v>1.3010299956639813</v>
      </c>
      <c r="T2251">
        <f>Sample[[#This Row],[Kpy]]*KSc-Sample[[#This Row],[KPz]]*KSb</f>
        <v>0.69897000433601875</v>
      </c>
      <c r="U2251">
        <f>-1*(Sample[[#This Row],[KPx]]*KSc-Sample[[#This Row],[KPz]]*KSa)</f>
        <v>0.69897000433601875</v>
      </c>
      <c r="V2251">
        <f>(Sample[[#This Row],[KPx]]*$R$2-Sample[[#This Row],[Kpy]]*KSa)</f>
        <v>0.69897000433601875</v>
      </c>
      <c r="W2251">
        <f>Sample[[#This Row],[Kpy]]*KTc-Sample[[#This Row],[KPz]]*KTb</f>
        <v>3.3010299956639813</v>
      </c>
      <c r="X2251">
        <f>-1*(Sample[[#This Row],[KPx]]*KTc-Sample[[#This Row],[KPz]]*KTa)</f>
        <v>3.3010299956639813</v>
      </c>
      <c r="Y2251">
        <f>(Sample[[#This Row],[KPx]]*KTb-Sample[[#This Row],[Kpy]]*KTa)</f>
        <v>3.3010299956639813</v>
      </c>
      <c r="Z2251">
        <f>-Sample[[#This Row],[Xp]]*a+Sample[[#This Row],[Yp]]*b+Sample[[#This Row],[Zp]]*c_</f>
        <v>1.3979400086720375</v>
      </c>
      <c r="AA2251" s="8">
        <f>-IF(Sample[[#This Row],[Column2]]&gt;0,1,-1)*SQRT(Sample[[#This Row],[KPx''i]]^2+Sample[[#This Row],[KPx''j]]^2+Sample[[#This Row],[KPx''k]]^2)/Ksmag/Scale</f>
        <v>-0.85605992806709574</v>
      </c>
      <c r="AB2251" s="1">
        <f>SQRT(Sample[[#This Row],[Kpy''i]]^2+Sample[[#This Row],[KPy''j]]^2+Sample[[#This Row],[KPy''k]]^2)/KTmag/Scale</f>
        <v>2.3341806948342012</v>
      </c>
    </row>
    <row r="2252" spans="1:28" hidden="1" x14ac:dyDescent="0.25">
      <c r="A2252" s="5">
        <v>2247</v>
      </c>
      <c r="B2252" s="13" t="s">
        <v>43</v>
      </c>
      <c r="C2252" s="5"/>
      <c r="D2252" s="5"/>
      <c r="E2252">
        <v>8</v>
      </c>
      <c r="F2252">
        <v>9</v>
      </c>
      <c r="G2252">
        <v>4</v>
      </c>
      <c r="H2252" s="11">
        <f>Sample[[#This Row],[C]]/Sample[[#This Row],[D]]</f>
        <v>1.125</v>
      </c>
      <c r="I2252" s="11">
        <f>Sample[[#This Row],[A]]/Sample[[#This Row],[C]]</f>
        <v>0.44444444444444442</v>
      </c>
      <c r="J2252" s="11">
        <f>Sample[[#This Row],[D]]/Sample[[#This Row],[A]]</f>
        <v>2</v>
      </c>
      <c r="K2252" s="11">
        <f>Sample[[#This Row],[A]]/Sample[[#This Row],[D]]</f>
        <v>0.5</v>
      </c>
      <c r="L2252" s="11">
        <f>Sample[[#This Row],[D]]/Sample[[#This Row],[C]]</f>
        <v>0.88888888888888884</v>
      </c>
      <c r="M2252" s="11">
        <f>Sample[[#This Row],[C]]/Sample[[#This Row],[A]]</f>
        <v>2.25</v>
      </c>
      <c r="N2252">
        <f>IF(Sample[[#This Row],[Ap]]=0,10,LOG(Sample[[#This Row],[Ap]]))</f>
        <v>5.1152522447381291E-2</v>
      </c>
      <c r="O2252">
        <f>IF(Sample[[#This Row],[Ei]]=0,10,LOG(Sample[[#This Row],[Ei]]))</f>
        <v>-0.35218251811136253</v>
      </c>
      <c r="P2252">
        <f>IF(Sample[[#This Row],[Ii]]=0,10,LOG(Sample[[#This Row],[Ii]]))</f>
        <v>0.3010299956639812</v>
      </c>
      <c r="Q2252">
        <f>Kx-Sample[[#This Row],[Xp]]</f>
        <v>-5.1152522447381291E-2</v>
      </c>
      <c r="R2252">
        <f>Ky-Sample[[#This Row],[Yp]]</f>
        <v>-0.64781748188863753</v>
      </c>
      <c r="S2252">
        <f>Kz-Sample[[#This Row],[Zp]]</f>
        <v>0.69897000433601875</v>
      </c>
      <c r="T2252">
        <f>Sample[[#This Row],[Kpy]]*KSc-Sample[[#This Row],[KPz]]*KSb</f>
        <v>-5.1152522447381221E-2</v>
      </c>
      <c r="U2252">
        <f>-1*(Sample[[#This Row],[KPx]]*KSc-Sample[[#This Row],[KPz]]*KSa)</f>
        <v>-5.1152522447381291E-2</v>
      </c>
      <c r="V2252">
        <f>(Sample[[#This Row],[KPx]]*$R$2-Sample[[#This Row],[Kpy]]*KSa)</f>
        <v>-5.1152522447381291E-2</v>
      </c>
      <c r="W2252">
        <f>Sample[[#This Row],[Kpy]]*KTc-Sample[[#This Row],[KPz]]*KTb</f>
        <v>1.3467874862246563</v>
      </c>
      <c r="X2252">
        <f>-1*(Sample[[#This Row],[KPx]]*KTc-Sample[[#This Row],[KPz]]*KTa)</f>
        <v>1.3467874862246563</v>
      </c>
      <c r="Y2252">
        <f>(Sample[[#This Row],[KPx]]*KTb-Sample[[#This Row],[Kpy]]*KTa)</f>
        <v>1.3467874862246563</v>
      </c>
      <c r="Z2252">
        <f>-Sample[[#This Row],[Xp]]*a+Sample[[#This Row],[Yp]]*b+Sample[[#This Row],[Zp]]*c_</f>
        <v>-0.10230504489476266</v>
      </c>
      <c r="AA2252" s="8">
        <f>-IF(Sample[[#This Row],[Column2]]&gt;0,1,-1)*SQRT(Sample[[#This Row],[KPx''i]]^2+Sample[[#This Row],[KPx''j]]^2+Sample[[#This Row],[KPx''k]]^2)/Ksmag/Scale</f>
        <v>6.2648789526173337E-2</v>
      </c>
      <c r="AB2252" s="1">
        <f>SQRT(Sample[[#This Row],[Kpy''i]]^2+Sample[[#This Row],[KPy''j]]^2+Sample[[#This Row],[KPy''k]]^2)/KTmag/Scale</f>
        <v>0.95232256432663853</v>
      </c>
    </row>
    <row r="2253" spans="1:28" hidden="1" x14ac:dyDescent="0.25">
      <c r="A2253" s="5">
        <v>2248</v>
      </c>
      <c r="B2253" s="13" t="s">
        <v>43</v>
      </c>
      <c r="C2253" s="5"/>
      <c r="D2253" s="5"/>
      <c r="E2253">
        <v>4</v>
      </c>
      <c r="F2253">
        <v>3</v>
      </c>
      <c r="G2253">
        <v>3</v>
      </c>
      <c r="H2253" s="11">
        <f>Sample[[#This Row],[C]]/Sample[[#This Row],[D]]</f>
        <v>0.75</v>
      </c>
      <c r="I2253" s="11">
        <f>Sample[[#This Row],[A]]/Sample[[#This Row],[C]]</f>
        <v>1</v>
      </c>
      <c r="J2253" s="11">
        <f>Sample[[#This Row],[D]]/Sample[[#This Row],[A]]</f>
        <v>1.3333333333333333</v>
      </c>
      <c r="K2253" s="11">
        <f>Sample[[#This Row],[A]]/Sample[[#This Row],[D]]</f>
        <v>0.75</v>
      </c>
      <c r="L2253" s="11">
        <f>Sample[[#This Row],[D]]/Sample[[#This Row],[C]]</f>
        <v>1.3333333333333333</v>
      </c>
      <c r="M2253" s="11">
        <f>Sample[[#This Row],[C]]/Sample[[#This Row],[A]]</f>
        <v>1</v>
      </c>
      <c r="N2253">
        <f>IF(Sample[[#This Row],[Ap]]=0,10,LOG(Sample[[#This Row],[Ap]]))</f>
        <v>-0.12493873660829995</v>
      </c>
      <c r="O2253">
        <f>IF(Sample[[#This Row],[Ei]]=0,10,LOG(Sample[[#This Row],[Ei]]))</f>
        <v>0</v>
      </c>
      <c r="P2253">
        <f>IF(Sample[[#This Row],[Ii]]=0,10,LOG(Sample[[#This Row],[Ii]]))</f>
        <v>0.12493873660829993</v>
      </c>
      <c r="Q2253">
        <f>Kx-Sample[[#This Row],[Xp]]</f>
        <v>0.12493873660829995</v>
      </c>
      <c r="R2253">
        <f>Ky-Sample[[#This Row],[Yp]]</f>
        <v>-1</v>
      </c>
      <c r="S2253">
        <f>Kz-Sample[[#This Row],[Zp]]</f>
        <v>0.87506126339170009</v>
      </c>
      <c r="T2253">
        <f>Sample[[#This Row],[Kpy]]*KSc-Sample[[#This Row],[KPz]]*KSb</f>
        <v>0.12493873660829991</v>
      </c>
      <c r="U2253">
        <f>-1*(Sample[[#This Row],[KPx]]*KSc-Sample[[#This Row],[KPz]]*KSa)</f>
        <v>0.12493873660829995</v>
      </c>
      <c r="V2253">
        <f>(Sample[[#This Row],[KPx]]*$R$2-Sample[[#This Row],[Kpy]]*KSa)</f>
        <v>0.12493873660829995</v>
      </c>
      <c r="W2253">
        <f>Sample[[#This Row],[Kpy]]*KTc-Sample[[#This Row],[KPz]]*KTb</f>
        <v>1.8750612633917001</v>
      </c>
      <c r="X2253">
        <f>-1*(Sample[[#This Row],[KPx]]*KTc-Sample[[#This Row],[KPz]]*KTa)</f>
        <v>1.8750612633917001</v>
      </c>
      <c r="Y2253">
        <f>(Sample[[#This Row],[KPx]]*KTb-Sample[[#This Row],[Kpy]]*KTa)</f>
        <v>1.8750612633917001</v>
      </c>
      <c r="Z2253">
        <f>-Sample[[#This Row],[Xp]]*a+Sample[[#This Row],[Yp]]*b+Sample[[#This Row],[Zp]]*c_</f>
        <v>0.24987747321659987</v>
      </c>
      <c r="AA2253" s="8">
        <f>-IF(Sample[[#This Row],[Column2]]&gt;0,1,-1)*SQRT(Sample[[#This Row],[KPx''i]]^2+Sample[[#This Row],[KPx''j]]^2+Sample[[#This Row],[KPx''k]]^2)/Ksmag/Scale</f>
        <v>-0.15301807689915992</v>
      </c>
      <c r="AB2253" s="1">
        <f>SQRT(Sample[[#This Row],[Kpy''i]]^2+Sample[[#This Row],[KPy''j]]^2+Sample[[#This Row],[KPy''k]]^2)/KTmag/Scale</f>
        <v>1.3258685344844863</v>
      </c>
    </row>
    <row r="2254" spans="1:28" hidden="1" x14ac:dyDescent="0.25">
      <c r="A2254" s="5">
        <v>2249</v>
      </c>
      <c r="B2254" s="13" t="s">
        <v>43</v>
      </c>
      <c r="C2254" s="5"/>
      <c r="D2254" s="5"/>
      <c r="E2254">
        <v>6</v>
      </c>
      <c r="F2254">
        <v>9</v>
      </c>
      <c r="G2254">
        <v>3</v>
      </c>
      <c r="H2254" s="11">
        <f>Sample[[#This Row],[C]]/Sample[[#This Row],[D]]</f>
        <v>1.5</v>
      </c>
      <c r="I2254" s="11">
        <f>Sample[[#This Row],[A]]/Sample[[#This Row],[C]]</f>
        <v>0.33333333333333331</v>
      </c>
      <c r="J2254" s="11">
        <f>Sample[[#This Row],[D]]/Sample[[#This Row],[A]]</f>
        <v>2</v>
      </c>
      <c r="K2254" s="11">
        <f>Sample[[#This Row],[A]]/Sample[[#This Row],[D]]</f>
        <v>0.5</v>
      </c>
      <c r="L2254" s="11">
        <f>Sample[[#This Row],[D]]/Sample[[#This Row],[C]]</f>
        <v>0.66666666666666663</v>
      </c>
      <c r="M2254" s="11">
        <f>Sample[[#This Row],[C]]/Sample[[#This Row],[A]]</f>
        <v>3</v>
      </c>
      <c r="N2254">
        <f>IF(Sample[[#This Row],[Ap]]=0,10,LOG(Sample[[#This Row],[Ap]]))</f>
        <v>0.17609125905568124</v>
      </c>
      <c r="O2254">
        <f>IF(Sample[[#This Row],[Ei]]=0,10,LOG(Sample[[#This Row],[Ei]]))</f>
        <v>-0.47712125471966244</v>
      </c>
      <c r="P2254">
        <f>IF(Sample[[#This Row],[Ii]]=0,10,LOG(Sample[[#This Row],[Ii]]))</f>
        <v>0.3010299956639812</v>
      </c>
      <c r="Q2254">
        <f>Kx-Sample[[#This Row],[Xp]]</f>
        <v>-0.17609125905568124</v>
      </c>
      <c r="R2254">
        <f>Ky-Sample[[#This Row],[Yp]]</f>
        <v>-0.52287874528033762</v>
      </c>
      <c r="S2254">
        <f>Kz-Sample[[#This Row],[Zp]]</f>
        <v>0.69897000433601875</v>
      </c>
      <c r="T2254">
        <f>Sample[[#This Row],[Kpy]]*KSc-Sample[[#This Row],[KPz]]*KSb</f>
        <v>-0.17609125905568113</v>
      </c>
      <c r="U2254">
        <f>-1*(Sample[[#This Row],[KPx]]*KSc-Sample[[#This Row],[KPz]]*KSa)</f>
        <v>-0.17609125905568124</v>
      </c>
      <c r="V2254">
        <f>(Sample[[#This Row],[KPx]]*$R$2-Sample[[#This Row],[Kpy]]*KSa)</f>
        <v>-0.17609125905568124</v>
      </c>
      <c r="W2254">
        <f>Sample[[#This Row],[Kpy]]*KTc-Sample[[#This Row],[KPz]]*KTb</f>
        <v>1.2218487496163564</v>
      </c>
      <c r="X2254">
        <f>-1*(Sample[[#This Row],[KPx]]*KTc-Sample[[#This Row],[KPz]]*KTa)</f>
        <v>1.2218487496163561</v>
      </c>
      <c r="Y2254">
        <f>(Sample[[#This Row],[KPx]]*KTb-Sample[[#This Row],[Kpy]]*KTa)</f>
        <v>1.2218487496163566</v>
      </c>
      <c r="Z2254">
        <f>-Sample[[#This Row],[Xp]]*a+Sample[[#This Row],[Yp]]*b+Sample[[#This Row],[Zp]]*c_</f>
        <v>-0.35218251811136247</v>
      </c>
      <c r="AA2254" s="8">
        <f>-IF(Sample[[#This Row],[Column2]]&gt;0,1,-1)*SQRT(Sample[[#This Row],[KPx''i]]^2+Sample[[#This Row],[KPx''j]]^2+Sample[[#This Row],[KPx''k]]^2)/Ksmag/Scale</f>
        <v>0.21566686642533325</v>
      </c>
      <c r="AB2254" s="1">
        <f>SQRT(Sample[[#This Row],[Kpy''i]]^2+Sample[[#This Row],[KPy''j]]^2+Sample[[#This Row],[KPy''k]]^2)/KTmag/Scale</f>
        <v>0.86397753643802966</v>
      </c>
    </row>
    <row r="2255" spans="1:28" hidden="1" x14ac:dyDescent="0.25">
      <c r="A2255" s="5">
        <v>2250</v>
      </c>
      <c r="B2255" s="13" t="s">
        <v>43</v>
      </c>
      <c r="C2255" s="5"/>
      <c r="D2255" s="5"/>
      <c r="E2255">
        <v>5</v>
      </c>
      <c r="F2255">
        <v>8</v>
      </c>
      <c r="G2255">
        <v>7</v>
      </c>
      <c r="H2255" s="11">
        <f>Sample[[#This Row],[C]]/Sample[[#This Row],[D]]</f>
        <v>1.6</v>
      </c>
      <c r="I2255" s="11">
        <f>Sample[[#This Row],[A]]/Sample[[#This Row],[C]]</f>
        <v>0.875</v>
      </c>
      <c r="J2255" s="11">
        <f>Sample[[#This Row],[D]]/Sample[[#This Row],[A]]</f>
        <v>0.7142857142857143</v>
      </c>
      <c r="K2255" s="11">
        <f>Sample[[#This Row],[A]]/Sample[[#This Row],[D]]</f>
        <v>1.4</v>
      </c>
      <c r="L2255" s="11">
        <f>Sample[[#This Row],[D]]/Sample[[#This Row],[C]]</f>
        <v>0.625</v>
      </c>
      <c r="M2255" s="11">
        <f>Sample[[#This Row],[C]]/Sample[[#This Row],[A]]</f>
        <v>1.1428571428571428</v>
      </c>
      <c r="N2255">
        <f>IF(Sample[[#This Row],[Ap]]=0,10,LOG(Sample[[#This Row],[Ap]]))</f>
        <v>0.20411998265592479</v>
      </c>
      <c r="O2255">
        <f>IF(Sample[[#This Row],[Ei]]=0,10,LOG(Sample[[#This Row],[Ei]]))</f>
        <v>-5.7991946977686754E-2</v>
      </c>
      <c r="P2255">
        <f>IF(Sample[[#This Row],[Ii]]=0,10,LOG(Sample[[#This Row],[Ii]]))</f>
        <v>-0.14612803567823801</v>
      </c>
      <c r="Q2255">
        <f>Kx-Sample[[#This Row],[Xp]]</f>
        <v>-0.20411998265592479</v>
      </c>
      <c r="R2255">
        <f>Ky-Sample[[#This Row],[Yp]]</f>
        <v>-0.94200805302231327</v>
      </c>
      <c r="S2255">
        <f>Kz-Sample[[#This Row],[Zp]]</f>
        <v>1.146128035678238</v>
      </c>
      <c r="T2255">
        <f>Sample[[#This Row],[Kpy]]*KSc-Sample[[#This Row],[KPz]]*KSb</f>
        <v>-0.20411998265592468</v>
      </c>
      <c r="U2255">
        <f>-1*(Sample[[#This Row],[KPx]]*KSc-Sample[[#This Row],[KPz]]*KSa)</f>
        <v>-0.20411998265592479</v>
      </c>
      <c r="V2255">
        <f>(Sample[[#This Row],[KPx]]*$R$2-Sample[[#This Row],[Kpy]]*KSa)</f>
        <v>-0.20411998265592479</v>
      </c>
      <c r="W2255">
        <f>Sample[[#This Row],[Kpy]]*KTc-Sample[[#This Row],[KPz]]*KTb</f>
        <v>2.0881360887005513</v>
      </c>
      <c r="X2255">
        <f>-1*(Sample[[#This Row],[KPx]]*KTc-Sample[[#This Row],[KPz]]*KTa)</f>
        <v>2.0881360887005513</v>
      </c>
      <c r="Y2255">
        <f>(Sample[[#This Row],[KPx]]*KTb-Sample[[#This Row],[Kpy]]*KTa)</f>
        <v>2.0881360887005513</v>
      </c>
      <c r="Z2255">
        <f>-Sample[[#This Row],[Xp]]*a+Sample[[#This Row],[Yp]]*b+Sample[[#This Row],[Zp]]*c_</f>
        <v>-0.40823996531184953</v>
      </c>
      <c r="AA2255" s="8">
        <f>-IF(Sample[[#This Row],[Column2]]&gt;0,1,-1)*SQRT(Sample[[#This Row],[KPx''i]]^2+Sample[[#This Row],[KPx''j]]^2+Sample[[#This Row],[KPx''k]]^2)/Ksmag/Scale</f>
        <v>0.24999490190638396</v>
      </c>
      <c r="AB2255" s="1">
        <f>SQRT(Sample[[#This Row],[Kpy''i]]^2+Sample[[#This Row],[KPy''j]]^2+Sample[[#This Row],[KPy''k]]^2)/KTmag/Scale</f>
        <v>1.476535188360514</v>
      </c>
    </row>
    <row r="2256" spans="1:28" hidden="1" x14ac:dyDescent="0.25">
      <c r="A2256" s="5">
        <v>2251</v>
      </c>
      <c r="B2256" s="13" t="s">
        <v>43</v>
      </c>
      <c r="C2256" s="5"/>
      <c r="D2256" s="5"/>
      <c r="E2256">
        <v>10</v>
      </c>
      <c r="F2256">
        <v>10</v>
      </c>
      <c r="G2256">
        <v>4</v>
      </c>
      <c r="H2256" s="11">
        <f>Sample[[#This Row],[C]]/Sample[[#This Row],[D]]</f>
        <v>1</v>
      </c>
      <c r="I2256" s="11">
        <f>Sample[[#This Row],[A]]/Sample[[#This Row],[C]]</f>
        <v>0.4</v>
      </c>
      <c r="J2256" s="11">
        <f>Sample[[#This Row],[D]]/Sample[[#This Row],[A]]</f>
        <v>2.5</v>
      </c>
      <c r="K2256" s="11">
        <f>Sample[[#This Row],[A]]/Sample[[#This Row],[D]]</f>
        <v>0.4</v>
      </c>
      <c r="L2256" s="11">
        <f>Sample[[#This Row],[D]]/Sample[[#This Row],[C]]</f>
        <v>1</v>
      </c>
      <c r="M2256" s="11">
        <f>Sample[[#This Row],[C]]/Sample[[#This Row],[A]]</f>
        <v>2.5</v>
      </c>
      <c r="N2256">
        <f>IF(Sample[[#This Row],[Ap]]=0,10,LOG(Sample[[#This Row],[Ap]]))</f>
        <v>0</v>
      </c>
      <c r="O2256">
        <f>IF(Sample[[#This Row],[Ei]]=0,10,LOG(Sample[[#This Row],[Ei]]))</f>
        <v>-0.3979400086720376</v>
      </c>
      <c r="P2256">
        <f>IF(Sample[[#This Row],[Ii]]=0,10,LOG(Sample[[#This Row],[Ii]]))</f>
        <v>0.3979400086720376</v>
      </c>
      <c r="Q2256">
        <f>Kx-Sample[[#This Row],[Xp]]</f>
        <v>0</v>
      </c>
      <c r="R2256">
        <f>Ky-Sample[[#This Row],[Yp]]</f>
        <v>-0.6020599913279624</v>
      </c>
      <c r="S2256">
        <f>Kz-Sample[[#This Row],[Zp]]</f>
        <v>0.6020599913279624</v>
      </c>
      <c r="T2256">
        <f>Sample[[#This Row],[Kpy]]*KSc-Sample[[#This Row],[KPz]]*KSb</f>
        <v>0</v>
      </c>
      <c r="U2256">
        <f>-1*(Sample[[#This Row],[KPx]]*KSc-Sample[[#This Row],[KPz]]*KSa)</f>
        <v>0</v>
      </c>
      <c r="V2256">
        <f>(Sample[[#This Row],[KPx]]*$R$2-Sample[[#This Row],[Kpy]]*KSa)</f>
        <v>0</v>
      </c>
      <c r="W2256">
        <f>Sample[[#This Row],[Kpy]]*KTc-Sample[[#This Row],[KPz]]*KTb</f>
        <v>1.2041199826559248</v>
      </c>
      <c r="X2256">
        <f>-1*(Sample[[#This Row],[KPx]]*KTc-Sample[[#This Row],[KPz]]*KTa)</f>
        <v>1.2041199826559248</v>
      </c>
      <c r="Y2256">
        <f>(Sample[[#This Row],[KPx]]*KTb-Sample[[#This Row],[Kpy]]*KTa)</f>
        <v>1.2041199826559248</v>
      </c>
      <c r="Z2256">
        <f>-Sample[[#This Row],[Xp]]*a+Sample[[#This Row],[Yp]]*b+Sample[[#This Row],[Zp]]*c_</f>
        <v>0</v>
      </c>
      <c r="AA2256" s="8">
        <f>-IF(Sample[[#This Row],[Column2]]&gt;0,1,-1)*SQRT(Sample[[#This Row],[KPx''i]]^2+Sample[[#This Row],[KPx''j]]^2+Sample[[#This Row],[KPx''k]]^2)/Ksmag/Scale</f>
        <v>0</v>
      </c>
      <c r="AB2256" s="1">
        <f>SQRT(Sample[[#This Row],[Kpy''i]]^2+Sample[[#This Row],[KPy''j]]^2+Sample[[#This Row],[KPy''k]]^2)/KTmag/Scale</f>
        <v>0.85144140509823252</v>
      </c>
    </row>
    <row r="2257" spans="1:28" hidden="1" x14ac:dyDescent="0.25">
      <c r="A2257" s="5">
        <v>2252</v>
      </c>
      <c r="B2257" s="13" t="s">
        <v>43</v>
      </c>
      <c r="C2257" s="5"/>
      <c r="D2257" s="5"/>
      <c r="E2257">
        <v>5</v>
      </c>
      <c r="F2257">
        <v>2</v>
      </c>
      <c r="G2257">
        <v>5</v>
      </c>
      <c r="H2257" s="11">
        <f>Sample[[#This Row],[C]]/Sample[[#This Row],[D]]</f>
        <v>0.4</v>
      </c>
      <c r="I2257" s="11">
        <f>Sample[[#This Row],[A]]/Sample[[#This Row],[C]]</f>
        <v>2.5</v>
      </c>
      <c r="J2257" s="11">
        <f>Sample[[#This Row],[D]]/Sample[[#This Row],[A]]</f>
        <v>1</v>
      </c>
      <c r="K2257" s="11">
        <f>Sample[[#This Row],[A]]/Sample[[#This Row],[D]]</f>
        <v>1</v>
      </c>
      <c r="L2257" s="11">
        <f>Sample[[#This Row],[D]]/Sample[[#This Row],[C]]</f>
        <v>2.5</v>
      </c>
      <c r="M2257" s="11">
        <f>Sample[[#This Row],[C]]/Sample[[#This Row],[A]]</f>
        <v>0.4</v>
      </c>
      <c r="N2257">
        <f>IF(Sample[[#This Row],[Ap]]=0,10,LOG(Sample[[#This Row],[Ap]]))</f>
        <v>-0.3979400086720376</v>
      </c>
      <c r="O2257">
        <f>IF(Sample[[#This Row],[Ei]]=0,10,LOG(Sample[[#This Row],[Ei]]))</f>
        <v>0.3979400086720376</v>
      </c>
      <c r="P2257">
        <f>IF(Sample[[#This Row],[Ii]]=0,10,LOG(Sample[[#This Row],[Ii]]))</f>
        <v>0</v>
      </c>
      <c r="Q2257">
        <f>Kx-Sample[[#This Row],[Xp]]</f>
        <v>0.3979400086720376</v>
      </c>
      <c r="R2257">
        <f>Ky-Sample[[#This Row],[Yp]]</f>
        <v>-1.3979400086720375</v>
      </c>
      <c r="S2257">
        <f>Kz-Sample[[#This Row],[Zp]]</f>
        <v>1</v>
      </c>
      <c r="T2257">
        <f>Sample[[#This Row],[Kpy]]*KSc-Sample[[#This Row],[KPz]]*KSb</f>
        <v>0.39794000867203749</v>
      </c>
      <c r="U2257">
        <f>-1*(Sample[[#This Row],[KPx]]*KSc-Sample[[#This Row],[KPz]]*KSa)</f>
        <v>0.3979400086720376</v>
      </c>
      <c r="V2257">
        <f>(Sample[[#This Row],[KPx]]*$R$2-Sample[[#This Row],[Kpy]]*KSa)</f>
        <v>0.3979400086720376</v>
      </c>
      <c r="W2257">
        <f>Sample[[#This Row],[Kpy]]*KTc-Sample[[#This Row],[KPz]]*KTb</f>
        <v>2.3979400086720375</v>
      </c>
      <c r="X2257">
        <f>-1*(Sample[[#This Row],[KPx]]*KTc-Sample[[#This Row],[KPz]]*KTa)</f>
        <v>2.3979400086720375</v>
      </c>
      <c r="Y2257">
        <f>(Sample[[#This Row],[KPx]]*KTb-Sample[[#This Row],[Kpy]]*KTa)</f>
        <v>2.3979400086720375</v>
      </c>
      <c r="Z2257">
        <f>-Sample[[#This Row],[Xp]]*a+Sample[[#This Row],[Yp]]*b+Sample[[#This Row],[Zp]]*c_</f>
        <v>0.79588001734407521</v>
      </c>
      <c r="AA2257" s="8">
        <f>-IF(Sample[[#This Row],[Column2]]&gt;0,1,-1)*SQRT(Sample[[#This Row],[KPx''i]]^2+Sample[[#This Row],[KPx''j]]^2+Sample[[#This Row],[KPx''k]]^2)/Ksmag/Scale</f>
        <v>-0.48737498474260249</v>
      </c>
      <c r="AB2257" s="1">
        <f>SQRT(Sample[[#This Row],[Kpy''i]]^2+Sample[[#This Row],[KPy''j]]^2+Sample[[#This Row],[KPy''k]]^2)/KTmag/Scale</f>
        <v>1.6955996410105265</v>
      </c>
    </row>
    <row r="2258" spans="1:28" hidden="1" x14ac:dyDescent="0.25">
      <c r="A2258" s="5">
        <v>2253</v>
      </c>
      <c r="B2258" s="13" t="s">
        <v>43</v>
      </c>
      <c r="C2258" s="5"/>
      <c r="D2258" s="5"/>
      <c r="E2258">
        <v>2</v>
      </c>
      <c r="F2258">
        <v>7</v>
      </c>
      <c r="G2258">
        <v>6</v>
      </c>
      <c r="H2258" s="11">
        <f>Sample[[#This Row],[C]]/Sample[[#This Row],[D]]</f>
        <v>3.5</v>
      </c>
      <c r="I2258" s="11">
        <f>Sample[[#This Row],[A]]/Sample[[#This Row],[C]]</f>
        <v>0.8571428571428571</v>
      </c>
      <c r="J2258" s="11">
        <f>Sample[[#This Row],[D]]/Sample[[#This Row],[A]]</f>
        <v>0.33333333333333331</v>
      </c>
      <c r="K2258" s="11">
        <f>Sample[[#This Row],[A]]/Sample[[#This Row],[D]]</f>
        <v>3</v>
      </c>
      <c r="L2258" s="11">
        <f>Sample[[#This Row],[D]]/Sample[[#This Row],[C]]</f>
        <v>0.2857142857142857</v>
      </c>
      <c r="M2258" s="11">
        <f>Sample[[#This Row],[C]]/Sample[[#This Row],[A]]</f>
        <v>1.1666666666666667</v>
      </c>
      <c r="N2258">
        <f>IF(Sample[[#This Row],[Ap]]=0,10,LOG(Sample[[#This Row],[Ap]]))</f>
        <v>0.54406804435027567</v>
      </c>
      <c r="O2258">
        <f>IF(Sample[[#This Row],[Ei]]=0,10,LOG(Sample[[#This Row],[Ei]]))</f>
        <v>-6.6946789630613221E-2</v>
      </c>
      <c r="P2258">
        <f>IF(Sample[[#This Row],[Ii]]=0,10,LOG(Sample[[#This Row],[Ii]]))</f>
        <v>-0.47712125471966244</v>
      </c>
      <c r="Q2258">
        <f>Kx-Sample[[#This Row],[Xp]]</f>
        <v>-0.54406804435027567</v>
      </c>
      <c r="R2258">
        <f>Ky-Sample[[#This Row],[Yp]]</f>
        <v>-0.93305321036938682</v>
      </c>
      <c r="S2258">
        <f>Kz-Sample[[#This Row],[Zp]]</f>
        <v>1.4771212547196624</v>
      </c>
      <c r="T2258">
        <f>Sample[[#This Row],[Kpy]]*KSc-Sample[[#This Row],[KPz]]*KSb</f>
        <v>-0.54406804435027556</v>
      </c>
      <c r="U2258">
        <f>-1*(Sample[[#This Row],[KPx]]*KSc-Sample[[#This Row],[KPz]]*KSa)</f>
        <v>-0.54406804435027567</v>
      </c>
      <c r="V2258">
        <f>(Sample[[#This Row],[KPx]]*$R$2-Sample[[#This Row],[Kpy]]*KSa)</f>
        <v>-0.54406804435027567</v>
      </c>
      <c r="W2258">
        <f>Sample[[#This Row],[Kpy]]*KTc-Sample[[#This Row],[KPz]]*KTb</f>
        <v>2.4101744650890491</v>
      </c>
      <c r="X2258">
        <f>-1*(Sample[[#This Row],[KPx]]*KTc-Sample[[#This Row],[KPz]]*KTa)</f>
        <v>2.4101744650890491</v>
      </c>
      <c r="Y2258">
        <f>(Sample[[#This Row],[KPx]]*KTb-Sample[[#This Row],[Kpy]]*KTa)</f>
        <v>2.4101744650890495</v>
      </c>
      <c r="Z2258">
        <f>-Sample[[#This Row],[Xp]]*a+Sample[[#This Row],[Yp]]*b+Sample[[#This Row],[Zp]]*c_</f>
        <v>-1.0881360887005513</v>
      </c>
      <c r="AA2258" s="8">
        <f>-IF(Sample[[#This Row],[Column2]]&gt;0,1,-1)*SQRT(Sample[[#This Row],[KPx''i]]^2+Sample[[#This Row],[KPx''j]]^2+Sample[[#This Row],[KPx''k]]^2)/Ksmag/Scale</f>
        <v>0.66634454700605172</v>
      </c>
      <c r="AB2258" s="1">
        <f>SQRT(Sample[[#This Row],[Kpy''i]]^2+Sample[[#This Row],[KPy''j]]^2+Sample[[#This Row],[KPy''k]]^2)/KTmag/Scale</f>
        <v>1.7042507081071265</v>
      </c>
    </row>
    <row r="2259" spans="1:28" hidden="1" x14ac:dyDescent="0.25">
      <c r="A2259" s="5">
        <v>2254</v>
      </c>
      <c r="B2259" s="13" t="s">
        <v>43</v>
      </c>
      <c r="C2259" s="5"/>
      <c r="D2259" s="5"/>
      <c r="E2259">
        <v>5</v>
      </c>
      <c r="F2259">
        <v>3</v>
      </c>
      <c r="G2259">
        <v>3</v>
      </c>
      <c r="H2259" s="11">
        <f>Sample[[#This Row],[C]]/Sample[[#This Row],[D]]</f>
        <v>0.6</v>
      </c>
      <c r="I2259" s="11">
        <f>Sample[[#This Row],[A]]/Sample[[#This Row],[C]]</f>
        <v>1</v>
      </c>
      <c r="J2259" s="11">
        <f>Sample[[#This Row],[D]]/Sample[[#This Row],[A]]</f>
        <v>1.6666666666666667</v>
      </c>
      <c r="K2259" s="11">
        <f>Sample[[#This Row],[A]]/Sample[[#This Row],[D]]</f>
        <v>0.6</v>
      </c>
      <c r="L2259" s="11">
        <f>Sample[[#This Row],[D]]/Sample[[#This Row],[C]]</f>
        <v>1.6666666666666667</v>
      </c>
      <c r="M2259" s="11">
        <f>Sample[[#This Row],[C]]/Sample[[#This Row],[A]]</f>
        <v>1</v>
      </c>
      <c r="N2259">
        <f>IF(Sample[[#This Row],[Ap]]=0,10,LOG(Sample[[#This Row],[Ap]]))</f>
        <v>-0.22184874961635639</v>
      </c>
      <c r="O2259">
        <f>IF(Sample[[#This Row],[Ei]]=0,10,LOG(Sample[[#This Row],[Ei]]))</f>
        <v>0</v>
      </c>
      <c r="P2259">
        <f>IF(Sample[[#This Row],[Ii]]=0,10,LOG(Sample[[#This Row],[Ii]]))</f>
        <v>0.22184874961635639</v>
      </c>
      <c r="Q2259">
        <f>Kx-Sample[[#This Row],[Xp]]</f>
        <v>0.22184874961635639</v>
      </c>
      <c r="R2259">
        <f>Ky-Sample[[#This Row],[Yp]]</f>
        <v>-1</v>
      </c>
      <c r="S2259">
        <f>Kz-Sample[[#This Row],[Zp]]</f>
        <v>0.77815125038364363</v>
      </c>
      <c r="T2259">
        <f>Sample[[#This Row],[Kpy]]*KSc-Sample[[#This Row],[KPz]]*KSb</f>
        <v>0.22184874961635637</v>
      </c>
      <c r="U2259">
        <f>-1*(Sample[[#This Row],[KPx]]*KSc-Sample[[#This Row],[KPz]]*KSa)</f>
        <v>0.22184874961635639</v>
      </c>
      <c r="V2259">
        <f>(Sample[[#This Row],[KPx]]*$R$2-Sample[[#This Row],[Kpy]]*KSa)</f>
        <v>0.22184874961635639</v>
      </c>
      <c r="W2259">
        <f>Sample[[#This Row],[Kpy]]*KTc-Sample[[#This Row],[KPz]]*KTb</f>
        <v>1.7781512503836436</v>
      </c>
      <c r="X2259">
        <f>-1*(Sample[[#This Row],[KPx]]*KTc-Sample[[#This Row],[KPz]]*KTa)</f>
        <v>1.7781512503836436</v>
      </c>
      <c r="Y2259">
        <f>(Sample[[#This Row],[KPx]]*KTb-Sample[[#This Row],[Kpy]]*KTa)</f>
        <v>1.7781512503836436</v>
      </c>
      <c r="Z2259">
        <f>-Sample[[#This Row],[Xp]]*a+Sample[[#This Row],[Yp]]*b+Sample[[#This Row],[Zp]]*c_</f>
        <v>0.44369749923271279</v>
      </c>
      <c r="AA2259" s="8">
        <f>-IF(Sample[[#This Row],[Column2]]&gt;0,1,-1)*SQRT(Sample[[#This Row],[KPx''i]]^2+Sample[[#This Row],[KPx''j]]^2+Sample[[#This Row],[KPx''k]]^2)/Ksmag/Scale</f>
        <v>-0.27170811831726921</v>
      </c>
      <c r="AB2259" s="1">
        <f>SQRT(Sample[[#This Row],[Kpy''i]]^2+Sample[[#This Row],[KPy''j]]^2+Sample[[#This Row],[KPy''k]]^2)/KTmag/Scale</f>
        <v>1.2573428071216133</v>
      </c>
    </row>
    <row r="2260" spans="1:28" hidden="1" x14ac:dyDescent="0.25">
      <c r="A2260" s="5">
        <v>2255</v>
      </c>
      <c r="B2260" s="13" t="s">
        <v>43</v>
      </c>
      <c r="C2260" s="5"/>
      <c r="D2260" s="5"/>
      <c r="E2260">
        <v>3</v>
      </c>
      <c r="F2260">
        <v>3</v>
      </c>
      <c r="G2260">
        <v>5</v>
      </c>
      <c r="H2260" s="11">
        <f>Sample[[#This Row],[C]]/Sample[[#This Row],[D]]</f>
        <v>1</v>
      </c>
      <c r="I2260" s="11">
        <f>Sample[[#This Row],[A]]/Sample[[#This Row],[C]]</f>
        <v>1.6666666666666667</v>
      </c>
      <c r="J2260" s="11">
        <f>Sample[[#This Row],[D]]/Sample[[#This Row],[A]]</f>
        <v>0.6</v>
      </c>
      <c r="K2260" s="11">
        <f>Sample[[#This Row],[A]]/Sample[[#This Row],[D]]</f>
        <v>1.6666666666666667</v>
      </c>
      <c r="L2260" s="11">
        <f>Sample[[#This Row],[D]]/Sample[[#This Row],[C]]</f>
        <v>1</v>
      </c>
      <c r="M2260" s="11">
        <f>Sample[[#This Row],[C]]/Sample[[#This Row],[A]]</f>
        <v>0.6</v>
      </c>
      <c r="N2260">
        <f>IF(Sample[[#This Row],[Ap]]=0,10,LOG(Sample[[#This Row],[Ap]]))</f>
        <v>0</v>
      </c>
      <c r="O2260">
        <f>IF(Sample[[#This Row],[Ei]]=0,10,LOG(Sample[[#This Row],[Ei]]))</f>
        <v>0.22184874961635639</v>
      </c>
      <c r="P2260">
        <f>IF(Sample[[#This Row],[Ii]]=0,10,LOG(Sample[[#This Row],[Ii]]))</f>
        <v>-0.22184874961635639</v>
      </c>
      <c r="Q2260">
        <f>Kx-Sample[[#This Row],[Xp]]</f>
        <v>0</v>
      </c>
      <c r="R2260">
        <f>Ky-Sample[[#This Row],[Yp]]</f>
        <v>-1.2218487496163564</v>
      </c>
      <c r="S2260">
        <f>Kz-Sample[[#This Row],[Zp]]</f>
        <v>1.2218487496163564</v>
      </c>
      <c r="T2260">
        <f>Sample[[#This Row],[Kpy]]*KSc-Sample[[#This Row],[KPz]]*KSb</f>
        <v>0</v>
      </c>
      <c r="U2260">
        <f>-1*(Sample[[#This Row],[KPx]]*KSc-Sample[[#This Row],[KPz]]*KSa)</f>
        <v>0</v>
      </c>
      <c r="V2260">
        <f>(Sample[[#This Row],[KPx]]*$R$2-Sample[[#This Row],[Kpy]]*KSa)</f>
        <v>0</v>
      </c>
      <c r="W2260">
        <f>Sample[[#This Row],[Kpy]]*KTc-Sample[[#This Row],[KPz]]*KTb</f>
        <v>2.4436974992327127</v>
      </c>
      <c r="X2260">
        <f>-1*(Sample[[#This Row],[KPx]]*KTc-Sample[[#This Row],[KPz]]*KTa)</f>
        <v>2.4436974992327127</v>
      </c>
      <c r="Y2260">
        <f>(Sample[[#This Row],[KPx]]*KTb-Sample[[#This Row],[Kpy]]*KTa)</f>
        <v>2.4436974992327127</v>
      </c>
      <c r="Z2260">
        <f>-Sample[[#This Row],[Xp]]*a+Sample[[#This Row],[Yp]]*b+Sample[[#This Row],[Zp]]*c_</f>
        <v>0</v>
      </c>
      <c r="AA2260" s="8">
        <f>-IF(Sample[[#This Row],[Column2]]&gt;0,1,-1)*SQRT(Sample[[#This Row],[KPx''i]]^2+Sample[[#This Row],[KPx''j]]^2+Sample[[#This Row],[KPx''k]]^2)/Ksmag/Scale</f>
        <v>0</v>
      </c>
      <c r="AB2260" s="1">
        <f>SQRT(Sample[[#This Row],[Kpy''i]]^2+Sample[[#This Row],[KPy''j]]^2+Sample[[#This Row],[KPy''k]]^2)/KTmag/Scale</f>
        <v>1.7279550728760593</v>
      </c>
    </row>
    <row r="2261" spans="1:28" hidden="1" x14ac:dyDescent="0.25">
      <c r="A2261" s="5">
        <v>2256</v>
      </c>
      <c r="B2261" s="13" t="s">
        <v>43</v>
      </c>
      <c r="C2261" s="5"/>
      <c r="D2261" s="5"/>
      <c r="E2261">
        <v>3</v>
      </c>
      <c r="F2261">
        <v>8</v>
      </c>
      <c r="G2261">
        <v>6</v>
      </c>
      <c r="H2261" s="11">
        <f>Sample[[#This Row],[C]]/Sample[[#This Row],[D]]</f>
        <v>2.6666666666666665</v>
      </c>
      <c r="I2261" s="11">
        <f>Sample[[#This Row],[A]]/Sample[[#This Row],[C]]</f>
        <v>0.75</v>
      </c>
      <c r="J2261" s="11">
        <f>Sample[[#This Row],[D]]/Sample[[#This Row],[A]]</f>
        <v>0.5</v>
      </c>
      <c r="K2261" s="11">
        <f>Sample[[#This Row],[A]]/Sample[[#This Row],[D]]</f>
        <v>2</v>
      </c>
      <c r="L2261" s="11">
        <f>Sample[[#This Row],[D]]/Sample[[#This Row],[C]]</f>
        <v>0.375</v>
      </c>
      <c r="M2261" s="11">
        <f>Sample[[#This Row],[C]]/Sample[[#This Row],[A]]</f>
        <v>1.3333333333333333</v>
      </c>
      <c r="N2261">
        <f>IF(Sample[[#This Row],[Ap]]=0,10,LOG(Sample[[#This Row],[Ap]]))</f>
        <v>0.4259687322722811</v>
      </c>
      <c r="O2261">
        <f>IF(Sample[[#This Row],[Ei]]=0,10,LOG(Sample[[#This Row],[Ei]]))</f>
        <v>-0.12493873660829995</v>
      </c>
      <c r="P2261">
        <f>IF(Sample[[#This Row],[Ii]]=0,10,LOG(Sample[[#This Row],[Ii]]))</f>
        <v>-0.3010299956639812</v>
      </c>
      <c r="Q2261">
        <f>Kx-Sample[[#This Row],[Xp]]</f>
        <v>-0.4259687322722811</v>
      </c>
      <c r="R2261">
        <f>Ky-Sample[[#This Row],[Yp]]</f>
        <v>-0.87506126339170009</v>
      </c>
      <c r="S2261">
        <f>Kz-Sample[[#This Row],[Zp]]</f>
        <v>1.3010299956639813</v>
      </c>
      <c r="T2261">
        <f>Sample[[#This Row],[Kpy]]*KSc-Sample[[#This Row],[KPz]]*KSb</f>
        <v>-0.42596873227228116</v>
      </c>
      <c r="U2261">
        <f>-1*(Sample[[#This Row],[KPx]]*KSc-Sample[[#This Row],[KPz]]*KSa)</f>
        <v>-0.4259687322722811</v>
      </c>
      <c r="V2261">
        <f>(Sample[[#This Row],[KPx]]*$R$2-Sample[[#This Row],[Kpy]]*KSa)</f>
        <v>-0.4259687322722811</v>
      </c>
      <c r="W2261">
        <f>Sample[[#This Row],[Kpy]]*KTc-Sample[[#This Row],[KPz]]*KTb</f>
        <v>2.1760912590556813</v>
      </c>
      <c r="X2261">
        <f>-1*(Sample[[#This Row],[KPx]]*KTc-Sample[[#This Row],[KPz]]*KTa)</f>
        <v>2.1760912590556813</v>
      </c>
      <c r="Y2261">
        <f>(Sample[[#This Row],[KPx]]*KTb-Sample[[#This Row],[Kpy]]*KTa)</f>
        <v>2.1760912590556813</v>
      </c>
      <c r="Z2261">
        <f>-Sample[[#This Row],[Xp]]*a+Sample[[#This Row],[Yp]]*b+Sample[[#This Row],[Zp]]*c_</f>
        <v>-0.85193746454456232</v>
      </c>
      <c r="AA2261" s="8">
        <f>-IF(Sample[[#This Row],[Column2]]&gt;0,1,-1)*SQRT(Sample[[#This Row],[KPx''i]]^2+Sample[[#This Row],[KPx''j]]^2+Sample[[#This Row],[KPx''k]]^2)/Ksmag/Scale</f>
        <v>0.52170302022365311</v>
      </c>
      <c r="AB2261" s="1">
        <f>SQRT(Sample[[#This Row],[Kpy''i]]^2+Sample[[#This Row],[KPy''j]]^2+Sample[[#This Row],[KPy''k]]^2)/KTmag/Scale</f>
        <v>1.5387288857590447</v>
      </c>
    </row>
    <row r="2262" spans="1:28" hidden="1" x14ac:dyDescent="0.25">
      <c r="A2262" s="5">
        <v>2257</v>
      </c>
      <c r="B2262" s="13" t="s">
        <v>43</v>
      </c>
      <c r="C2262" s="5"/>
      <c r="D2262" s="5"/>
      <c r="E2262">
        <v>4</v>
      </c>
      <c r="F2262">
        <v>6</v>
      </c>
      <c r="G2262">
        <v>8</v>
      </c>
      <c r="H2262" s="11">
        <f>Sample[[#This Row],[C]]/Sample[[#This Row],[D]]</f>
        <v>1.5</v>
      </c>
      <c r="I2262" s="11">
        <f>Sample[[#This Row],[A]]/Sample[[#This Row],[C]]</f>
        <v>1.3333333333333333</v>
      </c>
      <c r="J2262" s="11">
        <f>Sample[[#This Row],[D]]/Sample[[#This Row],[A]]</f>
        <v>0.5</v>
      </c>
      <c r="K2262" s="11">
        <f>Sample[[#This Row],[A]]/Sample[[#This Row],[D]]</f>
        <v>2</v>
      </c>
      <c r="L2262" s="11">
        <f>Sample[[#This Row],[D]]/Sample[[#This Row],[C]]</f>
        <v>0.66666666666666663</v>
      </c>
      <c r="M2262" s="11">
        <f>Sample[[#This Row],[C]]/Sample[[#This Row],[A]]</f>
        <v>0.75</v>
      </c>
      <c r="N2262">
        <f>IF(Sample[[#This Row],[Ap]]=0,10,LOG(Sample[[#This Row],[Ap]]))</f>
        <v>0.17609125905568124</v>
      </c>
      <c r="O2262">
        <f>IF(Sample[[#This Row],[Ei]]=0,10,LOG(Sample[[#This Row],[Ei]]))</f>
        <v>0.12493873660829993</v>
      </c>
      <c r="P2262">
        <f>IF(Sample[[#This Row],[Ii]]=0,10,LOG(Sample[[#This Row],[Ii]]))</f>
        <v>-0.3010299956639812</v>
      </c>
      <c r="Q2262">
        <f>Kx-Sample[[#This Row],[Xp]]</f>
        <v>-0.17609125905568124</v>
      </c>
      <c r="R2262">
        <f>Ky-Sample[[#This Row],[Yp]]</f>
        <v>-1.1249387366082999</v>
      </c>
      <c r="S2262">
        <f>Kz-Sample[[#This Row],[Zp]]</f>
        <v>1.3010299956639813</v>
      </c>
      <c r="T2262">
        <f>Sample[[#This Row],[Kpy]]*KSc-Sample[[#This Row],[KPz]]*KSb</f>
        <v>-0.17609125905568135</v>
      </c>
      <c r="U2262">
        <f>-1*(Sample[[#This Row],[KPx]]*KSc-Sample[[#This Row],[KPz]]*KSa)</f>
        <v>-0.17609125905568124</v>
      </c>
      <c r="V2262">
        <f>(Sample[[#This Row],[KPx]]*$R$2-Sample[[#This Row],[Kpy]]*KSa)</f>
        <v>-0.17609125905568124</v>
      </c>
      <c r="W2262">
        <f>Sample[[#This Row],[Kpy]]*KTc-Sample[[#This Row],[KPz]]*KTb</f>
        <v>2.4259687322722812</v>
      </c>
      <c r="X2262">
        <f>-1*(Sample[[#This Row],[KPx]]*KTc-Sample[[#This Row],[KPz]]*KTa)</f>
        <v>2.4259687322722812</v>
      </c>
      <c r="Y2262">
        <f>(Sample[[#This Row],[KPx]]*KTb-Sample[[#This Row],[Kpy]]*KTa)</f>
        <v>2.4259687322722812</v>
      </c>
      <c r="Z2262">
        <f>-Sample[[#This Row],[Xp]]*a+Sample[[#This Row],[Yp]]*b+Sample[[#This Row],[Zp]]*c_</f>
        <v>-0.35218251811136253</v>
      </c>
      <c r="AA2262" s="8">
        <f>-IF(Sample[[#This Row],[Column2]]&gt;0,1,-1)*SQRT(Sample[[#This Row],[KPx''i]]^2+Sample[[#This Row],[KPx''j]]^2+Sample[[#This Row],[KPx''k]]^2)/Ksmag/Scale</f>
        <v>0.21566686642533334</v>
      </c>
      <c r="AB2262" s="1">
        <f>SQRT(Sample[[#This Row],[Kpy''i]]^2+Sample[[#This Row],[KPy''j]]^2+Sample[[#This Row],[KPy''k]]^2)/KTmag/Scale</f>
        <v>1.7154189415362624</v>
      </c>
    </row>
    <row r="2263" spans="1:28" hidden="1" x14ac:dyDescent="0.25">
      <c r="A2263" s="5">
        <v>2258</v>
      </c>
      <c r="B2263" s="13" t="s">
        <v>43</v>
      </c>
      <c r="C2263" s="5"/>
      <c r="D2263" s="5"/>
      <c r="E2263">
        <v>9</v>
      </c>
      <c r="F2263">
        <v>4</v>
      </c>
      <c r="G2263">
        <v>8</v>
      </c>
      <c r="H2263" s="11">
        <f>Sample[[#This Row],[C]]/Sample[[#This Row],[D]]</f>
        <v>0.44444444444444442</v>
      </c>
      <c r="I2263" s="11">
        <f>Sample[[#This Row],[A]]/Sample[[#This Row],[C]]</f>
        <v>2</v>
      </c>
      <c r="J2263" s="11">
        <f>Sample[[#This Row],[D]]/Sample[[#This Row],[A]]</f>
        <v>1.125</v>
      </c>
      <c r="K2263" s="11">
        <f>Sample[[#This Row],[A]]/Sample[[#This Row],[D]]</f>
        <v>0.88888888888888884</v>
      </c>
      <c r="L2263" s="11">
        <f>Sample[[#This Row],[D]]/Sample[[#This Row],[C]]</f>
        <v>2.25</v>
      </c>
      <c r="M2263" s="11">
        <f>Sample[[#This Row],[C]]/Sample[[#This Row],[A]]</f>
        <v>0.5</v>
      </c>
      <c r="N2263">
        <f>IF(Sample[[#This Row],[Ap]]=0,10,LOG(Sample[[#This Row],[Ap]]))</f>
        <v>-0.35218251811136253</v>
      </c>
      <c r="O2263">
        <f>IF(Sample[[#This Row],[Ei]]=0,10,LOG(Sample[[#This Row],[Ei]]))</f>
        <v>0.3010299956639812</v>
      </c>
      <c r="P2263">
        <f>IF(Sample[[#This Row],[Ii]]=0,10,LOG(Sample[[#This Row],[Ii]]))</f>
        <v>5.1152522447381291E-2</v>
      </c>
      <c r="Q2263">
        <f>Kx-Sample[[#This Row],[Xp]]</f>
        <v>0.35218251811136253</v>
      </c>
      <c r="R2263">
        <f>Ky-Sample[[#This Row],[Yp]]</f>
        <v>-1.3010299956639813</v>
      </c>
      <c r="S2263">
        <f>Kz-Sample[[#This Row],[Zp]]</f>
        <v>0.94884747755261867</v>
      </c>
      <c r="T2263">
        <f>Sample[[#This Row],[Kpy]]*KSc-Sample[[#This Row],[KPz]]*KSb</f>
        <v>0.35218251811136259</v>
      </c>
      <c r="U2263">
        <f>-1*(Sample[[#This Row],[KPx]]*KSc-Sample[[#This Row],[KPz]]*KSa)</f>
        <v>0.35218251811136253</v>
      </c>
      <c r="V2263">
        <f>(Sample[[#This Row],[KPx]]*$R$2-Sample[[#This Row],[Kpy]]*KSa)</f>
        <v>0.35218251811136253</v>
      </c>
      <c r="W2263">
        <f>Sample[[#This Row],[Kpy]]*KTc-Sample[[#This Row],[KPz]]*KTb</f>
        <v>2.2498774732165998</v>
      </c>
      <c r="X2263">
        <f>-1*(Sample[[#This Row],[KPx]]*KTc-Sample[[#This Row],[KPz]]*KTa)</f>
        <v>2.2498774732165998</v>
      </c>
      <c r="Y2263">
        <f>(Sample[[#This Row],[KPx]]*KTb-Sample[[#This Row],[Kpy]]*KTa)</f>
        <v>2.2498774732165998</v>
      </c>
      <c r="Z2263">
        <f>-Sample[[#This Row],[Xp]]*a+Sample[[#This Row],[Yp]]*b+Sample[[#This Row],[Zp]]*c_</f>
        <v>0.70436503622272495</v>
      </c>
      <c r="AA2263" s="8">
        <f>-IF(Sample[[#This Row],[Column2]]&gt;0,1,-1)*SQRT(Sample[[#This Row],[KPx''i]]^2+Sample[[#This Row],[KPx''j]]^2+Sample[[#This Row],[KPx''k]]^2)/Ksmag/Scale</f>
        <v>-0.43133373285066667</v>
      </c>
      <c r="AB2263" s="1">
        <f>SQRT(Sample[[#This Row],[Kpy''i]]^2+Sample[[#This Row],[KPy''j]]^2+Sample[[#This Row],[KPy''k]]^2)/KTmag/Scale</f>
        <v>1.5909036181503129</v>
      </c>
    </row>
    <row r="2264" spans="1:28" hidden="1" x14ac:dyDescent="0.25">
      <c r="A2264" s="5">
        <v>2259</v>
      </c>
      <c r="B2264" s="13" t="s">
        <v>43</v>
      </c>
      <c r="C2264" s="5"/>
      <c r="D2264" s="5"/>
      <c r="E2264">
        <v>2</v>
      </c>
      <c r="F2264">
        <v>1</v>
      </c>
      <c r="G2264">
        <v>3</v>
      </c>
      <c r="H2264" s="11">
        <f>Sample[[#This Row],[C]]/Sample[[#This Row],[D]]</f>
        <v>0.5</v>
      </c>
      <c r="I2264" s="11">
        <f>Sample[[#This Row],[A]]/Sample[[#This Row],[C]]</f>
        <v>3</v>
      </c>
      <c r="J2264" s="11">
        <f>Sample[[#This Row],[D]]/Sample[[#This Row],[A]]</f>
        <v>0.66666666666666663</v>
      </c>
      <c r="K2264" s="11">
        <f>Sample[[#This Row],[A]]/Sample[[#This Row],[D]]</f>
        <v>1.5</v>
      </c>
      <c r="L2264" s="11">
        <f>Sample[[#This Row],[D]]/Sample[[#This Row],[C]]</f>
        <v>2</v>
      </c>
      <c r="M2264" s="11">
        <f>Sample[[#This Row],[C]]/Sample[[#This Row],[A]]</f>
        <v>0.33333333333333331</v>
      </c>
      <c r="N2264">
        <f>IF(Sample[[#This Row],[Ap]]=0,10,LOG(Sample[[#This Row],[Ap]]))</f>
        <v>-0.3010299956639812</v>
      </c>
      <c r="O2264">
        <f>IF(Sample[[#This Row],[Ei]]=0,10,LOG(Sample[[#This Row],[Ei]]))</f>
        <v>0.47712125471966244</v>
      </c>
      <c r="P2264">
        <f>IF(Sample[[#This Row],[Ii]]=0,10,LOG(Sample[[#This Row],[Ii]]))</f>
        <v>-0.17609125905568127</v>
      </c>
      <c r="Q2264">
        <f>Kx-Sample[[#This Row],[Xp]]</f>
        <v>0.3010299956639812</v>
      </c>
      <c r="R2264">
        <f>Ky-Sample[[#This Row],[Yp]]</f>
        <v>-1.4771212547196624</v>
      </c>
      <c r="S2264">
        <f>Kz-Sample[[#This Row],[Zp]]</f>
        <v>1.1760912590556813</v>
      </c>
      <c r="T2264">
        <f>Sample[[#This Row],[Kpy]]*KSc-Sample[[#This Row],[KPz]]*KSb</f>
        <v>0.30102999566398103</v>
      </c>
      <c r="U2264">
        <f>-1*(Sample[[#This Row],[KPx]]*KSc-Sample[[#This Row],[KPz]]*KSa)</f>
        <v>0.3010299956639812</v>
      </c>
      <c r="V2264">
        <f>(Sample[[#This Row],[KPx]]*$R$2-Sample[[#This Row],[Kpy]]*KSa)</f>
        <v>0.3010299956639812</v>
      </c>
      <c r="W2264">
        <f>Sample[[#This Row],[Kpy]]*KTc-Sample[[#This Row],[KPz]]*KTb</f>
        <v>2.653212513775344</v>
      </c>
      <c r="X2264">
        <f>-1*(Sample[[#This Row],[KPx]]*KTc-Sample[[#This Row],[KPz]]*KTa)</f>
        <v>2.653212513775344</v>
      </c>
      <c r="Y2264">
        <f>(Sample[[#This Row],[KPx]]*KTb-Sample[[#This Row],[Kpy]]*KTa)</f>
        <v>2.6532125137753435</v>
      </c>
      <c r="Z2264">
        <f>-Sample[[#This Row],[Xp]]*a+Sample[[#This Row],[Yp]]*b+Sample[[#This Row],[Zp]]*c_</f>
        <v>0.60205999132796229</v>
      </c>
      <c r="AA2264" s="8">
        <f>-IF(Sample[[#This Row],[Column2]]&gt;0,1,-1)*SQRT(Sample[[#This Row],[KPx''i]]^2+Sample[[#This Row],[KPx''j]]^2+Sample[[#This Row],[KPx''k]]^2)/Ksmag/Scale</f>
        <v>-0.36868494332449314</v>
      </c>
      <c r="AB2264" s="1">
        <f>SQRT(Sample[[#This Row],[Kpy''i]]^2+Sample[[#This Row],[KPy''j]]^2+Sample[[#This Row],[KPy''k]]^2)/KTmag/Scale</f>
        <v>1.8761045604195521</v>
      </c>
    </row>
    <row r="2265" spans="1:28" hidden="1" x14ac:dyDescent="0.25">
      <c r="A2265" s="5">
        <v>2260</v>
      </c>
      <c r="B2265" s="13" t="s">
        <v>43</v>
      </c>
      <c r="C2265" s="5"/>
      <c r="D2265" s="5"/>
      <c r="E2265">
        <v>3</v>
      </c>
      <c r="F2265">
        <v>6</v>
      </c>
      <c r="G2265">
        <v>6</v>
      </c>
      <c r="H2265" s="11">
        <f>Sample[[#This Row],[C]]/Sample[[#This Row],[D]]</f>
        <v>2</v>
      </c>
      <c r="I2265" s="11">
        <f>Sample[[#This Row],[A]]/Sample[[#This Row],[C]]</f>
        <v>1</v>
      </c>
      <c r="J2265" s="11">
        <f>Sample[[#This Row],[D]]/Sample[[#This Row],[A]]</f>
        <v>0.5</v>
      </c>
      <c r="K2265" s="11">
        <f>Sample[[#This Row],[A]]/Sample[[#This Row],[D]]</f>
        <v>2</v>
      </c>
      <c r="L2265" s="11">
        <f>Sample[[#This Row],[D]]/Sample[[#This Row],[C]]</f>
        <v>0.5</v>
      </c>
      <c r="M2265" s="11">
        <f>Sample[[#This Row],[C]]/Sample[[#This Row],[A]]</f>
        <v>1</v>
      </c>
      <c r="N2265">
        <f>IF(Sample[[#This Row],[Ap]]=0,10,LOG(Sample[[#This Row],[Ap]]))</f>
        <v>0.3010299956639812</v>
      </c>
      <c r="O2265">
        <f>IF(Sample[[#This Row],[Ei]]=0,10,LOG(Sample[[#This Row],[Ei]]))</f>
        <v>0</v>
      </c>
      <c r="P2265">
        <f>IF(Sample[[#This Row],[Ii]]=0,10,LOG(Sample[[#This Row],[Ii]]))</f>
        <v>-0.3010299956639812</v>
      </c>
      <c r="Q2265">
        <f>Kx-Sample[[#This Row],[Xp]]</f>
        <v>-0.3010299956639812</v>
      </c>
      <c r="R2265">
        <f>Ky-Sample[[#This Row],[Yp]]</f>
        <v>-1</v>
      </c>
      <c r="S2265">
        <f>Kz-Sample[[#This Row],[Zp]]</f>
        <v>1.3010299956639813</v>
      </c>
      <c r="T2265">
        <f>Sample[[#This Row],[Kpy]]*KSc-Sample[[#This Row],[KPz]]*KSb</f>
        <v>-0.30102999566398125</v>
      </c>
      <c r="U2265">
        <f>-1*(Sample[[#This Row],[KPx]]*KSc-Sample[[#This Row],[KPz]]*KSa)</f>
        <v>-0.3010299956639812</v>
      </c>
      <c r="V2265">
        <f>(Sample[[#This Row],[KPx]]*$R$2-Sample[[#This Row],[Kpy]]*KSa)</f>
        <v>-0.3010299956639812</v>
      </c>
      <c r="W2265">
        <f>Sample[[#This Row],[Kpy]]*KTc-Sample[[#This Row],[KPz]]*KTb</f>
        <v>2.3010299956639813</v>
      </c>
      <c r="X2265">
        <f>-1*(Sample[[#This Row],[KPx]]*KTc-Sample[[#This Row],[KPz]]*KTa)</f>
        <v>2.3010299956639813</v>
      </c>
      <c r="Y2265">
        <f>(Sample[[#This Row],[KPx]]*KTb-Sample[[#This Row],[Kpy]]*KTa)</f>
        <v>2.3010299956639813</v>
      </c>
      <c r="Z2265">
        <f>-Sample[[#This Row],[Xp]]*a+Sample[[#This Row],[Yp]]*b+Sample[[#This Row],[Zp]]*c_</f>
        <v>-0.6020599913279624</v>
      </c>
      <c r="AA2265" s="8">
        <f>-IF(Sample[[#This Row],[Column2]]&gt;0,1,-1)*SQRT(Sample[[#This Row],[KPx''i]]^2+Sample[[#This Row],[KPx''j]]^2+Sample[[#This Row],[KPx''k]]^2)/Ksmag/Scale</f>
        <v>0.36868494332449331</v>
      </c>
      <c r="AB2265" s="1">
        <f>SQRT(Sample[[#This Row],[Kpy''i]]^2+Sample[[#This Row],[KPy''j]]^2+Sample[[#This Row],[KPy''k]]^2)/KTmag/Scale</f>
        <v>1.6270739136476533</v>
      </c>
    </row>
    <row r="2266" spans="1:28" hidden="1" x14ac:dyDescent="0.25">
      <c r="A2266" s="5">
        <v>2261</v>
      </c>
      <c r="B2266" s="13" t="s">
        <v>43</v>
      </c>
      <c r="C2266" s="5"/>
      <c r="D2266" s="5"/>
      <c r="E2266">
        <v>6</v>
      </c>
      <c r="F2266">
        <v>7</v>
      </c>
      <c r="G2266">
        <v>10</v>
      </c>
      <c r="H2266" s="11">
        <f>Sample[[#This Row],[C]]/Sample[[#This Row],[D]]</f>
        <v>1.1666666666666667</v>
      </c>
      <c r="I2266" s="11">
        <f>Sample[[#This Row],[A]]/Sample[[#This Row],[C]]</f>
        <v>1.4285714285714286</v>
      </c>
      <c r="J2266" s="11">
        <f>Sample[[#This Row],[D]]/Sample[[#This Row],[A]]</f>
        <v>0.6</v>
      </c>
      <c r="K2266" s="11">
        <f>Sample[[#This Row],[A]]/Sample[[#This Row],[D]]</f>
        <v>1.6666666666666667</v>
      </c>
      <c r="L2266" s="11">
        <f>Sample[[#This Row],[D]]/Sample[[#This Row],[C]]</f>
        <v>0.8571428571428571</v>
      </c>
      <c r="M2266" s="11">
        <f>Sample[[#This Row],[C]]/Sample[[#This Row],[A]]</f>
        <v>0.7</v>
      </c>
      <c r="N2266">
        <f>IF(Sample[[#This Row],[Ap]]=0,10,LOG(Sample[[#This Row],[Ap]]))</f>
        <v>6.6946789630613221E-2</v>
      </c>
      <c r="O2266">
        <f>IF(Sample[[#This Row],[Ei]]=0,10,LOG(Sample[[#This Row],[Ei]]))</f>
        <v>0.15490195998574319</v>
      </c>
      <c r="P2266">
        <f>IF(Sample[[#This Row],[Ii]]=0,10,LOG(Sample[[#This Row],[Ii]]))</f>
        <v>-0.22184874961635639</v>
      </c>
      <c r="Q2266">
        <f>Kx-Sample[[#This Row],[Xp]]</f>
        <v>-6.6946789630613221E-2</v>
      </c>
      <c r="R2266">
        <f>Ky-Sample[[#This Row],[Yp]]</f>
        <v>-1.1549019599857431</v>
      </c>
      <c r="S2266">
        <f>Kz-Sample[[#This Row],[Zp]]</f>
        <v>1.2218487496163564</v>
      </c>
      <c r="T2266">
        <f>Sample[[#This Row],[Kpy]]*KSc-Sample[[#This Row],[KPz]]*KSb</f>
        <v>-6.694678963061329E-2</v>
      </c>
      <c r="U2266">
        <f>-1*(Sample[[#This Row],[KPx]]*KSc-Sample[[#This Row],[KPz]]*KSa)</f>
        <v>-6.6946789630613221E-2</v>
      </c>
      <c r="V2266">
        <f>(Sample[[#This Row],[KPx]]*$R$2-Sample[[#This Row],[Kpy]]*KSa)</f>
        <v>-6.6946789630613221E-2</v>
      </c>
      <c r="W2266">
        <f>Sample[[#This Row],[Kpy]]*KTc-Sample[[#This Row],[KPz]]*KTb</f>
        <v>2.3767507096020992</v>
      </c>
      <c r="X2266">
        <f>-1*(Sample[[#This Row],[KPx]]*KTc-Sample[[#This Row],[KPz]]*KTa)</f>
        <v>2.3767507096020997</v>
      </c>
      <c r="Y2266">
        <f>(Sample[[#This Row],[KPx]]*KTb-Sample[[#This Row],[Kpy]]*KTa)</f>
        <v>2.3767507096020992</v>
      </c>
      <c r="Z2266">
        <f>-Sample[[#This Row],[Xp]]*a+Sample[[#This Row],[Yp]]*b+Sample[[#This Row],[Zp]]*c_</f>
        <v>-0.13389357926122641</v>
      </c>
      <c r="AA2266" s="8">
        <f>-IF(Sample[[#This Row],[Column2]]&gt;0,1,-1)*SQRT(Sample[[#This Row],[KPx''i]]^2+Sample[[#This Row],[KPx''j]]^2+Sample[[#This Row],[KPx''k]]^2)/Ksmag/Scale</f>
        <v>8.1992737256225176E-2</v>
      </c>
      <c r="AB2266" s="1">
        <f>SQRT(Sample[[#This Row],[Kpy''i]]^2+Sample[[#This Row],[KPy''j]]^2+Sample[[#This Row],[KPy''k]]^2)/KTmag/Scale</f>
        <v>1.6806165439495833</v>
      </c>
    </row>
    <row r="2267" spans="1:28" hidden="1" x14ac:dyDescent="0.25">
      <c r="A2267" s="5">
        <v>2262</v>
      </c>
      <c r="B2267" s="13" t="s">
        <v>43</v>
      </c>
      <c r="C2267" s="5"/>
      <c r="D2267" s="5"/>
      <c r="E2267">
        <v>1</v>
      </c>
      <c r="F2267">
        <v>3</v>
      </c>
      <c r="G2267">
        <v>6</v>
      </c>
      <c r="H2267" s="11">
        <f>Sample[[#This Row],[C]]/Sample[[#This Row],[D]]</f>
        <v>3</v>
      </c>
      <c r="I2267" s="11">
        <f>Sample[[#This Row],[A]]/Sample[[#This Row],[C]]</f>
        <v>2</v>
      </c>
      <c r="J2267" s="11">
        <f>Sample[[#This Row],[D]]/Sample[[#This Row],[A]]</f>
        <v>0.16666666666666666</v>
      </c>
      <c r="K2267" s="11">
        <f>Sample[[#This Row],[A]]/Sample[[#This Row],[D]]</f>
        <v>6</v>
      </c>
      <c r="L2267" s="11">
        <f>Sample[[#This Row],[D]]/Sample[[#This Row],[C]]</f>
        <v>0.33333333333333331</v>
      </c>
      <c r="M2267" s="11">
        <f>Sample[[#This Row],[C]]/Sample[[#This Row],[A]]</f>
        <v>0.5</v>
      </c>
      <c r="N2267">
        <f>IF(Sample[[#This Row],[Ap]]=0,10,LOG(Sample[[#This Row],[Ap]]))</f>
        <v>0.47712125471966244</v>
      </c>
      <c r="O2267">
        <f>IF(Sample[[#This Row],[Ei]]=0,10,LOG(Sample[[#This Row],[Ei]]))</f>
        <v>0.3010299956639812</v>
      </c>
      <c r="P2267">
        <f>IF(Sample[[#This Row],[Ii]]=0,10,LOG(Sample[[#This Row],[Ii]]))</f>
        <v>-0.77815125038364363</v>
      </c>
      <c r="Q2267">
        <f>Kx-Sample[[#This Row],[Xp]]</f>
        <v>-0.47712125471966244</v>
      </c>
      <c r="R2267">
        <f>Ky-Sample[[#This Row],[Yp]]</f>
        <v>-1.3010299956639813</v>
      </c>
      <c r="S2267">
        <f>Kz-Sample[[#This Row],[Zp]]</f>
        <v>1.7781512503836436</v>
      </c>
      <c r="T2267">
        <f>Sample[[#This Row],[Kpy]]*KSc-Sample[[#This Row],[KPz]]*KSb</f>
        <v>-0.47712125471966238</v>
      </c>
      <c r="U2267">
        <f>-1*(Sample[[#This Row],[KPx]]*KSc-Sample[[#This Row],[KPz]]*KSa)</f>
        <v>-0.47712125471966244</v>
      </c>
      <c r="V2267">
        <f>(Sample[[#This Row],[KPx]]*$R$2-Sample[[#This Row],[Kpy]]*KSa)</f>
        <v>-0.47712125471966244</v>
      </c>
      <c r="W2267">
        <f>Sample[[#This Row],[Kpy]]*KTc-Sample[[#This Row],[KPz]]*KTb</f>
        <v>3.0791812460476251</v>
      </c>
      <c r="X2267">
        <f>-1*(Sample[[#This Row],[KPx]]*KTc-Sample[[#This Row],[KPz]]*KTa)</f>
        <v>3.0791812460476247</v>
      </c>
      <c r="Y2267">
        <f>(Sample[[#This Row],[KPx]]*KTb-Sample[[#This Row],[Kpy]]*KTa)</f>
        <v>3.0791812460476251</v>
      </c>
      <c r="Z2267">
        <f>-Sample[[#This Row],[Xp]]*a+Sample[[#This Row],[Yp]]*b+Sample[[#This Row],[Zp]]*c_</f>
        <v>-0.95424250943932487</v>
      </c>
      <c r="AA2267" s="8">
        <f>-IF(Sample[[#This Row],[Column2]]&gt;0,1,-1)*SQRT(Sample[[#This Row],[KPx''i]]^2+Sample[[#This Row],[KPx''j]]^2+Sample[[#This Row],[KPx''k]]^2)/Ksmag/Scale</f>
        <v>0.58435180974982659</v>
      </c>
      <c r="AB2267" s="1">
        <f>SQRT(Sample[[#This Row],[Kpy''i]]^2+Sample[[#This Row],[KPy''j]]^2+Sample[[#This Row],[KPy''k]]^2)/KTmag/Scale</f>
        <v>2.1773099395827189</v>
      </c>
    </row>
    <row r="2268" spans="1:28" hidden="1" x14ac:dyDescent="0.25">
      <c r="A2268" s="5">
        <v>2263</v>
      </c>
      <c r="B2268" s="13" t="s">
        <v>43</v>
      </c>
      <c r="C2268" s="5"/>
      <c r="D2268" s="5"/>
      <c r="E2268">
        <v>3</v>
      </c>
      <c r="F2268">
        <v>5</v>
      </c>
      <c r="G2268">
        <v>1</v>
      </c>
      <c r="H2268" s="11">
        <f>Sample[[#This Row],[C]]/Sample[[#This Row],[D]]</f>
        <v>1.6666666666666667</v>
      </c>
      <c r="I2268" s="11">
        <f>Sample[[#This Row],[A]]/Sample[[#This Row],[C]]</f>
        <v>0.2</v>
      </c>
      <c r="J2268" s="11">
        <f>Sample[[#This Row],[D]]/Sample[[#This Row],[A]]</f>
        <v>3</v>
      </c>
      <c r="K2268" s="11">
        <f>Sample[[#This Row],[A]]/Sample[[#This Row],[D]]</f>
        <v>0.33333333333333331</v>
      </c>
      <c r="L2268" s="11">
        <f>Sample[[#This Row],[D]]/Sample[[#This Row],[C]]</f>
        <v>0.6</v>
      </c>
      <c r="M2268" s="11">
        <f>Sample[[#This Row],[C]]/Sample[[#This Row],[A]]</f>
        <v>5</v>
      </c>
      <c r="N2268">
        <f>IF(Sample[[#This Row],[Ap]]=0,10,LOG(Sample[[#This Row],[Ap]]))</f>
        <v>0.22184874961635639</v>
      </c>
      <c r="O2268">
        <f>IF(Sample[[#This Row],[Ei]]=0,10,LOG(Sample[[#This Row],[Ei]]))</f>
        <v>-0.69897000433601875</v>
      </c>
      <c r="P2268">
        <f>IF(Sample[[#This Row],[Ii]]=0,10,LOG(Sample[[#This Row],[Ii]]))</f>
        <v>0.47712125471966244</v>
      </c>
      <c r="Q2268">
        <f>Kx-Sample[[#This Row],[Xp]]</f>
        <v>-0.22184874961635639</v>
      </c>
      <c r="R2268">
        <f>Ky-Sample[[#This Row],[Yp]]</f>
        <v>-0.30102999566398125</v>
      </c>
      <c r="S2268">
        <f>Kz-Sample[[#This Row],[Zp]]</f>
        <v>0.52287874528033762</v>
      </c>
      <c r="T2268">
        <f>Sample[[#This Row],[Kpy]]*KSc-Sample[[#This Row],[KPz]]*KSb</f>
        <v>-0.22184874961635637</v>
      </c>
      <c r="U2268">
        <f>-1*(Sample[[#This Row],[KPx]]*KSc-Sample[[#This Row],[KPz]]*KSa)</f>
        <v>-0.22184874961635639</v>
      </c>
      <c r="V2268">
        <f>(Sample[[#This Row],[KPx]]*$R$2-Sample[[#This Row],[Kpy]]*KSa)</f>
        <v>-0.22184874961635639</v>
      </c>
      <c r="W2268">
        <f>Sample[[#This Row],[Kpy]]*KTc-Sample[[#This Row],[KPz]]*KTb</f>
        <v>0.82390874094431887</v>
      </c>
      <c r="X2268">
        <f>-1*(Sample[[#This Row],[KPx]]*KTc-Sample[[#This Row],[KPz]]*KTa)</f>
        <v>0.82390874094431887</v>
      </c>
      <c r="Y2268">
        <f>(Sample[[#This Row],[KPx]]*KTb-Sample[[#This Row],[Kpy]]*KTa)</f>
        <v>0.82390874094431887</v>
      </c>
      <c r="Z2268">
        <f>-Sample[[#This Row],[Xp]]*a+Sample[[#This Row],[Yp]]*b+Sample[[#This Row],[Zp]]*c_</f>
        <v>-0.44369749923271262</v>
      </c>
      <c r="AA2268" s="8">
        <f>-IF(Sample[[#This Row],[Column2]]&gt;0,1,-1)*SQRT(Sample[[#This Row],[KPx''i]]^2+Sample[[#This Row],[KPx''j]]^2+Sample[[#This Row],[KPx''k]]^2)/Ksmag/Scale</f>
        <v>0.27170811831726921</v>
      </c>
      <c r="AB2268" s="1">
        <f>SQRT(Sample[[#This Row],[Kpy''i]]^2+Sample[[#This Row],[KPy''j]]^2+Sample[[#This Row],[KPy''k]]^2)/KTmag/Scale</f>
        <v>0.5825914578005984</v>
      </c>
    </row>
    <row r="2269" spans="1:28" hidden="1" x14ac:dyDescent="0.25">
      <c r="A2269" s="5">
        <v>2264</v>
      </c>
      <c r="B2269" s="13" t="s">
        <v>43</v>
      </c>
      <c r="C2269" s="5"/>
      <c r="D2269" s="5"/>
      <c r="E2269">
        <v>2</v>
      </c>
      <c r="F2269">
        <v>7</v>
      </c>
      <c r="G2269">
        <v>1</v>
      </c>
      <c r="H2269" s="11">
        <f>Sample[[#This Row],[C]]/Sample[[#This Row],[D]]</f>
        <v>3.5</v>
      </c>
      <c r="I2269" s="11">
        <f>Sample[[#This Row],[A]]/Sample[[#This Row],[C]]</f>
        <v>0.14285714285714285</v>
      </c>
      <c r="J2269" s="11">
        <f>Sample[[#This Row],[D]]/Sample[[#This Row],[A]]</f>
        <v>2</v>
      </c>
      <c r="K2269" s="11">
        <f>Sample[[#This Row],[A]]/Sample[[#This Row],[D]]</f>
        <v>0.5</v>
      </c>
      <c r="L2269" s="11">
        <f>Sample[[#This Row],[D]]/Sample[[#This Row],[C]]</f>
        <v>0.2857142857142857</v>
      </c>
      <c r="M2269" s="11">
        <f>Sample[[#This Row],[C]]/Sample[[#This Row],[A]]</f>
        <v>7</v>
      </c>
      <c r="N2269">
        <f>IF(Sample[[#This Row],[Ap]]=0,10,LOG(Sample[[#This Row],[Ap]]))</f>
        <v>0.54406804435027567</v>
      </c>
      <c r="O2269">
        <f>IF(Sample[[#This Row],[Ei]]=0,10,LOG(Sample[[#This Row],[Ei]]))</f>
        <v>-0.84509804001425681</v>
      </c>
      <c r="P2269">
        <f>IF(Sample[[#This Row],[Ii]]=0,10,LOG(Sample[[#This Row],[Ii]]))</f>
        <v>0.3010299956639812</v>
      </c>
      <c r="Q2269">
        <f>Kx-Sample[[#This Row],[Xp]]</f>
        <v>-0.54406804435027567</v>
      </c>
      <c r="R2269">
        <f>Ky-Sample[[#This Row],[Yp]]</f>
        <v>-0.15490195998574319</v>
      </c>
      <c r="S2269">
        <f>Kz-Sample[[#This Row],[Zp]]</f>
        <v>0.69897000433601875</v>
      </c>
      <c r="T2269">
        <f>Sample[[#This Row],[Kpy]]*KSc-Sample[[#This Row],[KPz]]*KSb</f>
        <v>-0.54406804435027556</v>
      </c>
      <c r="U2269">
        <f>-1*(Sample[[#This Row],[KPx]]*KSc-Sample[[#This Row],[KPz]]*KSa)</f>
        <v>-0.54406804435027567</v>
      </c>
      <c r="V2269">
        <f>(Sample[[#This Row],[KPx]]*$R$2-Sample[[#This Row],[Kpy]]*KSa)</f>
        <v>-0.54406804435027567</v>
      </c>
      <c r="W2269">
        <f>Sample[[#This Row],[Kpy]]*KTc-Sample[[#This Row],[KPz]]*KTb</f>
        <v>0.85387196432176193</v>
      </c>
      <c r="X2269">
        <f>-1*(Sample[[#This Row],[KPx]]*KTc-Sample[[#This Row],[KPz]]*KTa)</f>
        <v>0.85387196432176182</v>
      </c>
      <c r="Y2269">
        <f>(Sample[[#This Row],[KPx]]*KTb-Sample[[#This Row],[Kpy]]*KTa)</f>
        <v>0.85387196432176204</v>
      </c>
      <c r="Z2269">
        <f>-Sample[[#This Row],[Xp]]*a+Sample[[#This Row],[Yp]]*b+Sample[[#This Row],[Zp]]*c_</f>
        <v>-1.0881360887005513</v>
      </c>
      <c r="AA2269" s="8">
        <f>-IF(Sample[[#This Row],[Column2]]&gt;0,1,-1)*SQRT(Sample[[#This Row],[KPx''i]]^2+Sample[[#This Row],[KPx''j]]^2+Sample[[#This Row],[KPx''k]]^2)/Ksmag/Scale</f>
        <v>0.66634454700605172</v>
      </c>
      <c r="AB2269" s="1">
        <f>SQRT(Sample[[#This Row],[Kpy''i]]^2+Sample[[#This Row],[KPy''j]]^2+Sample[[#This Row],[KPy''k]]^2)/KTmag/Scale</f>
        <v>0.60377865623699567</v>
      </c>
    </row>
    <row r="2270" spans="1:28" hidden="1" x14ac:dyDescent="0.25">
      <c r="A2270" s="5">
        <v>2265</v>
      </c>
      <c r="B2270" s="13" t="s">
        <v>43</v>
      </c>
      <c r="C2270" s="5"/>
      <c r="D2270" s="5"/>
      <c r="E2270">
        <v>7</v>
      </c>
      <c r="F2270">
        <v>6</v>
      </c>
      <c r="G2270">
        <v>10</v>
      </c>
      <c r="H2270" s="11">
        <f>Sample[[#This Row],[C]]/Sample[[#This Row],[D]]</f>
        <v>0.8571428571428571</v>
      </c>
      <c r="I2270" s="11">
        <f>Sample[[#This Row],[A]]/Sample[[#This Row],[C]]</f>
        <v>1.6666666666666667</v>
      </c>
      <c r="J2270" s="11">
        <f>Sample[[#This Row],[D]]/Sample[[#This Row],[A]]</f>
        <v>0.7</v>
      </c>
      <c r="K2270" s="11">
        <f>Sample[[#This Row],[A]]/Sample[[#This Row],[D]]</f>
        <v>1.4285714285714286</v>
      </c>
      <c r="L2270" s="11">
        <f>Sample[[#This Row],[D]]/Sample[[#This Row],[C]]</f>
        <v>1.1666666666666667</v>
      </c>
      <c r="M2270" s="11">
        <f>Sample[[#This Row],[C]]/Sample[[#This Row],[A]]</f>
        <v>0.6</v>
      </c>
      <c r="N2270">
        <f>IF(Sample[[#This Row],[Ap]]=0,10,LOG(Sample[[#This Row],[Ap]]))</f>
        <v>-6.6946789630613221E-2</v>
      </c>
      <c r="O2270">
        <f>IF(Sample[[#This Row],[Ei]]=0,10,LOG(Sample[[#This Row],[Ei]]))</f>
        <v>0.22184874961635639</v>
      </c>
      <c r="P2270">
        <f>IF(Sample[[#This Row],[Ii]]=0,10,LOG(Sample[[#This Row],[Ii]]))</f>
        <v>-0.15490195998574319</v>
      </c>
      <c r="Q2270">
        <f>Kx-Sample[[#This Row],[Xp]]</f>
        <v>6.6946789630613221E-2</v>
      </c>
      <c r="R2270">
        <f>Ky-Sample[[#This Row],[Yp]]</f>
        <v>-1.2218487496163564</v>
      </c>
      <c r="S2270">
        <f>Kz-Sample[[#This Row],[Zp]]</f>
        <v>1.1549019599857431</v>
      </c>
      <c r="T2270">
        <f>Sample[[#This Row],[Kpy]]*KSc-Sample[[#This Row],[KPz]]*KSb</f>
        <v>6.694678963061329E-2</v>
      </c>
      <c r="U2270">
        <f>-1*(Sample[[#This Row],[KPx]]*KSc-Sample[[#This Row],[KPz]]*KSa)</f>
        <v>6.6946789630613221E-2</v>
      </c>
      <c r="V2270">
        <f>(Sample[[#This Row],[KPx]]*$R$2-Sample[[#This Row],[Kpy]]*KSa)</f>
        <v>6.6946789630613221E-2</v>
      </c>
      <c r="W2270">
        <f>Sample[[#This Row],[Kpy]]*KTc-Sample[[#This Row],[KPz]]*KTb</f>
        <v>2.3767507096020992</v>
      </c>
      <c r="X2270">
        <f>-1*(Sample[[#This Row],[KPx]]*KTc-Sample[[#This Row],[KPz]]*KTa)</f>
        <v>2.3767507096020992</v>
      </c>
      <c r="Y2270">
        <f>(Sample[[#This Row],[KPx]]*KTb-Sample[[#This Row],[Kpy]]*KTa)</f>
        <v>2.3767507096020997</v>
      </c>
      <c r="Z2270">
        <f>-Sample[[#This Row],[Xp]]*a+Sample[[#This Row],[Yp]]*b+Sample[[#This Row],[Zp]]*c_</f>
        <v>0.13389357926122641</v>
      </c>
      <c r="AA2270" s="8">
        <f>-IF(Sample[[#This Row],[Column2]]&gt;0,1,-1)*SQRT(Sample[[#This Row],[KPx''i]]^2+Sample[[#This Row],[KPx''j]]^2+Sample[[#This Row],[KPx''k]]^2)/Ksmag/Scale</f>
        <v>-8.1992737256225176E-2</v>
      </c>
      <c r="AB2270" s="1">
        <f>SQRT(Sample[[#This Row],[Kpy''i]]^2+Sample[[#This Row],[KPy''j]]^2+Sample[[#This Row],[KPy''k]]^2)/KTmag/Scale</f>
        <v>1.6806165439495833</v>
      </c>
    </row>
    <row r="2271" spans="1:28" hidden="1" x14ac:dyDescent="0.25">
      <c r="A2271" s="5">
        <v>2266</v>
      </c>
      <c r="B2271" s="13" t="s">
        <v>43</v>
      </c>
      <c r="C2271" s="5"/>
      <c r="D2271" s="5"/>
      <c r="E2271">
        <v>10</v>
      </c>
      <c r="F2271">
        <v>1</v>
      </c>
      <c r="G2271">
        <v>5</v>
      </c>
      <c r="H2271" s="11">
        <f>Sample[[#This Row],[C]]/Sample[[#This Row],[D]]</f>
        <v>0.1</v>
      </c>
      <c r="I2271" s="11">
        <f>Sample[[#This Row],[A]]/Sample[[#This Row],[C]]</f>
        <v>5</v>
      </c>
      <c r="J2271" s="11">
        <f>Sample[[#This Row],[D]]/Sample[[#This Row],[A]]</f>
        <v>2</v>
      </c>
      <c r="K2271" s="11">
        <f>Sample[[#This Row],[A]]/Sample[[#This Row],[D]]</f>
        <v>0.5</v>
      </c>
      <c r="L2271" s="11">
        <f>Sample[[#This Row],[D]]/Sample[[#This Row],[C]]</f>
        <v>10</v>
      </c>
      <c r="M2271" s="11">
        <f>Sample[[#This Row],[C]]/Sample[[#This Row],[A]]</f>
        <v>0.2</v>
      </c>
      <c r="N2271">
        <f>IF(Sample[[#This Row],[Ap]]=0,10,LOG(Sample[[#This Row],[Ap]]))</f>
        <v>-1</v>
      </c>
      <c r="O2271">
        <f>IF(Sample[[#This Row],[Ei]]=0,10,LOG(Sample[[#This Row],[Ei]]))</f>
        <v>0.69897000433601886</v>
      </c>
      <c r="P2271">
        <f>IF(Sample[[#This Row],[Ii]]=0,10,LOG(Sample[[#This Row],[Ii]]))</f>
        <v>0.3010299956639812</v>
      </c>
      <c r="Q2271">
        <f>Kx-Sample[[#This Row],[Xp]]</f>
        <v>1</v>
      </c>
      <c r="R2271">
        <f>Ky-Sample[[#This Row],[Yp]]</f>
        <v>-1.6989700043360187</v>
      </c>
      <c r="S2271">
        <f>Kz-Sample[[#This Row],[Zp]]</f>
        <v>0.69897000433601875</v>
      </c>
      <c r="T2271">
        <f>Sample[[#This Row],[Kpy]]*KSc-Sample[[#This Row],[KPz]]*KSb</f>
        <v>1</v>
      </c>
      <c r="U2271">
        <f>-1*(Sample[[#This Row],[KPx]]*KSc-Sample[[#This Row],[KPz]]*KSa)</f>
        <v>1</v>
      </c>
      <c r="V2271">
        <f>(Sample[[#This Row],[KPx]]*$R$2-Sample[[#This Row],[Kpy]]*KSa)</f>
        <v>1</v>
      </c>
      <c r="W2271">
        <f>Sample[[#This Row],[Kpy]]*KTc-Sample[[#This Row],[KPz]]*KTb</f>
        <v>2.3979400086720375</v>
      </c>
      <c r="X2271">
        <f>-1*(Sample[[#This Row],[KPx]]*KTc-Sample[[#This Row],[KPz]]*KTa)</f>
        <v>2.3979400086720375</v>
      </c>
      <c r="Y2271">
        <f>(Sample[[#This Row],[KPx]]*KTb-Sample[[#This Row],[Kpy]]*KTa)</f>
        <v>2.3979400086720375</v>
      </c>
      <c r="Z2271">
        <f>-Sample[[#This Row],[Xp]]*a+Sample[[#This Row],[Yp]]*b+Sample[[#This Row],[Zp]]*c_</f>
        <v>2</v>
      </c>
      <c r="AA2271" s="8">
        <f>-IF(Sample[[#This Row],[Column2]]&gt;0,1,-1)*SQRT(Sample[[#This Row],[KPx''i]]^2+Sample[[#This Row],[KPx''j]]^2+Sample[[#This Row],[KPx''k]]^2)/Ksmag/Scale</f>
        <v>-1.2247448713915889</v>
      </c>
      <c r="AB2271" s="1">
        <f>SQRT(Sample[[#This Row],[Kpy''i]]^2+Sample[[#This Row],[KPy''j]]^2+Sample[[#This Row],[KPy''k]]^2)/KTmag/Scale</f>
        <v>1.6955996410105265</v>
      </c>
    </row>
    <row r="2272" spans="1:28" hidden="1" x14ac:dyDescent="0.25">
      <c r="A2272" s="5">
        <v>2267</v>
      </c>
      <c r="B2272" s="13" t="s">
        <v>43</v>
      </c>
      <c r="C2272" s="5"/>
      <c r="D2272" s="5"/>
      <c r="E2272">
        <v>7</v>
      </c>
      <c r="F2272">
        <v>9</v>
      </c>
      <c r="G2272">
        <v>9</v>
      </c>
      <c r="H2272" s="11">
        <f>Sample[[#This Row],[C]]/Sample[[#This Row],[D]]</f>
        <v>1.2857142857142858</v>
      </c>
      <c r="I2272" s="11">
        <f>Sample[[#This Row],[A]]/Sample[[#This Row],[C]]</f>
        <v>1</v>
      </c>
      <c r="J2272" s="11">
        <f>Sample[[#This Row],[D]]/Sample[[#This Row],[A]]</f>
        <v>0.77777777777777779</v>
      </c>
      <c r="K2272" s="11">
        <f>Sample[[#This Row],[A]]/Sample[[#This Row],[D]]</f>
        <v>1.2857142857142858</v>
      </c>
      <c r="L2272" s="11">
        <f>Sample[[#This Row],[D]]/Sample[[#This Row],[C]]</f>
        <v>0.77777777777777779</v>
      </c>
      <c r="M2272" s="11">
        <f>Sample[[#This Row],[C]]/Sample[[#This Row],[A]]</f>
        <v>1</v>
      </c>
      <c r="N2272">
        <f>IF(Sample[[#This Row],[Ap]]=0,10,LOG(Sample[[#This Row],[Ap]]))</f>
        <v>0.10914446942506807</v>
      </c>
      <c r="O2272">
        <f>IF(Sample[[#This Row],[Ei]]=0,10,LOG(Sample[[#This Row],[Ei]]))</f>
        <v>0</v>
      </c>
      <c r="P2272">
        <f>IF(Sample[[#This Row],[Ii]]=0,10,LOG(Sample[[#This Row],[Ii]]))</f>
        <v>-0.10914446942506803</v>
      </c>
      <c r="Q2272">
        <f>Kx-Sample[[#This Row],[Xp]]</f>
        <v>-0.10914446942506807</v>
      </c>
      <c r="R2272">
        <f>Ky-Sample[[#This Row],[Yp]]</f>
        <v>-1</v>
      </c>
      <c r="S2272">
        <f>Kz-Sample[[#This Row],[Zp]]</f>
        <v>1.1091444694250681</v>
      </c>
      <c r="T2272">
        <f>Sample[[#This Row],[Kpy]]*KSc-Sample[[#This Row],[KPz]]*KSb</f>
        <v>-0.10914446942506806</v>
      </c>
      <c r="U2272">
        <f>-1*(Sample[[#This Row],[KPx]]*KSc-Sample[[#This Row],[KPz]]*KSa)</f>
        <v>-0.10914446942506807</v>
      </c>
      <c r="V2272">
        <f>(Sample[[#This Row],[KPx]]*$R$2-Sample[[#This Row],[Kpy]]*KSa)</f>
        <v>-0.10914446942506807</v>
      </c>
      <c r="W2272">
        <f>Sample[[#This Row],[Kpy]]*KTc-Sample[[#This Row],[KPz]]*KTb</f>
        <v>2.1091444694250683</v>
      </c>
      <c r="X2272">
        <f>-1*(Sample[[#This Row],[KPx]]*KTc-Sample[[#This Row],[KPz]]*KTa)</f>
        <v>2.1091444694250678</v>
      </c>
      <c r="Y2272">
        <f>(Sample[[#This Row],[KPx]]*KTb-Sample[[#This Row],[Kpy]]*KTa)</f>
        <v>2.1091444694250683</v>
      </c>
      <c r="Z2272">
        <f>-Sample[[#This Row],[Xp]]*a+Sample[[#This Row],[Yp]]*b+Sample[[#This Row],[Zp]]*c_</f>
        <v>-0.21828893885013606</v>
      </c>
      <c r="AA2272" s="8">
        <f>-IF(Sample[[#This Row],[Column2]]&gt;0,1,-1)*SQRT(Sample[[#This Row],[KPx''i]]^2+Sample[[#This Row],[KPx''j]]^2+Sample[[#This Row],[KPx''k]]^2)/Ksmag/Scale</f>
        <v>0.1336741291691082</v>
      </c>
      <c r="AB2272" s="1">
        <f>SQRT(Sample[[#This Row],[Kpy''i]]^2+Sample[[#This Row],[KPy''j]]^2+Sample[[#This Row],[KPy''k]]^2)/KTmag/Scale</f>
        <v>1.4913903568325686</v>
      </c>
    </row>
    <row r="2273" spans="1:28" hidden="1" x14ac:dyDescent="0.25">
      <c r="A2273" s="5">
        <v>2268</v>
      </c>
      <c r="B2273" s="13" t="s">
        <v>43</v>
      </c>
      <c r="C2273" s="5"/>
      <c r="D2273" s="5"/>
      <c r="E2273">
        <v>6</v>
      </c>
      <c r="F2273">
        <v>1</v>
      </c>
      <c r="G2273">
        <v>6</v>
      </c>
      <c r="H2273" s="11">
        <f>Sample[[#This Row],[C]]/Sample[[#This Row],[D]]</f>
        <v>0.16666666666666666</v>
      </c>
      <c r="I2273" s="11">
        <f>Sample[[#This Row],[A]]/Sample[[#This Row],[C]]</f>
        <v>6</v>
      </c>
      <c r="J2273" s="11">
        <f>Sample[[#This Row],[D]]/Sample[[#This Row],[A]]</f>
        <v>1</v>
      </c>
      <c r="K2273" s="11">
        <f>Sample[[#This Row],[A]]/Sample[[#This Row],[D]]</f>
        <v>1</v>
      </c>
      <c r="L2273" s="11">
        <f>Sample[[#This Row],[D]]/Sample[[#This Row],[C]]</f>
        <v>6</v>
      </c>
      <c r="M2273" s="11">
        <f>Sample[[#This Row],[C]]/Sample[[#This Row],[A]]</f>
        <v>0.16666666666666666</v>
      </c>
      <c r="N2273">
        <f>IF(Sample[[#This Row],[Ap]]=0,10,LOG(Sample[[#This Row],[Ap]]))</f>
        <v>-0.77815125038364363</v>
      </c>
      <c r="O2273">
        <f>IF(Sample[[#This Row],[Ei]]=0,10,LOG(Sample[[#This Row],[Ei]]))</f>
        <v>0.77815125038364363</v>
      </c>
      <c r="P2273">
        <f>IF(Sample[[#This Row],[Ii]]=0,10,LOG(Sample[[#This Row],[Ii]]))</f>
        <v>0</v>
      </c>
      <c r="Q2273">
        <f>Kx-Sample[[#This Row],[Xp]]</f>
        <v>0.77815125038364363</v>
      </c>
      <c r="R2273">
        <f>Ky-Sample[[#This Row],[Yp]]</f>
        <v>-1.7781512503836436</v>
      </c>
      <c r="S2273">
        <f>Kz-Sample[[#This Row],[Zp]]</f>
        <v>1</v>
      </c>
      <c r="T2273">
        <f>Sample[[#This Row],[Kpy]]*KSc-Sample[[#This Row],[KPz]]*KSb</f>
        <v>0.77815125038364363</v>
      </c>
      <c r="U2273">
        <f>-1*(Sample[[#This Row],[KPx]]*KSc-Sample[[#This Row],[KPz]]*KSa)</f>
        <v>0.77815125038364363</v>
      </c>
      <c r="V2273">
        <f>(Sample[[#This Row],[KPx]]*$R$2-Sample[[#This Row],[Kpy]]*KSa)</f>
        <v>0.77815125038364363</v>
      </c>
      <c r="W2273">
        <f>Sample[[#This Row],[Kpy]]*KTc-Sample[[#This Row],[KPz]]*KTb</f>
        <v>2.7781512503836439</v>
      </c>
      <c r="X2273">
        <f>-1*(Sample[[#This Row],[KPx]]*KTc-Sample[[#This Row],[KPz]]*KTa)</f>
        <v>2.7781512503836439</v>
      </c>
      <c r="Y2273">
        <f>(Sample[[#This Row],[KPx]]*KTb-Sample[[#This Row],[Kpy]]*KTa)</f>
        <v>2.7781512503836439</v>
      </c>
      <c r="Z2273">
        <f>-Sample[[#This Row],[Xp]]*a+Sample[[#This Row],[Yp]]*b+Sample[[#This Row],[Zp]]*c_</f>
        <v>1.5563025007672873</v>
      </c>
      <c r="AA2273" s="8">
        <f>-IF(Sample[[#This Row],[Column2]]&gt;0,1,-1)*SQRT(Sample[[#This Row],[KPx''i]]^2+Sample[[#This Row],[KPx''j]]^2+Sample[[#This Row],[KPx''k]]^2)/Ksmag/Scale</f>
        <v>-0.95303675307431968</v>
      </c>
      <c r="AB2273" s="1">
        <f>SQRT(Sample[[#This Row],[Kpy''i]]^2+Sample[[#This Row],[KPy''j]]^2+Sample[[#This Row],[KPy''k]]^2)/KTmag/Scale</f>
        <v>1.964449588308161</v>
      </c>
    </row>
    <row r="2274" spans="1:28" hidden="1" x14ac:dyDescent="0.25">
      <c r="A2274" s="5">
        <v>2269</v>
      </c>
      <c r="B2274" s="13" t="s">
        <v>43</v>
      </c>
      <c r="C2274" s="5"/>
      <c r="D2274" s="5"/>
      <c r="E2274">
        <v>5</v>
      </c>
      <c r="F2274">
        <v>3</v>
      </c>
      <c r="G2274">
        <v>1</v>
      </c>
      <c r="H2274" s="11">
        <f>Sample[[#This Row],[C]]/Sample[[#This Row],[D]]</f>
        <v>0.6</v>
      </c>
      <c r="I2274" s="11">
        <f>Sample[[#This Row],[A]]/Sample[[#This Row],[C]]</f>
        <v>0.33333333333333331</v>
      </c>
      <c r="J2274" s="11">
        <f>Sample[[#This Row],[D]]/Sample[[#This Row],[A]]</f>
        <v>5</v>
      </c>
      <c r="K2274" s="11">
        <f>Sample[[#This Row],[A]]/Sample[[#This Row],[D]]</f>
        <v>0.2</v>
      </c>
      <c r="L2274" s="11">
        <f>Sample[[#This Row],[D]]/Sample[[#This Row],[C]]</f>
        <v>1.6666666666666667</v>
      </c>
      <c r="M2274" s="11">
        <f>Sample[[#This Row],[C]]/Sample[[#This Row],[A]]</f>
        <v>3</v>
      </c>
      <c r="N2274">
        <f>IF(Sample[[#This Row],[Ap]]=0,10,LOG(Sample[[#This Row],[Ap]]))</f>
        <v>-0.22184874961635639</v>
      </c>
      <c r="O2274">
        <f>IF(Sample[[#This Row],[Ei]]=0,10,LOG(Sample[[#This Row],[Ei]]))</f>
        <v>-0.47712125471966244</v>
      </c>
      <c r="P2274">
        <f>IF(Sample[[#This Row],[Ii]]=0,10,LOG(Sample[[#This Row],[Ii]]))</f>
        <v>0.69897000433601886</v>
      </c>
      <c r="Q2274">
        <f>Kx-Sample[[#This Row],[Xp]]</f>
        <v>0.22184874961635639</v>
      </c>
      <c r="R2274">
        <f>Ky-Sample[[#This Row],[Yp]]</f>
        <v>-0.52287874528033762</v>
      </c>
      <c r="S2274">
        <f>Kz-Sample[[#This Row],[Zp]]</f>
        <v>0.30102999566398114</v>
      </c>
      <c r="T2274">
        <f>Sample[[#This Row],[Kpy]]*KSc-Sample[[#This Row],[KPz]]*KSb</f>
        <v>0.22184874961635648</v>
      </c>
      <c r="U2274">
        <f>-1*(Sample[[#This Row],[KPx]]*KSc-Sample[[#This Row],[KPz]]*KSa)</f>
        <v>0.22184874961635639</v>
      </c>
      <c r="V2274">
        <f>(Sample[[#This Row],[KPx]]*$R$2-Sample[[#This Row],[Kpy]]*KSa)</f>
        <v>0.22184874961635639</v>
      </c>
      <c r="W2274">
        <f>Sample[[#This Row],[Kpy]]*KTc-Sample[[#This Row],[KPz]]*KTb</f>
        <v>0.82390874094431876</v>
      </c>
      <c r="X2274">
        <f>-1*(Sample[[#This Row],[KPx]]*KTc-Sample[[#This Row],[KPz]]*KTa)</f>
        <v>0.82390874094431865</v>
      </c>
      <c r="Y2274">
        <f>(Sample[[#This Row],[KPx]]*KTb-Sample[[#This Row],[Kpy]]*KTa)</f>
        <v>0.82390874094431887</v>
      </c>
      <c r="Z2274">
        <f>-Sample[[#This Row],[Xp]]*a+Sample[[#This Row],[Yp]]*b+Sample[[#This Row],[Zp]]*c_</f>
        <v>0.44369749923271284</v>
      </c>
      <c r="AA2274" s="8">
        <f>-IF(Sample[[#This Row],[Column2]]&gt;0,1,-1)*SQRT(Sample[[#This Row],[KPx''i]]^2+Sample[[#This Row],[KPx''j]]^2+Sample[[#This Row],[KPx''k]]^2)/Ksmag/Scale</f>
        <v>-0.27170811831726921</v>
      </c>
      <c r="AB2274" s="1">
        <f>SQRT(Sample[[#This Row],[Kpy''i]]^2+Sample[[#This Row],[KPy''j]]^2+Sample[[#This Row],[KPy''k]]^2)/KTmag/Scale</f>
        <v>0.58259145780059829</v>
      </c>
    </row>
    <row r="2275" spans="1:28" hidden="1" x14ac:dyDescent="0.25">
      <c r="A2275" s="5">
        <v>2270</v>
      </c>
      <c r="B2275" s="13" t="s">
        <v>43</v>
      </c>
      <c r="C2275" s="5"/>
      <c r="D2275" s="5"/>
      <c r="E2275">
        <v>3</v>
      </c>
      <c r="F2275">
        <v>3</v>
      </c>
      <c r="G2275">
        <v>3</v>
      </c>
      <c r="H2275" s="11">
        <f>Sample[[#This Row],[C]]/Sample[[#This Row],[D]]</f>
        <v>1</v>
      </c>
      <c r="I2275" s="11">
        <f>Sample[[#This Row],[A]]/Sample[[#This Row],[C]]</f>
        <v>1</v>
      </c>
      <c r="J2275" s="11">
        <f>Sample[[#This Row],[D]]/Sample[[#This Row],[A]]</f>
        <v>1</v>
      </c>
      <c r="K2275" s="11">
        <f>Sample[[#This Row],[A]]/Sample[[#This Row],[D]]</f>
        <v>1</v>
      </c>
      <c r="L2275" s="11">
        <f>Sample[[#This Row],[D]]/Sample[[#This Row],[C]]</f>
        <v>1</v>
      </c>
      <c r="M2275" s="11">
        <f>Sample[[#This Row],[C]]/Sample[[#This Row],[A]]</f>
        <v>1</v>
      </c>
      <c r="N2275">
        <f>IF(Sample[[#This Row],[Ap]]=0,10,LOG(Sample[[#This Row],[Ap]]))</f>
        <v>0</v>
      </c>
      <c r="O2275">
        <f>IF(Sample[[#This Row],[Ei]]=0,10,LOG(Sample[[#This Row],[Ei]]))</f>
        <v>0</v>
      </c>
      <c r="P2275">
        <f>IF(Sample[[#This Row],[Ii]]=0,10,LOG(Sample[[#This Row],[Ii]]))</f>
        <v>0</v>
      </c>
      <c r="Q2275">
        <f>Kx-Sample[[#This Row],[Xp]]</f>
        <v>0</v>
      </c>
      <c r="R2275">
        <f>Ky-Sample[[#This Row],[Yp]]</f>
        <v>-1</v>
      </c>
      <c r="S2275">
        <f>Kz-Sample[[#This Row],[Zp]]</f>
        <v>1</v>
      </c>
      <c r="T2275">
        <f>Sample[[#This Row],[Kpy]]*KSc-Sample[[#This Row],[KPz]]*KSb</f>
        <v>0</v>
      </c>
      <c r="U2275">
        <f>-1*(Sample[[#This Row],[KPx]]*KSc-Sample[[#This Row],[KPz]]*KSa)</f>
        <v>0</v>
      </c>
      <c r="V2275">
        <f>(Sample[[#This Row],[KPx]]*$R$2-Sample[[#This Row],[Kpy]]*KSa)</f>
        <v>0</v>
      </c>
      <c r="W2275">
        <f>Sample[[#This Row],[Kpy]]*KTc-Sample[[#This Row],[KPz]]*KTb</f>
        <v>2</v>
      </c>
      <c r="X2275">
        <f>-1*(Sample[[#This Row],[KPx]]*KTc-Sample[[#This Row],[KPz]]*KTa)</f>
        <v>2</v>
      </c>
      <c r="Y2275">
        <f>(Sample[[#This Row],[KPx]]*KTb-Sample[[#This Row],[Kpy]]*KTa)</f>
        <v>2</v>
      </c>
      <c r="Z2275">
        <f>-Sample[[#This Row],[Xp]]*a+Sample[[#This Row],[Yp]]*b+Sample[[#This Row],[Zp]]*c_</f>
        <v>0</v>
      </c>
      <c r="AA2275" s="8">
        <f>-IF(Sample[[#This Row],[Column2]]&gt;0,1,-1)*SQRT(Sample[[#This Row],[KPx''i]]^2+Sample[[#This Row],[KPx''j]]^2+Sample[[#This Row],[KPx''k]]^2)/Ksmag/Scale</f>
        <v>0</v>
      </c>
      <c r="AB2275" s="1">
        <f>SQRT(Sample[[#This Row],[Kpy''i]]^2+Sample[[#This Row],[KPy''j]]^2+Sample[[#This Row],[KPy''k]]^2)/KTmag/Scale</f>
        <v>1.4142135623730951</v>
      </c>
    </row>
    <row r="2276" spans="1:28" hidden="1" x14ac:dyDescent="0.25">
      <c r="A2276" s="5">
        <v>2271</v>
      </c>
      <c r="B2276" s="13" t="s">
        <v>43</v>
      </c>
      <c r="C2276" s="5"/>
      <c r="D2276" s="5"/>
      <c r="E2276">
        <v>10</v>
      </c>
      <c r="F2276">
        <v>10</v>
      </c>
      <c r="G2276">
        <v>2</v>
      </c>
      <c r="H2276" s="11">
        <f>Sample[[#This Row],[C]]/Sample[[#This Row],[D]]</f>
        <v>1</v>
      </c>
      <c r="I2276" s="11">
        <f>Sample[[#This Row],[A]]/Sample[[#This Row],[C]]</f>
        <v>0.2</v>
      </c>
      <c r="J2276" s="11">
        <f>Sample[[#This Row],[D]]/Sample[[#This Row],[A]]</f>
        <v>5</v>
      </c>
      <c r="K2276" s="11">
        <f>Sample[[#This Row],[A]]/Sample[[#This Row],[D]]</f>
        <v>0.2</v>
      </c>
      <c r="L2276" s="11">
        <f>Sample[[#This Row],[D]]/Sample[[#This Row],[C]]</f>
        <v>1</v>
      </c>
      <c r="M2276" s="11">
        <f>Sample[[#This Row],[C]]/Sample[[#This Row],[A]]</f>
        <v>5</v>
      </c>
      <c r="N2276">
        <f>IF(Sample[[#This Row],[Ap]]=0,10,LOG(Sample[[#This Row],[Ap]]))</f>
        <v>0</v>
      </c>
      <c r="O2276">
        <f>IF(Sample[[#This Row],[Ei]]=0,10,LOG(Sample[[#This Row],[Ei]]))</f>
        <v>-0.69897000433601875</v>
      </c>
      <c r="P2276">
        <f>IF(Sample[[#This Row],[Ii]]=0,10,LOG(Sample[[#This Row],[Ii]]))</f>
        <v>0.69897000433601886</v>
      </c>
      <c r="Q2276">
        <f>Kx-Sample[[#This Row],[Xp]]</f>
        <v>0</v>
      </c>
      <c r="R2276">
        <f>Ky-Sample[[#This Row],[Yp]]</f>
        <v>-0.30102999566398125</v>
      </c>
      <c r="S2276">
        <f>Kz-Sample[[#This Row],[Zp]]</f>
        <v>0.30102999566398114</v>
      </c>
      <c r="T2276">
        <f>Sample[[#This Row],[Kpy]]*KSc-Sample[[#This Row],[KPz]]*KSb</f>
        <v>0</v>
      </c>
      <c r="U2276">
        <f>-1*(Sample[[#This Row],[KPx]]*KSc-Sample[[#This Row],[KPz]]*KSa)</f>
        <v>0</v>
      </c>
      <c r="V2276">
        <f>(Sample[[#This Row],[KPx]]*$R$2-Sample[[#This Row],[Kpy]]*KSa)</f>
        <v>0</v>
      </c>
      <c r="W2276">
        <f>Sample[[#This Row],[Kpy]]*KTc-Sample[[#This Row],[KPz]]*KTb</f>
        <v>0.6020599913279624</v>
      </c>
      <c r="X2276">
        <f>-1*(Sample[[#This Row],[KPx]]*KTc-Sample[[#This Row],[KPz]]*KTa)</f>
        <v>0.60205999132796229</v>
      </c>
      <c r="Y2276">
        <f>(Sample[[#This Row],[KPx]]*KTb-Sample[[#This Row],[Kpy]]*KTa)</f>
        <v>0.60205999132796251</v>
      </c>
      <c r="Z2276">
        <f>-Sample[[#This Row],[Xp]]*a+Sample[[#This Row],[Yp]]*b+Sample[[#This Row],[Zp]]*c_</f>
        <v>0</v>
      </c>
      <c r="AA2276" s="8">
        <f>-IF(Sample[[#This Row],[Column2]]&gt;0,1,-1)*SQRT(Sample[[#This Row],[KPx''i]]^2+Sample[[#This Row],[KPx''j]]^2+Sample[[#This Row],[KPx''k]]^2)/Ksmag/Scale</f>
        <v>0</v>
      </c>
      <c r="AB2276" s="1">
        <f>SQRT(Sample[[#This Row],[Kpy''i]]^2+Sample[[#This Row],[KPy''j]]^2+Sample[[#This Row],[KPy''k]]^2)/KTmag/Scale</f>
        <v>0.42572070254911626</v>
      </c>
    </row>
    <row r="2277" spans="1:28" hidden="1" x14ac:dyDescent="0.25">
      <c r="A2277" s="5">
        <v>2272</v>
      </c>
      <c r="B2277" s="13" t="s">
        <v>43</v>
      </c>
      <c r="C2277" s="5"/>
      <c r="D2277" s="5"/>
      <c r="E2277">
        <v>10</v>
      </c>
      <c r="F2277">
        <v>1</v>
      </c>
      <c r="G2277">
        <v>2</v>
      </c>
      <c r="H2277" s="11">
        <f>Sample[[#This Row],[C]]/Sample[[#This Row],[D]]</f>
        <v>0.1</v>
      </c>
      <c r="I2277" s="11">
        <f>Sample[[#This Row],[A]]/Sample[[#This Row],[C]]</f>
        <v>2</v>
      </c>
      <c r="J2277" s="11">
        <f>Sample[[#This Row],[D]]/Sample[[#This Row],[A]]</f>
        <v>5</v>
      </c>
      <c r="K2277" s="11">
        <f>Sample[[#This Row],[A]]/Sample[[#This Row],[D]]</f>
        <v>0.2</v>
      </c>
      <c r="L2277" s="11">
        <f>Sample[[#This Row],[D]]/Sample[[#This Row],[C]]</f>
        <v>10</v>
      </c>
      <c r="M2277" s="11">
        <f>Sample[[#This Row],[C]]/Sample[[#This Row],[A]]</f>
        <v>0.5</v>
      </c>
      <c r="N2277">
        <f>IF(Sample[[#This Row],[Ap]]=0,10,LOG(Sample[[#This Row],[Ap]]))</f>
        <v>-1</v>
      </c>
      <c r="O2277">
        <f>IF(Sample[[#This Row],[Ei]]=0,10,LOG(Sample[[#This Row],[Ei]]))</f>
        <v>0.3010299956639812</v>
      </c>
      <c r="P2277">
        <f>IF(Sample[[#This Row],[Ii]]=0,10,LOG(Sample[[#This Row],[Ii]]))</f>
        <v>0.69897000433601886</v>
      </c>
      <c r="Q2277">
        <f>Kx-Sample[[#This Row],[Xp]]</f>
        <v>1</v>
      </c>
      <c r="R2277">
        <f>Ky-Sample[[#This Row],[Yp]]</f>
        <v>-1.3010299956639813</v>
      </c>
      <c r="S2277">
        <f>Kz-Sample[[#This Row],[Zp]]</f>
        <v>0.30102999566398114</v>
      </c>
      <c r="T2277">
        <f>Sample[[#This Row],[Kpy]]*KSc-Sample[[#This Row],[KPz]]*KSb</f>
        <v>1</v>
      </c>
      <c r="U2277">
        <f>-1*(Sample[[#This Row],[KPx]]*KSc-Sample[[#This Row],[KPz]]*KSa)</f>
        <v>1</v>
      </c>
      <c r="V2277">
        <f>(Sample[[#This Row],[KPx]]*$R$2-Sample[[#This Row],[Kpy]]*KSa)</f>
        <v>1</v>
      </c>
      <c r="W2277">
        <f>Sample[[#This Row],[Kpy]]*KTc-Sample[[#This Row],[KPz]]*KTb</f>
        <v>1.6020599913279625</v>
      </c>
      <c r="X2277">
        <f>-1*(Sample[[#This Row],[KPx]]*KTc-Sample[[#This Row],[KPz]]*KTa)</f>
        <v>1.6020599913279623</v>
      </c>
      <c r="Y2277">
        <f>(Sample[[#This Row],[KPx]]*KTb-Sample[[#This Row],[Kpy]]*KTa)</f>
        <v>1.6020599913279625</v>
      </c>
      <c r="Z2277">
        <f>-Sample[[#This Row],[Xp]]*a+Sample[[#This Row],[Yp]]*b+Sample[[#This Row],[Zp]]*c_</f>
        <v>2</v>
      </c>
      <c r="AA2277" s="8">
        <f>-IF(Sample[[#This Row],[Column2]]&gt;0,1,-1)*SQRT(Sample[[#This Row],[KPx''i]]^2+Sample[[#This Row],[KPx''j]]^2+Sample[[#This Row],[KPx''k]]^2)/Ksmag/Scale</f>
        <v>-1.2247448713915889</v>
      </c>
      <c r="AB2277" s="1">
        <f>SQRT(Sample[[#This Row],[Kpy''i]]^2+Sample[[#This Row],[KPy''j]]^2+Sample[[#This Row],[KPy''k]]^2)/KTmag/Scale</f>
        <v>1.1328274837356638</v>
      </c>
    </row>
    <row r="2278" spans="1:28" hidden="1" x14ac:dyDescent="0.25">
      <c r="A2278" s="5">
        <v>2273</v>
      </c>
      <c r="B2278" s="13" t="s">
        <v>43</v>
      </c>
      <c r="C2278" s="5"/>
      <c r="D2278" s="5"/>
      <c r="E2278">
        <v>5</v>
      </c>
      <c r="F2278">
        <v>7</v>
      </c>
      <c r="G2278">
        <v>3</v>
      </c>
      <c r="H2278" s="11">
        <f>Sample[[#This Row],[C]]/Sample[[#This Row],[D]]</f>
        <v>1.4</v>
      </c>
      <c r="I2278" s="11">
        <f>Sample[[#This Row],[A]]/Sample[[#This Row],[C]]</f>
        <v>0.42857142857142855</v>
      </c>
      <c r="J2278" s="11">
        <f>Sample[[#This Row],[D]]/Sample[[#This Row],[A]]</f>
        <v>1.6666666666666667</v>
      </c>
      <c r="K2278" s="11">
        <f>Sample[[#This Row],[A]]/Sample[[#This Row],[D]]</f>
        <v>0.6</v>
      </c>
      <c r="L2278" s="11">
        <f>Sample[[#This Row],[D]]/Sample[[#This Row],[C]]</f>
        <v>0.7142857142857143</v>
      </c>
      <c r="M2278" s="11">
        <f>Sample[[#This Row],[C]]/Sample[[#This Row],[A]]</f>
        <v>2.3333333333333335</v>
      </c>
      <c r="N2278">
        <f>IF(Sample[[#This Row],[Ap]]=0,10,LOG(Sample[[#This Row],[Ap]]))</f>
        <v>0.14612803567823801</v>
      </c>
      <c r="O2278">
        <f>IF(Sample[[#This Row],[Ei]]=0,10,LOG(Sample[[#This Row],[Ei]]))</f>
        <v>-0.36797678529459443</v>
      </c>
      <c r="P2278">
        <f>IF(Sample[[#This Row],[Ii]]=0,10,LOG(Sample[[#This Row],[Ii]]))</f>
        <v>0.22184874961635639</v>
      </c>
      <c r="Q2278">
        <f>Kx-Sample[[#This Row],[Xp]]</f>
        <v>-0.14612803567823801</v>
      </c>
      <c r="R2278">
        <f>Ky-Sample[[#This Row],[Yp]]</f>
        <v>-0.63202321470540557</v>
      </c>
      <c r="S2278">
        <f>Kz-Sample[[#This Row],[Zp]]</f>
        <v>0.77815125038364363</v>
      </c>
      <c r="T2278">
        <f>Sample[[#This Row],[Kpy]]*KSc-Sample[[#This Row],[KPz]]*KSb</f>
        <v>-0.14612803567823807</v>
      </c>
      <c r="U2278">
        <f>-1*(Sample[[#This Row],[KPx]]*KSc-Sample[[#This Row],[KPz]]*KSa)</f>
        <v>-0.14612803567823801</v>
      </c>
      <c r="V2278">
        <f>(Sample[[#This Row],[KPx]]*$R$2-Sample[[#This Row],[Kpy]]*KSa)</f>
        <v>-0.14612803567823801</v>
      </c>
      <c r="W2278">
        <f>Sample[[#This Row],[Kpy]]*KTc-Sample[[#This Row],[KPz]]*KTb</f>
        <v>1.4101744650890491</v>
      </c>
      <c r="X2278">
        <f>-1*(Sample[[#This Row],[KPx]]*KTc-Sample[[#This Row],[KPz]]*KTa)</f>
        <v>1.4101744650890493</v>
      </c>
      <c r="Y2278">
        <f>(Sample[[#This Row],[KPx]]*KTb-Sample[[#This Row],[Kpy]]*KTa)</f>
        <v>1.4101744650890491</v>
      </c>
      <c r="Z2278">
        <f>-Sample[[#This Row],[Xp]]*a+Sample[[#This Row],[Yp]]*b+Sample[[#This Row],[Zp]]*c_</f>
        <v>-0.29225607135647608</v>
      </c>
      <c r="AA2278" s="8">
        <f>-IF(Sample[[#This Row],[Column2]]&gt;0,1,-1)*SQRT(Sample[[#This Row],[KPx''i]]^2+Sample[[#This Row],[KPx''j]]^2+Sample[[#This Row],[KPx''k]]^2)/Ksmag/Scale</f>
        <v>0.17896956226344915</v>
      </c>
      <c r="AB2278" s="1">
        <f>SQRT(Sample[[#This Row],[Kpy''i]]^2+Sample[[#This Row],[KPy''j]]^2+Sample[[#This Row],[KPy''k]]^2)/KTmag/Scale</f>
        <v>0.99714392692057907</v>
      </c>
    </row>
    <row r="2279" spans="1:28" hidden="1" x14ac:dyDescent="0.25">
      <c r="A2279" s="5">
        <v>2274</v>
      </c>
      <c r="B2279" s="13" t="s">
        <v>43</v>
      </c>
      <c r="C2279" s="5"/>
      <c r="D2279" s="5"/>
      <c r="E2279">
        <v>7</v>
      </c>
      <c r="F2279">
        <v>8</v>
      </c>
      <c r="G2279">
        <v>10</v>
      </c>
      <c r="H2279" s="11">
        <f>Sample[[#This Row],[C]]/Sample[[#This Row],[D]]</f>
        <v>1.1428571428571428</v>
      </c>
      <c r="I2279" s="11">
        <f>Sample[[#This Row],[A]]/Sample[[#This Row],[C]]</f>
        <v>1.25</v>
      </c>
      <c r="J2279" s="11">
        <f>Sample[[#This Row],[D]]/Sample[[#This Row],[A]]</f>
        <v>0.7</v>
      </c>
      <c r="K2279" s="11">
        <f>Sample[[#This Row],[A]]/Sample[[#This Row],[D]]</f>
        <v>1.4285714285714286</v>
      </c>
      <c r="L2279" s="11">
        <f>Sample[[#This Row],[D]]/Sample[[#This Row],[C]]</f>
        <v>0.875</v>
      </c>
      <c r="M2279" s="11">
        <f>Sample[[#This Row],[C]]/Sample[[#This Row],[A]]</f>
        <v>0.8</v>
      </c>
      <c r="N2279">
        <f>IF(Sample[[#This Row],[Ap]]=0,10,LOG(Sample[[#This Row],[Ap]]))</f>
        <v>5.7991946977686733E-2</v>
      </c>
      <c r="O2279">
        <f>IF(Sample[[#This Row],[Ei]]=0,10,LOG(Sample[[#This Row],[Ei]]))</f>
        <v>9.691001300805642E-2</v>
      </c>
      <c r="P2279">
        <f>IF(Sample[[#This Row],[Ii]]=0,10,LOG(Sample[[#This Row],[Ii]]))</f>
        <v>-0.15490195998574319</v>
      </c>
      <c r="Q2279">
        <f>Kx-Sample[[#This Row],[Xp]]</f>
        <v>-5.7991946977686733E-2</v>
      </c>
      <c r="R2279">
        <f>Ky-Sample[[#This Row],[Yp]]</f>
        <v>-1.0969100130080565</v>
      </c>
      <c r="S2279">
        <f>Kz-Sample[[#This Row],[Zp]]</f>
        <v>1.1549019599857431</v>
      </c>
      <c r="T2279">
        <f>Sample[[#This Row],[Kpy]]*KSc-Sample[[#This Row],[KPz]]*KSb</f>
        <v>-5.7991946977686615E-2</v>
      </c>
      <c r="U2279">
        <f>-1*(Sample[[#This Row],[KPx]]*KSc-Sample[[#This Row],[KPz]]*KSa)</f>
        <v>-5.7991946977686733E-2</v>
      </c>
      <c r="V2279">
        <f>(Sample[[#This Row],[KPx]]*$R$2-Sample[[#This Row],[Kpy]]*KSa)</f>
        <v>-5.7991946977686733E-2</v>
      </c>
      <c r="W2279">
        <f>Sample[[#This Row],[Kpy]]*KTc-Sample[[#This Row],[KPz]]*KTb</f>
        <v>2.2518119729937993</v>
      </c>
      <c r="X2279">
        <f>-1*(Sample[[#This Row],[KPx]]*KTc-Sample[[#This Row],[KPz]]*KTa)</f>
        <v>2.2518119729937993</v>
      </c>
      <c r="Y2279">
        <f>(Sample[[#This Row],[KPx]]*KTb-Sample[[#This Row],[Kpy]]*KTa)</f>
        <v>2.2518119729937998</v>
      </c>
      <c r="Z2279">
        <f>-Sample[[#This Row],[Xp]]*a+Sample[[#This Row],[Yp]]*b+Sample[[#This Row],[Zp]]*c_</f>
        <v>-0.11598389395537353</v>
      </c>
      <c r="AA2279" s="8">
        <f>-IF(Sample[[#This Row],[Column2]]&gt;0,1,-1)*SQRT(Sample[[#This Row],[KPx''i]]^2+Sample[[#This Row],[KPx''j]]^2+Sample[[#This Row],[KPx''k]]^2)/Ksmag/Scale</f>
        <v>7.102533964293474E-2</v>
      </c>
      <c r="AB2279" s="1">
        <f>SQRT(Sample[[#This Row],[Kpy''i]]^2+Sample[[#This Row],[KPy''j]]^2+Sample[[#This Row],[KPy''k]]^2)/KTmag/Scale</f>
        <v>1.5922715160609744</v>
      </c>
    </row>
    <row r="2280" spans="1:28" hidden="1" x14ac:dyDescent="0.25">
      <c r="A2280" s="5">
        <v>2275</v>
      </c>
      <c r="B2280" s="13" t="s">
        <v>43</v>
      </c>
      <c r="C2280" s="5"/>
      <c r="D2280" s="5"/>
      <c r="E2280">
        <v>5</v>
      </c>
      <c r="F2280">
        <v>9</v>
      </c>
      <c r="G2280">
        <v>5</v>
      </c>
      <c r="H2280" s="11">
        <f>Sample[[#This Row],[C]]/Sample[[#This Row],[D]]</f>
        <v>1.8</v>
      </c>
      <c r="I2280" s="11">
        <f>Sample[[#This Row],[A]]/Sample[[#This Row],[C]]</f>
        <v>0.55555555555555558</v>
      </c>
      <c r="J2280" s="11">
        <f>Sample[[#This Row],[D]]/Sample[[#This Row],[A]]</f>
        <v>1</v>
      </c>
      <c r="K2280" s="11">
        <f>Sample[[#This Row],[A]]/Sample[[#This Row],[D]]</f>
        <v>1</v>
      </c>
      <c r="L2280" s="11">
        <f>Sample[[#This Row],[D]]/Sample[[#This Row],[C]]</f>
        <v>0.55555555555555558</v>
      </c>
      <c r="M2280" s="11">
        <f>Sample[[#This Row],[C]]/Sample[[#This Row],[A]]</f>
        <v>1.8</v>
      </c>
      <c r="N2280">
        <f>IF(Sample[[#This Row],[Ap]]=0,10,LOG(Sample[[#This Row],[Ap]]))</f>
        <v>0.25527250510330607</v>
      </c>
      <c r="O2280">
        <f>IF(Sample[[#This Row],[Ei]]=0,10,LOG(Sample[[#This Row],[Ei]]))</f>
        <v>-0.25527250510330607</v>
      </c>
      <c r="P2280">
        <f>IF(Sample[[#This Row],[Ii]]=0,10,LOG(Sample[[#This Row],[Ii]]))</f>
        <v>0</v>
      </c>
      <c r="Q2280">
        <f>Kx-Sample[[#This Row],[Xp]]</f>
        <v>-0.25527250510330607</v>
      </c>
      <c r="R2280">
        <f>Ky-Sample[[#This Row],[Yp]]</f>
        <v>-0.74472749489669399</v>
      </c>
      <c r="S2280">
        <f>Kz-Sample[[#This Row],[Zp]]</f>
        <v>1</v>
      </c>
      <c r="T2280">
        <f>Sample[[#This Row],[Kpy]]*KSc-Sample[[#This Row],[KPz]]*KSb</f>
        <v>-0.25527250510330601</v>
      </c>
      <c r="U2280">
        <f>-1*(Sample[[#This Row],[KPx]]*KSc-Sample[[#This Row],[KPz]]*KSa)</f>
        <v>-0.25527250510330607</v>
      </c>
      <c r="V2280">
        <f>(Sample[[#This Row],[KPx]]*$R$2-Sample[[#This Row],[Kpy]]*KSa)</f>
        <v>-0.25527250510330607</v>
      </c>
      <c r="W2280">
        <f>Sample[[#This Row],[Kpy]]*KTc-Sample[[#This Row],[KPz]]*KTb</f>
        <v>1.744727494896694</v>
      </c>
      <c r="X2280">
        <f>-1*(Sample[[#This Row],[KPx]]*KTc-Sample[[#This Row],[KPz]]*KTa)</f>
        <v>1.744727494896694</v>
      </c>
      <c r="Y2280">
        <f>(Sample[[#This Row],[KPx]]*KTb-Sample[[#This Row],[Kpy]]*KTa)</f>
        <v>1.744727494896694</v>
      </c>
      <c r="Z2280">
        <f>-Sample[[#This Row],[Xp]]*a+Sample[[#This Row],[Yp]]*b+Sample[[#This Row],[Zp]]*c_</f>
        <v>-0.51054501020661214</v>
      </c>
      <c r="AA2280" s="8">
        <f>-IF(Sample[[#This Row],[Column2]]&gt;0,1,-1)*SQRT(Sample[[#This Row],[KPx''i]]^2+Sample[[#This Row],[KPx''j]]^2+Sample[[#This Row],[KPx''k]]^2)/Ksmag/Scale</f>
        <v>0.31264369143255732</v>
      </c>
      <c r="AB2280" s="1">
        <f>SQRT(Sample[[#This Row],[Kpy''i]]^2+Sample[[#This Row],[KPy''j]]^2+Sample[[#This Row],[KPy''k]]^2)/KTmag/Scale</f>
        <v>1.2337086429640698</v>
      </c>
    </row>
    <row r="2281" spans="1:28" hidden="1" x14ac:dyDescent="0.25">
      <c r="A2281" s="5">
        <v>2276</v>
      </c>
      <c r="B2281" s="13" t="s">
        <v>43</v>
      </c>
      <c r="C2281" s="5"/>
      <c r="D2281" s="5"/>
      <c r="E2281">
        <v>10</v>
      </c>
      <c r="F2281">
        <v>9</v>
      </c>
      <c r="G2281">
        <v>7</v>
      </c>
      <c r="H2281" s="11">
        <f>Sample[[#This Row],[C]]/Sample[[#This Row],[D]]</f>
        <v>0.9</v>
      </c>
      <c r="I2281" s="11">
        <f>Sample[[#This Row],[A]]/Sample[[#This Row],[C]]</f>
        <v>0.77777777777777779</v>
      </c>
      <c r="J2281" s="11">
        <f>Sample[[#This Row],[D]]/Sample[[#This Row],[A]]</f>
        <v>1.4285714285714286</v>
      </c>
      <c r="K2281" s="11">
        <f>Sample[[#This Row],[A]]/Sample[[#This Row],[D]]</f>
        <v>0.7</v>
      </c>
      <c r="L2281" s="11">
        <f>Sample[[#This Row],[D]]/Sample[[#This Row],[C]]</f>
        <v>1.1111111111111112</v>
      </c>
      <c r="M2281" s="11">
        <f>Sample[[#This Row],[C]]/Sample[[#This Row],[A]]</f>
        <v>1.2857142857142858</v>
      </c>
      <c r="N2281">
        <f>IF(Sample[[#This Row],[Ap]]=0,10,LOG(Sample[[#This Row],[Ap]]))</f>
        <v>-4.5757490560675115E-2</v>
      </c>
      <c r="O2281">
        <f>IF(Sample[[#This Row],[Ei]]=0,10,LOG(Sample[[#This Row],[Ei]]))</f>
        <v>-0.10914446942506803</v>
      </c>
      <c r="P2281">
        <f>IF(Sample[[#This Row],[Ii]]=0,10,LOG(Sample[[#This Row],[Ii]]))</f>
        <v>0.15490195998574319</v>
      </c>
      <c r="Q2281">
        <f>Kx-Sample[[#This Row],[Xp]]</f>
        <v>4.5757490560675115E-2</v>
      </c>
      <c r="R2281">
        <f>Ky-Sample[[#This Row],[Yp]]</f>
        <v>-0.89085553057493194</v>
      </c>
      <c r="S2281">
        <f>Kz-Sample[[#This Row],[Zp]]</f>
        <v>0.84509804001425681</v>
      </c>
      <c r="T2281">
        <f>Sample[[#This Row],[Kpy]]*KSc-Sample[[#This Row],[KPz]]*KSb</f>
        <v>4.5757490560675129E-2</v>
      </c>
      <c r="U2281">
        <f>-1*(Sample[[#This Row],[KPx]]*KSc-Sample[[#This Row],[KPz]]*KSa)</f>
        <v>4.5757490560675115E-2</v>
      </c>
      <c r="V2281">
        <f>(Sample[[#This Row],[KPx]]*$R$2-Sample[[#This Row],[Kpy]]*KSa)</f>
        <v>4.5757490560675115E-2</v>
      </c>
      <c r="W2281">
        <f>Sample[[#This Row],[Kpy]]*KTc-Sample[[#This Row],[KPz]]*KTb</f>
        <v>1.7359535705891886</v>
      </c>
      <c r="X2281">
        <f>-1*(Sample[[#This Row],[KPx]]*KTc-Sample[[#This Row],[KPz]]*KTa)</f>
        <v>1.7359535705891886</v>
      </c>
      <c r="Y2281">
        <f>(Sample[[#This Row],[KPx]]*KTb-Sample[[#This Row],[Kpy]]*KTa)</f>
        <v>1.7359535705891889</v>
      </c>
      <c r="Z2281">
        <f>-Sample[[#This Row],[Xp]]*a+Sample[[#This Row],[Yp]]*b+Sample[[#This Row],[Zp]]*c_</f>
        <v>9.1514981121350314E-2</v>
      </c>
      <c r="AA2281" s="8">
        <f>-IF(Sample[[#This Row],[Column2]]&gt;0,1,-1)*SQRT(Sample[[#This Row],[KPx''i]]^2+Sample[[#This Row],[KPx''j]]^2+Sample[[#This Row],[KPx''k]]^2)/Ksmag/Scale</f>
        <v>-5.6041251891935893E-2</v>
      </c>
      <c r="AB2281" s="1">
        <f>SQRT(Sample[[#This Row],[Kpy''i]]^2+Sample[[#This Row],[KPy''j]]^2+Sample[[#This Row],[KPy''k]]^2)/KTmag/Scale</f>
        <v>1.2275045415886154</v>
      </c>
    </row>
    <row r="2282" spans="1:28" hidden="1" x14ac:dyDescent="0.25">
      <c r="A2282" s="5">
        <v>2277</v>
      </c>
      <c r="B2282" s="13" t="s">
        <v>43</v>
      </c>
      <c r="C2282" s="5"/>
      <c r="D2282" s="5"/>
      <c r="E2282">
        <v>5</v>
      </c>
      <c r="F2282">
        <v>10</v>
      </c>
      <c r="G2282">
        <v>4</v>
      </c>
      <c r="H2282" s="11">
        <f>Sample[[#This Row],[C]]/Sample[[#This Row],[D]]</f>
        <v>2</v>
      </c>
      <c r="I2282" s="11">
        <f>Sample[[#This Row],[A]]/Sample[[#This Row],[C]]</f>
        <v>0.4</v>
      </c>
      <c r="J2282" s="11">
        <f>Sample[[#This Row],[D]]/Sample[[#This Row],[A]]</f>
        <v>1.25</v>
      </c>
      <c r="K2282" s="11">
        <f>Sample[[#This Row],[A]]/Sample[[#This Row],[D]]</f>
        <v>0.8</v>
      </c>
      <c r="L2282" s="11">
        <f>Sample[[#This Row],[D]]/Sample[[#This Row],[C]]</f>
        <v>0.5</v>
      </c>
      <c r="M2282" s="11">
        <f>Sample[[#This Row],[C]]/Sample[[#This Row],[A]]</f>
        <v>2.5</v>
      </c>
      <c r="N2282">
        <f>IF(Sample[[#This Row],[Ap]]=0,10,LOG(Sample[[#This Row],[Ap]]))</f>
        <v>0.3010299956639812</v>
      </c>
      <c r="O2282">
        <f>IF(Sample[[#This Row],[Ei]]=0,10,LOG(Sample[[#This Row],[Ei]]))</f>
        <v>-0.3979400086720376</v>
      </c>
      <c r="P2282">
        <f>IF(Sample[[#This Row],[Ii]]=0,10,LOG(Sample[[#This Row],[Ii]]))</f>
        <v>9.691001300805642E-2</v>
      </c>
      <c r="Q2282">
        <f>Kx-Sample[[#This Row],[Xp]]</f>
        <v>-0.3010299956639812</v>
      </c>
      <c r="R2282">
        <f>Ky-Sample[[#This Row],[Yp]]</f>
        <v>-0.6020599913279624</v>
      </c>
      <c r="S2282">
        <f>Kz-Sample[[#This Row],[Zp]]</f>
        <v>0.90308998699194354</v>
      </c>
      <c r="T2282">
        <f>Sample[[#This Row],[Kpy]]*KSc-Sample[[#This Row],[KPz]]*KSb</f>
        <v>-0.30102999566398114</v>
      </c>
      <c r="U2282">
        <f>-1*(Sample[[#This Row],[KPx]]*KSc-Sample[[#This Row],[KPz]]*KSa)</f>
        <v>-0.3010299956639812</v>
      </c>
      <c r="V2282">
        <f>(Sample[[#This Row],[KPx]]*$R$2-Sample[[#This Row],[Kpy]]*KSa)</f>
        <v>-0.3010299956639812</v>
      </c>
      <c r="W2282">
        <f>Sample[[#This Row],[Kpy]]*KTc-Sample[[#This Row],[KPz]]*KTb</f>
        <v>1.5051499783199058</v>
      </c>
      <c r="X2282">
        <f>-1*(Sample[[#This Row],[KPx]]*KTc-Sample[[#This Row],[KPz]]*KTa)</f>
        <v>1.5051499783199058</v>
      </c>
      <c r="Y2282">
        <f>(Sample[[#This Row],[KPx]]*KTb-Sample[[#This Row],[Kpy]]*KTa)</f>
        <v>1.505149978319906</v>
      </c>
      <c r="Z2282">
        <f>-Sample[[#This Row],[Xp]]*a+Sample[[#This Row],[Yp]]*b+Sample[[#This Row],[Zp]]*c_</f>
        <v>-0.6020599913279624</v>
      </c>
      <c r="AA2282" s="8">
        <f>-IF(Sample[[#This Row],[Column2]]&gt;0,1,-1)*SQRT(Sample[[#This Row],[KPx''i]]^2+Sample[[#This Row],[KPx''j]]^2+Sample[[#This Row],[KPx''k]]^2)/Ksmag/Scale</f>
        <v>0.36868494332449325</v>
      </c>
      <c r="AB2282" s="1">
        <f>SQRT(Sample[[#This Row],[Kpy''i]]^2+Sample[[#This Row],[KPy''j]]^2+Sample[[#This Row],[KPy''k]]^2)/KTmag/Scale</f>
        <v>1.0643017563727906</v>
      </c>
    </row>
    <row r="2283" spans="1:28" hidden="1" x14ac:dyDescent="0.25">
      <c r="A2283" s="5">
        <v>2278</v>
      </c>
      <c r="B2283" s="13" t="s">
        <v>43</v>
      </c>
      <c r="C2283" s="5"/>
      <c r="D2283" s="5"/>
      <c r="E2283">
        <v>10</v>
      </c>
      <c r="F2283">
        <v>4</v>
      </c>
      <c r="G2283">
        <v>2</v>
      </c>
      <c r="H2283" s="11">
        <f>Sample[[#This Row],[C]]/Sample[[#This Row],[D]]</f>
        <v>0.4</v>
      </c>
      <c r="I2283" s="11">
        <f>Sample[[#This Row],[A]]/Sample[[#This Row],[C]]</f>
        <v>0.5</v>
      </c>
      <c r="J2283" s="11">
        <f>Sample[[#This Row],[D]]/Sample[[#This Row],[A]]</f>
        <v>5</v>
      </c>
      <c r="K2283" s="11">
        <f>Sample[[#This Row],[A]]/Sample[[#This Row],[D]]</f>
        <v>0.2</v>
      </c>
      <c r="L2283" s="11">
        <f>Sample[[#This Row],[D]]/Sample[[#This Row],[C]]</f>
        <v>2.5</v>
      </c>
      <c r="M2283" s="11">
        <f>Sample[[#This Row],[C]]/Sample[[#This Row],[A]]</f>
        <v>2</v>
      </c>
      <c r="N2283">
        <f>IF(Sample[[#This Row],[Ap]]=0,10,LOG(Sample[[#This Row],[Ap]]))</f>
        <v>-0.3979400086720376</v>
      </c>
      <c r="O2283">
        <f>IF(Sample[[#This Row],[Ei]]=0,10,LOG(Sample[[#This Row],[Ei]]))</f>
        <v>-0.3010299956639812</v>
      </c>
      <c r="P2283">
        <f>IF(Sample[[#This Row],[Ii]]=0,10,LOG(Sample[[#This Row],[Ii]]))</f>
        <v>0.69897000433601886</v>
      </c>
      <c r="Q2283">
        <f>Kx-Sample[[#This Row],[Xp]]</f>
        <v>0.3979400086720376</v>
      </c>
      <c r="R2283">
        <f>Ky-Sample[[#This Row],[Yp]]</f>
        <v>-0.69897000433601875</v>
      </c>
      <c r="S2283">
        <f>Kz-Sample[[#This Row],[Zp]]</f>
        <v>0.30102999566398114</v>
      </c>
      <c r="T2283">
        <f>Sample[[#This Row],[Kpy]]*KSc-Sample[[#This Row],[KPz]]*KSb</f>
        <v>0.3979400086720376</v>
      </c>
      <c r="U2283">
        <f>-1*(Sample[[#This Row],[KPx]]*KSc-Sample[[#This Row],[KPz]]*KSa)</f>
        <v>0.3979400086720376</v>
      </c>
      <c r="V2283">
        <f>(Sample[[#This Row],[KPx]]*$R$2-Sample[[#This Row],[Kpy]]*KSa)</f>
        <v>0.3979400086720376</v>
      </c>
      <c r="W2283">
        <f>Sample[[#This Row],[Kpy]]*KTc-Sample[[#This Row],[KPz]]*KTb</f>
        <v>0.99999999999999989</v>
      </c>
      <c r="X2283">
        <f>-1*(Sample[[#This Row],[KPx]]*KTc-Sample[[#This Row],[KPz]]*KTa)</f>
        <v>0.99999999999999989</v>
      </c>
      <c r="Y2283">
        <f>(Sample[[#This Row],[KPx]]*KTb-Sample[[#This Row],[Kpy]]*KTa)</f>
        <v>0.99999999999999989</v>
      </c>
      <c r="Z2283">
        <f>-Sample[[#This Row],[Xp]]*a+Sample[[#This Row],[Yp]]*b+Sample[[#This Row],[Zp]]*c_</f>
        <v>0.79588001734407532</v>
      </c>
      <c r="AA2283" s="8">
        <f>-IF(Sample[[#This Row],[Column2]]&gt;0,1,-1)*SQRT(Sample[[#This Row],[KPx''i]]^2+Sample[[#This Row],[KPx''j]]^2+Sample[[#This Row],[KPx''k]]^2)/Ksmag/Scale</f>
        <v>-0.48737498474260249</v>
      </c>
      <c r="AB2283" s="1">
        <f>SQRT(Sample[[#This Row],[Kpy''i]]^2+Sample[[#This Row],[KPy''j]]^2+Sample[[#This Row],[KPy''k]]^2)/KTmag/Scale</f>
        <v>0.70710678118654746</v>
      </c>
    </row>
    <row r="2284" spans="1:28" hidden="1" x14ac:dyDescent="0.25">
      <c r="A2284" s="5">
        <v>2279</v>
      </c>
      <c r="B2284" s="13" t="s">
        <v>43</v>
      </c>
      <c r="C2284" s="5"/>
      <c r="D2284" s="5"/>
      <c r="E2284">
        <v>1</v>
      </c>
      <c r="F2284">
        <v>10</v>
      </c>
      <c r="G2284">
        <v>9</v>
      </c>
      <c r="H2284" s="11">
        <f>Sample[[#This Row],[C]]/Sample[[#This Row],[D]]</f>
        <v>10</v>
      </c>
      <c r="I2284" s="11">
        <f>Sample[[#This Row],[A]]/Sample[[#This Row],[C]]</f>
        <v>0.9</v>
      </c>
      <c r="J2284" s="11">
        <f>Sample[[#This Row],[D]]/Sample[[#This Row],[A]]</f>
        <v>0.1111111111111111</v>
      </c>
      <c r="K2284" s="11">
        <f>Sample[[#This Row],[A]]/Sample[[#This Row],[D]]</f>
        <v>9</v>
      </c>
      <c r="L2284" s="11">
        <f>Sample[[#This Row],[D]]/Sample[[#This Row],[C]]</f>
        <v>0.1</v>
      </c>
      <c r="M2284" s="11">
        <f>Sample[[#This Row],[C]]/Sample[[#This Row],[A]]</f>
        <v>1.1111111111111112</v>
      </c>
      <c r="N2284">
        <f>IF(Sample[[#This Row],[Ap]]=0,10,LOG(Sample[[#This Row],[Ap]]))</f>
        <v>1</v>
      </c>
      <c r="O2284">
        <f>IF(Sample[[#This Row],[Ei]]=0,10,LOG(Sample[[#This Row],[Ei]]))</f>
        <v>-4.5757490560675115E-2</v>
      </c>
      <c r="P2284">
        <f>IF(Sample[[#This Row],[Ii]]=0,10,LOG(Sample[[#This Row],[Ii]]))</f>
        <v>-0.95424250943932487</v>
      </c>
      <c r="Q2284">
        <f>Kx-Sample[[#This Row],[Xp]]</f>
        <v>-1</v>
      </c>
      <c r="R2284">
        <f>Ky-Sample[[#This Row],[Yp]]</f>
        <v>-0.95424250943932487</v>
      </c>
      <c r="S2284">
        <f>Kz-Sample[[#This Row],[Zp]]</f>
        <v>1.9542425094393248</v>
      </c>
      <c r="T2284">
        <f>Sample[[#This Row],[Kpy]]*KSc-Sample[[#This Row],[KPz]]*KSb</f>
        <v>-0.99999999999999989</v>
      </c>
      <c r="U2284">
        <f>-1*(Sample[[#This Row],[KPx]]*KSc-Sample[[#This Row],[KPz]]*KSa)</f>
        <v>-1</v>
      </c>
      <c r="V2284">
        <f>(Sample[[#This Row],[KPx]]*$R$2-Sample[[#This Row],[Kpy]]*KSa)</f>
        <v>-1</v>
      </c>
      <c r="W2284">
        <f>Sample[[#This Row],[Kpy]]*KTc-Sample[[#This Row],[KPz]]*KTb</f>
        <v>2.9084850188786495</v>
      </c>
      <c r="X2284">
        <f>-1*(Sample[[#This Row],[KPx]]*KTc-Sample[[#This Row],[KPz]]*KTa)</f>
        <v>2.9084850188786495</v>
      </c>
      <c r="Y2284">
        <f>(Sample[[#This Row],[KPx]]*KTb-Sample[[#This Row],[Kpy]]*KTa)</f>
        <v>2.9084850188786495</v>
      </c>
      <c r="Z2284">
        <f>-Sample[[#This Row],[Xp]]*a+Sample[[#This Row],[Yp]]*b+Sample[[#This Row],[Zp]]*c_</f>
        <v>-2</v>
      </c>
      <c r="AA2284" s="8">
        <f>-IF(Sample[[#This Row],[Column2]]&gt;0,1,-1)*SQRT(Sample[[#This Row],[KPx''i]]^2+Sample[[#This Row],[KPx''j]]^2+Sample[[#This Row],[KPx''k]]^2)/Ksmag/Scale</f>
        <v>1.2247448713915889</v>
      </c>
      <c r="AB2284" s="1">
        <f>SQRT(Sample[[#This Row],[Kpy''i]]^2+Sample[[#This Row],[KPy''j]]^2+Sample[[#This Row],[KPy''k]]^2)/KTmag/Scale</f>
        <v>2.0566094798285768</v>
      </c>
    </row>
    <row r="2285" spans="1:28" hidden="1" x14ac:dyDescent="0.25">
      <c r="A2285" s="5">
        <v>2280</v>
      </c>
      <c r="B2285" s="13" t="s">
        <v>43</v>
      </c>
      <c r="C2285" s="5"/>
      <c r="D2285" s="5"/>
      <c r="E2285">
        <v>2</v>
      </c>
      <c r="F2285">
        <v>4</v>
      </c>
      <c r="G2285">
        <v>7</v>
      </c>
      <c r="H2285" s="11">
        <f>Sample[[#This Row],[C]]/Sample[[#This Row],[D]]</f>
        <v>2</v>
      </c>
      <c r="I2285" s="11">
        <f>Sample[[#This Row],[A]]/Sample[[#This Row],[C]]</f>
        <v>1.75</v>
      </c>
      <c r="J2285" s="11">
        <f>Sample[[#This Row],[D]]/Sample[[#This Row],[A]]</f>
        <v>0.2857142857142857</v>
      </c>
      <c r="K2285" s="11">
        <f>Sample[[#This Row],[A]]/Sample[[#This Row],[D]]</f>
        <v>3.5</v>
      </c>
      <c r="L2285" s="11">
        <f>Sample[[#This Row],[D]]/Sample[[#This Row],[C]]</f>
        <v>0.5</v>
      </c>
      <c r="M2285" s="11">
        <f>Sample[[#This Row],[C]]/Sample[[#This Row],[A]]</f>
        <v>0.5714285714285714</v>
      </c>
      <c r="N2285">
        <f>IF(Sample[[#This Row],[Ap]]=0,10,LOG(Sample[[#This Row],[Ap]]))</f>
        <v>0.3010299956639812</v>
      </c>
      <c r="O2285">
        <f>IF(Sample[[#This Row],[Ei]]=0,10,LOG(Sample[[#This Row],[Ei]]))</f>
        <v>0.24303804868629444</v>
      </c>
      <c r="P2285">
        <f>IF(Sample[[#This Row],[Ii]]=0,10,LOG(Sample[[#This Row],[Ii]]))</f>
        <v>-0.54406804435027567</v>
      </c>
      <c r="Q2285">
        <f>Kx-Sample[[#This Row],[Xp]]</f>
        <v>-0.3010299956639812</v>
      </c>
      <c r="R2285">
        <f>Ky-Sample[[#This Row],[Yp]]</f>
        <v>-1.2430380486862944</v>
      </c>
      <c r="S2285">
        <f>Kz-Sample[[#This Row],[Zp]]</f>
        <v>1.5440680443502757</v>
      </c>
      <c r="T2285">
        <f>Sample[[#This Row],[Kpy]]*KSc-Sample[[#This Row],[KPz]]*KSb</f>
        <v>-0.30102999566398125</v>
      </c>
      <c r="U2285">
        <f>-1*(Sample[[#This Row],[KPx]]*KSc-Sample[[#This Row],[KPz]]*KSa)</f>
        <v>-0.3010299956639812</v>
      </c>
      <c r="V2285">
        <f>(Sample[[#This Row],[KPx]]*$R$2-Sample[[#This Row],[Kpy]]*KSa)</f>
        <v>-0.3010299956639812</v>
      </c>
      <c r="W2285">
        <f>Sample[[#This Row],[Kpy]]*KTc-Sample[[#This Row],[KPz]]*KTb</f>
        <v>2.7871060930365701</v>
      </c>
      <c r="X2285">
        <f>-1*(Sample[[#This Row],[KPx]]*KTc-Sample[[#This Row],[KPz]]*KTa)</f>
        <v>2.7871060930365701</v>
      </c>
      <c r="Y2285">
        <f>(Sample[[#This Row],[KPx]]*KTb-Sample[[#This Row],[Kpy]]*KTa)</f>
        <v>2.7871060930365701</v>
      </c>
      <c r="Z2285">
        <f>-Sample[[#This Row],[Xp]]*a+Sample[[#This Row],[Yp]]*b+Sample[[#This Row],[Zp]]*c_</f>
        <v>-0.60205999132796251</v>
      </c>
      <c r="AA2285" s="8">
        <f>-IF(Sample[[#This Row],[Column2]]&gt;0,1,-1)*SQRT(Sample[[#This Row],[KPx''i]]^2+Sample[[#This Row],[KPx''j]]^2+Sample[[#This Row],[KPx''k]]^2)/Ksmag/Scale</f>
        <v>0.36868494332449331</v>
      </c>
      <c r="AB2285" s="1">
        <f>SQRT(Sample[[#This Row],[Kpy''i]]^2+Sample[[#This Row],[KPy''j]]^2+Sample[[#This Row],[KPy''k]]^2)/KTmag/Scale</f>
        <v>1.9707816182725035</v>
      </c>
    </row>
    <row r="2286" spans="1:28" hidden="1" x14ac:dyDescent="0.25">
      <c r="A2286" s="5">
        <v>2281</v>
      </c>
      <c r="B2286" s="13" t="s">
        <v>43</v>
      </c>
      <c r="C2286" s="5"/>
      <c r="D2286" s="5"/>
      <c r="E2286">
        <v>3</v>
      </c>
      <c r="F2286">
        <v>9</v>
      </c>
      <c r="G2286">
        <v>3</v>
      </c>
      <c r="H2286" s="11">
        <f>Sample[[#This Row],[C]]/Sample[[#This Row],[D]]</f>
        <v>3</v>
      </c>
      <c r="I2286" s="11">
        <f>Sample[[#This Row],[A]]/Sample[[#This Row],[C]]</f>
        <v>0.33333333333333331</v>
      </c>
      <c r="J2286" s="11">
        <f>Sample[[#This Row],[D]]/Sample[[#This Row],[A]]</f>
        <v>1</v>
      </c>
      <c r="K2286" s="11">
        <f>Sample[[#This Row],[A]]/Sample[[#This Row],[D]]</f>
        <v>1</v>
      </c>
      <c r="L2286" s="11">
        <f>Sample[[#This Row],[D]]/Sample[[#This Row],[C]]</f>
        <v>0.33333333333333331</v>
      </c>
      <c r="M2286" s="11">
        <f>Sample[[#This Row],[C]]/Sample[[#This Row],[A]]</f>
        <v>3</v>
      </c>
      <c r="N2286">
        <f>IF(Sample[[#This Row],[Ap]]=0,10,LOG(Sample[[#This Row],[Ap]]))</f>
        <v>0.47712125471966244</v>
      </c>
      <c r="O2286">
        <f>IF(Sample[[#This Row],[Ei]]=0,10,LOG(Sample[[#This Row],[Ei]]))</f>
        <v>-0.47712125471966244</v>
      </c>
      <c r="P2286">
        <f>IF(Sample[[#This Row],[Ii]]=0,10,LOG(Sample[[#This Row],[Ii]]))</f>
        <v>0</v>
      </c>
      <c r="Q2286">
        <f>Kx-Sample[[#This Row],[Xp]]</f>
        <v>-0.47712125471966244</v>
      </c>
      <c r="R2286">
        <f>Ky-Sample[[#This Row],[Yp]]</f>
        <v>-0.52287874528033762</v>
      </c>
      <c r="S2286">
        <f>Kz-Sample[[#This Row],[Zp]]</f>
        <v>1</v>
      </c>
      <c r="T2286">
        <f>Sample[[#This Row],[Kpy]]*KSc-Sample[[#This Row],[KPz]]*KSb</f>
        <v>-0.47712125471966238</v>
      </c>
      <c r="U2286">
        <f>-1*(Sample[[#This Row],[KPx]]*KSc-Sample[[#This Row],[KPz]]*KSa)</f>
        <v>-0.47712125471966244</v>
      </c>
      <c r="V2286">
        <f>(Sample[[#This Row],[KPx]]*$R$2-Sample[[#This Row],[Kpy]]*KSa)</f>
        <v>-0.47712125471966244</v>
      </c>
      <c r="W2286">
        <f>Sample[[#This Row],[Kpy]]*KTc-Sample[[#This Row],[KPz]]*KTb</f>
        <v>1.5228787452803376</v>
      </c>
      <c r="X2286">
        <f>-1*(Sample[[#This Row],[KPx]]*KTc-Sample[[#This Row],[KPz]]*KTa)</f>
        <v>1.5228787452803376</v>
      </c>
      <c r="Y2286">
        <f>(Sample[[#This Row],[KPx]]*KTb-Sample[[#This Row],[Kpy]]*KTa)</f>
        <v>1.5228787452803376</v>
      </c>
      <c r="Z2286">
        <f>-Sample[[#This Row],[Xp]]*a+Sample[[#This Row],[Yp]]*b+Sample[[#This Row],[Zp]]*c_</f>
        <v>-0.95424250943932487</v>
      </c>
      <c r="AA2286" s="8">
        <f>-IF(Sample[[#This Row],[Column2]]&gt;0,1,-1)*SQRT(Sample[[#This Row],[KPx''i]]^2+Sample[[#This Row],[KPx''j]]^2+Sample[[#This Row],[KPx''k]]^2)/Ksmag/Scale</f>
        <v>0.58435180974982659</v>
      </c>
      <c r="AB2286" s="1">
        <f>SQRT(Sample[[#This Row],[Kpy''i]]^2+Sample[[#This Row],[KPy''j]]^2+Sample[[#This Row],[KPy''k]]^2)/KTmag/Scale</f>
        <v>1.0768378877125877</v>
      </c>
    </row>
    <row r="2287" spans="1:28" hidden="1" x14ac:dyDescent="0.25">
      <c r="A2287" s="5">
        <v>2282</v>
      </c>
      <c r="B2287" s="13" t="s">
        <v>43</v>
      </c>
      <c r="C2287" s="5"/>
      <c r="D2287" s="5"/>
      <c r="E2287">
        <v>3</v>
      </c>
      <c r="F2287">
        <v>2</v>
      </c>
      <c r="G2287">
        <v>2</v>
      </c>
      <c r="H2287" s="11">
        <f>Sample[[#This Row],[C]]/Sample[[#This Row],[D]]</f>
        <v>0.66666666666666663</v>
      </c>
      <c r="I2287" s="11">
        <f>Sample[[#This Row],[A]]/Sample[[#This Row],[C]]</f>
        <v>1</v>
      </c>
      <c r="J2287" s="11">
        <f>Sample[[#This Row],[D]]/Sample[[#This Row],[A]]</f>
        <v>1.5</v>
      </c>
      <c r="K2287" s="11">
        <f>Sample[[#This Row],[A]]/Sample[[#This Row],[D]]</f>
        <v>0.66666666666666663</v>
      </c>
      <c r="L2287" s="11">
        <f>Sample[[#This Row],[D]]/Sample[[#This Row],[C]]</f>
        <v>1.5</v>
      </c>
      <c r="M2287" s="11">
        <f>Sample[[#This Row],[C]]/Sample[[#This Row],[A]]</f>
        <v>1</v>
      </c>
      <c r="N2287">
        <f>IF(Sample[[#This Row],[Ap]]=0,10,LOG(Sample[[#This Row],[Ap]]))</f>
        <v>-0.17609125905568127</v>
      </c>
      <c r="O2287">
        <f>IF(Sample[[#This Row],[Ei]]=0,10,LOG(Sample[[#This Row],[Ei]]))</f>
        <v>0</v>
      </c>
      <c r="P2287">
        <f>IF(Sample[[#This Row],[Ii]]=0,10,LOG(Sample[[#This Row],[Ii]]))</f>
        <v>0.17609125905568124</v>
      </c>
      <c r="Q2287">
        <f>Kx-Sample[[#This Row],[Xp]]</f>
        <v>0.17609125905568127</v>
      </c>
      <c r="R2287">
        <f>Ky-Sample[[#This Row],[Yp]]</f>
        <v>-1</v>
      </c>
      <c r="S2287">
        <f>Kz-Sample[[#This Row],[Zp]]</f>
        <v>0.82390874094431876</v>
      </c>
      <c r="T2287">
        <f>Sample[[#This Row],[Kpy]]*KSc-Sample[[#This Row],[KPz]]*KSb</f>
        <v>0.17609125905568124</v>
      </c>
      <c r="U2287">
        <f>-1*(Sample[[#This Row],[KPx]]*KSc-Sample[[#This Row],[KPz]]*KSa)</f>
        <v>0.17609125905568127</v>
      </c>
      <c r="V2287">
        <f>(Sample[[#This Row],[KPx]]*$R$2-Sample[[#This Row],[Kpy]]*KSa)</f>
        <v>0.17609125905568127</v>
      </c>
      <c r="W2287">
        <f>Sample[[#This Row],[Kpy]]*KTc-Sample[[#This Row],[KPz]]*KTb</f>
        <v>1.8239087409443187</v>
      </c>
      <c r="X2287">
        <f>-1*(Sample[[#This Row],[KPx]]*KTc-Sample[[#This Row],[KPz]]*KTa)</f>
        <v>1.8239087409443189</v>
      </c>
      <c r="Y2287">
        <f>(Sample[[#This Row],[KPx]]*KTb-Sample[[#This Row],[Kpy]]*KTa)</f>
        <v>1.8239087409443187</v>
      </c>
      <c r="Z2287">
        <f>-Sample[[#This Row],[Xp]]*a+Sample[[#This Row],[Yp]]*b+Sample[[#This Row],[Zp]]*c_</f>
        <v>0.35218251811136247</v>
      </c>
      <c r="AA2287" s="8">
        <f>-IF(Sample[[#This Row],[Column2]]&gt;0,1,-1)*SQRT(Sample[[#This Row],[KPx''i]]^2+Sample[[#This Row],[KPx''j]]^2+Sample[[#This Row],[KPx''k]]^2)/Ksmag/Scale</f>
        <v>-0.21566686642533334</v>
      </c>
      <c r="AB2287" s="1">
        <f>SQRT(Sample[[#This Row],[Kpy''i]]^2+Sample[[#This Row],[KPy''j]]^2+Sample[[#This Row],[KPy''k]]^2)/KTmag/Scale</f>
        <v>1.2896982389871459</v>
      </c>
    </row>
    <row r="2288" spans="1:28" hidden="1" x14ac:dyDescent="0.25">
      <c r="A2288" s="5">
        <v>2283</v>
      </c>
      <c r="B2288" s="13" t="s">
        <v>43</v>
      </c>
      <c r="C2288" s="5"/>
      <c r="D2288" s="5"/>
      <c r="E2288">
        <v>8</v>
      </c>
      <c r="F2288">
        <v>3</v>
      </c>
      <c r="G2288">
        <v>10</v>
      </c>
      <c r="H2288" s="11">
        <f>Sample[[#This Row],[C]]/Sample[[#This Row],[D]]</f>
        <v>0.375</v>
      </c>
      <c r="I2288" s="11">
        <f>Sample[[#This Row],[A]]/Sample[[#This Row],[C]]</f>
        <v>3.3333333333333335</v>
      </c>
      <c r="J2288" s="11">
        <f>Sample[[#This Row],[D]]/Sample[[#This Row],[A]]</f>
        <v>0.8</v>
      </c>
      <c r="K2288" s="11">
        <f>Sample[[#This Row],[A]]/Sample[[#This Row],[D]]</f>
        <v>1.25</v>
      </c>
      <c r="L2288" s="11">
        <f>Sample[[#This Row],[D]]/Sample[[#This Row],[C]]</f>
        <v>2.6666666666666665</v>
      </c>
      <c r="M2288" s="11">
        <f>Sample[[#This Row],[C]]/Sample[[#This Row],[A]]</f>
        <v>0.3</v>
      </c>
      <c r="N2288">
        <f>IF(Sample[[#This Row],[Ap]]=0,10,LOG(Sample[[#This Row],[Ap]]))</f>
        <v>-0.42596873227228116</v>
      </c>
      <c r="O2288">
        <f>IF(Sample[[#This Row],[Ei]]=0,10,LOG(Sample[[#This Row],[Ei]]))</f>
        <v>0.52287874528033762</v>
      </c>
      <c r="P2288">
        <f>IF(Sample[[#This Row],[Ii]]=0,10,LOG(Sample[[#This Row],[Ii]]))</f>
        <v>-9.6910013008056392E-2</v>
      </c>
      <c r="Q2288">
        <f>Kx-Sample[[#This Row],[Xp]]</f>
        <v>0.42596873227228116</v>
      </c>
      <c r="R2288">
        <f>Ky-Sample[[#This Row],[Yp]]</f>
        <v>-1.5228787452803376</v>
      </c>
      <c r="S2288">
        <f>Kz-Sample[[#This Row],[Zp]]</f>
        <v>1.0969100130080565</v>
      </c>
      <c r="T2288">
        <f>Sample[[#This Row],[Kpy]]*KSc-Sample[[#This Row],[KPz]]*KSb</f>
        <v>0.42596873227228116</v>
      </c>
      <c r="U2288">
        <f>-1*(Sample[[#This Row],[KPx]]*KSc-Sample[[#This Row],[KPz]]*KSa)</f>
        <v>0.42596873227228116</v>
      </c>
      <c r="V2288">
        <f>(Sample[[#This Row],[KPx]]*$R$2-Sample[[#This Row],[Kpy]]*KSa)</f>
        <v>0.42596873227228116</v>
      </c>
      <c r="W2288">
        <f>Sample[[#This Row],[Kpy]]*KTc-Sample[[#This Row],[KPz]]*KTb</f>
        <v>2.6197887582883941</v>
      </c>
      <c r="X2288">
        <f>-1*(Sample[[#This Row],[KPx]]*KTc-Sample[[#This Row],[KPz]]*KTa)</f>
        <v>2.6197887582883941</v>
      </c>
      <c r="Y2288">
        <f>(Sample[[#This Row],[KPx]]*KTb-Sample[[#This Row],[Kpy]]*KTa)</f>
        <v>2.6197887582883941</v>
      </c>
      <c r="Z2288">
        <f>-Sample[[#This Row],[Xp]]*a+Sample[[#This Row],[Yp]]*b+Sample[[#This Row],[Zp]]*c_</f>
        <v>0.85193746454456243</v>
      </c>
      <c r="AA2288" s="8">
        <f>-IF(Sample[[#This Row],[Column2]]&gt;0,1,-1)*SQRT(Sample[[#This Row],[KPx''i]]^2+Sample[[#This Row],[KPx''j]]^2+Sample[[#This Row],[KPx''k]]^2)/Ksmag/Scale</f>
        <v>-0.52170302022365322</v>
      </c>
      <c r="AB2288" s="1">
        <f>SQRT(Sample[[#This Row],[Kpy''i]]^2+Sample[[#This Row],[KPy''j]]^2+Sample[[#This Row],[KPy''k]]^2)/KTmag/Scale</f>
        <v>1.8524703962620088</v>
      </c>
    </row>
    <row r="2289" spans="1:28" hidden="1" x14ac:dyDescent="0.25">
      <c r="A2289" s="5">
        <v>2284</v>
      </c>
      <c r="B2289" s="13" t="s">
        <v>43</v>
      </c>
      <c r="C2289" s="5"/>
      <c r="D2289" s="5"/>
      <c r="E2289">
        <v>7</v>
      </c>
      <c r="F2289">
        <v>6</v>
      </c>
      <c r="G2289">
        <v>1</v>
      </c>
      <c r="H2289" s="11">
        <f>Sample[[#This Row],[C]]/Sample[[#This Row],[D]]</f>
        <v>0.8571428571428571</v>
      </c>
      <c r="I2289" s="11">
        <f>Sample[[#This Row],[A]]/Sample[[#This Row],[C]]</f>
        <v>0.16666666666666666</v>
      </c>
      <c r="J2289" s="11">
        <f>Sample[[#This Row],[D]]/Sample[[#This Row],[A]]</f>
        <v>7</v>
      </c>
      <c r="K2289" s="11">
        <f>Sample[[#This Row],[A]]/Sample[[#This Row],[D]]</f>
        <v>0.14285714285714285</v>
      </c>
      <c r="L2289" s="11">
        <f>Sample[[#This Row],[D]]/Sample[[#This Row],[C]]</f>
        <v>1.1666666666666667</v>
      </c>
      <c r="M2289" s="11">
        <f>Sample[[#This Row],[C]]/Sample[[#This Row],[A]]</f>
        <v>6</v>
      </c>
      <c r="N2289">
        <f>IF(Sample[[#This Row],[Ap]]=0,10,LOG(Sample[[#This Row],[Ap]]))</f>
        <v>-6.6946789630613221E-2</v>
      </c>
      <c r="O2289">
        <f>IF(Sample[[#This Row],[Ei]]=0,10,LOG(Sample[[#This Row],[Ei]]))</f>
        <v>-0.77815125038364363</v>
      </c>
      <c r="P2289">
        <f>IF(Sample[[#This Row],[Ii]]=0,10,LOG(Sample[[#This Row],[Ii]]))</f>
        <v>0.84509804001425681</v>
      </c>
      <c r="Q2289">
        <f>Kx-Sample[[#This Row],[Xp]]</f>
        <v>6.6946789630613221E-2</v>
      </c>
      <c r="R2289">
        <f>Ky-Sample[[#This Row],[Yp]]</f>
        <v>-0.22184874961635637</v>
      </c>
      <c r="S2289">
        <f>Kz-Sample[[#This Row],[Zp]]</f>
        <v>0.15490195998574319</v>
      </c>
      <c r="T2289">
        <f>Sample[[#This Row],[Kpy]]*KSc-Sample[[#This Row],[KPz]]*KSb</f>
        <v>6.6946789630613179E-2</v>
      </c>
      <c r="U2289">
        <f>-1*(Sample[[#This Row],[KPx]]*KSc-Sample[[#This Row],[KPz]]*KSa)</f>
        <v>6.6946789630613221E-2</v>
      </c>
      <c r="V2289">
        <f>(Sample[[#This Row],[KPx]]*$R$2-Sample[[#This Row],[Kpy]]*KSa)</f>
        <v>6.6946789630613221E-2</v>
      </c>
      <c r="W2289">
        <f>Sample[[#This Row],[Kpy]]*KTc-Sample[[#This Row],[KPz]]*KTb</f>
        <v>0.37675070960209955</v>
      </c>
      <c r="X2289">
        <f>-1*(Sample[[#This Row],[KPx]]*KTc-Sample[[#This Row],[KPz]]*KTa)</f>
        <v>0.37675070960209961</v>
      </c>
      <c r="Y2289">
        <f>(Sample[[#This Row],[KPx]]*KTb-Sample[[#This Row],[Kpy]]*KTa)</f>
        <v>0.3767507096020995</v>
      </c>
      <c r="Z2289">
        <f>-Sample[[#This Row],[Xp]]*a+Sample[[#This Row],[Yp]]*b+Sample[[#This Row],[Zp]]*c_</f>
        <v>0.13389357926122636</v>
      </c>
      <c r="AA2289" s="8">
        <f>-IF(Sample[[#This Row],[Column2]]&gt;0,1,-1)*SQRT(Sample[[#This Row],[KPx''i]]^2+Sample[[#This Row],[KPx''j]]^2+Sample[[#This Row],[KPx''k]]^2)/Ksmag/Scale</f>
        <v>-8.1992737256225134E-2</v>
      </c>
      <c r="AB2289" s="1">
        <f>SQRT(Sample[[#This Row],[Kpy''i]]^2+Sample[[#This Row],[KPy''j]]^2+Sample[[#This Row],[KPy''k]]^2)/KTmag/Scale</f>
        <v>0.26640298157648834</v>
      </c>
    </row>
    <row r="2290" spans="1:28" hidden="1" x14ac:dyDescent="0.25">
      <c r="A2290" s="5">
        <v>2285</v>
      </c>
      <c r="B2290" s="13" t="s">
        <v>43</v>
      </c>
      <c r="C2290" s="5"/>
      <c r="D2290" s="5"/>
      <c r="E2290">
        <v>5</v>
      </c>
      <c r="F2290">
        <v>10</v>
      </c>
      <c r="G2290">
        <v>9</v>
      </c>
      <c r="H2290" s="11">
        <f>Sample[[#This Row],[C]]/Sample[[#This Row],[D]]</f>
        <v>2</v>
      </c>
      <c r="I2290" s="11">
        <f>Sample[[#This Row],[A]]/Sample[[#This Row],[C]]</f>
        <v>0.9</v>
      </c>
      <c r="J2290" s="11">
        <f>Sample[[#This Row],[D]]/Sample[[#This Row],[A]]</f>
        <v>0.55555555555555558</v>
      </c>
      <c r="K2290" s="11">
        <f>Sample[[#This Row],[A]]/Sample[[#This Row],[D]]</f>
        <v>1.8</v>
      </c>
      <c r="L2290" s="11">
        <f>Sample[[#This Row],[D]]/Sample[[#This Row],[C]]</f>
        <v>0.5</v>
      </c>
      <c r="M2290" s="11">
        <f>Sample[[#This Row],[C]]/Sample[[#This Row],[A]]</f>
        <v>1.1111111111111112</v>
      </c>
      <c r="N2290">
        <f>IF(Sample[[#This Row],[Ap]]=0,10,LOG(Sample[[#This Row],[Ap]]))</f>
        <v>0.3010299956639812</v>
      </c>
      <c r="O2290">
        <f>IF(Sample[[#This Row],[Ei]]=0,10,LOG(Sample[[#This Row],[Ei]]))</f>
        <v>-4.5757490560675115E-2</v>
      </c>
      <c r="P2290">
        <f>IF(Sample[[#This Row],[Ii]]=0,10,LOG(Sample[[#This Row],[Ii]]))</f>
        <v>-0.25527250510330607</v>
      </c>
      <c r="Q2290">
        <f>Kx-Sample[[#This Row],[Xp]]</f>
        <v>-0.3010299956639812</v>
      </c>
      <c r="R2290">
        <f>Ky-Sample[[#This Row],[Yp]]</f>
        <v>-0.95424250943932487</v>
      </c>
      <c r="S2290">
        <f>Kz-Sample[[#This Row],[Zp]]</f>
        <v>1.255272505103306</v>
      </c>
      <c r="T2290">
        <f>Sample[[#This Row],[Kpy]]*KSc-Sample[[#This Row],[KPz]]*KSb</f>
        <v>-0.30102999566398114</v>
      </c>
      <c r="U2290">
        <f>-1*(Sample[[#This Row],[KPx]]*KSc-Sample[[#This Row],[KPz]]*KSa)</f>
        <v>-0.3010299956639812</v>
      </c>
      <c r="V2290">
        <f>(Sample[[#This Row],[KPx]]*$R$2-Sample[[#This Row],[Kpy]]*KSa)</f>
        <v>-0.3010299956639812</v>
      </c>
      <c r="W2290">
        <f>Sample[[#This Row],[Kpy]]*KTc-Sample[[#This Row],[KPz]]*KTb</f>
        <v>2.2095150145426308</v>
      </c>
      <c r="X2290">
        <f>-1*(Sample[[#This Row],[KPx]]*KTc-Sample[[#This Row],[KPz]]*KTa)</f>
        <v>2.2095150145426308</v>
      </c>
      <c r="Y2290">
        <f>(Sample[[#This Row],[KPx]]*KTb-Sample[[#This Row],[Kpy]]*KTa)</f>
        <v>2.2095150145426308</v>
      </c>
      <c r="Z2290">
        <f>-Sample[[#This Row],[Xp]]*a+Sample[[#This Row],[Yp]]*b+Sample[[#This Row],[Zp]]*c_</f>
        <v>-0.6020599913279624</v>
      </c>
      <c r="AA2290" s="8">
        <f>-IF(Sample[[#This Row],[Column2]]&gt;0,1,-1)*SQRT(Sample[[#This Row],[KPx''i]]^2+Sample[[#This Row],[KPx''j]]^2+Sample[[#This Row],[KPx''k]]^2)/Ksmag/Scale</f>
        <v>0.36868494332449325</v>
      </c>
      <c r="AB2290" s="1">
        <f>SQRT(Sample[[#This Row],[Kpy''i]]^2+Sample[[#This Row],[KPy''j]]^2+Sample[[#This Row],[KPy''k]]^2)/KTmag/Scale</f>
        <v>1.5623630499165875</v>
      </c>
    </row>
    <row r="2291" spans="1:28" hidden="1" x14ac:dyDescent="0.25">
      <c r="A2291" s="5">
        <v>2286</v>
      </c>
      <c r="B2291" s="13" t="s">
        <v>43</v>
      </c>
      <c r="C2291" s="5"/>
      <c r="D2291" s="5"/>
      <c r="E2291">
        <v>10</v>
      </c>
      <c r="F2291">
        <v>8</v>
      </c>
      <c r="G2291">
        <v>7</v>
      </c>
      <c r="H2291" s="11">
        <f>Sample[[#This Row],[C]]/Sample[[#This Row],[D]]</f>
        <v>0.8</v>
      </c>
      <c r="I2291" s="11">
        <f>Sample[[#This Row],[A]]/Sample[[#This Row],[C]]</f>
        <v>0.875</v>
      </c>
      <c r="J2291" s="11">
        <f>Sample[[#This Row],[D]]/Sample[[#This Row],[A]]</f>
        <v>1.4285714285714286</v>
      </c>
      <c r="K2291" s="11">
        <f>Sample[[#This Row],[A]]/Sample[[#This Row],[D]]</f>
        <v>0.7</v>
      </c>
      <c r="L2291" s="11">
        <f>Sample[[#This Row],[D]]/Sample[[#This Row],[C]]</f>
        <v>1.25</v>
      </c>
      <c r="M2291" s="11">
        <f>Sample[[#This Row],[C]]/Sample[[#This Row],[A]]</f>
        <v>1.1428571428571428</v>
      </c>
      <c r="N2291">
        <f>IF(Sample[[#This Row],[Ap]]=0,10,LOG(Sample[[#This Row],[Ap]]))</f>
        <v>-9.6910013008056392E-2</v>
      </c>
      <c r="O2291">
        <f>IF(Sample[[#This Row],[Ei]]=0,10,LOG(Sample[[#This Row],[Ei]]))</f>
        <v>-5.7991946977686754E-2</v>
      </c>
      <c r="P2291">
        <f>IF(Sample[[#This Row],[Ii]]=0,10,LOG(Sample[[#This Row],[Ii]]))</f>
        <v>0.15490195998574319</v>
      </c>
      <c r="Q2291">
        <f>Kx-Sample[[#This Row],[Xp]]</f>
        <v>9.6910013008056392E-2</v>
      </c>
      <c r="R2291">
        <f>Ky-Sample[[#This Row],[Yp]]</f>
        <v>-0.94200805302231327</v>
      </c>
      <c r="S2291">
        <f>Kz-Sample[[#This Row],[Zp]]</f>
        <v>0.84509804001425681</v>
      </c>
      <c r="T2291">
        <f>Sample[[#This Row],[Kpy]]*KSc-Sample[[#This Row],[KPz]]*KSb</f>
        <v>9.6910013008056461E-2</v>
      </c>
      <c r="U2291">
        <f>-1*(Sample[[#This Row],[KPx]]*KSc-Sample[[#This Row],[KPz]]*KSa)</f>
        <v>9.6910013008056392E-2</v>
      </c>
      <c r="V2291">
        <f>(Sample[[#This Row],[KPx]]*$R$2-Sample[[#This Row],[Kpy]]*KSa)</f>
        <v>9.6910013008056392E-2</v>
      </c>
      <c r="W2291">
        <f>Sample[[#This Row],[Kpy]]*KTc-Sample[[#This Row],[KPz]]*KTb</f>
        <v>1.7871060930365701</v>
      </c>
      <c r="X2291">
        <f>-1*(Sample[[#This Row],[KPx]]*KTc-Sample[[#This Row],[KPz]]*KTa)</f>
        <v>1.7871060930365701</v>
      </c>
      <c r="Y2291">
        <f>(Sample[[#This Row],[KPx]]*KTb-Sample[[#This Row],[Kpy]]*KTa)</f>
        <v>1.7871060930365701</v>
      </c>
      <c r="Z2291">
        <f>-Sample[[#This Row],[Xp]]*a+Sample[[#This Row],[Yp]]*b+Sample[[#This Row],[Zp]]*c_</f>
        <v>0.19382002601611287</v>
      </c>
      <c r="AA2291" s="8">
        <f>-IF(Sample[[#This Row],[Column2]]&gt;0,1,-1)*SQRT(Sample[[#This Row],[KPx''i]]^2+Sample[[#This Row],[KPx''j]]^2+Sample[[#This Row],[KPx''k]]^2)/Ksmag/Scale</f>
        <v>-0.11869004141810927</v>
      </c>
      <c r="AB2291" s="1">
        <f>SQRT(Sample[[#This Row],[Kpy''i]]^2+Sample[[#This Row],[KPy''j]]^2+Sample[[#This Row],[KPy''k]]^2)/KTmag/Scale</f>
        <v>1.2636748370859558</v>
      </c>
    </row>
    <row r="2292" spans="1:28" hidden="1" x14ac:dyDescent="0.25">
      <c r="A2292" s="5">
        <v>2287</v>
      </c>
      <c r="B2292" s="13" t="s">
        <v>43</v>
      </c>
      <c r="C2292" s="5"/>
      <c r="D2292" s="5"/>
      <c r="E2292">
        <v>10</v>
      </c>
      <c r="F2292">
        <v>6</v>
      </c>
      <c r="G2292">
        <v>3</v>
      </c>
      <c r="H2292" s="11">
        <f>Sample[[#This Row],[C]]/Sample[[#This Row],[D]]</f>
        <v>0.6</v>
      </c>
      <c r="I2292" s="11">
        <f>Sample[[#This Row],[A]]/Sample[[#This Row],[C]]</f>
        <v>0.5</v>
      </c>
      <c r="J2292" s="11">
        <f>Sample[[#This Row],[D]]/Sample[[#This Row],[A]]</f>
        <v>3.3333333333333335</v>
      </c>
      <c r="K2292" s="11">
        <f>Sample[[#This Row],[A]]/Sample[[#This Row],[D]]</f>
        <v>0.3</v>
      </c>
      <c r="L2292" s="11">
        <f>Sample[[#This Row],[D]]/Sample[[#This Row],[C]]</f>
        <v>1.6666666666666667</v>
      </c>
      <c r="M2292" s="11">
        <f>Sample[[#This Row],[C]]/Sample[[#This Row],[A]]</f>
        <v>2</v>
      </c>
      <c r="N2292">
        <f>IF(Sample[[#This Row],[Ap]]=0,10,LOG(Sample[[#This Row],[Ap]]))</f>
        <v>-0.22184874961635639</v>
      </c>
      <c r="O2292">
        <f>IF(Sample[[#This Row],[Ei]]=0,10,LOG(Sample[[#This Row],[Ei]]))</f>
        <v>-0.3010299956639812</v>
      </c>
      <c r="P2292">
        <f>IF(Sample[[#This Row],[Ii]]=0,10,LOG(Sample[[#This Row],[Ii]]))</f>
        <v>0.52287874528033762</v>
      </c>
      <c r="Q2292">
        <f>Kx-Sample[[#This Row],[Xp]]</f>
        <v>0.22184874961635639</v>
      </c>
      <c r="R2292">
        <f>Ky-Sample[[#This Row],[Yp]]</f>
        <v>-0.69897000433601875</v>
      </c>
      <c r="S2292">
        <f>Kz-Sample[[#This Row],[Zp]]</f>
        <v>0.47712125471966238</v>
      </c>
      <c r="T2292">
        <f>Sample[[#This Row],[Kpy]]*KSc-Sample[[#This Row],[KPz]]*KSb</f>
        <v>0.22184874961635637</v>
      </c>
      <c r="U2292">
        <f>-1*(Sample[[#This Row],[KPx]]*KSc-Sample[[#This Row],[KPz]]*KSa)</f>
        <v>0.22184874961635639</v>
      </c>
      <c r="V2292">
        <f>(Sample[[#This Row],[KPx]]*$R$2-Sample[[#This Row],[Kpy]]*KSa)</f>
        <v>0.22184874961635639</v>
      </c>
      <c r="W2292">
        <f>Sample[[#This Row],[Kpy]]*KTc-Sample[[#This Row],[KPz]]*KTb</f>
        <v>1.1760912590556811</v>
      </c>
      <c r="X2292">
        <f>-1*(Sample[[#This Row],[KPx]]*KTc-Sample[[#This Row],[KPz]]*KTa)</f>
        <v>1.1760912590556811</v>
      </c>
      <c r="Y2292">
        <f>(Sample[[#This Row],[KPx]]*KTb-Sample[[#This Row],[Kpy]]*KTa)</f>
        <v>1.1760912590556811</v>
      </c>
      <c r="Z2292">
        <f>-Sample[[#This Row],[Xp]]*a+Sample[[#This Row],[Yp]]*b+Sample[[#This Row],[Zp]]*c_</f>
        <v>0.44369749923271284</v>
      </c>
      <c r="AA2292" s="8">
        <f>-IF(Sample[[#This Row],[Column2]]&gt;0,1,-1)*SQRT(Sample[[#This Row],[KPx''i]]^2+Sample[[#This Row],[KPx''j]]^2+Sample[[#This Row],[KPx''k]]^2)/Ksmag/Scale</f>
        <v>-0.27170811831726921</v>
      </c>
      <c r="AB2292" s="1">
        <f>SQRT(Sample[[#This Row],[Kpy''i]]^2+Sample[[#This Row],[KPy''j]]^2+Sample[[#This Row],[KPy''k]]^2)/KTmag/Scale</f>
        <v>0.83162210457249663</v>
      </c>
    </row>
    <row r="2293" spans="1:28" hidden="1" x14ac:dyDescent="0.25">
      <c r="A2293" s="5">
        <v>2288</v>
      </c>
      <c r="B2293" s="13" t="s">
        <v>43</v>
      </c>
      <c r="C2293" s="5"/>
      <c r="D2293" s="5"/>
      <c r="E2293">
        <v>2</v>
      </c>
      <c r="F2293">
        <v>1</v>
      </c>
      <c r="G2293">
        <v>1</v>
      </c>
      <c r="H2293" s="11">
        <f>Sample[[#This Row],[C]]/Sample[[#This Row],[D]]</f>
        <v>0.5</v>
      </c>
      <c r="I2293" s="11">
        <f>Sample[[#This Row],[A]]/Sample[[#This Row],[C]]</f>
        <v>1</v>
      </c>
      <c r="J2293" s="11">
        <f>Sample[[#This Row],[D]]/Sample[[#This Row],[A]]</f>
        <v>2</v>
      </c>
      <c r="K2293" s="11">
        <f>Sample[[#This Row],[A]]/Sample[[#This Row],[D]]</f>
        <v>0.5</v>
      </c>
      <c r="L2293" s="11">
        <f>Sample[[#This Row],[D]]/Sample[[#This Row],[C]]</f>
        <v>2</v>
      </c>
      <c r="M2293" s="11">
        <f>Sample[[#This Row],[C]]/Sample[[#This Row],[A]]</f>
        <v>1</v>
      </c>
      <c r="N2293">
        <f>IF(Sample[[#This Row],[Ap]]=0,10,LOG(Sample[[#This Row],[Ap]]))</f>
        <v>-0.3010299956639812</v>
      </c>
      <c r="O2293">
        <f>IF(Sample[[#This Row],[Ei]]=0,10,LOG(Sample[[#This Row],[Ei]]))</f>
        <v>0</v>
      </c>
      <c r="P2293">
        <f>IF(Sample[[#This Row],[Ii]]=0,10,LOG(Sample[[#This Row],[Ii]]))</f>
        <v>0.3010299956639812</v>
      </c>
      <c r="Q2293">
        <f>Kx-Sample[[#This Row],[Xp]]</f>
        <v>0.3010299956639812</v>
      </c>
      <c r="R2293">
        <f>Ky-Sample[[#This Row],[Yp]]</f>
        <v>-1</v>
      </c>
      <c r="S2293">
        <f>Kz-Sample[[#This Row],[Zp]]</f>
        <v>0.69897000433601875</v>
      </c>
      <c r="T2293">
        <f>Sample[[#This Row],[Kpy]]*KSc-Sample[[#This Row],[KPz]]*KSb</f>
        <v>0.30102999566398125</v>
      </c>
      <c r="U2293">
        <f>-1*(Sample[[#This Row],[KPx]]*KSc-Sample[[#This Row],[KPz]]*KSa)</f>
        <v>0.3010299956639812</v>
      </c>
      <c r="V2293">
        <f>(Sample[[#This Row],[KPx]]*$R$2-Sample[[#This Row],[Kpy]]*KSa)</f>
        <v>0.3010299956639812</v>
      </c>
      <c r="W2293">
        <f>Sample[[#This Row],[Kpy]]*KTc-Sample[[#This Row],[KPz]]*KTb</f>
        <v>1.6989700043360187</v>
      </c>
      <c r="X2293">
        <f>-1*(Sample[[#This Row],[KPx]]*KTc-Sample[[#This Row],[KPz]]*KTa)</f>
        <v>1.6989700043360187</v>
      </c>
      <c r="Y2293">
        <f>(Sample[[#This Row],[KPx]]*KTb-Sample[[#This Row],[Kpy]]*KTa)</f>
        <v>1.6989700043360187</v>
      </c>
      <c r="Z2293">
        <f>-Sample[[#This Row],[Xp]]*a+Sample[[#This Row],[Yp]]*b+Sample[[#This Row],[Zp]]*c_</f>
        <v>0.6020599913279624</v>
      </c>
      <c r="AA2293" s="8">
        <f>-IF(Sample[[#This Row],[Column2]]&gt;0,1,-1)*SQRT(Sample[[#This Row],[KPx''i]]^2+Sample[[#This Row],[KPx''j]]^2+Sample[[#This Row],[KPx''k]]^2)/Ksmag/Scale</f>
        <v>-0.36868494332449331</v>
      </c>
      <c r="AB2293" s="1">
        <f>SQRT(Sample[[#This Row],[Kpy''i]]^2+Sample[[#This Row],[KPy''j]]^2+Sample[[#This Row],[KPy''k]]^2)/KTmag/Scale</f>
        <v>1.201353211098537</v>
      </c>
    </row>
    <row r="2294" spans="1:28" hidden="1" x14ac:dyDescent="0.25">
      <c r="A2294" s="5">
        <v>2289</v>
      </c>
      <c r="B2294" s="13" t="s">
        <v>43</v>
      </c>
      <c r="C2294" s="5"/>
      <c r="D2294" s="5"/>
      <c r="E2294">
        <v>3</v>
      </c>
      <c r="F2294">
        <v>2</v>
      </c>
      <c r="G2294">
        <v>5</v>
      </c>
      <c r="H2294" s="11">
        <f>Sample[[#This Row],[C]]/Sample[[#This Row],[D]]</f>
        <v>0.66666666666666663</v>
      </c>
      <c r="I2294" s="11">
        <f>Sample[[#This Row],[A]]/Sample[[#This Row],[C]]</f>
        <v>2.5</v>
      </c>
      <c r="J2294" s="11">
        <f>Sample[[#This Row],[D]]/Sample[[#This Row],[A]]</f>
        <v>0.6</v>
      </c>
      <c r="K2294" s="11">
        <f>Sample[[#This Row],[A]]/Sample[[#This Row],[D]]</f>
        <v>1.6666666666666667</v>
      </c>
      <c r="L2294" s="11">
        <f>Sample[[#This Row],[D]]/Sample[[#This Row],[C]]</f>
        <v>1.5</v>
      </c>
      <c r="M2294" s="11">
        <f>Sample[[#This Row],[C]]/Sample[[#This Row],[A]]</f>
        <v>0.4</v>
      </c>
      <c r="N2294">
        <f>IF(Sample[[#This Row],[Ap]]=0,10,LOG(Sample[[#This Row],[Ap]]))</f>
        <v>-0.17609125905568127</v>
      </c>
      <c r="O2294">
        <f>IF(Sample[[#This Row],[Ei]]=0,10,LOG(Sample[[#This Row],[Ei]]))</f>
        <v>0.3979400086720376</v>
      </c>
      <c r="P2294">
        <f>IF(Sample[[#This Row],[Ii]]=0,10,LOG(Sample[[#This Row],[Ii]]))</f>
        <v>-0.22184874961635639</v>
      </c>
      <c r="Q2294">
        <f>Kx-Sample[[#This Row],[Xp]]</f>
        <v>0.17609125905568127</v>
      </c>
      <c r="R2294">
        <f>Ky-Sample[[#This Row],[Yp]]</f>
        <v>-1.3979400086720375</v>
      </c>
      <c r="S2294">
        <f>Kz-Sample[[#This Row],[Zp]]</f>
        <v>1.2218487496163564</v>
      </c>
      <c r="T2294">
        <f>Sample[[#This Row],[Kpy]]*KSc-Sample[[#This Row],[KPz]]*KSb</f>
        <v>0.17609125905568113</v>
      </c>
      <c r="U2294">
        <f>-1*(Sample[[#This Row],[KPx]]*KSc-Sample[[#This Row],[KPz]]*KSa)</f>
        <v>0.17609125905568127</v>
      </c>
      <c r="V2294">
        <f>(Sample[[#This Row],[KPx]]*$R$2-Sample[[#This Row],[Kpy]]*KSa)</f>
        <v>0.17609125905568127</v>
      </c>
      <c r="W2294">
        <f>Sample[[#This Row],[Kpy]]*KTc-Sample[[#This Row],[KPz]]*KTb</f>
        <v>2.6197887582883936</v>
      </c>
      <c r="X2294">
        <f>-1*(Sample[[#This Row],[KPx]]*KTc-Sample[[#This Row],[KPz]]*KTa)</f>
        <v>2.6197887582883941</v>
      </c>
      <c r="Y2294">
        <f>(Sample[[#This Row],[KPx]]*KTb-Sample[[#This Row],[Kpy]]*KTa)</f>
        <v>2.6197887582883936</v>
      </c>
      <c r="Z2294">
        <f>-Sample[[#This Row],[Xp]]*a+Sample[[#This Row],[Yp]]*b+Sample[[#This Row],[Zp]]*c_</f>
        <v>0.35218251811136242</v>
      </c>
      <c r="AA2294" s="8">
        <f>-IF(Sample[[#This Row],[Column2]]&gt;0,1,-1)*SQRT(Sample[[#This Row],[KPx''i]]^2+Sample[[#This Row],[KPx''j]]^2+Sample[[#This Row],[KPx''k]]^2)/Ksmag/Scale</f>
        <v>-0.21566686642533325</v>
      </c>
      <c r="AB2294" s="1">
        <f>SQRT(Sample[[#This Row],[Kpy''i]]^2+Sample[[#This Row],[KPy''j]]^2+Sample[[#This Row],[KPy''k]]^2)/KTmag/Scale</f>
        <v>1.8524703962620084</v>
      </c>
    </row>
    <row r="2295" spans="1:28" hidden="1" x14ac:dyDescent="0.25">
      <c r="A2295" s="5">
        <v>2290</v>
      </c>
      <c r="B2295" s="13" t="s">
        <v>43</v>
      </c>
      <c r="C2295" s="5"/>
      <c r="D2295" s="5"/>
      <c r="E2295">
        <v>6</v>
      </c>
      <c r="F2295">
        <v>6</v>
      </c>
      <c r="G2295">
        <v>5</v>
      </c>
      <c r="H2295" s="11">
        <f>Sample[[#This Row],[C]]/Sample[[#This Row],[D]]</f>
        <v>1</v>
      </c>
      <c r="I2295" s="11">
        <f>Sample[[#This Row],[A]]/Sample[[#This Row],[C]]</f>
        <v>0.83333333333333337</v>
      </c>
      <c r="J2295" s="11">
        <f>Sample[[#This Row],[D]]/Sample[[#This Row],[A]]</f>
        <v>1.2</v>
      </c>
      <c r="K2295" s="11">
        <f>Sample[[#This Row],[A]]/Sample[[#This Row],[D]]</f>
        <v>0.83333333333333337</v>
      </c>
      <c r="L2295" s="11">
        <f>Sample[[#This Row],[D]]/Sample[[#This Row],[C]]</f>
        <v>1</v>
      </c>
      <c r="M2295" s="11">
        <f>Sample[[#This Row],[C]]/Sample[[#This Row],[A]]</f>
        <v>1.2</v>
      </c>
      <c r="N2295">
        <f>IF(Sample[[#This Row],[Ap]]=0,10,LOG(Sample[[#This Row],[Ap]]))</f>
        <v>0</v>
      </c>
      <c r="O2295">
        <f>IF(Sample[[#This Row],[Ei]]=0,10,LOG(Sample[[#This Row],[Ei]]))</f>
        <v>-7.9181246047624804E-2</v>
      </c>
      <c r="P2295">
        <f>IF(Sample[[#This Row],[Ii]]=0,10,LOG(Sample[[#This Row],[Ii]]))</f>
        <v>7.9181246047624818E-2</v>
      </c>
      <c r="Q2295">
        <f>Kx-Sample[[#This Row],[Xp]]</f>
        <v>0</v>
      </c>
      <c r="R2295">
        <f>Ky-Sample[[#This Row],[Yp]]</f>
        <v>-0.92081875395237522</v>
      </c>
      <c r="S2295">
        <f>Kz-Sample[[#This Row],[Zp]]</f>
        <v>0.92081875395237522</v>
      </c>
      <c r="T2295">
        <f>Sample[[#This Row],[Kpy]]*KSc-Sample[[#This Row],[KPz]]*KSb</f>
        <v>0</v>
      </c>
      <c r="U2295">
        <f>-1*(Sample[[#This Row],[KPx]]*KSc-Sample[[#This Row],[KPz]]*KSa)</f>
        <v>0</v>
      </c>
      <c r="V2295">
        <f>(Sample[[#This Row],[KPx]]*$R$2-Sample[[#This Row],[Kpy]]*KSa)</f>
        <v>0</v>
      </c>
      <c r="W2295">
        <f>Sample[[#This Row],[Kpy]]*KTc-Sample[[#This Row],[KPz]]*KTb</f>
        <v>1.8416375079047504</v>
      </c>
      <c r="X2295">
        <f>-1*(Sample[[#This Row],[KPx]]*KTc-Sample[[#This Row],[KPz]]*KTa)</f>
        <v>1.8416375079047504</v>
      </c>
      <c r="Y2295">
        <f>(Sample[[#This Row],[KPx]]*KTb-Sample[[#This Row],[Kpy]]*KTa)</f>
        <v>1.8416375079047504</v>
      </c>
      <c r="Z2295">
        <f>-Sample[[#This Row],[Xp]]*a+Sample[[#This Row],[Yp]]*b+Sample[[#This Row],[Zp]]*c_</f>
        <v>0</v>
      </c>
      <c r="AA2295" s="8">
        <f>-IF(Sample[[#This Row],[Column2]]&gt;0,1,-1)*SQRT(Sample[[#This Row],[KPx''i]]^2+Sample[[#This Row],[KPx''j]]^2+Sample[[#This Row],[KPx''k]]^2)/Ksmag/Scale</f>
        <v>0</v>
      </c>
      <c r="AB2295" s="1">
        <f>SQRT(Sample[[#This Row],[Kpy''i]]^2+Sample[[#This Row],[KPy''j]]^2+Sample[[#This Row],[KPy''k]]^2)/KTmag/Scale</f>
        <v>1.302234370326943</v>
      </c>
    </row>
    <row r="2296" spans="1:28" hidden="1" x14ac:dyDescent="0.25">
      <c r="A2296" s="5">
        <v>2291</v>
      </c>
      <c r="B2296" s="13" t="s">
        <v>43</v>
      </c>
      <c r="C2296" s="5"/>
      <c r="D2296" s="5"/>
      <c r="E2296">
        <v>3</v>
      </c>
      <c r="F2296">
        <v>3</v>
      </c>
      <c r="G2296">
        <v>7</v>
      </c>
      <c r="H2296" s="11">
        <f>Sample[[#This Row],[C]]/Sample[[#This Row],[D]]</f>
        <v>1</v>
      </c>
      <c r="I2296" s="11">
        <f>Sample[[#This Row],[A]]/Sample[[#This Row],[C]]</f>
        <v>2.3333333333333335</v>
      </c>
      <c r="J2296" s="11">
        <f>Sample[[#This Row],[D]]/Sample[[#This Row],[A]]</f>
        <v>0.42857142857142855</v>
      </c>
      <c r="K2296" s="11">
        <f>Sample[[#This Row],[A]]/Sample[[#This Row],[D]]</f>
        <v>2.3333333333333335</v>
      </c>
      <c r="L2296" s="11">
        <f>Sample[[#This Row],[D]]/Sample[[#This Row],[C]]</f>
        <v>1</v>
      </c>
      <c r="M2296" s="11">
        <f>Sample[[#This Row],[C]]/Sample[[#This Row],[A]]</f>
        <v>0.42857142857142855</v>
      </c>
      <c r="N2296">
        <f>IF(Sample[[#This Row],[Ap]]=0,10,LOG(Sample[[#This Row],[Ap]]))</f>
        <v>0</v>
      </c>
      <c r="O2296">
        <f>IF(Sample[[#This Row],[Ei]]=0,10,LOG(Sample[[#This Row],[Ei]]))</f>
        <v>0.36797678529459443</v>
      </c>
      <c r="P2296">
        <f>IF(Sample[[#This Row],[Ii]]=0,10,LOG(Sample[[#This Row],[Ii]]))</f>
        <v>-0.36797678529459443</v>
      </c>
      <c r="Q2296">
        <f>Kx-Sample[[#This Row],[Xp]]</f>
        <v>0</v>
      </c>
      <c r="R2296">
        <f>Ky-Sample[[#This Row],[Yp]]</f>
        <v>-1.3679767852945943</v>
      </c>
      <c r="S2296">
        <f>Kz-Sample[[#This Row],[Zp]]</f>
        <v>1.3679767852945943</v>
      </c>
      <c r="T2296">
        <f>Sample[[#This Row],[Kpy]]*KSc-Sample[[#This Row],[KPz]]*KSb</f>
        <v>0</v>
      </c>
      <c r="U2296">
        <f>-1*(Sample[[#This Row],[KPx]]*KSc-Sample[[#This Row],[KPz]]*KSa)</f>
        <v>0</v>
      </c>
      <c r="V2296">
        <f>(Sample[[#This Row],[KPx]]*$R$2-Sample[[#This Row],[Kpy]]*KSa)</f>
        <v>0</v>
      </c>
      <c r="W2296">
        <f>Sample[[#This Row],[Kpy]]*KTc-Sample[[#This Row],[KPz]]*KTb</f>
        <v>2.7359535705891886</v>
      </c>
      <c r="X2296">
        <f>-1*(Sample[[#This Row],[KPx]]*KTc-Sample[[#This Row],[KPz]]*KTa)</f>
        <v>2.7359535705891886</v>
      </c>
      <c r="Y2296">
        <f>(Sample[[#This Row],[KPx]]*KTb-Sample[[#This Row],[Kpy]]*KTa)</f>
        <v>2.7359535705891886</v>
      </c>
      <c r="Z2296">
        <f>-Sample[[#This Row],[Xp]]*a+Sample[[#This Row],[Yp]]*b+Sample[[#This Row],[Zp]]*c_</f>
        <v>0</v>
      </c>
      <c r="AA2296" s="8">
        <f>-IF(Sample[[#This Row],[Column2]]&gt;0,1,-1)*SQRT(Sample[[#This Row],[KPx''i]]^2+Sample[[#This Row],[KPx''j]]^2+Sample[[#This Row],[KPx''k]]^2)/Ksmag/Scale</f>
        <v>0</v>
      </c>
      <c r="AB2296" s="1">
        <f>SQRT(Sample[[#This Row],[Kpy''i]]^2+Sample[[#This Row],[KPy''j]]^2+Sample[[#This Row],[KPy''k]]^2)/KTmag/Scale</f>
        <v>1.9346113227751629</v>
      </c>
    </row>
    <row r="2297" spans="1:28" hidden="1" x14ac:dyDescent="0.25">
      <c r="A2297" s="5">
        <v>2292</v>
      </c>
      <c r="B2297" s="13" t="s">
        <v>43</v>
      </c>
      <c r="C2297" s="5"/>
      <c r="D2297" s="5"/>
      <c r="E2297">
        <v>7</v>
      </c>
      <c r="F2297">
        <v>9</v>
      </c>
      <c r="G2297">
        <v>1</v>
      </c>
      <c r="H2297" s="11">
        <f>Sample[[#This Row],[C]]/Sample[[#This Row],[D]]</f>
        <v>1.2857142857142858</v>
      </c>
      <c r="I2297" s="11">
        <f>Sample[[#This Row],[A]]/Sample[[#This Row],[C]]</f>
        <v>0.1111111111111111</v>
      </c>
      <c r="J2297" s="11">
        <f>Sample[[#This Row],[D]]/Sample[[#This Row],[A]]</f>
        <v>7</v>
      </c>
      <c r="K2297" s="11">
        <f>Sample[[#This Row],[A]]/Sample[[#This Row],[D]]</f>
        <v>0.14285714285714285</v>
      </c>
      <c r="L2297" s="11">
        <f>Sample[[#This Row],[D]]/Sample[[#This Row],[C]]</f>
        <v>0.77777777777777779</v>
      </c>
      <c r="M2297" s="11">
        <f>Sample[[#This Row],[C]]/Sample[[#This Row],[A]]</f>
        <v>9</v>
      </c>
      <c r="N2297">
        <f>IF(Sample[[#This Row],[Ap]]=0,10,LOG(Sample[[#This Row],[Ap]]))</f>
        <v>0.10914446942506807</v>
      </c>
      <c r="O2297">
        <f>IF(Sample[[#This Row],[Ei]]=0,10,LOG(Sample[[#This Row],[Ei]]))</f>
        <v>-0.95424250943932487</v>
      </c>
      <c r="P2297">
        <f>IF(Sample[[#This Row],[Ii]]=0,10,LOG(Sample[[#This Row],[Ii]]))</f>
        <v>0.84509804001425681</v>
      </c>
      <c r="Q2297">
        <f>Kx-Sample[[#This Row],[Xp]]</f>
        <v>-0.10914446942506807</v>
      </c>
      <c r="R2297">
        <f>Ky-Sample[[#This Row],[Yp]]</f>
        <v>-4.5757490560675129E-2</v>
      </c>
      <c r="S2297">
        <f>Kz-Sample[[#This Row],[Zp]]</f>
        <v>0.15490195998574319</v>
      </c>
      <c r="T2297">
        <f>Sample[[#This Row],[Kpy]]*KSc-Sample[[#This Row],[KPz]]*KSb</f>
        <v>-0.10914446942506806</v>
      </c>
      <c r="U2297">
        <f>-1*(Sample[[#This Row],[KPx]]*KSc-Sample[[#This Row],[KPz]]*KSa)</f>
        <v>-0.10914446942506807</v>
      </c>
      <c r="V2297">
        <f>(Sample[[#This Row],[KPx]]*$R$2-Sample[[#This Row],[Kpy]]*KSa)</f>
        <v>-0.10914446942506807</v>
      </c>
      <c r="W2297">
        <f>Sample[[#This Row],[Kpy]]*KTc-Sample[[#This Row],[KPz]]*KTb</f>
        <v>0.20065945054641832</v>
      </c>
      <c r="X2297">
        <f>-1*(Sample[[#This Row],[KPx]]*KTc-Sample[[#This Row],[KPz]]*KTa)</f>
        <v>0.20065945054641832</v>
      </c>
      <c r="Y2297">
        <f>(Sample[[#This Row],[KPx]]*KTb-Sample[[#This Row],[Kpy]]*KTa)</f>
        <v>0.20065945054641832</v>
      </c>
      <c r="Z2297">
        <f>-Sample[[#This Row],[Xp]]*a+Sample[[#This Row],[Yp]]*b+Sample[[#This Row],[Zp]]*c_</f>
        <v>-0.21828893885013612</v>
      </c>
      <c r="AA2297" s="8">
        <f>-IF(Sample[[#This Row],[Column2]]&gt;0,1,-1)*SQRT(Sample[[#This Row],[KPx''i]]^2+Sample[[#This Row],[KPx''j]]^2+Sample[[#This Row],[KPx''k]]^2)/Ksmag/Scale</f>
        <v>0.1336741291691082</v>
      </c>
      <c r="AB2297" s="1">
        <f>SQRT(Sample[[#This Row],[Kpy''i]]^2+Sample[[#This Row],[KPy''j]]^2+Sample[[#This Row],[KPy''k]]^2)/KTmag/Scale</f>
        <v>0.14188765819053908</v>
      </c>
    </row>
    <row r="2298" spans="1:28" hidden="1" x14ac:dyDescent="0.25">
      <c r="A2298" s="5">
        <v>2293</v>
      </c>
      <c r="B2298" s="13" t="s">
        <v>43</v>
      </c>
      <c r="C2298" s="5"/>
      <c r="D2298" s="5"/>
      <c r="E2298">
        <v>9</v>
      </c>
      <c r="F2298">
        <v>8</v>
      </c>
      <c r="G2298">
        <v>1</v>
      </c>
      <c r="H2298" s="11">
        <f>Sample[[#This Row],[C]]/Sample[[#This Row],[D]]</f>
        <v>0.88888888888888884</v>
      </c>
      <c r="I2298" s="11">
        <f>Sample[[#This Row],[A]]/Sample[[#This Row],[C]]</f>
        <v>0.125</v>
      </c>
      <c r="J2298" s="11">
        <f>Sample[[#This Row],[D]]/Sample[[#This Row],[A]]</f>
        <v>9</v>
      </c>
      <c r="K2298" s="11">
        <f>Sample[[#This Row],[A]]/Sample[[#This Row],[D]]</f>
        <v>0.1111111111111111</v>
      </c>
      <c r="L2298" s="11">
        <f>Sample[[#This Row],[D]]/Sample[[#This Row],[C]]</f>
        <v>1.125</v>
      </c>
      <c r="M2298" s="11">
        <f>Sample[[#This Row],[C]]/Sample[[#This Row],[A]]</f>
        <v>8</v>
      </c>
      <c r="N2298">
        <f>IF(Sample[[#This Row],[Ap]]=0,10,LOG(Sample[[#This Row],[Ap]]))</f>
        <v>-5.1152522447381311E-2</v>
      </c>
      <c r="O2298">
        <f>IF(Sample[[#This Row],[Ei]]=0,10,LOG(Sample[[#This Row],[Ei]]))</f>
        <v>-0.90308998699194354</v>
      </c>
      <c r="P2298">
        <f>IF(Sample[[#This Row],[Ii]]=0,10,LOG(Sample[[#This Row],[Ii]]))</f>
        <v>0.95424250943932487</v>
      </c>
      <c r="Q2298">
        <f>Kx-Sample[[#This Row],[Xp]]</f>
        <v>5.1152522447381311E-2</v>
      </c>
      <c r="R2298">
        <f>Ky-Sample[[#This Row],[Yp]]</f>
        <v>-9.6910013008056461E-2</v>
      </c>
      <c r="S2298">
        <f>Kz-Sample[[#This Row],[Zp]]</f>
        <v>4.5757490560675129E-2</v>
      </c>
      <c r="T2298">
        <f>Sample[[#This Row],[Kpy]]*KSc-Sample[[#This Row],[KPz]]*KSb</f>
        <v>5.1152522447381332E-2</v>
      </c>
      <c r="U2298">
        <f>-1*(Sample[[#This Row],[KPx]]*KSc-Sample[[#This Row],[KPz]]*KSa)</f>
        <v>5.1152522447381311E-2</v>
      </c>
      <c r="V2298">
        <f>(Sample[[#This Row],[KPx]]*$R$2-Sample[[#This Row],[Kpy]]*KSa)</f>
        <v>5.1152522447381311E-2</v>
      </c>
      <c r="W2298">
        <f>Sample[[#This Row],[Kpy]]*KTc-Sample[[#This Row],[KPz]]*KTb</f>
        <v>0.14266750356873159</v>
      </c>
      <c r="X2298">
        <f>-1*(Sample[[#This Row],[KPx]]*KTc-Sample[[#This Row],[KPz]]*KTa)</f>
        <v>0.14266750356873156</v>
      </c>
      <c r="Y2298">
        <f>(Sample[[#This Row],[KPx]]*KTb-Sample[[#This Row],[Kpy]]*KTa)</f>
        <v>0.14266750356873162</v>
      </c>
      <c r="Z2298">
        <f>-Sample[[#This Row],[Xp]]*a+Sample[[#This Row],[Yp]]*b+Sample[[#This Row],[Zp]]*c_</f>
        <v>0.10230504489476266</v>
      </c>
      <c r="AA2298" s="8">
        <f>-IF(Sample[[#This Row],[Column2]]&gt;0,1,-1)*SQRT(Sample[[#This Row],[KPx''i]]^2+Sample[[#This Row],[KPx''j]]^2+Sample[[#This Row],[KPx''k]]^2)/Ksmag/Scale</f>
        <v>-6.2648789526173393E-2</v>
      </c>
      <c r="AB2298" s="1">
        <f>SQRT(Sample[[#This Row],[Kpy''i]]^2+Sample[[#This Row],[KPy''j]]^2+Sample[[#This Row],[KPy''k]]^2)/KTmag/Scale</f>
        <v>0.10088115922840608</v>
      </c>
    </row>
    <row r="2299" spans="1:28" x14ac:dyDescent="0.25">
      <c r="A2299" s="5">
        <v>2294</v>
      </c>
      <c r="B2299" s="13" t="s">
        <v>43</v>
      </c>
      <c r="C2299" s="5"/>
      <c r="D2299" s="5"/>
      <c r="E2299">
        <v>9</v>
      </c>
      <c r="F2299">
        <v>6</v>
      </c>
      <c r="G2299">
        <v>3</v>
      </c>
      <c r="H2299" s="11">
        <f>Sample[[#This Row],[C]]/Sample[[#This Row],[D]]</f>
        <v>0.66666666666666663</v>
      </c>
      <c r="I2299" s="11">
        <f>Sample[[#This Row],[A]]/Sample[[#This Row],[C]]</f>
        <v>0.5</v>
      </c>
      <c r="J2299" s="11">
        <f>Sample[[#This Row],[D]]/Sample[[#This Row],[A]]</f>
        <v>3</v>
      </c>
      <c r="K2299" s="11">
        <f>Sample[[#This Row],[A]]/Sample[[#This Row],[D]]</f>
        <v>0.33333333333333331</v>
      </c>
      <c r="L2299" s="11">
        <f>Sample[[#This Row],[D]]/Sample[[#This Row],[C]]</f>
        <v>1.5</v>
      </c>
      <c r="M2299" s="11">
        <f>Sample[[#This Row],[C]]/Sample[[#This Row],[A]]</f>
        <v>2</v>
      </c>
      <c r="N2299">
        <f>IF(Sample[[#This Row],[Ap]]=0,10,LOG(Sample[[#This Row],[Ap]]))</f>
        <v>-0.17609125905568127</v>
      </c>
      <c r="O2299">
        <f>IF(Sample[[#This Row],[Ei]]=0,10,LOG(Sample[[#This Row],[Ei]]))</f>
        <v>-0.3010299956639812</v>
      </c>
      <c r="P2299">
        <f>IF(Sample[[#This Row],[Ii]]=0,10,LOG(Sample[[#This Row],[Ii]]))</f>
        <v>0.47712125471966244</v>
      </c>
      <c r="Q2299">
        <f>Kx-Sample[[#This Row],[Xp]]</f>
        <v>0.17609125905568127</v>
      </c>
      <c r="R2299">
        <f>Ky-Sample[[#This Row],[Yp]]</f>
        <v>-0.69897000433601875</v>
      </c>
      <c r="S2299">
        <f>Kz-Sample[[#This Row],[Zp]]</f>
        <v>0.52287874528033762</v>
      </c>
      <c r="T2299">
        <f>Sample[[#This Row],[Kpy]]*KSc-Sample[[#This Row],[KPz]]*KSb</f>
        <v>0.17609125905568113</v>
      </c>
      <c r="U2299">
        <f>-1*(Sample[[#This Row],[KPx]]*KSc-Sample[[#This Row],[KPz]]*KSa)</f>
        <v>0.17609125905568127</v>
      </c>
      <c r="V2299">
        <f>(Sample[[#This Row],[KPx]]*$R$2-Sample[[#This Row],[Kpy]]*KSa)</f>
        <v>0.17609125905568127</v>
      </c>
      <c r="W2299">
        <f>Sample[[#This Row],[Kpy]]*KTc-Sample[[#This Row],[KPz]]*KTb</f>
        <v>1.2218487496163564</v>
      </c>
      <c r="X2299">
        <f>-1*(Sample[[#This Row],[KPx]]*KTc-Sample[[#This Row],[KPz]]*KTa)</f>
        <v>1.2218487496163566</v>
      </c>
      <c r="Y2299">
        <f>(Sample[[#This Row],[KPx]]*KTb-Sample[[#This Row],[Kpy]]*KTa)</f>
        <v>1.2218487496163561</v>
      </c>
      <c r="Z2299">
        <f>-Sample[[#This Row],[Xp]]*a+Sample[[#This Row],[Yp]]*b+Sample[[#This Row],[Zp]]*c_</f>
        <v>0.35218251811136247</v>
      </c>
      <c r="AA2299" s="8">
        <f>-IF(Sample[[#This Row],[Column2]]&gt;0,1,-1)*SQRT(Sample[[#This Row],[KPx''i]]^2+Sample[[#This Row],[KPx''j]]^2+Sample[[#This Row],[KPx''k]]^2)/Ksmag/Scale</f>
        <v>-0.21566686642533325</v>
      </c>
      <c r="AB2299" s="1">
        <f>SQRT(Sample[[#This Row],[Kpy''i]]^2+Sample[[#This Row],[KPy''j]]^2+Sample[[#This Row],[KPy''k]]^2)/KTmag/Scale</f>
        <v>0.86397753643802966</v>
      </c>
    </row>
    <row r="2300" spans="1:28" hidden="1" x14ac:dyDescent="0.25">
      <c r="A2300" s="5">
        <v>2295</v>
      </c>
      <c r="B2300" s="13" t="s">
        <v>43</v>
      </c>
      <c r="C2300" s="5"/>
      <c r="D2300" s="5"/>
      <c r="E2300">
        <v>5</v>
      </c>
      <c r="F2300">
        <v>4</v>
      </c>
      <c r="G2300">
        <v>10</v>
      </c>
      <c r="H2300" s="11">
        <f>Sample[[#This Row],[C]]/Sample[[#This Row],[D]]</f>
        <v>0.8</v>
      </c>
      <c r="I2300" s="11">
        <f>Sample[[#This Row],[A]]/Sample[[#This Row],[C]]</f>
        <v>2.5</v>
      </c>
      <c r="J2300" s="11">
        <f>Sample[[#This Row],[D]]/Sample[[#This Row],[A]]</f>
        <v>0.5</v>
      </c>
      <c r="K2300" s="11">
        <f>Sample[[#This Row],[A]]/Sample[[#This Row],[D]]</f>
        <v>2</v>
      </c>
      <c r="L2300" s="11">
        <f>Sample[[#This Row],[D]]/Sample[[#This Row],[C]]</f>
        <v>1.25</v>
      </c>
      <c r="M2300" s="11">
        <f>Sample[[#This Row],[C]]/Sample[[#This Row],[A]]</f>
        <v>0.4</v>
      </c>
      <c r="N2300">
        <f>IF(Sample[[#This Row],[Ap]]=0,10,LOG(Sample[[#This Row],[Ap]]))</f>
        <v>-9.6910013008056392E-2</v>
      </c>
      <c r="O2300">
        <f>IF(Sample[[#This Row],[Ei]]=0,10,LOG(Sample[[#This Row],[Ei]]))</f>
        <v>0.3979400086720376</v>
      </c>
      <c r="P2300">
        <f>IF(Sample[[#This Row],[Ii]]=0,10,LOG(Sample[[#This Row],[Ii]]))</f>
        <v>-0.3010299956639812</v>
      </c>
      <c r="Q2300">
        <f>Kx-Sample[[#This Row],[Xp]]</f>
        <v>9.6910013008056392E-2</v>
      </c>
      <c r="R2300">
        <f>Ky-Sample[[#This Row],[Yp]]</f>
        <v>-1.3979400086720375</v>
      </c>
      <c r="S2300">
        <f>Kz-Sample[[#This Row],[Zp]]</f>
        <v>1.3010299956639813</v>
      </c>
      <c r="T2300">
        <f>Sample[[#This Row],[Kpy]]*KSc-Sample[[#This Row],[KPz]]*KSb</f>
        <v>9.6910013008056239E-2</v>
      </c>
      <c r="U2300">
        <f>-1*(Sample[[#This Row],[KPx]]*KSc-Sample[[#This Row],[KPz]]*KSa)</f>
        <v>9.6910013008056392E-2</v>
      </c>
      <c r="V2300">
        <f>(Sample[[#This Row],[KPx]]*$R$2-Sample[[#This Row],[Kpy]]*KSa)</f>
        <v>9.6910013008056392E-2</v>
      </c>
      <c r="W2300">
        <f>Sample[[#This Row],[Kpy]]*KTc-Sample[[#This Row],[KPz]]*KTb</f>
        <v>2.6989700043360187</v>
      </c>
      <c r="X2300">
        <f>-1*(Sample[[#This Row],[KPx]]*KTc-Sample[[#This Row],[KPz]]*KTa)</f>
        <v>2.6989700043360187</v>
      </c>
      <c r="Y2300">
        <f>(Sample[[#This Row],[KPx]]*KTb-Sample[[#This Row],[Kpy]]*KTa)</f>
        <v>2.6989700043360187</v>
      </c>
      <c r="Z2300">
        <f>-Sample[[#This Row],[Xp]]*a+Sample[[#This Row],[Yp]]*b+Sample[[#This Row],[Zp]]*c_</f>
        <v>0.19382002601611281</v>
      </c>
      <c r="AA2300" s="8">
        <f>-IF(Sample[[#This Row],[Column2]]&gt;0,1,-1)*SQRT(Sample[[#This Row],[KPx''i]]^2+Sample[[#This Row],[KPx''j]]^2+Sample[[#This Row],[KPx''k]]^2)/Ksmag/Scale</f>
        <v>-0.1186900414181092</v>
      </c>
      <c r="AB2300" s="1">
        <f>SQRT(Sample[[#This Row],[Kpy''i]]^2+Sample[[#This Row],[KPy''j]]^2+Sample[[#This Row],[KPy''k]]^2)/KTmag/Scale</f>
        <v>1.9084599922850845</v>
      </c>
    </row>
    <row r="2301" spans="1:28" hidden="1" x14ac:dyDescent="0.25">
      <c r="A2301" s="5">
        <v>2296</v>
      </c>
      <c r="B2301" s="13" t="s">
        <v>43</v>
      </c>
      <c r="C2301" s="5"/>
      <c r="D2301" s="5"/>
      <c r="E2301">
        <v>8</v>
      </c>
      <c r="F2301">
        <v>10</v>
      </c>
      <c r="G2301">
        <v>5</v>
      </c>
      <c r="H2301" s="11">
        <f>Sample[[#This Row],[C]]/Sample[[#This Row],[D]]</f>
        <v>1.25</v>
      </c>
      <c r="I2301" s="11">
        <f>Sample[[#This Row],[A]]/Sample[[#This Row],[C]]</f>
        <v>0.5</v>
      </c>
      <c r="J2301" s="11">
        <f>Sample[[#This Row],[D]]/Sample[[#This Row],[A]]</f>
        <v>1.6</v>
      </c>
      <c r="K2301" s="11">
        <f>Sample[[#This Row],[A]]/Sample[[#This Row],[D]]</f>
        <v>0.625</v>
      </c>
      <c r="L2301" s="11">
        <f>Sample[[#This Row],[D]]/Sample[[#This Row],[C]]</f>
        <v>0.8</v>
      </c>
      <c r="M2301" s="11">
        <f>Sample[[#This Row],[C]]/Sample[[#This Row],[A]]</f>
        <v>2</v>
      </c>
      <c r="N2301">
        <f>IF(Sample[[#This Row],[Ap]]=0,10,LOG(Sample[[#This Row],[Ap]]))</f>
        <v>9.691001300805642E-2</v>
      </c>
      <c r="O2301">
        <f>IF(Sample[[#This Row],[Ei]]=0,10,LOG(Sample[[#This Row],[Ei]]))</f>
        <v>-0.3010299956639812</v>
      </c>
      <c r="P2301">
        <f>IF(Sample[[#This Row],[Ii]]=0,10,LOG(Sample[[#This Row],[Ii]]))</f>
        <v>0.20411998265592479</v>
      </c>
      <c r="Q2301">
        <f>Kx-Sample[[#This Row],[Xp]]</f>
        <v>-9.691001300805642E-2</v>
      </c>
      <c r="R2301">
        <f>Ky-Sample[[#This Row],[Yp]]</f>
        <v>-0.69897000433601875</v>
      </c>
      <c r="S2301">
        <f>Kz-Sample[[#This Row],[Zp]]</f>
        <v>0.79588001734407521</v>
      </c>
      <c r="T2301">
        <f>Sample[[#This Row],[Kpy]]*KSc-Sample[[#This Row],[KPz]]*KSb</f>
        <v>-9.6910013008056461E-2</v>
      </c>
      <c r="U2301">
        <f>-1*(Sample[[#This Row],[KPx]]*KSc-Sample[[#This Row],[KPz]]*KSa)</f>
        <v>-9.691001300805642E-2</v>
      </c>
      <c r="V2301">
        <f>(Sample[[#This Row],[KPx]]*$R$2-Sample[[#This Row],[Kpy]]*KSa)</f>
        <v>-9.691001300805642E-2</v>
      </c>
      <c r="W2301">
        <f>Sample[[#This Row],[Kpy]]*KTc-Sample[[#This Row],[KPz]]*KTb</f>
        <v>1.494850021680094</v>
      </c>
      <c r="X2301">
        <f>-1*(Sample[[#This Row],[KPx]]*KTc-Sample[[#This Row],[KPz]]*KTa)</f>
        <v>1.494850021680094</v>
      </c>
      <c r="Y2301">
        <f>(Sample[[#This Row],[KPx]]*KTb-Sample[[#This Row],[Kpy]]*KTa)</f>
        <v>1.494850021680094</v>
      </c>
      <c r="Z2301">
        <f>-Sample[[#This Row],[Xp]]*a+Sample[[#This Row],[Yp]]*b+Sample[[#This Row],[Zp]]*c_</f>
        <v>-0.19382002601611281</v>
      </c>
      <c r="AA2301" s="8">
        <f>-IF(Sample[[#This Row],[Column2]]&gt;0,1,-1)*SQRT(Sample[[#This Row],[KPx''i]]^2+Sample[[#This Row],[KPx''j]]^2+Sample[[#This Row],[KPx''k]]^2)/Ksmag/Scale</f>
        <v>0.11869004141810929</v>
      </c>
      <c r="AB2301" s="1">
        <f>SQRT(Sample[[#This Row],[Kpy''i]]^2+Sample[[#This Row],[KPy''j]]^2+Sample[[#This Row],[KPy''k]]^2)/KTmag/Scale</f>
        <v>1.057018587186852</v>
      </c>
    </row>
    <row r="2302" spans="1:28" hidden="1" x14ac:dyDescent="0.25">
      <c r="A2302" s="5">
        <v>2297</v>
      </c>
      <c r="B2302" s="13" t="s">
        <v>43</v>
      </c>
      <c r="C2302" s="5"/>
      <c r="D2302" s="5"/>
      <c r="E2302">
        <v>6</v>
      </c>
      <c r="F2302">
        <v>8</v>
      </c>
      <c r="G2302">
        <v>5</v>
      </c>
      <c r="H2302" s="11">
        <f>Sample[[#This Row],[C]]/Sample[[#This Row],[D]]</f>
        <v>1.3333333333333333</v>
      </c>
      <c r="I2302" s="11">
        <f>Sample[[#This Row],[A]]/Sample[[#This Row],[C]]</f>
        <v>0.625</v>
      </c>
      <c r="J2302" s="11">
        <f>Sample[[#This Row],[D]]/Sample[[#This Row],[A]]</f>
        <v>1.2</v>
      </c>
      <c r="K2302" s="11">
        <f>Sample[[#This Row],[A]]/Sample[[#This Row],[D]]</f>
        <v>0.83333333333333337</v>
      </c>
      <c r="L2302" s="11">
        <f>Sample[[#This Row],[D]]/Sample[[#This Row],[C]]</f>
        <v>0.75</v>
      </c>
      <c r="M2302" s="11">
        <f>Sample[[#This Row],[C]]/Sample[[#This Row],[A]]</f>
        <v>1.6</v>
      </c>
      <c r="N2302">
        <f>IF(Sample[[#This Row],[Ap]]=0,10,LOG(Sample[[#This Row],[Ap]]))</f>
        <v>0.12493873660829993</v>
      </c>
      <c r="O2302">
        <f>IF(Sample[[#This Row],[Ei]]=0,10,LOG(Sample[[#This Row],[Ei]]))</f>
        <v>-0.20411998265592479</v>
      </c>
      <c r="P2302">
        <f>IF(Sample[[#This Row],[Ii]]=0,10,LOG(Sample[[#This Row],[Ii]]))</f>
        <v>7.9181246047624818E-2</v>
      </c>
      <c r="Q2302">
        <f>Kx-Sample[[#This Row],[Xp]]</f>
        <v>-0.12493873660829993</v>
      </c>
      <c r="R2302">
        <f>Ky-Sample[[#This Row],[Yp]]</f>
        <v>-0.79588001734407521</v>
      </c>
      <c r="S2302">
        <f>Kz-Sample[[#This Row],[Zp]]</f>
        <v>0.92081875395237522</v>
      </c>
      <c r="T2302">
        <f>Sample[[#This Row],[Kpy]]*KSc-Sample[[#This Row],[KPz]]*KSb</f>
        <v>-0.12493873660830002</v>
      </c>
      <c r="U2302">
        <f>-1*(Sample[[#This Row],[KPx]]*KSc-Sample[[#This Row],[KPz]]*KSa)</f>
        <v>-0.12493873660829993</v>
      </c>
      <c r="V2302">
        <f>(Sample[[#This Row],[KPx]]*$R$2-Sample[[#This Row],[Kpy]]*KSa)</f>
        <v>-0.12493873660829993</v>
      </c>
      <c r="W2302">
        <f>Sample[[#This Row],[Kpy]]*KTc-Sample[[#This Row],[KPz]]*KTb</f>
        <v>1.7166987712964503</v>
      </c>
      <c r="X2302">
        <f>-1*(Sample[[#This Row],[KPx]]*KTc-Sample[[#This Row],[KPz]]*KTa)</f>
        <v>1.7166987712964505</v>
      </c>
      <c r="Y2302">
        <f>(Sample[[#This Row],[KPx]]*KTb-Sample[[#This Row],[Kpy]]*KTa)</f>
        <v>1.7166987712964503</v>
      </c>
      <c r="Z2302">
        <f>-Sample[[#This Row],[Xp]]*a+Sample[[#This Row],[Yp]]*b+Sample[[#This Row],[Zp]]*c_</f>
        <v>-0.24987747321659995</v>
      </c>
      <c r="AA2302" s="8">
        <f>-IF(Sample[[#This Row],[Column2]]&gt;0,1,-1)*SQRT(Sample[[#This Row],[KPx''i]]^2+Sample[[#This Row],[KPx''j]]^2+Sample[[#This Row],[KPx''k]]^2)/Ksmag/Scale</f>
        <v>0.15301807689915994</v>
      </c>
      <c r="AB2302" s="1">
        <f>SQRT(Sample[[#This Row],[Kpy''i]]^2+Sample[[#This Row],[KPy''j]]^2+Sample[[#This Row],[KPy''k]]^2)/KTmag/Scale</f>
        <v>1.2138893424383341</v>
      </c>
    </row>
    <row r="2303" spans="1:28" hidden="1" x14ac:dyDescent="0.25">
      <c r="A2303" s="5">
        <v>2298</v>
      </c>
      <c r="B2303" s="13" t="s">
        <v>43</v>
      </c>
      <c r="C2303" s="5"/>
      <c r="D2303" s="5"/>
      <c r="E2303">
        <v>9</v>
      </c>
      <c r="F2303">
        <v>4</v>
      </c>
      <c r="G2303">
        <v>10</v>
      </c>
      <c r="H2303" s="11">
        <f>Sample[[#This Row],[C]]/Sample[[#This Row],[D]]</f>
        <v>0.44444444444444442</v>
      </c>
      <c r="I2303" s="11">
        <f>Sample[[#This Row],[A]]/Sample[[#This Row],[C]]</f>
        <v>2.5</v>
      </c>
      <c r="J2303" s="11">
        <f>Sample[[#This Row],[D]]/Sample[[#This Row],[A]]</f>
        <v>0.9</v>
      </c>
      <c r="K2303" s="11">
        <f>Sample[[#This Row],[A]]/Sample[[#This Row],[D]]</f>
        <v>1.1111111111111112</v>
      </c>
      <c r="L2303" s="11">
        <f>Sample[[#This Row],[D]]/Sample[[#This Row],[C]]</f>
        <v>2.25</v>
      </c>
      <c r="M2303" s="11">
        <f>Sample[[#This Row],[C]]/Sample[[#This Row],[A]]</f>
        <v>0.4</v>
      </c>
      <c r="N2303">
        <f>IF(Sample[[#This Row],[Ap]]=0,10,LOG(Sample[[#This Row],[Ap]]))</f>
        <v>-0.35218251811136253</v>
      </c>
      <c r="O2303">
        <f>IF(Sample[[#This Row],[Ei]]=0,10,LOG(Sample[[#This Row],[Ei]]))</f>
        <v>0.3979400086720376</v>
      </c>
      <c r="P2303">
        <f>IF(Sample[[#This Row],[Ii]]=0,10,LOG(Sample[[#This Row],[Ii]]))</f>
        <v>-4.5757490560675115E-2</v>
      </c>
      <c r="Q2303">
        <f>Kx-Sample[[#This Row],[Xp]]</f>
        <v>0.35218251811136253</v>
      </c>
      <c r="R2303">
        <f>Ky-Sample[[#This Row],[Yp]]</f>
        <v>-1.3979400086720375</v>
      </c>
      <c r="S2303">
        <f>Kz-Sample[[#This Row],[Zp]]</f>
        <v>1.045757490560675</v>
      </c>
      <c r="T2303">
        <f>Sample[[#This Row],[Kpy]]*KSc-Sample[[#This Row],[KPz]]*KSb</f>
        <v>0.35218251811136247</v>
      </c>
      <c r="U2303">
        <f>-1*(Sample[[#This Row],[KPx]]*KSc-Sample[[#This Row],[KPz]]*KSa)</f>
        <v>0.35218251811136253</v>
      </c>
      <c r="V2303">
        <f>(Sample[[#This Row],[KPx]]*$R$2-Sample[[#This Row],[Kpy]]*KSa)</f>
        <v>0.35218251811136253</v>
      </c>
      <c r="W2303">
        <f>Sample[[#This Row],[Kpy]]*KTc-Sample[[#This Row],[KPz]]*KTb</f>
        <v>2.4436974992327123</v>
      </c>
      <c r="X2303">
        <f>-1*(Sample[[#This Row],[KPx]]*KTc-Sample[[#This Row],[KPz]]*KTa)</f>
        <v>2.4436974992327127</v>
      </c>
      <c r="Y2303">
        <f>(Sample[[#This Row],[KPx]]*KTb-Sample[[#This Row],[Kpy]]*KTa)</f>
        <v>2.4436974992327123</v>
      </c>
      <c r="Z2303">
        <f>-Sample[[#This Row],[Xp]]*a+Sample[[#This Row],[Yp]]*b+Sample[[#This Row],[Zp]]*c_</f>
        <v>0.70436503622272495</v>
      </c>
      <c r="AA2303" s="8">
        <f>-IF(Sample[[#This Row],[Column2]]&gt;0,1,-1)*SQRT(Sample[[#This Row],[KPx''i]]^2+Sample[[#This Row],[KPx''j]]^2+Sample[[#This Row],[KPx''k]]^2)/Ksmag/Scale</f>
        <v>-0.43133373285066667</v>
      </c>
      <c r="AB2303" s="1">
        <f>SQRT(Sample[[#This Row],[Kpy''i]]^2+Sample[[#This Row],[KPy''j]]^2+Sample[[#This Row],[KPy''k]]^2)/KTmag/Scale</f>
        <v>1.7279550728760593</v>
      </c>
    </row>
    <row r="2304" spans="1:28" hidden="1" x14ac:dyDescent="0.25">
      <c r="A2304" s="5">
        <v>2299</v>
      </c>
      <c r="B2304" s="13" t="s">
        <v>43</v>
      </c>
      <c r="C2304" s="5"/>
      <c r="D2304" s="5"/>
      <c r="E2304">
        <v>4</v>
      </c>
      <c r="F2304">
        <v>2</v>
      </c>
      <c r="G2304">
        <v>4</v>
      </c>
      <c r="H2304" s="11">
        <f>Sample[[#This Row],[C]]/Sample[[#This Row],[D]]</f>
        <v>0.5</v>
      </c>
      <c r="I2304" s="11">
        <f>Sample[[#This Row],[A]]/Sample[[#This Row],[C]]</f>
        <v>2</v>
      </c>
      <c r="J2304" s="11">
        <f>Sample[[#This Row],[D]]/Sample[[#This Row],[A]]</f>
        <v>1</v>
      </c>
      <c r="K2304" s="11">
        <f>Sample[[#This Row],[A]]/Sample[[#This Row],[D]]</f>
        <v>1</v>
      </c>
      <c r="L2304" s="11">
        <f>Sample[[#This Row],[D]]/Sample[[#This Row],[C]]</f>
        <v>2</v>
      </c>
      <c r="M2304" s="11">
        <f>Sample[[#This Row],[C]]/Sample[[#This Row],[A]]</f>
        <v>0.5</v>
      </c>
      <c r="N2304">
        <f>IF(Sample[[#This Row],[Ap]]=0,10,LOG(Sample[[#This Row],[Ap]]))</f>
        <v>-0.3010299956639812</v>
      </c>
      <c r="O2304">
        <f>IF(Sample[[#This Row],[Ei]]=0,10,LOG(Sample[[#This Row],[Ei]]))</f>
        <v>0.3010299956639812</v>
      </c>
      <c r="P2304">
        <f>IF(Sample[[#This Row],[Ii]]=0,10,LOG(Sample[[#This Row],[Ii]]))</f>
        <v>0</v>
      </c>
      <c r="Q2304">
        <f>Kx-Sample[[#This Row],[Xp]]</f>
        <v>0.3010299956639812</v>
      </c>
      <c r="R2304">
        <f>Ky-Sample[[#This Row],[Yp]]</f>
        <v>-1.3010299956639813</v>
      </c>
      <c r="S2304">
        <f>Kz-Sample[[#This Row],[Zp]]</f>
        <v>1</v>
      </c>
      <c r="T2304">
        <f>Sample[[#This Row],[Kpy]]*KSc-Sample[[#This Row],[KPz]]*KSb</f>
        <v>0.30102999566398125</v>
      </c>
      <c r="U2304">
        <f>-1*(Sample[[#This Row],[KPx]]*KSc-Sample[[#This Row],[KPz]]*KSa)</f>
        <v>0.3010299956639812</v>
      </c>
      <c r="V2304">
        <f>(Sample[[#This Row],[KPx]]*$R$2-Sample[[#This Row],[Kpy]]*KSa)</f>
        <v>0.3010299956639812</v>
      </c>
      <c r="W2304">
        <f>Sample[[#This Row],[Kpy]]*KTc-Sample[[#This Row],[KPz]]*KTb</f>
        <v>2.3010299956639813</v>
      </c>
      <c r="X2304">
        <f>-1*(Sample[[#This Row],[KPx]]*KTc-Sample[[#This Row],[KPz]]*KTa)</f>
        <v>2.3010299956639813</v>
      </c>
      <c r="Y2304">
        <f>(Sample[[#This Row],[KPx]]*KTb-Sample[[#This Row],[Kpy]]*KTa)</f>
        <v>2.3010299956639813</v>
      </c>
      <c r="Z2304">
        <f>-Sample[[#This Row],[Xp]]*a+Sample[[#This Row],[Yp]]*b+Sample[[#This Row],[Zp]]*c_</f>
        <v>0.6020599913279624</v>
      </c>
      <c r="AA2304" s="8">
        <f>-IF(Sample[[#This Row],[Column2]]&gt;0,1,-1)*SQRT(Sample[[#This Row],[KPx''i]]^2+Sample[[#This Row],[KPx''j]]^2+Sample[[#This Row],[KPx''k]]^2)/Ksmag/Scale</f>
        <v>-0.36868494332449331</v>
      </c>
      <c r="AB2304" s="1">
        <f>SQRT(Sample[[#This Row],[Kpy''i]]^2+Sample[[#This Row],[KPy''j]]^2+Sample[[#This Row],[KPy''k]]^2)/KTmag/Scale</f>
        <v>1.6270739136476533</v>
      </c>
    </row>
    <row r="2305" spans="1:28" hidden="1" x14ac:dyDescent="0.25">
      <c r="A2305" s="5">
        <v>2300</v>
      </c>
      <c r="B2305" s="13" t="s">
        <v>43</v>
      </c>
      <c r="C2305" s="5"/>
      <c r="D2305" s="5"/>
      <c r="E2305">
        <v>1</v>
      </c>
      <c r="F2305">
        <v>10</v>
      </c>
      <c r="G2305">
        <v>5</v>
      </c>
      <c r="H2305" s="11">
        <f>Sample[[#This Row],[C]]/Sample[[#This Row],[D]]</f>
        <v>10</v>
      </c>
      <c r="I2305" s="11">
        <f>Sample[[#This Row],[A]]/Sample[[#This Row],[C]]</f>
        <v>0.5</v>
      </c>
      <c r="J2305" s="11">
        <f>Sample[[#This Row],[D]]/Sample[[#This Row],[A]]</f>
        <v>0.2</v>
      </c>
      <c r="K2305" s="11">
        <f>Sample[[#This Row],[A]]/Sample[[#This Row],[D]]</f>
        <v>5</v>
      </c>
      <c r="L2305" s="11">
        <f>Sample[[#This Row],[D]]/Sample[[#This Row],[C]]</f>
        <v>0.1</v>
      </c>
      <c r="M2305" s="11">
        <f>Sample[[#This Row],[C]]/Sample[[#This Row],[A]]</f>
        <v>2</v>
      </c>
      <c r="N2305">
        <f>IF(Sample[[#This Row],[Ap]]=0,10,LOG(Sample[[#This Row],[Ap]]))</f>
        <v>1</v>
      </c>
      <c r="O2305">
        <f>IF(Sample[[#This Row],[Ei]]=0,10,LOG(Sample[[#This Row],[Ei]]))</f>
        <v>-0.3010299956639812</v>
      </c>
      <c r="P2305">
        <f>IF(Sample[[#This Row],[Ii]]=0,10,LOG(Sample[[#This Row],[Ii]]))</f>
        <v>-0.69897000433601875</v>
      </c>
      <c r="Q2305">
        <f>Kx-Sample[[#This Row],[Xp]]</f>
        <v>-1</v>
      </c>
      <c r="R2305">
        <f>Ky-Sample[[#This Row],[Yp]]</f>
        <v>-0.69897000433601875</v>
      </c>
      <c r="S2305">
        <f>Kz-Sample[[#This Row],[Zp]]</f>
        <v>1.6989700043360187</v>
      </c>
      <c r="T2305">
        <f>Sample[[#This Row],[Kpy]]*KSc-Sample[[#This Row],[KPz]]*KSb</f>
        <v>-1</v>
      </c>
      <c r="U2305">
        <f>-1*(Sample[[#This Row],[KPx]]*KSc-Sample[[#This Row],[KPz]]*KSa)</f>
        <v>-1</v>
      </c>
      <c r="V2305">
        <f>(Sample[[#This Row],[KPx]]*$R$2-Sample[[#This Row],[Kpy]]*KSa)</f>
        <v>-1</v>
      </c>
      <c r="W2305">
        <f>Sample[[#This Row],[Kpy]]*KTc-Sample[[#This Row],[KPz]]*KTb</f>
        <v>2.3979400086720375</v>
      </c>
      <c r="X2305">
        <f>-1*(Sample[[#This Row],[KPx]]*KTc-Sample[[#This Row],[KPz]]*KTa)</f>
        <v>2.3979400086720375</v>
      </c>
      <c r="Y2305">
        <f>(Sample[[#This Row],[KPx]]*KTb-Sample[[#This Row],[Kpy]]*KTa)</f>
        <v>2.3979400086720375</v>
      </c>
      <c r="Z2305">
        <f>-Sample[[#This Row],[Xp]]*a+Sample[[#This Row],[Yp]]*b+Sample[[#This Row],[Zp]]*c_</f>
        <v>-2</v>
      </c>
      <c r="AA2305" s="8">
        <f>-IF(Sample[[#This Row],[Column2]]&gt;0,1,-1)*SQRT(Sample[[#This Row],[KPx''i]]^2+Sample[[#This Row],[KPx''j]]^2+Sample[[#This Row],[KPx''k]]^2)/Ksmag/Scale</f>
        <v>1.2247448713915889</v>
      </c>
      <c r="AB2305" s="1">
        <f>SQRT(Sample[[#This Row],[Kpy''i]]^2+Sample[[#This Row],[KPy''j]]^2+Sample[[#This Row],[KPy''k]]^2)/KTmag/Scale</f>
        <v>1.6955996410105265</v>
      </c>
    </row>
    <row r="2306" spans="1:28" hidden="1" x14ac:dyDescent="0.25">
      <c r="A2306" s="5">
        <v>2301</v>
      </c>
      <c r="B2306" s="13" t="s">
        <v>43</v>
      </c>
      <c r="C2306" s="5"/>
      <c r="D2306" s="5"/>
      <c r="E2306">
        <v>10</v>
      </c>
      <c r="F2306">
        <v>9</v>
      </c>
      <c r="G2306">
        <v>4</v>
      </c>
      <c r="H2306" s="11">
        <f>Sample[[#This Row],[C]]/Sample[[#This Row],[D]]</f>
        <v>0.9</v>
      </c>
      <c r="I2306" s="11">
        <f>Sample[[#This Row],[A]]/Sample[[#This Row],[C]]</f>
        <v>0.44444444444444442</v>
      </c>
      <c r="J2306" s="11">
        <f>Sample[[#This Row],[D]]/Sample[[#This Row],[A]]</f>
        <v>2.5</v>
      </c>
      <c r="K2306" s="11">
        <f>Sample[[#This Row],[A]]/Sample[[#This Row],[D]]</f>
        <v>0.4</v>
      </c>
      <c r="L2306" s="11">
        <f>Sample[[#This Row],[D]]/Sample[[#This Row],[C]]</f>
        <v>1.1111111111111112</v>
      </c>
      <c r="M2306" s="11">
        <f>Sample[[#This Row],[C]]/Sample[[#This Row],[A]]</f>
        <v>2.25</v>
      </c>
      <c r="N2306">
        <f>IF(Sample[[#This Row],[Ap]]=0,10,LOG(Sample[[#This Row],[Ap]]))</f>
        <v>-4.5757490560675115E-2</v>
      </c>
      <c r="O2306">
        <f>IF(Sample[[#This Row],[Ei]]=0,10,LOG(Sample[[#This Row],[Ei]]))</f>
        <v>-0.35218251811136253</v>
      </c>
      <c r="P2306">
        <f>IF(Sample[[#This Row],[Ii]]=0,10,LOG(Sample[[#This Row],[Ii]]))</f>
        <v>0.3979400086720376</v>
      </c>
      <c r="Q2306">
        <f>Kx-Sample[[#This Row],[Xp]]</f>
        <v>4.5757490560675115E-2</v>
      </c>
      <c r="R2306">
        <f>Ky-Sample[[#This Row],[Yp]]</f>
        <v>-0.64781748188863753</v>
      </c>
      <c r="S2306">
        <f>Kz-Sample[[#This Row],[Zp]]</f>
        <v>0.6020599913279624</v>
      </c>
      <c r="T2306">
        <f>Sample[[#This Row],[Kpy]]*KSc-Sample[[#This Row],[KPz]]*KSb</f>
        <v>4.5757490560675129E-2</v>
      </c>
      <c r="U2306">
        <f>-1*(Sample[[#This Row],[KPx]]*KSc-Sample[[#This Row],[KPz]]*KSa)</f>
        <v>4.5757490560675115E-2</v>
      </c>
      <c r="V2306">
        <f>(Sample[[#This Row],[KPx]]*$R$2-Sample[[#This Row],[Kpy]]*KSa)</f>
        <v>4.5757490560675115E-2</v>
      </c>
      <c r="W2306">
        <f>Sample[[#This Row],[Kpy]]*KTc-Sample[[#This Row],[KPz]]*KTb</f>
        <v>1.2498774732165998</v>
      </c>
      <c r="X2306">
        <f>-1*(Sample[[#This Row],[KPx]]*KTc-Sample[[#This Row],[KPz]]*KTa)</f>
        <v>1.2498774732165998</v>
      </c>
      <c r="Y2306">
        <f>(Sample[[#This Row],[KPx]]*KTb-Sample[[#This Row],[Kpy]]*KTa)</f>
        <v>1.2498774732166</v>
      </c>
      <c r="Z2306">
        <f>-Sample[[#This Row],[Xp]]*a+Sample[[#This Row],[Yp]]*b+Sample[[#This Row],[Zp]]*c_</f>
        <v>9.1514981121350147E-2</v>
      </c>
      <c r="AA2306" s="8">
        <f>-IF(Sample[[#This Row],[Column2]]&gt;0,1,-1)*SQRT(Sample[[#This Row],[KPx''i]]^2+Sample[[#This Row],[KPx''j]]^2+Sample[[#This Row],[KPx''k]]^2)/Ksmag/Scale</f>
        <v>-5.6041251891935893E-2</v>
      </c>
      <c r="AB2306" s="1">
        <f>SQRT(Sample[[#This Row],[Kpy''i]]^2+Sample[[#This Row],[KPy''j]]^2+Sample[[#This Row],[KPy''k]]^2)/KTmag/Scale</f>
        <v>0.88379683696376532</v>
      </c>
    </row>
    <row r="2307" spans="1:28" hidden="1" x14ac:dyDescent="0.25">
      <c r="A2307" s="5">
        <v>2302</v>
      </c>
      <c r="B2307" s="13" t="s">
        <v>43</v>
      </c>
      <c r="C2307" s="5"/>
      <c r="D2307" s="5"/>
      <c r="E2307">
        <v>2</v>
      </c>
      <c r="F2307">
        <v>5</v>
      </c>
      <c r="G2307">
        <v>8</v>
      </c>
      <c r="H2307" s="11">
        <f>Sample[[#This Row],[C]]/Sample[[#This Row],[D]]</f>
        <v>2.5</v>
      </c>
      <c r="I2307" s="11">
        <f>Sample[[#This Row],[A]]/Sample[[#This Row],[C]]</f>
        <v>1.6</v>
      </c>
      <c r="J2307" s="11">
        <f>Sample[[#This Row],[D]]/Sample[[#This Row],[A]]</f>
        <v>0.25</v>
      </c>
      <c r="K2307" s="11">
        <f>Sample[[#This Row],[A]]/Sample[[#This Row],[D]]</f>
        <v>4</v>
      </c>
      <c r="L2307" s="11">
        <f>Sample[[#This Row],[D]]/Sample[[#This Row],[C]]</f>
        <v>0.4</v>
      </c>
      <c r="M2307" s="11">
        <f>Sample[[#This Row],[C]]/Sample[[#This Row],[A]]</f>
        <v>0.625</v>
      </c>
      <c r="N2307">
        <f>IF(Sample[[#This Row],[Ap]]=0,10,LOG(Sample[[#This Row],[Ap]]))</f>
        <v>0.3979400086720376</v>
      </c>
      <c r="O2307">
        <f>IF(Sample[[#This Row],[Ei]]=0,10,LOG(Sample[[#This Row],[Ei]]))</f>
        <v>0.20411998265592479</v>
      </c>
      <c r="P2307">
        <f>IF(Sample[[#This Row],[Ii]]=0,10,LOG(Sample[[#This Row],[Ii]]))</f>
        <v>-0.6020599913279624</v>
      </c>
      <c r="Q2307">
        <f>Kx-Sample[[#This Row],[Xp]]</f>
        <v>-0.3979400086720376</v>
      </c>
      <c r="R2307">
        <f>Ky-Sample[[#This Row],[Yp]]</f>
        <v>-1.2041199826559248</v>
      </c>
      <c r="S2307">
        <f>Kz-Sample[[#This Row],[Zp]]</f>
        <v>1.6020599913279625</v>
      </c>
      <c r="T2307">
        <f>Sample[[#This Row],[Kpy]]*KSc-Sample[[#This Row],[KPz]]*KSb</f>
        <v>-0.39794000867203771</v>
      </c>
      <c r="U2307">
        <f>-1*(Sample[[#This Row],[KPx]]*KSc-Sample[[#This Row],[KPz]]*KSa)</f>
        <v>-0.3979400086720376</v>
      </c>
      <c r="V2307">
        <f>(Sample[[#This Row],[KPx]]*$R$2-Sample[[#This Row],[Kpy]]*KSa)</f>
        <v>-0.3979400086720376</v>
      </c>
      <c r="W2307">
        <f>Sample[[#This Row],[Kpy]]*KTc-Sample[[#This Row],[KPz]]*KTb</f>
        <v>2.8061799739838875</v>
      </c>
      <c r="X2307">
        <f>-1*(Sample[[#This Row],[KPx]]*KTc-Sample[[#This Row],[KPz]]*KTa)</f>
        <v>2.8061799739838875</v>
      </c>
      <c r="Y2307">
        <f>(Sample[[#This Row],[KPx]]*KTb-Sample[[#This Row],[Kpy]]*KTa)</f>
        <v>2.8061799739838871</v>
      </c>
      <c r="Z2307">
        <f>-Sample[[#This Row],[Xp]]*a+Sample[[#This Row],[Yp]]*b+Sample[[#This Row],[Zp]]*c_</f>
        <v>-0.79588001734407521</v>
      </c>
      <c r="AA2307" s="8">
        <f>-IF(Sample[[#This Row],[Column2]]&gt;0,1,-1)*SQRT(Sample[[#This Row],[KPx''i]]^2+Sample[[#This Row],[KPx''j]]^2+Sample[[#This Row],[KPx''k]]^2)/Ksmag/Scale</f>
        <v>0.48737498474260249</v>
      </c>
      <c r="AB2307" s="1">
        <f>SQRT(Sample[[#This Row],[Kpy''i]]^2+Sample[[#This Row],[KPy''j]]^2+Sample[[#This Row],[KPy''k]]^2)/KTmag/Scale</f>
        <v>1.9842688888338964</v>
      </c>
    </row>
    <row r="2308" spans="1:28" hidden="1" x14ac:dyDescent="0.25">
      <c r="A2308" s="5">
        <v>2303</v>
      </c>
      <c r="B2308" s="13" t="s">
        <v>43</v>
      </c>
      <c r="C2308" s="5"/>
      <c r="D2308" s="5"/>
      <c r="E2308">
        <v>8</v>
      </c>
      <c r="F2308">
        <v>10</v>
      </c>
      <c r="G2308">
        <v>9</v>
      </c>
      <c r="H2308" s="11">
        <f>Sample[[#This Row],[C]]/Sample[[#This Row],[D]]</f>
        <v>1.25</v>
      </c>
      <c r="I2308" s="11">
        <f>Sample[[#This Row],[A]]/Sample[[#This Row],[C]]</f>
        <v>0.9</v>
      </c>
      <c r="J2308" s="11">
        <f>Sample[[#This Row],[D]]/Sample[[#This Row],[A]]</f>
        <v>0.88888888888888884</v>
      </c>
      <c r="K2308" s="11">
        <f>Sample[[#This Row],[A]]/Sample[[#This Row],[D]]</f>
        <v>1.125</v>
      </c>
      <c r="L2308" s="11">
        <f>Sample[[#This Row],[D]]/Sample[[#This Row],[C]]</f>
        <v>0.8</v>
      </c>
      <c r="M2308" s="11">
        <f>Sample[[#This Row],[C]]/Sample[[#This Row],[A]]</f>
        <v>1.1111111111111112</v>
      </c>
      <c r="N2308">
        <f>IF(Sample[[#This Row],[Ap]]=0,10,LOG(Sample[[#This Row],[Ap]]))</f>
        <v>9.691001300805642E-2</v>
      </c>
      <c r="O2308">
        <f>IF(Sample[[#This Row],[Ei]]=0,10,LOG(Sample[[#This Row],[Ei]]))</f>
        <v>-4.5757490560675115E-2</v>
      </c>
      <c r="P2308">
        <f>IF(Sample[[#This Row],[Ii]]=0,10,LOG(Sample[[#This Row],[Ii]]))</f>
        <v>-5.1152522447381311E-2</v>
      </c>
      <c r="Q2308">
        <f>Kx-Sample[[#This Row],[Xp]]</f>
        <v>-9.691001300805642E-2</v>
      </c>
      <c r="R2308">
        <f>Ky-Sample[[#This Row],[Yp]]</f>
        <v>-0.95424250943932487</v>
      </c>
      <c r="S2308">
        <f>Kz-Sample[[#This Row],[Zp]]</f>
        <v>1.0511525224473812</v>
      </c>
      <c r="T2308">
        <f>Sample[[#This Row],[Kpy]]*KSc-Sample[[#This Row],[KPz]]*KSb</f>
        <v>-9.691001300805635E-2</v>
      </c>
      <c r="U2308">
        <f>-1*(Sample[[#This Row],[KPx]]*KSc-Sample[[#This Row],[KPz]]*KSa)</f>
        <v>-9.691001300805642E-2</v>
      </c>
      <c r="V2308">
        <f>(Sample[[#This Row],[KPx]]*$R$2-Sample[[#This Row],[Kpy]]*KSa)</f>
        <v>-9.691001300805642E-2</v>
      </c>
      <c r="W2308">
        <f>Sample[[#This Row],[Kpy]]*KTc-Sample[[#This Row],[KPz]]*KTb</f>
        <v>2.0053950318867062</v>
      </c>
      <c r="X2308">
        <f>-1*(Sample[[#This Row],[KPx]]*KTc-Sample[[#This Row],[KPz]]*KTa)</f>
        <v>2.0053950318867062</v>
      </c>
      <c r="Y2308">
        <f>(Sample[[#This Row],[KPx]]*KTb-Sample[[#This Row],[Kpy]]*KTa)</f>
        <v>2.0053950318867062</v>
      </c>
      <c r="Z2308">
        <f>-Sample[[#This Row],[Xp]]*a+Sample[[#This Row],[Yp]]*b+Sample[[#This Row],[Zp]]*c_</f>
        <v>-0.19382002601611287</v>
      </c>
      <c r="AA2308" s="8">
        <f>-IF(Sample[[#This Row],[Column2]]&gt;0,1,-1)*SQRT(Sample[[#This Row],[KPx''i]]^2+Sample[[#This Row],[KPx''j]]^2+Sample[[#This Row],[KPx''k]]^2)/Ksmag/Scale</f>
        <v>0.11869004141810925</v>
      </c>
      <c r="AB2308" s="1">
        <f>SQRT(Sample[[#This Row],[Kpy''i]]^2+Sample[[#This Row],[KPy''j]]^2+Sample[[#This Row],[KPy''k]]^2)/KTmag/Scale</f>
        <v>1.418028426004903</v>
      </c>
    </row>
    <row r="2309" spans="1:28" hidden="1" x14ac:dyDescent="0.25">
      <c r="A2309" s="5">
        <v>2304</v>
      </c>
      <c r="B2309" s="13" t="s">
        <v>43</v>
      </c>
      <c r="C2309" s="5"/>
      <c r="D2309" s="5"/>
      <c r="E2309">
        <v>1</v>
      </c>
      <c r="F2309">
        <v>6</v>
      </c>
      <c r="G2309">
        <v>6</v>
      </c>
      <c r="H2309" s="11">
        <f>Sample[[#This Row],[C]]/Sample[[#This Row],[D]]</f>
        <v>6</v>
      </c>
      <c r="I2309" s="11">
        <f>Sample[[#This Row],[A]]/Sample[[#This Row],[C]]</f>
        <v>1</v>
      </c>
      <c r="J2309" s="11">
        <f>Sample[[#This Row],[D]]/Sample[[#This Row],[A]]</f>
        <v>0.16666666666666666</v>
      </c>
      <c r="K2309" s="11">
        <f>Sample[[#This Row],[A]]/Sample[[#This Row],[D]]</f>
        <v>6</v>
      </c>
      <c r="L2309" s="11">
        <f>Sample[[#This Row],[D]]/Sample[[#This Row],[C]]</f>
        <v>0.16666666666666666</v>
      </c>
      <c r="M2309" s="11">
        <f>Sample[[#This Row],[C]]/Sample[[#This Row],[A]]</f>
        <v>1</v>
      </c>
      <c r="N2309">
        <f>IF(Sample[[#This Row],[Ap]]=0,10,LOG(Sample[[#This Row],[Ap]]))</f>
        <v>0.77815125038364363</v>
      </c>
      <c r="O2309">
        <f>IF(Sample[[#This Row],[Ei]]=0,10,LOG(Sample[[#This Row],[Ei]]))</f>
        <v>0</v>
      </c>
      <c r="P2309">
        <f>IF(Sample[[#This Row],[Ii]]=0,10,LOG(Sample[[#This Row],[Ii]]))</f>
        <v>-0.77815125038364363</v>
      </c>
      <c r="Q2309">
        <f>Kx-Sample[[#This Row],[Xp]]</f>
        <v>-0.77815125038364363</v>
      </c>
      <c r="R2309">
        <f>Ky-Sample[[#This Row],[Yp]]</f>
        <v>-1</v>
      </c>
      <c r="S2309">
        <f>Kz-Sample[[#This Row],[Zp]]</f>
        <v>1.7781512503836436</v>
      </c>
      <c r="T2309">
        <f>Sample[[#This Row],[Kpy]]*KSc-Sample[[#This Row],[KPz]]*KSb</f>
        <v>-0.77815125038364363</v>
      </c>
      <c r="U2309">
        <f>-1*(Sample[[#This Row],[KPx]]*KSc-Sample[[#This Row],[KPz]]*KSa)</f>
        <v>-0.77815125038364363</v>
      </c>
      <c r="V2309">
        <f>(Sample[[#This Row],[KPx]]*$R$2-Sample[[#This Row],[Kpy]]*KSa)</f>
        <v>-0.77815125038364363</v>
      </c>
      <c r="W2309">
        <f>Sample[[#This Row],[Kpy]]*KTc-Sample[[#This Row],[KPz]]*KTb</f>
        <v>2.7781512503836439</v>
      </c>
      <c r="X2309">
        <f>-1*(Sample[[#This Row],[KPx]]*KTc-Sample[[#This Row],[KPz]]*KTa)</f>
        <v>2.7781512503836439</v>
      </c>
      <c r="Y2309">
        <f>(Sample[[#This Row],[KPx]]*KTb-Sample[[#This Row],[Kpy]]*KTa)</f>
        <v>2.7781512503836439</v>
      </c>
      <c r="Z2309">
        <f>-Sample[[#This Row],[Xp]]*a+Sample[[#This Row],[Yp]]*b+Sample[[#This Row],[Zp]]*c_</f>
        <v>-1.5563025007672873</v>
      </c>
      <c r="AA2309" s="8">
        <f>-IF(Sample[[#This Row],[Column2]]&gt;0,1,-1)*SQRT(Sample[[#This Row],[KPx''i]]^2+Sample[[#This Row],[KPx''j]]^2+Sample[[#This Row],[KPx''k]]^2)/Ksmag/Scale</f>
        <v>0.95303675307431968</v>
      </c>
      <c r="AB2309" s="1">
        <f>SQRT(Sample[[#This Row],[Kpy''i]]^2+Sample[[#This Row],[KPy''j]]^2+Sample[[#This Row],[KPy''k]]^2)/KTmag/Scale</f>
        <v>1.964449588308161</v>
      </c>
    </row>
    <row r="2310" spans="1:28" hidden="1" x14ac:dyDescent="0.25">
      <c r="A2310" s="5">
        <v>2305</v>
      </c>
      <c r="B2310" s="13" t="s">
        <v>43</v>
      </c>
      <c r="C2310" s="5"/>
      <c r="D2310" s="5"/>
      <c r="E2310">
        <v>5</v>
      </c>
      <c r="F2310">
        <v>2</v>
      </c>
      <c r="G2310">
        <v>4</v>
      </c>
      <c r="H2310" s="11">
        <f>Sample[[#This Row],[C]]/Sample[[#This Row],[D]]</f>
        <v>0.4</v>
      </c>
      <c r="I2310" s="11">
        <f>Sample[[#This Row],[A]]/Sample[[#This Row],[C]]</f>
        <v>2</v>
      </c>
      <c r="J2310" s="11">
        <f>Sample[[#This Row],[D]]/Sample[[#This Row],[A]]</f>
        <v>1.25</v>
      </c>
      <c r="K2310" s="11">
        <f>Sample[[#This Row],[A]]/Sample[[#This Row],[D]]</f>
        <v>0.8</v>
      </c>
      <c r="L2310" s="11">
        <f>Sample[[#This Row],[D]]/Sample[[#This Row],[C]]</f>
        <v>2.5</v>
      </c>
      <c r="M2310" s="11">
        <f>Sample[[#This Row],[C]]/Sample[[#This Row],[A]]</f>
        <v>0.5</v>
      </c>
      <c r="N2310">
        <f>IF(Sample[[#This Row],[Ap]]=0,10,LOG(Sample[[#This Row],[Ap]]))</f>
        <v>-0.3979400086720376</v>
      </c>
      <c r="O2310">
        <f>IF(Sample[[#This Row],[Ei]]=0,10,LOG(Sample[[#This Row],[Ei]]))</f>
        <v>0.3010299956639812</v>
      </c>
      <c r="P2310">
        <f>IF(Sample[[#This Row],[Ii]]=0,10,LOG(Sample[[#This Row],[Ii]]))</f>
        <v>9.691001300805642E-2</v>
      </c>
      <c r="Q2310">
        <f>Kx-Sample[[#This Row],[Xp]]</f>
        <v>0.3979400086720376</v>
      </c>
      <c r="R2310">
        <f>Ky-Sample[[#This Row],[Yp]]</f>
        <v>-1.3010299956639813</v>
      </c>
      <c r="S2310">
        <f>Kz-Sample[[#This Row],[Zp]]</f>
        <v>0.90308998699194354</v>
      </c>
      <c r="T2310">
        <f>Sample[[#This Row],[Kpy]]*KSc-Sample[[#This Row],[KPz]]*KSb</f>
        <v>0.39794000867203771</v>
      </c>
      <c r="U2310">
        <f>-1*(Sample[[#This Row],[KPx]]*KSc-Sample[[#This Row],[KPz]]*KSa)</f>
        <v>0.3979400086720376</v>
      </c>
      <c r="V2310">
        <f>(Sample[[#This Row],[KPx]]*$R$2-Sample[[#This Row],[Kpy]]*KSa)</f>
        <v>0.3979400086720376</v>
      </c>
      <c r="W2310">
        <f>Sample[[#This Row],[Kpy]]*KTc-Sample[[#This Row],[KPz]]*KTb</f>
        <v>2.204119982655925</v>
      </c>
      <c r="X2310">
        <f>-1*(Sample[[#This Row],[KPx]]*KTc-Sample[[#This Row],[KPz]]*KTa)</f>
        <v>2.2041199826559246</v>
      </c>
      <c r="Y2310">
        <f>(Sample[[#This Row],[KPx]]*KTb-Sample[[#This Row],[Kpy]]*KTa)</f>
        <v>2.204119982655925</v>
      </c>
      <c r="Z2310">
        <f>-Sample[[#This Row],[Xp]]*a+Sample[[#This Row],[Yp]]*b+Sample[[#This Row],[Zp]]*c_</f>
        <v>0.79588001734407521</v>
      </c>
      <c r="AA2310" s="8">
        <f>-IF(Sample[[#This Row],[Column2]]&gt;0,1,-1)*SQRT(Sample[[#This Row],[KPx''i]]^2+Sample[[#This Row],[KPx''j]]^2+Sample[[#This Row],[KPx''k]]^2)/Ksmag/Scale</f>
        <v>-0.48737498474260249</v>
      </c>
      <c r="AB2310" s="1">
        <f>SQRT(Sample[[#This Row],[Kpy''i]]^2+Sample[[#This Row],[KPy''j]]^2+Sample[[#This Row],[KPy''k]]^2)/KTmag/Scale</f>
        <v>1.5585481862847801</v>
      </c>
    </row>
    <row r="2311" spans="1:28" hidden="1" x14ac:dyDescent="0.25">
      <c r="A2311" s="5">
        <v>2306</v>
      </c>
      <c r="B2311" s="13" t="s">
        <v>43</v>
      </c>
      <c r="C2311" s="5"/>
      <c r="D2311" s="5"/>
      <c r="E2311">
        <v>9</v>
      </c>
      <c r="F2311">
        <v>2</v>
      </c>
      <c r="G2311">
        <v>8</v>
      </c>
      <c r="H2311" s="11">
        <f>Sample[[#This Row],[C]]/Sample[[#This Row],[D]]</f>
        <v>0.22222222222222221</v>
      </c>
      <c r="I2311" s="11">
        <f>Sample[[#This Row],[A]]/Sample[[#This Row],[C]]</f>
        <v>4</v>
      </c>
      <c r="J2311" s="11">
        <f>Sample[[#This Row],[D]]/Sample[[#This Row],[A]]</f>
        <v>1.125</v>
      </c>
      <c r="K2311" s="11">
        <f>Sample[[#This Row],[A]]/Sample[[#This Row],[D]]</f>
        <v>0.88888888888888884</v>
      </c>
      <c r="L2311" s="11">
        <f>Sample[[#This Row],[D]]/Sample[[#This Row],[C]]</f>
        <v>4.5</v>
      </c>
      <c r="M2311" s="11">
        <f>Sample[[#This Row],[C]]/Sample[[#This Row],[A]]</f>
        <v>0.25</v>
      </c>
      <c r="N2311">
        <f>IF(Sample[[#This Row],[Ap]]=0,10,LOG(Sample[[#This Row],[Ap]]))</f>
        <v>-0.65321251377534373</v>
      </c>
      <c r="O2311">
        <f>IF(Sample[[#This Row],[Ei]]=0,10,LOG(Sample[[#This Row],[Ei]]))</f>
        <v>0.6020599913279624</v>
      </c>
      <c r="P2311">
        <f>IF(Sample[[#This Row],[Ii]]=0,10,LOG(Sample[[#This Row],[Ii]]))</f>
        <v>5.1152522447381291E-2</v>
      </c>
      <c r="Q2311">
        <f>Kx-Sample[[#This Row],[Xp]]</f>
        <v>0.65321251377534373</v>
      </c>
      <c r="R2311">
        <f>Ky-Sample[[#This Row],[Yp]]</f>
        <v>-1.6020599913279625</v>
      </c>
      <c r="S2311">
        <f>Kz-Sample[[#This Row],[Zp]]</f>
        <v>0.94884747755261867</v>
      </c>
      <c r="T2311">
        <f>Sample[[#This Row],[Kpy]]*KSc-Sample[[#This Row],[KPz]]*KSb</f>
        <v>0.65321251377534384</v>
      </c>
      <c r="U2311">
        <f>-1*(Sample[[#This Row],[KPx]]*KSc-Sample[[#This Row],[KPz]]*KSa)</f>
        <v>0.65321251377534373</v>
      </c>
      <c r="V2311">
        <f>(Sample[[#This Row],[KPx]]*$R$2-Sample[[#This Row],[Kpy]]*KSa)</f>
        <v>0.65321251377534373</v>
      </c>
      <c r="W2311">
        <f>Sample[[#This Row],[Kpy]]*KTc-Sample[[#This Row],[KPz]]*KTb</f>
        <v>2.5509074688805811</v>
      </c>
      <c r="X2311">
        <f>-1*(Sample[[#This Row],[KPx]]*KTc-Sample[[#This Row],[KPz]]*KTa)</f>
        <v>2.5509074688805811</v>
      </c>
      <c r="Y2311">
        <f>(Sample[[#This Row],[KPx]]*KTb-Sample[[#This Row],[Kpy]]*KTa)</f>
        <v>2.5509074688805811</v>
      </c>
      <c r="Z2311">
        <f>-Sample[[#This Row],[Xp]]*a+Sample[[#This Row],[Yp]]*b+Sample[[#This Row],[Zp]]*c_</f>
        <v>1.3064250275506875</v>
      </c>
      <c r="AA2311" s="8">
        <f>-IF(Sample[[#This Row],[Column2]]&gt;0,1,-1)*SQRT(Sample[[#This Row],[KPx''i]]^2+Sample[[#This Row],[KPx''j]]^2+Sample[[#This Row],[KPx''k]]^2)/Ksmag/Scale</f>
        <v>-0.80001867617515987</v>
      </c>
      <c r="AB2311" s="1">
        <f>SQRT(Sample[[#This Row],[Kpy''i]]^2+Sample[[#This Row],[KPy''j]]^2+Sample[[#This Row],[KPy''k]]^2)/KTmag/Scale</f>
        <v>1.8037639694248708</v>
      </c>
    </row>
    <row r="2312" spans="1:28" hidden="1" x14ac:dyDescent="0.25">
      <c r="A2312" s="5">
        <v>2307</v>
      </c>
      <c r="B2312" s="13" t="s">
        <v>43</v>
      </c>
      <c r="C2312" s="5"/>
      <c r="D2312" s="5"/>
      <c r="E2312">
        <v>2</v>
      </c>
      <c r="F2312">
        <v>9</v>
      </c>
      <c r="G2312">
        <v>7</v>
      </c>
      <c r="H2312" s="11">
        <f>Sample[[#This Row],[C]]/Sample[[#This Row],[D]]</f>
        <v>4.5</v>
      </c>
      <c r="I2312" s="11">
        <f>Sample[[#This Row],[A]]/Sample[[#This Row],[C]]</f>
        <v>0.77777777777777779</v>
      </c>
      <c r="J2312" s="11">
        <f>Sample[[#This Row],[D]]/Sample[[#This Row],[A]]</f>
        <v>0.2857142857142857</v>
      </c>
      <c r="K2312" s="11">
        <f>Sample[[#This Row],[A]]/Sample[[#This Row],[D]]</f>
        <v>3.5</v>
      </c>
      <c r="L2312" s="11">
        <f>Sample[[#This Row],[D]]/Sample[[#This Row],[C]]</f>
        <v>0.22222222222222221</v>
      </c>
      <c r="M2312" s="11">
        <f>Sample[[#This Row],[C]]/Sample[[#This Row],[A]]</f>
        <v>1.2857142857142858</v>
      </c>
      <c r="N2312">
        <f>IF(Sample[[#This Row],[Ap]]=0,10,LOG(Sample[[#This Row],[Ap]]))</f>
        <v>0.65321251377534373</v>
      </c>
      <c r="O2312">
        <f>IF(Sample[[#This Row],[Ei]]=0,10,LOG(Sample[[#This Row],[Ei]]))</f>
        <v>-0.10914446942506803</v>
      </c>
      <c r="P2312">
        <f>IF(Sample[[#This Row],[Ii]]=0,10,LOG(Sample[[#This Row],[Ii]]))</f>
        <v>-0.54406804435027567</v>
      </c>
      <c r="Q2312">
        <f>Kx-Sample[[#This Row],[Xp]]</f>
        <v>-0.65321251377534373</v>
      </c>
      <c r="R2312">
        <f>Ky-Sample[[#This Row],[Yp]]</f>
        <v>-0.89085553057493194</v>
      </c>
      <c r="S2312">
        <f>Kz-Sample[[#This Row],[Zp]]</f>
        <v>1.5440680443502757</v>
      </c>
      <c r="T2312">
        <f>Sample[[#This Row],[Kpy]]*KSc-Sample[[#This Row],[KPz]]*KSb</f>
        <v>-0.65321251377534373</v>
      </c>
      <c r="U2312">
        <f>-1*(Sample[[#This Row],[KPx]]*KSc-Sample[[#This Row],[KPz]]*KSa)</f>
        <v>-0.65321251377534373</v>
      </c>
      <c r="V2312">
        <f>(Sample[[#This Row],[KPx]]*$R$2-Sample[[#This Row],[Kpy]]*KSa)</f>
        <v>-0.65321251377534373</v>
      </c>
      <c r="W2312">
        <f>Sample[[#This Row],[Kpy]]*KTc-Sample[[#This Row],[KPz]]*KTb</f>
        <v>2.4349235749252074</v>
      </c>
      <c r="X2312">
        <f>-1*(Sample[[#This Row],[KPx]]*KTc-Sample[[#This Row],[KPz]]*KTa)</f>
        <v>2.4349235749252074</v>
      </c>
      <c r="Y2312">
        <f>(Sample[[#This Row],[KPx]]*KTb-Sample[[#This Row],[Kpy]]*KTa)</f>
        <v>2.4349235749252074</v>
      </c>
      <c r="Z2312">
        <f>-Sample[[#This Row],[Xp]]*a+Sample[[#This Row],[Yp]]*b+Sample[[#This Row],[Zp]]*c_</f>
        <v>-1.3064250275506875</v>
      </c>
      <c r="AA2312" s="8">
        <f>-IF(Sample[[#This Row],[Column2]]&gt;0,1,-1)*SQRT(Sample[[#This Row],[KPx''i]]^2+Sample[[#This Row],[KPx''j]]^2+Sample[[#This Row],[KPx''k]]^2)/Ksmag/Scale</f>
        <v>0.80001867617515987</v>
      </c>
      <c r="AB2312" s="1">
        <f>SQRT(Sample[[#This Row],[Kpy''i]]^2+Sample[[#This Row],[KPy''j]]^2+Sample[[#This Row],[KPy''k]]^2)/KTmag/Scale</f>
        <v>1.721750971500605</v>
      </c>
    </row>
    <row r="2313" spans="1:28" hidden="1" x14ac:dyDescent="0.25">
      <c r="A2313" s="5">
        <v>2308</v>
      </c>
      <c r="B2313" s="13" t="s">
        <v>43</v>
      </c>
      <c r="C2313" s="5"/>
      <c r="D2313" s="5"/>
      <c r="E2313">
        <v>2</v>
      </c>
      <c r="F2313">
        <v>4</v>
      </c>
      <c r="G2313">
        <v>5</v>
      </c>
      <c r="H2313" s="11">
        <f>Sample[[#This Row],[C]]/Sample[[#This Row],[D]]</f>
        <v>2</v>
      </c>
      <c r="I2313" s="11">
        <f>Sample[[#This Row],[A]]/Sample[[#This Row],[C]]</f>
        <v>1.25</v>
      </c>
      <c r="J2313" s="11">
        <f>Sample[[#This Row],[D]]/Sample[[#This Row],[A]]</f>
        <v>0.4</v>
      </c>
      <c r="K2313" s="11">
        <f>Sample[[#This Row],[A]]/Sample[[#This Row],[D]]</f>
        <v>2.5</v>
      </c>
      <c r="L2313" s="11">
        <f>Sample[[#This Row],[D]]/Sample[[#This Row],[C]]</f>
        <v>0.5</v>
      </c>
      <c r="M2313" s="11">
        <f>Sample[[#This Row],[C]]/Sample[[#This Row],[A]]</f>
        <v>0.8</v>
      </c>
      <c r="N2313">
        <f>IF(Sample[[#This Row],[Ap]]=0,10,LOG(Sample[[#This Row],[Ap]]))</f>
        <v>0.3010299956639812</v>
      </c>
      <c r="O2313">
        <f>IF(Sample[[#This Row],[Ei]]=0,10,LOG(Sample[[#This Row],[Ei]]))</f>
        <v>9.691001300805642E-2</v>
      </c>
      <c r="P2313">
        <f>IF(Sample[[#This Row],[Ii]]=0,10,LOG(Sample[[#This Row],[Ii]]))</f>
        <v>-0.3979400086720376</v>
      </c>
      <c r="Q2313">
        <f>Kx-Sample[[#This Row],[Xp]]</f>
        <v>-0.3010299956639812</v>
      </c>
      <c r="R2313">
        <f>Ky-Sample[[#This Row],[Yp]]</f>
        <v>-1.0969100130080565</v>
      </c>
      <c r="S2313">
        <f>Kz-Sample[[#This Row],[Zp]]</f>
        <v>1.3979400086720375</v>
      </c>
      <c r="T2313">
        <f>Sample[[#This Row],[Kpy]]*KSc-Sample[[#This Row],[KPz]]*KSb</f>
        <v>-0.30102999566398103</v>
      </c>
      <c r="U2313">
        <f>-1*(Sample[[#This Row],[KPx]]*KSc-Sample[[#This Row],[KPz]]*KSa)</f>
        <v>-0.3010299956639812</v>
      </c>
      <c r="V2313">
        <f>(Sample[[#This Row],[KPx]]*$R$2-Sample[[#This Row],[Kpy]]*KSa)</f>
        <v>-0.3010299956639812</v>
      </c>
      <c r="W2313">
        <f>Sample[[#This Row],[Kpy]]*KTc-Sample[[#This Row],[KPz]]*KTb</f>
        <v>2.4948500216800937</v>
      </c>
      <c r="X2313">
        <f>-1*(Sample[[#This Row],[KPx]]*KTc-Sample[[#This Row],[KPz]]*KTa)</f>
        <v>2.4948500216800937</v>
      </c>
      <c r="Y2313">
        <f>(Sample[[#This Row],[KPx]]*KTb-Sample[[#This Row],[Kpy]]*KTa)</f>
        <v>2.4948500216800942</v>
      </c>
      <c r="Z2313">
        <f>-Sample[[#This Row],[Xp]]*a+Sample[[#This Row],[Yp]]*b+Sample[[#This Row],[Zp]]*c_</f>
        <v>-0.6020599913279624</v>
      </c>
      <c r="AA2313" s="8">
        <f>-IF(Sample[[#This Row],[Column2]]&gt;0,1,-1)*SQRT(Sample[[#This Row],[KPx''i]]^2+Sample[[#This Row],[KPx''j]]^2+Sample[[#This Row],[KPx''k]]^2)/Ksmag/Scale</f>
        <v>0.36868494332449314</v>
      </c>
      <c r="AB2313" s="1">
        <f>SQRT(Sample[[#This Row],[Kpy''i]]^2+Sample[[#This Row],[KPy''j]]^2+Sample[[#This Row],[KPy''k]]^2)/KTmag/Scale</f>
        <v>1.7641253683733995</v>
      </c>
    </row>
    <row r="2314" spans="1:28" hidden="1" x14ac:dyDescent="0.25">
      <c r="A2314" s="5">
        <v>2309</v>
      </c>
      <c r="B2314" s="13" t="s">
        <v>43</v>
      </c>
      <c r="C2314" s="5"/>
      <c r="D2314" s="5"/>
      <c r="E2314">
        <v>7</v>
      </c>
      <c r="F2314">
        <v>5</v>
      </c>
      <c r="G2314">
        <v>10</v>
      </c>
      <c r="H2314" s="11">
        <f>Sample[[#This Row],[C]]/Sample[[#This Row],[D]]</f>
        <v>0.7142857142857143</v>
      </c>
      <c r="I2314" s="11">
        <f>Sample[[#This Row],[A]]/Sample[[#This Row],[C]]</f>
        <v>2</v>
      </c>
      <c r="J2314" s="11">
        <f>Sample[[#This Row],[D]]/Sample[[#This Row],[A]]</f>
        <v>0.7</v>
      </c>
      <c r="K2314" s="11">
        <f>Sample[[#This Row],[A]]/Sample[[#This Row],[D]]</f>
        <v>1.4285714285714286</v>
      </c>
      <c r="L2314" s="11">
        <f>Sample[[#This Row],[D]]/Sample[[#This Row],[C]]</f>
        <v>1.4</v>
      </c>
      <c r="M2314" s="11">
        <f>Sample[[#This Row],[C]]/Sample[[#This Row],[A]]</f>
        <v>0.5</v>
      </c>
      <c r="N2314">
        <f>IF(Sample[[#This Row],[Ap]]=0,10,LOG(Sample[[#This Row],[Ap]]))</f>
        <v>-0.14612803567823801</v>
      </c>
      <c r="O2314">
        <f>IF(Sample[[#This Row],[Ei]]=0,10,LOG(Sample[[#This Row],[Ei]]))</f>
        <v>0.3010299956639812</v>
      </c>
      <c r="P2314">
        <f>IF(Sample[[#This Row],[Ii]]=0,10,LOG(Sample[[#This Row],[Ii]]))</f>
        <v>-0.15490195998574319</v>
      </c>
      <c r="Q2314">
        <f>Kx-Sample[[#This Row],[Xp]]</f>
        <v>0.14612803567823801</v>
      </c>
      <c r="R2314">
        <f>Ky-Sample[[#This Row],[Yp]]</f>
        <v>-1.3010299956639813</v>
      </c>
      <c r="S2314">
        <f>Kz-Sample[[#This Row],[Zp]]</f>
        <v>1.1549019599857431</v>
      </c>
      <c r="T2314">
        <f>Sample[[#This Row],[Kpy]]*KSc-Sample[[#This Row],[KPz]]*KSb</f>
        <v>0.14612803567823818</v>
      </c>
      <c r="U2314">
        <f>-1*(Sample[[#This Row],[KPx]]*KSc-Sample[[#This Row],[KPz]]*KSa)</f>
        <v>0.14612803567823801</v>
      </c>
      <c r="V2314">
        <f>(Sample[[#This Row],[KPx]]*$R$2-Sample[[#This Row],[Kpy]]*KSa)</f>
        <v>0.14612803567823801</v>
      </c>
      <c r="W2314">
        <f>Sample[[#This Row],[Kpy]]*KTc-Sample[[#This Row],[KPz]]*KTb</f>
        <v>2.4559319556497243</v>
      </c>
      <c r="X2314">
        <f>-1*(Sample[[#This Row],[KPx]]*KTc-Sample[[#This Row],[KPz]]*KTa)</f>
        <v>2.4559319556497243</v>
      </c>
      <c r="Y2314">
        <f>(Sample[[#This Row],[KPx]]*KTb-Sample[[#This Row],[Kpy]]*KTa)</f>
        <v>2.4559319556497243</v>
      </c>
      <c r="Z2314">
        <f>-Sample[[#This Row],[Xp]]*a+Sample[[#This Row],[Yp]]*b+Sample[[#This Row],[Zp]]*c_</f>
        <v>0.29225607135647602</v>
      </c>
      <c r="AA2314" s="8">
        <f>-IF(Sample[[#This Row],[Column2]]&gt;0,1,-1)*SQRT(Sample[[#This Row],[KPx''i]]^2+Sample[[#This Row],[KPx''j]]^2+Sample[[#This Row],[KPx''k]]^2)/Ksmag/Scale</f>
        <v>-0.17896956226344918</v>
      </c>
      <c r="AB2314" s="1">
        <f>SQRT(Sample[[#This Row],[Kpy''i]]^2+Sample[[#This Row],[KPy''j]]^2+Sample[[#This Row],[KPy''k]]^2)/KTmag/Scale</f>
        <v>1.7366061399726598</v>
      </c>
    </row>
    <row r="2315" spans="1:28" hidden="1" x14ac:dyDescent="0.25">
      <c r="A2315" s="5">
        <v>2310</v>
      </c>
      <c r="B2315" s="13" t="s">
        <v>43</v>
      </c>
      <c r="C2315" s="5"/>
      <c r="D2315" s="5"/>
      <c r="E2315">
        <v>5</v>
      </c>
      <c r="F2315">
        <v>2</v>
      </c>
      <c r="G2315">
        <v>1</v>
      </c>
      <c r="H2315" s="11">
        <f>Sample[[#This Row],[C]]/Sample[[#This Row],[D]]</f>
        <v>0.4</v>
      </c>
      <c r="I2315" s="11">
        <f>Sample[[#This Row],[A]]/Sample[[#This Row],[C]]</f>
        <v>0.5</v>
      </c>
      <c r="J2315" s="11">
        <f>Sample[[#This Row],[D]]/Sample[[#This Row],[A]]</f>
        <v>5</v>
      </c>
      <c r="K2315" s="11">
        <f>Sample[[#This Row],[A]]/Sample[[#This Row],[D]]</f>
        <v>0.2</v>
      </c>
      <c r="L2315" s="11">
        <f>Sample[[#This Row],[D]]/Sample[[#This Row],[C]]</f>
        <v>2.5</v>
      </c>
      <c r="M2315" s="11">
        <f>Sample[[#This Row],[C]]/Sample[[#This Row],[A]]</f>
        <v>2</v>
      </c>
      <c r="N2315">
        <f>IF(Sample[[#This Row],[Ap]]=0,10,LOG(Sample[[#This Row],[Ap]]))</f>
        <v>-0.3979400086720376</v>
      </c>
      <c r="O2315">
        <f>IF(Sample[[#This Row],[Ei]]=0,10,LOG(Sample[[#This Row],[Ei]]))</f>
        <v>-0.3010299956639812</v>
      </c>
      <c r="P2315">
        <f>IF(Sample[[#This Row],[Ii]]=0,10,LOG(Sample[[#This Row],[Ii]]))</f>
        <v>0.69897000433601886</v>
      </c>
      <c r="Q2315">
        <f>Kx-Sample[[#This Row],[Xp]]</f>
        <v>0.3979400086720376</v>
      </c>
      <c r="R2315">
        <f>Ky-Sample[[#This Row],[Yp]]</f>
        <v>-0.69897000433601875</v>
      </c>
      <c r="S2315">
        <f>Kz-Sample[[#This Row],[Zp]]</f>
        <v>0.30102999566398114</v>
      </c>
      <c r="T2315">
        <f>Sample[[#This Row],[Kpy]]*KSc-Sample[[#This Row],[KPz]]*KSb</f>
        <v>0.3979400086720376</v>
      </c>
      <c r="U2315">
        <f>-1*(Sample[[#This Row],[KPx]]*KSc-Sample[[#This Row],[KPz]]*KSa)</f>
        <v>0.3979400086720376</v>
      </c>
      <c r="V2315">
        <f>(Sample[[#This Row],[KPx]]*$R$2-Sample[[#This Row],[Kpy]]*KSa)</f>
        <v>0.3979400086720376</v>
      </c>
      <c r="W2315">
        <f>Sample[[#This Row],[Kpy]]*KTc-Sample[[#This Row],[KPz]]*KTb</f>
        <v>0.99999999999999989</v>
      </c>
      <c r="X2315">
        <f>-1*(Sample[[#This Row],[KPx]]*KTc-Sample[[#This Row],[KPz]]*KTa)</f>
        <v>0.99999999999999989</v>
      </c>
      <c r="Y2315">
        <f>(Sample[[#This Row],[KPx]]*KTb-Sample[[#This Row],[Kpy]]*KTa)</f>
        <v>0.99999999999999989</v>
      </c>
      <c r="Z2315">
        <f>-Sample[[#This Row],[Xp]]*a+Sample[[#This Row],[Yp]]*b+Sample[[#This Row],[Zp]]*c_</f>
        <v>0.79588001734407532</v>
      </c>
      <c r="AA2315" s="8">
        <f>-IF(Sample[[#This Row],[Column2]]&gt;0,1,-1)*SQRT(Sample[[#This Row],[KPx''i]]^2+Sample[[#This Row],[KPx''j]]^2+Sample[[#This Row],[KPx''k]]^2)/Ksmag/Scale</f>
        <v>-0.48737498474260249</v>
      </c>
      <c r="AB2315" s="1">
        <f>SQRT(Sample[[#This Row],[Kpy''i]]^2+Sample[[#This Row],[KPy''j]]^2+Sample[[#This Row],[KPy''k]]^2)/KTmag/Scale</f>
        <v>0.70710678118654746</v>
      </c>
    </row>
    <row r="2316" spans="1:28" hidden="1" x14ac:dyDescent="0.25">
      <c r="A2316" s="5">
        <v>2311</v>
      </c>
      <c r="B2316" s="13" t="s">
        <v>43</v>
      </c>
      <c r="C2316" s="5"/>
      <c r="D2316" s="5"/>
      <c r="E2316">
        <v>6</v>
      </c>
      <c r="F2316">
        <v>5</v>
      </c>
      <c r="G2316">
        <v>8</v>
      </c>
      <c r="H2316" s="11">
        <f>Sample[[#This Row],[C]]/Sample[[#This Row],[D]]</f>
        <v>0.83333333333333337</v>
      </c>
      <c r="I2316" s="11">
        <f>Sample[[#This Row],[A]]/Sample[[#This Row],[C]]</f>
        <v>1.6</v>
      </c>
      <c r="J2316" s="11">
        <f>Sample[[#This Row],[D]]/Sample[[#This Row],[A]]</f>
        <v>0.75</v>
      </c>
      <c r="K2316" s="11">
        <f>Sample[[#This Row],[A]]/Sample[[#This Row],[D]]</f>
        <v>1.3333333333333333</v>
      </c>
      <c r="L2316" s="11">
        <f>Sample[[#This Row],[D]]/Sample[[#This Row],[C]]</f>
        <v>1.2</v>
      </c>
      <c r="M2316" s="11">
        <f>Sample[[#This Row],[C]]/Sample[[#This Row],[A]]</f>
        <v>0.625</v>
      </c>
      <c r="N2316">
        <f>IF(Sample[[#This Row],[Ap]]=0,10,LOG(Sample[[#This Row],[Ap]]))</f>
        <v>-7.9181246047624804E-2</v>
      </c>
      <c r="O2316">
        <f>IF(Sample[[#This Row],[Ei]]=0,10,LOG(Sample[[#This Row],[Ei]]))</f>
        <v>0.20411998265592479</v>
      </c>
      <c r="P2316">
        <f>IF(Sample[[#This Row],[Ii]]=0,10,LOG(Sample[[#This Row],[Ii]]))</f>
        <v>-0.12493873660829995</v>
      </c>
      <c r="Q2316">
        <f>Kx-Sample[[#This Row],[Xp]]</f>
        <v>7.9181246047624804E-2</v>
      </c>
      <c r="R2316">
        <f>Ky-Sample[[#This Row],[Yp]]</f>
        <v>-1.2041199826559248</v>
      </c>
      <c r="S2316">
        <f>Kz-Sample[[#This Row],[Zp]]</f>
        <v>1.1249387366082999</v>
      </c>
      <c r="T2316">
        <f>Sample[[#This Row],[Kpy]]*KSc-Sample[[#This Row],[KPz]]*KSb</f>
        <v>7.9181246047624887E-2</v>
      </c>
      <c r="U2316">
        <f>-1*(Sample[[#This Row],[KPx]]*KSc-Sample[[#This Row],[KPz]]*KSa)</f>
        <v>7.9181246047624804E-2</v>
      </c>
      <c r="V2316">
        <f>(Sample[[#This Row],[KPx]]*$R$2-Sample[[#This Row],[Kpy]]*KSa)</f>
        <v>7.9181246047624804E-2</v>
      </c>
      <c r="W2316">
        <f>Sample[[#This Row],[Kpy]]*KTc-Sample[[#This Row],[KPz]]*KTb</f>
        <v>2.3290587192642249</v>
      </c>
      <c r="X2316">
        <f>-1*(Sample[[#This Row],[KPx]]*KTc-Sample[[#This Row],[KPz]]*KTa)</f>
        <v>2.3290587192642245</v>
      </c>
      <c r="Y2316">
        <f>(Sample[[#This Row],[KPx]]*KTb-Sample[[#This Row],[Kpy]]*KTa)</f>
        <v>2.3290587192642249</v>
      </c>
      <c r="Z2316">
        <f>-Sample[[#This Row],[Xp]]*a+Sample[[#This Row],[Yp]]*b+Sample[[#This Row],[Zp]]*c_</f>
        <v>0.15836249209524969</v>
      </c>
      <c r="AA2316" s="8">
        <f>-IF(Sample[[#This Row],[Column2]]&gt;0,1,-1)*SQRT(Sample[[#This Row],[KPx''i]]^2+Sample[[#This Row],[KPx''j]]^2+Sample[[#This Row],[KPx''k]]^2)/Ksmag/Scale</f>
        <v>-9.6976825007224043E-2</v>
      </c>
      <c r="AB2316" s="1">
        <f>SQRT(Sample[[#This Row],[Kpy''i]]^2+Sample[[#This Row],[KPy''j]]^2+Sample[[#This Row],[KPy''k]]^2)/KTmag/Scale</f>
        <v>1.646893214173389</v>
      </c>
    </row>
    <row r="2317" spans="1:28" hidden="1" x14ac:dyDescent="0.25">
      <c r="A2317" s="5">
        <v>2312</v>
      </c>
      <c r="B2317" s="13" t="s">
        <v>43</v>
      </c>
      <c r="C2317" s="5"/>
      <c r="D2317" s="5"/>
      <c r="E2317">
        <v>4</v>
      </c>
      <c r="F2317">
        <v>9</v>
      </c>
      <c r="G2317">
        <v>7</v>
      </c>
      <c r="H2317" s="11">
        <f>Sample[[#This Row],[C]]/Sample[[#This Row],[D]]</f>
        <v>2.25</v>
      </c>
      <c r="I2317" s="11">
        <f>Sample[[#This Row],[A]]/Sample[[#This Row],[C]]</f>
        <v>0.77777777777777779</v>
      </c>
      <c r="J2317" s="11">
        <f>Sample[[#This Row],[D]]/Sample[[#This Row],[A]]</f>
        <v>0.5714285714285714</v>
      </c>
      <c r="K2317" s="11">
        <f>Sample[[#This Row],[A]]/Sample[[#This Row],[D]]</f>
        <v>1.75</v>
      </c>
      <c r="L2317" s="11">
        <f>Sample[[#This Row],[D]]/Sample[[#This Row],[C]]</f>
        <v>0.44444444444444442</v>
      </c>
      <c r="M2317" s="11">
        <f>Sample[[#This Row],[C]]/Sample[[#This Row],[A]]</f>
        <v>1.2857142857142858</v>
      </c>
      <c r="N2317">
        <f>IF(Sample[[#This Row],[Ap]]=0,10,LOG(Sample[[#This Row],[Ap]]))</f>
        <v>0.35218251811136247</v>
      </c>
      <c r="O2317">
        <f>IF(Sample[[#This Row],[Ei]]=0,10,LOG(Sample[[#This Row],[Ei]]))</f>
        <v>-0.10914446942506803</v>
      </c>
      <c r="P2317">
        <f>IF(Sample[[#This Row],[Ii]]=0,10,LOG(Sample[[#This Row],[Ii]]))</f>
        <v>-0.24303804868629447</v>
      </c>
      <c r="Q2317">
        <f>Kx-Sample[[#This Row],[Xp]]</f>
        <v>-0.35218251811136247</v>
      </c>
      <c r="R2317">
        <f>Ky-Sample[[#This Row],[Yp]]</f>
        <v>-0.89085553057493194</v>
      </c>
      <c r="S2317">
        <f>Kz-Sample[[#This Row],[Zp]]</f>
        <v>1.2430380486862944</v>
      </c>
      <c r="T2317">
        <f>Sample[[#This Row],[Kpy]]*KSc-Sample[[#This Row],[KPz]]*KSb</f>
        <v>-0.35218251811136247</v>
      </c>
      <c r="U2317">
        <f>-1*(Sample[[#This Row],[KPx]]*KSc-Sample[[#This Row],[KPz]]*KSa)</f>
        <v>-0.35218251811136247</v>
      </c>
      <c r="V2317">
        <f>(Sample[[#This Row],[KPx]]*$R$2-Sample[[#This Row],[Kpy]]*KSa)</f>
        <v>-0.35218251811136247</v>
      </c>
      <c r="W2317">
        <f>Sample[[#This Row],[Kpy]]*KTc-Sample[[#This Row],[KPz]]*KTb</f>
        <v>2.1338935792612261</v>
      </c>
      <c r="X2317">
        <f>-1*(Sample[[#This Row],[KPx]]*KTc-Sample[[#This Row],[KPz]]*KTa)</f>
        <v>2.1338935792612261</v>
      </c>
      <c r="Y2317">
        <f>(Sample[[#This Row],[KPx]]*KTb-Sample[[#This Row],[Kpy]]*KTa)</f>
        <v>2.1338935792612261</v>
      </c>
      <c r="Z2317">
        <f>-Sample[[#This Row],[Xp]]*a+Sample[[#This Row],[Yp]]*b+Sample[[#This Row],[Zp]]*c_</f>
        <v>-0.70436503622272495</v>
      </c>
      <c r="AA2317" s="8">
        <f>-IF(Sample[[#This Row],[Column2]]&gt;0,1,-1)*SQRT(Sample[[#This Row],[KPx''i]]^2+Sample[[#This Row],[KPx''j]]^2+Sample[[#This Row],[KPx''k]]^2)/Ksmag/Scale</f>
        <v>0.43133373285066656</v>
      </c>
      <c r="AB2317" s="1">
        <f>SQRT(Sample[[#This Row],[Kpy''i]]^2+Sample[[#This Row],[KPy''j]]^2+Sample[[#This Row],[KPy''k]]^2)/KTmag/Scale</f>
        <v>1.5088906202260468</v>
      </c>
    </row>
    <row r="2318" spans="1:28" hidden="1" x14ac:dyDescent="0.25">
      <c r="A2318" s="5">
        <v>2313</v>
      </c>
      <c r="B2318" s="13" t="s">
        <v>43</v>
      </c>
      <c r="C2318" s="5"/>
      <c r="D2318" s="5"/>
      <c r="E2318">
        <v>1</v>
      </c>
      <c r="F2318">
        <v>6</v>
      </c>
      <c r="G2318">
        <v>8</v>
      </c>
      <c r="H2318" s="11">
        <f>Sample[[#This Row],[C]]/Sample[[#This Row],[D]]</f>
        <v>6</v>
      </c>
      <c r="I2318" s="11">
        <f>Sample[[#This Row],[A]]/Sample[[#This Row],[C]]</f>
        <v>1.3333333333333333</v>
      </c>
      <c r="J2318" s="11">
        <f>Sample[[#This Row],[D]]/Sample[[#This Row],[A]]</f>
        <v>0.125</v>
      </c>
      <c r="K2318" s="11">
        <f>Sample[[#This Row],[A]]/Sample[[#This Row],[D]]</f>
        <v>8</v>
      </c>
      <c r="L2318" s="11">
        <f>Sample[[#This Row],[D]]/Sample[[#This Row],[C]]</f>
        <v>0.16666666666666666</v>
      </c>
      <c r="M2318" s="11">
        <f>Sample[[#This Row],[C]]/Sample[[#This Row],[A]]</f>
        <v>0.75</v>
      </c>
      <c r="N2318">
        <f>IF(Sample[[#This Row],[Ap]]=0,10,LOG(Sample[[#This Row],[Ap]]))</f>
        <v>0.77815125038364363</v>
      </c>
      <c r="O2318">
        <f>IF(Sample[[#This Row],[Ei]]=0,10,LOG(Sample[[#This Row],[Ei]]))</f>
        <v>0.12493873660829993</v>
      </c>
      <c r="P2318">
        <f>IF(Sample[[#This Row],[Ii]]=0,10,LOG(Sample[[#This Row],[Ii]]))</f>
        <v>-0.90308998699194354</v>
      </c>
      <c r="Q2318">
        <f>Kx-Sample[[#This Row],[Xp]]</f>
        <v>-0.77815125038364363</v>
      </c>
      <c r="R2318">
        <f>Ky-Sample[[#This Row],[Yp]]</f>
        <v>-1.1249387366082999</v>
      </c>
      <c r="S2318">
        <f>Kz-Sample[[#This Row],[Zp]]</f>
        <v>1.9030899869919435</v>
      </c>
      <c r="T2318">
        <f>Sample[[#This Row],[Kpy]]*KSc-Sample[[#This Row],[KPz]]*KSb</f>
        <v>-0.77815125038364363</v>
      </c>
      <c r="U2318">
        <f>-1*(Sample[[#This Row],[KPx]]*KSc-Sample[[#This Row],[KPz]]*KSa)</f>
        <v>-0.77815125038364363</v>
      </c>
      <c r="V2318">
        <f>(Sample[[#This Row],[KPx]]*$R$2-Sample[[#This Row],[Kpy]]*KSa)</f>
        <v>-0.77815125038364363</v>
      </c>
      <c r="W2318">
        <f>Sample[[#This Row],[Kpy]]*KTc-Sample[[#This Row],[KPz]]*KTb</f>
        <v>3.0280287236002437</v>
      </c>
      <c r="X2318">
        <f>-1*(Sample[[#This Row],[KPx]]*KTc-Sample[[#This Row],[KPz]]*KTa)</f>
        <v>3.0280287236002437</v>
      </c>
      <c r="Y2318">
        <f>(Sample[[#This Row],[KPx]]*KTb-Sample[[#This Row],[Kpy]]*KTa)</f>
        <v>3.0280287236002437</v>
      </c>
      <c r="Z2318">
        <f>-Sample[[#This Row],[Xp]]*a+Sample[[#This Row],[Yp]]*b+Sample[[#This Row],[Zp]]*c_</f>
        <v>-1.5563025007672873</v>
      </c>
      <c r="AA2318" s="8">
        <f>-IF(Sample[[#This Row],[Column2]]&gt;0,1,-1)*SQRT(Sample[[#This Row],[KPx''i]]^2+Sample[[#This Row],[KPx''j]]^2+Sample[[#This Row],[KPx''k]]^2)/Ksmag/Scale</f>
        <v>0.95303675307431968</v>
      </c>
      <c r="AB2318" s="1">
        <f>SQRT(Sample[[#This Row],[Kpy''i]]^2+Sample[[#This Row],[KPy''j]]^2+Sample[[#This Row],[KPy''k]]^2)/KTmag/Scale</f>
        <v>2.1411396440853787</v>
      </c>
    </row>
    <row r="2319" spans="1:28" hidden="1" x14ac:dyDescent="0.25">
      <c r="A2319" s="5">
        <v>2314</v>
      </c>
      <c r="B2319" s="13" t="s">
        <v>43</v>
      </c>
      <c r="C2319" s="5"/>
      <c r="D2319" s="5"/>
      <c r="E2319">
        <v>3</v>
      </c>
      <c r="F2319">
        <v>9</v>
      </c>
      <c r="G2319">
        <v>8</v>
      </c>
      <c r="H2319" s="11">
        <f>Sample[[#This Row],[C]]/Sample[[#This Row],[D]]</f>
        <v>3</v>
      </c>
      <c r="I2319" s="11">
        <f>Sample[[#This Row],[A]]/Sample[[#This Row],[C]]</f>
        <v>0.88888888888888884</v>
      </c>
      <c r="J2319" s="11">
        <f>Sample[[#This Row],[D]]/Sample[[#This Row],[A]]</f>
        <v>0.375</v>
      </c>
      <c r="K2319" s="11">
        <f>Sample[[#This Row],[A]]/Sample[[#This Row],[D]]</f>
        <v>2.6666666666666665</v>
      </c>
      <c r="L2319" s="11">
        <f>Sample[[#This Row],[D]]/Sample[[#This Row],[C]]</f>
        <v>0.33333333333333331</v>
      </c>
      <c r="M2319" s="11">
        <f>Sample[[#This Row],[C]]/Sample[[#This Row],[A]]</f>
        <v>1.125</v>
      </c>
      <c r="N2319">
        <f>IF(Sample[[#This Row],[Ap]]=0,10,LOG(Sample[[#This Row],[Ap]]))</f>
        <v>0.47712125471966244</v>
      </c>
      <c r="O2319">
        <f>IF(Sample[[#This Row],[Ei]]=0,10,LOG(Sample[[#This Row],[Ei]]))</f>
        <v>-5.1152522447381311E-2</v>
      </c>
      <c r="P2319">
        <f>IF(Sample[[#This Row],[Ii]]=0,10,LOG(Sample[[#This Row],[Ii]]))</f>
        <v>-0.42596873227228116</v>
      </c>
      <c r="Q2319">
        <f>Kx-Sample[[#This Row],[Xp]]</f>
        <v>-0.47712125471966244</v>
      </c>
      <c r="R2319">
        <f>Ky-Sample[[#This Row],[Yp]]</f>
        <v>-0.94884747755261867</v>
      </c>
      <c r="S2319">
        <f>Kz-Sample[[#This Row],[Zp]]</f>
        <v>1.4259687322722812</v>
      </c>
      <c r="T2319">
        <f>Sample[[#This Row],[Kpy]]*KSc-Sample[[#This Row],[KPz]]*KSb</f>
        <v>-0.47712125471966249</v>
      </c>
      <c r="U2319">
        <f>-1*(Sample[[#This Row],[KPx]]*KSc-Sample[[#This Row],[KPz]]*KSa)</f>
        <v>-0.47712125471966244</v>
      </c>
      <c r="V2319">
        <f>(Sample[[#This Row],[KPx]]*$R$2-Sample[[#This Row],[Kpy]]*KSa)</f>
        <v>-0.47712125471966244</v>
      </c>
      <c r="W2319">
        <f>Sample[[#This Row],[Kpy]]*KTc-Sample[[#This Row],[KPz]]*KTb</f>
        <v>2.3748162098248997</v>
      </c>
      <c r="X2319">
        <f>-1*(Sample[[#This Row],[KPx]]*KTc-Sample[[#This Row],[KPz]]*KTa)</f>
        <v>2.3748162098248997</v>
      </c>
      <c r="Y2319">
        <f>(Sample[[#This Row],[KPx]]*KTb-Sample[[#This Row],[Kpy]]*KTa)</f>
        <v>2.3748162098248997</v>
      </c>
      <c r="Z2319">
        <f>-Sample[[#This Row],[Xp]]*a+Sample[[#This Row],[Yp]]*b+Sample[[#This Row],[Zp]]*c_</f>
        <v>-0.95424250943932498</v>
      </c>
      <c r="AA2319" s="8">
        <f>-IF(Sample[[#This Row],[Column2]]&gt;0,1,-1)*SQRT(Sample[[#This Row],[KPx''i]]^2+Sample[[#This Row],[KPx''j]]^2+Sample[[#This Row],[KPx''k]]^2)/Ksmag/Scale</f>
        <v>0.58435180974982659</v>
      </c>
      <c r="AB2319" s="1">
        <f>SQRT(Sample[[#This Row],[Kpy''i]]^2+Sample[[#This Row],[KPy''j]]^2+Sample[[#This Row],[KPy''k]]^2)/KTmag/Scale</f>
        <v>1.6792486460389218</v>
      </c>
    </row>
    <row r="2320" spans="1:28" hidden="1" x14ac:dyDescent="0.25">
      <c r="A2320" s="5">
        <v>2315</v>
      </c>
      <c r="B2320" s="13" t="s">
        <v>43</v>
      </c>
      <c r="C2320" s="5"/>
      <c r="D2320" s="5"/>
      <c r="E2320">
        <v>7</v>
      </c>
      <c r="F2320">
        <v>5</v>
      </c>
      <c r="G2320">
        <v>1</v>
      </c>
      <c r="H2320" s="11">
        <f>Sample[[#This Row],[C]]/Sample[[#This Row],[D]]</f>
        <v>0.7142857142857143</v>
      </c>
      <c r="I2320" s="11">
        <f>Sample[[#This Row],[A]]/Sample[[#This Row],[C]]</f>
        <v>0.2</v>
      </c>
      <c r="J2320" s="11">
        <f>Sample[[#This Row],[D]]/Sample[[#This Row],[A]]</f>
        <v>7</v>
      </c>
      <c r="K2320" s="11">
        <f>Sample[[#This Row],[A]]/Sample[[#This Row],[D]]</f>
        <v>0.14285714285714285</v>
      </c>
      <c r="L2320" s="11">
        <f>Sample[[#This Row],[D]]/Sample[[#This Row],[C]]</f>
        <v>1.4</v>
      </c>
      <c r="M2320" s="11">
        <f>Sample[[#This Row],[C]]/Sample[[#This Row],[A]]</f>
        <v>5</v>
      </c>
      <c r="N2320">
        <f>IF(Sample[[#This Row],[Ap]]=0,10,LOG(Sample[[#This Row],[Ap]]))</f>
        <v>-0.14612803567823801</v>
      </c>
      <c r="O2320">
        <f>IF(Sample[[#This Row],[Ei]]=0,10,LOG(Sample[[#This Row],[Ei]]))</f>
        <v>-0.69897000433601875</v>
      </c>
      <c r="P2320">
        <f>IF(Sample[[#This Row],[Ii]]=0,10,LOG(Sample[[#This Row],[Ii]]))</f>
        <v>0.84509804001425681</v>
      </c>
      <c r="Q2320">
        <f>Kx-Sample[[#This Row],[Xp]]</f>
        <v>0.14612803567823801</v>
      </c>
      <c r="R2320">
        <f>Ky-Sample[[#This Row],[Yp]]</f>
        <v>-0.30102999566398125</v>
      </c>
      <c r="S2320">
        <f>Kz-Sample[[#This Row],[Zp]]</f>
        <v>0.15490195998574319</v>
      </c>
      <c r="T2320">
        <f>Sample[[#This Row],[Kpy]]*KSc-Sample[[#This Row],[KPz]]*KSb</f>
        <v>0.14612803567823807</v>
      </c>
      <c r="U2320">
        <f>-1*(Sample[[#This Row],[KPx]]*KSc-Sample[[#This Row],[KPz]]*KSa)</f>
        <v>0.14612803567823801</v>
      </c>
      <c r="V2320">
        <f>(Sample[[#This Row],[KPx]]*$R$2-Sample[[#This Row],[Kpy]]*KSa)</f>
        <v>0.14612803567823801</v>
      </c>
      <c r="W2320">
        <f>Sample[[#This Row],[Kpy]]*KTc-Sample[[#This Row],[KPz]]*KTb</f>
        <v>0.45593195564972444</v>
      </c>
      <c r="X2320">
        <f>-1*(Sample[[#This Row],[KPx]]*KTc-Sample[[#This Row],[KPz]]*KTa)</f>
        <v>0.45593195564972439</v>
      </c>
      <c r="Y2320">
        <f>(Sample[[#This Row],[KPx]]*KTb-Sample[[#This Row],[Kpy]]*KTa)</f>
        <v>0.4559319556497245</v>
      </c>
      <c r="Z2320">
        <f>-Sample[[#This Row],[Xp]]*a+Sample[[#This Row],[Yp]]*b+Sample[[#This Row],[Zp]]*c_</f>
        <v>0.29225607135647613</v>
      </c>
      <c r="AA2320" s="8">
        <f>-IF(Sample[[#This Row],[Column2]]&gt;0,1,-1)*SQRT(Sample[[#This Row],[KPx''i]]^2+Sample[[#This Row],[KPx''j]]^2+Sample[[#This Row],[KPx''k]]^2)/Ksmag/Scale</f>
        <v>-0.17896956226344915</v>
      </c>
      <c r="AB2320" s="1">
        <f>SQRT(Sample[[#This Row],[Kpy''i]]^2+Sample[[#This Row],[KPy''j]]^2+Sample[[#This Row],[KPy''k]]^2)/KTmag/Scale</f>
        <v>0.32239257759956441</v>
      </c>
    </row>
    <row r="2321" spans="1:28" hidden="1" x14ac:dyDescent="0.25">
      <c r="A2321" s="5">
        <v>2316</v>
      </c>
      <c r="B2321" s="13" t="s">
        <v>43</v>
      </c>
      <c r="C2321" s="5"/>
      <c r="D2321" s="5"/>
      <c r="E2321">
        <v>10</v>
      </c>
      <c r="F2321">
        <v>6</v>
      </c>
      <c r="G2321">
        <v>10</v>
      </c>
      <c r="H2321" s="11">
        <f>Sample[[#This Row],[C]]/Sample[[#This Row],[D]]</f>
        <v>0.6</v>
      </c>
      <c r="I2321" s="11">
        <f>Sample[[#This Row],[A]]/Sample[[#This Row],[C]]</f>
        <v>1.6666666666666667</v>
      </c>
      <c r="J2321" s="11">
        <f>Sample[[#This Row],[D]]/Sample[[#This Row],[A]]</f>
        <v>1</v>
      </c>
      <c r="K2321" s="11">
        <f>Sample[[#This Row],[A]]/Sample[[#This Row],[D]]</f>
        <v>1</v>
      </c>
      <c r="L2321" s="11">
        <f>Sample[[#This Row],[D]]/Sample[[#This Row],[C]]</f>
        <v>1.6666666666666667</v>
      </c>
      <c r="M2321" s="11">
        <f>Sample[[#This Row],[C]]/Sample[[#This Row],[A]]</f>
        <v>0.6</v>
      </c>
      <c r="N2321">
        <f>IF(Sample[[#This Row],[Ap]]=0,10,LOG(Sample[[#This Row],[Ap]]))</f>
        <v>-0.22184874961635639</v>
      </c>
      <c r="O2321">
        <f>IF(Sample[[#This Row],[Ei]]=0,10,LOG(Sample[[#This Row],[Ei]]))</f>
        <v>0.22184874961635639</v>
      </c>
      <c r="P2321">
        <f>IF(Sample[[#This Row],[Ii]]=0,10,LOG(Sample[[#This Row],[Ii]]))</f>
        <v>0</v>
      </c>
      <c r="Q2321">
        <f>Kx-Sample[[#This Row],[Xp]]</f>
        <v>0.22184874961635639</v>
      </c>
      <c r="R2321">
        <f>Ky-Sample[[#This Row],[Yp]]</f>
        <v>-1.2218487496163564</v>
      </c>
      <c r="S2321">
        <f>Kz-Sample[[#This Row],[Zp]]</f>
        <v>1</v>
      </c>
      <c r="T2321">
        <f>Sample[[#This Row],[Kpy]]*KSc-Sample[[#This Row],[KPz]]*KSb</f>
        <v>0.22184874961635637</v>
      </c>
      <c r="U2321">
        <f>-1*(Sample[[#This Row],[KPx]]*KSc-Sample[[#This Row],[KPz]]*KSa)</f>
        <v>0.22184874961635639</v>
      </c>
      <c r="V2321">
        <f>(Sample[[#This Row],[KPx]]*$R$2-Sample[[#This Row],[Kpy]]*KSa)</f>
        <v>0.22184874961635639</v>
      </c>
      <c r="W2321">
        <f>Sample[[#This Row],[Kpy]]*KTc-Sample[[#This Row],[KPz]]*KTb</f>
        <v>2.2218487496163561</v>
      </c>
      <c r="X2321">
        <f>-1*(Sample[[#This Row],[KPx]]*KTc-Sample[[#This Row],[KPz]]*KTa)</f>
        <v>2.2218487496163566</v>
      </c>
      <c r="Y2321">
        <f>(Sample[[#This Row],[KPx]]*KTb-Sample[[#This Row],[Kpy]]*KTa)</f>
        <v>2.2218487496163561</v>
      </c>
      <c r="Z2321">
        <f>-Sample[[#This Row],[Xp]]*a+Sample[[#This Row],[Yp]]*b+Sample[[#This Row],[Zp]]*c_</f>
        <v>0.44369749923271279</v>
      </c>
      <c r="AA2321" s="8">
        <f>-IF(Sample[[#This Row],[Column2]]&gt;0,1,-1)*SQRT(Sample[[#This Row],[KPx''i]]^2+Sample[[#This Row],[KPx''j]]^2+Sample[[#This Row],[KPx''k]]^2)/Ksmag/Scale</f>
        <v>-0.27170811831726921</v>
      </c>
      <c r="AB2321" s="1">
        <f>SQRT(Sample[[#This Row],[Kpy''i]]^2+Sample[[#This Row],[KPy''j]]^2+Sample[[#This Row],[KPy''k]]^2)/KTmag/Scale</f>
        <v>1.5710843176245775</v>
      </c>
    </row>
    <row r="2322" spans="1:28" hidden="1" x14ac:dyDescent="0.25">
      <c r="A2322" s="5">
        <v>2317</v>
      </c>
      <c r="B2322" s="13" t="s">
        <v>43</v>
      </c>
      <c r="C2322" s="5"/>
      <c r="D2322" s="5"/>
      <c r="E2322">
        <v>6</v>
      </c>
      <c r="F2322">
        <v>6</v>
      </c>
      <c r="G2322">
        <v>9</v>
      </c>
      <c r="H2322" s="11">
        <f>Sample[[#This Row],[C]]/Sample[[#This Row],[D]]</f>
        <v>1</v>
      </c>
      <c r="I2322" s="11">
        <f>Sample[[#This Row],[A]]/Sample[[#This Row],[C]]</f>
        <v>1.5</v>
      </c>
      <c r="J2322" s="11">
        <f>Sample[[#This Row],[D]]/Sample[[#This Row],[A]]</f>
        <v>0.66666666666666663</v>
      </c>
      <c r="K2322" s="11">
        <f>Sample[[#This Row],[A]]/Sample[[#This Row],[D]]</f>
        <v>1.5</v>
      </c>
      <c r="L2322" s="11">
        <f>Sample[[#This Row],[D]]/Sample[[#This Row],[C]]</f>
        <v>1</v>
      </c>
      <c r="M2322" s="11">
        <f>Sample[[#This Row],[C]]/Sample[[#This Row],[A]]</f>
        <v>0.66666666666666663</v>
      </c>
      <c r="N2322">
        <f>IF(Sample[[#This Row],[Ap]]=0,10,LOG(Sample[[#This Row],[Ap]]))</f>
        <v>0</v>
      </c>
      <c r="O2322">
        <f>IF(Sample[[#This Row],[Ei]]=0,10,LOG(Sample[[#This Row],[Ei]]))</f>
        <v>0.17609125905568124</v>
      </c>
      <c r="P2322">
        <f>IF(Sample[[#This Row],[Ii]]=0,10,LOG(Sample[[#This Row],[Ii]]))</f>
        <v>-0.17609125905568127</v>
      </c>
      <c r="Q2322">
        <f>Kx-Sample[[#This Row],[Xp]]</f>
        <v>0</v>
      </c>
      <c r="R2322">
        <f>Ky-Sample[[#This Row],[Yp]]</f>
        <v>-1.1760912590556813</v>
      </c>
      <c r="S2322">
        <f>Kz-Sample[[#This Row],[Zp]]</f>
        <v>1.1760912590556813</v>
      </c>
      <c r="T2322">
        <f>Sample[[#This Row],[Kpy]]*KSc-Sample[[#This Row],[KPz]]*KSb</f>
        <v>0</v>
      </c>
      <c r="U2322">
        <f>-1*(Sample[[#This Row],[KPx]]*KSc-Sample[[#This Row],[KPz]]*KSa)</f>
        <v>0</v>
      </c>
      <c r="V2322">
        <f>(Sample[[#This Row],[KPx]]*$R$2-Sample[[#This Row],[Kpy]]*KSa)</f>
        <v>0</v>
      </c>
      <c r="W2322">
        <f>Sample[[#This Row],[Kpy]]*KTc-Sample[[#This Row],[KPz]]*KTb</f>
        <v>2.3521825181113627</v>
      </c>
      <c r="X2322">
        <f>-1*(Sample[[#This Row],[KPx]]*KTc-Sample[[#This Row],[KPz]]*KTa)</f>
        <v>2.3521825181113627</v>
      </c>
      <c r="Y2322">
        <f>(Sample[[#This Row],[KPx]]*KTb-Sample[[#This Row],[Kpy]]*KTa)</f>
        <v>2.3521825181113627</v>
      </c>
      <c r="Z2322">
        <f>-Sample[[#This Row],[Xp]]*a+Sample[[#This Row],[Yp]]*b+Sample[[#This Row],[Zp]]*c_</f>
        <v>0</v>
      </c>
      <c r="AA2322" s="8">
        <f>-IF(Sample[[#This Row],[Column2]]&gt;0,1,-1)*SQRT(Sample[[#This Row],[KPx''i]]^2+Sample[[#This Row],[KPx''j]]^2+Sample[[#This Row],[KPx''k]]^2)/Ksmag/Scale</f>
        <v>0</v>
      </c>
      <c r="AB2322" s="1">
        <f>SQRT(Sample[[#This Row],[Kpy''i]]^2+Sample[[#This Row],[KPy''j]]^2+Sample[[#This Row],[KPy''k]]^2)/KTmag/Scale</f>
        <v>1.6632442091449937</v>
      </c>
    </row>
    <row r="2323" spans="1:28" hidden="1" x14ac:dyDescent="0.25">
      <c r="A2323" s="5">
        <v>2318</v>
      </c>
      <c r="B2323" s="13" t="s">
        <v>43</v>
      </c>
      <c r="C2323" s="5"/>
      <c r="D2323" s="5"/>
      <c r="E2323">
        <v>4</v>
      </c>
      <c r="F2323">
        <v>8</v>
      </c>
      <c r="G2323">
        <v>5</v>
      </c>
      <c r="H2323" s="11">
        <f>Sample[[#This Row],[C]]/Sample[[#This Row],[D]]</f>
        <v>2</v>
      </c>
      <c r="I2323" s="11">
        <f>Sample[[#This Row],[A]]/Sample[[#This Row],[C]]</f>
        <v>0.625</v>
      </c>
      <c r="J2323" s="11">
        <f>Sample[[#This Row],[D]]/Sample[[#This Row],[A]]</f>
        <v>0.8</v>
      </c>
      <c r="K2323" s="11">
        <f>Sample[[#This Row],[A]]/Sample[[#This Row],[D]]</f>
        <v>1.25</v>
      </c>
      <c r="L2323" s="11">
        <f>Sample[[#This Row],[D]]/Sample[[#This Row],[C]]</f>
        <v>0.5</v>
      </c>
      <c r="M2323" s="11">
        <f>Sample[[#This Row],[C]]/Sample[[#This Row],[A]]</f>
        <v>1.6</v>
      </c>
      <c r="N2323">
        <f>IF(Sample[[#This Row],[Ap]]=0,10,LOG(Sample[[#This Row],[Ap]]))</f>
        <v>0.3010299956639812</v>
      </c>
      <c r="O2323">
        <f>IF(Sample[[#This Row],[Ei]]=0,10,LOG(Sample[[#This Row],[Ei]]))</f>
        <v>-0.20411998265592479</v>
      </c>
      <c r="P2323">
        <f>IF(Sample[[#This Row],[Ii]]=0,10,LOG(Sample[[#This Row],[Ii]]))</f>
        <v>-9.6910013008056392E-2</v>
      </c>
      <c r="Q2323">
        <f>Kx-Sample[[#This Row],[Xp]]</f>
        <v>-0.3010299956639812</v>
      </c>
      <c r="R2323">
        <f>Ky-Sample[[#This Row],[Yp]]</f>
        <v>-0.79588001734407521</v>
      </c>
      <c r="S2323">
        <f>Kz-Sample[[#This Row],[Zp]]</f>
        <v>1.0969100130080565</v>
      </c>
      <c r="T2323">
        <f>Sample[[#This Row],[Kpy]]*KSc-Sample[[#This Row],[KPz]]*KSb</f>
        <v>-0.30102999566398125</v>
      </c>
      <c r="U2323">
        <f>-1*(Sample[[#This Row],[KPx]]*KSc-Sample[[#This Row],[KPz]]*KSa)</f>
        <v>-0.3010299956639812</v>
      </c>
      <c r="V2323">
        <f>(Sample[[#This Row],[KPx]]*$R$2-Sample[[#This Row],[Kpy]]*KSa)</f>
        <v>-0.3010299956639812</v>
      </c>
      <c r="W2323">
        <f>Sample[[#This Row],[Kpy]]*KTc-Sample[[#This Row],[KPz]]*KTb</f>
        <v>1.8927900303521317</v>
      </c>
      <c r="X2323">
        <f>-1*(Sample[[#This Row],[KPx]]*KTc-Sample[[#This Row],[KPz]]*KTa)</f>
        <v>1.8927900303521317</v>
      </c>
      <c r="Y2323">
        <f>(Sample[[#This Row],[KPx]]*KTb-Sample[[#This Row],[Kpy]]*KTa)</f>
        <v>1.8927900303521317</v>
      </c>
      <c r="Z2323">
        <f>-Sample[[#This Row],[Xp]]*a+Sample[[#This Row],[Yp]]*b+Sample[[#This Row],[Zp]]*c_</f>
        <v>-0.6020599913279624</v>
      </c>
      <c r="AA2323" s="8">
        <f>-IF(Sample[[#This Row],[Column2]]&gt;0,1,-1)*SQRT(Sample[[#This Row],[KPx''i]]^2+Sample[[#This Row],[KPx''j]]^2+Sample[[#This Row],[KPx''k]]^2)/Ksmag/Scale</f>
        <v>0.36868494332449331</v>
      </c>
      <c r="AB2323" s="1">
        <f>SQRT(Sample[[#This Row],[Kpy''i]]^2+Sample[[#This Row],[KPy''j]]^2+Sample[[#This Row],[KPy''k]]^2)/KTmag/Scale</f>
        <v>1.3384046658242836</v>
      </c>
    </row>
    <row r="2324" spans="1:28" hidden="1" x14ac:dyDescent="0.25">
      <c r="A2324" s="5">
        <v>2319</v>
      </c>
      <c r="B2324" s="13" t="s">
        <v>43</v>
      </c>
      <c r="C2324" s="5"/>
      <c r="D2324" s="5"/>
      <c r="E2324">
        <v>7</v>
      </c>
      <c r="F2324">
        <v>7</v>
      </c>
      <c r="G2324">
        <v>5</v>
      </c>
      <c r="H2324" s="11">
        <f>Sample[[#This Row],[C]]/Sample[[#This Row],[D]]</f>
        <v>1</v>
      </c>
      <c r="I2324" s="11">
        <f>Sample[[#This Row],[A]]/Sample[[#This Row],[C]]</f>
        <v>0.7142857142857143</v>
      </c>
      <c r="J2324" s="11">
        <f>Sample[[#This Row],[D]]/Sample[[#This Row],[A]]</f>
        <v>1.4</v>
      </c>
      <c r="K2324" s="11">
        <f>Sample[[#This Row],[A]]/Sample[[#This Row],[D]]</f>
        <v>0.7142857142857143</v>
      </c>
      <c r="L2324" s="11">
        <f>Sample[[#This Row],[D]]/Sample[[#This Row],[C]]</f>
        <v>1</v>
      </c>
      <c r="M2324" s="11">
        <f>Sample[[#This Row],[C]]/Sample[[#This Row],[A]]</f>
        <v>1.4</v>
      </c>
      <c r="N2324">
        <f>IF(Sample[[#This Row],[Ap]]=0,10,LOG(Sample[[#This Row],[Ap]]))</f>
        <v>0</v>
      </c>
      <c r="O2324">
        <f>IF(Sample[[#This Row],[Ei]]=0,10,LOG(Sample[[#This Row],[Ei]]))</f>
        <v>-0.14612803567823801</v>
      </c>
      <c r="P2324">
        <f>IF(Sample[[#This Row],[Ii]]=0,10,LOG(Sample[[#This Row],[Ii]]))</f>
        <v>0.14612803567823801</v>
      </c>
      <c r="Q2324">
        <f>Kx-Sample[[#This Row],[Xp]]</f>
        <v>0</v>
      </c>
      <c r="R2324">
        <f>Ky-Sample[[#This Row],[Yp]]</f>
        <v>-0.85387196432176204</v>
      </c>
      <c r="S2324">
        <f>Kz-Sample[[#This Row],[Zp]]</f>
        <v>0.85387196432176204</v>
      </c>
      <c r="T2324">
        <f>Sample[[#This Row],[Kpy]]*KSc-Sample[[#This Row],[KPz]]*KSb</f>
        <v>0</v>
      </c>
      <c r="U2324">
        <f>-1*(Sample[[#This Row],[KPx]]*KSc-Sample[[#This Row],[KPz]]*KSa)</f>
        <v>0</v>
      </c>
      <c r="V2324">
        <f>(Sample[[#This Row],[KPx]]*$R$2-Sample[[#This Row],[Kpy]]*KSa)</f>
        <v>0</v>
      </c>
      <c r="W2324">
        <f>Sample[[#This Row],[Kpy]]*KTc-Sample[[#This Row],[KPz]]*KTb</f>
        <v>1.7077439286435241</v>
      </c>
      <c r="X2324">
        <f>-1*(Sample[[#This Row],[KPx]]*KTc-Sample[[#This Row],[KPz]]*KTa)</f>
        <v>1.7077439286435241</v>
      </c>
      <c r="Y2324">
        <f>(Sample[[#This Row],[KPx]]*KTb-Sample[[#This Row],[Kpy]]*KTa)</f>
        <v>1.7077439286435241</v>
      </c>
      <c r="Z2324">
        <f>-Sample[[#This Row],[Xp]]*a+Sample[[#This Row],[Yp]]*b+Sample[[#This Row],[Zp]]*c_</f>
        <v>0</v>
      </c>
      <c r="AA2324" s="8">
        <f>-IF(Sample[[#This Row],[Column2]]&gt;0,1,-1)*SQRT(Sample[[#This Row],[KPx''i]]^2+Sample[[#This Row],[KPx''j]]^2+Sample[[#This Row],[KPx''k]]^2)/Ksmag/Scale</f>
        <v>0</v>
      </c>
      <c r="AB2324" s="1">
        <f>SQRT(Sample[[#This Row],[Kpy''i]]^2+Sample[[#This Row],[KPy''j]]^2+Sample[[#This Row],[KPy''k]]^2)/KTmag/Scale</f>
        <v>1.2075573124739916</v>
      </c>
    </row>
    <row r="2325" spans="1:28" hidden="1" x14ac:dyDescent="0.25">
      <c r="A2325" s="5">
        <v>2320</v>
      </c>
      <c r="B2325" s="13" t="s">
        <v>43</v>
      </c>
      <c r="C2325" s="5"/>
      <c r="D2325" s="5"/>
      <c r="E2325">
        <v>2</v>
      </c>
      <c r="F2325">
        <v>9</v>
      </c>
      <c r="G2325">
        <v>7</v>
      </c>
      <c r="H2325" s="11">
        <f>Sample[[#This Row],[C]]/Sample[[#This Row],[D]]</f>
        <v>4.5</v>
      </c>
      <c r="I2325" s="11">
        <f>Sample[[#This Row],[A]]/Sample[[#This Row],[C]]</f>
        <v>0.77777777777777779</v>
      </c>
      <c r="J2325" s="11">
        <f>Sample[[#This Row],[D]]/Sample[[#This Row],[A]]</f>
        <v>0.2857142857142857</v>
      </c>
      <c r="K2325" s="11">
        <f>Sample[[#This Row],[A]]/Sample[[#This Row],[D]]</f>
        <v>3.5</v>
      </c>
      <c r="L2325" s="11">
        <f>Sample[[#This Row],[D]]/Sample[[#This Row],[C]]</f>
        <v>0.22222222222222221</v>
      </c>
      <c r="M2325" s="11">
        <f>Sample[[#This Row],[C]]/Sample[[#This Row],[A]]</f>
        <v>1.2857142857142858</v>
      </c>
      <c r="N2325">
        <f>IF(Sample[[#This Row],[Ap]]=0,10,LOG(Sample[[#This Row],[Ap]]))</f>
        <v>0.65321251377534373</v>
      </c>
      <c r="O2325">
        <f>IF(Sample[[#This Row],[Ei]]=0,10,LOG(Sample[[#This Row],[Ei]]))</f>
        <v>-0.10914446942506803</v>
      </c>
      <c r="P2325">
        <f>IF(Sample[[#This Row],[Ii]]=0,10,LOG(Sample[[#This Row],[Ii]]))</f>
        <v>-0.54406804435027567</v>
      </c>
      <c r="Q2325">
        <f>Kx-Sample[[#This Row],[Xp]]</f>
        <v>-0.65321251377534373</v>
      </c>
      <c r="R2325">
        <f>Ky-Sample[[#This Row],[Yp]]</f>
        <v>-0.89085553057493194</v>
      </c>
      <c r="S2325">
        <f>Kz-Sample[[#This Row],[Zp]]</f>
        <v>1.5440680443502757</v>
      </c>
      <c r="T2325">
        <f>Sample[[#This Row],[Kpy]]*KSc-Sample[[#This Row],[KPz]]*KSb</f>
        <v>-0.65321251377534373</v>
      </c>
      <c r="U2325">
        <f>-1*(Sample[[#This Row],[KPx]]*KSc-Sample[[#This Row],[KPz]]*KSa)</f>
        <v>-0.65321251377534373</v>
      </c>
      <c r="V2325">
        <f>(Sample[[#This Row],[KPx]]*$R$2-Sample[[#This Row],[Kpy]]*KSa)</f>
        <v>-0.65321251377534373</v>
      </c>
      <c r="W2325">
        <f>Sample[[#This Row],[Kpy]]*KTc-Sample[[#This Row],[KPz]]*KTb</f>
        <v>2.4349235749252074</v>
      </c>
      <c r="X2325">
        <f>-1*(Sample[[#This Row],[KPx]]*KTc-Sample[[#This Row],[KPz]]*KTa)</f>
        <v>2.4349235749252074</v>
      </c>
      <c r="Y2325">
        <f>(Sample[[#This Row],[KPx]]*KTb-Sample[[#This Row],[Kpy]]*KTa)</f>
        <v>2.4349235749252074</v>
      </c>
      <c r="Z2325">
        <f>-Sample[[#This Row],[Xp]]*a+Sample[[#This Row],[Yp]]*b+Sample[[#This Row],[Zp]]*c_</f>
        <v>-1.3064250275506875</v>
      </c>
      <c r="AA2325" s="8">
        <f>-IF(Sample[[#This Row],[Column2]]&gt;0,1,-1)*SQRT(Sample[[#This Row],[KPx''i]]^2+Sample[[#This Row],[KPx''j]]^2+Sample[[#This Row],[KPx''k]]^2)/Ksmag/Scale</f>
        <v>0.80001867617515987</v>
      </c>
      <c r="AB2325" s="1">
        <f>SQRT(Sample[[#This Row],[Kpy''i]]^2+Sample[[#This Row],[KPy''j]]^2+Sample[[#This Row],[KPy''k]]^2)/KTmag/Scale</f>
        <v>1.721750971500605</v>
      </c>
    </row>
    <row r="2326" spans="1:28" hidden="1" x14ac:dyDescent="0.25">
      <c r="A2326" s="5">
        <v>2321</v>
      </c>
      <c r="B2326" s="13" t="s">
        <v>43</v>
      </c>
      <c r="C2326" s="5"/>
      <c r="D2326" s="5"/>
      <c r="E2326">
        <v>7</v>
      </c>
      <c r="F2326">
        <v>1</v>
      </c>
      <c r="G2326">
        <v>2</v>
      </c>
      <c r="H2326" s="11">
        <f>Sample[[#This Row],[C]]/Sample[[#This Row],[D]]</f>
        <v>0.14285714285714285</v>
      </c>
      <c r="I2326" s="11">
        <f>Sample[[#This Row],[A]]/Sample[[#This Row],[C]]</f>
        <v>2</v>
      </c>
      <c r="J2326" s="11">
        <f>Sample[[#This Row],[D]]/Sample[[#This Row],[A]]</f>
        <v>3.5</v>
      </c>
      <c r="K2326" s="11">
        <f>Sample[[#This Row],[A]]/Sample[[#This Row],[D]]</f>
        <v>0.2857142857142857</v>
      </c>
      <c r="L2326" s="11">
        <f>Sample[[#This Row],[D]]/Sample[[#This Row],[C]]</f>
        <v>7</v>
      </c>
      <c r="M2326" s="11">
        <f>Sample[[#This Row],[C]]/Sample[[#This Row],[A]]</f>
        <v>0.5</v>
      </c>
      <c r="N2326">
        <f>IF(Sample[[#This Row],[Ap]]=0,10,LOG(Sample[[#This Row],[Ap]]))</f>
        <v>-0.84509804001425681</v>
      </c>
      <c r="O2326">
        <f>IF(Sample[[#This Row],[Ei]]=0,10,LOG(Sample[[#This Row],[Ei]]))</f>
        <v>0.3010299956639812</v>
      </c>
      <c r="P2326">
        <f>IF(Sample[[#This Row],[Ii]]=0,10,LOG(Sample[[#This Row],[Ii]]))</f>
        <v>0.54406804435027567</v>
      </c>
      <c r="Q2326">
        <f>Kx-Sample[[#This Row],[Xp]]</f>
        <v>0.84509804001425681</v>
      </c>
      <c r="R2326">
        <f>Ky-Sample[[#This Row],[Yp]]</f>
        <v>-1.3010299956639813</v>
      </c>
      <c r="S2326">
        <f>Kz-Sample[[#This Row],[Zp]]</f>
        <v>0.45593195564972433</v>
      </c>
      <c r="T2326">
        <f>Sample[[#This Row],[Kpy]]*KSc-Sample[[#This Row],[KPz]]*KSb</f>
        <v>0.84509804001425692</v>
      </c>
      <c r="U2326">
        <f>-1*(Sample[[#This Row],[KPx]]*KSc-Sample[[#This Row],[KPz]]*KSa)</f>
        <v>0.84509804001425681</v>
      </c>
      <c r="V2326">
        <f>(Sample[[#This Row],[KPx]]*$R$2-Sample[[#This Row],[Kpy]]*KSa)</f>
        <v>0.84509804001425681</v>
      </c>
      <c r="W2326">
        <f>Sample[[#This Row],[Kpy]]*KTc-Sample[[#This Row],[KPz]]*KTb</f>
        <v>1.7569619513137056</v>
      </c>
      <c r="X2326">
        <f>-1*(Sample[[#This Row],[KPx]]*KTc-Sample[[#This Row],[KPz]]*KTa)</f>
        <v>1.7569619513137056</v>
      </c>
      <c r="Y2326">
        <f>(Sample[[#This Row],[KPx]]*KTb-Sample[[#This Row],[Kpy]]*KTa)</f>
        <v>1.7569619513137056</v>
      </c>
      <c r="Z2326">
        <f>-Sample[[#This Row],[Xp]]*a+Sample[[#This Row],[Yp]]*b+Sample[[#This Row],[Zp]]*c_</f>
        <v>1.6901960800285138</v>
      </c>
      <c r="AA2326" s="8">
        <f>-IF(Sample[[#This Row],[Column2]]&gt;0,1,-1)*SQRT(Sample[[#This Row],[KPx''i]]^2+Sample[[#This Row],[KPx''j]]^2+Sample[[#This Row],[KPx''k]]^2)/Ksmag/Scale</f>
        <v>-1.035029490330545</v>
      </c>
      <c r="AB2326" s="1">
        <f>SQRT(Sample[[#This Row],[Kpy''i]]^2+Sample[[#This Row],[KPy''j]]^2+Sample[[#This Row],[KPy''k]]^2)/KTmag/Scale</f>
        <v>1.2423597100606703</v>
      </c>
    </row>
    <row r="2327" spans="1:28" hidden="1" x14ac:dyDescent="0.25">
      <c r="A2327" s="5">
        <v>2322</v>
      </c>
      <c r="B2327" s="13" t="s">
        <v>43</v>
      </c>
      <c r="C2327" s="5"/>
      <c r="D2327" s="5"/>
      <c r="E2327">
        <v>8</v>
      </c>
      <c r="F2327">
        <v>3</v>
      </c>
      <c r="G2327">
        <v>1</v>
      </c>
      <c r="H2327" s="11">
        <f>Sample[[#This Row],[C]]/Sample[[#This Row],[D]]</f>
        <v>0.375</v>
      </c>
      <c r="I2327" s="11">
        <f>Sample[[#This Row],[A]]/Sample[[#This Row],[C]]</f>
        <v>0.33333333333333331</v>
      </c>
      <c r="J2327" s="11">
        <f>Sample[[#This Row],[D]]/Sample[[#This Row],[A]]</f>
        <v>8</v>
      </c>
      <c r="K2327" s="11">
        <f>Sample[[#This Row],[A]]/Sample[[#This Row],[D]]</f>
        <v>0.125</v>
      </c>
      <c r="L2327" s="11">
        <f>Sample[[#This Row],[D]]/Sample[[#This Row],[C]]</f>
        <v>2.6666666666666665</v>
      </c>
      <c r="M2327" s="11">
        <f>Sample[[#This Row],[C]]/Sample[[#This Row],[A]]</f>
        <v>3</v>
      </c>
      <c r="N2327">
        <f>IF(Sample[[#This Row],[Ap]]=0,10,LOG(Sample[[#This Row],[Ap]]))</f>
        <v>-0.42596873227228116</v>
      </c>
      <c r="O2327">
        <f>IF(Sample[[#This Row],[Ei]]=0,10,LOG(Sample[[#This Row],[Ei]]))</f>
        <v>-0.47712125471966244</v>
      </c>
      <c r="P2327">
        <f>IF(Sample[[#This Row],[Ii]]=0,10,LOG(Sample[[#This Row],[Ii]]))</f>
        <v>0.90308998699194354</v>
      </c>
      <c r="Q2327">
        <f>Kx-Sample[[#This Row],[Xp]]</f>
        <v>0.42596873227228116</v>
      </c>
      <c r="R2327">
        <f>Ky-Sample[[#This Row],[Yp]]</f>
        <v>-0.52287874528033762</v>
      </c>
      <c r="S2327">
        <f>Kz-Sample[[#This Row],[Zp]]</f>
        <v>9.6910013008056461E-2</v>
      </c>
      <c r="T2327">
        <f>Sample[[#This Row],[Kpy]]*KSc-Sample[[#This Row],[KPz]]*KSb</f>
        <v>0.42596873227228116</v>
      </c>
      <c r="U2327">
        <f>-1*(Sample[[#This Row],[KPx]]*KSc-Sample[[#This Row],[KPz]]*KSa)</f>
        <v>0.42596873227228116</v>
      </c>
      <c r="V2327">
        <f>(Sample[[#This Row],[KPx]]*$R$2-Sample[[#This Row],[Kpy]]*KSa)</f>
        <v>0.42596873227228116</v>
      </c>
      <c r="W2327">
        <f>Sample[[#This Row],[Kpy]]*KTc-Sample[[#This Row],[KPz]]*KTb</f>
        <v>0.61978875828839408</v>
      </c>
      <c r="X2327">
        <f>-1*(Sample[[#This Row],[KPx]]*KTc-Sample[[#This Row],[KPz]]*KTa)</f>
        <v>0.61978875828839408</v>
      </c>
      <c r="Y2327">
        <f>(Sample[[#This Row],[KPx]]*KTb-Sample[[#This Row],[Kpy]]*KTa)</f>
        <v>0.61978875828839408</v>
      </c>
      <c r="Z2327">
        <f>-Sample[[#This Row],[Xp]]*a+Sample[[#This Row],[Yp]]*b+Sample[[#This Row],[Zp]]*c_</f>
        <v>0.85193746454456221</v>
      </c>
      <c r="AA2327" s="8">
        <f>-IF(Sample[[#This Row],[Column2]]&gt;0,1,-1)*SQRT(Sample[[#This Row],[KPx''i]]^2+Sample[[#This Row],[KPx''j]]^2+Sample[[#This Row],[KPx''k]]^2)/Ksmag/Scale</f>
        <v>-0.52170302022365322</v>
      </c>
      <c r="AB2327" s="1">
        <f>SQRT(Sample[[#This Row],[Kpy''i]]^2+Sample[[#This Row],[KPy''j]]^2+Sample[[#This Row],[KPy''k]]^2)/KTmag/Scale</f>
        <v>0.43825683388891357</v>
      </c>
    </row>
    <row r="2328" spans="1:28" hidden="1" x14ac:dyDescent="0.25">
      <c r="A2328" s="5">
        <v>2323</v>
      </c>
      <c r="B2328" s="13" t="s">
        <v>43</v>
      </c>
      <c r="C2328" s="5"/>
      <c r="D2328" s="5"/>
      <c r="E2328">
        <v>5</v>
      </c>
      <c r="F2328">
        <v>1</v>
      </c>
      <c r="G2328">
        <v>2</v>
      </c>
      <c r="H2328" s="11">
        <f>Sample[[#This Row],[C]]/Sample[[#This Row],[D]]</f>
        <v>0.2</v>
      </c>
      <c r="I2328" s="11">
        <f>Sample[[#This Row],[A]]/Sample[[#This Row],[C]]</f>
        <v>2</v>
      </c>
      <c r="J2328" s="11">
        <f>Sample[[#This Row],[D]]/Sample[[#This Row],[A]]</f>
        <v>2.5</v>
      </c>
      <c r="K2328" s="11">
        <f>Sample[[#This Row],[A]]/Sample[[#This Row],[D]]</f>
        <v>0.4</v>
      </c>
      <c r="L2328" s="11">
        <f>Sample[[#This Row],[D]]/Sample[[#This Row],[C]]</f>
        <v>5</v>
      </c>
      <c r="M2328" s="11">
        <f>Sample[[#This Row],[C]]/Sample[[#This Row],[A]]</f>
        <v>0.5</v>
      </c>
      <c r="N2328">
        <f>IF(Sample[[#This Row],[Ap]]=0,10,LOG(Sample[[#This Row],[Ap]]))</f>
        <v>-0.69897000433601875</v>
      </c>
      <c r="O2328">
        <f>IF(Sample[[#This Row],[Ei]]=0,10,LOG(Sample[[#This Row],[Ei]]))</f>
        <v>0.3010299956639812</v>
      </c>
      <c r="P2328">
        <f>IF(Sample[[#This Row],[Ii]]=0,10,LOG(Sample[[#This Row],[Ii]]))</f>
        <v>0.3979400086720376</v>
      </c>
      <c r="Q2328">
        <f>Kx-Sample[[#This Row],[Xp]]</f>
        <v>0.69897000433601875</v>
      </c>
      <c r="R2328">
        <f>Ky-Sample[[#This Row],[Yp]]</f>
        <v>-1.3010299956639813</v>
      </c>
      <c r="S2328">
        <f>Kz-Sample[[#This Row],[Zp]]</f>
        <v>0.6020599913279624</v>
      </c>
      <c r="T2328">
        <f>Sample[[#This Row],[Kpy]]*KSc-Sample[[#This Row],[KPz]]*KSb</f>
        <v>0.69897000433601886</v>
      </c>
      <c r="U2328">
        <f>-1*(Sample[[#This Row],[KPx]]*KSc-Sample[[#This Row],[KPz]]*KSa)</f>
        <v>0.69897000433601875</v>
      </c>
      <c r="V2328">
        <f>(Sample[[#This Row],[KPx]]*$R$2-Sample[[#This Row],[Kpy]]*KSa)</f>
        <v>0.69897000433601875</v>
      </c>
      <c r="W2328">
        <f>Sample[[#This Row],[Kpy]]*KTc-Sample[[#This Row],[KPz]]*KTb</f>
        <v>1.9030899869919438</v>
      </c>
      <c r="X2328">
        <f>-1*(Sample[[#This Row],[KPx]]*KTc-Sample[[#This Row],[KPz]]*KTa)</f>
        <v>1.9030899869919435</v>
      </c>
      <c r="Y2328">
        <f>(Sample[[#This Row],[KPx]]*KTb-Sample[[#This Row],[Kpy]]*KTa)</f>
        <v>1.9030899869919438</v>
      </c>
      <c r="Z2328">
        <f>-Sample[[#This Row],[Xp]]*a+Sample[[#This Row],[Yp]]*b+Sample[[#This Row],[Zp]]*c_</f>
        <v>1.3979400086720375</v>
      </c>
      <c r="AA2328" s="8">
        <f>-IF(Sample[[#This Row],[Column2]]&gt;0,1,-1)*SQRT(Sample[[#This Row],[KPx''i]]^2+Sample[[#This Row],[KPx''j]]^2+Sample[[#This Row],[KPx''k]]^2)/Ksmag/Scale</f>
        <v>-0.85605992806709574</v>
      </c>
      <c r="AB2328" s="1">
        <f>SQRT(Sample[[#This Row],[Kpy''i]]^2+Sample[[#This Row],[KPy''j]]^2+Sample[[#This Row],[KPy''k]]^2)/KTmag/Scale</f>
        <v>1.3456878350102222</v>
      </c>
    </row>
    <row r="2329" spans="1:28" hidden="1" x14ac:dyDescent="0.25">
      <c r="A2329" s="5">
        <v>2324</v>
      </c>
      <c r="B2329" s="13" t="s">
        <v>43</v>
      </c>
      <c r="C2329" s="5"/>
      <c r="D2329" s="5"/>
      <c r="E2329">
        <v>9</v>
      </c>
      <c r="F2329">
        <v>1</v>
      </c>
      <c r="G2329">
        <v>2</v>
      </c>
      <c r="H2329" s="11">
        <f>Sample[[#This Row],[C]]/Sample[[#This Row],[D]]</f>
        <v>0.1111111111111111</v>
      </c>
      <c r="I2329" s="11">
        <f>Sample[[#This Row],[A]]/Sample[[#This Row],[C]]</f>
        <v>2</v>
      </c>
      <c r="J2329" s="11">
        <f>Sample[[#This Row],[D]]/Sample[[#This Row],[A]]</f>
        <v>4.5</v>
      </c>
      <c r="K2329" s="11">
        <f>Sample[[#This Row],[A]]/Sample[[#This Row],[D]]</f>
        <v>0.22222222222222221</v>
      </c>
      <c r="L2329" s="11">
        <f>Sample[[#This Row],[D]]/Sample[[#This Row],[C]]</f>
        <v>9</v>
      </c>
      <c r="M2329" s="11">
        <f>Sample[[#This Row],[C]]/Sample[[#This Row],[A]]</f>
        <v>0.5</v>
      </c>
      <c r="N2329">
        <f>IF(Sample[[#This Row],[Ap]]=0,10,LOG(Sample[[#This Row],[Ap]]))</f>
        <v>-0.95424250943932487</v>
      </c>
      <c r="O2329">
        <f>IF(Sample[[#This Row],[Ei]]=0,10,LOG(Sample[[#This Row],[Ei]]))</f>
        <v>0.3010299956639812</v>
      </c>
      <c r="P2329">
        <f>IF(Sample[[#This Row],[Ii]]=0,10,LOG(Sample[[#This Row],[Ii]]))</f>
        <v>0.65321251377534373</v>
      </c>
      <c r="Q2329">
        <f>Kx-Sample[[#This Row],[Xp]]</f>
        <v>0.95424250943932487</v>
      </c>
      <c r="R2329">
        <f>Ky-Sample[[#This Row],[Yp]]</f>
        <v>-1.3010299956639813</v>
      </c>
      <c r="S2329">
        <f>Kz-Sample[[#This Row],[Zp]]</f>
        <v>0.34678748622465627</v>
      </c>
      <c r="T2329">
        <f>Sample[[#This Row],[Kpy]]*KSc-Sample[[#This Row],[KPz]]*KSb</f>
        <v>0.95424250943932498</v>
      </c>
      <c r="U2329">
        <f>-1*(Sample[[#This Row],[KPx]]*KSc-Sample[[#This Row],[KPz]]*KSa)</f>
        <v>0.95424250943932487</v>
      </c>
      <c r="V2329">
        <f>(Sample[[#This Row],[KPx]]*$R$2-Sample[[#This Row],[Kpy]]*KSa)</f>
        <v>0.95424250943932487</v>
      </c>
      <c r="W2329">
        <f>Sample[[#This Row],[Kpy]]*KTc-Sample[[#This Row],[KPz]]*KTb</f>
        <v>1.6478174818886375</v>
      </c>
      <c r="X2329">
        <f>-1*(Sample[[#This Row],[KPx]]*KTc-Sample[[#This Row],[KPz]]*KTa)</f>
        <v>1.6478174818886373</v>
      </c>
      <c r="Y2329">
        <f>(Sample[[#This Row],[KPx]]*KTb-Sample[[#This Row],[Kpy]]*KTa)</f>
        <v>1.6478174818886377</v>
      </c>
      <c r="Z2329">
        <f>-Sample[[#This Row],[Xp]]*a+Sample[[#This Row],[Yp]]*b+Sample[[#This Row],[Zp]]*c_</f>
        <v>1.90848501887865</v>
      </c>
      <c r="AA2329" s="8">
        <f>-IF(Sample[[#This Row],[Column2]]&gt;0,1,-1)*SQRT(Sample[[#This Row],[KPx''i]]^2+Sample[[#This Row],[KPx''j]]^2+Sample[[#This Row],[KPx''k]]^2)/Ksmag/Scale</f>
        <v>-1.1687036194996532</v>
      </c>
      <c r="AB2329" s="1">
        <f>SQRT(Sample[[#This Row],[Kpy''i]]^2+Sample[[#This Row],[KPy''j]]^2+Sample[[#This Row],[KPy''k]]^2)/KTmag/Scale</f>
        <v>1.1651829156011966</v>
      </c>
    </row>
    <row r="2330" spans="1:28" hidden="1" x14ac:dyDescent="0.25">
      <c r="A2330" s="5">
        <v>2325</v>
      </c>
      <c r="B2330" s="13" t="s">
        <v>43</v>
      </c>
      <c r="C2330" s="5"/>
      <c r="D2330" s="5"/>
      <c r="E2330">
        <v>4</v>
      </c>
      <c r="F2330">
        <v>6</v>
      </c>
      <c r="G2330">
        <v>5</v>
      </c>
      <c r="H2330" s="11">
        <f>Sample[[#This Row],[C]]/Sample[[#This Row],[D]]</f>
        <v>1.5</v>
      </c>
      <c r="I2330" s="11">
        <f>Sample[[#This Row],[A]]/Sample[[#This Row],[C]]</f>
        <v>0.83333333333333337</v>
      </c>
      <c r="J2330" s="11">
        <f>Sample[[#This Row],[D]]/Sample[[#This Row],[A]]</f>
        <v>0.8</v>
      </c>
      <c r="K2330" s="11">
        <f>Sample[[#This Row],[A]]/Sample[[#This Row],[D]]</f>
        <v>1.25</v>
      </c>
      <c r="L2330" s="11">
        <f>Sample[[#This Row],[D]]/Sample[[#This Row],[C]]</f>
        <v>0.66666666666666663</v>
      </c>
      <c r="M2330" s="11">
        <f>Sample[[#This Row],[C]]/Sample[[#This Row],[A]]</f>
        <v>1.2</v>
      </c>
      <c r="N2330">
        <f>IF(Sample[[#This Row],[Ap]]=0,10,LOG(Sample[[#This Row],[Ap]]))</f>
        <v>0.17609125905568124</v>
      </c>
      <c r="O2330">
        <f>IF(Sample[[#This Row],[Ei]]=0,10,LOG(Sample[[#This Row],[Ei]]))</f>
        <v>-7.9181246047624804E-2</v>
      </c>
      <c r="P2330">
        <f>IF(Sample[[#This Row],[Ii]]=0,10,LOG(Sample[[#This Row],[Ii]]))</f>
        <v>-9.6910013008056392E-2</v>
      </c>
      <c r="Q2330">
        <f>Kx-Sample[[#This Row],[Xp]]</f>
        <v>-0.17609125905568124</v>
      </c>
      <c r="R2330">
        <f>Ky-Sample[[#This Row],[Yp]]</f>
        <v>-0.92081875395237522</v>
      </c>
      <c r="S2330">
        <f>Kz-Sample[[#This Row],[Zp]]</f>
        <v>1.0969100130080565</v>
      </c>
      <c r="T2330">
        <f>Sample[[#This Row],[Kpy]]*KSc-Sample[[#This Row],[KPz]]*KSb</f>
        <v>-0.17609125905568124</v>
      </c>
      <c r="U2330">
        <f>-1*(Sample[[#This Row],[KPx]]*KSc-Sample[[#This Row],[KPz]]*KSa)</f>
        <v>-0.17609125905568124</v>
      </c>
      <c r="V2330">
        <f>(Sample[[#This Row],[KPx]]*$R$2-Sample[[#This Row],[Kpy]]*KSa)</f>
        <v>-0.17609125905568124</v>
      </c>
      <c r="W2330">
        <f>Sample[[#This Row],[Kpy]]*KTc-Sample[[#This Row],[KPz]]*KTb</f>
        <v>2.0177287669604316</v>
      </c>
      <c r="X2330">
        <f>-1*(Sample[[#This Row],[KPx]]*KTc-Sample[[#This Row],[KPz]]*KTa)</f>
        <v>2.0177287669604316</v>
      </c>
      <c r="Y2330">
        <f>(Sample[[#This Row],[KPx]]*KTb-Sample[[#This Row],[Kpy]]*KTa)</f>
        <v>2.0177287669604316</v>
      </c>
      <c r="Z2330">
        <f>-Sample[[#This Row],[Xp]]*a+Sample[[#This Row],[Yp]]*b+Sample[[#This Row],[Zp]]*c_</f>
        <v>-0.35218251811136236</v>
      </c>
      <c r="AA2330" s="8">
        <f>-IF(Sample[[#This Row],[Column2]]&gt;0,1,-1)*SQRT(Sample[[#This Row],[KPx''i]]^2+Sample[[#This Row],[KPx''j]]^2+Sample[[#This Row],[KPx''k]]^2)/Ksmag/Scale</f>
        <v>0.21566686642533328</v>
      </c>
      <c r="AB2330" s="1">
        <f>SQRT(Sample[[#This Row],[Kpy''i]]^2+Sample[[#This Row],[KPy''j]]^2+Sample[[#This Row],[KPy''k]]^2)/KTmag/Scale</f>
        <v>1.4267496937128925</v>
      </c>
    </row>
    <row r="2331" spans="1:28" hidden="1" x14ac:dyDescent="0.25">
      <c r="A2331" s="5">
        <v>2326</v>
      </c>
      <c r="B2331" s="13" t="s">
        <v>43</v>
      </c>
      <c r="C2331" s="5"/>
      <c r="D2331" s="5"/>
      <c r="E2331">
        <v>4</v>
      </c>
      <c r="F2331">
        <v>2</v>
      </c>
      <c r="G2331">
        <v>6</v>
      </c>
      <c r="H2331" s="11">
        <f>Sample[[#This Row],[C]]/Sample[[#This Row],[D]]</f>
        <v>0.5</v>
      </c>
      <c r="I2331" s="11">
        <f>Sample[[#This Row],[A]]/Sample[[#This Row],[C]]</f>
        <v>3</v>
      </c>
      <c r="J2331" s="11">
        <f>Sample[[#This Row],[D]]/Sample[[#This Row],[A]]</f>
        <v>0.66666666666666663</v>
      </c>
      <c r="K2331" s="11">
        <f>Sample[[#This Row],[A]]/Sample[[#This Row],[D]]</f>
        <v>1.5</v>
      </c>
      <c r="L2331" s="11">
        <f>Sample[[#This Row],[D]]/Sample[[#This Row],[C]]</f>
        <v>2</v>
      </c>
      <c r="M2331" s="11">
        <f>Sample[[#This Row],[C]]/Sample[[#This Row],[A]]</f>
        <v>0.33333333333333331</v>
      </c>
      <c r="N2331">
        <f>IF(Sample[[#This Row],[Ap]]=0,10,LOG(Sample[[#This Row],[Ap]]))</f>
        <v>-0.3010299956639812</v>
      </c>
      <c r="O2331">
        <f>IF(Sample[[#This Row],[Ei]]=0,10,LOG(Sample[[#This Row],[Ei]]))</f>
        <v>0.47712125471966244</v>
      </c>
      <c r="P2331">
        <f>IF(Sample[[#This Row],[Ii]]=0,10,LOG(Sample[[#This Row],[Ii]]))</f>
        <v>-0.17609125905568127</v>
      </c>
      <c r="Q2331">
        <f>Kx-Sample[[#This Row],[Xp]]</f>
        <v>0.3010299956639812</v>
      </c>
      <c r="R2331">
        <f>Ky-Sample[[#This Row],[Yp]]</f>
        <v>-1.4771212547196624</v>
      </c>
      <c r="S2331">
        <f>Kz-Sample[[#This Row],[Zp]]</f>
        <v>1.1760912590556813</v>
      </c>
      <c r="T2331">
        <f>Sample[[#This Row],[Kpy]]*KSc-Sample[[#This Row],[KPz]]*KSb</f>
        <v>0.30102999566398103</v>
      </c>
      <c r="U2331">
        <f>-1*(Sample[[#This Row],[KPx]]*KSc-Sample[[#This Row],[KPz]]*KSa)</f>
        <v>0.3010299956639812</v>
      </c>
      <c r="V2331">
        <f>(Sample[[#This Row],[KPx]]*$R$2-Sample[[#This Row],[Kpy]]*KSa)</f>
        <v>0.3010299956639812</v>
      </c>
      <c r="W2331">
        <f>Sample[[#This Row],[Kpy]]*KTc-Sample[[#This Row],[KPz]]*KTb</f>
        <v>2.653212513775344</v>
      </c>
      <c r="X2331">
        <f>-1*(Sample[[#This Row],[KPx]]*KTc-Sample[[#This Row],[KPz]]*KTa)</f>
        <v>2.653212513775344</v>
      </c>
      <c r="Y2331">
        <f>(Sample[[#This Row],[KPx]]*KTb-Sample[[#This Row],[Kpy]]*KTa)</f>
        <v>2.6532125137753435</v>
      </c>
      <c r="Z2331">
        <f>-Sample[[#This Row],[Xp]]*a+Sample[[#This Row],[Yp]]*b+Sample[[#This Row],[Zp]]*c_</f>
        <v>0.60205999132796229</v>
      </c>
      <c r="AA2331" s="8">
        <f>-IF(Sample[[#This Row],[Column2]]&gt;0,1,-1)*SQRT(Sample[[#This Row],[KPx''i]]^2+Sample[[#This Row],[KPx''j]]^2+Sample[[#This Row],[KPx''k]]^2)/Ksmag/Scale</f>
        <v>-0.36868494332449314</v>
      </c>
      <c r="AB2331" s="1">
        <f>SQRT(Sample[[#This Row],[Kpy''i]]^2+Sample[[#This Row],[KPy''j]]^2+Sample[[#This Row],[KPy''k]]^2)/KTmag/Scale</f>
        <v>1.8761045604195521</v>
      </c>
    </row>
    <row r="2332" spans="1:28" hidden="1" x14ac:dyDescent="0.25">
      <c r="A2332" s="5">
        <v>2327</v>
      </c>
      <c r="B2332" s="13" t="s">
        <v>43</v>
      </c>
      <c r="C2332" s="5"/>
      <c r="D2332" s="5"/>
      <c r="E2332">
        <v>4</v>
      </c>
      <c r="F2332">
        <v>3</v>
      </c>
      <c r="G2332">
        <v>3</v>
      </c>
      <c r="H2332" s="11">
        <f>Sample[[#This Row],[C]]/Sample[[#This Row],[D]]</f>
        <v>0.75</v>
      </c>
      <c r="I2332" s="11">
        <f>Sample[[#This Row],[A]]/Sample[[#This Row],[C]]</f>
        <v>1</v>
      </c>
      <c r="J2332" s="11">
        <f>Sample[[#This Row],[D]]/Sample[[#This Row],[A]]</f>
        <v>1.3333333333333333</v>
      </c>
      <c r="K2332" s="11">
        <f>Sample[[#This Row],[A]]/Sample[[#This Row],[D]]</f>
        <v>0.75</v>
      </c>
      <c r="L2332" s="11">
        <f>Sample[[#This Row],[D]]/Sample[[#This Row],[C]]</f>
        <v>1.3333333333333333</v>
      </c>
      <c r="M2332" s="11">
        <f>Sample[[#This Row],[C]]/Sample[[#This Row],[A]]</f>
        <v>1</v>
      </c>
      <c r="N2332">
        <f>IF(Sample[[#This Row],[Ap]]=0,10,LOG(Sample[[#This Row],[Ap]]))</f>
        <v>-0.12493873660829995</v>
      </c>
      <c r="O2332">
        <f>IF(Sample[[#This Row],[Ei]]=0,10,LOG(Sample[[#This Row],[Ei]]))</f>
        <v>0</v>
      </c>
      <c r="P2332">
        <f>IF(Sample[[#This Row],[Ii]]=0,10,LOG(Sample[[#This Row],[Ii]]))</f>
        <v>0.12493873660829993</v>
      </c>
      <c r="Q2332">
        <f>Kx-Sample[[#This Row],[Xp]]</f>
        <v>0.12493873660829995</v>
      </c>
      <c r="R2332">
        <f>Ky-Sample[[#This Row],[Yp]]</f>
        <v>-1</v>
      </c>
      <c r="S2332">
        <f>Kz-Sample[[#This Row],[Zp]]</f>
        <v>0.87506126339170009</v>
      </c>
      <c r="T2332">
        <f>Sample[[#This Row],[Kpy]]*KSc-Sample[[#This Row],[KPz]]*KSb</f>
        <v>0.12493873660829991</v>
      </c>
      <c r="U2332">
        <f>-1*(Sample[[#This Row],[KPx]]*KSc-Sample[[#This Row],[KPz]]*KSa)</f>
        <v>0.12493873660829995</v>
      </c>
      <c r="V2332">
        <f>(Sample[[#This Row],[KPx]]*$R$2-Sample[[#This Row],[Kpy]]*KSa)</f>
        <v>0.12493873660829995</v>
      </c>
      <c r="W2332">
        <f>Sample[[#This Row],[Kpy]]*KTc-Sample[[#This Row],[KPz]]*KTb</f>
        <v>1.8750612633917001</v>
      </c>
      <c r="X2332">
        <f>-1*(Sample[[#This Row],[KPx]]*KTc-Sample[[#This Row],[KPz]]*KTa)</f>
        <v>1.8750612633917001</v>
      </c>
      <c r="Y2332">
        <f>(Sample[[#This Row],[KPx]]*KTb-Sample[[#This Row],[Kpy]]*KTa)</f>
        <v>1.8750612633917001</v>
      </c>
      <c r="Z2332">
        <f>-Sample[[#This Row],[Xp]]*a+Sample[[#This Row],[Yp]]*b+Sample[[#This Row],[Zp]]*c_</f>
        <v>0.24987747321659987</v>
      </c>
      <c r="AA2332" s="8">
        <f>-IF(Sample[[#This Row],[Column2]]&gt;0,1,-1)*SQRT(Sample[[#This Row],[KPx''i]]^2+Sample[[#This Row],[KPx''j]]^2+Sample[[#This Row],[KPx''k]]^2)/Ksmag/Scale</f>
        <v>-0.15301807689915992</v>
      </c>
      <c r="AB2332" s="1">
        <f>SQRT(Sample[[#This Row],[Kpy''i]]^2+Sample[[#This Row],[KPy''j]]^2+Sample[[#This Row],[KPy''k]]^2)/KTmag/Scale</f>
        <v>1.3258685344844863</v>
      </c>
    </row>
    <row r="2333" spans="1:28" hidden="1" x14ac:dyDescent="0.25">
      <c r="A2333" s="5">
        <v>2328</v>
      </c>
      <c r="B2333" s="13" t="s">
        <v>43</v>
      </c>
      <c r="C2333" s="5"/>
      <c r="D2333" s="5"/>
      <c r="E2333">
        <v>4</v>
      </c>
      <c r="F2333">
        <v>7</v>
      </c>
      <c r="G2333">
        <v>9</v>
      </c>
      <c r="H2333" s="11">
        <f>Sample[[#This Row],[C]]/Sample[[#This Row],[D]]</f>
        <v>1.75</v>
      </c>
      <c r="I2333" s="11">
        <f>Sample[[#This Row],[A]]/Sample[[#This Row],[C]]</f>
        <v>1.2857142857142858</v>
      </c>
      <c r="J2333" s="11">
        <f>Sample[[#This Row],[D]]/Sample[[#This Row],[A]]</f>
        <v>0.44444444444444442</v>
      </c>
      <c r="K2333" s="11">
        <f>Sample[[#This Row],[A]]/Sample[[#This Row],[D]]</f>
        <v>2.25</v>
      </c>
      <c r="L2333" s="11">
        <f>Sample[[#This Row],[D]]/Sample[[#This Row],[C]]</f>
        <v>0.5714285714285714</v>
      </c>
      <c r="M2333" s="11">
        <f>Sample[[#This Row],[C]]/Sample[[#This Row],[A]]</f>
        <v>0.77777777777777779</v>
      </c>
      <c r="N2333">
        <f>IF(Sample[[#This Row],[Ap]]=0,10,LOG(Sample[[#This Row],[Ap]]))</f>
        <v>0.24303804868629444</v>
      </c>
      <c r="O2333">
        <f>IF(Sample[[#This Row],[Ei]]=0,10,LOG(Sample[[#This Row],[Ei]]))</f>
        <v>0.10914446942506807</v>
      </c>
      <c r="P2333">
        <f>IF(Sample[[#This Row],[Ii]]=0,10,LOG(Sample[[#This Row],[Ii]]))</f>
        <v>-0.35218251811136253</v>
      </c>
      <c r="Q2333">
        <f>Kx-Sample[[#This Row],[Xp]]</f>
        <v>-0.24303804868629444</v>
      </c>
      <c r="R2333">
        <f>Ky-Sample[[#This Row],[Yp]]</f>
        <v>-1.1091444694250681</v>
      </c>
      <c r="S2333">
        <f>Kz-Sample[[#This Row],[Zp]]</f>
        <v>1.3521825181113625</v>
      </c>
      <c r="T2333">
        <f>Sample[[#This Row],[Kpy]]*KSc-Sample[[#This Row],[KPz]]*KSb</f>
        <v>-0.24303804868629442</v>
      </c>
      <c r="U2333">
        <f>-1*(Sample[[#This Row],[KPx]]*KSc-Sample[[#This Row],[KPz]]*KSa)</f>
        <v>-0.24303804868629444</v>
      </c>
      <c r="V2333">
        <f>(Sample[[#This Row],[KPx]]*$R$2-Sample[[#This Row],[Kpy]]*KSa)</f>
        <v>-0.24303804868629444</v>
      </c>
      <c r="W2333">
        <f>Sample[[#This Row],[Kpy]]*KTc-Sample[[#This Row],[KPz]]*KTb</f>
        <v>2.4613269875364305</v>
      </c>
      <c r="X2333">
        <f>-1*(Sample[[#This Row],[KPx]]*KTc-Sample[[#This Row],[KPz]]*KTa)</f>
        <v>2.4613269875364305</v>
      </c>
      <c r="Y2333">
        <f>(Sample[[#This Row],[KPx]]*KTb-Sample[[#This Row],[Kpy]]*KTa)</f>
        <v>2.4613269875364305</v>
      </c>
      <c r="Z2333">
        <f>-Sample[[#This Row],[Xp]]*a+Sample[[#This Row],[Yp]]*b+Sample[[#This Row],[Zp]]*c_</f>
        <v>-0.48607609737258894</v>
      </c>
      <c r="AA2333" s="8">
        <f>-IF(Sample[[#This Row],[Column2]]&gt;0,1,-1)*SQRT(Sample[[#This Row],[KPx''i]]^2+Sample[[#This Row],[KPx''j]]^2+Sample[[#This Row],[KPx''k]]^2)/Ksmag/Scale</f>
        <v>0.29765960368155842</v>
      </c>
      <c r="AB2333" s="1">
        <f>SQRT(Sample[[#This Row],[Kpy''i]]^2+Sample[[#This Row],[KPy''j]]^2+Sample[[#This Row],[KPy''k]]^2)/KTmag/Scale</f>
        <v>1.7404210036044672</v>
      </c>
    </row>
    <row r="2334" spans="1:28" hidden="1" x14ac:dyDescent="0.25">
      <c r="A2334" s="5">
        <v>2329</v>
      </c>
      <c r="B2334" s="13" t="s">
        <v>43</v>
      </c>
      <c r="C2334" s="5"/>
      <c r="D2334" s="5"/>
      <c r="E2334">
        <v>9</v>
      </c>
      <c r="F2334">
        <v>2</v>
      </c>
      <c r="G2334">
        <v>5</v>
      </c>
      <c r="H2334" s="11">
        <f>Sample[[#This Row],[C]]/Sample[[#This Row],[D]]</f>
        <v>0.22222222222222221</v>
      </c>
      <c r="I2334" s="11">
        <f>Sample[[#This Row],[A]]/Sample[[#This Row],[C]]</f>
        <v>2.5</v>
      </c>
      <c r="J2334" s="11">
        <f>Sample[[#This Row],[D]]/Sample[[#This Row],[A]]</f>
        <v>1.8</v>
      </c>
      <c r="K2334" s="11">
        <f>Sample[[#This Row],[A]]/Sample[[#This Row],[D]]</f>
        <v>0.55555555555555558</v>
      </c>
      <c r="L2334" s="11">
        <f>Sample[[#This Row],[D]]/Sample[[#This Row],[C]]</f>
        <v>4.5</v>
      </c>
      <c r="M2334" s="11">
        <f>Sample[[#This Row],[C]]/Sample[[#This Row],[A]]</f>
        <v>0.4</v>
      </c>
      <c r="N2334">
        <f>IF(Sample[[#This Row],[Ap]]=0,10,LOG(Sample[[#This Row],[Ap]]))</f>
        <v>-0.65321251377534373</v>
      </c>
      <c r="O2334">
        <f>IF(Sample[[#This Row],[Ei]]=0,10,LOG(Sample[[#This Row],[Ei]]))</f>
        <v>0.3979400086720376</v>
      </c>
      <c r="P2334">
        <f>IF(Sample[[#This Row],[Ii]]=0,10,LOG(Sample[[#This Row],[Ii]]))</f>
        <v>0.25527250510330607</v>
      </c>
      <c r="Q2334">
        <f>Kx-Sample[[#This Row],[Xp]]</f>
        <v>0.65321251377534373</v>
      </c>
      <c r="R2334">
        <f>Ky-Sample[[#This Row],[Yp]]</f>
        <v>-1.3979400086720375</v>
      </c>
      <c r="S2334">
        <f>Kz-Sample[[#This Row],[Zp]]</f>
        <v>0.74472749489669399</v>
      </c>
      <c r="T2334">
        <f>Sample[[#This Row],[Kpy]]*KSc-Sample[[#This Row],[KPz]]*KSb</f>
        <v>0.65321251377534351</v>
      </c>
      <c r="U2334">
        <f>-1*(Sample[[#This Row],[KPx]]*KSc-Sample[[#This Row],[KPz]]*KSa)</f>
        <v>0.65321251377534373</v>
      </c>
      <c r="V2334">
        <f>(Sample[[#This Row],[KPx]]*$R$2-Sample[[#This Row],[Kpy]]*KSa)</f>
        <v>0.65321251377534373</v>
      </c>
      <c r="W2334">
        <f>Sample[[#This Row],[Kpy]]*KTc-Sample[[#This Row],[KPz]]*KTb</f>
        <v>2.1426675035687315</v>
      </c>
      <c r="X2334">
        <f>-1*(Sample[[#This Row],[KPx]]*KTc-Sample[[#This Row],[KPz]]*KTa)</f>
        <v>2.1426675035687319</v>
      </c>
      <c r="Y2334">
        <f>(Sample[[#This Row],[KPx]]*KTb-Sample[[#This Row],[Kpy]]*KTa)</f>
        <v>2.142667503568731</v>
      </c>
      <c r="Z2334">
        <f>-Sample[[#This Row],[Xp]]*a+Sample[[#This Row],[Yp]]*b+Sample[[#This Row],[Zp]]*c_</f>
        <v>1.3064250275506875</v>
      </c>
      <c r="AA2334" s="8">
        <f>-IF(Sample[[#This Row],[Column2]]&gt;0,1,-1)*SQRT(Sample[[#This Row],[KPx''i]]^2+Sample[[#This Row],[KPx''j]]^2+Sample[[#This Row],[KPx''k]]^2)/Ksmag/Scale</f>
        <v>-0.80001867617515976</v>
      </c>
      <c r="AB2334" s="1">
        <f>SQRT(Sample[[#This Row],[Kpy''i]]^2+Sample[[#This Row],[KPy''j]]^2+Sample[[#This Row],[KPy''k]]^2)/KTmag/Scale</f>
        <v>1.5150947216015012</v>
      </c>
    </row>
    <row r="2335" spans="1:28" hidden="1" x14ac:dyDescent="0.25">
      <c r="A2335" s="5">
        <v>2330</v>
      </c>
      <c r="B2335" s="13" t="s">
        <v>43</v>
      </c>
      <c r="C2335" s="5"/>
      <c r="D2335" s="5"/>
      <c r="E2335">
        <v>2</v>
      </c>
      <c r="F2335">
        <v>3</v>
      </c>
      <c r="G2335">
        <v>7</v>
      </c>
      <c r="H2335" s="11">
        <f>Sample[[#This Row],[C]]/Sample[[#This Row],[D]]</f>
        <v>1.5</v>
      </c>
      <c r="I2335" s="11">
        <f>Sample[[#This Row],[A]]/Sample[[#This Row],[C]]</f>
        <v>2.3333333333333335</v>
      </c>
      <c r="J2335" s="11">
        <f>Sample[[#This Row],[D]]/Sample[[#This Row],[A]]</f>
        <v>0.2857142857142857</v>
      </c>
      <c r="K2335" s="11">
        <f>Sample[[#This Row],[A]]/Sample[[#This Row],[D]]</f>
        <v>3.5</v>
      </c>
      <c r="L2335" s="11">
        <f>Sample[[#This Row],[D]]/Sample[[#This Row],[C]]</f>
        <v>0.66666666666666663</v>
      </c>
      <c r="M2335" s="11">
        <f>Sample[[#This Row],[C]]/Sample[[#This Row],[A]]</f>
        <v>0.42857142857142855</v>
      </c>
      <c r="N2335">
        <f>IF(Sample[[#This Row],[Ap]]=0,10,LOG(Sample[[#This Row],[Ap]]))</f>
        <v>0.17609125905568124</v>
      </c>
      <c r="O2335">
        <f>IF(Sample[[#This Row],[Ei]]=0,10,LOG(Sample[[#This Row],[Ei]]))</f>
        <v>0.36797678529459443</v>
      </c>
      <c r="P2335">
        <f>IF(Sample[[#This Row],[Ii]]=0,10,LOG(Sample[[#This Row],[Ii]]))</f>
        <v>-0.54406804435027567</v>
      </c>
      <c r="Q2335">
        <f>Kx-Sample[[#This Row],[Xp]]</f>
        <v>-0.17609125905568124</v>
      </c>
      <c r="R2335">
        <f>Ky-Sample[[#This Row],[Yp]]</f>
        <v>-1.3679767852945943</v>
      </c>
      <c r="S2335">
        <f>Kz-Sample[[#This Row],[Zp]]</f>
        <v>1.5440680443502757</v>
      </c>
      <c r="T2335">
        <f>Sample[[#This Row],[Kpy]]*KSc-Sample[[#This Row],[KPz]]*KSb</f>
        <v>-0.17609125905568135</v>
      </c>
      <c r="U2335">
        <f>-1*(Sample[[#This Row],[KPx]]*KSc-Sample[[#This Row],[KPz]]*KSa)</f>
        <v>-0.17609125905568124</v>
      </c>
      <c r="V2335">
        <f>(Sample[[#This Row],[KPx]]*$R$2-Sample[[#This Row],[Kpy]]*KSa)</f>
        <v>-0.17609125905568124</v>
      </c>
      <c r="W2335">
        <f>Sample[[#This Row],[Kpy]]*KTc-Sample[[#This Row],[KPz]]*KTb</f>
        <v>2.91204482964487</v>
      </c>
      <c r="X2335">
        <f>-1*(Sample[[#This Row],[KPx]]*KTc-Sample[[#This Row],[KPz]]*KTa)</f>
        <v>2.91204482964487</v>
      </c>
      <c r="Y2335">
        <f>(Sample[[#This Row],[KPx]]*KTb-Sample[[#This Row],[Kpy]]*KTa)</f>
        <v>2.91204482964487</v>
      </c>
      <c r="Z2335">
        <f>-Sample[[#This Row],[Xp]]*a+Sample[[#This Row],[Yp]]*b+Sample[[#This Row],[Zp]]*c_</f>
        <v>-0.35218251811136247</v>
      </c>
      <c r="AA2335" s="8">
        <f>-IF(Sample[[#This Row],[Column2]]&gt;0,1,-1)*SQRT(Sample[[#This Row],[KPx''i]]^2+Sample[[#This Row],[KPx''j]]^2+Sample[[#This Row],[KPx''k]]^2)/Ksmag/Scale</f>
        <v>0.21566686642533334</v>
      </c>
      <c r="AB2335" s="1">
        <f>SQRT(Sample[[#This Row],[Kpy''i]]^2+Sample[[#This Row],[KPy''j]]^2+Sample[[#This Row],[KPy''k]]^2)/KTmag/Scale</f>
        <v>2.0591266461611122</v>
      </c>
    </row>
    <row r="2336" spans="1:28" hidden="1" x14ac:dyDescent="0.25">
      <c r="A2336" s="5">
        <v>2331</v>
      </c>
      <c r="B2336" s="13" t="s">
        <v>43</v>
      </c>
      <c r="C2336" s="5"/>
      <c r="D2336" s="5"/>
      <c r="E2336">
        <v>6</v>
      </c>
      <c r="F2336">
        <v>7</v>
      </c>
      <c r="G2336">
        <v>9</v>
      </c>
      <c r="H2336" s="11">
        <f>Sample[[#This Row],[C]]/Sample[[#This Row],[D]]</f>
        <v>1.1666666666666667</v>
      </c>
      <c r="I2336" s="11">
        <f>Sample[[#This Row],[A]]/Sample[[#This Row],[C]]</f>
        <v>1.2857142857142858</v>
      </c>
      <c r="J2336" s="11">
        <f>Sample[[#This Row],[D]]/Sample[[#This Row],[A]]</f>
        <v>0.66666666666666663</v>
      </c>
      <c r="K2336" s="11">
        <f>Sample[[#This Row],[A]]/Sample[[#This Row],[D]]</f>
        <v>1.5</v>
      </c>
      <c r="L2336" s="11">
        <f>Sample[[#This Row],[D]]/Sample[[#This Row],[C]]</f>
        <v>0.8571428571428571</v>
      </c>
      <c r="M2336" s="11">
        <f>Sample[[#This Row],[C]]/Sample[[#This Row],[A]]</f>
        <v>0.77777777777777779</v>
      </c>
      <c r="N2336">
        <f>IF(Sample[[#This Row],[Ap]]=0,10,LOG(Sample[[#This Row],[Ap]]))</f>
        <v>6.6946789630613221E-2</v>
      </c>
      <c r="O2336">
        <f>IF(Sample[[#This Row],[Ei]]=0,10,LOG(Sample[[#This Row],[Ei]]))</f>
        <v>0.10914446942506807</v>
      </c>
      <c r="P2336">
        <f>IF(Sample[[#This Row],[Ii]]=0,10,LOG(Sample[[#This Row],[Ii]]))</f>
        <v>-0.17609125905568127</v>
      </c>
      <c r="Q2336">
        <f>Kx-Sample[[#This Row],[Xp]]</f>
        <v>-6.6946789630613221E-2</v>
      </c>
      <c r="R2336">
        <f>Ky-Sample[[#This Row],[Yp]]</f>
        <v>-1.1091444694250681</v>
      </c>
      <c r="S2336">
        <f>Kz-Sample[[#This Row],[Zp]]</f>
        <v>1.1760912590556813</v>
      </c>
      <c r="T2336">
        <f>Sample[[#This Row],[Kpy]]*KSc-Sample[[#This Row],[KPz]]*KSb</f>
        <v>-6.694678963061329E-2</v>
      </c>
      <c r="U2336">
        <f>-1*(Sample[[#This Row],[KPx]]*KSc-Sample[[#This Row],[KPz]]*KSa)</f>
        <v>-6.6946789630613221E-2</v>
      </c>
      <c r="V2336">
        <f>(Sample[[#This Row],[KPx]]*$R$2-Sample[[#This Row],[Kpy]]*KSa)</f>
        <v>-6.6946789630613221E-2</v>
      </c>
      <c r="W2336">
        <f>Sample[[#This Row],[Kpy]]*KTc-Sample[[#This Row],[KPz]]*KTb</f>
        <v>2.2852357284807496</v>
      </c>
      <c r="X2336">
        <f>-1*(Sample[[#This Row],[KPx]]*KTc-Sample[[#This Row],[KPz]]*KTa)</f>
        <v>2.2852357284807496</v>
      </c>
      <c r="Y2336">
        <f>(Sample[[#This Row],[KPx]]*KTb-Sample[[#This Row],[Kpy]]*KTa)</f>
        <v>2.2852357284807492</v>
      </c>
      <c r="Z2336">
        <f>-Sample[[#This Row],[Xp]]*a+Sample[[#This Row],[Yp]]*b+Sample[[#This Row],[Zp]]*c_</f>
        <v>-0.13389357926122639</v>
      </c>
      <c r="AA2336" s="8">
        <f>-IF(Sample[[#This Row],[Column2]]&gt;0,1,-1)*SQRT(Sample[[#This Row],[KPx''i]]^2+Sample[[#This Row],[KPx''j]]^2+Sample[[#This Row],[KPx''k]]^2)/Ksmag/Scale</f>
        <v>8.1992737256225176E-2</v>
      </c>
      <c r="AB2336" s="1">
        <f>SQRT(Sample[[#This Row],[Kpy''i]]^2+Sample[[#This Row],[KPy''j]]^2+Sample[[#This Row],[KPy''k]]^2)/KTmag/Scale</f>
        <v>1.6159056802185179</v>
      </c>
    </row>
    <row r="2337" spans="1:28" hidden="1" x14ac:dyDescent="0.25">
      <c r="A2337" s="5">
        <v>2332</v>
      </c>
      <c r="B2337" s="13" t="s">
        <v>43</v>
      </c>
      <c r="C2337" s="5"/>
      <c r="D2337" s="5"/>
      <c r="E2337">
        <v>7</v>
      </c>
      <c r="F2337">
        <v>3</v>
      </c>
      <c r="G2337">
        <v>10</v>
      </c>
      <c r="H2337" s="11">
        <f>Sample[[#This Row],[C]]/Sample[[#This Row],[D]]</f>
        <v>0.42857142857142855</v>
      </c>
      <c r="I2337" s="11">
        <f>Sample[[#This Row],[A]]/Sample[[#This Row],[C]]</f>
        <v>3.3333333333333335</v>
      </c>
      <c r="J2337" s="11">
        <f>Sample[[#This Row],[D]]/Sample[[#This Row],[A]]</f>
        <v>0.7</v>
      </c>
      <c r="K2337" s="11">
        <f>Sample[[#This Row],[A]]/Sample[[#This Row],[D]]</f>
        <v>1.4285714285714286</v>
      </c>
      <c r="L2337" s="11">
        <f>Sample[[#This Row],[D]]/Sample[[#This Row],[C]]</f>
        <v>2.3333333333333335</v>
      </c>
      <c r="M2337" s="11">
        <f>Sample[[#This Row],[C]]/Sample[[#This Row],[A]]</f>
        <v>0.3</v>
      </c>
      <c r="N2337">
        <f>IF(Sample[[#This Row],[Ap]]=0,10,LOG(Sample[[#This Row],[Ap]]))</f>
        <v>-0.36797678529459443</v>
      </c>
      <c r="O2337">
        <f>IF(Sample[[#This Row],[Ei]]=0,10,LOG(Sample[[#This Row],[Ei]]))</f>
        <v>0.52287874528033762</v>
      </c>
      <c r="P2337">
        <f>IF(Sample[[#This Row],[Ii]]=0,10,LOG(Sample[[#This Row],[Ii]]))</f>
        <v>-0.15490195998574319</v>
      </c>
      <c r="Q2337">
        <f>Kx-Sample[[#This Row],[Xp]]</f>
        <v>0.36797678529459443</v>
      </c>
      <c r="R2337">
        <f>Ky-Sample[[#This Row],[Yp]]</f>
        <v>-1.5228787452803376</v>
      </c>
      <c r="S2337">
        <f>Kz-Sample[[#This Row],[Zp]]</f>
        <v>1.1549019599857431</v>
      </c>
      <c r="T2337">
        <f>Sample[[#This Row],[Kpy]]*KSc-Sample[[#This Row],[KPz]]*KSb</f>
        <v>0.36797678529459454</v>
      </c>
      <c r="U2337">
        <f>-1*(Sample[[#This Row],[KPx]]*KSc-Sample[[#This Row],[KPz]]*KSa)</f>
        <v>0.36797678529459443</v>
      </c>
      <c r="V2337">
        <f>(Sample[[#This Row],[KPx]]*$R$2-Sample[[#This Row],[Kpy]]*KSa)</f>
        <v>0.36797678529459443</v>
      </c>
      <c r="W2337">
        <f>Sample[[#This Row],[Kpy]]*KTc-Sample[[#This Row],[KPz]]*KTb</f>
        <v>2.6777807052660805</v>
      </c>
      <c r="X2337">
        <f>-1*(Sample[[#This Row],[KPx]]*KTc-Sample[[#This Row],[KPz]]*KTa)</f>
        <v>2.6777807052660805</v>
      </c>
      <c r="Y2337">
        <f>(Sample[[#This Row],[KPx]]*KTb-Sample[[#This Row],[Kpy]]*KTa)</f>
        <v>2.6777807052660809</v>
      </c>
      <c r="Z2337">
        <f>-Sample[[#This Row],[Xp]]*a+Sample[[#This Row],[Yp]]*b+Sample[[#This Row],[Zp]]*c_</f>
        <v>0.73595357058918887</v>
      </c>
      <c r="AA2337" s="8">
        <f>-IF(Sample[[#This Row],[Column2]]&gt;0,1,-1)*SQRT(Sample[[#This Row],[KPx''i]]^2+Sample[[#This Row],[KPx''j]]^2+Sample[[#This Row],[KPx''k]]^2)/Ksmag/Scale</f>
        <v>-0.45067768058071844</v>
      </c>
      <c r="AB2337" s="1">
        <f>SQRT(Sample[[#This Row],[Kpy''i]]^2+Sample[[#This Row],[KPy''j]]^2+Sample[[#This Row],[KPy''k]]^2)/KTmag/Scale</f>
        <v>1.8934768952241416</v>
      </c>
    </row>
    <row r="2338" spans="1:28" hidden="1" x14ac:dyDescent="0.25">
      <c r="A2338" s="5">
        <v>2333</v>
      </c>
      <c r="B2338" s="13" t="s">
        <v>43</v>
      </c>
      <c r="C2338" s="5"/>
      <c r="D2338" s="5"/>
      <c r="E2338">
        <v>8</v>
      </c>
      <c r="F2338">
        <v>9</v>
      </c>
      <c r="G2338">
        <v>6</v>
      </c>
      <c r="H2338" s="11">
        <f>Sample[[#This Row],[C]]/Sample[[#This Row],[D]]</f>
        <v>1.125</v>
      </c>
      <c r="I2338" s="11">
        <f>Sample[[#This Row],[A]]/Sample[[#This Row],[C]]</f>
        <v>0.66666666666666663</v>
      </c>
      <c r="J2338" s="11">
        <f>Sample[[#This Row],[D]]/Sample[[#This Row],[A]]</f>
        <v>1.3333333333333333</v>
      </c>
      <c r="K2338" s="11">
        <f>Sample[[#This Row],[A]]/Sample[[#This Row],[D]]</f>
        <v>0.75</v>
      </c>
      <c r="L2338" s="11">
        <f>Sample[[#This Row],[D]]/Sample[[#This Row],[C]]</f>
        <v>0.88888888888888884</v>
      </c>
      <c r="M2338" s="11">
        <f>Sample[[#This Row],[C]]/Sample[[#This Row],[A]]</f>
        <v>1.5</v>
      </c>
      <c r="N2338">
        <f>IF(Sample[[#This Row],[Ap]]=0,10,LOG(Sample[[#This Row],[Ap]]))</f>
        <v>5.1152522447381291E-2</v>
      </c>
      <c r="O2338">
        <f>IF(Sample[[#This Row],[Ei]]=0,10,LOG(Sample[[#This Row],[Ei]]))</f>
        <v>-0.17609125905568127</v>
      </c>
      <c r="P2338">
        <f>IF(Sample[[#This Row],[Ii]]=0,10,LOG(Sample[[#This Row],[Ii]]))</f>
        <v>0.12493873660829993</v>
      </c>
      <c r="Q2338">
        <f>Kx-Sample[[#This Row],[Xp]]</f>
        <v>-5.1152522447381291E-2</v>
      </c>
      <c r="R2338">
        <f>Ky-Sample[[#This Row],[Yp]]</f>
        <v>-0.82390874094431876</v>
      </c>
      <c r="S2338">
        <f>Kz-Sample[[#This Row],[Zp]]</f>
        <v>0.87506126339170009</v>
      </c>
      <c r="T2338">
        <f>Sample[[#This Row],[Kpy]]*KSc-Sample[[#This Row],[KPz]]*KSb</f>
        <v>-5.1152522447381332E-2</v>
      </c>
      <c r="U2338">
        <f>-1*(Sample[[#This Row],[KPx]]*KSc-Sample[[#This Row],[KPz]]*KSa)</f>
        <v>-5.1152522447381291E-2</v>
      </c>
      <c r="V2338">
        <f>(Sample[[#This Row],[KPx]]*$R$2-Sample[[#This Row],[Kpy]]*KSa)</f>
        <v>-5.1152522447381291E-2</v>
      </c>
      <c r="W2338">
        <f>Sample[[#This Row],[Kpy]]*KTc-Sample[[#This Row],[KPz]]*KTb</f>
        <v>1.6989700043360187</v>
      </c>
      <c r="X2338">
        <f>-1*(Sample[[#This Row],[KPx]]*KTc-Sample[[#This Row],[KPz]]*KTa)</f>
        <v>1.698970004336019</v>
      </c>
      <c r="Y2338">
        <f>(Sample[[#This Row],[KPx]]*KTb-Sample[[#This Row],[Kpy]]*KTa)</f>
        <v>1.6989700043360187</v>
      </c>
      <c r="Z2338">
        <f>-Sample[[#This Row],[Xp]]*a+Sample[[#This Row],[Yp]]*b+Sample[[#This Row],[Zp]]*c_</f>
        <v>-0.10230504489476266</v>
      </c>
      <c r="AA2338" s="8">
        <f>-IF(Sample[[#This Row],[Column2]]&gt;0,1,-1)*SQRT(Sample[[#This Row],[KPx''i]]^2+Sample[[#This Row],[KPx''j]]^2+Sample[[#This Row],[KPx''k]]^2)/Ksmag/Scale</f>
        <v>6.2648789526173393E-2</v>
      </c>
      <c r="AB2338" s="1">
        <f>SQRT(Sample[[#This Row],[Kpy''i]]^2+Sample[[#This Row],[KPy''j]]^2+Sample[[#This Row],[KPy''k]]^2)/KTmag/Scale</f>
        <v>1.2013532110985372</v>
      </c>
    </row>
    <row r="2339" spans="1:28" hidden="1" x14ac:dyDescent="0.25">
      <c r="A2339" s="5">
        <v>2334</v>
      </c>
      <c r="B2339" s="13" t="s">
        <v>43</v>
      </c>
      <c r="C2339" s="5"/>
      <c r="D2339" s="5"/>
      <c r="E2339">
        <v>6</v>
      </c>
      <c r="F2339">
        <v>1</v>
      </c>
      <c r="G2339">
        <v>2</v>
      </c>
      <c r="H2339" s="11">
        <f>Sample[[#This Row],[C]]/Sample[[#This Row],[D]]</f>
        <v>0.16666666666666666</v>
      </c>
      <c r="I2339" s="11">
        <f>Sample[[#This Row],[A]]/Sample[[#This Row],[C]]</f>
        <v>2</v>
      </c>
      <c r="J2339" s="11">
        <f>Sample[[#This Row],[D]]/Sample[[#This Row],[A]]</f>
        <v>3</v>
      </c>
      <c r="K2339" s="11">
        <f>Sample[[#This Row],[A]]/Sample[[#This Row],[D]]</f>
        <v>0.33333333333333331</v>
      </c>
      <c r="L2339" s="11">
        <f>Sample[[#This Row],[D]]/Sample[[#This Row],[C]]</f>
        <v>6</v>
      </c>
      <c r="M2339" s="11">
        <f>Sample[[#This Row],[C]]/Sample[[#This Row],[A]]</f>
        <v>0.5</v>
      </c>
      <c r="N2339">
        <f>IF(Sample[[#This Row],[Ap]]=0,10,LOG(Sample[[#This Row],[Ap]]))</f>
        <v>-0.77815125038364363</v>
      </c>
      <c r="O2339">
        <f>IF(Sample[[#This Row],[Ei]]=0,10,LOG(Sample[[#This Row],[Ei]]))</f>
        <v>0.3010299956639812</v>
      </c>
      <c r="P2339">
        <f>IF(Sample[[#This Row],[Ii]]=0,10,LOG(Sample[[#This Row],[Ii]]))</f>
        <v>0.47712125471966244</v>
      </c>
      <c r="Q2339">
        <f>Kx-Sample[[#This Row],[Xp]]</f>
        <v>0.77815125038364363</v>
      </c>
      <c r="R2339">
        <f>Ky-Sample[[#This Row],[Yp]]</f>
        <v>-1.3010299956639813</v>
      </c>
      <c r="S2339">
        <f>Kz-Sample[[#This Row],[Zp]]</f>
        <v>0.52287874528033762</v>
      </c>
      <c r="T2339">
        <f>Sample[[#This Row],[Kpy]]*KSc-Sample[[#This Row],[KPz]]*KSb</f>
        <v>0.77815125038364363</v>
      </c>
      <c r="U2339">
        <f>-1*(Sample[[#This Row],[KPx]]*KSc-Sample[[#This Row],[KPz]]*KSa)</f>
        <v>0.77815125038364363</v>
      </c>
      <c r="V2339">
        <f>(Sample[[#This Row],[KPx]]*$R$2-Sample[[#This Row],[Kpy]]*KSa)</f>
        <v>0.77815125038364363</v>
      </c>
      <c r="W2339">
        <f>Sample[[#This Row],[Kpy]]*KTc-Sample[[#This Row],[KPz]]*KTb</f>
        <v>1.8239087409443189</v>
      </c>
      <c r="X2339">
        <f>-1*(Sample[[#This Row],[KPx]]*KTc-Sample[[#This Row],[KPz]]*KTa)</f>
        <v>1.8239087409443189</v>
      </c>
      <c r="Y2339">
        <f>(Sample[[#This Row],[KPx]]*KTb-Sample[[#This Row],[Kpy]]*KTa)</f>
        <v>1.8239087409443189</v>
      </c>
      <c r="Z2339">
        <f>-Sample[[#This Row],[Xp]]*a+Sample[[#This Row],[Yp]]*b+Sample[[#This Row],[Zp]]*c_</f>
        <v>1.5563025007672873</v>
      </c>
      <c r="AA2339" s="8">
        <f>-IF(Sample[[#This Row],[Column2]]&gt;0,1,-1)*SQRT(Sample[[#This Row],[KPx''i]]^2+Sample[[#This Row],[KPx''j]]^2+Sample[[#This Row],[KPx''k]]^2)/Ksmag/Scale</f>
        <v>-0.95303675307431968</v>
      </c>
      <c r="AB2339" s="1">
        <f>SQRT(Sample[[#This Row],[Kpy''i]]^2+Sample[[#This Row],[KPy''j]]^2+Sample[[#This Row],[KPy''k]]^2)/KTmag/Scale</f>
        <v>1.2896982389871461</v>
      </c>
    </row>
    <row r="2340" spans="1:28" hidden="1" x14ac:dyDescent="0.25">
      <c r="A2340" s="5">
        <v>2335</v>
      </c>
      <c r="B2340" s="13" t="s">
        <v>43</v>
      </c>
      <c r="C2340" s="5"/>
      <c r="D2340" s="5"/>
      <c r="E2340">
        <v>8</v>
      </c>
      <c r="F2340">
        <v>4</v>
      </c>
      <c r="G2340">
        <v>9</v>
      </c>
      <c r="H2340" s="11">
        <f>Sample[[#This Row],[C]]/Sample[[#This Row],[D]]</f>
        <v>0.5</v>
      </c>
      <c r="I2340" s="11">
        <f>Sample[[#This Row],[A]]/Sample[[#This Row],[C]]</f>
        <v>2.25</v>
      </c>
      <c r="J2340" s="11">
        <f>Sample[[#This Row],[D]]/Sample[[#This Row],[A]]</f>
        <v>0.88888888888888884</v>
      </c>
      <c r="K2340" s="11">
        <f>Sample[[#This Row],[A]]/Sample[[#This Row],[D]]</f>
        <v>1.125</v>
      </c>
      <c r="L2340" s="11">
        <f>Sample[[#This Row],[D]]/Sample[[#This Row],[C]]</f>
        <v>2</v>
      </c>
      <c r="M2340" s="11">
        <f>Sample[[#This Row],[C]]/Sample[[#This Row],[A]]</f>
        <v>0.44444444444444442</v>
      </c>
      <c r="N2340">
        <f>IF(Sample[[#This Row],[Ap]]=0,10,LOG(Sample[[#This Row],[Ap]]))</f>
        <v>-0.3010299956639812</v>
      </c>
      <c r="O2340">
        <f>IF(Sample[[#This Row],[Ei]]=0,10,LOG(Sample[[#This Row],[Ei]]))</f>
        <v>0.35218251811136247</v>
      </c>
      <c r="P2340">
        <f>IF(Sample[[#This Row],[Ii]]=0,10,LOG(Sample[[#This Row],[Ii]]))</f>
        <v>-5.1152522447381311E-2</v>
      </c>
      <c r="Q2340">
        <f>Kx-Sample[[#This Row],[Xp]]</f>
        <v>0.3010299956639812</v>
      </c>
      <c r="R2340">
        <f>Ky-Sample[[#This Row],[Yp]]</f>
        <v>-1.3521825181113625</v>
      </c>
      <c r="S2340">
        <f>Kz-Sample[[#This Row],[Zp]]</f>
        <v>1.0511525224473812</v>
      </c>
      <c r="T2340">
        <f>Sample[[#This Row],[Kpy]]*KSc-Sample[[#This Row],[KPz]]*KSb</f>
        <v>0.30102999566398125</v>
      </c>
      <c r="U2340">
        <f>-1*(Sample[[#This Row],[KPx]]*KSc-Sample[[#This Row],[KPz]]*KSa)</f>
        <v>0.3010299956639812</v>
      </c>
      <c r="V2340">
        <f>(Sample[[#This Row],[KPx]]*$R$2-Sample[[#This Row],[Kpy]]*KSa)</f>
        <v>0.3010299956639812</v>
      </c>
      <c r="W2340">
        <f>Sample[[#This Row],[Kpy]]*KTc-Sample[[#This Row],[KPz]]*KTb</f>
        <v>2.4033350405587437</v>
      </c>
      <c r="X2340">
        <f>-1*(Sample[[#This Row],[KPx]]*KTc-Sample[[#This Row],[KPz]]*KTa)</f>
        <v>2.4033350405587437</v>
      </c>
      <c r="Y2340">
        <f>(Sample[[#This Row],[KPx]]*KTb-Sample[[#This Row],[Kpy]]*KTa)</f>
        <v>2.4033350405587437</v>
      </c>
      <c r="Z2340">
        <f>-Sample[[#This Row],[Xp]]*a+Sample[[#This Row],[Yp]]*b+Sample[[#This Row],[Zp]]*c_</f>
        <v>0.60205999132796229</v>
      </c>
      <c r="AA2340" s="8">
        <f>-IF(Sample[[#This Row],[Column2]]&gt;0,1,-1)*SQRT(Sample[[#This Row],[KPx''i]]^2+Sample[[#This Row],[KPx''j]]^2+Sample[[#This Row],[KPx''k]]^2)/Ksmag/Scale</f>
        <v>-0.36868494332449331</v>
      </c>
      <c r="AB2340" s="1">
        <f>SQRT(Sample[[#This Row],[Kpy''i]]^2+Sample[[#This Row],[KPy''j]]^2+Sample[[#This Row],[KPy''k]]^2)/KTmag/Scale</f>
        <v>1.6994145046423339</v>
      </c>
    </row>
    <row r="2341" spans="1:28" hidden="1" x14ac:dyDescent="0.25">
      <c r="A2341" s="5">
        <v>2336</v>
      </c>
      <c r="B2341" s="13" t="s">
        <v>43</v>
      </c>
      <c r="C2341" s="5"/>
      <c r="D2341" s="5"/>
      <c r="E2341">
        <v>4</v>
      </c>
      <c r="F2341">
        <v>4</v>
      </c>
      <c r="G2341">
        <v>5</v>
      </c>
      <c r="H2341" s="11">
        <f>Sample[[#This Row],[C]]/Sample[[#This Row],[D]]</f>
        <v>1</v>
      </c>
      <c r="I2341" s="11">
        <f>Sample[[#This Row],[A]]/Sample[[#This Row],[C]]</f>
        <v>1.25</v>
      </c>
      <c r="J2341" s="11">
        <f>Sample[[#This Row],[D]]/Sample[[#This Row],[A]]</f>
        <v>0.8</v>
      </c>
      <c r="K2341" s="11">
        <f>Sample[[#This Row],[A]]/Sample[[#This Row],[D]]</f>
        <v>1.25</v>
      </c>
      <c r="L2341" s="11">
        <f>Sample[[#This Row],[D]]/Sample[[#This Row],[C]]</f>
        <v>1</v>
      </c>
      <c r="M2341" s="11">
        <f>Sample[[#This Row],[C]]/Sample[[#This Row],[A]]</f>
        <v>0.8</v>
      </c>
      <c r="N2341">
        <f>IF(Sample[[#This Row],[Ap]]=0,10,LOG(Sample[[#This Row],[Ap]]))</f>
        <v>0</v>
      </c>
      <c r="O2341">
        <f>IF(Sample[[#This Row],[Ei]]=0,10,LOG(Sample[[#This Row],[Ei]]))</f>
        <v>9.691001300805642E-2</v>
      </c>
      <c r="P2341">
        <f>IF(Sample[[#This Row],[Ii]]=0,10,LOG(Sample[[#This Row],[Ii]]))</f>
        <v>-9.6910013008056392E-2</v>
      </c>
      <c r="Q2341">
        <f>Kx-Sample[[#This Row],[Xp]]</f>
        <v>0</v>
      </c>
      <c r="R2341">
        <f>Ky-Sample[[#This Row],[Yp]]</f>
        <v>-1.0969100130080565</v>
      </c>
      <c r="S2341">
        <f>Kz-Sample[[#This Row],[Zp]]</f>
        <v>1.0969100130080565</v>
      </c>
      <c r="T2341">
        <f>Sample[[#This Row],[Kpy]]*KSc-Sample[[#This Row],[KPz]]*KSb</f>
        <v>0</v>
      </c>
      <c r="U2341">
        <f>-1*(Sample[[#This Row],[KPx]]*KSc-Sample[[#This Row],[KPz]]*KSa)</f>
        <v>0</v>
      </c>
      <c r="V2341">
        <f>(Sample[[#This Row],[KPx]]*$R$2-Sample[[#This Row],[Kpy]]*KSa)</f>
        <v>0</v>
      </c>
      <c r="W2341">
        <f>Sample[[#This Row],[Kpy]]*KTc-Sample[[#This Row],[KPz]]*KTb</f>
        <v>2.1938200260161129</v>
      </c>
      <c r="X2341">
        <f>-1*(Sample[[#This Row],[KPx]]*KTc-Sample[[#This Row],[KPz]]*KTa)</f>
        <v>2.1938200260161129</v>
      </c>
      <c r="Y2341">
        <f>(Sample[[#This Row],[KPx]]*KTb-Sample[[#This Row],[Kpy]]*KTa)</f>
        <v>2.1938200260161129</v>
      </c>
      <c r="Z2341">
        <f>-Sample[[#This Row],[Xp]]*a+Sample[[#This Row],[Yp]]*b+Sample[[#This Row],[Zp]]*c_</f>
        <v>0</v>
      </c>
      <c r="AA2341" s="8">
        <f>-IF(Sample[[#This Row],[Column2]]&gt;0,1,-1)*SQRT(Sample[[#This Row],[KPx''i]]^2+Sample[[#This Row],[KPx''j]]^2+Sample[[#This Row],[KPx''k]]^2)/Ksmag/Scale</f>
        <v>0</v>
      </c>
      <c r="AB2341" s="1">
        <f>SQRT(Sample[[#This Row],[Kpy''i]]^2+Sample[[#This Row],[KPy''j]]^2+Sample[[#This Row],[KPy''k]]^2)/KTmag/Scale</f>
        <v>1.5512650170988418</v>
      </c>
    </row>
    <row r="2342" spans="1:28" hidden="1" x14ac:dyDescent="0.25">
      <c r="A2342" s="5">
        <v>2337</v>
      </c>
      <c r="B2342" s="13" t="s">
        <v>43</v>
      </c>
      <c r="C2342" s="5"/>
      <c r="D2342" s="5"/>
      <c r="E2342">
        <v>7</v>
      </c>
      <c r="F2342">
        <v>3</v>
      </c>
      <c r="G2342">
        <v>2</v>
      </c>
      <c r="H2342" s="11">
        <f>Sample[[#This Row],[C]]/Sample[[#This Row],[D]]</f>
        <v>0.42857142857142855</v>
      </c>
      <c r="I2342" s="11">
        <f>Sample[[#This Row],[A]]/Sample[[#This Row],[C]]</f>
        <v>0.66666666666666663</v>
      </c>
      <c r="J2342" s="11">
        <f>Sample[[#This Row],[D]]/Sample[[#This Row],[A]]</f>
        <v>3.5</v>
      </c>
      <c r="K2342" s="11">
        <f>Sample[[#This Row],[A]]/Sample[[#This Row],[D]]</f>
        <v>0.2857142857142857</v>
      </c>
      <c r="L2342" s="11">
        <f>Sample[[#This Row],[D]]/Sample[[#This Row],[C]]</f>
        <v>2.3333333333333335</v>
      </c>
      <c r="M2342" s="11">
        <f>Sample[[#This Row],[C]]/Sample[[#This Row],[A]]</f>
        <v>1.5</v>
      </c>
      <c r="N2342">
        <f>IF(Sample[[#This Row],[Ap]]=0,10,LOG(Sample[[#This Row],[Ap]]))</f>
        <v>-0.36797678529459443</v>
      </c>
      <c r="O2342">
        <f>IF(Sample[[#This Row],[Ei]]=0,10,LOG(Sample[[#This Row],[Ei]]))</f>
        <v>-0.17609125905568127</v>
      </c>
      <c r="P2342">
        <f>IF(Sample[[#This Row],[Ii]]=0,10,LOG(Sample[[#This Row],[Ii]]))</f>
        <v>0.54406804435027567</v>
      </c>
      <c r="Q2342">
        <f>Kx-Sample[[#This Row],[Xp]]</f>
        <v>0.36797678529459443</v>
      </c>
      <c r="R2342">
        <f>Ky-Sample[[#This Row],[Yp]]</f>
        <v>-0.82390874094431876</v>
      </c>
      <c r="S2342">
        <f>Kz-Sample[[#This Row],[Zp]]</f>
        <v>0.45593195564972433</v>
      </c>
      <c r="T2342">
        <f>Sample[[#This Row],[Kpy]]*KSc-Sample[[#This Row],[KPz]]*KSb</f>
        <v>0.36797678529459443</v>
      </c>
      <c r="U2342">
        <f>-1*(Sample[[#This Row],[KPx]]*KSc-Sample[[#This Row],[KPz]]*KSa)</f>
        <v>0.36797678529459443</v>
      </c>
      <c r="V2342">
        <f>(Sample[[#This Row],[KPx]]*$R$2-Sample[[#This Row],[Kpy]]*KSa)</f>
        <v>0.36797678529459443</v>
      </c>
      <c r="W2342">
        <f>Sample[[#This Row],[Kpy]]*KTc-Sample[[#This Row],[KPz]]*KTb</f>
        <v>1.279840696594043</v>
      </c>
      <c r="X2342">
        <f>-1*(Sample[[#This Row],[KPx]]*KTc-Sample[[#This Row],[KPz]]*KTa)</f>
        <v>1.279840696594043</v>
      </c>
      <c r="Y2342">
        <f>(Sample[[#This Row],[KPx]]*KTb-Sample[[#This Row],[Kpy]]*KTa)</f>
        <v>1.279840696594043</v>
      </c>
      <c r="Z2342">
        <f>-Sample[[#This Row],[Xp]]*a+Sample[[#This Row],[Yp]]*b+Sample[[#This Row],[Zp]]*c_</f>
        <v>0.73595357058918887</v>
      </c>
      <c r="AA2342" s="8">
        <f>-IF(Sample[[#This Row],[Column2]]&gt;0,1,-1)*SQRT(Sample[[#This Row],[KPx''i]]^2+Sample[[#This Row],[KPx''j]]^2+Sample[[#This Row],[KPx''k]]^2)/Ksmag/Scale</f>
        <v>-0.45067768058071839</v>
      </c>
      <c r="AB2342" s="1">
        <f>SQRT(Sample[[#This Row],[Kpy''i]]^2+Sample[[#This Row],[KPy''j]]^2+Sample[[#This Row],[KPy''k]]^2)/KTmag/Scale</f>
        <v>0.90498403540016259</v>
      </c>
    </row>
    <row r="2343" spans="1:28" hidden="1" x14ac:dyDescent="0.25">
      <c r="A2343" s="5">
        <v>2338</v>
      </c>
      <c r="B2343" s="13" t="s">
        <v>43</v>
      </c>
      <c r="C2343" s="5"/>
      <c r="D2343" s="5"/>
      <c r="E2343">
        <v>2</v>
      </c>
      <c r="F2343">
        <v>2</v>
      </c>
      <c r="G2343">
        <v>2</v>
      </c>
      <c r="H2343" s="11">
        <f>Sample[[#This Row],[C]]/Sample[[#This Row],[D]]</f>
        <v>1</v>
      </c>
      <c r="I2343" s="11">
        <f>Sample[[#This Row],[A]]/Sample[[#This Row],[C]]</f>
        <v>1</v>
      </c>
      <c r="J2343" s="11">
        <f>Sample[[#This Row],[D]]/Sample[[#This Row],[A]]</f>
        <v>1</v>
      </c>
      <c r="K2343" s="11">
        <f>Sample[[#This Row],[A]]/Sample[[#This Row],[D]]</f>
        <v>1</v>
      </c>
      <c r="L2343" s="11">
        <f>Sample[[#This Row],[D]]/Sample[[#This Row],[C]]</f>
        <v>1</v>
      </c>
      <c r="M2343" s="11">
        <f>Sample[[#This Row],[C]]/Sample[[#This Row],[A]]</f>
        <v>1</v>
      </c>
      <c r="N2343">
        <f>IF(Sample[[#This Row],[Ap]]=0,10,LOG(Sample[[#This Row],[Ap]]))</f>
        <v>0</v>
      </c>
      <c r="O2343">
        <f>IF(Sample[[#This Row],[Ei]]=0,10,LOG(Sample[[#This Row],[Ei]]))</f>
        <v>0</v>
      </c>
      <c r="P2343">
        <f>IF(Sample[[#This Row],[Ii]]=0,10,LOG(Sample[[#This Row],[Ii]]))</f>
        <v>0</v>
      </c>
      <c r="Q2343">
        <f>Kx-Sample[[#This Row],[Xp]]</f>
        <v>0</v>
      </c>
      <c r="R2343">
        <f>Ky-Sample[[#This Row],[Yp]]</f>
        <v>-1</v>
      </c>
      <c r="S2343">
        <f>Kz-Sample[[#This Row],[Zp]]</f>
        <v>1</v>
      </c>
      <c r="T2343">
        <f>Sample[[#This Row],[Kpy]]*KSc-Sample[[#This Row],[KPz]]*KSb</f>
        <v>0</v>
      </c>
      <c r="U2343">
        <f>-1*(Sample[[#This Row],[KPx]]*KSc-Sample[[#This Row],[KPz]]*KSa)</f>
        <v>0</v>
      </c>
      <c r="V2343">
        <f>(Sample[[#This Row],[KPx]]*$R$2-Sample[[#This Row],[Kpy]]*KSa)</f>
        <v>0</v>
      </c>
      <c r="W2343">
        <f>Sample[[#This Row],[Kpy]]*KTc-Sample[[#This Row],[KPz]]*KTb</f>
        <v>2</v>
      </c>
      <c r="X2343">
        <f>-1*(Sample[[#This Row],[KPx]]*KTc-Sample[[#This Row],[KPz]]*KTa)</f>
        <v>2</v>
      </c>
      <c r="Y2343">
        <f>(Sample[[#This Row],[KPx]]*KTb-Sample[[#This Row],[Kpy]]*KTa)</f>
        <v>2</v>
      </c>
      <c r="Z2343">
        <f>-Sample[[#This Row],[Xp]]*a+Sample[[#This Row],[Yp]]*b+Sample[[#This Row],[Zp]]*c_</f>
        <v>0</v>
      </c>
      <c r="AA2343" s="8">
        <f>-IF(Sample[[#This Row],[Column2]]&gt;0,1,-1)*SQRT(Sample[[#This Row],[KPx''i]]^2+Sample[[#This Row],[KPx''j]]^2+Sample[[#This Row],[KPx''k]]^2)/Ksmag/Scale</f>
        <v>0</v>
      </c>
      <c r="AB2343" s="1">
        <f>SQRT(Sample[[#This Row],[Kpy''i]]^2+Sample[[#This Row],[KPy''j]]^2+Sample[[#This Row],[KPy''k]]^2)/KTmag/Scale</f>
        <v>1.4142135623730951</v>
      </c>
    </row>
    <row r="2344" spans="1:28" hidden="1" x14ac:dyDescent="0.25">
      <c r="A2344" s="5">
        <v>2339</v>
      </c>
      <c r="B2344" s="13" t="s">
        <v>43</v>
      </c>
      <c r="C2344" s="5"/>
      <c r="D2344" s="5"/>
      <c r="E2344">
        <v>4</v>
      </c>
      <c r="F2344">
        <v>8</v>
      </c>
      <c r="G2344">
        <v>8</v>
      </c>
      <c r="H2344" s="11">
        <f>Sample[[#This Row],[C]]/Sample[[#This Row],[D]]</f>
        <v>2</v>
      </c>
      <c r="I2344" s="11">
        <f>Sample[[#This Row],[A]]/Sample[[#This Row],[C]]</f>
        <v>1</v>
      </c>
      <c r="J2344" s="11">
        <f>Sample[[#This Row],[D]]/Sample[[#This Row],[A]]</f>
        <v>0.5</v>
      </c>
      <c r="K2344" s="11">
        <f>Sample[[#This Row],[A]]/Sample[[#This Row],[D]]</f>
        <v>2</v>
      </c>
      <c r="L2344" s="11">
        <f>Sample[[#This Row],[D]]/Sample[[#This Row],[C]]</f>
        <v>0.5</v>
      </c>
      <c r="M2344" s="11">
        <f>Sample[[#This Row],[C]]/Sample[[#This Row],[A]]</f>
        <v>1</v>
      </c>
      <c r="N2344">
        <f>IF(Sample[[#This Row],[Ap]]=0,10,LOG(Sample[[#This Row],[Ap]]))</f>
        <v>0.3010299956639812</v>
      </c>
      <c r="O2344">
        <f>IF(Sample[[#This Row],[Ei]]=0,10,LOG(Sample[[#This Row],[Ei]]))</f>
        <v>0</v>
      </c>
      <c r="P2344">
        <f>IF(Sample[[#This Row],[Ii]]=0,10,LOG(Sample[[#This Row],[Ii]]))</f>
        <v>-0.3010299956639812</v>
      </c>
      <c r="Q2344">
        <f>Kx-Sample[[#This Row],[Xp]]</f>
        <v>-0.3010299956639812</v>
      </c>
      <c r="R2344">
        <f>Ky-Sample[[#This Row],[Yp]]</f>
        <v>-1</v>
      </c>
      <c r="S2344">
        <f>Kz-Sample[[#This Row],[Zp]]</f>
        <v>1.3010299956639813</v>
      </c>
      <c r="T2344">
        <f>Sample[[#This Row],[Kpy]]*KSc-Sample[[#This Row],[KPz]]*KSb</f>
        <v>-0.30102999566398125</v>
      </c>
      <c r="U2344">
        <f>-1*(Sample[[#This Row],[KPx]]*KSc-Sample[[#This Row],[KPz]]*KSa)</f>
        <v>-0.3010299956639812</v>
      </c>
      <c r="V2344">
        <f>(Sample[[#This Row],[KPx]]*$R$2-Sample[[#This Row],[Kpy]]*KSa)</f>
        <v>-0.3010299956639812</v>
      </c>
      <c r="W2344">
        <f>Sample[[#This Row],[Kpy]]*KTc-Sample[[#This Row],[KPz]]*KTb</f>
        <v>2.3010299956639813</v>
      </c>
      <c r="X2344">
        <f>-1*(Sample[[#This Row],[KPx]]*KTc-Sample[[#This Row],[KPz]]*KTa)</f>
        <v>2.3010299956639813</v>
      </c>
      <c r="Y2344">
        <f>(Sample[[#This Row],[KPx]]*KTb-Sample[[#This Row],[Kpy]]*KTa)</f>
        <v>2.3010299956639813</v>
      </c>
      <c r="Z2344">
        <f>-Sample[[#This Row],[Xp]]*a+Sample[[#This Row],[Yp]]*b+Sample[[#This Row],[Zp]]*c_</f>
        <v>-0.6020599913279624</v>
      </c>
      <c r="AA2344" s="8">
        <f>-IF(Sample[[#This Row],[Column2]]&gt;0,1,-1)*SQRT(Sample[[#This Row],[KPx''i]]^2+Sample[[#This Row],[KPx''j]]^2+Sample[[#This Row],[KPx''k]]^2)/Ksmag/Scale</f>
        <v>0.36868494332449331</v>
      </c>
      <c r="AB2344" s="1">
        <f>SQRT(Sample[[#This Row],[Kpy''i]]^2+Sample[[#This Row],[KPy''j]]^2+Sample[[#This Row],[KPy''k]]^2)/KTmag/Scale</f>
        <v>1.6270739136476533</v>
      </c>
    </row>
    <row r="2345" spans="1:28" hidden="1" x14ac:dyDescent="0.25">
      <c r="A2345" s="5">
        <v>2340</v>
      </c>
      <c r="B2345" s="13" t="s">
        <v>43</v>
      </c>
      <c r="C2345" s="5"/>
      <c r="D2345" s="5"/>
      <c r="E2345">
        <v>4</v>
      </c>
      <c r="F2345">
        <v>8</v>
      </c>
      <c r="G2345">
        <v>3</v>
      </c>
      <c r="H2345" s="11">
        <f>Sample[[#This Row],[C]]/Sample[[#This Row],[D]]</f>
        <v>2</v>
      </c>
      <c r="I2345" s="11">
        <f>Sample[[#This Row],[A]]/Sample[[#This Row],[C]]</f>
        <v>0.375</v>
      </c>
      <c r="J2345" s="11">
        <f>Sample[[#This Row],[D]]/Sample[[#This Row],[A]]</f>
        <v>1.3333333333333333</v>
      </c>
      <c r="K2345" s="11">
        <f>Sample[[#This Row],[A]]/Sample[[#This Row],[D]]</f>
        <v>0.75</v>
      </c>
      <c r="L2345" s="11">
        <f>Sample[[#This Row],[D]]/Sample[[#This Row],[C]]</f>
        <v>0.5</v>
      </c>
      <c r="M2345" s="11">
        <f>Sample[[#This Row],[C]]/Sample[[#This Row],[A]]</f>
        <v>2.6666666666666665</v>
      </c>
      <c r="N2345">
        <f>IF(Sample[[#This Row],[Ap]]=0,10,LOG(Sample[[#This Row],[Ap]]))</f>
        <v>0.3010299956639812</v>
      </c>
      <c r="O2345">
        <f>IF(Sample[[#This Row],[Ei]]=0,10,LOG(Sample[[#This Row],[Ei]]))</f>
        <v>-0.42596873227228116</v>
      </c>
      <c r="P2345">
        <f>IF(Sample[[#This Row],[Ii]]=0,10,LOG(Sample[[#This Row],[Ii]]))</f>
        <v>0.12493873660829993</v>
      </c>
      <c r="Q2345">
        <f>Kx-Sample[[#This Row],[Xp]]</f>
        <v>-0.3010299956639812</v>
      </c>
      <c r="R2345">
        <f>Ky-Sample[[#This Row],[Yp]]</f>
        <v>-0.57403126772771884</v>
      </c>
      <c r="S2345">
        <f>Kz-Sample[[#This Row],[Zp]]</f>
        <v>0.87506126339170009</v>
      </c>
      <c r="T2345">
        <f>Sample[[#This Row],[Kpy]]*KSc-Sample[[#This Row],[KPz]]*KSb</f>
        <v>-0.30102999566398125</v>
      </c>
      <c r="U2345">
        <f>-1*(Sample[[#This Row],[KPx]]*KSc-Sample[[#This Row],[KPz]]*KSa)</f>
        <v>-0.3010299956639812</v>
      </c>
      <c r="V2345">
        <f>(Sample[[#This Row],[KPx]]*$R$2-Sample[[#This Row],[Kpy]]*KSa)</f>
        <v>-0.3010299956639812</v>
      </c>
      <c r="W2345">
        <f>Sample[[#This Row],[Kpy]]*KTc-Sample[[#This Row],[KPz]]*KTb</f>
        <v>1.4490925311194189</v>
      </c>
      <c r="X2345">
        <f>-1*(Sample[[#This Row],[KPx]]*KTc-Sample[[#This Row],[KPz]]*KTa)</f>
        <v>1.4490925311194189</v>
      </c>
      <c r="Y2345">
        <f>(Sample[[#This Row],[KPx]]*KTb-Sample[[#This Row],[Kpy]]*KTa)</f>
        <v>1.4490925311194189</v>
      </c>
      <c r="Z2345">
        <f>-Sample[[#This Row],[Xp]]*a+Sample[[#This Row],[Yp]]*b+Sample[[#This Row],[Zp]]*c_</f>
        <v>-0.60205999132796251</v>
      </c>
      <c r="AA2345" s="8">
        <f>-IF(Sample[[#This Row],[Column2]]&gt;0,1,-1)*SQRT(Sample[[#This Row],[KPx''i]]^2+Sample[[#This Row],[KPx''j]]^2+Sample[[#This Row],[KPx''k]]^2)/Ksmag/Scale</f>
        <v>0.36868494332449331</v>
      </c>
      <c r="AB2345" s="1">
        <f>SQRT(Sample[[#This Row],[Kpy''i]]^2+Sample[[#This Row],[KPy''j]]^2+Sample[[#This Row],[KPy''k]]^2)/KTmag/Scale</f>
        <v>1.0246631553213195</v>
      </c>
    </row>
    <row r="2346" spans="1:28" hidden="1" x14ac:dyDescent="0.25">
      <c r="A2346" s="5">
        <v>2341</v>
      </c>
      <c r="B2346" s="13" t="s">
        <v>43</v>
      </c>
      <c r="C2346" s="5"/>
      <c r="D2346" s="5"/>
      <c r="E2346">
        <v>7</v>
      </c>
      <c r="F2346">
        <v>2</v>
      </c>
      <c r="G2346">
        <v>5</v>
      </c>
      <c r="H2346" s="11">
        <f>Sample[[#This Row],[C]]/Sample[[#This Row],[D]]</f>
        <v>0.2857142857142857</v>
      </c>
      <c r="I2346" s="11">
        <f>Sample[[#This Row],[A]]/Sample[[#This Row],[C]]</f>
        <v>2.5</v>
      </c>
      <c r="J2346" s="11">
        <f>Sample[[#This Row],[D]]/Sample[[#This Row],[A]]</f>
        <v>1.4</v>
      </c>
      <c r="K2346" s="11">
        <f>Sample[[#This Row],[A]]/Sample[[#This Row],[D]]</f>
        <v>0.7142857142857143</v>
      </c>
      <c r="L2346" s="11">
        <f>Sample[[#This Row],[D]]/Sample[[#This Row],[C]]</f>
        <v>3.5</v>
      </c>
      <c r="M2346" s="11">
        <f>Sample[[#This Row],[C]]/Sample[[#This Row],[A]]</f>
        <v>0.4</v>
      </c>
      <c r="N2346">
        <f>IF(Sample[[#This Row],[Ap]]=0,10,LOG(Sample[[#This Row],[Ap]]))</f>
        <v>-0.54406804435027567</v>
      </c>
      <c r="O2346">
        <f>IF(Sample[[#This Row],[Ei]]=0,10,LOG(Sample[[#This Row],[Ei]]))</f>
        <v>0.3979400086720376</v>
      </c>
      <c r="P2346">
        <f>IF(Sample[[#This Row],[Ii]]=0,10,LOG(Sample[[#This Row],[Ii]]))</f>
        <v>0.14612803567823801</v>
      </c>
      <c r="Q2346">
        <f>Kx-Sample[[#This Row],[Xp]]</f>
        <v>0.54406804435027567</v>
      </c>
      <c r="R2346">
        <f>Ky-Sample[[#This Row],[Yp]]</f>
        <v>-1.3979400086720375</v>
      </c>
      <c r="S2346">
        <f>Kz-Sample[[#This Row],[Zp]]</f>
        <v>0.85387196432176204</v>
      </c>
      <c r="T2346">
        <f>Sample[[#This Row],[Kpy]]*KSc-Sample[[#This Row],[KPz]]*KSb</f>
        <v>0.54406804435027545</v>
      </c>
      <c r="U2346">
        <f>-1*(Sample[[#This Row],[KPx]]*KSc-Sample[[#This Row],[KPz]]*KSa)</f>
        <v>0.54406804435027567</v>
      </c>
      <c r="V2346">
        <f>(Sample[[#This Row],[KPx]]*$R$2-Sample[[#This Row],[Kpy]]*KSa)</f>
        <v>0.54406804435027567</v>
      </c>
      <c r="W2346">
        <f>Sample[[#This Row],[Kpy]]*KTc-Sample[[#This Row],[KPz]]*KTb</f>
        <v>2.2518119729937993</v>
      </c>
      <c r="X2346">
        <f>-1*(Sample[[#This Row],[KPx]]*KTc-Sample[[#This Row],[KPz]]*KTa)</f>
        <v>2.2518119729937998</v>
      </c>
      <c r="Y2346">
        <f>(Sample[[#This Row],[KPx]]*KTb-Sample[[#This Row],[Kpy]]*KTa)</f>
        <v>2.2518119729937993</v>
      </c>
      <c r="Z2346">
        <f>-Sample[[#This Row],[Xp]]*a+Sample[[#This Row],[Yp]]*b+Sample[[#This Row],[Zp]]*c_</f>
        <v>1.0881360887005513</v>
      </c>
      <c r="AA2346" s="8">
        <f>-IF(Sample[[#This Row],[Column2]]&gt;0,1,-1)*SQRT(Sample[[#This Row],[KPx''i]]^2+Sample[[#This Row],[KPx''j]]^2+Sample[[#This Row],[KPx''k]]^2)/Ksmag/Scale</f>
        <v>-0.66634454700605161</v>
      </c>
      <c r="AB2346" s="1">
        <f>SQRT(Sample[[#This Row],[Kpy''i]]^2+Sample[[#This Row],[KPy''j]]^2+Sample[[#This Row],[KPy''k]]^2)/KTmag/Scale</f>
        <v>1.5922715160609744</v>
      </c>
    </row>
    <row r="2347" spans="1:28" hidden="1" x14ac:dyDescent="0.25">
      <c r="A2347" s="5">
        <v>2342</v>
      </c>
      <c r="B2347" s="13" t="s">
        <v>43</v>
      </c>
      <c r="C2347" s="5"/>
      <c r="D2347" s="5"/>
      <c r="E2347">
        <v>6</v>
      </c>
      <c r="F2347">
        <v>4</v>
      </c>
      <c r="G2347">
        <v>2</v>
      </c>
      <c r="H2347" s="11">
        <f>Sample[[#This Row],[C]]/Sample[[#This Row],[D]]</f>
        <v>0.66666666666666663</v>
      </c>
      <c r="I2347" s="11">
        <f>Sample[[#This Row],[A]]/Sample[[#This Row],[C]]</f>
        <v>0.5</v>
      </c>
      <c r="J2347" s="11">
        <f>Sample[[#This Row],[D]]/Sample[[#This Row],[A]]</f>
        <v>3</v>
      </c>
      <c r="K2347" s="11">
        <f>Sample[[#This Row],[A]]/Sample[[#This Row],[D]]</f>
        <v>0.33333333333333331</v>
      </c>
      <c r="L2347" s="11">
        <f>Sample[[#This Row],[D]]/Sample[[#This Row],[C]]</f>
        <v>1.5</v>
      </c>
      <c r="M2347" s="11">
        <f>Sample[[#This Row],[C]]/Sample[[#This Row],[A]]</f>
        <v>2</v>
      </c>
      <c r="N2347">
        <f>IF(Sample[[#This Row],[Ap]]=0,10,LOG(Sample[[#This Row],[Ap]]))</f>
        <v>-0.17609125905568127</v>
      </c>
      <c r="O2347">
        <f>IF(Sample[[#This Row],[Ei]]=0,10,LOG(Sample[[#This Row],[Ei]]))</f>
        <v>-0.3010299956639812</v>
      </c>
      <c r="P2347">
        <f>IF(Sample[[#This Row],[Ii]]=0,10,LOG(Sample[[#This Row],[Ii]]))</f>
        <v>0.47712125471966244</v>
      </c>
      <c r="Q2347">
        <f>Kx-Sample[[#This Row],[Xp]]</f>
        <v>0.17609125905568127</v>
      </c>
      <c r="R2347">
        <f>Ky-Sample[[#This Row],[Yp]]</f>
        <v>-0.69897000433601875</v>
      </c>
      <c r="S2347">
        <f>Kz-Sample[[#This Row],[Zp]]</f>
        <v>0.52287874528033762</v>
      </c>
      <c r="T2347">
        <f>Sample[[#This Row],[Kpy]]*KSc-Sample[[#This Row],[KPz]]*KSb</f>
        <v>0.17609125905568113</v>
      </c>
      <c r="U2347">
        <f>-1*(Sample[[#This Row],[KPx]]*KSc-Sample[[#This Row],[KPz]]*KSa)</f>
        <v>0.17609125905568127</v>
      </c>
      <c r="V2347">
        <f>(Sample[[#This Row],[KPx]]*$R$2-Sample[[#This Row],[Kpy]]*KSa)</f>
        <v>0.17609125905568127</v>
      </c>
      <c r="W2347">
        <f>Sample[[#This Row],[Kpy]]*KTc-Sample[[#This Row],[KPz]]*KTb</f>
        <v>1.2218487496163564</v>
      </c>
      <c r="X2347">
        <f>-1*(Sample[[#This Row],[KPx]]*KTc-Sample[[#This Row],[KPz]]*KTa)</f>
        <v>1.2218487496163566</v>
      </c>
      <c r="Y2347">
        <f>(Sample[[#This Row],[KPx]]*KTb-Sample[[#This Row],[Kpy]]*KTa)</f>
        <v>1.2218487496163561</v>
      </c>
      <c r="Z2347">
        <f>-Sample[[#This Row],[Xp]]*a+Sample[[#This Row],[Yp]]*b+Sample[[#This Row],[Zp]]*c_</f>
        <v>0.35218251811136247</v>
      </c>
      <c r="AA2347" s="8">
        <f>-IF(Sample[[#This Row],[Column2]]&gt;0,1,-1)*SQRT(Sample[[#This Row],[KPx''i]]^2+Sample[[#This Row],[KPx''j]]^2+Sample[[#This Row],[KPx''k]]^2)/Ksmag/Scale</f>
        <v>-0.21566686642533325</v>
      </c>
      <c r="AB2347" s="1">
        <f>SQRT(Sample[[#This Row],[Kpy''i]]^2+Sample[[#This Row],[KPy''j]]^2+Sample[[#This Row],[KPy''k]]^2)/KTmag/Scale</f>
        <v>0.86397753643802966</v>
      </c>
    </row>
    <row r="2348" spans="1:28" hidden="1" x14ac:dyDescent="0.25">
      <c r="A2348" s="5">
        <v>2343</v>
      </c>
      <c r="B2348" s="13" t="s">
        <v>43</v>
      </c>
      <c r="C2348" s="5"/>
      <c r="D2348" s="5"/>
      <c r="E2348">
        <v>3</v>
      </c>
      <c r="F2348">
        <v>10</v>
      </c>
      <c r="G2348">
        <v>8</v>
      </c>
      <c r="H2348" s="11">
        <f>Sample[[#This Row],[C]]/Sample[[#This Row],[D]]</f>
        <v>3.3333333333333335</v>
      </c>
      <c r="I2348" s="11">
        <f>Sample[[#This Row],[A]]/Sample[[#This Row],[C]]</f>
        <v>0.8</v>
      </c>
      <c r="J2348" s="11">
        <f>Sample[[#This Row],[D]]/Sample[[#This Row],[A]]</f>
        <v>0.375</v>
      </c>
      <c r="K2348" s="11">
        <f>Sample[[#This Row],[A]]/Sample[[#This Row],[D]]</f>
        <v>2.6666666666666665</v>
      </c>
      <c r="L2348" s="11">
        <f>Sample[[#This Row],[D]]/Sample[[#This Row],[C]]</f>
        <v>0.3</v>
      </c>
      <c r="M2348" s="11">
        <f>Sample[[#This Row],[C]]/Sample[[#This Row],[A]]</f>
        <v>1.25</v>
      </c>
      <c r="N2348">
        <f>IF(Sample[[#This Row],[Ap]]=0,10,LOG(Sample[[#This Row],[Ap]]))</f>
        <v>0.52287874528033762</v>
      </c>
      <c r="O2348">
        <f>IF(Sample[[#This Row],[Ei]]=0,10,LOG(Sample[[#This Row],[Ei]]))</f>
        <v>-9.6910013008056392E-2</v>
      </c>
      <c r="P2348">
        <f>IF(Sample[[#This Row],[Ii]]=0,10,LOG(Sample[[#This Row],[Ii]]))</f>
        <v>-0.42596873227228116</v>
      </c>
      <c r="Q2348">
        <f>Kx-Sample[[#This Row],[Xp]]</f>
        <v>-0.52287874528033762</v>
      </c>
      <c r="R2348">
        <f>Ky-Sample[[#This Row],[Yp]]</f>
        <v>-0.90308998699194365</v>
      </c>
      <c r="S2348">
        <f>Kz-Sample[[#This Row],[Zp]]</f>
        <v>1.4259687322722812</v>
      </c>
      <c r="T2348">
        <f>Sample[[#This Row],[Kpy]]*KSc-Sample[[#This Row],[KPz]]*KSb</f>
        <v>-0.52287874528033751</v>
      </c>
      <c r="U2348">
        <f>-1*(Sample[[#This Row],[KPx]]*KSc-Sample[[#This Row],[KPz]]*KSa)</f>
        <v>-0.52287874528033762</v>
      </c>
      <c r="V2348">
        <f>(Sample[[#This Row],[KPx]]*$R$2-Sample[[#This Row],[Kpy]]*KSa)</f>
        <v>-0.52287874528033762</v>
      </c>
      <c r="W2348">
        <f>Sample[[#This Row],[Kpy]]*KTc-Sample[[#This Row],[KPz]]*KTb</f>
        <v>2.3290587192642249</v>
      </c>
      <c r="X2348">
        <f>-1*(Sample[[#This Row],[KPx]]*KTc-Sample[[#This Row],[KPz]]*KTa)</f>
        <v>2.3290587192642249</v>
      </c>
      <c r="Y2348">
        <f>(Sample[[#This Row],[KPx]]*KTb-Sample[[#This Row],[Kpy]]*KTa)</f>
        <v>2.3290587192642249</v>
      </c>
      <c r="Z2348">
        <f>-Sample[[#This Row],[Xp]]*a+Sample[[#This Row],[Yp]]*b+Sample[[#This Row],[Zp]]*c_</f>
        <v>-1.045757490560675</v>
      </c>
      <c r="AA2348" s="8">
        <f>-IF(Sample[[#This Row],[Column2]]&gt;0,1,-1)*SQRT(Sample[[#This Row],[KPx''i]]^2+Sample[[#This Row],[KPx''j]]^2+Sample[[#This Row],[KPx''k]]^2)/Ksmag/Scale</f>
        <v>0.64039306164176246</v>
      </c>
      <c r="AB2348" s="1">
        <f>SQRT(Sample[[#This Row],[Kpy''i]]^2+Sample[[#This Row],[KPy''j]]^2+Sample[[#This Row],[KPy''k]]^2)/KTmag/Scale</f>
        <v>1.6468932141733892</v>
      </c>
    </row>
    <row r="2349" spans="1:28" hidden="1" x14ac:dyDescent="0.25">
      <c r="A2349" s="5">
        <v>2344</v>
      </c>
      <c r="B2349" s="13" t="s">
        <v>43</v>
      </c>
      <c r="C2349" s="5"/>
      <c r="D2349" s="5"/>
      <c r="E2349">
        <v>9</v>
      </c>
      <c r="F2349">
        <v>3</v>
      </c>
      <c r="G2349">
        <v>6</v>
      </c>
      <c r="H2349" s="11">
        <f>Sample[[#This Row],[C]]/Sample[[#This Row],[D]]</f>
        <v>0.33333333333333331</v>
      </c>
      <c r="I2349" s="11">
        <f>Sample[[#This Row],[A]]/Sample[[#This Row],[C]]</f>
        <v>2</v>
      </c>
      <c r="J2349" s="11">
        <f>Sample[[#This Row],[D]]/Sample[[#This Row],[A]]</f>
        <v>1.5</v>
      </c>
      <c r="K2349" s="11">
        <f>Sample[[#This Row],[A]]/Sample[[#This Row],[D]]</f>
        <v>0.66666666666666663</v>
      </c>
      <c r="L2349" s="11">
        <f>Sample[[#This Row],[D]]/Sample[[#This Row],[C]]</f>
        <v>3</v>
      </c>
      <c r="M2349" s="11">
        <f>Sample[[#This Row],[C]]/Sample[[#This Row],[A]]</f>
        <v>0.5</v>
      </c>
      <c r="N2349">
        <f>IF(Sample[[#This Row],[Ap]]=0,10,LOG(Sample[[#This Row],[Ap]]))</f>
        <v>-0.47712125471966244</v>
      </c>
      <c r="O2349">
        <f>IF(Sample[[#This Row],[Ei]]=0,10,LOG(Sample[[#This Row],[Ei]]))</f>
        <v>0.3010299956639812</v>
      </c>
      <c r="P2349">
        <f>IF(Sample[[#This Row],[Ii]]=0,10,LOG(Sample[[#This Row],[Ii]]))</f>
        <v>0.17609125905568124</v>
      </c>
      <c r="Q2349">
        <f>Kx-Sample[[#This Row],[Xp]]</f>
        <v>0.47712125471966244</v>
      </c>
      <c r="R2349">
        <f>Ky-Sample[[#This Row],[Yp]]</f>
        <v>-1.3010299956639813</v>
      </c>
      <c r="S2349">
        <f>Kz-Sample[[#This Row],[Zp]]</f>
        <v>0.82390874094431876</v>
      </c>
      <c r="T2349">
        <f>Sample[[#This Row],[Kpy]]*KSc-Sample[[#This Row],[KPz]]*KSb</f>
        <v>0.47712125471966249</v>
      </c>
      <c r="U2349">
        <f>-1*(Sample[[#This Row],[KPx]]*KSc-Sample[[#This Row],[KPz]]*KSa)</f>
        <v>0.47712125471966244</v>
      </c>
      <c r="V2349">
        <f>(Sample[[#This Row],[KPx]]*$R$2-Sample[[#This Row],[Kpy]]*KSa)</f>
        <v>0.47712125471966244</v>
      </c>
      <c r="W2349">
        <f>Sample[[#This Row],[Kpy]]*KTc-Sample[[#This Row],[KPz]]*KTb</f>
        <v>2.1249387366082999</v>
      </c>
      <c r="X2349">
        <f>-1*(Sample[[#This Row],[KPx]]*KTc-Sample[[#This Row],[KPz]]*KTa)</f>
        <v>2.1249387366082999</v>
      </c>
      <c r="Y2349">
        <f>(Sample[[#This Row],[KPx]]*KTb-Sample[[#This Row],[Kpy]]*KTa)</f>
        <v>2.1249387366082999</v>
      </c>
      <c r="Z2349">
        <f>-Sample[[#This Row],[Xp]]*a+Sample[[#This Row],[Yp]]*b+Sample[[#This Row],[Zp]]*c_</f>
        <v>0.95424250943932487</v>
      </c>
      <c r="AA2349" s="8">
        <f>-IF(Sample[[#This Row],[Column2]]&gt;0,1,-1)*SQRT(Sample[[#This Row],[KPx''i]]^2+Sample[[#This Row],[KPx''j]]^2+Sample[[#This Row],[KPx''k]]^2)/Ksmag/Scale</f>
        <v>-0.58435180974982659</v>
      </c>
      <c r="AB2349" s="1">
        <f>SQRT(Sample[[#This Row],[Kpy''i]]^2+Sample[[#This Row],[KPy''j]]^2+Sample[[#This Row],[KPy''k]]^2)/KTmag/Scale</f>
        <v>1.502558590261704</v>
      </c>
    </row>
    <row r="2350" spans="1:28" hidden="1" x14ac:dyDescent="0.25">
      <c r="A2350" s="5">
        <v>2345</v>
      </c>
      <c r="B2350" s="13" t="s">
        <v>43</v>
      </c>
      <c r="C2350" s="5"/>
      <c r="D2350" s="5"/>
      <c r="E2350">
        <v>4</v>
      </c>
      <c r="F2350">
        <v>8</v>
      </c>
      <c r="G2350">
        <v>7</v>
      </c>
      <c r="H2350" s="11">
        <f>Sample[[#This Row],[C]]/Sample[[#This Row],[D]]</f>
        <v>2</v>
      </c>
      <c r="I2350" s="11">
        <f>Sample[[#This Row],[A]]/Sample[[#This Row],[C]]</f>
        <v>0.875</v>
      </c>
      <c r="J2350" s="11">
        <f>Sample[[#This Row],[D]]/Sample[[#This Row],[A]]</f>
        <v>0.5714285714285714</v>
      </c>
      <c r="K2350" s="11">
        <f>Sample[[#This Row],[A]]/Sample[[#This Row],[D]]</f>
        <v>1.75</v>
      </c>
      <c r="L2350" s="11">
        <f>Sample[[#This Row],[D]]/Sample[[#This Row],[C]]</f>
        <v>0.5</v>
      </c>
      <c r="M2350" s="11">
        <f>Sample[[#This Row],[C]]/Sample[[#This Row],[A]]</f>
        <v>1.1428571428571428</v>
      </c>
      <c r="N2350">
        <f>IF(Sample[[#This Row],[Ap]]=0,10,LOG(Sample[[#This Row],[Ap]]))</f>
        <v>0.3010299956639812</v>
      </c>
      <c r="O2350">
        <f>IF(Sample[[#This Row],[Ei]]=0,10,LOG(Sample[[#This Row],[Ei]]))</f>
        <v>-5.7991946977686754E-2</v>
      </c>
      <c r="P2350">
        <f>IF(Sample[[#This Row],[Ii]]=0,10,LOG(Sample[[#This Row],[Ii]]))</f>
        <v>-0.24303804868629447</v>
      </c>
      <c r="Q2350">
        <f>Kx-Sample[[#This Row],[Xp]]</f>
        <v>-0.3010299956639812</v>
      </c>
      <c r="R2350">
        <f>Ky-Sample[[#This Row],[Yp]]</f>
        <v>-0.94200805302231327</v>
      </c>
      <c r="S2350">
        <f>Kz-Sample[[#This Row],[Zp]]</f>
        <v>1.2430380486862944</v>
      </c>
      <c r="T2350">
        <f>Sample[[#This Row],[Kpy]]*KSc-Sample[[#This Row],[KPz]]*KSb</f>
        <v>-0.30102999566398114</v>
      </c>
      <c r="U2350">
        <f>-1*(Sample[[#This Row],[KPx]]*KSc-Sample[[#This Row],[KPz]]*KSa)</f>
        <v>-0.3010299956639812</v>
      </c>
      <c r="V2350">
        <f>(Sample[[#This Row],[KPx]]*$R$2-Sample[[#This Row],[Kpy]]*KSa)</f>
        <v>-0.3010299956639812</v>
      </c>
      <c r="W2350">
        <f>Sample[[#This Row],[Kpy]]*KTc-Sample[[#This Row],[KPz]]*KTb</f>
        <v>2.1850461017086076</v>
      </c>
      <c r="X2350">
        <f>-1*(Sample[[#This Row],[KPx]]*KTc-Sample[[#This Row],[KPz]]*KTa)</f>
        <v>2.1850461017086076</v>
      </c>
      <c r="Y2350">
        <f>(Sample[[#This Row],[KPx]]*KTb-Sample[[#This Row],[Kpy]]*KTa)</f>
        <v>2.1850461017086076</v>
      </c>
      <c r="Z2350">
        <f>-Sample[[#This Row],[Xp]]*a+Sample[[#This Row],[Yp]]*b+Sample[[#This Row],[Zp]]*c_</f>
        <v>-0.60205999132796251</v>
      </c>
      <c r="AA2350" s="8">
        <f>-IF(Sample[[#This Row],[Column2]]&gt;0,1,-1)*SQRT(Sample[[#This Row],[KPx''i]]^2+Sample[[#This Row],[KPx''j]]^2+Sample[[#This Row],[KPx''k]]^2)/Ksmag/Scale</f>
        <v>0.36868494332449325</v>
      </c>
      <c r="AB2350" s="1">
        <f>SQRT(Sample[[#This Row],[Kpy''i]]^2+Sample[[#This Row],[KPy''j]]^2+Sample[[#This Row],[KPy''k]]^2)/KTmag/Scale</f>
        <v>1.5450609157233872</v>
      </c>
    </row>
    <row r="2351" spans="1:28" hidden="1" x14ac:dyDescent="0.25">
      <c r="A2351" s="5">
        <v>2346</v>
      </c>
      <c r="B2351" s="13" t="s">
        <v>43</v>
      </c>
      <c r="C2351" s="5"/>
      <c r="D2351" s="5"/>
      <c r="E2351">
        <v>9</v>
      </c>
      <c r="F2351">
        <v>5</v>
      </c>
      <c r="G2351">
        <v>6</v>
      </c>
      <c r="H2351" s="11">
        <f>Sample[[#This Row],[C]]/Sample[[#This Row],[D]]</f>
        <v>0.55555555555555558</v>
      </c>
      <c r="I2351" s="11">
        <f>Sample[[#This Row],[A]]/Sample[[#This Row],[C]]</f>
        <v>1.2</v>
      </c>
      <c r="J2351" s="11">
        <f>Sample[[#This Row],[D]]/Sample[[#This Row],[A]]</f>
        <v>1.5</v>
      </c>
      <c r="K2351" s="11">
        <f>Sample[[#This Row],[A]]/Sample[[#This Row],[D]]</f>
        <v>0.66666666666666663</v>
      </c>
      <c r="L2351" s="11">
        <f>Sample[[#This Row],[D]]/Sample[[#This Row],[C]]</f>
        <v>1.8</v>
      </c>
      <c r="M2351" s="11">
        <f>Sample[[#This Row],[C]]/Sample[[#This Row],[A]]</f>
        <v>0.83333333333333337</v>
      </c>
      <c r="N2351">
        <f>IF(Sample[[#This Row],[Ap]]=0,10,LOG(Sample[[#This Row],[Ap]]))</f>
        <v>-0.25527250510330607</v>
      </c>
      <c r="O2351">
        <f>IF(Sample[[#This Row],[Ei]]=0,10,LOG(Sample[[#This Row],[Ei]]))</f>
        <v>7.9181246047624818E-2</v>
      </c>
      <c r="P2351">
        <f>IF(Sample[[#This Row],[Ii]]=0,10,LOG(Sample[[#This Row],[Ii]]))</f>
        <v>0.17609125905568124</v>
      </c>
      <c r="Q2351">
        <f>Kx-Sample[[#This Row],[Xp]]</f>
        <v>0.25527250510330607</v>
      </c>
      <c r="R2351">
        <f>Ky-Sample[[#This Row],[Yp]]</f>
        <v>-1.0791812460476249</v>
      </c>
      <c r="S2351">
        <f>Kz-Sample[[#This Row],[Zp]]</f>
        <v>0.82390874094431876</v>
      </c>
      <c r="T2351">
        <f>Sample[[#This Row],[Kpy]]*KSc-Sample[[#This Row],[KPz]]*KSb</f>
        <v>0.25527250510330612</v>
      </c>
      <c r="U2351">
        <f>-1*(Sample[[#This Row],[KPx]]*KSc-Sample[[#This Row],[KPz]]*KSa)</f>
        <v>0.25527250510330607</v>
      </c>
      <c r="V2351">
        <f>(Sample[[#This Row],[KPx]]*$R$2-Sample[[#This Row],[Kpy]]*KSa)</f>
        <v>0.25527250510330607</v>
      </c>
      <c r="W2351">
        <f>Sample[[#This Row],[Kpy]]*KTc-Sample[[#This Row],[KPz]]*KTb</f>
        <v>1.9030899869919438</v>
      </c>
      <c r="X2351">
        <f>-1*(Sample[[#This Row],[KPx]]*KTc-Sample[[#This Row],[KPz]]*KTa)</f>
        <v>1.9030899869919435</v>
      </c>
      <c r="Y2351">
        <f>(Sample[[#This Row],[KPx]]*KTb-Sample[[#This Row],[Kpy]]*KTa)</f>
        <v>1.9030899869919438</v>
      </c>
      <c r="Z2351">
        <f>-Sample[[#This Row],[Xp]]*a+Sample[[#This Row],[Yp]]*b+Sample[[#This Row],[Zp]]*c_</f>
        <v>0.51054501020661214</v>
      </c>
      <c r="AA2351" s="8">
        <f>-IF(Sample[[#This Row],[Column2]]&gt;0,1,-1)*SQRT(Sample[[#This Row],[KPx''i]]^2+Sample[[#This Row],[KPx''j]]^2+Sample[[#This Row],[KPx''k]]^2)/Ksmag/Scale</f>
        <v>-0.31264369143255732</v>
      </c>
      <c r="AB2351" s="1">
        <f>SQRT(Sample[[#This Row],[Kpy''i]]^2+Sample[[#This Row],[KPy''j]]^2+Sample[[#This Row],[KPy''k]]^2)/KTmag/Scale</f>
        <v>1.3456878350102222</v>
      </c>
    </row>
    <row r="2352" spans="1:28" hidden="1" x14ac:dyDescent="0.25">
      <c r="A2352" s="5">
        <v>2347</v>
      </c>
      <c r="B2352" s="13" t="s">
        <v>43</v>
      </c>
      <c r="C2352" s="5"/>
      <c r="D2352" s="5"/>
      <c r="E2352">
        <v>5</v>
      </c>
      <c r="F2352">
        <v>7</v>
      </c>
      <c r="G2352">
        <v>5</v>
      </c>
      <c r="H2352" s="11">
        <f>Sample[[#This Row],[C]]/Sample[[#This Row],[D]]</f>
        <v>1.4</v>
      </c>
      <c r="I2352" s="11">
        <f>Sample[[#This Row],[A]]/Sample[[#This Row],[C]]</f>
        <v>0.7142857142857143</v>
      </c>
      <c r="J2352" s="11">
        <f>Sample[[#This Row],[D]]/Sample[[#This Row],[A]]</f>
        <v>1</v>
      </c>
      <c r="K2352" s="11">
        <f>Sample[[#This Row],[A]]/Sample[[#This Row],[D]]</f>
        <v>1</v>
      </c>
      <c r="L2352" s="11">
        <f>Sample[[#This Row],[D]]/Sample[[#This Row],[C]]</f>
        <v>0.7142857142857143</v>
      </c>
      <c r="M2352" s="11">
        <f>Sample[[#This Row],[C]]/Sample[[#This Row],[A]]</f>
        <v>1.4</v>
      </c>
      <c r="N2352">
        <f>IF(Sample[[#This Row],[Ap]]=0,10,LOG(Sample[[#This Row],[Ap]]))</f>
        <v>0.14612803567823801</v>
      </c>
      <c r="O2352">
        <f>IF(Sample[[#This Row],[Ei]]=0,10,LOG(Sample[[#This Row],[Ei]]))</f>
        <v>-0.14612803567823801</v>
      </c>
      <c r="P2352">
        <f>IF(Sample[[#This Row],[Ii]]=0,10,LOG(Sample[[#This Row],[Ii]]))</f>
        <v>0</v>
      </c>
      <c r="Q2352">
        <f>Kx-Sample[[#This Row],[Xp]]</f>
        <v>-0.14612803567823801</v>
      </c>
      <c r="R2352">
        <f>Ky-Sample[[#This Row],[Yp]]</f>
        <v>-0.85387196432176204</v>
      </c>
      <c r="S2352">
        <f>Kz-Sample[[#This Row],[Zp]]</f>
        <v>1</v>
      </c>
      <c r="T2352">
        <f>Sample[[#This Row],[Kpy]]*KSc-Sample[[#This Row],[KPz]]*KSb</f>
        <v>-0.14612803567823796</v>
      </c>
      <c r="U2352">
        <f>-1*(Sample[[#This Row],[KPx]]*KSc-Sample[[#This Row],[KPz]]*KSa)</f>
        <v>-0.14612803567823801</v>
      </c>
      <c r="V2352">
        <f>(Sample[[#This Row],[KPx]]*$R$2-Sample[[#This Row],[Kpy]]*KSa)</f>
        <v>-0.14612803567823801</v>
      </c>
      <c r="W2352">
        <f>Sample[[#This Row],[Kpy]]*KTc-Sample[[#This Row],[KPz]]*KTb</f>
        <v>1.853871964321762</v>
      </c>
      <c r="X2352">
        <f>-1*(Sample[[#This Row],[KPx]]*KTc-Sample[[#This Row],[KPz]]*KTa)</f>
        <v>1.853871964321762</v>
      </c>
      <c r="Y2352">
        <f>(Sample[[#This Row],[KPx]]*KTb-Sample[[#This Row],[Kpy]]*KTa)</f>
        <v>1.853871964321762</v>
      </c>
      <c r="Z2352">
        <f>-Sample[[#This Row],[Xp]]*a+Sample[[#This Row],[Yp]]*b+Sample[[#This Row],[Zp]]*c_</f>
        <v>-0.29225607135647602</v>
      </c>
      <c r="AA2352" s="8">
        <f>-IF(Sample[[#This Row],[Column2]]&gt;0,1,-1)*SQRT(Sample[[#This Row],[KPx''i]]^2+Sample[[#This Row],[KPx''j]]^2+Sample[[#This Row],[KPx''k]]^2)/Ksmag/Scale</f>
        <v>0.17896956226344909</v>
      </c>
      <c r="AB2352" s="1">
        <f>SQRT(Sample[[#This Row],[Kpy''i]]^2+Sample[[#This Row],[KPy''j]]^2+Sample[[#This Row],[KPy''k]]^2)/KTmag/Scale</f>
        <v>1.3108854374235435</v>
      </c>
    </row>
    <row r="2353" spans="1:28" hidden="1" x14ac:dyDescent="0.25">
      <c r="A2353" s="5">
        <v>2348</v>
      </c>
      <c r="B2353" s="13" t="s">
        <v>43</v>
      </c>
      <c r="C2353" s="5"/>
      <c r="D2353" s="5"/>
      <c r="E2353">
        <v>7</v>
      </c>
      <c r="F2353">
        <v>10</v>
      </c>
      <c r="G2353">
        <v>9</v>
      </c>
      <c r="H2353" s="11">
        <f>Sample[[#This Row],[C]]/Sample[[#This Row],[D]]</f>
        <v>1.4285714285714286</v>
      </c>
      <c r="I2353" s="11">
        <f>Sample[[#This Row],[A]]/Sample[[#This Row],[C]]</f>
        <v>0.9</v>
      </c>
      <c r="J2353" s="11">
        <f>Sample[[#This Row],[D]]/Sample[[#This Row],[A]]</f>
        <v>0.77777777777777779</v>
      </c>
      <c r="K2353" s="11">
        <f>Sample[[#This Row],[A]]/Sample[[#This Row],[D]]</f>
        <v>1.2857142857142858</v>
      </c>
      <c r="L2353" s="11">
        <f>Sample[[#This Row],[D]]/Sample[[#This Row],[C]]</f>
        <v>0.7</v>
      </c>
      <c r="M2353" s="11">
        <f>Sample[[#This Row],[C]]/Sample[[#This Row],[A]]</f>
        <v>1.1111111111111112</v>
      </c>
      <c r="N2353">
        <f>IF(Sample[[#This Row],[Ap]]=0,10,LOG(Sample[[#This Row],[Ap]]))</f>
        <v>0.15490195998574319</v>
      </c>
      <c r="O2353">
        <f>IF(Sample[[#This Row],[Ei]]=0,10,LOG(Sample[[#This Row],[Ei]]))</f>
        <v>-4.5757490560675115E-2</v>
      </c>
      <c r="P2353">
        <f>IF(Sample[[#This Row],[Ii]]=0,10,LOG(Sample[[#This Row],[Ii]]))</f>
        <v>-0.10914446942506803</v>
      </c>
      <c r="Q2353">
        <f>Kx-Sample[[#This Row],[Xp]]</f>
        <v>-0.15490195998574319</v>
      </c>
      <c r="R2353">
        <f>Ky-Sample[[#This Row],[Yp]]</f>
        <v>-0.95424250943932487</v>
      </c>
      <c r="S2353">
        <f>Kz-Sample[[#This Row],[Zp]]</f>
        <v>1.1091444694250681</v>
      </c>
      <c r="T2353">
        <f>Sample[[#This Row],[Kpy]]*KSc-Sample[[#This Row],[KPz]]*KSb</f>
        <v>-0.15490195998574319</v>
      </c>
      <c r="U2353">
        <f>-1*(Sample[[#This Row],[KPx]]*KSc-Sample[[#This Row],[KPz]]*KSa)</f>
        <v>-0.15490195998574319</v>
      </c>
      <c r="V2353">
        <f>(Sample[[#This Row],[KPx]]*$R$2-Sample[[#This Row],[Kpy]]*KSa)</f>
        <v>-0.15490195998574319</v>
      </c>
      <c r="W2353">
        <f>Sample[[#This Row],[Kpy]]*KTc-Sample[[#This Row],[KPz]]*KTb</f>
        <v>2.063386978864393</v>
      </c>
      <c r="X2353">
        <f>-1*(Sample[[#This Row],[KPx]]*KTc-Sample[[#This Row],[KPz]]*KTa)</f>
        <v>2.063386978864393</v>
      </c>
      <c r="Y2353">
        <f>(Sample[[#This Row],[KPx]]*KTb-Sample[[#This Row],[Kpy]]*KTa)</f>
        <v>2.063386978864393</v>
      </c>
      <c r="Z2353">
        <f>-Sample[[#This Row],[Xp]]*a+Sample[[#This Row],[Yp]]*b+Sample[[#This Row],[Zp]]*c_</f>
        <v>-0.30980391997148626</v>
      </c>
      <c r="AA2353" s="8">
        <f>-IF(Sample[[#This Row],[Column2]]&gt;0,1,-1)*SQRT(Sample[[#This Row],[KPx''i]]^2+Sample[[#This Row],[KPx''j]]^2+Sample[[#This Row],[KPx''k]]^2)/Ksmag/Scale</f>
        <v>0.1897153810610441</v>
      </c>
      <c r="AB2353" s="1">
        <f>SQRT(Sample[[#This Row],[Kpy''i]]^2+Sample[[#This Row],[KPy''j]]^2+Sample[[#This Row],[KPy''k]]^2)/KTmag/Scale</f>
        <v>1.4590349249670358</v>
      </c>
    </row>
    <row r="2354" spans="1:28" hidden="1" x14ac:dyDescent="0.25">
      <c r="A2354" s="5">
        <v>2349</v>
      </c>
      <c r="B2354" s="13" t="s">
        <v>43</v>
      </c>
      <c r="C2354" s="5"/>
      <c r="D2354" s="5"/>
      <c r="E2354">
        <v>8</v>
      </c>
      <c r="F2354">
        <v>2</v>
      </c>
      <c r="G2354">
        <v>5</v>
      </c>
      <c r="H2354" s="11">
        <f>Sample[[#This Row],[C]]/Sample[[#This Row],[D]]</f>
        <v>0.25</v>
      </c>
      <c r="I2354" s="11">
        <f>Sample[[#This Row],[A]]/Sample[[#This Row],[C]]</f>
        <v>2.5</v>
      </c>
      <c r="J2354" s="11">
        <f>Sample[[#This Row],[D]]/Sample[[#This Row],[A]]</f>
        <v>1.6</v>
      </c>
      <c r="K2354" s="11">
        <f>Sample[[#This Row],[A]]/Sample[[#This Row],[D]]</f>
        <v>0.625</v>
      </c>
      <c r="L2354" s="11">
        <f>Sample[[#This Row],[D]]/Sample[[#This Row],[C]]</f>
        <v>4</v>
      </c>
      <c r="M2354" s="11">
        <f>Sample[[#This Row],[C]]/Sample[[#This Row],[A]]</f>
        <v>0.4</v>
      </c>
      <c r="N2354">
        <f>IF(Sample[[#This Row],[Ap]]=0,10,LOG(Sample[[#This Row],[Ap]]))</f>
        <v>-0.6020599913279624</v>
      </c>
      <c r="O2354">
        <f>IF(Sample[[#This Row],[Ei]]=0,10,LOG(Sample[[#This Row],[Ei]]))</f>
        <v>0.3979400086720376</v>
      </c>
      <c r="P2354">
        <f>IF(Sample[[#This Row],[Ii]]=0,10,LOG(Sample[[#This Row],[Ii]]))</f>
        <v>0.20411998265592479</v>
      </c>
      <c r="Q2354">
        <f>Kx-Sample[[#This Row],[Xp]]</f>
        <v>0.6020599913279624</v>
      </c>
      <c r="R2354">
        <f>Ky-Sample[[#This Row],[Yp]]</f>
        <v>-1.3979400086720375</v>
      </c>
      <c r="S2354">
        <f>Kz-Sample[[#This Row],[Zp]]</f>
        <v>0.79588001734407521</v>
      </c>
      <c r="T2354">
        <f>Sample[[#This Row],[Kpy]]*KSc-Sample[[#This Row],[KPz]]*KSb</f>
        <v>0.60205999132796229</v>
      </c>
      <c r="U2354">
        <f>-1*(Sample[[#This Row],[KPx]]*KSc-Sample[[#This Row],[KPz]]*KSa)</f>
        <v>0.6020599913279624</v>
      </c>
      <c r="V2354">
        <f>(Sample[[#This Row],[KPx]]*$R$2-Sample[[#This Row],[Kpy]]*KSa)</f>
        <v>0.6020599913279624</v>
      </c>
      <c r="W2354">
        <f>Sample[[#This Row],[Kpy]]*KTc-Sample[[#This Row],[KPz]]*KTb</f>
        <v>2.1938200260161125</v>
      </c>
      <c r="X2354">
        <f>-1*(Sample[[#This Row],[KPx]]*KTc-Sample[[#This Row],[KPz]]*KTa)</f>
        <v>2.1938200260161129</v>
      </c>
      <c r="Y2354">
        <f>(Sample[[#This Row],[KPx]]*KTb-Sample[[#This Row],[Kpy]]*KTa)</f>
        <v>2.1938200260161125</v>
      </c>
      <c r="Z2354">
        <f>-Sample[[#This Row],[Xp]]*a+Sample[[#This Row],[Yp]]*b+Sample[[#This Row],[Zp]]*c_</f>
        <v>1.2041199826559248</v>
      </c>
      <c r="AA2354" s="8">
        <f>-IF(Sample[[#This Row],[Column2]]&gt;0,1,-1)*SQRT(Sample[[#This Row],[KPx''i]]^2+Sample[[#This Row],[KPx''j]]^2+Sample[[#This Row],[KPx''k]]^2)/Ksmag/Scale</f>
        <v>-0.73736988664898651</v>
      </c>
      <c r="AB2354" s="1">
        <f>SQRT(Sample[[#This Row],[Kpy''i]]^2+Sample[[#This Row],[KPy''j]]^2+Sample[[#This Row],[KPy''k]]^2)/KTmag/Scale</f>
        <v>1.5512650170988416</v>
      </c>
    </row>
    <row r="2355" spans="1:28" hidden="1" x14ac:dyDescent="0.25">
      <c r="A2355" s="5">
        <v>2350</v>
      </c>
      <c r="B2355" s="13" t="s">
        <v>43</v>
      </c>
      <c r="C2355" s="5"/>
      <c r="D2355" s="5"/>
      <c r="E2355">
        <v>8</v>
      </c>
      <c r="F2355">
        <v>5</v>
      </c>
      <c r="G2355">
        <v>6</v>
      </c>
      <c r="H2355" s="11">
        <f>Sample[[#This Row],[C]]/Sample[[#This Row],[D]]</f>
        <v>0.625</v>
      </c>
      <c r="I2355" s="11">
        <f>Sample[[#This Row],[A]]/Sample[[#This Row],[C]]</f>
        <v>1.2</v>
      </c>
      <c r="J2355" s="11">
        <f>Sample[[#This Row],[D]]/Sample[[#This Row],[A]]</f>
        <v>1.3333333333333333</v>
      </c>
      <c r="K2355" s="11">
        <f>Sample[[#This Row],[A]]/Sample[[#This Row],[D]]</f>
        <v>0.75</v>
      </c>
      <c r="L2355" s="11">
        <f>Sample[[#This Row],[D]]/Sample[[#This Row],[C]]</f>
        <v>1.6</v>
      </c>
      <c r="M2355" s="11">
        <f>Sample[[#This Row],[C]]/Sample[[#This Row],[A]]</f>
        <v>0.83333333333333337</v>
      </c>
      <c r="N2355">
        <f>IF(Sample[[#This Row],[Ap]]=0,10,LOG(Sample[[#This Row],[Ap]]))</f>
        <v>-0.20411998265592479</v>
      </c>
      <c r="O2355">
        <f>IF(Sample[[#This Row],[Ei]]=0,10,LOG(Sample[[#This Row],[Ei]]))</f>
        <v>7.9181246047624818E-2</v>
      </c>
      <c r="P2355">
        <f>IF(Sample[[#This Row],[Ii]]=0,10,LOG(Sample[[#This Row],[Ii]]))</f>
        <v>0.12493873660829993</v>
      </c>
      <c r="Q2355">
        <f>Kx-Sample[[#This Row],[Xp]]</f>
        <v>0.20411998265592479</v>
      </c>
      <c r="R2355">
        <f>Ky-Sample[[#This Row],[Yp]]</f>
        <v>-1.0791812460476249</v>
      </c>
      <c r="S2355">
        <f>Kz-Sample[[#This Row],[Zp]]</f>
        <v>0.87506126339170009</v>
      </c>
      <c r="T2355">
        <f>Sample[[#This Row],[Kpy]]*KSc-Sample[[#This Row],[KPz]]*KSb</f>
        <v>0.20411998265592479</v>
      </c>
      <c r="U2355">
        <f>-1*(Sample[[#This Row],[KPx]]*KSc-Sample[[#This Row],[KPz]]*KSa)</f>
        <v>0.20411998265592479</v>
      </c>
      <c r="V2355">
        <f>(Sample[[#This Row],[KPx]]*$R$2-Sample[[#This Row],[Kpy]]*KSa)</f>
        <v>0.20411998265592479</v>
      </c>
      <c r="W2355">
        <f>Sample[[#This Row],[Kpy]]*KTc-Sample[[#This Row],[KPz]]*KTb</f>
        <v>1.954242509439325</v>
      </c>
      <c r="X2355">
        <f>-1*(Sample[[#This Row],[KPx]]*KTc-Sample[[#This Row],[KPz]]*KTa)</f>
        <v>1.954242509439325</v>
      </c>
      <c r="Y2355">
        <f>(Sample[[#This Row],[KPx]]*KTb-Sample[[#This Row],[Kpy]]*KTa)</f>
        <v>1.954242509439325</v>
      </c>
      <c r="Z2355">
        <f>-Sample[[#This Row],[Xp]]*a+Sample[[#This Row],[Yp]]*b+Sample[[#This Row],[Zp]]*c_</f>
        <v>0.40823996531184947</v>
      </c>
      <c r="AA2355" s="8">
        <f>-IF(Sample[[#This Row],[Column2]]&gt;0,1,-1)*SQRT(Sample[[#This Row],[KPx''i]]^2+Sample[[#This Row],[KPx''j]]^2+Sample[[#This Row],[KPx''k]]^2)/Ksmag/Scale</f>
        <v>-0.24999490190638396</v>
      </c>
      <c r="AB2355" s="1">
        <f>SQRT(Sample[[#This Row],[Kpy''i]]^2+Sample[[#This Row],[KPy''j]]^2+Sample[[#This Row],[KPy''k]]^2)/KTmag/Scale</f>
        <v>1.3818581305075626</v>
      </c>
    </row>
    <row r="2356" spans="1:28" hidden="1" x14ac:dyDescent="0.25">
      <c r="A2356" s="5">
        <v>2351</v>
      </c>
      <c r="B2356" s="13" t="s">
        <v>43</v>
      </c>
      <c r="C2356" s="5"/>
      <c r="D2356" s="5"/>
      <c r="E2356">
        <v>5</v>
      </c>
      <c r="F2356">
        <v>8</v>
      </c>
      <c r="G2356">
        <v>2</v>
      </c>
      <c r="H2356" s="11">
        <f>Sample[[#This Row],[C]]/Sample[[#This Row],[D]]</f>
        <v>1.6</v>
      </c>
      <c r="I2356" s="11">
        <f>Sample[[#This Row],[A]]/Sample[[#This Row],[C]]</f>
        <v>0.25</v>
      </c>
      <c r="J2356" s="11">
        <f>Sample[[#This Row],[D]]/Sample[[#This Row],[A]]</f>
        <v>2.5</v>
      </c>
      <c r="K2356" s="11">
        <f>Sample[[#This Row],[A]]/Sample[[#This Row],[D]]</f>
        <v>0.4</v>
      </c>
      <c r="L2356" s="11">
        <f>Sample[[#This Row],[D]]/Sample[[#This Row],[C]]</f>
        <v>0.625</v>
      </c>
      <c r="M2356" s="11">
        <f>Sample[[#This Row],[C]]/Sample[[#This Row],[A]]</f>
        <v>4</v>
      </c>
      <c r="N2356">
        <f>IF(Sample[[#This Row],[Ap]]=0,10,LOG(Sample[[#This Row],[Ap]]))</f>
        <v>0.20411998265592479</v>
      </c>
      <c r="O2356">
        <f>IF(Sample[[#This Row],[Ei]]=0,10,LOG(Sample[[#This Row],[Ei]]))</f>
        <v>-0.6020599913279624</v>
      </c>
      <c r="P2356">
        <f>IF(Sample[[#This Row],[Ii]]=0,10,LOG(Sample[[#This Row],[Ii]]))</f>
        <v>0.3979400086720376</v>
      </c>
      <c r="Q2356">
        <f>Kx-Sample[[#This Row],[Xp]]</f>
        <v>-0.20411998265592479</v>
      </c>
      <c r="R2356">
        <f>Ky-Sample[[#This Row],[Yp]]</f>
        <v>-0.3979400086720376</v>
      </c>
      <c r="S2356">
        <f>Kz-Sample[[#This Row],[Zp]]</f>
        <v>0.6020599913279624</v>
      </c>
      <c r="T2356">
        <f>Sample[[#This Row],[Kpy]]*KSc-Sample[[#This Row],[KPz]]*KSb</f>
        <v>-0.20411998265592479</v>
      </c>
      <c r="U2356">
        <f>-1*(Sample[[#This Row],[KPx]]*KSc-Sample[[#This Row],[KPz]]*KSa)</f>
        <v>-0.20411998265592479</v>
      </c>
      <c r="V2356">
        <f>(Sample[[#This Row],[KPx]]*$R$2-Sample[[#This Row],[Kpy]]*KSa)</f>
        <v>-0.20411998265592479</v>
      </c>
      <c r="W2356">
        <f>Sample[[#This Row],[Kpy]]*KTc-Sample[[#This Row],[KPz]]*KTb</f>
        <v>1</v>
      </c>
      <c r="X2356">
        <f>-1*(Sample[[#This Row],[KPx]]*KTc-Sample[[#This Row],[KPz]]*KTa)</f>
        <v>1</v>
      </c>
      <c r="Y2356">
        <f>(Sample[[#This Row],[KPx]]*KTb-Sample[[#This Row],[Kpy]]*KTa)</f>
        <v>1</v>
      </c>
      <c r="Z2356">
        <f>-Sample[[#This Row],[Xp]]*a+Sample[[#This Row],[Yp]]*b+Sample[[#This Row],[Zp]]*c_</f>
        <v>-0.40823996531184958</v>
      </c>
      <c r="AA2356" s="8">
        <f>-IF(Sample[[#This Row],[Column2]]&gt;0,1,-1)*SQRT(Sample[[#This Row],[KPx''i]]^2+Sample[[#This Row],[KPx''j]]^2+Sample[[#This Row],[KPx''k]]^2)/Ksmag/Scale</f>
        <v>0.24999490190638396</v>
      </c>
      <c r="AB2356" s="1">
        <f>SQRT(Sample[[#This Row],[Kpy''i]]^2+Sample[[#This Row],[KPy''j]]^2+Sample[[#This Row],[KPy''k]]^2)/KTmag/Scale</f>
        <v>0.70710678118654757</v>
      </c>
    </row>
    <row r="2357" spans="1:28" hidden="1" x14ac:dyDescent="0.25">
      <c r="A2357" s="5">
        <v>2352</v>
      </c>
      <c r="B2357" s="13" t="s">
        <v>43</v>
      </c>
      <c r="C2357" s="5"/>
      <c r="D2357" s="5"/>
      <c r="E2357">
        <v>4</v>
      </c>
      <c r="F2357">
        <v>2</v>
      </c>
      <c r="G2357">
        <v>6</v>
      </c>
      <c r="H2357" s="11">
        <f>Sample[[#This Row],[C]]/Sample[[#This Row],[D]]</f>
        <v>0.5</v>
      </c>
      <c r="I2357" s="11">
        <f>Sample[[#This Row],[A]]/Sample[[#This Row],[C]]</f>
        <v>3</v>
      </c>
      <c r="J2357" s="11">
        <f>Sample[[#This Row],[D]]/Sample[[#This Row],[A]]</f>
        <v>0.66666666666666663</v>
      </c>
      <c r="K2357" s="11">
        <f>Sample[[#This Row],[A]]/Sample[[#This Row],[D]]</f>
        <v>1.5</v>
      </c>
      <c r="L2357" s="11">
        <f>Sample[[#This Row],[D]]/Sample[[#This Row],[C]]</f>
        <v>2</v>
      </c>
      <c r="M2357" s="11">
        <f>Sample[[#This Row],[C]]/Sample[[#This Row],[A]]</f>
        <v>0.33333333333333331</v>
      </c>
      <c r="N2357">
        <f>IF(Sample[[#This Row],[Ap]]=0,10,LOG(Sample[[#This Row],[Ap]]))</f>
        <v>-0.3010299956639812</v>
      </c>
      <c r="O2357">
        <f>IF(Sample[[#This Row],[Ei]]=0,10,LOG(Sample[[#This Row],[Ei]]))</f>
        <v>0.47712125471966244</v>
      </c>
      <c r="P2357">
        <f>IF(Sample[[#This Row],[Ii]]=0,10,LOG(Sample[[#This Row],[Ii]]))</f>
        <v>-0.17609125905568127</v>
      </c>
      <c r="Q2357">
        <f>Kx-Sample[[#This Row],[Xp]]</f>
        <v>0.3010299956639812</v>
      </c>
      <c r="R2357">
        <f>Ky-Sample[[#This Row],[Yp]]</f>
        <v>-1.4771212547196624</v>
      </c>
      <c r="S2357">
        <f>Kz-Sample[[#This Row],[Zp]]</f>
        <v>1.1760912590556813</v>
      </c>
      <c r="T2357">
        <f>Sample[[#This Row],[Kpy]]*KSc-Sample[[#This Row],[KPz]]*KSb</f>
        <v>0.30102999566398103</v>
      </c>
      <c r="U2357">
        <f>-1*(Sample[[#This Row],[KPx]]*KSc-Sample[[#This Row],[KPz]]*KSa)</f>
        <v>0.3010299956639812</v>
      </c>
      <c r="V2357">
        <f>(Sample[[#This Row],[KPx]]*$R$2-Sample[[#This Row],[Kpy]]*KSa)</f>
        <v>0.3010299956639812</v>
      </c>
      <c r="W2357">
        <f>Sample[[#This Row],[Kpy]]*KTc-Sample[[#This Row],[KPz]]*KTb</f>
        <v>2.653212513775344</v>
      </c>
      <c r="X2357">
        <f>-1*(Sample[[#This Row],[KPx]]*KTc-Sample[[#This Row],[KPz]]*KTa)</f>
        <v>2.653212513775344</v>
      </c>
      <c r="Y2357">
        <f>(Sample[[#This Row],[KPx]]*KTb-Sample[[#This Row],[Kpy]]*KTa)</f>
        <v>2.6532125137753435</v>
      </c>
      <c r="Z2357">
        <f>-Sample[[#This Row],[Xp]]*a+Sample[[#This Row],[Yp]]*b+Sample[[#This Row],[Zp]]*c_</f>
        <v>0.60205999132796229</v>
      </c>
      <c r="AA2357" s="8">
        <f>-IF(Sample[[#This Row],[Column2]]&gt;0,1,-1)*SQRT(Sample[[#This Row],[KPx''i]]^2+Sample[[#This Row],[KPx''j]]^2+Sample[[#This Row],[KPx''k]]^2)/Ksmag/Scale</f>
        <v>-0.36868494332449314</v>
      </c>
      <c r="AB2357" s="1">
        <f>SQRT(Sample[[#This Row],[Kpy''i]]^2+Sample[[#This Row],[KPy''j]]^2+Sample[[#This Row],[KPy''k]]^2)/KTmag/Scale</f>
        <v>1.8761045604195521</v>
      </c>
    </row>
    <row r="2358" spans="1:28" hidden="1" x14ac:dyDescent="0.25">
      <c r="A2358" s="5">
        <v>2353</v>
      </c>
      <c r="B2358" s="13" t="s">
        <v>43</v>
      </c>
      <c r="C2358" s="5"/>
      <c r="D2358" s="5"/>
      <c r="E2358">
        <v>8</v>
      </c>
      <c r="F2358">
        <v>5</v>
      </c>
      <c r="G2358">
        <v>8</v>
      </c>
      <c r="H2358" s="11">
        <f>Sample[[#This Row],[C]]/Sample[[#This Row],[D]]</f>
        <v>0.625</v>
      </c>
      <c r="I2358" s="11">
        <f>Sample[[#This Row],[A]]/Sample[[#This Row],[C]]</f>
        <v>1.6</v>
      </c>
      <c r="J2358" s="11">
        <f>Sample[[#This Row],[D]]/Sample[[#This Row],[A]]</f>
        <v>1</v>
      </c>
      <c r="K2358" s="11">
        <f>Sample[[#This Row],[A]]/Sample[[#This Row],[D]]</f>
        <v>1</v>
      </c>
      <c r="L2358" s="11">
        <f>Sample[[#This Row],[D]]/Sample[[#This Row],[C]]</f>
        <v>1.6</v>
      </c>
      <c r="M2358" s="11">
        <f>Sample[[#This Row],[C]]/Sample[[#This Row],[A]]</f>
        <v>0.625</v>
      </c>
      <c r="N2358">
        <f>IF(Sample[[#This Row],[Ap]]=0,10,LOG(Sample[[#This Row],[Ap]]))</f>
        <v>-0.20411998265592479</v>
      </c>
      <c r="O2358">
        <f>IF(Sample[[#This Row],[Ei]]=0,10,LOG(Sample[[#This Row],[Ei]]))</f>
        <v>0.20411998265592479</v>
      </c>
      <c r="P2358">
        <f>IF(Sample[[#This Row],[Ii]]=0,10,LOG(Sample[[#This Row],[Ii]]))</f>
        <v>0</v>
      </c>
      <c r="Q2358">
        <f>Kx-Sample[[#This Row],[Xp]]</f>
        <v>0.20411998265592479</v>
      </c>
      <c r="R2358">
        <f>Ky-Sample[[#This Row],[Yp]]</f>
        <v>-1.2041199826559248</v>
      </c>
      <c r="S2358">
        <f>Kz-Sample[[#This Row],[Zp]]</f>
        <v>1</v>
      </c>
      <c r="T2358">
        <f>Sample[[#This Row],[Kpy]]*KSc-Sample[[#This Row],[KPz]]*KSb</f>
        <v>0.20411998265592479</v>
      </c>
      <c r="U2358">
        <f>-1*(Sample[[#This Row],[KPx]]*KSc-Sample[[#This Row],[KPz]]*KSa)</f>
        <v>0.20411998265592479</v>
      </c>
      <c r="V2358">
        <f>(Sample[[#This Row],[KPx]]*$R$2-Sample[[#This Row],[Kpy]]*KSa)</f>
        <v>0.20411998265592479</v>
      </c>
      <c r="W2358">
        <f>Sample[[#This Row],[Kpy]]*KTc-Sample[[#This Row],[KPz]]*KTb</f>
        <v>2.204119982655925</v>
      </c>
      <c r="X2358">
        <f>-1*(Sample[[#This Row],[KPx]]*KTc-Sample[[#This Row],[KPz]]*KTa)</f>
        <v>2.204119982655925</v>
      </c>
      <c r="Y2358">
        <f>(Sample[[#This Row],[KPx]]*KTb-Sample[[#This Row],[Kpy]]*KTa)</f>
        <v>2.204119982655925</v>
      </c>
      <c r="Z2358">
        <f>-Sample[[#This Row],[Xp]]*a+Sample[[#This Row],[Yp]]*b+Sample[[#This Row],[Zp]]*c_</f>
        <v>0.40823996531184958</v>
      </c>
      <c r="AA2358" s="8">
        <f>-IF(Sample[[#This Row],[Column2]]&gt;0,1,-1)*SQRT(Sample[[#This Row],[KPx''i]]^2+Sample[[#This Row],[KPx''j]]^2+Sample[[#This Row],[KPx''k]]^2)/Ksmag/Scale</f>
        <v>-0.24999490190638396</v>
      </c>
      <c r="AB2358" s="1">
        <f>SQRT(Sample[[#This Row],[Kpy''i]]^2+Sample[[#This Row],[KPy''j]]^2+Sample[[#This Row],[KPy''k]]^2)/KTmag/Scale</f>
        <v>1.5585481862847803</v>
      </c>
    </row>
    <row r="2359" spans="1:28" hidden="1" x14ac:dyDescent="0.25">
      <c r="A2359" s="5">
        <v>2354</v>
      </c>
      <c r="B2359" s="13" t="s">
        <v>43</v>
      </c>
      <c r="C2359" s="5"/>
      <c r="D2359" s="5"/>
      <c r="E2359">
        <v>4</v>
      </c>
      <c r="F2359">
        <v>2</v>
      </c>
      <c r="G2359">
        <v>7</v>
      </c>
      <c r="H2359" s="11">
        <f>Sample[[#This Row],[C]]/Sample[[#This Row],[D]]</f>
        <v>0.5</v>
      </c>
      <c r="I2359" s="11">
        <f>Sample[[#This Row],[A]]/Sample[[#This Row],[C]]</f>
        <v>3.5</v>
      </c>
      <c r="J2359" s="11">
        <f>Sample[[#This Row],[D]]/Sample[[#This Row],[A]]</f>
        <v>0.5714285714285714</v>
      </c>
      <c r="K2359" s="11">
        <f>Sample[[#This Row],[A]]/Sample[[#This Row],[D]]</f>
        <v>1.75</v>
      </c>
      <c r="L2359" s="11">
        <f>Sample[[#This Row],[D]]/Sample[[#This Row],[C]]</f>
        <v>2</v>
      </c>
      <c r="M2359" s="11">
        <f>Sample[[#This Row],[C]]/Sample[[#This Row],[A]]</f>
        <v>0.2857142857142857</v>
      </c>
      <c r="N2359">
        <f>IF(Sample[[#This Row],[Ap]]=0,10,LOG(Sample[[#This Row],[Ap]]))</f>
        <v>-0.3010299956639812</v>
      </c>
      <c r="O2359">
        <f>IF(Sample[[#This Row],[Ei]]=0,10,LOG(Sample[[#This Row],[Ei]]))</f>
        <v>0.54406804435027567</v>
      </c>
      <c r="P2359">
        <f>IF(Sample[[#This Row],[Ii]]=0,10,LOG(Sample[[#This Row],[Ii]]))</f>
        <v>-0.24303804868629447</v>
      </c>
      <c r="Q2359">
        <f>Kx-Sample[[#This Row],[Xp]]</f>
        <v>0.3010299956639812</v>
      </c>
      <c r="R2359">
        <f>Ky-Sample[[#This Row],[Yp]]</f>
        <v>-1.5440680443502757</v>
      </c>
      <c r="S2359">
        <f>Kz-Sample[[#This Row],[Zp]]</f>
        <v>1.2430380486862944</v>
      </c>
      <c r="T2359">
        <f>Sample[[#This Row],[Kpy]]*KSc-Sample[[#This Row],[KPz]]*KSb</f>
        <v>0.30102999566398125</v>
      </c>
      <c r="U2359">
        <f>-1*(Sample[[#This Row],[KPx]]*KSc-Sample[[#This Row],[KPz]]*KSa)</f>
        <v>0.3010299956639812</v>
      </c>
      <c r="V2359">
        <f>(Sample[[#This Row],[KPx]]*$R$2-Sample[[#This Row],[Kpy]]*KSa)</f>
        <v>0.3010299956639812</v>
      </c>
      <c r="W2359">
        <f>Sample[[#This Row],[Kpy]]*KTc-Sample[[#This Row],[KPz]]*KTb</f>
        <v>2.7871060930365701</v>
      </c>
      <c r="X2359">
        <f>-1*(Sample[[#This Row],[KPx]]*KTc-Sample[[#This Row],[KPz]]*KTa)</f>
        <v>2.7871060930365701</v>
      </c>
      <c r="Y2359">
        <f>(Sample[[#This Row],[KPx]]*KTb-Sample[[#This Row],[Kpy]]*KTa)</f>
        <v>2.7871060930365701</v>
      </c>
      <c r="Z2359">
        <f>-Sample[[#This Row],[Xp]]*a+Sample[[#This Row],[Yp]]*b+Sample[[#This Row],[Zp]]*c_</f>
        <v>0.6020599913279624</v>
      </c>
      <c r="AA2359" s="8">
        <f>-IF(Sample[[#This Row],[Column2]]&gt;0,1,-1)*SQRT(Sample[[#This Row],[KPx''i]]^2+Sample[[#This Row],[KPx''j]]^2+Sample[[#This Row],[KPx''k]]^2)/Ksmag/Scale</f>
        <v>-0.36868494332449331</v>
      </c>
      <c r="AB2359" s="1">
        <f>SQRT(Sample[[#This Row],[Kpy''i]]^2+Sample[[#This Row],[KPy''j]]^2+Sample[[#This Row],[KPy''k]]^2)/KTmag/Scale</f>
        <v>1.9707816182725035</v>
      </c>
    </row>
    <row r="2360" spans="1:28" hidden="1" x14ac:dyDescent="0.25">
      <c r="A2360" s="5">
        <v>2355</v>
      </c>
      <c r="B2360" s="13" t="s">
        <v>43</v>
      </c>
      <c r="C2360" s="5"/>
      <c r="D2360" s="5"/>
      <c r="E2360">
        <v>2</v>
      </c>
      <c r="F2360">
        <v>4</v>
      </c>
      <c r="G2360">
        <v>5</v>
      </c>
      <c r="H2360" s="11">
        <f>Sample[[#This Row],[C]]/Sample[[#This Row],[D]]</f>
        <v>2</v>
      </c>
      <c r="I2360" s="11">
        <f>Sample[[#This Row],[A]]/Sample[[#This Row],[C]]</f>
        <v>1.25</v>
      </c>
      <c r="J2360" s="11">
        <f>Sample[[#This Row],[D]]/Sample[[#This Row],[A]]</f>
        <v>0.4</v>
      </c>
      <c r="K2360" s="11">
        <f>Sample[[#This Row],[A]]/Sample[[#This Row],[D]]</f>
        <v>2.5</v>
      </c>
      <c r="L2360" s="11">
        <f>Sample[[#This Row],[D]]/Sample[[#This Row],[C]]</f>
        <v>0.5</v>
      </c>
      <c r="M2360" s="11">
        <f>Sample[[#This Row],[C]]/Sample[[#This Row],[A]]</f>
        <v>0.8</v>
      </c>
      <c r="N2360">
        <f>IF(Sample[[#This Row],[Ap]]=0,10,LOG(Sample[[#This Row],[Ap]]))</f>
        <v>0.3010299956639812</v>
      </c>
      <c r="O2360">
        <f>IF(Sample[[#This Row],[Ei]]=0,10,LOG(Sample[[#This Row],[Ei]]))</f>
        <v>9.691001300805642E-2</v>
      </c>
      <c r="P2360">
        <f>IF(Sample[[#This Row],[Ii]]=0,10,LOG(Sample[[#This Row],[Ii]]))</f>
        <v>-0.3979400086720376</v>
      </c>
      <c r="Q2360">
        <f>Kx-Sample[[#This Row],[Xp]]</f>
        <v>-0.3010299956639812</v>
      </c>
      <c r="R2360">
        <f>Ky-Sample[[#This Row],[Yp]]</f>
        <v>-1.0969100130080565</v>
      </c>
      <c r="S2360">
        <f>Kz-Sample[[#This Row],[Zp]]</f>
        <v>1.3979400086720375</v>
      </c>
      <c r="T2360">
        <f>Sample[[#This Row],[Kpy]]*KSc-Sample[[#This Row],[KPz]]*KSb</f>
        <v>-0.30102999566398103</v>
      </c>
      <c r="U2360">
        <f>-1*(Sample[[#This Row],[KPx]]*KSc-Sample[[#This Row],[KPz]]*KSa)</f>
        <v>-0.3010299956639812</v>
      </c>
      <c r="V2360">
        <f>(Sample[[#This Row],[KPx]]*$R$2-Sample[[#This Row],[Kpy]]*KSa)</f>
        <v>-0.3010299956639812</v>
      </c>
      <c r="W2360">
        <f>Sample[[#This Row],[Kpy]]*KTc-Sample[[#This Row],[KPz]]*KTb</f>
        <v>2.4948500216800937</v>
      </c>
      <c r="X2360">
        <f>-1*(Sample[[#This Row],[KPx]]*KTc-Sample[[#This Row],[KPz]]*KTa)</f>
        <v>2.4948500216800937</v>
      </c>
      <c r="Y2360">
        <f>(Sample[[#This Row],[KPx]]*KTb-Sample[[#This Row],[Kpy]]*KTa)</f>
        <v>2.4948500216800942</v>
      </c>
      <c r="Z2360">
        <f>-Sample[[#This Row],[Xp]]*a+Sample[[#This Row],[Yp]]*b+Sample[[#This Row],[Zp]]*c_</f>
        <v>-0.6020599913279624</v>
      </c>
      <c r="AA2360" s="8">
        <f>-IF(Sample[[#This Row],[Column2]]&gt;0,1,-1)*SQRT(Sample[[#This Row],[KPx''i]]^2+Sample[[#This Row],[KPx''j]]^2+Sample[[#This Row],[KPx''k]]^2)/Ksmag/Scale</f>
        <v>0.36868494332449314</v>
      </c>
      <c r="AB2360" s="1">
        <f>SQRT(Sample[[#This Row],[Kpy''i]]^2+Sample[[#This Row],[KPy''j]]^2+Sample[[#This Row],[KPy''k]]^2)/KTmag/Scale</f>
        <v>1.7641253683733995</v>
      </c>
    </row>
    <row r="2361" spans="1:28" hidden="1" x14ac:dyDescent="0.25">
      <c r="A2361" s="5">
        <v>2356</v>
      </c>
      <c r="B2361" s="13" t="s">
        <v>43</v>
      </c>
      <c r="C2361" s="5"/>
      <c r="D2361" s="5"/>
      <c r="E2361">
        <v>1</v>
      </c>
      <c r="F2361">
        <v>4</v>
      </c>
      <c r="G2361">
        <v>4</v>
      </c>
      <c r="H2361" s="11">
        <f>Sample[[#This Row],[C]]/Sample[[#This Row],[D]]</f>
        <v>4</v>
      </c>
      <c r="I2361" s="11">
        <f>Sample[[#This Row],[A]]/Sample[[#This Row],[C]]</f>
        <v>1</v>
      </c>
      <c r="J2361" s="11">
        <f>Sample[[#This Row],[D]]/Sample[[#This Row],[A]]</f>
        <v>0.25</v>
      </c>
      <c r="K2361" s="11">
        <f>Sample[[#This Row],[A]]/Sample[[#This Row],[D]]</f>
        <v>4</v>
      </c>
      <c r="L2361" s="11">
        <f>Sample[[#This Row],[D]]/Sample[[#This Row],[C]]</f>
        <v>0.25</v>
      </c>
      <c r="M2361" s="11">
        <f>Sample[[#This Row],[C]]/Sample[[#This Row],[A]]</f>
        <v>1</v>
      </c>
      <c r="N2361">
        <f>IF(Sample[[#This Row],[Ap]]=0,10,LOG(Sample[[#This Row],[Ap]]))</f>
        <v>0.6020599913279624</v>
      </c>
      <c r="O2361">
        <f>IF(Sample[[#This Row],[Ei]]=0,10,LOG(Sample[[#This Row],[Ei]]))</f>
        <v>0</v>
      </c>
      <c r="P2361">
        <f>IF(Sample[[#This Row],[Ii]]=0,10,LOG(Sample[[#This Row],[Ii]]))</f>
        <v>-0.6020599913279624</v>
      </c>
      <c r="Q2361">
        <f>Kx-Sample[[#This Row],[Xp]]</f>
        <v>-0.6020599913279624</v>
      </c>
      <c r="R2361">
        <f>Ky-Sample[[#This Row],[Yp]]</f>
        <v>-1</v>
      </c>
      <c r="S2361">
        <f>Kz-Sample[[#This Row],[Zp]]</f>
        <v>1.6020599913279625</v>
      </c>
      <c r="T2361">
        <f>Sample[[#This Row],[Kpy]]*KSc-Sample[[#This Row],[KPz]]*KSb</f>
        <v>-0.60205999132796251</v>
      </c>
      <c r="U2361">
        <f>-1*(Sample[[#This Row],[KPx]]*KSc-Sample[[#This Row],[KPz]]*KSa)</f>
        <v>-0.6020599913279624</v>
      </c>
      <c r="V2361">
        <f>(Sample[[#This Row],[KPx]]*$R$2-Sample[[#This Row],[Kpy]]*KSa)</f>
        <v>-0.6020599913279624</v>
      </c>
      <c r="W2361">
        <f>Sample[[#This Row],[Kpy]]*KTc-Sample[[#This Row],[KPz]]*KTb</f>
        <v>2.6020599913279625</v>
      </c>
      <c r="X2361">
        <f>-1*(Sample[[#This Row],[KPx]]*KTc-Sample[[#This Row],[KPz]]*KTa)</f>
        <v>2.6020599913279625</v>
      </c>
      <c r="Y2361">
        <f>(Sample[[#This Row],[KPx]]*KTb-Sample[[#This Row],[Kpy]]*KTa)</f>
        <v>2.6020599913279625</v>
      </c>
      <c r="Z2361">
        <f>-Sample[[#This Row],[Xp]]*a+Sample[[#This Row],[Yp]]*b+Sample[[#This Row],[Zp]]*c_</f>
        <v>-1.2041199826559248</v>
      </c>
      <c r="AA2361" s="8">
        <f>-IF(Sample[[#This Row],[Column2]]&gt;0,1,-1)*SQRT(Sample[[#This Row],[KPx''i]]^2+Sample[[#This Row],[KPx''j]]^2+Sample[[#This Row],[KPx''k]]^2)/Ksmag/Scale</f>
        <v>0.73736988664898662</v>
      </c>
      <c r="AB2361" s="1">
        <f>SQRT(Sample[[#This Row],[Kpy''i]]^2+Sample[[#This Row],[KPy''j]]^2+Sample[[#This Row],[KPy''k]]^2)/KTmag/Scale</f>
        <v>1.8399342649222115</v>
      </c>
    </row>
    <row r="2362" spans="1:28" hidden="1" x14ac:dyDescent="0.25">
      <c r="A2362" s="5">
        <v>2357</v>
      </c>
      <c r="B2362" s="13" t="s">
        <v>43</v>
      </c>
      <c r="C2362" s="5"/>
      <c r="D2362" s="5"/>
      <c r="E2362">
        <v>4</v>
      </c>
      <c r="F2362">
        <v>10</v>
      </c>
      <c r="G2362">
        <v>10</v>
      </c>
      <c r="H2362" s="11">
        <f>Sample[[#This Row],[C]]/Sample[[#This Row],[D]]</f>
        <v>2.5</v>
      </c>
      <c r="I2362" s="11">
        <f>Sample[[#This Row],[A]]/Sample[[#This Row],[C]]</f>
        <v>1</v>
      </c>
      <c r="J2362" s="11">
        <f>Sample[[#This Row],[D]]/Sample[[#This Row],[A]]</f>
        <v>0.4</v>
      </c>
      <c r="K2362" s="11">
        <f>Sample[[#This Row],[A]]/Sample[[#This Row],[D]]</f>
        <v>2.5</v>
      </c>
      <c r="L2362" s="11">
        <f>Sample[[#This Row],[D]]/Sample[[#This Row],[C]]</f>
        <v>0.4</v>
      </c>
      <c r="M2362" s="11">
        <f>Sample[[#This Row],[C]]/Sample[[#This Row],[A]]</f>
        <v>1</v>
      </c>
      <c r="N2362">
        <f>IF(Sample[[#This Row],[Ap]]=0,10,LOG(Sample[[#This Row],[Ap]]))</f>
        <v>0.3979400086720376</v>
      </c>
      <c r="O2362">
        <f>IF(Sample[[#This Row],[Ei]]=0,10,LOG(Sample[[#This Row],[Ei]]))</f>
        <v>0</v>
      </c>
      <c r="P2362">
        <f>IF(Sample[[#This Row],[Ii]]=0,10,LOG(Sample[[#This Row],[Ii]]))</f>
        <v>-0.3979400086720376</v>
      </c>
      <c r="Q2362">
        <f>Kx-Sample[[#This Row],[Xp]]</f>
        <v>-0.3979400086720376</v>
      </c>
      <c r="R2362">
        <f>Ky-Sample[[#This Row],[Yp]]</f>
        <v>-1</v>
      </c>
      <c r="S2362">
        <f>Kz-Sample[[#This Row],[Zp]]</f>
        <v>1.3979400086720375</v>
      </c>
      <c r="T2362">
        <f>Sample[[#This Row],[Kpy]]*KSc-Sample[[#This Row],[KPz]]*KSb</f>
        <v>-0.39794000867203749</v>
      </c>
      <c r="U2362">
        <f>-1*(Sample[[#This Row],[KPx]]*KSc-Sample[[#This Row],[KPz]]*KSa)</f>
        <v>-0.3979400086720376</v>
      </c>
      <c r="V2362">
        <f>(Sample[[#This Row],[KPx]]*$R$2-Sample[[#This Row],[Kpy]]*KSa)</f>
        <v>-0.3979400086720376</v>
      </c>
      <c r="W2362">
        <f>Sample[[#This Row],[Kpy]]*KTc-Sample[[#This Row],[KPz]]*KTb</f>
        <v>2.3979400086720375</v>
      </c>
      <c r="X2362">
        <f>-1*(Sample[[#This Row],[KPx]]*KTc-Sample[[#This Row],[KPz]]*KTa)</f>
        <v>2.3979400086720375</v>
      </c>
      <c r="Y2362">
        <f>(Sample[[#This Row],[KPx]]*KTb-Sample[[#This Row],[Kpy]]*KTa)</f>
        <v>2.3979400086720375</v>
      </c>
      <c r="Z2362">
        <f>-Sample[[#This Row],[Xp]]*a+Sample[[#This Row],[Yp]]*b+Sample[[#This Row],[Zp]]*c_</f>
        <v>-0.79588001734407521</v>
      </c>
      <c r="AA2362" s="8">
        <f>-IF(Sample[[#This Row],[Column2]]&gt;0,1,-1)*SQRT(Sample[[#This Row],[KPx''i]]^2+Sample[[#This Row],[KPx''j]]^2+Sample[[#This Row],[KPx''k]]^2)/Ksmag/Scale</f>
        <v>0.48737498474260249</v>
      </c>
      <c r="AB2362" s="1">
        <f>SQRT(Sample[[#This Row],[Kpy''i]]^2+Sample[[#This Row],[KPy''j]]^2+Sample[[#This Row],[KPy''k]]^2)/KTmag/Scale</f>
        <v>1.6955996410105265</v>
      </c>
    </row>
    <row r="2363" spans="1:28" hidden="1" x14ac:dyDescent="0.25">
      <c r="A2363" s="5">
        <v>2358</v>
      </c>
      <c r="B2363" s="13" t="s">
        <v>43</v>
      </c>
      <c r="C2363" s="5"/>
      <c r="D2363" s="5"/>
      <c r="E2363">
        <v>10</v>
      </c>
      <c r="F2363">
        <v>4</v>
      </c>
      <c r="G2363">
        <v>5</v>
      </c>
      <c r="H2363" s="11">
        <f>Sample[[#This Row],[C]]/Sample[[#This Row],[D]]</f>
        <v>0.4</v>
      </c>
      <c r="I2363" s="11">
        <f>Sample[[#This Row],[A]]/Sample[[#This Row],[C]]</f>
        <v>1.25</v>
      </c>
      <c r="J2363" s="11">
        <f>Sample[[#This Row],[D]]/Sample[[#This Row],[A]]</f>
        <v>2</v>
      </c>
      <c r="K2363" s="11">
        <f>Sample[[#This Row],[A]]/Sample[[#This Row],[D]]</f>
        <v>0.5</v>
      </c>
      <c r="L2363" s="11">
        <f>Sample[[#This Row],[D]]/Sample[[#This Row],[C]]</f>
        <v>2.5</v>
      </c>
      <c r="M2363" s="11">
        <f>Sample[[#This Row],[C]]/Sample[[#This Row],[A]]</f>
        <v>0.8</v>
      </c>
      <c r="N2363">
        <f>IF(Sample[[#This Row],[Ap]]=0,10,LOG(Sample[[#This Row],[Ap]]))</f>
        <v>-0.3979400086720376</v>
      </c>
      <c r="O2363">
        <f>IF(Sample[[#This Row],[Ei]]=0,10,LOG(Sample[[#This Row],[Ei]]))</f>
        <v>9.691001300805642E-2</v>
      </c>
      <c r="P2363">
        <f>IF(Sample[[#This Row],[Ii]]=0,10,LOG(Sample[[#This Row],[Ii]]))</f>
        <v>0.3010299956639812</v>
      </c>
      <c r="Q2363">
        <f>Kx-Sample[[#This Row],[Xp]]</f>
        <v>0.3979400086720376</v>
      </c>
      <c r="R2363">
        <f>Ky-Sample[[#This Row],[Yp]]</f>
        <v>-1.0969100130080565</v>
      </c>
      <c r="S2363">
        <f>Kz-Sample[[#This Row],[Zp]]</f>
        <v>0.69897000433601875</v>
      </c>
      <c r="T2363">
        <f>Sample[[#This Row],[Kpy]]*KSc-Sample[[#This Row],[KPz]]*KSb</f>
        <v>0.39794000867203771</v>
      </c>
      <c r="U2363">
        <f>-1*(Sample[[#This Row],[KPx]]*KSc-Sample[[#This Row],[KPz]]*KSa)</f>
        <v>0.3979400086720376</v>
      </c>
      <c r="V2363">
        <f>(Sample[[#This Row],[KPx]]*$R$2-Sample[[#This Row],[Kpy]]*KSa)</f>
        <v>0.3979400086720376</v>
      </c>
      <c r="W2363">
        <f>Sample[[#This Row],[Kpy]]*KTc-Sample[[#This Row],[KPz]]*KTb</f>
        <v>1.7958800173440752</v>
      </c>
      <c r="X2363">
        <f>-1*(Sample[[#This Row],[KPx]]*KTc-Sample[[#This Row],[KPz]]*KTa)</f>
        <v>1.795880017344075</v>
      </c>
      <c r="Y2363">
        <f>(Sample[[#This Row],[KPx]]*KTb-Sample[[#This Row],[Kpy]]*KTa)</f>
        <v>1.7958800173440754</v>
      </c>
      <c r="Z2363">
        <f>-Sample[[#This Row],[Xp]]*a+Sample[[#This Row],[Yp]]*b+Sample[[#This Row],[Zp]]*c_</f>
        <v>0.79588001734407521</v>
      </c>
      <c r="AA2363" s="8">
        <f>-IF(Sample[[#This Row],[Column2]]&gt;0,1,-1)*SQRT(Sample[[#This Row],[KPx''i]]^2+Sample[[#This Row],[KPx''j]]^2+Sample[[#This Row],[KPx''k]]^2)/Ksmag/Scale</f>
        <v>-0.48737498474260249</v>
      </c>
      <c r="AB2363" s="1">
        <f>SQRT(Sample[[#This Row],[Kpy''i]]^2+Sample[[#This Row],[KPy''j]]^2+Sample[[#This Row],[KPy''k]]^2)/KTmag/Scale</f>
        <v>1.2698789384614104</v>
      </c>
    </row>
    <row r="2364" spans="1:28" hidden="1" x14ac:dyDescent="0.25">
      <c r="A2364" s="5">
        <v>2359</v>
      </c>
      <c r="B2364" s="13" t="s">
        <v>43</v>
      </c>
      <c r="C2364" s="5"/>
      <c r="D2364" s="5"/>
      <c r="E2364">
        <v>7</v>
      </c>
      <c r="F2364">
        <v>4</v>
      </c>
      <c r="G2364">
        <v>3</v>
      </c>
      <c r="H2364" s="11">
        <f>Sample[[#This Row],[C]]/Sample[[#This Row],[D]]</f>
        <v>0.5714285714285714</v>
      </c>
      <c r="I2364" s="11">
        <f>Sample[[#This Row],[A]]/Sample[[#This Row],[C]]</f>
        <v>0.75</v>
      </c>
      <c r="J2364" s="11">
        <f>Sample[[#This Row],[D]]/Sample[[#This Row],[A]]</f>
        <v>2.3333333333333335</v>
      </c>
      <c r="K2364" s="11">
        <f>Sample[[#This Row],[A]]/Sample[[#This Row],[D]]</f>
        <v>0.42857142857142855</v>
      </c>
      <c r="L2364" s="11">
        <f>Sample[[#This Row],[D]]/Sample[[#This Row],[C]]</f>
        <v>1.75</v>
      </c>
      <c r="M2364" s="11">
        <f>Sample[[#This Row],[C]]/Sample[[#This Row],[A]]</f>
        <v>1.3333333333333333</v>
      </c>
      <c r="N2364">
        <f>IF(Sample[[#This Row],[Ap]]=0,10,LOG(Sample[[#This Row],[Ap]]))</f>
        <v>-0.24303804868629447</v>
      </c>
      <c r="O2364">
        <f>IF(Sample[[#This Row],[Ei]]=0,10,LOG(Sample[[#This Row],[Ei]]))</f>
        <v>-0.12493873660829995</v>
      </c>
      <c r="P2364">
        <f>IF(Sample[[#This Row],[Ii]]=0,10,LOG(Sample[[#This Row],[Ii]]))</f>
        <v>0.36797678529459443</v>
      </c>
      <c r="Q2364">
        <f>Kx-Sample[[#This Row],[Xp]]</f>
        <v>0.24303804868629447</v>
      </c>
      <c r="R2364">
        <f>Ky-Sample[[#This Row],[Yp]]</f>
        <v>-0.87506126339170009</v>
      </c>
      <c r="S2364">
        <f>Kz-Sample[[#This Row],[Zp]]</f>
        <v>0.63202321470540557</v>
      </c>
      <c r="T2364">
        <f>Sample[[#This Row],[Kpy]]*KSc-Sample[[#This Row],[KPz]]*KSb</f>
        <v>0.24303804868629453</v>
      </c>
      <c r="U2364">
        <f>-1*(Sample[[#This Row],[KPx]]*KSc-Sample[[#This Row],[KPz]]*KSa)</f>
        <v>0.24303804868629447</v>
      </c>
      <c r="V2364">
        <f>(Sample[[#This Row],[KPx]]*$R$2-Sample[[#This Row],[Kpy]]*KSa)</f>
        <v>0.24303804868629447</v>
      </c>
      <c r="W2364">
        <f>Sample[[#This Row],[Kpy]]*KTc-Sample[[#This Row],[KPz]]*KTb</f>
        <v>1.5070844780971058</v>
      </c>
      <c r="X2364">
        <f>-1*(Sample[[#This Row],[KPx]]*KTc-Sample[[#This Row],[KPz]]*KTa)</f>
        <v>1.5070844780971056</v>
      </c>
      <c r="Y2364">
        <f>(Sample[[#This Row],[KPx]]*KTb-Sample[[#This Row],[Kpy]]*KTa)</f>
        <v>1.5070844780971058</v>
      </c>
      <c r="Z2364">
        <f>-Sample[[#This Row],[Xp]]*a+Sample[[#This Row],[Yp]]*b+Sample[[#This Row],[Zp]]*c_</f>
        <v>0.48607609737258894</v>
      </c>
      <c r="AA2364" s="8">
        <f>-IF(Sample[[#This Row],[Column2]]&gt;0,1,-1)*SQRT(Sample[[#This Row],[KPx''i]]^2+Sample[[#This Row],[KPx''j]]^2+Sample[[#This Row],[KPx''k]]^2)/Ksmag/Scale</f>
        <v>-0.29765960368155847</v>
      </c>
      <c r="AB2364" s="1">
        <f>SQRT(Sample[[#This Row],[Kpy''i]]^2+Sample[[#This Row],[KPy''j]]^2+Sample[[#This Row],[KPy''k]]^2)/KTmag/Scale</f>
        <v>1.0656696542834523</v>
      </c>
    </row>
    <row r="2365" spans="1:28" hidden="1" x14ac:dyDescent="0.25">
      <c r="A2365" s="5">
        <v>2360</v>
      </c>
      <c r="B2365" s="13" t="s">
        <v>43</v>
      </c>
      <c r="C2365" s="5"/>
      <c r="D2365" s="5"/>
      <c r="E2365">
        <v>1</v>
      </c>
      <c r="F2365">
        <v>3</v>
      </c>
      <c r="G2365">
        <v>2</v>
      </c>
      <c r="H2365" s="11">
        <f>Sample[[#This Row],[C]]/Sample[[#This Row],[D]]</f>
        <v>3</v>
      </c>
      <c r="I2365" s="11">
        <f>Sample[[#This Row],[A]]/Sample[[#This Row],[C]]</f>
        <v>0.66666666666666663</v>
      </c>
      <c r="J2365" s="11">
        <f>Sample[[#This Row],[D]]/Sample[[#This Row],[A]]</f>
        <v>0.5</v>
      </c>
      <c r="K2365" s="11">
        <f>Sample[[#This Row],[A]]/Sample[[#This Row],[D]]</f>
        <v>2</v>
      </c>
      <c r="L2365" s="11">
        <f>Sample[[#This Row],[D]]/Sample[[#This Row],[C]]</f>
        <v>0.33333333333333331</v>
      </c>
      <c r="M2365" s="11">
        <f>Sample[[#This Row],[C]]/Sample[[#This Row],[A]]</f>
        <v>1.5</v>
      </c>
      <c r="N2365">
        <f>IF(Sample[[#This Row],[Ap]]=0,10,LOG(Sample[[#This Row],[Ap]]))</f>
        <v>0.47712125471966244</v>
      </c>
      <c r="O2365">
        <f>IF(Sample[[#This Row],[Ei]]=0,10,LOG(Sample[[#This Row],[Ei]]))</f>
        <v>-0.17609125905568127</v>
      </c>
      <c r="P2365">
        <f>IF(Sample[[#This Row],[Ii]]=0,10,LOG(Sample[[#This Row],[Ii]]))</f>
        <v>-0.3010299956639812</v>
      </c>
      <c r="Q2365">
        <f>Kx-Sample[[#This Row],[Xp]]</f>
        <v>-0.47712125471966244</v>
      </c>
      <c r="R2365">
        <f>Ky-Sample[[#This Row],[Yp]]</f>
        <v>-0.82390874094431876</v>
      </c>
      <c r="S2365">
        <f>Kz-Sample[[#This Row],[Zp]]</f>
        <v>1.3010299956639813</v>
      </c>
      <c r="T2365">
        <f>Sample[[#This Row],[Kpy]]*KSc-Sample[[#This Row],[KPz]]*KSb</f>
        <v>-0.47712125471966249</v>
      </c>
      <c r="U2365">
        <f>-1*(Sample[[#This Row],[KPx]]*KSc-Sample[[#This Row],[KPz]]*KSa)</f>
        <v>-0.47712125471966244</v>
      </c>
      <c r="V2365">
        <f>(Sample[[#This Row],[KPx]]*$R$2-Sample[[#This Row],[Kpy]]*KSa)</f>
        <v>-0.47712125471966244</v>
      </c>
      <c r="W2365">
        <f>Sample[[#This Row],[Kpy]]*KTc-Sample[[#This Row],[KPz]]*KTb</f>
        <v>2.1249387366082999</v>
      </c>
      <c r="X2365">
        <f>-1*(Sample[[#This Row],[KPx]]*KTc-Sample[[#This Row],[KPz]]*KTa)</f>
        <v>2.1249387366082999</v>
      </c>
      <c r="Y2365">
        <f>(Sample[[#This Row],[KPx]]*KTb-Sample[[#This Row],[Kpy]]*KTa)</f>
        <v>2.1249387366082999</v>
      </c>
      <c r="Z2365">
        <f>-Sample[[#This Row],[Xp]]*a+Sample[[#This Row],[Yp]]*b+Sample[[#This Row],[Zp]]*c_</f>
        <v>-0.95424250943932498</v>
      </c>
      <c r="AA2365" s="8">
        <f>-IF(Sample[[#This Row],[Column2]]&gt;0,1,-1)*SQRT(Sample[[#This Row],[KPx''i]]^2+Sample[[#This Row],[KPx''j]]^2+Sample[[#This Row],[KPx''k]]^2)/Ksmag/Scale</f>
        <v>0.58435180974982659</v>
      </c>
      <c r="AB2365" s="1">
        <f>SQRT(Sample[[#This Row],[Kpy''i]]^2+Sample[[#This Row],[KPy''j]]^2+Sample[[#This Row],[KPy''k]]^2)/KTmag/Scale</f>
        <v>1.502558590261704</v>
      </c>
    </row>
    <row r="2366" spans="1:28" hidden="1" x14ac:dyDescent="0.25">
      <c r="A2366" s="5">
        <v>2361</v>
      </c>
      <c r="B2366" s="13" t="s">
        <v>43</v>
      </c>
      <c r="C2366" s="5"/>
      <c r="D2366" s="5"/>
      <c r="E2366">
        <v>4</v>
      </c>
      <c r="F2366">
        <v>5</v>
      </c>
      <c r="G2366">
        <v>7</v>
      </c>
      <c r="H2366" s="11">
        <f>Sample[[#This Row],[C]]/Sample[[#This Row],[D]]</f>
        <v>1.25</v>
      </c>
      <c r="I2366" s="11">
        <f>Sample[[#This Row],[A]]/Sample[[#This Row],[C]]</f>
        <v>1.4</v>
      </c>
      <c r="J2366" s="11">
        <f>Sample[[#This Row],[D]]/Sample[[#This Row],[A]]</f>
        <v>0.5714285714285714</v>
      </c>
      <c r="K2366" s="11">
        <f>Sample[[#This Row],[A]]/Sample[[#This Row],[D]]</f>
        <v>1.75</v>
      </c>
      <c r="L2366" s="11">
        <f>Sample[[#This Row],[D]]/Sample[[#This Row],[C]]</f>
        <v>0.8</v>
      </c>
      <c r="M2366" s="11">
        <f>Sample[[#This Row],[C]]/Sample[[#This Row],[A]]</f>
        <v>0.7142857142857143</v>
      </c>
      <c r="N2366">
        <f>IF(Sample[[#This Row],[Ap]]=0,10,LOG(Sample[[#This Row],[Ap]]))</f>
        <v>9.691001300805642E-2</v>
      </c>
      <c r="O2366">
        <f>IF(Sample[[#This Row],[Ei]]=0,10,LOG(Sample[[#This Row],[Ei]]))</f>
        <v>0.14612803567823801</v>
      </c>
      <c r="P2366">
        <f>IF(Sample[[#This Row],[Ii]]=0,10,LOG(Sample[[#This Row],[Ii]]))</f>
        <v>-0.24303804868629447</v>
      </c>
      <c r="Q2366">
        <f>Kx-Sample[[#This Row],[Xp]]</f>
        <v>-9.691001300805642E-2</v>
      </c>
      <c r="R2366">
        <f>Ky-Sample[[#This Row],[Yp]]</f>
        <v>-1.146128035678238</v>
      </c>
      <c r="S2366">
        <f>Kz-Sample[[#This Row],[Zp]]</f>
        <v>1.2430380486862944</v>
      </c>
      <c r="T2366">
        <f>Sample[[#This Row],[Kpy]]*KSc-Sample[[#This Row],[KPz]]*KSb</f>
        <v>-9.6910013008056461E-2</v>
      </c>
      <c r="U2366">
        <f>-1*(Sample[[#This Row],[KPx]]*KSc-Sample[[#This Row],[KPz]]*KSa)</f>
        <v>-9.691001300805642E-2</v>
      </c>
      <c r="V2366">
        <f>(Sample[[#This Row],[KPx]]*$R$2-Sample[[#This Row],[Kpy]]*KSa)</f>
        <v>-9.691001300805642E-2</v>
      </c>
      <c r="W2366">
        <f>Sample[[#This Row],[Kpy]]*KTc-Sample[[#This Row],[KPz]]*KTb</f>
        <v>2.3891660843645326</v>
      </c>
      <c r="X2366">
        <f>-1*(Sample[[#This Row],[KPx]]*KTc-Sample[[#This Row],[KPz]]*KTa)</f>
        <v>2.3891660843645326</v>
      </c>
      <c r="Y2366">
        <f>(Sample[[#This Row],[KPx]]*KTb-Sample[[#This Row],[Kpy]]*KTa)</f>
        <v>2.3891660843645321</v>
      </c>
      <c r="Z2366">
        <f>-Sample[[#This Row],[Xp]]*a+Sample[[#This Row],[Yp]]*b+Sample[[#This Row],[Zp]]*c_</f>
        <v>-0.19382002601611292</v>
      </c>
      <c r="AA2366" s="8">
        <f>-IF(Sample[[#This Row],[Column2]]&gt;0,1,-1)*SQRT(Sample[[#This Row],[KPx''i]]^2+Sample[[#This Row],[KPx''j]]^2+Sample[[#This Row],[KPx''k]]^2)/Ksmag/Scale</f>
        <v>0.11869004141810929</v>
      </c>
      <c r="AB2366" s="1">
        <f>SQRT(Sample[[#This Row],[Kpy''i]]^2+Sample[[#This Row],[KPy''j]]^2+Sample[[#This Row],[KPy''k]]^2)/KTmag/Scale</f>
        <v>1.6893955396350722</v>
      </c>
    </row>
    <row r="2367" spans="1:28" hidden="1" x14ac:dyDescent="0.25">
      <c r="A2367" s="5">
        <v>2362</v>
      </c>
      <c r="B2367" s="13" t="s">
        <v>43</v>
      </c>
      <c r="C2367" s="5"/>
      <c r="D2367" s="5"/>
      <c r="E2367">
        <v>5</v>
      </c>
      <c r="F2367">
        <v>3</v>
      </c>
      <c r="G2367">
        <v>9</v>
      </c>
      <c r="H2367" s="11">
        <f>Sample[[#This Row],[C]]/Sample[[#This Row],[D]]</f>
        <v>0.6</v>
      </c>
      <c r="I2367" s="11">
        <f>Sample[[#This Row],[A]]/Sample[[#This Row],[C]]</f>
        <v>3</v>
      </c>
      <c r="J2367" s="11">
        <f>Sample[[#This Row],[D]]/Sample[[#This Row],[A]]</f>
        <v>0.55555555555555558</v>
      </c>
      <c r="K2367" s="11">
        <f>Sample[[#This Row],[A]]/Sample[[#This Row],[D]]</f>
        <v>1.8</v>
      </c>
      <c r="L2367" s="11">
        <f>Sample[[#This Row],[D]]/Sample[[#This Row],[C]]</f>
        <v>1.6666666666666667</v>
      </c>
      <c r="M2367" s="11">
        <f>Sample[[#This Row],[C]]/Sample[[#This Row],[A]]</f>
        <v>0.33333333333333331</v>
      </c>
      <c r="N2367">
        <f>IF(Sample[[#This Row],[Ap]]=0,10,LOG(Sample[[#This Row],[Ap]]))</f>
        <v>-0.22184874961635639</v>
      </c>
      <c r="O2367">
        <f>IF(Sample[[#This Row],[Ei]]=0,10,LOG(Sample[[#This Row],[Ei]]))</f>
        <v>0.47712125471966244</v>
      </c>
      <c r="P2367">
        <f>IF(Sample[[#This Row],[Ii]]=0,10,LOG(Sample[[#This Row],[Ii]]))</f>
        <v>-0.25527250510330607</v>
      </c>
      <c r="Q2367">
        <f>Kx-Sample[[#This Row],[Xp]]</f>
        <v>0.22184874961635639</v>
      </c>
      <c r="R2367">
        <f>Ky-Sample[[#This Row],[Yp]]</f>
        <v>-1.4771212547196624</v>
      </c>
      <c r="S2367">
        <f>Kz-Sample[[#This Row],[Zp]]</f>
        <v>1.255272505103306</v>
      </c>
      <c r="T2367">
        <f>Sample[[#This Row],[Kpy]]*KSc-Sample[[#This Row],[KPz]]*KSb</f>
        <v>0.22184874961635637</v>
      </c>
      <c r="U2367">
        <f>-1*(Sample[[#This Row],[KPx]]*KSc-Sample[[#This Row],[KPz]]*KSa)</f>
        <v>0.22184874961635639</v>
      </c>
      <c r="V2367">
        <f>(Sample[[#This Row],[KPx]]*$R$2-Sample[[#This Row],[Kpy]]*KSa)</f>
        <v>0.22184874961635639</v>
      </c>
      <c r="W2367">
        <f>Sample[[#This Row],[Kpy]]*KTc-Sample[[#This Row],[KPz]]*KTb</f>
        <v>2.7323937598229682</v>
      </c>
      <c r="X2367">
        <f>-1*(Sample[[#This Row],[KPx]]*KTc-Sample[[#This Row],[KPz]]*KTa)</f>
        <v>2.7323937598229686</v>
      </c>
      <c r="Y2367">
        <f>(Sample[[#This Row],[KPx]]*KTb-Sample[[#This Row],[Kpy]]*KTa)</f>
        <v>2.7323937598229682</v>
      </c>
      <c r="Z2367">
        <f>-Sample[[#This Row],[Xp]]*a+Sample[[#This Row],[Yp]]*b+Sample[[#This Row],[Zp]]*c_</f>
        <v>0.44369749923271273</v>
      </c>
      <c r="AA2367" s="8">
        <f>-IF(Sample[[#This Row],[Column2]]&gt;0,1,-1)*SQRT(Sample[[#This Row],[KPx''i]]^2+Sample[[#This Row],[KPx''j]]^2+Sample[[#This Row],[KPx''k]]^2)/Ksmag/Scale</f>
        <v>-0.27170811831726921</v>
      </c>
      <c r="AB2367" s="1">
        <f>SQRT(Sample[[#This Row],[Kpy''i]]^2+Sample[[#This Row],[KPy''j]]^2+Sample[[#This Row],[KPy''k]]^2)/KTmag/Scale</f>
        <v>1.9320941564426277</v>
      </c>
    </row>
    <row r="2368" spans="1:28" hidden="1" x14ac:dyDescent="0.25">
      <c r="A2368" s="5">
        <v>2363</v>
      </c>
      <c r="B2368" s="13" t="s">
        <v>43</v>
      </c>
      <c r="C2368" s="5"/>
      <c r="D2368" s="5"/>
      <c r="E2368">
        <v>4</v>
      </c>
      <c r="F2368">
        <v>6</v>
      </c>
      <c r="G2368">
        <v>9</v>
      </c>
      <c r="H2368" s="11">
        <f>Sample[[#This Row],[C]]/Sample[[#This Row],[D]]</f>
        <v>1.5</v>
      </c>
      <c r="I2368" s="11">
        <f>Sample[[#This Row],[A]]/Sample[[#This Row],[C]]</f>
        <v>1.5</v>
      </c>
      <c r="J2368" s="11">
        <f>Sample[[#This Row],[D]]/Sample[[#This Row],[A]]</f>
        <v>0.44444444444444442</v>
      </c>
      <c r="K2368" s="11">
        <f>Sample[[#This Row],[A]]/Sample[[#This Row],[D]]</f>
        <v>2.25</v>
      </c>
      <c r="L2368" s="11">
        <f>Sample[[#This Row],[D]]/Sample[[#This Row],[C]]</f>
        <v>0.66666666666666663</v>
      </c>
      <c r="M2368" s="11">
        <f>Sample[[#This Row],[C]]/Sample[[#This Row],[A]]</f>
        <v>0.66666666666666663</v>
      </c>
      <c r="N2368">
        <f>IF(Sample[[#This Row],[Ap]]=0,10,LOG(Sample[[#This Row],[Ap]]))</f>
        <v>0.17609125905568124</v>
      </c>
      <c r="O2368">
        <f>IF(Sample[[#This Row],[Ei]]=0,10,LOG(Sample[[#This Row],[Ei]]))</f>
        <v>0.17609125905568124</v>
      </c>
      <c r="P2368">
        <f>IF(Sample[[#This Row],[Ii]]=0,10,LOG(Sample[[#This Row],[Ii]]))</f>
        <v>-0.35218251811136253</v>
      </c>
      <c r="Q2368">
        <f>Kx-Sample[[#This Row],[Xp]]</f>
        <v>-0.17609125905568124</v>
      </c>
      <c r="R2368">
        <f>Ky-Sample[[#This Row],[Yp]]</f>
        <v>-1.1760912590556813</v>
      </c>
      <c r="S2368">
        <f>Kz-Sample[[#This Row],[Zp]]</f>
        <v>1.3521825181113625</v>
      </c>
      <c r="T2368">
        <f>Sample[[#This Row],[Kpy]]*KSc-Sample[[#This Row],[KPz]]*KSb</f>
        <v>-0.17609125905568113</v>
      </c>
      <c r="U2368">
        <f>-1*(Sample[[#This Row],[KPx]]*KSc-Sample[[#This Row],[KPz]]*KSa)</f>
        <v>-0.17609125905568124</v>
      </c>
      <c r="V2368">
        <f>(Sample[[#This Row],[KPx]]*$R$2-Sample[[#This Row],[Kpy]]*KSa)</f>
        <v>-0.17609125905568124</v>
      </c>
      <c r="W2368">
        <f>Sample[[#This Row],[Kpy]]*KTc-Sample[[#This Row],[KPz]]*KTb</f>
        <v>2.528273777167044</v>
      </c>
      <c r="X2368">
        <f>-1*(Sample[[#This Row],[KPx]]*KTc-Sample[[#This Row],[KPz]]*KTa)</f>
        <v>2.5282737771670436</v>
      </c>
      <c r="Y2368">
        <f>(Sample[[#This Row],[KPx]]*KTb-Sample[[#This Row],[Kpy]]*KTa)</f>
        <v>2.528273777167044</v>
      </c>
      <c r="Z2368">
        <f>-Sample[[#This Row],[Xp]]*a+Sample[[#This Row],[Yp]]*b+Sample[[#This Row],[Zp]]*c_</f>
        <v>-0.35218251811136259</v>
      </c>
      <c r="AA2368" s="8">
        <f>-IF(Sample[[#This Row],[Column2]]&gt;0,1,-1)*SQRT(Sample[[#This Row],[KPx''i]]^2+Sample[[#This Row],[KPx''j]]^2+Sample[[#This Row],[KPx''k]]^2)/Ksmag/Scale</f>
        <v>0.21566686642533325</v>
      </c>
      <c r="AB2368" s="1">
        <f>SQRT(Sample[[#This Row],[Kpy''i]]^2+Sample[[#This Row],[KPy''j]]^2+Sample[[#This Row],[KPy''k]]^2)/KTmag/Scale</f>
        <v>1.7877595325309428</v>
      </c>
    </row>
    <row r="2369" spans="1:28" hidden="1" x14ac:dyDescent="0.25">
      <c r="A2369" s="5">
        <v>2364</v>
      </c>
      <c r="B2369" s="13" t="s">
        <v>43</v>
      </c>
      <c r="C2369" s="5"/>
      <c r="D2369" s="5"/>
      <c r="E2369">
        <v>3</v>
      </c>
      <c r="F2369">
        <v>1</v>
      </c>
      <c r="G2369">
        <v>2</v>
      </c>
      <c r="H2369" s="11">
        <f>Sample[[#This Row],[C]]/Sample[[#This Row],[D]]</f>
        <v>0.33333333333333331</v>
      </c>
      <c r="I2369" s="11">
        <f>Sample[[#This Row],[A]]/Sample[[#This Row],[C]]</f>
        <v>2</v>
      </c>
      <c r="J2369" s="11">
        <f>Sample[[#This Row],[D]]/Sample[[#This Row],[A]]</f>
        <v>1.5</v>
      </c>
      <c r="K2369" s="11">
        <f>Sample[[#This Row],[A]]/Sample[[#This Row],[D]]</f>
        <v>0.66666666666666663</v>
      </c>
      <c r="L2369" s="11">
        <f>Sample[[#This Row],[D]]/Sample[[#This Row],[C]]</f>
        <v>3</v>
      </c>
      <c r="M2369" s="11">
        <f>Sample[[#This Row],[C]]/Sample[[#This Row],[A]]</f>
        <v>0.5</v>
      </c>
      <c r="N2369">
        <f>IF(Sample[[#This Row],[Ap]]=0,10,LOG(Sample[[#This Row],[Ap]]))</f>
        <v>-0.47712125471966244</v>
      </c>
      <c r="O2369">
        <f>IF(Sample[[#This Row],[Ei]]=0,10,LOG(Sample[[#This Row],[Ei]]))</f>
        <v>0.3010299956639812</v>
      </c>
      <c r="P2369">
        <f>IF(Sample[[#This Row],[Ii]]=0,10,LOG(Sample[[#This Row],[Ii]]))</f>
        <v>0.17609125905568124</v>
      </c>
      <c r="Q2369">
        <f>Kx-Sample[[#This Row],[Xp]]</f>
        <v>0.47712125471966244</v>
      </c>
      <c r="R2369">
        <f>Ky-Sample[[#This Row],[Yp]]</f>
        <v>-1.3010299956639813</v>
      </c>
      <c r="S2369">
        <f>Kz-Sample[[#This Row],[Zp]]</f>
        <v>0.82390874094431876</v>
      </c>
      <c r="T2369">
        <f>Sample[[#This Row],[Kpy]]*KSc-Sample[[#This Row],[KPz]]*KSb</f>
        <v>0.47712125471966249</v>
      </c>
      <c r="U2369">
        <f>-1*(Sample[[#This Row],[KPx]]*KSc-Sample[[#This Row],[KPz]]*KSa)</f>
        <v>0.47712125471966244</v>
      </c>
      <c r="V2369">
        <f>(Sample[[#This Row],[KPx]]*$R$2-Sample[[#This Row],[Kpy]]*KSa)</f>
        <v>0.47712125471966244</v>
      </c>
      <c r="W2369">
        <f>Sample[[#This Row],[Kpy]]*KTc-Sample[[#This Row],[KPz]]*KTb</f>
        <v>2.1249387366082999</v>
      </c>
      <c r="X2369">
        <f>-1*(Sample[[#This Row],[KPx]]*KTc-Sample[[#This Row],[KPz]]*KTa)</f>
        <v>2.1249387366082999</v>
      </c>
      <c r="Y2369">
        <f>(Sample[[#This Row],[KPx]]*KTb-Sample[[#This Row],[Kpy]]*KTa)</f>
        <v>2.1249387366082999</v>
      </c>
      <c r="Z2369">
        <f>-Sample[[#This Row],[Xp]]*a+Sample[[#This Row],[Yp]]*b+Sample[[#This Row],[Zp]]*c_</f>
        <v>0.95424250943932487</v>
      </c>
      <c r="AA2369" s="8">
        <f>-IF(Sample[[#This Row],[Column2]]&gt;0,1,-1)*SQRT(Sample[[#This Row],[KPx''i]]^2+Sample[[#This Row],[KPx''j]]^2+Sample[[#This Row],[KPx''k]]^2)/Ksmag/Scale</f>
        <v>-0.58435180974982659</v>
      </c>
      <c r="AB2369" s="1">
        <f>SQRT(Sample[[#This Row],[Kpy''i]]^2+Sample[[#This Row],[KPy''j]]^2+Sample[[#This Row],[KPy''k]]^2)/KTmag/Scale</f>
        <v>1.502558590261704</v>
      </c>
    </row>
    <row r="2370" spans="1:28" hidden="1" x14ac:dyDescent="0.25">
      <c r="A2370" s="5">
        <v>2365</v>
      </c>
      <c r="B2370" s="13" t="s">
        <v>43</v>
      </c>
      <c r="C2370" s="5"/>
      <c r="D2370" s="5"/>
      <c r="E2370">
        <v>4</v>
      </c>
      <c r="F2370">
        <v>3</v>
      </c>
      <c r="G2370">
        <v>5</v>
      </c>
      <c r="H2370" s="11">
        <f>Sample[[#This Row],[C]]/Sample[[#This Row],[D]]</f>
        <v>0.75</v>
      </c>
      <c r="I2370" s="11">
        <f>Sample[[#This Row],[A]]/Sample[[#This Row],[C]]</f>
        <v>1.6666666666666667</v>
      </c>
      <c r="J2370" s="11">
        <f>Sample[[#This Row],[D]]/Sample[[#This Row],[A]]</f>
        <v>0.8</v>
      </c>
      <c r="K2370" s="11">
        <f>Sample[[#This Row],[A]]/Sample[[#This Row],[D]]</f>
        <v>1.25</v>
      </c>
      <c r="L2370" s="11">
        <f>Sample[[#This Row],[D]]/Sample[[#This Row],[C]]</f>
        <v>1.3333333333333333</v>
      </c>
      <c r="M2370" s="11">
        <f>Sample[[#This Row],[C]]/Sample[[#This Row],[A]]</f>
        <v>0.6</v>
      </c>
      <c r="N2370">
        <f>IF(Sample[[#This Row],[Ap]]=0,10,LOG(Sample[[#This Row],[Ap]]))</f>
        <v>-0.12493873660829995</v>
      </c>
      <c r="O2370">
        <f>IF(Sample[[#This Row],[Ei]]=0,10,LOG(Sample[[#This Row],[Ei]]))</f>
        <v>0.22184874961635639</v>
      </c>
      <c r="P2370">
        <f>IF(Sample[[#This Row],[Ii]]=0,10,LOG(Sample[[#This Row],[Ii]]))</f>
        <v>-9.6910013008056392E-2</v>
      </c>
      <c r="Q2370">
        <f>Kx-Sample[[#This Row],[Xp]]</f>
        <v>0.12493873660829995</v>
      </c>
      <c r="R2370">
        <f>Ky-Sample[[#This Row],[Yp]]</f>
        <v>-1.2218487496163564</v>
      </c>
      <c r="S2370">
        <f>Kz-Sample[[#This Row],[Zp]]</f>
        <v>1.0969100130080565</v>
      </c>
      <c r="T2370">
        <f>Sample[[#This Row],[Kpy]]*KSc-Sample[[#This Row],[KPz]]*KSb</f>
        <v>0.12493873660829991</v>
      </c>
      <c r="U2370">
        <f>-1*(Sample[[#This Row],[KPx]]*KSc-Sample[[#This Row],[KPz]]*KSa)</f>
        <v>0.12493873660829995</v>
      </c>
      <c r="V2370">
        <f>(Sample[[#This Row],[KPx]]*$R$2-Sample[[#This Row],[Kpy]]*KSa)</f>
        <v>0.12493873660829995</v>
      </c>
      <c r="W2370">
        <f>Sample[[#This Row],[Kpy]]*KTc-Sample[[#This Row],[KPz]]*KTb</f>
        <v>2.3187587626244128</v>
      </c>
      <c r="X2370">
        <f>-1*(Sample[[#This Row],[KPx]]*KTc-Sample[[#This Row],[KPz]]*KTa)</f>
        <v>2.3187587626244128</v>
      </c>
      <c r="Y2370">
        <f>(Sample[[#This Row],[KPx]]*KTb-Sample[[#This Row],[Kpy]]*KTa)</f>
        <v>2.3187587626244128</v>
      </c>
      <c r="Z2370">
        <f>-Sample[[#This Row],[Xp]]*a+Sample[[#This Row],[Yp]]*b+Sample[[#This Row],[Zp]]*c_</f>
        <v>0.2498774732166</v>
      </c>
      <c r="AA2370" s="8">
        <f>-IF(Sample[[#This Row],[Column2]]&gt;0,1,-1)*SQRT(Sample[[#This Row],[KPx''i]]^2+Sample[[#This Row],[KPx''j]]^2+Sample[[#This Row],[KPx''k]]^2)/Ksmag/Scale</f>
        <v>-0.15301807689915992</v>
      </c>
      <c r="AB2370" s="1">
        <f>SQRT(Sample[[#This Row],[Kpy''i]]^2+Sample[[#This Row],[KPy''j]]^2+Sample[[#This Row],[KPy''k]]^2)/KTmag/Scale</f>
        <v>1.6396100449874504</v>
      </c>
    </row>
    <row r="2371" spans="1:28" hidden="1" x14ac:dyDescent="0.25">
      <c r="A2371" s="5">
        <v>2366</v>
      </c>
      <c r="B2371" s="13" t="s">
        <v>43</v>
      </c>
      <c r="C2371" s="5"/>
      <c r="D2371" s="5"/>
      <c r="E2371">
        <v>4</v>
      </c>
      <c r="F2371">
        <v>7</v>
      </c>
      <c r="G2371">
        <v>9</v>
      </c>
      <c r="H2371" s="11">
        <f>Sample[[#This Row],[C]]/Sample[[#This Row],[D]]</f>
        <v>1.75</v>
      </c>
      <c r="I2371" s="11">
        <f>Sample[[#This Row],[A]]/Sample[[#This Row],[C]]</f>
        <v>1.2857142857142858</v>
      </c>
      <c r="J2371" s="11">
        <f>Sample[[#This Row],[D]]/Sample[[#This Row],[A]]</f>
        <v>0.44444444444444442</v>
      </c>
      <c r="K2371" s="11">
        <f>Sample[[#This Row],[A]]/Sample[[#This Row],[D]]</f>
        <v>2.25</v>
      </c>
      <c r="L2371" s="11">
        <f>Sample[[#This Row],[D]]/Sample[[#This Row],[C]]</f>
        <v>0.5714285714285714</v>
      </c>
      <c r="M2371" s="11">
        <f>Sample[[#This Row],[C]]/Sample[[#This Row],[A]]</f>
        <v>0.77777777777777779</v>
      </c>
      <c r="N2371">
        <f>IF(Sample[[#This Row],[Ap]]=0,10,LOG(Sample[[#This Row],[Ap]]))</f>
        <v>0.24303804868629444</v>
      </c>
      <c r="O2371">
        <f>IF(Sample[[#This Row],[Ei]]=0,10,LOG(Sample[[#This Row],[Ei]]))</f>
        <v>0.10914446942506807</v>
      </c>
      <c r="P2371">
        <f>IF(Sample[[#This Row],[Ii]]=0,10,LOG(Sample[[#This Row],[Ii]]))</f>
        <v>-0.35218251811136253</v>
      </c>
      <c r="Q2371">
        <f>Kx-Sample[[#This Row],[Xp]]</f>
        <v>-0.24303804868629444</v>
      </c>
      <c r="R2371">
        <f>Ky-Sample[[#This Row],[Yp]]</f>
        <v>-1.1091444694250681</v>
      </c>
      <c r="S2371">
        <f>Kz-Sample[[#This Row],[Zp]]</f>
        <v>1.3521825181113625</v>
      </c>
      <c r="T2371">
        <f>Sample[[#This Row],[Kpy]]*KSc-Sample[[#This Row],[KPz]]*KSb</f>
        <v>-0.24303804868629442</v>
      </c>
      <c r="U2371">
        <f>-1*(Sample[[#This Row],[KPx]]*KSc-Sample[[#This Row],[KPz]]*KSa)</f>
        <v>-0.24303804868629444</v>
      </c>
      <c r="V2371">
        <f>(Sample[[#This Row],[KPx]]*$R$2-Sample[[#This Row],[Kpy]]*KSa)</f>
        <v>-0.24303804868629444</v>
      </c>
      <c r="W2371">
        <f>Sample[[#This Row],[Kpy]]*KTc-Sample[[#This Row],[KPz]]*KTb</f>
        <v>2.4613269875364305</v>
      </c>
      <c r="X2371">
        <f>-1*(Sample[[#This Row],[KPx]]*KTc-Sample[[#This Row],[KPz]]*KTa)</f>
        <v>2.4613269875364305</v>
      </c>
      <c r="Y2371">
        <f>(Sample[[#This Row],[KPx]]*KTb-Sample[[#This Row],[Kpy]]*KTa)</f>
        <v>2.4613269875364305</v>
      </c>
      <c r="Z2371">
        <f>-Sample[[#This Row],[Xp]]*a+Sample[[#This Row],[Yp]]*b+Sample[[#This Row],[Zp]]*c_</f>
        <v>-0.48607609737258894</v>
      </c>
      <c r="AA2371" s="8">
        <f>-IF(Sample[[#This Row],[Column2]]&gt;0,1,-1)*SQRT(Sample[[#This Row],[KPx''i]]^2+Sample[[#This Row],[KPx''j]]^2+Sample[[#This Row],[KPx''k]]^2)/Ksmag/Scale</f>
        <v>0.29765960368155842</v>
      </c>
      <c r="AB2371" s="1">
        <f>SQRT(Sample[[#This Row],[Kpy''i]]^2+Sample[[#This Row],[KPy''j]]^2+Sample[[#This Row],[KPy''k]]^2)/KTmag/Scale</f>
        <v>1.7404210036044672</v>
      </c>
    </row>
    <row r="2372" spans="1:28" hidden="1" x14ac:dyDescent="0.25">
      <c r="A2372" s="5">
        <v>2367</v>
      </c>
      <c r="B2372" s="13" t="s">
        <v>43</v>
      </c>
      <c r="C2372" s="5"/>
      <c r="D2372" s="5"/>
      <c r="E2372">
        <v>1</v>
      </c>
      <c r="F2372">
        <v>2</v>
      </c>
      <c r="G2372">
        <v>8</v>
      </c>
      <c r="H2372" s="11">
        <f>Sample[[#This Row],[C]]/Sample[[#This Row],[D]]</f>
        <v>2</v>
      </c>
      <c r="I2372" s="11">
        <f>Sample[[#This Row],[A]]/Sample[[#This Row],[C]]</f>
        <v>4</v>
      </c>
      <c r="J2372" s="11">
        <f>Sample[[#This Row],[D]]/Sample[[#This Row],[A]]</f>
        <v>0.125</v>
      </c>
      <c r="K2372" s="11">
        <f>Sample[[#This Row],[A]]/Sample[[#This Row],[D]]</f>
        <v>8</v>
      </c>
      <c r="L2372" s="11">
        <f>Sample[[#This Row],[D]]/Sample[[#This Row],[C]]</f>
        <v>0.5</v>
      </c>
      <c r="M2372" s="11">
        <f>Sample[[#This Row],[C]]/Sample[[#This Row],[A]]</f>
        <v>0.25</v>
      </c>
      <c r="N2372">
        <f>IF(Sample[[#This Row],[Ap]]=0,10,LOG(Sample[[#This Row],[Ap]]))</f>
        <v>0.3010299956639812</v>
      </c>
      <c r="O2372">
        <f>IF(Sample[[#This Row],[Ei]]=0,10,LOG(Sample[[#This Row],[Ei]]))</f>
        <v>0.6020599913279624</v>
      </c>
      <c r="P2372">
        <f>IF(Sample[[#This Row],[Ii]]=0,10,LOG(Sample[[#This Row],[Ii]]))</f>
        <v>-0.90308998699194354</v>
      </c>
      <c r="Q2372">
        <f>Kx-Sample[[#This Row],[Xp]]</f>
        <v>-0.3010299956639812</v>
      </c>
      <c r="R2372">
        <f>Ky-Sample[[#This Row],[Yp]]</f>
        <v>-1.6020599913279625</v>
      </c>
      <c r="S2372">
        <f>Kz-Sample[[#This Row],[Zp]]</f>
        <v>1.9030899869919435</v>
      </c>
      <c r="T2372">
        <f>Sample[[#This Row],[Kpy]]*KSc-Sample[[#This Row],[KPz]]*KSb</f>
        <v>-0.30102999566398103</v>
      </c>
      <c r="U2372">
        <f>-1*(Sample[[#This Row],[KPx]]*KSc-Sample[[#This Row],[KPz]]*KSa)</f>
        <v>-0.3010299956639812</v>
      </c>
      <c r="V2372">
        <f>(Sample[[#This Row],[KPx]]*$R$2-Sample[[#This Row],[Kpy]]*KSa)</f>
        <v>-0.3010299956639812</v>
      </c>
      <c r="W2372">
        <f>Sample[[#This Row],[Kpy]]*KTc-Sample[[#This Row],[KPz]]*KTb</f>
        <v>3.5051499783199063</v>
      </c>
      <c r="X2372">
        <f>-1*(Sample[[#This Row],[KPx]]*KTc-Sample[[#This Row],[KPz]]*KTa)</f>
        <v>3.5051499783199058</v>
      </c>
      <c r="Y2372">
        <f>(Sample[[#This Row],[KPx]]*KTb-Sample[[#This Row],[Kpy]]*KTa)</f>
        <v>3.5051499783199063</v>
      </c>
      <c r="Z2372">
        <f>-Sample[[#This Row],[Xp]]*a+Sample[[#This Row],[Yp]]*b+Sample[[#This Row],[Zp]]*c_</f>
        <v>-0.60205999132796229</v>
      </c>
      <c r="AA2372" s="8">
        <f>-IF(Sample[[#This Row],[Column2]]&gt;0,1,-1)*SQRT(Sample[[#This Row],[KPx''i]]^2+Sample[[#This Row],[KPx''j]]^2+Sample[[#This Row],[KPx''k]]^2)/Ksmag/Scale</f>
        <v>0.36868494332449314</v>
      </c>
      <c r="AB2372" s="1">
        <f>SQRT(Sample[[#This Row],[Kpy''i]]^2+Sample[[#This Row],[KPy''j]]^2+Sample[[#This Row],[KPy''k]]^2)/KTmag/Scale</f>
        <v>2.4785153187458859</v>
      </c>
    </row>
    <row r="2373" spans="1:28" hidden="1" x14ac:dyDescent="0.25">
      <c r="A2373" s="5">
        <v>2368</v>
      </c>
      <c r="B2373" s="13" t="s">
        <v>43</v>
      </c>
      <c r="C2373" s="5"/>
      <c r="D2373" s="5"/>
      <c r="E2373">
        <v>10</v>
      </c>
      <c r="F2373">
        <v>5</v>
      </c>
      <c r="G2373">
        <v>3</v>
      </c>
      <c r="H2373" s="11">
        <f>Sample[[#This Row],[C]]/Sample[[#This Row],[D]]</f>
        <v>0.5</v>
      </c>
      <c r="I2373" s="11">
        <f>Sample[[#This Row],[A]]/Sample[[#This Row],[C]]</f>
        <v>0.6</v>
      </c>
      <c r="J2373" s="11">
        <f>Sample[[#This Row],[D]]/Sample[[#This Row],[A]]</f>
        <v>3.3333333333333335</v>
      </c>
      <c r="K2373" s="11">
        <f>Sample[[#This Row],[A]]/Sample[[#This Row],[D]]</f>
        <v>0.3</v>
      </c>
      <c r="L2373" s="11">
        <f>Sample[[#This Row],[D]]/Sample[[#This Row],[C]]</f>
        <v>2</v>
      </c>
      <c r="M2373" s="11">
        <f>Sample[[#This Row],[C]]/Sample[[#This Row],[A]]</f>
        <v>1.6666666666666667</v>
      </c>
      <c r="N2373">
        <f>IF(Sample[[#This Row],[Ap]]=0,10,LOG(Sample[[#This Row],[Ap]]))</f>
        <v>-0.3010299956639812</v>
      </c>
      <c r="O2373">
        <f>IF(Sample[[#This Row],[Ei]]=0,10,LOG(Sample[[#This Row],[Ei]]))</f>
        <v>-0.22184874961635639</v>
      </c>
      <c r="P2373">
        <f>IF(Sample[[#This Row],[Ii]]=0,10,LOG(Sample[[#This Row],[Ii]]))</f>
        <v>0.52287874528033762</v>
      </c>
      <c r="Q2373">
        <f>Kx-Sample[[#This Row],[Xp]]</f>
        <v>0.3010299956639812</v>
      </c>
      <c r="R2373">
        <f>Ky-Sample[[#This Row],[Yp]]</f>
        <v>-0.77815125038364363</v>
      </c>
      <c r="S2373">
        <f>Kz-Sample[[#This Row],[Zp]]</f>
        <v>0.47712125471966238</v>
      </c>
      <c r="T2373">
        <f>Sample[[#This Row],[Kpy]]*KSc-Sample[[#This Row],[KPz]]*KSb</f>
        <v>0.30102999566398125</v>
      </c>
      <c r="U2373">
        <f>-1*(Sample[[#This Row],[KPx]]*KSc-Sample[[#This Row],[KPz]]*KSa)</f>
        <v>0.3010299956639812</v>
      </c>
      <c r="V2373">
        <f>(Sample[[#This Row],[KPx]]*$R$2-Sample[[#This Row],[Kpy]]*KSa)</f>
        <v>0.3010299956639812</v>
      </c>
      <c r="W2373">
        <f>Sample[[#This Row],[Kpy]]*KTc-Sample[[#This Row],[KPz]]*KTb</f>
        <v>1.255272505103306</v>
      </c>
      <c r="X2373">
        <f>-1*(Sample[[#This Row],[KPx]]*KTc-Sample[[#This Row],[KPz]]*KTa)</f>
        <v>1.255272505103306</v>
      </c>
      <c r="Y2373">
        <f>(Sample[[#This Row],[KPx]]*KTb-Sample[[#This Row],[Kpy]]*KTa)</f>
        <v>1.255272505103306</v>
      </c>
      <c r="Z2373">
        <f>-Sample[[#This Row],[Xp]]*a+Sample[[#This Row],[Yp]]*b+Sample[[#This Row],[Zp]]*c_</f>
        <v>0.60205999132796251</v>
      </c>
      <c r="AA2373" s="8">
        <f>-IF(Sample[[#This Row],[Column2]]&gt;0,1,-1)*SQRT(Sample[[#This Row],[KPx''i]]^2+Sample[[#This Row],[KPx''j]]^2+Sample[[#This Row],[KPx''k]]^2)/Ksmag/Scale</f>
        <v>-0.36868494332449331</v>
      </c>
      <c r="AB2373" s="1">
        <f>SQRT(Sample[[#This Row],[Kpy''i]]^2+Sample[[#This Row],[KPy''j]]^2+Sample[[#This Row],[KPy''k]]^2)/KTmag/Scale</f>
        <v>0.88761170059557293</v>
      </c>
    </row>
    <row r="2374" spans="1:28" hidden="1" x14ac:dyDescent="0.25">
      <c r="A2374" s="5">
        <v>2369</v>
      </c>
      <c r="B2374" s="13" t="s">
        <v>43</v>
      </c>
      <c r="C2374" s="5"/>
      <c r="D2374" s="5"/>
      <c r="E2374">
        <v>6</v>
      </c>
      <c r="F2374">
        <v>3</v>
      </c>
      <c r="G2374">
        <v>4</v>
      </c>
      <c r="H2374" s="11">
        <f>Sample[[#This Row],[C]]/Sample[[#This Row],[D]]</f>
        <v>0.5</v>
      </c>
      <c r="I2374" s="11">
        <f>Sample[[#This Row],[A]]/Sample[[#This Row],[C]]</f>
        <v>1.3333333333333333</v>
      </c>
      <c r="J2374" s="11">
        <f>Sample[[#This Row],[D]]/Sample[[#This Row],[A]]</f>
        <v>1.5</v>
      </c>
      <c r="K2374" s="11">
        <f>Sample[[#This Row],[A]]/Sample[[#This Row],[D]]</f>
        <v>0.66666666666666663</v>
      </c>
      <c r="L2374" s="11">
        <f>Sample[[#This Row],[D]]/Sample[[#This Row],[C]]</f>
        <v>2</v>
      </c>
      <c r="M2374" s="11">
        <f>Sample[[#This Row],[C]]/Sample[[#This Row],[A]]</f>
        <v>0.75</v>
      </c>
      <c r="N2374">
        <f>IF(Sample[[#This Row],[Ap]]=0,10,LOG(Sample[[#This Row],[Ap]]))</f>
        <v>-0.3010299956639812</v>
      </c>
      <c r="O2374">
        <f>IF(Sample[[#This Row],[Ei]]=0,10,LOG(Sample[[#This Row],[Ei]]))</f>
        <v>0.12493873660829993</v>
      </c>
      <c r="P2374">
        <f>IF(Sample[[#This Row],[Ii]]=0,10,LOG(Sample[[#This Row],[Ii]]))</f>
        <v>0.17609125905568124</v>
      </c>
      <c r="Q2374">
        <f>Kx-Sample[[#This Row],[Xp]]</f>
        <v>0.3010299956639812</v>
      </c>
      <c r="R2374">
        <f>Ky-Sample[[#This Row],[Yp]]</f>
        <v>-1.1249387366082999</v>
      </c>
      <c r="S2374">
        <f>Kz-Sample[[#This Row],[Zp]]</f>
        <v>0.82390874094431876</v>
      </c>
      <c r="T2374">
        <f>Sample[[#This Row],[Kpy]]*KSc-Sample[[#This Row],[KPz]]*KSb</f>
        <v>0.30102999566398114</v>
      </c>
      <c r="U2374">
        <f>-1*(Sample[[#This Row],[KPx]]*KSc-Sample[[#This Row],[KPz]]*KSa)</f>
        <v>0.3010299956639812</v>
      </c>
      <c r="V2374">
        <f>(Sample[[#This Row],[KPx]]*$R$2-Sample[[#This Row],[Kpy]]*KSa)</f>
        <v>0.3010299956639812</v>
      </c>
      <c r="W2374">
        <f>Sample[[#This Row],[Kpy]]*KTc-Sample[[#This Row],[KPz]]*KTb</f>
        <v>1.9488474775526186</v>
      </c>
      <c r="X2374">
        <f>-1*(Sample[[#This Row],[KPx]]*KTc-Sample[[#This Row],[KPz]]*KTa)</f>
        <v>1.9488474775526188</v>
      </c>
      <c r="Y2374">
        <f>(Sample[[#This Row],[KPx]]*KTb-Sample[[#This Row],[Kpy]]*KTa)</f>
        <v>1.9488474775526186</v>
      </c>
      <c r="Z2374">
        <f>-Sample[[#This Row],[Xp]]*a+Sample[[#This Row],[Yp]]*b+Sample[[#This Row],[Zp]]*c_</f>
        <v>0.60205999132796229</v>
      </c>
      <c r="AA2374" s="8">
        <f>-IF(Sample[[#This Row],[Column2]]&gt;0,1,-1)*SQRT(Sample[[#This Row],[KPx''i]]^2+Sample[[#This Row],[KPx''j]]^2+Sample[[#This Row],[KPx''k]]^2)/Ksmag/Scale</f>
        <v>-0.36868494332449325</v>
      </c>
      <c r="AB2374" s="1">
        <f>SQRT(Sample[[#This Row],[Kpy''i]]^2+Sample[[#This Row],[KPy''j]]^2+Sample[[#This Row],[KPy''k]]^2)/KTmag/Scale</f>
        <v>1.3780432668757547</v>
      </c>
    </row>
    <row r="2375" spans="1:28" hidden="1" x14ac:dyDescent="0.25">
      <c r="A2375" s="5">
        <v>2370</v>
      </c>
      <c r="B2375" s="13" t="s">
        <v>43</v>
      </c>
      <c r="C2375" s="5"/>
      <c r="D2375" s="5"/>
      <c r="E2375">
        <v>10</v>
      </c>
      <c r="F2375">
        <v>1</v>
      </c>
      <c r="G2375">
        <v>6</v>
      </c>
      <c r="H2375" s="11">
        <f>Sample[[#This Row],[C]]/Sample[[#This Row],[D]]</f>
        <v>0.1</v>
      </c>
      <c r="I2375" s="11">
        <f>Sample[[#This Row],[A]]/Sample[[#This Row],[C]]</f>
        <v>6</v>
      </c>
      <c r="J2375" s="11">
        <f>Sample[[#This Row],[D]]/Sample[[#This Row],[A]]</f>
        <v>1.6666666666666667</v>
      </c>
      <c r="K2375" s="11">
        <f>Sample[[#This Row],[A]]/Sample[[#This Row],[D]]</f>
        <v>0.6</v>
      </c>
      <c r="L2375" s="11">
        <f>Sample[[#This Row],[D]]/Sample[[#This Row],[C]]</f>
        <v>10</v>
      </c>
      <c r="M2375" s="11">
        <f>Sample[[#This Row],[C]]/Sample[[#This Row],[A]]</f>
        <v>0.16666666666666666</v>
      </c>
      <c r="N2375">
        <f>IF(Sample[[#This Row],[Ap]]=0,10,LOG(Sample[[#This Row],[Ap]]))</f>
        <v>-1</v>
      </c>
      <c r="O2375">
        <f>IF(Sample[[#This Row],[Ei]]=0,10,LOG(Sample[[#This Row],[Ei]]))</f>
        <v>0.77815125038364363</v>
      </c>
      <c r="P2375">
        <f>IF(Sample[[#This Row],[Ii]]=0,10,LOG(Sample[[#This Row],[Ii]]))</f>
        <v>0.22184874961635639</v>
      </c>
      <c r="Q2375">
        <f>Kx-Sample[[#This Row],[Xp]]</f>
        <v>1</v>
      </c>
      <c r="R2375">
        <f>Ky-Sample[[#This Row],[Yp]]</f>
        <v>-1.7781512503836436</v>
      </c>
      <c r="S2375">
        <f>Kz-Sample[[#This Row],[Zp]]</f>
        <v>0.77815125038364363</v>
      </c>
      <c r="T2375">
        <f>Sample[[#This Row],[Kpy]]*KSc-Sample[[#This Row],[KPz]]*KSb</f>
        <v>1</v>
      </c>
      <c r="U2375">
        <f>-1*(Sample[[#This Row],[KPx]]*KSc-Sample[[#This Row],[KPz]]*KSa)</f>
        <v>1</v>
      </c>
      <c r="V2375">
        <f>(Sample[[#This Row],[KPx]]*$R$2-Sample[[#This Row],[Kpy]]*KSa)</f>
        <v>1</v>
      </c>
      <c r="W2375">
        <f>Sample[[#This Row],[Kpy]]*KTc-Sample[[#This Row],[KPz]]*KTb</f>
        <v>2.5563025007672873</v>
      </c>
      <c r="X2375">
        <f>-1*(Sample[[#This Row],[KPx]]*KTc-Sample[[#This Row],[KPz]]*KTa)</f>
        <v>2.5563025007672873</v>
      </c>
      <c r="Y2375">
        <f>(Sample[[#This Row],[KPx]]*KTb-Sample[[#This Row],[Kpy]]*KTa)</f>
        <v>2.5563025007672873</v>
      </c>
      <c r="Z2375">
        <f>-Sample[[#This Row],[Xp]]*a+Sample[[#This Row],[Yp]]*b+Sample[[#This Row],[Zp]]*c_</f>
        <v>2</v>
      </c>
      <c r="AA2375" s="8">
        <f>-IF(Sample[[#This Row],[Column2]]&gt;0,1,-1)*SQRT(Sample[[#This Row],[KPx''i]]^2+Sample[[#This Row],[KPx''j]]^2+Sample[[#This Row],[KPx''k]]^2)/Ksmag/Scale</f>
        <v>-1.2247448713915889</v>
      </c>
      <c r="AB2375" s="1">
        <f>SQRT(Sample[[#This Row],[Kpy''i]]^2+Sample[[#This Row],[KPy''j]]^2+Sample[[#This Row],[KPy''k]]^2)/KTmag/Scale</f>
        <v>1.8075788330566787</v>
      </c>
    </row>
    <row r="2376" spans="1:28" hidden="1" x14ac:dyDescent="0.25">
      <c r="A2376" s="5">
        <v>2371</v>
      </c>
      <c r="B2376" s="13" t="s">
        <v>43</v>
      </c>
      <c r="C2376" s="5"/>
      <c r="D2376" s="5"/>
      <c r="E2376">
        <v>6</v>
      </c>
      <c r="F2376">
        <v>4</v>
      </c>
      <c r="G2376">
        <v>9</v>
      </c>
      <c r="H2376" s="11">
        <f>Sample[[#This Row],[C]]/Sample[[#This Row],[D]]</f>
        <v>0.66666666666666663</v>
      </c>
      <c r="I2376" s="11">
        <f>Sample[[#This Row],[A]]/Sample[[#This Row],[C]]</f>
        <v>2.25</v>
      </c>
      <c r="J2376" s="11">
        <f>Sample[[#This Row],[D]]/Sample[[#This Row],[A]]</f>
        <v>0.66666666666666663</v>
      </c>
      <c r="K2376" s="11">
        <f>Sample[[#This Row],[A]]/Sample[[#This Row],[D]]</f>
        <v>1.5</v>
      </c>
      <c r="L2376" s="11">
        <f>Sample[[#This Row],[D]]/Sample[[#This Row],[C]]</f>
        <v>1.5</v>
      </c>
      <c r="M2376" s="11">
        <f>Sample[[#This Row],[C]]/Sample[[#This Row],[A]]</f>
        <v>0.44444444444444442</v>
      </c>
      <c r="N2376">
        <f>IF(Sample[[#This Row],[Ap]]=0,10,LOG(Sample[[#This Row],[Ap]]))</f>
        <v>-0.17609125905568127</v>
      </c>
      <c r="O2376">
        <f>IF(Sample[[#This Row],[Ei]]=0,10,LOG(Sample[[#This Row],[Ei]]))</f>
        <v>0.35218251811136247</v>
      </c>
      <c r="P2376">
        <f>IF(Sample[[#This Row],[Ii]]=0,10,LOG(Sample[[#This Row],[Ii]]))</f>
        <v>-0.17609125905568127</v>
      </c>
      <c r="Q2376">
        <f>Kx-Sample[[#This Row],[Xp]]</f>
        <v>0.17609125905568127</v>
      </c>
      <c r="R2376">
        <f>Ky-Sample[[#This Row],[Yp]]</f>
        <v>-1.3521825181113625</v>
      </c>
      <c r="S2376">
        <f>Kz-Sample[[#This Row],[Zp]]</f>
        <v>1.1760912590556813</v>
      </c>
      <c r="T2376">
        <f>Sample[[#This Row],[Kpy]]*KSc-Sample[[#This Row],[KPz]]*KSb</f>
        <v>0.17609125905568113</v>
      </c>
      <c r="U2376">
        <f>-1*(Sample[[#This Row],[KPx]]*KSc-Sample[[#This Row],[KPz]]*KSa)</f>
        <v>0.17609125905568127</v>
      </c>
      <c r="V2376">
        <f>(Sample[[#This Row],[KPx]]*$R$2-Sample[[#This Row],[Kpy]]*KSa)</f>
        <v>0.17609125905568127</v>
      </c>
      <c r="W2376">
        <f>Sample[[#This Row],[Kpy]]*KTc-Sample[[#This Row],[KPz]]*KTb</f>
        <v>2.528273777167044</v>
      </c>
      <c r="X2376">
        <f>-1*(Sample[[#This Row],[KPx]]*KTc-Sample[[#This Row],[KPz]]*KTa)</f>
        <v>2.528273777167044</v>
      </c>
      <c r="Y2376">
        <f>(Sample[[#This Row],[KPx]]*KTb-Sample[[#This Row],[Kpy]]*KTa)</f>
        <v>2.5282737771670436</v>
      </c>
      <c r="Z2376">
        <f>-Sample[[#This Row],[Xp]]*a+Sample[[#This Row],[Yp]]*b+Sample[[#This Row],[Zp]]*c_</f>
        <v>0.35218251811136242</v>
      </c>
      <c r="AA2376" s="8">
        <f>-IF(Sample[[#This Row],[Column2]]&gt;0,1,-1)*SQRT(Sample[[#This Row],[KPx''i]]^2+Sample[[#This Row],[KPx''j]]^2+Sample[[#This Row],[KPx''k]]^2)/Ksmag/Scale</f>
        <v>-0.21566686642533325</v>
      </c>
      <c r="AB2376" s="1">
        <f>SQRT(Sample[[#This Row],[Kpy''i]]^2+Sample[[#This Row],[KPy''j]]^2+Sample[[#This Row],[KPy''k]]^2)/KTmag/Scale</f>
        <v>1.7877595325309428</v>
      </c>
    </row>
    <row r="2377" spans="1:28" hidden="1" x14ac:dyDescent="0.25">
      <c r="A2377" s="5">
        <v>2372</v>
      </c>
      <c r="B2377" s="13" t="s">
        <v>43</v>
      </c>
      <c r="C2377" s="5"/>
      <c r="D2377" s="5"/>
      <c r="E2377">
        <v>3</v>
      </c>
      <c r="F2377">
        <v>3</v>
      </c>
      <c r="G2377">
        <v>3</v>
      </c>
      <c r="H2377" s="11">
        <f>Sample[[#This Row],[C]]/Sample[[#This Row],[D]]</f>
        <v>1</v>
      </c>
      <c r="I2377" s="11">
        <f>Sample[[#This Row],[A]]/Sample[[#This Row],[C]]</f>
        <v>1</v>
      </c>
      <c r="J2377" s="11">
        <f>Sample[[#This Row],[D]]/Sample[[#This Row],[A]]</f>
        <v>1</v>
      </c>
      <c r="K2377" s="11">
        <f>Sample[[#This Row],[A]]/Sample[[#This Row],[D]]</f>
        <v>1</v>
      </c>
      <c r="L2377" s="11">
        <f>Sample[[#This Row],[D]]/Sample[[#This Row],[C]]</f>
        <v>1</v>
      </c>
      <c r="M2377" s="11">
        <f>Sample[[#This Row],[C]]/Sample[[#This Row],[A]]</f>
        <v>1</v>
      </c>
      <c r="N2377">
        <f>IF(Sample[[#This Row],[Ap]]=0,10,LOG(Sample[[#This Row],[Ap]]))</f>
        <v>0</v>
      </c>
      <c r="O2377">
        <f>IF(Sample[[#This Row],[Ei]]=0,10,LOG(Sample[[#This Row],[Ei]]))</f>
        <v>0</v>
      </c>
      <c r="P2377">
        <f>IF(Sample[[#This Row],[Ii]]=0,10,LOG(Sample[[#This Row],[Ii]]))</f>
        <v>0</v>
      </c>
      <c r="Q2377">
        <f>Kx-Sample[[#This Row],[Xp]]</f>
        <v>0</v>
      </c>
      <c r="R2377">
        <f>Ky-Sample[[#This Row],[Yp]]</f>
        <v>-1</v>
      </c>
      <c r="S2377">
        <f>Kz-Sample[[#This Row],[Zp]]</f>
        <v>1</v>
      </c>
      <c r="T2377">
        <f>Sample[[#This Row],[Kpy]]*KSc-Sample[[#This Row],[KPz]]*KSb</f>
        <v>0</v>
      </c>
      <c r="U2377">
        <f>-1*(Sample[[#This Row],[KPx]]*KSc-Sample[[#This Row],[KPz]]*KSa)</f>
        <v>0</v>
      </c>
      <c r="V2377">
        <f>(Sample[[#This Row],[KPx]]*$R$2-Sample[[#This Row],[Kpy]]*KSa)</f>
        <v>0</v>
      </c>
      <c r="W2377">
        <f>Sample[[#This Row],[Kpy]]*KTc-Sample[[#This Row],[KPz]]*KTb</f>
        <v>2</v>
      </c>
      <c r="X2377">
        <f>-1*(Sample[[#This Row],[KPx]]*KTc-Sample[[#This Row],[KPz]]*KTa)</f>
        <v>2</v>
      </c>
      <c r="Y2377">
        <f>(Sample[[#This Row],[KPx]]*KTb-Sample[[#This Row],[Kpy]]*KTa)</f>
        <v>2</v>
      </c>
      <c r="Z2377">
        <f>-Sample[[#This Row],[Xp]]*a+Sample[[#This Row],[Yp]]*b+Sample[[#This Row],[Zp]]*c_</f>
        <v>0</v>
      </c>
      <c r="AA2377" s="8">
        <f>-IF(Sample[[#This Row],[Column2]]&gt;0,1,-1)*SQRT(Sample[[#This Row],[KPx''i]]^2+Sample[[#This Row],[KPx''j]]^2+Sample[[#This Row],[KPx''k]]^2)/Ksmag/Scale</f>
        <v>0</v>
      </c>
      <c r="AB2377" s="1">
        <f>SQRT(Sample[[#This Row],[Kpy''i]]^2+Sample[[#This Row],[KPy''j]]^2+Sample[[#This Row],[KPy''k]]^2)/KTmag/Scale</f>
        <v>1.4142135623730951</v>
      </c>
    </row>
    <row r="2378" spans="1:28" hidden="1" x14ac:dyDescent="0.25">
      <c r="A2378" s="5">
        <v>2373</v>
      </c>
      <c r="B2378" s="13" t="s">
        <v>43</v>
      </c>
      <c r="C2378" s="5"/>
      <c r="D2378" s="5"/>
      <c r="E2378">
        <v>5</v>
      </c>
      <c r="F2378">
        <v>6</v>
      </c>
      <c r="G2378">
        <v>3</v>
      </c>
      <c r="H2378" s="11">
        <f>Sample[[#This Row],[C]]/Sample[[#This Row],[D]]</f>
        <v>1.2</v>
      </c>
      <c r="I2378" s="11">
        <f>Sample[[#This Row],[A]]/Sample[[#This Row],[C]]</f>
        <v>0.5</v>
      </c>
      <c r="J2378" s="11">
        <f>Sample[[#This Row],[D]]/Sample[[#This Row],[A]]</f>
        <v>1.6666666666666667</v>
      </c>
      <c r="K2378" s="11">
        <f>Sample[[#This Row],[A]]/Sample[[#This Row],[D]]</f>
        <v>0.6</v>
      </c>
      <c r="L2378" s="11">
        <f>Sample[[#This Row],[D]]/Sample[[#This Row],[C]]</f>
        <v>0.83333333333333337</v>
      </c>
      <c r="M2378" s="11">
        <f>Sample[[#This Row],[C]]/Sample[[#This Row],[A]]</f>
        <v>2</v>
      </c>
      <c r="N2378">
        <f>IF(Sample[[#This Row],[Ap]]=0,10,LOG(Sample[[#This Row],[Ap]]))</f>
        <v>7.9181246047624818E-2</v>
      </c>
      <c r="O2378">
        <f>IF(Sample[[#This Row],[Ei]]=0,10,LOG(Sample[[#This Row],[Ei]]))</f>
        <v>-0.3010299956639812</v>
      </c>
      <c r="P2378">
        <f>IF(Sample[[#This Row],[Ii]]=0,10,LOG(Sample[[#This Row],[Ii]]))</f>
        <v>0.22184874961635639</v>
      </c>
      <c r="Q2378">
        <f>Kx-Sample[[#This Row],[Xp]]</f>
        <v>-7.9181246047624818E-2</v>
      </c>
      <c r="R2378">
        <f>Ky-Sample[[#This Row],[Yp]]</f>
        <v>-0.69897000433601875</v>
      </c>
      <c r="S2378">
        <f>Kz-Sample[[#This Row],[Zp]]</f>
        <v>0.77815125038364363</v>
      </c>
      <c r="T2378">
        <f>Sample[[#This Row],[Kpy]]*KSc-Sample[[#This Row],[KPz]]*KSb</f>
        <v>-7.9181246047624887E-2</v>
      </c>
      <c r="U2378">
        <f>-1*(Sample[[#This Row],[KPx]]*KSc-Sample[[#This Row],[KPz]]*KSa)</f>
        <v>-7.9181246047624818E-2</v>
      </c>
      <c r="V2378">
        <f>(Sample[[#This Row],[KPx]]*$R$2-Sample[[#This Row],[Kpy]]*KSa)</f>
        <v>-7.9181246047624818E-2</v>
      </c>
      <c r="W2378">
        <f>Sample[[#This Row],[Kpy]]*KTc-Sample[[#This Row],[KPz]]*KTb</f>
        <v>1.4771212547196624</v>
      </c>
      <c r="X2378">
        <f>-1*(Sample[[#This Row],[KPx]]*KTc-Sample[[#This Row],[KPz]]*KTa)</f>
        <v>1.4771212547196624</v>
      </c>
      <c r="Y2378">
        <f>(Sample[[#This Row],[KPx]]*KTb-Sample[[#This Row],[Kpy]]*KTa)</f>
        <v>1.4771212547196624</v>
      </c>
      <c r="Z2378">
        <f>-Sample[[#This Row],[Xp]]*a+Sample[[#This Row],[Yp]]*b+Sample[[#This Row],[Zp]]*c_</f>
        <v>-0.15836249209524961</v>
      </c>
      <c r="AA2378" s="8">
        <f>-IF(Sample[[#This Row],[Column2]]&gt;0,1,-1)*SQRT(Sample[[#This Row],[KPx''i]]^2+Sample[[#This Row],[KPx''j]]^2+Sample[[#This Row],[KPx''k]]^2)/Ksmag/Scale</f>
        <v>9.6976825007224043E-2</v>
      </c>
      <c r="AB2378" s="1">
        <f>SQRT(Sample[[#This Row],[Kpy''i]]^2+Sample[[#This Row],[KPy''j]]^2+Sample[[#This Row],[KPy''k]]^2)/KTmag/Scale</f>
        <v>1.0444824558470549</v>
      </c>
    </row>
    <row r="2379" spans="1:28" hidden="1" x14ac:dyDescent="0.25">
      <c r="A2379" s="5">
        <v>2374</v>
      </c>
      <c r="B2379" s="13" t="s">
        <v>43</v>
      </c>
      <c r="C2379" s="5"/>
      <c r="D2379" s="5"/>
      <c r="E2379">
        <v>10</v>
      </c>
      <c r="F2379">
        <v>6</v>
      </c>
      <c r="G2379">
        <v>10</v>
      </c>
      <c r="H2379" s="11">
        <f>Sample[[#This Row],[C]]/Sample[[#This Row],[D]]</f>
        <v>0.6</v>
      </c>
      <c r="I2379" s="11">
        <f>Sample[[#This Row],[A]]/Sample[[#This Row],[C]]</f>
        <v>1.6666666666666667</v>
      </c>
      <c r="J2379" s="11">
        <f>Sample[[#This Row],[D]]/Sample[[#This Row],[A]]</f>
        <v>1</v>
      </c>
      <c r="K2379" s="11">
        <f>Sample[[#This Row],[A]]/Sample[[#This Row],[D]]</f>
        <v>1</v>
      </c>
      <c r="L2379" s="11">
        <f>Sample[[#This Row],[D]]/Sample[[#This Row],[C]]</f>
        <v>1.6666666666666667</v>
      </c>
      <c r="M2379" s="11">
        <f>Sample[[#This Row],[C]]/Sample[[#This Row],[A]]</f>
        <v>0.6</v>
      </c>
      <c r="N2379">
        <f>IF(Sample[[#This Row],[Ap]]=0,10,LOG(Sample[[#This Row],[Ap]]))</f>
        <v>-0.22184874961635639</v>
      </c>
      <c r="O2379">
        <f>IF(Sample[[#This Row],[Ei]]=0,10,LOG(Sample[[#This Row],[Ei]]))</f>
        <v>0.22184874961635639</v>
      </c>
      <c r="P2379">
        <f>IF(Sample[[#This Row],[Ii]]=0,10,LOG(Sample[[#This Row],[Ii]]))</f>
        <v>0</v>
      </c>
      <c r="Q2379">
        <f>Kx-Sample[[#This Row],[Xp]]</f>
        <v>0.22184874961635639</v>
      </c>
      <c r="R2379">
        <f>Ky-Sample[[#This Row],[Yp]]</f>
        <v>-1.2218487496163564</v>
      </c>
      <c r="S2379">
        <f>Kz-Sample[[#This Row],[Zp]]</f>
        <v>1</v>
      </c>
      <c r="T2379">
        <f>Sample[[#This Row],[Kpy]]*KSc-Sample[[#This Row],[KPz]]*KSb</f>
        <v>0.22184874961635637</v>
      </c>
      <c r="U2379">
        <f>-1*(Sample[[#This Row],[KPx]]*KSc-Sample[[#This Row],[KPz]]*KSa)</f>
        <v>0.22184874961635639</v>
      </c>
      <c r="V2379">
        <f>(Sample[[#This Row],[KPx]]*$R$2-Sample[[#This Row],[Kpy]]*KSa)</f>
        <v>0.22184874961635639</v>
      </c>
      <c r="W2379">
        <f>Sample[[#This Row],[Kpy]]*KTc-Sample[[#This Row],[KPz]]*KTb</f>
        <v>2.2218487496163561</v>
      </c>
      <c r="X2379">
        <f>-1*(Sample[[#This Row],[KPx]]*KTc-Sample[[#This Row],[KPz]]*KTa)</f>
        <v>2.2218487496163566</v>
      </c>
      <c r="Y2379">
        <f>(Sample[[#This Row],[KPx]]*KTb-Sample[[#This Row],[Kpy]]*KTa)</f>
        <v>2.2218487496163561</v>
      </c>
      <c r="Z2379">
        <f>-Sample[[#This Row],[Xp]]*a+Sample[[#This Row],[Yp]]*b+Sample[[#This Row],[Zp]]*c_</f>
        <v>0.44369749923271279</v>
      </c>
      <c r="AA2379" s="8">
        <f>-IF(Sample[[#This Row],[Column2]]&gt;0,1,-1)*SQRT(Sample[[#This Row],[KPx''i]]^2+Sample[[#This Row],[KPx''j]]^2+Sample[[#This Row],[KPx''k]]^2)/Ksmag/Scale</f>
        <v>-0.27170811831726921</v>
      </c>
      <c r="AB2379" s="1">
        <f>SQRT(Sample[[#This Row],[Kpy''i]]^2+Sample[[#This Row],[KPy''j]]^2+Sample[[#This Row],[KPy''k]]^2)/KTmag/Scale</f>
        <v>1.5710843176245775</v>
      </c>
    </row>
    <row r="2380" spans="1:28" hidden="1" x14ac:dyDescent="0.25">
      <c r="A2380" s="5">
        <v>2375</v>
      </c>
      <c r="B2380" s="13" t="s">
        <v>43</v>
      </c>
      <c r="C2380" s="5"/>
      <c r="D2380" s="5"/>
      <c r="E2380">
        <v>5</v>
      </c>
      <c r="F2380">
        <v>3</v>
      </c>
      <c r="G2380">
        <v>5</v>
      </c>
      <c r="H2380" s="11">
        <f>Sample[[#This Row],[C]]/Sample[[#This Row],[D]]</f>
        <v>0.6</v>
      </c>
      <c r="I2380" s="11">
        <f>Sample[[#This Row],[A]]/Sample[[#This Row],[C]]</f>
        <v>1.6666666666666667</v>
      </c>
      <c r="J2380" s="11">
        <f>Sample[[#This Row],[D]]/Sample[[#This Row],[A]]</f>
        <v>1</v>
      </c>
      <c r="K2380" s="11">
        <f>Sample[[#This Row],[A]]/Sample[[#This Row],[D]]</f>
        <v>1</v>
      </c>
      <c r="L2380" s="11">
        <f>Sample[[#This Row],[D]]/Sample[[#This Row],[C]]</f>
        <v>1.6666666666666667</v>
      </c>
      <c r="M2380" s="11">
        <f>Sample[[#This Row],[C]]/Sample[[#This Row],[A]]</f>
        <v>0.6</v>
      </c>
      <c r="N2380">
        <f>IF(Sample[[#This Row],[Ap]]=0,10,LOG(Sample[[#This Row],[Ap]]))</f>
        <v>-0.22184874961635639</v>
      </c>
      <c r="O2380">
        <f>IF(Sample[[#This Row],[Ei]]=0,10,LOG(Sample[[#This Row],[Ei]]))</f>
        <v>0.22184874961635639</v>
      </c>
      <c r="P2380">
        <f>IF(Sample[[#This Row],[Ii]]=0,10,LOG(Sample[[#This Row],[Ii]]))</f>
        <v>0</v>
      </c>
      <c r="Q2380">
        <f>Kx-Sample[[#This Row],[Xp]]</f>
        <v>0.22184874961635639</v>
      </c>
      <c r="R2380">
        <f>Ky-Sample[[#This Row],[Yp]]</f>
        <v>-1.2218487496163564</v>
      </c>
      <c r="S2380">
        <f>Kz-Sample[[#This Row],[Zp]]</f>
        <v>1</v>
      </c>
      <c r="T2380">
        <f>Sample[[#This Row],[Kpy]]*KSc-Sample[[#This Row],[KPz]]*KSb</f>
        <v>0.22184874961635637</v>
      </c>
      <c r="U2380">
        <f>-1*(Sample[[#This Row],[KPx]]*KSc-Sample[[#This Row],[KPz]]*KSa)</f>
        <v>0.22184874961635639</v>
      </c>
      <c r="V2380">
        <f>(Sample[[#This Row],[KPx]]*$R$2-Sample[[#This Row],[Kpy]]*KSa)</f>
        <v>0.22184874961635639</v>
      </c>
      <c r="W2380">
        <f>Sample[[#This Row],[Kpy]]*KTc-Sample[[#This Row],[KPz]]*KTb</f>
        <v>2.2218487496163561</v>
      </c>
      <c r="X2380">
        <f>-1*(Sample[[#This Row],[KPx]]*KTc-Sample[[#This Row],[KPz]]*KTa)</f>
        <v>2.2218487496163566</v>
      </c>
      <c r="Y2380">
        <f>(Sample[[#This Row],[KPx]]*KTb-Sample[[#This Row],[Kpy]]*KTa)</f>
        <v>2.2218487496163561</v>
      </c>
      <c r="Z2380">
        <f>-Sample[[#This Row],[Xp]]*a+Sample[[#This Row],[Yp]]*b+Sample[[#This Row],[Zp]]*c_</f>
        <v>0.44369749923271279</v>
      </c>
      <c r="AA2380" s="8">
        <f>-IF(Sample[[#This Row],[Column2]]&gt;0,1,-1)*SQRT(Sample[[#This Row],[KPx''i]]^2+Sample[[#This Row],[KPx''j]]^2+Sample[[#This Row],[KPx''k]]^2)/Ksmag/Scale</f>
        <v>-0.27170811831726921</v>
      </c>
      <c r="AB2380" s="1">
        <f>SQRT(Sample[[#This Row],[Kpy''i]]^2+Sample[[#This Row],[KPy''j]]^2+Sample[[#This Row],[KPy''k]]^2)/KTmag/Scale</f>
        <v>1.5710843176245775</v>
      </c>
    </row>
    <row r="2381" spans="1:28" hidden="1" x14ac:dyDescent="0.25">
      <c r="A2381" s="5">
        <v>2376</v>
      </c>
      <c r="B2381" s="13" t="s">
        <v>43</v>
      </c>
      <c r="C2381" s="5"/>
      <c r="D2381" s="5"/>
      <c r="E2381">
        <v>3</v>
      </c>
      <c r="F2381">
        <v>4</v>
      </c>
      <c r="G2381">
        <v>1</v>
      </c>
      <c r="H2381" s="11">
        <f>Sample[[#This Row],[C]]/Sample[[#This Row],[D]]</f>
        <v>1.3333333333333333</v>
      </c>
      <c r="I2381" s="11">
        <f>Sample[[#This Row],[A]]/Sample[[#This Row],[C]]</f>
        <v>0.25</v>
      </c>
      <c r="J2381" s="11">
        <f>Sample[[#This Row],[D]]/Sample[[#This Row],[A]]</f>
        <v>3</v>
      </c>
      <c r="K2381" s="11">
        <f>Sample[[#This Row],[A]]/Sample[[#This Row],[D]]</f>
        <v>0.33333333333333331</v>
      </c>
      <c r="L2381" s="11">
        <f>Sample[[#This Row],[D]]/Sample[[#This Row],[C]]</f>
        <v>0.75</v>
      </c>
      <c r="M2381" s="11">
        <f>Sample[[#This Row],[C]]/Sample[[#This Row],[A]]</f>
        <v>4</v>
      </c>
      <c r="N2381">
        <f>IF(Sample[[#This Row],[Ap]]=0,10,LOG(Sample[[#This Row],[Ap]]))</f>
        <v>0.12493873660829993</v>
      </c>
      <c r="O2381">
        <f>IF(Sample[[#This Row],[Ei]]=0,10,LOG(Sample[[#This Row],[Ei]]))</f>
        <v>-0.6020599913279624</v>
      </c>
      <c r="P2381">
        <f>IF(Sample[[#This Row],[Ii]]=0,10,LOG(Sample[[#This Row],[Ii]]))</f>
        <v>0.47712125471966244</v>
      </c>
      <c r="Q2381">
        <f>Kx-Sample[[#This Row],[Xp]]</f>
        <v>-0.12493873660829993</v>
      </c>
      <c r="R2381">
        <f>Ky-Sample[[#This Row],[Yp]]</f>
        <v>-0.3979400086720376</v>
      </c>
      <c r="S2381">
        <f>Kz-Sample[[#This Row],[Zp]]</f>
        <v>0.52287874528033762</v>
      </c>
      <c r="T2381">
        <f>Sample[[#This Row],[Kpy]]*KSc-Sample[[#This Row],[KPz]]*KSb</f>
        <v>-0.12493873660830002</v>
      </c>
      <c r="U2381">
        <f>-1*(Sample[[#This Row],[KPx]]*KSc-Sample[[#This Row],[KPz]]*KSa)</f>
        <v>-0.12493873660829993</v>
      </c>
      <c r="V2381">
        <f>(Sample[[#This Row],[KPx]]*$R$2-Sample[[#This Row],[Kpy]]*KSa)</f>
        <v>-0.12493873660829993</v>
      </c>
      <c r="W2381">
        <f>Sample[[#This Row],[Kpy]]*KTc-Sample[[#This Row],[KPz]]*KTb</f>
        <v>0.92081875395237522</v>
      </c>
      <c r="X2381">
        <f>-1*(Sample[[#This Row],[KPx]]*KTc-Sample[[#This Row],[KPz]]*KTa)</f>
        <v>0.92081875395237534</v>
      </c>
      <c r="Y2381">
        <f>(Sample[[#This Row],[KPx]]*KTb-Sample[[#This Row],[Kpy]]*KTa)</f>
        <v>0.92081875395237511</v>
      </c>
      <c r="Z2381">
        <f>-Sample[[#This Row],[Xp]]*a+Sample[[#This Row],[Yp]]*b+Sample[[#This Row],[Zp]]*c_</f>
        <v>-0.24987747321659992</v>
      </c>
      <c r="AA2381" s="8">
        <f>-IF(Sample[[#This Row],[Column2]]&gt;0,1,-1)*SQRT(Sample[[#This Row],[KPx''i]]^2+Sample[[#This Row],[KPx''j]]^2+Sample[[#This Row],[KPx''k]]^2)/Ksmag/Scale</f>
        <v>0.15301807689915994</v>
      </c>
      <c r="AB2381" s="1">
        <f>SQRT(Sample[[#This Row],[Kpy''i]]^2+Sample[[#This Row],[KPy''j]]^2+Sample[[#This Row],[KPy''k]]^2)/KTmag/Scale</f>
        <v>0.6511171851634715</v>
      </c>
    </row>
    <row r="2382" spans="1:28" hidden="1" x14ac:dyDescent="0.25">
      <c r="A2382" s="5">
        <v>2377</v>
      </c>
      <c r="B2382" s="13" t="s">
        <v>43</v>
      </c>
      <c r="C2382" s="5"/>
      <c r="D2382" s="5"/>
      <c r="E2382">
        <v>9</v>
      </c>
      <c r="F2382">
        <v>4</v>
      </c>
      <c r="G2382">
        <v>10</v>
      </c>
      <c r="H2382" s="11">
        <f>Sample[[#This Row],[C]]/Sample[[#This Row],[D]]</f>
        <v>0.44444444444444442</v>
      </c>
      <c r="I2382" s="11">
        <f>Sample[[#This Row],[A]]/Sample[[#This Row],[C]]</f>
        <v>2.5</v>
      </c>
      <c r="J2382" s="11">
        <f>Sample[[#This Row],[D]]/Sample[[#This Row],[A]]</f>
        <v>0.9</v>
      </c>
      <c r="K2382" s="11">
        <f>Sample[[#This Row],[A]]/Sample[[#This Row],[D]]</f>
        <v>1.1111111111111112</v>
      </c>
      <c r="L2382" s="11">
        <f>Sample[[#This Row],[D]]/Sample[[#This Row],[C]]</f>
        <v>2.25</v>
      </c>
      <c r="M2382" s="11">
        <f>Sample[[#This Row],[C]]/Sample[[#This Row],[A]]</f>
        <v>0.4</v>
      </c>
      <c r="N2382">
        <f>IF(Sample[[#This Row],[Ap]]=0,10,LOG(Sample[[#This Row],[Ap]]))</f>
        <v>-0.35218251811136253</v>
      </c>
      <c r="O2382">
        <f>IF(Sample[[#This Row],[Ei]]=0,10,LOG(Sample[[#This Row],[Ei]]))</f>
        <v>0.3979400086720376</v>
      </c>
      <c r="P2382">
        <f>IF(Sample[[#This Row],[Ii]]=0,10,LOG(Sample[[#This Row],[Ii]]))</f>
        <v>-4.5757490560675115E-2</v>
      </c>
      <c r="Q2382">
        <f>Kx-Sample[[#This Row],[Xp]]</f>
        <v>0.35218251811136253</v>
      </c>
      <c r="R2382">
        <f>Ky-Sample[[#This Row],[Yp]]</f>
        <v>-1.3979400086720375</v>
      </c>
      <c r="S2382">
        <f>Kz-Sample[[#This Row],[Zp]]</f>
        <v>1.045757490560675</v>
      </c>
      <c r="T2382">
        <f>Sample[[#This Row],[Kpy]]*KSc-Sample[[#This Row],[KPz]]*KSb</f>
        <v>0.35218251811136247</v>
      </c>
      <c r="U2382">
        <f>-1*(Sample[[#This Row],[KPx]]*KSc-Sample[[#This Row],[KPz]]*KSa)</f>
        <v>0.35218251811136253</v>
      </c>
      <c r="V2382">
        <f>(Sample[[#This Row],[KPx]]*$R$2-Sample[[#This Row],[Kpy]]*KSa)</f>
        <v>0.35218251811136253</v>
      </c>
      <c r="W2382">
        <f>Sample[[#This Row],[Kpy]]*KTc-Sample[[#This Row],[KPz]]*KTb</f>
        <v>2.4436974992327123</v>
      </c>
      <c r="X2382">
        <f>-1*(Sample[[#This Row],[KPx]]*KTc-Sample[[#This Row],[KPz]]*KTa)</f>
        <v>2.4436974992327127</v>
      </c>
      <c r="Y2382">
        <f>(Sample[[#This Row],[KPx]]*KTb-Sample[[#This Row],[Kpy]]*KTa)</f>
        <v>2.4436974992327123</v>
      </c>
      <c r="Z2382">
        <f>-Sample[[#This Row],[Xp]]*a+Sample[[#This Row],[Yp]]*b+Sample[[#This Row],[Zp]]*c_</f>
        <v>0.70436503622272495</v>
      </c>
      <c r="AA2382" s="8">
        <f>-IF(Sample[[#This Row],[Column2]]&gt;0,1,-1)*SQRT(Sample[[#This Row],[KPx''i]]^2+Sample[[#This Row],[KPx''j]]^2+Sample[[#This Row],[KPx''k]]^2)/Ksmag/Scale</f>
        <v>-0.43133373285066667</v>
      </c>
      <c r="AB2382" s="1">
        <f>SQRT(Sample[[#This Row],[Kpy''i]]^2+Sample[[#This Row],[KPy''j]]^2+Sample[[#This Row],[KPy''k]]^2)/KTmag/Scale</f>
        <v>1.7279550728760593</v>
      </c>
    </row>
    <row r="2383" spans="1:28" hidden="1" x14ac:dyDescent="0.25">
      <c r="A2383" s="5">
        <v>2378</v>
      </c>
      <c r="B2383" s="13" t="s">
        <v>43</v>
      </c>
      <c r="C2383" s="5"/>
      <c r="D2383" s="5"/>
      <c r="E2383">
        <v>4</v>
      </c>
      <c r="F2383">
        <v>10</v>
      </c>
      <c r="G2383">
        <v>2</v>
      </c>
      <c r="H2383" s="11">
        <f>Sample[[#This Row],[C]]/Sample[[#This Row],[D]]</f>
        <v>2.5</v>
      </c>
      <c r="I2383" s="11">
        <f>Sample[[#This Row],[A]]/Sample[[#This Row],[C]]</f>
        <v>0.2</v>
      </c>
      <c r="J2383" s="11">
        <f>Sample[[#This Row],[D]]/Sample[[#This Row],[A]]</f>
        <v>2</v>
      </c>
      <c r="K2383" s="11">
        <f>Sample[[#This Row],[A]]/Sample[[#This Row],[D]]</f>
        <v>0.5</v>
      </c>
      <c r="L2383" s="11">
        <f>Sample[[#This Row],[D]]/Sample[[#This Row],[C]]</f>
        <v>0.4</v>
      </c>
      <c r="M2383" s="11">
        <f>Sample[[#This Row],[C]]/Sample[[#This Row],[A]]</f>
        <v>5</v>
      </c>
      <c r="N2383">
        <f>IF(Sample[[#This Row],[Ap]]=0,10,LOG(Sample[[#This Row],[Ap]]))</f>
        <v>0.3979400086720376</v>
      </c>
      <c r="O2383">
        <f>IF(Sample[[#This Row],[Ei]]=0,10,LOG(Sample[[#This Row],[Ei]]))</f>
        <v>-0.69897000433601875</v>
      </c>
      <c r="P2383">
        <f>IF(Sample[[#This Row],[Ii]]=0,10,LOG(Sample[[#This Row],[Ii]]))</f>
        <v>0.3010299956639812</v>
      </c>
      <c r="Q2383">
        <f>Kx-Sample[[#This Row],[Xp]]</f>
        <v>-0.3979400086720376</v>
      </c>
      <c r="R2383">
        <f>Ky-Sample[[#This Row],[Yp]]</f>
        <v>-0.30102999566398125</v>
      </c>
      <c r="S2383">
        <f>Kz-Sample[[#This Row],[Zp]]</f>
        <v>0.69897000433601875</v>
      </c>
      <c r="T2383">
        <f>Sample[[#This Row],[Kpy]]*KSc-Sample[[#This Row],[KPz]]*KSb</f>
        <v>-0.39794000867203749</v>
      </c>
      <c r="U2383">
        <f>-1*(Sample[[#This Row],[KPx]]*KSc-Sample[[#This Row],[KPz]]*KSa)</f>
        <v>-0.3979400086720376</v>
      </c>
      <c r="V2383">
        <f>(Sample[[#This Row],[KPx]]*$R$2-Sample[[#This Row],[Kpy]]*KSa)</f>
        <v>-0.3979400086720376</v>
      </c>
      <c r="W2383">
        <f>Sample[[#This Row],[Kpy]]*KTc-Sample[[#This Row],[KPz]]*KTb</f>
        <v>1</v>
      </c>
      <c r="X2383">
        <f>-1*(Sample[[#This Row],[KPx]]*KTc-Sample[[#This Row],[KPz]]*KTa)</f>
        <v>0.99999999999999989</v>
      </c>
      <c r="Y2383">
        <f>(Sample[[#This Row],[KPx]]*KTb-Sample[[#This Row],[Kpy]]*KTa)</f>
        <v>1</v>
      </c>
      <c r="Z2383">
        <f>-Sample[[#This Row],[Xp]]*a+Sample[[#This Row],[Yp]]*b+Sample[[#This Row],[Zp]]*c_</f>
        <v>-0.7958800173440751</v>
      </c>
      <c r="AA2383" s="8">
        <f>-IF(Sample[[#This Row],[Column2]]&gt;0,1,-1)*SQRT(Sample[[#This Row],[KPx''i]]^2+Sample[[#This Row],[KPx''j]]^2+Sample[[#This Row],[KPx''k]]^2)/Ksmag/Scale</f>
        <v>0.48737498474260249</v>
      </c>
      <c r="AB2383" s="1">
        <f>SQRT(Sample[[#This Row],[Kpy''i]]^2+Sample[[#This Row],[KPy''j]]^2+Sample[[#This Row],[KPy''k]]^2)/KTmag/Scale</f>
        <v>0.70710678118654757</v>
      </c>
    </row>
    <row r="2384" spans="1:28" hidden="1" x14ac:dyDescent="0.25">
      <c r="A2384" s="5">
        <v>2379</v>
      </c>
      <c r="B2384" s="13" t="s">
        <v>43</v>
      </c>
      <c r="C2384" s="5"/>
      <c r="D2384" s="5"/>
      <c r="E2384">
        <v>6</v>
      </c>
      <c r="F2384">
        <v>6</v>
      </c>
      <c r="G2384">
        <v>6</v>
      </c>
      <c r="H2384" s="11">
        <f>Sample[[#This Row],[C]]/Sample[[#This Row],[D]]</f>
        <v>1</v>
      </c>
      <c r="I2384" s="11">
        <f>Sample[[#This Row],[A]]/Sample[[#This Row],[C]]</f>
        <v>1</v>
      </c>
      <c r="J2384" s="11">
        <f>Sample[[#This Row],[D]]/Sample[[#This Row],[A]]</f>
        <v>1</v>
      </c>
      <c r="K2384" s="11">
        <f>Sample[[#This Row],[A]]/Sample[[#This Row],[D]]</f>
        <v>1</v>
      </c>
      <c r="L2384" s="11">
        <f>Sample[[#This Row],[D]]/Sample[[#This Row],[C]]</f>
        <v>1</v>
      </c>
      <c r="M2384" s="11">
        <f>Sample[[#This Row],[C]]/Sample[[#This Row],[A]]</f>
        <v>1</v>
      </c>
      <c r="N2384">
        <f>IF(Sample[[#This Row],[Ap]]=0,10,LOG(Sample[[#This Row],[Ap]]))</f>
        <v>0</v>
      </c>
      <c r="O2384">
        <f>IF(Sample[[#This Row],[Ei]]=0,10,LOG(Sample[[#This Row],[Ei]]))</f>
        <v>0</v>
      </c>
      <c r="P2384">
        <f>IF(Sample[[#This Row],[Ii]]=0,10,LOG(Sample[[#This Row],[Ii]]))</f>
        <v>0</v>
      </c>
      <c r="Q2384">
        <f>Kx-Sample[[#This Row],[Xp]]</f>
        <v>0</v>
      </c>
      <c r="R2384">
        <f>Ky-Sample[[#This Row],[Yp]]</f>
        <v>-1</v>
      </c>
      <c r="S2384">
        <f>Kz-Sample[[#This Row],[Zp]]</f>
        <v>1</v>
      </c>
      <c r="T2384">
        <f>Sample[[#This Row],[Kpy]]*KSc-Sample[[#This Row],[KPz]]*KSb</f>
        <v>0</v>
      </c>
      <c r="U2384">
        <f>-1*(Sample[[#This Row],[KPx]]*KSc-Sample[[#This Row],[KPz]]*KSa)</f>
        <v>0</v>
      </c>
      <c r="V2384">
        <f>(Sample[[#This Row],[KPx]]*$R$2-Sample[[#This Row],[Kpy]]*KSa)</f>
        <v>0</v>
      </c>
      <c r="W2384">
        <f>Sample[[#This Row],[Kpy]]*KTc-Sample[[#This Row],[KPz]]*KTb</f>
        <v>2</v>
      </c>
      <c r="X2384">
        <f>-1*(Sample[[#This Row],[KPx]]*KTc-Sample[[#This Row],[KPz]]*KTa)</f>
        <v>2</v>
      </c>
      <c r="Y2384">
        <f>(Sample[[#This Row],[KPx]]*KTb-Sample[[#This Row],[Kpy]]*KTa)</f>
        <v>2</v>
      </c>
      <c r="Z2384">
        <f>-Sample[[#This Row],[Xp]]*a+Sample[[#This Row],[Yp]]*b+Sample[[#This Row],[Zp]]*c_</f>
        <v>0</v>
      </c>
      <c r="AA2384" s="8">
        <f>-IF(Sample[[#This Row],[Column2]]&gt;0,1,-1)*SQRT(Sample[[#This Row],[KPx''i]]^2+Sample[[#This Row],[KPx''j]]^2+Sample[[#This Row],[KPx''k]]^2)/Ksmag/Scale</f>
        <v>0</v>
      </c>
      <c r="AB2384" s="1">
        <f>SQRT(Sample[[#This Row],[Kpy''i]]^2+Sample[[#This Row],[KPy''j]]^2+Sample[[#This Row],[KPy''k]]^2)/KTmag/Scale</f>
        <v>1.4142135623730951</v>
      </c>
    </row>
    <row r="2385" spans="1:28" hidden="1" x14ac:dyDescent="0.25">
      <c r="A2385" s="5">
        <v>2380</v>
      </c>
      <c r="B2385" s="13" t="s">
        <v>43</v>
      </c>
      <c r="C2385" s="5"/>
      <c r="D2385" s="5"/>
      <c r="E2385">
        <v>2</v>
      </c>
      <c r="F2385">
        <v>4</v>
      </c>
      <c r="G2385">
        <v>2</v>
      </c>
      <c r="H2385" s="11">
        <f>Sample[[#This Row],[C]]/Sample[[#This Row],[D]]</f>
        <v>2</v>
      </c>
      <c r="I2385" s="11">
        <f>Sample[[#This Row],[A]]/Sample[[#This Row],[C]]</f>
        <v>0.5</v>
      </c>
      <c r="J2385" s="11">
        <f>Sample[[#This Row],[D]]/Sample[[#This Row],[A]]</f>
        <v>1</v>
      </c>
      <c r="K2385" s="11">
        <f>Sample[[#This Row],[A]]/Sample[[#This Row],[D]]</f>
        <v>1</v>
      </c>
      <c r="L2385" s="11">
        <f>Sample[[#This Row],[D]]/Sample[[#This Row],[C]]</f>
        <v>0.5</v>
      </c>
      <c r="M2385" s="11">
        <f>Sample[[#This Row],[C]]/Sample[[#This Row],[A]]</f>
        <v>2</v>
      </c>
      <c r="N2385">
        <f>IF(Sample[[#This Row],[Ap]]=0,10,LOG(Sample[[#This Row],[Ap]]))</f>
        <v>0.3010299956639812</v>
      </c>
      <c r="O2385">
        <f>IF(Sample[[#This Row],[Ei]]=0,10,LOG(Sample[[#This Row],[Ei]]))</f>
        <v>-0.3010299956639812</v>
      </c>
      <c r="P2385">
        <f>IF(Sample[[#This Row],[Ii]]=0,10,LOG(Sample[[#This Row],[Ii]]))</f>
        <v>0</v>
      </c>
      <c r="Q2385">
        <f>Kx-Sample[[#This Row],[Xp]]</f>
        <v>-0.3010299956639812</v>
      </c>
      <c r="R2385">
        <f>Ky-Sample[[#This Row],[Yp]]</f>
        <v>-0.69897000433601875</v>
      </c>
      <c r="S2385">
        <f>Kz-Sample[[#This Row],[Zp]]</f>
        <v>1</v>
      </c>
      <c r="T2385">
        <f>Sample[[#This Row],[Kpy]]*KSc-Sample[[#This Row],[KPz]]*KSb</f>
        <v>-0.30102999566398125</v>
      </c>
      <c r="U2385">
        <f>-1*(Sample[[#This Row],[KPx]]*KSc-Sample[[#This Row],[KPz]]*KSa)</f>
        <v>-0.3010299956639812</v>
      </c>
      <c r="V2385">
        <f>(Sample[[#This Row],[KPx]]*$R$2-Sample[[#This Row],[Kpy]]*KSa)</f>
        <v>-0.3010299956639812</v>
      </c>
      <c r="W2385">
        <f>Sample[[#This Row],[Kpy]]*KTc-Sample[[#This Row],[KPz]]*KTb</f>
        <v>1.6989700043360187</v>
      </c>
      <c r="X2385">
        <f>-1*(Sample[[#This Row],[KPx]]*KTc-Sample[[#This Row],[KPz]]*KTa)</f>
        <v>1.6989700043360187</v>
      </c>
      <c r="Y2385">
        <f>(Sample[[#This Row],[KPx]]*KTb-Sample[[#This Row],[Kpy]]*KTa)</f>
        <v>1.6989700043360187</v>
      </c>
      <c r="Z2385">
        <f>-Sample[[#This Row],[Xp]]*a+Sample[[#This Row],[Yp]]*b+Sample[[#This Row],[Zp]]*c_</f>
        <v>-0.6020599913279624</v>
      </c>
      <c r="AA2385" s="8">
        <f>-IF(Sample[[#This Row],[Column2]]&gt;0,1,-1)*SQRT(Sample[[#This Row],[KPx''i]]^2+Sample[[#This Row],[KPx''j]]^2+Sample[[#This Row],[KPx''k]]^2)/Ksmag/Scale</f>
        <v>0.36868494332449331</v>
      </c>
      <c r="AB2385" s="1">
        <f>SQRT(Sample[[#This Row],[Kpy''i]]^2+Sample[[#This Row],[KPy''j]]^2+Sample[[#This Row],[KPy''k]]^2)/KTmag/Scale</f>
        <v>1.201353211098537</v>
      </c>
    </row>
    <row r="2386" spans="1:28" hidden="1" x14ac:dyDescent="0.25">
      <c r="A2386" s="5">
        <v>2381</v>
      </c>
      <c r="B2386" s="13" t="s">
        <v>43</v>
      </c>
      <c r="C2386" s="5"/>
      <c r="D2386" s="5"/>
      <c r="E2386">
        <v>10</v>
      </c>
      <c r="F2386">
        <v>2</v>
      </c>
      <c r="G2386">
        <v>1</v>
      </c>
      <c r="H2386" s="11">
        <f>Sample[[#This Row],[C]]/Sample[[#This Row],[D]]</f>
        <v>0.2</v>
      </c>
      <c r="I2386" s="11">
        <f>Sample[[#This Row],[A]]/Sample[[#This Row],[C]]</f>
        <v>0.5</v>
      </c>
      <c r="J2386" s="11">
        <f>Sample[[#This Row],[D]]/Sample[[#This Row],[A]]</f>
        <v>10</v>
      </c>
      <c r="K2386" s="11">
        <f>Sample[[#This Row],[A]]/Sample[[#This Row],[D]]</f>
        <v>0.1</v>
      </c>
      <c r="L2386" s="11">
        <f>Sample[[#This Row],[D]]/Sample[[#This Row],[C]]</f>
        <v>5</v>
      </c>
      <c r="M2386" s="11">
        <f>Sample[[#This Row],[C]]/Sample[[#This Row],[A]]</f>
        <v>2</v>
      </c>
      <c r="N2386">
        <f>IF(Sample[[#This Row],[Ap]]=0,10,LOG(Sample[[#This Row],[Ap]]))</f>
        <v>-0.69897000433601875</v>
      </c>
      <c r="O2386">
        <f>IF(Sample[[#This Row],[Ei]]=0,10,LOG(Sample[[#This Row],[Ei]]))</f>
        <v>-0.3010299956639812</v>
      </c>
      <c r="P2386">
        <f>IF(Sample[[#This Row],[Ii]]=0,10,LOG(Sample[[#This Row],[Ii]]))</f>
        <v>1</v>
      </c>
      <c r="Q2386">
        <f>Kx-Sample[[#This Row],[Xp]]</f>
        <v>0.69897000433601875</v>
      </c>
      <c r="R2386">
        <f>Ky-Sample[[#This Row],[Yp]]</f>
        <v>-0.69897000433601875</v>
      </c>
      <c r="S2386">
        <f>Kz-Sample[[#This Row],[Zp]]</f>
        <v>0</v>
      </c>
      <c r="T2386">
        <f>Sample[[#This Row],[Kpy]]*KSc-Sample[[#This Row],[KPz]]*KSb</f>
        <v>0.69897000433601875</v>
      </c>
      <c r="U2386">
        <f>-1*(Sample[[#This Row],[KPx]]*KSc-Sample[[#This Row],[KPz]]*KSa)</f>
        <v>0.69897000433601875</v>
      </c>
      <c r="V2386">
        <f>(Sample[[#This Row],[KPx]]*$R$2-Sample[[#This Row],[Kpy]]*KSa)</f>
        <v>0.69897000433601875</v>
      </c>
      <c r="W2386">
        <f>Sample[[#This Row],[Kpy]]*KTc-Sample[[#This Row],[KPz]]*KTb</f>
        <v>0.69897000433601875</v>
      </c>
      <c r="X2386">
        <f>-1*(Sample[[#This Row],[KPx]]*KTc-Sample[[#This Row],[KPz]]*KTa)</f>
        <v>0.69897000433601875</v>
      </c>
      <c r="Y2386">
        <f>(Sample[[#This Row],[KPx]]*KTb-Sample[[#This Row],[Kpy]]*KTa)</f>
        <v>0.69897000433601875</v>
      </c>
      <c r="Z2386">
        <f>-Sample[[#This Row],[Xp]]*a+Sample[[#This Row],[Yp]]*b+Sample[[#This Row],[Zp]]*c_</f>
        <v>1.3979400086720375</v>
      </c>
      <c r="AA2386" s="8">
        <f>-IF(Sample[[#This Row],[Column2]]&gt;0,1,-1)*SQRT(Sample[[#This Row],[KPx''i]]^2+Sample[[#This Row],[KPx''j]]^2+Sample[[#This Row],[KPx''k]]^2)/Ksmag/Scale</f>
        <v>-0.85605992806709574</v>
      </c>
      <c r="AB2386" s="1">
        <f>SQRT(Sample[[#This Row],[Kpy''i]]^2+Sample[[#This Row],[KPy''j]]^2+Sample[[#This Row],[KPy''k]]^2)/KTmag/Scale</f>
        <v>0.49424642991198947</v>
      </c>
    </row>
    <row r="2387" spans="1:28" hidden="1" x14ac:dyDescent="0.25">
      <c r="A2387" s="5">
        <v>2382</v>
      </c>
      <c r="B2387" s="13" t="s">
        <v>43</v>
      </c>
      <c r="C2387" s="5"/>
      <c r="D2387" s="5"/>
      <c r="E2387">
        <v>8</v>
      </c>
      <c r="F2387">
        <v>3</v>
      </c>
      <c r="G2387">
        <v>7</v>
      </c>
      <c r="H2387" s="11">
        <f>Sample[[#This Row],[C]]/Sample[[#This Row],[D]]</f>
        <v>0.375</v>
      </c>
      <c r="I2387" s="11">
        <f>Sample[[#This Row],[A]]/Sample[[#This Row],[C]]</f>
        <v>2.3333333333333335</v>
      </c>
      <c r="J2387" s="11">
        <f>Sample[[#This Row],[D]]/Sample[[#This Row],[A]]</f>
        <v>1.1428571428571428</v>
      </c>
      <c r="K2387" s="11">
        <f>Sample[[#This Row],[A]]/Sample[[#This Row],[D]]</f>
        <v>0.875</v>
      </c>
      <c r="L2387" s="11">
        <f>Sample[[#This Row],[D]]/Sample[[#This Row],[C]]</f>
        <v>2.6666666666666665</v>
      </c>
      <c r="M2387" s="11">
        <f>Sample[[#This Row],[C]]/Sample[[#This Row],[A]]</f>
        <v>0.42857142857142855</v>
      </c>
      <c r="N2387">
        <f>IF(Sample[[#This Row],[Ap]]=0,10,LOG(Sample[[#This Row],[Ap]]))</f>
        <v>-0.42596873227228116</v>
      </c>
      <c r="O2387">
        <f>IF(Sample[[#This Row],[Ei]]=0,10,LOG(Sample[[#This Row],[Ei]]))</f>
        <v>0.36797678529459443</v>
      </c>
      <c r="P2387">
        <f>IF(Sample[[#This Row],[Ii]]=0,10,LOG(Sample[[#This Row],[Ii]]))</f>
        <v>5.7991946977686733E-2</v>
      </c>
      <c r="Q2387">
        <f>Kx-Sample[[#This Row],[Xp]]</f>
        <v>0.42596873227228116</v>
      </c>
      <c r="R2387">
        <f>Ky-Sample[[#This Row],[Yp]]</f>
        <v>-1.3679767852945943</v>
      </c>
      <c r="S2387">
        <f>Kz-Sample[[#This Row],[Zp]]</f>
        <v>0.94200805302231327</v>
      </c>
      <c r="T2387">
        <f>Sample[[#This Row],[Kpy]]*KSc-Sample[[#This Row],[KPz]]*KSb</f>
        <v>0.42596873227228105</v>
      </c>
      <c r="U2387">
        <f>-1*(Sample[[#This Row],[KPx]]*KSc-Sample[[#This Row],[KPz]]*KSa)</f>
        <v>0.42596873227228116</v>
      </c>
      <c r="V2387">
        <f>(Sample[[#This Row],[KPx]]*$R$2-Sample[[#This Row],[Kpy]]*KSa)</f>
        <v>0.42596873227228116</v>
      </c>
      <c r="W2387">
        <f>Sample[[#This Row],[Kpy]]*KTc-Sample[[#This Row],[KPz]]*KTb</f>
        <v>2.3099848383169075</v>
      </c>
      <c r="X2387">
        <f>-1*(Sample[[#This Row],[KPx]]*KTc-Sample[[#This Row],[KPz]]*KTa)</f>
        <v>2.3099848383169075</v>
      </c>
      <c r="Y2387">
        <f>(Sample[[#This Row],[KPx]]*KTb-Sample[[#This Row],[Kpy]]*KTa)</f>
        <v>2.3099848383169075</v>
      </c>
      <c r="Z2387">
        <f>-Sample[[#This Row],[Xp]]*a+Sample[[#This Row],[Yp]]*b+Sample[[#This Row],[Zp]]*c_</f>
        <v>0.85193746454456232</v>
      </c>
      <c r="AA2387" s="8">
        <f>-IF(Sample[[#This Row],[Column2]]&gt;0,1,-1)*SQRT(Sample[[#This Row],[KPx''i]]^2+Sample[[#This Row],[KPx''j]]^2+Sample[[#This Row],[KPx''k]]^2)/Ksmag/Scale</f>
        <v>-0.52170302022365311</v>
      </c>
      <c r="AB2387" s="1">
        <f>SQRT(Sample[[#This Row],[Kpy''i]]^2+Sample[[#This Row],[KPy''j]]^2+Sample[[#This Row],[KPy''k]]^2)/KTmag/Scale</f>
        <v>1.6334059436119961</v>
      </c>
    </row>
    <row r="2388" spans="1:28" hidden="1" x14ac:dyDescent="0.25">
      <c r="A2388" s="5">
        <v>2383</v>
      </c>
      <c r="B2388" s="13" t="s">
        <v>43</v>
      </c>
      <c r="C2388" s="5"/>
      <c r="D2388" s="5"/>
      <c r="E2388">
        <v>8</v>
      </c>
      <c r="F2388">
        <v>5</v>
      </c>
      <c r="G2388">
        <v>4</v>
      </c>
      <c r="H2388" s="11">
        <f>Sample[[#This Row],[C]]/Sample[[#This Row],[D]]</f>
        <v>0.625</v>
      </c>
      <c r="I2388" s="11">
        <f>Sample[[#This Row],[A]]/Sample[[#This Row],[C]]</f>
        <v>0.8</v>
      </c>
      <c r="J2388" s="11">
        <f>Sample[[#This Row],[D]]/Sample[[#This Row],[A]]</f>
        <v>2</v>
      </c>
      <c r="K2388" s="11">
        <f>Sample[[#This Row],[A]]/Sample[[#This Row],[D]]</f>
        <v>0.5</v>
      </c>
      <c r="L2388" s="11">
        <f>Sample[[#This Row],[D]]/Sample[[#This Row],[C]]</f>
        <v>1.6</v>
      </c>
      <c r="M2388" s="11">
        <f>Sample[[#This Row],[C]]/Sample[[#This Row],[A]]</f>
        <v>1.25</v>
      </c>
      <c r="N2388">
        <f>IF(Sample[[#This Row],[Ap]]=0,10,LOG(Sample[[#This Row],[Ap]]))</f>
        <v>-0.20411998265592479</v>
      </c>
      <c r="O2388">
        <f>IF(Sample[[#This Row],[Ei]]=0,10,LOG(Sample[[#This Row],[Ei]]))</f>
        <v>-9.6910013008056392E-2</v>
      </c>
      <c r="P2388">
        <f>IF(Sample[[#This Row],[Ii]]=0,10,LOG(Sample[[#This Row],[Ii]]))</f>
        <v>0.3010299956639812</v>
      </c>
      <c r="Q2388">
        <f>Kx-Sample[[#This Row],[Xp]]</f>
        <v>0.20411998265592479</v>
      </c>
      <c r="R2388">
        <f>Ky-Sample[[#This Row],[Yp]]</f>
        <v>-0.90308998699194365</v>
      </c>
      <c r="S2388">
        <f>Kz-Sample[[#This Row],[Zp]]</f>
        <v>0.69897000433601875</v>
      </c>
      <c r="T2388">
        <f>Sample[[#This Row],[Kpy]]*KSc-Sample[[#This Row],[KPz]]*KSb</f>
        <v>0.2041199826559249</v>
      </c>
      <c r="U2388">
        <f>-1*(Sample[[#This Row],[KPx]]*KSc-Sample[[#This Row],[KPz]]*KSa)</f>
        <v>0.20411998265592479</v>
      </c>
      <c r="V2388">
        <f>(Sample[[#This Row],[KPx]]*$R$2-Sample[[#This Row],[Kpy]]*KSa)</f>
        <v>0.20411998265592479</v>
      </c>
      <c r="W2388">
        <f>Sample[[#This Row],[Kpy]]*KTc-Sample[[#This Row],[KPz]]*KTb</f>
        <v>1.6020599913279625</v>
      </c>
      <c r="X2388">
        <f>-1*(Sample[[#This Row],[KPx]]*KTc-Sample[[#This Row],[KPz]]*KTa)</f>
        <v>1.6020599913279623</v>
      </c>
      <c r="Y2388">
        <f>(Sample[[#This Row],[KPx]]*KTb-Sample[[#This Row],[Kpy]]*KTa)</f>
        <v>1.6020599913279625</v>
      </c>
      <c r="Z2388">
        <f>-Sample[[#This Row],[Xp]]*a+Sample[[#This Row],[Yp]]*b+Sample[[#This Row],[Zp]]*c_</f>
        <v>0.40823996531184958</v>
      </c>
      <c r="AA2388" s="8">
        <f>-IF(Sample[[#This Row],[Column2]]&gt;0,1,-1)*SQRT(Sample[[#This Row],[KPx''i]]^2+Sample[[#This Row],[KPx''j]]^2+Sample[[#This Row],[KPx''k]]^2)/Ksmag/Scale</f>
        <v>-0.24999490190638401</v>
      </c>
      <c r="AB2388" s="1">
        <f>SQRT(Sample[[#This Row],[Kpy''i]]^2+Sample[[#This Row],[KPy''j]]^2+Sample[[#This Row],[KPy''k]]^2)/KTmag/Scale</f>
        <v>1.1328274837356638</v>
      </c>
    </row>
    <row r="2389" spans="1:28" hidden="1" x14ac:dyDescent="0.25">
      <c r="A2389" s="5">
        <v>2384</v>
      </c>
      <c r="B2389" s="13" t="s">
        <v>43</v>
      </c>
      <c r="C2389" s="5"/>
      <c r="D2389" s="5"/>
      <c r="E2389">
        <v>5</v>
      </c>
      <c r="F2389">
        <v>3</v>
      </c>
      <c r="G2389">
        <v>5</v>
      </c>
      <c r="H2389" s="11">
        <f>Sample[[#This Row],[C]]/Sample[[#This Row],[D]]</f>
        <v>0.6</v>
      </c>
      <c r="I2389" s="11">
        <f>Sample[[#This Row],[A]]/Sample[[#This Row],[C]]</f>
        <v>1.6666666666666667</v>
      </c>
      <c r="J2389" s="11">
        <f>Sample[[#This Row],[D]]/Sample[[#This Row],[A]]</f>
        <v>1</v>
      </c>
      <c r="K2389" s="11">
        <f>Sample[[#This Row],[A]]/Sample[[#This Row],[D]]</f>
        <v>1</v>
      </c>
      <c r="L2389" s="11">
        <f>Sample[[#This Row],[D]]/Sample[[#This Row],[C]]</f>
        <v>1.6666666666666667</v>
      </c>
      <c r="M2389" s="11">
        <f>Sample[[#This Row],[C]]/Sample[[#This Row],[A]]</f>
        <v>0.6</v>
      </c>
      <c r="N2389">
        <f>IF(Sample[[#This Row],[Ap]]=0,10,LOG(Sample[[#This Row],[Ap]]))</f>
        <v>-0.22184874961635639</v>
      </c>
      <c r="O2389">
        <f>IF(Sample[[#This Row],[Ei]]=0,10,LOG(Sample[[#This Row],[Ei]]))</f>
        <v>0.22184874961635639</v>
      </c>
      <c r="P2389">
        <f>IF(Sample[[#This Row],[Ii]]=0,10,LOG(Sample[[#This Row],[Ii]]))</f>
        <v>0</v>
      </c>
      <c r="Q2389">
        <f>Kx-Sample[[#This Row],[Xp]]</f>
        <v>0.22184874961635639</v>
      </c>
      <c r="R2389">
        <f>Ky-Sample[[#This Row],[Yp]]</f>
        <v>-1.2218487496163564</v>
      </c>
      <c r="S2389">
        <f>Kz-Sample[[#This Row],[Zp]]</f>
        <v>1</v>
      </c>
      <c r="T2389">
        <f>Sample[[#This Row],[Kpy]]*KSc-Sample[[#This Row],[KPz]]*KSb</f>
        <v>0.22184874961635637</v>
      </c>
      <c r="U2389">
        <f>-1*(Sample[[#This Row],[KPx]]*KSc-Sample[[#This Row],[KPz]]*KSa)</f>
        <v>0.22184874961635639</v>
      </c>
      <c r="V2389">
        <f>(Sample[[#This Row],[KPx]]*$R$2-Sample[[#This Row],[Kpy]]*KSa)</f>
        <v>0.22184874961635639</v>
      </c>
      <c r="W2389">
        <f>Sample[[#This Row],[Kpy]]*KTc-Sample[[#This Row],[KPz]]*KTb</f>
        <v>2.2218487496163561</v>
      </c>
      <c r="X2389">
        <f>-1*(Sample[[#This Row],[KPx]]*KTc-Sample[[#This Row],[KPz]]*KTa)</f>
        <v>2.2218487496163566</v>
      </c>
      <c r="Y2389">
        <f>(Sample[[#This Row],[KPx]]*KTb-Sample[[#This Row],[Kpy]]*KTa)</f>
        <v>2.2218487496163561</v>
      </c>
      <c r="Z2389">
        <f>-Sample[[#This Row],[Xp]]*a+Sample[[#This Row],[Yp]]*b+Sample[[#This Row],[Zp]]*c_</f>
        <v>0.44369749923271279</v>
      </c>
      <c r="AA2389" s="8">
        <f>-IF(Sample[[#This Row],[Column2]]&gt;0,1,-1)*SQRT(Sample[[#This Row],[KPx''i]]^2+Sample[[#This Row],[KPx''j]]^2+Sample[[#This Row],[KPx''k]]^2)/Ksmag/Scale</f>
        <v>-0.27170811831726921</v>
      </c>
      <c r="AB2389" s="1">
        <f>SQRT(Sample[[#This Row],[Kpy''i]]^2+Sample[[#This Row],[KPy''j]]^2+Sample[[#This Row],[KPy''k]]^2)/KTmag/Scale</f>
        <v>1.5710843176245775</v>
      </c>
    </row>
    <row r="2390" spans="1:28" hidden="1" x14ac:dyDescent="0.25">
      <c r="A2390" s="5">
        <v>2385</v>
      </c>
      <c r="B2390" s="13" t="s">
        <v>43</v>
      </c>
      <c r="C2390" s="5"/>
      <c r="D2390" s="5"/>
      <c r="E2390">
        <v>2</v>
      </c>
      <c r="F2390">
        <v>1</v>
      </c>
      <c r="G2390">
        <v>10</v>
      </c>
      <c r="H2390" s="11">
        <f>Sample[[#This Row],[C]]/Sample[[#This Row],[D]]</f>
        <v>0.5</v>
      </c>
      <c r="I2390" s="11">
        <f>Sample[[#This Row],[A]]/Sample[[#This Row],[C]]</f>
        <v>10</v>
      </c>
      <c r="J2390" s="11">
        <f>Sample[[#This Row],[D]]/Sample[[#This Row],[A]]</f>
        <v>0.2</v>
      </c>
      <c r="K2390" s="11">
        <f>Sample[[#This Row],[A]]/Sample[[#This Row],[D]]</f>
        <v>5</v>
      </c>
      <c r="L2390" s="11">
        <f>Sample[[#This Row],[D]]/Sample[[#This Row],[C]]</f>
        <v>2</v>
      </c>
      <c r="M2390" s="11">
        <f>Sample[[#This Row],[C]]/Sample[[#This Row],[A]]</f>
        <v>0.1</v>
      </c>
      <c r="N2390">
        <f>IF(Sample[[#This Row],[Ap]]=0,10,LOG(Sample[[#This Row],[Ap]]))</f>
        <v>-0.3010299956639812</v>
      </c>
      <c r="O2390">
        <f>IF(Sample[[#This Row],[Ei]]=0,10,LOG(Sample[[#This Row],[Ei]]))</f>
        <v>1</v>
      </c>
      <c r="P2390">
        <f>IF(Sample[[#This Row],[Ii]]=0,10,LOG(Sample[[#This Row],[Ii]]))</f>
        <v>-0.69897000433601875</v>
      </c>
      <c r="Q2390">
        <f>Kx-Sample[[#This Row],[Xp]]</f>
        <v>0.3010299956639812</v>
      </c>
      <c r="R2390">
        <f>Ky-Sample[[#This Row],[Yp]]</f>
        <v>-2</v>
      </c>
      <c r="S2390">
        <f>Kz-Sample[[#This Row],[Zp]]</f>
        <v>1.6989700043360187</v>
      </c>
      <c r="T2390">
        <f>Sample[[#This Row],[Kpy]]*KSc-Sample[[#This Row],[KPz]]*KSb</f>
        <v>0.30102999566398125</v>
      </c>
      <c r="U2390">
        <f>-1*(Sample[[#This Row],[KPx]]*KSc-Sample[[#This Row],[KPz]]*KSa)</f>
        <v>0.3010299956639812</v>
      </c>
      <c r="V2390">
        <f>(Sample[[#This Row],[KPx]]*$R$2-Sample[[#This Row],[Kpy]]*KSa)</f>
        <v>0.3010299956639812</v>
      </c>
      <c r="W2390">
        <f>Sample[[#This Row],[Kpy]]*KTc-Sample[[#This Row],[KPz]]*KTb</f>
        <v>3.6989700043360187</v>
      </c>
      <c r="X2390">
        <f>-1*(Sample[[#This Row],[KPx]]*KTc-Sample[[#This Row],[KPz]]*KTa)</f>
        <v>3.6989700043360187</v>
      </c>
      <c r="Y2390">
        <f>(Sample[[#This Row],[KPx]]*KTb-Sample[[#This Row],[Kpy]]*KTa)</f>
        <v>3.6989700043360187</v>
      </c>
      <c r="Z2390">
        <f>-Sample[[#This Row],[Xp]]*a+Sample[[#This Row],[Yp]]*b+Sample[[#This Row],[Zp]]*c_</f>
        <v>0.60205999132796251</v>
      </c>
      <c r="AA2390" s="8">
        <f>-IF(Sample[[#This Row],[Column2]]&gt;0,1,-1)*SQRT(Sample[[#This Row],[KPx''i]]^2+Sample[[#This Row],[KPx''j]]^2+Sample[[#This Row],[KPx''k]]^2)/Ksmag/Scale</f>
        <v>-0.36868494332449331</v>
      </c>
      <c r="AB2390" s="1">
        <f>SQRT(Sample[[#This Row],[Kpy''i]]^2+Sample[[#This Row],[KPy''j]]^2+Sample[[#This Row],[KPy''k]]^2)/KTmag/Scale</f>
        <v>2.6155667734716324</v>
      </c>
    </row>
    <row r="2391" spans="1:28" hidden="1" x14ac:dyDescent="0.25">
      <c r="A2391" s="5">
        <v>2386</v>
      </c>
      <c r="B2391" s="13" t="s">
        <v>43</v>
      </c>
      <c r="C2391" s="5"/>
      <c r="D2391" s="5"/>
      <c r="E2391">
        <v>5</v>
      </c>
      <c r="F2391">
        <v>10</v>
      </c>
      <c r="G2391">
        <v>6</v>
      </c>
      <c r="H2391" s="11">
        <f>Sample[[#This Row],[C]]/Sample[[#This Row],[D]]</f>
        <v>2</v>
      </c>
      <c r="I2391" s="11">
        <f>Sample[[#This Row],[A]]/Sample[[#This Row],[C]]</f>
        <v>0.6</v>
      </c>
      <c r="J2391" s="11">
        <f>Sample[[#This Row],[D]]/Sample[[#This Row],[A]]</f>
        <v>0.83333333333333337</v>
      </c>
      <c r="K2391" s="11">
        <f>Sample[[#This Row],[A]]/Sample[[#This Row],[D]]</f>
        <v>1.2</v>
      </c>
      <c r="L2391" s="11">
        <f>Sample[[#This Row],[D]]/Sample[[#This Row],[C]]</f>
        <v>0.5</v>
      </c>
      <c r="M2391" s="11">
        <f>Sample[[#This Row],[C]]/Sample[[#This Row],[A]]</f>
        <v>1.6666666666666667</v>
      </c>
      <c r="N2391">
        <f>IF(Sample[[#This Row],[Ap]]=0,10,LOG(Sample[[#This Row],[Ap]]))</f>
        <v>0.3010299956639812</v>
      </c>
      <c r="O2391">
        <f>IF(Sample[[#This Row],[Ei]]=0,10,LOG(Sample[[#This Row],[Ei]]))</f>
        <v>-0.22184874961635639</v>
      </c>
      <c r="P2391">
        <f>IF(Sample[[#This Row],[Ii]]=0,10,LOG(Sample[[#This Row],[Ii]]))</f>
        <v>-7.9181246047624804E-2</v>
      </c>
      <c r="Q2391">
        <f>Kx-Sample[[#This Row],[Xp]]</f>
        <v>-0.3010299956639812</v>
      </c>
      <c r="R2391">
        <f>Ky-Sample[[#This Row],[Yp]]</f>
        <v>-0.77815125038364363</v>
      </c>
      <c r="S2391">
        <f>Kz-Sample[[#This Row],[Zp]]</f>
        <v>1.0791812460476249</v>
      </c>
      <c r="T2391">
        <f>Sample[[#This Row],[Kpy]]*KSc-Sample[[#This Row],[KPz]]*KSb</f>
        <v>-0.30102999566398125</v>
      </c>
      <c r="U2391">
        <f>-1*(Sample[[#This Row],[KPx]]*KSc-Sample[[#This Row],[KPz]]*KSa)</f>
        <v>-0.3010299956639812</v>
      </c>
      <c r="V2391">
        <f>(Sample[[#This Row],[KPx]]*$R$2-Sample[[#This Row],[Kpy]]*KSa)</f>
        <v>-0.3010299956639812</v>
      </c>
      <c r="W2391">
        <f>Sample[[#This Row],[Kpy]]*KTc-Sample[[#This Row],[KPz]]*KTb</f>
        <v>1.8573324964312685</v>
      </c>
      <c r="X2391">
        <f>-1*(Sample[[#This Row],[KPx]]*KTc-Sample[[#This Row],[KPz]]*KTa)</f>
        <v>1.8573324964312685</v>
      </c>
      <c r="Y2391">
        <f>(Sample[[#This Row],[KPx]]*KTb-Sample[[#This Row],[Kpy]]*KTa)</f>
        <v>1.8573324964312685</v>
      </c>
      <c r="Z2391">
        <f>-Sample[[#This Row],[Xp]]*a+Sample[[#This Row],[Yp]]*b+Sample[[#This Row],[Zp]]*c_</f>
        <v>-0.6020599913279624</v>
      </c>
      <c r="AA2391" s="8">
        <f>-IF(Sample[[#This Row],[Column2]]&gt;0,1,-1)*SQRT(Sample[[#This Row],[KPx''i]]^2+Sample[[#This Row],[KPx''j]]^2+Sample[[#This Row],[KPx''k]]^2)/Ksmag/Scale</f>
        <v>0.36868494332449331</v>
      </c>
      <c r="AB2391" s="1">
        <f>SQRT(Sample[[#This Row],[Kpy''i]]^2+Sample[[#This Row],[KPy''j]]^2+Sample[[#This Row],[KPy''k]]^2)/KTmag/Scale</f>
        <v>1.3133324031446891</v>
      </c>
    </row>
    <row r="2392" spans="1:28" hidden="1" x14ac:dyDescent="0.25">
      <c r="A2392" s="5">
        <v>2387</v>
      </c>
      <c r="B2392" s="13" t="s">
        <v>43</v>
      </c>
      <c r="C2392" s="5"/>
      <c r="D2392" s="5"/>
      <c r="E2392">
        <v>3</v>
      </c>
      <c r="F2392">
        <v>1</v>
      </c>
      <c r="G2392">
        <v>6</v>
      </c>
      <c r="H2392" s="11">
        <f>Sample[[#This Row],[C]]/Sample[[#This Row],[D]]</f>
        <v>0.33333333333333331</v>
      </c>
      <c r="I2392" s="11">
        <f>Sample[[#This Row],[A]]/Sample[[#This Row],[C]]</f>
        <v>6</v>
      </c>
      <c r="J2392" s="11">
        <f>Sample[[#This Row],[D]]/Sample[[#This Row],[A]]</f>
        <v>0.5</v>
      </c>
      <c r="K2392" s="11">
        <f>Sample[[#This Row],[A]]/Sample[[#This Row],[D]]</f>
        <v>2</v>
      </c>
      <c r="L2392" s="11">
        <f>Sample[[#This Row],[D]]/Sample[[#This Row],[C]]</f>
        <v>3</v>
      </c>
      <c r="M2392" s="11">
        <f>Sample[[#This Row],[C]]/Sample[[#This Row],[A]]</f>
        <v>0.16666666666666666</v>
      </c>
      <c r="N2392">
        <f>IF(Sample[[#This Row],[Ap]]=0,10,LOG(Sample[[#This Row],[Ap]]))</f>
        <v>-0.47712125471966244</v>
      </c>
      <c r="O2392">
        <f>IF(Sample[[#This Row],[Ei]]=0,10,LOG(Sample[[#This Row],[Ei]]))</f>
        <v>0.77815125038364363</v>
      </c>
      <c r="P2392">
        <f>IF(Sample[[#This Row],[Ii]]=0,10,LOG(Sample[[#This Row],[Ii]]))</f>
        <v>-0.3010299956639812</v>
      </c>
      <c r="Q2392">
        <f>Kx-Sample[[#This Row],[Xp]]</f>
        <v>0.47712125471966244</v>
      </c>
      <c r="R2392">
        <f>Ky-Sample[[#This Row],[Yp]]</f>
        <v>-1.7781512503836436</v>
      </c>
      <c r="S2392">
        <f>Kz-Sample[[#This Row],[Zp]]</f>
        <v>1.3010299956639813</v>
      </c>
      <c r="T2392">
        <f>Sample[[#This Row],[Kpy]]*KSc-Sample[[#This Row],[KPz]]*KSb</f>
        <v>0.47712125471966238</v>
      </c>
      <c r="U2392">
        <f>-1*(Sample[[#This Row],[KPx]]*KSc-Sample[[#This Row],[KPz]]*KSa)</f>
        <v>0.47712125471966244</v>
      </c>
      <c r="V2392">
        <f>(Sample[[#This Row],[KPx]]*$R$2-Sample[[#This Row],[Kpy]]*KSa)</f>
        <v>0.47712125471966244</v>
      </c>
      <c r="W2392">
        <f>Sample[[#This Row],[Kpy]]*KTc-Sample[[#This Row],[KPz]]*KTb</f>
        <v>3.0791812460476251</v>
      </c>
      <c r="X2392">
        <f>-1*(Sample[[#This Row],[KPx]]*KTc-Sample[[#This Row],[KPz]]*KTa)</f>
        <v>3.0791812460476251</v>
      </c>
      <c r="Y2392">
        <f>(Sample[[#This Row],[KPx]]*KTb-Sample[[#This Row],[Kpy]]*KTa)</f>
        <v>3.0791812460476247</v>
      </c>
      <c r="Z2392">
        <f>-Sample[[#This Row],[Xp]]*a+Sample[[#This Row],[Yp]]*b+Sample[[#This Row],[Zp]]*c_</f>
        <v>0.95424250943932487</v>
      </c>
      <c r="AA2392" s="8">
        <f>-IF(Sample[[#This Row],[Column2]]&gt;0,1,-1)*SQRT(Sample[[#This Row],[KPx''i]]^2+Sample[[#This Row],[KPx''j]]^2+Sample[[#This Row],[KPx''k]]^2)/Ksmag/Scale</f>
        <v>-0.58435180974982659</v>
      </c>
      <c r="AB2392" s="1">
        <f>SQRT(Sample[[#This Row],[Kpy''i]]^2+Sample[[#This Row],[KPy''j]]^2+Sample[[#This Row],[KPy''k]]^2)/KTmag/Scale</f>
        <v>2.1773099395827189</v>
      </c>
    </row>
    <row r="2393" spans="1:28" hidden="1" x14ac:dyDescent="0.25">
      <c r="A2393" s="5">
        <v>2388</v>
      </c>
      <c r="B2393" s="13" t="s">
        <v>43</v>
      </c>
      <c r="C2393" s="5"/>
      <c r="D2393" s="5"/>
      <c r="E2393">
        <v>7</v>
      </c>
      <c r="F2393">
        <v>5</v>
      </c>
      <c r="G2393">
        <v>10</v>
      </c>
      <c r="H2393" s="11">
        <f>Sample[[#This Row],[C]]/Sample[[#This Row],[D]]</f>
        <v>0.7142857142857143</v>
      </c>
      <c r="I2393" s="11">
        <f>Sample[[#This Row],[A]]/Sample[[#This Row],[C]]</f>
        <v>2</v>
      </c>
      <c r="J2393" s="11">
        <f>Sample[[#This Row],[D]]/Sample[[#This Row],[A]]</f>
        <v>0.7</v>
      </c>
      <c r="K2393" s="11">
        <f>Sample[[#This Row],[A]]/Sample[[#This Row],[D]]</f>
        <v>1.4285714285714286</v>
      </c>
      <c r="L2393" s="11">
        <f>Sample[[#This Row],[D]]/Sample[[#This Row],[C]]</f>
        <v>1.4</v>
      </c>
      <c r="M2393" s="11">
        <f>Sample[[#This Row],[C]]/Sample[[#This Row],[A]]</f>
        <v>0.5</v>
      </c>
      <c r="N2393">
        <f>IF(Sample[[#This Row],[Ap]]=0,10,LOG(Sample[[#This Row],[Ap]]))</f>
        <v>-0.14612803567823801</v>
      </c>
      <c r="O2393">
        <f>IF(Sample[[#This Row],[Ei]]=0,10,LOG(Sample[[#This Row],[Ei]]))</f>
        <v>0.3010299956639812</v>
      </c>
      <c r="P2393">
        <f>IF(Sample[[#This Row],[Ii]]=0,10,LOG(Sample[[#This Row],[Ii]]))</f>
        <v>-0.15490195998574319</v>
      </c>
      <c r="Q2393">
        <f>Kx-Sample[[#This Row],[Xp]]</f>
        <v>0.14612803567823801</v>
      </c>
      <c r="R2393">
        <f>Ky-Sample[[#This Row],[Yp]]</f>
        <v>-1.3010299956639813</v>
      </c>
      <c r="S2393">
        <f>Kz-Sample[[#This Row],[Zp]]</f>
        <v>1.1549019599857431</v>
      </c>
      <c r="T2393">
        <f>Sample[[#This Row],[Kpy]]*KSc-Sample[[#This Row],[KPz]]*KSb</f>
        <v>0.14612803567823818</v>
      </c>
      <c r="U2393">
        <f>-1*(Sample[[#This Row],[KPx]]*KSc-Sample[[#This Row],[KPz]]*KSa)</f>
        <v>0.14612803567823801</v>
      </c>
      <c r="V2393">
        <f>(Sample[[#This Row],[KPx]]*$R$2-Sample[[#This Row],[Kpy]]*KSa)</f>
        <v>0.14612803567823801</v>
      </c>
      <c r="W2393">
        <f>Sample[[#This Row],[Kpy]]*KTc-Sample[[#This Row],[KPz]]*KTb</f>
        <v>2.4559319556497243</v>
      </c>
      <c r="X2393">
        <f>-1*(Sample[[#This Row],[KPx]]*KTc-Sample[[#This Row],[KPz]]*KTa)</f>
        <v>2.4559319556497243</v>
      </c>
      <c r="Y2393">
        <f>(Sample[[#This Row],[KPx]]*KTb-Sample[[#This Row],[Kpy]]*KTa)</f>
        <v>2.4559319556497243</v>
      </c>
      <c r="Z2393">
        <f>-Sample[[#This Row],[Xp]]*a+Sample[[#This Row],[Yp]]*b+Sample[[#This Row],[Zp]]*c_</f>
        <v>0.29225607135647602</v>
      </c>
      <c r="AA2393" s="8">
        <f>-IF(Sample[[#This Row],[Column2]]&gt;0,1,-1)*SQRT(Sample[[#This Row],[KPx''i]]^2+Sample[[#This Row],[KPx''j]]^2+Sample[[#This Row],[KPx''k]]^2)/Ksmag/Scale</f>
        <v>-0.17896956226344918</v>
      </c>
      <c r="AB2393" s="1">
        <f>SQRT(Sample[[#This Row],[Kpy''i]]^2+Sample[[#This Row],[KPy''j]]^2+Sample[[#This Row],[KPy''k]]^2)/KTmag/Scale</f>
        <v>1.7366061399726598</v>
      </c>
    </row>
    <row r="2394" spans="1:28" hidden="1" x14ac:dyDescent="0.25">
      <c r="A2394" s="5">
        <v>2389</v>
      </c>
      <c r="B2394" s="13" t="s">
        <v>43</v>
      </c>
      <c r="C2394" s="5"/>
      <c r="D2394" s="5"/>
      <c r="E2394">
        <v>6</v>
      </c>
      <c r="F2394">
        <v>5</v>
      </c>
      <c r="G2394">
        <v>10</v>
      </c>
      <c r="H2394" s="11">
        <f>Sample[[#This Row],[C]]/Sample[[#This Row],[D]]</f>
        <v>0.83333333333333337</v>
      </c>
      <c r="I2394" s="11">
        <f>Sample[[#This Row],[A]]/Sample[[#This Row],[C]]</f>
        <v>2</v>
      </c>
      <c r="J2394" s="11">
        <f>Sample[[#This Row],[D]]/Sample[[#This Row],[A]]</f>
        <v>0.6</v>
      </c>
      <c r="K2394" s="11">
        <f>Sample[[#This Row],[A]]/Sample[[#This Row],[D]]</f>
        <v>1.6666666666666667</v>
      </c>
      <c r="L2394" s="11">
        <f>Sample[[#This Row],[D]]/Sample[[#This Row],[C]]</f>
        <v>1.2</v>
      </c>
      <c r="M2394" s="11">
        <f>Sample[[#This Row],[C]]/Sample[[#This Row],[A]]</f>
        <v>0.5</v>
      </c>
      <c r="N2394">
        <f>IF(Sample[[#This Row],[Ap]]=0,10,LOG(Sample[[#This Row],[Ap]]))</f>
        <v>-7.9181246047624804E-2</v>
      </c>
      <c r="O2394">
        <f>IF(Sample[[#This Row],[Ei]]=0,10,LOG(Sample[[#This Row],[Ei]]))</f>
        <v>0.3010299956639812</v>
      </c>
      <c r="P2394">
        <f>IF(Sample[[#This Row],[Ii]]=0,10,LOG(Sample[[#This Row],[Ii]]))</f>
        <v>-0.22184874961635639</v>
      </c>
      <c r="Q2394">
        <f>Kx-Sample[[#This Row],[Xp]]</f>
        <v>7.9181246047624804E-2</v>
      </c>
      <c r="R2394">
        <f>Ky-Sample[[#This Row],[Yp]]</f>
        <v>-1.3010299956639813</v>
      </c>
      <c r="S2394">
        <f>Kz-Sample[[#This Row],[Zp]]</f>
        <v>1.2218487496163564</v>
      </c>
      <c r="T2394">
        <f>Sample[[#This Row],[Kpy]]*KSc-Sample[[#This Row],[KPz]]*KSb</f>
        <v>7.9181246047624887E-2</v>
      </c>
      <c r="U2394">
        <f>-1*(Sample[[#This Row],[KPx]]*KSc-Sample[[#This Row],[KPz]]*KSa)</f>
        <v>7.9181246047624804E-2</v>
      </c>
      <c r="V2394">
        <f>(Sample[[#This Row],[KPx]]*$R$2-Sample[[#This Row],[Kpy]]*KSa)</f>
        <v>7.9181246047624804E-2</v>
      </c>
      <c r="W2394">
        <f>Sample[[#This Row],[Kpy]]*KTc-Sample[[#This Row],[KPz]]*KTb</f>
        <v>2.5228787452803374</v>
      </c>
      <c r="X2394">
        <f>-1*(Sample[[#This Row],[KPx]]*KTc-Sample[[#This Row],[KPz]]*KTa)</f>
        <v>2.5228787452803374</v>
      </c>
      <c r="Y2394">
        <f>(Sample[[#This Row],[KPx]]*KTb-Sample[[#This Row],[Kpy]]*KTa)</f>
        <v>2.5228787452803378</v>
      </c>
      <c r="Z2394">
        <f>-Sample[[#This Row],[Xp]]*a+Sample[[#This Row],[Yp]]*b+Sample[[#This Row],[Zp]]*c_</f>
        <v>0.15836249209524961</v>
      </c>
      <c r="AA2394" s="8">
        <f>-IF(Sample[[#This Row],[Column2]]&gt;0,1,-1)*SQRT(Sample[[#This Row],[KPx''i]]^2+Sample[[#This Row],[KPx''j]]^2+Sample[[#This Row],[KPx''k]]^2)/Ksmag/Scale</f>
        <v>-9.6976825007224043E-2</v>
      </c>
      <c r="AB2394" s="1">
        <f>SQRT(Sample[[#This Row],[Kpy''i]]^2+Sample[[#This Row],[KPy''j]]^2+Sample[[#This Row],[KPy''k]]^2)/KTmag/Scale</f>
        <v>1.7839446688991354</v>
      </c>
    </row>
    <row r="2395" spans="1:28" hidden="1" x14ac:dyDescent="0.25">
      <c r="A2395" s="5">
        <v>2390</v>
      </c>
      <c r="B2395" s="13" t="s">
        <v>43</v>
      </c>
      <c r="C2395" s="5"/>
      <c r="D2395" s="5"/>
      <c r="E2395">
        <v>4</v>
      </c>
      <c r="F2395">
        <v>2</v>
      </c>
      <c r="G2395">
        <v>10</v>
      </c>
      <c r="H2395" s="11">
        <f>Sample[[#This Row],[C]]/Sample[[#This Row],[D]]</f>
        <v>0.5</v>
      </c>
      <c r="I2395" s="11">
        <f>Sample[[#This Row],[A]]/Sample[[#This Row],[C]]</f>
        <v>5</v>
      </c>
      <c r="J2395" s="11">
        <f>Sample[[#This Row],[D]]/Sample[[#This Row],[A]]</f>
        <v>0.4</v>
      </c>
      <c r="K2395" s="11">
        <f>Sample[[#This Row],[A]]/Sample[[#This Row],[D]]</f>
        <v>2.5</v>
      </c>
      <c r="L2395" s="11">
        <f>Sample[[#This Row],[D]]/Sample[[#This Row],[C]]</f>
        <v>2</v>
      </c>
      <c r="M2395" s="11">
        <f>Sample[[#This Row],[C]]/Sample[[#This Row],[A]]</f>
        <v>0.2</v>
      </c>
      <c r="N2395">
        <f>IF(Sample[[#This Row],[Ap]]=0,10,LOG(Sample[[#This Row],[Ap]]))</f>
        <v>-0.3010299956639812</v>
      </c>
      <c r="O2395">
        <f>IF(Sample[[#This Row],[Ei]]=0,10,LOG(Sample[[#This Row],[Ei]]))</f>
        <v>0.69897000433601886</v>
      </c>
      <c r="P2395">
        <f>IF(Sample[[#This Row],[Ii]]=0,10,LOG(Sample[[#This Row],[Ii]]))</f>
        <v>-0.3979400086720376</v>
      </c>
      <c r="Q2395">
        <f>Kx-Sample[[#This Row],[Xp]]</f>
        <v>0.3010299956639812</v>
      </c>
      <c r="R2395">
        <f>Ky-Sample[[#This Row],[Yp]]</f>
        <v>-1.6989700043360187</v>
      </c>
      <c r="S2395">
        <f>Kz-Sample[[#This Row],[Zp]]</f>
        <v>1.3979400086720375</v>
      </c>
      <c r="T2395">
        <f>Sample[[#This Row],[Kpy]]*KSc-Sample[[#This Row],[KPz]]*KSb</f>
        <v>0.30102999566398125</v>
      </c>
      <c r="U2395">
        <f>-1*(Sample[[#This Row],[KPx]]*KSc-Sample[[#This Row],[KPz]]*KSa)</f>
        <v>0.3010299956639812</v>
      </c>
      <c r="V2395">
        <f>(Sample[[#This Row],[KPx]]*$R$2-Sample[[#This Row],[Kpy]]*KSa)</f>
        <v>0.3010299956639812</v>
      </c>
      <c r="W2395">
        <f>Sample[[#This Row],[Kpy]]*KTc-Sample[[#This Row],[KPz]]*KTb</f>
        <v>3.0969100130080562</v>
      </c>
      <c r="X2395">
        <f>-1*(Sample[[#This Row],[KPx]]*KTc-Sample[[#This Row],[KPz]]*KTa)</f>
        <v>3.0969100130080562</v>
      </c>
      <c r="Y2395">
        <f>(Sample[[#This Row],[KPx]]*KTb-Sample[[#This Row],[Kpy]]*KTa)</f>
        <v>3.0969100130080562</v>
      </c>
      <c r="Z2395">
        <f>-Sample[[#This Row],[Xp]]*a+Sample[[#This Row],[Yp]]*b+Sample[[#This Row],[Zp]]*c_</f>
        <v>0.60205999132796251</v>
      </c>
      <c r="AA2395" s="8">
        <f>-IF(Sample[[#This Row],[Column2]]&gt;0,1,-1)*SQRT(Sample[[#This Row],[KPx''i]]^2+Sample[[#This Row],[KPx''j]]^2+Sample[[#This Row],[KPx''k]]^2)/Ksmag/Scale</f>
        <v>-0.36868494332449331</v>
      </c>
      <c r="AB2395" s="1">
        <f>SQRT(Sample[[#This Row],[Kpy''i]]^2+Sample[[#This Row],[KPy''j]]^2+Sample[[#This Row],[KPy''k]]^2)/KTmag/Scale</f>
        <v>2.189846070922516</v>
      </c>
    </row>
    <row r="2396" spans="1:28" hidden="1" x14ac:dyDescent="0.25">
      <c r="A2396" s="5">
        <v>2391</v>
      </c>
      <c r="B2396" s="13" t="s">
        <v>43</v>
      </c>
      <c r="C2396" s="5"/>
      <c r="D2396" s="5"/>
      <c r="E2396">
        <v>3</v>
      </c>
      <c r="F2396">
        <v>9</v>
      </c>
      <c r="G2396">
        <v>5</v>
      </c>
      <c r="H2396" s="11">
        <f>Sample[[#This Row],[C]]/Sample[[#This Row],[D]]</f>
        <v>3</v>
      </c>
      <c r="I2396" s="11">
        <f>Sample[[#This Row],[A]]/Sample[[#This Row],[C]]</f>
        <v>0.55555555555555558</v>
      </c>
      <c r="J2396" s="11">
        <f>Sample[[#This Row],[D]]/Sample[[#This Row],[A]]</f>
        <v>0.6</v>
      </c>
      <c r="K2396" s="11">
        <f>Sample[[#This Row],[A]]/Sample[[#This Row],[D]]</f>
        <v>1.6666666666666667</v>
      </c>
      <c r="L2396" s="11">
        <f>Sample[[#This Row],[D]]/Sample[[#This Row],[C]]</f>
        <v>0.33333333333333331</v>
      </c>
      <c r="M2396" s="11">
        <f>Sample[[#This Row],[C]]/Sample[[#This Row],[A]]</f>
        <v>1.8</v>
      </c>
      <c r="N2396">
        <f>IF(Sample[[#This Row],[Ap]]=0,10,LOG(Sample[[#This Row],[Ap]]))</f>
        <v>0.47712125471966244</v>
      </c>
      <c r="O2396">
        <f>IF(Sample[[#This Row],[Ei]]=0,10,LOG(Sample[[#This Row],[Ei]]))</f>
        <v>-0.25527250510330607</v>
      </c>
      <c r="P2396">
        <f>IF(Sample[[#This Row],[Ii]]=0,10,LOG(Sample[[#This Row],[Ii]]))</f>
        <v>-0.22184874961635639</v>
      </c>
      <c r="Q2396">
        <f>Kx-Sample[[#This Row],[Xp]]</f>
        <v>-0.47712125471966244</v>
      </c>
      <c r="R2396">
        <f>Ky-Sample[[#This Row],[Yp]]</f>
        <v>-0.74472749489669399</v>
      </c>
      <c r="S2396">
        <f>Kz-Sample[[#This Row],[Zp]]</f>
        <v>1.2218487496163564</v>
      </c>
      <c r="T2396">
        <f>Sample[[#This Row],[Kpy]]*KSc-Sample[[#This Row],[KPz]]*KSb</f>
        <v>-0.47712125471966238</v>
      </c>
      <c r="U2396">
        <f>-1*(Sample[[#This Row],[KPx]]*KSc-Sample[[#This Row],[KPz]]*KSa)</f>
        <v>-0.47712125471966244</v>
      </c>
      <c r="V2396">
        <f>(Sample[[#This Row],[KPx]]*$R$2-Sample[[#This Row],[Kpy]]*KSa)</f>
        <v>-0.47712125471966244</v>
      </c>
      <c r="W2396">
        <f>Sample[[#This Row],[Kpy]]*KTc-Sample[[#This Row],[KPz]]*KTb</f>
        <v>1.9665762445130504</v>
      </c>
      <c r="X2396">
        <f>-1*(Sample[[#This Row],[KPx]]*KTc-Sample[[#This Row],[KPz]]*KTa)</f>
        <v>1.9665762445130504</v>
      </c>
      <c r="Y2396">
        <f>(Sample[[#This Row],[KPx]]*KTb-Sample[[#This Row],[Kpy]]*KTa)</f>
        <v>1.9665762445130504</v>
      </c>
      <c r="Z2396">
        <f>-Sample[[#This Row],[Xp]]*a+Sample[[#This Row],[Yp]]*b+Sample[[#This Row],[Zp]]*c_</f>
        <v>-0.95424250943932498</v>
      </c>
      <c r="AA2396" s="8">
        <f>-IF(Sample[[#This Row],[Column2]]&gt;0,1,-1)*SQRT(Sample[[#This Row],[KPx''i]]^2+Sample[[#This Row],[KPx''j]]^2+Sample[[#This Row],[KPx''k]]^2)/Ksmag/Scale</f>
        <v>0.58435180974982659</v>
      </c>
      <c r="AB2396" s="1">
        <f>SQRT(Sample[[#This Row],[Kpy''i]]^2+Sample[[#This Row],[KPy''j]]^2+Sample[[#This Row],[KPy''k]]^2)/KTmag/Scale</f>
        <v>1.3905793982155519</v>
      </c>
    </row>
    <row r="2397" spans="1:28" hidden="1" x14ac:dyDescent="0.25">
      <c r="A2397" s="5">
        <v>2392</v>
      </c>
      <c r="B2397" s="13" t="s">
        <v>43</v>
      </c>
      <c r="C2397" s="5"/>
      <c r="D2397" s="5"/>
      <c r="E2397">
        <v>2</v>
      </c>
      <c r="F2397">
        <v>8</v>
      </c>
      <c r="G2397">
        <v>2</v>
      </c>
      <c r="H2397" s="11">
        <f>Sample[[#This Row],[C]]/Sample[[#This Row],[D]]</f>
        <v>4</v>
      </c>
      <c r="I2397" s="11">
        <f>Sample[[#This Row],[A]]/Sample[[#This Row],[C]]</f>
        <v>0.25</v>
      </c>
      <c r="J2397" s="11">
        <f>Sample[[#This Row],[D]]/Sample[[#This Row],[A]]</f>
        <v>1</v>
      </c>
      <c r="K2397" s="11">
        <f>Sample[[#This Row],[A]]/Sample[[#This Row],[D]]</f>
        <v>1</v>
      </c>
      <c r="L2397" s="11">
        <f>Sample[[#This Row],[D]]/Sample[[#This Row],[C]]</f>
        <v>0.25</v>
      </c>
      <c r="M2397" s="11">
        <f>Sample[[#This Row],[C]]/Sample[[#This Row],[A]]</f>
        <v>4</v>
      </c>
      <c r="N2397">
        <f>IF(Sample[[#This Row],[Ap]]=0,10,LOG(Sample[[#This Row],[Ap]]))</f>
        <v>0.6020599913279624</v>
      </c>
      <c r="O2397">
        <f>IF(Sample[[#This Row],[Ei]]=0,10,LOG(Sample[[#This Row],[Ei]]))</f>
        <v>-0.6020599913279624</v>
      </c>
      <c r="P2397">
        <f>IF(Sample[[#This Row],[Ii]]=0,10,LOG(Sample[[#This Row],[Ii]]))</f>
        <v>0</v>
      </c>
      <c r="Q2397">
        <f>Kx-Sample[[#This Row],[Xp]]</f>
        <v>-0.6020599913279624</v>
      </c>
      <c r="R2397">
        <f>Ky-Sample[[#This Row],[Yp]]</f>
        <v>-0.3979400086720376</v>
      </c>
      <c r="S2397">
        <f>Kz-Sample[[#This Row],[Zp]]</f>
        <v>1</v>
      </c>
      <c r="T2397">
        <f>Sample[[#This Row],[Kpy]]*KSc-Sample[[#This Row],[KPz]]*KSb</f>
        <v>-0.6020599913279624</v>
      </c>
      <c r="U2397">
        <f>-1*(Sample[[#This Row],[KPx]]*KSc-Sample[[#This Row],[KPz]]*KSa)</f>
        <v>-0.6020599913279624</v>
      </c>
      <c r="V2397">
        <f>(Sample[[#This Row],[KPx]]*$R$2-Sample[[#This Row],[Kpy]]*KSa)</f>
        <v>-0.6020599913279624</v>
      </c>
      <c r="W2397">
        <f>Sample[[#This Row],[Kpy]]*KTc-Sample[[#This Row],[KPz]]*KTb</f>
        <v>1.3979400086720375</v>
      </c>
      <c r="X2397">
        <f>-1*(Sample[[#This Row],[KPx]]*KTc-Sample[[#This Row],[KPz]]*KTa)</f>
        <v>1.3979400086720375</v>
      </c>
      <c r="Y2397">
        <f>(Sample[[#This Row],[KPx]]*KTb-Sample[[#This Row],[Kpy]]*KTa)</f>
        <v>1.3979400086720375</v>
      </c>
      <c r="Z2397">
        <f>-Sample[[#This Row],[Xp]]*a+Sample[[#This Row],[Yp]]*b+Sample[[#This Row],[Zp]]*c_</f>
        <v>-1.2041199826559248</v>
      </c>
      <c r="AA2397" s="8">
        <f>-IF(Sample[[#This Row],[Column2]]&gt;0,1,-1)*SQRT(Sample[[#This Row],[KPx''i]]^2+Sample[[#This Row],[KPx''j]]^2+Sample[[#This Row],[KPx''k]]^2)/Ksmag/Scale</f>
        <v>0.73736988664898651</v>
      </c>
      <c r="AB2397" s="1">
        <f>SQRT(Sample[[#This Row],[Kpy''i]]^2+Sample[[#This Row],[KPy''j]]^2+Sample[[#This Row],[KPy''k]]^2)/KTmag/Scale</f>
        <v>0.98849285982397894</v>
      </c>
    </row>
    <row r="2398" spans="1:28" hidden="1" x14ac:dyDescent="0.25">
      <c r="A2398" s="5">
        <v>2393</v>
      </c>
      <c r="B2398" s="13" t="s">
        <v>43</v>
      </c>
      <c r="C2398" s="5"/>
      <c r="D2398" s="5"/>
      <c r="E2398">
        <v>9</v>
      </c>
      <c r="F2398">
        <v>1</v>
      </c>
      <c r="G2398">
        <v>8</v>
      </c>
      <c r="H2398" s="11">
        <f>Sample[[#This Row],[C]]/Sample[[#This Row],[D]]</f>
        <v>0.1111111111111111</v>
      </c>
      <c r="I2398" s="11">
        <f>Sample[[#This Row],[A]]/Sample[[#This Row],[C]]</f>
        <v>8</v>
      </c>
      <c r="J2398" s="11">
        <f>Sample[[#This Row],[D]]/Sample[[#This Row],[A]]</f>
        <v>1.125</v>
      </c>
      <c r="K2398" s="11">
        <f>Sample[[#This Row],[A]]/Sample[[#This Row],[D]]</f>
        <v>0.88888888888888884</v>
      </c>
      <c r="L2398" s="11">
        <f>Sample[[#This Row],[D]]/Sample[[#This Row],[C]]</f>
        <v>9</v>
      </c>
      <c r="M2398" s="11">
        <f>Sample[[#This Row],[C]]/Sample[[#This Row],[A]]</f>
        <v>0.125</v>
      </c>
      <c r="N2398">
        <f>IF(Sample[[#This Row],[Ap]]=0,10,LOG(Sample[[#This Row],[Ap]]))</f>
        <v>-0.95424250943932487</v>
      </c>
      <c r="O2398">
        <f>IF(Sample[[#This Row],[Ei]]=0,10,LOG(Sample[[#This Row],[Ei]]))</f>
        <v>0.90308998699194354</v>
      </c>
      <c r="P2398">
        <f>IF(Sample[[#This Row],[Ii]]=0,10,LOG(Sample[[#This Row],[Ii]]))</f>
        <v>5.1152522447381291E-2</v>
      </c>
      <c r="Q2398">
        <f>Kx-Sample[[#This Row],[Xp]]</f>
        <v>0.95424250943932487</v>
      </c>
      <c r="R2398">
        <f>Ky-Sample[[#This Row],[Yp]]</f>
        <v>-1.9030899869919435</v>
      </c>
      <c r="S2398">
        <f>Kz-Sample[[#This Row],[Zp]]</f>
        <v>0.94884747755261867</v>
      </c>
      <c r="T2398">
        <f>Sample[[#This Row],[Kpy]]*KSc-Sample[[#This Row],[KPz]]*KSb</f>
        <v>0.95424250943932487</v>
      </c>
      <c r="U2398">
        <f>-1*(Sample[[#This Row],[KPx]]*KSc-Sample[[#This Row],[KPz]]*KSa)</f>
        <v>0.95424250943932487</v>
      </c>
      <c r="V2398">
        <f>(Sample[[#This Row],[KPx]]*$R$2-Sample[[#This Row],[Kpy]]*KSa)</f>
        <v>0.95424250943932487</v>
      </c>
      <c r="W2398">
        <f>Sample[[#This Row],[Kpy]]*KTc-Sample[[#This Row],[KPz]]*KTb</f>
        <v>2.8519374645445623</v>
      </c>
      <c r="X2398">
        <f>-1*(Sample[[#This Row],[KPx]]*KTc-Sample[[#This Row],[KPz]]*KTa)</f>
        <v>2.8519374645445623</v>
      </c>
      <c r="Y2398">
        <f>(Sample[[#This Row],[KPx]]*KTb-Sample[[#This Row],[Kpy]]*KTa)</f>
        <v>2.8519374645445623</v>
      </c>
      <c r="Z2398">
        <f>-Sample[[#This Row],[Xp]]*a+Sample[[#This Row],[Yp]]*b+Sample[[#This Row],[Zp]]*c_</f>
        <v>1.9084850188786497</v>
      </c>
      <c r="AA2398" s="8">
        <f>-IF(Sample[[#This Row],[Column2]]&gt;0,1,-1)*SQRT(Sample[[#This Row],[KPx''i]]^2+Sample[[#This Row],[KPx''j]]^2+Sample[[#This Row],[KPx''k]]^2)/Ksmag/Scale</f>
        <v>-1.1687036194996532</v>
      </c>
      <c r="AB2398" s="1">
        <f>SQRT(Sample[[#This Row],[Kpy''i]]^2+Sample[[#This Row],[KPy''j]]^2+Sample[[#This Row],[KPy''k]]^2)/KTmag/Scale</f>
        <v>2.016624320699429</v>
      </c>
    </row>
    <row r="2399" spans="1:28" hidden="1" x14ac:dyDescent="0.25">
      <c r="A2399" s="5">
        <v>2394</v>
      </c>
      <c r="B2399" s="13" t="s">
        <v>43</v>
      </c>
      <c r="C2399" s="5"/>
      <c r="D2399" s="5"/>
      <c r="E2399">
        <v>9</v>
      </c>
      <c r="F2399">
        <v>8</v>
      </c>
      <c r="G2399">
        <v>4</v>
      </c>
      <c r="H2399" s="11">
        <f>Sample[[#This Row],[C]]/Sample[[#This Row],[D]]</f>
        <v>0.88888888888888884</v>
      </c>
      <c r="I2399" s="11">
        <f>Sample[[#This Row],[A]]/Sample[[#This Row],[C]]</f>
        <v>0.5</v>
      </c>
      <c r="J2399" s="11">
        <f>Sample[[#This Row],[D]]/Sample[[#This Row],[A]]</f>
        <v>2.25</v>
      </c>
      <c r="K2399" s="11">
        <f>Sample[[#This Row],[A]]/Sample[[#This Row],[D]]</f>
        <v>0.44444444444444442</v>
      </c>
      <c r="L2399" s="11">
        <f>Sample[[#This Row],[D]]/Sample[[#This Row],[C]]</f>
        <v>1.125</v>
      </c>
      <c r="M2399" s="11">
        <f>Sample[[#This Row],[C]]/Sample[[#This Row],[A]]</f>
        <v>2</v>
      </c>
      <c r="N2399">
        <f>IF(Sample[[#This Row],[Ap]]=0,10,LOG(Sample[[#This Row],[Ap]]))</f>
        <v>-5.1152522447381311E-2</v>
      </c>
      <c r="O2399">
        <f>IF(Sample[[#This Row],[Ei]]=0,10,LOG(Sample[[#This Row],[Ei]]))</f>
        <v>-0.3010299956639812</v>
      </c>
      <c r="P2399">
        <f>IF(Sample[[#This Row],[Ii]]=0,10,LOG(Sample[[#This Row],[Ii]]))</f>
        <v>0.35218251811136247</v>
      </c>
      <c r="Q2399">
        <f>Kx-Sample[[#This Row],[Xp]]</f>
        <v>5.1152522447381311E-2</v>
      </c>
      <c r="R2399">
        <f>Ky-Sample[[#This Row],[Yp]]</f>
        <v>-0.69897000433601875</v>
      </c>
      <c r="S2399">
        <f>Kz-Sample[[#This Row],[Zp]]</f>
        <v>0.64781748188863753</v>
      </c>
      <c r="T2399">
        <f>Sample[[#This Row],[Kpy]]*KSc-Sample[[#This Row],[KPz]]*KSb</f>
        <v>5.1152522447381221E-2</v>
      </c>
      <c r="U2399">
        <f>-1*(Sample[[#This Row],[KPx]]*KSc-Sample[[#This Row],[KPz]]*KSa)</f>
        <v>5.1152522447381311E-2</v>
      </c>
      <c r="V2399">
        <f>(Sample[[#This Row],[KPx]]*$R$2-Sample[[#This Row],[Kpy]]*KSa)</f>
        <v>5.1152522447381311E-2</v>
      </c>
      <c r="W2399">
        <f>Sample[[#This Row],[Kpy]]*KTc-Sample[[#This Row],[KPz]]*KTb</f>
        <v>1.3467874862246563</v>
      </c>
      <c r="X2399">
        <f>-1*(Sample[[#This Row],[KPx]]*KTc-Sample[[#This Row],[KPz]]*KTa)</f>
        <v>1.3467874862246563</v>
      </c>
      <c r="Y2399">
        <f>(Sample[[#This Row],[KPx]]*KTb-Sample[[#This Row],[Kpy]]*KTa)</f>
        <v>1.3467874862246563</v>
      </c>
      <c r="Z2399">
        <f>-Sample[[#This Row],[Xp]]*a+Sample[[#This Row],[Yp]]*b+Sample[[#This Row],[Zp]]*c_</f>
        <v>0.10230504489476255</v>
      </c>
      <c r="AA2399" s="8">
        <f>-IF(Sample[[#This Row],[Column2]]&gt;0,1,-1)*SQRT(Sample[[#This Row],[KPx''i]]^2+Sample[[#This Row],[KPx''j]]^2+Sample[[#This Row],[KPx''k]]^2)/Ksmag/Scale</f>
        <v>-6.2648789526173365E-2</v>
      </c>
      <c r="AB2399" s="1">
        <f>SQRT(Sample[[#This Row],[Kpy''i]]^2+Sample[[#This Row],[KPy''j]]^2+Sample[[#This Row],[KPy''k]]^2)/KTmag/Scale</f>
        <v>0.95232256432663853</v>
      </c>
    </row>
    <row r="2400" spans="1:28" hidden="1" x14ac:dyDescent="0.25">
      <c r="A2400" s="5">
        <v>2395</v>
      </c>
      <c r="B2400" s="13" t="s">
        <v>43</v>
      </c>
      <c r="C2400" s="5"/>
      <c r="D2400" s="5"/>
      <c r="E2400">
        <v>9</v>
      </c>
      <c r="F2400">
        <v>3</v>
      </c>
      <c r="G2400">
        <v>6</v>
      </c>
      <c r="H2400" s="11">
        <f>Sample[[#This Row],[C]]/Sample[[#This Row],[D]]</f>
        <v>0.33333333333333331</v>
      </c>
      <c r="I2400" s="11">
        <f>Sample[[#This Row],[A]]/Sample[[#This Row],[C]]</f>
        <v>2</v>
      </c>
      <c r="J2400" s="11">
        <f>Sample[[#This Row],[D]]/Sample[[#This Row],[A]]</f>
        <v>1.5</v>
      </c>
      <c r="K2400" s="11">
        <f>Sample[[#This Row],[A]]/Sample[[#This Row],[D]]</f>
        <v>0.66666666666666663</v>
      </c>
      <c r="L2400" s="11">
        <f>Sample[[#This Row],[D]]/Sample[[#This Row],[C]]</f>
        <v>3</v>
      </c>
      <c r="M2400" s="11">
        <f>Sample[[#This Row],[C]]/Sample[[#This Row],[A]]</f>
        <v>0.5</v>
      </c>
      <c r="N2400">
        <f>IF(Sample[[#This Row],[Ap]]=0,10,LOG(Sample[[#This Row],[Ap]]))</f>
        <v>-0.47712125471966244</v>
      </c>
      <c r="O2400">
        <f>IF(Sample[[#This Row],[Ei]]=0,10,LOG(Sample[[#This Row],[Ei]]))</f>
        <v>0.3010299956639812</v>
      </c>
      <c r="P2400">
        <f>IF(Sample[[#This Row],[Ii]]=0,10,LOG(Sample[[#This Row],[Ii]]))</f>
        <v>0.17609125905568124</v>
      </c>
      <c r="Q2400">
        <f>Kx-Sample[[#This Row],[Xp]]</f>
        <v>0.47712125471966244</v>
      </c>
      <c r="R2400">
        <f>Ky-Sample[[#This Row],[Yp]]</f>
        <v>-1.3010299956639813</v>
      </c>
      <c r="S2400">
        <f>Kz-Sample[[#This Row],[Zp]]</f>
        <v>0.82390874094431876</v>
      </c>
      <c r="T2400">
        <f>Sample[[#This Row],[Kpy]]*KSc-Sample[[#This Row],[KPz]]*KSb</f>
        <v>0.47712125471966249</v>
      </c>
      <c r="U2400">
        <f>-1*(Sample[[#This Row],[KPx]]*KSc-Sample[[#This Row],[KPz]]*KSa)</f>
        <v>0.47712125471966244</v>
      </c>
      <c r="V2400">
        <f>(Sample[[#This Row],[KPx]]*$R$2-Sample[[#This Row],[Kpy]]*KSa)</f>
        <v>0.47712125471966244</v>
      </c>
      <c r="W2400">
        <f>Sample[[#This Row],[Kpy]]*KTc-Sample[[#This Row],[KPz]]*KTb</f>
        <v>2.1249387366082999</v>
      </c>
      <c r="X2400">
        <f>-1*(Sample[[#This Row],[KPx]]*KTc-Sample[[#This Row],[KPz]]*KTa)</f>
        <v>2.1249387366082999</v>
      </c>
      <c r="Y2400">
        <f>(Sample[[#This Row],[KPx]]*KTb-Sample[[#This Row],[Kpy]]*KTa)</f>
        <v>2.1249387366082999</v>
      </c>
      <c r="Z2400">
        <f>-Sample[[#This Row],[Xp]]*a+Sample[[#This Row],[Yp]]*b+Sample[[#This Row],[Zp]]*c_</f>
        <v>0.95424250943932487</v>
      </c>
      <c r="AA2400" s="8">
        <f>-IF(Sample[[#This Row],[Column2]]&gt;0,1,-1)*SQRT(Sample[[#This Row],[KPx''i]]^2+Sample[[#This Row],[KPx''j]]^2+Sample[[#This Row],[KPx''k]]^2)/Ksmag/Scale</f>
        <v>-0.58435180974982659</v>
      </c>
      <c r="AB2400" s="1">
        <f>SQRT(Sample[[#This Row],[Kpy''i]]^2+Sample[[#This Row],[KPy''j]]^2+Sample[[#This Row],[KPy''k]]^2)/KTmag/Scale</f>
        <v>1.502558590261704</v>
      </c>
    </row>
    <row r="2401" spans="1:28" hidden="1" x14ac:dyDescent="0.25">
      <c r="A2401" s="5">
        <v>2396</v>
      </c>
      <c r="B2401" s="13" t="s">
        <v>43</v>
      </c>
      <c r="C2401" s="5"/>
      <c r="D2401" s="5"/>
      <c r="E2401">
        <v>7</v>
      </c>
      <c r="F2401">
        <v>2</v>
      </c>
      <c r="G2401">
        <v>4</v>
      </c>
      <c r="H2401" s="11">
        <f>Sample[[#This Row],[C]]/Sample[[#This Row],[D]]</f>
        <v>0.2857142857142857</v>
      </c>
      <c r="I2401" s="11">
        <f>Sample[[#This Row],[A]]/Sample[[#This Row],[C]]</f>
        <v>2</v>
      </c>
      <c r="J2401" s="11">
        <f>Sample[[#This Row],[D]]/Sample[[#This Row],[A]]</f>
        <v>1.75</v>
      </c>
      <c r="K2401" s="11">
        <f>Sample[[#This Row],[A]]/Sample[[#This Row],[D]]</f>
        <v>0.5714285714285714</v>
      </c>
      <c r="L2401" s="11">
        <f>Sample[[#This Row],[D]]/Sample[[#This Row],[C]]</f>
        <v>3.5</v>
      </c>
      <c r="M2401" s="11">
        <f>Sample[[#This Row],[C]]/Sample[[#This Row],[A]]</f>
        <v>0.5</v>
      </c>
      <c r="N2401">
        <f>IF(Sample[[#This Row],[Ap]]=0,10,LOG(Sample[[#This Row],[Ap]]))</f>
        <v>-0.54406804435027567</v>
      </c>
      <c r="O2401">
        <f>IF(Sample[[#This Row],[Ei]]=0,10,LOG(Sample[[#This Row],[Ei]]))</f>
        <v>0.3010299956639812</v>
      </c>
      <c r="P2401">
        <f>IF(Sample[[#This Row],[Ii]]=0,10,LOG(Sample[[#This Row],[Ii]]))</f>
        <v>0.24303804868629444</v>
      </c>
      <c r="Q2401">
        <f>Kx-Sample[[#This Row],[Xp]]</f>
        <v>0.54406804435027567</v>
      </c>
      <c r="R2401">
        <f>Ky-Sample[[#This Row],[Yp]]</f>
        <v>-1.3010299956639813</v>
      </c>
      <c r="S2401">
        <f>Kz-Sample[[#This Row],[Zp]]</f>
        <v>0.75696195131370558</v>
      </c>
      <c r="T2401">
        <f>Sample[[#This Row],[Kpy]]*KSc-Sample[[#This Row],[KPz]]*KSb</f>
        <v>0.54406804435027567</v>
      </c>
      <c r="U2401">
        <f>-1*(Sample[[#This Row],[KPx]]*KSc-Sample[[#This Row],[KPz]]*KSa)</f>
        <v>0.54406804435027567</v>
      </c>
      <c r="V2401">
        <f>(Sample[[#This Row],[KPx]]*$R$2-Sample[[#This Row],[Kpy]]*KSa)</f>
        <v>0.54406804435027567</v>
      </c>
      <c r="W2401">
        <f>Sample[[#This Row],[Kpy]]*KTc-Sample[[#This Row],[KPz]]*KTb</f>
        <v>2.0579919469776868</v>
      </c>
      <c r="X2401">
        <f>-1*(Sample[[#This Row],[KPx]]*KTc-Sample[[#This Row],[KPz]]*KTa)</f>
        <v>2.0579919469776868</v>
      </c>
      <c r="Y2401">
        <f>(Sample[[#This Row],[KPx]]*KTb-Sample[[#This Row],[Kpy]]*KTa)</f>
        <v>2.0579919469776868</v>
      </c>
      <c r="Z2401">
        <f>-Sample[[#This Row],[Xp]]*a+Sample[[#This Row],[Yp]]*b+Sample[[#This Row],[Zp]]*c_</f>
        <v>1.0881360887005513</v>
      </c>
      <c r="AA2401" s="8">
        <f>-IF(Sample[[#This Row],[Column2]]&gt;0,1,-1)*SQRT(Sample[[#This Row],[KPx''i]]^2+Sample[[#This Row],[KPx''j]]^2+Sample[[#This Row],[KPx''k]]^2)/Ksmag/Scale</f>
        <v>-0.66634454700605172</v>
      </c>
      <c r="AB2401" s="1">
        <f>SQRT(Sample[[#This Row],[Kpy''i]]^2+Sample[[#This Row],[KPy''j]]^2+Sample[[#This Row],[KPy''k]]^2)/KTmag/Scale</f>
        <v>1.4552200613352282</v>
      </c>
    </row>
    <row r="2402" spans="1:28" hidden="1" x14ac:dyDescent="0.25">
      <c r="A2402" s="5">
        <v>2397</v>
      </c>
      <c r="B2402" s="13" t="s">
        <v>43</v>
      </c>
      <c r="C2402" s="5"/>
      <c r="D2402" s="5"/>
      <c r="E2402">
        <v>1</v>
      </c>
      <c r="F2402">
        <v>9</v>
      </c>
      <c r="G2402">
        <v>10</v>
      </c>
      <c r="H2402" s="11">
        <f>Sample[[#This Row],[C]]/Sample[[#This Row],[D]]</f>
        <v>9</v>
      </c>
      <c r="I2402" s="11">
        <f>Sample[[#This Row],[A]]/Sample[[#This Row],[C]]</f>
        <v>1.1111111111111112</v>
      </c>
      <c r="J2402" s="11">
        <f>Sample[[#This Row],[D]]/Sample[[#This Row],[A]]</f>
        <v>0.1</v>
      </c>
      <c r="K2402" s="11">
        <f>Sample[[#This Row],[A]]/Sample[[#This Row],[D]]</f>
        <v>10</v>
      </c>
      <c r="L2402" s="11">
        <f>Sample[[#This Row],[D]]/Sample[[#This Row],[C]]</f>
        <v>0.1111111111111111</v>
      </c>
      <c r="M2402" s="11">
        <f>Sample[[#This Row],[C]]/Sample[[#This Row],[A]]</f>
        <v>0.9</v>
      </c>
      <c r="N2402">
        <f>IF(Sample[[#This Row],[Ap]]=0,10,LOG(Sample[[#This Row],[Ap]]))</f>
        <v>0.95424250943932487</v>
      </c>
      <c r="O2402">
        <f>IF(Sample[[#This Row],[Ei]]=0,10,LOG(Sample[[#This Row],[Ei]]))</f>
        <v>4.5757490560675143E-2</v>
      </c>
      <c r="P2402">
        <f>IF(Sample[[#This Row],[Ii]]=0,10,LOG(Sample[[#This Row],[Ii]]))</f>
        <v>-1</v>
      </c>
      <c r="Q2402">
        <f>Kx-Sample[[#This Row],[Xp]]</f>
        <v>-0.95424250943932487</v>
      </c>
      <c r="R2402">
        <f>Ky-Sample[[#This Row],[Yp]]</f>
        <v>-1.0457574905606752</v>
      </c>
      <c r="S2402">
        <f>Kz-Sample[[#This Row],[Zp]]</f>
        <v>2</v>
      </c>
      <c r="T2402">
        <f>Sample[[#This Row],[Kpy]]*KSc-Sample[[#This Row],[KPz]]*KSb</f>
        <v>-0.95424250943932476</v>
      </c>
      <c r="U2402">
        <f>-1*(Sample[[#This Row],[KPx]]*KSc-Sample[[#This Row],[KPz]]*KSa)</f>
        <v>-0.95424250943932487</v>
      </c>
      <c r="V2402">
        <f>(Sample[[#This Row],[KPx]]*$R$2-Sample[[#This Row],[Kpy]]*KSa)</f>
        <v>-0.95424250943932487</v>
      </c>
      <c r="W2402">
        <f>Sample[[#This Row],[Kpy]]*KTc-Sample[[#This Row],[KPz]]*KTb</f>
        <v>3.0457574905606752</v>
      </c>
      <c r="X2402">
        <f>-1*(Sample[[#This Row],[KPx]]*KTc-Sample[[#This Row],[KPz]]*KTa)</f>
        <v>3.0457574905606752</v>
      </c>
      <c r="Y2402">
        <f>(Sample[[#This Row],[KPx]]*KTb-Sample[[#This Row],[Kpy]]*KTa)</f>
        <v>3.0457574905606752</v>
      </c>
      <c r="Z2402">
        <f>-Sample[[#This Row],[Xp]]*a+Sample[[#This Row],[Yp]]*b+Sample[[#This Row],[Zp]]*c_</f>
        <v>-1.9084850188786497</v>
      </c>
      <c r="AA2402" s="8">
        <f>-IF(Sample[[#This Row],[Column2]]&gt;0,1,-1)*SQRT(Sample[[#This Row],[KPx''i]]^2+Sample[[#This Row],[KPx''j]]^2+Sample[[#This Row],[KPx''k]]^2)/Ksmag/Scale</f>
        <v>1.1687036194996532</v>
      </c>
      <c r="AB2402" s="1">
        <f>SQRT(Sample[[#This Row],[Kpy''i]]^2+Sample[[#This Row],[KPy''j]]^2+Sample[[#This Row],[KPy''k]]^2)/KTmag/Scale</f>
        <v>2.1536757754251754</v>
      </c>
    </row>
    <row r="2403" spans="1:28" hidden="1" x14ac:dyDescent="0.25">
      <c r="A2403" s="5">
        <v>2398</v>
      </c>
      <c r="B2403" s="13" t="s">
        <v>43</v>
      </c>
      <c r="C2403" s="5"/>
      <c r="D2403" s="5"/>
      <c r="E2403">
        <v>10</v>
      </c>
      <c r="F2403">
        <v>10</v>
      </c>
      <c r="G2403">
        <v>8</v>
      </c>
      <c r="H2403" s="11">
        <f>Sample[[#This Row],[C]]/Sample[[#This Row],[D]]</f>
        <v>1</v>
      </c>
      <c r="I2403" s="11">
        <f>Sample[[#This Row],[A]]/Sample[[#This Row],[C]]</f>
        <v>0.8</v>
      </c>
      <c r="J2403" s="11">
        <f>Sample[[#This Row],[D]]/Sample[[#This Row],[A]]</f>
        <v>1.25</v>
      </c>
      <c r="K2403" s="11">
        <f>Sample[[#This Row],[A]]/Sample[[#This Row],[D]]</f>
        <v>0.8</v>
      </c>
      <c r="L2403" s="11">
        <f>Sample[[#This Row],[D]]/Sample[[#This Row],[C]]</f>
        <v>1</v>
      </c>
      <c r="M2403" s="11">
        <f>Sample[[#This Row],[C]]/Sample[[#This Row],[A]]</f>
        <v>1.25</v>
      </c>
      <c r="N2403">
        <f>IF(Sample[[#This Row],[Ap]]=0,10,LOG(Sample[[#This Row],[Ap]]))</f>
        <v>0</v>
      </c>
      <c r="O2403">
        <f>IF(Sample[[#This Row],[Ei]]=0,10,LOG(Sample[[#This Row],[Ei]]))</f>
        <v>-9.6910013008056392E-2</v>
      </c>
      <c r="P2403">
        <f>IF(Sample[[#This Row],[Ii]]=0,10,LOG(Sample[[#This Row],[Ii]]))</f>
        <v>9.691001300805642E-2</v>
      </c>
      <c r="Q2403">
        <f>Kx-Sample[[#This Row],[Xp]]</f>
        <v>0</v>
      </c>
      <c r="R2403">
        <f>Ky-Sample[[#This Row],[Yp]]</f>
        <v>-0.90308998699194365</v>
      </c>
      <c r="S2403">
        <f>Kz-Sample[[#This Row],[Zp]]</f>
        <v>0.90308998699194354</v>
      </c>
      <c r="T2403">
        <f>Sample[[#This Row],[Kpy]]*KSc-Sample[[#This Row],[KPz]]*KSb</f>
        <v>0</v>
      </c>
      <c r="U2403">
        <f>-1*(Sample[[#This Row],[KPx]]*KSc-Sample[[#This Row],[KPz]]*KSa)</f>
        <v>0</v>
      </c>
      <c r="V2403">
        <f>(Sample[[#This Row],[KPx]]*$R$2-Sample[[#This Row],[Kpy]]*KSa)</f>
        <v>0</v>
      </c>
      <c r="W2403">
        <f>Sample[[#This Row],[Kpy]]*KTc-Sample[[#This Row],[KPz]]*KTb</f>
        <v>1.8061799739838871</v>
      </c>
      <c r="X2403">
        <f>-1*(Sample[[#This Row],[KPx]]*KTc-Sample[[#This Row],[KPz]]*KTa)</f>
        <v>1.8061799739838871</v>
      </c>
      <c r="Y2403">
        <f>(Sample[[#This Row],[KPx]]*KTb-Sample[[#This Row],[Kpy]]*KTa)</f>
        <v>1.8061799739838873</v>
      </c>
      <c r="Z2403">
        <f>-Sample[[#This Row],[Xp]]*a+Sample[[#This Row],[Yp]]*b+Sample[[#This Row],[Zp]]*c_</f>
        <v>0</v>
      </c>
      <c r="AA2403" s="8">
        <f>-IF(Sample[[#This Row],[Column2]]&gt;0,1,-1)*SQRT(Sample[[#This Row],[KPx''i]]^2+Sample[[#This Row],[KPx''j]]^2+Sample[[#This Row],[KPx''k]]^2)/Ksmag/Scale</f>
        <v>0</v>
      </c>
      <c r="AB2403" s="1">
        <f>SQRT(Sample[[#This Row],[Kpy''i]]^2+Sample[[#This Row],[KPy''j]]^2+Sample[[#This Row],[KPy''k]]^2)/KTmag/Scale</f>
        <v>1.2771621076473487</v>
      </c>
    </row>
    <row r="2404" spans="1:28" hidden="1" x14ac:dyDescent="0.25">
      <c r="A2404" s="5">
        <v>2399</v>
      </c>
      <c r="B2404" s="13" t="s">
        <v>43</v>
      </c>
      <c r="C2404" s="5"/>
      <c r="D2404" s="5"/>
      <c r="E2404">
        <v>9</v>
      </c>
      <c r="F2404">
        <v>5</v>
      </c>
      <c r="G2404">
        <v>6</v>
      </c>
      <c r="H2404" s="11">
        <f>Sample[[#This Row],[C]]/Sample[[#This Row],[D]]</f>
        <v>0.55555555555555558</v>
      </c>
      <c r="I2404" s="11">
        <f>Sample[[#This Row],[A]]/Sample[[#This Row],[C]]</f>
        <v>1.2</v>
      </c>
      <c r="J2404" s="11">
        <f>Sample[[#This Row],[D]]/Sample[[#This Row],[A]]</f>
        <v>1.5</v>
      </c>
      <c r="K2404" s="11">
        <f>Sample[[#This Row],[A]]/Sample[[#This Row],[D]]</f>
        <v>0.66666666666666663</v>
      </c>
      <c r="L2404" s="11">
        <f>Sample[[#This Row],[D]]/Sample[[#This Row],[C]]</f>
        <v>1.8</v>
      </c>
      <c r="M2404" s="11">
        <f>Sample[[#This Row],[C]]/Sample[[#This Row],[A]]</f>
        <v>0.83333333333333337</v>
      </c>
      <c r="N2404">
        <f>IF(Sample[[#This Row],[Ap]]=0,10,LOG(Sample[[#This Row],[Ap]]))</f>
        <v>-0.25527250510330607</v>
      </c>
      <c r="O2404">
        <f>IF(Sample[[#This Row],[Ei]]=0,10,LOG(Sample[[#This Row],[Ei]]))</f>
        <v>7.9181246047624818E-2</v>
      </c>
      <c r="P2404">
        <f>IF(Sample[[#This Row],[Ii]]=0,10,LOG(Sample[[#This Row],[Ii]]))</f>
        <v>0.17609125905568124</v>
      </c>
      <c r="Q2404">
        <f>Kx-Sample[[#This Row],[Xp]]</f>
        <v>0.25527250510330607</v>
      </c>
      <c r="R2404">
        <f>Ky-Sample[[#This Row],[Yp]]</f>
        <v>-1.0791812460476249</v>
      </c>
      <c r="S2404">
        <f>Kz-Sample[[#This Row],[Zp]]</f>
        <v>0.82390874094431876</v>
      </c>
      <c r="T2404">
        <f>Sample[[#This Row],[Kpy]]*KSc-Sample[[#This Row],[KPz]]*KSb</f>
        <v>0.25527250510330612</v>
      </c>
      <c r="U2404">
        <f>-1*(Sample[[#This Row],[KPx]]*KSc-Sample[[#This Row],[KPz]]*KSa)</f>
        <v>0.25527250510330607</v>
      </c>
      <c r="V2404">
        <f>(Sample[[#This Row],[KPx]]*$R$2-Sample[[#This Row],[Kpy]]*KSa)</f>
        <v>0.25527250510330607</v>
      </c>
      <c r="W2404">
        <f>Sample[[#This Row],[Kpy]]*KTc-Sample[[#This Row],[KPz]]*KTb</f>
        <v>1.9030899869919438</v>
      </c>
      <c r="X2404">
        <f>-1*(Sample[[#This Row],[KPx]]*KTc-Sample[[#This Row],[KPz]]*KTa)</f>
        <v>1.9030899869919435</v>
      </c>
      <c r="Y2404">
        <f>(Sample[[#This Row],[KPx]]*KTb-Sample[[#This Row],[Kpy]]*KTa)</f>
        <v>1.9030899869919438</v>
      </c>
      <c r="Z2404">
        <f>-Sample[[#This Row],[Xp]]*a+Sample[[#This Row],[Yp]]*b+Sample[[#This Row],[Zp]]*c_</f>
        <v>0.51054501020661214</v>
      </c>
      <c r="AA2404" s="8">
        <f>-IF(Sample[[#This Row],[Column2]]&gt;0,1,-1)*SQRT(Sample[[#This Row],[KPx''i]]^2+Sample[[#This Row],[KPx''j]]^2+Sample[[#This Row],[KPx''k]]^2)/Ksmag/Scale</f>
        <v>-0.31264369143255732</v>
      </c>
      <c r="AB2404" s="1">
        <f>SQRT(Sample[[#This Row],[Kpy''i]]^2+Sample[[#This Row],[KPy''j]]^2+Sample[[#This Row],[KPy''k]]^2)/KTmag/Scale</f>
        <v>1.3456878350102222</v>
      </c>
    </row>
    <row r="2405" spans="1:28" x14ac:dyDescent="0.25">
      <c r="A2405" s="5">
        <v>2400</v>
      </c>
      <c r="B2405" s="13" t="s">
        <v>43</v>
      </c>
      <c r="C2405" s="5"/>
      <c r="D2405" s="5"/>
      <c r="E2405">
        <v>9</v>
      </c>
      <c r="F2405">
        <v>6</v>
      </c>
      <c r="G2405">
        <v>2</v>
      </c>
      <c r="H2405" s="11">
        <f>Sample[[#This Row],[C]]/Sample[[#This Row],[D]]</f>
        <v>0.66666666666666663</v>
      </c>
      <c r="I2405" s="11">
        <f>Sample[[#This Row],[A]]/Sample[[#This Row],[C]]</f>
        <v>0.33333333333333331</v>
      </c>
      <c r="J2405" s="11">
        <f>Sample[[#This Row],[D]]/Sample[[#This Row],[A]]</f>
        <v>4.5</v>
      </c>
      <c r="K2405" s="11">
        <f>Sample[[#This Row],[A]]/Sample[[#This Row],[D]]</f>
        <v>0.22222222222222221</v>
      </c>
      <c r="L2405" s="11">
        <f>Sample[[#This Row],[D]]/Sample[[#This Row],[C]]</f>
        <v>1.5</v>
      </c>
      <c r="M2405" s="11">
        <f>Sample[[#This Row],[C]]/Sample[[#This Row],[A]]</f>
        <v>3</v>
      </c>
      <c r="N2405">
        <f>IF(Sample[[#This Row],[Ap]]=0,10,LOG(Sample[[#This Row],[Ap]]))</f>
        <v>-0.17609125905568127</v>
      </c>
      <c r="O2405">
        <f>IF(Sample[[#This Row],[Ei]]=0,10,LOG(Sample[[#This Row],[Ei]]))</f>
        <v>-0.47712125471966244</v>
      </c>
      <c r="P2405">
        <f>IF(Sample[[#This Row],[Ii]]=0,10,LOG(Sample[[#This Row],[Ii]]))</f>
        <v>0.65321251377534373</v>
      </c>
      <c r="Q2405">
        <f>Kx-Sample[[#This Row],[Xp]]</f>
        <v>0.17609125905568127</v>
      </c>
      <c r="R2405">
        <f>Ky-Sample[[#This Row],[Yp]]</f>
        <v>-0.52287874528033762</v>
      </c>
      <c r="S2405">
        <f>Kz-Sample[[#This Row],[Zp]]</f>
        <v>0.34678748622465627</v>
      </c>
      <c r="T2405">
        <f>Sample[[#This Row],[Kpy]]*KSc-Sample[[#This Row],[KPz]]*KSb</f>
        <v>0.17609125905568135</v>
      </c>
      <c r="U2405">
        <f>-1*(Sample[[#This Row],[KPx]]*KSc-Sample[[#This Row],[KPz]]*KSa)</f>
        <v>0.17609125905568127</v>
      </c>
      <c r="V2405">
        <f>(Sample[[#This Row],[KPx]]*$R$2-Sample[[#This Row],[Kpy]]*KSa)</f>
        <v>0.17609125905568127</v>
      </c>
      <c r="W2405">
        <f>Sample[[#This Row],[Kpy]]*KTc-Sample[[#This Row],[KPz]]*KTb</f>
        <v>0.86966623150499389</v>
      </c>
      <c r="X2405">
        <f>-1*(Sample[[#This Row],[KPx]]*KTc-Sample[[#This Row],[KPz]]*KTa)</f>
        <v>0.86966623150499378</v>
      </c>
      <c r="Y2405">
        <f>(Sample[[#This Row],[KPx]]*KTb-Sample[[#This Row],[Kpy]]*KTa)</f>
        <v>0.869666231504994</v>
      </c>
      <c r="Z2405">
        <f>-Sample[[#This Row],[Xp]]*a+Sample[[#This Row],[Yp]]*b+Sample[[#This Row],[Zp]]*c_</f>
        <v>0.35218251811136259</v>
      </c>
      <c r="AA2405" s="8">
        <f>-IF(Sample[[#This Row],[Column2]]&gt;0,1,-1)*SQRT(Sample[[#This Row],[KPx''i]]^2+Sample[[#This Row],[KPx''j]]^2+Sample[[#This Row],[KPx''k]]^2)/Ksmag/Scale</f>
        <v>-0.21566686642533336</v>
      </c>
      <c r="AB2405" s="1">
        <f>SQRT(Sample[[#This Row],[Kpy''i]]^2+Sample[[#This Row],[KPy''j]]^2+Sample[[#This Row],[KPy''k]]^2)/KTmag/Scale</f>
        <v>0.6149468896661312</v>
      </c>
    </row>
    <row r="2406" spans="1:28" hidden="1" x14ac:dyDescent="0.25">
      <c r="A2406" s="5">
        <v>2401</v>
      </c>
      <c r="B2406" s="13" t="s">
        <v>43</v>
      </c>
      <c r="C2406" s="5"/>
      <c r="D2406" s="5"/>
      <c r="E2406">
        <v>6</v>
      </c>
      <c r="F2406">
        <v>1</v>
      </c>
      <c r="G2406">
        <v>2</v>
      </c>
      <c r="H2406" s="11">
        <f>Sample[[#This Row],[C]]/Sample[[#This Row],[D]]</f>
        <v>0.16666666666666666</v>
      </c>
      <c r="I2406" s="11">
        <f>Sample[[#This Row],[A]]/Sample[[#This Row],[C]]</f>
        <v>2</v>
      </c>
      <c r="J2406" s="11">
        <f>Sample[[#This Row],[D]]/Sample[[#This Row],[A]]</f>
        <v>3</v>
      </c>
      <c r="K2406" s="11">
        <f>Sample[[#This Row],[A]]/Sample[[#This Row],[D]]</f>
        <v>0.33333333333333331</v>
      </c>
      <c r="L2406" s="11">
        <f>Sample[[#This Row],[D]]/Sample[[#This Row],[C]]</f>
        <v>6</v>
      </c>
      <c r="M2406" s="11">
        <f>Sample[[#This Row],[C]]/Sample[[#This Row],[A]]</f>
        <v>0.5</v>
      </c>
      <c r="N2406">
        <f>IF(Sample[[#This Row],[Ap]]=0,10,LOG(Sample[[#This Row],[Ap]]))</f>
        <v>-0.77815125038364363</v>
      </c>
      <c r="O2406">
        <f>IF(Sample[[#This Row],[Ei]]=0,10,LOG(Sample[[#This Row],[Ei]]))</f>
        <v>0.3010299956639812</v>
      </c>
      <c r="P2406">
        <f>IF(Sample[[#This Row],[Ii]]=0,10,LOG(Sample[[#This Row],[Ii]]))</f>
        <v>0.47712125471966244</v>
      </c>
      <c r="Q2406">
        <f>Kx-Sample[[#This Row],[Xp]]</f>
        <v>0.77815125038364363</v>
      </c>
      <c r="R2406">
        <f>Ky-Sample[[#This Row],[Yp]]</f>
        <v>-1.3010299956639813</v>
      </c>
      <c r="S2406">
        <f>Kz-Sample[[#This Row],[Zp]]</f>
        <v>0.52287874528033762</v>
      </c>
      <c r="T2406">
        <f>Sample[[#This Row],[Kpy]]*KSc-Sample[[#This Row],[KPz]]*KSb</f>
        <v>0.77815125038364363</v>
      </c>
      <c r="U2406">
        <f>-1*(Sample[[#This Row],[KPx]]*KSc-Sample[[#This Row],[KPz]]*KSa)</f>
        <v>0.77815125038364363</v>
      </c>
      <c r="V2406">
        <f>(Sample[[#This Row],[KPx]]*$R$2-Sample[[#This Row],[Kpy]]*KSa)</f>
        <v>0.77815125038364363</v>
      </c>
      <c r="W2406">
        <f>Sample[[#This Row],[Kpy]]*KTc-Sample[[#This Row],[KPz]]*KTb</f>
        <v>1.8239087409443189</v>
      </c>
      <c r="X2406">
        <f>-1*(Sample[[#This Row],[KPx]]*KTc-Sample[[#This Row],[KPz]]*KTa)</f>
        <v>1.8239087409443189</v>
      </c>
      <c r="Y2406">
        <f>(Sample[[#This Row],[KPx]]*KTb-Sample[[#This Row],[Kpy]]*KTa)</f>
        <v>1.8239087409443189</v>
      </c>
      <c r="Z2406">
        <f>-Sample[[#This Row],[Xp]]*a+Sample[[#This Row],[Yp]]*b+Sample[[#This Row],[Zp]]*c_</f>
        <v>1.5563025007672873</v>
      </c>
      <c r="AA2406" s="8">
        <f>-IF(Sample[[#This Row],[Column2]]&gt;0,1,-1)*SQRT(Sample[[#This Row],[KPx''i]]^2+Sample[[#This Row],[KPx''j]]^2+Sample[[#This Row],[KPx''k]]^2)/Ksmag/Scale</f>
        <v>-0.95303675307431968</v>
      </c>
      <c r="AB2406" s="1">
        <f>SQRT(Sample[[#This Row],[Kpy''i]]^2+Sample[[#This Row],[KPy''j]]^2+Sample[[#This Row],[KPy''k]]^2)/KTmag/Scale</f>
        <v>1.2896982389871461</v>
      </c>
    </row>
    <row r="2407" spans="1:28" hidden="1" x14ac:dyDescent="0.25">
      <c r="A2407" s="5">
        <v>2402</v>
      </c>
      <c r="B2407" s="13" t="s">
        <v>43</v>
      </c>
      <c r="C2407" s="5"/>
      <c r="D2407" s="5"/>
      <c r="E2407">
        <v>8</v>
      </c>
      <c r="F2407">
        <v>8</v>
      </c>
      <c r="G2407">
        <v>2</v>
      </c>
      <c r="H2407" s="11">
        <f>Sample[[#This Row],[C]]/Sample[[#This Row],[D]]</f>
        <v>1</v>
      </c>
      <c r="I2407" s="11">
        <f>Sample[[#This Row],[A]]/Sample[[#This Row],[C]]</f>
        <v>0.25</v>
      </c>
      <c r="J2407" s="11">
        <f>Sample[[#This Row],[D]]/Sample[[#This Row],[A]]</f>
        <v>4</v>
      </c>
      <c r="K2407" s="11">
        <f>Sample[[#This Row],[A]]/Sample[[#This Row],[D]]</f>
        <v>0.25</v>
      </c>
      <c r="L2407" s="11">
        <f>Sample[[#This Row],[D]]/Sample[[#This Row],[C]]</f>
        <v>1</v>
      </c>
      <c r="M2407" s="11">
        <f>Sample[[#This Row],[C]]/Sample[[#This Row],[A]]</f>
        <v>4</v>
      </c>
      <c r="N2407">
        <f>IF(Sample[[#This Row],[Ap]]=0,10,LOG(Sample[[#This Row],[Ap]]))</f>
        <v>0</v>
      </c>
      <c r="O2407">
        <f>IF(Sample[[#This Row],[Ei]]=0,10,LOG(Sample[[#This Row],[Ei]]))</f>
        <v>-0.6020599913279624</v>
      </c>
      <c r="P2407">
        <f>IF(Sample[[#This Row],[Ii]]=0,10,LOG(Sample[[#This Row],[Ii]]))</f>
        <v>0.6020599913279624</v>
      </c>
      <c r="Q2407">
        <f>Kx-Sample[[#This Row],[Xp]]</f>
        <v>0</v>
      </c>
      <c r="R2407">
        <f>Ky-Sample[[#This Row],[Yp]]</f>
        <v>-0.3979400086720376</v>
      </c>
      <c r="S2407">
        <f>Kz-Sample[[#This Row],[Zp]]</f>
        <v>0.3979400086720376</v>
      </c>
      <c r="T2407">
        <f>Sample[[#This Row],[Kpy]]*KSc-Sample[[#This Row],[KPz]]*KSb</f>
        <v>0</v>
      </c>
      <c r="U2407">
        <f>-1*(Sample[[#This Row],[KPx]]*KSc-Sample[[#This Row],[KPz]]*KSa)</f>
        <v>0</v>
      </c>
      <c r="V2407">
        <f>(Sample[[#This Row],[KPx]]*$R$2-Sample[[#This Row],[Kpy]]*KSa)</f>
        <v>0</v>
      </c>
      <c r="W2407">
        <f>Sample[[#This Row],[Kpy]]*KTc-Sample[[#This Row],[KPz]]*KTb</f>
        <v>0.79588001734407521</v>
      </c>
      <c r="X2407">
        <f>-1*(Sample[[#This Row],[KPx]]*KTc-Sample[[#This Row],[KPz]]*KTa)</f>
        <v>0.79588001734407521</v>
      </c>
      <c r="Y2407">
        <f>(Sample[[#This Row],[KPx]]*KTb-Sample[[#This Row],[Kpy]]*KTa)</f>
        <v>0.79588001734407521</v>
      </c>
      <c r="Z2407">
        <f>-Sample[[#This Row],[Xp]]*a+Sample[[#This Row],[Yp]]*b+Sample[[#This Row],[Zp]]*c_</f>
        <v>0</v>
      </c>
      <c r="AA2407" s="8">
        <f>-IF(Sample[[#This Row],[Column2]]&gt;0,1,-1)*SQRT(Sample[[#This Row],[KPx''i]]^2+Sample[[#This Row],[KPx''j]]^2+Sample[[#This Row],[KPx''k]]^2)/Ksmag/Scale</f>
        <v>0</v>
      </c>
      <c r="AB2407" s="1">
        <f>SQRT(Sample[[#This Row],[Kpy''i]]^2+Sample[[#This Row],[KPy''j]]^2+Sample[[#This Row],[KPy''k]]^2)/KTmag/Scale</f>
        <v>0.56277215727486274</v>
      </c>
    </row>
    <row r="2408" spans="1:28" hidden="1" x14ac:dyDescent="0.25">
      <c r="A2408" s="5">
        <v>2403</v>
      </c>
      <c r="B2408" s="13" t="s">
        <v>43</v>
      </c>
      <c r="C2408" s="5"/>
      <c r="D2408" s="5"/>
      <c r="E2408">
        <v>8</v>
      </c>
      <c r="F2408">
        <v>2</v>
      </c>
      <c r="G2408">
        <v>1</v>
      </c>
      <c r="H2408" s="11">
        <f>Sample[[#This Row],[C]]/Sample[[#This Row],[D]]</f>
        <v>0.25</v>
      </c>
      <c r="I2408" s="11">
        <f>Sample[[#This Row],[A]]/Sample[[#This Row],[C]]</f>
        <v>0.5</v>
      </c>
      <c r="J2408" s="11">
        <f>Sample[[#This Row],[D]]/Sample[[#This Row],[A]]</f>
        <v>8</v>
      </c>
      <c r="K2408" s="11">
        <f>Sample[[#This Row],[A]]/Sample[[#This Row],[D]]</f>
        <v>0.125</v>
      </c>
      <c r="L2408" s="11">
        <f>Sample[[#This Row],[D]]/Sample[[#This Row],[C]]</f>
        <v>4</v>
      </c>
      <c r="M2408" s="11">
        <f>Sample[[#This Row],[C]]/Sample[[#This Row],[A]]</f>
        <v>2</v>
      </c>
      <c r="N2408">
        <f>IF(Sample[[#This Row],[Ap]]=0,10,LOG(Sample[[#This Row],[Ap]]))</f>
        <v>-0.6020599913279624</v>
      </c>
      <c r="O2408">
        <f>IF(Sample[[#This Row],[Ei]]=0,10,LOG(Sample[[#This Row],[Ei]]))</f>
        <v>-0.3010299956639812</v>
      </c>
      <c r="P2408">
        <f>IF(Sample[[#This Row],[Ii]]=0,10,LOG(Sample[[#This Row],[Ii]]))</f>
        <v>0.90308998699194354</v>
      </c>
      <c r="Q2408">
        <f>Kx-Sample[[#This Row],[Xp]]</f>
        <v>0.6020599913279624</v>
      </c>
      <c r="R2408">
        <f>Ky-Sample[[#This Row],[Yp]]</f>
        <v>-0.69897000433601875</v>
      </c>
      <c r="S2408">
        <f>Kz-Sample[[#This Row],[Zp]]</f>
        <v>9.6910013008056461E-2</v>
      </c>
      <c r="T2408">
        <f>Sample[[#This Row],[Kpy]]*KSc-Sample[[#This Row],[KPz]]*KSb</f>
        <v>0.60205999132796229</v>
      </c>
      <c r="U2408">
        <f>-1*(Sample[[#This Row],[KPx]]*KSc-Sample[[#This Row],[KPz]]*KSa)</f>
        <v>0.6020599913279624</v>
      </c>
      <c r="V2408">
        <f>(Sample[[#This Row],[KPx]]*$R$2-Sample[[#This Row],[Kpy]]*KSa)</f>
        <v>0.6020599913279624</v>
      </c>
      <c r="W2408">
        <f>Sample[[#This Row],[Kpy]]*KTc-Sample[[#This Row],[KPz]]*KTb</f>
        <v>0.79588001734407521</v>
      </c>
      <c r="X2408">
        <f>-1*(Sample[[#This Row],[KPx]]*KTc-Sample[[#This Row],[KPz]]*KTa)</f>
        <v>0.79588001734407532</v>
      </c>
      <c r="Y2408">
        <f>(Sample[[#This Row],[KPx]]*KTb-Sample[[#This Row],[Kpy]]*KTa)</f>
        <v>0.7958800173440751</v>
      </c>
      <c r="Z2408">
        <f>-Sample[[#This Row],[Xp]]*a+Sample[[#This Row],[Yp]]*b+Sample[[#This Row],[Zp]]*c_</f>
        <v>1.2041199826559246</v>
      </c>
      <c r="AA2408" s="8">
        <f>-IF(Sample[[#This Row],[Column2]]&gt;0,1,-1)*SQRT(Sample[[#This Row],[KPx''i]]^2+Sample[[#This Row],[KPx''j]]^2+Sample[[#This Row],[KPx''k]]^2)/Ksmag/Scale</f>
        <v>-0.73736988664898651</v>
      </c>
      <c r="AB2408" s="1">
        <f>SQRT(Sample[[#This Row],[Kpy''i]]^2+Sample[[#This Row],[KPy''j]]^2+Sample[[#This Row],[KPy''k]]^2)/KTmag/Scale</f>
        <v>0.56277215727486274</v>
      </c>
    </row>
    <row r="2409" spans="1:28" hidden="1" x14ac:dyDescent="0.25">
      <c r="A2409" s="5">
        <v>2404</v>
      </c>
      <c r="B2409" s="13" t="s">
        <v>43</v>
      </c>
      <c r="C2409" s="5"/>
      <c r="D2409" s="5"/>
      <c r="E2409">
        <v>9</v>
      </c>
      <c r="F2409">
        <v>1</v>
      </c>
      <c r="G2409">
        <v>9</v>
      </c>
      <c r="H2409" s="11">
        <f>Sample[[#This Row],[C]]/Sample[[#This Row],[D]]</f>
        <v>0.1111111111111111</v>
      </c>
      <c r="I2409" s="11">
        <f>Sample[[#This Row],[A]]/Sample[[#This Row],[C]]</f>
        <v>9</v>
      </c>
      <c r="J2409" s="11">
        <f>Sample[[#This Row],[D]]/Sample[[#This Row],[A]]</f>
        <v>1</v>
      </c>
      <c r="K2409" s="11">
        <f>Sample[[#This Row],[A]]/Sample[[#This Row],[D]]</f>
        <v>1</v>
      </c>
      <c r="L2409" s="11">
        <f>Sample[[#This Row],[D]]/Sample[[#This Row],[C]]</f>
        <v>9</v>
      </c>
      <c r="M2409" s="11">
        <f>Sample[[#This Row],[C]]/Sample[[#This Row],[A]]</f>
        <v>0.1111111111111111</v>
      </c>
      <c r="N2409">
        <f>IF(Sample[[#This Row],[Ap]]=0,10,LOG(Sample[[#This Row],[Ap]]))</f>
        <v>-0.95424250943932487</v>
      </c>
      <c r="O2409">
        <f>IF(Sample[[#This Row],[Ei]]=0,10,LOG(Sample[[#This Row],[Ei]]))</f>
        <v>0.95424250943932487</v>
      </c>
      <c r="P2409">
        <f>IF(Sample[[#This Row],[Ii]]=0,10,LOG(Sample[[#This Row],[Ii]]))</f>
        <v>0</v>
      </c>
      <c r="Q2409">
        <f>Kx-Sample[[#This Row],[Xp]]</f>
        <v>0.95424250943932487</v>
      </c>
      <c r="R2409">
        <f>Ky-Sample[[#This Row],[Yp]]</f>
        <v>-1.9542425094393248</v>
      </c>
      <c r="S2409">
        <f>Kz-Sample[[#This Row],[Zp]]</f>
        <v>1</v>
      </c>
      <c r="T2409">
        <f>Sample[[#This Row],[Kpy]]*KSc-Sample[[#This Row],[KPz]]*KSb</f>
        <v>0.95424250943932476</v>
      </c>
      <c r="U2409">
        <f>-1*(Sample[[#This Row],[KPx]]*KSc-Sample[[#This Row],[KPz]]*KSa)</f>
        <v>0.95424250943932487</v>
      </c>
      <c r="V2409">
        <f>(Sample[[#This Row],[KPx]]*$R$2-Sample[[#This Row],[Kpy]]*KSa)</f>
        <v>0.95424250943932487</v>
      </c>
      <c r="W2409">
        <f>Sample[[#This Row],[Kpy]]*KTc-Sample[[#This Row],[KPz]]*KTb</f>
        <v>2.9542425094393248</v>
      </c>
      <c r="X2409">
        <f>-1*(Sample[[#This Row],[KPx]]*KTc-Sample[[#This Row],[KPz]]*KTa)</f>
        <v>2.9542425094393248</v>
      </c>
      <c r="Y2409">
        <f>(Sample[[#This Row],[KPx]]*KTb-Sample[[#This Row],[Kpy]]*KTa)</f>
        <v>2.9542425094393248</v>
      </c>
      <c r="Z2409">
        <f>-Sample[[#This Row],[Xp]]*a+Sample[[#This Row],[Yp]]*b+Sample[[#This Row],[Zp]]*c_</f>
        <v>1.9084850188786497</v>
      </c>
      <c r="AA2409" s="8">
        <f>-IF(Sample[[#This Row],[Column2]]&gt;0,1,-1)*SQRT(Sample[[#This Row],[KPx''i]]^2+Sample[[#This Row],[KPx''j]]^2+Sample[[#This Row],[KPx''k]]^2)/Ksmag/Scale</f>
        <v>-1.1687036194996532</v>
      </c>
      <c r="AB2409" s="1">
        <f>SQRT(Sample[[#This Row],[Kpy''i]]^2+Sample[[#This Row],[KPy''j]]^2+Sample[[#This Row],[KPy''k]]^2)/KTmag/Scale</f>
        <v>2.0889649116941098</v>
      </c>
    </row>
    <row r="2410" spans="1:28" hidden="1" x14ac:dyDescent="0.25">
      <c r="A2410" s="5">
        <v>2405</v>
      </c>
      <c r="B2410" s="13" t="s">
        <v>43</v>
      </c>
      <c r="C2410" s="5"/>
      <c r="D2410" s="5"/>
      <c r="E2410">
        <v>10</v>
      </c>
      <c r="F2410">
        <v>3</v>
      </c>
      <c r="G2410">
        <v>1</v>
      </c>
      <c r="H2410" s="11">
        <f>Sample[[#This Row],[C]]/Sample[[#This Row],[D]]</f>
        <v>0.3</v>
      </c>
      <c r="I2410" s="11">
        <f>Sample[[#This Row],[A]]/Sample[[#This Row],[C]]</f>
        <v>0.33333333333333331</v>
      </c>
      <c r="J2410" s="11">
        <f>Sample[[#This Row],[D]]/Sample[[#This Row],[A]]</f>
        <v>10</v>
      </c>
      <c r="K2410" s="11">
        <f>Sample[[#This Row],[A]]/Sample[[#This Row],[D]]</f>
        <v>0.1</v>
      </c>
      <c r="L2410" s="11">
        <f>Sample[[#This Row],[D]]/Sample[[#This Row],[C]]</f>
        <v>3.3333333333333335</v>
      </c>
      <c r="M2410" s="11">
        <f>Sample[[#This Row],[C]]/Sample[[#This Row],[A]]</f>
        <v>3</v>
      </c>
      <c r="N2410">
        <f>IF(Sample[[#This Row],[Ap]]=0,10,LOG(Sample[[#This Row],[Ap]]))</f>
        <v>-0.52287874528033762</v>
      </c>
      <c r="O2410">
        <f>IF(Sample[[#This Row],[Ei]]=0,10,LOG(Sample[[#This Row],[Ei]]))</f>
        <v>-0.47712125471966244</v>
      </c>
      <c r="P2410">
        <f>IF(Sample[[#This Row],[Ii]]=0,10,LOG(Sample[[#This Row],[Ii]]))</f>
        <v>1</v>
      </c>
      <c r="Q2410">
        <f>Kx-Sample[[#This Row],[Xp]]</f>
        <v>0.52287874528033762</v>
      </c>
      <c r="R2410">
        <f>Ky-Sample[[#This Row],[Yp]]</f>
        <v>-0.52287874528033762</v>
      </c>
      <c r="S2410">
        <f>Kz-Sample[[#This Row],[Zp]]</f>
        <v>0</v>
      </c>
      <c r="T2410">
        <f>Sample[[#This Row],[Kpy]]*KSc-Sample[[#This Row],[KPz]]*KSb</f>
        <v>0.52287874528033762</v>
      </c>
      <c r="U2410">
        <f>-1*(Sample[[#This Row],[KPx]]*KSc-Sample[[#This Row],[KPz]]*KSa)</f>
        <v>0.52287874528033762</v>
      </c>
      <c r="V2410">
        <f>(Sample[[#This Row],[KPx]]*$R$2-Sample[[#This Row],[Kpy]]*KSa)</f>
        <v>0.52287874528033762</v>
      </c>
      <c r="W2410">
        <f>Sample[[#This Row],[Kpy]]*KTc-Sample[[#This Row],[KPz]]*KTb</f>
        <v>0.52287874528033762</v>
      </c>
      <c r="X2410">
        <f>-1*(Sample[[#This Row],[KPx]]*KTc-Sample[[#This Row],[KPz]]*KTa)</f>
        <v>0.52287874528033762</v>
      </c>
      <c r="Y2410">
        <f>(Sample[[#This Row],[KPx]]*KTb-Sample[[#This Row],[Kpy]]*KTa)</f>
        <v>0.52287874528033762</v>
      </c>
      <c r="Z2410">
        <f>-Sample[[#This Row],[Xp]]*a+Sample[[#This Row],[Yp]]*b+Sample[[#This Row],[Zp]]*c_</f>
        <v>1.0457574905606752</v>
      </c>
      <c r="AA2410" s="8">
        <f>-IF(Sample[[#This Row],[Column2]]&gt;0,1,-1)*SQRT(Sample[[#This Row],[KPx''i]]^2+Sample[[#This Row],[KPx''j]]^2+Sample[[#This Row],[KPx''k]]^2)/Ksmag/Scale</f>
        <v>-0.64039306164176246</v>
      </c>
      <c r="AB2410" s="1">
        <f>SQRT(Sample[[#This Row],[Kpy''i]]^2+Sample[[#This Row],[KPy''j]]^2+Sample[[#This Row],[KPy''k]]^2)/KTmag/Scale</f>
        <v>0.36973110652604024</v>
      </c>
    </row>
    <row r="2411" spans="1:28" hidden="1" x14ac:dyDescent="0.25">
      <c r="A2411" s="5">
        <v>2406</v>
      </c>
      <c r="B2411" s="13" t="s">
        <v>43</v>
      </c>
      <c r="C2411" s="5"/>
      <c r="D2411" s="5"/>
      <c r="E2411">
        <v>5</v>
      </c>
      <c r="F2411">
        <v>7</v>
      </c>
      <c r="G2411">
        <v>10</v>
      </c>
      <c r="H2411" s="11">
        <f>Sample[[#This Row],[C]]/Sample[[#This Row],[D]]</f>
        <v>1.4</v>
      </c>
      <c r="I2411" s="11">
        <f>Sample[[#This Row],[A]]/Sample[[#This Row],[C]]</f>
        <v>1.4285714285714286</v>
      </c>
      <c r="J2411" s="11">
        <f>Sample[[#This Row],[D]]/Sample[[#This Row],[A]]</f>
        <v>0.5</v>
      </c>
      <c r="K2411" s="11">
        <f>Sample[[#This Row],[A]]/Sample[[#This Row],[D]]</f>
        <v>2</v>
      </c>
      <c r="L2411" s="11">
        <f>Sample[[#This Row],[D]]/Sample[[#This Row],[C]]</f>
        <v>0.7142857142857143</v>
      </c>
      <c r="M2411" s="11">
        <f>Sample[[#This Row],[C]]/Sample[[#This Row],[A]]</f>
        <v>0.7</v>
      </c>
      <c r="N2411">
        <f>IF(Sample[[#This Row],[Ap]]=0,10,LOG(Sample[[#This Row],[Ap]]))</f>
        <v>0.14612803567823801</v>
      </c>
      <c r="O2411">
        <f>IF(Sample[[#This Row],[Ei]]=0,10,LOG(Sample[[#This Row],[Ei]]))</f>
        <v>0.15490195998574319</v>
      </c>
      <c r="P2411">
        <f>IF(Sample[[#This Row],[Ii]]=0,10,LOG(Sample[[#This Row],[Ii]]))</f>
        <v>-0.3010299956639812</v>
      </c>
      <c r="Q2411">
        <f>Kx-Sample[[#This Row],[Xp]]</f>
        <v>-0.14612803567823801</v>
      </c>
      <c r="R2411">
        <f>Ky-Sample[[#This Row],[Yp]]</f>
        <v>-1.1549019599857431</v>
      </c>
      <c r="S2411">
        <f>Kz-Sample[[#This Row],[Zp]]</f>
        <v>1.3010299956639813</v>
      </c>
      <c r="T2411">
        <f>Sample[[#This Row],[Kpy]]*KSc-Sample[[#This Row],[KPz]]*KSb</f>
        <v>-0.14612803567823818</v>
      </c>
      <c r="U2411">
        <f>-1*(Sample[[#This Row],[KPx]]*KSc-Sample[[#This Row],[KPz]]*KSa)</f>
        <v>-0.14612803567823801</v>
      </c>
      <c r="V2411">
        <f>(Sample[[#This Row],[KPx]]*$R$2-Sample[[#This Row],[Kpy]]*KSa)</f>
        <v>-0.14612803567823801</v>
      </c>
      <c r="W2411">
        <f>Sample[[#This Row],[Kpy]]*KTc-Sample[[#This Row],[KPz]]*KTb</f>
        <v>2.4559319556497243</v>
      </c>
      <c r="X2411">
        <f>-1*(Sample[[#This Row],[KPx]]*KTc-Sample[[#This Row],[KPz]]*KTa)</f>
        <v>2.4559319556497243</v>
      </c>
      <c r="Y2411">
        <f>(Sample[[#This Row],[KPx]]*KTb-Sample[[#This Row],[Kpy]]*KTa)</f>
        <v>2.4559319556497243</v>
      </c>
      <c r="Z2411">
        <f>-Sample[[#This Row],[Xp]]*a+Sample[[#This Row],[Yp]]*b+Sample[[#This Row],[Zp]]*c_</f>
        <v>-0.29225607135647602</v>
      </c>
      <c r="AA2411" s="8">
        <f>-IF(Sample[[#This Row],[Column2]]&gt;0,1,-1)*SQRT(Sample[[#This Row],[KPx''i]]^2+Sample[[#This Row],[KPx''j]]^2+Sample[[#This Row],[KPx''k]]^2)/Ksmag/Scale</f>
        <v>0.17896956226344918</v>
      </c>
      <c r="AB2411" s="1">
        <f>SQRT(Sample[[#This Row],[Kpy''i]]^2+Sample[[#This Row],[KPy''j]]^2+Sample[[#This Row],[KPy''k]]^2)/KTmag/Scale</f>
        <v>1.7366061399726598</v>
      </c>
    </row>
    <row r="2412" spans="1:28" hidden="1" x14ac:dyDescent="0.25">
      <c r="A2412" s="5">
        <v>2407</v>
      </c>
      <c r="B2412" s="13" t="s">
        <v>43</v>
      </c>
      <c r="C2412" s="5"/>
      <c r="D2412" s="5"/>
      <c r="E2412">
        <v>4</v>
      </c>
      <c r="F2412">
        <v>1</v>
      </c>
      <c r="G2412">
        <v>2</v>
      </c>
      <c r="H2412" s="11">
        <f>Sample[[#This Row],[C]]/Sample[[#This Row],[D]]</f>
        <v>0.25</v>
      </c>
      <c r="I2412" s="11">
        <f>Sample[[#This Row],[A]]/Sample[[#This Row],[C]]</f>
        <v>2</v>
      </c>
      <c r="J2412" s="11">
        <f>Sample[[#This Row],[D]]/Sample[[#This Row],[A]]</f>
        <v>2</v>
      </c>
      <c r="K2412" s="11">
        <f>Sample[[#This Row],[A]]/Sample[[#This Row],[D]]</f>
        <v>0.5</v>
      </c>
      <c r="L2412" s="11">
        <f>Sample[[#This Row],[D]]/Sample[[#This Row],[C]]</f>
        <v>4</v>
      </c>
      <c r="M2412" s="11">
        <f>Sample[[#This Row],[C]]/Sample[[#This Row],[A]]</f>
        <v>0.5</v>
      </c>
      <c r="N2412">
        <f>IF(Sample[[#This Row],[Ap]]=0,10,LOG(Sample[[#This Row],[Ap]]))</f>
        <v>-0.6020599913279624</v>
      </c>
      <c r="O2412">
        <f>IF(Sample[[#This Row],[Ei]]=0,10,LOG(Sample[[#This Row],[Ei]]))</f>
        <v>0.3010299956639812</v>
      </c>
      <c r="P2412">
        <f>IF(Sample[[#This Row],[Ii]]=0,10,LOG(Sample[[#This Row],[Ii]]))</f>
        <v>0.3010299956639812</v>
      </c>
      <c r="Q2412">
        <f>Kx-Sample[[#This Row],[Xp]]</f>
        <v>0.6020599913279624</v>
      </c>
      <c r="R2412">
        <f>Ky-Sample[[#This Row],[Yp]]</f>
        <v>-1.3010299956639813</v>
      </c>
      <c r="S2412">
        <f>Kz-Sample[[#This Row],[Zp]]</f>
        <v>0.69897000433601875</v>
      </c>
      <c r="T2412">
        <f>Sample[[#This Row],[Kpy]]*KSc-Sample[[#This Row],[KPz]]*KSb</f>
        <v>0.60205999132796251</v>
      </c>
      <c r="U2412">
        <f>-1*(Sample[[#This Row],[KPx]]*KSc-Sample[[#This Row],[KPz]]*KSa)</f>
        <v>0.6020599913279624</v>
      </c>
      <c r="V2412">
        <f>(Sample[[#This Row],[KPx]]*$R$2-Sample[[#This Row],[Kpy]]*KSa)</f>
        <v>0.6020599913279624</v>
      </c>
      <c r="W2412">
        <f>Sample[[#This Row],[Kpy]]*KTc-Sample[[#This Row],[KPz]]*KTb</f>
        <v>2</v>
      </c>
      <c r="X2412">
        <f>-1*(Sample[[#This Row],[KPx]]*KTc-Sample[[#This Row],[KPz]]*KTa)</f>
        <v>2</v>
      </c>
      <c r="Y2412">
        <f>(Sample[[#This Row],[KPx]]*KTb-Sample[[#This Row],[Kpy]]*KTa)</f>
        <v>2</v>
      </c>
      <c r="Z2412">
        <f>-Sample[[#This Row],[Xp]]*a+Sample[[#This Row],[Yp]]*b+Sample[[#This Row],[Zp]]*c_</f>
        <v>1.2041199826559248</v>
      </c>
      <c r="AA2412" s="8">
        <f>-IF(Sample[[#This Row],[Column2]]&gt;0,1,-1)*SQRT(Sample[[#This Row],[KPx''i]]^2+Sample[[#This Row],[KPx''j]]^2+Sample[[#This Row],[KPx''k]]^2)/Ksmag/Scale</f>
        <v>-0.73736988664898662</v>
      </c>
      <c r="AB2412" s="1">
        <f>SQRT(Sample[[#This Row],[Kpy''i]]^2+Sample[[#This Row],[KPy''j]]^2+Sample[[#This Row],[KPy''k]]^2)/KTmag/Scale</f>
        <v>1.4142135623730951</v>
      </c>
    </row>
    <row r="2413" spans="1:28" hidden="1" x14ac:dyDescent="0.25">
      <c r="A2413" s="5">
        <v>2408</v>
      </c>
      <c r="B2413" s="13" t="s">
        <v>43</v>
      </c>
      <c r="C2413" s="5"/>
      <c r="D2413" s="5"/>
      <c r="E2413">
        <v>9</v>
      </c>
      <c r="F2413">
        <v>8</v>
      </c>
      <c r="G2413">
        <v>1</v>
      </c>
      <c r="H2413" s="11">
        <f>Sample[[#This Row],[C]]/Sample[[#This Row],[D]]</f>
        <v>0.88888888888888884</v>
      </c>
      <c r="I2413" s="11">
        <f>Sample[[#This Row],[A]]/Sample[[#This Row],[C]]</f>
        <v>0.125</v>
      </c>
      <c r="J2413" s="11">
        <f>Sample[[#This Row],[D]]/Sample[[#This Row],[A]]</f>
        <v>9</v>
      </c>
      <c r="K2413" s="11">
        <f>Sample[[#This Row],[A]]/Sample[[#This Row],[D]]</f>
        <v>0.1111111111111111</v>
      </c>
      <c r="L2413" s="11">
        <f>Sample[[#This Row],[D]]/Sample[[#This Row],[C]]</f>
        <v>1.125</v>
      </c>
      <c r="M2413" s="11">
        <f>Sample[[#This Row],[C]]/Sample[[#This Row],[A]]</f>
        <v>8</v>
      </c>
      <c r="N2413">
        <f>IF(Sample[[#This Row],[Ap]]=0,10,LOG(Sample[[#This Row],[Ap]]))</f>
        <v>-5.1152522447381311E-2</v>
      </c>
      <c r="O2413">
        <f>IF(Sample[[#This Row],[Ei]]=0,10,LOG(Sample[[#This Row],[Ei]]))</f>
        <v>-0.90308998699194354</v>
      </c>
      <c r="P2413">
        <f>IF(Sample[[#This Row],[Ii]]=0,10,LOG(Sample[[#This Row],[Ii]]))</f>
        <v>0.95424250943932487</v>
      </c>
      <c r="Q2413">
        <f>Kx-Sample[[#This Row],[Xp]]</f>
        <v>5.1152522447381311E-2</v>
      </c>
      <c r="R2413">
        <f>Ky-Sample[[#This Row],[Yp]]</f>
        <v>-9.6910013008056461E-2</v>
      </c>
      <c r="S2413">
        <f>Kz-Sample[[#This Row],[Zp]]</f>
        <v>4.5757490560675129E-2</v>
      </c>
      <c r="T2413">
        <f>Sample[[#This Row],[Kpy]]*KSc-Sample[[#This Row],[KPz]]*KSb</f>
        <v>5.1152522447381332E-2</v>
      </c>
      <c r="U2413">
        <f>-1*(Sample[[#This Row],[KPx]]*KSc-Sample[[#This Row],[KPz]]*KSa)</f>
        <v>5.1152522447381311E-2</v>
      </c>
      <c r="V2413">
        <f>(Sample[[#This Row],[KPx]]*$R$2-Sample[[#This Row],[Kpy]]*KSa)</f>
        <v>5.1152522447381311E-2</v>
      </c>
      <c r="W2413">
        <f>Sample[[#This Row],[Kpy]]*KTc-Sample[[#This Row],[KPz]]*KTb</f>
        <v>0.14266750356873159</v>
      </c>
      <c r="X2413">
        <f>-1*(Sample[[#This Row],[KPx]]*KTc-Sample[[#This Row],[KPz]]*KTa)</f>
        <v>0.14266750356873156</v>
      </c>
      <c r="Y2413">
        <f>(Sample[[#This Row],[KPx]]*KTb-Sample[[#This Row],[Kpy]]*KTa)</f>
        <v>0.14266750356873162</v>
      </c>
      <c r="Z2413">
        <f>-Sample[[#This Row],[Xp]]*a+Sample[[#This Row],[Yp]]*b+Sample[[#This Row],[Zp]]*c_</f>
        <v>0.10230504489476266</v>
      </c>
      <c r="AA2413" s="8">
        <f>-IF(Sample[[#This Row],[Column2]]&gt;0,1,-1)*SQRT(Sample[[#This Row],[KPx''i]]^2+Sample[[#This Row],[KPx''j]]^2+Sample[[#This Row],[KPx''k]]^2)/Ksmag/Scale</f>
        <v>-6.2648789526173393E-2</v>
      </c>
      <c r="AB2413" s="1">
        <f>SQRT(Sample[[#This Row],[Kpy''i]]^2+Sample[[#This Row],[KPy''j]]^2+Sample[[#This Row],[KPy''k]]^2)/KTmag/Scale</f>
        <v>0.10088115922840608</v>
      </c>
    </row>
    <row r="2414" spans="1:28" hidden="1" x14ac:dyDescent="0.25">
      <c r="A2414" s="5">
        <v>2409</v>
      </c>
      <c r="B2414" s="13" t="s">
        <v>43</v>
      </c>
      <c r="C2414" s="5"/>
      <c r="D2414" s="5"/>
      <c r="E2414">
        <v>7</v>
      </c>
      <c r="F2414">
        <v>7</v>
      </c>
      <c r="G2414">
        <v>5</v>
      </c>
      <c r="H2414" s="11">
        <f>Sample[[#This Row],[C]]/Sample[[#This Row],[D]]</f>
        <v>1</v>
      </c>
      <c r="I2414" s="11">
        <f>Sample[[#This Row],[A]]/Sample[[#This Row],[C]]</f>
        <v>0.7142857142857143</v>
      </c>
      <c r="J2414" s="11">
        <f>Sample[[#This Row],[D]]/Sample[[#This Row],[A]]</f>
        <v>1.4</v>
      </c>
      <c r="K2414" s="11">
        <f>Sample[[#This Row],[A]]/Sample[[#This Row],[D]]</f>
        <v>0.7142857142857143</v>
      </c>
      <c r="L2414" s="11">
        <f>Sample[[#This Row],[D]]/Sample[[#This Row],[C]]</f>
        <v>1</v>
      </c>
      <c r="M2414" s="11">
        <f>Sample[[#This Row],[C]]/Sample[[#This Row],[A]]</f>
        <v>1.4</v>
      </c>
      <c r="N2414">
        <f>IF(Sample[[#This Row],[Ap]]=0,10,LOG(Sample[[#This Row],[Ap]]))</f>
        <v>0</v>
      </c>
      <c r="O2414">
        <f>IF(Sample[[#This Row],[Ei]]=0,10,LOG(Sample[[#This Row],[Ei]]))</f>
        <v>-0.14612803567823801</v>
      </c>
      <c r="P2414">
        <f>IF(Sample[[#This Row],[Ii]]=0,10,LOG(Sample[[#This Row],[Ii]]))</f>
        <v>0.14612803567823801</v>
      </c>
      <c r="Q2414">
        <f>Kx-Sample[[#This Row],[Xp]]</f>
        <v>0</v>
      </c>
      <c r="R2414">
        <f>Ky-Sample[[#This Row],[Yp]]</f>
        <v>-0.85387196432176204</v>
      </c>
      <c r="S2414">
        <f>Kz-Sample[[#This Row],[Zp]]</f>
        <v>0.85387196432176204</v>
      </c>
      <c r="T2414">
        <f>Sample[[#This Row],[Kpy]]*KSc-Sample[[#This Row],[KPz]]*KSb</f>
        <v>0</v>
      </c>
      <c r="U2414">
        <f>-1*(Sample[[#This Row],[KPx]]*KSc-Sample[[#This Row],[KPz]]*KSa)</f>
        <v>0</v>
      </c>
      <c r="V2414">
        <f>(Sample[[#This Row],[KPx]]*$R$2-Sample[[#This Row],[Kpy]]*KSa)</f>
        <v>0</v>
      </c>
      <c r="W2414">
        <f>Sample[[#This Row],[Kpy]]*KTc-Sample[[#This Row],[KPz]]*KTb</f>
        <v>1.7077439286435241</v>
      </c>
      <c r="X2414">
        <f>-1*(Sample[[#This Row],[KPx]]*KTc-Sample[[#This Row],[KPz]]*KTa)</f>
        <v>1.7077439286435241</v>
      </c>
      <c r="Y2414">
        <f>(Sample[[#This Row],[KPx]]*KTb-Sample[[#This Row],[Kpy]]*KTa)</f>
        <v>1.7077439286435241</v>
      </c>
      <c r="Z2414">
        <f>-Sample[[#This Row],[Xp]]*a+Sample[[#This Row],[Yp]]*b+Sample[[#This Row],[Zp]]*c_</f>
        <v>0</v>
      </c>
      <c r="AA2414" s="8">
        <f>-IF(Sample[[#This Row],[Column2]]&gt;0,1,-1)*SQRT(Sample[[#This Row],[KPx''i]]^2+Sample[[#This Row],[KPx''j]]^2+Sample[[#This Row],[KPx''k]]^2)/Ksmag/Scale</f>
        <v>0</v>
      </c>
      <c r="AB2414" s="1">
        <f>SQRT(Sample[[#This Row],[Kpy''i]]^2+Sample[[#This Row],[KPy''j]]^2+Sample[[#This Row],[KPy''k]]^2)/KTmag/Scale</f>
        <v>1.2075573124739916</v>
      </c>
    </row>
    <row r="2415" spans="1:28" hidden="1" x14ac:dyDescent="0.25">
      <c r="A2415" s="5">
        <v>2410</v>
      </c>
      <c r="B2415" s="13" t="s">
        <v>43</v>
      </c>
      <c r="C2415" s="5"/>
      <c r="D2415" s="5"/>
      <c r="E2415">
        <v>7</v>
      </c>
      <c r="F2415">
        <v>10</v>
      </c>
      <c r="G2415">
        <v>7</v>
      </c>
      <c r="H2415" s="11">
        <f>Sample[[#This Row],[C]]/Sample[[#This Row],[D]]</f>
        <v>1.4285714285714286</v>
      </c>
      <c r="I2415" s="11">
        <f>Sample[[#This Row],[A]]/Sample[[#This Row],[C]]</f>
        <v>0.7</v>
      </c>
      <c r="J2415" s="11">
        <f>Sample[[#This Row],[D]]/Sample[[#This Row],[A]]</f>
        <v>1</v>
      </c>
      <c r="K2415" s="11">
        <f>Sample[[#This Row],[A]]/Sample[[#This Row],[D]]</f>
        <v>1</v>
      </c>
      <c r="L2415" s="11">
        <f>Sample[[#This Row],[D]]/Sample[[#This Row],[C]]</f>
        <v>0.7</v>
      </c>
      <c r="M2415" s="11">
        <f>Sample[[#This Row],[C]]/Sample[[#This Row],[A]]</f>
        <v>1.4285714285714286</v>
      </c>
      <c r="N2415">
        <f>IF(Sample[[#This Row],[Ap]]=0,10,LOG(Sample[[#This Row],[Ap]]))</f>
        <v>0.15490195998574319</v>
      </c>
      <c r="O2415">
        <f>IF(Sample[[#This Row],[Ei]]=0,10,LOG(Sample[[#This Row],[Ei]]))</f>
        <v>-0.15490195998574319</v>
      </c>
      <c r="P2415">
        <f>IF(Sample[[#This Row],[Ii]]=0,10,LOG(Sample[[#This Row],[Ii]]))</f>
        <v>0</v>
      </c>
      <c r="Q2415">
        <f>Kx-Sample[[#This Row],[Xp]]</f>
        <v>-0.15490195998574319</v>
      </c>
      <c r="R2415">
        <f>Ky-Sample[[#This Row],[Yp]]</f>
        <v>-0.84509804001425681</v>
      </c>
      <c r="S2415">
        <f>Kz-Sample[[#This Row],[Zp]]</f>
        <v>1</v>
      </c>
      <c r="T2415">
        <f>Sample[[#This Row],[Kpy]]*KSc-Sample[[#This Row],[KPz]]*KSb</f>
        <v>-0.15490195998574319</v>
      </c>
      <c r="U2415">
        <f>-1*(Sample[[#This Row],[KPx]]*KSc-Sample[[#This Row],[KPz]]*KSa)</f>
        <v>-0.15490195998574319</v>
      </c>
      <c r="V2415">
        <f>(Sample[[#This Row],[KPx]]*$R$2-Sample[[#This Row],[Kpy]]*KSa)</f>
        <v>-0.15490195998574319</v>
      </c>
      <c r="W2415">
        <f>Sample[[#This Row],[Kpy]]*KTc-Sample[[#This Row],[KPz]]*KTb</f>
        <v>1.8450980400142569</v>
      </c>
      <c r="X2415">
        <f>-1*(Sample[[#This Row],[KPx]]*KTc-Sample[[#This Row],[KPz]]*KTa)</f>
        <v>1.8450980400142569</v>
      </c>
      <c r="Y2415">
        <f>(Sample[[#This Row],[KPx]]*KTb-Sample[[#This Row],[Kpy]]*KTa)</f>
        <v>1.8450980400142569</v>
      </c>
      <c r="Z2415">
        <f>-Sample[[#This Row],[Xp]]*a+Sample[[#This Row],[Yp]]*b+Sample[[#This Row],[Zp]]*c_</f>
        <v>-0.30980391997148637</v>
      </c>
      <c r="AA2415" s="8">
        <f>-IF(Sample[[#This Row],[Column2]]&gt;0,1,-1)*SQRT(Sample[[#This Row],[KPx''i]]^2+Sample[[#This Row],[KPx''j]]^2+Sample[[#This Row],[KPx''k]]^2)/Ksmag/Scale</f>
        <v>0.1897153810610441</v>
      </c>
      <c r="AB2415" s="1">
        <f>SQRT(Sample[[#This Row],[Kpy''i]]^2+Sample[[#This Row],[KPy''j]]^2+Sample[[#This Row],[KPy''k]]^2)/KTmag/Scale</f>
        <v>1.3046813360480889</v>
      </c>
    </row>
    <row r="2416" spans="1:28" hidden="1" x14ac:dyDescent="0.25">
      <c r="A2416" s="5">
        <v>2411</v>
      </c>
      <c r="B2416" s="13" t="s">
        <v>43</v>
      </c>
      <c r="C2416" s="5"/>
      <c r="D2416" s="5"/>
      <c r="E2416">
        <v>1</v>
      </c>
      <c r="F2416">
        <v>8</v>
      </c>
      <c r="G2416">
        <v>1</v>
      </c>
      <c r="H2416" s="11">
        <f>Sample[[#This Row],[C]]/Sample[[#This Row],[D]]</f>
        <v>8</v>
      </c>
      <c r="I2416" s="11">
        <f>Sample[[#This Row],[A]]/Sample[[#This Row],[C]]</f>
        <v>0.125</v>
      </c>
      <c r="J2416" s="11">
        <f>Sample[[#This Row],[D]]/Sample[[#This Row],[A]]</f>
        <v>1</v>
      </c>
      <c r="K2416" s="11">
        <f>Sample[[#This Row],[A]]/Sample[[#This Row],[D]]</f>
        <v>1</v>
      </c>
      <c r="L2416" s="11">
        <f>Sample[[#This Row],[D]]/Sample[[#This Row],[C]]</f>
        <v>0.125</v>
      </c>
      <c r="M2416" s="11">
        <f>Sample[[#This Row],[C]]/Sample[[#This Row],[A]]</f>
        <v>8</v>
      </c>
      <c r="N2416">
        <f>IF(Sample[[#This Row],[Ap]]=0,10,LOG(Sample[[#This Row],[Ap]]))</f>
        <v>0.90308998699194354</v>
      </c>
      <c r="O2416">
        <f>IF(Sample[[#This Row],[Ei]]=0,10,LOG(Sample[[#This Row],[Ei]]))</f>
        <v>-0.90308998699194354</v>
      </c>
      <c r="P2416">
        <f>IF(Sample[[#This Row],[Ii]]=0,10,LOG(Sample[[#This Row],[Ii]]))</f>
        <v>0</v>
      </c>
      <c r="Q2416">
        <f>Kx-Sample[[#This Row],[Xp]]</f>
        <v>-0.90308998699194354</v>
      </c>
      <c r="R2416">
        <f>Ky-Sample[[#This Row],[Yp]]</f>
        <v>-9.6910013008056461E-2</v>
      </c>
      <c r="S2416">
        <f>Kz-Sample[[#This Row],[Zp]]</f>
        <v>1</v>
      </c>
      <c r="T2416">
        <f>Sample[[#This Row],[Kpy]]*KSc-Sample[[#This Row],[KPz]]*KSb</f>
        <v>-0.90308998699194354</v>
      </c>
      <c r="U2416">
        <f>-1*(Sample[[#This Row],[KPx]]*KSc-Sample[[#This Row],[KPz]]*KSa)</f>
        <v>-0.90308998699194354</v>
      </c>
      <c r="V2416">
        <f>(Sample[[#This Row],[KPx]]*$R$2-Sample[[#This Row],[Kpy]]*KSa)</f>
        <v>-0.90308998699194354</v>
      </c>
      <c r="W2416">
        <f>Sample[[#This Row],[Kpy]]*KTc-Sample[[#This Row],[KPz]]*KTb</f>
        <v>1.0969100130080565</v>
      </c>
      <c r="X2416">
        <f>-1*(Sample[[#This Row],[KPx]]*KTc-Sample[[#This Row],[KPz]]*KTa)</f>
        <v>1.0969100130080565</v>
      </c>
      <c r="Y2416">
        <f>(Sample[[#This Row],[KPx]]*KTb-Sample[[#This Row],[Kpy]]*KTa)</f>
        <v>1.0969100130080565</v>
      </c>
      <c r="Z2416">
        <f>-Sample[[#This Row],[Xp]]*a+Sample[[#This Row],[Yp]]*b+Sample[[#This Row],[Zp]]*c_</f>
        <v>-1.8061799739838871</v>
      </c>
      <c r="AA2416" s="8">
        <f>-IF(Sample[[#This Row],[Column2]]&gt;0,1,-1)*SQRT(Sample[[#This Row],[KPx''i]]^2+Sample[[#This Row],[KPx''j]]^2+Sample[[#This Row],[KPx''k]]^2)/Ksmag/Scale</f>
        <v>1.1060548299734796</v>
      </c>
      <c r="AB2416" s="1">
        <f>SQRT(Sample[[#This Row],[Kpy''i]]^2+Sample[[#This Row],[KPy''j]]^2+Sample[[#This Row],[KPy''k]]^2)/KTmag/Scale</f>
        <v>0.7756325085494209</v>
      </c>
    </row>
    <row r="2417" spans="1:28" hidden="1" x14ac:dyDescent="0.25">
      <c r="A2417" s="5">
        <v>2412</v>
      </c>
      <c r="B2417" s="13" t="s">
        <v>43</v>
      </c>
      <c r="C2417" s="5"/>
      <c r="D2417" s="5"/>
      <c r="E2417">
        <v>7</v>
      </c>
      <c r="F2417">
        <v>1</v>
      </c>
      <c r="G2417">
        <v>7</v>
      </c>
      <c r="H2417" s="11">
        <f>Sample[[#This Row],[C]]/Sample[[#This Row],[D]]</f>
        <v>0.14285714285714285</v>
      </c>
      <c r="I2417" s="11">
        <f>Sample[[#This Row],[A]]/Sample[[#This Row],[C]]</f>
        <v>7</v>
      </c>
      <c r="J2417" s="11">
        <f>Sample[[#This Row],[D]]/Sample[[#This Row],[A]]</f>
        <v>1</v>
      </c>
      <c r="K2417" s="11">
        <f>Sample[[#This Row],[A]]/Sample[[#This Row],[D]]</f>
        <v>1</v>
      </c>
      <c r="L2417" s="11">
        <f>Sample[[#This Row],[D]]/Sample[[#This Row],[C]]</f>
        <v>7</v>
      </c>
      <c r="M2417" s="11">
        <f>Sample[[#This Row],[C]]/Sample[[#This Row],[A]]</f>
        <v>0.14285714285714285</v>
      </c>
      <c r="N2417">
        <f>IF(Sample[[#This Row],[Ap]]=0,10,LOG(Sample[[#This Row],[Ap]]))</f>
        <v>-0.84509804001425681</v>
      </c>
      <c r="O2417">
        <f>IF(Sample[[#This Row],[Ei]]=0,10,LOG(Sample[[#This Row],[Ei]]))</f>
        <v>0.84509804001425681</v>
      </c>
      <c r="P2417">
        <f>IF(Sample[[#This Row],[Ii]]=0,10,LOG(Sample[[#This Row],[Ii]]))</f>
        <v>0</v>
      </c>
      <c r="Q2417">
        <f>Kx-Sample[[#This Row],[Xp]]</f>
        <v>0.84509804001425681</v>
      </c>
      <c r="R2417">
        <f>Ky-Sample[[#This Row],[Yp]]</f>
        <v>-1.8450980400142569</v>
      </c>
      <c r="S2417">
        <f>Kz-Sample[[#This Row],[Zp]]</f>
        <v>1</v>
      </c>
      <c r="T2417">
        <f>Sample[[#This Row],[Kpy]]*KSc-Sample[[#This Row],[KPz]]*KSb</f>
        <v>0.84509804001425692</v>
      </c>
      <c r="U2417">
        <f>-1*(Sample[[#This Row],[KPx]]*KSc-Sample[[#This Row],[KPz]]*KSa)</f>
        <v>0.84509804001425681</v>
      </c>
      <c r="V2417">
        <f>(Sample[[#This Row],[KPx]]*$R$2-Sample[[#This Row],[Kpy]]*KSa)</f>
        <v>0.84509804001425681</v>
      </c>
      <c r="W2417">
        <f>Sample[[#This Row],[Kpy]]*KTc-Sample[[#This Row],[KPz]]*KTb</f>
        <v>2.8450980400142569</v>
      </c>
      <c r="X2417">
        <f>-1*(Sample[[#This Row],[KPx]]*KTc-Sample[[#This Row],[KPz]]*KTa)</f>
        <v>2.8450980400142569</v>
      </c>
      <c r="Y2417">
        <f>(Sample[[#This Row],[KPx]]*KTb-Sample[[#This Row],[Kpy]]*KTa)</f>
        <v>2.8450980400142569</v>
      </c>
      <c r="Z2417">
        <f>-Sample[[#This Row],[Xp]]*a+Sample[[#This Row],[Yp]]*b+Sample[[#This Row],[Zp]]*c_</f>
        <v>1.6901960800285136</v>
      </c>
      <c r="AA2417" s="8">
        <f>-IF(Sample[[#This Row],[Column2]]&gt;0,1,-1)*SQRT(Sample[[#This Row],[KPx''i]]^2+Sample[[#This Row],[KPx''j]]^2+Sample[[#This Row],[KPx''k]]^2)/Ksmag/Scale</f>
        <v>-1.035029490330545</v>
      </c>
      <c r="AB2417" s="1">
        <f>SQRT(Sample[[#This Row],[Kpy''i]]^2+Sample[[#This Row],[KPy''j]]^2+Sample[[#This Row],[KPy''k]]^2)/KTmag/Scale</f>
        <v>2.0117881172346364</v>
      </c>
    </row>
    <row r="2418" spans="1:28" hidden="1" x14ac:dyDescent="0.25">
      <c r="A2418" s="5">
        <v>2413</v>
      </c>
      <c r="B2418" s="13" t="s">
        <v>43</v>
      </c>
      <c r="C2418" s="5"/>
      <c r="D2418" s="5"/>
      <c r="E2418">
        <v>5</v>
      </c>
      <c r="F2418">
        <v>9</v>
      </c>
      <c r="G2418">
        <v>2</v>
      </c>
      <c r="H2418" s="11">
        <f>Sample[[#This Row],[C]]/Sample[[#This Row],[D]]</f>
        <v>1.8</v>
      </c>
      <c r="I2418" s="11">
        <f>Sample[[#This Row],[A]]/Sample[[#This Row],[C]]</f>
        <v>0.22222222222222221</v>
      </c>
      <c r="J2418" s="11">
        <f>Sample[[#This Row],[D]]/Sample[[#This Row],[A]]</f>
        <v>2.5</v>
      </c>
      <c r="K2418" s="11">
        <f>Sample[[#This Row],[A]]/Sample[[#This Row],[D]]</f>
        <v>0.4</v>
      </c>
      <c r="L2418" s="11">
        <f>Sample[[#This Row],[D]]/Sample[[#This Row],[C]]</f>
        <v>0.55555555555555558</v>
      </c>
      <c r="M2418" s="11">
        <f>Sample[[#This Row],[C]]/Sample[[#This Row],[A]]</f>
        <v>4.5</v>
      </c>
      <c r="N2418">
        <f>IF(Sample[[#This Row],[Ap]]=0,10,LOG(Sample[[#This Row],[Ap]]))</f>
        <v>0.25527250510330607</v>
      </c>
      <c r="O2418">
        <f>IF(Sample[[#This Row],[Ei]]=0,10,LOG(Sample[[#This Row],[Ei]]))</f>
        <v>-0.65321251377534373</v>
      </c>
      <c r="P2418">
        <f>IF(Sample[[#This Row],[Ii]]=0,10,LOG(Sample[[#This Row],[Ii]]))</f>
        <v>0.3979400086720376</v>
      </c>
      <c r="Q2418">
        <f>Kx-Sample[[#This Row],[Xp]]</f>
        <v>-0.25527250510330607</v>
      </c>
      <c r="R2418">
        <f>Ky-Sample[[#This Row],[Yp]]</f>
        <v>-0.34678748622465627</v>
      </c>
      <c r="S2418">
        <f>Kz-Sample[[#This Row],[Zp]]</f>
        <v>0.6020599913279624</v>
      </c>
      <c r="T2418">
        <f>Sample[[#This Row],[Kpy]]*KSc-Sample[[#This Row],[KPz]]*KSb</f>
        <v>-0.25527250510330612</v>
      </c>
      <c r="U2418">
        <f>-1*(Sample[[#This Row],[KPx]]*KSc-Sample[[#This Row],[KPz]]*KSa)</f>
        <v>-0.25527250510330607</v>
      </c>
      <c r="V2418">
        <f>(Sample[[#This Row],[KPx]]*$R$2-Sample[[#This Row],[Kpy]]*KSa)</f>
        <v>-0.25527250510330607</v>
      </c>
      <c r="W2418">
        <f>Sample[[#This Row],[Kpy]]*KTc-Sample[[#This Row],[KPz]]*KTb</f>
        <v>0.94884747755261867</v>
      </c>
      <c r="X2418">
        <f>-1*(Sample[[#This Row],[KPx]]*KTc-Sample[[#This Row],[KPz]]*KTa)</f>
        <v>0.94884747755261878</v>
      </c>
      <c r="Y2418">
        <f>(Sample[[#This Row],[KPx]]*KTb-Sample[[#This Row],[Kpy]]*KTa)</f>
        <v>0.94884747755261856</v>
      </c>
      <c r="Z2418">
        <f>-Sample[[#This Row],[Xp]]*a+Sample[[#This Row],[Yp]]*b+Sample[[#This Row],[Zp]]*c_</f>
        <v>-0.51054501020661225</v>
      </c>
      <c r="AA2418" s="8">
        <f>-IF(Sample[[#This Row],[Column2]]&gt;0,1,-1)*SQRT(Sample[[#This Row],[KPx''i]]^2+Sample[[#This Row],[KPx''j]]^2+Sample[[#This Row],[KPx''k]]^2)/Ksmag/Scale</f>
        <v>0.31264369143255732</v>
      </c>
      <c r="AB2418" s="1">
        <f>SQRT(Sample[[#This Row],[Kpy''i]]^2+Sample[[#This Row],[KPy''j]]^2+Sample[[#This Row],[KPy''k]]^2)/KTmag/Scale</f>
        <v>0.67093648568920705</v>
      </c>
    </row>
    <row r="2419" spans="1:28" hidden="1" x14ac:dyDescent="0.25">
      <c r="A2419" s="5">
        <v>2414</v>
      </c>
      <c r="B2419" s="13" t="s">
        <v>43</v>
      </c>
      <c r="C2419" s="5"/>
      <c r="D2419" s="5"/>
      <c r="E2419">
        <v>6</v>
      </c>
      <c r="F2419">
        <v>7</v>
      </c>
      <c r="G2419">
        <v>10</v>
      </c>
      <c r="H2419" s="11">
        <f>Sample[[#This Row],[C]]/Sample[[#This Row],[D]]</f>
        <v>1.1666666666666667</v>
      </c>
      <c r="I2419" s="11">
        <f>Sample[[#This Row],[A]]/Sample[[#This Row],[C]]</f>
        <v>1.4285714285714286</v>
      </c>
      <c r="J2419" s="11">
        <f>Sample[[#This Row],[D]]/Sample[[#This Row],[A]]</f>
        <v>0.6</v>
      </c>
      <c r="K2419" s="11">
        <f>Sample[[#This Row],[A]]/Sample[[#This Row],[D]]</f>
        <v>1.6666666666666667</v>
      </c>
      <c r="L2419" s="11">
        <f>Sample[[#This Row],[D]]/Sample[[#This Row],[C]]</f>
        <v>0.8571428571428571</v>
      </c>
      <c r="M2419" s="11">
        <f>Sample[[#This Row],[C]]/Sample[[#This Row],[A]]</f>
        <v>0.7</v>
      </c>
      <c r="N2419">
        <f>IF(Sample[[#This Row],[Ap]]=0,10,LOG(Sample[[#This Row],[Ap]]))</f>
        <v>6.6946789630613221E-2</v>
      </c>
      <c r="O2419">
        <f>IF(Sample[[#This Row],[Ei]]=0,10,LOG(Sample[[#This Row],[Ei]]))</f>
        <v>0.15490195998574319</v>
      </c>
      <c r="P2419">
        <f>IF(Sample[[#This Row],[Ii]]=0,10,LOG(Sample[[#This Row],[Ii]]))</f>
        <v>-0.22184874961635639</v>
      </c>
      <c r="Q2419">
        <f>Kx-Sample[[#This Row],[Xp]]</f>
        <v>-6.6946789630613221E-2</v>
      </c>
      <c r="R2419">
        <f>Ky-Sample[[#This Row],[Yp]]</f>
        <v>-1.1549019599857431</v>
      </c>
      <c r="S2419">
        <f>Kz-Sample[[#This Row],[Zp]]</f>
        <v>1.2218487496163564</v>
      </c>
      <c r="T2419">
        <f>Sample[[#This Row],[Kpy]]*KSc-Sample[[#This Row],[KPz]]*KSb</f>
        <v>-6.694678963061329E-2</v>
      </c>
      <c r="U2419">
        <f>-1*(Sample[[#This Row],[KPx]]*KSc-Sample[[#This Row],[KPz]]*KSa)</f>
        <v>-6.6946789630613221E-2</v>
      </c>
      <c r="V2419">
        <f>(Sample[[#This Row],[KPx]]*$R$2-Sample[[#This Row],[Kpy]]*KSa)</f>
        <v>-6.6946789630613221E-2</v>
      </c>
      <c r="W2419">
        <f>Sample[[#This Row],[Kpy]]*KTc-Sample[[#This Row],[KPz]]*KTb</f>
        <v>2.3767507096020992</v>
      </c>
      <c r="X2419">
        <f>-1*(Sample[[#This Row],[KPx]]*KTc-Sample[[#This Row],[KPz]]*KTa)</f>
        <v>2.3767507096020997</v>
      </c>
      <c r="Y2419">
        <f>(Sample[[#This Row],[KPx]]*KTb-Sample[[#This Row],[Kpy]]*KTa)</f>
        <v>2.3767507096020992</v>
      </c>
      <c r="Z2419">
        <f>-Sample[[#This Row],[Xp]]*a+Sample[[#This Row],[Yp]]*b+Sample[[#This Row],[Zp]]*c_</f>
        <v>-0.13389357926122641</v>
      </c>
      <c r="AA2419" s="8">
        <f>-IF(Sample[[#This Row],[Column2]]&gt;0,1,-1)*SQRT(Sample[[#This Row],[KPx''i]]^2+Sample[[#This Row],[KPx''j]]^2+Sample[[#This Row],[KPx''k]]^2)/Ksmag/Scale</f>
        <v>8.1992737256225176E-2</v>
      </c>
      <c r="AB2419" s="1">
        <f>SQRT(Sample[[#This Row],[Kpy''i]]^2+Sample[[#This Row],[KPy''j]]^2+Sample[[#This Row],[KPy''k]]^2)/KTmag/Scale</f>
        <v>1.6806165439495833</v>
      </c>
    </row>
    <row r="2420" spans="1:28" hidden="1" x14ac:dyDescent="0.25">
      <c r="A2420" s="5">
        <v>2415</v>
      </c>
      <c r="B2420" s="13" t="s">
        <v>43</v>
      </c>
      <c r="C2420" s="5"/>
      <c r="D2420" s="5"/>
      <c r="E2420">
        <v>1</v>
      </c>
      <c r="F2420">
        <v>8</v>
      </c>
      <c r="G2420">
        <v>6</v>
      </c>
      <c r="H2420" s="11">
        <f>Sample[[#This Row],[C]]/Sample[[#This Row],[D]]</f>
        <v>8</v>
      </c>
      <c r="I2420" s="11">
        <f>Sample[[#This Row],[A]]/Sample[[#This Row],[C]]</f>
        <v>0.75</v>
      </c>
      <c r="J2420" s="11">
        <f>Sample[[#This Row],[D]]/Sample[[#This Row],[A]]</f>
        <v>0.16666666666666666</v>
      </c>
      <c r="K2420" s="11">
        <f>Sample[[#This Row],[A]]/Sample[[#This Row],[D]]</f>
        <v>6</v>
      </c>
      <c r="L2420" s="11">
        <f>Sample[[#This Row],[D]]/Sample[[#This Row],[C]]</f>
        <v>0.125</v>
      </c>
      <c r="M2420" s="11">
        <f>Sample[[#This Row],[C]]/Sample[[#This Row],[A]]</f>
        <v>1.3333333333333333</v>
      </c>
      <c r="N2420">
        <f>IF(Sample[[#This Row],[Ap]]=0,10,LOG(Sample[[#This Row],[Ap]]))</f>
        <v>0.90308998699194354</v>
      </c>
      <c r="O2420">
        <f>IF(Sample[[#This Row],[Ei]]=0,10,LOG(Sample[[#This Row],[Ei]]))</f>
        <v>-0.12493873660829995</v>
      </c>
      <c r="P2420">
        <f>IF(Sample[[#This Row],[Ii]]=0,10,LOG(Sample[[#This Row],[Ii]]))</f>
        <v>-0.77815125038364363</v>
      </c>
      <c r="Q2420">
        <f>Kx-Sample[[#This Row],[Xp]]</f>
        <v>-0.90308998699194354</v>
      </c>
      <c r="R2420">
        <f>Ky-Sample[[#This Row],[Yp]]</f>
        <v>-0.87506126339170009</v>
      </c>
      <c r="S2420">
        <f>Kz-Sample[[#This Row],[Zp]]</f>
        <v>1.7781512503836436</v>
      </c>
      <c r="T2420">
        <f>Sample[[#This Row],[Kpy]]*KSc-Sample[[#This Row],[KPz]]*KSb</f>
        <v>-0.90308998699194354</v>
      </c>
      <c r="U2420">
        <f>-1*(Sample[[#This Row],[KPx]]*KSc-Sample[[#This Row],[KPz]]*KSa)</f>
        <v>-0.90308998699194354</v>
      </c>
      <c r="V2420">
        <f>(Sample[[#This Row],[KPx]]*$R$2-Sample[[#This Row],[Kpy]]*KSa)</f>
        <v>-0.90308998699194354</v>
      </c>
      <c r="W2420">
        <f>Sample[[#This Row],[Kpy]]*KTc-Sample[[#This Row],[KPz]]*KTb</f>
        <v>2.653212513775344</v>
      </c>
      <c r="X2420">
        <f>-1*(Sample[[#This Row],[KPx]]*KTc-Sample[[#This Row],[KPz]]*KTa)</f>
        <v>2.653212513775344</v>
      </c>
      <c r="Y2420">
        <f>(Sample[[#This Row],[KPx]]*KTb-Sample[[#This Row],[Kpy]]*KTa)</f>
        <v>2.653212513775344</v>
      </c>
      <c r="Z2420">
        <f>-Sample[[#This Row],[Xp]]*a+Sample[[#This Row],[Yp]]*b+Sample[[#This Row],[Zp]]*c_</f>
        <v>-1.8061799739838871</v>
      </c>
      <c r="AA2420" s="8">
        <f>-IF(Sample[[#This Row],[Column2]]&gt;0,1,-1)*SQRT(Sample[[#This Row],[KPx''i]]^2+Sample[[#This Row],[KPx''j]]^2+Sample[[#This Row],[KPx''k]]^2)/Ksmag/Scale</f>
        <v>1.1060548299734796</v>
      </c>
      <c r="AB2420" s="1">
        <f>SQRT(Sample[[#This Row],[Kpy''i]]^2+Sample[[#This Row],[KPy''j]]^2+Sample[[#This Row],[KPy''k]]^2)/KTmag/Scale</f>
        <v>1.8761045604195521</v>
      </c>
    </row>
    <row r="2421" spans="1:28" hidden="1" x14ac:dyDescent="0.25">
      <c r="A2421" s="5">
        <v>2416</v>
      </c>
      <c r="B2421" s="13" t="s">
        <v>43</v>
      </c>
      <c r="C2421" s="5"/>
      <c r="D2421" s="5"/>
      <c r="E2421">
        <v>5</v>
      </c>
      <c r="F2421">
        <v>6</v>
      </c>
      <c r="G2421">
        <v>3</v>
      </c>
      <c r="H2421" s="11">
        <f>Sample[[#This Row],[C]]/Sample[[#This Row],[D]]</f>
        <v>1.2</v>
      </c>
      <c r="I2421" s="11">
        <f>Sample[[#This Row],[A]]/Sample[[#This Row],[C]]</f>
        <v>0.5</v>
      </c>
      <c r="J2421" s="11">
        <f>Sample[[#This Row],[D]]/Sample[[#This Row],[A]]</f>
        <v>1.6666666666666667</v>
      </c>
      <c r="K2421" s="11">
        <f>Sample[[#This Row],[A]]/Sample[[#This Row],[D]]</f>
        <v>0.6</v>
      </c>
      <c r="L2421" s="11">
        <f>Sample[[#This Row],[D]]/Sample[[#This Row],[C]]</f>
        <v>0.83333333333333337</v>
      </c>
      <c r="M2421" s="11">
        <f>Sample[[#This Row],[C]]/Sample[[#This Row],[A]]</f>
        <v>2</v>
      </c>
      <c r="N2421">
        <f>IF(Sample[[#This Row],[Ap]]=0,10,LOG(Sample[[#This Row],[Ap]]))</f>
        <v>7.9181246047624818E-2</v>
      </c>
      <c r="O2421">
        <f>IF(Sample[[#This Row],[Ei]]=0,10,LOG(Sample[[#This Row],[Ei]]))</f>
        <v>-0.3010299956639812</v>
      </c>
      <c r="P2421">
        <f>IF(Sample[[#This Row],[Ii]]=0,10,LOG(Sample[[#This Row],[Ii]]))</f>
        <v>0.22184874961635639</v>
      </c>
      <c r="Q2421">
        <f>Kx-Sample[[#This Row],[Xp]]</f>
        <v>-7.9181246047624818E-2</v>
      </c>
      <c r="R2421">
        <f>Ky-Sample[[#This Row],[Yp]]</f>
        <v>-0.69897000433601875</v>
      </c>
      <c r="S2421">
        <f>Kz-Sample[[#This Row],[Zp]]</f>
        <v>0.77815125038364363</v>
      </c>
      <c r="T2421">
        <f>Sample[[#This Row],[Kpy]]*KSc-Sample[[#This Row],[KPz]]*KSb</f>
        <v>-7.9181246047624887E-2</v>
      </c>
      <c r="U2421">
        <f>-1*(Sample[[#This Row],[KPx]]*KSc-Sample[[#This Row],[KPz]]*KSa)</f>
        <v>-7.9181246047624818E-2</v>
      </c>
      <c r="V2421">
        <f>(Sample[[#This Row],[KPx]]*$R$2-Sample[[#This Row],[Kpy]]*KSa)</f>
        <v>-7.9181246047624818E-2</v>
      </c>
      <c r="W2421">
        <f>Sample[[#This Row],[Kpy]]*KTc-Sample[[#This Row],[KPz]]*KTb</f>
        <v>1.4771212547196624</v>
      </c>
      <c r="X2421">
        <f>-1*(Sample[[#This Row],[KPx]]*KTc-Sample[[#This Row],[KPz]]*KTa)</f>
        <v>1.4771212547196624</v>
      </c>
      <c r="Y2421">
        <f>(Sample[[#This Row],[KPx]]*KTb-Sample[[#This Row],[Kpy]]*KTa)</f>
        <v>1.4771212547196624</v>
      </c>
      <c r="Z2421">
        <f>-Sample[[#This Row],[Xp]]*a+Sample[[#This Row],[Yp]]*b+Sample[[#This Row],[Zp]]*c_</f>
        <v>-0.15836249209524961</v>
      </c>
      <c r="AA2421" s="8">
        <f>-IF(Sample[[#This Row],[Column2]]&gt;0,1,-1)*SQRT(Sample[[#This Row],[KPx''i]]^2+Sample[[#This Row],[KPx''j]]^2+Sample[[#This Row],[KPx''k]]^2)/Ksmag/Scale</f>
        <v>9.6976825007224043E-2</v>
      </c>
      <c r="AB2421" s="1">
        <f>SQRT(Sample[[#This Row],[Kpy''i]]^2+Sample[[#This Row],[KPy''j]]^2+Sample[[#This Row],[KPy''k]]^2)/KTmag/Scale</f>
        <v>1.0444824558470549</v>
      </c>
    </row>
    <row r="2422" spans="1:28" hidden="1" x14ac:dyDescent="0.25">
      <c r="A2422" s="5">
        <v>2417</v>
      </c>
      <c r="B2422" s="13" t="s">
        <v>43</v>
      </c>
      <c r="C2422" s="5"/>
      <c r="D2422" s="5"/>
      <c r="E2422">
        <v>8</v>
      </c>
      <c r="F2422">
        <v>10</v>
      </c>
      <c r="G2422">
        <v>8</v>
      </c>
      <c r="H2422" s="11">
        <f>Sample[[#This Row],[C]]/Sample[[#This Row],[D]]</f>
        <v>1.25</v>
      </c>
      <c r="I2422" s="11">
        <f>Sample[[#This Row],[A]]/Sample[[#This Row],[C]]</f>
        <v>0.8</v>
      </c>
      <c r="J2422" s="11">
        <f>Sample[[#This Row],[D]]/Sample[[#This Row],[A]]</f>
        <v>1</v>
      </c>
      <c r="K2422" s="11">
        <f>Sample[[#This Row],[A]]/Sample[[#This Row],[D]]</f>
        <v>1</v>
      </c>
      <c r="L2422" s="11">
        <f>Sample[[#This Row],[D]]/Sample[[#This Row],[C]]</f>
        <v>0.8</v>
      </c>
      <c r="M2422" s="11">
        <f>Sample[[#This Row],[C]]/Sample[[#This Row],[A]]</f>
        <v>1.25</v>
      </c>
      <c r="N2422">
        <f>IF(Sample[[#This Row],[Ap]]=0,10,LOG(Sample[[#This Row],[Ap]]))</f>
        <v>9.691001300805642E-2</v>
      </c>
      <c r="O2422">
        <f>IF(Sample[[#This Row],[Ei]]=0,10,LOG(Sample[[#This Row],[Ei]]))</f>
        <v>-9.6910013008056392E-2</v>
      </c>
      <c r="P2422">
        <f>IF(Sample[[#This Row],[Ii]]=0,10,LOG(Sample[[#This Row],[Ii]]))</f>
        <v>0</v>
      </c>
      <c r="Q2422">
        <f>Kx-Sample[[#This Row],[Xp]]</f>
        <v>-9.691001300805642E-2</v>
      </c>
      <c r="R2422">
        <f>Ky-Sample[[#This Row],[Yp]]</f>
        <v>-0.90308998699194365</v>
      </c>
      <c r="S2422">
        <f>Kz-Sample[[#This Row],[Zp]]</f>
        <v>1</v>
      </c>
      <c r="T2422">
        <f>Sample[[#This Row],[Kpy]]*KSc-Sample[[#This Row],[KPz]]*KSb</f>
        <v>-9.691001300805635E-2</v>
      </c>
      <c r="U2422">
        <f>-1*(Sample[[#This Row],[KPx]]*KSc-Sample[[#This Row],[KPz]]*KSa)</f>
        <v>-9.691001300805642E-2</v>
      </c>
      <c r="V2422">
        <f>(Sample[[#This Row],[KPx]]*$R$2-Sample[[#This Row],[Kpy]]*KSa)</f>
        <v>-9.691001300805642E-2</v>
      </c>
      <c r="W2422">
        <f>Sample[[#This Row],[Kpy]]*KTc-Sample[[#This Row],[KPz]]*KTb</f>
        <v>1.9030899869919438</v>
      </c>
      <c r="X2422">
        <f>-1*(Sample[[#This Row],[KPx]]*KTc-Sample[[#This Row],[KPz]]*KTa)</f>
        <v>1.9030899869919435</v>
      </c>
      <c r="Y2422">
        <f>(Sample[[#This Row],[KPx]]*KTb-Sample[[#This Row],[Kpy]]*KTa)</f>
        <v>1.9030899869919438</v>
      </c>
      <c r="Z2422">
        <f>-Sample[[#This Row],[Xp]]*a+Sample[[#This Row],[Yp]]*b+Sample[[#This Row],[Zp]]*c_</f>
        <v>-0.19382002601611278</v>
      </c>
      <c r="AA2422" s="8">
        <f>-IF(Sample[[#This Row],[Column2]]&gt;0,1,-1)*SQRT(Sample[[#This Row],[KPx''i]]^2+Sample[[#This Row],[KPx''j]]^2+Sample[[#This Row],[KPx''k]]^2)/Ksmag/Scale</f>
        <v>0.11869004141810925</v>
      </c>
      <c r="AB2422" s="1">
        <f>SQRT(Sample[[#This Row],[Kpy''i]]^2+Sample[[#This Row],[KPy''j]]^2+Sample[[#This Row],[KPy''k]]^2)/KTmag/Scale</f>
        <v>1.3456878350102222</v>
      </c>
    </row>
    <row r="2423" spans="1:28" hidden="1" x14ac:dyDescent="0.25">
      <c r="A2423" s="5">
        <v>2418</v>
      </c>
      <c r="B2423" s="13" t="s">
        <v>43</v>
      </c>
      <c r="C2423" s="5"/>
      <c r="D2423" s="5"/>
      <c r="E2423">
        <v>6</v>
      </c>
      <c r="F2423">
        <v>4</v>
      </c>
      <c r="G2423">
        <v>4</v>
      </c>
      <c r="H2423" s="11">
        <f>Sample[[#This Row],[C]]/Sample[[#This Row],[D]]</f>
        <v>0.66666666666666663</v>
      </c>
      <c r="I2423" s="11">
        <f>Sample[[#This Row],[A]]/Sample[[#This Row],[C]]</f>
        <v>1</v>
      </c>
      <c r="J2423" s="11">
        <f>Sample[[#This Row],[D]]/Sample[[#This Row],[A]]</f>
        <v>1.5</v>
      </c>
      <c r="K2423" s="11">
        <f>Sample[[#This Row],[A]]/Sample[[#This Row],[D]]</f>
        <v>0.66666666666666663</v>
      </c>
      <c r="L2423" s="11">
        <f>Sample[[#This Row],[D]]/Sample[[#This Row],[C]]</f>
        <v>1.5</v>
      </c>
      <c r="M2423" s="11">
        <f>Sample[[#This Row],[C]]/Sample[[#This Row],[A]]</f>
        <v>1</v>
      </c>
      <c r="N2423">
        <f>IF(Sample[[#This Row],[Ap]]=0,10,LOG(Sample[[#This Row],[Ap]]))</f>
        <v>-0.17609125905568127</v>
      </c>
      <c r="O2423">
        <f>IF(Sample[[#This Row],[Ei]]=0,10,LOG(Sample[[#This Row],[Ei]]))</f>
        <v>0</v>
      </c>
      <c r="P2423">
        <f>IF(Sample[[#This Row],[Ii]]=0,10,LOG(Sample[[#This Row],[Ii]]))</f>
        <v>0.17609125905568124</v>
      </c>
      <c r="Q2423">
        <f>Kx-Sample[[#This Row],[Xp]]</f>
        <v>0.17609125905568127</v>
      </c>
      <c r="R2423">
        <f>Ky-Sample[[#This Row],[Yp]]</f>
        <v>-1</v>
      </c>
      <c r="S2423">
        <f>Kz-Sample[[#This Row],[Zp]]</f>
        <v>0.82390874094431876</v>
      </c>
      <c r="T2423">
        <f>Sample[[#This Row],[Kpy]]*KSc-Sample[[#This Row],[KPz]]*KSb</f>
        <v>0.17609125905568124</v>
      </c>
      <c r="U2423">
        <f>-1*(Sample[[#This Row],[KPx]]*KSc-Sample[[#This Row],[KPz]]*KSa)</f>
        <v>0.17609125905568127</v>
      </c>
      <c r="V2423">
        <f>(Sample[[#This Row],[KPx]]*$R$2-Sample[[#This Row],[Kpy]]*KSa)</f>
        <v>0.17609125905568127</v>
      </c>
      <c r="W2423">
        <f>Sample[[#This Row],[Kpy]]*KTc-Sample[[#This Row],[KPz]]*KTb</f>
        <v>1.8239087409443187</v>
      </c>
      <c r="X2423">
        <f>-1*(Sample[[#This Row],[KPx]]*KTc-Sample[[#This Row],[KPz]]*KTa)</f>
        <v>1.8239087409443189</v>
      </c>
      <c r="Y2423">
        <f>(Sample[[#This Row],[KPx]]*KTb-Sample[[#This Row],[Kpy]]*KTa)</f>
        <v>1.8239087409443187</v>
      </c>
      <c r="Z2423">
        <f>-Sample[[#This Row],[Xp]]*a+Sample[[#This Row],[Yp]]*b+Sample[[#This Row],[Zp]]*c_</f>
        <v>0.35218251811136247</v>
      </c>
      <c r="AA2423" s="8">
        <f>-IF(Sample[[#This Row],[Column2]]&gt;0,1,-1)*SQRT(Sample[[#This Row],[KPx''i]]^2+Sample[[#This Row],[KPx''j]]^2+Sample[[#This Row],[KPx''k]]^2)/Ksmag/Scale</f>
        <v>-0.21566686642533334</v>
      </c>
      <c r="AB2423" s="1">
        <f>SQRT(Sample[[#This Row],[Kpy''i]]^2+Sample[[#This Row],[KPy''j]]^2+Sample[[#This Row],[KPy''k]]^2)/KTmag/Scale</f>
        <v>1.2896982389871459</v>
      </c>
    </row>
    <row r="2424" spans="1:28" hidden="1" x14ac:dyDescent="0.25">
      <c r="A2424" s="5">
        <v>2419</v>
      </c>
      <c r="B2424" s="13" t="s">
        <v>43</v>
      </c>
      <c r="C2424" s="5"/>
      <c r="D2424" s="5"/>
      <c r="E2424">
        <v>8</v>
      </c>
      <c r="F2424">
        <v>1</v>
      </c>
      <c r="G2424">
        <v>5</v>
      </c>
      <c r="H2424" s="11">
        <f>Sample[[#This Row],[C]]/Sample[[#This Row],[D]]</f>
        <v>0.125</v>
      </c>
      <c r="I2424" s="11">
        <f>Sample[[#This Row],[A]]/Sample[[#This Row],[C]]</f>
        <v>5</v>
      </c>
      <c r="J2424" s="11">
        <f>Sample[[#This Row],[D]]/Sample[[#This Row],[A]]</f>
        <v>1.6</v>
      </c>
      <c r="K2424" s="11">
        <f>Sample[[#This Row],[A]]/Sample[[#This Row],[D]]</f>
        <v>0.625</v>
      </c>
      <c r="L2424" s="11">
        <f>Sample[[#This Row],[D]]/Sample[[#This Row],[C]]</f>
        <v>8</v>
      </c>
      <c r="M2424" s="11">
        <f>Sample[[#This Row],[C]]/Sample[[#This Row],[A]]</f>
        <v>0.2</v>
      </c>
      <c r="N2424">
        <f>IF(Sample[[#This Row],[Ap]]=0,10,LOG(Sample[[#This Row],[Ap]]))</f>
        <v>-0.90308998699194354</v>
      </c>
      <c r="O2424">
        <f>IF(Sample[[#This Row],[Ei]]=0,10,LOG(Sample[[#This Row],[Ei]]))</f>
        <v>0.69897000433601886</v>
      </c>
      <c r="P2424">
        <f>IF(Sample[[#This Row],[Ii]]=0,10,LOG(Sample[[#This Row],[Ii]]))</f>
        <v>0.20411998265592479</v>
      </c>
      <c r="Q2424">
        <f>Kx-Sample[[#This Row],[Xp]]</f>
        <v>0.90308998699194354</v>
      </c>
      <c r="R2424">
        <f>Ky-Sample[[#This Row],[Yp]]</f>
        <v>-1.6989700043360187</v>
      </c>
      <c r="S2424">
        <f>Kz-Sample[[#This Row],[Zp]]</f>
        <v>0.79588001734407521</v>
      </c>
      <c r="T2424">
        <f>Sample[[#This Row],[Kpy]]*KSc-Sample[[#This Row],[KPz]]*KSb</f>
        <v>0.90308998699194354</v>
      </c>
      <c r="U2424">
        <f>-1*(Sample[[#This Row],[KPx]]*KSc-Sample[[#This Row],[KPz]]*KSa)</f>
        <v>0.90308998699194354</v>
      </c>
      <c r="V2424">
        <f>(Sample[[#This Row],[KPx]]*$R$2-Sample[[#This Row],[Kpy]]*KSa)</f>
        <v>0.90308998699194354</v>
      </c>
      <c r="W2424">
        <f>Sample[[#This Row],[Kpy]]*KTc-Sample[[#This Row],[KPz]]*KTb</f>
        <v>2.4948500216800937</v>
      </c>
      <c r="X2424">
        <f>-1*(Sample[[#This Row],[KPx]]*KTc-Sample[[#This Row],[KPz]]*KTa)</f>
        <v>2.4948500216800937</v>
      </c>
      <c r="Y2424">
        <f>(Sample[[#This Row],[KPx]]*KTb-Sample[[#This Row],[Kpy]]*KTa)</f>
        <v>2.4948500216800937</v>
      </c>
      <c r="Z2424">
        <f>-Sample[[#This Row],[Xp]]*a+Sample[[#This Row],[Yp]]*b+Sample[[#This Row],[Zp]]*c_</f>
        <v>1.8061799739838873</v>
      </c>
      <c r="AA2424" s="8">
        <f>-IF(Sample[[#This Row],[Column2]]&gt;0,1,-1)*SQRT(Sample[[#This Row],[KPx''i]]^2+Sample[[#This Row],[KPx''j]]^2+Sample[[#This Row],[KPx''k]]^2)/Ksmag/Scale</f>
        <v>-1.1060548299734796</v>
      </c>
      <c r="AB2424" s="1">
        <f>SQRT(Sample[[#This Row],[Kpy''i]]^2+Sample[[#This Row],[KPy''j]]^2+Sample[[#This Row],[KPy''k]]^2)/KTmag/Scale</f>
        <v>1.7641253683733995</v>
      </c>
    </row>
    <row r="2425" spans="1:28" hidden="1" x14ac:dyDescent="0.25">
      <c r="A2425" s="5">
        <v>2420</v>
      </c>
      <c r="B2425" s="13" t="s">
        <v>43</v>
      </c>
      <c r="C2425" s="5"/>
      <c r="D2425" s="5"/>
      <c r="E2425">
        <v>5</v>
      </c>
      <c r="F2425">
        <v>4</v>
      </c>
      <c r="G2425">
        <v>2</v>
      </c>
      <c r="H2425" s="11">
        <f>Sample[[#This Row],[C]]/Sample[[#This Row],[D]]</f>
        <v>0.8</v>
      </c>
      <c r="I2425" s="11">
        <f>Sample[[#This Row],[A]]/Sample[[#This Row],[C]]</f>
        <v>0.5</v>
      </c>
      <c r="J2425" s="11">
        <f>Sample[[#This Row],[D]]/Sample[[#This Row],[A]]</f>
        <v>2.5</v>
      </c>
      <c r="K2425" s="11">
        <f>Sample[[#This Row],[A]]/Sample[[#This Row],[D]]</f>
        <v>0.4</v>
      </c>
      <c r="L2425" s="11">
        <f>Sample[[#This Row],[D]]/Sample[[#This Row],[C]]</f>
        <v>1.25</v>
      </c>
      <c r="M2425" s="11">
        <f>Sample[[#This Row],[C]]/Sample[[#This Row],[A]]</f>
        <v>2</v>
      </c>
      <c r="N2425">
        <f>IF(Sample[[#This Row],[Ap]]=0,10,LOG(Sample[[#This Row],[Ap]]))</f>
        <v>-9.6910013008056392E-2</v>
      </c>
      <c r="O2425">
        <f>IF(Sample[[#This Row],[Ei]]=0,10,LOG(Sample[[#This Row],[Ei]]))</f>
        <v>-0.3010299956639812</v>
      </c>
      <c r="P2425">
        <f>IF(Sample[[#This Row],[Ii]]=0,10,LOG(Sample[[#This Row],[Ii]]))</f>
        <v>0.3979400086720376</v>
      </c>
      <c r="Q2425">
        <f>Kx-Sample[[#This Row],[Xp]]</f>
        <v>9.6910013008056392E-2</v>
      </c>
      <c r="R2425">
        <f>Ky-Sample[[#This Row],[Yp]]</f>
        <v>-0.69897000433601875</v>
      </c>
      <c r="S2425">
        <f>Kz-Sample[[#This Row],[Zp]]</f>
        <v>0.6020599913279624</v>
      </c>
      <c r="T2425">
        <f>Sample[[#This Row],[Kpy]]*KSc-Sample[[#This Row],[KPz]]*KSb</f>
        <v>9.691001300805635E-2</v>
      </c>
      <c r="U2425">
        <f>-1*(Sample[[#This Row],[KPx]]*KSc-Sample[[#This Row],[KPz]]*KSa)</f>
        <v>9.6910013008056392E-2</v>
      </c>
      <c r="V2425">
        <f>(Sample[[#This Row],[KPx]]*$R$2-Sample[[#This Row],[Kpy]]*KSa)</f>
        <v>9.6910013008056392E-2</v>
      </c>
      <c r="W2425">
        <f>Sample[[#This Row],[Kpy]]*KTc-Sample[[#This Row],[KPz]]*KTb</f>
        <v>1.3010299956639813</v>
      </c>
      <c r="X2425">
        <f>-1*(Sample[[#This Row],[KPx]]*KTc-Sample[[#This Row],[KPz]]*KTa)</f>
        <v>1.3010299956639813</v>
      </c>
      <c r="Y2425">
        <f>(Sample[[#This Row],[KPx]]*KTb-Sample[[#This Row],[Kpy]]*KTa)</f>
        <v>1.301029995663981</v>
      </c>
      <c r="Z2425">
        <f>-Sample[[#This Row],[Xp]]*a+Sample[[#This Row],[Yp]]*b+Sample[[#This Row],[Zp]]*c_</f>
        <v>0.19382002601611281</v>
      </c>
      <c r="AA2425" s="8">
        <f>-IF(Sample[[#This Row],[Column2]]&gt;0,1,-1)*SQRT(Sample[[#This Row],[KPx''i]]^2+Sample[[#This Row],[KPx''j]]^2+Sample[[#This Row],[KPx''k]]^2)/Ksmag/Scale</f>
        <v>-0.11869004141810924</v>
      </c>
      <c r="AB2425" s="1">
        <f>SQRT(Sample[[#This Row],[Kpy''i]]^2+Sample[[#This Row],[KPy''j]]^2+Sample[[#This Row],[KPy''k]]^2)/KTmag/Scale</f>
        <v>0.91996713246110573</v>
      </c>
    </row>
    <row r="2426" spans="1:28" hidden="1" x14ac:dyDescent="0.25">
      <c r="A2426" s="5">
        <v>2421</v>
      </c>
      <c r="B2426" s="13" t="s">
        <v>43</v>
      </c>
      <c r="C2426" s="5"/>
      <c r="D2426" s="5"/>
      <c r="E2426">
        <v>4</v>
      </c>
      <c r="F2426">
        <v>4</v>
      </c>
      <c r="G2426">
        <v>4</v>
      </c>
      <c r="H2426" s="11">
        <f>Sample[[#This Row],[C]]/Sample[[#This Row],[D]]</f>
        <v>1</v>
      </c>
      <c r="I2426" s="11">
        <f>Sample[[#This Row],[A]]/Sample[[#This Row],[C]]</f>
        <v>1</v>
      </c>
      <c r="J2426" s="11">
        <f>Sample[[#This Row],[D]]/Sample[[#This Row],[A]]</f>
        <v>1</v>
      </c>
      <c r="K2426" s="11">
        <f>Sample[[#This Row],[A]]/Sample[[#This Row],[D]]</f>
        <v>1</v>
      </c>
      <c r="L2426" s="11">
        <f>Sample[[#This Row],[D]]/Sample[[#This Row],[C]]</f>
        <v>1</v>
      </c>
      <c r="M2426" s="11">
        <f>Sample[[#This Row],[C]]/Sample[[#This Row],[A]]</f>
        <v>1</v>
      </c>
      <c r="N2426">
        <f>IF(Sample[[#This Row],[Ap]]=0,10,LOG(Sample[[#This Row],[Ap]]))</f>
        <v>0</v>
      </c>
      <c r="O2426">
        <f>IF(Sample[[#This Row],[Ei]]=0,10,LOG(Sample[[#This Row],[Ei]]))</f>
        <v>0</v>
      </c>
      <c r="P2426">
        <f>IF(Sample[[#This Row],[Ii]]=0,10,LOG(Sample[[#This Row],[Ii]]))</f>
        <v>0</v>
      </c>
      <c r="Q2426">
        <f>Kx-Sample[[#This Row],[Xp]]</f>
        <v>0</v>
      </c>
      <c r="R2426">
        <f>Ky-Sample[[#This Row],[Yp]]</f>
        <v>-1</v>
      </c>
      <c r="S2426">
        <f>Kz-Sample[[#This Row],[Zp]]</f>
        <v>1</v>
      </c>
      <c r="T2426">
        <f>Sample[[#This Row],[Kpy]]*KSc-Sample[[#This Row],[KPz]]*KSb</f>
        <v>0</v>
      </c>
      <c r="U2426">
        <f>-1*(Sample[[#This Row],[KPx]]*KSc-Sample[[#This Row],[KPz]]*KSa)</f>
        <v>0</v>
      </c>
      <c r="V2426">
        <f>(Sample[[#This Row],[KPx]]*$R$2-Sample[[#This Row],[Kpy]]*KSa)</f>
        <v>0</v>
      </c>
      <c r="W2426">
        <f>Sample[[#This Row],[Kpy]]*KTc-Sample[[#This Row],[KPz]]*KTb</f>
        <v>2</v>
      </c>
      <c r="X2426">
        <f>-1*(Sample[[#This Row],[KPx]]*KTc-Sample[[#This Row],[KPz]]*KTa)</f>
        <v>2</v>
      </c>
      <c r="Y2426">
        <f>(Sample[[#This Row],[KPx]]*KTb-Sample[[#This Row],[Kpy]]*KTa)</f>
        <v>2</v>
      </c>
      <c r="Z2426">
        <f>-Sample[[#This Row],[Xp]]*a+Sample[[#This Row],[Yp]]*b+Sample[[#This Row],[Zp]]*c_</f>
        <v>0</v>
      </c>
      <c r="AA2426" s="8">
        <f>-IF(Sample[[#This Row],[Column2]]&gt;0,1,-1)*SQRT(Sample[[#This Row],[KPx''i]]^2+Sample[[#This Row],[KPx''j]]^2+Sample[[#This Row],[KPx''k]]^2)/Ksmag/Scale</f>
        <v>0</v>
      </c>
      <c r="AB2426" s="1">
        <f>SQRT(Sample[[#This Row],[Kpy''i]]^2+Sample[[#This Row],[KPy''j]]^2+Sample[[#This Row],[KPy''k]]^2)/KTmag/Scale</f>
        <v>1.4142135623730951</v>
      </c>
    </row>
    <row r="2427" spans="1:28" hidden="1" x14ac:dyDescent="0.25">
      <c r="A2427" s="5">
        <v>2422</v>
      </c>
      <c r="B2427" s="13" t="s">
        <v>43</v>
      </c>
      <c r="C2427" s="5"/>
      <c r="D2427" s="5"/>
      <c r="E2427">
        <v>1</v>
      </c>
      <c r="F2427">
        <v>7</v>
      </c>
      <c r="G2427">
        <v>4</v>
      </c>
      <c r="H2427" s="11">
        <f>Sample[[#This Row],[C]]/Sample[[#This Row],[D]]</f>
        <v>7</v>
      </c>
      <c r="I2427" s="11">
        <f>Sample[[#This Row],[A]]/Sample[[#This Row],[C]]</f>
        <v>0.5714285714285714</v>
      </c>
      <c r="J2427" s="11">
        <f>Sample[[#This Row],[D]]/Sample[[#This Row],[A]]</f>
        <v>0.25</v>
      </c>
      <c r="K2427" s="11">
        <f>Sample[[#This Row],[A]]/Sample[[#This Row],[D]]</f>
        <v>4</v>
      </c>
      <c r="L2427" s="11">
        <f>Sample[[#This Row],[D]]/Sample[[#This Row],[C]]</f>
        <v>0.14285714285714285</v>
      </c>
      <c r="M2427" s="11">
        <f>Sample[[#This Row],[C]]/Sample[[#This Row],[A]]</f>
        <v>1.75</v>
      </c>
      <c r="N2427">
        <f>IF(Sample[[#This Row],[Ap]]=0,10,LOG(Sample[[#This Row],[Ap]]))</f>
        <v>0.84509804001425681</v>
      </c>
      <c r="O2427">
        <f>IF(Sample[[#This Row],[Ei]]=0,10,LOG(Sample[[#This Row],[Ei]]))</f>
        <v>-0.24303804868629447</v>
      </c>
      <c r="P2427">
        <f>IF(Sample[[#This Row],[Ii]]=0,10,LOG(Sample[[#This Row],[Ii]]))</f>
        <v>-0.6020599913279624</v>
      </c>
      <c r="Q2427">
        <f>Kx-Sample[[#This Row],[Xp]]</f>
        <v>-0.84509804001425681</v>
      </c>
      <c r="R2427">
        <f>Ky-Sample[[#This Row],[Yp]]</f>
        <v>-0.75696195131370558</v>
      </c>
      <c r="S2427">
        <f>Kz-Sample[[#This Row],[Zp]]</f>
        <v>1.6020599913279625</v>
      </c>
      <c r="T2427">
        <f>Sample[[#This Row],[Kpy]]*KSc-Sample[[#This Row],[KPz]]*KSb</f>
        <v>-0.84509804001425692</v>
      </c>
      <c r="U2427">
        <f>-1*(Sample[[#This Row],[KPx]]*KSc-Sample[[#This Row],[KPz]]*KSa)</f>
        <v>-0.84509804001425681</v>
      </c>
      <c r="V2427">
        <f>(Sample[[#This Row],[KPx]]*$R$2-Sample[[#This Row],[Kpy]]*KSa)</f>
        <v>-0.84509804001425681</v>
      </c>
      <c r="W2427">
        <f>Sample[[#This Row],[Kpy]]*KTc-Sample[[#This Row],[KPz]]*KTb</f>
        <v>2.3590219426416681</v>
      </c>
      <c r="X2427">
        <f>-1*(Sample[[#This Row],[KPx]]*KTc-Sample[[#This Row],[KPz]]*KTa)</f>
        <v>2.3590219426416681</v>
      </c>
      <c r="Y2427">
        <f>(Sample[[#This Row],[KPx]]*KTb-Sample[[#This Row],[Kpy]]*KTa)</f>
        <v>2.3590219426416681</v>
      </c>
      <c r="Z2427">
        <f>-Sample[[#This Row],[Xp]]*a+Sample[[#This Row],[Yp]]*b+Sample[[#This Row],[Zp]]*c_</f>
        <v>-1.6901960800285138</v>
      </c>
      <c r="AA2427" s="8">
        <f>-IF(Sample[[#This Row],[Column2]]&gt;0,1,-1)*SQRT(Sample[[#This Row],[KPx''i]]^2+Sample[[#This Row],[KPx''j]]^2+Sample[[#This Row],[KPx''k]]^2)/Ksmag/Scale</f>
        <v>1.035029490330545</v>
      </c>
      <c r="AB2427" s="1">
        <f>SQRT(Sample[[#This Row],[Kpy''i]]^2+Sample[[#This Row],[KPy''j]]^2+Sample[[#This Row],[KPy''k]]^2)/KTmag/Scale</f>
        <v>1.6680804126097863</v>
      </c>
    </row>
    <row r="2428" spans="1:28" hidden="1" x14ac:dyDescent="0.25">
      <c r="A2428" s="5">
        <v>2423</v>
      </c>
      <c r="B2428" s="13" t="s">
        <v>43</v>
      </c>
      <c r="C2428" s="5"/>
      <c r="D2428" s="5"/>
      <c r="E2428">
        <v>4</v>
      </c>
      <c r="F2428">
        <v>6</v>
      </c>
      <c r="G2428">
        <v>10</v>
      </c>
      <c r="H2428" s="11">
        <f>Sample[[#This Row],[C]]/Sample[[#This Row],[D]]</f>
        <v>1.5</v>
      </c>
      <c r="I2428" s="11">
        <f>Sample[[#This Row],[A]]/Sample[[#This Row],[C]]</f>
        <v>1.6666666666666667</v>
      </c>
      <c r="J2428" s="11">
        <f>Sample[[#This Row],[D]]/Sample[[#This Row],[A]]</f>
        <v>0.4</v>
      </c>
      <c r="K2428" s="11">
        <f>Sample[[#This Row],[A]]/Sample[[#This Row],[D]]</f>
        <v>2.5</v>
      </c>
      <c r="L2428" s="11">
        <f>Sample[[#This Row],[D]]/Sample[[#This Row],[C]]</f>
        <v>0.66666666666666663</v>
      </c>
      <c r="M2428" s="11">
        <f>Sample[[#This Row],[C]]/Sample[[#This Row],[A]]</f>
        <v>0.6</v>
      </c>
      <c r="N2428">
        <f>IF(Sample[[#This Row],[Ap]]=0,10,LOG(Sample[[#This Row],[Ap]]))</f>
        <v>0.17609125905568124</v>
      </c>
      <c r="O2428">
        <f>IF(Sample[[#This Row],[Ei]]=0,10,LOG(Sample[[#This Row],[Ei]]))</f>
        <v>0.22184874961635639</v>
      </c>
      <c r="P2428">
        <f>IF(Sample[[#This Row],[Ii]]=0,10,LOG(Sample[[#This Row],[Ii]]))</f>
        <v>-0.3979400086720376</v>
      </c>
      <c r="Q2428">
        <f>Kx-Sample[[#This Row],[Xp]]</f>
        <v>-0.17609125905568124</v>
      </c>
      <c r="R2428">
        <f>Ky-Sample[[#This Row],[Yp]]</f>
        <v>-1.2218487496163564</v>
      </c>
      <c r="S2428">
        <f>Kz-Sample[[#This Row],[Zp]]</f>
        <v>1.3979400086720375</v>
      </c>
      <c r="T2428">
        <f>Sample[[#This Row],[Kpy]]*KSc-Sample[[#This Row],[KPz]]*KSb</f>
        <v>-0.17609125905568113</v>
      </c>
      <c r="U2428">
        <f>-1*(Sample[[#This Row],[KPx]]*KSc-Sample[[#This Row],[KPz]]*KSa)</f>
        <v>-0.17609125905568124</v>
      </c>
      <c r="V2428">
        <f>(Sample[[#This Row],[KPx]]*$R$2-Sample[[#This Row],[Kpy]]*KSa)</f>
        <v>-0.17609125905568124</v>
      </c>
      <c r="W2428">
        <f>Sample[[#This Row],[Kpy]]*KTc-Sample[[#This Row],[KPz]]*KTb</f>
        <v>2.6197887582883936</v>
      </c>
      <c r="X2428">
        <f>-1*(Sample[[#This Row],[KPx]]*KTc-Sample[[#This Row],[KPz]]*KTa)</f>
        <v>2.6197887582883936</v>
      </c>
      <c r="Y2428">
        <f>(Sample[[#This Row],[KPx]]*KTb-Sample[[#This Row],[Kpy]]*KTa)</f>
        <v>2.6197887582883941</v>
      </c>
      <c r="Z2428">
        <f>-Sample[[#This Row],[Xp]]*a+Sample[[#This Row],[Yp]]*b+Sample[[#This Row],[Zp]]*c_</f>
        <v>-0.35218251811136242</v>
      </c>
      <c r="AA2428" s="8">
        <f>-IF(Sample[[#This Row],[Column2]]&gt;0,1,-1)*SQRT(Sample[[#This Row],[KPx''i]]^2+Sample[[#This Row],[KPx''j]]^2+Sample[[#This Row],[KPx''k]]^2)/Ksmag/Scale</f>
        <v>0.21566686642533325</v>
      </c>
      <c r="AB2428" s="1">
        <f>SQRT(Sample[[#This Row],[Kpy''i]]^2+Sample[[#This Row],[KPy''j]]^2+Sample[[#This Row],[KPy''k]]^2)/KTmag/Scale</f>
        <v>1.8524703962620084</v>
      </c>
    </row>
    <row r="2429" spans="1:28" hidden="1" x14ac:dyDescent="0.25">
      <c r="A2429" s="5">
        <v>2424</v>
      </c>
      <c r="B2429" s="13" t="s">
        <v>43</v>
      </c>
      <c r="C2429" s="5"/>
      <c r="D2429" s="5"/>
      <c r="E2429">
        <v>7</v>
      </c>
      <c r="F2429">
        <v>3</v>
      </c>
      <c r="G2429">
        <v>5</v>
      </c>
      <c r="H2429" s="11">
        <f>Sample[[#This Row],[C]]/Sample[[#This Row],[D]]</f>
        <v>0.42857142857142855</v>
      </c>
      <c r="I2429" s="11">
        <f>Sample[[#This Row],[A]]/Sample[[#This Row],[C]]</f>
        <v>1.6666666666666667</v>
      </c>
      <c r="J2429" s="11">
        <f>Sample[[#This Row],[D]]/Sample[[#This Row],[A]]</f>
        <v>1.4</v>
      </c>
      <c r="K2429" s="11">
        <f>Sample[[#This Row],[A]]/Sample[[#This Row],[D]]</f>
        <v>0.7142857142857143</v>
      </c>
      <c r="L2429" s="11">
        <f>Sample[[#This Row],[D]]/Sample[[#This Row],[C]]</f>
        <v>2.3333333333333335</v>
      </c>
      <c r="M2429" s="11">
        <f>Sample[[#This Row],[C]]/Sample[[#This Row],[A]]</f>
        <v>0.6</v>
      </c>
      <c r="N2429">
        <f>IF(Sample[[#This Row],[Ap]]=0,10,LOG(Sample[[#This Row],[Ap]]))</f>
        <v>-0.36797678529459443</v>
      </c>
      <c r="O2429">
        <f>IF(Sample[[#This Row],[Ei]]=0,10,LOG(Sample[[#This Row],[Ei]]))</f>
        <v>0.22184874961635639</v>
      </c>
      <c r="P2429">
        <f>IF(Sample[[#This Row],[Ii]]=0,10,LOG(Sample[[#This Row],[Ii]]))</f>
        <v>0.14612803567823801</v>
      </c>
      <c r="Q2429">
        <f>Kx-Sample[[#This Row],[Xp]]</f>
        <v>0.36797678529459443</v>
      </c>
      <c r="R2429">
        <f>Ky-Sample[[#This Row],[Yp]]</f>
        <v>-1.2218487496163564</v>
      </c>
      <c r="S2429">
        <f>Kz-Sample[[#This Row],[Zp]]</f>
        <v>0.85387196432176204</v>
      </c>
      <c r="T2429">
        <f>Sample[[#This Row],[Kpy]]*KSc-Sample[[#This Row],[KPz]]*KSb</f>
        <v>0.36797678529459432</v>
      </c>
      <c r="U2429">
        <f>-1*(Sample[[#This Row],[KPx]]*KSc-Sample[[#This Row],[KPz]]*KSa)</f>
        <v>0.36797678529459443</v>
      </c>
      <c r="V2429">
        <f>(Sample[[#This Row],[KPx]]*$R$2-Sample[[#This Row],[Kpy]]*KSa)</f>
        <v>0.36797678529459443</v>
      </c>
      <c r="W2429">
        <f>Sample[[#This Row],[Kpy]]*KTc-Sample[[#This Row],[KPz]]*KTb</f>
        <v>2.0757207139381184</v>
      </c>
      <c r="X2429">
        <f>-1*(Sample[[#This Row],[KPx]]*KTc-Sample[[#This Row],[KPz]]*KTa)</f>
        <v>2.0757207139381184</v>
      </c>
      <c r="Y2429">
        <f>(Sample[[#This Row],[KPx]]*KTb-Sample[[#This Row],[Kpy]]*KTa)</f>
        <v>2.0757207139381184</v>
      </c>
      <c r="Z2429">
        <f>-Sample[[#This Row],[Xp]]*a+Sample[[#This Row],[Yp]]*b+Sample[[#This Row],[Zp]]*c_</f>
        <v>0.73595357058918887</v>
      </c>
      <c r="AA2429" s="8">
        <f>-IF(Sample[[#This Row],[Column2]]&gt;0,1,-1)*SQRT(Sample[[#This Row],[KPx''i]]^2+Sample[[#This Row],[KPx''j]]^2+Sample[[#This Row],[KPx''k]]^2)/Ksmag/Scale</f>
        <v>-0.45067768058071828</v>
      </c>
      <c r="AB2429" s="1">
        <f>SQRT(Sample[[#This Row],[Kpy''i]]^2+Sample[[#This Row],[KPy''j]]^2+Sample[[#This Row],[KPy''k]]^2)/KTmag/Scale</f>
        <v>1.4677561926750253</v>
      </c>
    </row>
    <row r="2430" spans="1:28" hidden="1" x14ac:dyDescent="0.25">
      <c r="A2430" s="5">
        <v>2425</v>
      </c>
      <c r="B2430" s="13" t="s">
        <v>43</v>
      </c>
      <c r="C2430" s="5"/>
      <c r="D2430" s="5"/>
      <c r="E2430">
        <v>6</v>
      </c>
      <c r="F2430">
        <v>3</v>
      </c>
      <c r="G2430">
        <v>4</v>
      </c>
      <c r="H2430" s="11">
        <f>Sample[[#This Row],[C]]/Sample[[#This Row],[D]]</f>
        <v>0.5</v>
      </c>
      <c r="I2430" s="11">
        <f>Sample[[#This Row],[A]]/Sample[[#This Row],[C]]</f>
        <v>1.3333333333333333</v>
      </c>
      <c r="J2430" s="11">
        <f>Sample[[#This Row],[D]]/Sample[[#This Row],[A]]</f>
        <v>1.5</v>
      </c>
      <c r="K2430" s="11">
        <f>Sample[[#This Row],[A]]/Sample[[#This Row],[D]]</f>
        <v>0.66666666666666663</v>
      </c>
      <c r="L2430" s="11">
        <f>Sample[[#This Row],[D]]/Sample[[#This Row],[C]]</f>
        <v>2</v>
      </c>
      <c r="M2430" s="11">
        <f>Sample[[#This Row],[C]]/Sample[[#This Row],[A]]</f>
        <v>0.75</v>
      </c>
      <c r="N2430">
        <f>IF(Sample[[#This Row],[Ap]]=0,10,LOG(Sample[[#This Row],[Ap]]))</f>
        <v>-0.3010299956639812</v>
      </c>
      <c r="O2430">
        <f>IF(Sample[[#This Row],[Ei]]=0,10,LOG(Sample[[#This Row],[Ei]]))</f>
        <v>0.12493873660829993</v>
      </c>
      <c r="P2430">
        <f>IF(Sample[[#This Row],[Ii]]=0,10,LOG(Sample[[#This Row],[Ii]]))</f>
        <v>0.17609125905568124</v>
      </c>
      <c r="Q2430">
        <f>Kx-Sample[[#This Row],[Xp]]</f>
        <v>0.3010299956639812</v>
      </c>
      <c r="R2430">
        <f>Ky-Sample[[#This Row],[Yp]]</f>
        <v>-1.1249387366082999</v>
      </c>
      <c r="S2430">
        <f>Kz-Sample[[#This Row],[Zp]]</f>
        <v>0.82390874094431876</v>
      </c>
      <c r="T2430">
        <f>Sample[[#This Row],[Kpy]]*KSc-Sample[[#This Row],[KPz]]*KSb</f>
        <v>0.30102999566398114</v>
      </c>
      <c r="U2430">
        <f>-1*(Sample[[#This Row],[KPx]]*KSc-Sample[[#This Row],[KPz]]*KSa)</f>
        <v>0.3010299956639812</v>
      </c>
      <c r="V2430">
        <f>(Sample[[#This Row],[KPx]]*$R$2-Sample[[#This Row],[Kpy]]*KSa)</f>
        <v>0.3010299956639812</v>
      </c>
      <c r="W2430">
        <f>Sample[[#This Row],[Kpy]]*KTc-Sample[[#This Row],[KPz]]*KTb</f>
        <v>1.9488474775526186</v>
      </c>
      <c r="X2430">
        <f>-1*(Sample[[#This Row],[KPx]]*KTc-Sample[[#This Row],[KPz]]*KTa)</f>
        <v>1.9488474775526188</v>
      </c>
      <c r="Y2430">
        <f>(Sample[[#This Row],[KPx]]*KTb-Sample[[#This Row],[Kpy]]*KTa)</f>
        <v>1.9488474775526186</v>
      </c>
      <c r="Z2430">
        <f>-Sample[[#This Row],[Xp]]*a+Sample[[#This Row],[Yp]]*b+Sample[[#This Row],[Zp]]*c_</f>
        <v>0.60205999132796229</v>
      </c>
      <c r="AA2430" s="8">
        <f>-IF(Sample[[#This Row],[Column2]]&gt;0,1,-1)*SQRT(Sample[[#This Row],[KPx''i]]^2+Sample[[#This Row],[KPx''j]]^2+Sample[[#This Row],[KPx''k]]^2)/Ksmag/Scale</f>
        <v>-0.36868494332449325</v>
      </c>
      <c r="AB2430" s="1">
        <f>SQRT(Sample[[#This Row],[Kpy''i]]^2+Sample[[#This Row],[KPy''j]]^2+Sample[[#This Row],[KPy''k]]^2)/KTmag/Scale</f>
        <v>1.3780432668757547</v>
      </c>
    </row>
    <row r="2431" spans="1:28" hidden="1" x14ac:dyDescent="0.25">
      <c r="A2431" s="5">
        <v>2426</v>
      </c>
      <c r="B2431" s="13" t="s">
        <v>43</v>
      </c>
      <c r="C2431" s="5"/>
      <c r="D2431" s="5"/>
      <c r="E2431">
        <v>7</v>
      </c>
      <c r="F2431">
        <v>2</v>
      </c>
      <c r="G2431">
        <v>5</v>
      </c>
      <c r="H2431" s="11">
        <f>Sample[[#This Row],[C]]/Sample[[#This Row],[D]]</f>
        <v>0.2857142857142857</v>
      </c>
      <c r="I2431" s="11">
        <f>Sample[[#This Row],[A]]/Sample[[#This Row],[C]]</f>
        <v>2.5</v>
      </c>
      <c r="J2431" s="11">
        <f>Sample[[#This Row],[D]]/Sample[[#This Row],[A]]</f>
        <v>1.4</v>
      </c>
      <c r="K2431" s="11">
        <f>Sample[[#This Row],[A]]/Sample[[#This Row],[D]]</f>
        <v>0.7142857142857143</v>
      </c>
      <c r="L2431" s="11">
        <f>Sample[[#This Row],[D]]/Sample[[#This Row],[C]]</f>
        <v>3.5</v>
      </c>
      <c r="M2431" s="11">
        <f>Sample[[#This Row],[C]]/Sample[[#This Row],[A]]</f>
        <v>0.4</v>
      </c>
      <c r="N2431">
        <f>IF(Sample[[#This Row],[Ap]]=0,10,LOG(Sample[[#This Row],[Ap]]))</f>
        <v>-0.54406804435027567</v>
      </c>
      <c r="O2431">
        <f>IF(Sample[[#This Row],[Ei]]=0,10,LOG(Sample[[#This Row],[Ei]]))</f>
        <v>0.3979400086720376</v>
      </c>
      <c r="P2431">
        <f>IF(Sample[[#This Row],[Ii]]=0,10,LOG(Sample[[#This Row],[Ii]]))</f>
        <v>0.14612803567823801</v>
      </c>
      <c r="Q2431">
        <f>Kx-Sample[[#This Row],[Xp]]</f>
        <v>0.54406804435027567</v>
      </c>
      <c r="R2431">
        <f>Ky-Sample[[#This Row],[Yp]]</f>
        <v>-1.3979400086720375</v>
      </c>
      <c r="S2431">
        <f>Kz-Sample[[#This Row],[Zp]]</f>
        <v>0.85387196432176204</v>
      </c>
      <c r="T2431">
        <f>Sample[[#This Row],[Kpy]]*KSc-Sample[[#This Row],[KPz]]*KSb</f>
        <v>0.54406804435027545</v>
      </c>
      <c r="U2431">
        <f>-1*(Sample[[#This Row],[KPx]]*KSc-Sample[[#This Row],[KPz]]*KSa)</f>
        <v>0.54406804435027567</v>
      </c>
      <c r="V2431">
        <f>(Sample[[#This Row],[KPx]]*$R$2-Sample[[#This Row],[Kpy]]*KSa)</f>
        <v>0.54406804435027567</v>
      </c>
      <c r="W2431">
        <f>Sample[[#This Row],[Kpy]]*KTc-Sample[[#This Row],[KPz]]*KTb</f>
        <v>2.2518119729937993</v>
      </c>
      <c r="X2431">
        <f>-1*(Sample[[#This Row],[KPx]]*KTc-Sample[[#This Row],[KPz]]*KTa)</f>
        <v>2.2518119729937998</v>
      </c>
      <c r="Y2431">
        <f>(Sample[[#This Row],[KPx]]*KTb-Sample[[#This Row],[Kpy]]*KTa)</f>
        <v>2.2518119729937993</v>
      </c>
      <c r="Z2431">
        <f>-Sample[[#This Row],[Xp]]*a+Sample[[#This Row],[Yp]]*b+Sample[[#This Row],[Zp]]*c_</f>
        <v>1.0881360887005513</v>
      </c>
      <c r="AA2431" s="8">
        <f>-IF(Sample[[#This Row],[Column2]]&gt;0,1,-1)*SQRT(Sample[[#This Row],[KPx''i]]^2+Sample[[#This Row],[KPx''j]]^2+Sample[[#This Row],[KPx''k]]^2)/Ksmag/Scale</f>
        <v>-0.66634454700605161</v>
      </c>
      <c r="AB2431" s="1">
        <f>SQRT(Sample[[#This Row],[Kpy''i]]^2+Sample[[#This Row],[KPy''j]]^2+Sample[[#This Row],[KPy''k]]^2)/KTmag/Scale</f>
        <v>1.5922715160609744</v>
      </c>
    </row>
    <row r="2432" spans="1:28" hidden="1" x14ac:dyDescent="0.25">
      <c r="A2432" s="5">
        <v>2427</v>
      </c>
      <c r="B2432" s="13" t="s">
        <v>43</v>
      </c>
      <c r="C2432" s="5"/>
      <c r="D2432" s="5"/>
      <c r="E2432">
        <v>8</v>
      </c>
      <c r="F2432">
        <v>5</v>
      </c>
      <c r="G2432">
        <v>7</v>
      </c>
      <c r="H2432" s="11">
        <f>Sample[[#This Row],[C]]/Sample[[#This Row],[D]]</f>
        <v>0.625</v>
      </c>
      <c r="I2432" s="11">
        <f>Sample[[#This Row],[A]]/Sample[[#This Row],[C]]</f>
        <v>1.4</v>
      </c>
      <c r="J2432" s="11">
        <f>Sample[[#This Row],[D]]/Sample[[#This Row],[A]]</f>
        <v>1.1428571428571428</v>
      </c>
      <c r="K2432" s="11">
        <f>Sample[[#This Row],[A]]/Sample[[#This Row],[D]]</f>
        <v>0.875</v>
      </c>
      <c r="L2432" s="11">
        <f>Sample[[#This Row],[D]]/Sample[[#This Row],[C]]</f>
        <v>1.6</v>
      </c>
      <c r="M2432" s="11">
        <f>Sample[[#This Row],[C]]/Sample[[#This Row],[A]]</f>
        <v>0.7142857142857143</v>
      </c>
      <c r="N2432">
        <f>IF(Sample[[#This Row],[Ap]]=0,10,LOG(Sample[[#This Row],[Ap]]))</f>
        <v>-0.20411998265592479</v>
      </c>
      <c r="O2432">
        <f>IF(Sample[[#This Row],[Ei]]=0,10,LOG(Sample[[#This Row],[Ei]]))</f>
        <v>0.14612803567823801</v>
      </c>
      <c r="P2432">
        <f>IF(Sample[[#This Row],[Ii]]=0,10,LOG(Sample[[#This Row],[Ii]]))</f>
        <v>5.7991946977686733E-2</v>
      </c>
      <c r="Q2432">
        <f>Kx-Sample[[#This Row],[Xp]]</f>
        <v>0.20411998265592479</v>
      </c>
      <c r="R2432">
        <f>Ky-Sample[[#This Row],[Yp]]</f>
        <v>-1.146128035678238</v>
      </c>
      <c r="S2432">
        <f>Kz-Sample[[#This Row],[Zp]]</f>
        <v>0.94200805302231327</v>
      </c>
      <c r="T2432">
        <f>Sample[[#This Row],[Kpy]]*KSc-Sample[[#This Row],[KPz]]*KSb</f>
        <v>0.20411998265592468</v>
      </c>
      <c r="U2432">
        <f>-1*(Sample[[#This Row],[KPx]]*KSc-Sample[[#This Row],[KPz]]*KSa)</f>
        <v>0.20411998265592479</v>
      </c>
      <c r="V2432">
        <f>(Sample[[#This Row],[KPx]]*$R$2-Sample[[#This Row],[Kpy]]*KSa)</f>
        <v>0.20411998265592479</v>
      </c>
      <c r="W2432">
        <f>Sample[[#This Row],[Kpy]]*KTc-Sample[[#This Row],[KPz]]*KTb</f>
        <v>2.0881360887005513</v>
      </c>
      <c r="X2432">
        <f>-1*(Sample[[#This Row],[KPx]]*KTc-Sample[[#This Row],[KPz]]*KTa)</f>
        <v>2.0881360887005513</v>
      </c>
      <c r="Y2432">
        <f>(Sample[[#This Row],[KPx]]*KTb-Sample[[#This Row],[Kpy]]*KTa)</f>
        <v>2.0881360887005513</v>
      </c>
      <c r="Z2432">
        <f>-Sample[[#This Row],[Xp]]*a+Sample[[#This Row],[Yp]]*b+Sample[[#This Row],[Zp]]*c_</f>
        <v>0.40823996531184947</v>
      </c>
      <c r="AA2432" s="8">
        <f>-IF(Sample[[#This Row],[Column2]]&gt;0,1,-1)*SQRT(Sample[[#This Row],[KPx''i]]^2+Sample[[#This Row],[KPx''j]]^2+Sample[[#This Row],[KPx''k]]^2)/Ksmag/Scale</f>
        <v>-0.24999490190638396</v>
      </c>
      <c r="AB2432" s="1">
        <f>SQRT(Sample[[#This Row],[Kpy''i]]^2+Sample[[#This Row],[KPy''j]]^2+Sample[[#This Row],[KPy''k]]^2)/KTmag/Scale</f>
        <v>1.476535188360514</v>
      </c>
    </row>
    <row r="2433" spans="1:28" hidden="1" x14ac:dyDescent="0.25">
      <c r="A2433" s="5">
        <v>2428</v>
      </c>
      <c r="B2433" s="13" t="s">
        <v>43</v>
      </c>
      <c r="C2433" s="5"/>
      <c r="D2433" s="5"/>
      <c r="E2433">
        <v>2</v>
      </c>
      <c r="F2433">
        <v>1</v>
      </c>
      <c r="G2433">
        <v>7</v>
      </c>
      <c r="H2433" s="11">
        <f>Sample[[#This Row],[C]]/Sample[[#This Row],[D]]</f>
        <v>0.5</v>
      </c>
      <c r="I2433" s="11">
        <f>Sample[[#This Row],[A]]/Sample[[#This Row],[C]]</f>
        <v>7</v>
      </c>
      <c r="J2433" s="11">
        <f>Sample[[#This Row],[D]]/Sample[[#This Row],[A]]</f>
        <v>0.2857142857142857</v>
      </c>
      <c r="K2433" s="11">
        <f>Sample[[#This Row],[A]]/Sample[[#This Row],[D]]</f>
        <v>3.5</v>
      </c>
      <c r="L2433" s="11">
        <f>Sample[[#This Row],[D]]/Sample[[#This Row],[C]]</f>
        <v>2</v>
      </c>
      <c r="M2433" s="11">
        <f>Sample[[#This Row],[C]]/Sample[[#This Row],[A]]</f>
        <v>0.14285714285714285</v>
      </c>
      <c r="N2433">
        <f>IF(Sample[[#This Row],[Ap]]=0,10,LOG(Sample[[#This Row],[Ap]]))</f>
        <v>-0.3010299956639812</v>
      </c>
      <c r="O2433">
        <f>IF(Sample[[#This Row],[Ei]]=0,10,LOG(Sample[[#This Row],[Ei]]))</f>
        <v>0.84509804001425681</v>
      </c>
      <c r="P2433">
        <f>IF(Sample[[#This Row],[Ii]]=0,10,LOG(Sample[[#This Row],[Ii]]))</f>
        <v>-0.54406804435027567</v>
      </c>
      <c r="Q2433">
        <f>Kx-Sample[[#This Row],[Xp]]</f>
        <v>0.3010299956639812</v>
      </c>
      <c r="R2433">
        <f>Ky-Sample[[#This Row],[Yp]]</f>
        <v>-1.8450980400142569</v>
      </c>
      <c r="S2433">
        <f>Kz-Sample[[#This Row],[Zp]]</f>
        <v>1.5440680443502757</v>
      </c>
      <c r="T2433">
        <f>Sample[[#This Row],[Kpy]]*KSc-Sample[[#This Row],[KPz]]*KSb</f>
        <v>0.30102999566398125</v>
      </c>
      <c r="U2433">
        <f>-1*(Sample[[#This Row],[KPx]]*KSc-Sample[[#This Row],[KPz]]*KSa)</f>
        <v>0.3010299956639812</v>
      </c>
      <c r="V2433">
        <f>(Sample[[#This Row],[KPx]]*$R$2-Sample[[#This Row],[Kpy]]*KSa)</f>
        <v>0.3010299956639812</v>
      </c>
      <c r="W2433">
        <f>Sample[[#This Row],[Kpy]]*KTc-Sample[[#This Row],[KPz]]*KTb</f>
        <v>3.3891660843645326</v>
      </c>
      <c r="X2433">
        <f>-1*(Sample[[#This Row],[KPx]]*KTc-Sample[[#This Row],[KPz]]*KTa)</f>
        <v>3.3891660843645326</v>
      </c>
      <c r="Y2433">
        <f>(Sample[[#This Row],[KPx]]*KTb-Sample[[#This Row],[Kpy]]*KTa)</f>
        <v>3.3891660843645326</v>
      </c>
      <c r="Z2433">
        <f>-Sample[[#This Row],[Xp]]*a+Sample[[#This Row],[Yp]]*b+Sample[[#This Row],[Zp]]*c_</f>
        <v>0.60205999132796229</v>
      </c>
      <c r="AA2433" s="8">
        <f>-IF(Sample[[#This Row],[Column2]]&gt;0,1,-1)*SQRT(Sample[[#This Row],[KPx''i]]^2+Sample[[#This Row],[KPx''j]]^2+Sample[[#This Row],[KPx''k]]^2)/Ksmag/Scale</f>
        <v>-0.36868494332449331</v>
      </c>
      <c r="AB2433" s="1">
        <f>SQRT(Sample[[#This Row],[Kpy''i]]^2+Sample[[#This Row],[KPy''j]]^2+Sample[[#This Row],[KPy''k]]^2)/KTmag/Scale</f>
        <v>2.3965023208216198</v>
      </c>
    </row>
    <row r="2434" spans="1:28" hidden="1" x14ac:dyDescent="0.25">
      <c r="A2434" s="5">
        <v>2429</v>
      </c>
      <c r="B2434" s="13" t="s">
        <v>43</v>
      </c>
      <c r="C2434" s="5"/>
      <c r="D2434" s="5"/>
      <c r="E2434">
        <v>9</v>
      </c>
      <c r="F2434">
        <v>7</v>
      </c>
      <c r="G2434">
        <v>4</v>
      </c>
      <c r="H2434" s="11">
        <f>Sample[[#This Row],[C]]/Sample[[#This Row],[D]]</f>
        <v>0.77777777777777779</v>
      </c>
      <c r="I2434" s="11">
        <f>Sample[[#This Row],[A]]/Sample[[#This Row],[C]]</f>
        <v>0.5714285714285714</v>
      </c>
      <c r="J2434" s="11">
        <f>Sample[[#This Row],[D]]/Sample[[#This Row],[A]]</f>
        <v>2.25</v>
      </c>
      <c r="K2434" s="11">
        <f>Sample[[#This Row],[A]]/Sample[[#This Row],[D]]</f>
        <v>0.44444444444444442</v>
      </c>
      <c r="L2434" s="11">
        <f>Sample[[#This Row],[D]]/Sample[[#This Row],[C]]</f>
        <v>1.2857142857142858</v>
      </c>
      <c r="M2434" s="11">
        <f>Sample[[#This Row],[C]]/Sample[[#This Row],[A]]</f>
        <v>1.75</v>
      </c>
      <c r="N2434">
        <f>IF(Sample[[#This Row],[Ap]]=0,10,LOG(Sample[[#This Row],[Ap]]))</f>
        <v>-0.10914446942506803</v>
      </c>
      <c r="O2434">
        <f>IF(Sample[[#This Row],[Ei]]=0,10,LOG(Sample[[#This Row],[Ei]]))</f>
        <v>-0.24303804868629447</v>
      </c>
      <c r="P2434">
        <f>IF(Sample[[#This Row],[Ii]]=0,10,LOG(Sample[[#This Row],[Ii]]))</f>
        <v>0.35218251811136247</v>
      </c>
      <c r="Q2434">
        <f>Kx-Sample[[#This Row],[Xp]]</f>
        <v>0.10914446942506803</v>
      </c>
      <c r="R2434">
        <f>Ky-Sample[[#This Row],[Yp]]</f>
        <v>-0.75696195131370558</v>
      </c>
      <c r="S2434">
        <f>Kz-Sample[[#This Row],[Zp]]</f>
        <v>0.64781748188863753</v>
      </c>
      <c r="T2434">
        <f>Sample[[#This Row],[Kpy]]*KSc-Sample[[#This Row],[KPz]]*KSb</f>
        <v>0.10914446942506806</v>
      </c>
      <c r="U2434">
        <f>-1*(Sample[[#This Row],[KPx]]*KSc-Sample[[#This Row],[KPz]]*KSa)</f>
        <v>0.10914446942506803</v>
      </c>
      <c r="V2434">
        <f>(Sample[[#This Row],[KPx]]*$R$2-Sample[[#This Row],[Kpy]]*KSa)</f>
        <v>0.10914446942506803</v>
      </c>
      <c r="W2434">
        <f>Sample[[#This Row],[Kpy]]*KTc-Sample[[#This Row],[KPz]]*KTb</f>
        <v>1.4047794332023431</v>
      </c>
      <c r="X2434">
        <f>-1*(Sample[[#This Row],[KPx]]*KTc-Sample[[#This Row],[KPz]]*KTa)</f>
        <v>1.4047794332023431</v>
      </c>
      <c r="Y2434">
        <f>(Sample[[#This Row],[KPx]]*KTb-Sample[[#This Row],[Kpy]]*KTa)</f>
        <v>1.4047794332023431</v>
      </c>
      <c r="Z2434">
        <f>-Sample[[#This Row],[Xp]]*a+Sample[[#This Row],[Yp]]*b+Sample[[#This Row],[Zp]]*c_</f>
        <v>0.21828893885013601</v>
      </c>
      <c r="AA2434" s="8">
        <f>-IF(Sample[[#This Row],[Column2]]&gt;0,1,-1)*SQRT(Sample[[#This Row],[KPx''i]]^2+Sample[[#This Row],[KPx''j]]^2+Sample[[#This Row],[KPx''k]]^2)/Ksmag/Scale</f>
        <v>-0.13367412916910817</v>
      </c>
      <c r="AB2434" s="1">
        <f>SQRT(Sample[[#This Row],[Kpy''i]]^2+Sample[[#This Row],[KPy''j]]^2+Sample[[#This Row],[KPy''k]]^2)/KTmag/Scale</f>
        <v>0.99332906328877157</v>
      </c>
    </row>
    <row r="2435" spans="1:28" hidden="1" x14ac:dyDescent="0.25">
      <c r="A2435" s="5">
        <v>2430</v>
      </c>
      <c r="B2435" s="13" t="s">
        <v>43</v>
      </c>
      <c r="C2435" s="5"/>
      <c r="D2435" s="5"/>
      <c r="E2435">
        <v>8</v>
      </c>
      <c r="F2435">
        <v>5</v>
      </c>
      <c r="G2435">
        <v>8</v>
      </c>
      <c r="H2435" s="11">
        <f>Sample[[#This Row],[C]]/Sample[[#This Row],[D]]</f>
        <v>0.625</v>
      </c>
      <c r="I2435" s="11">
        <f>Sample[[#This Row],[A]]/Sample[[#This Row],[C]]</f>
        <v>1.6</v>
      </c>
      <c r="J2435" s="11">
        <f>Sample[[#This Row],[D]]/Sample[[#This Row],[A]]</f>
        <v>1</v>
      </c>
      <c r="K2435" s="11">
        <f>Sample[[#This Row],[A]]/Sample[[#This Row],[D]]</f>
        <v>1</v>
      </c>
      <c r="L2435" s="11">
        <f>Sample[[#This Row],[D]]/Sample[[#This Row],[C]]</f>
        <v>1.6</v>
      </c>
      <c r="M2435" s="11">
        <f>Sample[[#This Row],[C]]/Sample[[#This Row],[A]]</f>
        <v>0.625</v>
      </c>
      <c r="N2435">
        <f>IF(Sample[[#This Row],[Ap]]=0,10,LOG(Sample[[#This Row],[Ap]]))</f>
        <v>-0.20411998265592479</v>
      </c>
      <c r="O2435">
        <f>IF(Sample[[#This Row],[Ei]]=0,10,LOG(Sample[[#This Row],[Ei]]))</f>
        <v>0.20411998265592479</v>
      </c>
      <c r="P2435">
        <f>IF(Sample[[#This Row],[Ii]]=0,10,LOG(Sample[[#This Row],[Ii]]))</f>
        <v>0</v>
      </c>
      <c r="Q2435">
        <f>Kx-Sample[[#This Row],[Xp]]</f>
        <v>0.20411998265592479</v>
      </c>
      <c r="R2435">
        <f>Ky-Sample[[#This Row],[Yp]]</f>
        <v>-1.2041199826559248</v>
      </c>
      <c r="S2435">
        <f>Kz-Sample[[#This Row],[Zp]]</f>
        <v>1</v>
      </c>
      <c r="T2435">
        <f>Sample[[#This Row],[Kpy]]*KSc-Sample[[#This Row],[KPz]]*KSb</f>
        <v>0.20411998265592479</v>
      </c>
      <c r="U2435">
        <f>-1*(Sample[[#This Row],[KPx]]*KSc-Sample[[#This Row],[KPz]]*KSa)</f>
        <v>0.20411998265592479</v>
      </c>
      <c r="V2435">
        <f>(Sample[[#This Row],[KPx]]*$R$2-Sample[[#This Row],[Kpy]]*KSa)</f>
        <v>0.20411998265592479</v>
      </c>
      <c r="W2435">
        <f>Sample[[#This Row],[Kpy]]*KTc-Sample[[#This Row],[KPz]]*KTb</f>
        <v>2.204119982655925</v>
      </c>
      <c r="X2435">
        <f>-1*(Sample[[#This Row],[KPx]]*KTc-Sample[[#This Row],[KPz]]*KTa)</f>
        <v>2.204119982655925</v>
      </c>
      <c r="Y2435">
        <f>(Sample[[#This Row],[KPx]]*KTb-Sample[[#This Row],[Kpy]]*KTa)</f>
        <v>2.204119982655925</v>
      </c>
      <c r="Z2435">
        <f>-Sample[[#This Row],[Xp]]*a+Sample[[#This Row],[Yp]]*b+Sample[[#This Row],[Zp]]*c_</f>
        <v>0.40823996531184958</v>
      </c>
      <c r="AA2435" s="8">
        <f>-IF(Sample[[#This Row],[Column2]]&gt;0,1,-1)*SQRT(Sample[[#This Row],[KPx''i]]^2+Sample[[#This Row],[KPx''j]]^2+Sample[[#This Row],[KPx''k]]^2)/Ksmag/Scale</f>
        <v>-0.24999490190638396</v>
      </c>
      <c r="AB2435" s="1">
        <f>SQRT(Sample[[#This Row],[Kpy''i]]^2+Sample[[#This Row],[KPy''j]]^2+Sample[[#This Row],[KPy''k]]^2)/KTmag/Scale</f>
        <v>1.5585481862847803</v>
      </c>
    </row>
    <row r="2436" spans="1:28" hidden="1" x14ac:dyDescent="0.25">
      <c r="A2436" s="5">
        <v>2431</v>
      </c>
      <c r="B2436" s="13" t="s">
        <v>43</v>
      </c>
      <c r="C2436" s="5"/>
      <c r="D2436" s="5"/>
      <c r="E2436">
        <v>10</v>
      </c>
      <c r="F2436">
        <v>10</v>
      </c>
      <c r="G2436">
        <v>5</v>
      </c>
      <c r="H2436" s="11">
        <f>Sample[[#This Row],[C]]/Sample[[#This Row],[D]]</f>
        <v>1</v>
      </c>
      <c r="I2436" s="11">
        <f>Sample[[#This Row],[A]]/Sample[[#This Row],[C]]</f>
        <v>0.5</v>
      </c>
      <c r="J2436" s="11">
        <f>Sample[[#This Row],[D]]/Sample[[#This Row],[A]]</f>
        <v>2</v>
      </c>
      <c r="K2436" s="11">
        <f>Sample[[#This Row],[A]]/Sample[[#This Row],[D]]</f>
        <v>0.5</v>
      </c>
      <c r="L2436" s="11">
        <f>Sample[[#This Row],[D]]/Sample[[#This Row],[C]]</f>
        <v>1</v>
      </c>
      <c r="M2436" s="11">
        <f>Sample[[#This Row],[C]]/Sample[[#This Row],[A]]</f>
        <v>2</v>
      </c>
      <c r="N2436">
        <f>IF(Sample[[#This Row],[Ap]]=0,10,LOG(Sample[[#This Row],[Ap]]))</f>
        <v>0</v>
      </c>
      <c r="O2436">
        <f>IF(Sample[[#This Row],[Ei]]=0,10,LOG(Sample[[#This Row],[Ei]]))</f>
        <v>-0.3010299956639812</v>
      </c>
      <c r="P2436">
        <f>IF(Sample[[#This Row],[Ii]]=0,10,LOG(Sample[[#This Row],[Ii]]))</f>
        <v>0.3010299956639812</v>
      </c>
      <c r="Q2436">
        <f>Kx-Sample[[#This Row],[Xp]]</f>
        <v>0</v>
      </c>
      <c r="R2436">
        <f>Ky-Sample[[#This Row],[Yp]]</f>
        <v>-0.69897000433601875</v>
      </c>
      <c r="S2436">
        <f>Kz-Sample[[#This Row],[Zp]]</f>
        <v>0.69897000433601875</v>
      </c>
      <c r="T2436">
        <f>Sample[[#This Row],[Kpy]]*KSc-Sample[[#This Row],[KPz]]*KSb</f>
        <v>0</v>
      </c>
      <c r="U2436">
        <f>-1*(Sample[[#This Row],[KPx]]*KSc-Sample[[#This Row],[KPz]]*KSa)</f>
        <v>0</v>
      </c>
      <c r="V2436">
        <f>(Sample[[#This Row],[KPx]]*$R$2-Sample[[#This Row],[Kpy]]*KSa)</f>
        <v>0</v>
      </c>
      <c r="W2436">
        <f>Sample[[#This Row],[Kpy]]*KTc-Sample[[#This Row],[KPz]]*KTb</f>
        <v>1.3979400086720375</v>
      </c>
      <c r="X2436">
        <f>-1*(Sample[[#This Row],[KPx]]*KTc-Sample[[#This Row],[KPz]]*KTa)</f>
        <v>1.3979400086720375</v>
      </c>
      <c r="Y2436">
        <f>(Sample[[#This Row],[KPx]]*KTb-Sample[[#This Row],[Kpy]]*KTa)</f>
        <v>1.3979400086720375</v>
      </c>
      <c r="Z2436">
        <f>-Sample[[#This Row],[Xp]]*a+Sample[[#This Row],[Yp]]*b+Sample[[#This Row],[Zp]]*c_</f>
        <v>0</v>
      </c>
      <c r="AA2436" s="8">
        <f>-IF(Sample[[#This Row],[Column2]]&gt;0,1,-1)*SQRT(Sample[[#This Row],[KPx''i]]^2+Sample[[#This Row],[KPx''j]]^2+Sample[[#This Row],[KPx''k]]^2)/Ksmag/Scale</f>
        <v>0</v>
      </c>
      <c r="AB2436" s="1">
        <f>SQRT(Sample[[#This Row],[Kpy''i]]^2+Sample[[#This Row],[KPy''j]]^2+Sample[[#This Row],[KPy''k]]^2)/KTmag/Scale</f>
        <v>0.98849285982397894</v>
      </c>
    </row>
    <row r="2437" spans="1:28" hidden="1" x14ac:dyDescent="0.25">
      <c r="A2437" s="5">
        <v>2432</v>
      </c>
      <c r="B2437" s="13" t="s">
        <v>43</v>
      </c>
      <c r="C2437" s="5"/>
      <c r="D2437" s="5"/>
      <c r="E2437">
        <v>3</v>
      </c>
      <c r="F2437">
        <v>3</v>
      </c>
      <c r="G2437">
        <v>10</v>
      </c>
      <c r="H2437" s="11">
        <f>Sample[[#This Row],[C]]/Sample[[#This Row],[D]]</f>
        <v>1</v>
      </c>
      <c r="I2437" s="11">
        <f>Sample[[#This Row],[A]]/Sample[[#This Row],[C]]</f>
        <v>3.3333333333333335</v>
      </c>
      <c r="J2437" s="11">
        <f>Sample[[#This Row],[D]]/Sample[[#This Row],[A]]</f>
        <v>0.3</v>
      </c>
      <c r="K2437" s="11">
        <f>Sample[[#This Row],[A]]/Sample[[#This Row],[D]]</f>
        <v>3.3333333333333335</v>
      </c>
      <c r="L2437" s="11">
        <f>Sample[[#This Row],[D]]/Sample[[#This Row],[C]]</f>
        <v>1</v>
      </c>
      <c r="M2437" s="11">
        <f>Sample[[#This Row],[C]]/Sample[[#This Row],[A]]</f>
        <v>0.3</v>
      </c>
      <c r="N2437">
        <f>IF(Sample[[#This Row],[Ap]]=0,10,LOG(Sample[[#This Row],[Ap]]))</f>
        <v>0</v>
      </c>
      <c r="O2437">
        <f>IF(Sample[[#This Row],[Ei]]=0,10,LOG(Sample[[#This Row],[Ei]]))</f>
        <v>0.52287874528033762</v>
      </c>
      <c r="P2437">
        <f>IF(Sample[[#This Row],[Ii]]=0,10,LOG(Sample[[#This Row],[Ii]]))</f>
        <v>-0.52287874528033762</v>
      </c>
      <c r="Q2437">
        <f>Kx-Sample[[#This Row],[Xp]]</f>
        <v>0</v>
      </c>
      <c r="R2437">
        <f>Ky-Sample[[#This Row],[Yp]]</f>
        <v>-1.5228787452803376</v>
      </c>
      <c r="S2437">
        <f>Kz-Sample[[#This Row],[Zp]]</f>
        <v>1.5228787452803376</v>
      </c>
      <c r="T2437">
        <f>Sample[[#This Row],[Kpy]]*KSc-Sample[[#This Row],[KPz]]*KSb</f>
        <v>0</v>
      </c>
      <c r="U2437">
        <f>-1*(Sample[[#This Row],[KPx]]*KSc-Sample[[#This Row],[KPz]]*KSa)</f>
        <v>0</v>
      </c>
      <c r="V2437">
        <f>(Sample[[#This Row],[KPx]]*$R$2-Sample[[#This Row],[Kpy]]*KSa)</f>
        <v>0</v>
      </c>
      <c r="W2437">
        <f>Sample[[#This Row],[Kpy]]*KTc-Sample[[#This Row],[KPz]]*KTb</f>
        <v>3.0457574905606752</v>
      </c>
      <c r="X2437">
        <f>-1*(Sample[[#This Row],[KPx]]*KTc-Sample[[#This Row],[KPz]]*KTa)</f>
        <v>3.0457574905606752</v>
      </c>
      <c r="Y2437">
        <f>(Sample[[#This Row],[KPx]]*KTb-Sample[[#This Row],[Kpy]]*KTa)</f>
        <v>3.0457574905606752</v>
      </c>
      <c r="Z2437">
        <f>-Sample[[#This Row],[Xp]]*a+Sample[[#This Row],[Yp]]*b+Sample[[#This Row],[Zp]]*c_</f>
        <v>0</v>
      </c>
      <c r="AA2437" s="8">
        <f>-IF(Sample[[#This Row],[Column2]]&gt;0,1,-1)*SQRT(Sample[[#This Row],[KPx''i]]^2+Sample[[#This Row],[KPx''j]]^2+Sample[[#This Row],[KPx''k]]^2)/Ksmag/Scale</f>
        <v>0</v>
      </c>
      <c r="AB2437" s="1">
        <f>SQRT(Sample[[#This Row],[Kpy''i]]^2+Sample[[#This Row],[KPy''j]]^2+Sample[[#This Row],[KPy''k]]^2)/KTmag/Scale</f>
        <v>2.1536757754251754</v>
      </c>
    </row>
    <row r="2438" spans="1:28" hidden="1" x14ac:dyDescent="0.25">
      <c r="A2438" s="5">
        <v>2433</v>
      </c>
      <c r="B2438" s="13" t="s">
        <v>43</v>
      </c>
      <c r="C2438" s="5"/>
      <c r="D2438" s="5"/>
      <c r="E2438">
        <v>6</v>
      </c>
      <c r="F2438">
        <v>4</v>
      </c>
      <c r="G2438">
        <v>2</v>
      </c>
      <c r="H2438" s="11">
        <f>Sample[[#This Row],[C]]/Sample[[#This Row],[D]]</f>
        <v>0.66666666666666663</v>
      </c>
      <c r="I2438" s="11">
        <f>Sample[[#This Row],[A]]/Sample[[#This Row],[C]]</f>
        <v>0.5</v>
      </c>
      <c r="J2438" s="11">
        <f>Sample[[#This Row],[D]]/Sample[[#This Row],[A]]</f>
        <v>3</v>
      </c>
      <c r="K2438" s="11">
        <f>Sample[[#This Row],[A]]/Sample[[#This Row],[D]]</f>
        <v>0.33333333333333331</v>
      </c>
      <c r="L2438" s="11">
        <f>Sample[[#This Row],[D]]/Sample[[#This Row],[C]]</f>
        <v>1.5</v>
      </c>
      <c r="M2438" s="11">
        <f>Sample[[#This Row],[C]]/Sample[[#This Row],[A]]</f>
        <v>2</v>
      </c>
      <c r="N2438">
        <f>IF(Sample[[#This Row],[Ap]]=0,10,LOG(Sample[[#This Row],[Ap]]))</f>
        <v>-0.17609125905568127</v>
      </c>
      <c r="O2438">
        <f>IF(Sample[[#This Row],[Ei]]=0,10,LOG(Sample[[#This Row],[Ei]]))</f>
        <v>-0.3010299956639812</v>
      </c>
      <c r="P2438">
        <f>IF(Sample[[#This Row],[Ii]]=0,10,LOG(Sample[[#This Row],[Ii]]))</f>
        <v>0.47712125471966244</v>
      </c>
      <c r="Q2438">
        <f>Kx-Sample[[#This Row],[Xp]]</f>
        <v>0.17609125905568127</v>
      </c>
      <c r="R2438">
        <f>Ky-Sample[[#This Row],[Yp]]</f>
        <v>-0.69897000433601875</v>
      </c>
      <c r="S2438">
        <f>Kz-Sample[[#This Row],[Zp]]</f>
        <v>0.52287874528033762</v>
      </c>
      <c r="T2438">
        <f>Sample[[#This Row],[Kpy]]*KSc-Sample[[#This Row],[KPz]]*KSb</f>
        <v>0.17609125905568113</v>
      </c>
      <c r="U2438">
        <f>-1*(Sample[[#This Row],[KPx]]*KSc-Sample[[#This Row],[KPz]]*KSa)</f>
        <v>0.17609125905568127</v>
      </c>
      <c r="V2438">
        <f>(Sample[[#This Row],[KPx]]*$R$2-Sample[[#This Row],[Kpy]]*KSa)</f>
        <v>0.17609125905568127</v>
      </c>
      <c r="W2438">
        <f>Sample[[#This Row],[Kpy]]*KTc-Sample[[#This Row],[KPz]]*KTb</f>
        <v>1.2218487496163564</v>
      </c>
      <c r="X2438">
        <f>-1*(Sample[[#This Row],[KPx]]*KTc-Sample[[#This Row],[KPz]]*KTa)</f>
        <v>1.2218487496163566</v>
      </c>
      <c r="Y2438">
        <f>(Sample[[#This Row],[KPx]]*KTb-Sample[[#This Row],[Kpy]]*KTa)</f>
        <v>1.2218487496163561</v>
      </c>
      <c r="Z2438">
        <f>-Sample[[#This Row],[Xp]]*a+Sample[[#This Row],[Yp]]*b+Sample[[#This Row],[Zp]]*c_</f>
        <v>0.35218251811136247</v>
      </c>
      <c r="AA2438" s="8">
        <f>-IF(Sample[[#This Row],[Column2]]&gt;0,1,-1)*SQRT(Sample[[#This Row],[KPx''i]]^2+Sample[[#This Row],[KPx''j]]^2+Sample[[#This Row],[KPx''k]]^2)/Ksmag/Scale</f>
        <v>-0.21566686642533325</v>
      </c>
      <c r="AB2438" s="1">
        <f>SQRT(Sample[[#This Row],[Kpy''i]]^2+Sample[[#This Row],[KPy''j]]^2+Sample[[#This Row],[KPy''k]]^2)/KTmag/Scale</f>
        <v>0.86397753643802966</v>
      </c>
    </row>
    <row r="2439" spans="1:28" hidden="1" x14ac:dyDescent="0.25">
      <c r="A2439" s="5">
        <v>2434</v>
      </c>
      <c r="B2439" s="13" t="s">
        <v>43</v>
      </c>
      <c r="C2439" s="5"/>
      <c r="D2439" s="5"/>
      <c r="E2439">
        <v>4</v>
      </c>
      <c r="F2439">
        <v>10</v>
      </c>
      <c r="G2439">
        <v>7</v>
      </c>
      <c r="H2439" s="11">
        <f>Sample[[#This Row],[C]]/Sample[[#This Row],[D]]</f>
        <v>2.5</v>
      </c>
      <c r="I2439" s="11">
        <f>Sample[[#This Row],[A]]/Sample[[#This Row],[C]]</f>
        <v>0.7</v>
      </c>
      <c r="J2439" s="11">
        <f>Sample[[#This Row],[D]]/Sample[[#This Row],[A]]</f>
        <v>0.5714285714285714</v>
      </c>
      <c r="K2439" s="11">
        <f>Sample[[#This Row],[A]]/Sample[[#This Row],[D]]</f>
        <v>1.75</v>
      </c>
      <c r="L2439" s="11">
        <f>Sample[[#This Row],[D]]/Sample[[#This Row],[C]]</f>
        <v>0.4</v>
      </c>
      <c r="M2439" s="11">
        <f>Sample[[#This Row],[C]]/Sample[[#This Row],[A]]</f>
        <v>1.4285714285714286</v>
      </c>
      <c r="N2439">
        <f>IF(Sample[[#This Row],[Ap]]=0,10,LOG(Sample[[#This Row],[Ap]]))</f>
        <v>0.3979400086720376</v>
      </c>
      <c r="O2439">
        <f>IF(Sample[[#This Row],[Ei]]=0,10,LOG(Sample[[#This Row],[Ei]]))</f>
        <v>-0.15490195998574319</v>
      </c>
      <c r="P2439">
        <f>IF(Sample[[#This Row],[Ii]]=0,10,LOG(Sample[[#This Row],[Ii]]))</f>
        <v>-0.24303804868629447</v>
      </c>
      <c r="Q2439">
        <f>Kx-Sample[[#This Row],[Xp]]</f>
        <v>-0.3979400086720376</v>
      </c>
      <c r="R2439">
        <f>Ky-Sample[[#This Row],[Yp]]</f>
        <v>-0.84509804001425681</v>
      </c>
      <c r="S2439">
        <f>Kz-Sample[[#This Row],[Zp]]</f>
        <v>1.2430380486862944</v>
      </c>
      <c r="T2439">
        <f>Sample[[#This Row],[Kpy]]*KSc-Sample[[#This Row],[KPz]]*KSb</f>
        <v>-0.3979400086720376</v>
      </c>
      <c r="U2439">
        <f>-1*(Sample[[#This Row],[KPx]]*KSc-Sample[[#This Row],[KPz]]*KSa)</f>
        <v>-0.3979400086720376</v>
      </c>
      <c r="V2439">
        <f>(Sample[[#This Row],[KPx]]*$R$2-Sample[[#This Row],[Kpy]]*KSa)</f>
        <v>-0.3979400086720376</v>
      </c>
      <c r="W2439">
        <f>Sample[[#This Row],[Kpy]]*KTc-Sample[[#This Row],[KPz]]*KTb</f>
        <v>2.0881360887005513</v>
      </c>
      <c r="X2439">
        <f>-1*(Sample[[#This Row],[KPx]]*KTc-Sample[[#This Row],[KPz]]*KTa)</f>
        <v>2.0881360887005513</v>
      </c>
      <c r="Y2439">
        <f>(Sample[[#This Row],[KPx]]*KTb-Sample[[#This Row],[Kpy]]*KTa)</f>
        <v>2.0881360887005513</v>
      </c>
      <c r="Z2439">
        <f>-Sample[[#This Row],[Xp]]*a+Sample[[#This Row],[Yp]]*b+Sample[[#This Row],[Zp]]*c_</f>
        <v>-0.79588001734407532</v>
      </c>
      <c r="AA2439" s="8">
        <f>-IF(Sample[[#This Row],[Column2]]&gt;0,1,-1)*SQRT(Sample[[#This Row],[KPx''i]]^2+Sample[[#This Row],[KPx''j]]^2+Sample[[#This Row],[KPx''k]]^2)/Ksmag/Scale</f>
        <v>0.48737498474260249</v>
      </c>
      <c r="AB2439" s="1">
        <f>SQRT(Sample[[#This Row],[Kpy''i]]^2+Sample[[#This Row],[KPy''j]]^2+Sample[[#This Row],[KPy''k]]^2)/KTmag/Scale</f>
        <v>1.476535188360514</v>
      </c>
    </row>
    <row r="2440" spans="1:28" hidden="1" x14ac:dyDescent="0.25">
      <c r="A2440" s="5">
        <v>2435</v>
      </c>
      <c r="B2440" s="13" t="s">
        <v>43</v>
      </c>
      <c r="C2440" s="5"/>
      <c r="D2440" s="5"/>
      <c r="E2440">
        <v>2</v>
      </c>
      <c r="F2440">
        <v>9</v>
      </c>
      <c r="G2440">
        <v>6</v>
      </c>
      <c r="H2440" s="11">
        <f>Sample[[#This Row],[C]]/Sample[[#This Row],[D]]</f>
        <v>4.5</v>
      </c>
      <c r="I2440" s="11">
        <f>Sample[[#This Row],[A]]/Sample[[#This Row],[C]]</f>
        <v>0.66666666666666663</v>
      </c>
      <c r="J2440" s="11">
        <f>Sample[[#This Row],[D]]/Sample[[#This Row],[A]]</f>
        <v>0.33333333333333331</v>
      </c>
      <c r="K2440" s="11">
        <f>Sample[[#This Row],[A]]/Sample[[#This Row],[D]]</f>
        <v>3</v>
      </c>
      <c r="L2440" s="11">
        <f>Sample[[#This Row],[D]]/Sample[[#This Row],[C]]</f>
        <v>0.22222222222222221</v>
      </c>
      <c r="M2440" s="11">
        <f>Sample[[#This Row],[C]]/Sample[[#This Row],[A]]</f>
        <v>1.5</v>
      </c>
      <c r="N2440">
        <f>IF(Sample[[#This Row],[Ap]]=0,10,LOG(Sample[[#This Row],[Ap]]))</f>
        <v>0.65321251377534373</v>
      </c>
      <c r="O2440">
        <f>IF(Sample[[#This Row],[Ei]]=0,10,LOG(Sample[[#This Row],[Ei]]))</f>
        <v>-0.17609125905568127</v>
      </c>
      <c r="P2440">
        <f>IF(Sample[[#This Row],[Ii]]=0,10,LOG(Sample[[#This Row],[Ii]]))</f>
        <v>-0.47712125471966244</v>
      </c>
      <c r="Q2440">
        <f>Kx-Sample[[#This Row],[Xp]]</f>
        <v>-0.65321251377534373</v>
      </c>
      <c r="R2440">
        <f>Ky-Sample[[#This Row],[Yp]]</f>
        <v>-0.82390874094431876</v>
      </c>
      <c r="S2440">
        <f>Kz-Sample[[#This Row],[Zp]]</f>
        <v>1.4771212547196624</v>
      </c>
      <c r="T2440">
        <f>Sample[[#This Row],[Kpy]]*KSc-Sample[[#This Row],[KPz]]*KSb</f>
        <v>-0.65321251377534362</v>
      </c>
      <c r="U2440">
        <f>-1*(Sample[[#This Row],[KPx]]*KSc-Sample[[#This Row],[KPz]]*KSa)</f>
        <v>-0.65321251377534373</v>
      </c>
      <c r="V2440">
        <f>(Sample[[#This Row],[KPx]]*$R$2-Sample[[#This Row],[Kpy]]*KSa)</f>
        <v>-0.65321251377534373</v>
      </c>
      <c r="W2440">
        <f>Sample[[#This Row],[Kpy]]*KTc-Sample[[#This Row],[KPz]]*KTb</f>
        <v>2.3010299956639813</v>
      </c>
      <c r="X2440">
        <f>-1*(Sample[[#This Row],[KPx]]*KTc-Sample[[#This Row],[KPz]]*KTa)</f>
        <v>2.3010299956639813</v>
      </c>
      <c r="Y2440">
        <f>(Sample[[#This Row],[KPx]]*KTb-Sample[[#This Row],[Kpy]]*KTa)</f>
        <v>2.3010299956639813</v>
      </c>
      <c r="Z2440">
        <f>-Sample[[#This Row],[Xp]]*a+Sample[[#This Row],[Yp]]*b+Sample[[#This Row],[Zp]]*c_</f>
        <v>-1.3064250275506875</v>
      </c>
      <c r="AA2440" s="8">
        <f>-IF(Sample[[#This Row],[Column2]]&gt;0,1,-1)*SQRT(Sample[[#This Row],[KPx''i]]^2+Sample[[#This Row],[KPx''j]]^2+Sample[[#This Row],[KPx''k]]^2)/Ksmag/Scale</f>
        <v>0.80001867617515976</v>
      </c>
      <c r="AB2440" s="1">
        <f>SQRT(Sample[[#This Row],[Kpy''i]]^2+Sample[[#This Row],[KPy''j]]^2+Sample[[#This Row],[KPy''k]]^2)/KTmag/Scale</f>
        <v>1.6270739136476533</v>
      </c>
    </row>
    <row r="2441" spans="1:28" hidden="1" x14ac:dyDescent="0.25">
      <c r="A2441" s="5">
        <v>2436</v>
      </c>
      <c r="B2441" s="13" t="s">
        <v>43</v>
      </c>
      <c r="C2441" s="5"/>
      <c r="D2441" s="5"/>
      <c r="E2441">
        <v>8</v>
      </c>
      <c r="F2441">
        <v>3</v>
      </c>
      <c r="G2441">
        <v>2</v>
      </c>
      <c r="H2441" s="11">
        <f>Sample[[#This Row],[C]]/Sample[[#This Row],[D]]</f>
        <v>0.375</v>
      </c>
      <c r="I2441" s="11">
        <f>Sample[[#This Row],[A]]/Sample[[#This Row],[C]]</f>
        <v>0.66666666666666663</v>
      </c>
      <c r="J2441" s="11">
        <f>Sample[[#This Row],[D]]/Sample[[#This Row],[A]]</f>
        <v>4</v>
      </c>
      <c r="K2441" s="11">
        <f>Sample[[#This Row],[A]]/Sample[[#This Row],[D]]</f>
        <v>0.25</v>
      </c>
      <c r="L2441" s="11">
        <f>Sample[[#This Row],[D]]/Sample[[#This Row],[C]]</f>
        <v>2.6666666666666665</v>
      </c>
      <c r="M2441" s="11">
        <f>Sample[[#This Row],[C]]/Sample[[#This Row],[A]]</f>
        <v>1.5</v>
      </c>
      <c r="N2441">
        <f>IF(Sample[[#This Row],[Ap]]=0,10,LOG(Sample[[#This Row],[Ap]]))</f>
        <v>-0.42596873227228116</v>
      </c>
      <c r="O2441">
        <f>IF(Sample[[#This Row],[Ei]]=0,10,LOG(Sample[[#This Row],[Ei]]))</f>
        <v>-0.17609125905568127</v>
      </c>
      <c r="P2441">
        <f>IF(Sample[[#This Row],[Ii]]=0,10,LOG(Sample[[#This Row],[Ii]]))</f>
        <v>0.6020599913279624</v>
      </c>
      <c r="Q2441">
        <f>Kx-Sample[[#This Row],[Xp]]</f>
        <v>0.42596873227228116</v>
      </c>
      <c r="R2441">
        <f>Ky-Sample[[#This Row],[Yp]]</f>
        <v>-0.82390874094431876</v>
      </c>
      <c r="S2441">
        <f>Kz-Sample[[#This Row],[Zp]]</f>
        <v>0.3979400086720376</v>
      </c>
      <c r="T2441">
        <f>Sample[[#This Row],[Kpy]]*KSc-Sample[[#This Row],[KPz]]*KSb</f>
        <v>0.42596873227228116</v>
      </c>
      <c r="U2441">
        <f>-1*(Sample[[#This Row],[KPx]]*KSc-Sample[[#This Row],[KPz]]*KSa)</f>
        <v>0.42596873227228116</v>
      </c>
      <c r="V2441">
        <f>(Sample[[#This Row],[KPx]]*$R$2-Sample[[#This Row],[Kpy]]*KSa)</f>
        <v>0.42596873227228116</v>
      </c>
      <c r="W2441">
        <f>Sample[[#This Row],[Kpy]]*KTc-Sample[[#This Row],[KPz]]*KTb</f>
        <v>1.2218487496163564</v>
      </c>
      <c r="X2441">
        <f>-1*(Sample[[#This Row],[KPx]]*KTc-Sample[[#This Row],[KPz]]*KTa)</f>
        <v>1.2218487496163564</v>
      </c>
      <c r="Y2441">
        <f>(Sample[[#This Row],[KPx]]*KTb-Sample[[#This Row],[Kpy]]*KTa)</f>
        <v>1.2218487496163564</v>
      </c>
      <c r="Z2441">
        <f>-Sample[[#This Row],[Xp]]*a+Sample[[#This Row],[Yp]]*b+Sample[[#This Row],[Zp]]*c_</f>
        <v>0.85193746454456232</v>
      </c>
      <c r="AA2441" s="8">
        <f>-IF(Sample[[#This Row],[Column2]]&gt;0,1,-1)*SQRT(Sample[[#This Row],[KPx''i]]^2+Sample[[#This Row],[KPx''j]]^2+Sample[[#This Row],[KPx''k]]^2)/Ksmag/Scale</f>
        <v>-0.52170302022365322</v>
      </c>
      <c r="AB2441" s="1">
        <f>SQRT(Sample[[#This Row],[Kpy''i]]^2+Sample[[#This Row],[KPy''j]]^2+Sample[[#This Row],[KPy''k]]^2)/KTmag/Scale</f>
        <v>0.86397753643802966</v>
      </c>
    </row>
    <row r="2442" spans="1:28" hidden="1" x14ac:dyDescent="0.25">
      <c r="A2442" s="5">
        <v>2437</v>
      </c>
      <c r="B2442" s="13" t="s">
        <v>43</v>
      </c>
      <c r="C2442" s="5"/>
      <c r="D2442" s="5"/>
      <c r="E2442">
        <v>8</v>
      </c>
      <c r="F2442">
        <v>8</v>
      </c>
      <c r="G2442">
        <v>9</v>
      </c>
      <c r="H2442" s="11">
        <f>Sample[[#This Row],[C]]/Sample[[#This Row],[D]]</f>
        <v>1</v>
      </c>
      <c r="I2442" s="11">
        <f>Sample[[#This Row],[A]]/Sample[[#This Row],[C]]</f>
        <v>1.125</v>
      </c>
      <c r="J2442" s="11">
        <f>Sample[[#This Row],[D]]/Sample[[#This Row],[A]]</f>
        <v>0.88888888888888884</v>
      </c>
      <c r="K2442" s="11">
        <f>Sample[[#This Row],[A]]/Sample[[#This Row],[D]]</f>
        <v>1.125</v>
      </c>
      <c r="L2442" s="11">
        <f>Sample[[#This Row],[D]]/Sample[[#This Row],[C]]</f>
        <v>1</v>
      </c>
      <c r="M2442" s="11">
        <f>Sample[[#This Row],[C]]/Sample[[#This Row],[A]]</f>
        <v>0.88888888888888884</v>
      </c>
      <c r="N2442">
        <f>IF(Sample[[#This Row],[Ap]]=0,10,LOG(Sample[[#This Row],[Ap]]))</f>
        <v>0</v>
      </c>
      <c r="O2442">
        <f>IF(Sample[[#This Row],[Ei]]=0,10,LOG(Sample[[#This Row],[Ei]]))</f>
        <v>5.1152522447381291E-2</v>
      </c>
      <c r="P2442">
        <f>IF(Sample[[#This Row],[Ii]]=0,10,LOG(Sample[[#This Row],[Ii]]))</f>
        <v>-5.1152522447381311E-2</v>
      </c>
      <c r="Q2442">
        <f>Kx-Sample[[#This Row],[Xp]]</f>
        <v>0</v>
      </c>
      <c r="R2442">
        <f>Ky-Sample[[#This Row],[Yp]]</f>
        <v>-1.0511525224473812</v>
      </c>
      <c r="S2442">
        <f>Kz-Sample[[#This Row],[Zp]]</f>
        <v>1.0511525224473812</v>
      </c>
      <c r="T2442">
        <f>Sample[[#This Row],[Kpy]]*KSc-Sample[[#This Row],[KPz]]*KSb</f>
        <v>0</v>
      </c>
      <c r="U2442">
        <f>-1*(Sample[[#This Row],[KPx]]*KSc-Sample[[#This Row],[KPz]]*KSa)</f>
        <v>0</v>
      </c>
      <c r="V2442">
        <f>(Sample[[#This Row],[KPx]]*$R$2-Sample[[#This Row],[Kpy]]*KSa)</f>
        <v>0</v>
      </c>
      <c r="W2442">
        <f>Sample[[#This Row],[Kpy]]*KTc-Sample[[#This Row],[KPz]]*KTb</f>
        <v>2.1023050448947624</v>
      </c>
      <c r="X2442">
        <f>-1*(Sample[[#This Row],[KPx]]*KTc-Sample[[#This Row],[KPz]]*KTa)</f>
        <v>2.1023050448947624</v>
      </c>
      <c r="Y2442">
        <f>(Sample[[#This Row],[KPx]]*KTb-Sample[[#This Row],[Kpy]]*KTa)</f>
        <v>2.1023050448947624</v>
      </c>
      <c r="Z2442">
        <f>-Sample[[#This Row],[Xp]]*a+Sample[[#This Row],[Yp]]*b+Sample[[#This Row],[Zp]]*c_</f>
        <v>0</v>
      </c>
      <c r="AA2442" s="8">
        <f>-IF(Sample[[#This Row],[Column2]]&gt;0,1,-1)*SQRT(Sample[[#This Row],[KPx''i]]^2+Sample[[#This Row],[KPx''j]]^2+Sample[[#This Row],[KPx''k]]^2)/Ksmag/Scale</f>
        <v>0</v>
      </c>
      <c r="AB2442" s="1">
        <f>SQRT(Sample[[#This Row],[Kpy''i]]^2+Sample[[#This Row],[KPy''j]]^2+Sample[[#This Row],[KPy''k]]^2)/KTmag/Scale</f>
        <v>1.486554153367776</v>
      </c>
    </row>
    <row r="2443" spans="1:28" hidden="1" x14ac:dyDescent="0.25">
      <c r="A2443" s="5">
        <v>2438</v>
      </c>
      <c r="B2443" s="13" t="s">
        <v>43</v>
      </c>
      <c r="C2443" s="5"/>
      <c r="D2443" s="5"/>
      <c r="E2443">
        <v>7</v>
      </c>
      <c r="F2443">
        <v>6</v>
      </c>
      <c r="G2443">
        <v>9</v>
      </c>
      <c r="H2443" s="11">
        <f>Sample[[#This Row],[C]]/Sample[[#This Row],[D]]</f>
        <v>0.8571428571428571</v>
      </c>
      <c r="I2443" s="11">
        <f>Sample[[#This Row],[A]]/Sample[[#This Row],[C]]</f>
        <v>1.5</v>
      </c>
      <c r="J2443" s="11">
        <f>Sample[[#This Row],[D]]/Sample[[#This Row],[A]]</f>
        <v>0.77777777777777779</v>
      </c>
      <c r="K2443" s="11">
        <f>Sample[[#This Row],[A]]/Sample[[#This Row],[D]]</f>
        <v>1.2857142857142858</v>
      </c>
      <c r="L2443" s="11">
        <f>Sample[[#This Row],[D]]/Sample[[#This Row],[C]]</f>
        <v>1.1666666666666667</v>
      </c>
      <c r="M2443" s="11">
        <f>Sample[[#This Row],[C]]/Sample[[#This Row],[A]]</f>
        <v>0.66666666666666663</v>
      </c>
      <c r="N2443">
        <f>IF(Sample[[#This Row],[Ap]]=0,10,LOG(Sample[[#This Row],[Ap]]))</f>
        <v>-6.6946789630613221E-2</v>
      </c>
      <c r="O2443">
        <f>IF(Sample[[#This Row],[Ei]]=0,10,LOG(Sample[[#This Row],[Ei]]))</f>
        <v>0.17609125905568124</v>
      </c>
      <c r="P2443">
        <f>IF(Sample[[#This Row],[Ii]]=0,10,LOG(Sample[[#This Row],[Ii]]))</f>
        <v>-0.10914446942506803</v>
      </c>
      <c r="Q2443">
        <f>Kx-Sample[[#This Row],[Xp]]</f>
        <v>6.6946789630613221E-2</v>
      </c>
      <c r="R2443">
        <f>Ky-Sample[[#This Row],[Yp]]</f>
        <v>-1.1760912590556813</v>
      </c>
      <c r="S2443">
        <f>Kz-Sample[[#This Row],[Zp]]</f>
        <v>1.1091444694250681</v>
      </c>
      <c r="T2443">
        <f>Sample[[#This Row],[Kpy]]*KSc-Sample[[#This Row],[KPz]]*KSb</f>
        <v>6.694678963061329E-2</v>
      </c>
      <c r="U2443">
        <f>-1*(Sample[[#This Row],[KPx]]*KSc-Sample[[#This Row],[KPz]]*KSa)</f>
        <v>6.6946789630613221E-2</v>
      </c>
      <c r="V2443">
        <f>(Sample[[#This Row],[KPx]]*$R$2-Sample[[#This Row],[Kpy]]*KSa)</f>
        <v>6.6946789630613221E-2</v>
      </c>
      <c r="W2443">
        <f>Sample[[#This Row],[Kpy]]*KTc-Sample[[#This Row],[KPz]]*KTb</f>
        <v>2.2852357284807496</v>
      </c>
      <c r="X2443">
        <f>-1*(Sample[[#This Row],[KPx]]*KTc-Sample[[#This Row],[KPz]]*KTa)</f>
        <v>2.2852357284807492</v>
      </c>
      <c r="Y2443">
        <f>(Sample[[#This Row],[KPx]]*KTb-Sample[[#This Row],[Kpy]]*KTa)</f>
        <v>2.2852357284807496</v>
      </c>
      <c r="Z2443">
        <f>-Sample[[#This Row],[Xp]]*a+Sample[[#This Row],[Yp]]*b+Sample[[#This Row],[Zp]]*c_</f>
        <v>0.13389357926122641</v>
      </c>
      <c r="AA2443" s="8">
        <f>-IF(Sample[[#This Row],[Column2]]&gt;0,1,-1)*SQRT(Sample[[#This Row],[KPx''i]]^2+Sample[[#This Row],[KPx''j]]^2+Sample[[#This Row],[KPx''k]]^2)/Ksmag/Scale</f>
        <v>-8.1992737256225176E-2</v>
      </c>
      <c r="AB2443" s="1">
        <f>SQRT(Sample[[#This Row],[Kpy''i]]^2+Sample[[#This Row],[KPy''j]]^2+Sample[[#This Row],[KPy''k]]^2)/KTmag/Scale</f>
        <v>1.6159056802185181</v>
      </c>
    </row>
    <row r="2444" spans="1:28" hidden="1" x14ac:dyDescent="0.25">
      <c r="A2444" s="5">
        <v>2439</v>
      </c>
      <c r="B2444" s="13" t="s">
        <v>43</v>
      </c>
      <c r="C2444" s="5"/>
      <c r="D2444" s="5"/>
      <c r="E2444">
        <v>6</v>
      </c>
      <c r="F2444">
        <v>9</v>
      </c>
      <c r="G2444">
        <v>1</v>
      </c>
      <c r="H2444" s="11">
        <f>Sample[[#This Row],[C]]/Sample[[#This Row],[D]]</f>
        <v>1.5</v>
      </c>
      <c r="I2444" s="11">
        <f>Sample[[#This Row],[A]]/Sample[[#This Row],[C]]</f>
        <v>0.1111111111111111</v>
      </c>
      <c r="J2444" s="11">
        <f>Sample[[#This Row],[D]]/Sample[[#This Row],[A]]</f>
        <v>6</v>
      </c>
      <c r="K2444" s="11">
        <f>Sample[[#This Row],[A]]/Sample[[#This Row],[D]]</f>
        <v>0.16666666666666666</v>
      </c>
      <c r="L2444" s="11">
        <f>Sample[[#This Row],[D]]/Sample[[#This Row],[C]]</f>
        <v>0.66666666666666663</v>
      </c>
      <c r="M2444" s="11">
        <f>Sample[[#This Row],[C]]/Sample[[#This Row],[A]]</f>
        <v>9</v>
      </c>
      <c r="N2444">
        <f>IF(Sample[[#This Row],[Ap]]=0,10,LOG(Sample[[#This Row],[Ap]]))</f>
        <v>0.17609125905568124</v>
      </c>
      <c r="O2444">
        <f>IF(Sample[[#This Row],[Ei]]=0,10,LOG(Sample[[#This Row],[Ei]]))</f>
        <v>-0.95424250943932487</v>
      </c>
      <c r="P2444">
        <f>IF(Sample[[#This Row],[Ii]]=0,10,LOG(Sample[[#This Row],[Ii]]))</f>
        <v>0.77815125038364363</v>
      </c>
      <c r="Q2444">
        <f>Kx-Sample[[#This Row],[Xp]]</f>
        <v>-0.17609125905568124</v>
      </c>
      <c r="R2444">
        <f>Ky-Sample[[#This Row],[Yp]]</f>
        <v>-4.5757490560675129E-2</v>
      </c>
      <c r="S2444">
        <f>Kz-Sample[[#This Row],[Zp]]</f>
        <v>0.22184874961635637</v>
      </c>
      <c r="T2444">
        <f>Sample[[#This Row],[Kpy]]*KSc-Sample[[#This Row],[KPz]]*KSb</f>
        <v>-0.17609125905568124</v>
      </c>
      <c r="U2444">
        <f>-1*(Sample[[#This Row],[KPx]]*KSc-Sample[[#This Row],[KPz]]*KSa)</f>
        <v>-0.17609125905568124</v>
      </c>
      <c r="V2444">
        <f>(Sample[[#This Row],[KPx]]*$R$2-Sample[[#This Row],[Kpy]]*KSa)</f>
        <v>-0.17609125905568124</v>
      </c>
      <c r="W2444">
        <f>Sample[[#This Row],[Kpy]]*KTc-Sample[[#This Row],[KPz]]*KTb</f>
        <v>0.2676062401770315</v>
      </c>
      <c r="X2444">
        <f>-1*(Sample[[#This Row],[KPx]]*KTc-Sample[[#This Row],[KPz]]*KTa)</f>
        <v>0.2676062401770315</v>
      </c>
      <c r="Y2444">
        <f>(Sample[[#This Row],[KPx]]*KTb-Sample[[#This Row],[Kpy]]*KTa)</f>
        <v>0.2676062401770315</v>
      </c>
      <c r="Z2444">
        <f>-Sample[[#This Row],[Xp]]*a+Sample[[#This Row],[Yp]]*b+Sample[[#This Row],[Zp]]*c_</f>
        <v>-0.35218251811136247</v>
      </c>
      <c r="AA2444" s="8">
        <f>-IF(Sample[[#This Row],[Column2]]&gt;0,1,-1)*SQRT(Sample[[#This Row],[KPx''i]]^2+Sample[[#This Row],[KPx''j]]^2+Sample[[#This Row],[KPx''k]]^2)/Ksmag/Scale</f>
        <v>0.21566686642533328</v>
      </c>
      <c r="AB2444" s="1">
        <f>SQRT(Sample[[#This Row],[Kpy''i]]^2+Sample[[#This Row],[KPy''j]]^2+Sample[[#This Row],[KPy''k]]^2)/KTmag/Scale</f>
        <v>0.18922618711701492</v>
      </c>
    </row>
    <row r="2445" spans="1:28" hidden="1" x14ac:dyDescent="0.25">
      <c r="A2445" s="5">
        <v>2440</v>
      </c>
      <c r="B2445" s="13" t="s">
        <v>43</v>
      </c>
      <c r="C2445" s="5"/>
      <c r="D2445" s="5"/>
      <c r="E2445">
        <v>5</v>
      </c>
      <c r="F2445">
        <v>2</v>
      </c>
      <c r="G2445">
        <v>4</v>
      </c>
      <c r="H2445" s="11">
        <f>Sample[[#This Row],[C]]/Sample[[#This Row],[D]]</f>
        <v>0.4</v>
      </c>
      <c r="I2445" s="11">
        <f>Sample[[#This Row],[A]]/Sample[[#This Row],[C]]</f>
        <v>2</v>
      </c>
      <c r="J2445" s="11">
        <f>Sample[[#This Row],[D]]/Sample[[#This Row],[A]]</f>
        <v>1.25</v>
      </c>
      <c r="K2445" s="11">
        <f>Sample[[#This Row],[A]]/Sample[[#This Row],[D]]</f>
        <v>0.8</v>
      </c>
      <c r="L2445" s="11">
        <f>Sample[[#This Row],[D]]/Sample[[#This Row],[C]]</f>
        <v>2.5</v>
      </c>
      <c r="M2445" s="11">
        <f>Sample[[#This Row],[C]]/Sample[[#This Row],[A]]</f>
        <v>0.5</v>
      </c>
      <c r="N2445">
        <f>IF(Sample[[#This Row],[Ap]]=0,10,LOG(Sample[[#This Row],[Ap]]))</f>
        <v>-0.3979400086720376</v>
      </c>
      <c r="O2445">
        <f>IF(Sample[[#This Row],[Ei]]=0,10,LOG(Sample[[#This Row],[Ei]]))</f>
        <v>0.3010299956639812</v>
      </c>
      <c r="P2445">
        <f>IF(Sample[[#This Row],[Ii]]=0,10,LOG(Sample[[#This Row],[Ii]]))</f>
        <v>9.691001300805642E-2</v>
      </c>
      <c r="Q2445">
        <f>Kx-Sample[[#This Row],[Xp]]</f>
        <v>0.3979400086720376</v>
      </c>
      <c r="R2445">
        <f>Ky-Sample[[#This Row],[Yp]]</f>
        <v>-1.3010299956639813</v>
      </c>
      <c r="S2445">
        <f>Kz-Sample[[#This Row],[Zp]]</f>
        <v>0.90308998699194354</v>
      </c>
      <c r="T2445">
        <f>Sample[[#This Row],[Kpy]]*KSc-Sample[[#This Row],[KPz]]*KSb</f>
        <v>0.39794000867203771</v>
      </c>
      <c r="U2445">
        <f>-1*(Sample[[#This Row],[KPx]]*KSc-Sample[[#This Row],[KPz]]*KSa)</f>
        <v>0.3979400086720376</v>
      </c>
      <c r="V2445">
        <f>(Sample[[#This Row],[KPx]]*$R$2-Sample[[#This Row],[Kpy]]*KSa)</f>
        <v>0.3979400086720376</v>
      </c>
      <c r="W2445">
        <f>Sample[[#This Row],[Kpy]]*KTc-Sample[[#This Row],[KPz]]*KTb</f>
        <v>2.204119982655925</v>
      </c>
      <c r="X2445">
        <f>-1*(Sample[[#This Row],[KPx]]*KTc-Sample[[#This Row],[KPz]]*KTa)</f>
        <v>2.2041199826559246</v>
      </c>
      <c r="Y2445">
        <f>(Sample[[#This Row],[KPx]]*KTb-Sample[[#This Row],[Kpy]]*KTa)</f>
        <v>2.204119982655925</v>
      </c>
      <c r="Z2445">
        <f>-Sample[[#This Row],[Xp]]*a+Sample[[#This Row],[Yp]]*b+Sample[[#This Row],[Zp]]*c_</f>
        <v>0.79588001734407521</v>
      </c>
      <c r="AA2445" s="8">
        <f>-IF(Sample[[#This Row],[Column2]]&gt;0,1,-1)*SQRT(Sample[[#This Row],[KPx''i]]^2+Sample[[#This Row],[KPx''j]]^2+Sample[[#This Row],[KPx''k]]^2)/Ksmag/Scale</f>
        <v>-0.48737498474260249</v>
      </c>
      <c r="AB2445" s="1">
        <f>SQRT(Sample[[#This Row],[Kpy''i]]^2+Sample[[#This Row],[KPy''j]]^2+Sample[[#This Row],[KPy''k]]^2)/KTmag/Scale</f>
        <v>1.5585481862847801</v>
      </c>
    </row>
    <row r="2446" spans="1:28" hidden="1" x14ac:dyDescent="0.25">
      <c r="A2446" s="5">
        <v>2441</v>
      </c>
      <c r="B2446" s="13" t="s">
        <v>43</v>
      </c>
      <c r="C2446" s="5"/>
      <c r="D2446" s="5"/>
      <c r="E2446">
        <v>1</v>
      </c>
      <c r="F2446">
        <v>8</v>
      </c>
      <c r="G2446">
        <v>8</v>
      </c>
      <c r="H2446" s="11">
        <f>Sample[[#This Row],[C]]/Sample[[#This Row],[D]]</f>
        <v>8</v>
      </c>
      <c r="I2446" s="11">
        <f>Sample[[#This Row],[A]]/Sample[[#This Row],[C]]</f>
        <v>1</v>
      </c>
      <c r="J2446" s="11">
        <f>Sample[[#This Row],[D]]/Sample[[#This Row],[A]]</f>
        <v>0.125</v>
      </c>
      <c r="K2446" s="11">
        <f>Sample[[#This Row],[A]]/Sample[[#This Row],[D]]</f>
        <v>8</v>
      </c>
      <c r="L2446" s="11">
        <f>Sample[[#This Row],[D]]/Sample[[#This Row],[C]]</f>
        <v>0.125</v>
      </c>
      <c r="M2446" s="11">
        <f>Sample[[#This Row],[C]]/Sample[[#This Row],[A]]</f>
        <v>1</v>
      </c>
      <c r="N2446">
        <f>IF(Sample[[#This Row],[Ap]]=0,10,LOG(Sample[[#This Row],[Ap]]))</f>
        <v>0.90308998699194354</v>
      </c>
      <c r="O2446">
        <f>IF(Sample[[#This Row],[Ei]]=0,10,LOG(Sample[[#This Row],[Ei]]))</f>
        <v>0</v>
      </c>
      <c r="P2446">
        <f>IF(Sample[[#This Row],[Ii]]=0,10,LOG(Sample[[#This Row],[Ii]]))</f>
        <v>-0.90308998699194354</v>
      </c>
      <c r="Q2446">
        <f>Kx-Sample[[#This Row],[Xp]]</f>
        <v>-0.90308998699194354</v>
      </c>
      <c r="R2446">
        <f>Ky-Sample[[#This Row],[Yp]]</f>
        <v>-1</v>
      </c>
      <c r="S2446">
        <f>Kz-Sample[[#This Row],[Zp]]</f>
        <v>1.9030899869919435</v>
      </c>
      <c r="T2446">
        <f>Sample[[#This Row],[Kpy]]*KSc-Sample[[#This Row],[KPz]]*KSb</f>
        <v>-0.90308998699194354</v>
      </c>
      <c r="U2446">
        <f>-1*(Sample[[#This Row],[KPx]]*KSc-Sample[[#This Row],[KPz]]*KSa)</f>
        <v>-0.90308998699194354</v>
      </c>
      <c r="V2446">
        <f>(Sample[[#This Row],[KPx]]*$R$2-Sample[[#This Row],[Kpy]]*KSa)</f>
        <v>-0.90308998699194354</v>
      </c>
      <c r="W2446">
        <f>Sample[[#This Row],[Kpy]]*KTc-Sample[[#This Row],[KPz]]*KTb</f>
        <v>2.9030899869919438</v>
      </c>
      <c r="X2446">
        <f>-1*(Sample[[#This Row],[KPx]]*KTc-Sample[[#This Row],[KPz]]*KTa)</f>
        <v>2.9030899869919438</v>
      </c>
      <c r="Y2446">
        <f>(Sample[[#This Row],[KPx]]*KTb-Sample[[#This Row],[Kpy]]*KTa)</f>
        <v>2.9030899869919438</v>
      </c>
      <c r="Z2446">
        <f>-Sample[[#This Row],[Xp]]*a+Sample[[#This Row],[Yp]]*b+Sample[[#This Row],[Zp]]*c_</f>
        <v>-1.8061799739838871</v>
      </c>
      <c r="AA2446" s="8">
        <f>-IF(Sample[[#This Row],[Column2]]&gt;0,1,-1)*SQRT(Sample[[#This Row],[KPx''i]]^2+Sample[[#This Row],[KPx''j]]^2+Sample[[#This Row],[KPx''k]]^2)/Ksmag/Scale</f>
        <v>1.1060548299734796</v>
      </c>
      <c r="AB2446" s="1">
        <f>SQRT(Sample[[#This Row],[Kpy''i]]^2+Sample[[#This Row],[KPy''j]]^2+Sample[[#This Row],[KPy''k]]^2)/KTmag/Scale</f>
        <v>2.0527946161967696</v>
      </c>
    </row>
    <row r="2447" spans="1:28" hidden="1" x14ac:dyDescent="0.25">
      <c r="A2447" s="5">
        <v>2442</v>
      </c>
      <c r="B2447" s="13" t="s">
        <v>43</v>
      </c>
      <c r="C2447" s="5"/>
      <c r="D2447" s="5"/>
      <c r="E2447">
        <v>8</v>
      </c>
      <c r="F2447">
        <v>3</v>
      </c>
      <c r="G2447">
        <v>10</v>
      </c>
      <c r="H2447" s="11">
        <f>Sample[[#This Row],[C]]/Sample[[#This Row],[D]]</f>
        <v>0.375</v>
      </c>
      <c r="I2447" s="11">
        <f>Sample[[#This Row],[A]]/Sample[[#This Row],[C]]</f>
        <v>3.3333333333333335</v>
      </c>
      <c r="J2447" s="11">
        <f>Sample[[#This Row],[D]]/Sample[[#This Row],[A]]</f>
        <v>0.8</v>
      </c>
      <c r="K2447" s="11">
        <f>Sample[[#This Row],[A]]/Sample[[#This Row],[D]]</f>
        <v>1.25</v>
      </c>
      <c r="L2447" s="11">
        <f>Sample[[#This Row],[D]]/Sample[[#This Row],[C]]</f>
        <v>2.6666666666666665</v>
      </c>
      <c r="M2447" s="11">
        <f>Sample[[#This Row],[C]]/Sample[[#This Row],[A]]</f>
        <v>0.3</v>
      </c>
      <c r="N2447">
        <f>IF(Sample[[#This Row],[Ap]]=0,10,LOG(Sample[[#This Row],[Ap]]))</f>
        <v>-0.42596873227228116</v>
      </c>
      <c r="O2447">
        <f>IF(Sample[[#This Row],[Ei]]=0,10,LOG(Sample[[#This Row],[Ei]]))</f>
        <v>0.52287874528033762</v>
      </c>
      <c r="P2447">
        <f>IF(Sample[[#This Row],[Ii]]=0,10,LOG(Sample[[#This Row],[Ii]]))</f>
        <v>-9.6910013008056392E-2</v>
      </c>
      <c r="Q2447">
        <f>Kx-Sample[[#This Row],[Xp]]</f>
        <v>0.42596873227228116</v>
      </c>
      <c r="R2447">
        <f>Ky-Sample[[#This Row],[Yp]]</f>
        <v>-1.5228787452803376</v>
      </c>
      <c r="S2447">
        <f>Kz-Sample[[#This Row],[Zp]]</f>
        <v>1.0969100130080565</v>
      </c>
      <c r="T2447">
        <f>Sample[[#This Row],[Kpy]]*KSc-Sample[[#This Row],[KPz]]*KSb</f>
        <v>0.42596873227228116</v>
      </c>
      <c r="U2447">
        <f>-1*(Sample[[#This Row],[KPx]]*KSc-Sample[[#This Row],[KPz]]*KSa)</f>
        <v>0.42596873227228116</v>
      </c>
      <c r="V2447">
        <f>(Sample[[#This Row],[KPx]]*$R$2-Sample[[#This Row],[Kpy]]*KSa)</f>
        <v>0.42596873227228116</v>
      </c>
      <c r="W2447">
        <f>Sample[[#This Row],[Kpy]]*KTc-Sample[[#This Row],[KPz]]*KTb</f>
        <v>2.6197887582883941</v>
      </c>
      <c r="X2447">
        <f>-1*(Sample[[#This Row],[KPx]]*KTc-Sample[[#This Row],[KPz]]*KTa)</f>
        <v>2.6197887582883941</v>
      </c>
      <c r="Y2447">
        <f>(Sample[[#This Row],[KPx]]*KTb-Sample[[#This Row],[Kpy]]*KTa)</f>
        <v>2.6197887582883941</v>
      </c>
      <c r="Z2447">
        <f>-Sample[[#This Row],[Xp]]*a+Sample[[#This Row],[Yp]]*b+Sample[[#This Row],[Zp]]*c_</f>
        <v>0.85193746454456243</v>
      </c>
      <c r="AA2447" s="8">
        <f>-IF(Sample[[#This Row],[Column2]]&gt;0,1,-1)*SQRT(Sample[[#This Row],[KPx''i]]^2+Sample[[#This Row],[KPx''j]]^2+Sample[[#This Row],[KPx''k]]^2)/Ksmag/Scale</f>
        <v>-0.52170302022365322</v>
      </c>
      <c r="AB2447" s="1">
        <f>SQRT(Sample[[#This Row],[Kpy''i]]^2+Sample[[#This Row],[KPy''j]]^2+Sample[[#This Row],[KPy''k]]^2)/KTmag/Scale</f>
        <v>1.8524703962620088</v>
      </c>
    </row>
    <row r="2448" spans="1:28" hidden="1" x14ac:dyDescent="0.25">
      <c r="A2448" s="5">
        <v>2443</v>
      </c>
      <c r="B2448" s="13" t="s">
        <v>43</v>
      </c>
      <c r="C2448" s="5"/>
      <c r="D2448" s="5"/>
      <c r="E2448">
        <v>10</v>
      </c>
      <c r="F2448">
        <v>4</v>
      </c>
      <c r="G2448">
        <v>1</v>
      </c>
      <c r="H2448" s="11">
        <f>Sample[[#This Row],[C]]/Sample[[#This Row],[D]]</f>
        <v>0.4</v>
      </c>
      <c r="I2448" s="11">
        <f>Sample[[#This Row],[A]]/Sample[[#This Row],[C]]</f>
        <v>0.25</v>
      </c>
      <c r="J2448" s="11">
        <f>Sample[[#This Row],[D]]/Sample[[#This Row],[A]]</f>
        <v>10</v>
      </c>
      <c r="K2448" s="11">
        <f>Sample[[#This Row],[A]]/Sample[[#This Row],[D]]</f>
        <v>0.1</v>
      </c>
      <c r="L2448" s="11">
        <f>Sample[[#This Row],[D]]/Sample[[#This Row],[C]]</f>
        <v>2.5</v>
      </c>
      <c r="M2448" s="11">
        <f>Sample[[#This Row],[C]]/Sample[[#This Row],[A]]</f>
        <v>4</v>
      </c>
      <c r="N2448">
        <f>IF(Sample[[#This Row],[Ap]]=0,10,LOG(Sample[[#This Row],[Ap]]))</f>
        <v>-0.3979400086720376</v>
      </c>
      <c r="O2448">
        <f>IF(Sample[[#This Row],[Ei]]=0,10,LOG(Sample[[#This Row],[Ei]]))</f>
        <v>-0.6020599913279624</v>
      </c>
      <c r="P2448">
        <f>IF(Sample[[#This Row],[Ii]]=0,10,LOG(Sample[[#This Row],[Ii]]))</f>
        <v>1</v>
      </c>
      <c r="Q2448">
        <f>Kx-Sample[[#This Row],[Xp]]</f>
        <v>0.3979400086720376</v>
      </c>
      <c r="R2448">
        <f>Ky-Sample[[#This Row],[Yp]]</f>
        <v>-0.3979400086720376</v>
      </c>
      <c r="S2448">
        <f>Kz-Sample[[#This Row],[Zp]]</f>
        <v>0</v>
      </c>
      <c r="T2448">
        <f>Sample[[#This Row],[Kpy]]*KSc-Sample[[#This Row],[KPz]]*KSb</f>
        <v>0.3979400086720376</v>
      </c>
      <c r="U2448">
        <f>-1*(Sample[[#This Row],[KPx]]*KSc-Sample[[#This Row],[KPz]]*KSa)</f>
        <v>0.3979400086720376</v>
      </c>
      <c r="V2448">
        <f>(Sample[[#This Row],[KPx]]*$R$2-Sample[[#This Row],[Kpy]]*KSa)</f>
        <v>0.3979400086720376</v>
      </c>
      <c r="W2448">
        <f>Sample[[#This Row],[Kpy]]*KTc-Sample[[#This Row],[KPz]]*KTb</f>
        <v>0.3979400086720376</v>
      </c>
      <c r="X2448">
        <f>-1*(Sample[[#This Row],[KPx]]*KTc-Sample[[#This Row],[KPz]]*KTa)</f>
        <v>0.3979400086720376</v>
      </c>
      <c r="Y2448">
        <f>(Sample[[#This Row],[KPx]]*KTb-Sample[[#This Row],[Kpy]]*KTa)</f>
        <v>0.3979400086720376</v>
      </c>
      <c r="Z2448">
        <f>-Sample[[#This Row],[Xp]]*a+Sample[[#This Row],[Yp]]*b+Sample[[#This Row],[Zp]]*c_</f>
        <v>0.79588001734407521</v>
      </c>
      <c r="AA2448" s="8">
        <f>-IF(Sample[[#This Row],[Column2]]&gt;0,1,-1)*SQRT(Sample[[#This Row],[KPx''i]]^2+Sample[[#This Row],[KPx''j]]^2+Sample[[#This Row],[KPx''k]]^2)/Ksmag/Scale</f>
        <v>-0.48737498474260249</v>
      </c>
      <c r="AB2448" s="1">
        <f>SQRT(Sample[[#This Row],[Kpy''i]]^2+Sample[[#This Row],[KPy''j]]^2+Sample[[#This Row],[KPy''k]]^2)/KTmag/Scale</f>
        <v>0.28138607863743137</v>
      </c>
    </row>
    <row r="2449" spans="1:28" hidden="1" x14ac:dyDescent="0.25">
      <c r="A2449" s="5">
        <v>2444</v>
      </c>
      <c r="B2449" s="13" t="s">
        <v>43</v>
      </c>
      <c r="C2449" s="5"/>
      <c r="D2449" s="5"/>
      <c r="E2449">
        <v>2</v>
      </c>
      <c r="F2449">
        <v>7</v>
      </c>
      <c r="G2449">
        <v>3</v>
      </c>
      <c r="H2449" s="11">
        <f>Sample[[#This Row],[C]]/Sample[[#This Row],[D]]</f>
        <v>3.5</v>
      </c>
      <c r="I2449" s="11">
        <f>Sample[[#This Row],[A]]/Sample[[#This Row],[C]]</f>
        <v>0.42857142857142855</v>
      </c>
      <c r="J2449" s="11">
        <f>Sample[[#This Row],[D]]/Sample[[#This Row],[A]]</f>
        <v>0.66666666666666663</v>
      </c>
      <c r="K2449" s="11">
        <f>Sample[[#This Row],[A]]/Sample[[#This Row],[D]]</f>
        <v>1.5</v>
      </c>
      <c r="L2449" s="11">
        <f>Sample[[#This Row],[D]]/Sample[[#This Row],[C]]</f>
        <v>0.2857142857142857</v>
      </c>
      <c r="M2449" s="11">
        <f>Sample[[#This Row],[C]]/Sample[[#This Row],[A]]</f>
        <v>2.3333333333333335</v>
      </c>
      <c r="N2449">
        <f>IF(Sample[[#This Row],[Ap]]=0,10,LOG(Sample[[#This Row],[Ap]]))</f>
        <v>0.54406804435027567</v>
      </c>
      <c r="O2449">
        <f>IF(Sample[[#This Row],[Ei]]=0,10,LOG(Sample[[#This Row],[Ei]]))</f>
        <v>-0.36797678529459443</v>
      </c>
      <c r="P2449">
        <f>IF(Sample[[#This Row],[Ii]]=0,10,LOG(Sample[[#This Row],[Ii]]))</f>
        <v>-0.17609125905568127</v>
      </c>
      <c r="Q2449">
        <f>Kx-Sample[[#This Row],[Xp]]</f>
        <v>-0.54406804435027567</v>
      </c>
      <c r="R2449">
        <f>Ky-Sample[[#This Row],[Yp]]</f>
        <v>-0.63202321470540557</v>
      </c>
      <c r="S2449">
        <f>Kz-Sample[[#This Row],[Zp]]</f>
        <v>1.1760912590556813</v>
      </c>
      <c r="T2449">
        <f>Sample[[#This Row],[Kpy]]*KSc-Sample[[#This Row],[KPz]]*KSb</f>
        <v>-0.54406804435027578</v>
      </c>
      <c r="U2449">
        <f>-1*(Sample[[#This Row],[KPx]]*KSc-Sample[[#This Row],[KPz]]*KSa)</f>
        <v>-0.54406804435027567</v>
      </c>
      <c r="V2449">
        <f>(Sample[[#This Row],[KPx]]*$R$2-Sample[[#This Row],[Kpy]]*KSa)</f>
        <v>-0.54406804435027567</v>
      </c>
      <c r="W2449">
        <f>Sample[[#This Row],[Kpy]]*KTc-Sample[[#This Row],[KPz]]*KTb</f>
        <v>1.808114473761087</v>
      </c>
      <c r="X2449">
        <f>-1*(Sample[[#This Row],[KPx]]*KTc-Sample[[#This Row],[KPz]]*KTa)</f>
        <v>1.808114473761087</v>
      </c>
      <c r="Y2449">
        <f>(Sample[[#This Row],[KPx]]*KTb-Sample[[#This Row],[Kpy]]*KTa)</f>
        <v>1.8081144737610868</v>
      </c>
      <c r="Z2449">
        <f>-Sample[[#This Row],[Xp]]*a+Sample[[#This Row],[Yp]]*b+Sample[[#This Row],[Zp]]*c_</f>
        <v>-1.0881360887005513</v>
      </c>
      <c r="AA2449" s="8">
        <f>-IF(Sample[[#This Row],[Column2]]&gt;0,1,-1)*SQRT(Sample[[#This Row],[KPx''i]]^2+Sample[[#This Row],[KPx''j]]^2+Sample[[#This Row],[KPx''k]]^2)/Ksmag/Scale</f>
        <v>0.66634454700605172</v>
      </c>
      <c r="AB2449" s="1">
        <f>SQRT(Sample[[#This Row],[Kpy''i]]^2+Sample[[#This Row],[KPy''j]]^2+Sample[[#This Row],[KPy''k]]^2)/KTmag/Scale</f>
        <v>1.2785300055580107</v>
      </c>
    </row>
    <row r="2450" spans="1:28" hidden="1" x14ac:dyDescent="0.25">
      <c r="A2450" s="5">
        <v>2445</v>
      </c>
      <c r="B2450" s="13" t="s">
        <v>43</v>
      </c>
      <c r="C2450" s="5"/>
      <c r="D2450" s="5"/>
      <c r="E2450">
        <v>6</v>
      </c>
      <c r="F2450">
        <v>5</v>
      </c>
      <c r="G2450">
        <v>10</v>
      </c>
      <c r="H2450" s="11">
        <f>Sample[[#This Row],[C]]/Sample[[#This Row],[D]]</f>
        <v>0.83333333333333337</v>
      </c>
      <c r="I2450" s="11">
        <f>Sample[[#This Row],[A]]/Sample[[#This Row],[C]]</f>
        <v>2</v>
      </c>
      <c r="J2450" s="11">
        <f>Sample[[#This Row],[D]]/Sample[[#This Row],[A]]</f>
        <v>0.6</v>
      </c>
      <c r="K2450" s="11">
        <f>Sample[[#This Row],[A]]/Sample[[#This Row],[D]]</f>
        <v>1.6666666666666667</v>
      </c>
      <c r="L2450" s="11">
        <f>Sample[[#This Row],[D]]/Sample[[#This Row],[C]]</f>
        <v>1.2</v>
      </c>
      <c r="M2450" s="11">
        <f>Sample[[#This Row],[C]]/Sample[[#This Row],[A]]</f>
        <v>0.5</v>
      </c>
      <c r="N2450">
        <f>IF(Sample[[#This Row],[Ap]]=0,10,LOG(Sample[[#This Row],[Ap]]))</f>
        <v>-7.9181246047624804E-2</v>
      </c>
      <c r="O2450">
        <f>IF(Sample[[#This Row],[Ei]]=0,10,LOG(Sample[[#This Row],[Ei]]))</f>
        <v>0.3010299956639812</v>
      </c>
      <c r="P2450">
        <f>IF(Sample[[#This Row],[Ii]]=0,10,LOG(Sample[[#This Row],[Ii]]))</f>
        <v>-0.22184874961635639</v>
      </c>
      <c r="Q2450">
        <f>Kx-Sample[[#This Row],[Xp]]</f>
        <v>7.9181246047624804E-2</v>
      </c>
      <c r="R2450">
        <f>Ky-Sample[[#This Row],[Yp]]</f>
        <v>-1.3010299956639813</v>
      </c>
      <c r="S2450">
        <f>Kz-Sample[[#This Row],[Zp]]</f>
        <v>1.2218487496163564</v>
      </c>
      <c r="T2450">
        <f>Sample[[#This Row],[Kpy]]*KSc-Sample[[#This Row],[KPz]]*KSb</f>
        <v>7.9181246047624887E-2</v>
      </c>
      <c r="U2450">
        <f>-1*(Sample[[#This Row],[KPx]]*KSc-Sample[[#This Row],[KPz]]*KSa)</f>
        <v>7.9181246047624804E-2</v>
      </c>
      <c r="V2450">
        <f>(Sample[[#This Row],[KPx]]*$R$2-Sample[[#This Row],[Kpy]]*KSa)</f>
        <v>7.9181246047624804E-2</v>
      </c>
      <c r="W2450">
        <f>Sample[[#This Row],[Kpy]]*KTc-Sample[[#This Row],[KPz]]*KTb</f>
        <v>2.5228787452803374</v>
      </c>
      <c r="X2450">
        <f>-1*(Sample[[#This Row],[KPx]]*KTc-Sample[[#This Row],[KPz]]*KTa)</f>
        <v>2.5228787452803374</v>
      </c>
      <c r="Y2450">
        <f>(Sample[[#This Row],[KPx]]*KTb-Sample[[#This Row],[Kpy]]*KTa)</f>
        <v>2.5228787452803378</v>
      </c>
      <c r="Z2450">
        <f>-Sample[[#This Row],[Xp]]*a+Sample[[#This Row],[Yp]]*b+Sample[[#This Row],[Zp]]*c_</f>
        <v>0.15836249209524961</v>
      </c>
      <c r="AA2450" s="8">
        <f>-IF(Sample[[#This Row],[Column2]]&gt;0,1,-1)*SQRT(Sample[[#This Row],[KPx''i]]^2+Sample[[#This Row],[KPx''j]]^2+Sample[[#This Row],[KPx''k]]^2)/Ksmag/Scale</f>
        <v>-9.6976825007224043E-2</v>
      </c>
      <c r="AB2450" s="1">
        <f>SQRT(Sample[[#This Row],[Kpy''i]]^2+Sample[[#This Row],[KPy''j]]^2+Sample[[#This Row],[KPy''k]]^2)/KTmag/Scale</f>
        <v>1.7839446688991354</v>
      </c>
    </row>
    <row r="2451" spans="1:28" hidden="1" x14ac:dyDescent="0.25">
      <c r="A2451" s="5">
        <v>2446</v>
      </c>
      <c r="B2451" s="13" t="s">
        <v>43</v>
      </c>
      <c r="C2451" s="5"/>
      <c r="D2451" s="5"/>
      <c r="E2451">
        <v>4</v>
      </c>
      <c r="F2451">
        <v>1</v>
      </c>
      <c r="G2451">
        <v>5</v>
      </c>
      <c r="H2451" s="11">
        <f>Sample[[#This Row],[C]]/Sample[[#This Row],[D]]</f>
        <v>0.25</v>
      </c>
      <c r="I2451" s="11">
        <f>Sample[[#This Row],[A]]/Sample[[#This Row],[C]]</f>
        <v>5</v>
      </c>
      <c r="J2451" s="11">
        <f>Sample[[#This Row],[D]]/Sample[[#This Row],[A]]</f>
        <v>0.8</v>
      </c>
      <c r="K2451" s="11">
        <f>Sample[[#This Row],[A]]/Sample[[#This Row],[D]]</f>
        <v>1.25</v>
      </c>
      <c r="L2451" s="11">
        <f>Sample[[#This Row],[D]]/Sample[[#This Row],[C]]</f>
        <v>4</v>
      </c>
      <c r="M2451" s="11">
        <f>Sample[[#This Row],[C]]/Sample[[#This Row],[A]]</f>
        <v>0.2</v>
      </c>
      <c r="N2451">
        <f>IF(Sample[[#This Row],[Ap]]=0,10,LOG(Sample[[#This Row],[Ap]]))</f>
        <v>-0.6020599913279624</v>
      </c>
      <c r="O2451">
        <f>IF(Sample[[#This Row],[Ei]]=0,10,LOG(Sample[[#This Row],[Ei]]))</f>
        <v>0.69897000433601886</v>
      </c>
      <c r="P2451">
        <f>IF(Sample[[#This Row],[Ii]]=0,10,LOG(Sample[[#This Row],[Ii]]))</f>
        <v>-9.6910013008056392E-2</v>
      </c>
      <c r="Q2451">
        <f>Kx-Sample[[#This Row],[Xp]]</f>
        <v>0.6020599913279624</v>
      </c>
      <c r="R2451">
        <f>Ky-Sample[[#This Row],[Yp]]</f>
        <v>-1.6989700043360187</v>
      </c>
      <c r="S2451">
        <f>Kz-Sample[[#This Row],[Zp]]</f>
        <v>1.0969100130080565</v>
      </c>
      <c r="T2451">
        <f>Sample[[#This Row],[Kpy]]*KSc-Sample[[#This Row],[KPz]]*KSb</f>
        <v>0.60205999132796229</v>
      </c>
      <c r="U2451">
        <f>-1*(Sample[[#This Row],[KPx]]*KSc-Sample[[#This Row],[KPz]]*KSa)</f>
        <v>0.6020599913279624</v>
      </c>
      <c r="V2451">
        <f>(Sample[[#This Row],[KPx]]*$R$2-Sample[[#This Row],[Kpy]]*KSa)</f>
        <v>0.6020599913279624</v>
      </c>
      <c r="W2451">
        <f>Sample[[#This Row],[Kpy]]*KTc-Sample[[#This Row],[KPz]]*KTb</f>
        <v>2.795880017344075</v>
      </c>
      <c r="X2451">
        <f>-1*(Sample[[#This Row],[KPx]]*KTc-Sample[[#This Row],[KPz]]*KTa)</f>
        <v>2.7958800173440754</v>
      </c>
      <c r="Y2451">
        <f>(Sample[[#This Row],[KPx]]*KTb-Sample[[#This Row],[Kpy]]*KTa)</f>
        <v>2.795880017344075</v>
      </c>
      <c r="Z2451">
        <f>-Sample[[#This Row],[Xp]]*a+Sample[[#This Row],[Yp]]*b+Sample[[#This Row],[Zp]]*c_</f>
        <v>1.204119982655925</v>
      </c>
      <c r="AA2451" s="8">
        <f>-IF(Sample[[#This Row],[Column2]]&gt;0,1,-1)*SQRT(Sample[[#This Row],[KPx''i]]^2+Sample[[#This Row],[KPx''j]]^2+Sample[[#This Row],[KPx''k]]^2)/Ksmag/Scale</f>
        <v>-0.73736988664898651</v>
      </c>
      <c r="AB2451" s="1">
        <f>SQRT(Sample[[#This Row],[Kpy''i]]^2+Sample[[#This Row],[KPy''j]]^2+Sample[[#This Row],[KPy''k]]^2)/KTmag/Scale</f>
        <v>1.9769857196479579</v>
      </c>
    </row>
    <row r="2452" spans="1:28" hidden="1" x14ac:dyDescent="0.25">
      <c r="A2452" s="5">
        <v>2447</v>
      </c>
      <c r="B2452" s="13" t="s">
        <v>43</v>
      </c>
      <c r="C2452" s="5"/>
      <c r="D2452" s="5"/>
      <c r="E2452">
        <v>6</v>
      </c>
      <c r="F2452">
        <v>10</v>
      </c>
      <c r="G2452">
        <v>10</v>
      </c>
      <c r="H2452" s="11">
        <f>Sample[[#This Row],[C]]/Sample[[#This Row],[D]]</f>
        <v>1.6666666666666667</v>
      </c>
      <c r="I2452" s="11">
        <f>Sample[[#This Row],[A]]/Sample[[#This Row],[C]]</f>
        <v>1</v>
      </c>
      <c r="J2452" s="11">
        <f>Sample[[#This Row],[D]]/Sample[[#This Row],[A]]</f>
        <v>0.6</v>
      </c>
      <c r="K2452" s="11">
        <f>Sample[[#This Row],[A]]/Sample[[#This Row],[D]]</f>
        <v>1.6666666666666667</v>
      </c>
      <c r="L2452" s="11">
        <f>Sample[[#This Row],[D]]/Sample[[#This Row],[C]]</f>
        <v>0.6</v>
      </c>
      <c r="M2452" s="11">
        <f>Sample[[#This Row],[C]]/Sample[[#This Row],[A]]</f>
        <v>1</v>
      </c>
      <c r="N2452">
        <f>IF(Sample[[#This Row],[Ap]]=0,10,LOG(Sample[[#This Row],[Ap]]))</f>
        <v>0.22184874961635639</v>
      </c>
      <c r="O2452">
        <f>IF(Sample[[#This Row],[Ei]]=0,10,LOG(Sample[[#This Row],[Ei]]))</f>
        <v>0</v>
      </c>
      <c r="P2452">
        <f>IF(Sample[[#This Row],[Ii]]=0,10,LOG(Sample[[#This Row],[Ii]]))</f>
        <v>-0.22184874961635639</v>
      </c>
      <c r="Q2452">
        <f>Kx-Sample[[#This Row],[Xp]]</f>
        <v>-0.22184874961635639</v>
      </c>
      <c r="R2452">
        <f>Ky-Sample[[#This Row],[Yp]]</f>
        <v>-1</v>
      </c>
      <c r="S2452">
        <f>Kz-Sample[[#This Row],[Zp]]</f>
        <v>1.2218487496163564</v>
      </c>
      <c r="T2452">
        <f>Sample[[#This Row],[Kpy]]*KSc-Sample[[#This Row],[KPz]]*KSb</f>
        <v>-0.22184874961635637</v>
      </c>
      <c r="U2452">
        <f>-1*(Sample[[#This Row],[KPx]]*KSc-Sample[[#This Row],[KPz]]*KSa)</f>
        <v>-0.22184874961635639</v>
      </c>
      <c r="V2452">
        <f>(Sample[[#This Row],[KPx]]*$R$2-Sample[[#This Row],[Kpy]]*KSa)</f>
        <v>-0.22184874961635639</v>
      </c>
      <c r="W2452">
        <f>Sample[[#This Row],[Kpy]]*KTc-Sample[[#This Row],[KPz]]*KTb</f>
        <v>2.2218487496163561</v>
      </c>
      <c r="X2452">
        <f>-1*(Sample[[#This Row],[KPx]]*KTc-Sample[[#This Row],[KPz]]*KTa)</f>
        <v>2.2218487496163561</v>
      </c>
      <c r="Y2452">
        <f>(Sample[[#This Row],[KPx]]*KTb-Sample[[#This Row],[Kpy]]*KTa)</f>
        <v>2.2218487496163566</v>
      </c>
      <c r="Z2452">
        <f>-Sample[[#This Row],[Xp]]*a+Sample[[#This Row],[Yp]]*b+Sample[[#This Row],[Zp]]*c_</f>
        <v>-0.44369749923271279</v>
      </c>
      <c r="AA2452" s="8">
        <f>-IF(Sample[[#This Row],[Column2]]&gt;0,1,-1)*SQRT(Sample[[#This Row],[KPx''i]]^2+Sample[[#This Row],[KPx''j]]^2+Sample[[#This Row],[KPx''k]]^2)/Ksmag/Scale</f>
        <v>0.27170811831726921</v>
      </c>
      <c r="AB2452" s="1">
        <f>SQRT(Sample[[#This Row],[Kpy''i]]^2+Sample[[#This Row],[KPy''j]]^2+Sample[[#This Row],[KPy''k]]^2)/KTmag/Scale</f>
        <v>1.5710843176245775</v>
      </c>
    </row>
    <row r="2453" spans="1:28" hidden="1" x14ac:dyDescent="0.25">
      <c r="A2453" s="5">
        <v>2448</v>
      </c>
      <c r="B2453" s="13" t="s">
        <v>43</v>
      </c>
      <c r="C2453" s="5"/>
      <c r="D2453" s="5"/>
      <c r="E2453">
        <v>4</v>
      </c>
      <c r="F2453">
        <v>2</v>
      </c>
      <c r="G2453">
        <v>6</v>
      </c>
      <c r="H2453" s="11">
        <f>Sample[[#This Row],[C]]/Sample[[#This Row],[D]]</f>
        <v>0.5</v>
      </c>
      <c r="I2453" s="11">
        <f>Sample[[#This Row],[A]]/Sample[[#This Row],[C]]</f>
        <v>3</v>
      </c>
      <c r="J2453" s="11">
        <f>Sample[[#This Row],[D]]/Sample[[#This Row],[A]]</f>
        <v>0.66666666666666663</v>
      </c>
      <c r="K2453" s="11">
        <f>Sample[[#This Row],[A]]/Sample[[#This Row],[D]]</f>
        <v>1.5</v>
      </c>
      <c r="L2453" s="11">
        <f>Sample[[#This Row],[D]]/Sample[[#This Row],[C]]</f>
        <v>2</v>
      </c>
      <c r="M2453" s="11">
        <f>Sample[[#This Row],[C]]/Sample[[#This Row],[A]]</f>
        <v>0.33333333333333331</v>
      </c>
      <c r="N2453">
        <f>IF(Sample[[#This Row],[Ap]]=0,10,LOG(Sample[[#This Row],[Ap]]))</f>
        <v>-0.3010299956639812</v>
      </c>
      <c r="O2453">
        <f>IF(Sample[[#This Row],[Ei]]=0,10,LOG(Sample[[#This Row],[Ei]]))</f>
        <v>0.47712125471966244</v>
      </c>
      <c r="P2453">
        <f>IF(Sample[[#This Row],[Ii]]=0,10,LOG(Sample[[#This Row],[Ii]]))</f>
        <v>-0.17609125905568127</v>
      </c>
      <c r="Q2453">
        <f>Kx-Sample[[#This Row],[Xp]]</f>
        <v>0.3010299956639812</v>
      </c>
      <c r="R2453">
        <f>Ky-Sample[[#This Row],[Yp]]</f>
        <v>-1.4771212547196624</v>
      </c>
      <c r="S2453">
        <f>Kz-Sample[[#This Row],[Zp]]</f>
        <v>1.1760912590556813</v>
      </c>
      <c r="T2453">
        <f>Sample[[#This Row],[Kpy]]*KSc-Sample[[#This Row],[KPz]]*KSb</f>
        <v>0.30102999566398103</v>
      </c>
      <c r="U2453">
        <f>-1*(Sample[[#This Row],[KPx]]*KSc-Sample[[#This Row],[KPz]]*KSa)</f>
        <v>0.3010299956639812</v>
      </c>
      <c r="V2453">
        <f>(Sample[[#This Row],[KPx]]*$R$2-Sample[[#This Row],[Kpy]]*KSa)</f>
        <v>0.3010299956639812</v>
      </c>
      <c r="W2453">
        <f>Sample[[#This Row],[Kpy]]*KTc-Sample[[#This Row],[KPz]]*KTb</f>
        <v>2.653212513775344</v>
      </c>
      <c r="X2453">
        <f>-1*(Sample[[#This Row],[KPx]]*KTc-Sample[[#This Row],[KPz]]*KTa)</f>
        <v>2.653212513775344</v>
      </c>
      <c r="Y2453">
        <f>(Sample[[#This Row],[KPx]]*KTb-Sample[[#This Row],[Kpy]]*KTa)</f>
        <v>2.6532125137753435</v>
      </c>
      <c r="Z2453">
        <f>-Sample[[#This Row],[Xp]]*a+Sample[[#This Row],[Yp]]*b+Sample[[#This Row],[Zp]]*c_</f>
        <v>0.60205999132796229</v>
      </c>
      <c r="AA2453" s="8">
        <f>-IF(Sample[[#This Row],[Column2]]&gt;0,1,-1)*SQRT(Sample[[#This Row],[KPx''i]]^2+Sample[[#This Row],[KPx''j]]^2+Sample[[#This Row],[KPx''k]]^2)/Ksmag/Scale</f>
        <v>-0.36868494332449314</v>
      </c>
      <c r="AB2453" s="1">
        <f>SQRT(Sample[[#This Row],[Kpy''i]]^2+Sample[[#This Row],[KPy''j]]^2+Sample[[#This Row],[KPy''k]]^2)/KTmag/Scale</f>
        <v>1.8761045604195521</v>
      </c>
    </row>
    <row r="2454" spans="1:28" hidden="1" x14ac:dyDescent="0.25">
      <c r="A2454" s="5">
        <v>2449</v>
      </c>
      <c r="B2454" s="13" t="s">
        <v>43</v>
      </c>
      <c r="C2454" s="5"/>
      <c r="D2454" s="5"/>
      <c r="E2454">
        <v>6</v>
      </c>
      <c r="F2454">
        <v>7</v>
      </c>
      <c r="G2454">
        <v>10</v>
      </c>
      <c r="H2454" s="11">
        <f>Sample[[#This Row],[C]]/Sample[[#This Row],[D]]</f>
        <v>1.1666666666666667</v>
      </c>
      <c r="I2454" s="11">
        <f>Sample[[#This Row],[A]]/Sample[[#This Row],[C]]</f>
        <v>1.4285714285714286</v>
      </c>
      <c r="J2454" s="11">
        <f>Sample[[#This Row],[D]]/Sample[[#This Row],[A]]</f>
        <v>0.6</v>
      </c>
      <c r="K2454" s="11">
        <f>Sample[[#This Row],[A]]/Sample[[#This Row],[D]]</f>
        <v>1.6666666666666667</v>
      </c>
      <c r="L2454" s="11">
        <f>Sample[[#This Row],[D]]/Sample[[#This Row],[C]]</f>
        <v>0.8571428571428571</v>
      </c>
      <c r="M2454" s="11">
        <f>Sample[[#This Row],[C]]/Sample[[#This Row],[A]]</f>
        <v>0.7</v>
      </c>
      <c r="N2454">
        <f>IF(Sample[[#This Row],[Ap]]=0,10,LOG(Sample[[#This Row],[Ap]]))</f>
        <v>6.6946789630613221E-2</v>
      </c>
      <c r="O2454">
        <f>IF(Sample[[#This Row],[Ei]]=0,10,LOG(Sample[[#This Row],[Ei]]))</f>
        <v>0.15490195998574319</v>
      </c>
      <c r="P2454">
        <f>IF(Sample[[#This Row],[Ii]]=0,10,LOG(Sample[[#This Row],[Ii]]))</f>
        <v>-0.22184874961635639</v>
      </c>
      <c r="Q2454">
        <f>Kx-Sample[[#This Row],[Xp]]</f>
        <v>-6.6946789630613221E-2</v>
      </c>
      <c r="R2454">
        <f>Ky-Sample[[#This Row],[Yp]]</f>
        <v>-1.1549019599857431</v>
      </c>
      <c r="S2454">
        <f>Kz-Sample[[#This Row],[Zp]]</f>
        <v>1.2218487496163564</v>
      </c>
      <c r="T2454">
        <f>Sample[[#This Row],[Kpy]]*KSc-Sample[[#This Row],[KPz]]*KSb</f>
        <v>-6.694678963061329E-2</v>
      </c>
      <c r="U2454">
        <f>-1*(Sample[[#This Row],[KPx]]*KSc-Sample[[#This Row],[KPz]]*KSa)</f>
        <v>-6.6946789630613221E-2</v>
      </c>
      <c r="V2454">
        <f>(Sample[[#This Row],[KPx]]*$R$2-Sample[[#This Row],[Kpy]]*KSa)</f>
        <v>-6.6946789630613221E-2</v>
      </c>
      <c r="W2454">
        <f>Sample[[#This Row],[Kpy]]*KTc-Sample[[#This Row],[KPz]]*KTb</f>
        <v>2.3767507096020992</v>
      </c>
      <c r="X2454">
        <f>-1*(Sample[[#This Row],[KPx]]*KTc-Sample[[#This Row],[KPz]]*KTa)</f>
        <v>2.3767507096020997</v>
      </c>
      <c r="Y2454">
        <f>(Sample[[#This Row],[KPx]]*KTb-Sample[[#This Row],[Kpy]]*KTa)</f>
        <v>2.3767507096020992</v>
      </c>
      <c r="Z2454">
        <f>-Sample[[#This Row],[Xp]]*a+Sample[[#This Row],[Yp]]*b+Sample[[#This Row],[Zp]]*c_</f>
        <v>-0.13389357926122641</v>
      </c>
      <c r="AA2454" s="8">
        <f>-IF(Sample[[#This Row],[Column2]]&gt;0,1,-1)*SQRT(Sample[[#This Row],[KPx''i]]^2+Sample[[#This Row],[KPx''j]]^2+Sample[[#This Row],[KPx''k]]^2)/Ksmag/Scale</f>
        <v>8.1992737256225176E-2</v>
      </c>
      <c r="AB2454" s="1">
        <f>SQRT(Sample[[#This Row],[Kpy''i]]^2+Sample[[#This Row],[KPy''j]]^2+Sample[[#This Row],[KPy''k]]^2)/KTmag/Scale</f>
        <v>1.6806165439495833</v>
      </c>
    </row>
    <row r="2455" spans="1:28" hidden="1" x14ac:dyDescent="0.25">
      <c r="A2455" s="5">
        <v>2450</v>
      </c>
      <c r="B2455" s="13" t="s">
        <v>43</v>
      </c>
      <c r="C2455" s="5"/>
      <c r="D2455" s="5"/>
      <c r="E2455">
        <v>6</v>
      </c>
      <c r="F2455">
        <v>8</v>
      </c>
      <c r="G2455">
        <v>7</v>
      </c>
      <c r="H2455" s="11">
        <f>Sample[[#This Row],[C]]/Sample[[#This Row],[D]]</f>
        <v>1.3333333333333333</v>
      </c>
      <c r="I2455" s="11">
        <f>Sample[[#This Row],[A]]/Sample[[#This Row],[C]]</f>
        <v>0.875</v>
      </c>
      <c r="J2455" s="11">
        <f>Sample[[#This Row],[D]]/Sample[[#This Row],[A]]</f>
        <v>0.8571428571428571</v>
      </c>
      <c r="K2455" s="11">
        <f>Sample[[#This Row],[A]]/Sample[[#This Row],[D]]</f>
        <v>1.1666666666666667</v>
      </c>
      <c r="L2455" s="11">
        <f>Sample[[#This Row],[D]]/Sample[[#This Row],[C]]</f>
        <v>0.75</v>
      </c>
      <c r="M2455" s="11">
        <f>Sample[[#This Row],[C]]/Sample[[#This Row],[A]]</f>
        <v>1.1428571428571428</v>
      </c>
      <c r="N2455">
        <f>IF(Sample[[#This Row],[Ap]]=0,10,LOG(Sample[[#This Row],[Ap]]))</f>
        <v>0.12493873660829993</v>
      </c>
      <c r="O2455">
        <f>IF(Sample[[#This Row],[Ei]]=0,10,LOG(Sample[[#This Row],[Ei]]))</f>
        <v>-5.7991946977686754E-2</v>
      </c>
      <c r="P2455">
        <f>IF(Sample[[#This Row],[Ii]]=0,10,LOG(Sample[[#This Row],[Ii]]))</f>
        <v>-6.6946789630613221E-2</v>
      </c>
      <c r="Q2455">
        <f>Kx-Sample[[#This Row],[Xp]]</f>
        <v>-0.12493873660829993</v>
      </c>
      <c r="R2455">
        <f>Ky-Sample[[#This Row],[Yp]]</f>
        <v>-0.94200805302231327</v>
      </c>
      <c r="S2455">
        <f>Kz-Sample[[#This Row],[Zp]]</f>
        <v>1.0669467896306133</v>
      </c>
      <c r="T2455">
        <f>Sample[[#This Row],[Kpy]]*KSc-Sample[[#This Row],[KPz]]*KSb</f>
        <v>-0.12493873660830002</v>
      </c>
      <c r="U2455">
        <f>-1*(Sample[[#This Row],[KPx]]*KSc-Sample[[#This Row],[KPz]]*KSa)</f>
        <v>-0.12493873660829993</v>
      </c>
      <c r="V2455">
        <f>(Sample[[#This Row],[KPx]]*$R$2-Sample[[#This Row],[Kpy]]*KSa)</f>
        <v>-0.12493873660829993</v>
      </c>
      <c r="W2455">
        <f>Sample[[#This Row],[Kpy]]*KTc-Sample[[#This Row],[KPz]]*KTb</f>
        <v>2.0089548426529267</v>
      </c>
      <c r="X2455">
        <f>-1*(Sample[[#This Row],[KPx]]*KTc-Sample[[#This Row],[KPz]]*KTa)</f>
        <v>2.0089548426529267</v>
      </c>
      <c r="Y2455">
        <f>(Sample[[#This Row],[KPx]]*KTb-Sample[[#This Row],[Kpy]]*KTa)</f>
        <v>2.0089548426529267</v>
      </c>
      <c r="Z2455">
        <f>-Sample[[#This Row],[Xp]]*a+Sample[[#This Row],[Yp]]*b+Sample[[#This Row],[Zp]]*c_</f>
        <v>-0.24987747321659995</v>
      </c>
      <c r="AA2455" s="8">
        <f>-IF(Sample[[#This Row],[Column2]]&gt;0,1,-1)*SQRT(Sample[[#This Row],[KPx''i]]^2+Sample[[#This Row],[KPx''j]]^2+Sample[[#This Row],[KPx''k]]^2)/Ksmag/Scale</f>
        <v>0.15301807689915994</v>
      </c>
      <c r="AB2455" s="1">
        <f>SQRT(Sample[[#This Row],[Kpy''i]]^2+Sample[[#This Row],[KPy''j]]^2+Sample[[#This Row],[KPy''k]]^2)/KTmag/Scale</f>
        <v>1.4205455923374382</v>
      </c>
    </row>
    <row r="2456" spans="1:28" hidden="1" x14ac:dyDescent="0.25">
      <c r="A2456" s="5">
        <v>2451</v>
      </c>
      <c r="B2456" s="13" t="s">
        <v>43</v>
      </c>
      <c r="C2456" s="5"/>
      <c r="D2456" s="5"/>
      <c r="E2456">
        <v>9</v>
      </c>
      <c r="F2456">
        <v>1</v>
      </c>
      <c r="G2456">
        <v>1</v>
      </c>
      <c r="H2456" s="11">
        <f>Sample[[#This Row],[C]]/Sample[[#This Row],[D]]</f>
        <v>0.1111111111111111</v>
      </c>
      <c r="I2456" s="11">
        <f>Sample[[#This Row],[A]]/Sample[[#This Row],[C]]</f>
        <v>1</v>
      </c>
      <c r="J2456" s="11">
        <f>Sample[[#This Row],[D]]/Sample[[#This Row],[A]]</f>
        <v>9</v>
      </c>
      <c r="K2456" s="11">
        <f>Sample[[#This Row],[A]]/Sample[[#This Row],[D]]</f>
        <v>0.1111111111111111</v>
      </c>
      <c r="L2456" s="11">
        <f>Sample[[#This Row],[D]]/Sample[[#This Row],[C]]</f>
        <v>9</v>
      </c>
      <c r="M2456" s="11">
        <f>Sample[[#This Row],[C]]/Sample[[#This Row],[A]]</f>
        <v>1</v>
      </c>
      <c r="N2456">
        <f>IF(Sample[[#This Row],[Ap]]=0,10,LOG(Sample[[#This Row],[Ap]]))</f>
        <v>-0.95424250943932487</v>
      </c>
      <c r="O2456">
        <f>IF(Sample[[#This Row],[Ei]]=0,10,LOG(Sample[[#This Row],[Ei]]))</f>
        <v>0</v>
      </c>
      <c r="P2456">
        <f>IF(Sample[[#This Row],[Ii]]=0,10,LOG(Sample[[#This Row],[Ii]]))</f>
        <v>0.95424250943932487</v>
      </c>
      <c r="Q2456">
        <f>Kx-Sample[[#This Row],[Xp]]</f>
        <v>0.95424250943932487</v>
      </c>
      <c r="R2456">
        <f>Ky-Sample[[#This Row],[Yp]]</f>
        <v>-1</v>
      </c>
      <c r="S2456">
        <f>Kz-Sample[[#This Row],[Zp]]</f>
        <v>4.5757490560675129E-2</v>
      </c>
      <c r="T2456">
        <f>Sample[[#This Row],[Kpy]]*KSc-Sample[[#This Row],[KPz]]*KSb</f>
        <v>0.95424250943932487</v>
      </c>
      <c r="U2456">
        <f>-1*(Sample[[#This Row],[KPx]]*KSc-Sample[[#This Row],[KPz]]*KSa)</f>
        <v>0.95424250943932487</v>
      </c>
      <c r="V2456">
        <f>(Sample[[#This Row],[KPx]]*$R$2-Sample[[#This Row],[Kpy]]*KSa)</f>
        <v>0.95424250943932487</v>
      </c>
      <c r="W2456">
        <f>Sample[[#This Row],[Kpy]]*KTc-Sample[[#This Row],[KPz]]*KTb</f>
        <v>1.0457574905606752</v>
      </c>
      <c r="X2456">
        <f>-1*(Sample[[#This Row],[KPx]]*KTc-Sample[[#This Row],[KPz]]*KTa)</f>
        <v>1.0457574905606752</v>
      </c>
      <c r="Y2456">
        <f>(Sample[[#This Row],[KPx]]*KTb-Sample[[#This Row],[Kpy]]*KTa)</f>
        <v>1.0457574905606752</v>
      </c>
      <c r="Z2456">
        <f>-Sample[[#This Row],[Xp]]*a+Sample[[#This Row],[Yp]]*b+Sample[[#This Row],[Zp]]*c_</f>
        <v>1.9084850188786497</v>
      </c>
      <c r="AA2456" s="8">
        <f>-IF(Sample[[#This Row],[Column2]]&gt;0,1,-1)*SQRT(Sample[[#This Row],[KPx''i]]^2+Sample[[#This Row],[KPx''j]]^2+Sample[[#This Row],[KPx''k]]^2)/Ksmag/Scale</f>
        <v>-1.1687036194996532</v>
      </c>
      <c r="AB2456" s="1">
        <f>SQRT(Sample[[#This Row],[Kpy''i]]^2+Sample[[#This Row],[KPy''j]]^2+Sample[[#This Row],[KPy''k]]^2)/KTmag/Scale</f>
        <v>0.73946221305208049</v>
      </c>
    </row>
    <row r="2457" spans="1:28" hidden="1" x14ac:dyDescent="0.25">
      <c r="A2457" s="5">
        <v>2452</v>
      </c>
      <c r="B2457" s="13" t="s">
        <v>43</v>
      </c>
      <c r="C2457" s="5"/>
      <c r="D2457" s="5"/>
      <c r="E2457">
        <v>7</v>
      </c>
      <c r="F2457">
        <v>2</v>
      </c>
      <c r="G2457">
        <v>4</v>
      </c>
      <c r="H2457" s="11">
        <f>Sample[[#This Row],[C]]/Sample[[#This Row],[D]]</f>
        <v>0.2857142857142857</v>
      </c>
      <c r="I2457" s="11">
        <f>Sample[[#This Row],[A]]/Sample[[#This Row],[C]]</f>
        <v>2</v>
      </c>
      <c r="J2457" s="11">
        <f>Sample[[#This Row],[D]]/Sample[[#This Row],[A]]</f>
        <v>1.75</v>
      </c>
      <c r="K2457" s="11">
        <f>Sample[[#This Row],[A]]/Sample[[#This Row],[D]]</f>
        <v>0.5714285714285714</v>
      </c>
      <c r="L2457" s="11">
        <f>Sample[[#This Row],[D]]/Sample[[#This Row],[C]]</f>
        <v>3.5</v>
      </c>
      <c r="M2457" s="11">
        <f>Sample[[#This Row],[C]]/Sample[[#This Row],[A]]</f>
        <v>0.5</v>
      </c>
      <c r="N2457">
        <f>IF(Sample[[#This Row],[Ap]]=0,10,LOG(Sample[[#This Row],[Ap]]))</f>
        <v>-0.54406804435027567</v>
      </c>
      <c r="O2457">
        <f>IF(Sample[[#This Row],[Ei]]=0,10,LOG(Sample[[#This Row],[Ei]]))</f>
        <v>0.3010299956639812</v>
      </c>
      <c r="P2457">
        <f>IF(Sample[[#This Row],[Ii]]=0,10,LOG(Sample[[#This Row],[Ii]]))</f>
        <v>0.24303804868629444</v>
      </c>
      <c r="Q2457">
        <f>Kx-Sample[[#This Row],[Xp]]</f>
        <v>0.54406804435027567</v>
      </c>
      <c r="R2457">
        <f>Ky-Sample[[#This Row],[Yp]]</f>
        <v>-1.3010299956639813</v>
      </c>
      <c r="S2457">
        <f>Kz-Sample[[#This Row],[Zp]]</f>
        <v>0.75696195131370558</v>
      </c>
      <c r="T2457">
        <f>Sample[[#This Row],[Kpy]]*KSc-Sample[[#This Row],[KPz]]*KSb</f>
        <v>0.54406804435027567</v>
      </c>
      <c r="U2457">
        <f>-1*(Sample[[#This Row],[KPx]]*KSc-Sample[[#This Row],[KPz]]*KSa)</f>
        <v>0.54406804435027567</v>
      </c>
      <c r="V2457">
        <f>(Sample[[#This Row],[KPx]]*$R$2-Sample[[#This Row],[Kpy]]*KSa)</f>
        <v>0.54406804435027567</v>
      </c>
      <c r="W2457">
        <f>Sample[[#This Row],[Kpy]]*KTc-Sample[[#This Row],[KPz]]*KTb</f>
        <v>2.0579919469776868</v>
      </c>
      <c r="X2457">
        <f>-1*(Sample[[#This Row],[KPx]]*KTc-Sample[[#This Row],[KPz]]*KTa)</f>
        <v>2.0579919469776868</v>
      </c>
      <c r="Y2457">
        <f>(Sample[[#This Row],[KPx]]*KTb-Sample[[#This Row],[Kpy]]*KTa)</f>
        <v>2.0579919469776868</v>
      </c>
      <c r="Z2457">
        <f>-Sample[[#This Row],[Xp]]*a+Sample[[#This Row],[Yp]]*b+Sample[[#This Row],[Zp]]*c_</f>
        <v>1.0881360887005513</v>
      </c>
      <c r="AA2457" s="8">
        <f>-IF(Sample[[#This Row],[Column2]]&gt;0,1,-1)*SQRT(Sample[[#This Row],[KPx''i]]^2+Sample[[#This Row],[KPx''j]]^2+Sample[[#This Row],[KPx''k]]^2)/Ksmag/Scale</f>
        <v>-0.66634454700605172</v>
      </c>
      <c r="AB2457" s="1">
        <f>SQRT(Sample[[#This Row],[Kpy''i]]^2+Sample[[#This Row],[KPy''j]]^2+Sample[[#This Row],[KPy''k]]^2)/KTmag/Scale</f>
        <v>1.4552200613352282</v>
      </c>
    </row>
    <row r="2458" spans="1:28" hidden="1" x14ac:dyDescent="0.25">
      <c r="A2458" s="5">
        <v>2453</v>
      </c>
      <c r="B2458" s="13" t="s">
        <v>43</v>
      </c>
      <c r="C2458" s="5"/>
      <c r="D2458" s="5"/>
      <c r="E2458">
        <v>3</v>
      </c>
      <c r="F2458">
        <v>8</v>
      </c>
      <c r="G2458">
        <v>10</v>
      </c>
      <c r="H2458" s="11">
        <f>Sample[[#This Row],[C]]/Sample[[#This Row],[D]]</f>
        <v>2.6666666666666665</v>
      </c>
      <c r="I2458" s="11">
        <f>Sample[[#This Row],[A]]/Sample[[#This Row],[C]]</f>
        <v>1.25</v>
      </c>
      <c r="J2458" s="11">
        <f>Sample[[#This Row],[D]]/Sample[[#This Row],[A]]</f>
        <v>0.3</v>
      </c>
      <c r="K2458" s="11">
        <f>Sample[[#This Row],[A]]/Sample[[#This Row],[D]]</f>
        <v>3.3333333333333335</v>
      </c>
      <c r="L2458" s="11">
        <f>Sample[[#This Row],[D]]/Sample[[#This Row],[C]]</f>
        <v>0.375</v>
      </c>
      <c r="M2458" s="11">
        <f>Sample[[#This Row],[C]]/Sample[[#This Row],[A]]</f>
        <v>0.8</v>
      </c>
      <c r="N2458">
        <f>IF(Sample[[#This Row],[Ap]]=0,10,LOG(Sample[[#This Row],[Ap]]))</f>
        <v>0.4259687322722811</v>
      </c>
      <c r="O2458">
        <f>IF(Sample[[#This Row],[Ei]]=0,10,LOG(Sample[[#This Row],[Ei]]))</f>
        <v>9.691001300805642E-2</v>
      </c>
      <c r="P2458">
        <f>IF(Sample[[#This Row],[Ii]]=0,10,LOG(Sample[[#This Row],[Ii]]))</f>
        <v>-0.52287874528033762</v>
      </c>
      <c r="Q2458">
        <f>Kx-Sample[[#This Row],[Xp]]</f>
        <v>-0.4259687322722811</v>
      </c>
      <c r="R2458">
        <f>Ky-Sample[[#This Row],[Yp]]</f>
        <v>-1.0969100130080565</v>
      </c>
      <c r="S2458">
        <f>Kz-Sample[[#This Row],[Zp]]</f>
        <v>1.5228787452803376</v>
      </c>
      <c r="T2458">
        <f>Sample[[#This Row],[Kpy]]*KSc-Sample[[#This Row],[KPz]]*KSb</f>
        <v>-0.42596873227228116</v>
      </c>
      <c r="U2458">
        <f>-1*(Sample[[#This Row],[KPx]]*KSc-Sample[[#This Row],[KPz]]*KSa)</f>
        <v>-0.4259687322722811</v>
      </c>
      <c r="V2458">
        <f>(Sample[[#This Row],[KPx]]*$R$2-Sample[[#This Row],[Kpy]]*KSa)</f>
        <v>-0.4259687322722811</v>
      </c>
      <c r="W2458">
        <f>Sample[[#This Row],[Kpy]]*KTc-Sample[[#This Row],[KPz]]*KTb</f>
        <v>2.6197887582883941</v>
      </c>
      <c r="X2458">
        <f>-1*(Sample[[#This Row],[KPx]]*KTc-Sample[[#This Row],[KPz]]*KTa)</f>
        <v>2.6197887582883941</v>
      </c>
      <c r="Y2458">
        <f>(Sample[[#This Row],[KPx]]*KTb-Sample[[#This Row],[Kpy]]*KTa)</f>
        <v>2.6197887582883941</v>
      </c>
      <c r="Z2458">
        <f>-Sample[[#This Row],[Xp]]*a+Sample[[#This Row],[Yp]]*b+Sample[[#This Row],[Zp]]*c_</f>
        <v>-0.85193746454456243</v>
      </c>
      <c r="AA2458" s="8">
        <f>-IF(Sample[[#This Row],[Column2]]&gt;0,1,-1)*SQRT(Sample[[#This Row],[KPx''i]]^2+Sample[[#This Row],[KPx''j]]^2+Sample[[#This Row],[KPx''k]]^2)/Ksmag/Scale</f>
        <v>0.52170302022365311</v>
      </c>
      <c r="AB2458" s="1">
        <f>SQRT(Sample[[#This Row],[Kpy''i]]^2+Sample[[#This Row],[KPy''j]]^2+Sample[[#This Row],[KPy''k]]^2)/KTmag/Scale</f>
        <v>1.8524703962620088</v>
      </c>
    </row>
    <row r="2459" spans="1:28" hidden="1" x14ac:dyDescent="0.25">
      <c r="A2459" s="5">
        <v>2454</v>
      </c>
      <c r="B2459" s="13" t="s">
        <v>43</v>
      </c>
      <c r="C2459" s="5"/>
      <c r="D2459" s="5"/>
      <c r="E2459">
        <v>1</v>
      </c>
      <c r="F2459">
        <v>3</v>
      </c>
      <c r="G2459">
        <v>1</v>
      </c>
      <c r="H2459" s="11">
        <f>Sample[[#This Row],[C]]/Sample[[#This Row],[D]]</f>
        <v>3</v>
      </c>
      <c r="I2459" s="11">
        <f>Sample[[#This Row],[A]]/Sample[[#This Row],[C]]</f>
        <v>0.33333333333333331</v>
      </c>
      <c r="J2459" s="11">
        <f>Sample[[#This Row],[D]]/Sample[[#This Row],[A]]</f>
        <v>1</v>
      </c>
      <c r="K2459" s="11">
        <f>Sample[[#This Row],[A]]/Sample[[#This Row],[D]]</f>
        <v>1</v>
      </c>
      <c r="L2459" s="11">
        <f>Sample[[#This Row],[D]]/Sample[[#This Row],[C]]</f>
        <v>0.33333333333333331</v>
      </c>
      <c r="M2459" s="11">
        <f>Sample[[#This Row],[C]]/Sample[[#This Row],[A]]</f>
        <v>3</v>
      </c>
      <c r="N2459">
        <f>IF(Sample[[#This Row],[Ap]]=0,10,LOG(Sample[[#This Row],[Ap]]))</f>
        <v>0.47712125471966244</v>
      </c>
      <c r="O2459">
        <f>IF(Sample[[#This Row],[Ei]]=0,10,LOG(Sample[[#This Row],[Ei]]))</f>
        <v>-0.47712125471966244</v>
      </c>
      <c r="P2459">
        <f>IF(Sample[[#This Row],[Ii]]=0,10,LOG(Sample[[#This Row],[Ii]]))</f>
        <v>0</v>
      </c>
      <c r="Q2459">
        <f>Kx-Sample[[#This Row],[Xp]]</f>
        <v>-0.47712125471966244</v>
      </c>
      <c r="R2459">
        <f>Ky-Sample[[#This Row],[Yp]]</f>
        <v>-0.52287874528033762</v>
      </c>
      <c r="S2459">
        <f>Kz-Sample[[#This Row],[Zp]]</f>
        <v>1</v>
      </c>
      <c r="T2459">
        <f>Sample[[#This Row],[Kpy]]*KSc-Sample[[#This Row],[KPz]]*KSb</f>
        <v>-0.47712125471966238</v>
      </c>
      <c r="U2459">
        <f>-1*(Sample[[#This Row],[KPx]]*KSc-Sample[[#This Row],[KPz]]*KSa)</f>
        <v>-0.47712125471966244</v>
      </c>
      <c r="V2459">
        <f>(Sample[[#This Row],[KPx]]*$R$2-Sample[[#This Row],[Kpy]]*KSa)</f>
        <v>-0.47712125471966244</v>
      </c>
      <c r="W2459">
        <f>Sample[[#This Row],[Kpy]]*KTc-Sample[[#This Row],[KPz]]*KTb</f>
        <v>1.5228787452803376</v>
      </c>
      <c r="X2459">
        <f>-1*(Sample[[#This Row],[KPx]]*KTc-Sample[[#This Row],[KPz]]*KTa)</f>
        <v>1.5228787452803376</v>
      </c>
      <c r="Y2459">
        <f>(Sample[[#This Row],[KPx]]*KTb-Sample[[#This Row],[Kpy]]*KTa)</f>
        <v>1.5228787452803376</v>
      </c>
      <c r="Z2459">
        <f>-Sample[[#This Row],[Xp]]*a+Sample[[#This Row],[Yp]]*b+Sample[[#This Row],[Zp]]*c_</f>
        <v>-0.95424250943932487</v>
      </c>
      <c r="AA2459" s="8">
        <f>-IF(Sample[[#This Row],[Column2]]&gt;0,1,-1)*SQRT(Sample[[#This Row],[KPx''i]]^2+Sample[[#This Row],[KPx''j]]^2+Sample[[#This Row],[KPx''k]]^2)/Ksmag/Scale</f>
        <v>0.58435180974982659</v>
      </c>
      <c r="AB2459" s="1">
        <f>SQRT(Sample[[#This Row],[Kpy''i]]^2+Sample[[#This Row],[KPy''j]]^2+Sample[[#This Row],[KPy''k]]^2)/KTmag/Scale</f>
        <v>1.0768378877125877</v>
      </c>
    </row>
    <row r="2460" spans="1:28" hidden="1" x14ac:dyDescent="0.25">
      <c r="A2460" s="5">
        <v>2455</v>
      </c>
      <c r="B2460" s="13" t="s">
        <v>43</v>
      </c>
      <c r="C2460" s="5"/>
      <c r="D2460" s="5"/>
      <c r="E2460">
        <v>1</v>
      </c>
      <c r="F2460">
        <v>2</v>
      </c>
      <c r="G2460">
        <v>5</v>
      </c>
      <c r="H2460" s="11">
        <f>Sample[[#This Row],[C]]/Sample[[#This Row],[D]]</f>
        <v>2</v>
      </c>
      <c r="I2460" s="11">
        <f>Sample[[#This Row],[A]]/Sample[[#This Row],[C]]</f>
        <v>2.5</v>
      </c>
      <c r="J2460" s="11">
        <f>Sample[[#This Row],[D]]/Sample[[#This Row],[A]]</f>
        <v>0.2</v>
      </c>
      <c r="K2460" s="11">
        <f>Sample[[#This Row],[A]]/Sample[[#This Row],[D]]</f>
        <v>5</v>
      </c>
      <c r="L2460" s="11">
        <f>Sample[[#This Row],[D]]/Sample[[#This Row],[C]]</f>
        <v>0.5</v>
      </c>
      <c r="M2460" s="11">
        <f>Sample[[#This Row],[C]]/Sample[[#This Row],[A]]</f>
        <v>0.4</v>
      </c>
      <c r="N2460">
        <f>IF(Sample[[#This Row],[Ap]]=0,10,LOG(Sample[[#This Row],[Ap]]))</f>
        <v>0.3010299956639812</v>
      </c>
      <c r="O2460">
        <f>IF(Sample[[#This Row],[Ei]]=0,10,LOG(Sample[[#This Row],[Ei]]))</f>
        <v>0.3979400086720376</v>
      </c>
      <c r="P2460">
        <f>IF(Sample[[#This Row],[Ii]]=0,10,LOG(Sample[[#This Row],[Ii]]))</f>
        <v>-0.69897000433601875</v>
      </c>
      <c r="Q2460">
        <f>Kx-Sample[[#This Row],[Xp]]</f>
        <v>-0.3010299956639812</v>
      </c>
      <c r="R2460">
        <f>Ky-Sample[[#This Row],[Yp]]</f>
        <v>-1.3979400086720375</v>
      </c>
      <c r="S2460">
        <f>Kz-Sample[[#This Row],[Zp]]</f>
        <v>1.6989700043360187</v>
      </c>
      <c r="T2460">
        <f>Sample[[#This Row],[Kpy]]*KSc-Sample[[#This Row],[KPz]]*KSb</f>
        <v>-0.30102999566398125</v>
      </c>
      <c r="U2460">
        <f>-1*(Sample[[#This Row],[KPx]]*KSc-Sample[[#This Row],[KPz]]*KSa)</f>
        <v>-0.3010299956639812</v>
      </c>
      <c r="V2460">
        <f>(Sample[[#This Row],[KPx]]*$R$2-Sample[[#This Row],[Kpy]]*KSa)</f>
        <v>-0.3010299956639812</v>
      </c>
      <c r="W2460">
        <f>Sample[[#This Row],[Kpy]]*KTc-Sample[[#This Row],[KPz]]*KTb</f>
        <v>3.0969100130080562</v>
      </c>
      <c r="X2460">
        <f>-1*(Sample[[#This Row],[KPx]]*KTc-Sample[[#This Row],[KPz]]*KTa)</f>
        <v>3.0969100130080562</v>
      </c>
      <c r="Y2460">
        <f>(Sample[[#This Row],[KPx]]*KTb-Sample[[#This Row],[Kpy]]*KTa)</f>
        <v>3.0969100130080562</v>
      </c>
      <c r="Z2460">
        <f>-Sample[[#This Row],[Xp]]*a+Sample[[#This Row],[Yp]]*b+Sample[[#This Row],[Zp]]*c_</f>
        <v>-0.60205999132796229</v>
      </c>
      <c r="AA2460" s="8">
        <f>-IF(Sample[[#This Row],[Column2]]&gt;0,1,-1)*SQRT(Sample[[#This Row],[KPx''i]]^2+Sample[[#This Row],[KPx''j]]^2+Sample[[#This Row],[KPx''k]]^2)/Ksmag/Scale</f>
        <v>0.36868494332449331</v>
      </c>
      <c r="AB2460" s="1">
        <f>SQRT(Sample[[#This Row],[Kpy''i]]^2+Sample[[#This Row],[KPy''j]]^2+Sample[[#This Row],[KPy''k]]^2)/KTmag/Scale</f>
        <v>2.189846070922516</v>
      </c>
    </row>
    <row r="2461" spans="1:28" hidden="1" x14ac:dyDescent="0.25">
      <c r="A2461" s="5">
        <v>2456</v>
      </c>
      <c r="B2461" s="13" t="s">
        <v>43</v>
      </c>
      <c r="C2461" s="5"/>
      <c r="D2461" s="5"/>
      <c r="E2461">
        <v>6</v>
      </c>
      <c r="F2461">
        <v>1</v>
      </c>
      <c r="G2461">
        <v>3</v>
      </c>
      <c r="H2461" s="11">
        <f>Sample[[#This Row],[C]]/Sample[[#This Row],[D]]</f>
        <v>0.16666666666666666</v>
      </c>
      <c r="I2461" s="11">
        <f>Sample[[#This Row],[A]]/Sample[[#This Row],[C]]</f>
        <v>3</v>
      </c>
      <c r="J2461" s="11">
        <f>Sample[[#This Row],[D]]/Sample[[#This Row],[A]]</f>
        <v>2</v>
      </c>
      <c r="K2461" s="11">
        <f>Sample[[#This Row],[A]]/Sample[[#This Row],[D]]</f>
        <v>0.5</v>
      </c>
      <c r="L2461" s="11">
        <f>Sample[[#This Row],[D]]/Sample[[#This Row],[C]]</f>
        <v>6</v>
      </c>
      <c r="M2461" s="11">
        <f>Sample[[#This Row],[C]]/Sample[[#This Row],[A]]</f>
        <v>0.33333333333333331</v>
      </c>
      <c r="N2461">
        <f>IF(Sample[[#This Row],[Ap]]=0,10,LOG(Sample[[#This Row],[Ap]]))</f>
        <v>-0.77815125038364363</v>
      </c>
      <c r="O2461">
        <f>IF(Sample[[#This Row],[Ei]]=0,10,LOG(Sample[[#This Row],[Ei]]))</f>
        <v>0.47712125471966244</v>
      </c>
      <c r="P2461">
        <f>IF(Sample[[#This Row],[Ii]]=0,10,LOG(Sample[[#This Row],[Ii]]))</f>
        <v>0.3010299956639812</v>
      </c>
      <c r="Q2461">
        <f>Kx-Sample[[#This Row],[Xp]]</f>
        <v>0.77815125038364363</v>
      </c>
      <c r="R2461">
        <f>Ky-Sample[[#This Row],[Yp]]</f>
        <v>-1.4771212547196624</v>
      </c>
      <c r="S2461">
        <f>Kz-Sample[[#This Row],[Zp]]</f>
        <v>0.69897000433601875</v>
      </c>
      <c r="T2461">
        <f>Sample[[#This Row],[Kpy]]*KSc-Sample[[#This Row],[KPz]]*KSb</f>
        <v>0.77815125038364363</v>
      </c>
      <c r="U2461">
        <f>-1*(Sample[[#This Row],[KPx]]*KSc-Sample[[#This Row],[KPz]]*KSa)</f>
        <v>0.77815125038364363</v>
      </c>
      <c r="V2461">
        <f>(Sample[[#This Row],[KPx]]*$R$2-Sample[[#This Row],[Kpy]]*KSa)</f>
        <v>0.77815125038364363</v>
      </c>
      <c r="W2461">
        <f>Sample[[#This Row],[Kpy]]*KTc-Sample[[#This Row],[KPz]]*KTb</f>
        <v>2.1760912590556813</v>
      </c>
      <c r="X2461">
        <f>-1*(Sample[[#This Row],[KPx]]*KTc-Sample[[#This Row],[KPz]]*KTa)</f>
        <v>2.1760912590556813</v>
      </c>
      <c r="Y2461">
        <f>(Sample[[#This Row],[KPx]]*KTb-Sample[[#This Row],[Kpy]]*KTa)</f>
        <v>2.1760912590556813</v>
      </c>
      <c r="Z2461">
        <f>-Sample[[#This Row],[Xp]]*a+Sample[[#This Row],[Yp]]*b+Sample[[#This Row],[Zp]]*c_</f>
        <v>1.5563025007672873</v>
      </c>
      <c r="AA2461" s="8">
        <f>-IF(Sample[[#This Row],[Column2]]&gt;0,1,-1)*SQRT(Sample[[#This Row],[KPx''i]]^2+Sample[[#This Row],[KPx''j]]^2+Sample[[#This Row],[KPx''k]]^2)/Ksmag/Scale</f>
        <v>-0.95303675307431968</v>
      </c>
      <c r="AB2461" s="1">
        <f>SQRT(Sample[[#This Row],[Kpy''i]]^2+Sample[[#This Row],[KPy''j]]^2+Sample[[#This Row],[KPy''k]]^2)/KTmag/Scale</f>
        <v>1.5387288857590447</v>
      </c>
    </row>
    <row r="2462" spans="1:28" hidden="1" x14ac:dyDescent="0.25">
      <c r="A2462" s="5">
        <v>2457</v>
      </c>
      <c r="B2462" s="13" t="s">
        <v>43</v>
      </c>
      <c r="C2462" s="5"/>
      <c r="D2462" s="5"/>
      <c r="E2462">
        <v>10</v>
      </c>
      <c r="F2462">
        <v>6</v>
      </c>
      <c r="G2462">
        <v>3</v>
      </c>
      <c r="H2462" s="11">
        <f>Sample[[#This Row],[C]]/Sample[[#This Row],[D]]</f>
        <v>0.6</v>
      </c>
      <c r="I2462" s="11">
        <f>Sample[[#This Row],[A]]/Sample[[#This Row],[C]]</f>
        <v>0.5</v>
      </c>
      <c r="J2462" s="11">
        <f>Sample[[#This Row],[D]]/Sample[[#This Row],[A]]</f>
        <v>3.3333333333333335</v>
      </c>
      <c r="K2462" s="11">
        <f>Sample[[#This Row],[A]]/Sample[[#This Row],[D]]</f>
        <v>0.3</v>
      </c>
      <c r="L2462" s="11">
        <f>Sample[[#This Row],[D]]/Sample[[#This Row],[C]]</f>
        <v>1.6666666666666667</v>
      </c>
      <c r="M2462" s="11">
        <f>Sample[[#This Row],[C]]/Sample[[#This Row],[A]]</f>
        <v>2</v>
      </c>
      <c r="N2462">
        <f>IF(Sample[[#This Row],[Ap]]=0,10,LOG(Sample[[#This Row],[Ap]]))</f>
        <v>-0.22184874961635639</v>
      </c>
      <c r="O2462">
        <f>IF(Sample[[#This Row],[Ei]]=0,10,LOG(Sample[[#This Row],[Ei]]))</f>
        <v>-0.3010299956639812</v>
      </c>
      <c r="P2462">
        <f>IF(Sample[[#This Row],[Ii]]=0,10,LOG(Sample[[#This Row],[Ii]]))</f>
        <v>0.52287874528033762</v>
      </c>
      <c r="Q2462">
        <f>Kx-Sample[[#This Row],[Xp]]</f>
        <v>0.22184874961635639</v>
      </c>
      <c r="R2462">
        <f>Ky-Sample[[#This Row],[Yp]]</f>
        <v>-0.69897000433601875</v>
      </c>
      <c r="S2462">
        <f>Kz-Sample[[#This Row],[Zp]]</f>
        <v>0.47712125471966238</v>
      </c>
      <c r="T2462">
        <f>Sample[[#This Row],[Kpy]]*KSc-Sample[[#This Row],[KPz]]*KSb</f>
        <v>0.22184874961635637</v>
      </c>
      <c r="U2462">
        <f>-1*(Sample[[#This Row],[KPx]]*KSc-Sample[[#This Row],[KPz]]*KSa)</f>
        <v>0.22184874961635639</v>
      </c>
      <c r="V2462">
        <f>(Sample[[#This Row],[KPx]]*$R$2-Sample[[#This Row],[Kpy]]*KSa)</f>
        <v>0.22184874961635639</v>
      </c>
      <c r="W2462">
        <f>Sample[[#This Row],[Kpy]]*KTc-Sample[[#This Row],[KPz]]*KTb</f>
        <v>1.1760912590556811</v>
      </c>
      <c r="X2462">
        <f>-1*(Sample[[#This Row],[KPx]]*KTc-Sample[[#This Row],[KPz]]*KTa)</f>
        <v>1.1760912590556811</v>
      </c>
      <c r="Y2462">
        <f>(Sample[[#This Row],[KPx]]*KTb-Sample[[#This Row],[Kpy]]*KTa)</f>
        <v>1.1760912590556811</v>
      </c>
      <c r="Z2462">
        <f>-Sample[[#This Row],[Xp]]*a+Sample[[#This Row],[Yp]]*b+Sample[[#This Row],[Zp]]*c_</f>
        <v>0.44369749923271284</v>
      </c>
      <c r="AA2462" s="8">
        <f>-IF(Sample[[#This Row],[Column2]]&gt;0,1,-1)*SQRT(Sample[[#This Row],[KPx''i]]^2+Sample[[#This Row],[KPx''j]]^2+Sample[[#This Row],[KPx''k]]^2)/Ksmag/Scale</f>
        <v>-0.27170811831726921</v>
      </c>
      <c r="AB2462" s="1">
        <f>SQRT(Sample[[#This Row],[Kpy''i]]^2+Sample[[#This Row],[KPy''j]]^2+Sample[[#This Row],[KPy''k]]^2)/KTmag/Scale</f>
        <v>0.83162210457249663</v>
      </c>
    </row>
    <row r="2463" spans="1:28" hidden="1" x14ac:dyDescent="0.25">
      <c r="A2463" s="5">
        <v>2458</v>
      </c>
      <c r="B2463" s="13" t="s">
        <v>43</v>
      </c>
      <c r="C2463" s="5"/>
      <c r="D2463" s="5"/>
      <c r="E2463">
        <v>3</v>
      </c>
      <c r="F2463">
        <v>7</v>
      </c>
      <c r="G2463">
        <v>10</v>
      </c>
      <c r="H2463" s="11">
        <f>Sample[[#This Row],[C]]/Sample[[#This Row],[D]]</f>
        <v>2.3333333333333335</v>
      </c>
      <c r="I2463" s="11">
        <f>Sample[[#This Row],[A]]/Sample[[#This Row],[C]]</f>
        <v>1.4285714285714286</v>
      </c>
      <c r="J2463" s="11">
        <f>Sample[[#This Row],[D]]/Sample[[#This Row],[A]]</f>
        <v>0.3</v>
      </c>
      <c r="K2463" s="11">
        <f>Sample[[#This Row],[A]]/Sample[[#This Row],[D]]</f>
        <v>3.3333333333333335</v>
      </c>
      <c r="L2463" s="11">
        <f>Sample[[#This Row],[D]]/Sample[[#This Row],[C]]</f>
        <v>0.42857142857142855</v>
      </c>
      <c r="M2463" s="11">
        <f>Sample[[#This Row],[C]]/Sample[[#This Row],[A]]</f>
        <v>0.7</v>
      </c>
      <c r="N2463">
        <f>IF(Sample[[#This Row],[Ap]]=0,10,LOG(Sample[[#This Row],[Ap]]))</f>
        <v>0.36797678529459443</v>
      </c>
      <c r="O2463">
        <f>IF(Sample[[#This Row],[Ei]]=0,10,LOG(Sample[[#This Row],[Ei]]))</f>
        <v>0.15490195998574319</v>
      </c>
      <c r="P2463">
        <f>IF(Sample[[#This Row],[Ii]]=0,10,LOG(Sample[[#This Row],[Ii]]))</f>
        <v>-0.52287874528033762</v>
      </c>
      <c r="Q2463">
        <f>Kx-Sample[[#This Row],[Xp]]</f>
        <v>-0.36797678529459443</v>
      </c>
      <c r="R2463">
        <f>Ky-Sample[[#This Row],[Yp]]</f>
        <v>-1.1549019599857431</v>
      </c>
      <c r="S2463">
        <f>Kz-Sample[[#This Row],[Zp]]</f>
        <v>1.5228787452803376</v>
      </c>
      <c r="T2463">
        <f>Sample[[#This Row],[Kpy]]*KSc-Sample[[#This Row],[KPz]]*KSb</f>
        <v>-0.36797678529459454</v>
      </c>
      <c r="U2463">
        <f>-1*(Sample[[#This Row],[KPx]]*KSc-Sample[[#This Row],[KPz]]*KSa)</f>
        <v>-0.36797678529459443</v>
      </c>
      <c r="V2463">
        <f>(Sample[[#This Row],[KPx]]*$R$2-Sample[[#This Row],[Kpy]]*KSa)</f>
        <v>-0.36797678529459443</v>
      </c>
      <c r="W2463">
        <f>Sample[[#This Row],[Kpy]]*KTc-Sample[[#This Row],[KPz]]*KTb</f>
        <v>2.6777807052660805</v>
      </c>
      <c r="X2463">
        <f>-1*(Sample[[#This Row],[KPx]]*KTc-Sample[[#This Row],[KPz]]*KTa)</f>
        <v>2.6777807052660809</v>
      </c>
      <c r="Y2463">
        <f>(Sample[[#This Row],[KPx]]*KTb-Sample[[#This Row],[Kpy]]*KTa)</f>
        <v>2.6777807052660805</v>
      </c>
      <c r="Z2463">
        <f>-Sample[[#This Row],[Xp]]*a+Sample[[#This Row],[Yp]]*b+Sample[[#This Row],[Zp]]*c_</f>
        <v>-0.73595357058918887</v>
      </c>
      <c r="AA2463" s="8">
        <f>-IF(Sample[[#This Row],[Column2]]&gt;0,1,-1)*SQRT(Sample[[#This Row],[KPx''i]]^2+Sample[[#This Row],[KPx''j]]^2+Sample[[#This Row],[KPx''k]]^2)/Ksmag/Scale</f>
        <v>0.45067768058071844</v>
      </c>
      <c r="AB2463" s="1">
        <f>SQRT(Sample[[#This Row],[Kpy''i]]^2+Sample[[#This Row],[KPy''j]]^2+Sample[[#This Row],[KPy''k]]^2)/KTmag/Scale</f>
        <v>1.8934768952241416</v>
      </c>
    </row>
    <row r="2464" spans="1:28" hidden="1" x14ac:dyDescent="0.25">
      <c r="A2464" s="5">
        <v>2459</v>
      </c>
      <c r="B2464" s="13" t="s">
        <v>43</v>
      </c>
      <c r="C2464" s="5"/>
      <c r="D2464" s="5"/>
      <c r="E2464">
        <v>1</v>
      </c>
      <c r="F2464">
        <v>1</v>
      </c>
      <c r="G2464">
        <v>7</v>
      </c>
      <c r="H2464" s="11">
        <f>Sample[[#This Row],[C]]/Sample[[#This Row],[D]]</f>
        <v>1</v>
      </c>
      <c r="I2464" s="11">
        <f>Sample[[#This Row],[A]]/Sample[[#This Row],[C]]</f>
        <v>7</v>
      </c>
      <c r="J2464" s="11">
        <f>Sample[[#This Row],[D]]/Sample[[#This Row],[A]]</f>
        <v>0.14285714285714285</v>
      </c>
      <c r="K2464" s="11">
        <f>Sample[[#This Row],[A]]/Sample[[#This Row],[D]]</f>
        <v>7</v>
      </c>
      <c r="L2464" s="11">
        <f>Sample[[#This Row],[D]]/Sample[[#This Row],[C]]</f>
        <v>1</v>
      </c>
      <c r="M2464" s="11">
        <f>Sample[[#This Row],[C]]/Sample[[#This Row],[A]]</f>
        <v>0.14285714285714285</v>
      </c>
      <c r="N2464">
        <f>IF(Sample[[#This Row],[Ap]]=0,10,LOG(Sample[[#This Row],[Ap]]))</f>
        <v>0</v>
      </c>
      <c r="O2464">
        <f>IF(Sample[[#This Row],[Ei]]=0,10,LOG(Sample[[#This Row],[Ei]]))</f>
        <v>0.84509804001425681</v>
      </c>
      <c r="P2464">
        <f>IF(Sample[[#This Row],[Ii]]=0,10,LOG(Sample[[#This Row],[Ii]]))</f>
        <v>-0.84509804001425681</v>
      </c>
      <c r="Q2464">
        <f>Kx-Sample[[#This Row],[Xp]]</f>
        <v>0</v>
      </c>
      <c r="R2464">
        <f>Ky-Sample[[#This Row],[Yp]]</f>
        <v>-1.8450980400142569</v>
      </c>
      <c r="S2464">
        <f>Kz-Sample[[#This Row],[Zp]]</f>
        <v>1.8450980400142569</v>
      </c>
      <c r="T2464">
        <f>Sample[[#This Row],[Kpy]]*KSc-Sample[[#This Row],[KPz]]*KSb</f>
        <v>0</v>
      </c>
      <c r="U2464">
        <f>-1*(Sample[[#This Row],[KPx]]*KSc-Sample[[#This Row],[KPz]]*KSa)</f>
        <v>0</v>
      </c>
      <c r="V2464">
        <f>(Sample[[#This Row],[KPx]]*$R$2-Sample[[#This Row],[Kpy]]*KSa)</f>
        <v>0</v>
      </c>
      <c r="W2464">
        <f>Sample[[#This Row],[Kpy]]*KTc-Sample[[#This Row],[KPz]]*KTb</f>
        <v>3.6901960800285138</v>
      </c>
      <c r="X2464">
        <f>-1*(Sample[[#This Row],[KPx]]*KTc-Sample[[#This Row],[KPz]]*KTa)</f>
        <v>3.6901960800285138</v>
      </c>
      <c r="Y2464">
        <f>(Sample[[#This Row],[KPx]]*KTb-Sample[[#This Row],[Kpy]]*KTa)</f>
        <v>3.6901960800285138</v>
      </c>
      <c r="Z2464">
        <f>-Sample[[#This Row],[Xp]]*a+Sample[[#This Row],[Yp]]*b+Sample[[#This Row],[Zp]]*c_</f>
        <v>0</v>
      </c>
      <c r="AA2464" s="8">
        <f>-IF(Sample[[#This Row],[Column2]]&gt;0,1,-1)*SQRT(Sample[[#This Row],[KPx''i]]^2+Sample[[#This Row],[KPx''j]]^2+Sample[[#This Row],[KPx''k]]^2)/Ksmag/Scale</f>
        <v>0</v>
      </c>
      <c r="AB2464" s="1">
        <f>SQRT(Sample[[#This Row],[Kpy''i]]^2+Sample[[#This Row],[KPy''j]]^2+Sample[[#This Row],[KPy''k]]^2)/KTmag/Scale</f>
        <v>2.6093626720961778</v>
      </c>
    </row>
    <row r="2465" spans="1:28" hidden="1" x14ac:dyDescent="0.25">
      <c r="A2465" s="5">
        <v>2460</v>
      </c>
      <c r="B2465" s="13" t="s">
        <v>43</v>
      </c>
      <c r="C2465" s="5"/>
      <c r="D2465" s="5"/>
      <c r="E2465">
        <v>10</v>
      </c>
      <c r="F2465">
        <v>6</v>
      </c>
      <c r="G2465">
        <v>4</v>
      </c>
      <c r="H2465" s="11">
        <f>Sample[[#This Row],[C]]/Sample[[#This Row],[D]]</f>
        <v>0.6</v>
      </c>
      <c r="I2465" s="11">
        <f>Sample[[#This Row],[A]]/Sample[[#This Row],[C]]</f>
        <v>0.66666666666666663</v>
      </c>
      <c r="J2465" s="11">
        <f>Sample[[#This Row],[D]]/Sample[[#This Row],[A]]</f>
        <v>2.5</v>
      </c>
      <c r="K2465" s="11">
        <f>Sample[[#This Row],[A]]/Sample[[#This Row],[D]]</f>
        <v>0.4</v>
      </c>
      <c r="L2465" s="11">
        <f>Sample[[#This Row],[D]]/Sample[[#This Row],[C]]</f>
        <v>1.6666666666666667</v>
      </c>
      <c r="M2465" s="11">
        <f>Sample[[#This Row],[C]]/Sample[[#This Row],[A]]</f>
        <v>1.5</v>
      </c>
      <c r="N2465">
        <f>IF(Sample[[#This Row],[Ap]]=0,10,LOG(Sample[[#This Row],[Ap]]))</f>
        <v>-0.22184874961635639</v>
      </c>
      <c r="O2465">
        <f>IF(Sample[[#This Row],[Ei]]=0,10,LOG(Sample[[#This Row],[Ei]]))</f>
        <v>-0.17609125905568127</v>
      </c>
      <c r="P2465">
        <f>IF(Sample[[#This Row],[Ii]]=0,10,LOG(Sample[[#This Row],[Ii]]))</f>
        <v>0.3979400086720376</v>
      </c>
      <c r="Q2465">
        <f>Kx-Sample[[#This Row],[Xp]]</f>
        <v>0.22184874961635639</v>
      </c>
      <c r="R2465">
        <f>Ky-Sample[[#This Row],[Yp]]</f>
        <v>-0.82390874094431876</v>
      </c>
      <c r="S2465">
        <f>Kz-Sample[[#This Row],[Zp]]</f>
        <v>0.6020599913279624</v>
      </c>
      <c r="T2465">
        <f>Sample[[#This Row],[Kpy]]*KSc-Sample[[#This Row],[KPz]]*KSb</f>
        <v>0.22184874961635637</v>
      </c>
      <c r="U2465">
        <f>-1*(Sample[[#This Row],[KPx]]*KSc-Sample[[#This Row],[KPz]]*KSa)</f>
        <v>0.22184874961635639</v>
      </c>
      <c r="V2465">
        <f>(Sample[[#This Row],[KPx]]*$R$2-Sample[[#This Row],[Kpy]]*KSa)</f>
        <v>0.22184874961635639</v>
      </c>
      <c r="W2465">
        <f>Sample[[#This Row],[Kpy]]*KTc-Sample[[#This Row],[KPz]]*KTb</f>
        <v>1.4259687322722812</v>
      </c>
      <c r="X2465">
        <f>-1*(Sample[[#This Row],[KPx]]*KTc-Sample[[#This Row],[KPz]]*KTa)</f>
        <v>1.4259687322722812</v>
      </c>
      <c r="Y2465">
        <f>(Sample[[#This Row],[KPx]]*KTb-Sample[[#This Row],[Kpy]]*KTa)</f>
        <v>1.4259687322722812</v>
      </c>
      <c r="Z2465">
        <f>-Sample[[#This Row],[Xp]]*a+Sample[[#This Row],[Yp]]*b+Sample[[#This Row],[Zp]]*c_</f>
        <v>0.44369749923271268</v>
      </c>
      <c r="AA2465" s="8">
        <f>-IF(Sample[[#This Row],[Column2]]&gt;0,1,-1)*SQRT(Sample[[#This Row],[KPx''i]]^2+Sample[[#This Row],[KPx''j]]^2+Sample[[#This Row],[KPx''k]]^2)/Ksmag/Scale</f>
        <v>-0.27170811831726921</v>
      </c>
      <c r="AB2465" s="1">
        <f>SQRT(Sample[[#This Row],[Kpy''i]]^2+Sample[[#This Row],[KPy''j]]^2+Sample[[#This Row],[KPy''k]]^2)/KTmag/Scale</f>
        <v>1.0083121603497145</v>
      </c>
    </row>
    <row r="2466" spans="1:28" hidden="1" x14ac:dyDescent="0.25">
      <c r="A2466" s="5">
        <v>2461</v>
      </c>
      <c r="B2466" s="13" t="s">
        <v>43</v>
      </c>
      <c r="C2466" s="5"/>
      <c r="D2466" s="5"/>
      <c r="E2466">
        <v>2</v>
      </c>
      <c r="F2466">
        <v>7</v>
      </c>
      <c r="G2466">
        <v>8</v>
      </c>
      <c r="H2466" s="11">
        <f>Sample[[#This Row],[C]]/Sample[[#This Row],[D]]</f>
        <v>3.5</v>
      </c>
      <c r="I2466" s="11">
        <f>Sample[[#This Row],[A]]/Sample[[#This Row],[C]]</f>
        <v>1.1428571428571428</v>
      </c>
      <c r="J2466" s="11">
        <f>Sample[[#This Row],[D]]/Sample[[#This Row],[A]]</f>
        <v>0.25</v>
      </c>
      <c r="K2466" s="11">
        <f>Sample[[#This Row],[A]]/Sample[[#This Row],[D]]</f>
        <v>4</v>
      </c>
      <c r="L2466" s="11">
        <f>Sample[[#This Row],[D]]/Sample[[#This Row],[C]]</f>
        <v>0.2857142857142857</v>
      </c>
      <c r="M2466" s="11">
        <f>Sample[[#This Row],[C]]/Sample[[#This Row],[A]]</f>
        <v>0.875</v>
      </c>
      <c r="N2466">
        <f>IF(Sample[[#This Row],[Ap]]=0,10,LOG(Sample[[#This Row],[Ap]]))</f>
        <v>0.54406804435027567</v>
      </c>
      <c r="O2466">
        <f>IF(Sample[[#This Row],[Ei]]=0,10,LOG(Sample[[#This Row],[Ei]]))</f>
        <v>5.7991946977686733E-2</v>
      </c>
      <c r="P2466">
        <f>IF(Sample[[#This Row],[Ii]]=0,10,LOG(Sample[[#This Row],[Ii]]))</f>
        <v>-0.6020599913279624</v>
      </c>
      <c r="Q2466">
        <f>Kx-Sample[[#This Row],[Xp]]</f>
        <v>-0.54406804435027567</v>
      </c>
      <c r="R2466">
        <f>Ky-Sample[[#This Row],[Yp]]</f>
        <v>-1.0579919469776868</v>
      </c>
      <c r="S2466">
        <f>Kz-Sample[[#This Row],[Zp]]</f>
        <v>1.6020599913279625</v>
      </c>
      <c r="T2466">
        <f>Sample[[#This Row],[Kpy]]*KSc-Sample[[#This Row],[KPz]]*KSb</f>
        <v>-0.54406804435027567</v>
      </c>
      <c r="U2466">
        <f>-1*(Sample[[#This Row],[KPx]]*KSc-Sample[[#This Row],[KPz]]*KSa)</f>
        <v>-0.54406804435027567</v>
      </c>
      <c r="V2466">
        <f>(Sample[[#This Row],[KPx]]*$R$2-Sample[[#This Row],[Kpy]]*KSa)</f>
        <v>-0.54406804435027567</v>
      </c>
      <c r="W2466">
        <f>Sample[[#This Row],[Kpy]]*KTc-Sample[[#This Row],[KPz]]*KTb</f>
        <v>2.6600519383056493</v>
      </c>
      <c r="X2466">
        <f>-1*(Sample[[#This Row],[KPx]]*KTc-Sample[[#This Row],[KPz]]*KTa)</f>
        <v>2.6600519383056493</v>
      </c>
      <c r="Y2466">
        <f>(Sample[[#This Row],[KPx]]*KTb-Sample[[#This Row],[Kpy]]*KTa)</f>
        <v>2.6600519383056493</v>
      </c>
      <c r="Z2466">
        <f>-Sample[[#This Row],[Xp]]*a+Sample[[#This Row],[Yp]]*b+Sample[[#This Row],[Zp]]*c_</f>
        <v>-1.0881360887005513</v>
      </c>
      <c r="AA2466" s="8">
        <f>-IF(Sample[[#This Row],[Column2]]&gt;0,1,-1)*SQRT(Sample[[#This Row],[KPx''i]]^2+Sample[[#This Row],[KPx''j]]^2+Sample[[#This Row],[KPx''k]]^2)/Ksmag/Scale</f>
        <v>0.66634454700605172</v>
      </c>
      <c r="AB2466" s="1">
        <f>SQRT(Sample[[#This Row],[Kpy''i]]^2+Sample[[#This Row],[KPy''j]]^2+Sample[[#This Row],[KPy''k]]^2)/KTmag/Scale</f>
        <v>1.8809407638843443</v>
      </c>
    </row>
    <row r="2467" spans="1:28" hidden="1" x14ac:dyDescent="0.25">
      <c r="A2467" s="5">
        <v>2462</v>
      </c>
      <c r="B2467" s="13" t="s">
        <v>43</v>
      </c>
      <c r="C2467" s="5"/>
      <c r="D2467" s="5"/>
      <c r="E2467">
        <v>9</v>
      </c>
      <c r="F2467">
        <v>10</v>
      </c>
      <c r="G2467">
        <v>1</v>
      </c>
      <c r="H2467" s="11">
        <f>Sample[[#This Row],[C]]/Sample[[#This Row],[D]]</f>
        <v>1.1111111111111112</v>
      </c>
      <c r="I2467" s="11">
        <f>Sample[[#This Row],[A]]/Sample[[#This Row],[C]]</f>
        <v>0.1</v>
      </c>
      <c r="J2467" s="11">
        <f>Sample[[#This Row],[D]]/Sample[[#This Row],[A]]</f>
        <v>9</v>
      </c>
      <c r="K2467" s="11">
        <f>Sample[[#This Row],[A]]/Sample[[#This Row],[D]]</f>
        <v>0.1111111111111111</v>
      </c>
      <c r="L2467" s="11">
        <f>Sample[[#This Row],[D]]/Sample[[#This Row],[C]]</f>
        <v>0.9</v>
      </c>
      <c r="M2467" s="11">
        <f>Sample[[#This Row],[C]]/Sample[[#This Row],[A]]</f>
        <v>10</v>
      </c>
      <c r="N2467">
        <f>IF(Sample[[#This Row],[Ap]]=0,10,LOG(Sample[[#This Row],[Ap]]))</f>
        <v>4.5757490560675143E-2</v>
      </c>
      <c r="O2467">
        <f>IF(Sample[[#This Row],[Ei]]=0,10,LOG(Sample[[#This Row],[Ei]]))</f>
        <v>-1</v>
      </c>
      <c r="P2467">
        <f>IF(Sample[[#This Row],[Ii]]=0,10,LOG(Sample[[#This Row],[Ii]]))</f>
        <v>0.95424250943932487</v>
      </c>
      <c r="Q2467">
        <f>Kx-Sample[[#This Row],[Xp]]</f>
        <v>-4.5757490560675143E-2</v>
      </c>
      <c r="R2467">
        <f>Ky-Sample[[#This Row],[Yp]]</f>
        <v>0</v>
      </c>
      <c r="S2467">
        <f>Kz-Sample[[#This Row],[Zp]]</f>
        <v>4.5757490560675129E-2</v>
      </c>
      <c r="T2467">
        <f>Sample[[#This Row],[Kpy]]*KSc-Sample[[#This Row],[KPz]]*KSb</f>
        <v>-4.5757490560675129E-2</v>
      </c>
      <c r="U2467">
        <f>-1*(Sample[[#This Row],[KPx]]*KSc-Sample[[#This Row],[KPz]]*KSa)</f>
        <v>-4.5757490560675143E-2</v>
      </c>
      <c r="V2467">
        <f>(Sample[[#This Row],[KPx]]*$R$2-Sample[[#This Row],[Kpy]]*KSa)</f>
        <v>-4.5757490560675143E-2</v>
      </c>
      <c r="W2467">
        <f>Sample[[#This Row],[Kpy]]*KTc-Sample[[#This Row],[KPz]]*KTb</f>
        <v>4.5757490560675129E-2</v>
      </c>
      <c r="X2467">
        <f>-1*(Sample[[#This Row],[KPx]]*KTc-Sample[[#This Row],[KPz]]*KTa)</f>
        <v>4.5757490560675115E-2</v>
      </c>
      <c r="Y2467">
        <f>(Sample[[#This Row],[KPx]]*KTb-Sample[[#This Row],[Kpy]]*KTa)</f>
        <v>4.5757490560675143E-2</v>
      </c>
      <c r="Z2467">
        <f>-Sample[[#This Row],[Xp]]*a+Sample[[#This Row],[Yp]]*b+Sample[[#This Row],[Zp]]*c_</f>
        <v>-9.1514981121350258E-2</v>
      </c>
      <c r="AA2467" s="8">
        <f>-IF(Sample[[#This Row],[Column2]]&gt;0,1,-1)*SQRT(Sample[[#This Row],[KPx''i]]^2+Sample[[#This Row],[KPx''j]]^2+Sample[[#This Row],[KPx''k]]^2)/Ksmag/Scale</f>
        <v>5.6041251891935914E-2</v>
      </c>
      <c r="AB2467" s="1">
        <f>SQRT(Sample[[#This Row],[Kpy''i]]^2+Sample[[#This Row],[KPy''j]]^2+Sample[[#This Row],[KPy''k]]^2)/KTmag/Scale</f>
        <v>3.235543186553283E-2</v>
      </c>
    </row>
    <row r="2468" spans="1:28" hidden="1" x14ac:dyDescent="0.25">
      <c r="A2468" s="5">
        <v>2463</v>
      </c>
      <c r="B2468" s="13" t="s">
        <v>43</v>
      </c>
      <c r="C2468" s="5"/>
      <c r="D2468" s="5"/>
      <c r="E2468">
        <v>6</v>
      </c>
      <c r="F2468">
        <v>2</v>
      </c>
      <c r="G2468">
        <v>6</v>
      </c>
      <c r="H2468" s="11">
        <f>Sample[[#This Row],[C]]/Sample[[#This Row],[D]]</f>
        <v>0.33333333333333331</v>
      </c>
      <c r="I2468" s="11">
        <f>Sample[[#This Row],[A]]/Sample[[#This Row],[C]]</f>
        <v>3</v>
      </c>
      <c r="J2468" s="11">
        <f>Sample[[#This Row],[D]]/Sample[[#This Row],[A]]</f>
        <v>1</v>
      </c>
      <c r="K2468" s="11">
        <f>Sample[[#This Row],[A]]/Sample[[#This Row],[D]]</f>
        <v>1</v>
      </c>
      <c r="L2468" s="11">
        <f>Sample[[#This Row],[D]]/Sample[[#This Row],[C]]</f>
        <v>3</v>
      </c>
      <c r="M2468" s="11">
        <f>Sample[[#This Row],[C]]/Sample[[#This Row],[A]]</f>
        <v>0.33333333333333331</v>
      </c>
      <c r="N2468">
        <f>IF(Sample[[#This Row],[Ap]]=0,10,LOG(Sample[[#This Row],[Ap]]))</f>
        <v>-0.47712125471966244</v>
      </c>
      <c r="O2468">
        <f>IF(Sample[[#This Row],[Ei]]=0,10,LOG(Sample[[#This Row],[Ei]]))</f>
        <v>0.47712125471966244</v>
      </c>
      <c r="P2468">
        <f>IF(Sample[[#This Row],[Ii]]=0,10,LOG(Sample[[#This Row],[Ii]]))</f>
        <v>0</v>
      </c>
      <c r="Q2468">
        <f>Kx-Sample[[#This Row],[Xp]]</f>
        <v>0.47712125471966244</v>
      </c>
      <c r="R2468">
        <f>Ky-Sample[[#This Row],[Yp]]</f>
        <v>-1.4771212547196624</v>
      </c>
      <c r="S2468">
        <f>Kz-Sample[[#This Row],[Zp]]</f>
        <v>1</v>
      </c>
      <c r="T2468">
        <f>Sample[[#This Row],[Kpy]]*KSc-Sample[[#This Row],[KPz]]*KSb</f>
        <v>0.47712125471966238</v>
      </c>
      <c r="U2468">
        <f>-1*(Sample[[#This Row],[KPx]]*KSc-Sample[[#This Row],[KPz]]*KSa)</f>
        <v>0.47712125471966244</v>
      </c>
      <c r="V2468">
        <f>(Sample[[#This Row],[KPx]]*$R$2-Sample[[#This Row],[Kpy]]*KSa)</f>
        <v>0.47712125471966244</v>
      </c>
      <c r="W2468">
        <f>Sample[[#This Row],[Kpy]]*KTc-Sample[[#This Row],[KPz]]*KTb</f>
        <v>2.4771212547196626</v>
      </c>
      <c r="X2468">
        <f>-1*(Sample[[#This Row],[KPx]]*KTc-Sample[[#This Row],[KPz]]*KTa)</f>
        <v>2.4771212547196626</v>
      </c>
      <c r="Y2468">
        <f>(Sample[[#This Row],[KPx]]*KTb-Sample[[#This Row],[Kpy]]*KTa)</f>
        <v>2.4771212547196622</v>
      </c>
      <c r="Z2468">
        <f>-Sample[[#This Row],[Xp]]*a+Sample[[#This Row],[Yp]]*b+Sample[[#This Row],[Zp]]*c_</f>
        <v>0.95424250943932487</v>
      </c>
      <c r="AA2468" s="8">
        <f>-IF(Sample[[#This Row],[Column2]]&gt;0,1,-1)*SQRT(Sample[[#This Row],[KPx''i]]^2+Sample[[#This Row],[KPx''j]]^2+Sample[[#This Row],[KPx''k]]^2)/Ksmag/Scale</f>
        <v>-0.58435180974982659</v>
      </c>
      <c r="AB2468" s="1">
        <f>SQRT(Sample[[#This Row],[Kpy''i]]^2+Sample[[#This Row],[KPy''j]]^2+Sample[[#This Row],[KPy''k]]^2)/KTmag/Scale</f>
        <v>1.7515892370336026</v>
      </c>
    </row>
    <row r="2469" spans="1:28" hidden="1" x14ac:dyDescent="0.25">
      <c r="A2469" s="5">
        <v>2464</v>
      </c>
      <c r="B2469" s="13" t="s">
        <v>43</v>
      </c>
      <c r="C2469" s="5"/>
      <c r="D2469" s="5"/>
      <c r="E2469">
        <v>4</v>
      </c>
      <c r="F2469">
        <v>4</v>
      </c>
      <c r="G2469">
        <v>3</v>
      </c>
      <c r="H2469" s="11">
        <f>Sample[[#This Row],[C]]/Sample[[#This Row],[D]]</f>
        <v>1</v>
      </c>
      <c r="I2469" s="11">
        <f>Sample[[#This Row],[A]]/Sample[[#This Row],[C]]</f>
        <v>0.75</v>
      </c>
      <c r="J2469" s="11">
        <f>Sample[[#This Row],[D]]/Sample[[#This Row],[A]]</f>
        <v>1.3333333333333333</v>
      </c>
      <c r="K2469" s="11">
        <f>Sample[[#This Row],[A]]/Sample[[#This Row],[D]]</f>
        <v>0.75</v>
      </c>
      <c r="L2469" s="11">
        <f>Sample[[#This Row],[D]]/Sample[[#This Row],[C]]</f>
        <v>1</v>
      </c>
      <c r="M2469" s="11">
        <f>Sample[[#This Row],[C]]/Sample[[#This Row],[A]]</f>
        <v>1.3333333333333333</v>
      </c>
      <c r="N2469">
        <f>IF(Sample[[#This Row],[Ap]]=0,10,LOG(Sample[[#This Row],[Ap]]))</f>
        <v>0</v>
      </c>
      <c r="O2469">
        <f>IF(Sample[[#This Row],[Ei]]=0,10,LOG(Sample[[#This Row],[Ei]]))</f>
        <v>-0.12493873660829995</v>
      </c>
      <c r="P2469">
        <f>IF(Sample[[#This Row],[Ii]]=0,10,LOG(Sample[[#This Row],[Ii]]))</f>
        <v>0.12493873660829993</v>
      </c>
      <c r="Q2469">
        <f>Kx-Sample[[#This Row],[Xp]]</f>
        <v>0</v>
      </c>
      <c r="R2469">
        <f>Ky-Sample[[#This Row],[Yp]]</f>
        <v>-0.87506126339170009</v>
      </c>
      <c r="S2469">
        <f>Kz-Sample[[#This Row],[Zp]]</f>
        <v>0.87506126339170009</v>
      </c>
      <c r="T2469">
        <f>Sample[[#This Row],[Kpy]]*KSc-Sample[[#This Row],[KPz]]*KSb</f>
        <v>0</v>
      </c>
      <c r="U2469">
        <f>-1*(Sample[[#This Row],[KPx]]*KSc-Sample[[#This Row],[KPz]]*KSa)</f>
        <v>0</v>
      </c>
      <c r="V2469">
        <f>(Sample[[#This Row],[KPx]]*$R$2-Sample[[#This Row],[Kpy]]*KSa)</f>
        <v>0</v>
      </c>
      <c r="W2469">
        <f>Sample[[#This Row],[Kpy]]*KTc-Sample[[#This Row],[KPz]]*KTb</f>
        <v>1.7501225267834002</v>
      </c>
      <c r="X2469">
        <f>-1*(Sample[[#This Row],[KPx]]*KTc-Sample[[#This Row],[KPz]]*KTa)</f>
        <v>1.7501225267834002</v>
      </c>
      <c r="Y2469">
        <f>(Sample[[#This Row],[KPx]]*KTb-Sample[[#This Row],[Kpy]]*KTa)</f>
        <v>1.7501225267834002</v>
      </c>
      <c r="Z2469">
        <f>-Sample[[#This Row],[Xp]]*a+Sample[[#This Row],[Yp]]*b+Sample[[#This Row],[Zp]]*c_</f>
        <v>0</v>
      </c>
      <c r="AA2469" s="8">
        <f>-IF(Sample[[#This Row],[Column2]]&gt;0,1,-1)*SQRT(Sample[[#This Row],[KPx''i]]^2+Sample[[#This Row],[KPx''j]]^2+Sample[[#This Row],[KPx''k]]^2)/Ksmag/Scale</f>
        <v>0</v>
      </c>
      <c r="AB2469" s="1">
        <f>SQRT(Sample[[#This Row],[Kpy''i]]^2+Sample[[#This Row],[KPy''j]]^2+Sample[[#This Row],[KPy''k]]^2)/KTmag/Scale</f>
        <v>1.2375235065958776</v>
      </c>
    </row>
    <row r="2470" spans="1:28" hidden="1" x14ac:dyDescent="0.25">
      <c r="A2470" s="5">
        <v>2465</v>
      </c>
      <c r="B2470" s="13" t="s">
        <v>43</v>
      </c>
      <c r="C2470" s="5"/>
      <c r="D2470" s="5"/>
      <c r="E2470">
        <v>10</v>
      </c>
      <c r="F2470">
        <v>4</v>
      </c>
      <c r="G2470">
        <v>2</v>
      </c>
      <c r="H2470" s="11">
        <f>Sample[[#This Row],[C]]/Sample[[#This Row],[D]]</f>
        <v>0.4</v>
      </c>
      <c r="I2470" s="11">
        <f>Sample[[#This Row],[A]]/Sample[[#This Row],[C]]</f>
        <v>0.5</v>
      </c>
      <c r="J2470" s="11">
        <f>Sample[[#This Row],[D]]/Sample[[#This Row],[A]]</f>
        <v>5</v>
      </c>
      <c r="K2470" s="11">
        <f>Sample[[#This Row],[A]]/Sample[[#This Row],[D]]</f>
        <v>0.2</v>
      </c>
      <c r="L2470" s="11">
        <f>Sample[[#This Row],[D]]/Sample[[#This Row],[C]]</f>
        <v>2.5</v>
      </c>
      <c r="M2470" s="11">
        <f>Sample[[#This Row],[C]]/Sample[[#This Row],[A]]</f>
        <v>2</v>
      </c>
      <c r="N2470">
        <f>IF(Sample[[#This Row],[Ap]]=0,10,LOG(Sample[[#This Row],[Ap]]))</f>
        <v>-0.3979400086720376</v>
      </c>
      <c r="O2470">
        <f>IF(Sample[[#This Row],[Ei]]=0,10,LOG(Sample[[#This Row],[Ei]]))</f>
        <v>-0.3010299956639812</v>
      </c>
      <c r="P2470">
        <f>IF(Sample[[#This Row],[Ii]]=0,10,LOG(Sample[[#This Row],[Ii]]))</f>
        <v>0.69897000433601886</v>
      </c>
      <c r="Q2470">
        <f>Kx-Sample[[#This Row],[Xp]]</f>
        <v>0.3979400086720376</v>
      </c>
      <c r="R2470">
        <f>Ky-Sample[[#This Row],[Yp]]</f>
        <v>-0.69897000433601875</v>
      </c>
      <c r="S2470">
        <f>Kz-Sample[[#This Row],[Zp]]</f>
        <v>0.30102999566398114</v>
      </c>
      <c r="T2470">
        <f>Sample[[#This Row],[Kpy]]*KSc-Sample[[#This Row],[KPz]]*KSb</f>
        <v>0.3979400086720376</v>
      </c>
      <c r="U2470">
        <f>-1*(Sample[[#This Row],[KPx]]*KSc-Sample[[#This Row],[KPz]]*KSa)</f>
        <v>0.3979400086720376</v>
      </c>
      <c r="V2470">
        <f>(Sample[[#This Row],[KPx]]*$R$2-Sample[[#This Row],[Kpy]]*KSa)</f>
        <v>0.3979400086720376</v>
      </c>
      <c r="W2470">
        <f>Sample[[#This Row],[Kpy]]*KTc-Sample[[#This Row],[KPz]]*KTb</f>
        <v>0.99999999999999989</v>
      </c>
      <c r="X2470">
        <f>-1*(Sample[[#This Row],[KPx]]*KTc-Sample[[#This Row],[KPz]]*KTa)</f>
        <v>0.99999999999999989</v>
      </c>
      <c r="Y2470">
        <f>(Sample[[#This Row],[KPx]]*KTb-Sample[[#This Row],[Kpy]]*KTa)</f>
        <v>0.99999999999999989</v>
      </c>
      <c r="Z2470">
        <f>-Sample[[#This Row],[Xp]]*a+Sample[[#This Row],[Yp]]*b+Sample[[#This Row],[Zp]]*c_</f>
        <v>0.79588001734407532</v>
      </c>
      <c r="AA2470" s="8">
        <f>-IF(Sample[[#This Row],[Column2]]&gt;0,1,-1)*SQRT(Sample[[#This Row],[KPx''i]]^2+Sample[[#This Row],[KPx''j]]^2+Sample[[#This Row],[KPx''k]]^2)/Ksmag/Scale</f>
        <v>-0.48737498474260249</v>
      </c>
      <c r="AB2470" s="1">
        <f>SQRT(Sample[[#This Row],[Kpy''i]]^2+Sample[[#This Row],[KPy''j]]^2+Sample[[#This Row],[KPy''k]]^2)/KTmag/Scale</f>
        <v>0.70710678118654746</v>
      </c>
    </row>
    <row r="2471" spans="1:28" hidden="1" x14ac:dyDescent="0.25">
      <c r="A2471" s="5">
        <v>2466</v>
      </c>
      <c r="B2471" s="13" t="s">
        <v>43</v>
      </c>
      <c r="C2471" s="5"/>
      <c r="D2471" s="5"/>
      <c r="E2471">
        <v>9</v>
      </c>
      <c r="F2471">
        <v>5</v>
      </c>
      <c r="G2471">
        <v>3</v>
      </c>
      <c r="H2471" s="11">
        <f>Sample[[#This Row],[C]]/Sample[[#This Row],[D]]</f>
        <v>0.55555555555555558</v>
      </c>
      <c r="I2471" s="11">
        <f>Sample[[#This Row],[A]]/Sample[[#This Row],[C]]</f>
        <v>0.6</v>
      </c>
      <c r="J2471" s="11">
        <f>Sample[[#This Row],[D]]/Sample[[#This Row],[A]]</f>
        <v>3</v>
      </c>
      <c r="K2471" s="11">
        <f>Sample[[#This Row],[A]]/Sample[[#This Row],[D]]</f>
        <v>0.33333333333333331</v>
      </c>
      <c r="L2471" s="11">
        <f>Sample[[#This Row],[D]]/Sample[[#This Row],[C]]</f>
        <v>1.8</v>
      </c>
      <c r="M2471" s="11">
        <f>Sample[[#This Row],[C]]/Sample[[#This Row],[A]]</f>
        <v>1.6666666666666667</v>
      </c>
      <c r="N2471">
        <f>IF(Sample[[#This Row],[Ap]]=0,10,LOG(Sample[[#This Row],[Ap]]))</f>
        <v>-0.25527250510330607</v>
      </c>
      <c r="O2471">
        <f>IF(Sample[[#This Row],[Ei]]=0,10,LOG(Sample[[#This Row],[Ei]]))</f>
        <v>-0.22184874961635639</v>
      </c>
      <c r="P2471">
        <f>IF(Sample[[#This Row],[Ii]]=0,10,LOG(Sample[[#This Row],[Ii]]))</f>
        <v>0.47712125471966244</v>
      </c>
      <c r="Q2471">
        <f>Kx-Sample[[#This Row],[Xp]]</f>
        <v>0.25527250510330607</v>
      </c>
      <c r="R2471">
        <f>Ky-Sample[[#This Row],[Yp]]</f>
        <v>-0.77815125038364363</v>
      </c>
      <c r="S2471">
        <f>Kz-Sample[[#This Row],[Zp]]</f>
        <v>0.52287874528033762</v>
      </c>
      <c r="T2471">
        <f>Sample[[#This Row],[Kpy]]*KSc-Sample[[#This Row],[KPz]]*KSb</f>
        <v>0.25527250510330601</v>
      </c>
      <c r="U2471">
        <f>-1*(Sample[[#This Row],[KPx]]*KSc-Sample[[#This Row],[KPz]]*KSa)</f>
        <v>0.25527250510330607</v>
      </c>
      <c r="V2471">
        <f>(Sample[[#This Row],[KPx]]*$R$2-Sample[[#This Row],[Kpy]]*KSa)</f>
        <v>0.25527250510330607</v>
      </c>
      <c r="W2471">
        <f>Sample[[#This Row],[Kpy]]*KTc-Sample[[#This Row],[KPz]]*KTb</f>
        <v>1.3010299956639813</v>
      </c>
      <c r="X2471">
        <f>-1*(Sample[[#This Row],[KPx]]*KTc-Sample[[#This Row],[KPz]]*KTa)</f>
        <v>1.3010299956639813</v>
      </c>
      <c r="Y2471">
        <f>(Sample[[#This Row],[KPx]]*KTb-Sample[[#This Row],[Kpy]]*KTa)</f>
        <v>1.3010299956639813</v>
      </c>
      <c r="Z2471">
        <f>-Sample[[#This Row],[Xp]]*a+Sample[[#This Row],[Yp]]*b+Sample[[#This Row],[Zp]]*c_</f>
        <v>0.51054501020661203</v>
      </c>
      <c r="AA2471" s="8">
        <f>-IF(Sample[[#This Row],[Column2]]&gt;0,1,-1)*SQRT(Sample[[#This Row],[KPx''i]]^2+Sample[[#This Row],[KPx''j]]^2+Sample[[#This Row],[KPx''k]]^2)/Ksmag/Scale</f>
        <v>-0.31264369143255732</v>
      </c>
      <c r="AB2471" s="1">
        <f>SQRT(Sample[[#This Row],[Kpy''i]]^2+Sample[[#This Row],[KPy''j]]^2+Sample[[#This Row],[KPy''k]]^2)/KTmag/Scale</f>
        <v>0.91996713246110573</v>
      </c>
    </row>
    <row r="2472" spans="1:28" hidden="1" x14ac:dyDescent="0.25">
      <c r="A2472" s="5">
        <v>2467</v>
      </c>
      <c r="B2472" s="13" t="s">
        <v>43</v>
      </c>
      <c r="C2472" s="5"/>
      <c r="D2472" s="5"/>
      <c r="E2472">
        <v>6</v>
      </c>
      <c r="F2472">
        <v>3</v>
      </c>
      <c r="G2472">
        <v>9</v>
      </c>
      <c r="H2472" s="11">
        <f>Sample[[#This Row],[C]]/Sample[[#This Row],[D]]</f>
        <v>0.5</v>
      </c>
      <c r="I2472" s="11">
        <f>Sample[[#This Row],[A]]/Sample[[#This Row],[C]]</f>
        <v>3</v>
      </c>
      <c r="J2472" s="11">
        <f>Sample[[#This Row],[D]]/Sample[[#This Row],[A]]</f>
        <v>0.66666666666666663</v>
      </c>
      <c r="K2472" s="11">
        <f>Sample[[#This Row],[A]]/Sample[[#This Row],[D]]</f>
        <v>1.5</v>
      </c>
      <c r="L2472" s="11">
        <f>Sample[[#This Row],[D]]/Sample[[#This Row],[C]]</f>
        <v>2</v>
      </c>
      <c r="M2472" s="11">
        <f>Sample[[#This Row],[C]]/Sample[[#This Row],[A]]</f>
        <v>0.33333333333333331</v>
      </c>
      <c r="N2472">
        <f>IF(Sample[[#This Row],[Ap]]=0,10,LOG(Sample[[#This Row],[Ap]]))</f>
        <v>-0.3010299956639812</v>
      </c>
      <c r="O2472">
        <f>IF(Sample[[#This Row],[Ei]]=0,10,LOG(Sample[[#This Row],[Ei]]))</f>
        <v>0.47712125471966244</v>
      </c>
      <c r="P2472">
        <f>IF(Sample[[#This Row],[Ii]]=0,10,LOG(Sample[[#This Row],[Ii]]))</f>
        <v>-0.17609125905568127</v>
      </c>
      <c r="Q2472">
        <f>Kx-Sample[[#This Row],[Xp]]</f>
        <v>0.3010299956639812</v>
      </c>
      <c r="R2472">
        <f>Ky-Sample[[#This Row],[Yp]]</f>
        <v>-1.4771212547196624</v>
      </c>
      <c r="S2472">
        <f>Kz-Sample[[#This Row],[Zp]]</f>
        <v>1.1760912590556813</v>
      </c>
      <c r="T2472">
        <f>Sample[[#This Row],[Kpy]]*KSc-Sample[[#This Row],[KPz]]*KSb</f>
        <v>0.30102999566398103</v>
      </c>
      <c r="U2472">
        <f>-1*(Sample[[#This Row],[KPx]]*KSc-Sample[[#This Row],[KPz]]*KSa)</f>
        <v>0.3010299956639812</v>
      </c>
      <c r="V2472">
        <f>(Sample[[#This Row],[KPx]]*$R$2-Sample[[#This Row],[Kpy]]*KSa)</f>
        <v>0.3010299956639812</v>
      </c>
      <c r="W2472">
        <f>Sample[[#This Row],[Kpy]]*KTc-Sample[[#This Row],[KPz]]*KTb</f>
        <v>2.653212513775344</v>
      </c>
      <c r="X2472">
        <f>-1*(Sample[[#This Row],[KPx]]*KTc-Sample[[#This Row],[KPz]]*KTa)</f>
        <v>2.653212513775344</v>
      </c>
      <c r="Y2472">
        <f>(Sample[[#This Row],[KPx]]*KTb-Sample[[#This Row],[Kpy]]*KTa)</f>
        <v>2.6532125137753435</v>
      </c>
      <c r="Z2472">
        <f>-Sample[[#This Row],[Xp]]*a+Sample[[#This Row],[Yp]]*b+Sample[[#This Row],[Zp]]*c_</f>
        <v>0.60205999132796229</v>
      </c>
      <c r="AA2472" s="8">
        <f>-IF(Sample[[#This Row],[Column2]]&gt;0,1,-1)*SQRT(Sample[[#This Row],[KPx''i]]^2+Sample[[#This Row],[KPx''j]]^2+Sample[[#This Row],[KPx''k]]^2)/Ksmag/Scale</f>
        <v>-0.36868494332449314</v>
      </c>
      <c r="AB2472" s="1">
        <f>SQRT(Sample[[#This Row],[Kpy''i]]^2+Sample[[#This Row],[KPy''j]]^2+Sample[[#This Row],[KPy''k]]^2)/KTmag/Scale</f>
        <v>1.8761045604195521</v>
      </c>
    </row>
    <row r="2473" spans="1:28" hidden="1" x14ac:dyDescent="0.25">
      <c r="A2473" s="5">
        <v>2468</v>
      </c>
      <c r="B2473" s="13" t="s">
        <v>43</v>
      </c>
      <c r="C2473" s="5"/>
      <c r="D2473" s="5"/>
      <c r="E2473">
        <v>3</v>
      </c>
      <c r="F2473">
        <v>9</v>
      </c>
      <c r="G2473">
        <v>3</v>
      </c>
      <c r="H2473" s="11">
        <f>Sample[[#This Row],[C]]/Sample[[#This Row],[D]]</f>
        <v>3</v>
      </c>
      <c r="I2473" s="11">
        <f>Sample[[#This Row],[A]]/Sample[[#This Row],[C]]</f>
        <v>0.33333333333333331</v>
      </c>
      <c r="J2473" s="11">
        <f>Sample[[#This Row],[D]]/Sample[[#This Row],[A]]</f>
        <v>1</v>
      </c>
      <c r="K2473" s="11">
        <f>Sample[[#This Row],[A]]/Sample[[#This Row],[D]]</f>
        <v>1</v>
      </c>
      <c r="L2473" s="11">
        <f>Sample[[#This Row],[D]]/Sample[[#This Row],[C]]</f>
        <v>0.33333333333333331</v>
      </c>
      <c r="M2473" s="11">
        <f>Sample[[#This Row],[C]]/Sample[[#This Row],[A]]</f>
        <v>3</v>
      </c>
      <c r="N2473">
        <f>IF(Sample[[#This Row],[Ap]]=0,10,LOG(Sample[[#This Row],[Ap]]))</f>
        <v>0.47712125471966244</v>
      </c>
      <c r="O2473">
        <f>IF(Sample[[#This Row],[Ei]]=0,10,LOG(Sample[[#This Row],[Ei]]))</f>
        <v>-0.47712125471966244</v>
      </c>
      <c r="P2473">
        <f>IF(Sample[[#This Row],[Ii]]=0,10,LOG(Sample[[#This Row],[Ii]]))</f>
        <v>0</v>
      </c>
      <c r="Q2473">
        <f>Kx-Sample[[#This Row],[Xp]]</f>
        <v>-0.47712125471966244</v>
      </c>
      <c r="R2473">
        <f>Ky-Sample[[#This Row],[Yp]]</f>
        <v>-0.52287874528033762</v>
      </c>
      <c r="S2473">
        <f>Kz-Sample[[#This Row],[Zp]]</f>
        <v>1</v>
      </c>
      <c r="T2473">
        <f>Sample[[#This Row],[Kpy]]*KSc-Sample[[#This Row],[KPz]]*KSb</f>
        <v>-0.47712125471966238</v>
      </c>
      <c r="U2473">
        <f>-1*(Sample[[#This Row],[KPx]]*KSc-Sample[[#This Row],[KPz]]*KSa)</f>
        <v>-0.47712125471966244</v>
      </c>
      <c r="V2473">
        <f>(Sample[[#This Row],[KPx]]*$R$2-Sample[[#This Row],[Kpy]]*KSa)</f>
        <v>-0.47712125471966244</v>
      </c>
      <c r="W2473">
        <f>Sample[[#This Row],[Kpy]]*KTc-Sample[[#This Row],[KPz]]*KTb</f>
        <v>1.5228787452803376</v>
      </c>
      <c r="X2473">
        <f>-1*(Sample[[#This Row],[KPx]]*KTc-Sample[[#This Row],[KPz]]*KTa)</f>
        <v>1.5228787452803376</v>
      </c>
      <c r="Y2473">
        <f>(Sample[[#This Row],[KPx]]*KTb-Sample[[#This Row],[Kpy]]*KTa)</f>
        <v>1.5228787452803376</v>
      </c>
      <c r="Z2473">
        <f>-Sample[[#This Row],[Xp]]*a+Sample[[#This Row],[Yp]]*b+Sample[[#This Row],[Zp]]*c_</f>
        <v>-0.95424250943932487</v>
      </c>
      <c r="AA2473" s="8">
        <f>-IF(Sample[[#This Row],[Column2]]&gt;0,1,-1)*SQRT(Sample[[#This Row],[KPx''i]]^2+Sample[[#This Row],[KPx''j]]^2+Sample[[#This Row],[KPx''k]]^2)/Ksmag/Scale</f>
        <v>0.58435180974982659</v>
      </c>
      <c r="AB2473" s="1">
        <f>SQRT(Sample[[#This Row],[Kpy''i]]^2+Sample[[#This Row],[KPy''j]]^2+Sample[[#This Row],[KPy''k]]^2)/KTmag/Scale</f>
        <v>1.0768378877125877</v>
      </c>
    </row>
    <row r="2474" spans="1:28" hidden="1" x14ac:dyDescent="0.25">
      <c r="A2474" s="5">
        <v>2469</v>
      </c>
      <c r="B2474" s="13" t="s">
        <v>43</v>
      </c>
      <c r="C2474" s="5"/>
      <c r="D2474" s="5"/>
      <c r="E2474">
        <v>8</v>
      </c>
      <c r="F2474">
        <v>9</v>
      </c>
      <c r="G2474">
        <v>5</v>
      </c>
      <c r="H2474" s="11">
        <f>Sample[[#This Row],[C]]/Sample[[#This Row],[D]]</f>
        <v>1.125</v>
      </c>
      <c r="I2474" s="11">
        <f>Sample[[#This Row],[A]]/Sample[[#This Row],[C]]</f>
        <v>0.55555555555555558</v>
      </c>
      <c r="J2474" s="11">
        <f>Sample[[#This Row],[D]]/Sample[[#This Row],[A]]</f>
        <v>1.6</v>
      </c>
      <c r="K2474" s="11">
        <f>Sample[[#This Row],[A]]/Sample[[#This Row],[D]]</f>
        <v>0.625</v>
      </c>
      <c r="L2474" s="11">
        <f>Sample[[#This Row],[D]]/Sample[[#This Row],[C]]</f>
        <v>0.88888888888888884</v>
      </c>
      <c r="M2474" s="11">
        <f>Sample[[#This Row],[C]]/Sample[[#This Row],[A]]</f>
        <v>1.8</v>
      </c>
      <c r="N2474">
        <f>IF(Sample[[#This Row],[Ap]]=0,10,LOG(Sample[[#This Row],[Ap]]))</f>
        <v>5.1152522447381291E-2</v>
      </c>
      <c r="O2474">
        <f>IF(Sample[[#This Row],[Ei]]=0,10,LOG(Sample[[#This Row],[Ei]]))</f>
        <v>-0.25527250510330607</v>
      </c>
      <c r="P2474">
        <f>IF(Sample[[#This Row],[Ii]]=0,10,LOG(Sample[[#This Row],[Ii]]))</f>
        <v>0.20411998265592479</v>
      </c>
      <c r="Q2474">
        <f>Kx-Sample[[#This Row],[Xp]]</f>
        <v>-5.1152522447381291E-2</v>
      </c>
      <c r="R2474">
        <f>Ky-Sample[[#This Row],[Yp]]</f>
        <v>-0.74472749489669399</v>
      </c>
      <c r="S2474">
        <f>Kz-Sample[[#This Row],[Zp]]</f>
        <v>0.79588001734407521</v>
      </c>
      <c r="T2474">
        <f>Sample[[#This Row],[Kpy]]*KSc-Sample[[#This Row],[KPz]]*KSb</f>
        <v>-5.1152522447381221E-2</v>
      </c>
      <c r="U2474">
        <f>-1*(Sample[[#This Row],[KPx]]*KSc-Sample[[#This Row],[KPz]]*KSa)</f>
        <v>-5.1152522447381291E-2</v>
      </c>
      <c r="V2474">
        <f>(Sample[[#This Row],[KPx]]*$R$2-Sample[[#This Row],[Kpy]]*KSa)</f>
        <v>-5.1152522447381291E-2</v>
      </c>
      <c r="W2474">
        <f>Sample[[#This Row],[Kpy]]*KTc-Sample[[#This Row],[KPz]]*KTb</f>
        <v>1.5406075122407692</v>
      </c>
      <c r="X2474">
        <f>-1*(Sample[[#This Row],[KPx]]*KTc-Sample[[#This Row],[KPz]]*KTa)</f>
        <v>1.5406075122407692</v>
      </c>
      <c r="Y2474">
        <f>(Sample[[#This Row],[KPx]]*KTb-Sample[[#This Row],[Kpy]]*KTa)</f>
        <v>1.5406075122407692</v>
      </c>
      <c r="Z2474">
        <f>-Sample[[#This Row],[Xp]]*a+Sample[[#This Row],[Yp]]*b+Sample[[#This Row],[Zp]]*c_</f>
        <v>-0.10230504489476255</v>
      </c>
      <c r="AA2474" s="8">
        <f>-IF(Sample[[#This Row],[Column2]]&gt;0,1,-1)*SQRT(Sample[[#This Row],[KPx''i]]^2+Sample[[#This Row],[KPx''j]]^2+Sample[[#This Row],[KPx''k]]^2)/Ksmag/Scale</f>
        <v>6.2648789526173337E-2</v>
      </c>
      <c r="AB2474" s="1">
        <f>SQRT(Sample[[#This Row],[Kpy''i]]^2+Sample[[#This Row],[KPy''j]]^2+Sample[[#This Row],[KPy''k]]^2)/KTmag/Scale</f>
        <v>1.0893740190523848</v>
      </c>
    </row>
    <row r="2475" spans="1:28" hidden="1" x14ac:dyDescent="0.25">
      <c r="A2475" s="5">
        <v>2470</v>
      </c>
      <c r="B2475" s="13" t="s">
        <v>43</v>
      </c>
      <c r="C2475" s="5"/>
      <c r="D2475" s="5"/>
      <c r="E2475">
        <v>1</v>
      </c>
      <c r="F2475">
        <v>8</v>
      </c>
      <c r="G2475">
        <v>7</v>
      </c>
      <c r="H2475" s="11">
        <f>Sample[[#This Row],[C]]/Sample[[#This Row],[D]]</f>
        <v>8</v>
      </c>
      <c r="I2475" s="11">
        <f>Sample[[#This Row],[A]]/Sample[[#This Row],[C]]</f>
        <v>0.875</v>
      </c>
      <c r="J2475" s="11">
        <f>Sample[[#This Row],[D]]/Sample[[#This Row],[A]]</f>
        <v>0.14285714285714285</v>
      </c>
      <c r="K2475" s="11">
        <f>Sample[[#This Row],[A]]/Sample[[#This Row],[D]]</f>
        <v>7</v>
      </c>
      <c r="L2475" s="11">
        <f>Sample[[#This Row],[D]]/Sample[[#This Row],[C]]</f>
        <v>0.125</v>
      </c>
      <c r="M2475" s="11">
        <f>Sample[[#This Row],[C]]/Sample[[#This Row],[A]]</f>
        <v>1.1428571428571428</v>
      </c>
      <c r="N2475">
        <f>IF(Sample[[#This Row],[Ap]]=0,10,LOG(Sample[[#This Row],[Ap]]))</f>
        <v>0.90308998699194354</v>
      </c>
      <c r="O2475">
        <f>IF(Sample[[#This Row],[Ei]]=0,10,LOG(Sample[[#This Row],[Ei]]))</f>
        <v>-5.7991946977686754E-2</v>
      </c>
      <c r="P2475">
        <f>IF(Sample[[#This Row],[Ii]]=0,10,LOG(Sample[[#This Row],[Ii]]))</f>
        <v>-0.84509804001425681</v>
      </c>
      <c r="Q2475">
        <f>Kx-Sample[[#This Row],[Xp]]</f>
        <v>-0.90308998699194354</v>
      </c>
      <c r="R2475">
        <f>Ky-Sample[[#This Row],[Yp]]</f>
        <v>-0.94200805302231327</v>
      </c>
      <c r="S2475">
        <f>Kz-Sample[[#This Row],[Zp]]</f>
        <v>1.8450980400142569</v>
      </c>
      <c r="T2475">
        <f>Sample[[#This Row],[Kpy]]*KSc-Sample[[#This Row],[KPz]]*KSb</f>
        <v>-0.90308998699194365</v>
      </c>
      <c r="U2475">
        <f>-1*(Sample[[#This Row],[KPx]]*KSc-Sample[[#This Row],[KPz]]*KSa)</f>
        <v>-0.90308998699194354</v>
      </c>
      <c r="V2475">
        <f>(Sample[[#This Row],[KPx]]*$R$2-Sample[[#This Row],[Kpy]]*KSa)</f>
        <v>-0.90308998699194354</v>
      </c>
      <c r="W2475">
        <f>Sample[[#This Row],[Kpy]]*KTc-Sample[[#This Row],[KPz]]*KTb</f>
        <v>2.7871060930365701</v>
      </c>
      <c r="X2475">
        <f>-1*(Sample[[#This Row],[KPx]]*KTc-Sample[[#This Row],[KPz]]*KTa)</f>
        <v>2.7871060930365701</v>
      </c>
      <c r="Y2475">
        <f>(Sample[[#This Row],[KPx]]*KTb-Sample[[#This Row],[Kpy]]*KTa)</f>
        <v>2.7871060930365701</v>
      </c>
      <c r="Z2475">
        <f>-Sample[[#This Row],[Xp]]*a+Sample[[#This Row],[Yp]]*b+Sample[[#This Row],[Zp]]*c_</f>
        <v>-1.8061799739838871</v>
      </c>
      <c r="AA2475" s="8">
        <f>-IF(Sample[[#This Row],[Column2]]&gt;0,1,-1)*SQRT(Sample[[#This Row],[KPx''i]]^2+Sample[[#This Row],[KPx''j]]^2+Sample[[#This Row],[KPx''k]]^2)/Ksmag/Scale</f>
        <v>1.1060548299734796</v>
      </c>
      <c r="AB2475" s="1">
        <f>SQRT(Sample[[#This Row],[Kpy''i]]^2+Sample[[#This Row],[KPy''j]]^2+Sample[[#This Row],[KPy''k]]^2)/KTmag/Scale</f>
        <v>1.9707816182725035</v>
      </c>
    </row>
    <row r="2476" spans="1:28" hidden="1" x14ac:dyDescent="0.25">
      <c r="A2476" s="5">
        <v>2471</v>
      </c>
      <c r="B2476" s="13" t="s">
        <v>43</v>
      </c>
      <c r="C2476" s="5"/>
      <c r="D2476" s="5"/>
      <c r="E2476">
        <v>3</v>
      </c>
      <c r="F2476">
        <v>3</v>
      </c>
      <c r="G2476">
        <v>4</v>
      </c>
      <c r="H2476" s="11">
        <f>Sample[[#This Row],[C]]/Sample[[#This Row],[D]]</f>
        <v>1</v>
      </c>
      <c r="I2476" s="11">
        <f>Sample[[#This Row],[A]]/Sample[[#This Row],[C]]</f>
        <v>1.3333333333333333</v>
      </c>
      <c r="J2476" s="11">
        <f>Sample[[#This Row],[D]]/Sample[[#This Row],[A]]</f>
        <v>0.75</v>
      </c>
      <c r="K2476" s="11">
        <f>Sample[[#This Row],[A]]/Sample[[#This Row],[D]]</f>
        <v>1.3333333333333333</v>
      </c>
      <c r="L2476" s="11">
        <f>Sample[[#This Row],[D]]/Sample[[#This Row],[C]]</f>
        <v>1</v>
      </c>
      <c r="M2476" s="11">
        <f>Sample[[#This Row],[C]]/Sample[[#This Row],[A]]</f>
        <v>0.75</v>
      </c>
      <c r="N2476">
        <f>IF(Sample[[#This Row],[Ap]]=0,10,LOG(Sample[[#This Row],[Ap]]))</f>
        <v>0</v>
      </c>
      <c r="O2476">
        <f>IF(Sample[[#This Row],[Ei]]=0,10,LOG(Sample[[#This Row],[Ei]]))</f>
        <v>0.12493873660829993</v>
      </c>
      <c r="P2476">
        <f>IF(Sample[[#This Row],[Ii]]=0,10,LOG(Sample[[#This Row],[Ii]]))</f>
        <v>-0.12493873660829995</v>
      </c>
      <c r="Q2476">
        <f>Kx-Sample[[#This Row],[Xp]]</f>
        <v>0</v>
      </c>
      <c r="R2476">
        <f>Ky-Sample[[#This Row],[Yp]]</f>
        <v>-1.1249387366082999</v>
      </c>
      <c r="S2476">
        <f>Kz-Sample[[#This Row],[Zp]]</f>
        <v>1.1249387366082999</v>
      </c>
      <c r="T2476">
        <f>Sample[[#This Row],[Kpy]]*KSc-Sample[[#This Row],[KPz]]*KSb</f>
        <v>0</v>
      </c>
      <c r="U2476">
        <f>-1*(Sample[[#This Row],[KPx]]*KSc-Sample[[#This Row],[KPz]]*KSa)</f>
        <v>0</v>
      </c>
      <c r="V2476">
        <f>(Sample[[#This Row],[KPx]]*$R$2-Sample[[#This Row],[Kpy]]*KSa)</f>
        <v>0</v>
      </c>
      <c r="W2476">
        <f>Sample[[#This Row],[Kpy]]*KTc-Sample[[#This Row],[KPz]]*KTb</f>
        <v>2.2498774732165998</v>
      </c>
      <c r="X2476">
        <f>-1*(Sample[[#This Row],[KPx]]*KTc-Sample[[#This Row],[KPz]]*KTa)</f>
        <v>2.2498774732165998</v>
      </c>
      <c r="Y2476">
        <f>(Sample[[#This Row],[KPx]]*KTb-Sample[[#This Row],[Kpy]]*KTa)</f>
        <v>2.2498774732165998</v>
      </c>
      <c r="Z2476">
        <f>-Sample[[#This Row],[Xp]]*a+Sample[[#This Row],[Yp]]*b+Sample[[#This Row],[Zp]]*c_</f>
        <v>0</v>
      </c>
      <c r="AA2476" s="8">
        <f>-IF(Sample[[#This Row],[Column2]]&gt;0,1,-1)*SQRT(Sample[[#This Row],[KPx''i]]^2+Sample[[#This Row],[KPx''j]]^2+Sample[[#This Row],[KPx''k]]^2)/Ksmag/Scale</f>
        <v>0</v>
      </c>
      <c r="AB2476" s="1">
        <f>SQRT(Sample[[#This Row],[Kpy''i]]^2+Sample[[#This Row],[KPy''j]]^2+Sample[[#This Row],[KPy''k]]^2)/KTmag/Scale</f>
        <v>1.5909036181503129</v>
      </c>
    </row>
    <row r="2477" spans="1:28" hidden="1" x14ac:dyDescent="0.25">
      <c r="A2477" s="5">
        <v>2472</v>
      </c>
      <c r="B2477" s="13" t="s">
        <v>43</v>
      </c>
      <c r="C2477" s="5"/>
      <c r="D2477" s="5"/>
      <c r="E2477">
        <v>7</v>
      </c>
      <c r="F2477">
        <v>8</v>
      </c>
      <c r="G2477">
        <v>10</v>
      </c>
      <c r="H2477" s="11">
        <f>Sample[[#This Row],[C]]/Sample[[#This Row],[D]]</f>
        <v>1.1428571428571428</v>
      </c>
      <c r="I2477" s="11">
        <f>Sample[[#This Row],[A]]/Sample[[#This Row],[C]]</f>
        <v>1.25</v>
      </c>
      <c r="J2477" s="11">
        <f>Sample[[#This Row],[D]]/Sample[[#This Row],[A]]</f>
        <v>0.7</v>
      </c>
      <c r="K2477" s="11">
        <f>Sample[[#This Row],[A]]/Sample[[#This Row],[D]]</f>
        <v>1.4285714285714286</v>
      </c>
      <c r="L2477" s="11">
        <f>Sample[[#This Row],[D]]/Sample[[#This Row],[C]]</f>
        <v>0.875</v>
      </c>
      <c r="M2477" s="11">
        <f>Sample[[#This Row],[C]]/Sample[[#This Row],[A]]</f>
        <v>0.8</v>
      </c>
      <c r="N2477">
        <f>IF(Sample[[#This Row],[Ap]]=0,10,LOG(Sample[[#This Row],[Ap]]))</f>
        <v>5.7991946977686733E-2</v>
      </c>
      <c r="O2477">
        <f>IF(Sample[[#This Row],[Ei]]=0,10,LOG(Sample[[#This Row],[Ei]]))</f>
        <v>9.691001300805642E-2</v>
      </c>
      <c r="P2477">
        <f>IF(Sample[[#This Row],[Ii]]=0,10,LOG(Sample[[#This Row],[Ii]]))</f>
        <v>-0.15490195998574319</v>
      </c>
      <c r="Q2477">
        <f>Kx-Sample[[#This Row],[Xp]]</f>
        <v>-5.7991946977686733E-2</v>
      </c>
      <c r="R2477">
        <f>Ky-Sample[[#This Row],[Yp]]</f>
        <v>-1.0969100130080565</v>
      </c>
      <c r="S2477">
        <f>Kz-Sample[[#This Row],[Zp]]</f>
        <v>1.1549019599857431</v>
      </c>
      <c r="T2477">
        <f>Sample[[#This Row],[Kpy]]*KSc-Sample[[#This Row],[KPz]]*KSb</f>
        <v>-5.7991946977686615E-2</v>
      </c>
      <c r="U2477">
        <f>-1*(Sample[[#This Row],[KPx]]*KSc-Sample[[#This Row],[KPz]]*KSa)</f>
        <v>-5.7991946977686733E-2</v>
      </c>
      <c r="V2477">
        <f>(Sample[[#This Row],[KPx]]*$R$2-Sample[[#This Row],[Kpy]]*KSa)</f>
        <v>-5.7991946977686733E-2</v>
      </c>
      <c r="W2477">
        <f>Sample[[#This Row],[Kpy]]*KTc-Sample[[#This Row],[KPz]]*KTb</f>
        <v>2.2518119729937993</v>
      </c>
      <c r="X2477">
        <f>-1*(Sample[[#This Row],[KPx]]*KTc-Sample[[#This Row],[KPz]]*KTa)</f>
        <v>2.2518119729937993</v>
      </c>
      <c r="Y2477">
        <f>(Sample[[#This Row],[KPx]]*KTb-Sample[[#This Row],[Kpy]]*KTa)</f>
        <v>2.2518119729937998</v>
      </c>
      <c r="Z2477">
        <f>-Sample[[#This Row],[Xp]]*a+Sample[[#This Row],[Yp]]*b+Sample[[#This Row],[Zp]]*c_</f>
        <v>-0.11598389395537353</v>
      </c>
      <c r="AA2477" s="8">
        <f>-IF(Sample[[#This Row],[Column2]]&gt;0,1,-1)*SQRT(Sample[[#This Row],[KPx''i]]^2+Sample[[#This Row],[KPx''j]]^2+Sample[[#This Row],[KPx''k]]^2)/Ksmag/Scale</f>
        <v>7.102533964293474E-2</v>
      </c>
      <c r="AB2477" s="1">
        <f>SQRT(Sample[[#This Row],[Kpy''i]]^2+Sample[[#This Row],[KPy''j]]^2+Sample[[#This Row],[KPy''k]]^2)/KTmag/Scale</f>
        <v>1.5922715160609744</v>
      </c>
    </row>
    <row r="2478" spans="1:28" hidden="1" x14ac:dyDescent="0.25">
      <c r="A2478" s="5">
        <v>2473</v>
      </c>
      <c r="B2478" s="13" t="s">
        <v>43</v>
      </c>
      <c r="C2478" s="5"/>
      <c r="D2478" s="5"/>
      <c r="E2478">
        <v>5</v>
      </c>
      <c r="F2478">
        <v>5</v>
      </c>
      <c r="G2478">
        <v>7</v>
      </c>
      <c r="H2478" s="11">
        <f>Sample[[#This Row],[C]]/Sample[[#This Row],[D]]</f>
        <v>1</v>
      </c>
      <c r="I2478" s="11">
        <f>Sample[[#This Row],[A]]/Sample[[#This Row],[C]]</f>
        <v>1.4</v>
      </c>
      <c r="J2478" s="11">
        <f>Sample[[#This Row],[D]]/Sample[[#This Row],[A]]</f>
        <v>0.7142857142857143</v>
      </c>
      <c r="K2478" s="11">
        <f>Sample[[#This Row],[A]]/Sample[[#This Row],[D]]</f>
        <v>1.4</v>
      </c>
      <c r="L2478" s="11">
        <f>Sample[[#This Row],[D]]/Sample[[#This Row],[C]]</f>
        <v>1</v>
      </c>
      <c r="M2478" s="11">
        <f>Sample[[#This Row],[C]]/Sample[[#This Row],[A]]</f>
        <v>0.7142857142857143</v>
      </c>
      <c r="N2478">
        <f>IF(Sample[[#This Row],[Ap]]=0,10,LOG(Sample[[#This Row],[Ap]]))</f>
        <v>0</v>
      </c>
      <c r="O2478">
        <f>IF(Sample[[#This Row],[Ei]]=0,10,LOG(Sample[[#This Row],[Ei]]))</f>
        <v>0.14612803567823801</v>
      </c>
      <c r="P2478">
        <f>IF(Sample[[#This Row],[Ii]]=0,10,LOG(Sample[[#This Row],[Ii]]))</f>
        <v>-0.14612803567823801</v>
      </c>
      <c r="Q2478">
        <f>Kx-Sample[[#This Row],[Xp]]</f>
        <v>0</v>
      </c>
      <c r="R2478">
        <f>Ky-Sample[[#This Row],[Yp]]</f>
        <v>-1.146128035678238</v>
      </c>
      <c r="S2478">
        <f>Kz-Sample[[#This Row],[Zp]]</f>
        <v>1.146128035678238</v>
      </c>
      <c r="T2478">
        <f>Sample[[#This Row],[Kpy]]*KSc-Sample[[#This Row],[KPz]]*KSb</f>
        <v>0</v>
      </c>
      <c r="U2478">
        <f>-1*(Sample[[#This Row],[KPx]]*KSc-Sample[[#This Row],[KPz]]*KSa)</f>
        <v>0</v>
      </c>
      <c r="V2478">
        <f>(Sample[[#This Row],[KPx]]*$R$2-Sample[[#This Row],[Kpy]]*KSa)</f>
        <v>0</v>
      </c>
      <c r="W2478">
        <f>Sample[[#This Row],[Kpy]]*KTc-Sample[[#This Row],[KPz]]*KTb</f>
        <v>2.2922560713564759</v>
      </c>
      <c r="X2478">
        <f>-1*(Sample[[#This Row],[KPx]]*KTc-Sample[[#This Row],[KPz]]*KTa)</f>
        <v>2.2922560713564759</v>
      </c>
      <c r="Y2478">
        <f>(Sample[[#This Row],[KPx]]*KTb-Sample[[#This Row],[Kpy]]*KTa)</f>
        <v>2.2922560713564759</v>
      </c>
      <c r="Z2478">
        <f>-Sample[[#This Row],[Xp]]*a+Sample[[#This Row],[Yp]]*b+Sample[[#This Row],[Zp]]*c_</f>
        <v>0</v>
      </c>
      <c r="AA2478" s="8">
        <f>-IF(Sample[[#This Row],[Column2]]&gt;0,1,-1)*SQRT(Sample[[#This Row],[KPx''i]]^2+Sample[[#This Row],[KPx''j]]^2+Sample[[#This Row],[KPx''k]]^2)/Ksmag/Scale</f>
        <v>0</v>
      </c>
      <c r="AB2478" s="1">
        <f>SQRT(Sample[[#This Row],[Kpy''i]]^2+Sample[[#This Row],[KPy''j]]^2+Sample[[#This Row],[KPy''k]]^2)/KTmag/Scale</f>
        <v>1.6208698122721987</v>
      </c>
    </row>
    <row r="2479" spans="1:28" hidden="1" x14ac:dyDescent="0.25">
      <c r="A2479" s="5">
        <v>2474</v>
      </c>
      <c r="B2479" s="13" t="s">
        <v>43</v>
      </c>
      <c r="C2479" s="5"/>
      <c r="D2479" s="5"/>
      <c r="E2479">
        <v>10</v>
      </c>
      <c r="F2479">
        <v>7</v>
      </c>
      <c r="G2479">
        <v>8</v>
      </c>
      <c r="H2479" s="11">
        <f>Sample[[#This Row],[C]]/Sample[[#This Row],[D]]</f>
        <v>0.7</v>
      </c>
      <c r="I2479" s="11">
        <f>Sample[[#This Row],[A]]/Sample[[#This Row],[C]]</f>
        <v>1.1428571428571428</v>
      </c>
      <c r="J2479" s="11">
        <f>Sample[[#This Row],[D]]/Sample[[#This Row],[A]]</f>
        <v>1.25</v>
      </c>
      <c r="K2479" s="11">
        <f>Sample[[#This Row],[A]]/Sample[[#This Row],[D]]</f>
        <v>0.8</v>
      </c>
      <c r="L2479" s="11">
        <f>Sample[[#This Row],[D]]/Sample[[#This Row],[C]]</f>
        <v>1.4285714285714286</v>
      </c>
      <c r="M2479" s="11">
        <f>Sample[[#This Row],[C]]/Sample[[#This Row],[A]]</f>
        <v>0.875</v>
      </c>
      <c r="N2479">
        <f>IF(Sample[[#This Row],[Ap]]=0,10,LOG(Sample[[#This Row],[Ap]]))</f>
        <v>-0.15490195998574319</v>
      </c>
      <c r="O2479">
        <f>IF(Sample[[#This Row],[Ei]]=0,10,LOG(Sample[[#This Row],[Ei]]))</f>
        <v>5.7991946977686733E-2</v>
      </c>
      <c r="P2479">
        <f>IF(Sample[[#This Row],[Ii]]=0,10,LOG(Sample[[#This Row],[Ii]]))</f>
        <v>9.691001300805642E-2</v>
      </c>
      <c r="Q2479">
        <f>Kx-Sample[[#This Row],[Xp]]</f>
        <v>0.15490195998574319</v>
      </c>
      <c r="R2479">
        <f>Ky-Sample[[#This Row],[Yp]]</f>
        <v>-1.0579919469776868</v>
      </c>
      <c r="S2479">
        <f>Kz-Sample[[#This Row],[Zp]]</f>
        <v>0.90308998699194354</v>
      </c>
      <c r="T2479">
        <f>Sample[[#This Row],[Kpy]]*KSc-Sample[[#This Row],[KPz]]*KSb</f>
        <v>0.1549019599857433</v>
      </c>
      <c r="U2479">
        <f>-1*(Sample[[#This Row],[KPx]]*KSc-Sample[[#This Row],[KPz]]*KSa)</f>
        <v>0.15490195998574319</v>
      </c>
      <c r="V2479">
        <f>(Sample[[#This Row],[KPx]]*$R$2-Sample[[#This Row],[Kpy]]*KSa)</f>
        <v>0.15490195998574319</v>
      </c>
      <c r="W2479">
        <f>Sample[[#This Row],[Kpy]]*KTc-Sample[[#This Row],[KPz]]*KTb</f>
        <v>1.9610819339696304</v>
      </c>
      <c r="X2479">
        <f>-1*(Sample[[#This Row],[KPx]]*KTc-Sample[[#This Row],[KPz]]*KTa)</f>
        <v>1.9610819339696302</v>
      </c>
      <c r="Y2479">
        <f>(Sample[[#This Row],[KPx]]*KTb-Sample[[#This Row],[Kpy]]*KTa)</f>
        <v>1.9610819339696306</v>
      </c>
      <c r="Z2479">
        <f>-Sample[[#This Row],[Xp]]*a+Sample[[#This Row],[Yp]]*b+Sample[[#This Row],[Zp]]*c_</f>
        <v>0.30980391997148632</v>
      </c>
      <c r="AA2479" s="8">
        <f>-IF(Sample[[#This Row],[Column2]]&gt;0,1,-1)*SQRT(Sample[[#This Row],[KPx''i]]^2+Sample[[#This Row],[KPx''j]]^2+Sample[[#This Row],[KPx''k]]^2)/Ksmag/Scale</f>
        <v>-0.18971538106104413</v>
      </c>
      <c r="AB2479" s="1">
        <f>SQRT(Sample[[#This Row],[Kpy''i]]^2+Sample[[#This Row],[KPy''j]]^2+Sample[[#This Row],[KPy''k]]^2)/KTmag/Scale</f>
        <v>1.386694333972355</v>
      </c>
    </row>
    <row r="2480" spans="1:28" hidden="1" x14ac:dyDescent="0.25">
      <c r="A2480" s="5">
        <v>2475</v>
      </c>
      <c r="B2480" s="13" t="s">
        <v>43</v>
      </c>
      <c r="C2480" s="5"/>
      <c r="D2480" s="5"/>
      <c r="E2480">
        <v>7</v>
      </c>
      <c r="F2480">
        <v>2</v>
      </c>
      <c r="G2480">
        <v>3</v>
      </c>
      <c r="H2480" s="11">
        <f>Sample[[#This Row],[C]]/Sample[[#This Row],[D]]</f>
        <v>0.2857142857142857</v>
      </c>
      <c r="I2480" s="11">
        <f>Sample[[#This Row],[A]]/Sample[[#This Row],[C]]</f>
        <v>1.5</v>
      </c>
      <c r="J2480" s="11">
        <f>Sample[[#This Row],[D]]/Sample[[#This Row],[A]]</f>
        <v>2.3333333333333335</v>
      </c>
      <c r="K2480" s="11">
        <f>Sample[[#This Row],[A]]/Sample[[#This Row],[D]]</f>
        <v>0.42857142857142855</v>
      </c>
      <c r="L2480" s="11">
        <f>Sample[[#This Row],[D]]/Sample[[#This Row],[C]]</f>
        <v>3.5</v>
      </c>
      <c r="M2480" s="11">
        <f>Sample[[#This Row],[C]]/Sample[[#This Row],[A]]</f>
        <v>0.66666666666666663</v>
      </c>
      <c r="N2480">
        <f>IF(Sample[[#This Row],[Ap]]=0,10,LOG(Sample[[#This Row],[Ap]]))</f>
        <v>-0.54406804435027567</v>
      </c>
      <c r="O2480">
        <f>IF(Sample[[#This Row],[Ei]]=0,10,LOG(Sample[[#This Row],[Ei]]))</f>
        <v>0.17609125905568124</v>
      </c>
      <c r="P2480">
        <f>IF(Sample[[#This Row],[Ii]]=0,10,LOG(Sample[[#This Row],[Ii]]))</f>
        <v>0.36797678529459443</v>
      </c>
      <c r="Q2480">
        <f>Kx-Sample[[#This Row],[Xp]]</f>
        <v>0.54406804435027567</v>
      </c>
      <c r="R2480">
        <f>Ky-Sample[[#This Row],[Yp]]</f>
        <v>-1.1760912590556813</v>
      </c>
      <c r="S2480">
        <f>Kz-Sample[[#This Row],[Zp]]</f>
        <v>0.63202321470540557</v>
      </c>
      <c r="T2480">
        <f>Sample[[#This Row],[Kpy]]*KSc-Sample[[#This Row],[KPz]]*KSb</f>
        <v>0.54406804435027578</v>
      </c>
      <c r="U2480">
        <f>-1*(Sample[[#This Row],[KPx]]*KSc-Sample[[#This Row],[KPz]]*KSa)</f>
        <v>0.54406804435027567</v>
      </c>
      <c r="V2480">
        <f>(Sample[[#This Row],[KPx]]*$R$2-Sample[[#This Row],[Kpy]]*KSa)</f>
        <v>0.54406804435027567</v>
      </c>
      <c r="W2480">
        <f>Sample[[#This Row],[Kpy]]*KTc-Sample[[#This Row],[KPz]]*KTb</f>
        <v>1.808114473761087</v>
      </c>
      <c r="X2480">
        <f>-1*(Sample[[#This Row],[KPx]]*KTc-Sample[[#This Row],[KPz]]*KTa)</f>
        <v>1.8081144737610868</v>
      </c>
      <c r="Y2480">
        <f>(Sample[[#This Row],[KPx]]*KTb-Sample[[#This Row],[Kpy]]*KTa)</f>
        <v>1.808114473761087</v>
      </c>
      <c r="Z2480">
        <f>-Sample[[#This Row],[Xp]]*a+Sample[[#This Row],[Yp]]*b+Sample[[#This Row],[Zp]]*c_</f>
        <v>1.0881360887005513</v>
      </c>
      <c r="AA2480" s="8">
        <f>-IF(Sample[[#This Row],[Column2]]&gt;0,1,-1)*SQRT(Sample[[#This Row],[KPx''i]]^2+Sample[[#This Row],[KPx''j]]^2+Sample[[#This Row],[KPx''k]]^2)/Ksmag/Scale</f>
        <v>-0.66634454700605172</v>
      </c>
      <c r="AB2480" s="1">
        <f>SQRT(Sample[[#This Row],[Kpy''i]]^2+Sample[[#This Row],[KPy''j]]^2+Sample[[#This Row],[KPy''k]]^2)/KTmag/Scale</f>
        <v>1.2785300055580107</v>
      </c>
    </row>
    <row r="2481" spans="1:28" hidden="1" x14ac:dyDescent="0.25">
      <c r="A2481" s="5">
        <v>2476</v>
      </c>
      <c r="B2481" s="13" t="s">
        <v>43</v>
      </c>
      <c r="C2481" s="5"/>
      <c r="D2481" s="5"/>
      <c r="E2481">
        <v>9</v>
      </c>
      <c r="F2481">
        <v>8</v>
      </c>
      <c r="G2481">
        <v>9</v>
      </c>
      <c r="H2481" s="11">
        <f>Sample[[#This Row],[C]]/Sample[[#This Row],[D]]</f>
        <v>0.88888888888888884</v>
      </c>
      <c r="I2481" s="11">
        <f>Sample[[#This Row],[A]]/Sample[[#This Row],[C]]</f>
        <v>1.125</v>
      </c>
      <c r="J2481" s="11">
        <f>Sample[[#This Row],[D]]/Sample[[#This Row],[A]]</f>
        <v>1</v>
      </c>
      <c r="K2481" s="11">
        <f>Sample[[#This Row],[A]]/Sample[[#This Row],[D]]</f>
        <v>1</v>
      </c>
      <c r="L2481" s="11">
        <f>Sample[[#This Row],[D]]/Sample[[#This Row],[C]]</f>
        <v>1.125</v>
      </c>
      <c r="M2481" s="11">
        <f>Sample[[#This Row],[C]]/Sample[[#This Row],[A]]</f>
        <v>0.88888888888888884</v>
      </c>
      <c r="N2481">
        <f>IF(Sample[[#This Row],[Ap]]=0,10,LOG(Sample[[#This Row],[Ap]]))</f>
        <v>-5.1152522447381311E-2</v>
      </c>
      <c r="O2481">
        <f>IF(Sample[[#This Row],[Ei]]=0,10,LOG(Sample[[#This Row],[Ei]]))</f>
        <v>5.1152522447381291E-2</v>
      </c>
      <c r="P2481">
        <f>IF(Sample[[#This Row],[Ii]]=0,10,LOG(Sample[[#This Row],[Ii]]))</f>
        <v>0</v>
      </c>
      <c r="Q2481">
        <f>Kx-Sample[[#This Row],[Xp]]</f>
        <v>5.1152522447381311E-2</v>
      </c>
      <c r="R2481">
        <f>Ky-Sample[[#This Row],[Yp]]</f>
        <v>-1.0511525224473812</v>
      </c>
      <c r="S2481">
        <f>Kz-Sample[[#This Row],[Zp]]</f>
        <v>1</v>
      </c>
      <c r="T2481">
        <f>Sample[[#This Row],[Kpy]]*KSc-Sample[[#This Row],[KPz]]*KSb</f>
        <v>5.1152522447381221E-2</v>
      </c>
      <c r="U2481">
        <f>-1*(Sample[[#This Row],[KPx]]*KSc-Sample[[#This Row],[KPz]]*KSa)</f>
        <v>5.1152522447381311E-2</v>
      </c>
      <c r="V2481">
        <f>(Sample[[#This Row],[KPx]]*$R$2-Sample[[#This Row],[Kpy]]*KSa)</f>
        <v>5.1152522447381311E-2</v>
      </c>
      <c r="W2481">
        <f>Sample[[#This Row],[Kpy]]*KTc-Sample[[#This Row],[KPz]]*KTb</f>
        <v>2.0511525224473814</v>
      </c>
      <c r="X2481">
        <f>-1*(Sample[[#This Row],[KPx]]*KTc-Sample[[#This Row],[KPz]]*KTa)</f>
        <v>2.0511525224473814</v>
      </c>
      <c r="Y2481">
        <f>(Sample[[#This Row],[KPx]]*KTb-Sample[[#This Row],[Kpy]]*KTa)</f>
        <v>2.051152522447381</v>
      </c>
      <c r="Z2481">
        <f>-Sample[[#This Row],[Xp]]*a+Sample[[#This Row],[Yp]]*b+Sample[[#This Row],[Zp]]*c_</f>
        <v>0.10230504489476258</v>
      </c>
      <c r="AA2481" s="8">
        <f>-IF(Sample[[#This Row],[Column2]]&gt;0,1,-1)*SQRT(Sample[[#This Row],[KPx''i]]^2+Sample[[#This Row],[KPx''j]]^2+Sample[[#This Row],[KPx''k]]^2)/Ksmag/Scale</f>
        <v>-6.2648789526173365E-2</v>
      </c>
      <c r="AB2481" s="1">
        <f>SQRT(Sample[[#This Row],[Kpy''i]]^2+Sample[[#This Row],[KPy''j]]^2+Sample[[#This Row],[KPy''k]]^2)/KTmag/Scale</f>
        <v>1.4503838578704356</v>
      </c>
    </row>
    <row r="2482" spans="1:28" hidden="1" x14ac:dyDescent="0.25">
      <c r="A2482" s="5">
        <v>2477</v>
      </c>
      <c r="B2482" s="13" t="s">
        <v>43</v>
      </c>
      <c r="C2482" s="5"/>
      <c r="D2482" s="5"/>
      <c r="E2482">
        <v>3</v>
      </c>
      <c r="F2482">
        <v>1</v>
      </c>
      <c r="G2482">
        <v>9</v>
      </c>
      <c r="H2482" s="11">
        <f>Sample[[#This Row],[C]]/Sample[[#This Row],[D]]</f>
        <v>0.33333333333333331</v>
      </c>
      <c r="I2482" s="11">
        <f>Sample[[#This Row],[A]]/Sample[[#This Row],[C]]</f>
        <v>9</v>
      </c>
      <c r="J2482" s="11">
        <f>Sample[[#This Row],[D]]/Sample[[#This Row],[A]]</f>
        <v>0.33333333333333331</v>
      </c>
      <c r="K2482" s="11">
        <f>Sample[[#This Row],[A]]/Sample[[#This Row],[D]]</f>
        <v>3</v>
      </c>
      <c r="L2482" s="11">
        <f>Sample[[#This Row],[D]]/Sample[[#This Row],[C]]</f>
        <v>3</v>
      </c>
      <c r="M2482" s="11">
        <f>Sample[[#This Row],[C]]/Sample[[#This Row],[A]]</f>
        <v>0.1111111111111111</v>
      </c>
      <c r="N2482">
        <f>IF(Sample[[#This Row],[Ap]]=0,10,LOG(Sample[[#This Row],[Ap]]))</f>
        <v>-0.47712125471966244</v>
      </c>
      <c r="O2482">
        <f>IF(Sample[[#This Row],[Ei]]=0,10,LOG(Sample[[#This Row],[Ei]]))</f>
        <v>0.95424250943932487</v>
      </c>
      <c r="P2482">
        <f>IF(Sample[[#This Row],[Ii]]=0,10,LOG(Sample[[#This Row],[Ii]]))</f>
        <v>-0.47712125471966244</v>
      </c>
      <c r="Q2482">
        <f>Kx-Sample[[#This Row],[Xp]]</f>
        <v>0.47712125471966244</v>
      </c>
      <c r="R2482">
        <f>Ky-Sample[[#This Row],[Yp]]</f>
        <v>-1.9542425094393248</v>
      </c>
      <c r="S2482">
        <f>Kz-Sample[[#This Row],[Zp]]</f>
        <v>1.4771212547196624</v>
      </c>
      <c r="T2482">
        <f>Sample[[#This Row],[Kpy]]*KSc-Sample[[#This Row],[KPz]]*KSb</f>
        <v>0.47712125471966238</v>
      </c>
      <c r="U2482">
        <f>-1*(Sample[[#This Row],[KPx]]*KSc-Sample[[#This Row],[KPz]]*KSa)</f>
        <v>0.47712125471966244</v>
      </c>
      <c r="V2482">
        <f>(Sample[[#This Row],[KPx]]*$R$2-Sample[[#This Row],[Kpy]]*KSa)</f>
        <v>0.47712125471966244</v>
      </c>
      <c r="W2482">
        <f>Sample[[#This Row],[Kpy]]*KTc-Sample[[#This Row],[KPz]]*KTb</f>
        <v>3.4313637641589869</v>
      </c>
      <c r="X2482">
        <f>-1*(Sample[[#This Row],[KPx]]*KTc-Sample[[#This Row],[KPz]]*KTa)</f>
        <v>3.4313637641589874</v>
      </c>
      <c r="Y2482">
        <f>(Sample[[#This Row],[KPx]]*KTb-Sample[[#This Row],[Kpy]]*KTa)</f>
        <v>3.4313637641589869</v>
      </c>
      <c r="Z2482">
        <f>-Sample[[#This Row],[Xp]]*a+Sample[[#This Row],[Yp]]*b+Sample[[#This Row],[Zp]]*c_</f>
        <v>0.95424250943932487</v>
      </c>
      <c r="AA2482" s="8">
        <f>-IF(Sample[[#This Row],[Column2]]&gt;0,1,-1)*SQRT(Sample[[#This Row],[KPx''i]]^2+Sample[[#This Row],[KPx''j]]^2+Sample[[#This Row],[KPx''k]]^2)/Ksmag/Scale</f>
        <v>-0.58435180974982659</v>
      </c>
      <c r="AB2482" s="1">
        <f>SQRT(Sample[[#This Row],[Kpy''i]]^2+Sample[[#This Row],[KPy''j]]^2+Sample[[#This Row],[KPy''k]]^2)/KTmag/Scale</f>
        <v>2.426340586354617</v>
      </c>
    </row>
    <row r="2483" spans="1:28" hidden="1" x14ac:dyDescent="0.25">
      <c r="A2483" s="5">
        <v>2478</v>
      </c>
      <c r="B2483" s="13" t="s">
        <v>43</v>
      </c>
      <c r="C2483" s="5"/>
      <c r="D2483" s="5"/>
      <c r="E2483">
        <v>9</v>
      </c>
      <c r="F2483">
        <v>1</v>
      </c>
      <c r="G2483">
        <v>9</v>
      </c>
      <c r="H2483" s="11">
        <f>Sample[[#This Row],[C]]/Sample[[#This Row],[D]]</f>
        <v>0.1111111111111111</v>
      </c>
      <c r="I2483" s="11">
        <f>Sample[[#This Row],[A]]/Sample[[#This Row],[C]]</f>
        <v>9</v>
      </c>
      <c r="J2483" s="11">
        <f>Sample[[#This Row],[D]]/Sample[[#This Row],[A]]</f>
        <v>1</v>
      </c>
      <c r="K2483" s="11">
        <f>Sample[[#This Row],[A]]/Sample[[#This Row],[D]]</f>
        <v>1</v>
      </c>
      <c r="L2483" s="11">
        <f>Sample[[#This Row],[D]]/Sample[[#This Row],[C]]</f>
        <v>9</v>
      </c>
      <c r="M2483" s="11">
        <f>Sample[[#This Row],[C]]/Sample[[#This Row],[A]]</f>
        <v>0.1111111111111111</v>
      </c>
      <c r="N2483">
        <f>IF(Sample[[#This Row],[Ap]]=0,10,LOG(Sample[[#This Row],[Ap]]))</f>
        <v>-0.95424250943932487</v>
      </c>
      <c r="O2483">
        <f>IF(Sample[[#This Row],[Ei]]=0,10,LOG(Sample[[#This Row],[Ei]]))</f>
        <v>0.95424250943932487</v>
      </c>
      <c r="P2483">
        <f>IF(Sample[[#This Row],[Ii]]=0,10,LOG(Sample[[#This Row],[Ii]]))</f>
        <v>0</v>
      </c>
      <c r="Q2483">
        <f>Kx-Sample[[#This Row],[Xp]]</f>
        <v>0.95424250943932487</v>
      </c>
      <c r="R2483">
        <f>Ky-Sample[[#This Row],[Yp]]</f>
        <v>-1.9542425094393248</v>
      </c>
      <c r="S2483">
        <f>Kz-Sample[[#This Row],[Zp]]</f>
        <v>1</v>
      </c>
      <c r="T2483">
        <f>Sample[[#This Row],[Kpy]]*KSc-Sample[[#This Row],[KPz]]*KSb</f>
        <v>0.95424250943932476</v>
      </c>
      <c r="U2483">
        <f>-1*(Sample[[#This Row],[KPx]]*KSc-Sample[[#This Row],[KPz]]*KSa)</f>
        <v>0.95424250943932487</v>
      </c>
      <c r="V2483">
        <f>(Sample[[#This Row],[KPx]]*$R$2-Sample[[#This Row],[Kpy]]*KSa)</f>
        <v>0.95424250943932487</v>
      </c>
      <c r="W2483">
        <f>Sample[[#This Row],[Kpy]]*KTc-Sample[[#This Row],[KPz]]*KTb</f>
        <v>2.9542425094393248</v>
      </c>
      <c r="X2483">
        <f>-1*(Sample[[#This Row],[KPx]]*KTc-Sample[[#This Row],[KPz]]*KTa)</f>
        <v>2.9542425094393248</v>
      </c>
      <c r="Y2483">
        <f>(Sample[[#This Row],[KPx]]*KTb-Sample[[#This Row],[Kpy]]*KTa)</f>
        <v>2.9542425094393248</v>
      </c>
      <c r="Z2483">
        <f>-Sample[[#This Row],[Xp]]*a+Sample[[#This Row],[Yp]]*b+Sample[[#This Row],[Zp]]*c_</f>
        <v>1.9084850188786497</v>
      </c>
      <c r="AA2483" s="8">
        <f>-IF(Sample[[#This Row],[Column2]]&gt;0,1,-1)*SQRT(Sample[[#This Row],[KPx''i]]^2+Sample[[#This Row],[KPx''j]]^2+Sample[[#This Row],[KPx''k]]^2)/Ksmag/Scale</f>
        <v>-1.1687036194996532</v>
      </c>
      <c r="AB2483" s="1">
        <f>SQRT(Sample[[#This Row],[Kpy''i]]^2+Sample[[#This Row],[KPy''j]]^2+Sample[[#This Row],[KPy''k]]^2)/KTmag/Scale</f>
        <v>2.0889649116941098</v>
      </c>
    </row>
    <row r="2484" spans="1:28" hidden="1" x14ac:dyDescent="0.25">
      <c r="A2484" s="5">
        <v>2479</v>
      </c>
      <c r="B2484" s="13" t="s">
        <v>43</v>
      </c>
      <c r="C2484" s="5"/>
      <c r="D2484" s="5"/>
      <c r="E2484">
        <v>10</v>
      </c>
      <c r="F2484">
        <v>2</v>
      </c>
      <c r="G2484">
        <v>10</v>
      </c>
      <c r="H2484" s="11">
        <f>Sample[[#This Row],[C]]/Sample[[#This Row],[D]]</f>
        <v>0.2</v>
      </c>
      <c r="I2484" s="11">
        <f>Sample[[#This Row],[A]]/Sample[[#This Row],[C]]</f>
        <v>5</v>
      </c>
      <c r="J2484" s="11">
        <f>Sample[[#This Row],[D]]/Sample[[#This Row],[A]]</f>
        <v>1</v>
      </c>
      <c r="K2484" s="11">
        <f>Sample[[#This Row],[A]]/Sample[[#This Row],[D]]</f>
        <v>1</v>
      </c>
      <c r="L2484" s="11">
        <f>Sample[[#This Row],[D]]/Sample[[#This Row],[C]]</f>
        <v>5</v>
      </c>
      <c r="M2484" s="11">
        <f>Sample[[#This Row],[C]]/Sample[[#This Row],[A]]</f>
        <v>0.2</v>
      </c>
      <c r="N2484">
        <f>IF(Sample[[#This Row],[Ap]]=0,10,LOG(Sample[[#This Row],[Ap]]))</f>
        <v>-0.69897000433601875</v>
      </c>
      <c r="O2484">
        <f>IF(Sample[[#This Row],[Ei]]=0,10,LOG(Sample[[#This Row],[Ei]]))</f>
        <v>0.69897000433601886</v>
      </c>
      <c r="P2484">
        <f>IF(Sample[[#This Row],[Ii]]=0,10,LOG(Sample[[#This Row],[Ii]]))</f>
        <v>0</v>
      </c>
      <c r="Q2484">
        <f>Kx-Sample[[#This Row],[Xp]]</f>
        <v>0.69897000433601875</v>
      </c>
      <c r="R2484">
        <f>Ky-Sample[[#This Row],[Yp]]</f>
        <v>-1.6989700043360187</v>
      </c>
      <c r="S2484">
        <f>Kz-Sample[[#This Row],[Zp]]</f>
        <v>1</v>
      </c>
      <c r="T2484">
        <f>Sample[[#This Row],[Kpy]]*KSc-Sample[[#This Row],[KPz]]*KSb</f>
        <v>0.69897000433601875</v>
      </c>
      <c r="U2484">
        <f>-1*(Sample[[#This Row],[KPx]]*KSc-Sample[[#This Row],[KPz]]*KSa)</f>
        <v>0.69897000433601875</v>
      </c>
      <c r="V2484">
        <f>(Sample[[#This Row],[KPx]]*$R$2-Sample[[#This Row],[Kpy]]*KSa)</f>
        <v>0.69897000433601875</v>
      </c>
      <c r="W2484">
        <f>Sample[[#This Row],[Kpy]]*KTc-Sample[[#This Row],[KPz]]*KTb</f>
        <v>2.6989700043360187</v>
      </c>
      <c r="X2484">
        <f>-1*(Sample[[#This Row],[KPx]]*KTc-Sample[[#This Row],[KPz]]*KTa)</f>
        <v>2.6989700043360187</v>
      </c>
      <c r="Y2484">
        <f>(Sample[[#This Row],[KPx]]*KTb-Sample[[#This Row],[Kpy]]*KTa)</f>
        <v>2.6989700043360187</v>
      </c>
      <c r="Z2484">
        <f>-Sample[[#This Row],[Xp]]*a+Sample[[#This Row],[Yp]]*b+Sample[[#This Row],[Zp]]*c_</f>
        <v>1.3979400086720377</v>
      </c>
      <c r="AA2484" s="8">
        <f>-IF(Sample[[#This Row],[Column2]]&gt;0,1,-1)*SQRT(Sample[[#This Row],[KPx''i]]^2+Sample[[#This Row],[KPx''j]]^2+Sample[[#This Row],[KPx''k]]^2)/Ksmag/Scale</f>
        <v>-0.85605992806709574</v>
      </c>
      <c r="AB2484" s="1">
        <f>SQRT(Sample[[#This Row],[Kpy''i]]^2+Sample[[#This Row],[KPy''j]]^2+Sample[[#This Row],[KPy''k]]^2)/KTmag/Scale</f>
        <v>1.9084599922850845</v>
      </c>
    </row>
    <row r="2485" spans="1:28" hidden="1" x14ac:dyDescent="0.25">
      <c r="A2485" s="5">
        <v>2480</v>
      </c>
      <c r="B2485" s="13" t="s">
        <v>43</v>
      </c>
      <c r="C2485" s="5"/>
      <c r="D2485" s="5"/>
      <c r="E2485">
        <v>3</v>
      </c>
      <c r="F2485">
        <v>9</v>
      </c>
      <c r="G2485">
        <v>9</v>
      </c>
      <c r="H2485" s="11">
        <f>Sample[[#This Row],[C]]/Sample[[#This Row],[D]]</f>
        <v>3</v>
      </c>
      <c r="I2485" s="11">
        <f>Sample[[#This Row],[A]]/Sample[[#This Row],[C]]</f>
        <v>1</v>
      </c>
      <c r="J2485" s="11">
        <f>Sample[[#This Row],[D]]/Sample[[#This Row],[A]]</f>
        <v>0.33333333333333331</v>
      </c>
      <c r="K2485" s="11">
        <f>Sample[[#This Row],[A]]/Sample[[#This Row],[D]]</f>
        <v>3</v>
      </c>
      <c r="L2485" s="11">
        <f>Sample[[#This Row],[D]]/Sample[[#This Row],[C]]</f>
        <v>0.33333333333333331</v>
      </c>
      <c r="M2485" s="11">
        <f>Sample[[#This Row],[C]]/Sample[[#This Row],[A]]</f>
        <v>1</v>
      </c>
      <c r="N2485">
        <f>IF(Sample[[#This Row],[Ap]]=0,10,LOG(Sample[[#This Row],[Ap]]))</f>
        <v>0.47712125471966244</v>
      </c>
      <c r="O2485">
        <f>IF(Sample[[#This Row],[Ei]]=0,10,LOG(Sample[[#This Row],[Ei]]))</f>
        <v>0</v>
      </c>
      <c r="P2485">
        <f>IF(Sample[[#This Row],[Ii]]=0,10,LOG(Sample[[#This Row],[Ii]]))</f>
        <v>-0.47712125471966244</v>
      </c>
      <c r="Q2485">
        <f>Kx-Sample[[#This Row],[Xp]]</f>
        <v>-0.47712125471966244</v>
      </c>
      <c r="R2485">
        <f>Ky-Sample[[#This Row],[Yp]]</f>
        <v>-1</v>
      </c>
      <c r="S2485">
        <f>Kz-Sample[[#This Row],[Zp]]</f>
        <v>1.4771212547196624</v>
      </c>
      <c r="T2485">
        <f>Sample[[#This Row],[Kpy]]*KSc-Sample[[#This Row],[KPz]]*KSb</f>
        <v>-0.47712125471966238</v>
      </c>
      <c r="U2485">
        <f>-1*(Sample[[#This Row],[KPx]]*KSc-Sample[[#This Row],[KPz]]*KSa)</f>
        <v>-0.47712125471966244</v>
      </c>
      <c r="V2485">
        <f>(Sample[[#This Row],[KPx]]*$R$2-Sample[[#This Row],[Kpy]]*KSa)</f>
        <v>-0.47712125471966244</v>
      </c>
      <c r="W2485">
        <f>Sample[[#This Row],[Kpy]]*KTc-Sample[[#This Row],[KPz]]*KTb</f>
        <v>2.4771212547196626</v>
      </c>
      <c r="X2485">
        <f>-1*(Sample[[#This Row],[KPx]]*KTc-Sample[[#This Row],[KPz]]*KTa)</f>
        <v>2.4771212547196622</v>
      </c>
      <c r="Y2485">
        <f>(Sample[[#This Row],[KPx]]*KTb-Sample[[#This Row],[Kpy]]*KTa)</f>
        <v>2.4771212547196626</v>
      </c>
      <c r="Z2485">
        <f>-Sample[[#This Row],[Xp]]*a+Sample[[#This Row],[Yp]]*b+Sample[[#This Row],[Zp]]*c_</f>
        <v>-0.95424250943932487</v>
      </c>
      <c r="AA2485" s="8">
        <f>-IF(Sample[[#This Row],[Column2]]&gt;0,1,-1)*SQRT(Sample[[#This Row],[KPx''i]]^2+Sample[[#This Row],[KPx''j]]^2+Sample[[#This Row],[KPx''k]]^2)/Ksmag/Scale</f>
        <v>0.58435180974982659</v>
      </c>
      <c r="AB2485" s="1">
        <f>SQRT(Sample[[#This Row],[Kpy''i]]^2+Sample[[#This Row],[KPy''j]]^2+Sample[[#This Row],[KPy''k]]^2)/KTmag/Scale</f>
        <v>1.7515892370336026</v>
      </c>
    </row>
    <row r="2486" spans="1:28" hidden="1" x14ac:dyDescent="0.25">
      <c r="A2486" s="5">
        <v>2481</v>
      </c>
      <c r="B2486" s="13" t="s">
        <v>43</v>
      </c>
      <c r="C2486" s="5"/>
      <c r="D2486" s="5"/>
      <c r="E2486">
        <v>3</v>
      </c>
      <c r="F2486">
        <v>7</v>
      </c>
      <c r="G2486">
        <v>8</v>
      </c>
      <c r="H2486" s="11">
        <f>Sample[[#This Row],[C]]/Sample[[#This Row],[D]]</f>
        <v>2.3333333333333335</v>
      </c>
      <c r="I2486" s="11">
        <f>Sample[[#This Row],[A]]/Sample[[#This Row],[C]]</f>
        <v>1.1428571428571428</v>
      </c>
      <c r="J2486" s="11">
        <f>Sample[[#This Row],[D]]/Sample[[#This Row],[A]]</f>
        <v>0.375</v>
      </c>
      <c r="K2486" s="11">
        <f>Sample[[#This Row],[A]]/Sample[[#This Row],[D]]</f>
        <v>2.6666666666666665</v>
      </c>
      <c r="L2486" s="11">
        <f>Sample[[#This Row],[D]]/Sample[[#This Row],[C]]</f>
        <v>0.42857142857142855</v>
      </c>
      <c r="M2486" s="11">
        <f>Sample[[#This Row],[C]]/Sample[[#This Row],[A]]</f>
        <v>0.875</v>
      </c>
      <c r="N2486">
        <f>IF(Sample[[#This Row],[Ap]]=0,10,LOG(Sample[[#This Row],[Ap]]))</f>
        <v>0.36797678529459443</v>
      </c>
      <c r="O2486">
        <f>IF(Sample[[#This Row],[Ei]]=0,10,LOG(Sample[[#This Row],[Ei]]))</f>
        <v>5.7991946977686733E-2</v>
      </c>
      <c r="P2486">
        <f>IF(Sample[[#This Row],[Ii]]=0,10,LOG(Sample[[#This Row],[Ii]]))</f>
        <v>-0.42596873227228116</v>
      </c>
      <c r="Q2486">
        <f>Kx-Sample[[#This Row],[Xp]]</f>
        <v>-0.36797678529459443</v>
      </c>
      <c r="R2486">
        <f>Ky-Sample[[#This Row],[Yp]]</f>
        <v>-1.0579919469776868</v>
      </c>
      <c r="S2486">
        <f>Kz-Sample[[#This Row],[Zp]]</f>
        <v>1.4259687322722812</v>
      </c>
      <c r="T2486">
        <f>Sample[[#This Row],[Kpy]]*KSc-Sample[[#This Row],[KPz]]*KSb</f>
        <v>-0.36797678529459432</v>
      </c>
      <c r="U2486">
        <f>-1*(Sample[[#This Row],[KPx]]*KSc-Sample[[#This Row],[KPz]]*KSa)</f>
        <v>-0.36797678529459443</v>
      </c>
      <c r="V2486">
        <f>(Sample[[#This Row],[KPx]]*$R$2-Sample[[#This Row],[Kpy]]*KSa)</f>
        <v>-0.36797678529459443</v>
      </c>
      <c r="W2486">
        <f>Sample[[#This Row],[Kpy]]*KTc-Sample[[#This Row],[KPz]]*KTb</f>
        <v>2.483960679249968</v>
      </c>
      <c r="X2486">
        <f>-1*(Sample[[#This Row],[KPx]]*KTc-Sample[[#This Row],[KPz]]*KTa)</f>
        <v>2.483960679249968</v>
      </c>
      <c r="Y2486">
        <f>(Sample[[#This Row],[KPx]]*KTb-Sample[[#This Row],[Kpy]]*KTa)</f>
        <v>2.483960679249968</v>
      </c>
      <c r="Z2486">
        <f>-Sample[[#This Row],[Xp]]*a+Sample[[#This Row],[Yp]]*b+Sample[[#This Row],[Zp]]*c_</f>
        <v>-0.73595357058918887</v>
      </c>
      <c r="AA2486" s="8">
        <f>-IF(Sample[[#This Row],[Column2]]&gt;0,1,-1)*SQRT(Sample[[#This Row],[KPx''i]]^2+Sample[[#This Row],[KPx''j]]^2+Sample[[#This Row],[KPx''k]]^2)/Ksmag/Scale</f>
        <v>0.45067768058071828</v>
      </c>
      <c r="AB2486" s="1">
        <f>SQRT(Sample[[#This Row],[Kpy''i]]^2+Sample[[#This Row],[KPy''j]]^2+Sample[[#This Row],[KPy''k]]^2)/KTmag/Scale</f>
        <v>1.7564254404983952</v>
      </c>
    </row>
    <row r="2487" spans="1:28" hidden="1" x14ac:dyDescent="0.25">
      <c r="A2487" s="5">
        <v>2482</v>
      </c>
      <c r="B2487" s="13" t="s">
        <v>43</v>
      </c>
      <c r="C2487" s="5"/>
      <c r="D2487" s="5"/>
      <c r="E2487">
        <v>1</v>
      </c>
      <c r="F2487">
        <v>10</v>
      </c>
      <c r="G2487">
        <v>2</v>
      </c>
      <c r="H2487" s="11">
        <f>Sample[[#This Row],[C]]/Sample[[#This Row],[D]]</f>
        <v>10</v>
      </c>
      <c r="I2487" s="11">
        <f>Sample[[#This Row],[A]]/Sample[[#This Row],[C]]</f>
        <v>0.2</v>
      </c>
      <c r="J2487" s="11">
        <f>Sample[[#This Row],[D]]/Sample[[#This Row],[A]]</f>
        <v>0.5</v>
      </c>
      <c r="K2487" s="11">
        <f>Sample[[#This Row],[A]]/Sample[[#This Row],[D]]</f>
        <v>2</v>
      </c>
      <c r="L2487" s="11">
        <f>Sample[[#This Row],[D]]/Sample[[#This Row],[C]]</f>
        <v>0.1</v>
      </c>
      <c r="M2487" s="11">
        <f>Sample[[#This Row],[C]]/Sample[[#This Row],[A]]</f>
        <v>5</v>
      </c>
      <c r="N2487">
        <f>IF(Sample[[#This Row],[Ap]]=0,10,LOG(Sample[[#This Row],[Ap]]))</f>
        <v>1</v>
      </c>
      <c r="O2487">
        <f>IF(Sample[[#This Row],[Ei]]=0,10,LOG(Sample[[#This Row],[Ei]]))</f>
        <v>-0.69897000433601875</v>
      </c>
      <c r="P2487">
        <f>IF(Sample[[#This Row],[Ii]]=0,10,LOG(Sample[[#This Row],[Ii]]))</f>
        <v>-0.3010299956639812</v>
      </c>
      <c r="Q2487">
        <f>Kx-Sample[[#This Row],[Xp]]</f>
        <v>-1</v>
      </c>
      <c r="R2487">
        <f>Ky-Sample[[#This Row],[Yp]]</f>
        <v>-0.30102999566398125</v>
      </c>
      <c r="S2487">
        <f>Kz-Sample[[#This Row],[Zp]]</f>
        <v>1.3010299956639813</v>
      </c>
      <c r="T2487">
        <f>Sample[[#This Row],[Kpy]]*KSc-Sample[[#This Row],[KPz]]*KSb</f>
        <v>-1</v>
      </c>
      <c r="U2487">
        <f>-1*(Sample[[#This Row],[KPx]]*KSc-Sample[[#This Row],[KPz]]*KSa)</f>
        <v>-1</v>
      </c>
      <c r="V2487">
        <f>(Sample[[#This Row],[KPx]]*$R$2-Sample[[#This Row],[Kpy]]*KSa)</f>
        <v>-1</v>
      </c>
      <c r="W2487">
        <f>Sample[[#This Row],[Kpy]]*KTc-Sample[[#This Row],[KPz]]*KTb</f>
        <v>1.6020599913279625</v>
      </c>
      <c r="X2487">
        <f>-1*(Sample[[#This Row],[KPx]]*KTc-Sample[[#This Row],[KPz]]*KTa)</f>
        <v>1.6020599913279625</v>
      </c>
      <c r="Y2487">
        <f>(Sample[[#This Row],[KPx]]*KTb-Sample[[#This Row],[Kpy]]*KTa)</f>
        <v>1.6020599913279625</v>
      </c>
      <c r="Z2487">
        <f>-Sample[[#This Row],[Xp]]*a+Sample[[#This Row],[Yp]]*b+Sample[[#This Row],[Zp]]*c_</f>
        <v>-2</v>
      </c>
      <c r="AA2487" s="8">
        <f>-IF(Sample[[#This Row],[Column2]]&gt;0,1,-1)*SQRT(Sample[[#This Row],[KPx''i]]^2+Sample[[#This Row],[KPx''j]]^2+Sample[[#This Row],[KPx''k]]^2)/Ksmag/Scale</f>
        <v>1.2247448713915889</v>
      </c>
      <c r="AB2487" s="1">
        <f>SQRT(Sample[[#This Row],[Kpy''i]]^2+Sample[[#This Row],[KPy''j]]^2+Sample[[#This Row],[KPy''k]]^2)/KTmag/Scale</f>
        <v>1.1328274837356638</v>
      </c>
    </row>
    <row r="2488" spans="1:28" hidden="1" x14ac:dyDescent="0.25">
      <c r="A2488" s="5">
        <v>2483</v>
      </c>
      <c r="B2488" s="13" t="s">
        <v>43</v>
      </c>
      <c r="C2488" s="5"/>
      <c r="D2488" s="5"/>
      <c r="E2488">
        <v>2</v>
      </c>
      <c r="F2488">
        <v>9</v>
      </c>
      <c r="G2488">
        <v>2</v>
      </c>
      <c r="H2488" s="11">
        <f>Sample[[#This Row],[C]]/Sample[[#This Row],[D]]</f>
        <v>4.5</v>
      </c>
      <c r="I2488" s="11">
        <f>Sample[[#This Row],[A]]/Sample[[#This Row],[C]]</f>
        <v>0.22222222222222221</v>
      </c>
      <c r="J2488" s="11">
        <f>Sample[[#This Row],[D]]/Sample[[#This Row],[A]]</f>
        <v>1</v>
      </c>
      <c r="K2488" s="11">
        <f>Sample[[#This Row],[A]]/Sample[[#This Row],[D]]</f>
        <v>1</v>
      </c>
      <c r="L2488" s="11">
        <f>Sample[[#This Row],[D]]/Sample[[#This Row],[C]]</f>
        <v>0.22222222222222221</v>
      </c>
      <c r="M2488" s="11">
        <f>Sample[[#This Row],[C]]/Sample[[#This Row],[A]]</f>
        <v>4.5</v>
      </c>
      <c r="N2488">
        <f>IF(Sample[[#This Row],[Ap]]=0,10,LOG(Sample[[#This Row],[Ap]]))</f>
        <v>0.65321251377534373</v>
      </c>
      <c r="O2488">
        <f>IF(Sample[[#This Row],[Ei]]=0,10,LOG(Sample[[#This Row],[Ei]]))</f>
        <v>-0.65321251377534373</v>
      </c>
      <c r="P2488">
        <f>IF(Sample[[#This Row],[Ii]]=0,10,LOG(Sample[[#This Row],[Ii]]))</f>
        <v>0</v>
      </c>
      <c r="Q2488">
        <f>Kx-Sample[[#This Row],[Xp]]</f>
        <v>-0.65321251377534373</v>
      </c>
      <c r="R2488">
        <f>Ky-Sample[[#This Row],[Yp]]</f>
        <v>-0.34678748622465627</v>
      </c>
      <c r="S2488">
        <f>Kz-Sample[[#This Row],[Zp]]</f>
        <v>1</v>
      </c>
      <c r="T2488">
        <f>Sample[[#This Row],[Kpy]]*KSc-Sample[[#This Row],[KPz]]*KSb</f>
        <v>-0.65321251377534373</v>
      </c>
      <c r="U2488">
        <f>-1*(Sample[[#This Row],[KPx]]*KSc-Sample[[#This Row],[KPz]]*KSa)</f>
        <v>-0.65321251377534373</v>
      </c>
      <c r="V2488">
        <f>(Sample[[#This Row],[KPx]]*$R$2-Sample[[#This Row],[Kpy]]*KSa)</f>
        <v>-0.65321251377534373</v>
      </c>
      <c r="W2488">
        <f>Sample[[#This Row],[Kpy]]*KTc-Sample[[#This Row],[KPz]]*KTb</f>
        <v>1.3467874862246563</v>
      </c>
      <c r="X2488">
        <f>-1*(Sample[[#This Row],[KPx]]*KTc-Sample[[#This Row],[KPz]]*KTa)</f>
        <v>1.3467874862246563</v>
      </c>
      <c r="Y2488">
        <f>(Sample[[#This Row],[KPx]]*KTb-Sample[[#This Row],[Kpy]]*KTa)</f>
        <v>1.3467874862246563</v>
      </c>
      <c r="Z2488">
        <f>-Sample[[#This Row],[Xp]]*a+Sample[[#This Row],[Yp]]*b+Sample[[#This Row],[Zp]]*c_</f>
        <v>-1.3064250275506875</v>
      </c>
      <c r="AA2488" s="8">
        <f>-IF(Sample[[#This Row],[Column2]]&gt;0,1,-1)*SQRT(Sample[[#This Row],[KPx''i]]^2+Sample[[#This Row],[KPx''j]]^2+Sample[[#This Row],[KPx''k]]^2)/Ksmag/Scale</f>
        <v>0.80001867617515987</v>
      </c>
      <c r="AB2488" s="1">
        <f>SQRT(Sample[[#This Row],[Kpy''i]]^2+Sample[[#This Row],[KPy''j]]^2+Sample[[#This Row],[KPy''k]]^2)/KTmag/Scale</f>
        <v>0.95232256432663853</v>
      </c>
    </row>
    <row r="2489" spans="1:28" hidden="1" x14ac:dyDescent="0.25">
      <c r="A2489" s="5">
        <v>2484</v>
      </c>
      <c r="B2489" s="13" t="s">
        <v>43</v>
      </c>
      <c r="C2489" s="5"/>
      <c r="D2489" s="5"/>
      <c r="E2489">
        <v>4</v>
      </c>
      <c r="F2489">
        <v>10</v>
      </c>
      <c r="G2489">
        <v>1</v>
      </c>
      <c r="H2489" s="11">
        <f>Sample[[#This Row],[C]]/Sample[[#This Row],[D]]</f>
        <v>2.5</v>
      </c>
      <c r="I2489" s="11">
        <f>Sample[[#This Row],[A]]/Sample[[#This Row],[C]]</f>
        <v>0.1</v>
      </c>
      <c r="J2489" s="11">
        <f>Sample[[#This Row],[D]]/Sample[[#This Row],[A]]</f>
        <v>4</v>
      </c>
      <c r="K2489" s="11">
        <f>Sample[[#This Row],[A]]/Sample[[#This Row],[D]]</f>
        <v>0.25</v>
      </c>
      <c r="L2489" s="11">
        <f>Sample[[#This Row],[D]]/Sample[[#This Row],[C]]</f>
        <v>0.4</v>
      </c>
      <c r="M2489" s="11">
        <f>Sample[[#This Row],[C]]/Sample[[#This Row],[A]]</f>
        <v>10</v>
      </c>
      <c r="N2489">
        <f>IF(Sample[[#This Row],[Ap]]=0,10,LOG(Sample[[#This Row],[Ap]]))</f>
        <v>0.3979400086720376</v>
      </c>
      <c r="O2489">
        <f>IF(Sample[[#This Row],[Ei]]=0,10,LOG(Sample[[#This Row],[Ei]]))</f>
        <v>-1</v>
      </c>
      <c r="P2489">
        <f>IF(Sample[[#This Row],[Ii]]=0,10,LOG(Sample[[#This Row],[Ii]]))</f>
        <v>0.6020599913279624</v>
      </c>
      <c r="Q2489">
        <f>Kx-Sample[[#This Row],[Xp]]</f>
        <v>-0.3979400086720376</v>
      </c>
      <c r="R2489">
        <f>Ky-Sample[[#This Row],[Yp]]</f>
        <v>0</v>
      </c>
      <c r="S2489">
        <f>Kz-Sample[[#This Row],[Zp]]</f>
        <v>0.3979400086720376</v>
      </c>
      <c r="T2489">
        <f>Sample[[#This Row],[Kpy]]*KSc-Sample[[#This Row],[KPz]]*KSb</f>
        <v>-0.3979400086720376</v>
      </c>
      <c r="U2489">
        <f>-1*(Sample[[#This Row],[KPx]]*KSc-Sample[[#This Row],[KPz]]*KSa)</f>
        <v>-0.3979400086720376</v>
      </c>
      <c r="V2489">
        <f>(Sample[[#This Row],[KPx]]*$R$2-Sample[[#This Row],[Kpy]]*KSa)</f>
        <v>-0.3979400086720376</v>
      </c>
      <c r="W2489">
        <f>Sample[[#This Row],[Kpy]]*KTc-Sample[[#This Row],[KPz]]*KTb</f>
        <v>0.3979400086720376</v>
      </c>
      <c r="X2489">
        <f>-1*(Sample[[#This Row],[KPx]]*KTc-Sample[[#This Row],[KPz]]*KTa)</f>
        <v>0.3979400086720376</v>
      </c>
      <c r="Y2489">
        <f>(Sample[[#This Row],[KPx]]*KTb-Sample[[#This Row],[Kpy]]*KTa)</f>
        <v>0.3979400086720376</v>
      </c>
      <c r="Z2489">
        <f>-Sample[[#This Row],[Xp]]*a+Sample[[#This Row],[Yp]]*b+Sample[[#This Row],[Zp]]*c_</f>
        <v>-0.79588001734407521</v>
      </c>
      <c r="AA2489" s="8">
        <f>-IF(Sample[[#This Row],[Column2]]&gt;0,1,-1)*SQRT(Sample[[#This Row],[KPx''i]]^2+Sample[[#This Row],[KPx''j]]^2+Sample[[#This Row],[KPx''k]]^2)/Ksmag/Scale</f>
        <v>0.48737498474260249</v>
      </c>
      <c r="AB2489" s="1">
        <f>SQRT(Sample[[#This Row],[Kpy''i]]^2+Sample[[#This Row],[KPy''j]]^2+Sample[[#This Row],[KPy''k]]^2)/KTmag/Scale</f>
        <v>0.28138607863743137</v>
      </c>
    </row>
    <row r="2490" spans="1:28" hidden="1" x14ac:dyDescent="0.25">
      <c r="A2490" s="5">
        <v>2485</v>
      </c>
      <c r="B2490" s="13" t="s">
        <v>43</v>
      </c>
      <c r="C2490" s="5"/>
      <c r="D2490" s="5"/>
      <c r="E2490">
        <v>10</v>
      </c>
      <c r="F2490">
        <v>8</v>
      </c>
      <c r="G2490">
        <v>9</v>
      </c>
      <c r="H2490" s="11">
        <f>Sample[[#This Row],[C]]/Sample[[#This Row],[D]]</f>
        <v>0.8</v>
      </c>
      <c r="I2490" s="11">
        <f>Sample[[#This Row],[A]]/Sample[[#This Row],[C]]</f>
        <v>1.125</v>
      </c>
      <c r="J2490" s="11">
        <f>Sample[[#This Row],[D]]/Sample[[#This Row],[A]]</f>
        <v>1.1111111111111112</v>
      </c>
      <c r="K2490" s="11">
        <f>Sample[[#This Row],[A]]/Sample[[#This Row],[D]]</f>
        <v>0.9</v>
      </c>
      <c r="L2490" s="11">
        <f>Sample[[#This Row],[D]]/Sample[[#This Row],[C]]</f>
        <v>1.25</v>
      </c>
      <c r="M2490" s="11">
        <f>Sample[[#This Row],[C]]/Sample[[#This Row],[A]]</f>
        <v>0.88888888888888884</v>
      </c>
      <c r="N2490">
        <f>IF(Sample[[#This Row],[Ap]]=0,10,LOG(Sample[[#This Row],[Ap]]))</f>
        <v>-9.6910013008056392E-2</v>
      </c>
      <c r="O2490">
        <f>IF(Sample[[#This Row],[Ei]]=0,10,LOG(Sample[[#This Row],[Ei]]))</f>
        <v>5.1152522447381291E-2</v>
      </c>
      <c r="P2490">
        <f>IF(Sample[[#This Row],[Ii]]=0,10,LOG(Sample[[#This Row],[Ii]]))</f>
        <v>4.5757490560675143E-2</v>
      </c>
      <c r="Q2490">
        <f>Kx-Sample[[#This Row],[Xp]]</f>
        <v>9.6910013008056392E-2</v>
      </c>
      <c r="R2490">
        <f>Ky-Sample[[#This Row],[Yp]]</f>
        <v>-1.0511525224473812</v>
      </c>
      <c r="S2490">
        <f>Kz-Sample[[#This Row],[Zp]]</f>
        <v>0.95424250943932487</v>
      </c>
      <c r="T2490">
        <f>Sample[[#This Row],[Kpy]]*KSc-Sample[[#This Row],[KPz]]*KSb</f>
        <v>9.691001300805635E-2</v>
      </c>
      <c r="U2490">
        <f>-1*(Sample[[#This Row],[KPx]]*KSc-Sample[[#This Row],[KPz]]*KSa)</f>
        <v>9.6910013008056392E-2</v>
      </c>
      <c r="V2490">
        <f>(Sample[[#This Row],[KPx]]*$R$2-Sample[[#This Row],[Kpy]]*KSa)</f>
        <v>9.6910013008056392E-2</v>
      </c>
      <c r="W2490">
        <f>Sample[[#This Row],[Kpy]]*KTc-Sample[[#This Row],[KPz]]*KTb</f>
        <v>2.0053950318867062</v>
      </c>
      <c r="X2490">
        <f>-1*(Sample[[#This Row],[KPx]]*KTc-Sample[[#This Row],[KPz]]*KTa)</f>
        <v>2.0053950318867062</v>
      </c>
      <c r="Y2490">
        <f>(Sample[[#This Row],[KPx]]*KTb-Sample[[#This Row],[Kpy]]*KTa)</f>
        <v>2.0053950318867062</v>
      </c>
      <c r="Z2490">
        <f>-Sample[[#This Row],[Xp]]*a+Sample[[#This Row],[Yp]]*b+Sample[[#This Row],[Zp]]*c_</f>
        <v>0.19382002601611287</v>
      </c>
      <c r="AA2490" s="8">
        <f>-IF(Sample[[#This Row],[Column2]]&gt;0,1,-1)*SQRT(Sample[[#This Row],[KPx''i]]^2+Sample[[#This Row],[KPx''j]]^2+Sample[[#This Row],[KPx''k]]^2)/Ksmag/Scale</f>
        <v>-0.11869004141810924</v>
      </c>
      <c r="AB2490" s="1">
        <f>SQRT(Sample[[#This Row],[Kpy''i]]^2+Sample[[#This Row],[KPy''j]]^2+Sample[[#This Row],[KPy''k]]^2)/KTmag/Scale</f>
        <v>1.418028426004903</v>
      </c>
    </row>
    <row r="2491" spans="1:28" hidden="1" x14ac:dyDescent="0.25">
      <c r="A2491" s="5">
        <v>2486</v>
      </c>
      <c r="B2491" s="13" t="s">
        <v>43</v>
      </c>
      <c r="C2491" s="5"/>
      <c r="D2491" s="5"/>
      <c r="E2491">
        <v>5</v>
      </c>
      <c r="F2491">
        <v>5</v>
      </c>
      <c r="G2491">
        <v>6</v>
      </c>
      <c r="H2491" s="11">
        <f>Sample[[#This Row],[C]]/Sample[[#This Row],[D]]</f>
        <v>1</v>
      </c>
      <c r="I2491" s="11">
        <f>Sample[[#This Row],[A]]/Sample[[#This Row],[C]]</f>
        <v>1.2</v>
      </c>
      <c r="J2491" s="11">
        <f>Sample[[#This Row],[D]]/Sample[[#This Row],[A]]</f>
        <v>0.83333333333333337</v>
      </c>
      <c r="K2491" s="11">
        <f>Sample[[#This Row],[A]]/Sample[[#This Row],[D]]</f>
        <v>1.2</v>
      </c>
      <c r="L2491" s="11">
        <f>Sample[[#This Row],[D]]/Sample[[#This Row],[C]]</f>
        <v>1</v>
      </c>
      <c r="M2491" s="11">
        <f>Sample[[#This Row],[C]]/Sample[[#This Row],[A]]</f>
        <v>0.83333333333333337</v>
      </c>
      <c r="N2491">
        <f>IF(Sample[[#This Row],[Ap]]=0,10,LOG(Sample[[#This Row],[Ap]]))</f>
        <v>0</v>
      </c>
      <c r="O2491">
        <f>IF(Sample[[#This Row],[Ei]]=0,10,LOG(Sample[[#This Row],[Ei]]))</f>
        <v>7.9181246047624818E-2</v>
      </c>
      <c r="P2491">
        <f>IF(Sample[[#This Row],[Ii]]=0,10,LOG(Sample[[#This Row],[Ii]]))</f>
        <v>-7.9181246047624804E-2</v>
      </c>
      <c r="Q2491">
        <f>Kx-Sample[[#This Row],[Xp]]</f>
        <v>0</v>
      </c>
      <c r="R2491">
        <f>Ky-Sample[[#This Row],[Yp]]</f>
        <v>-1.0791812460476249</v>
      </c>
      <c r="S2491">
        <f>Kz-Sample[[#This Row],[Zp]]</f>
        <v>1.0791812460476249</v>
      </c>
      <c r="T2491">
        <f>Sample[[#This Row],[Kpy]]*KSc-Sample[[#This Row],[KPz]]*KSb</f>
        <v>0</v>
      </c>
      <c r="U2491">
        <f>-1*(Sample[[#This Row],[KPx]]*KSc-Sample[[#This Row],[KPz]]*KSa)</f>
        <v>0</v>
      </c>
      <c r="V2491">
        <f>(Sample[[#This Row],[KPx]]*$R$2-Sample[[#This Row],[Kpy]]*KSa)</f>
        <v>0</v>
      </c>
      <c r="W2491">
        <f>Sample[[#This Row],[Kpy]]*KTc-Sample[[#This Row],[KPz]]*KTb</f>
        <v>2.1583624920952498</v>
      </c>
      <c r="X2491">
        <f>-1*(Sample[[#This Row],[KPx]]*KTc-Sample[[#This Row],[KPz]]*KTa)</f>
        <v>2.1583624920952498</v>
      </c>
      <c r="Y2491">
        <f>(Sample[[#This Row],[KPx]]*KTb-Sample[[#This Row],[Kpy]]*KTa)</f>
        <v>2.1583624920952498</v>
      </c>
      <c r="Z2491">
        <f>-Sample[[#This Row],[Xp]]*a+Sample[[#This Row],[Yp]]*b+Sample[[#This Row],[Zp]]*c_</f>
        <v>0</v>
      </c>
      <c r="AA2491" s="8">
        <f>-IF(Sample[[#This Row],[Column2]]&gt;0,1,-1)*SQRT(Sample[[#This Row],[KPx''i]]^2+Sample[[#This Row],[KPx''j]]^2+Sample[[#This Row],[KPx''k]]^2)/Ksmag/Scale</f>
        <v>0</v>
      </c>
      <c r="AB2491" s="1">
        <f>SQRT(Sample[[#This Row],[Kpy''i]]^2+Sample[[#This Row],[KPy''j]]^2+Sample[[#This Row],[KPy''k]]^2)/KTmag/Scale</f>
        <v>1.5261927544192475</v>
      </c>
    </row>
    <row r="2492" spans="1:28" hidden="1" x14ac:dyDescent="0.25">
      <c r="A2492" s="5">
        <v>2487</v>
      </c>
      <c r="B2492" s="13" t="s">
        <v>43</v>
      </c>
      <c r="C2492" s="5"/>
      <c r="D2492" s="5"/>
      <c r="E2492">
        <v>1</v>
      </c>
      <c r="F2492">
        <v>6</v>
      </c>
      <c r="G2492">
        <v>2</v>
      </c>
      <c r="H2492" s="11">
        <f>Sample[[#This Row],[C]]/Sample[[#This Row],[D]]</f>
        <v>6</v>
      </c>
      <c r="I2492" s="11">
        <f>Sample[[#This Row],[A]]/Sample[[#This Row],[C]]</f>
        <v>0.33333333333333331</v>
      </c>
      <c r="J2492" s="11">
        <f>Sample[[#This Row],[D]]/Sample[[#This Row],[A]]</f>
        <v>0.5</v>
      </c>
      <c r="K2492" s="11">
        <f>Sample[[#This Row],[A]]/Sample[[#This Row],[D]]</f>
        <v>2</v>
      </c>
      <c r="L2492" s="11">
        <f>Sample[[#This Row],[D]]/Sample[[#This Row],[C]]</f>
        <v>0.16666666666666666</v>
      </c>
      <c r="M2492" s="11">
        <f>Sample[[#This Row],[C]]/Sample[[#This Row],[A]]</f>
        <v>3</v>
      </c>
      <c r="N2492">
        <f>IF(Sample[[#This Row],[Ap]]=0,10,LOG(Sample[[#This Row],[Ap]]))</f>
        <v>0.77815125038364363</v>
      </c>
      <c r="O2492">
        <f>IF(Sample[[#This Row],[Ei]]=0,10,LOG(Sample[[#This Row],[Ei]]))</f>
        <v>-0.47712125471966244</v>
      </c>
      <c r="P2492">
        <f>IF(Sample[[#This Row],[Ii]]=0,10,LOG(Sample[[#This Row],[Ii]]))</f>
        <v>-0.3010299956639812</v>
      </c>
      <c r="Q2492">
        <f>Kx-Sample[[#This Row],[Xp]]</f>
        <v>-0.77815125038364363</v>
      </c>
      <c r="R2492">
        <f>Ky-Sample[[#This Row],[Yp]]</f>
        <v>-0.52287874528033762</v>
      </c>
      <c r="S2492">
        <f>Kz-Sample[[#This Row],[Zp]]</f>
        <v>1.3010299956639813</v>
      </c>
      <c r="T2492">
        <f>Sample[[#This Row],[Kpy]]*KSc-Sample[[#This Row],[KPz]]*KSb</f>
        <v>-0.77815125038364363</v>
      </c>
      <c r="U2492">
        <f>-1*(Sample[[#This Row],[KPx]]*KSc-Sample[[#This Row],[KPz]]*KSa)</f>
        <v>-0.77815125038364363</v>
      </c>
      <c r="V2492">
        <f>(Sample[[#This Row],[KPx]]*$R$2-Sample[[#This Row],[Kpy]]*KSa)</f>
        <v>-0.77815125038364363</v>
      </c>
      <c r="W2492">
        <f>Sample[[#This Row],[Kpy]]*KTc-Sample[[#This Row],[KPz]]*KTb</f>
        <v>1.8239087409443189</v>
      </c>
      <c r="X2492">
        <f>-1*(Sample[[#This Row],[KPx]]*KTc-Sample[[#This Row],[KPz]]*KTa)</f>
        <v>1.8239087409443189</v>
      </c>
      <c r="Y2492">
        <f>(Sample[[#This Row],[KPx]]*KTb-Sample[[#This Row],[Kpy]]*KTa)</f>
        <v>1.8239087409443189</v>
      </c>
      <c r="Z2492">
        <f>-Sample[[#This Row],[Xp]]*a+Sample[[#This Row],[Yp]]*b+Sample[[#This Row],[Zp]]*c_</f>
        <v>-1.5563025007672873</v>
      </c>
      <c r="AA2492" s="8">
        <f>-IF(Sample[[#This Row],[Column2]]&gt;0,1,-1)*SQRT(Sample[[#This Row],[KPx''i]]^2+Sample[[#This Row],[KPx''j]]^2+Sample[[#This Row],[KPx''k]]^2)/Ksmag/Scale</f>
        <v>0.95303675307431968</v>
      </c>
      <c r="AB2492" s="1">
        <f>SQRT(Sample[[#This Row],[Kpy''i]]^2+Sample[[#This Row],[KPy''j]]^2+Sample[[#This Row],[KPy''k]]^2)/KTmag/Scale</f>
        <v>1.2896982389871461</v>
      </c>
    </row>
    <row r="2493" spans="1:28" x14ac:dyDescent="0.25">
      <c r="A2493" s="5">
        <v>2488</v>
      </c>
      <c r="B2493" s="13" t="s">
        <v>43</v>
      </c>
      <c r="C2493" s="5"/>
      <c r="D2493" s="5"/>
      <c r="E2493">
        <v>9</v>
      </c>
      <c r="F2493">
        <v>6</v>
      </c>
      <c r="G2493">
        <v>9</v>
      </c>
      <c r="H2493" s="11">
        <f>Sample[[#This Row],[C]]/Sample[[#This Row],[D]]</f>
        <v>0.66666666666666663</v>
      </c>
      <c r="I2493" s="11">
        <f>Sample[[#This Row],[A]]/Sample[[#This Row],[C]]</f>
        <v>1.5</v>
      </c>
      <c r="J2493" s="11">
        <f>Sample[[#This Row],[D]]/Sample[[#This Row],[A]]</f>
        <v>1</v>
      </c>
      <c r="K2493" s="11">
        <f>Sample[[#This Row],[A]]/Sample[[#This Row],[D]]</f>
        <v>1</v>
      </c>
      <c r="L2493" s="11">
        <f>Sample[[#This Row],[D]]/Sample[[#This Row],[C]]</f>
        <v>1.5</v>
      </c>
      <c r="M2493" s="11">
        <f>Sample[[#This Row],[C]]/Sample[[#This Row],[A]]</f>
        <v>0.66666666666666663</v>
      </c>
      <c r="N2493">
        <f>IF(Sample[[#This Row],[Ap]]=0,10,LOG(Sample[[#This Row],[Ap]]))</f>
        <v>-0.17609125905568127</v>
      </c>
      <c r="O2493">
        <f>IF(Sample[[#This Row],[Ei]]=0,10,LOG(Sample[[#This Row],[Ei]]))</f>
        <v>0.17609125905568124</v>
      </c>
      <c r="P2493">
        <f>IF(Sample[[#This Row],[Ii]]=0,10,LOG(Sample[[#This Row],[Ii]]))</f>
        <v>0</v>
      </c>
      <c r="Q2493">
        <f>Kx-Sample[[#This Row],[Xp]]</f>
        <v>0.17609125905568127</v>
      </c>
      <c r="R2493">
        <f>Ky-Sample[[#This Row],[Yp]]</f>
        <v>-1.1760912590556813</v>
      </c>
      <c r="S2493">
        <f>Kz-Sample[[#This Row],[Zp]]</f>
        <v>1</v>
      </c>
      <c r="T2493">
        <f>Sample[[#This Row],[Kpy]]*KSc-Sample[[#This Row],[KPz]]*KSb</f>
        <v>0.17609125905568135</v>
      </c>
      <c r="U2493">
        <f>-1*(Sample[[#This Row],[KPx]]*KSc-Sample[[#This Row],[KPz]]*KSa)</f>
        <v>0.17609125905568127</v>
      </c>
      <c r="V2493">
        <f>(Sample[[#This Row],[KPx]]*$R$2-Sample[[#This Row],[Kpy]]*KSa)</f>
        <v>0.17609125905568127</v>
      </c>
      <c r="W2493">
        <f>Sample[[#This Row],[Kpy]]*KTc-Sample[[#This Row],[KPz]]*KTb</f>
        <v>2.1760912590556813</v>
      </c>
      <c r="X2493">
        <f>-1*(Sample[[#This Row],[KPx]]*KTc-Sample[[#This Row],[KPz]]*KTa)</f>
        <v>2.1760912590556813</v>
      </c>
      <c r="Y2493">
        <f>(Sample[[#This Row],[KPx]]*KTb-Sample[[#This Row],[Kpy]]*KTa)</f>
        <v>2.1760912590556813</v>
      </c>
      <c r="Z2493">
        <f>-Sample[[#This Row],[Xp]]*a+Sample[[#This Row],[Yp]]*b+Sample[[#This Row],[Zp]]*c_</f>
        <v>0.35218251811136247</v>
      </c>
      <c r="AA2493" s="8">
        <f>-IF(Sample[[#This Row],[Column2]]&gt;0,1,-1)*SQRT(Sample[[#This Row],[KPx''i]]^2+Sample[[#This Row],[KPx''j]]^2+Sample[[#This Row],[KPx''k]]^2)/Ksmag/Scale</f>
        <v>-0.21566686642533336</v>
      </c>
      <c r="AB2493" s="1">
        <f>SQRT(Sample[[#This Row],[Kpy''i]]^2+Sample[[#This Row],[KPy''j]]^2+Sample[[#This Row],[KPy''k]]^2)/KTmag/Scale</f>
        <v>1.5387288857590447</v>
      </c>
    </row>
    <row r="2494" spans="1:28" hidden="1" x14ac:dyDescent="0.25">
      <c r="A2494" s="5">
        <v>2489</v>
      </c>
      <c r="B2494" s="13" t="s">
        <v>43</v>
      </c>
      <c r="C2494" s="5"/>
      <c r="D2494" s="5"/>
      <c r="E2494">
        <v>4</v>
      </c>
      <c r="F2494">
        <v>7</v>
      </c>
      <c r="G2494">
        <v>5</v>
      </c>
      <c r="H2494" s="11">
        <f>Sample[[#This Row],[C]]/Sample[[#This Row],[D]]</f>
        <v>1.75</v>
      </c>
      <c r="I2494" s="11">
        <f>Sample[[#This Row],[A]]/Sample[[#This Row],[C]]</f>
        <v>0.7142857142857143</v>
      </c>
      <c r="J2494" s="11">
        <f>Sample[[#This Row],[D]]/Sample[[#This Row],[A]]</f>
        <v>0.8</v>
      </c>
      <c r="K2494" s="11">
        <f>Sample[[#This Row],[A]]/Sample[[#This Row],[D]]</f>
        <v>1.25</v>
      </c>
      <c r="L2494" s="11">
        <f>Sample[[#This Row],[D]]/Sample[[#This Row],[C]]</f>
        <v>0.5714285714285714</v>
      </c>
      <c r="M2494" s="11">
        <f>Sample[[#This Row],[C]]/Sample[[#This Row],[A]]</f>
        <v>1.4</v>
      </c>
      <c r="N2494">
        <f>IF(Sample[[#This Row],[Ap]]=0,10,LOG(Sample[[#This Row],[Ap]]))</f>
        <v>0.24303804868629444</v>
      </c>
      <c r="O2494">
        <f>IF(Sample[[#This Row],[Ei]]=0,10,LOG(Sample[[#This Row],[Ei]]))</f>
        <v>-0.14612803567823801</v>
      </c>
      <c r="P2494">
        <f>IF(Sample[[#This Row],[Ii]]=0,10,LOG(Sample[[#This Row],[Ii]]))</f>
        <v>-9.6910013008056392E-2</v>
      </c>
      <c r="Q2494">
        <f>Kx-Sample[[#This Row],[Xp]]</f>
        <v>-0.24303804868629444</v>
      </c>
      <c r="R2494">
        <f>Ky-Sample[[#This Row],[Yp]]</f>
        <v>-0.85387196432176204</v>
      </c>
      <c r="S2494">
        <f>Kz-Sample[[#This Row],[Zp]]</f>
        <v>1.0969100130080565</v>
      </c>
      <c r="T2494">
        <f>Sample[[#This Row],[Kpy]]*KSc-Sample[[#This Row],[KPz]]*KSb</f>
        <v>-0.24303804868629442</v>
      </c>
      <c r="U2494">
        <f>-1*(Sample[[#This Row],[KPx]]*KSc-Sample[[#This Row],[KPz]]*KSa)</f>
        <v>-0.24303804868629444</v>
      </c>
      <c r="V2494">
        <f>(Sample[[#This Row],[KPx]]*$R$2-Sample[[#This Row],[Kpy]]*KSa)</f>
        <v>-0.24303804868629444</v>
      </c>
      <c r="W2494">
        <f>Sample[[#This Row],[Kpy]]*KTc-Sample[[#This Row],[KPz]]*KTb</f>
        <v>1.9507819773298185</v>
      </c>
      <c r="X2494">
        <f>-1*(Sample[[#This Row],[KPx]]*KTc-Sample[[#This Row],[KPz]]*KTa)</f>
        <v>1.9507819773298185</v>
      </c>
      <c r="Y2494">
        <f>(Sample[[#This Row],[KPx]]*KTb-Sample[[#This Row],[Kpy]]*KTa)</f>
        <v>1.9507819773298185</v>
      </c>
      <c r="Z2494">
        <f>-Sample[[#This Row],[Xp]]*a+Sample[[#This Row],[Yp]]*b+Sample[[#This Row],[Zp]]*c_</f>
        <v>-0.48607609737258883</v>
      </c>
      <c r="AA2494" s="8">
        <f>-IF(Sample[[#This Row],[Column2]]&gt;0,1,-1)*SQRT(Sample[[#This Row],[KPx''i]]^2+Sample[[#This Row],[KPx''j]]^2+Sample[[#This Row],[KPx''k]]^2)/Ksmag/Scale</f>
        <v>0.29765960368155842</v>
      </c>
      <c r="AB2494" s="1">
        <f>SQRT(Sample[[#This Row],[Kpy''i]]^2+Sample[[#This Row],[KPy''j]]^2+Sample[[#This Row],[KPy''k]]^2)/KTmag/Scale</f>
        <v>1.3794111647864167</v>
      </c>
    </row>
    <row r="2495" spans="1:28" hidden="1" x14ac:dyDescent="0.25">
      <c r="A2495" s="5">
        <v>2490</v>
      </c>
      <c r="B2495" s="13" t="s">
        <v>43</v>
      </c>
      <c r="C2495" s="5"/>
      <c r="D2495" s="5"/>
      <c r="E2495">
        <v>9</v>
      </c>
      <c r="F2495">
        <v>4</v>
      </c>
      <c r="G2495">
        <v>9</v>
      </c>
      <c r="H2495" s="11">
        <f>Sample[[#This Row],[C]]/Sample[[#This Row],[D]]</f>
        <v>0.44444444444444442</v>
      </c>
      <c r="I2495" s="11">
        <f>Sample[[#This Row],[A]]/Sample[[#This Row],[C]]</f>
        <v>2.25</v>
      </c>
      <c r="J2495" s="11">
        <f>Sample[[#This Row],[D]]/Sample[[#This Row],[A]]</f>
        <v>1</v>
      </c>
      <c r="K2495" s="11">
        <f>Sample[[#This Row],[A]]/Sample[[#This Row],[D]]</f>
        <v>1</v>
      </c>
      <c r="L2495" s="11">
        <f>Sample[[#This Row],[D]]/Sample[[#This Row],[C]]</f>
        <v>2.25</v>
      </c>
      <c r="M2495" s="11">
        <f>Sample[[#This Row],[C]]/Sample[[#This Row],[A]]</f>
        <v>0.44444444444444442</v>
      </c>
      <c r="N2495">
        <f>IF(Sample[[#This Row],[Ap]]=0,10,LOG(Sample[[#This Row],[Ap]]))</f>
        <v>-0.35218251811136253</v>
      </c>
      <c r="O2495">
        <f>IF(Sample[[#This Row],[Ei]]=0,10,LOG(Sample[[#This Row],[Ei]]))</f>
        <v>0.35218251811136247</v>
      </c>
      <c r="P2495">
        <f>IF(Sample[[#This Row],[Ii]]=0,10,LOG(Sample[[#This Row],[Ii]]))</f>
        <v>0</v>
      </c>
      <c r="Q2495">
        <f>Kx-Sample[[#This Row],[Xp]]</f>
        <v>0.35218251811136253</v>
      </c>
      <c r="R2495">
        <f>Ky-Sample[[#This Row],[Yp]]</f>
        <v>-1.3521825181113625</v>
      </c>
      <c r="S2495">
        <f>Kz-Sample[[#This Row],[Zp]]</f>
        <v>1</v>
      </c>
      <c r="T2495">
        <f>Sample[[#This Row],[Kpy]]*KSc-Sample[[#This Row],[KPz]]*KSb</f>
        <v>0.35218251811136247</v>
      </c>
      <c r="U2495">
        <f>-1*(Sample[[#This Row],[KPx]]*KSc-Sample[[#This Row],[KPz]]*KSa)</f>
        <v>0.35218251811136253</v>
      </c>
      <c r="V2495">
        <f>(Sample[[#This Row],[KPx]]*$R$2-Sample[[#This Row],[Kpy]]*KSa)</f>
        <v>0.35218251811136253</v>
      </c>
      <c r="W2495">
        <f>Sample[[#This Row],[Kpy]]*KTc-Sample[[#This Row],[KPz]]*KTb</f>
        <v>2.3521825181113627</v>
      </c>
      <c r="X2495">
        <f>-1*(Sample[[#This Row],[KPx]]*KTc-Sample[[#This Row],[KPz]]*KTa)</f>
        <v>2.3521825181113627</v>
      </c>
      <c r="Y2495">
        <f>(Sample[[#This Row],[KPx]]*KTb-Sample[[#This Row],[Kpy]]*KTa)</f>
        <v>2.3521825181113623</v>
      </c>
      <c r="Z2495">
        <f>-Sample[[#This Row],[Xp]]*a+Sample[[#This Row],[Yp]]*b+Sample[[#This Row],[Zp]]*c_</f>
        <v>0.70436503622272495</v>
      </c>
      <c r="AA2495" s="8">
        <f>-IF(Sample[[#This Row],[Column2]]&gt;0,1,-1)*SQRT(Sample[[#This Row],[KPx''i]]^2+Sample[[#This Row],[KPx''j]]^2+Sample[[#This Row],[KPx''k]]^2)/Ksmag/Scale</f>
        <v>-0.43133373285066667</v>
      </c>
      <c r="AB2495" s="1">
        <f>SQRT(Sample[[#This Row],[Kpy''i]]^2+Sample[[#This Row],[KPy''j]]^2+Sample[[#This Row],[KPy''k]]^2)/KTmag/Scale</f>
        <v>1.6632442091449937</v>
      </c>
    </row>
    <row r="2496" spans="1:28" hidden="1" x14ac:dyDescent="0.25">
      <c r="A2496" s="5">
        <v>2491</v>
      </c>
      <c r="B2496" s="13" t="s">
        <v>43</v>
      </c>
      <c r="C2496" s="5"/>
      <c r="D2496" s="5"/>
      <c r="E2496">
        <v>1</v>
      </c>
      <c r="F2496">
        <v>2</v>
      </c>
      <c r="G2496">
        <v>10</v>
      </c>
      <c r="H2496" s="11">
        <f>Sample[[#This Row],[C]]/Sample[[#This Row],[D]]</f>
        <v>2</v>
      </c>
      <c r="I2496" s="11">
        <f>Sample[[#This Row],[A]]/Sample[[#This Row],[C]]</f>
        <v>5</v>
      </c>
      <c r="J2496" s="11">
        <f>Sample[[#This Row],[D]]/Sample[[#This Row],[A]]</f>
        <v>0.1</v>
      </c>
      <c r="K2496" s="11">
        <f>Sample[[#This Row],[A]]/Sample[[#This Row],[D]]</f>
        <v>10</v>
      </c>
      <c r="L2496" s="11">
        <f>Sample[[#This Row],[D]]/Sample[[#This Row],[C]]</f>
        <v>0.5</v>
      </c>
      <c r="M2496" s="11">
        <f>Sample[[#This Row],[C]]/Sample[[#This Row],[A]]</f>
        <v>0.2</v>
      </c>
      <c r="N2496">
        <f>IF(Sample[[#This Row],[Ap]]=0,10,LOG(Sample[[#This Row],[Ap]]))</f>
        <v>0.3010299956639812</v>
      </c>
      <c r="O2496">
        <f>IF(Sample[[#This Row],[Ei]]=0,10,LOG(Sample[[#This Row],[Ei]]))</f>
        <v>0.69897000433601886</v>
      </c>
      <c r="P2496">
        <f>IF(Sample[[#This Row],[Ii]]=0,10,LOG(Sample[[#This Row],[Ii]]))</f>
        <v>-1</v>
      </c>
      <c r="Q2496">
        <f>Kx-Sample[[#This Row],[Xp]]</f>
        <v>-0.3010299956639812</v>
      </c>
      <c r="R2496">
        <f>Ky-Sample[[#This Row],[Yp]]</f>
        <v>-1.6989700043360187</v>
      </c>
      <c r="S2496">
        <f>Kz-Sample[[#This Row],[Zp]]</f>
        <v>2</v>
      </c>
      <c r="T2496">
        <f>Sample[[#This Row],[Kpy]]*KSc-Sample[[#This Row],[KPz]]*KSb</f>
        <v>-0.30102999566398125</v>
      </c>
      <c r="U2496">
        <f>-1*(Sample[[#This Row],[KPx]]*KSc-Sample[[#This Row],[KPz]]*KSa)</f>
        <v>-0.3010299956639812</v>
      </c>
      <c r="V2496">
        <f>(Sample[[#This Row],[KPx]]*$R$2-Sample[[#This Row],[Kpy]]*KSa)</f>
        <v>-0.3010299956639812</v>
      </c>
      <c r="W2496">
        <f>Sample[[#This Row],[Kpy]]*KTc-Sample[[#This Row],[KPz]]*KTb</f>
        <v>3.6989700043360187</v>
      </c>
      <c r="X2496">
        <f>-1*(Sample[[#This Row],[KPx]]*KTc-Sample[[#This Row],[KPz]]*KTa)</f>
        <v>3.6989700043360187</v>
      </c>
      <c r="Y2496">
        <f>(Sample[[#This Row],[KPx]]*KTb-Sample[[#This Row],[Kpy]]*KTa)</f>
        <v>3.6989700043360187</v>
      </c>
      <c r="Z2496">
        <f>-Sample[[#This Row],[Xp]]*a+Sample[[#This Row],[Yp]]*b+Sample[[#This Row],[Zp]]*c_</f>
        <v>-0.60205999132796229</v>
      </c>
      <c r="AA2496" s="8">
        <f>-IF(Sample[[#This Row],[Column2]]&gt;0,1,-1)*SQRT(Sample[[#This Row],[KPx''i]]^2+Sample[[#This Row],[KPx''j]]^2+Sample[[#This Row],[KPx''k]]^2)/Ksmag/Scale</f>
        <v>0.36868494332449331</v>
      </c>
      <c r="AB2496" s="1">
        <f>SQRT(Sample[[#This Row],[Kpy''i]]^2+Sample[[#This Row],[KPy''j]]^2+Sample[[#This Row],[KPy''k]]^2)/KTmag/Scale</f>
        <v>2.6155667734716324</v>
      </c>
    </row>
    <row r="2497" spans="1:28" hidden="1" x14ac:dyDescent="0.25">
      <c r="A2497" s="5">
        <v>2492</v>
      </c>
      <c r="B2497" s="13" t="s">
        <v>43</v>
      </c>
      <c r="C2497" s="5"/>
      <c r="D2497" s="5"/>
      <c r="E2497">
        <v>4</v>
      </c>
      <c r="F2497">
        <v>9</v>
      </c>
      <c r="G2497">
        <v>3</v>
      </c>
      <c r="H2497" s="11">
        <f>Sample[[#This Row],[C]]/Sample[[#This Row],[D]]</f>
        <v>2.25</v>
      </c>
      <c r="I2497" s="11">
        <f>Sample[[#This Row],[A]]/Sample[[#This Row],[C]]</f>
        <v>0.33333333333333331</v>
      </c>
      <c r="J2497" s="11">
        <f>Sample[[#This Row],[D]]/Sample[[#This Row],[A]]</f>
        <v>1.3333333333333333</v>
      </c>
      <c r="K2497" s="11">
        <f>Sample[[#This Row],[A]]/Sample[[#This Row],[D]]</f>
        <v>0.75</v>
      </c>
      <c r="L2497" s="11">
        <f>Sample[[#This Row],[D]]/Sample[[#This Row],[C]]</f>
        <v>0.44444444444444442</v>
      </c>
      <c r="M2497" s="11">
        <f>Sample[[#This Row],[C]]/Sample[[#This Row],[A]]</f>
        <v>3</v>
      </c>
      <c r="N2497">
        <f>IF(Sample[[#This Row],[Ap]]=0,10,LOG(Sample[[#This Row],[Ap]]))</f>
        <v>0.35218251811136247</v>
      </c>
      <c r="O2497">
        <f>IF(Sample[[#This Row],[Ei]]=0,10,LOG(Sample[[#This Row],[Ei]]))</f>
        <v>-0.47712125471966244</v>
      </c>
      <c r="P2497">
        <f>IF(Sample[[#This Row],[Ii]]=0,10,LOG(Sample[[#This Row],[Ii]]))</f>
        <v>0.12493873660829993</v>
      </c>
      <c r="Q2497">
        <f>Kx-Sample[[#This Row],[Xp]]</f>
        <v>-0.35218251811136247</v>
      </c>
      <c r="R2497">
        <f>Ky-Sample[[#This Row],[Yp]]</f>
        <v>-0.52287874528033762</v>
      </c>
      <c r="S2497">
        <f>Kz-Sample[[#This Row],[Zp]]</f>
        <v>0.87506126339170009</v>
      </c>
      <c r="T2497">
        <f>Sample[[#This Row],[Kpy]]*KSc-Sample[[#This Row],[KPz]]*KSb</f>
        <v>-0.35218251811136247</v>
      </c>
      <c r="U2497">
        <f>-1*(Sample[[#This Row],[KPx]]*KSc-Sample[[#This Row],[KPz]]*KSa)</f>
        <v>-0.35218251811136247</v>
      </c>
      <c r="V2497">
        <f>(Sample[[#This Row],[KPx]]*$R$2-Sample[[#This Row],[Kpy]]*KSa)</f>
        <v>-0.35218251811136247</v>
      </c>
      <c r="W2497">
        <f>Sample[[#This Row],[Kpy]]*KTc-Sample[[#This Row],[KPz]]*KTb</f>
        <v>1.3979400086720377</v>
      </c>
      <c r="X2497">
        <f>-1*(Sample[[#This Row],[KPx]]*KTc-Sample[[#This Row],[KPz]]*KTa)</f>
        <v>1.3979400086720377</v>
      </c>
      <c r="Y2497">
        <f>(Sample[[#This Row],[KPx]]*KTb-Sample[[#This Row],[Kpy]]*KTa)</f>
        <v>1.3979400086720377</v>
      </c>
      <c r="Z2497">
        <f>-Sample[[#This Row],[Xp]]*a+Sample[[#This Row],[Yp]]*b+Sample[[#This Row],[Zp]]*c_</f>
        <v>-0.70436503622272495</v>
      </c>
      <c r="AA2497" s="8">
        <f>-IF(Sample[[#This Row],[Column2]]&gt;0,1,-1)*SQRT(Sample[[#This Row],[KPx''i]]^2+Sample[[#This Row],[KPx''j]]^2+Sample[[#This Row],[KPx''k]]^2)/Ksmag/Scale</f>
        <v>0.43133373285066656</v>
      </c>
      <c r="AB2497" s="1">
        <f>SQRT(Sample[[#This Row],[Kpy''i]]^2+Sample[[#This Row],[KPy''j]]^2+Sample[[#This Row],[KPy''k]]^2)/KTmag/Scale</f>
        <v>0.98849285982397916</v>
      </c>
    </row>
    <row r="2498" spans="1:28" hidden="1" x14ac:dyDescent="0.25">
      <c r="A2498" s="5">
        <v>2493</v>
      </c>
      <c r="B2498" s="13" t="s">
        <v>43</v>
      </c>
      <c r="C2498" s="5"/>
      <c r="D2498" s="5"/>
      <c r="E2498">
        <v>9</v>
      </c>
      <c r="F2498">
        <v>3</v>
      </c>
      <c r="G2498">
        <v>7</v>
      </c>
      <c r="H2498" s="11">
        <f>Sample[[#This Row],[C]]/Sample[[#This Row],[D]]</f>
        <v>0.33333333333333331</v>
      </c>
      <c r="I2498" s="11">
        <f>Sample[[#This Row],[A]]/Sample[[#This Row],[C]]</f>
        <v>2.3333333333333335</v>
      </c>
      <c r="J2498" s="11">
        <f>Sample[[#This Row],[D]]/Sample[[#This Row],[A]]</f>
        <v>1.2857142857142858</v>
      </c>
      <c r="K2498" s="11">
        <f>Sample[[#This Row],[A]]/Sample[[#This Row],[D]]</f>
        <v>0.77777777777777779</v>
      </c>
      <c r="L2498" s="11">
        <f>Sample[[#This Row],[D]]/Sample[[#This Row],[C]]</f>
        <v>3</v>
      </c>
      <c r="M2498" s="11">
        <f>Sample[[#This Row],[C]]/Sample[[#This Row],[A]]</f>
        <v>0.42857142857142855</v>
      </c>
      <c r="N2498">
        <f>IF(Sample[[#This Row],[Ap]]=0,10,LOG(Sample[[#This Row],[Ap]]))</f>
        <v>-0.47712125471966244</v>
      </c>
      <c r="O2498">
        <f>IF(Sample[[#This Row],[Ei]]=0,10,LOG(Sample[[#This Row],[Ei]]))</f>
        <v>0.36797678529459443</v>
      </c>
      <c r="P2498">
        <f>IF(Sample[[#This Row],[Ii]]=0,10,LOG(Sample[[#This Row],[Ii]]))</f>
        <v>0.10914446942506807</v>
      </c>
      <c r="Q2498">
        <f>Kx-Sample[[#This Row],[Xp]]</f>
        <v>0.47712125471966244</v>
      </c>
      <c r="R2498">
        <f>Ky-Sample[[#This Row],[Yp]]</f>
        <v>-1.3679767852945943</v>
      </c>
      <c r="S2498">
        <f>Kz-Sample[[#This Row],[Zp]]</f>
        <v>0.89085553057493194</v>
      </c>
      <c r="T2498">
        <f>Sample[[#This Row],[Kpy]]*KSc-Sample[[#This Row],[KPz]]*KSb</f>
        <v>0.47712125471966238</v>
      </c>
      <c r="U2498">
        <f>-1*(Sample[[#This Row],[KPx]]*KSc-Sample[[#This Row],[KPz]]*KSa)</f>
        <v>0.47712125471966244</v>
      </c>
      <c r="V2498">
        <f>(Sample[[#This Row],[KPx]]*$R$2-Sample[[#This Row],[Kpy]]*KSa)</f>
        <v>0.47712125471966244</v>
      </c>
      <c r="W2498">
        <f>Sample[[#This Row],[Kpy]]*KTc-Sample[[#This Row],[KPz]]*KTb</f>
        <v>2.258832315869526</v>
      </c>
      <c r="X2498">
        <f>-1*(Sample[[#This Row],[KPx]]*KTc-Sample[[#This Row],[KPz]]*KTa)</f>
        <v>2.2588323158695265</v>
      </c>
      <c r="Y2498">
        <f>(Sample[[#This Row],[KPx]]*KTb-Sample[[#This Row],[Kpy]]*KTa)</f>
        <v>2.258832315869526</v>
      </c>
      <c r="Z2498">
        <f>-Sample[[#This Row],[Xp]]*a+Sample[[#This Row],[Yp]]*b+Sample[[#This Row],[Zp]]*c_</f>
        <v>0.95424250943932498</v>
      </c>
      <c r="AA2498" s="8">
        <f>-IF(Sample[[#This Row],[Column2]]&gt;0,1,-1)*SQRT(Sample[[#This Row],[KPx''i]]^2+Sample[[#This Row],[KPx''j]]^2+Sample[[#This Row],[KPx''k]]^2)/Ksmag/Scale</f>
        <v>-0.58435180974982659</v>
      </c>
      <c r="AB2498" s="1">
        <f>SQRT(Sample[[#This Row],[Kpy''i]]^2+Sample[[#This Row],[KPy''j]]^2+Sample[[#This Row],[KPy''k]]^2)/KTmag/Scale</f>
        <v>1.5972356481146557</v>
      </c>
    </row>
    <row r="2499" spans="1:28" hidden="1" x14ac:dyDescent="0.25">
      <c r="A2499" s="5">
        <v>2494</v>
      </c>
      <c r="B2499" s="13" t="s">
        <v>43</v>
      </c>
      <c r="C2499" s="5"/>
      <c r="D2499" s="5"/>
      <c r="E2499">
        <v>8</v>
      </c>
      <c r="F2499">
        <v>8</v>
      </c>
      <c r="G2499">
        <v>3</v>
      </c>
      <c r="H2499" s="11">
        <f>Sample[[#This Row],[C]]/Sample[[#This Row],[D]]</f>
        <v>1</v>
      </c>
      <c r="I2499" s="11">
        <f>Sample[[#This Row],[A]]/Sample[[#This Row],[C]]</f>
        <v>0.375</v>
      </c>
      <c r="J2499" s="11">
        <f>Sample[[#This Row],[D]]/Sample[[#This Row],[A]]</f>
        <v>2.6666666666666665</v>
      </c>
      <c r="K2499" s="11">
        <f>Sample[[#This Row],[A]]/Sample[[#This Row],[D]]</f>
        <v>0.375</v>
      </c>
      <c r="L2499" s="11">
        <f>Sample[[#This Row],[D]]/Sample[[#This Row],[C]]</f>
        <v>1</v>
      </c>
      <c r="M2499" s="11">
        <f>Sample[[#This Row],[C]]/Sample[[#This Row],[A]]</f>
        <v>2.6666666666666665</v>
      </c>
      <c r="N2499">
        <f>IF(Sample[[#This Row],[Ap]]=0,10,LOG(Sample[[#This Row],[Ap]]))</f>
        <v>0</v>
      </c>
      <c r="O2499">
        <f>IF(Sample[[#This Row],[Ei]]=0,10,LOG(Sample[[#This Row],[Ei]]))</f>
        <v>-0.42596873227228116</v>
      </c>
      <c r="P2499">
        <f>IF(Sample[[#This Row],[Ii]]=0,10,LOG(Sample[[#This Row],[Ii]]))</f>
        <v>0.4259687322722811</v>
      </c>
      <c r="Q2499">
        <f>Kx-Sample[[#This Row],[Xp]]</f>
        <v>0</v>
      </c>
      <c r="R2499">
        <f>Ky-Sample[[#This Row],[Yp]]</f>
        <v>-0.57403126772771884</v>
      </c>
      <c r="S2499">
        <f>Kz-Sample[[#This Row],[Zp]]</f>
        <v>0.57403126772771884</v>
      </c>
      <c r="T2499">
        <f>Sample[[#This Row],[Kpy]]*KSc-Sample[[#This Row],[KPz]]*KSb</f>
        <v>0</v>
      </c>
      <c r="U2499">
        <f>-1*(Sample[[#This Row],[KPx]]*KSc-Sample[[#This Row],[KPz]]*KSa)</f>
        <v>0</v>
      </c>
      <c r="V2499">
        <f>(Sample[[#This Row],[KPx]]*$R$2-Sample[[#This Row],[Kpy]]*KSa)</f>
        <v>0</v>
      </c>
      <c r="W2499">
        <f>Sample[[#This Row],[Kpy]]*KTc-Sample[[#This Row],[KPz]]*KTb</f>
        <v>1.1480625354554377</v>
      </c>
      <c r="X2499">
        <f>-1*(Sample[[#This Row],[KPx]]*KTc-Sample[[#This Row],[KPz]]*KTa)</f>
        <v>1.1480625354554377</v>
      </c>
      <c r="Y2499">
        <f>(Sample[[#This Row],[KPx]]*KTb-Sample[[#This Row],[Kpy]]*KTa)</f>
        <v>1.1480625354554377</v>
      </c>
      <c r="Z2499">
        <f>-Sample[[#This Row],[Xp]]*a+Sample[[#This Row],[Yp]]*b+Sample[[#This Row],[Zp]]*c_</f>
        <v>0</v>
      </c>
      <c r="AA2499" s="8">
        <f>-IF(Sample[[#This Row],[Column2]]&gt;0,1,-1)*SQRT(Sample[[#This Row],[KPx''i]]^2+Sample[[#This Row],[KPx''j]]^2+Sample[[#This Row],[KPx''k]]^2)/Ksmag/Scale</f>
        <v>0</v>
      </c>
      <c r="AB2499" s="1">
        <f>SQRT(Sample[[#This Row],[Kpy''i]]^2+Sample[[#This Row],[KPy''j]]^2+Sample[[#This Row],[KPy''k]]^2)/KTmag/Scale</f>
        <v>0.81180280404676119</v>
      </c>
    </row>
    <row r="2500" spans="1:28" hidden="1" x14ac:dyDescent="0.25">
      <c r="A2500" s="5">
        <v>2495</v>
      </c>
      <c r="B2500" s="13" t="s">
        <v>43</v>
      </c>
      <c r="C2500" s="5"/>
      <c r="D2500" s="5"/>
      <c r="E2500">
        <v>3</v>
      </c>
      <c r="F2500">
        <v>2</v>
      </c>
      <c r="G2500">
        <v>3</v>
      </c>
      <c r="H2500" s="11">
        <f>Sample[[#This Row],[C]]/Sample[[#This Row],[D]]</f>
        <v>0.66666666666666663</v>
      </c>
      <c r="I2500" s="11">
        <f>Sample[[#This Row],[A]]/Sample[[#This Row],[C]]</f>
        <v>1.5</v>
      </c>
      <c r="J2500" s="11">
        <f>Sample[[#This Row],[D]]/Sample[[#This Row],[A]]</f>
        <v>1</v>
      </c>
      <c r="K2500" s="11">
        <f>Sample[[#This Row],[A]]/Sample[[#This Row],[D]]</f>
        <v>1</v>
      </c>
      <c r="L2500" s="11">
        <f>Sample[[#This Row],[D]]/Sample[[#This Row],[C]]</f>
        <v>1.5</v>
      </c>
      <c r="M2500" s="11">
        <f>Sample[[#This Row],[C]]/Sample[[#This Row],[A]]</f>
        <v>0.66666666666666663</v>
      </c>
      <c r="N2500">
        <f>IF(Sample[[#This Row],[Ap]]=0,10,LOG(Sample[[#This Row],[Ap]]))</f>
        <v>-0.17609125905568127</v>
      </c>
      <c r="O2500">
        <f>IF(Sample[[#This Row],[Ei]]=0,10,LOG(Sample[[#This Row],[Ei]]))</f>
        <v>0.17609125905568124</v>
      </c>
      <c r="P2500">
        <f>IF(Sample[[#This Row],[Ii]]=0,10,LOG(Sample[[#This Row],[Ii]]))</f>
        <v>0</v>
      </c>
      <c r="Q2500">
        <f>Kx-Sample[[#This Row],[Xp]]</f>
        <v>0.17609125905568127</v>
      </c>
      <c r="R2500">
        <f>Ky-Sample[[#This Row],[Yp]]</f>
        <v>-1.1760912590556813</v>
      </c>
      <c r="S2500">
        <f>Kz-Sample[[#This Row],[Zp]]</f>
        <v>1</v>
      </c>
      <c r="T2500">
        <f>Sample[[#This Row],[Kpy]]*KSc-Sample[[#This Row],[KPz]]*KSb</f>
        <v>0.17609125905568135</v>
      </c>
      <c r="U2500">
        <f>-1*(Sample[[#This Row],[KPx]]*KSc-Sample[[#This Row],[KPz]]*KSa)</f>
        <v>0.17609125905568127</v>
      </c>
      <c r="V2500">
        <f>(Sample[[#This Row],[KPx]]*$R$2-Sample[[#This Row],[Kpy]]*KSa)</f>
        <v>0.17609125905568127</v>
      </c>
      <c r="W2500">
        <f>Sample[[#This Row],[Kpy]]*KTc-Sample[[#This Row],[KPz]]*KTb</f>
        <v>2.1760912590556813</v>
      </c>
      <c r="X2500">
        <f>-1*(Sample[[#This Row],[KPx]]*KTc-Sample[[#This Row],[KPz]]*KTa)</f>
        <v>2.1760912590556813</v>
      </c>
      <c r="Y2500">
        <f>(Sample[[#This Row],[KPx]]*KTb-Sample[[#This Row],[Kpy]]*KTa)</f>
        <v>2.1760912590556813</v>
      </c>
      <c r="Z2500">
        <f>-Sample[[#This Row],[Xp]]*a+Sample[[#This Row],[Yp]]*b+Sample[[#This Row],[Zp]]*c_</f>
        <v>0.35218251811136247</v>
      </c>
      <c r="AA2500" s="8">
        <f>-IF(Sample[[#This Row],[Column2]]&gt;0,1,-1)*SQRT(Sample[[#This Row],[KPx''i]]^2+Sample[[#This Row],[KPx''j]]^2+Sample[[#This Row],[KPx''k]]^2)/Ksmag/Scale</f>
        <v>-0.21566686642533336</v>
      </c>
      <c r="AB2500" s="1">
        <f>SQRT(Sample[[#This Row],[Kpy''i]]^2+Sample[[#This Row],[KPy''j]]^2+Sample[[#This Row],[KPy''k]]^2)/KTmag/Scale</f>
        <v>1.5387288857590447</v>
      </c>
    </row>
    <row r="2501" spans="1:28" hidden="1" x14ac:dyDescent="0.25">
      <c r="A2501" s="5">
        <v>2496</v>
      </c>
      <c r="B2501" s="13" t="s">
        <v>43</v>
      </c>
      <c r="C2501" s="5"/>
      <c r="D2501" s="5"/>
      <c r="E2501">
        <v>8</v>
      </c>
      <c r="F2501">
        <v>8</v>
      </c>
      <c r="G2501">
        <v>10</v>
      </c>
      <c r="H2501" s="11">
        <f>Sample[[#This Row],[C]]/Sample[[#This Row],[D]]</f>
        <v>1</v>
      </c>
      <c r="I2501" s="11">
        <f>Sample[[#This Row],[A]]/Sample[[#This Row],[C]]</f>
        <v>1.25</v>
      </c>
      <c r="J2501" s="11">
        <f>Sample[[#This Row],[D]]/Sample[[#This Row],[A]]</f>
        <v>0.8</v>
      </c>
      <c r="K2501" s="11">
        <f>Sample[[#This Row],[A]]/Sample[[#This Row],[D]]</f>
        <v>1.25</v>
      </c>
      <c r="L2501" s="11">
        <f>Sample[[#This Row],[D]]/Sample[[#This Row],[C]]</f>
        <v>1</v>
      </c>
      <c r="M2501" s="11">
        <f>Sample[[#This Row],[C]]/Sample[[#This Row],[A]]</f>
        <v>0.8</v>
      </c>
      <c r="N2501">
        <f>IF(Sample[[#This Row],[Ap]]=0,10,LOG(Sample[[#This Row],[Ap]]))</f>
        <v>0</v>
      </c>
      <c r="O2501">
        <f>IF(Sample[[#This Row],[Ei]]=0,10,LOG(Sample[[#This Row],[Ei]]))</f>
        <v>9.691001300805642E-2</v>
      </c>
      <c r="P2501">
        <f>IF(Sample[[#This Row],[Ii]]=0,10,LOG(Sample[[#This Row],[Ii]]))</f>
        <v>-9.6910013008056392E-2</v>
      </c>
      <c r="Q2501">
        <f>Kx-Sample[[#This Row],[Xp]]</f>
        <v>0</v>
      </c>
      <c r="R2501">
        <f>Ky-Sample[[#This Row],[Yp]]</f>
        <v>-1.0969100130080565</v>
      </c>
      <c r="S2501">
        <f>Kz-Sample[[#This Row],[Zp]]</f>
        <v>1.0969100130080565</v>
      </c>
      <c r="T2501">
        <f>Sample[[#This Row],[Kpy]]*KSc-Sample[[#This Row],[KPz]]*KSb</f>
        <v>0</v>
      </c>
      <c r="U2501">
        <f>-1*(Sample[[#This Row],[KPx]]*KSc-Sample[[#This Row],[KPz]]*KSa)</f>
        <v>0</v>
      </c>
      <c r="V2501">
        <f>(Sample[[#This Row],[KPx]]*$R$2-Sample[[#This Row],[Kpy]]*KSa)</f>
        <v>0</v>
      </c>
      <c r="W2501">
        <f>Sample[[#This Row],[Kpy]]*KTc-Sample[[#This Row],[KPz]]*KTb</f>
        <v>2.1938200260161129</v>
      </c>
      <c r="X2501">
        <f>-1*(Sample[[#This Row],[KPx]]*KTc-Sample[[#This Row],[KPz]]*KTa)</f>
        <v>2.1938200260161129</v>
      </c>
      <c r="Y2501">
        <f>(Sample[[#This Row],[KPx]]*KTb-Sample[[#This Row],[Kpy]]*KTa)</f>
        <v>2.1938200260161129</v>
      </c>
      <c r="Z2501">
        <f>-Sample[[#This Row],[Xp]]*a+Sample[[#This Row],[Yp]]*b+Sample[[#This Row],[Zp]]*c_</f>
        <v>0</v>
      </c>
      <c r="AA2501" s="8">
        <f>-IF(Sample[[#This Row],[Column2]]&gt;0,1,-1)*SQRT(Sample[[#This Row],[KPx''i]]^2+Sample[[#This Row],[KPx''j]]^2+Sample[[#This Row],[KPx''k]]^2)/Ksmag/Scale</f>
        <v>0</v>
      </c>
      <c r="AB2501" s="1">
        <f>SQRT(Sample[[#This Row],[Kpy''i]]^2+Sample[[#This Row],[KPy''j]]^2+Sample[[#This Row],[KPy''k]]^2)/KTmag/Scale</f>
        <v>1.5512650170988418</v>
      </c>
    </row>
    <row r="2502" spans="1:28" hidden="1" x14ac:dyDescent="0.25">
      <c r="A2502" s="5">
        <v>2497</v>
      </c>
      <c r="B2502" s="13" t="s">
        <v>43</v>
      </c>
      <c r="C2502" s="5"/>
      <c r="D2502" s="5"/>
      <c r="E2502">
        <v>3</v>
      </c>
      <c r="F2502">
        <v>8</v>
      </c>
      <c r="G2502">
        <v>6</v>
      </c>
      <c r="H2502" s="11">
        <f>Sample[[#This Row],[C]]/Sample[[#This Row],[D]]</f>
        <v>2.6666666666666665</v>
      </c>
      <c r="I2502" s="11">
        <f>Sample[[#This Row],[A]]/Sample[[#This Row],[C]]</f>
        <v>0.75</v>
      </c>
      <c r="J2502" s="11">
        <f>Sample[[#This Row],[D]]/Sample[[#This Row],[A]]</f>
        <v>0.5</v>
      </c>
      <c r="K2502" s="11">
        <f>Sample[[#This Row],[A]]/Sample[[#This Row],[D]]</f>
        <v>2</v>
      </c>
      <c r="L2502" s="11">
        <f>Sample[[#This Row],[D]]/Sample[[#This Row],[C]]</f>
        <v>0.375</v>
      </c>
      <c r="M2502" s="11">
        <f>Sample[[#This Row],[C]]/Sample[[#This Row],[A]]</f>
        <v>1.3333333333333333</v>
      </c>
      <c r="N2502">
        <f>IF(Sample[[#This Row],[Ap]]=0,10,LOG(Sample[[#This Row],[Ap]]))</f>
        <v>0.4259687322722811</v>
      </c>
      <c r="O2502">
        <f>IF(Sample[[#This Row],[Ei]]=0,10,LOG(Sample[[#This Row],[Ei]]))</f>
        <v>-0.12493873660829995</v>
      </c>
      <c r="P2502">
        <f>IF(Sample[[#This Row],[Ii]]=0,10,LOG(Sample[[#This Row],[Ii]]))</f>
        <v>-0.3010299956639812</v>
      </c>
      <c r="Q2502">
        <f>Kx-Sample[[#This Row],[Xp]]</f>
        <v>-0.4259687322722811</v>
      </c>
      <c r="R2502">
        <f>Ky-Sample[[#This Row],[Yp]]</f>
        <v>-0.87506126339170009</v>
      </c>
      <c r="S2502">
        <f>Kz-Sample[[#This Row],[Zp]]</f>
        <v>1.3010299956639813</v>
      </c>
      <c r="T2502">
        <f>Sample[[#This Row],[Kpy]]*KSc-Sample[[#This Row],[KPz]]*KSb</f>
        <v>-0.42596873227228116</v>
      </c>
      <c r="U2502">
        <f>-1*(Sample[[#This Row],[KPx]]*KSc-Sample[[#This Row],[KPz]]*KSa)</f>
        <v>-0.4259687322722811</v>
      </c>
      <c r="V2502">
        <f>(Sample[[#This Row],[KPx]]*$R$2-Sample[[#This Row],[Kpy]]*KSa)</f>
        <v>-0.4259687322722811</v>
      </c>
      <c r="W2502">
        <f>Sample[[#This Row],[Kpy]]*KTc-Sample[[#This Row],[KPz]]*KTb</f>
        <v>2.1760912590556813</v>
      </c>
      <c r="X2502">
        <f>-1*(Sample[[#This Row],[KPx]]*KTc-Sample[[#This Row],[KPz]]*KTa)</f>
        <v>2.1760912590556813</v>
      </c>
      <c r="Y2502">
        <f>(Sample[[#This Row],[KPx]]*KTb-Sample[[#This Row],[Kpy]]*KTa)</f>
        <v>2.1760912590556813</v>
      </c>
      <c r="Z2502">
        <f>-Sample[[#This Row],[Xp]]*a+Sample[[#This Row],[Yp]]*b+Sample[[#This Row],[Zp]]*c_</f>
        <v>-0.85193746454456232</v>
      </c>
      <c r="AA2502" s="8">
        <f>-IF(Sample[[#This Row],[Column2]]&gt;0,1,-1)*SQRT(Sample[[#This Row],[KPx''i]]^2+Sample[[#This Row],[KPx''j]]^2+Sample[[#This Row],[KPx''k]]^2)/Ksmag/Scale</f>
        <v>0.52170302022365311</v>
      </c>
      <c r="AB2502" s="1">
        <f>SQRT(Sample[[#This Row],[Kpy''i]]^2+Sample[[#This Row],[KPy''j]]^2+Sample[[#This Row],[KPy''k]]^2)/KTmag/Scale</f>
        <v>1.5387288857590447</v>
      </c>
    </row>
    <row r="2503" spans="1:28" hidden="1" x14ac:dyDescent="0.25">
      <c r="A2503" s="5">
        <v>2498</v>
      </c>
      <c r="B2503" s="13" t="s">
        <v>43</v>
      </c>
      <c r="C2503" s="5"/>
      <c r="D2503" s="5"/>
      <c r="E2503">
        <v>5</v>
      </c>
      <c r="F2503">
        <v>1</v>
      </c>
      <c r="G2503">
        <v>3</v>
      </c>
      <c r="H2503" s="11">
        <f>Sample[[#This Row],[C]]/Sample[[#This Row],[D]]</f>
        <v>0.2</v>
      </c>
      <c r="I2503" s="11">
        <f>Sample[[#This Row],[A]]/Sample[[#This Row],[C]]</f>
        <v>3</v>
      </c>
      <c r="J2503" s="11">
        <f>Sample[[#This Row],[D]]/Sample[[#This Row],[A]]</f>
        <v>1.6666666666666667</v>
      </c>
      <c r="K2503" s="11">
        <f>Sample[[#This Row],[A]]/Sample[[#This Row],[D]]</f>
        <v>0.6</v>
      </c>
      <c r="L2503" s="11">
        <f>Sample[[#This Row],[D]]/Sample[[#This Row],[C]]</f>
        <v>5</v>
      </c>
      <c r="M2503" s="11">
        <f>Sample[[#This Row],[C]]/Sample[[#This Row],[A]]</f>
        <v>0.33333333333333331</v>
      </c>
      <c r="N2503">
        <f>IF(Sample[[#This Row],[Ap]]=0,10,LOG(Sample[[#This Row],[Ap]]))</f>
        <v>-0.69897000433601875</v>
      </c>
      <c r="O2503">
        <f>IF(Sample[[#This Row],[Ei]]=0,10,LOG(Sample[[#This Row],[Ei]]))</f>
        <v>0.47712125471966244</v>
      </c>
      <c r="P2503">
        <f>IF(Sample[[#This Row],[Ii]]=0,10,LOG(Sample[[#This Row],[Ii]]))</f>
        <v>0.22184874961635639</v>
      </c>
      <c r="Q2503">
        <f>Kx-Sample[[#This Row],[Xp]]</f>
        <v>0.69897000433601875</v>
      </c>
      <c r="R2503">
        <f>Ky-Sample[[#This Row],[Yp]]</f>
        <v>-1.4771212547196624</v>
      </c>
      <c r="S2503">
        <f>Kz-Sample[[#This Row],[Zp]]</f>
        <v>0.77815125038364363</v>
      </c>
      <c r="T2503">
        <f>Sample[[#This Row],[Kpy]]*KSc-Sample[[#This Row],[KPz]]*KSb</f>
        <v>0.69897000433601875</v>
      </c>
      <c r="U2503">
        <f>-1*(Sample[[#This Row],[KPx]]*KSc-Sample[[#This Row],[KPz]]*KSa)</f>
        <v>0.69897000433601875</v>
      </c>
      <c r="V2503">
        <f>(Sample[[#This Row],[KPx]]*$R$2-Sample[[#This Row],[Kpy]]*KSa)</f>
        <v>0.69897000433601875</v>
      </c>
      <c r="W2503">
        <f>Sample[[#This Row],[Kpy]]*KTc-Sample[[#This Row],[KPz]]*KTb</f>
        <v>2.255272505103306</v>
      </c>
      <c r="X2503">
        <f>-1*(Sample[[#This Row],[KPx]]*KTc-Sample[[#This Row],[KPz]]*KTa)</f>
        <v>2.255272505103306</v>
      </c>
      <c r="Y2503">
        <f>(Sample[[#This Row],[KPx]]*KTb-Sample[[#This Row],[Kpy]]*KTa)</f>
        <v>2.255272505103306</v>
      </c>
      <c r="Z2503">
        <f>-Sample[[#This Row],[Xp]]*a+Sample[[#This Row],[Yp]]*b+Sample[[#This Row],[Zp]]*c_</f>
        <v>1.3979400086720377</v>
      </c>
      <c r="AA2503" s="8">
        <f>-IF(Sample[[#This Row],[Column2]]&gt;0,1,-1)*SQRT(Sample[[#This Row],[KPx''i]]^2+Sample[[#This Row],[KPx''j]]^2+Sample[[#This Row],[KPx''k]]^2)/Ksmag/Scale</f>
        <v>-0.85605992806709574</v>
      </c>
      <c r="AB2503" s="1">
        <f>SQRT(Sample[[#This Row],[Kpy''i]]^2+Sample[[#This Row],[KPy''j]]^2+Sample[[#This Row],[KPy''k]]^2)/KTmag/Scale</f>
        <v>1.5947184817821205</v>
      </c>
    </row>
    <row r="2504" spans="1:28" x14ac:dyDescent="0.25">
      <c r="A2504" s="5">
        <v>2499</v>
      </c>
      <c r="B2504" s="13" t="s">
        <v>43</v>
      </c>
      <c r="C2504" s="5"/>
      <c r="D2504" s="5"/>
      <c r="E2504">
        <v>9</v>
      </c>
      <c r="F2504">
        <v>6</v>
      </c>
      <c r="G2504">
        <v>10</v>
      </c>
      <c r="H2504" s="11">
        <f>Sample[[#This Row],[C]]/Sample[[#This Row],[D]]</f>
        <v>0.66666666666666663</v>
      </c>
      <c r="I2504" s="11">
        <f>Sample[[#This Row],[A]]/Sample[[#This Row],[C]]</f>
        <v>1.6666666666666667</v>
      </c>
      <c r="J2504" s="11">
        <f>Sample[[#This Row],[D]]/Sample[[#This Row],[A]]</f>
        <v>0.9</v>
      </c>
      <c r="K2504" s="11">
        <f>Sample[[#This Row],[A]]/Sample[[#This Row],[D]]</f>
        <v>1.1111111111111112</v>
      </c>
      <c r="L2504" s="11">
        <f>Sample[[#This Row],[D]]/Sample[[#This Row],[C]]</f>
        <v>1.5</v>
      </c>
      <c r="M2504" s="11">
        <f>Sample[[#This Row],[C]]/Sample[[#This Row],[A]]</f>
        <v>0.6</v>
      </c>
      <c r="N2504">
        <f>IF(Sample[[#This Row],[Ap]]=0,10,LOG(Sample[[#This Row],[Ap]]))</f>
        <v>-0.17609125905568127</v>
      </c>
      <c r="O2504">
        <f>IF(Sample[[#This Row],[Ei]]=0,10,LOG(Sample[[#This Row],[Ei]]))</f>
        <v>0.22184874961635639</v>
      </c>
      <c r="P2504">
        <f>IF(Sample[[#This Row],[Ii]]=0,10,LOG(Sample[[#This Row],[Ii]]))</f>
        <v>-4.5757490560675115E-2</v>
      </c>
      <c r="Q2504">
        <f>Kx-Sample[[#This Row],[Xp]]</f>
        <v>0.17609125905568127</v>
      </c>
      <c r="R2504">
        <f>Ky-Sample[[#This Row],[Yp]]</f>
        <v>-1.2218487496163564</v>
      </c>
      <c r="S2504">
        <f>Kz-Sample[[#This Row],[Zp]]</f>
        <v>1.045757490560675</v>
      </c>
      <c r="T2504">
        <f>Sample[[#This Row],[Kpy]]*KSc-Sample[[#This Row],[KPz]]*KSb</f>
        <v>0.17609125905568135</v>
      </c>
      <c r="U2504">
        <f>-1*(Sample[[#This Row],[KPx]]*KSc-Sample[[#This Row],[KPz]]*KSa)</f>
        <v>0.17609125905568127</v>
      </c>
      <c r="V2504">
        <f>(Sample[[#This Row],[KPx]]*$R$2-Sample[[#This Row],[Kpy]]*KSa)</f>
        <v>0.17609125905568127</v>
      </c>
      <c r="W2504">
        <f>Sample[[#This Row],[Kpy]]*KTc-Sample[[#This Row],[KPz]]*KTb</f>
        <v>2.2676062401770314</v>
      </c>
      <c r="X2504">
        <f>-1*(Sample[[#This Row],[KPx]]*KTc-Sample[[#This Row],[KPz]]*KTa)</f>
        <v>2.2676062401770314</v>
      </c>
      <c r="Y2504">
        <f>(Sample[[#This Row],[KPx]]*KTb-Sample[[#This Row],[Kpy]]*KTa)</f>
        <v>2.2676062401770314</v>
      </c>
      <c r="Z2504">
        <f>-Sample[[#This Row],[Xp]]*a+Sample[[#This Row],[Yp]]*b+Sample[[#This Row],[Zp]]*c_</f>
        <v>0.35218251811136259</v>
      </c>
      <c r="AA2504" s="8">
        <f>-IF(Sample[[#This Row],[Column2]]&gt;0,1,-1)*SQRT(Sample[[#This Row],[KPx''i]]^2+Sample[[#This Row],[KPx''j]]^2+Sample[[#This Row],[KPx''k]]^2)/Ksmag/Scale</f>
        <v>-0.21566686642533336</v>
      </c>
      <c r="AB2504" s="1">
        <f>SQRT(Sample[[#This Row],[Kpy''i]]^2+Sample[[#This Row],[KPy''j]]^2+Sample[[#This Row],[KPy''k]]^2)/KTmag/Scale</f>
        <v>1.60343974949011</v>
      </c>
    </row>
    <row r="2505" spans="1:28" hidden="1" x14ac:dyDescent="0.25">
      <c r="A2505" s="5">
        <v>2500</v>
      </c>
      <c r="B2505" s="13" t="s">
        <v>43</v>
      </c>
      <c r="C2505" s="5"/>
      <c r="D2505" s="5"/>
      <c r="E2505">
        <v>2</v>
      </c>
      <c r="F2505">
        <v>3</v>
      </c>
      <c r="G2505">
        <v>8</v>
      </c>
      <c r="H2505" s="11">
        <f>Sample[[#This Row],[C]]/Sample[[#This Row],[D]]</f>
        <v>1.5</v>
      </c>
      <c r="I2505" s="11">
        <f>Sample[[#This Row],[A]]/Sample[[#This Row],[C]]</f>
        <v>2.6666666666666665</v>
      </c>
      <c r="J2505" s="11">
        <f>Sample[[#This Row],[D]]/Sample[[#This Row],[A]]</f>
        <v>0.25</v>
      </c>
      <c r="K2505" s="11">
        <f>Sample[[#This Row],[A]]/Sample[[#This Row],[D]]</f>
        <v>4</v>
      </c>
      <c r="L2505" s="11">
        <f>Sample[[#This Row],[D]]/Sample[[#This Row],[C]]</f>
        <v>0.66666666666666663</v>
      </c>
      <c r="M2505" s="11">
        <f>Sample[[#This Row],[C]]/Sample[[#This Row],[A]]</f>
        <v>0.375</v>
      </c>
      <c r="N2505">
        <f>IF(Sample[[#This Row],[Ap]]=0,10,LOG(Sample[[#This Row],[Ap]]))</f>
        <v>0.17609125905568124</v>
      </c>
      <c r="O2505">
        <f>IF(Sample[[#This Row],[Ei]]=0,10,LOG(Sample[[#This Row],[Ei]]))</f>
        <v>0.4259687322722811</v>
      </c>
      <c r="P2505">
        <f>IF(Sample[[#This Row],[Ii]]=0,10,LOG(Sample[[#This Row],[Ii]]))</f>
        <v>-0.6020599913279624</v>
      </c>
      <c r="Q2505">
        <f>Kx-Sample[[#This Row],[Xp]]</f>
        <v>-0.17609125905568124</v>
      </c>
      <c r="R2505">
        <f>Ky-Sample[[#This Row],[Yp]]</f>
        <v>-1.4259687322722812</v>
      </c>
      <c r="S2505">
        <f>Kz-Sample[[#This Row],[Zp]]</f>
        <v>1.6020599913279625</v>
      </c>
      <c r="T2505">
        <f>Sample[[#This Row],[Kpy]]*KSc-Sample[[#This Row],[KPz]]*KSb</f>
        <v>-0.17609125905568135</v>
      </c>
      <c r="U2505">
        <f>-1*(Sample[[#This Row],[KPx]]*KSc-Sample[[#This Row],[KPz]]*KSa)</f>
        <v>-0.17609125905568124</v>
      </c>
      <c r="V2505">
        <f>(Sample[[#This Row],[KPx]]*$R$2-Sample[[#This Row],[Kpy]]*KSa)</f>
        <v>-0.17609125905568124</v>
      </c>
      <c r="W2505">
        <f>Sample[[#This Row],[Kpy]]*KTc-Sample[[#This Row],[KPz]]*KTb</f>
        <v>3.0280287236002437</v>
      </c>
      <c r="X2505">
        <f>-1*(Sample[[#This Row],[KPx]]*KTc-Sample[[#This Row],[KPz]]*KTa)</f>
        <v>3.0280287236002437</v>
      </c>
      <c r="Y2505">
        <f>(Sample[[#This Row],[KPx]]*KTb-Sample[[#This Row],[Kpy]]*KTa)</f>
        <v>3.0280287236002437</v>
      </c>
      <c r="Z2505">
        <f>-Sample[[#This Row],[Xp]]*a+Sample[[#This Row],[Yp]]*b+Sample[[#This Row],[Zp]]*c_</f>
        <v>-0.35218251811136259</v>
      </c>
      <c r="AA2505" s="8">
        <f>-IF(Sample[[#This Row],[Column2]]&gt;0,1,-1)*SQRT(Sample[[#This Row],[KPx''i]]^2+Sample[[#This Row],[KPx''j]]^2+Sample[[#This Row],[KPx''k]]^2)/Ksmag/Scale</f>
        <v>0.21566686642533334</v>
      </c>
      <c r="AB2505" s="1">
        <f>SQRT(Sample[[#This Row],[Kpy''i]]^2+Sample[[#This Row],[KPy''j]]^2+Sample[[#This Row],[KPy''k]]^2)/KTmag/Scale</f>
        <v>2.1411396440853787</v>
      </c>
    </row>
    <row r="2506" spans="1:28" hidden="1" x14ac:dyDescent="0.25">
      <c r="A2506" s="5">
        <v>2501</v>
      </c>
      <c r="B2506" s="13" t="s">
        <v>43</v>
      </c>
      <c r="C2506" s="5"/>
      <c r="D2506" s="5"/>
      <c r="E2506">
        <v>9</v>
      </c>
      <c r="F2506">
        <v>9</v>
      </c>
      <c r="G2506">
        <v>4</v>
      </c>
      <c r="H2506" s="11">
        <f>Sample[[#This Row],[C]]/Sample[[#This Row],[D]]</f>
        <v>1</v>
      </c>
      <c r="I2506" s="11">
        <f>Sample[[#This Row],[A]]/Sample[[#This Row],[C]]</f>
        <v>0.44444444444444442</v>
      </c>
      <c r="J2506" s="11">
        <f>Sample[[#This Row],[D]]/Sample[[#This Row],[A]]</f>
        <v>2.25</v>
      </c>
      <c r="K2506" s="11">
        <f>Sample[[#This Row],[A]]/Sample[[#This Row],[D]]</f>
        <v>0.44444444444444442</v>
      </c>
      <c r="L2506" s="11">
        <f>Sample[[#This Row],[D]]/Sample[[#This Row],[C]]</f>
        <v>1</v>
      </c>
      <c r="M2506" s="11">
        <f>Sample[[#This Row],[C]]/Sample[[#This Row],[A]]</f>
        <v>2.25</v>
      </c>
      <c r="N2506">
        <f>IF(Sample[[#This Row],[Ap]]=0,10,LOG(Sample[[#This Row],[Ap]]))</f>
        <v>0</v>
      </c>
      <c r="O2506">
        <f>IF(Sample[[#This Row],[Ei]]=0,10,LOG(Sample[[#This Row],[Ei]]))</f>
        <v>-0.35218251811136253</v>
      </c>
      <c r="P2506">
        <f>IF(Sample[[#This Row],[Ii]]=0,10,LOG(Sample[[#This Row],[Ii]]))</f>
        <v>0.35218251811136247</v>
      </c>
      <c r="Q2506">
        <f>Kx-Sample[[#This Row],[Xp]]</f>
        <v>0</v>
      </c>
      <c r="R2506">
        <f>Ky-Sample[[#This Row],[Yp]]</f>
        <v>-0.64781748188863753</v>
      </c>
      <c r="S2506">
        <f>Kz-Sample[[#This Row],[Zp]]</f>
        <v>0.64781748188863753</v>
      </c>
      <c r="T2506">
        <f>Sample[[#This Row],[Kpy]]*KSc-Sample[[#This Row],[KPz]]*KSb</f>
        <v>0</v>
      </c>
      <c r="U2506">
        <f>-1*(Sample[[#This Row],[KPx]]*KSc-Sample[[#This Row],[KPz]]*KSa)</f>
        <v>0</v>
      </c>
      <c r="V2506">
        <f>(Sample[[#This Row],[KPx]]*$R$2-Sample[[#This Row],[Kpy]]*KSa)</f>
        <v>0</v>
      </c>
      <c r="W2506">
        <f>Sample[[#This Row],[Kpy]]*KTc-Sample[[#This Row],[KPz]]*KTb</f>
        <v>1.2956349637772751</v>
      </c>
      <c r="X2506">
        <f>-1*(Sample[[#This Row],[KPx]]*KTc-Sample[[#This Row],[KPz]]*KTa)</f>
        <v>1.2956349637772751</v>
      </c>
      <c r="Y2506">
        <f>(Sample[[#This Row],[KPx]]*KTb-Sample[[#This Row],[Kpy]]*KTa)</f>
        <v>1.2956349637772751</v>
      </c>
      <c r="Z2506">
        <f>-Sample[[#This Row],[Xp]]*a+Sample[[#This Row],[Yp]]*b+Sample[[#This Row],[Zp]]*c_</f>
        <v>0</v>
      </c>
      <c r="AA2506" s="8">
        <f>-IF(Sample[[#This Row],[Column2]]&gt;0,1,-1)*SQRT(Sample[[#This Row],[KPx''i]]^2+Sample[[#This Row],[KPx''j]]^2+Sample[[#This Row],[KPx''k]]^2)/Ksmag/Scale</f>
        <v>0</v>
      </c>
      <c r="AB2506" s="1">
        <f>SQRT(Sample[[#This Row],[Kpy''i]]^2+Sample[[#This Row],[KPy''j]]^2+Sample[[#This Row],[KPy''k]]^2)/KTmag/Scale</f>
        <v>0.91615226882929801</v>
      </c>
    </row>
    <row r="2507" spans="1:28" hidden="1" x14ac:dyDescent="0.25">
      <c r="A2507" s="5">
        <v>2502</v>
      </c>
      <c r="B2507" s="13" t="s">
        <v>43</v>
      </c>
      <c r="C2507" s="5"/>
      <c r="D2507" s="5"/>
      <c r="E2507">
        <v>4</v>
      </c>
      <c r="F2507">
        <v>2</v>
      </c>
      <c r="G2507">
        <v>10</v>
      </c>
      <c r="H2507" s="11">
        <f>Sample[[#This Row],[C]]/Sample[[#This Row],[D]]</f>
        <v>0.5</v>
      </c>
      <c r="I2507" s="11">
        <f>Sample[[#This Row],[A]]/Sample[[#This Row],[C]]</f>
        <v>5</v>
      </c>
      <c r="J2507" s="11">
        <f>Sample[[#This Row],[D]]/Sample[[#This Row],[A]]</f>
        <v>0.4</v>
      </c>
      <c r="K2507" s="11">
        <f>Sample[[#This Row],[A]]/Sample[[#This Row],[D]]</f>
        <v>2.5</v>
      </c>
      <c r="L2507" s="11">
        <f>Sample[[#This Row],[D]]/Sample[[#This Row],[C]]</f>
        <v>2</v>
      </c>
      <c r="M2507" s="11">
        <f>Sample[[#This Row],[C]]/Sample[[#This Row],[A]]</f>
        <v>0.2</v>
      </c>
      <c r="N2507">
        <f>IF(Sample[[#This Row],[Ap]]=0,10,LOG(Sample[[#This Row],[Ap]]))</f>
        <v>-0.3010299956639812</v>
      </c>
      <c r="O2507">
        <f>IF(Sample[[#This Row],[Ei]]=0,10,LOG(Sample[[#This Row],[Ei]]))</f>
        <v>0.69897000433601886</v>
      </c>
      <c r="P2507">
        <f>IF(Sample[[#This Row],[Ii]]=0,10,LOG(Sample[[#This Row],[Ii]]))</f>
        <v>-0.3979400086720376</v>
      </c>
      <c r="Q2507">
        <f>Kx-Sample[[#This Row],[Xp]]</f>
        <v>0.3010299956639812</v>
      </c>
      <c r="R2507">
        <f>Ky-Sample[[#This Row],[Yp]]</f>
        <v>-1.6989700043360187</v>
      </c>
      <c r="S2507">
        <f>Kz-Sample[[#This Row],[Zp]]</f>
        <v>1.3979400086720375</v>
      </c>
      <c r="T2507">
        <f>Sample[[#This Row],[Kpy]]*KSc-Sample[[#This Row],[KPz]]*KSb</f>
        <v>0.30102999566398125</v>
      </c>
      <c r="U2507">
        <f>-1*(Sample[[#This Row],[KPx]]*KSc-Sample[[#This Row],[KPz]]*KSa)</f>
        <v>0.3010299956639812</v>
      </c>
      <c r="V2507">
        <f>(Sample[[#This Row],[KPx]]*$R$2-Sample[[#This Row],[Kpy]]*KSa)</f>
        <v>0.3010299956639812</v>
      </c>
      <c r="W2507">
        <f>Sample[[#This Row],[Kpy]]*KTc-Sample[[#This Row],[KPz]]*KTb</f>
        <v>3.0969100130080562</v>
      </c>
      <c r="X2507">
        <f>-1*(Sample[[#This Row],[KPx]]*KTc-Sample[[#This Row],[KPz]]*KTa)</f>
        <v>3.0969100130080562</v>
      </c>
      <c r="Y2507">
        <f>(Sample[[#This Row],[KPx]]*KTb-Sample[[#This Row],[Kpy]]*KTa)</f>
        <v>3.0969100130080562</v>
      </c>
      <c r="Z2507">
        <f>-Sample[[#This Row],[Xp]]*a+Sample[[#This Row],[Yp]]*b+Sample[[#This Row],[Zp]]*c_</f>
        <v>0.60205999132796251</v>
      </c>
      <c r="AA2507" s="8">
        <f>-IF(Sample[[#This Row],[Column2]]&gt;0,1,-1)*SQRT(Sample[[#This Row],[KPx''i]]^2+Sample[[#This Row],[KPx''j]]^2+Sample[[#This Row],[KPx''k]]^2)/Ksmag/Scale</f>
        <v>-0.36868494332449331</v>
      </c>
      <c r="AB2507" s="1">
        <f>SQRT(Sample[[#This Row],[Kpy''i]]^2+Sample[[#This Row],[KPy''j]]^2+Sample[[#This Row],[KPy''k]]^2)/KTmag/Scale</f>
        <v>2.189846070922516</v>
      </c>
    </row>
    <row r="2508" spans="1:28" hidden="1" x14ac:dyDescent="0.25">
      <c r="A2508" s="5">
        <v>2503</v>
      </c>
      <c r="B2508" s="13" t="s">
        <v>43</v>
      </c>
      <c r="C2508" s="5"/>
      <c r="D2508" s="5"/>
      <c r="E2508">
        <v>1</v>
      </c>
      <c r="F2508">
        <v>4</v>
      </c>
      <c r="G2508">
        <v>1</v>
      </c>
      <c r="H2508" s="11">
        <f>Sample[[#This Row],[C]]/Sample[[#This Row],[D]]</f>
        <v>4</v>
      </c>
      <c r="I2508" s="11">
        <f>Sample[[#This Row],[A]]/Sample[[#This Row],[C]]</f>
        <v>0.25</v>
      </c>
      <c r="J2508" s="11">
        <f>Sample[[#This Row],[D]]/Sample[[#This Row],[A]]</f>
        <v>1</v>
      </c>
      <c r="K2508" s="11">
        <f>Sample[[#This Row],[A]]/Sample[[#This Row],[D]]</f>
        <v>1</v>
      </c>
      <c r="L2508" s="11">
        <f>Sample[[#This Row],[D]]/Sample[[#This Row],[C]]</f>
        <v>0.25</v>
      </c>
      <c r="M2508" s="11">
        <f>Sample[[#This Row],[C]]/Sample[[#This Row],[A]]</f>
        <v>4</v>
      </c>
      <c r="N2508">
        <f>IF(Sample[[#This Row],[Ap]]=0,10,LOG(Sample[[#This Row],[Ap]]))</f>
        <v>0.6020599913279624</v>
      </c>
      <c r="O2508">
        <f>IF(Sample[[#This Row],[Ei]]=0,10,LOG(Sample[[#This Row],[Ei]]))</f>
        <v>-0.6020599913279624</v>
      </c>
      <c r="P2508">
        <f>IF(Sample[[#This Row],[Ii]]=0,10,LOG(Sample[[#This Row],[Ii]]))</f>
        <v>0</v>
      </c>
      <c r="Q2508">
        <f>Kx-Sample[[#This Row],[Xp]]</f>
        <v>-0.6020599913279624</v>
      </c>
      <c r="R2508">
        <f>Ky-Sample[[#This Row],[Yp]]</f>
        <v>-0.3979400086720376</v>
      </c>
      <c r="S2508">
        <f>Kz-Sample[[#This Row],[Zp]]</f>
        <v>1</v>
      </c>
      <c r="T2508">
        <f>Sample[[#This Row],[Kpy]]*KSc-Sample[[#This Row],[KPz]]*KSb</f>
        <v>-0.6020599913279624</v>
      </c>
      <c r="U2508">
        <f>-1*(Sample[[#This Row],[KPx]]*KSc-Sample[[#This Row],[KPz]]*KSa)</f>
        <v>-0.6020599913279624</v>
      </c>
      <c r="V2508">
        <f>(Sample[[#This Row],[KPx]]*$R$2-Sample[[#This Row],[Kpy]]*KSa)</f>
        <v>-0.6020599913279624</v>
      </c>
      <c r="W2508">
        <f>Sample[[#This Row],[Kpy]]*KTc-Sample[[#This Row],[KPz]]*KTb</f>
        <v>1.3979400086720375</v>
      </c>
      <c r="X2508">
        <f>-1*(Sample[[#This Row],[KPx]]*KTc-Sample[[#This Row],[KPz]]*KTa)</f>
        <v>1.3979400086720375</v>
      </c>
      <c r="Y2508">
        <f>(Sample[[#This Row],[KPx]]*KTb-Sample[[#This Row],[Kpy]]*KTa)</f>
        <v>1.3979400086720375</v>
      </c>
      <c r="Z2508">
        <f>-Sample[[#This Row],[Xp]]*a+Sample[[#This Row],[Yp]]*b+Sample[[#This Row],[Zp]]*c_</f>
        <v>-1.2041199826559248</v>
      </c>
      <c r="AA2508" s="8">
        <f>-IF(Sample[[#This Row],[Column2]]&gt;0,1,-1)*SQRT(Sample[[#This Row],[KPx''i]]^2+Sample[[#This Row],[KPx''j]]^2+Sample[[#This Row],[KPx''k]]^2)/Ksmag/Scale</f>
        <v>0.73736988664898651</v>
      </c>
      <c r="AB2508" s="1">
        <f>SQRT(Sample[[#This Row],[Kpy''i]]^2+Sample[[#This Row],[KPy''j]]^2+Sample[[#This Row],[KPy''k]]^2)/KTmag/Scale</f>
        <v>0.98849285982397894</v>
      </c>
    </row>
    <row r="2509" spans="1:28" hidden="1" x14ac:dyDescent="0.25">
      <c r="A2509" s="5">
        <v>2504</v>
      </c>
      <c r="B2509" s="13" t="s">
        <v>43</v>
      </c>
      <c r="C2509" s="5"/>
      <c r="D2509" s="5"/>
      <c r="E2509">
        <v>2</v>
      </c>
      <c r="F2509">
        <v>6</v>
      </c>
      <c r="G2509">
        <v>6</v>
      </c>
      <c r="H2509" s="11">
        <f>Sample[[#This Row],[C]]/Sample[[#This Row],[D]]</f>
        <v>3</v>
      </c>
      <c r="I2509" s="11">
        <f>Sample[[#This Row],[A]]/Sample[[#This Row],[C]]</f>
        <v>1</v>
      </c>
      <c r="J2509" s="11">
        <f>Sample[[#This Row],[D]]/Sample[[#This Row],[A]]</f>
        <v>0.33333333333333331</v>
      </c>
      <c r="K2509" s="11">
        <f>Sample[[#This Row],[A]]/Sample[[#This Row],[D]]</f>
        <v>3</v>
      </c>
      <c r="L2509" s="11">
        <f>Sample[[#This Row],[D]]/Sample[[#This Row],[C]]</f>
        <v>0.33333333333333331</v>
      </c>
      <c r="M2509" s="11">
        <f>Sample[[#This Row],[C]]/Sample[[#This Row],[A]]</f>
        <v>1</v>
      </c>
      <c r="N2509">
        <f>IF(Sample[[#This Row],[Ap]]=0,10,LOG(Sample[[#This Row],[Ap]]))</f>
        <v>0.47712125471966244</v>
      </c>
      <c r="O2509">
        <f>IF(Sample[[#This Row],[Ei]]=0,10,LOG(Sample[[#This Row],[Ei]]))</f>
        <v>0</v>
      </c>
      <c r="P2509">
        <f>IF(Sample[[#This Row],[Ii]]=0,10,LOG(Sample[[#This Row],[Ii]]))</f>
        <v>-0.47712125471966244</v>
      </c>
      <c r="Q2509">
        <f>Kx-Sample[[#This Row],[Xp]]</f>
        <v>-0.47712125471966244</v>
      </c>
      <c r="R2509">
        <f>Ky-Sample[[#This Row],[Yp]]</f>
        <v>-1</v>
      </c>
      <c r="S2509">
        <f>Kz-Sample[[#This Row],[Zp]]</f>
        <v>1.4771212547196624</v>
      </c>
      <c r="T2509">
        <f>Sample[[#This Row],[Kpy]]*KSc-Sample[[#This Row],[KPz]]*KSb</f>
        <v>-0.47712125471966238</v>
      </c>
      <c r="U2509">
        <f>-1*(Sample[[#This Row],[KPx]]*KSc-Sample[[#This Row],[KPz]]*KSa)</f>
        <v>-0.47712125471966244</v>
      </c>
      <c r="V2509">
        <f>(Sample[[#This Row],[KPx]]*$R$2-Sample[[#This Row],[Kpy]]*KSa)</f>
        <v>-0.47712125471966244</v>
      </c>
      <c r="W2509">
        <f>Sample[[#This Row],[Kpy]]*KTc-Sample[[#This Row],[KPz]]*KTb</f>
        <v>2.4771212547196626</v>
      </c>
      <c r="X2509">
        <f>-1*(Sample[[#This Row],[KPx]]*KTc-Sample[[#This Row],[KPz]]*KTa)</f>
        <v>2.4771212547196622</v>
      </c>
      <c r="Y2509">
        <f>(Sample[[#This Row],[KPx]]*KTb-Sample[[#This Row],[Kpy]]*KTa)</f>
        <v>2.4771212547196626</v>
      </c>
      <c r="Z2509">
        <f>-Sample[[#This Row],[Xp]]*a+Sample[[#This Row],[Yp]]*b+Sample[[#This Row],[Zp]]*c_</f>
        <v>-0.95424250943932487</v>
      </c>
      <c r="AA2509" s="8">
        <f>-IF(Sample[[#This Row],[Column2]]&gt;0,1,-1)*SQRT(Sample[[#This Row],[KPx''i]]^2+Sample[[#This Row],[KPx''j]]^2+Sample[[#This Row],[KPx''k]]^2)/Ksmag/Scale</f>
        <v>0.58435180974982659</v>
      </c>
      <c r="AB2509" s="1">
        <f>SQRT(Sample[[#This Row],[Kpy''i]]^2+Sample[[#This Row],[KPy''j]]^2+Sample[[#This Row],[KPy''k]]^2)/KTmag/Scale</f>
        <v>1.7515892370336026</v>
      </c>
    </row>
    <row r="2510" spans="1:28" hidden="1" x14ac:dyDescent="0.25">
      <c r="A2510" s="5">
        <v>2505</v>
      </c>
      <c r="B2510" s="13" t="s">
        <v>43</v>
      </c>
      <c r="C2510" s="5"/>
      <c r="D2510" s="5"/>
      <c r="E2510">
        <v>6</v>
      </c>
      <c r="F2510">
        <v>7</v>
      </c>
      <c r="G2510">
        <v>3</v>
      </c>
      <c r="H2510" s="11">
        <f>Sample[[#This Row],[C]]/Sample[[#This Row],[D]]</f>
        <v>1.1666666666666667</v>
      </c>
      <c r="I2510" s="11">
        <f>Sample[[#This Row],[A]]/Sample[[#This Row],[C]]</f>
        <v>0.42857142857142855</v>
      </c>
      <c r="J2510" s="11">
        <f>Sample[[#This Row],[D]]/Sample[[#This Row],[A]]</f>
        <v>2</v>
      </c>
      <c r="K2510" s="11">
        <f>Sample[[#This Row],[A]]/Sample[[#This Row],[D]]</f>
        <v>0.5</v>
      </c>
      <c r="L2510" s="11">
        <f>Sample[[#This Row],[D]]/Sample[[#This Row],[C]]</f>
        <v>0.8571428571428571</v>
      </c>
      <c r="M2510" s="11">
        <f>Sample[[#This Row],[C]]/Sample[[#This Row],[A]]</f>
        <v>2.3333333333333335</v>
      </c>
      <c r="N2510">
        <f>IF(Sample[[#This Row],[Ap]]=0,10,LOG(Sample[[#This Row],[Ap]]))</f>
        <v>6.6946789630613221E-2</v>
      </c>
      <c r="O2510">
        <f>IF(Sample[[#This Row],[Ei]]=0,10,LOG(Sample[[#This Row],[Ei]]))</f>
        <v>-0.36797678529459443</v>
      </c>
      <c r="P2510">
        <f>IF(Sample[[#This Row],[Ii]]=0,10,LOG(Sample[[#This Row],[Ii]]))</f>
        <v>0.3010299956639812</v>
      </c>
      <c r="Q2510">
        <f>Kx-Sample[[#This Row],[Xp]]</f>
        <v>-6.6946789630613221E-2</v>
      </c>
      <c r="R2510">
        <f>Ky-Sample[[#This Row],[Yp]]</f>
        <v>-0.63202321470540557</v>
      </c>
      <c r="S2510">
        <f>Kz-Sample[[#This Row],[Zp]]</f>
        <v>0.69897000433601875</v>
      </c>
      <c r="T2510">
        <f>Sample[[#This Row],[Kpy]]*KSc-Sample[[#This Row],[KPz]]*KSb</f>
        <v>-6.6946789630613179E-2</v>
      </c>
      <c r="U2510">
        <f>-1*(Sample[[#This Row],[KPx]]*KSc-Sample[[#This Row],[KPz]]*KSa)</f>
        <v>-6.6946789630613221E-2</v>
      </c>
      <c r="V2510">
        <f>(Sample[[#This Row],[KPx]]*$R$2-Sample[[#This Row],[Kpy]]*KSa)</f>
        <v>-6.6946789630613221E-2</v>
      </c>
      <c r="W2510">
        <f>Sample[[#This Row],[Kpy]]*KTc-Sample[[#This Row],[KPz]]*KTb</f>
        <v>1.3309932190414244</v>
      </c>
      <c r="X2510">
        <f>-1*(Sample[[#This Row],[KPx]]*KTc-Sample[[#This Row],[KPz]]*KTa)</f>
        <v>1.3309932190414242</v>
      </c>
      <c r="Y2510">
        <f>(Sample[[#This Row],[KPx]]*KTb-Sample[[#This Row],[Kpy]]*KTa)</f>
        <v>1.3309932190414244</v>
      </c>
      <c r="Z2510">
        <f>-Sample[[#This Row],[Xp]]*a+Sample[[#This Row],[Yp]]*b+Sample[[#This Row],[Zp]]*c_</f>
        <v>-0.13389357926122647</v>
      </c>
      <c r="AA2510" s="8">
        <f>-IF(Sample[[#This Row],[Column2]]&gt;0,1,-1)*SQRT(Sample[[#This Row],[KPx''i]]^2+Sample[[#This Row],[KPx''j]]^2+Sample[[#This Row],[KPx''k]]^2)/Ksmag/Scale</f>
        <v>8.1992737256225134E-2</v>
      </c>
      <c r="AB2510" s="1">
        <f>SQRT(Sample[[#This Row],[Kpy''i]]^2+Sample[[#This Row],[KPy''j]]^2+Sample[[#This Row],[KPy''k]]^2)/KTmag/Scale</f>
        <v>0.941154330897503</v>
      </c>
    </row>
    <row r="2511" spans="1:28" hidden="1" x14ac:dyDescent="0.25">
      <c r="A2511" s="5">
        <v>2506</v>
      </c>
      <c r="B2511" s="13" t="s">
        <v>43</v>
      </c>
      <c r="C2511" s="5"/>
      <c r="D2511" s="5"/>
      <c r="E2511">
        <v>6</v>
      </c>
      <c r="F2511">
        <v>7</v>
      </c>
      <c r="G2511">
        <v>9</v>
      </c>
      <c r="H2511" s="11">
        <f>Sample[[#This Row],[C]]/Sample[[#This Row],[D]]</f>
        <v>1.1666666666666667</v>
      </c>
      <c r="I2511" s="11">
        <f>Sample[[#This Row],[A]]/Sample[[#This Row],[C]]</f>
        <v>1.2857142857142858</v>
      </c>
      <c r="J2511" s="11">
        <f>Sample[[#This Row],[D]]/Sample[[#This Row],[A]]</f>
        <v>0.66666666666666663</v>
      </c>
      <c r="K2511" s="11">
        <f>Sample[[#This Row],[A]]/Sample[[#This Row],[D]]</f>
        <v>1.5</v>
      </c>
      <c r="L2511" s="11">
        <f>Sample[[#This Row],[D]]/Sample[[#This Row],[C]]</f>
        <v>0.8571428571428571</v>
      </c>
      <c r="M2511" s="11">
        <f>Sample[[#This Row],[C]]/Sample[[#This Row],[A]]</f>
        <v>0.77777777777777779</v>
      </c>
      <c r="N2511">
        <f>IF(Sample[[#This Row],[Ap]]=0,10,LOG(Sample[[#This Row],[Ap]]))</f>
        <v>6.6946789630613221E-2</v>
      </c>
      <c r="O2511">
        <f>IF(Sample[[#This Row],[Ei]]=0,10,LOG(Sample[[#This Row],[Ei]]))</f>
        <v>0.10914446942506807</v>
      </c>
      <c r="P2511">
        <f>IF(Sample[[#This Row],[Ii]]=0,10,LOG(Sample[[#This Row],[Ii]]))</f>
        <v>-0.17609125905568127</v>
      </c>
      <c r="Q2511">
        <f>Kx-Sample[[#This Row],[Xp]]</f>
        <v>-6.6946789630613221E-2</v>
      </c>
      <c r="R2511">
        <f>Ky-Sample[[#This Row],[Yp]]</f>
        <v>-1.1091444694250681</v>
      </c>
      <c r="S2511">
        <f>Kz-Sample[[#This Row],[Zp]]</f>
        <v>1.1760912590556813</v>
      </c>
      <c r="T2511">
        <f>Sample[[#This Row],[Kpy]]*KSc-Sample[[#This Row],[KPz]]*KSb</f>
        <v>-6.694678963061329E-2</v>
      </c>
      <c r="U2511">
        <f>-1*(Sample[[#This Row],[KPx]]*KSc-Sample[[#This Row],[KPz]]*KSa)</f>
        <v>-6.6946789630613221E-2</v>
      </c>
      <c r="V2511">
        <f>(Sample[[#This Row],[KPx]]*$R$2-Sample[[#This Row],[Kpy]]*KSa)</f>
        <v>-6.6946789630613221E-2</v>
      </c>
      <c r="W2511">
        <f>Sample[[#This Row],[Kpy]]*KTc-Sample[[#This Row],[KPz]]*KTb</f>
        <v>2.2852357284807496</v>
      </c>
      <c r="X2511">
        <f>-1*(Sample[[#This Row],[KPx]]*KTc-Sample[[#This Row],[KPz]]*KTa)</f>
        <v>2.2852357284807496</v>
      </c>
      <c r="Y2511">
        <f>(Sample[[#This Row],[KPx]]*KTb-Sample[[#This Row],[Kpy]]*KTa)</f>
        <v>2.2852357284807492</v>
      </c>
      <c r="Z2511">
        <f>-Sample[[#This Row],[Xp]]*a+Sample[[#This Row],[Yp]]*b+Sample[[#This Row],[Zp]]*c_</f>
        <v>-0.13389357926122639</v>
      </c>
      <c r="AA2511" s="8">
        <f>-IF(Sample[[#This Row],[Column2]]&gt;0,1,-1)*SQRT(Sample[[#This Row],[KPx''i]]^2+Sample[[#This Row],[KPx''j]]^2+Sample[[#This Row],[KPx''k]]^2)/Ksmag/Scale</f>
        <v>8.1992737256225176E-2</v>
      </c>
      <c r="AB2511" s="1">
        <f>SQRT(Sample[[#This Row],[Kpy''i]]^2+Sample[[#This Row],[KPy''j]]^2+Sample[[#This Row],[KPy''k]]^2)/KTmag/Scale</f>
        <v>1.6159056802185179</v>
      </c>
    </row>
    <row r="2512" spans="1:28" hidden="1" x14ac:dyDescent="0.25">
      <c r="A2512" s="5">
        <v>2507</v>
      </c>
      <c r="B2512" s="13" t="s">
        <v>43</v>
      </c>
      <c r="C2512" s="5"/>
      <c r="D2512" s="5"/>
      <c r="E2512">
        <v>4</v>
      </c>
      <c r="F2512">
        <v>3</v>
      </c>
      <c r="G2512">
        <v>10</v>
      </c>
      <c r="H2512" s="11">
        <f>Sample[[#This Row],[C]]/Sample[[#This Row],[D]]</f>
        <v>0.75</v>
      </c>
      <c r="I2512" s="11">
        <f>Sample[[#This Row],[A]]/Sample[[#This Row],[C]]</f>
        <v>3.3333333333333335</v>
      </c>
      <c r="J2512" s="11">
        <f>Sample[[#This Row],[D]]/Sample[[#This Row],[A]]</f>
        <v>0.4</v>
      </c>
      <c r="K2512" s="11">
        <f>Sample[[#This Row],[A]]/Sample[[#This Row],[D]]</f>
        <v>2.5</v>
      </c>
      <c r="L2512" s="11">
        <f>Sample[[#This Row],[D]]/Sample[[#This Row],[C]]</f>
        <v>1.3333333333333333</v>
      </c>
      <c r="M2512" s="11">
        <f>Sample[[#This Row],[C]]/Sample[[#This Row],[A]]</f>
        <v>0.3</v>
      </c>
      <c r="N2512">
        <f>IF(Sample[[#This Row],[Ap]]=0,10,LOG(Sample[[#This Row],[Ap]]))</f>
        <v>-0.12493873660829995</v>
      </c>
      <c r="O2512">
        <f>IF(Sample[[#This Row],[Ei]]=0,10,LOG(Sample[[#This Row],[Ei]]))</f>
        <v>0.52287874528033762</v>
      </c>
      <c r="P2512">
        <f>IF(Sample[[#This Row],[Ii]]=0,10,LOG(Sample[[#This Row],[Ii]]))</f>
        <v>-0.3979400086720376</v>
      </c>
      <c r="Q2512">
        <f>Kx-Sample[[#This Row],[Xp]]</f>
        <v>0.12493873660829995</v>
      </c>
      <c r="R2512">
        <f>Ky-Sample[[#This Row],[Yp]]</f>
        <v>-1.5228787452803376</v>
      </c>
      <c r="S2512">
        <f>Kz-Sample[[#This Row],[Zp]]</f>
        <v>1.3979400086720375</v>
      </c>
      <c r="T2512">
        <f>Sample[[#This Row],[Kpy]]*KSc-Sample[[#This Row],[KPz]]*KSb</f>
        <v>0.12493873660830013</v>
      </c>
      <c r="U2512">
        <f>-1*(Sample[[#This Row],[KPx]]*KSc-Sample[[#This Row],[KPz]]*KSa)</f>
        <v>0.12493873660829995</v>
      </c>
      <c r="V2512">
        <f>(Sample[[#This Row],[KPx]]*$R$2-Sample[[#This Row],[Kpy]]*KSa)</f>
        <v>0.12493873660829995</v>
      </c>
      <c r="W2512">
        <f>Sample[[#This Row],[Kpy]]*KTc-Sample[[#This Row],[KPz]]*KTb</f>
        <v>2.9208187539523749</v>
      </c>
      <c r="X2512">
        <f>-1*(Sample[[#This Row],[KPx]]*KTc-Sample[[#This Row],[KPz]]*KTa)</f>
        <v>2.9208187539523749</v>
      </c>
      <c r="Y2512">
        <f>(Sample[[#This Row],[KPx]]*KTb-Sample[[#This Row],[Kpy]]*KTa)</f>
        <v>2.9208187539523753</v>
      </c>
      <c r="Z2512">
        <f>-Sample[[#This Row],[Xp]]*a+Sample[[#This Row],[Yp]]*b+Sample[[#This Row],[Zp]]*c_</f>
        <v>0.24987747321660003</v>
      </c>
      <c r="AA2512" s="8">
        <f>-IF(Sample[[#This Row],[Column2]]&gt;0,1,-1)*SQRT(Sample[[#This Row],[KPx''i]]^2+Sample[[#This Row],[KPx''j]]^2+Sample[[#This Row],[KPx''k]]^2)/Ksmag/Scale</f>
        <v>-0.15301807689916</v>
      </c>
      <c r="AB2512" s="1">
        <f>SQRT(Sample[[#This Row],[Kpy''i]]^2+Sample[[#This Row],[KPy''j]]^2+Sample[[#This Row],[KPy''k]]^2)/KTmag/Scale</f>
        <v>2.0653307475365668</v>
      </c>
    </row>
    <row r="2513" spans="1:28" hidden="1" x14ac:dyDescent="0.25">
      <c r="A2513" s="5">
        <v>2508</v>
      </c>
      <c r="B2513" s="13" t="s">
        <v>43</v>
      </c>
      <c r="C2513" s="5"/>
      <c r="D2513" s="5"/>
      <c r="E2513">
        <v>2</v>
      </c>
      <c r="F2513">
        <v>5</v>
      </c>
      <c r="G2513">
        <v>10</v>
      </c>
      <c r="H2513" s="11">
        <f>Sample[[#This Row],[C]]/Sample[[#This Row],[D]]</f>
        <v>2.5</v>
      </c>
      <c r="I2513" s="11">
        <f>Sample[[#This Row],[A]]/Sample[[#This Row],[C]]</f>
        <v>2</v>
      </c>
      <c r="J2513" s="11">
        <f>Sample[[#This Row],[D]]/Sample[[#This Row],[A]]</f>
        <v>0.2</v>
      </c>
      <c r="K2513" s="11">
        <f>Sample[[#This Row],[A]]/Sample[[#This Row],[D]]</f>
        <v>5</v>
      </c>
      <c r="L2513" s="11">
        <f>Sample[[#This Row],[D]]/Sample[[#This Row],[C]]</f>
        <v>0.4</v>
      </c>
      <c r="M2513" s="11">
        <f>Sample[[#This Row],[C]]/Sample[[#This Row],[A]]</f>
        <v>0.5</v>
      </c>
      <c r="N2513">
        <f>IF(Sample[[#This Row],[Ap]]=0,10,LOG(Sample[[#This Row],[Ap]]))</f>
        <v>0.3979400086720376</v>
      </c>
      <c r="O2513">
        <f>IF(Sample[[#This Row],[Ei]]=0,10,LOG(Sample[[#This Row],[Ei]]))</f>
        <v>0.3010299956639812</v>
      </c>
      <c r="P2513">
        <f>IF(Sample[[#This Row],[Ii]]=0,10,LOG(Sample[[#This Row],[Ii]]))</f>
        <v>-0.69897000433601875</v>
      </c>
      <c r="Q2513">
        <f>Kx-Sample[[#This Row],[Xp]]</f>
        <v>-0.3979400086720376</v>
      </c>
      <c r="R2513">
        <f>Ky-Sample[[#This Row],[Yp]]</f>
        <v>-1.3010299956639813</v>
      </c>
      <c r="S2513">
        <f>Kz-Sample[[#This Row],[Zp]]</f>
        <v>1.6989700043360187</v>
      </c>
      <c r="T2513">
        <f>Sample[[#This Row],[Kpy]]*KSc-Sample[[#This Row],[KPz]]*KSb</f>
        <v>-0.39794000867203749</v>
      </c>
      <c r="U2513">
        <f>-1*(Sample[[#This Row],[KPx]]*KSc-Sample[[#This Row],[KPz]]*KSa)</f>
        <v>-0.3979400086720376</v>
      </c>
      <c r="V2513">
        <f>(Sample[[#This Row],[KPx]]*$R$2-Sample[[#This Row],[Kpy]]*KSa)</f>
        <v>-0.3979400086720376</v>
      </c>
      <c r="W2513">
        <f>Sample[[#This Row],[Kpy]]*KTc-Sample[[#This Row],[KPz]]*KTb</f>
        <v>3</v>
      </c>
      <c r="X2513">
        <f>-1*(Sample[[#This Row],[KPx]]*KTc-Sample[[#This Row],[KPz]]*KTa)</f>
        <v>3</v>
      </c>
      <c r="Y2513">
        <f>(Sample[[#This Row],[KPx]]*KTb-Sample[[#This Row],[Kpy]]*KTa)</f>
        <v>3</v>
      </c>
      <c r="Z2513">
        <f>-Sample[[#This Row],[Xp]]*a+Sample[[#This Row],[Yp]]*b+Sample[[#This Row],[Zp]]*c_</f>
        <v>-0.7958800173440751</v>
      </c>
      <c r="AA2513" s="8">
        <f>-IF(Sample[[#This Row],[Column2]]&gt;0,1,-1)*SQRT(Sample[[#This Row],[KPx''i]]^2+Sample[[#This Row],[KPx''j]]^2+Sample[[#This Row],[KPx''k]]^2)/Ksmag/Scale</f>
        <v>0.48737498474260249</v>
      </c>
      <c r="AB2513" s="1">
        <f>SQRT(Sample[[#This Row],[Kpy''i]]^2+Sample[[#This Row],[KPy''j]]^2+Sample[[#This Row],[KPy''k]]^2)/KTmag/Scale</f>
        <v>2.1213203435596428</v>
      </c>
    </row>
    <row r="2514" spans="1:28" hidden="1" x14ac:dyDescent="0.25">
      <c r="A2514" s="5">
        <v>2509</v>
      </c>
      <c r="B2514" s="13" t="s">
        <v>43</v>
      </c>
      <c r="C2514" s="5"/>
      <c r="D2514" s="5"/>
      <c r="E2514">
        <v>1</v>
      </c>
      <c r="F2514">
        <v>2</v>
      </c>
      <c r="G2514">
        <v>10</v>
      </c>
      <c r="H2514" s="11">
        <f>Sample[[#This Row],[C]]/Sample[[#This Row],[D]]</f>
        <v>2</v>
      </c>
      <c r="I2514" s="11">
        <f>Sample[[#This Row],[A]]/Sample[[#This Row],[C]]</f>
        <v>5</v>
      </c>
      <c r="J2514" s="11">
        <f>Sample[[#This Row],[D]]/Sample[[#This Row],[A]]</f>
        <v>0.1</v>
      </c>
      <c r="K2514" s="11">
        <f>Sample[[#This Row],[A]]/Sample[[#This Row],[D]]</f>
        <v>10</v>
      </c>
      <c r="L2514" s="11">
        <f>Sample[[#This Row],[D]]/Sample[[#This Row],[C]]</f>
        <v>0.5</v>
      </c>
      <c r="M2514" s="11">
        <f>Sample[[#This Row],[C]]/Sample[[#This Row],[A]]</f>
        <v>0.2</v>
      </c>
      <c r="N2514">
        <f>IF(Sample[[#This Row],[Ap]]=0,10,LOG(Sample[[#This Row],[Ap]]))</f>
        <v>0.3010299956639812</v>
      </c>
      <c r="O2514">
        <f>IF(Sample[[#This Row],[Ei]]=0,10,LOG(Sample[[#This Row],[Ei]]))</f>
        <v>0.69897000433601886</v>
      </c>
      <c r="P2514">
        <f>IF(Sample[[#This Row],[Ii]]=0,10,LOG(Sample[[#This Row],[Ii]]))</f>
        <v>-1</v>
      </c>
      <c r="Q2514">
        <f>Kx-Sample[[#This Row],[Xp]]</f>
        <v>-0.3010299956639812</v>
      </c>
      <c r="R2514">
        <f>Ky-Sample[[#This Row],[Yp]]</f>
        <v>-1.6989700043360187</v>
      </c>
      <c r="S2514">
        <f>Kz-Sample[[#This Row],[Zp]]</f>
        <v>2</v>
      </c>
      <c r="T2514">
        <f>Sample[[#This Row],[Kpy]]*KSc-Sample[[#This Row],[KPz]]*KSb</f>
        <v>-0.30102999566398125</v>
      </c>
      <c r="U2514">
        <f>-1*(Sample[[#This Row],[KPx]]*KSc-Sample[[#This Row],[KPz]]*KSa)</f>
        <v>-0.3010299956639812</v>
      </c>
      <c r="V2514">
        <f>(Sample[[#This Row],[KPx]]*$R$2-Sample[[#This Row],[Kpy]]*KSa)</f>
        <v>-0.3010299956639812</v>
      </c>
      <c r="W2514">
        <f>Sample[[#This Row],[Kpy]]*KTc-Sample[[#This Row],[KPz]]*KTb</f>
        <v>3.6989700043360187</v>
      </c>
      <c r="X2514">
        <f>-1*(Sample[[#This Row],[KPx]]*KTc-Sample[[#This Row],[KPz]]*KTa)</f>
        <v>3.6989700043360187</v>
      </c>
      <c r="Y2514">
        <f>(Sample[[#This Row],[KPx]]*KTb-Sample[[#This Row],[Kpy]]*KTa)</f>
        <v>3.6989700043360187</v>
      </c>
      <c r="Z2514">
        <f>-Sample[[#This Row],[Xp]]*a+Sample[[#This Row],[Yp]]*b+Sample[[#This Row],[Zp]]*c_</f>
        <v>-0.60205999132796229</v>
      </c>
      <c r="AA2514" s="8">
        <f>-IF(Sample[[#This Row],[Column2]]&gt;0,1,-1)*SQRT(Sample[[#This Row],[KPx''i]]^2+Sample[[#This Row],[KPx''j]]^2+Sample[[#This Row],[KPx''k]]^2)/Ksmag/Scale</f>
        <v>0.36868494332449331</v>
      </c>
      <c r="AB2514" s="1">
        <f>SQRT(Sample[[#This Row],[Kpy''i]]^2+Sample[[#This Row],[KPy''j]]^2+Sample[[#This Row],[KPy''k]]^2)/KTmag/Scale</f>
        <v>2.6155667734716324</v>
      </c>
    </row>
    <row r="2515" spans="1:28" hidden="1" x14ac:dyDescent="0.25">
      <c r="A2515" s="5">
        <v>2510</v>
      </c>
      <c r="B2515" s="13" t="s">
        <v>43</v>
      </c>
      <c r="C2515" s="5"/>
      <c r="D2515" s="5"/>
      <c r="E2515">
        <v>8</v>
      </c>
      <c r="F2515">
        <v>7</v>
      </c>
      <c r="G2515">
        <v>6</v>
      </c>
      <c r="H2515" s="11">
        <f>Sample[[#This Row],[C]]/Sample[[#This Row],[D]]</f>
        <v>0.875</v>
      </c>
      <c r="I2515" s="11">
        <f>Sample[[#This Row],[A]]/Sample[[#This Row],[C]]</f>
        <v>0.8571428571428571</v>
      </c>
      <c r="J2515" s="11">
        <f>Sample[[#This Row],[D]]/Sample[[#This Row],[A]]</f>
        <v>1.3333333333333333</v>
      </c>
      <c r="K2515" s="11">
        <f>Sample[[#This Row],[A]]/Sample[[#This Row],[D]]</f>
        <v>0.75</v>
      </c>
      <c r="L2515" s="11">
        <f>Sample[[#This Row],[D]]/Sample[[#This Row],[C]]</f>
        <v>1.1428571428571428</v>
      </c>
      <c r="M2515" s="11">
        <f>Sample[[#This Row],[C]]/Sample[[#This Row],[A]]</f>
        <v>1.1666666666666667</v>
      </c>
      <c r="N2515">
        <f>IF(Sample[[#This Row],[Ap]]=0,10,LOG(Sample[[#This Row],[Ap]]))</f>
        <v>-5.7991946977686754E-2</v>
      </c>
      <c r="O2515">
        <f>IF(Sample[[#This Row],[Ei]]=0,10,LOG(Sample[[#This Row],[Ei]]))</f>
        <v>-6.6946789630613221E-2</v>
      </c>
      <c r="P2515">
        <f>IF(Sample[[#This Row],[Ii]]=0,10,LOG(Sample[[#This Row],[Ii]]))</f>
        <v>0.12493873660829993</v>
      </c>
      <c r="Q2515">
        <f>Kx-Sample[[#This Row],[Xp]]</f>
        <v>5.7991946977686754E-2</v>
      </c>
      <c r="R2515">
        <f>Ky-Sample[[#This Row],[Yp]]</f>
        <v>-0.93305321036938682</v>
      </c>
      <c r="S2515">
        <f>Kz-Sample[[#This Row],[Zp]]</f>
        <v>0.87506126339170009</v>
      </c>
      <c r="T2515">
        <f>Sample[[#This Row],[Kpy]]*KSc-Sample[[#This Row],[KPz]]*KSb</f>
        <v>5.7991946977686726E-2</v>
      </c>
      <c r="U2515">
        <f>-1*(Sample[[#This Row],[KPx]]*KSc-Sample[[#This Row],[KPz]]*KSa)</f>
        <v>5.7991946977686754E-2</v>
      </c>
      <c r="V2515">
        <f>(Sample[[#This Row],[KPx]]*$R$2-Sample[[#This Row],[Kpy]]*KSa)</f>
        <v>5.7991946977686754E-2</v>
      </c>
      <c r="W2515">
        <f>Sample[[#This Row],[Kpy]]*KTc-Sample[[#This Row],[KPz]]*KTb</f>
        <v>1.808114473761087</v>
      </c>
      <c r="X2515">
        <f>-1*(Sample[[#This Row],[KPx]]*KTc-Sample[[#This Row],[KPz]]*KTa)</f>
        <v>1.808114473761087</v>
      </c>
      <c r="Y2515">
        <f>(Sample[[#This Row],[KPx]]*KTb-Sample[[#This Row],[Kpy]]*KTa)</f>
        <v>1.8081144737610868</v>
      </c>
      <c r="Z2515">
        <f>-Sample[[#This Row],[Xp]]*a+Sample[[#This Row],[Yp]]*b+Sample[[#This Row],[Zp]]*c_</f>
        <v>0.11598389395537342</v>
      </c>
      <c r="AA2515" s="8">
        <f>-IF(Sample[[#This Row],[Column2]]&gt;0,1,-1)*SQRT(Sample[[#This Row],[KPx''i]]^2+Sample[[#This Row],[KPx''j]]^2+Sample[[#This Row],[KPx''k]]^2)/Ksmag/Scale</f>
        <v>-7.1025339642934796E-2</v>
      </c>
      <c r="AB2515" s="1">
        <f>SQRT(Sample[[#This Row],[Kpy''i]]^2+Sample[[#This Row],[KPy''j]]^2+Sample[[#This Row],[KPy''k]]^2)/KTmag/Scale</f>
        <v>1.2785300055580107</v>
      </c>
    </row>
    <row r="2516" spans="1:28" hidden="1" x14ac:dyDescent="0.25">
      <c r="A2516" s="5">
        <v>2511</v>
      </c>
      <c r="B2516" s="13" t="s">
        <v>43</v>
      </c>
      <c r="C2516" s="5"/>
      <c r="D2516" s="5"/>
      <c r="E2516">
        <v>3</v>
      </c>
      <c r="F2516">
        <v>2</v>
      </c>
      <c r="G2516">
        <v>1</v>
      </c>
      <c r="H2516" s="11">
        <f>Sample[[#This Row],[C]]/Sample[[#This Row],[D]]</f>
        <v>0.66666666666666663</v>
      </c>
      <c r="I2516" s="11">
        <f>Sample[[#This Row],[A]]/Sample[[#This Row],[C]]</f>
        <v>0.5</v>
      </c>
      <c r="J2516" s="11">
        <f>Sample[[#This Row],[D]]/Sample[[#This Row],[A]]</f>
        <v>3</v>
      </c>
      <c r="K2516" s="11">
        <f>Sample[[#This Row],[A]]/Sample[[#This Row],[D]]</f>
        <v>0.33333333333333331</v>
      </c>
      <c r="L2516" s="11">
        <f>Sample[[#This Row],[D]]/Sample[[#This Row],[C]]</f>
        <v>1.5</v>
      </c>
      <c r="M2516" s="11">
        <f>Sample[[#This Row],[C]]/Sample[[#This Row],[A]]</f>
        <v>2</v>
      </c>
      <c r="N2516">
        <f>IF(Sample[[#This Row],[Ap]]=0,10,LOG(Sample[[#This Row],[Ap]]))</f>
        <v>-0.17609125905568127</v>
      </c>
      <c r="O2516">
        <f>IF(Sample[[#This Row],[Ei]]=0,10,LOG(Sample[[#This Row],[Ei]]))</f>
        <v>-0.3010299956639812</v>
      </c>
      <c r="P2516">
        <f>IF(Sample[[#This Row],[Ii]]=0,10,LOG(Sample[[#This Row],[Ii]]))</f>
        <v>0.47712125471966244</v>
      </c>
      <c r="Q2516">
        <f>Kx-Sample[[#This Row],[Xp]]</f>
        <v>0.17609125905568127</v>
      </c>
      <c r="R2516">
        <f>Ky-Sample[[#This Row],[Yp]]</f>
        <v>-0.69897000433601875</v>
      </c>
      <c r="S2516">
        <f>Kz-Sample[[#This Row],[Zp]]</f>
        <v>0.52287874528033762</v>
      </c>
      <c r="T2516">
        <f>Sample[[#This Row],[Kpy]]*KSc-Sample[[#This Row],[KPz]]*KSb</f>
        <v>0.17609125905568113</v>
      </c>
      <c r="U2516">
        <f>-1*(Sample[[#This Row],[KPx]]*KSc-Sample[[#This Row],[KPz]]*KSa)</f>
        <v>0.17609125905568127</v>
      </c>
      <c r="V2516">
        <f>(Sample[[#This Row],[KPx]]*$R$2-Sample[[#This Row],[Kpy]]*KSa)</f>
        <v>0.17609125905568127</v>
      </c>
      <c r="W2516">
        <f>Sample[[#This Row],[Kpy]]*KTc-Sample[[#This Row],[KPz]]*KTb</f>
        <v>1.2218487496163564</v>
      </c>
      <c r="X2516">
        <f>-1*(Sample[[#This Row],[KPx]]*KTc-Sample[[#This Row],[KPz]]*KTa)</f>
        <v>1.2218487496163566</v>
      </c>
      <c r="Y2516">
        <f>(Sample[[#This Row],[KPx]]*KTb-Sample[[#This Row],[Kpy]]*KTa)</f>
        <v>1.2218487496163561</v>
      </c>
      <c r="Z2516">
        <f>-Sample[[#This Row],[Xp]]*a+Sample[[#This Row],[Yp]]*b+Sample[[#This Row],[Zp]]*c_</f>
        <v>0.35218251811136247</v>
      </c>
      <c r="AA2516" s="8">
        <f>-IF(Sample[[#This Row],[Column2]]&gt;0,1,-1)*SQRT(Sample[[#This Row],[KPx''i]]^2+Sample[[#This Row],[KPx''j]]^2+Sample[[#This Row],[KPx''k]]^2)/Ksmag/Scale</f>
        <v>-0.21566686642533325</v>
      </c>
      <c r="AB2516" s="1">
        <f>SQRT(Sample[[#This Row],[Kpy''i]]^2+Sample[[#This Row],[KPy''j]]^2+Sample[[#This Row],[KPy''k]]^2)/KTmag/Scale</f>
        <v>0.86397753643802966</v>
      </c>
    </row>
    <row r="2517" spans="1:28" hidden="1" x14ac:dyDescent="0.25">
      <c r="A2517" s="5">
        <v>2512</v>
      </c>
      <c r="B2517" s="13" t="s">
        <v>43</v>
      </c>
      <c r="C2517" s="5"/>
      <c r="D2517" s="5"/>
      <c r="E2517">
        <v>2</v>
      </c>
      <c r="F2517">
        <v>8</v>
      </c>
      <c r="G2517">
        <v>7</v>
      </c>
      <c r="H2517" s="11">
        <f>Sample[[#This Row],[C]]/Sample[[#This Row],[D]]</f>
        <v>4</v>
      </c>
      <c r="I2517" s="11">
        <f>Sample[[#This Row],[A]]/Sample[[#This Row],[C]]</f>
        <v>0.875</v>
      </c>
      <c r="J2517" s="11">
        <f>Sample[[#This Row],[D]]/Sample[[#This Row],[A]]</f>
        <v>0.2857142857142857</v>
      </c>
      <c r="K2517" s="11">
        <f>Sample[[#This Row],[A]]/Sample[[#This Row],[D]]</f>
        <v>3.5</v>
      </c>
      <c r="L2517" s="11">
        <f>Sample[[#This Row],[D]]/Sample[[#This Row],[C]]</f>
        <v>0.25</v>
      </c>
      <c r="M2517" s="11">
        <f>Sample[[#This Row],[C]]/Sample[[#This Row],[A]]</f>
        <v>1.1428571428571428</v>
      </c>
      <c r="N2517">
        <f>IF(Sample[[#This Row],[Ap]]=0,10,LOG(Sample[[#This Row],[Ap]]))</f>
        <v>0.6020599913279624</v>
      </c>
      <c r="O2517">
        <f>IF(Sample[[#This Row],[Ei]]=0,10,LOG(Sample[[#This Row],[Ei]]))</f>
        <v>-5.7991946977686754E-2</v>
      </c>
      <c r="P2517">
        <f>IF(Sample[[#This Row],[Ii]]=0,10,LOG(Sample[[#This Row],[Ii]]))</f>
        <v>-0.54406804435027567</v>
      </c>
      <c r="Q2517">
        <f>Kx-Sample[[#This Row],[Xp]]</f>
        <v>-0.6020599913279624</v>
      </c>
      <c r="R2517">
        <f>Ky-Sample[[#This Row],[Yp]]</f>
        <v>-0.94200805302231327</v>
      </c>
      <c r="S2517">
        <f>Kz-Sample[[#This Row],[Zp]]</f>
        <v>1.5440680443502757</v>
      </c>
      <c r="T2517">
        <f>Sample[[#This Row],[Kpy]]*KSc-Sample[[#This Row],[KPz]]*KSb</f>
        <v>-0.6020599913279624</v>
      </c>
      <c r="U2517">
        <f>-1*(Sample[[#This Row],[KPx]]*KSc-Sample[[#This Row],[KPz]]*KSa)</f>
        <v>-0.6020599913279624</v>
      </c>
      <c r="V2517">
        <f>(Sample[[#This Row],[KPx]]*$R$2-Sample[[#This Row],[Kpy]]*KSa)</f>
        <v>-0.6020599913279624</v>
      </c>
      <c r="W2517">
        <f>Sample[[#This Row],[Kpy]]*KTc-Sample[[#This Row],[KPz]]*KTb</f>
        <v>2.4860760973725888</v>
      </c>
      <c r="X2517">
        <f>-1*(Sample[[#This Row],[KPx]]*KTc-Sample[[#This Row],[KPz]]*KTa)</f>
        <v>2.4860760973725888</v>
      </c>
      <c r="Y2517">
        <f>(Sample[[#This Row],[KPx]]*KTb-Sample[[#This Row],[Kpy]]*KTa)</f>
        <v>2.4860760973725888</v>
      </c>
      <c r="Z2517">
        <f>-Sample[[#This Row],[Xp]]*a+Sample[[#This Row],[Yp]]*b+Sample[[#This Row],[Zp]]*c_</f>
        <v>-1.2041199826559248</v>
      </c>
      <c r="AA2517" s="8">
        <f>-IF(Sample[[#This Row],[Column2]]&gt;0,1,-1)*SQRT(Sample[[#This Row],[KPx''i]]^2+Sample[[#This Row],[KPx''j]]^2+Sample[[#This Row],[KPx''k]]^2)/Ksmag/Scale</f>
        <v>0.73736988664898651</v>
      </c>
      <c r="AB2517" s="1">
        <f>SQRT(Sample[[#This Row],[Kpy''i]]^2+Sample[[#This Row],[KPy''j]]^2+Sample[[#This Row],[KPy''k]]^2)/KTmag/Scale</f>
        <v>1.7579212669979456</v>
      </c>
    </row>
    <row r="2518" spans="1:28" hidden="1" x14ac:dyDescent="0.25">
      <c r="A2518" s="5">
        <v>2513</v>
      </c>
      <c r="B2518" s="13" t="s">
        <v>43</v>
      </c>
      <c r="C2518" s="5"/>
      <c r="D2518" s="5"/>
      <c r="E2518">
        <v>7</v>
      </c>
      <c r="F2518">
        <v>8</v>
      </c>
      <c r="G2518">
        <v>6</v>
      </c>
      <c r="H2518" s="11">
        <f>Sample[[#This Row],[C]]/Sample[[#This Row],[D]]</f>
        <v>1.1428571428571428</v>
      </c>
      <c r="I2518" s="11">
        <f>Sample[[#This Row],[A]]/Sample[[#This Row],[C]]</f>
        <v>0.75</v>
      </c>
      <c r="J2518" s="11">
        <f>Sample[[#This Row],[D]]/Sample[[#This Row],[A]]</f>
        <v>1.1666666666666667</v>
      </c>
      <c r="K2518" s="11">
        <f>Sample[[#This Row],[A]]/Sample[[#This Row],[D]]</f>
        <v>0.8571428571428571</v>
      </c>
      <c r="L2518" s="11">
        <f>Sample[[#This Row],[D]]/Sample[[#This Row],[C]]</f>
        <v>0.875</v>
      </c>
      <c r="M2518" s="11">
        <f>Sample[[#This Row],[C]]/Sample[[#This Row],[A]]</f>
        <v>1.3333333333333333</v>
      </c>
      <c r="N2518">
        <f>IF(Sample[[#This Row],[Ap]]=0,10,LOG(Sample[[#This Row],[Ap]]))</f>
        <v>5.7991946977686733E-2</v>
      </c>
      <c r="O2518">
        <f>IF(Sample[[#This Row],[Ei]]=0,10,LOG(Sample[[#This Row],[Ei]]))</f>
        <v>-0.12493873660829995</v>
      </c>
      <c r="P2518">
        <f>IF(Sample[[#This Row],[Ii]]=0,10,LOG(Sample[[#This Row],[Ii]]))</f>
        <v>6.6946789630613221E-2</v>
      </c>
      <c r="Q2518">
        <f>Kx-Sample[[#This Row],[Xp]]</f>
        <v>-5.7991946977686733E-2</v>
      </c>
      <c r="R2518">
        <f>Ky-Sample[[#This Row],[Yp]]</f>
        <v>-0.87506126339170009</v>
      </c>
      <c r="S2518">
        <f>Kz-Sample[[#This Row],[Zp]]</f>
        <v>0.93305321036938682</v>
      </c>
      <c r="T2518">
        <f>Sample[[#This Row],[Kpy]]*KSc-Sample[[#This Row],[KPz]]*KSb</f>
        <v>-5.7991946977686726E-2</v>
      </c>
      <c r="U2518">
        <f>-1*(Sample[[#This Row],[KPx]]*KSc-Sample[[#This Row],[KPz]]*KSa)</f>
        <v>-5.7991946977686733E-2</v>
      </c>
      <c r="V2518">
        <f>(Sample[[#This Row],[KPx]]*$R$2-Sample[[#This Row],[Kpy]]*KSa)</f>
        <v>-5.7991946977686733E-2</v>
      </c>
      <c r="W2518">
        <f>Sample[[#This Row],[Kpy]]*KTc-Sample[[#This Row],[KPz]]*KTb</f>
        <v>1.808114473761087</v>
      </c>
      <c r="X2518">
        <f>-1*(Sample[[#This Row],[KPx]]*KTc-Sample[[#This Row],[KPz]]*KTa)</f>
        <v>1.8081144737610868</v>
      </c>
      <c r="Y2518">
        <f>(Sample[[#This Row],[KPx]]*KTb-Sample[[#This Row],[Kpy]]*KTa)</f>
        <v>1.808114473761087</v>
      </c>
      <c r="Z2518">
        <f>-Sample[[#This Row],[Xp]]*a+Sample[[#This Row],[Yp]]*b+Sample[[#This Row],[Zp]]*c_</f>
        <v>-0.11598389395537345</v>
      </c>
      <c r="AA2518" s="8">
        <f>-IF(Sample[[#This Row],[Column2]]&gt;0,1,-1)*SQRT(Sample[[#This Row],[KPx''i]]^2+Sample[[#This Row],[KPx''j]]^2+Sample[[#This Row],[KPx''k]]^2)/Ksmag/Scale</f>
        <v>7.1025339642934768E-2</v>
      </c>
      <c r="AB2518" s="1">
        <f>SQRT(Sample[[#This Row],[Kpy''i]]^2+Sample[[#This Row],[KPy''j]]^2+Sample[[#This Row],[KPy''k]]^2)/KTmag/Scale</f>
        <v>1.2785300055580107</v>
      </c>
    </row>
    <row r="2519" spans="1:28" hidden="1" x14ac:dyDescent="0.25">
      <c r="A2519" s="5">
        <v>2514</v>
      </c>
      <c r="B2519" s="13" t="s">
        <v>43</v>
      </c>
      <c r="C2519" s="5"/>
      <c r="D2519" s="5"/>
      <c r="E2519">
        <v>9</v>
      </c>
      <c r="F2519">
        <v>10</v>
      </c>
      <c r="G2519">
        <v>8</v>
      </c>
      <c r="H2519" s="11">
        <f>Sample[[#This Row],[C]]/Sample[[#This Row],[D]]</f>
        <v>1.1111111111111112</v>
      </c>
      <c r="I2519" s="11">
        <f>Sample[[#This Row],[A]]/Sample[[#This Row],[C]]</f>
        <v>0.8</v>
      </c>
      <c r="J2519" s="11">
        <f>Sample[[#This Row],[D]]/Sample[[#This Row],[A]]</f>
        <v>1.125</v>
      </c>
      <c r="K2519" s="11">
        <f>Sample[[#This Row],[A]]/Sample[[#This Row],[D]]</f>
        <v>0.88888888888888884</v>
      </c>
      <c r="L2519" s="11">
        <f>Sample[[#This Row],[D]]/Sample[[#This Row],[C]]</f>
        <v>0.9</v>
      </c>
      <c r="M2519" s="11">
        <f>Sample[[#This Row],[C]]/Sample[[#This Row],[A]]</f>
        <v>1.25</v>
      </c>
      <c r="N2519">
        <f>IF(Sample[[#This Row],[Ap]]=0,10,LOG(Sample[[#This Row],[Ap]]))</f>
        <v>4.5757490560675143E-2</v>
      </c>
      <c r="O2519">
        <f>IF(Sample[[#This Row],[Ei]]=0,10,LOG(Sample[[#This Row],[Ei]]))</f>
        <v>-9.6910013008056392E-2</v>
      </c>
      <c r="P2519">
        <f>IF(Sample[[#This Row],[Ii]]=0,10,LOG(Sample[[#This Row],[Ii]]))</f>
        <v>5.1152522447381291E-2</v>
      </c>
      <c r="Q2519">
        <f>Kx-Sample[[#This Row],[Xp]]</f>
        <v>-4.5757490560675143E-2</v>
      </c>
      <c r="R2519">
        <f>Ky-Sample[[#This Row],[Yp]]</f>
        <v>-0.90308998699194365</v>
      </c>
      <c r="S2519">
        <f>Kz-Sample[[#This Row],[Zp]]</f>
        <v>0.94884747755261867</v>
      </c>
      <c r="T2519">
        <f>Sample[[#This Row],[Kpy]]*KSc-Sample[[#This Row],[KPz]]*KSb</f>
        <v>-4.5757490560675018E-2</v>
      </c>
      <c r="U2519">
        <f>-1*(Sample[[#This Row],[KPx]]*KSc-Sample[[#This Row],[KPz]]*KSa)</f>
        <v>-4.5757490560675143E-2</v>
      </c>
      <c r="V2519">
        <f>(Sample[[#This Row],[KPx]]*$R$2-Sample[[#This Row],[Kpy]]*KSa)</f>
        <v>-4.5757490560675143E-2</v>
      </c>
      <c r="W2519">
        <f>Sample[[#This Row],[Kpy]]*KTc-Sample[[#This Row],[KPz]]*KTb</f>
        <v>1.8519374645445623</v>
      </c>
      <c r="X2519">
        <f>-1*(Sample[[#This Row],[KPx]]*KTc-Sample[[#This Row],[KPz]]*KTa)</f>
        <v>1.8519374645445621</v>
      </c>
      <c r="Y2519">
        <f>(Sample[[#This Row],[KPx]]*KTb-Sample[[#This Row],[Kpy]]*KTa)</f>
        <v>1.8519374645445625</v>
      </c>
      <c r="Z2519">
        <f>-Sample[[#This Row],[Xp]]*a+Sample[[#This Row],[Yp]]*b+Sample[[#This Row],[Zp]]*c_</f>
        <v>-9.1514981121350203E-2</v>
      </c>
      <c r="AA2519" s="8">
        <f>-IF(Sample[[#This Row],[Column2]]&gt;0,1,-1)*SQRT(Sample[[#This Row],[KPx''i]]^2+Sample[[#This Row],[KPx''j]]^2+Sample[[#This Row],[KPx''k]]^2)/Ksmag/Scale</f>
        <v>5.6041251891935873E-2</v>
      </c>
      <c r="AB2519" s="1">
        <f>SQRT(Sample[[#This Row],[Kpy''i]]^2+Sample[[#This Row],[KPy''j]]^2+Sample[[#This Row],[KPy''k]]^2)/KTmag/Scale</f>
        <v>1.3095175395128815</v>
      </c>
    </row>
    <row r="2520" spans="1:28" hidden="1" x14ac:dyDescent="0.25">
      <c r="A2520" s="5">
        <v>2515</v>
      </c>
      <c r="B2520" s="13" t="s">
        <v>43</v>
      </c>
      <c r="C2520" s="5"/>
      <c r="D2520" s="5"/>
      <c r="E2520">
        <v>4</v>
      </c>
      <c r="F2520">
        <v>10</v>
      </c>
      <c r="G2520">
        <v>6</v>
      </c>
      <c r="H2520" s="11">
        <f>Sample[[#This Row],[C]]/Sample[[#This Row],[D]]</f>
        <v>2.5</v>
      </c>
      <c r="I2520" s="11">
        <f>Sample[[#This Row],[A]]/Sample[[#This Row],[C]]</f>
        <v>0.6</v>
      </c>
      <c r="J2520" s="11">
        <f>Sample[[#This Row],[D]]/Sample[[#This Row],[A]]</f>
        <v>0.66666666666666663</v>
      </c>
      <c r="K2520" s="11">
        <f>Sample[[#This Row],[A]]/Sample[[#This Row],[D]]</f>
        <v>1.5</v>
      </c>
      <c r="L2520" s="11">
        <f>Sample[[#This Row],[D]]/Sample[[#This Row],[C]]</f>
        <v>0.4</v>
      </c>
      <c r="M2520" s="11">
        <f>Sample[[#This Row],[C]]/Sample[[#This Row],[A]]</f>
        <v>1.6666666666666667</v>
      </c>
      <c r="N2520">
        <f>IF(Sample[[#This Row],[Ap]]=0,10,LOG(Sample[[#This Row],[Ap]]))</f>
        <v>0.3979400086720376</v>
      </c>
      <c r="O2520">
        <f>IF(Sample[[#This Row],[Ei]]=0,10,LOG(Sample[[#This Row],[Ei]]))</f>
        <v>-0.22184874961635639</v>
      </c>
      <c r="P2520">
        <f>IF(Sample[[#This Row],[Ii]]=0,10,LOG(Sample[[#This Row],[Ii]]))</f>
        <v>-0.17609125905568127</v>
      </c>
      <c r="Q2520">
        <f>Kx-Sample[[#This Row],[Xp]]</f>
        <v>-0.3979400086720376</v>
      </c>
      <c r="R2520">
        <f>Ky-Sample[[#This Row],[Yp]]</f>
        <v>-0.77815125038364363</v>
      </c>
      <c r="S2520">
        <f>Kz-Sample[[#This Row],[Zp]]</f>
        <v>1.1760912590556813</v>
      </c>
      <c r="T2520">
        <f>Sample[[#This Row],[Kpy]]*KSc-Sample[[#This Row],[KPz]]*KSb</f>
        <v>-0.39794000867203771</v>
      </c>
      <c r="U2520">
        <f>-1*(Sample[[#This Row],[KPx]]*KSc-Sample[[#This Row],[KPz]]*KSa)</f>
        <v>-0.3979400086720376</v>
      </c>
      <c r="V2520">
        <f>(Sample[[#This Row],[KPx]]*$R$2-Sample[[#This Row],[Kpy]]*KSa)</f>
        <v>-0.3979400086720376</v>
      </c>
      <c r="W2520">
        <f>Sample[[#This Row],[Kpy]]*KTc-Sample[[#This Row],[KPz]]*KTb</f>
        <v>1.954242509439325</v>
      </c>
      <c r="X2520">
        <f>-1*(Sample[[#This Row],[KPx]]*KTc-Sample[[#This Row],[KPz]]*KTa)</f>
        <v>1.9542425094393252</v>
      </c>
      <c r="Y2520">
        <f>(Sample[[#This Row],[KPx]]*KTb-Sample[[#This Row],[Kpy]]*KTa)</f>
        <v>1.9542425094393248</v>
      </c>
      <c r="Z2520">
        <f>-Sample[[#This Row],[Xp]]*a+Sample[[#This Row],[Yp]]*b+Sample[[#This Row],[Zp]]*c_</f>
        <v>-0.79588001734407532</v>
      </c>
      <c r="AA2520" s="8">
        <f>-IF(Sample[[#This Row],[Column2]]&gt;0,1,-1)*SQRT(Sample[[#This Row],[KPx''i]]^2+Sample[[#This Row],[KPx''j]]^2+Sample[[#This Row],[KPx''k]]^2)/Ksmag/Scale</f>
        <v>0.48737498474260249</v>
      </c>
      <c r="AB2520" s="1">
        <f>SQRT(Sample[[#This Row],[Kpy''i]]^2+Sample[[#This Row],[KPy''j]]^2+Sample[[#This Row],[KPy''k]]^2)/KTmag/Scale</f>
        <v>1.3818581305075626</v>
      </c>
    </row>
    <row r="2521" spans="1:28" hidden="1" x14ac:dyDescent="0.25">
      <c r="A2521" s="5">
        <v>2516</v>
      </c>
      <c r="B2521" s="13" t="s">
        <v>43</v>
      </c>
      <c r="C2521" s="5"/>
      <c r="D2521" s="5"/>
      <c r="E2521">
        <v>5</v>
      </c>
      <c r="F2521">
        <v>7</v>
      </c>
      <c r="G2521">
        <v>8</v>
      </c>
      <c r="H2521" s="11">
        <f>Sample[[#This Row],[C]]/Sample[[#This Row],[D]]</f>
        <v>1.4</v>
      </c>
      <c r="I2521" s="11">
        <f>Sample[[#This Row],[A]]/Sample[[#This Row],[C]]</f>
        <v>1.1428571428571428</v>
      </c>
      <c r="J2521" s="11">
        <f>Sample[[#This Row],[D]]/Sample[[#This Row],[A]]</f>
        <v>0.625</v>
      </c>
      <c r="K2521" s="11">
        <f>Sample[[#This Row],[A]]/Sample[[#This Row],[D]]</f>
        <v>1.6</v>
      </c>
      <c r="L2521" s="11">
        <f>Sample[[#This Row],[D]]/Sample[[#This Row],[C]]</f>
        <v>0.7142857142857143</v>
      </c>
      <c r="M2521" s="11">
        <f>Sample[[#This Row],[C]]/Sample[[#This Row],[A]]</f>
        <v>0.875</v>
      </c>
      <c r="N2521">
        <f>IF(Sample[[#This Row],[Ap]]=0,10,LOG(Sample[[#This Row],[Ap]]))</f>
        <v>0.14612803567823801</v>
      </c>
      <c r="O2521">
        <f>IF(Sample[[#This Row],[Ei]]=0,10,LOG(Sample[[#This Row],[Ei]]))</f>
        <v>5.7991946977686733E-2</v>
      </c>
      <c r="P2521">
        <f>IF(Sample[[#This Row],[Ii]]=0,10,LOG(Sample[[#This Row],[Ii]]))</f>
        <v>-0.20411998265592479</v>
      </c>
      <c r="Q2521">
        <f>Kx-Sample[[#This Row],[Xp]]</f>
        <v>-0.14612803567823801</v>
      </c>
      <c r="R2521">
        <f>Ky-Sample[[#This Row],[Yp]]</f>
        <v>-1.0579919469776868</v>
      </c>
      <c r="S2521">
        <f>Kz-Sample[[#This Row],[Zp]]</f>
        <v>1.2041199826559248</v>
      </c>
      <c r="T2521">
        <f>Sample[[#This Row],[Kpy]]*KSc-Sample[[#This Row],[KPz]]*KSb</f>
        <v>-0.14612803567823796</v>
      </c>
      <c r="U2521">
        <f>-1*(Sample[[#This Row],[KPx]]*KSc-Sample[[#This Row],[KPz]]*KSa)</f>
        <v>-0.14612803567823801</v>
      </c>
      <c r="V2521">
        <f>(Sample[[#This Row],[KPx]]*$R$2-Sample[[#This Row],[Kpy]]*KSa)</f>
        <v>-0.14612803567823801</v>
      </c>
      <c r="W2521">
        <f>Sample[[#This Row],[Kpy]]*KTc-Sample[[#This Row],[KPz]]*KTb</f>
        <v>2.2621119296336119</v>
      </c>
      <c r="X2521">
        <f>-1*(Sample[[#This Row],[KPx]]*KTc-Sample[[#This Row],[KPz]]*KTa)</f>
        <v>2.2621119296336114</v>
      </c>
      <c r="Y2521">
        <f>(Sample[[#This Row],[KPx]]*KTb-Sample[[#This Row],[Kpy]]*KTa)</f>
        <v>2.2621119296336119</v>
      </c>
      <c r="Z2521">
        <f>-Sample[[#This Row],[Xp]]*a+Sample[[#This Row],[Yp]]*b+Sample[[#This Row],[Zp]]*c_</f>
        <v>-0.29225607135647613</v>
      </c>
      <c r="AA2521" s="8">
        <f>-IF(Sample[[#This Row],[Column2]]&gt;0,1,-1)*SQRT(Sample[[#This Row],[KPx''i]]^2+Sample[[#This Row],[KPx''j]]^2+Sample[[#This Row],[KPx''k]]^2)/Ksmag/Scale</f>
        <v>0.17896956226344909</v>
      </c>
      <c r="AB2521" s="1">
        <f>SQRT(Sample[[#This Row],[Kpy''i]]^2+Sample[[#This Row],[KPy''j]]^2+Sample[[#This Row],[KPy''k]]^2)/KTmag/Scale</f>
        <v>1.5995546852469131</v>
      </c>
    </row>
    <row r="2522" spans="1:28" hidden="1" x14ac:dyDescent="0.25">
      <c r="A2522" s="5">
        <v>2517</v>
      </c>
      <c r="B2522" s="13" t="s">
        <v>43</v>
      </c>
      <c r="C2522" s="5"/>
      <c r="D2522" s="5"/>
      <c r="E2522">
        <v>8</v>
      </c>
      <c r="F2522">
        <v>1</v>
      </c>
      <c r="G2522">
        <v>5</v>
      </c>
      <c r="H2522" s="11">
        <f>Sample[[#This Row],[C]]/Sample[[#This Row],[D]]</f>
        <v>0.125</v>
      </c>
      <c r="I2522" s="11">
        <f>Sample[[#This Row],[A]]/Sample[[#This Row],[C]]</f>
        <v>5</v>
      </c>
      <c r="J2522" s="11">
        <f>Sample[[#This Row],[D]]/Sample[[#This Row],[A]]</f>
        <v>1.6</v>
      </c>
      <c r="K2522" s="11">
        <f>Sample[[#This Row],[A]]/Sample[[#This Row],[D]]</f>
        <v>0.625</v>
      </c>
      <c r="L2522" s="11">
        <f>Sample[[#This Row],[D]]/Sample[[#This Row],[C]]</f>
        <v>8</v>
      </c>
      <c r="M2522" s="11">
        <f>Sample[[#This Row],[C]]/Sample[[#This Row],[A]]</f>
        <v>0.2</v>
      </c>
      <c r="N2522">
        <f>IF(Sample[[#This Row],[Ap]]=0,10,LOG(Sample[[#This Row],[Ap]]))</f>
        <v>-0.90308998699194354</v>
      </c>
      <c r="O2522">
        <f>IF(Sample[[#This Row],[Ei]]=0,10,LOG(Sample[[#This Row],[Ei]]))</f>
        <v>0.69897000433601886</v>
      </c>
      <c r="P2522">
        <f>IF(Sample[[#This Row],[Ii]]=0,10,LOG(Sample[[#This Row],[Ii]]))</f>
        <v>0.20411998265592479</v>
      </c>
      <c r="Q2522">
        <f>Kx-Sample[[#This Row],[Xp]]</f>
        <v>0.90308998699194354</v>
      </c>
      <c r="R2522">
        <f>Ky-Sample[[#This Row],[Yp]]</f>
        <v>-1.6989700043360187</v>
      </c>
      <c r="S2522">
        <f>Kz-Sample[[#This Row],[Zp]]</f>
        <v>0.79588001734407521</v>
      </c>
      <c r="T2522">
        <f>Sample[[#This Row],[Kpy]]*KSc-Sample[[#This Row],[KPz]]*KSb</f>
        <v>0.90308998699194354</v>
      </c>
      <c r="U2522">
        <f>-1*(Sample[[#This Row],[KPx]]*KSc-Sample[[#This Row],[KPz]]*KSa)</f>
        <v>0.90308998699194354</v>
      </c>
      <c r="V2522">
        <f>(Sample[[#This Row],[KPx]]*$R$2-Sample[[#This Row],[Kpy]]*KSa)</f>
        <v>0.90308998699194354</v>
      </c>
      <c r="W2522">
        <f>Sample[[#This Row],[Kpy]]*KTc-Sample[[#This Row],[KPz]]*KTb</f>
        <v>2.4948500216800937</v>
      </c>
      <c r="X2522">
        <f>-1*(Sample[[#This Row],[KPx]]*KTc-Sample[[#This Row],[KPz]]*KTa)</f>
        <v>2.4948500216800937</v>
      </c>
      <c r="Y2522">
        <f>(Sample[[#This Row],[KPx]]*KTb-Sample[[#This Row],[Kpy]]*KTa)</f>
        <v>2.4948500216800937</v>
      </c>
      <c r="Z2522">
        <f>-Sample[[#This Row],[Xp]]*a+Sample[[#This Row],[Yp]]*b+Sample[[#This Row],[Zp]]*c_</f>
        <v>1.8061799739838873</v>
      </c>
      <c r="AA2522" s="8">
        <f>-IF(Sample[[#This Row],[Column2]]&gt;0,1,-1)*SQRT(Sample[[#This Row],[KPx''i]]^2+Sample[[#This Row],[KPx''j]]^2+Sample[[#This Row],[KPx''k]]^2)/Ksmag/Scale</f>
        <v>-1.1060548299734796</v>
      </c>
      <c r="AB2522" s="1">
        <f>SQRT(Sample[[#This Row],[Kpy''i]]^2+Sample[[#This Row],[KPy''j]]^2+Sample[[#This Row],[KPy''k]]^2)/KTmag/Scale</f>
        <v>1.7641253683733995</v>
      </c>
    </row>
    <row r="2523" spans="1:28" hidden="1" x14ac:dyDescent="0.25">
      <c r="A2523" s="5">
        <v>2518</v>
      </c>
      <c r="B2523" s="13" t="s">
        <v>43</v>
      </c>
      <c r="C2523" s="5"/>
      <c r="D2523" s="5"/>
      <c r="E2523">
        <v>5</v>
      </c>
      <c r="F2523">
        <v>4</v>
      </c>
      <c r="G2523">
        <v>4</v>
      </c>
      <c r="H2523" s="11">
        <f>Sample[[#This Row],[C]]/Sample[[#This Row],[D]]</f>
        <v>0.8</v>
      </c>
      <c r="I2523" s="11">
        <f>Sample[[#This Row],[A]]/Sample[[#This Row],[C]]</f>
        <v>1</v>
      </c>
      <c r="J2523" s="11">
        <f>Sample[[#This Row],[D]]/Sample[[#This Row],[A]]</f>
        <v>1.25</v>
      </c>
      <c r="K2523" s="11">
        <f>Sample[[#This Row],[A]]/Sample[[#This Row],[D]]</f>
        <v>0.8</v>
      </c>
      <c r="L2523" s="11">
        <f>Sample[[#This Row],[D]]/Sample[[#This Row],[C]]</f>
        <v>1.25</v>
      </c>
      <c r="M2523" s="11">
        <f>Sample[[#This Row],[C]]/Sample[[#This Row],[A]]</f>
        <v>1</v>
      </c>
      <c r="N2523">
        <f>IF(Sample[[#This Row],[Ap]]=0,10,LOG(Sample[[#This Row],[Ap]]))</f>
        <v>-9.6910013008056392E-2</v>
      </c>
      <c r="O2523">
        <f>IF(Sample[[#This Row],[Ei]]=0,10,LOG(Sample[[#This Row],[Ei]]))</f>
        <v>0</v>
      </c>
      <c r="P2523">
        <f>IF(Sample[[#This Row],[Ii]]=0,10,LOG(Sample[[#This Row],[Ii]]))</f>
        <v>9.691001300805642E-2</v>
      </c>
      <c r="Q2523">
        <f>Kx-Sample[[#This Row],[Xp]]</f>
        <v>9.6910013008056392E-2</v>
      </c>
      <c r="R2523">
        <f>Ky-Sample[[#This Row],[Yp]]</f>
        <v>-1</v>
      </c>
      <c r="S2523">
        <f>Kz-Sample[[#This Row],[Zp]]</f>
        <v>0.90308998699194354</v>
      </c>
      <c r="T2523">
        <f>Sample[[#This Row],[Kpy]]*KSc-Sample[[#This Row],[KPz]]*KSb</f>
        <v>9.6910013008056461E-2</v>
      </c>
      <c r="U2523">
        <f>-1*(Sample[[#This Row],[KPx]]*KSc-Sample[[#This Row],[KPz]]*KSa)</f>
        <v>9.6910013008056392E-2</v>
      </c>
      <c r="V2523">
        <f>(Sample[[#This Row],[KPx]]*$R$2-Sample[[#This Row],[Kpy]]*KSa)</f>
        <v>9.6910013008056392E-2</v>
      </c>
      <c r="W2523">
        <f>Sample[[#This Row],[Kpy]]*KTc-Sample[[#This Row],[KPz]]*KTb</f>
        <v>1.9030899869919435</v>
      </c>
      <c r="X2523">
        <f>-1*(Sample[[#This Row],[KPx]]*KTc-Sample[[#This Row],[KPz]]*KTa)</f>
        <v>1.9030899869919435</v>
      </c>
      <c r="Y2523">
        <f>(Sample[[#This Row],[KPx]]*KTb-Sample[[#This Row],[Kpy]]*KTa)</f>
        <v>1.9030899869919435</v>
      </c>
      <c r="Z2523">
        <f>-Sample[[#This Row],[Xp]]*a+Sample[[#This Row],[Yp]]*b+Sample[[#This Row],[Zp]]*c_</f>
        <v>0.19382002601611284</v>
      </c>
      <c r="AA2523" s="8">
        <f>-IF(Sample[[#This Row],[Column2]]&gt;0,1,-1)*SQRT(Sample[[#This Row],[KPx''i]]^2+Sample[[#This Row],[KPx''j]]^2+Sample[[#This Row],[KPx''k]]^2)/Ksmag/Scale</f>
        <v>-0.11869004141810927</v>
      </c>
      <c r="AB2523" s="1">
        <f>SQRT(Sample[[#This Row],[Kpy''i]]^2+Sample[[#This Row],[KPy''j]]^2+Sample[[#This Row],[KPy''k]]^2)/KTmag/Scale</f>
        <v>1.3456878350102222</v>
      </c>
    </row>
    <row r="2524" spans="1:28" hidden="1" x14ac:dyDescent="0.25">
      <c r="A2524" s="5">
        <v>2519</v>
      </c>
      <c r="B2524" s="13" t="s">
        <v>43</v>
      </c>
      <c r="C2524" s="5"/>
      <c r="D2524" s="5"/>
      <c r="E2524">
        <v>2</v>
      </c>
      <c r="F2524">
        <v>9</v>
      </c>
      <c r="G2524">
        <v>10</v>
      </c>
      <c r="H2524" s="11">
        <f>Sample[[#This Row],[C]]/Sample[[#This Row],[D]]</f>
        <v>4.5</v>
      </c>
      <c r="I2524" s="11">
        <f>Sample[[#This Row],[A]]/Sample[[#This Row],[C]]</f>
        <v>1.1111111111111112</v>
      </c>
      <c r="J2524" s="11">
        <f>Sample[[#This Row],[D]]/Sample[[#This Row],[A]]</f>
        <v>0.2</v>
      </c>
      <c r="K2524" s="11">
        <f>Sample[[#This Row],[A]]/Sample[[#This Row],[D]]</f>
        <v>5</v>
      </c>
      <c r="L2524" s="11">
        <f>Sample[[#This Row],[D]]/Sample[[#This Row],[C]]</f>
        <v>0.22222222222222221</v>
      </c>
      <c r="M2524" s="11">
        <f>Sample[[#This Row],[C]]/Sample[[#This Row],[A]]</f>
        <v>0.9</v>
      </c>
      <c r="N2524">
        <f>IF(Sample[[#This Row],[Ap]]=0,10,LOG(Sample[[#This Row],[Ap]]))</f>
        <v>0.65321251377534373</v>
      </c>
      <c r="O2524">
        <f>IF(Sample[[#This Row],[Ei]]=0,10,LOG(Sample[[#This Row],[Ei]]))</f>
        <v>4.5757490560675143E-2</v>
      </c>
      <c r="P2524">
        <f>IF(Sample[[#This Row],[Ii]]=0,10,LOG(Sample[[#This Row],[Ii]]))</f>
        <v>-0.69897000433601875</v>
      </c>
      <c r="Q2524">
        <f>Kx-Sample[[#This Row],[Xp]]</f>
        <v>-0.65321251377534373</v>
      </c>
      <c r="R2524">
        <f>Ky-Sample[[#This Row],[Yp]]</f>
        <v>-1.0457574905606752</v>
      </c>
      <c r="S2524">
        <f>Kz-Sample[[#This Row],[Zp]]</f>
        <v>1.6989700043360187</v>
      </c>
      <c r="T2524">
        <f>Sample[[#This Row],[Kpy]]*KSc-Sample[[#This Row],[KPz]]*KSb</f>
        <v>-0.65321251377534351</v>
      </c>
      <c r="U2524">
        <f>-1*(Sample[[#This Row],[KPx]]*KSc-Sample[[#This Row],[KPz]]*KSa)</f>
        <v>-0.65321251377534373</v>
      </c>
      <c r="V2524">
        <f>(Sample[[#This Row],[KPx]]*$R$2-Sample[[#This Row],[Kpy]]*KSa)</f>
        <v>-0.65321251377534373</v>
      </c>
      <c r="W2524">
        <f>Sample[[#This Row],[Kpy]]*KTc-Sample[[#This Row],[KPz]]*KTb</f>
        <v>2.744727494896694</v>
      </c>
      <c r="X2524">
        <f>-1*(Sample[[#This Row],[KPx]]*KTc-Sample[[#This Row],[KPz]]*KTa)</f>
        <v>2.7447274948966935</v>
      </c>
      <c r="Y2524">
        <f>(Sample[[#This Row],[KPx]]*KTb-Sample[[#This Row],[Kpy]]*KTa)</f>
        <v>2.7447274948966944</v>
      </c>
      <c r="Z2524">
        <f>-Sample[[#This Row],[Xp]]*a+Sample[[#This Row],[Yp]]*b+Sample[[#This Row],[Zp]]*c_</f>
        <v>-1.3064250275506872</v>
      </c>
      <c r="AA2524" s="8">
        <f>-IF(Sample[[#This Row],[Column2]]&gt;0,1,-1)*SQRT(Sample[[#This Row],[KPx''i]]^2+Sample[[#This Row],[KPx''j]]^2+Sample[[#This Row],[KPx''k]]^2)/Ksmag/Scale</f>
        <v>0.80001867617515976</v>
      </c>
      <c r="AB2524" s="1">
        <f>SQRT(Sample[[#This Row],[Kpy''i]]^2+Sample[[#This Row],[KPy''j]]^2+Sample[[#This Row],[KPy''k]]^2)/KTmag/Scale</f>
        <v>1.9408154241506177</v>
      </c>
    </row>
    <row r="2525" spans="1:28" hidden="1" x14ac:dyDescent="0.25">
      <c r="A2525" s="5">
        <v>2520</v>
      </c>
      <c r="B2525" s="13" t="s">
        <v>43</v>
      </c>
      <c r="C2525" s="5"/>
      <c r="D2525" s="5"/>
      <c r="E2525">
        <v>7</v>
      </c>
      <c r="F2525">
        <v>10</v>
      </c>
      <c r="G2525">
        <v>2</v>
      </c>
      <c r="H2525" s="11">
        <f>Sample[[#This Row],[C]]/Sample[[#This Row],[D]]</f>
        <v>1.4285714285714286</v>
      </c>
      <c r="I2525" s="11">
        <f>Sample[[#This Row],[A]]/Sample[[#This Row],[C]]</f>
        <v>0.2</v>
      </c>
      <c r="J2525" s="11">
        <f>Sample[[#This Row],[D]]/Sample[[#This Row],[A]]</f>
        <v>3.5</v>
      </c>
      <c r="K2525" s="11">
        <f>Sample[[#This Row],[A]]/Sample[[#This Row],[D]]</f>
        <v>0.2857142857142857</v>
      </c>
      <c r="L2525" s="11">
        <f>Sample[[#This Row],[D]]/Sample[[#This Row],[C]]</f>
        <v>0.7</v>
      </c>
      <c r="M2525" s="11">
        <f>Sample[[#This Row],[C]]/Sample[[#This Row],[A]]</f>
        <v>5</v>
      </c>
      <c r="N2525">
        <f>IF(Sample[[#This Row],[Ap]]=0,10,LOG(Sample[[#This Row],[Ap]]))</f>
        <v>0.15490195998574319</v>
      </c>
      <c r="O2525">
        <f>IF(Sample[[#This Row],[Ei]]=0,10,LOG(Sample[[#This Row],[Ei]]))</f>
        <v>-0.69897000433601875</v>
      </c>
      <c r="P2525">
        <f>IF(Sample[[#This Row],[Ii]]=0,10,LOG(Sample[[#This Row],[Ii]]))</f>
        <v>0.54406804435027567</v>
      </c>
      <c r="Q2525">
        <f>Kx-Sample[[#This Row],[Xp]]</f>
        <v>-0.15490195998574319</v>
      </c>
      <c r="R2525">
        <f>Ky-Sample[[#This Row],[Yp]]</f>
        <v>-0.30102999566398125</v>
      </c>
      <c r="S2525">
        <f>Kz-Sample[[#This Row],[Zp]]</f>
        <v>0.45593195564972433</v>
      </c>
      <c r="T2525">
        <f>Sample[[#This Row],[Kpy]]*KSc-Sample[[#This Row],[KPz]]*KSb</f>
        <v>-0.15490195998574308</v>
      </c>
      <c r="U2525">
        <f>-1*(Sample[[#This Row],[KPx]]*KSc-Sample[[#This Row],[KPz]]*KSa)</f>
        <v>-0.15490195998574319</v>
      </c>
      <c r="V2525">
        <f>(Sample[[#This Row],[KPx]]*$R$2-Sample[[#This Row],[Kpy]]*KSa)</f>
        <v>-0.15490195998574319</v>
      </c>
      <c r="W2525">
        <f>Sample[[#This Row],[Kpy]]*KTc-Sample[[#This Row],[KPz]]*KTb</f>
        <v>0.75696195131370558</v>
      </c>
      <c r="X2525">
        <f>-1*(Sample[[#This Row],[KPx]]*KTc-Sample[[#This Row],[KPz]]*KTa)</f>
        <v>0.75696195131370547</v>
      </c>
      <c r="Y2525">
        <f>(Sample[[#This Row],[KPx]]*KTb-Sample[[#This Row],[Kpy]]*KTa)</f>
        <v>0.75696195131370569</v>
      </c>
      <c r="Z2525">
        <f>-Sample[[#This Row],[Xp]]*a+Sample[[#This Row],[Yp]]*b+Sample[[#This Row],[Zp]]*c_</f>
        <v>-0.30980391997148615</v>
      </c>
      <c r="AA2525" s="8">
        <f>-IF(Sample[[#This Row],[Column2]]&gt;0,1,-1)*SQRT(Sample[[#This Row],[KPx''i]]^2+Sample[[#This Row],[KPx''j]]^2+Sample[[#This Row],[KPx''k]]^2)/Ksmag/Scale</f>
        <v>0.18971538106104405</v>
      </c>
      <c r="AB2525" s="1">
        <f>SQRT(Sample[[#This Row],[Kpy''i]]^2+Sample[[#This Row],[KPy''j]]^2+Sample[[#This Row],[KPy''k]]^2)/KTmag/Scale</f>
        <v>0.53525292887412246</v>
      </c>
    </row>
    <row r="2526" spans="1:28" hidden="1" x14ac:dyDescent="0.25">
      <c r="A2526" s="5">
        <v>2521</v>
      </c>
      <c r="B2526" s="13" t="s">
        <v>43</v>
      </c>
      <c r="C2526" s="5"/>
      <c r="D2526" s="5"/>
      <c r="E2526">
        <v>4</v>
      </c>
      <c r="F2526">
        <v>4</v>
      </c>
      <c r="G2526">
        <v>3</v>
      </c>
      <c r="H2526" s="11">
        <f>Sample[[#This Row],[C]]/Sample[[#This Row],[D]]</f>
        <v>1</v>
      </c>
      <c r="I2526" s="11">
        <f>Sample[[#This Row],[A]]/Sample[[#This Row],[C]]</f>
        <v>0.75</v>
      </c>
      <c r="J2526" s="11">
        <f>Sample[[#This Row],[D]]/Sample[[#This Row],[A]]</f>
        <v>1.3333333333333333</v>
      </c>
      <c r="K2526" s="11">
        <f>Sample[[#This Row],[A]]/Sample[[#This Row],[D]]</f>
        <v>0.75</v>
      </c>
      <c r="L2526" s="11">
        <f>Sample[[#This Row],[D]]/Sample[[#This Row],[C]]</f>
        <v>1</v>
      </c>
      <c r="M2526" s="11">
        <f>Sample[[#This Row],[C]]/Sample[[#This Row],[A]]</f>
        <v>1.3333333333333333</v>
      </c>
      <c r="N2526">
        <f>IF(Sample[[#This Row],[Ap]]=0,10,LOG(Sample[[#This Row],[Ap]]))</f>
        <v>0</v>
      </c>
      <c r="O2526">
        <f>IF(Sample[[#This Row],[Ei]]=0,10,LOG(Sample[[#This Row],[Ei]]))</f>
        <v>-0.12493873660829995</v>
      </c>
      <c r="P2526">
        <f>IF(Sample[[#This Row],[Ii]]=0,10,LOG(Sample[[#This Row],[Ii]]))</f>
        <v>0.12493873660829993</v>
      </c>
      <c r="Q2526">
        <f>Kx-Sample[[#This Row],[Xp]]</f>
        <v>0</v>
      </c>
      <c r="R2526">
        <f>Ky-Sample[[#This Row],[Yp]]</f>
        <v>-0.87506126339170009</v>
      </c>
      <c r="S2526">
        <f>Kz-Sample[[#This Row],[Zp]]</f>
        <v>0.87506126339170009</v>
      </c>
      <c r="T2526">
        <f>Sample[[#This Row],[Kpy]]*KSc-Sample[[#This Row],[KPz]]*KSb</f>
        <v>0</v>
      </c>
      <c r="U2526">
        <f>-1*(Sample[[#This Row],[KPx]]*KSc-Sample[[#This Row],[KPz]]*KSa)</f>
        <v>0</v>
      </c>
      <c r="V2526">
        <f>(Sample[[#This Row],[KPx]]*$R$2-Sample[[#This Row],[Kpy]]*KSa)</f>
        <v>0</v>
      </c>
      <c r="W2526">
        <f>Sample[[#This Row],[Kpy]]*KTc-Sample[[#This Row],[KPz]]*KTb</f>
        <v>1.7501225267834002</v>
      </c>
      <c r="X2526">
        <f>-1*(Sample[[#This Row],[KPx]]*KTc-Sample[[#This Row],[KPz]]*KTa)</f>
        <v>1.7501225267834002</v>
      </c>
      <c r="Y2526">
        <f>(Sample[[#This Row],[KPx]]*KTb-Sample[[#This Row],[Kpy]]*KTa)</f>
        <v>1.7501225267834002</v>
      </c>
      <c r="Z2526">
        <f>-Sample[[#This Row],[Xp]]*a+Sample[[#This Row],[Yp]]*b+Sample[[#This Row],[Zp]]*c_</f>
        <v>0</v>
      </c>
      <c r="AA2526" s="8">
        <f>-IF(Sample[[#This Row],[Column2]]&gt;0,1,-1)*SQRT(Sample[[#This Row],[KPx''i]]^2+Sample[[#This Row],[KPx''j]]^2+Sample[[#This Row],[KPx''k]]^2)/Ksmag/Scale</f>
        <v>0</v>
      </c>
      <c r="AB2526" s="1">
        <f>SQRT(Sample[[#This Row],[Kpy''i]]^2+Sample[[#This Row],[KPy''j]]^2+Sample[[#This Row],[KPy''k]]^2)/KTmag/Scale</f>
        <v>1.2375235065958776</v>
      </c>
    </row>
    <row r="2527" spans="1:28" hidden="1" x14ac:dyDescent="0.25">
      <c r="A2527" s="5">
        <v>2522</v>
      </c>
      <c r="B2527" s="13" t="s">
        <v>43</v>
      </c>
      <c r="C2527" s="5"/>
      <c r="D2527" s="5"/>
      <c r="E2527">
        <v>1</v>
      </c>
      <c r="F2527">
        <v>8</v>
      </c>
      <c r="G2527">
        <v>2</v>
      </c>
      <c r="H2527" s="11">
        <f>Sample[[#This Row],[C]]/Sample[[#This Row],[D]]</f>
        <v>8</v>
      </c>
      <c r="I2527" s="11">
        <f>Sample[[#This Row],[A]]/Sample[[#This Row],[C]]</f>
        <v>0.25</v>
      </c>
      <c r="J2527" s="11">
        <f>Sample[[#This Row],[D]]/Sample[[#This Row],[A]]</f>
        <v>0.5</v>
      </c>
      <c r="K2527" s="11">
        <f>Sample[[#This Row],[A]]/Sample[[#This Row],[D]]</f>
        <v>2</v>
      </c>
      <c r="L2527" s="11">
        <f>Sample[[#This Row],[D]]/Sample[[#This Row],[C]]</f>
        <v>0.125</v>
      </c>
      <c r="M2527" s="11">
        <f>Sample[[#This Row],[C]]/Sample[[#This Row],[A]]</f>
        <v>4</v>
      </c>
      <c r="N2527">
        <f>IF(Sample[[#This Row],[Ap]]=0,10,LOG(Sample[[#This Row],[Ap]]))</f>
        <v>0.90308998699194354</v>
      </c>
      <c r="O2527">
        <f>IF(Sample[[#This Row],[Ei]]=0,10,LOG(Sample[[#This Row],[Ei]]))</f>
        <v>-0.6020599913279624</v>
      </c>
      <c r="P2527">
        <f>IF(Sample[[#This Row],[Ii]]=0,10,LOG(Sample[[#This Row],[Ii]]))</f>
        <v>-0.3010299956639812</v>
      </c>
      <c r="Q2527">
        <f>Kx-Sample[[#This Row],[Xp]]</f>
        <v>-0.90308998699194354</v>
      </c>
      <c r="R2527">
        <f>Ky-Sample[[#This Row],[Yp]]</f>
        <v>-0.3979400086720376</v>
      </c>
      <c r="S2527">
        <f>Kz-Sample[[#This Row],[Zp]]</f>
        <v>1.3010299956639813</v>
      </c>
      <c r="T2527">
        <f>Sample[[#This Row],[Kpy]]*KSc-Sample[[#This Row],[KPz]]*KSb</f>
        <v>-0.90308998699194365</v>
      </c>
      <c r="U2527">
        <f>-1*(Sample[[#This Row],[KPx]]*KSc-Sample[[#This Row],[KPz]]*KSa)</f>
        <v>-0.90308998699194354</v>
      </c>
      <c r="V2527">
        <f>(Sample[[#This Row],[KPx]]*$R$2-Sample[[#This Row],[Kpy]]*KSa)</f>
        <v>-0.90308998699194354</v>
      </c>
      <c r="W2527">
        <f>Sample[[#This Row],[Kpy]]*KTc-Sample[[#This Row],[KPz]]*KTb</f>
        <v>1.6989700043360187</v>
      </c>
      <c r="X2527">
        <f>-1*(Sample[[#This Row],[KPx]]*KTc-Sample[[#This Row],[KPz]]*KTa)</f>
        <v>1.698970004336019</v>
      </c>
      <c r="Y2527">
        <f>(Sample[[#This Row],[KPx]]*KTb-Sample[[#This Row],[Kpy]]*KTa)</f>
        <v>1.6989700043360187</v>
      </c>
      <c r="Z2527">
        <f>-Sample[[#This Row],[Xp]]*a+Sample[[#This Row],[Yp]]*b+Sample[[#This Row],[Zp]]*c_</f>
        <v>-1.8061799739838871</v>
      </c>
      <c r="AA2527" s="8">
        <f>-IF(Sample[[#This Row],[Column2]]&gt;0,1,-1)*SQRT(Sample[[#This Row],[KPx''i]]^2+Sample[[#This Row],[KPx''j]]^2+Sample[[#This Row],[KPx''k]]^2)/Ksmag/Scale</f>
        <v>1.1060548299734796</v>
      </c>
      <c r="AB2527" s="1">
        <f>SQRT(Sample[[#This Row],[Kpy''i]]^2+Sample[[#This Row],[KPy''j]]^2+Sample[[#This Row],[KPy''k]]^2)/KTmag/Scale</f>
        <v>1.2013532110985372</v>
      </c>
    </row>
    <row r="2528" spans="1:28" hidden="1" x14ac:dyDescent="0.25">
      <c r="A2528" s="5">
        <v>2523</v>
      </c>
      <c r="B2528" s="13" t="s">
        <v>43</v>
      </c>
      <c r="C2528" s="5"/>
      <c r="D2528" s="5"/>
      <c r="E2528">
        <v>3</v>
      </c>
      <c r="F2528">
        <v>6</v>
      </c>
      <c r="G2528">
        <v>6</v>
      </c>
      <c r="H2528" s="11">
        <f>Sample[[#This Row],[C]]/Sample[[#This Row],[D]]</f>
        <v>2</v>
      </c>
      <c r="I2528" s="11">
        <f>Sample[[#This Row],[A]]/Sample[[#This Row],[C]]</f>
        <v>1</v>
      </c>
      <c r="J2528" s="11">
        <f>Sample[[#This Row],[D]]/Sample[[#This Row],[A]]</f>
        <v>0.5</v>
      </c>
      <c r="K2528" s="11">
        <f>Sample[[#This Row],[A]]/Sample[[#This Row],[D]]</f>
        <v>2</v>
      </c>
      <c r="L2528" s="11">
        <f>Sample[[#This Row],[D]]/Sample[[#This Row],[C]]</f>
        <v>0.5</v>
      </c>
      <c r="M2528" s="11">
        <f>Sample[[#This Row],[C]]/Sample[[#This Row],[A]]</f>
        <v>1</v>
      </c>
      <c r="N2528">
        <f>IF(Sample[[#This Row],[Ap]]=0,10,LOG(Sample[[#This Row],[Ap]]))</f>
        <v>0.3010299956639812</v>
      </c>
      <c r="O2528">
        <f>IF(Sample[[#This Row],[Ei]]=0,10,LOG(Sample[[#This Row],[Ei]]))</f>
        <v>0</v>
      </c>
      <c r="P2528">
        <f>IF(Sample[[#This Row],[Ii]]=0,10,LOG(Sample[[#This Row],[Ii]]))</f>
        <v>-0.3010299956639812</v>
      </c>
      <c r="Q2528">
        <f>Kx-Sample[[#This Row],[Xp]]</f>
        <v>-0.3010299956639812</v>
      </c>
      <c r="R2528">
        <f>Ky-Sample[[#This Row],[Yp]]</f>
        <v>-1</v>
      </c>
      <c r="S2528">
        <f>Kz-Sample[[#This Row],[Zp]]</f>
        <v>1.3010299956639813</v>
      </c>
      <c r="T2528">
        <f>Sample[[#This Row],[Kpy]]*KSc-Sample[[#This Row],[KPz]]*KSb</f>
        <v>-0.30102999566398125</v>
      </c>
      <c r="U2528">
        <f>-1*(Sample[[#This Row],[KPx]]*KSc-Sample[[#This Row],[KPz]]*KSa)</f>
        <v>-0.3010299956639812</v>
      </c>
      <c r="V2528">
        <f>(Sample[[#This Row],[KPx]]*$R$2-Sample[[#This Row],[Kpy]]*KSa)</f>
        <v>-0.3010299956639812</v>
      </c>
      <c r="W2528">
        <f>Sample[[#This Row],[Kpy]]*KTc-Sample[[#This Row],[KPz]]*KTb</f>
        <v>2.3010299956639813</v>
      </c>
      <c r="X2528">
        <f>-1*(Sample[[#This Row],[KPx]]*KTc-Sample[[#This Row],[KPz]]*KTa)</f>
        <v>2.3010299956639813</v>
      </c>
      <c r="Y2528">
        <f>(Sample[[#This Row],[KPx]]*KTb-Sample[[#This Row],[Kpy]]*KTa)</f>
        <v>2.3010299956639813</v>
      </c>
      <c r="Z2528">
        <f>-Sample[[#This Row],[Xp]]*a+Sample[[#This Row],[Yp]]*b+Sample[[#This Row],[Zp]]*c_</f>
        <v>-0.6020599913279624</v>
      </c>
      <c r="AA2528" s="8">
        <f>-IF(Sample[[#This Row],[Column2]]&gt;0,1,-1)*SQRT(Sample[[#This Row],[KPx''i]]^2+Sample[[#This Row],[KPx''j]]^2+Sample[[#This Row],[KPx''k]]^2)/Ksmag/Scale</f>
        <v>0.36868494332449331</v>
      </c>
      <c r="AB2528" s="1">
        <f>SQRT(Sample[[#This Row],[Kpy''i]]^2+Sample[[#This Row],[KPy''j]]^2+Sample[[#This Row],[KPy''k]]^2)/KTmag/Scale</f>
        <v>1.6270739136476533</v>
      </c>
    </row>
    <row r="2529" spans="1:28" hidden="1" x14ac:dyDescent="0.25">
      <c r="A2529" s="5">
        <v>2524</v>
      </c>
      <c r="B2529" s="13" t="s">
        <v>43</v>
      </c>
      <c r="C2529" s="5"/>
      <c r="D2529" s="5"/>
      <c r="E2529">
        <v>6</v>
      </c>
      <c r="F2529">
        <v>6</v>
      </c>
      <c r="G2529">
        <v>3</v>
      </c>
      <c r="H2529" s="11">
        <f>Sample[[#This Row],[C]]/Sample[[#This Row],[D]]</f>
        <v>1</v>
      </c>
      <c r="I2529" s="11">
        <f>Sample[[#This Row],[A]]/Sample[[#This Row],[C]]</f>
        <v>0.5</v>
      </c>
      <c r="J2529" s="11">
        <f>Sample[[#This Row],[D]]/Sample[[#This Row],[A]]</f>
        <v>2</v>
      </c>
      <c r="K2529" s="11">
        <f>Sample[[#This Row],[A]]/Sample[[#This Row],[D]]</f>
        <v>0.5</v>
      </c>
      <c r="L2529" s="11">
        <f>Sample[[#This Row],[D]]/Sample[[#This Row],[C]]</f>
        <v>1</v>
      </c>
      <c r="M2529" s="11">
        <f>Sample[[#This Row],[C]]/Sample[[#This Row],[A]]</f>
        <v>2</v>
      </c>
      <c r="N2529">
        <f>IF(Sample[[#This Row],[Ap]]=0,10,LOG(Sample[[#This Row],[Ap]]))</f>
        <v>0</v>
      </c>
      <c r="O2529">
        <f>IF(Sample[[#This Row],[Ei]]=0,10,LOG(Sample[[#This Row],[Ei]]))</f>
        <v>-0.3010299956639812</v>
      </c>
      <c r="P2529">
        <f>IF(Sample[[#This Row],[Ii]]=0,10,LOG(Sample[[#This Row],[Ii]]))</f>
        <v>0.3010299956639812</v>
      </c>
      <c r="Q2529">
        <f>Kx-Sample[[#This Row],[Xp]]</f>
        <v>0</v>
      </c>
      <c r="R2529">
        <f>Ky-Sample[[#This Row],[Yp]]</f>
        <v>-0.69897000433601875</v>
      </c>
      <c r="S2529">
        <f>Kz-Sample[[#This Row],[Zp]]</f>
        <v>0.69897000433601875</v>
      </c>
      <c r="T2529">
        <f>Sample[[#This Row],[Kpy]]*KSc-Sample[[#This Row],[KPz]]*KSb</f>
        <v>0</v>
      </c>
      <c r="U2529">
        <f>-1*(Sample[[#This Row],[KPx]]*KSc-Sample[[#This Row],[KPz]]*KSa)</f>
        <v>0</v>
      </c>
      <c r="V2529">
        <f>(Sample[[#This Row],[KPx]]*$R$2-Sample[[#This Row],[Kpy]]*KSa)</f>
        <v>0</v>
      </c>
      <c r="W2529">
        <f>Sample[[#This Row],[Kpy]]*KTc-Sample[[#This Row],[KPz]]*KTb</f>
        <v>1.3979400086720375</v>
      </c>
      <c r="X2529">
        <f>-1*(Sample[[#This Row],[KPx]]*KTc-Sample[[#This Row],[KPz]]*KTa)</f>
        <v>1.3979400086720375</v>
      </c>
      <c r="Y2529">
        <f>(Sample[[#This Row],[KPx]]*KTb-Sample[[#This Row],[Kpy]]*KTa)</f>
        <v>1.3979400086720375</v>
      </c>
      <c r="Z2529">
        <f>-Sample[[#This Row],[Xp]]*a+Sample[[#This Row],[Yp]]*b+Sample[[#This Row],[Zp]]*c_</f>
        <v>0</v>
      </c>
      <c r="AA2529" s="8">
        <f>-IF(Sample[[#This Row],[Column2]]&gt;0,1,-1)*SQRT(Sample[[#This Row],[KPx''i]]^2+Sample[[#This Row],[KPx''j]]^2+Sample[[#This Row],[KPx''k]]^2)/Ksmag/Scale</f>
        <v>0</v>
      </c>
      <c r="AB2529" s="1">
        <f>SQRT(Sample[[#This Row],[Kpy''i]]^2+Sample[[#This Row],[KPy''j]]^2+Sample[[#This Row],[KPy''k]]^2)/KTmag/Scale</f>
        <v>0.98849285982397894</v>
      </c>
    </row>
    <row r="2530" spans="1:28" hidden="1" x14ac:dyDescent="0.25">
      <c r="A2530" s="5">
        <v>2525</v>
      </c>
      <c r="B2530" s="13" t="s">
        <v>43</v>
      </c>
      <c r="C2530" s="5"/>
      <c r="D2530" s="5"/>
      <c r="E2530">
        <v>7</v>
      </c>
      <c r="F2530">
        <v>3</v>
      </c>
      <c r="G2530">
        <v>4</v>
      </c>
      <c r="H2530" s="11">
        <f>Sample[[#This Row],[C]]/Sample[[#This Row],[D]]</f>
        <v>0.42857142857142855</v>
      </c>
      <c r="I2530" s="11">
        <f>Sample[[#This Row],[A]]/Sample[[#This Row],[C]]</f>
        <v>1.3333333333333333</v>
      </c>
      <c r="J2530" s="11">
        <f>Sample[[#This Row],[D]]/Sample[[#This Row],[A]]</f>
        <v>1.75</v>
      </c>
      <c r="K2530" s="11">
        <f>Sample[[#This Row],[A]]/Sample[[#This Row],[D]]</f>
        <v>0.5714285714285714</v>
      </c>
      <c r="L2530" s="11">
        <f>Sample[[#This Row],[D]]/Sample[[#This Row],[C]]</f>
        <v>2.3333333333333335</v>
      </c>
      <c r="M2530" s="11">
        <f>Sample[[#This Row],[C]]/Sample[[#This Row],[A]]</f>
        <v>0.75</v>
      </c>
      <c r="N2530">
        <f>IF(Sample[[#This Row],[Ap]]=0,10,LOG(Sample[[#This Row],[Ap]]))</f>
        <v>-0.36797678529459443</v>
      </c>
      <c r="O2530">
        <f>IF(Sample[[#This Row],[Ei]]=0,10,LOG(Sample[[#This Row],[Ei]]))</f>
        <v>0.12493873660829993</v>
      </c>
      <c r="P2530">
        <f>IF(Sample[[#This Row],[Ii]]=0,10,LOG(Sample[[#This Row],[Ii]]))</f>
        <v>0.24303804868629444</v>
      </c>
      <c r="Q2530">
        <f>Kx-Sample[[#This Row],[Xp]]</f>
        <v>0.36797678529459443</v>
      </c>
      <c r="R2530">
        <f>Ky-Sample[[#This Row],[Yp]]</f>
        <v>-1.1249387366082999</v>
      </c>
      <c r="S2530">
        <f>Kz-Sample[[#This Row],[Zp]]</f>
        <v>0.75696195131370558</v>
      </c>
      <c r="T2530">
        <f>Sample[[#This Row],[Kpy]]*KSc-Sample[[#This Row],[KPz]]*KSb</f>
        <v>0.36797678529459432</v>
      </c>
      <c r="U2530">
        <f>-1*(Sample[[#This Row],[KPx]]*KSc-Sample[[#This Row],[KPz]]*KSa)</f>
        <v>0.36797678529459443</v>
      </c>
      <c r="V2530">
        <f>(Sample[[#This Row],[KPx]]*$R$2-Sample[[#This Row],[Kpy]]*KSa)</f>
        <v>0.36797678529459443</v>
      </c>
      <c r="W2530">
        <f>Sample[[#This Row],[Kpy]]*KTc-Sample[[#This Row],[KPz]]*KTb</f>
        <v>1.8819006879220055</v>
      </c>
      <c r="X2530">
        <f>-1*(Sample[[#This Row],[KPx]]*KTc-Sample[[#This Row],[KPz]]*KTa)</f>
        <v>1.8819006879220055</v>
      </c>
      <c r="Y2530">
        <f>(Sample[[#This Row],[KPx]]*KTb-Sample[[#This Row],[Kpy]]*KTa)</f>
        <v>1.8819006879220055</v>
      </c>
      <c r="Z2530">
        <f>-Sample[[#This Row],[Xp]]*a+Sample[[#This Row],[Yp]]*b+Sample[[#This Row],[Zp]]*c_</f>
        <v>0.73595357058918875</v>
      </c>
      <c r="AA2530" s="8">
        <f>-IF(Sample[[#This Row],[Column2]]&gt;0,1,-1)*SQRT(Sample[[#This Row],[KPx''i]]^2+Sample[[#This Row],[KPx''j]]^2+Sample[[#This Row],[KPx''k]]^2)/Ksmag/Scale</f>
        <v>-0.45067768058071828</v>
      </c>
      <c r="AB2530" s="1">
        <f>SQRT(Sample[[#This Row],[Kpy''i]]^2+Sample[[#This Row],[KPy''j]]^2+Sample[[#This Row],[KPy''k]]^2)/KTmag/Scale</f>
        <v>1.3307047379492789</v>
      </c>
    </row>
    <row r="2531" spans="1:28" hidden="1" x14ac:dyDescent="0.25">
      <c r="A2531" s="5">
        <v>2526</v>
      </c>
      <c r="B2531" s="13" t="s">
        <v>43</v>
      </c>
      <c r="C2531" s="5"/>
      <c r="D2531" s="5"/>
      <c r="E2531">
        <v>2</v>
      </c>
      <c r="F2531">
        <v>1</v>
      </c>
      <c r="G2531">
        <v>1</v>
      </c>
      <c r="H2531" s="11">
        <f>Sample[[#This Row],[C]]/Sample[[#This Row],[D]]</f>
        <v>0.5</v>
      </c>
      <c r="I2531" s="11">
        <f>Sample[[#This Row],[A]]/Sample[[#This Row],[C]]</f>
        <v>1</v>
      </c>
      <c r="J2531" s="11">
        <f>Sample[[#This Row],[D]]/Sample[[#This Row],[A]]</f>
        <v>2</v>
      </c>
      <c r="K2531" s="11">
        <f>Sample[[#This Row],[A]]/Sample[[#This Row],[D]]</f>
        <v>0.5</v>
      </c>
      <c r="L2531" s="11">
        <f>Sample[[#This Row],[D]]/Sample[[#This Row],[C]]</f>
        <v>2</v>
      </c>
      <c r="M2531" s="11">
        <f>Sample[[#This Row],[C]]/Sample[[#This Row],[A]]</f>
        <v>1</v>
      </c>
      <c r="N2531">
        <f>IF(Sample[[#This Row],[Ap]]=0,10,LOG(Sample[[#This Row],[Ap]]))</f>
        <v>-0.3010299956639812</v>
      </c>
      <c r="O2531">
        <f>IF(Sample[[#This Row],[Ei]]=0,10,LOG(Sample[[#This Row],[Ei]]))</f>
        <v>0</v>
      </c>
      <c r="P2531">
        <f>IF(Sample[[#This Row],[Ii]]=0,10,LOG(Sample[[#This Row],[Ii]]))</f>
        <v>0.3010299956639812</v>
      </c>
      <c r="Q2531">
        <f>Kx-Sample[[#This Row],[Xp]]</f>
        <v>0.3010299956639812</v>
      </c>
      <c r="R2531">
        <f>Ky-Sample[[#This Row],[Yp]]</f>
        <v>-1</v>
      </c>
      <c r="S2531">
        <f>Kz-Sample[[#This Row],[Zp]]</f>
        <v>0.69897000433601875</v>
      </c>
      <c r="T2531">
        <f>Sample[[#This Row],[Kpy]]*KSc-Sample[[#This Row],[KPz]]*KSb</f>
        <v>0.30102999566398125</v>
      </c>
      <c r="U2531">
        <f>-1*(Sample[[#This Row],[KPx]]*KSc-Sample[[#This Row],[KPz]]*KSa)</f>
        <v>0.3010299956639812</v>
      </c>
      <c r="V2531">
        <f>(Sample[[#This Row],[KPx]]*$R$2-Sample[[#This Row],[Kpy]]*KSa)</f>
        <v>0.3010299956639812</v>
      </c>
      <c r="W2531">
        <f>Sample[[#This Row],[Kpy]]*KTc-Sample[[#This Row],[KPz]]*KTb</f>
        <v>1.6989700043360187</v>
      </c>
      <c r="X2531">
        <f>-1*(Sample[[#This Row],[KPx]]*KTc-Sample[[#This Row],[KPz]]*KTa)</f>
        <v>1.6989700043360187</v>
      </c>
      <c r="Y2531">
        <f>(Sample[[#This Row],[KPx]]*KTb-Sample[[#This Row],[Kpy]]*KTa)</f>
        <v>1.6989700043360187</v>
      </c>
      <c r="Z2531">
        <f>-Sample[[#This Row],[Xp]]*a+Sample[[#This Row],[Yp]]*b+Sample[[#This Row],[Zp]]*c_</f>
        <v>0.6020599913279624</v>
      </c>
      <c r="AA2531" s="8">
        <f>-IF(Sample[[#This Row],[Column2]]&gt;0,1,-1)*SQRT(Sample[[#This Row],[KPx''i]]^2+Sample[[#This Row],[KPx''j]]^2+Sample[[#This Row],[KPx''k]]^2)/Ksmag/Scale</f>
        <v>-0.36868494332449331</v>
      </c>
      <c r="AB2531" s="1">
        <f>SQRT(Sample[[#This Row],[Kpy''i]]^2+Sample[[#This Row],[KPy''j]]^2+Sample[[#This Row],[KPy''k]]^2)/KTmag/Scale</f>
        <v>1.201353211098537</v>
      </c>
    </row>
    <row r="2532" spans="1:28" hidden="1" x14ac:dyDescent="0.25">
      <c r="A2532" s="5">
        <v>2527</v>
      </c>
      <c r="B2532" s="13" t="s">
        <v>43</v>
      </c>
      <c r="C2532" s="5"/>
      <c r="D2532" s="5"/>
      <c r="E2532">
        <v>3</v>
      </c>
      <c r="F2532">
        <v>6</v>
      </c>
      <c r="G2532">
        <v>2</v>
      </c>
      <c r="H2532" s="11">
        <f>Sample[[#This Row],[C]]/Sample[[#This Row],[D]]</f>
        <v>2</v>
      </c>
      <c r="I2532" s="11">
        <f>Sample[[#This Row],[A]]/Sample[[#This Row],[C]]</f>
        <v>0.33333333333333331</v>
      </c>
      <c r="J2532" s="11">
        <f>Sample[[#This Row],[D]]/Sample[[#This Row],[A]]</f>
        <v>1.5</v>
      </c>
      <c r="K2532" s="11">
        <f>Sample[[#This Row],[A]]/Sample[[#This Row],[D]]</f>
        <v>0.66666666666666663</v>
      </c>
      <c r="L2532" s="11">
        <f>Sample[[#This Row],[D]]/Sample[[#This Row],[C]]</f>
        <v>0.5</v>
      </c>
      <c r="M2532" s="11">
        <f>Sample[[#This Row],[C]]/Sample[[#This Row],[A]]</f>
        <v>3</v>
      </c>
      <c r="N2532">
        <f>IF(Sample[[#This Row],[Ap]]=0,10,LOG(Sample[[#This Row],[Ap]]))</f>
        <v>0.3010299956639812</v>
      </c>
      <c r="O2532">
        <f>IF(Sample[[#This Row],[Ei]]=0,10,LOG(Sample[[#This Row],[Ei]]))</f>
        <v>-0.47712125471966244</v>
      </c>
      <c r="P2532">
        <f>IF(Sample[[#This Row],[Ii]]=0,10,LOG(Sample[[#This Row],[Ii]]))</f>
        <v>0.17609125905568124</v>
      </c>
      <c r="Q2532">
        <f>Kx-Sample[[#This Row],[Xp]]</f>
        <v>-0.3010299956639812</v>
      </c>
      <c r="R2532">
        <f>Ky-Sample[[#This Row],[Yp]]</f>
        <v>-0.52287874528033762</v>
      </c>
      <c r="S2532">
        <f>Kz-Sample[[#This Row],[Zp]]</f>
        <v>0.82390874094431876</v>
      </c>
      <c r="T2532">
        <f>Sample[[#This Row],[Kpy]]*KSc-Sample[[#This Row],[KPz]]*KSb</f>
        <v>-0.30102999566398114</v>
      </c>
      <c r="U2532">
        <f>-1*(Sample[[#This Row],[KPx]]*KSc-Sample[[#This Row],[KPz]]*KSa)</f>
        <v>-0.3010299956639812</v>
      </c>
      <c r="V2532">
        <f>(Sample[[#This Row],[KPx]]*$R$2-Sample[[#This Row],[Kpy]]*KSa)</f>
        <v>-0.3010299956639812</v>
      </c>
      <c r="W2532">
        <f>Sample[[#This Row],[Kpy]]*KTc-Sample[[#This Row],[KPz]]*KTb</f>
        <v>1.3467874862246565</v>
      </c>
      <c r="X2532">
        <f>-1*(Sample[[#This Row],[KPx]]*KTc-Sample[[#This Row],[KPz]]*KTa)</f>
        <v>1.3467874862246563</v>
      </c>
      <c r="Y2532">
        <f>(Sample[[#This Row],[KPx]]*KTb-Sample[[#This Row],[Kpy]]*KTa)</f>
        <v>1.3467874862246565</v>
      </c>
      <c r="Z2532">
        <f>-Sample[[#This Row],[Xp]]*a+Sample[[#This Row],[Yp]]*b+Sample[[#This Row],[Zp]]*c_</f>
        <v>-0.6020599913279624</v>
      </c>
      <c r="AA2532" s="8">
        <f>-IF(Sample[[#This Row],[Column2]]&gt;0,1,-1)*SQRT(Sample[[#This Row],[KPx''i]]^2+Sample[[#This Row],[KPx''j]]^2+Sample[[#This Row],[KPx''k]]^2)/Ksmag/Scale</f>
        <v>0.36868494332449325</v>
      </c>
      <c r="AB2532" s="1">
        <f>SQRT(Sample[[#This Row],[Kpy''i]]^2+Sample[[#This Row],[KPy''j]]^2+Sample[[#This Row],[KPy''k]]^2)/KTmag/Scale</f>
        <v>0.95232256432663864</v>
      </c>
    </row>
    <row r="2533" spans="1:28" hidden="1" x14ac:dyDescent="0.25">
      <c r="A2533" s="5">
        <v>2528</v>
      </c>
      <c r="B2533" s="13" t="s">
        <v>43</v>
      </c>
      <c r="C2533" s="5"/>
      <c r="D2533" s="5"/>
      <c r="E2533">
        <v>3</v>
      </c>
      <c r="F2533">
        <v>5</v>
      </c>
      <c r="G2533">
        <v>2</v>
      </c>
      <c r="H2533" s="11">
        <f>Sample[[#This Row],[C]]/Sample[[#This Row],[D]]</f>
        <v>1.6666666666666667</v>
      </c>
      <c r="I2533" s="11">
        <f>Sample[[#This Row],[A]]/Sample[[#This Row],[C]]</f>
        <v>0.4</v>
      </c>
      <c r="J2533" s="11">
        <f>Sample[[#This Row],[D]]/Sample[[#This Row],[A]]</f>
        <v>1.5</v>
      </c>
      <c r="K2533" s="11">
        <f>Sample[[#This Row],[A]]/Sample[[#This Row],[D]]</f>
        <v>0.66666666666666663</v>
      </c>
      <c r="L2533" s="11">
        <f>Sample[[#This Row],[D]]/Sample[[#This Row],[C]]</f>
        <v>0.6</v>
      </c>
      <c r="M2533" s="11">
        <f>Sample[[#This Row],[C]]/Sample[[#This Row],[A]]</f>
        <v>2.5</v>
      </c>
      <c r="N2533">
        <f>IF(Sample[[#This Row],[Ap]]=0,10,LOG(Sample[[#This Row],[Ap]]))</f>
        <v>0.22184874961635639</v>
      </c>
      <c r="O2533">
        <f>IF(Sample[[#This Row],[Ei]]=0,10,LOG(Sample[[#This Row],[Ei]]))</f>
        <v>-0.3979400086720376</v>
      </c>
      <c r="P2533">
        <f>IF(Sample[[#This Row],[Ii]]=0,10,LOG(Sample[[#This Row],[Ii]]))</f>
        <v>0.17609125905568124</v>
      </c>
      <c r="Q2533">
        <f>Kx-Sample[[#This Row],[Xp]]</f>
        <v>-0.22184874961635639</v>
      </c>
      <c r="R2533">
        <f>Ky-Sample[[#This Row],[Yp]]</f>
        <v>-0.6020599913279624</v>
      </c>
      <c r="S2533">
        <f>Kz-Sample[[#This Row],[Zp]]</f>
        <v>0.82390874094431876</v>
      </c>
      <c r="T2533">
        <f>Sample[[#This Row],[Kpy]]*KSc-Sample[[#This Row],[KPz]]*KSb</f>
        <v>-0.22184874961635637</v>
      </c>
      <c r="U2533">
        <f>-1*(Sample[[#This Row],[KPx]]*KSc-Sample[[#This Row],[KPz]]*KSa)</f>
        <v>-0.22184874961635639</v>
      </c>
      <c r="V2533">
        <f>(Sample[[#This Row],[KPx]]*$R$2-Sample[[#This Row],[Kpy]]*KSa)</f>
        <v>-0.22184874961635639</v>
      </c>
      <c r="W2533">
        <f>Sample[[#This Row],[Kpy]]*KTc-Sample[[#This Row],[KPz]]*KTb</f>
        <v>1.4259687322722812</v>
      </c>
      <c r="X2533">
        <f>-1*(Sample[[#This Row],[KPx]]*KTc-Sample[[#This Row],[KPz]]*KTa)</f>
        <v>1.4259687322722812</v>
      </c>
      <c r="Y2533">
        <f>(Sample[[#This Row],[KPx]]*KTb-Sample[[#This Row],[Kpy]]*KTa)</f>
        <v>1.4259687322722812</v>
      </c>
      <c r="Z2533">
        <f>-Sample[[#This Row],[Xp]]*a+Sample[[#This Row],[Yp]]*b+Sample[[#This Row],[Zp]]*c_</f>
        <v>-0.44369749923271273</v>
      </c>
      <c r="AA2533" s="8">
        <f>-IF(Sample[[#This Row],[Column2]]&gt;0,1,-1)*SQRT(Sample[[#This Row],[KPx''i]]^2+Sample[[#This Row],[KPx''j]]^2+Sample[[#This Row],[KPx''k]]^2)/Ksmag/Scale</f>
        <v>0.27170811831726921</v>
      </c>
      <c r="AB2533" s="1">
        <f>SQRT(Sample[[#This Row],[Kpy''i]]^2+Sample[[#This Row],[KPy''j]]^2+Sample[[#This Row],[KPy''k]]^2)/KTmag/Scale</f>
        <v>1.0083121603497145</v>
      </c>
    </row>
    <row r="2534" spans="1:28" hidden="1" x14ac:dyDescent="0.25">
      <c r="A2534" s="5">
        <v>2529</v>
      </c>
      <c r="B2534" s="13" t="s">
        <v>43</v>
      </c>
      <c r="C2534" s="5"/>
      <c r="D2534" s="5"/>
      <c r="E2534">
        <v>5</v>
      </c>
      <c r="F2534">
        <v>6</v>
      </c>
      <c r="G2534">
        <v>1</v>
      </c>
      <c r="H2534" s="11">
        <f>Sample[[#This Row],[C]]/Sample[[#This Row],[D]]</f>
        <v>1.2</v>
      </c>
      <c r="I2534" s="11">
        <f>Sample[[#This Row],[A]]/Sample[[#This Row],[C]]</f>
        <v>0.16666666666666666</v>
      </c>
      <c r="J2534" s="11">
        <f>Sample[[#This Row],[D]]/Sample[[#This Row],[A]]</f>
        <v>5</v>
      </c>
      <c r="K2534" s="11">
        <f>Sample[[#This Row],[A]]/Sample[[#This Row],[D]]</f>
        <v>0.2</v>
      </c>
      <c r="L2534" s="11">
        <f>Sample[[#This Row],[D]]/Sample[[#This Row],[C]]</f>
        <v>0.83333333333333337</v>
      </c>
      <c r="M2534" s="11">
        <f>Sample[[#This Row],[C]]/Sample[[#This Row],[A]]</f>
        <v>6</v>
      </c>
      <c r="N2534">
        <f>IF(Sample[[#This Row],[Ap]]=0,10,LOG(Sample[[#This Row],[Ap]]))</f>
        <v>7.9181246047624818E-2</v>
      </c>
      <c r="O2534">
        <f>IF(Sample[[#This Row],[Ei]]=0,10,LOG(Sample[[#This Row],[Ei]]))</f>
        <v>-0.77815125038364363</v>
      </c>
      <c r="P2534">
        <f>IF(Sample[[#This Row],[Ii]]=0,10,LOG(Sample[[#This Row],[Ii]]))</f>
        <v>0.69897000433601886</v>
      </c>
      <c r="Q2534">
        <f>Kx-Sample[[#This Row],[Xp]]</f>
        <v>-7.9181246047624818E-2</v>
      </c>
      <c r="R2534">
        <f>Ky-Sample[[#This Row],[Yp]]</f>
        <v>-0.22184874961635637</v>
      </c>
      <c r="S2534">
        <f>Kz-Sample[[#This Row],[Zp]]</f>
        <v>0.30102999566398114</v>
      </c>
      <c r="T2534">
        <f>Sample[[#This Row],[Kpy]]*KSc-Sample[[#This Row],[KPz]]*KSb</f>
        <v>-7.9181246047624776E-2</v>
      </c>
      <c r="U2534">
        <f>-1*(Sample[[#This Row],[KPx]]*KSc-Sample[[#This Row],[KPz]]*KSa)</f>
        <v>-7.9181246047624818E-2</v>
      </c>
      <c r="V2534">
        <f>(Sample[[#This Row],[KPx]]*$R$2-Sample[[#This Row],[Kpy]]*KSa)</f>
        <v>-7.9181246047624818E-2</v>
      </c>
      <c r="W2534">
        <f>Sample[[#This Row],[Kpy]]*KTc-Sample[[#This Row],[KPz]]*KTb</f>
        <v>0.52287874528033751</v>
      </c>
      <c r="X2534">
        <f>-1*(Sample[[#This Row],[KPx]]*KTc-Sample[[#This Row],[KPz]]*KTa)</f>
        <v>0.52287874528033751</v>
      </c>
      <c r="Y2534">
        <f>(Sample[[#This Row],[KPx]]*KTb-Sample[[#This Row],[Kpy]]*KTa)</f>
        <v>0.52287874528033751</v>
      </c>
      <c r="Z2534">
        <f>-Sample[[#This Row],[Xp]]*a+Sample[[#This Row],[Yp]]*b+Sample[[#This Row],[Zp]]*c_</f>
        <v>-0.15836249209524955</v>
      </c>
      <c r="AA2534" s="8">
        <f>-IF(Sample[[#This Row],[Column2]]&gt;0,1,-1)*SQRT(Sample[[#This Row],[KPx''i]]^2+Sample[[#This Row],[KPx''j]]^2+Sample[[#This Row],[KPx''k]]^2)/Ksmag/Scale</f>
        <v>9.6976825007224002E-2</v>
      </c>
      <c r="AB2534" s="1">
        <f>SQRT(Sample[[#This Row],[Kpy''i]]^2+Sample[[#This Row],[KPy''j]]^2+Sample[[#This Row],[KPy''k]]^2)/KTmag/Scale</f>
        <v>0.36973110652604019</v>
      </c>
    </row>
    <row r="2535" spans="1:28" hidden="1" x14ac:dyDescent="0.25">
      <c r="A2535" s="5">
        <v>2530</v>
      </c>
      <c r="B2535" s="13" t="s">
        <v>43</v>
      </c>
      <c r="C2535" s="5"/>
      <c r="D2535" s="5"/>
      <c r="E2535">
        <v>2</v>
      </c>
      <c r="F2535">
        <v>4</v>
      </c>
      <c r="G2535">
        <v>2</v>
      </c>
      <c r="H2535" s="11">
        <f>Sample[[#This Row],[C]]/Sample[[#This Row],[D]]</f>
        <v>2</v>
      </c>
      <c r="I2535" s="11">
        <f>Sample[[#This Row],[A]]/Sample[[#This Row],[C]]</f>
        <v>0.5</v>
      </c>
      <c r="J2535" s="11">
        <f>Sample[[#This Row],[D]]/Sample[[#This Row],[A]]</f>
        <v>1</v>
      </c>
      <c r="K2535" s="11">
        <f>Sample[[#This Row],[A]]/Sample[[#This Row],[D]]</f>
        <v>1</v>
      </c>
      <c r="L2535" s="11">
        <f>Sample[[#This Row],[D]]/Sample[[#This Row],[C]]</f>
        <v>0.5</v>
      </c>
      <c r="M2535" s="11">
        <f>Sample[[#This Row],[C]]/Sample[[#This Row],[A]]</f>
        <v>2</v>
      </c>
      <c r="N2535">
        <f>IF(Sample[[#This Row],[Ap]]=0,10,LOG(Sample[[#This Row],[Ap]]))</f>
        <v>0.3010299956639812</v>
      </c>
      <c r="O2535">
        <f>IF(Sample[[#This Row],[Ei]]=0,10,LOG(Sample[[#This Row],[Ei]]))</f>
        <v>-0.3010299956639812</v>
      </c>
      <c r="P2535">
        <f>IF(Sample[[#This Row],[Ii]]=0,10,LOG(Sample[[#This Row],[Ii]]))</f>
        <v>0</v>
      </c>
      <c r="Q2535">
        <f>Kx-Sample[[#This Row],[Xp]]</f>
        <v>-0.3010299956639812</v>
      </c>
      <c r="R2535">
        <f>Ky-Sample[[#This Row],[Yp]]</f>
        <v>-0.69897000433601875</v>
      </c>
      <c r="S2535">
        <f>Kz-Sample[[#This Row],[Zp]]</f>
        <v>1</v>
      </c>
      <c r="T2535">
        <f>Sample[[#This Row],[Kpy]]*KSc-Sample[[#This Row],[KPz]]*KSb</f>
        <v>-0.30102999566398125</v>
      </c>
      <c r="U2535">
        <f>-1*(Sample[[#This Row],[KPx]]*KSc-Sample[[#This Row],[KPz]]*KSa)</f>
        <v>-0.3010299956639812</v>
      </c>
      <c r="V2535">
        <f>(Sample[[#This Row],[KPx]]*$R$2-Sample[[#This Row],[Kpy]]*KSa)</f>
        <v>-0.3010299956639812</v>
      </c>
      <c r="W2535">
        <f>Sample[[#This Row],[Kpy]]*KTc-Sample[[#This Row],[KPz]]*KTb</f>
        <v>1.6989700043360187</v>
      </c>
      <c r="X2535">
        <f>-1*(Sample[[#This Row],[KPx]]*KTc-Sample[[#This Row],[KPz]]*KTa)</f>
        <v>1.6989700043360187</v>
      </c>
      <c r="Y2535">
        <f>(Sample[[#This Row],[KPx]]*KTb-Sample[[#This Row],[Kpy]]*KTa)</f>
        <v>1.6989700043360187</v>
      </c>
      <c r="Z2535">
        <f>-Sample[[#This Row],[Xp]]*a+Sample[[#This Row],[Yp]]*b+Sample[[#This Row],[Zp]]*c_</f>
        <v>-0.6020599913279624</v>
      </c>
      <c r="AA2535" s="8">
        <f>-IF(Sample[[#This Row],[Column2]]&gt;0,1,-1)*SQRT(Sample[[#This Row],[KPx''i]]^2+Sample[[#This Row],[KPx''j]]^2+Sample[[#This Row],[KPx''k]]^2)/Ksmag/Scale</f>
        <v>0.36868494332449331</v>
      </c>
      <c r="AB2535" s="1">
        <f>SQRT(Sample[[#This Row],[Kpy''i]]^2+Sample[[#This Row],[KPy''j]]^2+Sample[[#This Row],[KPy''k]]^2)/KTmag/Scale</f>
        <v>1.201353211098537</v>
      </c>
    </row>
    <row r="2536" spans="1:28" hidden="1" x14ac:dyDescent="0.25">
      <c r="A2536" s="5">
        <v>2531</v>
      </c>
      <c r="B2536" s="13" t="s">
        <v>43</v>
      </c>
      <c r="C2536" s="5"/>
      <c r="D2536" s="5"/>
      <c r="E2536">
        <v>3</v>
      </c>
      <c r="F2536">
        <v>8</v>
      </c>
      <c r="G2536">
        <v>9</v>
      </c>
      <c r="H2536" s="11">
        <f>Sample[[#This Row],[C]]/Sample[[#This Row],[D]]</f>
        <v>2.6666666666666665</v>
      </c>
      <c r="I2536" s="11">
        <f>Sample[[#This Row],[A]]/Sample[[#This Row],[C]]</f>
        <v>1.125</v>
      </c>
      <c r="J2536" s="11">
        <f>Sample[[#This Row],[D]]/Sample[[#This Row],[A]]</f>
        <v>0.33333333333333331</v>
      </c>
      <c r="K2536" s="11">
        <f>Sample[[#This Row],[A]]/Sample[[#This Row],[D]]</f>
        <v>3</v>
      </c>
      <c r="L2536" s="11">
        <f>Sample[[#This Row],[D]]/Sample[[#This Row],[C]]</f>
        <v>0.375</v>
      </c>
      <c r="M2536" s="11">
        <f>Sample[[#This Row],[C]]/Sample[[#This Row],[A]]</f>
        <v>0.88888888888888884</v>
      </c>
      <c r="N2536">
        <f>IF(Sample[[#This Row],[Ap]]=0,10,LOG(Sample[[#This Row],[Ap]]))</f>
        <v>0.4259687322722811</v>
      </c>
      <c r="O2536">
        <f>IF(Sample[[#This Row],[Ei]]=0,10,LOG(Sample[[#This Row],[Ei]]))</f>
        <v>5.1152522447381291E-2</v>
      </c>
      <c r="P2536">
        <f>IF(Sample[[#This Row],[Ii]]=0,10,LOG(Sample[[#This Row],[Ii]]))</f>
        <v>-0.47712125471966244</v>
      </c>
      <c r="Q2536">
        <f>Kx-Sample[[#This Row],[Xp]]</f>
        <v>-0.4259687322722811</v>
      </c>
      <c r="R2536">
        <f>Ky-Sample[[#This Row],[Yp]]</f>
        <v>-1.0511525224473812</v>
      </c>
      <c r="S2536">
        <f>Kz-Sample[[#This Row],[Zp]]</f>
        <v>1.4771212547196624</v>
      </c>
      <c r="T2536">
        <f>Sample[[#This Row],[Kpy]]*KSc-Sample[[#This Row],[KPz]]*KSb</f>
        <v>-0.42596873227228116</v>
      </c>
      <c r="U2536">
        <f>-1*(Sample[[#This Row],[KPx]]*KSc-Sample[[#This Row],[KPz]]*KSa)</f>
        <v>-0.4259687322722811</v>
      </c>
      <c r="V2536">
        <f>(Sample[[#This Row],[KPx]]*$R$2-Sample[[#This Row],[Kpy]]*KSa)</f>
        <v>-0.4259687322722811</v>
      </c>
      <c r="W2536">
        <f>Sample[[#This Row],[Kpy]]*KTc-Sample[[#This Row],[KPz]]*KTb</f>
        <v>2.5282737771670436</v>
      </c>
      <c r="X2536">
        <f>-1*(Sample[[#This Row],[KPx]]*KTc-Sample[[#This Row],[KPz]]*KTa)</f>
        <v>2.5282737771670436</v>
      </c>
      <c r="Y2536">
        <f>(Sample[[#This Row],[KPx]]*KTb-Sample[[#This Row],[Kpy]]*KTa)</f>
        <v>2.5282737771670436</v>
      </c>
      <c r="Z2536">
        <f>-Sample[[#This Row],[Xp]]*a+Sample[[#This Row],[Yp]]*b+Sample[[#This Row],[Zp]]*c_</f>
        <v>-0.85193746454456232</v>
      </c>
      <c r="AA2536" s="8">
        <f>-IF(Sample[[#This Row],[Column2]]&gt;0,1,-1)*SQRT(Sample[[#This Row],[KPx''i]]^2+Sample[[#This Row],[KPx''j]]^2+Sample[[#This Row],[KPx''k]]^2)/Ksmag/Scale</f>
        <v>0.52170302022365311</v>
      </c>
      <c r="AB2536" s="1">
        <f>SQRT(Sample[[#This Row],[Kpy''i]]^2+Sample[[#This Row],[KPy''j]]^2+Sample[[#This Row],[KPy''k]]^2)/KTmag/Scale</f>
        <v>1.7877595325309428</v>
      </c>
    </row>
    <row r="2537" spans="1:28" hidden="1" x14ac:dyDescent="0.25">
      <c r="A2537" s="5">
        <v>2532</v>
      </c>
      <c r="B2537" s="13" t="s">
        <v>43</v>
      </c>
      <c r="C2537" s="5"/>
      <c r="D2537" s="5"/>
      <c r="E2537">
        <v>6</v>
      </c>
      <c r="F2537">
        <v>5</v>
      </c>
      <c r="G2537">
        <v>6</v>
      </c>
      <c r="H2537" s="11">
        <f>Sample[[#This Row],[C]]/Sample[[#This Row],[D]]</f>
        <v>0.83333333333333337</v>
      </c>
      <c r="I2537" s="11">
        <f>Sample[[#This Row],[A]]/Sample[[#This Row],[C]]</f>
        <v>1.2</v>
      </c>
      <c r="J2537" s="11">
        <f>Sample[[#This Row],[D]]/Sample[[#This Row],[A]]</f>
        <v>1</v>
      </c>
      <c r="K2537" s="11">
        <f>Sample[[#This Row],[A]]/Sample[[#This Row],[D]]</f>
        <v>1</v>
      </c>
      <c r="L2537" s="11">
        <f>Sample[[#This Row],[D]]/Sample[[#This Row],[C]]</f>
        <v>1.2</v>
      </c>
      <c r="M2537" s="11">
        <f>Sample[[#This Row],[C]]/Sample[[#This Row],[A]]</f>
        <v>0.83333333333333337</v>
      </c>
      <c r="N2537">
        <f>IF(Sample[[#This Row],[Ap]]=0,10,LOG(Sample[[#This Row],[Ap]]))</f>
        <v>-7.9181246047624804E-2</v>
      </c>
      <c r="O2537">
        <f>IF(Sample[[#This Row],[Ei]]=0,10,LOG(Sample[[#This Row],[Ei]]))</f>
        <v>7.9181246047624818E-2</v>
      </c>
      <c r="P2537">
        <f>IF(Sample[[#This Row],[Ii]]=0,10,LOG(Sample[[#This Row],[Ii]]))</f>
        <v>0</v>
      </c>
      <c r="Q2537">
        <f>Kx-Sample[[#This Row],[Xp]]</f>
        <v>7.9181246047624804E-2</v>
      </c>
      <c r="R2537">
        <f>Ky-Sample[[#This Row],[Yp]]</f>
        <v>-1.0791812460476249</v>
      </c>
      <c r="S2537">
        <f>Kz-Sample[[#This Row],[Zp]]</f>
        <v>1</v>
      </c>
      <c r="T2537">
        <f>Sample[[#This Row],[Kpy]]*KSc-Sample[[#This Row],[KPz]]*KSb</f>
        <v>7.9181246047624887E-2</v>
      </c>
      <c r="U2537">
        <f>-1*(Sample[[#This Row],[KPx]]*KSc-Sample[[#This Row],[KPz]]*KSa)</f>
        <v>7.9181246047624804E-2</v>
      </c>
      <c r="V2537">
        <f>(Sample[[#This Row],[KPx]]*$R$2-Sample[[#This Row],[Kpy]]*KSa)</f>
        <v>7.9181246047624804E-2</v>
      </c>
      <c r="W2537">
        <f>Sample[[#This Row],[Kpy]]*KTc-Sample[[#This Row],[KPz]]*KTb</f>
        <v>2.0791812460476251</v>
      </c>
      <c r="X2537">
        <f>-1*(Sample[[#This Row],[KPx]]*KTc-Sample[[#This Row],[KPz]]*KTa)</f>
        <v>2.0791812460476247</v>
      </c>
      <c r="Y2537">
        <f>(Sample[[#This Row],[KPx]]*KTb-Sample[[#This Row],[Kpy]]*KTa)</f>
        <v>2.0791812460476251</v>
      </c>
      <c r="Z2537">
        <f>-Sample[[#This Row],[Xp]]*a+Sample[[#This Row],[Yp]]*b+Sample[[#This Row],[Zp]]*c_</f>
        <v>0.15836249209524964</v>
      </c>
      <c r="AA2537" s="8">
        <f>-IF(Sample[[#This Row],[Column2]]&gt;0,1,-1)*SQRT(Sample[[#This Row],[KPx''i]]^2+Sample[[#This Row],[KPx''j]]^2+Sample[[#This Row],[KPx''k]]^2)/Ksmag/Scale</f>
        <v>-9.6976825007224043E-2</v>
      </c>
      <c r="AB2537" s="1">
        <f>SQRT(Sample[[#This Row],[Kpy''i]]^2+Sample[[#This Row],[KPy''j]]^2+Sample[[#This Row],[KPy''k]]^2)/KTmag/Scale</f>
        <v>1.4702031583961712</v>
      </c>
    </row>
    <row r="2538" spans="1:28" hidden="1" x14ac:dyDescent="0.25">
      <c r="A2538" s="5">
        <v>2533</v>
      </c>
      <c r="B2538" s="13" t="s">
        <v>43</v>
      </c>
      <c r="C2538" s="5"/>
      <c r="D2538" s="5"/>
      <c r="E2538">
        <v>4</v>
      </c>
      <c r="F2538">
        <v>8</v>
      </c>
      <c r="G2538">
        <v>8</v>
      </c>
      <c r="H2538" s="11">
        <f>Sample[[#This Row],[C]]/Sample[[#This Row],[D]]</f>
        <v>2</v>
      </c>
      <c r="I2538" s="11">
        <f>Sample[[#This Row],[A]]/Sample[[#This Row],[C]]</f>
        <v>1</v>
      </c>
      <c r="J2538" s="11">
        <f>Sample[[#This Row],[D]]/Sample[[#This Row],[A]]</f>
        <v>0.5</v>
      </c>
      <c r="K2538" s="11">
        <f>Sample[[#This Row],[A]]/Sample[[#This Row],[D]]</f>
        <v>2</v>
      </c>
      <c r="L2538" s="11">
        <f>Sample[[#This Row],[D]]/Sample[[#This Row],[C]]</f>
        <v>0.5</v>
      </c>
      <c r="M2538" s="11">
        <f>Sample[[#This Row],[C]]/Sample[[#This Row],[A]]</f>
        <v>1</v>
      </c>
      <c r="N2538">
        <f>IF(Sample[[#This Row],[Ap]]=0,10,LOG(Sample[[#This Row],[Ap]]))</f>
        <v>0.3010299956639812</v>
      </c>
      <c r="O2538">
        <f>IF(Sample[[#This Row],[Ei]]=0,10,LOG(Sample[[#This Row],[Ei]]))</f>
        <v>0</v>
      </c>
      <c r="P2538">
        <f>IF(Sample[[#This Row],[Ii]]=0,10,LOG(Sample[[#This Row],[Ii]]))</f>
        <v>-0.3010299956639812</v>
      </c>
      <c r="Q2538">
        <f>Kx-Sample[[#This Row],[Xp]]</f>
        <v>-0.3010299956639812</v>
      </c>
      <c r="R2538">
        <f>Ky-Sample[[#This Row],[Yp]]</f>
        <v>-1</v>
      </c>
      <c r="S2538">
        <f>Kz-Sample[[#This Row],[Zp]]</f>
        <v>1.3010299956639813</v>
      </c>
      <c r="T2538">
        <f>Sample[[#This Row],[Kpy]]*KSc-Sample[[#This Row],[KPz]]*KSb</f>
        <v>-0.30102999566398125</v>
      </c>
      <c r="U2538">
        <f>-1*(Sample[[#This Row],[KPx]]*KSc-Sample[[#This Row],[KPz]]*KSa)</f>
        <v>-0.3010299956639812</v>
      </c>
      <c r="V2538">
        <f>(Sample[[#This Row],[KPx]]*$R$2-Sample[[#This Row],[Kpy]]*KSa)</f>
        <v>-0.3010299956639812</v>
      </c>
      <c r="W2538">
        <f>Sample[[#This Row],[Kpy]]*KTc-Sample[[#This Row],[KPz]]*KTb</f>
        <v>2.3010299956639813</v>
      </c>
      <c r="X2538">
        <f>-1*(Sample[[#This Row],[KPx]]*KTc-Sample[[#This Row],[KPz]]*KTa)</f>
        <v>2.3010299956639813</v>
      </c>
      <c r="Y2538">
        <f>(Sample[[#This Row],[KPx]]*KTb-Sample[[#This Row],[Kpy]]*KTa)</f>
        <v>2.3010299956639813</v>
      </c>
      <c r="Z2538">
        <f>-Sample[[#This Row],[Xp]]*a+Sample[[#This Row],[Yp]]*b+Sample[[#This Row],[Zp]]*c_</f>
        <v>-0.6020599913279624</v>
      </c>
      <c r="AA2538" s="8">
        <f>-IF(Sample[[#This Row],[Column2]]&gt;0,1,-1)*SQRT(Sample[[#This Row],[KPx''i]]^2+Sample[[#This Row],[KPx''j]]^2+Sample[[#This Row],[KPx''k]]^2)/Ksmag/Scale</f>
        <v>0.36868494332449331</v>
      </c>
      <c r="AB2538" s="1">
        <f>SQRT(Sample[[#This Row],[Kpy''i]]^2+Sample[[#This Row],[KPy''j]]^2+Sample[[#This Row],[KPy''k]]^2)/KTmag/Scale</f>
        <v>1.6270739136476533</v>
      </c>
    </row>
    <row r="2539" spans="1:28" hidden="1" x14ac:dyDescent="0.25">
      <c r="A2539" s="5">
        <v>2534</v>
      </c>
      <c r="B2539" s="13" t="s">
        <v>43</v>
      </c>
      <c r="C2539" s="5"/>
      <c r="D2539" s="5"/>
      <c r="E2539">
        <v>7</v>
      </c>
      <c r="F2539">
        <v>3</v>
      </c>
      <c r="G2539">
        <v>2</v>
      </c>
      <c r="H2539" s="11">
        <f>Sample[[#This Row],[C]]/Sample[[#This Row],[D]]</f>
        <v>0.42857142857142855</v>
      </c>
      <c r="I2539" s="11">
        <f>Sample[[#This Row],[A]]/Sample[[#This Row],[C]]</f>
        <v>0.66666666666666663</v>
      </c>
      <c r="J2539" s="11">
        <f>Sample[[#This Row],[D]]/Sample[[#This Row],[A]]</f>
        <v>3.5</v>
      </c>
      <c r="K2539" s="11">
        <f>Sample[[#This Row],[A]]/Sample[[#This Row],[D]]</f>
        <v>0.2857142857142857</v>
      </c>
      <c r="L2539" s="11">
        <f>Sample[[#This Row],[D]]/Sample[[#This Row],[C]]</f>
        <v>2.3333333333333335</v>
      </c>
      <c r="M2539" s="11">
        <f>Sample[[#This Row],[C]]/Sample[[#This Row],[A]]</f>
        <v>1.5</v>
      </c>
      <c r="N2539">
        <f>IF(Sample[[#This Row],[Ap]]=0,10,LOG(Sample[[#This Row],[Ap]]))</f>
        <v>-0.36797678529459443</v>
      </c>
      <c r="O2539">
        <f>IF(Sample[[#This Row],[Ei]]=0,10,LOG(Sample[[#This Row],[Ei]]))</f>
        <v>-0.17609125905568127</v>
      </c>
      <c r="P2539">
        <f>IF(Sample[[#This Row],[Ii]]=0,10,LOG(Sample[[#This Row],[Ii]]))</f>
        <v>0.54406804435027567</v>
      </c>
      <c r="Q2539">
        <f>Kx-Sample[[#This Row],[Xp]]</f>
        <v>0.36797678529459443</v>
      </c>
      <c r="R2539">
        <f>Ky-Sample[[#This Row],[Yp]]</f>
        <v>-0.82390874094431876</v>
      </c>
      <c r="S2539">
        <f>Kz-Sample[[#This Row],[Zp]]</f>
        <v>0.45593195564972433</v>
      </c>
      <c r="T2539">
        <f>Sample[[#This Row],[Kpy]]*KSc-Sample[[#This Row],[KPz]]*KSb</f>
        <v>0.36797678529459443</v>
      </c>
      <c r="U2539">
        <f>-1*(Sample[[#This Row],[KPx]]*KSc-Sample[[#This Row],[KPz]]*KSa)</f>
        <v>0.36797678529459443</v>
      </c>
      <c r="V2539">
        <f>(Sample[[#This Row],[KPx]]*$R$2-Sample[[#This Row],[Kpy]]*KSa)</f>
        <v>0.36797678529459443</v>
      </c>
      <c r="W2539">
        <f>Sample[[#This Row],[Kpy]]*KTc-Sample[[#This Row],[KPz]]*KTb</f>
        <v>1.279840696594043</v>
      </c>
      <c r="X2539">
        <f>-1*(Sample[[#This Row],[KPx]]*KTc-Sample[[#This Row],[KPz]]*KTa)</f>
        <v>1.279840696594043</v>
      </c>
      <c r="Y2539">
        <f>(Sample[[#This Row],[KPx]]*KTb-Sample[[#This Row],[Kpy]]*KTa)</f>
        <v>1.279840696594043</v>
      </c>
      <c r="Z2539">
        <f>-Sample[[#This Row],[Xp]]*a+Sample[[#This Row],[Yp]]*b+Sample[[#This Row],[Zp]]*c_</f>
        <v>0.73595357058918887</v>
      </c>
      <c r="AA2539" s="8">
        <f>-IF(Sample[[#This Row],[Column2]]&gt;0,1,-1)*SQRT(Sample[[#This Row],[KPx''i]]^2+Sample[[#This Row],[KPx''j]]^2+Sample[[#This Row],[KPx''k]]^2)/Ksmag/Scale</f>
        <v>-0.45067768058071839</v>
      </c>
      <c r="AB2539" s="1">
        <f>SQRT(Sample[[#This Row],[Kpy''i]]^2+Sample[[#This Row],[KPy''j]]^2+Sample[[#This Row],[KPy''k]]^2)/KTmag/Scale</f>
        <v>0.90498403540016259</v>
      </c>
    </row>
    <row r="2540" spans="1:28" hidden="1" x14ac:dyDescent="0.25">
      <c r="A2540" s="5">
        <v>2535</v>
      </c>
      <c r="B2540" s="13" t="s">
        <v>43</v>
      </c>
      <c r="C2540" s="5"/>
      <c r="D2540" s="5"/>
      <c r="E2540">
        <v>3</v>
      </c>
      <c r="F2540">
        <v>5</v>
      </c>
      <c r="G2540">
        <v>4</v>
      </c>
      <c r="H2540" s="11">
        <f>Sample[[#This Row],[C]]/Sample[[#This Row],[D]]</f>
        <v>1.6666666666666667</v>
      </c>
      <c r="I2540" s="11">
        <f>Sample[[#This Row],[A]]/Sample[[#This Row],[C]]</f>
        <v>0.8</v>
      </c>
      <c r="J2540" s="11">
        <f>Sample[[#This Row],[D]]/Sample[[#This Row],[A]]</f>
        <v>0.75</v>
      </c>
      <c r="K2540" s="11">
        <f>Sample[[#This Row],[A]]/Sample[[#This Row],[D]]</f>
        <v>1.3333333333333333</v>
      </c>
      <c r="L2540" s="11">
        <f>Sample[[#This Row],[D]]/Sample[[#This Row],[C]]</f>
        <v>0.6</v>
      </c>
      <c r="M2540" s="11">
        <f>Sample[[#This Row],[C]]/Sample[[#This Row],[A]]</f>
        <v>1.25</v>
      </c>
      <c r="N2540">
        <f>IF(Sample[[#This Row],[Ap]]=0,10,LOG(Sample[[#This Row],[Ap]]))</f>
        <v>0.22184874961635639</v>
      </c>
      <c r="O2540">
        <f>IF(Sample[[#This Row],[Ei]]=0,10,LOG(Sample[[#This Row],[Ei]]))</f>
        <v>-9.6910013008056392E-2</v>
      </c>
      <c r="P2540">
        <f>IF(Sample[[#This Row],[Ii]]=0,10,LOG(Sample[[#This Row],[Ii]]))</f>
        <v>-0.12493873660829995</v>
      </c>
      <c r="Q2540">
        <f>Kx-Sample[[#This Row],[Xp]]</f>
        <v>-0.22184874961635639</v>
      </c>
      <c r="R2540">
        <f>Ky-Sample[[#This Row],[Yp]]</f>
        <v>-0.90308998699194365</v>
      </c>
      <c r="S2540">
        <f>Kz-Sample[[#This Row],[Zp]]</f>
        <v>1.1249387366082999</v>
      </c>
      <c r="T2540">
        <f>Sample[[#This Row],[Kpy]]*KSc-Sample[[#This Row],[KPz]]*KSb</f>
        <v>-0.22184874961635626</v>
      </c>
      <c r="U2540">
        <f>-1*(Sample[[#This Row],[KPx]]*KSc-Sample[[#This Row],[KPz]]*KSa)</f>
        <v>-0.22184874961635639</v>
      </c>
      <c r="V2540">
        <f>(Sample[[#This Row],[KPx]]*$R$2-Sample[[#This Row],[Kpy]]*KSa)</f>
        <v>-0.22184874961635639</v>
      </c>
      <c r="W2540">
        <f>Sample[[#This Row],[Kpy]]*KTc-Sample[[#This Row],[KPz]]*KTb</f>
        <v>2.0280287236002437</v>
      </c>
      <c r="X2540">
        <f>-1*(Sample[[#This Row],[KPx]]*KTc-Sample[[#This Row],[KPz]]*KTa)</f>
        <v>2.0280287236002432</v>
      </c>
      <c r="Y2540">
        <f>(Sample[[#This Row],[KPx]]*KTb-Sample[[#This Row],[Kpy]]*KTa)</f>
        <v>2.0280287236002437</v>
      </c>
      <c r="Z2540">
        <f>-Sample[[#This Row],[Xp]]*a+Sample[[#This Row],[Yp]]*b+Sample[[#This Row],[Zp]]*c_</f>
        <v>-0.44369749923271268</v>
      </c>
      <c r="AA2540" s="8">
        <f>-IF(Sample[[#This Row],[Column2]]&gt;0,1,-1)*SQRT(Sample[[#This Row],[KPx''i]]^2+Sample[[#This Row],[KPx''j]]^2+Sample[[#This Row],[KPx''k]]^2)/Ksmag/Scale</f>
        <v>0.27170811831726915</v>
      </c>
      <c r="AB2540" s="1">
        <f>SQRT(Sample[[#This Row],[Kpy''i]]^2+Sample[[#This Row],[KPy''j]]^2+Sample[[#This Row],[KPy''k]]^2)/KTmag/Scale</f>
        <v>1.4340328628988308</v>
      </c>
    </row>
    <row r="2541" spans="1:28" hidden="1" x14ac:dyDescent="0.25">
      <c r="A2541" s="5">
        <v>2536</v>
      </c>
      <c r="B2541" s="13" t="s">
        <v>43</v>
      </c>
      <c r="C2541" s="5"/>
      <c r="D2541" s="5"/>
      <c r="E2541">
        <v>6</v>
      </c>
      <c r="F2541">
        <v>5</v>
      </c>
      <c r="G2541">
        <v>2</v>
      </c>
      <c r="H2541" s="11">
        <f>Sample[[#This Row],[C]]/Sample[[#This Row],[D]]</f>
        <v>0.83333333333333337</v>
      </c>
      <c r="I2541" s="11">
        <f>Sample[[#This Row],[A]]/Sample[[#This Row],[C]]</f>
        <v>0.4</v>
      </c>
      <c r="J2541" s="11">
        <f>Sample[[#This Row],[D]]/Sample[[#This Row],[A]]</f>
        <v>3</v>
      </c>
      <c r="K2541" s="11">
        <f>Sample[[#This Row],[A]]/Sample[[#This Row],[D]]</f>
        <v>0.33333333333333331</v>
      </c>
      <c r="L2541" s="11">
        <f>Sample[[#This Row],[D]]/Sample[[#This Row],[C]]</f>
        <v>1.2</v>
      </c>
      <c r="M2541" s="11">
        <f>Sample[[#This Row],[C]]/Sample[[#This Row],[A]]</f>
        <v>2.5</v>
      </c>
      <c r="N2541">
        <f>IF(Sample[[#This Row],[Ap]]=0,10,LOG(Sample[[#This Row],[Ap]]))</f>
        <v>-7.9181246047624804E-2</v>
      </c>
      <c r="O2541">
        <f>IF(Sample[[#This Row],[Ei]]=0,10,LOG(Sample[[#This Row],[Ei]]))</f>
        <v>-0.3979400086720376</v>
      </c>
      <c r="P2541">
        <f>IF(Sample[[#This Row],[Ii]]=0,10,LOG(Sample[[#This Row],[Ii]]))</f>
        <v>0.47712125471966244</v>
      </c>
      <c r="Q2541">
        <f>Kx-Sample[[#This Row],[Xp]]</f>
        <v>7.9181246047624804E-2</v>
      </c>
      <c r="R2541">
        <f>Ky-Sample[[#This Row],[Yp]]</f>
        <v>-0.6020599913279624</v>
      </c>
      <c r="S2541">
        <f>Kz-Sample[[#This Row],[Zp]]</f>
        <v>0.52287874528033762</v>
      </c>
      <c r="T2541">
        <f>Sample[[#This Row],[Kpy]]*KSc-Sample[[#This Row],[KPz]]*KSb</f>
        <v>7.9181246047624776E-2</v>
      </c>
      <c r="U2541">
        <f>-1*(Sample[[#This Row],[KPx]]*KSc-Sample[[#This Row],[KPz]]*KSa)</f>
        <v>7.9181246047624804E-2</v>
      </c>
      <c r="V2541">
        <f>(Sample[[#This Row],[KPx]]*$R$2-Sample[[#This Row],[Kpy]]*KSa)</f>
        <v>7.9181246047624804E-2</v>
      </c>
      <c r="W2541">
        <f>Sample[[#This Row],[Kpy]]*KTc-Sample[[#This Row],[KPz]]*KTb</f>
        <v>1.1249387366082999</v>
      </c>
      <c r="X2541">
        <f>-1*(Sample[[#This Row],[KPx]]*KTc-Sample[[#This Row],[KPz]]*KTa)</f>
        <v>1.1249387366083001</v>
      </c>
      <c r="Y2541">
        <f>(Sample[[#This Row],[KPx]]*KTb-Sample[[#This Row],[Kpy]]*KTa)</f>
        <v>1.1249387366082999</v>
      </c>
      <c r="Z2541">
        <f>-Sample[[#This Row],[Xp]]*a+Sample[[#This Row],[Yp]]*b+Sample[[#This Row],[Zp]]*c_</f>
        <v>0.15836249209524966</v>
      </c>
      <c r="AA2541" s="8">
        <f>-IF(Sample[[#This Row],[Column2]]&gt;0,1,-1)*SQRT(Sample[[#This Row],[KPx''i]]^2+Sample[[#This Row],[KPx''j]]^2+Sample[[#This Row],[KPx''k]]^2)/Ksmag/Scale</f>
        <v>-9.6976825007224002E-2</v>
      </c>
      <c r="AB2541" s="1">
        <f>SQRT(Sample[[#This Row],[Kpy''i]]^2+Sample[[#This Row],[KPy''j]]^2+Sample[[#This Row],[KPy''k]]^2)/KTmag/Scale</f>
        <v>0.79545180907515645</v>
      </c>
    </row>
    <row r="2542" spans="1:28" hidden="1" x14ac:dyDescent="0.25">
      <c r="A2542" s="5">
        <v>2537</v>
      </c>
      <c r="B2542" s="13" t="s">
        <v>43</v>
      </c>
      <c r="C2542" s="5"/>
      <c r="D2542" s="5"/>
      <c r="E2542">
        <v>8</v>
      </c>
      <c r="F2542">
        <v>1</v>
      </c>
      <c r="G2542">
        <v>2</v>
      </c>
      <c r="H2542" s="11">
        <f>Sample[[#This Row],[C]]/Sample[[#This Row],[D]]</f>
        <v>0.125</v>
      </c>
      <c r="I2542" s="11">
        <f>Sample[[#This Row],[A]]/Sample[[#This Row],[C]]</f>
        <v>2</v>
      </c>
      <c r="J2542" s="11">
        <f>Sample[[#This Row],[D]]/Sample[[#This Row],[A]]</f>
        <v>4</v>
      </c>
      <c r="K2542" s="11">
        <f>Sample[[#This Row],[A]]/Sample[[#This Row],[D]]</f>
        <v>0.25</v>
      </c>
      <c r="L2542" s="11">
        <f>Sample[[#This Row],[D]]/Sample[[#This Row],[C]]</f>
        <v>8</v>
      </c>
      <c r="M2542" s="11">
        <f>Sample[[#This Row],[C]]/Sample[[#This Row],[A]]</f>
        <v>0.5</v>
      </c>
      <c r="N2542">
        <f>IF(Sample[[#This Row],[Ap]]=0,10,LOG(Sample[[#This Row],[Ap]]))</f>
        <v>-0.90308998699194354</v>
      </c>
      <c r="O2542">
        <f>IF(Sample[[#This Row],[Ei]]=0,10,LOG(Sample[[#This Row],[Ei]]))</f>
        <v>0.3010299956639812</v>
      </c>
      <c r="P2542">
        <f>IF(Sample[[#This Row],[Ii]]=0,10,LOG(Sample[[#This Row],[Ii]]))</f>
        <v>0.6020599913279624</v>
      </c>
      <c r="Q2542">
        <f>Kx-Sample[[#This Row],[Xp]]</f>
        <v>0.90308998699194354</v>
      </c>
      <c r="R2542">
        <f>Ky-Sample[[#This Row],[Yp]]</f>
        <v>-1.3010299956639813</v>
      </c>
      <c r="S2542">
        <f>Kz-Sample[[#This Row],[Zp]]</f>
        <v>0.3979400086720376</v>
      </c>
      <c r="T2542">
        <f>Sample[[#This Row],[Kpy]]*KSc-Sample[[#This Row],[KPz]]*KSb</f>
        <v>0.90308998699194365</v>
      </c>
      <c r="U2542">
        <f>-1*(Sample[[#This Row],[KPx]]*KSc-Sample[[#This Row],[KPz]]*KSa)</f>
        <v>0.90308998699194354</v>
      </c>
      <c r="V2542">
        <f>(Sample[[#This Row],[KPx]]*$R$2-Sample[[#This Row],[Kpy]]*KSa)</f>
        <v>0.90308998699194354</v>
      </c>
      <c r="W2542">
        <f>Sample[[#This Row],[Kpy]]*KTc-Sample[[#This Row],[KPz]]*KTb</f>
        <v>1.6989700043360187</v>
      </c>
      <c r="X2542">
        <f>-1*(Sample[[#This Row],[KPx]]*KTc-Sample[[#This Row],[KPz]]*KTa)</f>
        <v>1.6989700043360187</v>
      </c>
      <c r="Y2542">
        <f>(Sample[[#This Row],[KPx]]*KTb-Sample[[#This Row],[Kpy]]*KTa)</f>
        <v>1.698970004336019</v>
      </c>
      <c r="Z2542">
        <f>-Sample[[#This Row],[Xp]]*a+Sample[[#This Row],[Yp]]*b+Sample[[#This Row],[Zp]]*c_</f>
        <v>1.8061799739838871</v>
      </c>
      <c r="AA2542" s="8">
        <f>-IF(Sample[[#This Row],[Column2]]&gt;0,1,-1)*SQRT(Sample[[#This Row],[KPx''i]]^2+Sample[[#This Row],[KPx''j]]^2+Sample[[#This Row],[KPx''k]]^2)/Ksmag/Scale</f>
        <v>-1.1060548299734796</v>
      </c>
      <c r="AB2542" s="1">
        <f>SQRT(Sample[[#This Row],[Kpy''i]]^2+Sample[[#This Row],[KPy''j]]^2+Sample[[#This Row],[KPy''k]]^2)/KTmag/Scale</f>
        <v>1.2013532110985372</v>
      </c>
    </row>
    <row r="2543" spans="1:28" hidden="1" x14ac:dyDescent="0.25">
      <c r="A2543" s="5">
        <v>2538</v>
      </c>
      <c r="B2543" s="13" t="s">
        <v>43</v>
      </c>
      <c r="C2543" s="5"/>
      <c r="D2543" s="5"/>
      <c r="E2543">
        <v>7</v>
      </c>
      <c r="F2543">
        <v>1</v>
      </c>
      <c r="G2543">
        <v>5</v>
      </c>
      <c r="H2543" s="11">
        <f>Sample[[#This Row],[C]]/Sample[[#This Row],[D]]</f>
        <v>0.14285714285714285</v>
      </c>
      <c r="I2543" s="11">
        <f>Sample[[#This Row],[A]]/Sample[[#This Row],[C]]</f>
        <v>5</v>
      </c>
      <c r="J2543" s="11">
        <f>Sample[[#This Row],[D]]/Sample[[#This Row],[A]]</f>
        <v>1.4</v>
      </c>
      <c r="K2543" s="11">
        <f>Sample[[#This Row],[A]]/Sample[[#This Row],[D]]</f>
        <v>0.7142857142857143</v>
      </c>
      <c r="L2543" s="11">
        <f>Sample[[#This Row],[D]]/Sample[[#This Row],[C]]</f>
        <v>7</v>
      </c>
      <c r="M2543" s="11">
        <f>Sample[[#This Row],[C]]/Sample[[#This Row],[A]]</f>
        <v>0.2</v>
      </c>
      <c r="N2543">
        <f>IF(Sample[[#This Row],[Ap]]=0,10,LOG(Sample[[#This Row],[Ap]]))</f>
        <v>-0.84509804001425681</v>
      </c>
      <c r="O2543">
        <f>IF(Sample[[#This Row],[Ei]]=0,10,LOG(Sample[[#This Row],[Ei]]))</f>
        <v>0.69897000433601886</v>
      </c>
      <c r="P2543">
        <f>IF(Sample[[#This Row],[Ii]]=0,10,LOG(Sample[[#This Row],[Ii]]))</f>
        <v>0.14612803567823801</v>
      </c>
      <c r="Q2543">
        <f>Kx-Sample[[#This Row],[Xp]]</f>
        <v>0.84509804001425681</v>
      </c>
      <c r="R2543">
        <f>Ky-Sample[[#This Row],[Yp]]</f>
        <v>-1.6989700043360187</v>
      </c>
      <c r="S2543">
        <f>Kz-Sample[[#This Row],[Zp]]</f>
        <v>0.85387196432176204</v>
      </c>
      <c r="T2543">
        <f>Sample[[#This Row],[Kpy]]*KSc-Sample[[#This Row],[KPz]]*KSb</f>
        <v>0.8450980400142567</v>
      </c>
      <c r="U2543">
        <f>-1*(Sample[[#This Row],[KPx]]*KSc-Sample[[#This Row],[KPz]]*KSa)</f>
        <v>0.84509804001425681</v>
      </c>
      <c r="V2543">
        <f>(Sample[[#This Row],[KPx]]*$R$2-Sample[[#This Row],[Kpy]]*KSa)</f>
        <v>0.84509804001425681</v>
      </c>
      <c r="W2543">
        <f>Sample[[#This Row],[Kpy]]*KTc-Sample[[#This Row],[KPz]]*KTb</f>
        <v>2.5528419686577806</v>
      </c>
      <c r="X2543">
        <f>-1*(Sample[[#This Row],[KPx]]*KTc-Sample[[#This Row],[KPz]]*KTa)</f>
        <v>2.552841968657781</v>
      </c>
      <c r="Y2543">
        <f>(Sample[[#This Row],[KPx]]*KTb-Sample[[#This Row],[Kpy]]*KTa)</f>
        <v>2.5528419686577806</v>
      </c>
      <c r="Z2543">
        <f>-Sample[[#This Row],[Xp]]*a+Sample[[#This Row],[Yp]]*b+Sample[[#This Row],[Zp]]*c_</f>
        <v>1.6901960800285138</v>
      </c>
      <c r="AA2543" s="8">
        <f>-IF(Sample[[#This Row],[Column2]]&gt;0,1,-1)*SQRT(Sample[[#This Row],[KPx''i]]^2+Sample[[#This Row],[KPx''j]]^2+Sample[[#This Row],[KPx''k]]^2)/Ksmag/Scale</f>
        <v>-1.0350294903305448</v>
      </c>
      <c r="AB2543" s="1">
        <f>SQRT(Sample[[#This Row],[Kpy''i]]^2+Sample[[#This Row],[KPy''j]]^2+Sample[[#This Row],[KPy''k]]^2)/KTmag/Scale</f>
        <v>1.8051318673355328</v>
      </c>
    </row>
    <row r="2544" spans="1:28" hidden="1" x14ac:dyDescent="0.25">
      <c r="A2544" s="5">
        <v>2539</v>
      </c>
      <c r="B2544" s="13" t="s">
        <v>43</v>
      </c>
      <c r="C2544" s="5"/>
      <c r="D2544" s="5"/>
      <c r="E2544">
        <v>7</v>
      </c>
      <c r="F2544">
        <v>6</v>
      </c>
      <c r="G2544">
        <v>8</v>
      </c>
      <c r="H2544" s="11">
        <f>Sample[[#This Row],[C]]/Sample[[#This Row],[D]]</f>
        <v>0.8571428571428571</v>
      </c>
      <c r="I2544" s="11">
        <f>Sample[[#This Row],[A]]/Sample[[#This Row],[C]]</f>
        <v>1.3333333333333333</v>
      </c>
      <c r="J2544" s="11">
        <f>Sample[[#This Row],[D]]/Sample[[#This Row],[A]]</f>
        <v>0.875</v>
      </c>
      <c r="K2544" s="11">
        <f>Sample[[#This Row],[A]]/Sample[[#This Row],[D]]</f>
        <v>1.1428571428571428</v>
      </c>
      <c r="L2544" s="11">
        <f>Sample[[#This Row],[D]]/Sample[[#This Row],[C]]</f>
        <v>1.1666666666666667</v>
      </c>
      <c r="M2544" s="11">
        <f>Sample[[#This Row],[C]]/Sample[[#This Row],[A]]</f>
        <v>0.75</v>
      </c>
      <c r="N2544">
        <f>IF(Sample[[#This Row],[Ap]]=0,10,LOG(Sample[[#This Row],[Ap]]))</f>
        <v>-6.6946789630613221E-2</v>
      </c>
      <c r="O2544">
        <f>IF(Sample[[#This Row],[Ei]]=0,10,LOG(Sample[[#This Row],[Ei]]))</f>
        <v>0.12493873660829993</v>
      </c>
      <c r="P2544">
        <f>IF(Sample[[#This Row],[Ii]]=0,10,LOG(Sample[[#This Row],[Ii]]))</f>
        <v>-5.7991946977686754E-2</v>
      </c>
      <c r="Q2544">
        <f>Kx-Sample[[#This Row],[Xp]]</f>
        <v>6.6946789630613221E-2</v>
      </c>
      <c r="R2544">
        <f>Ky-Sample[[#This Row],[Yp]]</f>
        <v>-1.1249387366082999</v>
      </c>
      <c r="S2544">
        <f>Kz-Sample[[#This Row],[Zp]]</f>
        <v>1.0579919469776868</v>
      </c>
      <c r="T2544">
        <f>Sample[[#This Row],[Kpy]]*KSc-Sample[[#This Row],[KPz]]*KSb</f>
        <v>6.6946789630613068E-2</v>
      </c>
      <c r="U2544">
        <f>-1*(Sample[[#This Row],[KPx]]*KSc-Sample[[#This Row],[KPz]]*KSa)</f>
        <v>6.6946789630613221E-2</v>
      </c>
      <c r="V2544">
        <f>(Sample[[#This Row],[KPx]]*$R$2-Sample[[#This Row],[Kpy]]*KSa)</f>
        <v>6.6946789630613221E-2</v>
      </c>
      <c r="W2544">
        <f>Sample[[#This Row],[Kpy]]*KTc-Sample[[#This Row],[KPz]]*KTb</f>
        <v>2.1829306835859867</v>
      </c>
      <c r="X2544">
        <f>-1*(Sample[[#This Row],[KPx]]*KTc-Sample[[#This Row],[KPz]]*KTa)</f>
        <v>2.1829306835859867</v>
      </c>
      <c r="Y2544">
        <f>(Sample[[#This Row],[KPx]]*KTb-Sample[[#This Row],[Kpy]]*KTa)</f>
        <v>2.1829306835859867</v>
      </c>
      <c r="Z2544">
        <f>-Sample[[#This Row],[Xp]]*a+Sample[[#This Row],[Yp]]*b+Sample[[#This Row],[Zp]]*c_</f>
        <v>0.13389357926122636</v>
      </c>
      <c r="AA2544" s="8">
        <f>-IF(Sample[[#This Row],[Column2]]&gt;0,1,-1)*SQRT(Sample[[#This Row],[KPx''i]]^2+Sample[[#This Row],[KPx''j]]^2+Sample[[#This Row],[KPx''k]]^2)/Ksmag/Scale</f>
        <v>-8.1992737256225079E-2</v>
      </c>
      <c r="AB2544" s="1">
        <f>SQRT(Sample[[#This Row],[Kpy''i]]^2+Sample[[#This Row],[KPy''j]]^2+Sample[[#This Row],[KPy''k]]^2)/KTmag/Scale</f>
        <v>1.5435650892238371</v>
      </c>
    </row>
    <row r="2545" spans="1:28" hidden="1" x14ac:dyDescent="0.25">
      <c r="A2545" s="5">
        <v>2540</v>
      </c>
      <c r="B2545" s="13" t="s">
        <v>43</v>
      </c>
      <c r="C2545" s="5"/>
      <c r="D2545" s="5"/>
      <c r="E2545">
        <v>4</v>
      </c>
      <c r="F2545">
        <v>3</v>
      </c>
      <c r="G2545">
        <v>2</v>
      </c>
      <c r="H2545" s="11">
        <f>Sample[[#This Row],[C]]/Sample[[#This Row],[D]]</f>
        <v>0.75</v>
      </c>
      <c r="I2545" s="11">
        <f>Sample[[#This Row],[A]]/Sample[[#This Row],[C]]</f>
        <v>0.66666666666666663</v>
      </c>
      <c r="J2545" s="11">
        <f>Sample[[#This Row],[D]]/Sample[[#This Row],[A]]</f>
        <v>2</v>
      </c>
      <c r="K2545" s="11">
        <f>Sample[[#This Row],[A]]/Sample[[#This Row],[D]]</f>
        <v>0.5</v>
      </c>
      <c r="L2545" s="11">
        <f>Sample[[#This Row],[D]]/Sample[[#This Row],[C]]</f>
        <v>1.3333333333333333</v>
      </c>
      <c r="M2545" s="11">
        <f>Sample[[#This Row],[C]]/Sample[[#This Row],[A]]</f>
        <v>1.5</v>
      </c>
      <c r="N2545">
        <f>IF(Sample[[#This Row],[Ap]]=0,10,LOG(Sample[[#This Row],[Ap]]))</f>
        <v>-0.12493873660829995</v>
      </c>
      <c r="O2545">
        <f>IF(Sample[[#This Row],[Ei]]=0,10,LOG(Sample[[#This Row],[Ei]]))</f>
        <v>-0.17609125905568127</v>
      </c>
      <c r="P2545">
        <f>IF(Sample[[#This Row],[Ii]]=0,10,LOG(Sample[[#This Row],[Ii]]))</f>
        <v>0.3010299956639812</v>
      </c>
      <c r="Q2545">
        <f>Kx-Sample[[#This Row],[Xp]]</f>
        <v>0.12493873660829995</v>
      </c>
      <c r="R2545">
        <f>Ky-Sample[[#This Row],[Yp]]</f>
        <v>-0.82390874094431876</v>
      </c>
      <c r="S2545">
        <f>Kz-Sample[[#This Row],[Zp]]</f>
        <v>0.69897000433601875</v>
      </c>
      <c r="T2545">
        <f>Sample[[#This Row],[Kpy]]*KSc-Sample[[#This Row],[KPz]]*KSb</f>
        <v>0.12493873660830002</v>
      </c>
      <c r="U2545">
        <f>-1*(Sample[[#This Row],[KPx]]*KSc-Sample[[#This Row],[KPz]]*KSa)</f>
        <v>0.12493873660829995</v>
      </c>
      <c r="V2545">
        <f>(Sample[[#This Row],[KPx]]*$R$2-Sample[[#This Row],[Kpy]]*KSa)</f>
        <v>0.12493873660829995</v>
      </c>
      <c r="W2545">
        <f>Sample[[#This Row],[Kpy]]*KTc-Sample[[#This Row],[KPz]]*KTb</f>
        <v>1.5228787452803374</v>
      </c>
      <c r="X2545">
        <f>-1*(Sample[[#This Row],[KPx]]*KTc-Sample[[#This Row],[KPz]]*KTa)</f>
        <v>1.5228787452803374</v>
      </c>
      <c r="Y2545">
        <f>(Sample[[#This Row],[KPx]]*KTb-Sample[[#This Row],[Kpy]]*KTa)</f>
        <v>1.5228787452803376</v>
      </c>
      <c r="Z2545">
        <f>-Sample[[#This Row],[Xp]]*a+Sample[[#This Row],[Yp]]*b+Sample[[#This Row],[Zp]]*c_</f>
        <v>0.24987747321659987</v>
      </c>
      <c r="AA2545" s="8">
        <f>-IF(Sample[[#This Row],[Column2]]&gt;0,1,-1)*SQRT(Sample[[#This Row],[KPx''i]]^2+Sample[[#This Row],[KPx''j]]^2+Sample[[#This Row],[KPx''k]]^2)/Ksmag/Scale</f>
        <v>-0.15301807689915994</v>
      </c>
      <c r="AB2545" s="1">
        <f>SQRT(Sample[[#This Row],[Kpy''i]]^2+Sample[[#This Row],[KPy''j]]^2+Sample[[#This Row],[KPy''k]]^2)/KTmag/Scale</f>
        <v>1.0768378877125877</v>
      </c>
    </row>
    <row r="2546" spans="1:28" hidden="1" x14ac:dyDescent="0.25">
      <c r="A2546" s="5">
        <v>2541</v>
      </c>
      <c r="B2546" s="13" t="s">
        <v>43</v>
      </c>
      <c r="C2546" s="5"/>
      <c r="D2546" s="5"/>
      <c r="E2546">
        <v>4</v>
      </c>
      <c r="F2546">
        <v>4</v>
      </c>
      <c r="G2546">
        <v>10</v>
      </c>
      <c r="H2546" s="11">
        <f>Sample[[#This Row],[C]]/Sample[[#This Row],[D]]</f>
        <v>1</v>
      </c>
      <c r="I2546" s="11">
        <f>Sample[[#This Row],[A]]/Sample[[#This Row],[C]]</f>
        <v>2.5</v>
      </c>
      <c r="J2546" s="11">
        <f>Sample[[#This Row],[D]]/Sample[[#This Row],[A]]</f>
        <v>0.4</v>
      </c>
      <c r="K2546" s="11">
        <f>Sample[[#This Row],[A]]/Sample[[#This Row],[D]]</f>
        <v>2.5</v>
      </c>
      <c r="L2546" s="11">
        <f>Sample[[#This Row],[D]]/Sample[[#This Row],[C]]</f>
        <v>1</v>
      </c>
      <c r="M2546" s="11">
        <f>Sample[[#This Row],[C]]/Sample[[#This Row],[A]]</f>
        <v>0.4</v>
      </c>
      <c r="N2546">
        <f>IF(Sample[[#This Row],[Ap]]=0,10,LOG(Sample[[#This Row],[Ap]]))</f>
        <v>0</v>
      </c>
      <c r="O2546">
        <f>IF(Sample[[#This Row],[Ei]]=0,10,LOG(Sample[[#This Row],[Ei]]))</f>
        <v>0.3979400086720376</v>
      </c>
      <c r="P2546">
        <f>IF(Sample[[#This Row],[Ii]]=0,10,LOG(Sample[[#This Row],[Ii]]))</f>
        <v>-0.3979400086720376</v>
      </c>
      <c r="Q2546">
        <f>Kx-Sample[[#This Row],[Xp]]</f>
        <v>0</v>
      </c>
      <c r="R2546">
        <f>Ky-Sample[[#This Row],[Yp]]</f>
        <v>-1.3979400086720375</v>
      </c>
      <c r="S2546">
        <f>Kz-Sample[[#This Row],[Zp]]</f>
        <v>1.3979400086720375</v>
      </c>
      <c r="T2546">
        <f>Sample[[#This Row],[Kpy]]*KSc-Sample[[#This Row],[KPz]]*KSb</f>
        <v>0</v>
      </c>
      <c r="U2546">
        <f>-1*(Sample[[#This Row],[KPx]]*KSc-Sample[[#This Row],[KPz]]*KSa)</f>
        <v>0</v>
      </c>
      <c r="V2546">
        <f>(Sample[[#This Row],[KPx]]*$R$2-Sample[[#This Row],[Kpy]]*KSa)</f>
        <v>0</v>
      </c>
      <c r="W2546">
        <f>Sample[[#This Row],[Kpy]]*KTc-Sample[[#This Row],[KPz]]*KTb</f>
        <v>2.795880017344075</v>
      </c>
      <c r="X2546">
        <f>-1*(Sample[[#This Row],[KPx]]*KTc-Sample[[#This Row],[KPz]]*KTa)</f>
        <v>2.795880017344075</v>
      </c>
      <c r="Y2546">
        <f>(Sample[[#This Row],[KPx]]*KTb-Sample[[#This Row],[Kpy]]*KTa)</f>
        <v>2.795880017344075</v>
      </c>
      <c r="Z2546">
        <f>-Sample[[#This Row],[Xp]]*a+Sample[[#This Row],[Yp]]*b+Sample[[#This Row],[Zp]]*c_</f>
        <v>0</v>
      </c>
      <c r="AA2546" s="8">
        <f>-IF(Sample[[#This Row],[Column2]]&gt;0,1,-1)*SQRT(Sample[[#This Row],[KPx''i]]^2+Sample[[#This Row],[KPx''j]]^2+Sample[[#This Row],[KPx''k]]^2)/Ksmag/Scale</f>
        <v>0</v>
      </c>
      <c r="AB2546" s="1">
        <f>SQRT(Sample[[#This Row],[Kpy''i]]^2+Sample[[#This Row],[KPy''j]]^2+Sample[[#This Row],[KPy''k]]^2)/KTmag/Scale</f>
        <v>1.9769857196479579</v>
      </c>
    </row>
    <row r="2547" spans="1:28" hidden="1" x14ac:dyDescent="0.25">
      <c r="A2547" s="5">
        <v>2542</v>
      </c>
      <c r="B2547" s="13" t="s">
        <v>43</v>
      </c>
      <c r="C2547" s="5"/>
      <c r="D2547" s="5"/>
      <c r="E2547">
        <v>5</v>
      </c>
      <c r="F2547">
        <v>9</v>
      </c>
      <c r="G2547">
        <v>5</v>
      </c>
      <c r="H2547" s="11">
        <f>Sample[[#This Row],[C]]/Sample[[#This Row],[D]]</f>
        <v>1.8</v>
      </c>
      <c r="I2547" s="11">
        <f>Sample[[#This Row],[A]]/Sample[[#This Row],[C]]</f>
        <v>0.55555555555555558</v>
      </c>
      <c r="J2547" s="11">
        <f>Sample[[#This Row],[D]]/Sample[[#This Row],[A]]</f>
        <v>1</v>
      </c>
      <c r="K2547" s="11">
        <f>Sample[[#This Row],[A]]/Sample[[#This Row],[D]]</f>
        <v>1</v>
      </c>
      <c r="L2547" s="11">
        <f>Sample[[#This Row],[D]]/Sample[[#This Row],[C]]</f>
        <v>0.55555555555555558</v>
      </c>
      <c r="M2547" s="11">
        <f>Sample[[#This Row],[C]]/Sample[[#This Row],[A]]</f>
        <v>1.8</v>
      </c>
      <c r="N2547">
        <f>IF(Sample[[#This Row],[Ap]]=0,10,LOG(Sample[[#This Row],[Ap]]))</f>
        <v>0.25527250510330607</v>
      </c>
      <c r="O2547">
        <f>IF(Sample[[#This Row],[Ei]]=0,10,LOG(Sample[[#This Row],[Ei]]))</f>
        <v>-0.25527250510330607</v>
      </c>
      <c r="P2547">
        <f>IF(Sample[[#This Row],[Ii]]=0,10,LOG(Sample[[#This Row],[Ii]]))</f>
        <v>0</v>
      </c>
      <c r="Q2547">
        <f>Kx-Sample[[#This Row],[Xp]]</f>
        <v>-0.25527250510330607</v>
      </c>
      <c r="R2547">
        <f>Ky-Sample[[#This Row],[Yp]]</f>
        <v>-0.74472749489669399</v>
      </c>
      <c r="S2547">
        <f>Kz-Sample[[#This Row],[Zp]]</f>
        <v>1</v>
      </c>
      <c r="T2547">
        <f>Sample[[#This Row],[Kpy]]*KSc-Sample[[#This Row],[KPz]]*KSb</f>
        <v>-0.25527250510330601</v>
      </c>
      <c r="U2547">
        <f>-1*(Sample[[#This Row],[KPx]]*KSc-Sample[[#This Row],[KPz]]*KSa)</f>
        <v>-0.25527250510330607</v>
      </c>
      <c r="V2547">
        <f>(Sample[[#This Row],[KPx]]*$R$2-Sample[[#This Row],[Kpy]]*KSa)</f>
        <v>-0.25527250510330607</v>
      </c>
      <c r="W2547">
        <f>Sample[[#This Row],[Kpy]]*KTc-Sample[[#This Row],[KPz]]*KTb</f>
        <v>1.744727494896694</v>
      </c>
      <c r="X2547">
        <f>-1*(Sample[[#This Row],[KPx]]*KTc-Sample[[#This Row],[KPz]]*KTa)</f>
        <v>1.744727494896694</v>
      </c>
      <c r="Y2547">
        <f>(Sample[[#This Row],[KPx]]*KTb-Sample[[#This Row],[Kpy]]*KTa)</f>
        <v>1.744727494896694</v>
      </c>
      <c r="Z2547">
        <f>-Sample[[#This Row],[Xp]]*a+Sample[[#This Row],[Yp]]*b+Sample[[#This Row],[Zp]]*c_</f>
        <v>-0.51054501020661214</v>
      </c>
      <c r="AA2547" s="8">
        <f>-IF(Sample[[#This Row],[Column2]]&gt;0,1,-1)*SQRT(Sample[[#This Row],[KPx''i]]^2+Sample[[#This Row],[KPx''j]]^2+Sample[[#This Row],[KPx''k]]^2)/Ksmag/Scale</f>
        <v>0.31264369143255732</v>
      </c>
      <c r="AB2547" s="1">
        <f>SQRT(Sample[[#This Row],[Kpy''i]]^2+Sample[[#This Row],[KPy''j]]^2+Sample[[#This Row],[KPy''k]]^2)/KTmag/Scale</f>
        <v>1.2337086429640698</v>
      </c>
    </row>
    <row r="2548" spans="1:28" hidden="1" x14ac:dyDescent="0.25">
      <c r="A2548" s="5">
        <v>2543</v>
      </c>
      <c r="B2548" s="13" t="s">
        <v>43</v>
      </c>
      <c r="C2548" s="5"/>
      <c r="D2548" s="5"/>
      <c r="E2548">
        <v>8</v>
      </c>
      <c r="F2548">
        <v>4</v>
      </c>
      <c r="G2548">
        <v>10</v>
      </c>
      <c r="H2548" s="11">
        <f>Sample[[#This Row],[C]]/Sample[[#This Row],[D]]</f>
        <v>0.5</v>
      </c>
      <c r="I2548" s="11">
        <f>Sample[[#This Row],[A]]/Sample[[#This Row],[C]]</f>
        <v>2.5</v>
      </c>
      <c r="J2548" s="11">
        <f>Sample[[#This Row],[D]]/Sample[[#This Row],[A]]</f>
        <v>0.8</v>
      </c>
      <c r="K2548" s="11">
        <f>Sample[[#This Row],[A]]/Sample[[#This Row],[D]]</f>
        <v>1.25</v>
      </c>
      <c r="L2548" s="11">
        <f>Sample[[#This Row],[D]]/Sample[[#This Row],[C]]</f>
        <v>2</v>
      </c>
      <c r="M2548" s="11">
        <f>Sample[[#This Row],[C]]/Sample[[#This Row],[A]]</f>
        <v>0.4</v>
      </c>
      <c r="N2548">
        <f>IF(Sample[[#This Row],[Ap]]=0,10,LOG(Sample[[#This Row],[Ap]]))</f>
        <v>-0.3010299956639812</v>
      </c>
      <c r="O2548">
        <f>IF(Sample[[#This Row],[Ei]]=0,10,LOG(Sample[[#This Row],[Ei]]))</f>
        <v>0.3979400086720376</v>
      </c>
      <c r="P2548">
        <f>IF(Sample[[#This Row],[Ii]]=0,10,LOG(Sample[[#This Row],[Ii]]))</f>
        <v>-9.6910013008056392E-2</v>
      </c>
      <c r="Q2548">
        <f>Kx-Sample[[#This Row],[Xp]]</f>
        <v>0.3010299956639812</v>
      </c>
      <c r="R2548">
        <f>Ky-Sample[[#This Row],[Yp]]</f>
        <v>-1.3979400086720375</v>
      </c>
      <c r="S2548">
        <f>Kz-Sample[[#This Row],[Zp]]</f>
        <v>1.0969100130080565</v>
      </c>
      <c r="T2548">
        <f>Sample[[#This Row],[Kpy]]*KSc-Sample[[#This Row],[KPz]]*KSb</f>
        <v>0.30102999566398103</v>
      </c>
      <c r="U2548">
        <f>-1*(Sample[[#This Row],[KPx]]*KSc-Sample[[#This Row],[KPz]]*KSa)</f>
        <v>0.3010299956639812</v>
      </c>
      <c r="V2548">
        <f>(Sample[[#This Row],[KPx]]*$R$2-Sample[[#This Row],[Kpy]]*KSa)</f>
        <v>0.3010299956639812</v>
      </c>
      <c r="W2548">
        <f>Sample[[#This Row],[Kpy]]*KTc-Sample[[#This Row],[KPz]]*KTb</f>
        <v>2.4948500216800937</v>
      </c>
      <c r="X2548">
        <f>-1*(Sample[[#This Row],[KPx]]*KTc-Sample[[#This Row],[KPz]]*KTa)</f>
        <v>2.4948500216800942</v>
      </c>
      <c r="Y2548">
        <f>(Sample[[#This Row],[KPx]]*KTb-Sample[[#This Row],[Kpy]]*KTa)</f>
        <v>2.4948500216800937</v>
      </c>
      <c r="Z2548">
        <f>-Sample[[#This Row],[Xp]]*a+Sample[[#This Row],[Yp]]*b+Sample[[#This Row],[Zp]]*c_</f>
        <v>0.6020599913279624</v>
      </c>
      <c r="AA2548" s="8">
        <f>-IF(Sample[[#This Row],[Column2]]&gt;0,1,-1)*SQRT(Sample[[#This Row],[KPx''i]]^2+Sample[[#This Row],[KPx''j]]^2+Sample[[#This Row],[KPx''k]]^2)/Ksmag/Scale</f>
        <v>-0.36868494332449314</v>
      </c>
      <c r="AB2548" s="1">
        <f>SQRT(Sample[[#This Row],[Kpy''i]]^2+Sample[[#This Row],[KPy''j]]^2+Sample[[#This Row],[KPy''k]]^2)/KTmag/Scale</f>
        <v>1.7641253683733995</v>
      </c>
    </row>
    <row r="2549" spans="1:28" hidden="1" x14ac:dyDescent="0.25">
      <c r="A2549" s="5">
        <v>2544</v>
      </c>
      <c r="B2549" s="13" t="s">
        <v>43</v>
      </c>
      <c r="C2549" s="5"/>
      <c r="D2549" s="5"/>
      <c r="E2549">
        <v>2</v>
      </c>
      <c r="F2549">
        <v>2</v>
      </c>
      <c r="G2549">
        <v>7</v>
      </c>
      <c r="H2549" s="11">
        <f>Sample[[#This Row],[C]]/Sample[[#This Row],[D]]</f>
        <v>1</v>
      </c>
      <c r="I2549" s="11">
        <f>Sample[[#This Row],[A]]/Sample[[#This Row],[C]]</f>
        <v>3.5</v>
      </c>
      <c r="J2549" s="11">
        <f>Sample[[#This Row],[D]]/Sample[[#This Row],[A]]</f>
        <v>0.2857142857142857</v>
      </c>
      <c r="K2549" s="11">
        <f>Sample[[#This Row],[A]]/Sample[[#This Row],[D]]</f>
        <v>3.5</v>
      </c>
      <c r="L2549" s="11">
        <f>Sample[[#This Row],[D]]/Sample[[#This Row],[C]]</f>
        <v>1</v>
      </c>
      <c r="M2549" s="11">
        <f>Sample[[#This Row],[C]]/Sample[[#This Row],[A]]</f>
        <v>0.2857142857142857</v>
      </c>
      <c r="N2549">
        <f>IF(Sample[[#This Row],[Ap]]=0,10,LOG(Sample[[#This Row],[Ap]]))</f>
        <v>0</v>
      </c>
      <c r="O2549">
        <f>IF(Sample[[#This Row],[Ei]]=0,10,LOG(Sample[[#This Row],[Ei]]))</f>
        <v>0.54406804435027567</v>
      </c>
      <c r="P2549">
        <f>IF(Sample[[#This Row],[Ii]]=0,10,LOG(Sample[[#This Row],[Ii]]))</f>
        <v>-0.54406804435027567</v>
      </c>
      <c r="Q2549">
        <f>Kx-Sample[[#This Row],[Xp]]</f>
        <v>0</v>
      </c>
      <c r="R2549">
        <f>Ky-Sample[[#This Row],[Yp]]</f>
        <v>-1.5440680443502757</v>
      </c>
      <c r="S2549">
        <f>Kz-Sample[[#This Row],[Zp]]</f>
        <v>1.5440680443502757</v>
      </c>
      <c r="T2549">
        <f>Sample[[#This Row],[Kpy]]*KSc-Sample[[#This Row],[KPz]]*KSb</f>
        <v>0</v>
      </c>
      <c r="U2549">
        <f>-1*(Sample[[#This Row],[KPx]]*KSc-Sample[[#This Row],[KPz]]*KSa)</f>
        <v>0</v>
      </c>
      <c r="V2549">
        <f>(Sample[[#This Row],[KPx]]*$R$2-Sample[[#This Row],[Kpy]]*KSa)</f>
        <v>0</v>
      </c>
      <c r="W2549">
        <f>Sample[[#This Row],[Kpy]]*KTc-Sample[[#This Row],[KPz]]*KTb</f>
        <v>3.0881360887005513</v>
      </c>
      <c r="X2549">
        <f>-1*(Sample[[#This Row],[KPx]]*KTc-Sample[[#This Row],[KPz]]*KTa)</f>
        <v>3.0881360887005513</v>
      </c>
      <c r="Y2549">
        <f>(Sample[[#This Row],[KPx]]*KTb-Sample[[#This Row],[Kpy]]*KTa)</f>
        <v>3.0881360887005513</v>
      </c>
      <c r="Z2549">
        <f>-Sample[[#This Row],[Xp]]*a+Sample[[#This Row],[Yp]]*b+Sample[[#This Row],[Zp]]*c_</f>
        <v>0</v>
      </c>
      <c r="AA2549" s="8">
        <f>-IF(Sample[[#This Row],[Column2]]&gt;0,1,-1)*SQRT(Sample[[#This Row],[KPx''i]]^2+Sample[[#This Row],[KPx''j]]^2+Sample[[#This Row],[KPx''k]]^2)/Ksmag/Scale</f>
        <v>0</v>
      </c>
      <c r="AB2549" s="1">
        <f>SQRT(Sample[[#This Row],[Kpy''i]]^2+Sample[[#This Row],[KPy''j]]^2+Sample[[#This Row],[KPy''k]]^2)/KTmag/Scale</f>
        <v>2.1836419695470615</v>
      </c>
    </row>
    <row r="2550" spans="1:28" hidden="1" x14ac:dyDescent="0.25">
      <c r="A2550" s="5">
        <v>2545</v>
      </c>
      <c r="B2550" s="13" t="s">
        <v>43</v>
      </c>
      <c r="C2550" s="5"/>
      <c r="D2550" s="5"/>
      <c r="E2550">
        <v>1</v>
      </c>
      <c r="F2550">
        <v>7</v>
      </c>
      <c r="G2550">
        <v>2</v>
      </c>
      <c r="H2550" s="11">
        <f>Sample[[#This Row],[C]]/Sample[[#This Row],[D]]</f>
        <v>7</v>
      </c>
      <c r="I2550" s="11">
        <f>Sample[[#This Row],[A]]/Sample[[#This Row],[C]]</f>
        <v>0.2857142857142857</v>
      </c>
      <c r="J2550" s="11">
        <f>Sample[[#This Row],[D]]/Sample[[#This Row],[A]]</f>
        <v>0.5</v>
      </c>
      <c r="K2550" s="11">
        <f>Sample[[#This Row],[A]]/Sample[[#This Row],[D]]</f>
        <v>2</v>
      </c>
      <c r="L2550" s="11">
        <f>Sample[[#This Row],[D]]/Sample[[#This Row],[C]]</f>
        <v>0.14285714285714285</v>
      </c>
      <c r="M2550" s="11">
        <f>Sample[[#This Row],[C]]/Sample[[#This Row],[A]]</f>
        <v>3.5</v>
      </c>
      <c r="N2550">
        <f>IF(Sample[[#This Row],[Ap]]=0,10,LOG(Sample[[#This Row],[Ap]]))</f>
        <v>0.84509804001425681</v>
      </c>
      <c r="O2550">
        <f>IF(Sample[[#This Row],[Ei]]=0,10,LOG(Sample[[#This Row],[Ei]]))</f>
        <v>-0.54406804435027567</v>
      </c>
      <c r="P2550">
        <f>IF(Sample[[#This Row],[Ii]]=0,10,LOG(Sample[[#This Row],[Ii]]))</f>
        <v>-0.3010299956639812</v>
      </c>
      <c r="Q2550">
        <f>Kx-Sample[[#This Row],[Xp]]</f>
        <v>-0.84509804001425681</v>
      </c>
      <c r="R2550">
        <f>Ky-Sample[[#This Row],[Yp]]</f>
        <v>-0.45593195564972433</v>
      </c>
      <c r="S2550">
        <f>Kz-Sample[[#This Row],[Zp]]</f>
        <v>1.3010299956639813</v>
      </c>
      <c r="T2550">
        <f>Sample[[#This Row],[Kpy]]*KSc-Sample[[#This Row],[KPz]]*KSb</f>
        <v>-0.84509804001425692</v>
      </c>
      <c r="U2550">
        <f>-1*(Sample[[#This Row],[KPx]]*KSc-Sample[[#This Row],[KPz]]*KSa)</f>
        <v>-0.84509804001425681</v>
      </c>
      <c r="V2550">
        <f>(Sample[[#This Row],[KPx]]*$R$2-Sample[[#This Row],[Kpy]]*KSa)</f>
        <v>-0.84509804001425681</v>
      </c>
      <c r="W2550">
        <f>Sample[[#This Row],[Kpy]]*KTc-Sample[[#This Row],[KPz]]*KTb</f>
        <v>1.7569619513137056</v>
      </c>
      <c r="X2550">
        <f>-1*(Sample[[#This Row],[KPx]]*KTc-Sample[[#This Row],[KPz]]*KTa)</f>
        <v>1.7569619513137056</v>
      </c>
      <c r="Y2550">
        <f>(Sample[[#This Row],[KPx]]*KTb-Sample[[#This Row],[Kpy]]*KTa)</f>
        <v>1.7569619513137056</v>
      </c>
      <c r="Z2550">
        <f>-Sample[[#This Row],[Xp]]*a+Sample[[#This Row],[Yp]]*b+Sample[[#This Row],[Zp]]*c_</f>
        <v>-1.6901960800285138</v>
      </c>
      <c r="AA2550" s="8">
        <f>-IF(Sample[[#This Row],[Column2]]&gt;0,1,-1)*SQRT(Sample[[#This Row],[KPx''i]]^2+Sample[[#This Row],[KPx''j]]^2+Sample[[#This Row],[KPx''k]]^2)/Ksmag/Scale</f>
        <v>1.035029490330545</v>
      </c>
      <c r="AB2550" s="1">
        <f>SQRT(Sample[[#This Row],[Kpy''i]]^2+Sample[[#This Row],[KPy''j]]^2+Sample[[#This Row],[KPy''k]]^2)/KTmag/Scale</f>
        <v>1.2423597100606703</v>
      </c>
    </row>
    <row r="2551" spans="1:28" hidden="1" x14ac:dyDescent="0.25">
      <c r="A2551" s="5">
        <v>2546</v>
      </c>
      <c r="B2551" s="13" t="s">
        <v>43</v>
      </c>
      <c r="C2551" s="5"/>
      <c r="D2551" s="5"/>
      <c r="E2551">
        <v>1</v>
      </c>
      <c r="F2551">
        <v>2</v>
      </c>
      <c r="G2551">
        <v>4</v>
      </c>
      <c r="H2551" s="11">
        <f>Sample[[#This Row],[C]]/Sample[[#This Row],[D]]</f>
        <v>2</v>
      </c>
      <c r="I2551" s="11">
        <f>Sample[[#This Row],[A]]/Sample[[#This Row],[C]]</f>
        <v>2</v>
      </c>
      <c r="J2551" s="11">
        <f>Sample[[#This Row],[D]]/Sample[[#This Row],[A]]</f>
        <v>0.25</v>
      </c>
      <c r="K2551" s="11">
        <f>Sample[[#This Row],[A]]/Sample[[#This Row],[D]]</f>
        <v>4</v>
      </c>
      <c r="L2551" s="11">
        <f>Sample[[#This Row],[D]]/Sample[[#This Row],[C]]</f>
        <v>0.5</v>
      </c>
      <c r="M2551" s="11">
        <f>Sample[[#This Row],[C]]/Sample[[#This Row],[A]]</f>
        <v>0.5</v>
      </c>
      <c r="N2551">
        <f>IF(Sample[[#This Row],[Ap]]=0,10,LOG(Sample[[#This Row],[Ap]]))</f>
        <v>0.3010299956639812</v>
      </c>
      <c r="O2551">
        <f>IF(Sample[[#This Row],[Ei]]=0,10,LOG(Sample[[#This Row],[Ei]]))</f>
        <v>0.3010299956639812</v>
      </c>
      <c r="P2551">
        <f>IF(Sample[[#This Row],[Ii]]=0,10,LOG(Sample[[#This Row],[Ii]]))</f>
        <v>-0.6020599913279624</v>
      </c>
      <c r="Q2551">
        <f>Kx-Sample[[#This Row],[Xp]]</f>
        <v>-0.3010299956639812</v>
      </c>
      <c r="R2551">
        <f>Ky-Sample[[#This Row],[Yp]]</f>
        <v>-1.3010299956639813</v>
      </c>
      <c r="S2551">
        <f>Kz-Sample[[#This Row],[Zp]]</f>
        <v>1.6020599913279625</v>
      </c>
      <c r="T2551">
        <f>Sample[[#This Row],[Kpy]]*KSc-Sample[[#This Row],[KPz]]*KSb</f>
        <v>-0.30102999566398125</v>
      </c>
      <c r="U2551">
        <f>-1*(Sample[[#This Row],[KPx]]*KSc-Sample[[#This Row],[KPz]]*KSa)</f>
        <v>-0.3010299956639812</v>
      </c>
      <c r="V2551">
        <f>(Sample[[#This Row],[KPx]]*$R$2-Sample[[#This Row],[Kpy]]*KSa)</f>
        <v>-0.3010299956639812</v>
      </c>
      <c r="W2551">
        <f>Sample[[#This Row],[Kpy]]*KTc-Sample[[#This Row],[KPz]]*KTb</f>
        <v>2.9030899869919438</v>
      </c>
      <c r="X2551">
        <f>-1*(Sample[[#This Row],[KPx]]*KTc-Sample[[#This Row],[KPz]]*KTa)</f>
        <v>2.9030899869919438</v>
      </c>
      <c r="Y2551">
        <f>(Sample[[#This Row],[KPx]]*KTb-Sample[[#This Row],[Kpy]]*KTa)</f>
        <v>2.9030899869919438</v>
      </c>
      <c r="Z2551">
        <f>-Sample[[#This Row],[Xp]]*a+Sample[[#This Row],[Yp]]*b+Sample[[#This Row],[Zp]]*c_</f>
        <v>-0.6020599913279624</v>
      </c>
      <c r="AA2551" s="8">
        <f>-IF(Sample[[#This Row],[Column2]]&gt;0,1,-1)*SQRT(Sample[[#This Row],[KPx''i]]^2+Sample[[#This Row],[KPx''j]]^2+Sample[[#This Row],[KPx''k]]^2)/Ksmag/Scale</f>
        <v>0.36868494332449331</v>
      </c>
      <c r="AB2551" s="1">
        <f>SQRT(Sample[[#This Row],[Kpy''i]]^2+Sample[[#This Row],[KPy''j]]^2+Sample[[#This Row],[KPy''k]]^2)/KTmag/Scale</f>
        <v>2.0527946161967696</v>
      </c>
    </row>
    <row r="2552" spans="1:28" hidden="1" x14ac:dyDescent="0.25">
      <c r="A2552" s="5">
        <v>2547</v>
      </c>
      <c r="B2552" s="13" t="s">
        <v>43</v>
      </c>
      <c r="C2552" s="5"/>
      <c r="D2552" s="5"/>
      <c r="E2552">
        <v>2</v>
      </c>
      <c r="F2552">
        <v>4</v>
      </c>
      <c r="G2552">
        <v>2</v>
      </c>
      <c r="H2552" s="11">
        <f>Sample[[#This Row],[C]]/Sample[[#This Row],[D]]</f>
        <v>2</v>
      </c>
      <c r="I2552" s="11">
        <f>Sample[[#This Row],[A]]/Sample[[#This Row],[C]]</f>
        <v>0.5</v>
      </c>
      <c r="J2552" s="11">
        <f>Sample[[#This Row],[D]]/Sample[[#This Row],[A]]</f>
        <v>1</v>
      </c>
      <c r="K2552" s="11">
        <f>Sample[[#This Row],[A]]/Sample[[#This Row],[D]]</f>
        <v>1</v>
      </c>
      <c r="L2552" s="11">
        <f>Sample[[#This Row],[D]]/Sample[[#This Row],[C]]</f>
        <v>0.5</v>
      </c>
      <c r="M2552" s="11">
        <f>Sample[[#This Row],[C]]/Sample[[#This Row],[A]]</f>
        <v>2</v>
      </c>
      <c r="N2552">
        <f>IF(Sample[[#This Row],[Ap]]=0,10,LOG(Sample[[#This Row],[Ap]]))</f>
        <v>0.3010299956639812</v>
      </c>
      <c r="O2552">
        <f>IF(Sample[[#This Row],[Ei]]=0,10,LOG(Sample[[#This Row],[Ei]]))</f>
        <v>-0.3010299956639812</v>
      </c>
      <c r="P2552">
        <f>IF(Sample[[#This Row],[Ii]]=0,10,LOG(Sample[[#This Row],[Ii]]))</f>
        <v>0</v>
      </c>
      <c r="Q2552">
        <f>Kx-Sample[[#This Row],[Xp]]</f>
        <v>-0.3010299956639812</v>
      </c>
      <c r="R2552">
        <f>Ky-Sample[[#This Row],[Yp]]</f>
        <v>-0.69897000433601875</v>
      </c>
      <c r="S2552">
        <f>Kz-Sample[[#This Row],[Zp]]</f>
        <v>1</v>
      </c>
      <c r="T2552">
        <f>Sample[[#This Row],[Kpy]]*KSc-Sample[[#This Row],[KPz]]*KSb</f>
        <v>-0.30102999566398125</v>
      </c>
      <c r="U2552">
        <f>-1*(Sample[[#This Row],[KPx]]*KSc-Sample[[#This Row],[KPz]]*KSa)</f>
        <v>-0.3010299956639812</v>
      </c>
      <c r="V2552">
        <f>(Sample[[#This Row],[KPx]]*$R$2-Sample[[#This Row],[Kpy]]*KSa)</f>
        <v>-0.3010299956639812</v>
      </c>
      <c r="W2552">
        <f>Sample[[#This Row],[Kpy]]*KTc-Sample[[#This Row],[KPz]]*KTb</f>
        <v>1.6989700043360187</v>
      </c>
      <c r="X2552">
        <f>-1*(Sample[[#This Row],[KPx]]*KTc-Sample[[#This Row],[KPz]]*KTa)</f>
        <v>1.6989700043360187</v>
      </c>
      <c r="Y2552">
        <f>(Sample[[#This Row],[KPx]]*KTb-Sample[[#This Row],[Kpy]]*KTa)</f>
        <v>1.6989700043360187</v>
      </c>
      <c r="Z2552">
        <f>-Sample[[#This Row],[Xp]]*a+Sample[[#This Row],[Yp]]*b+Sample[[#This Row],[Zp]]*c_</f>
        <v>-0.6020599913279624</v>
      </c>
      <c r="AA2552" s="8">
        <f>-IF(Sample[[#This Row],[Column2]]&gt;0,1,-1)*SQRT(Sample[[#This Row],[KPx''i]]^2+Sample[[#This Row],[KPx''j]]^2+Sample[[#This Row],[KPx''k]]^2)/Ksmag/Scale</f>
        <v>0.36868494332449331</v>
      </c>
      <c r="AB2552" s="1">
        <f>SQRT(Sample[[#This Row],[Kpy''i]]^2+Sample[[#This Row],[KPy''j]]^2+Sample[[#This Row],[KPy''k]]^2)/KTmag/Scale</f>
        <v>1.201353211098537</v>
      </c>
    </row>
    <row r="2553" spans="1:28" hidden="1" x14ac:dyDescent="0.25">
      <c r="A2553" s="5">
        <v>2548</v>
      </c>
      <c r="B2553" s="13" t="s">
        <v>43</v>
      </c>
      <c r="C2553" s="5"/>
      <c r="D2553" s="5"/>
      <c r="E2553">
        <v>3</v>
      </c>
      <c r="F2553">
        <v>5</v>
      </c>
      <c r="G2553">
        <v>8</v>
      </c>
      <c r="H2553" s="11">
        <f>Sample[[#This Row],[C]]/Sample[[#This Row],[D]]</f>
        <v>1.6666666666666667</v>
      </c>
      <c r="I2553" s="11">
        <f>Sample[[#This Row],[A]]/Sample[[#This Row],[C]]</f>
        <v>1.6</v>
      </c>
      <c r="J2553" s="11">
        <f>Sample[[#This Row],[D]]/Sample[[#This Row],[A]]</f>
        <v>0.375</v>
      </c>
      <c r="K2553" s="11">
        <f>Sample[[#This Row],[A]]/Sample[[#This Row],[D]]</f>
        <v>2.6666666666666665</v>
      </c>
      <c r="L2553" s="11">
        <f>Sample[[#This Row],[D]]/Sample[[#This Row],[C]]</f>
        <v>0.6</v>
      </c>
      <c r="M2553" s="11">
        <f>Sample[[#This Row],[C]]/Sample[[#This Row],[A]]</f>
        <v>0.625</v>
      </c>
      <c r="N2553">
        <f>IF(Sample[[#This Row],[Ap]]=0,10,LOG(Sample[[#This Row],[Ap]]))</f>
        <v>0.22184874961635639</v>
      </c>
      <c r="O2553">
        <f>IF(Sample[[#This Row],[Ei]]=0,10,LOG(Sample[[#This Row],[Ei]]))</f>
        <v>0.20411998265592479</v>
      </c>
      <c r="P2553">
        <f>IF(Sample[[#This Row],[Ii]]=0,10,LOG(Sample[[#This Row],[Ii]]))</f>
        <v>-0.42596873227228116</v>
      </c>
      <c r="Q2553">
        <f>Kx-Sample[[#This Row],[Xp]]</f>
        <v>-0.22184874961635639</v>
      </c>
      <c r="R2553">
        <f>Ky-Sample[[#This Row],[Yp]]</f>
        <v>-1.2041199826559248</v>
      </c>
      <c r="S2553">
        <f>Kz-Sample[[#This Row],[Zp]]</f>
        <v>1.4259687322722812</v>
      </c>
      <c r="T2553">
        <f>Sample[[#This Row],[Kpy]]*KSc-Sample[[#This Row],[KPz]]*KSb</f>
        <v>-0.22184874961635637</v>
      </c>
      <c r="U2553">
        <f>-1*(Sample[[#This Row],[KPx]]*KSc-Sample[[#This Row],[KPz]]*KSa)</f>
        <v>-0.22184874961635639</v>
      </c>
      <c r="V2553">
        <f>(Sample[[#This Row],[KPx]]*$R$2-Sample[[#This Row],[Kpy]]*KSa)</f>
        <v>-0.22184874961635639</v>
      </c>
      <c r="W2553">
        <f>Sample[[#This Row],[Kpy]]*KTc-Sample[[#This Row],[KPz]]*KTb</f>
        <v>2.6300887149282062</v>
      </c>
      <c r="X2553">
        <f>-1*(Sample[[#This Row],[KPx]]*KTc-Sample[[#This Row],[KPz]]*KTa)</f>
        <v>2.6300887149282057</v>
      </c>
      <c r="Y2553">
        <f>(Sample[[#This Row],[KPx]]*KTb-Sample[[#This Row],[Kpy]]*KTa)</f>
        <v>2.6300887149282062</v>
      </c>
      <c r="Z2553">
        <f>-Sample[[#This Row],[Xp]]*a+Sample[[#This Row],[Yp]]*b+Sample[[#This Row],[Zp]]*c_</f>
        <v>-0.44369749923271273</v>
      </c>
      <c r="AA2553" s="8">
        <f>-IF(Sample[[#This Row],[Column2]]&gt;0,1,-1)*SQRT(Sample[[#This Row],[KPx''i]]^2+Sample[[#This Row],[KPx''j]]^2+Sample[[#This Row],[KPx''k]]^2)/Ksmag/Scale</f>
        <v>0.27170811831726921</v>
      </c>
      <c r="AB2553" s="1">
        <f>SQRT(Sample[[#This Row],[Kpy''i]]^2+Sample[[#This Row],[KPy''j]]^2+Sample[[#This Row],[KPy''k]]^2)/KTmag/Scale</f>
        <v>1.8597535654479473</v>
      </c>
    </row>
    <row r="2554" spans="1:28" hidden="1" x14ac:dyDescent="0.25">
      <c r="A2554" s="5">
        <v>2549</v>
      </c>
      <c r="B2554" s="13" t="s">
        <v>43</v>
      </c>
      <c r="C2554" s="5"/>
      <c r="D2554" s="5"/>
      <c r="E2554">
        <v>2</v>
      </c>
      <c r="F2554">
        <v>8</v>
      </c>
      <c r="G2554">
        <v>9</v>
      </c>
      <c r="H2554" s="11">
        <f>Sample[[#This Row],[C]]/Sample[[#This Row],[D]]</f>
        <v>4</v>
      </c>
      <c r="I2554" s="11">
        <f>Sample[[#This Row],[A]]/Sample[[#This Row],[C]]</f>
        <v>1.125</v>
      </c>
      <c r="J2554" s="11">
        <f>Sample[[#This Row],[D]]/Sample[[#This Row],[A]]</f>
        <v>0.22222222222222221</v>
      </c>
      <c r="K2554" s="11">
        <f>Sample[[#This Row],[A]]/Sample[[#This Row],[D]]</f>
        <v>4.5</v>
      </c>
      <c r="L2554" s="11">
        <f>Sample[[#This Row],[D]]/Sample[[#This Row],[C]]</f>
        <v>0.25</v>
      </c>
      <c r="M2554" s="11">
        <f>Sample[[#This Row],[C]]/Sample[[#This Row],[A]]</f>
        <v>0.88888888888888884</v>
      </c>
      <c r="N2554">
        <f>IF(Sample[[#This Row],[Ap]]=0,10,LOG(Sample[[#This Row],[Ap]]))</f>
        <v>0.6020599913279624</v>
      </c>
      <c r="O2554">
        <f>IF(Sample[[#This Row],[Ei]]=0,10,LOG(Sample[[#This Row],[Ei]]))</f>
        <v>5.1152522447381291E-2</v>
      </c>
      <c r="P2554">
        <f>IF(Sample[[#This Row],[Ii]]=0,10,LOG(Sample[[#This Row],[Ii]]))</f>
        <v>-0.65321251377534373</v>
      </c>
      <c r="Q2554">
        <f>Kx-Sample[[#This Row],[Xp]]</f>
        <v>-0.6020599913279624</v>
      </c>
      <c r="R2554">
        <f>Ky-Sample[[#This Row],[Yp]]</f>
        <v>-1.0511525224473812</v>
      </c>
      <c r="S2554">
        <f>Kz-Sample[[#This Row],[Zp]]</f>
        <v>1.6532125137753437</v>
      </c>
      <c r="T2554">
        <f>Sample[[#This Row],[Kpy]]*KSc-Sample[[#This Row],[KPz]]*KSb</f>
        <v>-0.60205999132796251</v>
      </c>
      <c r="U2554">
        <f>-1*(Sample[[#This Row],[KPx]]*KSc-Sample[[#This Row],[KPz]]*KSa)</f>
        <v>-0.6020599913279624</v>
      </c>
      <c r="V2554">
        <f>(Sample[[#This Row],[KPx]]*$R$2-Sample[[#This Row],[Kpy]]*KSa)</f>
        <v>-0.6020599913279624</v>
      </c>
      <c r="W2554">
        <f>Sample[[#This Row],[Kpy]]*KTc-Sample[[#This Row],[KPz]]*KTb</f>
        <v>2.7043650362227249</v>
      </c>
      <c r="X2554">
        <f>-1*(Sample[[#This Row],[KPx]]*KTc-Sample[[#This Row],[KPz]]*KTa)</f>
        <v>2.7043650362227249</v>
      </c>
      <c r="Y2554">
        <f>(Sample[[#This Row],[KPx]]*KTb-Sample[[#This Row],[Kpy]]*KTa)</f>
        <v>2.7043650362227249</v>
      </c>
      <c r="Z2554">
        <f>-Sample[[#This Row],[Xp]]*a+Sample[[#This Row],[Yp]]*b+Sample[[#This Row],[Zp]]*c_</f>
        <v>-1.2041199826559248</v>
      </c>
      <c r="AA2554" s="8">
        <f>-IF(Sample[[#This Row],[Column2]]&gt;0,1,-1)*SQRT(Sample[[#This Row],[KPx''i]]^2+Sample[[#This Row],[KPx''j]]^2+Sample[[#This Row],[KPx''k]]^2)/Ksmag/Scale</f>
        <v>0.73736988664898662</v>
      </c>
      <c r="AB2554" s="1">
        <f>SQRT(Sample[[#This Row],[Kpy''i]]^2+Sample[[#This Row],[KPy''j]]^2+Sample[[#This Row],[KPy''k]]^2)/KTmag/Scale</f>
        <v>1.9122748559168923</v>
      </c>
    </row>
    <row r="2555" spans="1:28" hidden="1" x14ac:dyDescent="0.25">
      <c r="A2555" s="5">
        <v>2550</v>
      </c>
      <c r="B2555" s="13" t="s">
        <v>43</v>
      </c>
      <c r="C2555" s="5"/>
      <c r="D2555" s="5"/>
      <c r="E2555">
        <v>9</v>
      </c>
      <c r="F2555">
        <v>5</v>
      </c>
      <c r="G2555">
        <v>10</v>
      </c>
      <c r="H2555" s="11">
        <f>Sample[[#This Row],[C]]/Sample[[#This Row],[D]]</f>
        <v>0.55555555555555558</v>
      </c>
      <c r="I2555" s="11">
        <f>Sample[[#This Row],[A]]/Sample[[#This Row],[C]]</f>
        <v>2</v>
      </c>
      <c r="J2555" s="11">
        <f>Sample[[#This Row],[D]]/Sample[[#This Row],[A]]</f>
        <v>0.9</v>
      </c>
      <c r="K2555" s="11">
        <f>Sample[[#This Row],[A]]/Sample[[#This Row],[D]]</f>
        <v>1.1111111111111112</v>
      </c>
      <c r="L2555" s="11">
        <f>Sample[[#This Row],[D]]/Sample[[#This Row],[C]]</f>
        <v>1.8</v>
      </c>
      <c r="M2555" s="11">
        <f>Sample[[#This Row],[C]]/Sample[[#This Row],[A]]</f>
        <v>0.5</v>
      </c>
      <c r="N2555">
        <f>IF(Sample[[#This Row],[Ap]]=0,10,LOG(Sample[[#This Row],[Ap]]))</f>
        <v>-0.25527250510330607</v>
      </c>
      <c r="O2555">
        <f>IF(Sample[[#This Row],[Ei]]=0,10,LOG(Sample[[#This Row],[Ei]]))</f>
        <v>0.3010299956639812</v>
      </c>
      <c r="P2555">
        <f>IF(Sample[[#This Row],[Ii]]=0,10,LOG(Sample[[#This Row],[Ii]]))</f>
        <v>-4.5757490560675115E-2</v>
      </c>
      <c r="Q2555">
        <f>Kx-Sample[[#This Row],[Xp]]</f>
        <v>0.25527250510330607</v>
      </c>
      <c r="R2555">
        <f>Ky-Sample[[#This Row],[Yp]]</f>
        <v>-1.3010299956639813</v>
      </c>
      <c r="S2555">
        <f>Kz-Sample[[#This Row],[Zp]]</f>
        <v>1.045757490560675</v>
      </c>
      <c r="T2555">
        <f>Sample[[#This Row],[Kpy]]*KSc-Sample[[#This Row],[KPz]]*KSb</f>
        <v>0.25527250510330624</v>
      </c>
      <c r="U2555">
        <f>-1*(Sample[[#This Row],[KPx]]*KSc-Sample[[#This Row],[KPz]]*KSa)</f>
        <v>0.25527250510330607</v>
      </c>
      <c r="V2555">
        <f>(Sample[[#This Row],[KPx]]*$R$2-Sample[[#This Row],[Kpy]]*KSa)</f>
        <v>0.25527250510330607</v>
      </c>
      <c r="W2555">
        <f>Sample[[#This Row],[Kpy]]*KTc-Sample[[#This Row],[KPz]]*KTb</f>
        <v>2.346787486224656</v>
      </c>
      <c r="X2555">
        <f>-1*(Sample[[#This Row],[KPx]]*KTc-Sample[[#This Row],[KPz]]*KTa)</f>
        <v>2.346787486224656</v>
      </c>
      <c r="Y2555">
        <f>(Sample[[#This Row],[KPx]]*KTb-Sample[[#This Row],[Kpy]]*KTa)</f>
        <v>2.3467874862246565</v>
      </c>
      <c r="Z2555">
        <f>-Sample[[#This Row],[Xp]]*a+Sample[[#This Row],[Yp]]*b+Sample[[#This Row],[Zp]]*c_</f>
        <v>0.51054501020661214</v>
      </c>
      <c r="AA2555" s="8">
        <f>-IF(Sample[[#This Row],[Column2]]&gt;0,1,-1)*SQRT(Sample[[#This Row],[KPx''i]]^2+Sample[[#This Row],[KPx''j]]^2+Sample[[#This Row],[KPx''k]]^2)/Ksmag/Scale</f>
        <v>-0.31264369143255738</v>
      </c>
      <c r="AB2555" s="1">
        <f>SQRT(Sample[[#This Row],[Kpy''i]]^2+Sample[[#This Row],[KPy''j]]^2+Sample[[#This Row],[KPy''k]]^2)/KTmag/Scale</f>
        <v>1.6594293455131859</v>
      </c>
    </row>
    <row r="2556" spans="1:28" hidden="1" x14ac:dyDescent="0.25">
      <c r="A2556" s="5">
        <v>2551</v>
      </c>
      <c r="B2556" s="13" t="s">
        <v>43</v>
      </c>
      <c r="C2556" s="5"/>
      <c r="D2556" s="5"/>
      <c r="E2556">
        <v>3</v>
      </c>
      <c r="F2556">
        <v>2</v>
      </c>
      <c r="G2556">
        <v>4</v>
      </c>
      <c r="H2556" s="11">
        <f>Sample[[#This Row],[C]]/Sample[[#This Row],[D]]</f>
        <v>0.66666666666666663</v>
      </c>
      <c r="I2556" s="11">
        <f>Sample[[#This Row],[A]]/Sample[[#This Row],[C]]</f>
        <v>2</v>
      </c>
      <c r="J2556" s="11">
        <f>Sample[[#This Row],[D]]/Sample[[#This Row],[A]]</f>
        <v>0.75</v>
      </c>
      <c r="K2556" s="11">
        <f>Sample[[#This Row],[A]]/Sample[[#This Row],[D]]</f>
        <v>1.3333333333333333</v>
      </c>
      <c r="L2556" s="11">
        <f>Sample[[#This Row],[D]]/Sample[[#This Row],[C]]</f>
        <v>1.5</v>
      </c>
      <c r="M2556" s="11">
        <f>Sample[[#This Row],[C]]/Sample[[#This Row],[A]]</f>
        <v>0.5</v>
      </c>
      <c r="N2556">
        <f>IF(Sample[[#This Row],[Ap]]=0,10,LOG(Sample[[#This Row],[Ap]]))</f>
        <v>-0.17609125905568127</v>
      </c>
      <c r="O2556">
        <f>IF(Sample[[#This Row],[Ei]]=0,10,LOG(Sample[[#This Row],[Ei]]))</f>
        <v>0.3010299956639812</v>
      </c>
      <c r="P2556">
        <f>IF(Sample[[#This Row],[Ii]]=0,10,LOG(Sample[[#This Row],[Ii]]))</f>
        <v>-0.12493873660829995</v>
      </c>
      <c r="Q2556">
        <f>Kx-Sample[[#This Row],[Xp]]</f>
        <v>0.17609125905568127</v>
      </c>
      <c r="R2556">
        <f>Ky-Sample[[#This Row],[Yp]]</f>
        <v>-1.3010299956639813</v>
      </c>
      <c r="S2556">
        <f>Kz-Sample[[#This Row],[Zp]]</f>
        <v>1.1249387366082999</v>
      </c>
      <c r="T2556">
        <f>Sample[[#This Row],[Kpy]]*KSc-Sample[[#This Row],[KPz]]*KSb</f>
        <v>0.17609125905568135</v>
      </c>
      <c r="U2556">
        <f>-1*(Sample[[#This Row],[KPx]]*KSc-Sample[[#This Row],[KPz]]*KSa)</f>
        <v>0.17609125905568127</v>
      </c>
      <c r="V2556">
        <f>(Sample[[#This Row],[KPx]]*$R$2-Sample[[#This Row],[Kpy]]*KSa)</f>
        <v>0.17609125905568127</v>
      </c>
      <c r="W2556">
        <f>Sample[[#This Row],[Kpy]]*KTc-Sample[[#This Row],[KPz]]*KTb</f>
        <v>2.4259687322722812</v>
      </c>
      <c r="X2556">
        <f>-1*(Sample[[#This Row],[KPx]]*KTc-Sample[[#This Row],[KPz]]*KTa)</f>
        <v>2.4259687322722812</v>
      </c>
      <c r="Y2556">
        <f>(Sample[[#This Row],[KPx]]*KTb-Sample[[#This Row],[Kpy]]*KTa)</f>
        <v>2.4259687322722812</v>
      </c>
      <c r="Z2556">
        <f>-Sample[[#This Row],[Xp]]*a+Sample[[#This Row],[Yp]]*b+Sample[[#This Row],[Zp]]*c_</f>
        <v>0.35218251811136247</v>
      </c>
      <c r="AA2556" s="8">
        <f>-IF(Sample[[#This Row],[Column2]]&gt;0,1,-1)*SQRT(Sample[[#This Row],[KPx''i]]^2+Sample[[#This Row],[KPx''j]]^2+Sample[[#This Row],[KPx''k]]^2)/Ksmag/Scale</f>
        <v>-0.21566686642533336</v>
      </c>
      <c r="AB2556" s="1">
        <f>SQRT(Sample[[#This Row],[Kpy''i]]^2+Sample[[#This Row],[KPy''j]]^2+Sample[[#This Row],[KPy''k]]^2)/KTmag/Scale</f>
        <v>1.7154189415362624</v>
      </c>
    </row>
    <row r="2557" spans="1:28" hidden="1" x14ac:dyDescent="0.25">
      <c r="A2557" s="5">
        <v>2552</v>
      </c>
      <c r="B2557" s="13" t="s">
        <v>43</v>
      </c>
      <c r="C2557" s="5"/>
      <c r="D2557" s="5"/>
      <c r="E2557">
        <v>2</v>
      </c>
      <c r="F2557">
        <v>7</v>
      </c>
      <c r="G2557">
        <v>7</v>
      </c>
      <c r="H2557" s="11">
        <f>Sample[[#This Row],[C]]/Sample[[#This Row],[D]]</f>
        <v>3.5</v>
      </c>
      <c r="I2557" s="11">
        <f>Sample[[#This Row],[A]]/Sample[[#This Row],[C]]</f>
        <v>1</v>
      </c>
      <c r="J2557" s="11">
        <f>Sample[[#This Row],[D]]/Sample[[#This Row],[A]]</f>
        <v>0.2857142857142857</v>
      </c>
      <c r="K2557" s="11">
        <f>Sample[[#This Row],[A]]/Sample[[#This Row],[D]]</f>
        <v>3.5</v>
      </c>
      <c r="L2557" s="11">
        <f>Sample[[#This Row],[D]]/Sample[[#This Row],[C]]</f>
        <v>0.2857142857142857</v>
      </c>
      <c r="M2557" s="11">
        <f>Sample[[#This Row],[C]]/Sample[[#This Row],[A]]</f>
        <v>1</v>
      </c>
      <c r="N2557">
        <f>IF(Sample[[#This Row],[Ap]]=0,10,LOG(Sample[[#This Row],[Ap]]))</f>
        <v>0.54406804435027567</v>
      </c>
      <c r="O2557">
        <f>IF(Sample[[#This Row],[Ei]]=0,10,LOG(Sample[[#This Row],[Ei]]))</f>
        <v>0</v>
      </c>
      <c r="P2557">
        <f>IF(Sample[[#This Row],[Ii]]=0,10,LOG(Sample[[#This Row],[Ii]]))</f>
        <v>-0.54406804435027567</v>
      </c>
      <c r="Q2557">
        <f>Kx-Sample[[#This Row],[Xp]]</f>
        <v>-0.54406804435027567</v>
      </c>
      <c r="R2557">
        <f>Ky-Sample[[#This Row],[Yp]]</f>
        <v>-1</v>
      </c>
      <c r="S2557">
        <f>Kz-Sample[[#This Row],[Zp]]</f>
        <v>1.5440680443502757</v>
      </c>
      <c r="T2557">
        <f>Sample[[#This Row],[Kpy]]*KSc-Sample[[#This Row],[KPz]]*KSb</f>
        <v>-0.54406804435027567</v>
      </c>
      <c r="U2557">
        <f>-1*(Sample[[#This Row],[KPx]]*KSc-Sample[[#This Row],[KPz]]*KSa)</f>
        <v>-0.54406804435027567</v>
      </c>
      <c r="V2557">
        <f>(Sample[[#This Row],[KPx]]*$R$2-Sample[[#This Row],[Kpy]]*KSa)</f>
        <v>-0.54406804435027567</v>
      </c>
      <c r="W2557">
        <f>Sample[[#This Row],[Kpy]]*KTc-Sample[[#This Row],[KPz]]*KTb</f>
        <v>2.5440680443502757</v>
      </c>
      <c r="X2557">
        <f>-1*(Sample[[#This Row],[KPx]]*KTc-Sample[[#This Row],[KPz]]*KTa)</f>
        <v>2.5440680443502757</v>
      </c>
      <c r="Y2557">
        <f>(Sample[[#This Row],[KPx]]*KTb-Sample[[#This Row],[Kpy]]*KTa)</f>
        <v>2.5440680443502757</v>
      </c>
      <c r="Z2557">
        <f>-Sample[[#This Row],[Xp]]*a+Sample[[#This Row],[Yp]]*b+Sample[[#This Row],[Zp]]*c_</f>
        <v>-1.0881360887005513</v>
      </c>
      <c r="AA2557" s="8">
        <f>-IF(Sample[[#This Row],[Column2]]&gt;0,1,-1)*SQRT(Sample[[#This Row],[KPx''i]]^2+Sample[[#This Row],[KPx''j]]^2+Sample[[#This Row],[KPx''k]]^2)/Ksmag/Scale</f>
        <v>0.66634454700605172</v>
      </c>
      <c r="AB2557" s="1">
        <f>SQRT(Sample[[#This Row],[Kpy''i]]^2+Sample[[#This Row],[KPy''j]]^2+Sample[[#This Row],[KPy''k]]^2)/KTmag/Scale</f>
        <v>1.7989277659600784</v>
      </c>
    </row>
    <row r="2558" spans="1:28" hidden="1" x14ac:dyDescent="0.25">
      <c r="A2558" s="5">
        <v>2553</v>
      </c>
      <c r="B2558" s="13" t="s">
        <v>43</v>
      </c>
      <c r="C2558" s="5"/>
      <c r="D2558" s="5"/>
      <c r="E2558">
        <v>8</v>
      </c>
      <c r="F2558">
        <v>4</v>
      </c>
      <c r="G2558">
        <v>10</v>
      </c>
      <c r="H2558" s="11">
        <f>Sample[[#This Row],[C]]/Sample[[#This Row],[D]]</f>
        <v>0.5</v>
      </c>
      <c r="I2558" s="11">
        <f>Sample[[#This Row],[A]]/Sample[[#This Row],[C]]</f>
        <v>2.5</v>
      </c>
      <c r="J2558" s="11">
        <f>Sample[[#This Row],[D]]/Sample[[#This Row],[A]]</f>
        <v>0.8</v>
      </c>
      <c r="K2558" s="11">
        <f>Sample[[#This Row],[A]]/Sample[[#This Row],[D]]</f>
        <v>1.25</v>
      </c>
      <c r="L2558" s="11">
        <f>Sample[[#This Row],[D]]/Sample[[#This Row],[C]]</f>
        <v>2</v>
      </c>
      <c r="M2558" s="11">
        <f>Sample[[#This Row],[C]]/Sample[[#This Row],[A]]</f>
        <v>0.4</v>
      </c>
      <c r="N2558">
        <f>IF(Sample[[#This Row],[Ap]]=0,10,LOG(Sample[[#This Row],[Ap]]))</f>
        <v>-0.3010299956639812</v>
      </c>
      <c r="O2558">
        <f>IF(Sample[[#This Row],[Ei]]=0,10,LOG(Sample[[#This Row],[Ei]]))</f>
        <v>0.3979400086720376</v>
      </c>
      <c r="P2558">
        <f>IF(Sample[[#This Row],[Ii]]=0,10,LOG(Sample[[#This Row],[Ii]]))</f>
        <v>-9.6910013008056392E-2</v>
      </c>
      <c r="Q2558">
        <f>Kx-Sample[[#This Row],[Xp]]</f>
        <v>0.3010299956639812</v>
      </c>
      <c r="R2558">
        <f>Ky-Sample[[#This Row],[Yp]]</f>
        <v>-1.3979400086720375</v>
      </c>
      <c r="S2558">
        <f>Kz-Sample[[#This Row],[Zp]]</f>
        <v>1.0969100130080565</v>
      </c>
      <c r="T2558">
        <f>Sample[[#This Row],[Kpy]]*KSc-Sample[[#This Row],[KPz]]*KSb</f>
        <v>0.30102999566398103</v>
      </c>
      <c r="U2558">
        <f>-1*(Sample[[#This Row],[KPx]]*KSc-Sample[[#This Row],[KPz]]*KSa)</f>
        <v>0.3010299956639812</v>
      </c>
      <c r="V2558">
        <f>(Sample[[#This Row],[KPx]]*$R$2-Sample[[#This Row],[Kpy]]*KSa)</f>
        <v>0.3010299956639812</v>
      </c>
      <c r="W2558">
        <f>Sample[[#This Row],[Kpy]]*KTc-Sample[[#This Row],[KPz]]*KTb</f>
        <v>2.4948500216800937</v>
      </c>
      <c r="X2558">
        <f>-1*(Sample[[#This Row],[KPx]]*KTc-Sample[[#This Row],[KPz]]*KTa)</f>
        <v>2.4948500216800942</v>
      </c>
      <c r="Y2558">
        <f>(Sample[[#This Row],[KPx]]*KTb-Sample[[#This Row],[Kpy]]*KTa)</f>
        <v>2.4948500216800937</v>
      </c>
      <c r="Z2558">
        <f>-Sample[[#This Row],[Xp]]*a+Sample[[#This Row],[Yp]]*b+Sample[[#This Row],[Zp]]*c_</f>
        <v>0.6020599913279624</v>
      </c>
      <c r="AA2558" s="8">
        <f>-IF(Sample[[#This Row],[Column2]]&gt;0,1,-1)*SQRT(Sample[[#This Row],[KPx''i]]^2+Sample[[#This Row],[KPx''j]]^2+Sample[[#This Row],[KPx''k]]^2)/Ksmag/Scale</f>
        <v>-0.36868494332449314</v>
      </c>
      <c r="AB2558" s="1">
        <f>SQRT(Sample[[#This Row],[Kpy''i]]^2+Sample[[#This Row],[KPy''j]]^2+Sample[[#This Row],[KPy''k]]^2)/KTmag/Scale</f>
        <v>1.7641253683733995</v>
      </c>
    </row>
    <row r="2559" spans="1:28" hidden="1" x14ac:dyDescent="0.25">
      <c r="A2559" s="5">
        <v>2554</v>
      </c>
      <c r="B2559" s="13" t="s">
        <v>43</v>
      </c>
      <c r="C2559" s="5"/>
      <c r="D2559" s="5"/>
      <c r="E2559">
        <v>1</v>
      </c>
      <c r="F2559">
        <v>8</v>
      </c>
      <c r="G2559">
        <v>3</v>
      </c>
      <c r="H2559" s="11">
        <f>Sample[[#This Row],[C]]/Sample[[#This Row],[D]]</f>
        <v>8</v>
      </c>
      <c r="I2559" s="11">
        <f>Sample[[#This Row],[A]]/Sample[[#This Row],[C]]</f>
        <v>0.375</v>
      </c>
      <c r="J2559" s="11">
        <f>Sample[[#This Row],[D]]/Sample[[#This Row],[A]]</f>
        <v>0.33333333333333331</v>
      </c>
      <c r="K2559" s="11">
        <f>Sample[[#This Row],[A]]/Sample[[#This Row],[D]]</f>
        <v>3</v>
      </c>
      <c r="L2559" s="11">
        <f>Sample[[#This Row],[D]]/Sample[[#This Row],[C]]</f>
        <v>0.125</v>
      </c>
      <c r="M2559" s="11">
        <f>Sample[[#This Row],[C]]/Sample[[#This Row],[A]]</f>
        <v>2.6666666666666665</v>
      </c>
      <c r="N2559">
        <f>IF(Sample[[#This Row],[Ap]]=0,10,LOG(Sample[[#This Row],[Ap]]))</f>
        <v>0.90308998699194354</v>
      </c>
      <c r="O2559">
        <f>IF(Sample[[#This Row],[Ei]]=0,10,LOG(Sample[[#This Row],[Ei]]))</f>
        <v>-0.42596873227228116</v>
      </c>
      <c r="P2559">
        <f>IF(Sample[[#This Row],[Ii]]=0,10,LOG(Sample[[#This Row],[Ii]]))</f>
        <v>-0.47712125471966244</v>
      </c>
      <c r="Q2559">
        <f>Kx-Sample[[#This Row],[Xp]]</f>
        <v>-0.90308998699194354</v>
      </c>
      <c r="R2559">
        <f>Ky-Sample[[#This Row],[Yp]]</f>
        <v>-0.57403126772771884</v>
      </c>
      <c r="S2559">
        <f>Kz-Sample[[#This Row],[Zp]]</f>
        <v>1.4771212547196624</v>
      </c>
      <c r="T2559">
        <f>Sample[[#This Row],[Kpy]]*KSc-Sample[[#This Row],[KPz]]*KSb</f>
        <v>-0.90308998699194354</v>
      </c>
      <c r="U2559">
        <f>-1*(Sample[[#This Row],[KPx]]*KSc-Sample[[#This Row],[KPz]]*KSa)</f>
        <v>-0.90308998699194354</v>
      </c>
      <c r="V2559">
        <f>(Sample[[#This Row],[KPx]]*$R$2-Sample[[#This Row],[Kpy]]*KSa)</f>
        <v>-0.90308998699194354</v>
      </c>
      <c r="W2559">
        <f>Sample[[#This Row],[Kpy]]*KTc-Sample[[#This Row],[KPz]]*KTb</f>
        <v>2.0511525224473814</v>
      </c>
      <c r="X2559">
        <f>-1*(Sample[[#This Row],[KPx]]*KTc-Sample[[#This Row],[KPz]]*KTa)</f>
        <v>2.0511525224473814</v>
      </c>
      <c r="Y2559">
        <f>(Sample[[#This Row],[KPx]]*KTb-Sample[[#This Row],[Kpy]]*KTa)</f>
        <v>2.0511525224473814</v>
      </c>
      <c r="Z2559">
        <f>-Sample[[#This Row],[Xp]]*a+Sample[[#This Row],[Yp]]*b+Sample[[#This Row],[Zp]]*c_</f>
        <v>-1.8061799739838871</v>
      </c>
      <c r="AA2559" s="8">
        <f>-IF(Sample[[#This Row],[Column2]]&gt;0,1,-1)*SQRT(Sample[[#This Row],[KPx''i]]^2+Sample[[#This Row],[KPx''j]]^2+Sample[[#This Row],[KPx''k]]^2)/Ksmag/Scale</f>
        <v>1.1060548299734796</v>
      </c>
      <c r="AB2559" s="1">
        <f>SQRT(Sample[[#This Row],[Kpy''i]]^2+Sample[[#This Row],[KPy''j]]^2+Sample[[#This Row],[KPy''k]]^2)/KTmag/Scale</f>
        <v>1.4503838578704358</v>
      </c>
    </row>
    <row r="2560" spans="1:28" hidden="1" x14ac:dyDescent="0.25">
      <c r="A2560" s="5">
        <v>2555</v>
      </c>
      <c r="B2560" s="13" t="s">
        <v>43</v>
      </c>
      <c r="C2560" s="5"/>
      <c r="D2560" s="5"/>
      <c r="E2560">
        <v>2</v>
      </c>
      <c r="F2560">
        <v>9</v>
      </c>
      <c r="G2560">
        <v>1</v>
      </c>
      <c r="H2560" s="11">
        <f>Sample[[#This Row],[C]]/Sample[[#This Row],[D]]</f>
        <v>4.5</v>
      </c>
      <c r="I2560" s="11">
        <f>Sample[[#This Row],[A]]/Sample[[#This Row],[C]]</f>
        <v>0.1111111111111111</v>
      </c>
      <c r="J2560" s="11">
        <f>Sample[[#This Row],[D]]/Sample[[#This Row],[A]]</f>
        <v>2</v>
      </c>
      <c r="K2560" s="11">
        <f>Sample[[#This Row],[A]]/Sample[[#This Row],[D]]</f>
        <v>0.5</v>
      </c>
      <c r="L2560" s="11">
        <f>Sample[[#This Row],[D]]/Sample[[#This Row],[C]]</f>
        <v>0.22222222222222221</v>
      </c>
      <c r="M2560" s="11">
        <f>Sample[[#This Row],[C]]/Sample[[#This Row],[A]]</f>
        <v>9</v>
      </c>
      <c r="N2560">
        <f>IF(Sample[[#This Row],[Ap]]=0,10,LOG(Sample[[#This Row],[Ap]]))</f>
        <v>0.65321251377534373</v>
      </c>
      <c r="O2560">
        <f>IF(Sample[[#This Row],[Ei]]=0,10,LOG(Sample[[#This Row],[Ei]]))</f>
        <v>-0.95424250943932487</v>
      </c>
      <c r="P2560">
        <f>IF(Sample[[#This Row],[Ii]]=0,10,LOG(Sample[[#This Row],[Ii]]))</f>
        <v>0.3010299956639812</v>
      </c>
      <c r="Q2560">
        <f>Kx-Sample[[#This Row],[Xp]]</f>
        <v>-0.65321251377534373</v>
      </c>
      <c r="R2560">
        <f>Ky-Sample[[#This Row],[Yp]]</f>
        <v>-4.5757490560675129E-2</v>
      </c>
      <c r="S2560">
        <f>Kz-Sample[[#This Row],[Zp]]</f>
        <v>0.69897000433601875</v>
      </c>
      <c r="T2560">
        <f>Sample[[#This Row],[Kpy]]*KSc-Sample[[#This Row],[KPz]]*KSb</f>
        <v>-0.65321251377534362</v>
      </c>
      <c r="U2560">
        <f>-1*(Sample[[#This Row],[KPx]]*KSc-Sample[[#This Row],[KPz]]*KSa)</f>
        <v>-0.65321251377534373</v>
      </c>
      <c r="V2560">
        <f>(Sample[[#This Row],[KPx]]*$R$2-Sample[[#This Row],[Kpy]]*KSa)</f>
        <v>-0.65321251377534373</v>
      </c>
      <c r="W2560">
        <f>Sample[[#This Row],[Kpy]]*KTc-Sample[[#This Row],[KPz]]*KTb</f>
        <v>0.74472749489669388</v>
      </c>
      <c r="X2560">
        <f>-1*(Sample[[#This Row],[KPx]]*KTc-Sample[[#This Row],[KPz]]*KTa)</f>
        <v>0.74472749489669376</v>
      </c>
      <c r="Y2560">
        <f>(Sample[[#This Row],[KPx]]*KTb-Sample[[#This Row],[Kpy]]*KTa)</f>
        <v>0.74472749489669399</v>
      </c>
      <c r="Z2560">
        <f>-Sample[[#This Row],[Xp]]*a+Sample[[#This Row],[Yp]]*b+Sample[[#This Row],[Zp]]*c_</f>
        <v>-1.3064250275506875</v>
      </c>
      <c r="AA2560" s="8">
        <f>-IF(Sample[[#This Row],[Column2]]&gt;0,1,-1)*SQRT(Sample[[#This Row],[KPx''i]]^2+Sample[[#This Row],[KPx''j]]^2+Sample[[#This Row],[KPx''k]]^2)/Ksmag/Scale</f>
        <v>0.80001867617515976</v>
      </c>
      <c r="AB2560" s="1">
        <f>SQRT(Sample[[#This Row],[Kpy''i]]^2+Sample[[#This Row],[KPy''j]]^2+Sample[[#This Row],[KPy''k]]^2)/KTmag/Scale</f>
        <v>0.52660186177752222</v>
      </c>
    </row>
    <row r="2561" spans="1:28" hidden="1" x14ac:dyDescent="0.25">
      <c r="A2561" s="5">
        <v>2556</v>
      </c>
      <c r="B2561" s="13" t="s">
        <v>43</v>
      </c>
      <c r="C2561" s="5"/>
      <c r="D2561" s="5"/>
      <c r="E2561">
        <v>2</v>
      </c>
      <c r="F2561">
        <v>4</v>
      </c>
      <c r="G2561">
        <v>8</v>
      </c>
      <c r="H2561" s="11">
        <f>Sample[[#This Row],[C]]/Sample[[#This Row],[D]]</f>
        <v>2</v>
      </c>
      <c r="I2561" s="11">
        <f>Sample[[#This Row],[A]]/Sample[[#This Row],[C]]</f>
        <v>2</v>
      </c>
      <c r="J2561" s="11">
        <f>Sample[[#This Row],[D]]/Sample[[#This Row],[A]]</f>
        <v>0.25</v>
      </c>
      <c r="K2561" s="11">
        <f>Sample[[#This Row],[A]]/Sample[[#This Row],[D]]</f>
        <v>4</v>
      </c>
      <c r="L2561" s="11">
        <f>Sample[[#This Row],[D]]/Sample[[#This Row],[C]]</f>
        <v>0.5</v>
      </c>
      <c r="M2561" s="11">
        <f>Sample[[#This Row],[C]]/Sample[[#This Row],[A]]</f>
        <v>0.5</v>
      </c>
      <c r="N2561">
        <f>IF(Sample[[#This Row],[Ap]]=0,10,LOG(Sample[[#This Row],[Ap]]))</f>
        <v>0.3010299956639812</v>
      </c>
      <c r="O2561">
        <f>IF(Sample[[#This Row],[Ei]]=0,10,LOG(Sample[[#This Row],[Ei]]))</f>
        <v>0.3010299956639812</v>
      </c>
      <c r="P2561">
        <f>IF(Sample[[#This Row],[Ii]]=0,10,LOG(Sample[[#This Row],[Ii]]))</f>
        <v>-0.6020599913279624</v>
      </c>
      <c r="Q2561">
        <f>Kx-Sample[[#This Row],[Xp]]</f>
        <v>-0.3010299956639812</v>
      </c>
      <c r="R2561">
        <f>Ky-Sample[[#This Row],[Yp]]</f>
        <v>-1.3010299956639813</v>
      </c>
      <c r="S2561">
        <f>Kz-Sample[[#This Row],[Zp]]</f>
        <v>1.6020599913279625</v>
      </c>
      <c r="T2561">
        <f>Sample[[#This Row],[Kpy]]*KSc-Sample[[#This Row],[KPz]]*KSb</f>
        <v>-0.30102999566398125</v>
      </c>
      <c r="U2561">
        <f>-1*(Sample[[#This Row],[KPx]]*KSc-Sample[[#This Row],[KPz]]*KSa)</f>
        <v>-0.3010299956639812</v>
      </c>
      <c r="V2561">
        <f>(Sample[[#This Row],[KPx]]*$R$2-Sample[[#This Row],[Kpy]]*KSa)</f>
        <v>-0.3010299956639812</v>
      </c>
      <c r="W2561">
        <f>Sample[[#This Row],[Kpy]]*KTc-Sample[[#This Row],[KPz]]*KTb</f>
        <v>2.9030899869919438</v>
      </c>
      <c r="X2561">
        <f>-1*(Sample[[#This Row],[KPx]]*KTc-Sample[[#This Row],[KPz]]*KTa)</f>
        <v>2.9030899869919438</v>
      </c>
      <c r="Y2561">
        <f>(Sample[[#This Row],[KPx]]*KTb-Sample[[#This Row],[Kpy]]*KTa)</f>
        <v>2.9030899869919438</v>
      </c>
      <c r="Z2561">
        <f>-Sample[[#This Row],[Xp]]*a+Sample[[#This Row],[Yp]]*b+Sample[[#This Row],[Zp]]*c_</f>
        <v>-0.6020599913279624</v>
      </c>
      <c r="AA2561" s="8">
        <f>-IF(Sample[[#This Row],[Column2]]&gt;0,1,-1)*SQRT(Sample[[#This Row],[KPx''i]]^2+Sample[[#This Row],[KPx''j]]^2+Sample[[#This Row],[KPx''k]]^2)/Ksmag/Scale</f>
        <v>0.36868494332449331</v>
      </c>
      <c r="AB2561" s="1">
        <f>SQRT(Sample[[#This Row],[Kpy''i]]^2+Sample[[#This Row],[KPy''j]]^2+Sample[[#This Row],[KPy''k]]^2)/KTmag/Scale</f>
        <v>2.0527946161967696</v>
      </c>
    </row>
    <row r="2562" spans="1:28" hidden="1" x14ac:dyDescent="0.25">
      <c r="A2562" s="5">
        <v>2557</v>
      </c>
      <c r="B2562" s="13" t="s">
        <v>43</v>
      </c>
      <c r="C2562" s="5"/>
      <c r="D2562" s="5"/>
      <c r="E2562">
        <v>8</v>
      </c>
      <c r="F2562">
        <v>9</v>
      </c>
      <c r="G2562">
        <v>10</v>
      </c>
      <c r="H2562" s="11">
        <f>Sample[[#This Row],[C]]/Sample[[#This Row],[D]]</f>
        <v>1.125</v>
      </c>
      <c r="I2562" s="11">
        <f>Sample[[#This Row],[A]]/Sample[[#This Row],[C]]</f>
        <v>1.1111111111111112</v>
      </c>
      <c r="J2562" s="11">
        <f>Sample[[#This Row],[D]]/Sample[[#This Row],[A]]</f>
        <v>0.8</v>
      </c>
      <c r="K2562" s="11">
        <f>Sample[[#This Row],[A]]/Sample[[#This Row],[D]]</f>
        <v>1.25</v>
      </c>
      <c r="L2562" s="11">
        <f>Sample[[#This Row],[D]]/Sample[[#This Row],[C]]</f>
        <v>0.88888888888888884</v>
      </c>
      <c r="M2562" s="11">
        <f>Sample[[#This Row],[C]]/Sample[[#This Row],[A]]</f>
        <v>0.9</v>
      </c>
      <c r="N2562">
        <f>IF(Sample[[#This Row],[Ap]]=0,10,LOG(Sample[[#This Row],[Ap]]))</f>
        <v>5.1152522447381291E-2</v>
      </c>
      <c r="O2562">
        <f>IF(Sample[[#This Row],[Ei]]=0,10,LOG(Sample[[#This Row],[Ei]]))</f>
        <v>4.5757490560675143E-2</v>
      </c>
      <c r="P2562">
        <f>IF(Sample[[#This Row],[Ii]]=0,10,LOG(Sample[[#This Row],[Ii]]))</f>
        <v>-9.6910013008056392E-2</v>
      </c>
      <c r="Q2562">
        <f>Kx-Sample[[#This Row],[Xp]]</f>
        <v>-5.1152522447381291E-2</v>
      </c>
      <c r="R2562">
        <f>Ky-Sample[[#This Row],[Yp]]</f>
        <v>-1.0457574905606752</v>
      </c>
      <c r="S2562">
        <f>Kz-Sample[[#This Row],[Zp]]</f>
        <v>1.0969100130080565</v>
      </c>
      <c r="T2562">
        <f>Sample[[#This Row],[Kpy]]*KSc-Sample[[#This Row],[KPz]]*KSb</f>
        <v>-5.1152522447381221E-2</v>
      </c>
      <c r="U2562">
        <f>-1*(Sample[[#This Row],[KPx]]*KSc-Sample[[#This Row],[KPz]]*KSa)</f>
        <v>-5.1152522447381291E-2</v>
      </c>
      <c r="V2562">
        <f>(Sample[[#This Row],[KPx]]*$R$2-Sample[[#This Row],[Kpy]]*KSa)</f>
        <v>-5.1152522447381291E-2</v>
      </c>
      <c r="W2562">
        <f>Sample[[#This Row],[Kpy]]*KTc-Sample[[#This Row],[KPz]]*KTb</f>
        <v>2.1426675035687319</v>
      </c>
      <c r="X2562">
        <f>-1*(Sample[[#This Row],[KPx]]*KTc-Sample[[#This Row],[KPz]]*KTa)</f>
        <v>2.1426675035687315</v>
      </c>
      <c r="Y2562">
        <f>(Sample[[#This Row],[KPx]]*KTb-Sample[[#This Row],[Kpy]]*KTa)</f>
        <v>2.1426675035687319</v>
      </c>
      <c r="Z2562">
        <f>-Sample[[#This Row],[Xp]]*a+Sample[[#This Row],[Yp]]*b+Sample[[#This Row],[Zp]]*c_</f>
        <v>-0.1023050448947625</v>
      </c>
      <c r="AA2562" s="8">
        <f>-IF(Sample[[#This Row],[Column2]]&gt;0,1,-1)*SQRT(Sample[[#This Row],[KPx''i]]^2+Sample[[#This Row],[KPx''j]]^2+Sample[[#This Row],[KPx''k]]^2)/Ksmag/Scale</f>
        <v>6.2648789526173337E-2</v>
      </c>
      <c r="AB2562" s="1">
        <f>SQRT(Sample[[#This Row],[Kpy''i]]^2+Sample[[#This Row],[KPy''j]]^2+Sample[[#This Row],[KPy''k]]^2)/KTmag/Scale</f>
        <v>1.5150947216015012</v>
      </c>
    </row>
    <row r="2563" spans="1:28" hidden="1" x14ac:dyDescent="0.25">
      <c r="A2563" s="5">
        <v>2558</v>
      </c>
      <c r="B2563" s="13" t="s">
        <v>43</v>
      </c>
      <c r="C2563" s="5"/>
      <c r="D2563" s="5"/>
      <c r="E2563">
        <v>4</v>
      </c>
      <c r="F2563">
        <v>6</v>
      </c>
      <c r="G2563">
        <v>3</v>
      </c>
      <c r="H2563" s="11">
        <f>Sample[[#This Row],[C]]/Sample[[#This Row],[D]]</f>
        <v>1.5</v>
      </c>
      <c r="I2563" s="11">
        <f>Sample[[#This Row],[A]]/Sample[[#This Row],[C]]</f>
        <v>0.5</v>
      </c>
      <c r="J2563" s="11">
        <f>Sample[[#This Row],[D]]/Sample[[#This Row],[A]]</f>
        <v>1.3333333333333333</v>
      </c>
      <c r="K2563" s="11">
        <f>Sample[[#This Row],[A]]/Sample[[#This Row],[D]]</f>
        <v>0.75</v>
      </c>
      <c r="L2563" s="11">
        <f>Sample[[#This Row],[D]]/Sample[[#This Row],[C]]</f>
        <v>0.66666666666666663</v>
      </c>
      <c r="M2563" s="11">
        <f>Sample[[#This Row],[C]]/Sample[[#This Row],[A]]</f>
        <v>2</v>
      </c>
      <c r="N2563">
        <f>IF(Sample[[#This Row],[Ap]]=0,10,LOG(Sample[[#This Row],[Ap]]))</f>
        <v>0.17609125905568124</v>
      </c>
      <c r="O2563">
        <f>IF(Sample[[#This Row],[Ei]]=0,10,LOG(Sample[[#This Row],[Ei]]))</f>
        <v>-0.3010299956639812</v>
      </c>
      <c r="P2563">
        <f>IF(Sample[[#This Row],[Ii]]=0,10,LOG(Sample[[#This Row],[Ii]]))</f>
        <v>0.12493873660829993</v>
      </c>
      <c r="Q2563">
        <f>Kx-Sample[[#This Row],[Xp]]</f>
        <v>-0.17609125905568124</v>
      </c>
      <c r="R2563">
        <f>Ky-Sample[[#This Row],[Yp]]</f>
        <v>-0.69897000433601875</v>
      </c>
      <c r="S2563">
        <f>Kz-Sample[[#This Row],[Zp]]</f>
        <v>0.87506126339170009</v>
      </c>
      <c r="T2563">
        <f>Sample[[#This Row],[Kpy]]*KSc-Sample[[#This Row],[KPz]]*KSb</f>
        <v>-0.17609125905568135</v>
      </c>
      <c r="U2563">
        <f>-1*(Sample[[#This Row],[KPx]]*KSc-Sample[[#This Row],[KPz]]*KSa)</f>
        <v>-0.17609125905568124</v>
      </c>
      <c r="V2563">
        <f>(Sample[[#This Row],[KPx]]*$R$2-Sample[[#This Row],[Kpy]]*KSa)</f>
        <v>-0.17609125905568124</v>
      </c>
      <c r="W2563">
        <f>Sample[[#This Row],[Kpy]]*KTc-Sample[[#This Row],[KPz]]*KTb</f>
        <v>1.5740312677277188</v>
      </c>
      <c r="X2563">
        <f>-1*(Sample[[#This Row],[KPx]]*KTc-Sample[[#This Row],[KPz]]*KTa)</f>
        <v>1.5740312677277188</v>
      </c>
      <c r="Y2563">
        <f>(Sample[[#This Row],[KPx]]*KTb-Sample[[#This Row],[Kpy]]*KTa)</f>
        <v>1.5740312677277188</v>
      </c>
      <c r="Z2563">
        <f>-Sample[[#This Row],[Xp]]*a+Sample[[#This Row],[Yp]]*b+Sample[[#This Row],[Zp]]*c_</f>
        <v>-0.35218251811136253</v>
      </c>
      <c r="AA2563" s="8">
        <f>-IF(Sample[[#This Row],[Column2]]&gt;0,1,-1)*SQRT(Sample[[#This Row],[KPx''i]]^2+Sample[[#This Row],[KPx''j]]^2+Sample[[#This Row],[KPx''k]]^2)/Ksmag/Scale</f>
        <v>0.21566686642533334</v>
      </c>
      <c r="AB2563" s="1">
        <f>SQRT(Sample[[#This Row],[Kpy''i]]^2+Sample[[#This Row],[KPy''j]]^2+Sample[[#This Row],[KPy''k]]^2)/KTmag/Scale</f>
        <v>1.1130081832099283</v>
      </c>
    </row>
    <row r="2564" spans="1:28" hidden="1" x14ac:dyDescent="0.25">
      <c r="A2564" s="5">
        <v>2559</v>
      </c>
      <c r="B2564" s="13" t="s">
        <v>43</v>
      </c>
      <c r="C2564" s="5"/>
      <c r="D2564" s="5"/>
      <c r="E2564">
        <v>3</v>
      </c>
      <c r="F2564">
        <v>9</v>
      </c>
      <c r="G2564">
        <v>8</v>
      </c>
      <c r="H2564" s="11">
        <f>Sample[[#This Row],[C]]/Sample[[#This Row],[D]]</f>
        <v>3</v>
      </c>
      <c r="I2564" s="11">
        <f>Sample[[#This Row],[A]]/Sample[[#This Row],[C]]</f>
        <v>0.88888888888888884</v>
      </c>
      <c r="J2564" s="11">
        <f>Sample[[#This Row],[D]]/Sample[[#This Row],[A]]</f>
        <v>0.375</v>
      </c>
      <c r="K2564" s="11">
        <f>Sample[[#This Row],[A]]/Sample[[#This Row],[D]]</f>
        <v>2.6666666666666665</v>
      </c>
      <c r="L2564" s="11">
        <f>Sample[[#This Row],[D]]/Sample[[#This Row],[C]]</f>
        <v>0.33333333333333331</v>
      </c>
      <c r="M2564" s="11">
        <f>Sample[[#This Row],[C]]/Sample[[#This Row],[A]]</f>
        <v>1.125</v>
      </c>
      <c r="N2564">
        <f>IF(Sample[[#This Row],[Ap]]=0,10,LOG(Sample[[#This Row],[Ap]]))</f>
        <v>0.47712125471966244</v>
      </c>
      <c r="O2564">
        <f>IF(Sample[[#This Row],[Ei]]=0,10,LOG(Sample[[#This Row],[Ei]]))</f>
        <v>-5.1152522447381311E-2</v>
      </c>
      <c r="P2564">
        <f>IF(Sample[[#This Row],[Ii]]=0,10,LOG(Sample[[#This Row],[Ii]]))</f>
        <v>-0.42596873227228116</v>
      </c>
      <c r="Q2564">
        <f>Kx-Sample[[#This Row],[Xp]]</f>
        <v>-0.47712125471966244</v>
      </c>
      <c r="R2564">
        <f>Ky-Sample[[#This Row],[Yp]]</f>
        <v>-0.94884747755261867</v>
      </c>
      <c r="S2564">
        <f>Kz-Sample[[#This Row],[Zp]]</f>
        <v>1.4259687322722812</v>
      </c>
      <c r="T2564">
        <f>Sample[[#This Row],[Kpy]]*KSc-Sample[[#This Row],[KPz]]*KSb</f>
        <v>-0.47712125471966249</v>
      </c>
      <c r="U2564">
        <f>-1*(Sample[[#This Row],[KPx]]*KSc-Sample[[#This Row],[KPz]]*KSa)</f>
        <v>-0.47712125471966244</v>
      </c>
      <c r="V2564">
        <f>(Sample[[#This Row],[KPx]]*$R$2-Sample[[#This Row],[Kpy]]*KSa)</f>
        <v>-0.47712125471966244</v>
      </c>
      <c r="W2564">
        <f>Sample[[#This Row],[Kpy]]*KTc-Sample[[#This Row],[KPz]]*KTb</f>
        <v>2.3748162098248997</v>
      </c>
      <c r="X2564">
        <f>-1*(Sample[[#This Row],[KPx]]*KTc-Sample[[#This Row],[KPz]]*KTa)</f>
        <v>2.3748162098248997</v>
      </c>
      <c r="Y2564">
        <f>(Sample[[#This Row],[KPx]]*KTb-Sample[[#This Row],[Kpy]]*KTa)</f>
        <v>2.3748162098248997</v>
      </c>
      <c r="Z2564">
        <f>-Sample[[#This Row],[Xp]]*a+Sample[[#This Row],[Yp]]*b+Sample[[#This Row],[Zp]]*c_</f>
        <v>-0.95424250943932498</v>
      </c>
      <c r="AA2564" s="8">
        <f>-IF(Sample[[#This Row],[Column2]]&gt;0,1,-1)*SQRT(Sample[[#This Row],[KPx''i]]^2+Sample[[#This Row],[KPx''j]]^2+Sample[[#This Row],[KPx''k]]^2)/Ksmag/Scale</f>
        <v>0.58435180974982659</v>
      </c>
      <c r="AB2564" s="1">
        <f>SQRT(Sample[[#This Row],[Kpy''i]]^2+Sample[[#This Row],[KPy''j]]^2+Sample[[#This Row],[KPy''k]]^2)/KTmag/Scale</f>
        <v>1.6792486460389218</v>
      </c>
    </row>
    <row r="2565" spans="1:28" hidden="1" x14ac:dyDescent="0.25">
      <c r="A2565" s="5">
        <v>2560</v>
      </c>
      <c r="B2565" s="13" t="s">
        <v>43</v>
      </c>
      <c r="C2565" s="5"/>
      <c r="D2565" s="5"/>
      <c r="E2565">
        <v>3</v>
      </c>
      <c r="F2565">
        <v>2</v>
      </c>
      <c r="G2565">
        <v>9</v>
      </c>
      <c r="H2565" s="11">
        <f>Sample[[#This Row],[C]]/Sample[[#This Row],[D]]</f>
        <v>0.66666666666666663</v>
      </c>
      <c r="I2565" s="11">
        <f>Sample[[#This Row],[A]]/Sample[[#This Row],[C]]</f>
        <v>4.5</v>
      </c>
      <c r="J2565" s="11">
        <f>Sample[[#This Row],[D]]/Sample[[#This Row],[A]]</f>
        <v>0.33333333333333331</v>
      </c>
      <c r="K2565" s="11">
        <f>Sample[[#This Row],[A]]/Sample[[#This Row],[D]]</f>
        <v>3</v>
      </c>
      <c r="L2565" s="11">
        <f>Sample[[#This Row],[D]]/Sample[[#This Row],[C]]</f>
        <v>1.5</v>
      </c>
      <c r="M2565" s="11">
        <f>Sample[[#This Row],[C]]/Sample[[#This Row],[A]]</f>
        <v>0.22222222222222221</v>
      </c>
      <c r="N2565">
        <f>IF(Sample[[#This Row],[Ap]]=0,10,LOG(Sample[[#This Row],[Ap]]))</f>
        <v>-0.17609125905568127</v>
      </c>
      <c r="O2565">
        <f>IF(Sample[[#This Row],[Ei]]=0,10,LOG(Sample[[#This Row],[Ei]]))</f>
        <v>0.65321251377534373</v>
      </c>
      <c r="P2565">
        <f>IF(Sample[[#This Row],[Ii]]=0,10,LOG(Sample[[#This Row],[Ii]]))</f>
        <v>-0.47712125471966244</v>
      </c>
      <c r="Q2565">
        <f>Kx-Sample[[#This Row],[Xp]]</f>
        <v>0.17609125905568127</v>
      </c>
      <c r="R2565">
        <f>Ky-Sample[[#This Row],[Yp]]</f>
        <v>-1.6532125137753437</v>
      </c>
      <c r="S2565">
        <f>Kz-Sample[[#This Row],[Zp]]</f>
        <v>1.4771212547196624</v>
      </c>
      <c r="T2565">
        <f>Sample[[#This Row],[Kpy]]*KSc-Sample[[#This Row],[KPz]]*KSb</f>
        <v>0.17609125905568135</v>
      </c>
      <c r="U2565">
        <f>-1*(Sample[[#This Row],[KPx]]*KSc-Sample[[#This Row],[KPz]]*KSa)</f>
        <v>0.17609125905568127</v>
      </c>
      <c r="V2565">
        <f>(Sample[[#This Row],[KPx]]*$R$2-Sample[[#This Row],[Kpy]]*KSa)</f>
        <v>0.17609125905568127</v>
      </c>
      <c r="W2565">
        <f>Sample[[#This Row],[Kpy]]*KTc-Sample[[#This Row],[KPz]]*KTb</f>
        <v>3.1303337684950061</v>
      </c>
      <c r="X2565">
        <f>-1*(Sample[[#This Row],[KPx]]*KTc-Sample[[#This Row],[KPz]]*KTa)</f>
        <v>3.1303337684950061</v>
      </c>
      <c r="Y2565">
        <f>(Sample[[#This Row],[KPx]]*KTb-Sample[[#This Row],[Kpy]]*KTa)</f>
        <v>3.1303337684950061</v>
      </c>
      <c r="Z2565">
        <f>-Sample[[#This Row],[Xp]]*a+Sample[[#This Row],[Yp]]*b+Sample[[#This Row],[Zp]]*c_</f>
        <v>0.35218251811136259</v>
      </c>
      <c r="AA2565" s="8">
        <f>-IF(Sample[[#This Row],[Column2]]&gt;0,1,-1)*SQRT(Sample[[#This Row],[KPx''i]]^2+Sample[[#This Row],[KPx''j]]^2+Sample[[#This Row],[KPx''k]]^2)/Ksmag/Scale</f>
        <v>-0.21566686642533336</v>
      </c>
      <c r="AB2565" s="1">
        <f>SQRT(Sample[[#This Row],[Kpy''i]]^2+Sample[[#This Row],[KPy''j]]^2+Sample[[#This Row],[KPy''k]]^2)/KTmag/Scale</f>
        <v>2.2134802350800591</v>
      </c>
    </row>
    <row r="2566" spans="1:28" hidden="1" x14ac:dyDescent="0.25">
      <c r="A2566" s="5">
        <v>2561</v>
      </c>
      <c r="B2566" s="13" t="s">
        <v>43</v>
      </c>
      <c r="C2566" s="5"/>
      <c r="D2566" s="5"/>
      <c r="E2566">
        <v>1</v>
      </c>
      <c r="F2566">
        <v>2</v>
      </c>
      <c r="G2566">
        <v>5</v>
      </c>
      <c r="H2566" s="11">
        <f>Sample[[#This Row],[C]]/Sample[[#This Row],[D]]</f>
        <v>2</v>
      </c>
      <c r="I2566" s="11">
        <f>Sample[[#This Row],[A]]/Sample[[#This Row],[C]]</f>
        <v>2.5</v>
      </c>
      <c r="J2566" s="11">
        <f>Sample[[#This Row],[D]]/Sample[[#This Row],[A]]</f>
        <v>0.2</v>
      </c>
      <c r="K2566" s="11">
        <f>Sample[[#This Row],[A]]/Sample[[#This Row],[D]]</f>
        <v>5</v>
      </c>
      <c r="L2566" s="11">
        <f>Sample[[#This Row],[D]]/Sample[[#This Row],[C]]</f>
        <v>0.5</v>
      </c>
      <c r="M2566" s="11">
        <f>Sample[[#This Row],[C]]/Sample[[#This Row],[A]]</f>
        <v>0.4</v>
      </c>
      <c r="N2566">
        <f>IF(Sample[[#This Row],[Ap]]=0,10,LOG(Sample[[#This Row],[Ap]]))</f>
        <v>0.3010299956639812</v>
      </c>
      <c r="O2566">
        <f>IF(Sample[[#This Row],[Ei]]=0,10,LOG(Sample[[#This Row],[Ei]]))</f>
        <v>0.3979400086720376</v>
      </c>
      <c r="P2566">
        <f>IF(Sample[[#This Row],[Ii]]=0,10,LOG(Sample[[#This Row],[Ii]]))</f>
        <v>-0.69897000433601875</v>
      </c>
      <c r="Q2566">
        <f>Kx-Sample[[#This Row],[Xp]]</f>
        <v>-0.3010299956639812</v>
      </c>
      <c r="R2566">
        <f>Ky-Sample[[#This Row],[Yp]]</f>
        <v>-1.3979400086720375</v>
      </c>
      <c r="S2566">
        <f>Kz-Sample[[#This Row],[Zp]]</f>
        <v>1.6989700043360187</v>
      </c>
      <c r="T2566">
        <f>Sample[[#This Row],[Kpy]]*KSc-Sample[[#This Row],[KPz]]*KSb</f>
        <v>-0.30102999566398125</v>
      </c>
      <c r="U2566">
        <f>-1*(Sample[[#This Row],[KPx]]*KSc-Sample[[#This Row],[KPz]]*KSa)</f>
        <v>-0.3010299956639812</v>
      </c>
      <c r="V2566">
        <f>(Sample[[#This Row],[KPx]]*$R$2-Sample[[#This Row],[Kpy]]*KSa)</f>
        <v>-0.3010299956639812</v>
      </c>
      <c r="W2566">
        <f>Sample[[#This Row],[Kpy]]*KTc-Sample[[#This Row],[KPz]]*KTb</f>
        <v>3.0969100130080562</v>
      </c>
      <c r="X2566">
        <f>-1*(Sample[[#This Row],[KPx]]*KTc-Sample[[#This Row],[KPz]]*KTa)</f>
        <v>3.0969100130080562</v>
      </c>
      <c r="Y2566">
        <f>(Sample[[#This Row],[KPx]]*KTb-Sample[[#This Row],[Kpy]]*KTa)</f>
        <v>3.0969100130080562</v>
      </c>
      <c r="Z2566">
        <f>-Sample[[#This Row],[Xp]]*a+Sample[[#This Row],[Yp]]*b+Sample[[#This Row],[Zp]]*c_</f>
        <v>-0.60205999132796229</v>
      </c>
      <c r="AA2566" s="8">
        <f>-IF(Sample[[#This Row],[Column2]]&gt;0,1,-1)*SQRT(Sample[[#This Row],[KPx''i]]^2+Sample[[#This Row],[KPx''j]]^2+Sample[[#This Row],[KPx''k]]^2)/Ksmag/Scale</f>
        <v>0.36868494332449331</v>
      </c>
      <c r="AB2566" s="1">
        <f>SQRT(Sample[[#This Row],[Kpy''i]]^2+Sample[[#This Row],[KPy''j]]^2+Sample[[#This Row],[KPy''k]]^2)/KTmag/Scale</f>
        <v>2.189846070922516</v>
      </c>
    </row>
    <row r="2567" spans="1:28" hidden="1" x14ac:dyDescent="0.25">
      <c r="A2567" s="5">
        <v>2562</v>
      </c>
      <c r="B2567" s="13" t="s">
        <v>43</v>
      </c>
      <c r="C2567" s="5"/>
      <c r="D2567" s="5"/>
      <c r="E2567">
        <v>1</v>
      </c>
      <c r="F2567">
        <v>9</v>
      </c>
      <c r="G2567">
        <v>3</v>
      </c>
      <c r="H2567" s="11">
        <f>Sample[[#This Row],[C]]/Sample[[#This Row],[D]]</f>
        <v>9</v>
      </c>
      <c r="I2567" s="11">
        <f>Sample[[#This Row],[A]]/Sample[[#This Row],[C]]</f>
        <v>0.33333333333333331</v>
      </c>
      <c r="J2567" s="11">
        <f>Sample[[#This Row],[D]]/Sample[[#This Row],[A]]</f>
        <v>0.33333333333333331</v>
      </c>
      <c r="K2567" s="11">
        <f>Sample[[#This Row],[A]]/Sample[[#This Row],[D]]</f>
        <v>3</v>
      </c>
      <c r="L2567" s="11">
        <f>Sample[[#This Row],[D]]/Sample[[#This Row],[C]]</f>
        <v>0.1111111111111111</v>
      </c>
      <c r="M2567" s="11">
        <f>Sample[[#This Row],[C]]/Sample[[#This Row],[A]]</f>
        <v>3</v>
      </c>
      <c r="N2567">
        <f>IF(Sample[[#This Row],[Ap]]=0,10,LOG(Sample[[#This Row],[Ap]]))</f>
        <v>0.95424250943932487</v>
      </c>
      <c r="O2567">
        <f>IF(Sample[[#This Row],[Ei]]=0,10,LOG(Sample[[#This Row],[Ei]]))</f>
        <v>-0.47712125471966244</v>
      </c>
      <c r="P2567">
        <f>IF(Sample[[#This Row],[Ii]]=0,10,LOG(Sample[[#This Row],[Ii]]))</f>
        <v>-0.47712125471966244</v>
      </c>
      <c r="Q2567">
        <f>Kx-Sample[[#This Row],[Xp]]</f>
        <v>-0.95424250943932487</v>
      </c>
      <c r="R2567">
        <f>Ky-Sample[[#This Row],[Yp]]</f>
        <v>-0.52287874528033762</v>
      </c>
      <c r="S2567">
        <f>Kz-Sample[[#This Row],[Zp]]</f>
        <v>1.4771212547196624</v>
      </c>
      <c r="T2567">
        <f>Sample[[#This Row],[Kpy]]*KSc-Sample[[#This Row],[KPz]]*KSb</f>
        <v>-0.95424250943932476</v>
      </c>
      <c r="U2567">
        <f>-1*(Sample[[#This Row],[KPx]]*KSc-Sample[[#This Row],[KPz]]*KSa)</f>
        <v>-0.95424250943932487</v>
      </c>
      <c r="V2567">
        <f>(Sample[[#This Row],[KPx]]*$R$2-Sample[[#This Row],[Kpy]]*KSa)</f>
        <v>-0.95424250943932487</v>
      </c>
      <c r="W2567">
        <f>Sample[[#This Row],[Kpy]]*KTc-Sample[[#This Row],[KPz]]*KTb</f>
        <v>2</v>
      </c>
      <c r="X2567">
        <f>-1*(Sample[[#This Row],[KPx]]*KTc-Sample[[#This Row],[KPz]]*KTa)</f>
        <v>2</v>
      </c>
      <c r="Y2567">
        <f>(Sample[[#This Row],[KPx]]*KTb-Sample[[#This Row],[Kpy]]*KTa)</f>
        <v>2</v>
      </c>
      <c r="Z2567">
        <f>-Sample[[#This Row],[Xp]]*a+Sample[[#This Row],[Yp]]*b+Sample[[#This Row],[Zp]]*c_</f>
        <v>-1.9084850188786497</v>
      </c>
      <c r="AA2567" s="8">
        <f>-IF(Sample[[#This Row],[Column2]]&gt;0,1,-1)*SQRT(Sample[[#This Row],[KPx''i]]^2+Sample[[#This Row],[KPx''j]]^2+Sample[[#This Row],[KPx''k]]^2)/Ksmag/Scale</f>
        <v>1.1687036194996532</v>
      </c>
      <c r="AB2567" s="1">
        <f>SQRT(Sample[[#This Row],[Kpy''i]]^2+Sample[[#This Row],[KPy''j]]^2+Sample[[#This Row],[KPy''k]]^2)/KTmag/Scale</f>
        <v>1.4142135623730951</v>
      </c>
    </row>
    <row r="2568" spans="1:28" hidden="1" x14ac:dyDescent="0.25">
      <c r="A2568" s="5">
        <v>2563</v>
      </c>
      <c r="B2568" s="13" t="s">
        <v>43</v>
      </c>
      <c r="C2568" s="5"/>
      <c r="D2568" s="5"/>
      <c r="E2568">
        <v>2</v>
      </c>
      <c r="F2568">
        <v>1</v>
      </c>
      <c r="G2568">
        <v>3</v>
      </c>
      <c r="H2568" s="11">
        <f>Sample[[#This Row],[C]]/Sample[[#This Row],[D]]</f>
        <v>0.5</v>
      </c>
      <c r="I2568" s="11">
        <f>Sample[[#This Row],[A]]/Sample[[#This Row],[C]]</f>
        <v>3</v>
      </c>
      <c r="J2568" s="11">
        <f>Sample[[#This Row],[D]]/Sample[[#This Row],[A]]</f>
        <v>0.66666666666666663</v>
      </c>
      <c r="K2568" s="11">
        <f>Sample[[#This Row],[A]]/Sample[[#This Row],[D]]</f>
        <v>1.5</v>
      </c>
      <c r="L2568" s="11">
        <f>Sample[[#This Row],[D]]/Sample[[#This Row],[C]]</f>
        <v>2</v>
      </c>
      <c r="M2568" s="11">
        <f>Sample[[#This Row],[C]]/Sample[[#This Row],[A]]</f>
        <v>0.33333333333333331</v>
      </c>
      <c r="N2568">
        <f>IF(Sample[[#This Row],[Ap]]=0,10,LOG(Sample[[#This Row],[Ap]]))</f>
        <v>-0.3010299956639812</v>
      </c>
      <c r="O2568">
        <f>IF(Sample[[#This Row],[Ei]]=0,10,LOG(Sample[[#This Row],[Ei]]))</f>
        <v>0.47712125471966244</v>
      </c>
      <c r="P2568">
        <f>IF(Sample[[#This Row],[Ii]]=0,10,LOG(Sample[[#This Row],[Ii]]))</f>
        <v>-0.17609125905568127</v>
      </c>
      <c r="Q2568">
        <f>Kx-Sample[[#This Row],[Xp]]</f>
        <v>0.3010299956639812</v>
      </c>
      <c r="R2568">
        <f>Ky-Sample[[#This Row],[Yp]]</f>
        <v>-1.4771212547196624</v>
      </c>
      <c r="S2568">
        <f>Kz-Sample[[#This Row],[Zp]]</f>
        <v>1.1760912590556813</v>
      </c>
      <c r="T2568">
        <f>Sample[[#This Row],[Kpy]]*KSc-Sample[[#This Row],[KPz]]*KSb</f>
        <v>0.30102999566398103</v>
      </c>
      <c r="U2568">
        <f>-1*(Sample[[#This Row],[KPx]]*KSc-Sample[[#This Row],[KPz]]*KSa)</f>
        <v>0.3010299956639812</v>
      </c>
      <c r="V2568">
        <f>(Sample[[#This Row],[KPx]]*$R$2-Sample[[#This Row],[Kpy]]*KSa)</f>
        <v>0.3010299956639812</v>
      </c>
      <c r="W2568">
        <f>Sample[[#This Row],[Kpy]]*KTc-Sample[[#This Row],[KPz]]*KTb</f>
        <v>2.653212513775344</v>
      </c>
      <c r="X2568">
        <f>-1*(Sample[[#This Row],[KPx]]*KTc-Sample[[#This Row],[KPz]]*KTa)</f>
        <v>2.653212513775344</v>
      </c>
      <c r="Y2568">
        <f>(Sample[[#This Row],[KPx]]*KTb-Sample[[#This Row],[Kpy]]*KTa)</f>
        <v>2.6532125137753435</v>
      </c>
      <c r="Z2568">
        <f>-Sample[[#This Row],[Xp]]*a+Sample[[#This Row],[Yp]]*b+Sample[[#This Row],[Zp]]*c_</f>
        <v>0.60205999132796229</v>
      </c>
      <c r="AA2568" s="8">
        <f>-IF(Sample[[#This Row],[Column2]]&gt;0,1,-1)*SQRT(Sample[[#This Row],[KPx''i]]^2+Sample[[#This Row],[KPx''j]]^2+Sample[[#This Row],[KPx''k]]^2)/Ksmag/Scale</f>
        <v>-0.36868494332449314</v>
      </c>
      <c r="AB2568" s="1">
        <f>SQRT(Sample[[#This Row],[Kpy''i]]^2+Sample[[#This Row],[KPy''j]]^2+Sample[[#This Row],[KPy''k]]^2)/KTmag/Scale</f>
        <v>1.8761045604195521</v>
      </c>
    </row>
    <row r="2569" spans="1:28" hidden="1" x14ac:dyDescent="0.25">
      <c r="A2569" s="5">
        <v>2564</v>
      </c>
      <c r="B2569" s="13" t="s">
        <v>43</v>
      </c>
      <c r="C2569" s="5"/>
      <c r="D2569" s="5"/>
      <c r="E2569">
        <v>10</v>
      </c>
      <c r="F2569">
        <v>2</v>
      </c>
      <c r="G2569">
        <v>5</v>
      </c>
      <c r="H2569" s="11">
        <f>Sample[[#This Row],[C]]/Sample[[#This Row],[D]]</f>
        <v>0.2</v>
      </c>
      <c r="I2569" s="11">
        <f>Sample[[#This Row],[A]]/Sample[[#This Row],[C]]</f>
        <v>2.5</v>
      </c>
      <c r="J2569" s="11">
        <f>Sample[[#This Row],[D]]/Sample[[#This Row],[A]]</f>
        <v>2</v>
      </c>
      <c r="K2569" s="11">
        <f>Sample[[#This Row],[A]]/Sample[[#This Row],[D]]</f>
        <v>0.5</v>
      </c>
      <c r="L2569" s="11">
        <f>Sample[[#This Row],[D]]/Sample[[#This Row],[C]]</f>
        <v>5</v>
      </c>
      <c r="M2569" s="11">
        <f>Sample[[#This Row],[C]]/Sample[[#This Row],[A]]</f>
        <v>0.4</v>
      </c>
      <c r="N2569">
        <f>IF(Sample[[#This Row],[Ap]]=0,10,LOG(Sample[[#This Row],[Ap]]))</f>
        <v>-0.69897000433601875</v>
      </c>
      <c r="O2569">
        <f>IF(Sample[[#This Row],[Ei]]=0,10,LOG(Sample[[#This Row],[Ei]]))</f>
        <v>0.3979400086720376</v>
      </c>
      <c r="P2569">
        <f>IF(Sample[[#This Row],[Ii]]=0,10,LOG(Sample[[#This Row],[Ii]]))</f>
        <v>0.3010299956639812</v>
      </c>
      <c r="Q2569">
        <f>Kx-Sample[[#This Row],[Xp]]</f>
        <v>0.69897000433601875</v>
      </c>
      <c r="R2569">
        <f>Ky-Sample[[#This Row],[Yp]]</f>
        <v>-1.3979400086720375</v>
      </c>
      <c r="S2569">
        <f>Kz-Sample[[#This Row],[Zp]]</f>
        <v>0.69897000433601875</v>
      </c>
      <c r="T2569">
        <f>Sample[[#This Row],[Kpy]]*KSc-Sample[[#This Row],[KPz]]*KSb</f>
        <v>0.69897000433601875</v>
      </c>
      <c r="U2569">
        <f>-1*(Sample[[#This Row],[KPx]]*KSc-Sample[[#This Row],[KPz]]*KSa)</f>
        <v>0.69897000433601875</v>
      </c>
      <c r="V2569">
        <f>(Sample[[#This Row],[KPx]]*$R$2-Sample[[#This Row],[Kpy]]*KSa)</f>
        <v>0.69897000433601875</v>
      </c>
      <c r="W2569">
        <f>Sample[[#This Row],[Kpy]]*KTc-Sample[[#This Row],[KPz]]*KTb</f>
        <v>2.0969100130080562</v>
      </c>
      <c r="X2569">
        <f>-1*(Sample[[#This Row],[KPx]]*KTc-Sample[[#This Row],[KPz]]*KTa)</f>
        <v>2.0969100130080562</v>
      </c>
      <c r="Y2569">
        <f>(Sample[[#This Row],[KPx]]*KTb-Sample[[#This Row],[Kpy]]*KTa)</f>
        <v>2.0969100130080562</v>
      </c>
      <c r="Z2569">
        <f>-Sample[[#This Row],[Xp]]*a+Sample[[#This Row],[Yp]]*b+Sample[[#This Row],[Zp]]*c_</f>
        <v>1.3979400086720375</v>
      </c>
      <c r="AA2569" s="8">
        <f>-IF(Sample[[#This Row],[Column2]]&gt;0,1,-1)*SQRT(Sample[[#This Row],[KPx''i]]^2+Sample[[#This Row],[KPx''j]]^2+Sample[[#This Row],[KPx''k]]^2)/Ksmag/Scale</f>
        <v>-0.85605992806709574</v>
      </c>
      <c r="AB2569" s="1">
        <f>SQRT(Sample[[#This Row],[Kpy''i]]^2+Sample[[#This Row],[KPy''j]]^2+Sample[[#This Row],[KPy''k]]^2)/KTmag/Scale</f>
        <v>1.4827392897359684</v>
      </c>
    </row>
    <row r="2570" spans="1:28" hidden="1" x14ac:dyDescent="0.25">
      <c r="A2570" s="5">
        <v>2565</v>
      </c>
      <c r="B2570" s="13" t="s">
        <v>43</v>
      </c>
      <c r="C2570" s="5"/>
      <c r="D2570" s="5"/>
      <c r="E2570">
        <v>10</v>
      </c>
      <c r="F2570">
        <v>10</v>
      </c>
      <c r="G2570">
        <v>4</v>
      </c>
      <c r="H2570" s="11">
        <f>Sample[[#This Row],[C]]/Sample[[#This Row],[D]]</f>
        <v>1</v>
      </c>
      <c r="I2570" s="11">
        <f>Sample[[#This Row],[A]]/Sample[[#This Row],[C]]</f>
        <v>0.4</v>
      </c>
      <c r="J2570" s="11">
        <f>Sample[[#This Row],[D]]/Sample[[#This Row],[A]]</f>
        <v>2.5</v>
      </c>
      <c r="K2570" s="11">
        <f>Sample[[#This Row],[A]]/Sample[[#This Row],[D]]</f>
        <v>0.4</v>
      </c>
      <c r="L2570" s="11">
        <f>Sample[[#This Row],[D]]/Sample[[#This Row],[C]]</f>
        <v>1</v>
      </c>
      <c r="M2570" s="11">
        <f>Sample[[#This Row],[C]]/Sample[[#This Row],[A]]</f>
        <v>2.5</v>
      </c>
      <c r="N2570">
        <f>IF(Sample[[#This Row],[Ap]]=0,10,LOG(Sample[[#This Row],[Ap]]))</f>
        <v>0</v>
      </c>
      <c r="O2570">
        <f>IF(Sample[[#This Row],[Ei]]=0,10,LOG(Sample[[#This Row],[Ei]]))</f>
        <v>-0.3979400086720376</v>
      </c>
      <c r="P2570">
        <f>IF(Sample[[#This Row],[Ii]]=0,10,LOG(Sample[[#This Row],[Ii]]))</f>
        <v>0.3979400086720376</v>
      </c>
      <c r="Q2570">
        <f>Kx-Sample[[#This Row],[Xp]]</f>
        <v>0</v>
      </c>
      <c r="R2570">
        <f>Ky-Sample[[#This Row],[Yp]]</f>
        <v>-0.6020599913279624</v>
      </c>
      <c r="S2570">
        <f>Kz-Sample[[#This Row],[Zp]]</f>
        <v>0.6020599913279624</v>
      </c>
      <c r="T2570">
        <f>Sample[[#This Row],[Kpy]]*KSc-Sample[[#This Row],[KPz]]*KSb</f>
        <v>0</v>
      </c>
      <c r="U2570">
        <f>-1*(Sample[[#This Row],[KPx]]*KSc-Sample[[#This Row],[KPz]]*KSa)</f>
        <v>0</v>
      </c>
      <c r="V2570">
        <f>(Sample[[#This Row],[KPx]]*$R$2-Sample[[#This Row],[Kpy]]*KSa)</f>
        <v>0</v>
      </c>
      <c r="W2570">
        <f>Sample[[#This Row],[Kpy]]*KTc-Sample[[#This Row],[KPz]]*KTb</f>
        <v>1.2041199826559248</v>
      </c>
      <c r="X2570">
        <f>-1*(Sample[[#This Row],[KPx]]*KTc-Sample[[#This Row],[KPz]]*KTa)</f>
        <v>1.2041199826559248</v>
      </c>
      <c r="Y2570">
        <f>(Sample[[#This Row],[KPx]]*KTb-Sample[[#This Row],[Kpy]]*KTa)</f>
        <v>1.2041199826559248</v>
      </c>
      <c r="Z2570">
        <f>-Sample[[#This Row],[Xp]]*a+Sample[[#This Row],[Yp]]*b+Sample[[#This Row],[Zp]]*c_</f>
        <v>0</v>
      </c>
      <c r="AA2570" s="8">
        <f>-IF(Sample[[#This Row],[Column2]]&gt;0,1,-1)*SQRT(Sample[[#This Row],[KPx''i]]^2+Sample[[#This Row],[KPx''j]]^2+Sample[[#This Row],[KPx''k]]^2)/Ksmag/Scale</f>
        <v>0</v>
      </c>
      <c r="AB2570" s="1">
        <f>SQRT(Sample[[#This Row],[Kpy''i]]^2+Sample[[#This Row],[KPy''j]]^2+Sample[[#This Row],[KPy''k]]^2)/KTmag/Scale</f>
        <v>0.85144140509823252</v>
      </c>
    </row>
    <row r="2571" spans="1:28" hidden="1" x14ac:dyDescent="0.25">
      <c r="A2571" s="5">
        <v>2566</v>
      </c>
      <c r="B2571" s="13" t="s">
        <v>43</v>
      </c>
      <c r="C2571" s="5"/>
      <c r="D2571" s="5"/>
      <c r="E2571">
        <v>4</v>
      </c>
      <c r="F2571">
        <v>6</v>
      </c>
      <c r="G2571">
        <v>2</v>
      </c>
      <c r="H2571" s="11">
        <f>Sample[[#This Row],[C]]/Sample[[#This Row],[D]]</f>
        <v>1.5</v>
      </c>
      <c r="I2571" s="11">
        <f>Sample[[#This Row],[A]]/Sample[[#This Row],[C]]</f>
        <v>0.33333333333333331</v>
      </c>
      <c r="J2571" s="11">
        <f>Sample[[#This Row],[D]]/Sample[[#This Row],[A]]</f>
        <v>2</v>
      </c>
      <c r="K2571" s="11">
        <f>Sample[[#This Row],[A]]/Sample[[#This Row],[D]]</f>
        <v>0.5</v>
      </c>
      <c r="L2571" s="11">
        <f>Sample[[#This Row],[D]]/Sample[[#This Row],[C]]</f>
        <v>0.66666666666666663</v>
      </c>
      <c r="M2571" s="11">
        <f>Sample[[#This Row],[C]]/Sample[[#This Row],[A]]</f>
        <v>3</v>
      </c>
      <c r="N2571">
        <f>IF(Sample[[#This Row],[Ap]]=0,10,LOG(Sample[[#This Row],[Ap]]))</f>
        <v>0.17609125905568124</v>
      </c>
      <c r="O2571">
        <f>IF(Sample[[#This Row],[Ei]]=0,10,LOG(Sample[[#This Row],[Ei]]))</f>
        <v>-0.47712125471966244</v>
      </c>
      <c r="P2571">
        <f>IF(Sample[[#This Row],[Ii]]=0,10,LOG(Sample[[#This Row],[Ii]]))</f>
        <v>0.3010299956639812</v>
      </c>
      <c r="Q2571">
        <f>Kx-Sample[[#This Row],[Xp]]</f>
        <v>-0.17609125905568124</v>
      </c>
      <c r="R2571">
        <f>Ky-Sample[[#This Row],[Yp]]</f>
        <v>-0.52287874528033762</v>
      </c>
      <c r="S2571">
        <f>Kz-Sample[[#This Row],[Zp]]</f>
        <v>0.69897000433601875</v>
      </c>
      <c r="T2571">
        <f>Sample[[#This Row],[Kpy]]*KSc-Sample[[#This Row],[KPz]]*KSb</f>
        <v>-0.17609125905568113</v>
      </c>
      <c r="U2571">
        <f>-1*(Sample[[#This Row],[KPx]]*KSc-Sample[[#This Row],[KPz]]*KSa)</f>
        <v>-0.17609125905568124</v>
      </c>
      <c r="V2571">
        <f>(Sample[[#This Row],[KPx]]*$R$2-Sample[[#This Row],[Kpy]]*KSa)</f>
        <v>-0.17609125905568124</v>
      </c>
      <c r="W2571">
        <f>Sample[[#This Row],[Kpy]]*KTc-Sample[[#This Row],[KPz]]*KTb</f>
        <v>1.2218487496163564</v>
      </c>
      <c r="X2571">
        <f>-1*(Sample[[#This Row],[KPx]]*KTc-Sample[[#This Row],[KPz]]*KTa)</f>
        <v>1.2218487496163561</v>
      </c>
      <c r="Y2571">
        <f>(Sample[[#This Row],[KPx]]*KTb-Sample[[#This Row],[Kpy]]*KTa)</f>
        <v>1.2218487496163566</v>
      </c>
      <c r="Z2571">
        <f>-Sample[[#This Row],[Xp]]*a+Sample[[#This Row],[Yp]]*b+Sample[[#This Row],[Zp]]*c_</f>
        <v>-0.35218251811136247</v>
      </c>
      <c r="AA2571" s="8">
        <f>-IF(Sample[[#This Row],[Column2]]&gt;0,1,-1)*SQRT(Sample[[#This Row],[KPx''i]]^2+Sample[[#This Row],[KPx''j]]^2+Sample[[#This Row],[KPx''k]]^2)/Ksmag/Scale</f>
        <v>0.21566686642533325</v>
      </c>
      <c r="AB2571" s="1">
        <f>SQRT(Sample[[#This Row],[Kpy''i]]^2+Sample[[#This Row],[KPy''j]]^2+Sample[[#This Row],[KPy''k]]^2)/KTmag/Scale</f>
        <v>0.86397753643802966</v>
      </c>
    </row>
    <row r="2572" spans="1:28" hidden="1" x14ac:dyDescent="0.25">
      <c r="A2572" s="5">
        <v>2567</v>
      </c>
      <c r="B2572" s="13" t="s">
        <v>43</v>
      </c>
      <c r="C2572" s="5"/>
      <c r="D2572" s="5"/>
      <c r="E2572">
        <v>10</v>
      </c>
      <c r="F2572">
        <v>7</v>
      </c>
      <c r="G2572">
        <v>9</v>
      </c>
      <c r="H2572" s="11">
        <f>Sample[[#This Row],[C]]/Sample[[#This Row],[D]]</f>
        <v>0.7</v>
      </c>
      <c r="I2572" s="11">
        <f>Sample[[#This Row],[A]]/Sample[[#This Row],[C]]</f>
        <v>1.2857142857142858</v>
      </c>
      <c r="J2572" s="11">
        <f>Sample[[#This Row],[D]]/Sample[[#This Row],[A]]</f>
        <v>1.1111111111111112</v>
      </c>
      <c r="K2572" s="11">
        <f>Sample[[#This Row],[A]]/Sample[[#This Row],[D]]</f>
        <v>0.9</v>
      </c>
      <c r="L2572" s="11">
        <f>Sample[[#This Row],[D]]/Sample[[#This Row],[C]]</f>
        <v>1.4285714285714286</v>
      </c>
      <c r="M2572" s="11">
        <f>Sample[[#This Row],[C]]/Sample[[#This Row],[A]]</f>
        <v>0.77777777777777779</v>
      </c>
      <c r="N2572">
        <f>IF(Sample[[#This Row],[Ap]]=0,10,LOG(Sample[[#This Row],[Ap]]))</f>
        <v>-0.15490195998574319</v>
      </c>
      <c r="O2572">
        <f>IF(Sample[[#This Row],[Ei]]=0,10,LOG(Sample[[#This Row],[Ei]]))</f>
        <v>0.10914446942506807</v>
      </c>
      <c r="P2572">
        <f>IF(Sample[[#This Row],[Ii]]=0,10,LOG(Sample[[#This Row],[Ii]]))</f>
        <v>4.5757490560675143E-2</v>
      </c>
      <c r="Q2572">
        <f>Kx-Sample[[#This Row],[Xp]]</f>
        <v>0.15490195998574319</v>
      </c>
      <c r="R2572">
        <f>Ky-Sample[[#This Row],[Yp]]</f>
        <v>-1.1091444694250681</v>
      </c>
      <c r="S2572">
        <f>Kz-Sample[[#This Row],[Zp]]</f>
        <v>0.95424250943932487</v>
      </c>
      <c r="T2572">
        <f>Sample[[#This Row],[Kpy]]*KSc-Sample[[#This Row],[KPz]]*KSb</f>
        <v>0.15490195998574319</v>
      </c>
      <c r="U2572">
        <f>-1*(Sample[[#This Row],[KPx]]*KSc-Sample[[#This Row],[KPz]]*KSa)</f>
        <v>0.15490195998574319</v>
      </c>
      <c r="V2572">
        <f>(Sample[[#This Row],[KPx]]*$R$2-Sample[[#This Row],[Kpy]]*KSa)</f>
        <v>0.15490195998574319</v>
      </c>
      <c r="W2572">
        <f>Sample[[#This Row],[Kpy]]*KTc-Sample[[#This Row],[KPz]]*KTb</f>
        <v>2.063386978864393</v>
      </c>
      <c r="X2572">
        <f>-1*(Sample[[#This Row],[KPx]]*KTc-Sample[[#This Row],[KPz]]*KTa)</f>
        <v>2.063386978864393</v>
      </c>
      <c r="Y2572">
        <f>(Sample[[#This Row],[KPx]]*KTb-Sample[[#This Row],[Kpy]]*KTa)</f>
        <v>2.063386978864393</v>
      </c>
      <c r="Z2572">
        <f>-Sample[[#This Row],[Xp]]*a+Sample[[#This Row],[Yp]]*b+Sample[[#This Row],[Zp]]*c_</f>
        <v>0.30980391997148643</v>
      </c>
      <c r="AA2572" s="8">
        <f>-IF(Sample[[#This Row],[Column2]]&gt;0,1,-1)*SQRT(Sample[[#This Row],[KPx''i]]^2+Sample[[#This Row],[KPx''j]]^2+Sample[[#This Row],[KPx''k]]^2)/Ksmag/Scale</f>
        <v>-0.1897153810610441</v>
      </c>
      <c r="AB2572" s="1">
        <f>SQRT(Sample[[#This Row],[Kpy''i]]^2+Sample[[#This Row],[KPy''j]]^2+Sample[[#This Row],[KPy''k]]^2)/KTmag/Scale</f>
        <v>1.4590349249670358</v>
      </c>
    </row>
    <row r="2573" spans="1:28" hidden="1" x14ac:dyDescent="0.25">
      <c r="A2573" s="5">
        <v>2568</v>
      </c>
      <c r="B2573" s="13" t="s">
        <v>43</v>
      </c>
      <c r="C2573" s="5"/>
      <c r="D2573" s="5"/>
      <c r="E2573">
        <v>1</v>
      </c>
      <c r="F2573">
        <v>2</v>
      </c>
      <c r="G2573">
        <v>7</v>
      </c>
      <c r="H2573" s="11">
        <f>Sample[[#This Row],[C]]/Sample[[#This Row],[D]]</f>
        <v>2</v>
      </c>
      <c r="I2573" s="11">
        <f>Sample[[#This Row],[A]]/Sample[[#This Row],[C]]</f>
        <v>3.5</v>
      </c>
      <c r="J2573" s="11">
        <f>Sample[[#This Row],[D]]/Sample[[#This Row],[A]]</f>
        <v>0.14285714285714285</v>
      </c>
      <c r="K2573" s="11">
        <f>Sample[[#This Row],[A]]/Sample[[#This Row],[D]]</f>
        <v>7</v>
      </c>
      <c r="L2573" s="11">
        <f>Sample[[#This Row],[D]]/Sample[[#This Row],[C]]</f>
        <v>0.5</v>
      </c>
      <c r="M2573" s="11">
        <f>Sample[[#This Row],[C]]/Sample[[#This Row],[A]]</f>
        <v>0.2857142857142857</v>
      </c>
      <c r="N2573">
        <f>IF(Sample[[#This Row],[Ap]]=0,10,LOG(Sample[[#This Row],[Ap]]))</f>
        <v>0.3010299956639812</v>
      </c>
      <c r="O2573">
        <f>IF(Sample[[#This Row],[Ei]]=0,10,LOG(Sample[[#This Row],[Ei]]))</f>
        <v>0.54406804435027567</v>
      </c>
      <c r="P2573">
        <f>IF(Sample[[#This Row],[Ii]]=0,10,LOG(Sample[[#This Row],[Ii]]))</f>
        <v>-0.84509804001425681</v>
      </c>
      <c r="Q2573">
        <f>Kx-Sample[[#This Row],[Xp]]</f>
        <v>-0.3010299956639812</v>
      </c>
      <c r="R2573">
        <f>Ky-Sample[[#This Row],[Yp]]</f>
        <v>-1.5440680443502757</v>
      </c>
      <c r="S2573">
        <f>Kz-Sample[[#This Row],[Zp]]</f>
        <v>1.8450980400142569</v>
      </c>
      <c r="T2573">
        <f>Sample[[#This Row],[Kpy]]*KSc-Sample[[#This Row],[KPz]]*KSb</f>
        <v>-0.30102999566398125</v>
      </c>
      <c r="U2573">
        <f>-1*(Sample[[#This Row],[KPx]]*KSc-Sample[[#This Row],[KPz]]*KSa)</f>
        <v>-0.3010299956639812</v>
      </c>
      <c r="V2573">
        <f>(Sample[[#This Row],[KPx]]*$R$2-Sample[[#This Row],[Kpy]]*KSa)</f>
        <v>-0.3010299956639812</v>
      </c>
      <c r="W2573">
        <f>Sample[[#This Row],[Kpy]]*KTc-Sample[[#This Row],[KPz]]*KTb</f>
        <v>3.3891660843645326</v>
      </c>
      <c r="X2573">
        <f>-1*(Sample[[#This Row],[KPx]]*KTc-Sample[[#This Row],[KPz]]*KTa)</f>
        <v>3.3891660843645326</v>
      </c>
      <c r="Y2573">
        <f>(Sample[[#This Row],[KPx]]*KTb-Sample[[#This Row],[Kpy]]*KTa)</f>
        <v>3.3891660843645326</v>
      </c>
      <c r="Z2573">
        <f>-Sample[[#This Row],[Xp]]*a+Sample[[#This Row],[Yp]]*b+Sample[[#This Row],[Zp]]*c_</f>
        <v>-0.60205999132796229</v>
      </c>
      <c r="AA2573" s="8">
        <f>-IF(Sample[[#This Row],[Column2]]&gt;0,1,-1)*SQRT(Sample[[#This Row],[KPx''i]]^2+Sample[[#This Row],[KPx''j]]^2+Sample[[#This Row],[KPx''k]]^2)/Ksmag/Scale</f>
        <v>0.36868494332449331</v>
      </c>
      <c r="AB2573" s="1">
        <f>SQRT(Sample[[#This Row],[Kpy''i]]^2+Sample[[#This Row],[KPy''j]]^2+Sample[[#This Row],[KPy''k]]^2)/KTmag/Scale</f>
        <v>2.3965023208216198</v>
      </c>
    </row>
    <row r="2574" spans="1:28" hidden="1" x14ac:dyDescent="0.25">
      <c r="A2574" s="5">
        <v>2569</v>
      </c>
      <c r="B2574" s="13" t="s">
        <v>43</v>
      </c>
      <c r="C2574" s="5"/>
      <c r="D2574" s="5"/>
      <c r="E2574">
        <v>1</v>
      </c>
      <c r="F2574">
        <v>7</v>
      </c>
      <c r="G2574">
        <v>7</v>
      </c>
      <c r="H2574" s="11">
        <f>Sample[[#This Row],[C]]/Sample[[#This Row],[D]]</f>
        <v>7</v>
      </c>
      <c r="I2574" s="11">
        <f>Sample[[#This Row],[A]]/Sample[[#This Row],[C]]</f>
        <v>1</v>
      </c>
      <c r="J2574" s="11">
        <f>Sample[[#This Row],[D]]/Sample[[#This Row],[A]]</f>
        <v>0.14285714285714285</v>
      </c>
      <c r="K2574" s="11">
        <f>Sample[[#This Row],[A]]/Sample[[#This Row],[D]]</f>
        <v>7</v>
      </c>
      <c r="L2574" s="11">
        <f>Sample[[#This Row],[D]]/Sample[[#This Row],[C]]</f>
        <v>0.14285714285714285</v>
      </c>
      <c r="M2574" s="11">
        <f>Sample[[#This Row],[C]]/Sample[[#This Row],[A]]</f>
        <v>1</v>
      </c>
      <c r="N2574">
        <f>IF(Sample[[#This Row],[Ap]]=0,10,LOG(Sample[[#This Row],[Ap]]))</f>
        <v>0.84509804001425681</v>
      </c>
      <c r="O2574">
        <f>IF(Sample[[#This Row],[Ei]]=0,10,LOG(Sample[[#This Row],[Ei]]))</f>
        <v>0</v>
      </c>
      <c r="P2574">
        <f>IF(Sample[[#This Row],[Ii]]=0,10,LOG(Sample[[#This Row],[Ii]]))</f>
        <v>-0.84509804001425681</v>
      </c>
      <c r="Q2574">
        <f>Kx-Sample[[#This Row],[Xp]]</f>
        <v>-0.84509804001425681</v>
      </c>
      <c r="R2574">
        <f>Ky-Sample[[#This Row],[Yp]]</f>
        <v>-1</v>
      </c>
      <c r="S2574">
        <f>Kz-Sample[[#This Row],[Zp]]</f>
        <v>1.8450980400142569</v>
      </c>
      <c r="T2574">
        <f>Sample[[#This Row],[Kpy]]*KSc-Sample[[#This Row],[KPz]]*KSb</f>
        <v>-0.84509804001425692</v>
      </c>
      <c r="U2574">
        <f>-1*(Sample[[#This Row],[KPx]]*KSc-Sample[[#This Row],[KPz]]*KSa)</f>
        <v>-0.84509804001425681</v>
      </c>
      <c r="V2574">
        <f>(Sample[[#This Row],[KPx]]*$R$2-Sample[[#This Row],[Kpy]]*KSa)</f>
        <v>-0.84509804001425681</v>
      </c>
      <c r="W2574">
        <f>Sample[[#This Row],[Kpy]]*KTc-Sample[[#This Row],[KPz]]*KTb</f>
        <v>2.8450980400142569</v>
      </c>
      <c r="X2574">
        <f>-1*(Sample[[#This Row],[KPx]]*KTc-Sample[[#This Row],[KPz]]*KTa)</f>
        <v>2.8450980400142569</v>
      </c>
      <c r="Y2574">
        <f>(Sample[[#This Row],[KPx]]*KTb-Sample[[#This Row],[Kpy]]*KTa)</f>
        <v>2.8450980400142569</v>
      </c>
      <c r="Z2574">
        <f>-Sample[[#This Row],[Xp]]*a+Sample[[#This Row],[Yp]]*b+Sample[[#This Row],[Zp]]*c_</f>
        <v>-1.6901960800285136</v>
      </c>
      <c r="AA2574" s="8">
        <f>-IF(Sample[[#This Row],[Column2]]&gt;0,1,-1)*SQRT(Sample[[#This Row],[KPx''i]]^2+Sample[[#This Row],[KPx''j]]^2+Sample[[#This Row],[KPx''k]]^2)/Ksmag/Scale</f>
        <v>1.035029490330545</v>
      </c>
      <c r="AB2574" s="1">
        <f>SQRT(Sample[[#This Row],[Kpy''i]]^2+Sample[[#This Row],[KPy''j]]^2+Sample[[#This Row],[KPy''k]]^2)/KTmag/Scale</f>
        <v>2.0117881172346364</v>
      </c>
    </row>
    <row r="2575" spans="1:28" hidden="1" x14ac:dyDescent="0.25">
      <c r="A2575" s="5">
        <v>2570</v>
      </c>
      <c r="B2575" s="13" t="s">
        <v>43</v>
      </c>
      <c r="C2575" s="5"/>
      <c r="D2575" s="5"/>
      <c r="E2575">
        <v>9</v>
      </c>
      <c r="F2575">
        <v>10</v>
      </c>
      <c r="G2575">
        <v>6</v>
      </c>
      <c r="H2575" s="11">
        <f>Sample[[#This Row],[C]]/Sample[[#This Row],[D]]</f>
        <v>1.1111111111111112</v>
      </c>
      <c r="I2575" s="11">
        <f>Sample[[#This Row],[A]]/Sample[[#This Row],[C]]</f>
        <v>0.6</v>
      </c>
      <c r="J2575" s="11">
        <f>Sample[[#This Row],[D]]/Sample[[#This Row],[A]]</f>
        <v>1.5</v>
      </c>
      <c r="K2575" s="11">
        <f>Sample[[#This Row],[A]]/Sample[[#This Row],[D]]</f>
        <v>0.66666666666666663</v>
      </c>
      <c r="L2575" s="11">
        <f>Sample[[#This Row],[D]]/Sample[[#This Row],[C]]</f>
        <v>0.9</v>
      </c>
      <c r="M2575" s="11">
        <f>Sample[[#This Row],[C]]/Sample[[#This Row],[A]]</f>
        <v>1.6666666666666667</v>
      </c>
      <c r="N2575">
        <f>IF(Sample[[#This Row],[Ap]]=0,10,LOG(Sample[[#This Row],[Ap]]))</f>
        <v>4.5757490560675143E-2</v>
      </c>
      <c r="O2575">
        <f>IF(Sample[[#This Row],[Ei]]=0,10,LOG(Sample[[#This Row],[Ei]]))</f>
        <v>-0.22184874961635639</v>
      </c>
      <c r="P2575">
        <f>IF(Sample[[#This Row],[Ii]]=0,10,LOG(Sample[[#This Row],[Ii]]))</f>
        <v>0.17609125905568124</v>
      </c>
      <c r="Q2575">
        <f>Kx-Sample[[#This Row],[Xp]]</f>
        <v>-4.5757490560675143E-2</v>
      </c>
      <c r="R2575">
        <f>Ky-Sample[[#This Row],[Yp]]</f>
        <v>-0.77815125038364363</v>
      </c>
      <c r="S2575">
        <f>Kz-Sample[[#This Row],[Zp]]</f>
        <v>0.82390874094431876</v>
      </c>
      <c r="T2575">
        <f>Sample[[#This Row],[Kpy]]*KSc-Sample[[#This Row],[KPz]]*KSb</f>
        <v>-4.5757490560675129E-2</v>
      </c>
      <c r="U2575">
        <f>-1*(Sample[[#This Row],[KPx]]*KSc-Sample[[#This Row],[KPz]]*KSa)</f>
        <v>-4.5757490560675143E-2</v>
      </c>
      <c r="V2575">
        <f>(Sample[[#This Row],[KPx]]*$R$2-Sample[[#This Row],[Kpy]]*KSa)</f>
        <v>-4.5757490560675143E-2</v>
      </c>
      <c r="W2575">
        <f>Sample[[#This Row],[Kpy]]*KTc-Sample[[#This Row],[KPz]]*KTb</f>
        <v>1.6020599913279625</v>
      </c>
      <c r="X2575">
        <f>-1*(Sample[[#This Row],[KPx]]*KTc-Sample[[#This Row],[KPz]]*KTa)</f>
        <v>1.6020599913279623</v>
      </c>
      <c r="Y2575">
        <f>(Sample[[#This Row],[KPx]]*KTb-Sample[[#This Row],[Kpy]]*KTa)</f>
        <v>1.6020599913279625</v>
      </c>
      <c r="Z2575">
        <f>-Sample[[#This Row],[Xp]]*a+Sample[[#This Row],[Yp]]*b+Sample[[#This Row],[Zp]]*c_</f>
        <v>-9.1514981121350314E-2</v>
      </c>
      <c r="AA2575" s="8">
        <f>-IF(Sample[[#This Row],[Column2]]&gt;0,1,-1)*SQRT(Sample[[#This Row],[KPx''i]]^2+Sample[[#This Row],[KPx''j]]^2+Sample[[#This Row],[KPx''k]]^2)/Ksmag/Scale</f>
        <v>5.6041251891935914E-2</v>
      </c>
      <c r="AB2575" s="1">
        <f>SQRT(Sample[[#This Row],[Kpy''i]]^2+Sample[[#This Row],[KPy''j]]^2+Sample[[#This Row],[KPy''k]]^2)/KTmag/Scale</f>
        <v>1.1328274837356638</v>
      </c>
    </row>
    <row r="2576" spans="1:28" hidden="1" x14ac:dyDescent="0.25">
      <c r="A2576" s="5">
        <v>2571</v>
      </c>
      <c r="B2576" s="13" t="s">
        <v>43</v>
      </c>
      <c r="C2576" s="5"/>
      <c r="D2576" s="5"/>
      <c r="E2576">
        <v>6</v>
      </c>
      <c r="F2576">
        <v>10</v>
      </c>
      <c r="G2576">
        <v>9</v>
      </c>
      <c r="H2576" s="11">
        <f>Sample[[#This Row],[C]]/Sample[[#This Row],[D]]</f>
        <v>1.6666666666666667</v>
      </c>
      <c r="I2576" s="11">
        <f>Sample[[#This Row],[A]]/Sample[[#This Row],[C]]</f>
        <v>0.9</v>
      </c>
      <c r="J2576" s="11">
        <f>Sample[[#This Row],[D]]/Sample[[#This Row],[A]]</f>
        <v>0.66666666666666663</v>
      </c>
      <c r="K2576" s="11">
        <f>Sample[[#This Row],[A]]/Sample[[#This Row],[D]]</f>
        <v>1.5</v>
      </c>
      <c r="L2576" s="11">
        <f>Sample[[#This Row],[D]]/Sample[[#This Row],[C]]</f>
        <v>0.6</v>
      </c>
      <c r="M2576" s="11">
        <f>Sample[[#This Row],[C]]/Sample[[#This Row],[A]]</f>
        <v>1.1111111111111112</v>
      </c>
      <c r="N2576">
        <f>IF(Sample[[#This Row],[Ap]]=0,10,LOG(Sample[[#This Row],[Ap]]))</f>
        <v>0.22184874961635639</v>
      </c>
      <c r="O2576">
        <f>IF(Sample[[#This Row],[Ei]]=0,10,LOG(Sample[[#This Row],[Ei]]))</f>
        <v>-4.5757490560675115E-2</v>
      </c>
      <c r="P2576">
        <f>IF(Sample[[#This Row],[Ii]]=0,10,LOG(Sample[[#This Row],[Ii]]))</f>
        <v>-0.17609125905568127</v>
      </c>
      <c r="Q2576">
        <f>Kx-Sample[[#This Row],[Xp]]</f>
        <v>-0.22184874961635639</v>
      </c>
      <c r="R2576">
        <f>Ky-Sample[[#This Row],[Yp]]</f>
        <v>-0.95424250943932487</v>
      </c>
      <c r="S2576">
        <f>Kz-Sample[[#This Row],[Zp]]</f>
        <v>1.1760912590556813</v>
      </c>
      <c r="T2576">
        <f>Sample[[#This Row],[Kpy]]*KSc-Sample[[#This Row],[KPz]]*KSb</f>
        <v>-0.22184874961635648</v>
      </c>
      <c r="U2576">
        <f>-1*(Sample[[#This Row],[KPx]]*KSc-Sample[[#This Row],[KPz]]*KSa)</f>
        <v>-0.22184874961635639</v>
      </c>
      <c r="V2576">
        <f>(Sample[[#This Row],[KPx]]*$R$2-Sample[[#This Row],[Kpy]]*KSa)</f>
        <v>-0.22184874961635639</v>
      </c>
      <c r="W2576">
        <f>Sample[[#This Row],[Kpy]]*KTc-Sample[[#This Row],[KPz]]*KTb</f>
        <v>2.1303337684950061</v>
      </c>
      <c r="X2576">
        <f>-1*(Sample[[#This Row],[KPx]]*KTc-Sample[[#This Row],[KPz]]*KTa)</f>
        <v>2.1303337684950061</v>
      </c>
      <c r="Y2576">
        <f>(Sample[[#This Row],[KPx]]*KTb-Sample[[#This Row],[Kpy]]*KTa)</f>
        <v>2.1303337684950061</v>
      </c>
      <c r="Z2576">
        <f>-Sample[[#This Row],[Xp]]*a+Sample[[#This Row],[Yp]]*b+Sample[[#This Row],[Zp]]*c_</f>
        <v>-0.44369749923271273</v>
      </c>
      <c r="AA2576" s="8">
        <f>-IF(Sample[[#This Row],[Column2]]&gt;0,1,-1)*SQRT(Sample[[#This Row],[KPx''i]]^2+Sample[[#This Row],[KPx''j]]^2+Sample[[#This Row],[KPx''k]]^2)/Ksmag/Scale</f>
        <v>0.27170811831726921</v>
      </c>
      <c r="AB2576" s="1">
        <f>SQRT(Sample[[#This Row],[Kpy''i]]^2+Sample[[#This Row],[KPy''j]]^2+Sample[[#This Row],[KPy''k]]^2)/KTmag/Scale</f>
        <v>1.5063734538935116</v>
      </c>
    </row>
    <row r="2577" spans="1:28" hidden="1" x14ac:dyDescent="0.25">
      <c r="A2577" s="5">
        <v>2572</v>
      </c>
      <c r="B2577" s="13" t="s">
        <v>43</v>
      </c>
      <c r="C2577" s="5"/>
      <c r="D2577" s="5"/>
      <c r="E2577">
        <v>9</v>
      </c>
      <c r="F2577">
        <v>5</v>
      </c>
      <c r="G2577">
        <v>2</v>
      </c>
      <c r="H2577" s="11">
        <f>Sample[[#This Row],[C]]/Sample[[#This Row],[D]]</f>
        <v>0.55555555555555558</v>
      </c>
      <c r="I2577" s="11">
        <f>Sample[[#This Row],[A]]/Sample[[#This Row],[C]]</f>
        <v>0.4</v>
      </c>
      <c r="J2577" s="11">
        <f>Sample[[#This Row],[D]]/Sample[[#This Row],[A]]</f>
        <v>4.5</v>
      </c>
      <c r="K2577" s="11">
        <f>Sample[[#This Row],[A]]/Sample[[#This Row],[D]]</f>
        <v>0.22222222222222221</v>
      </c>
      <c r="L2577" s="11">
        <f>Sample[[#This Row],[D]]/Sample[[#This Row],[C]]</f>
        <v>1.8</v>
      </c>
      <c r="M2577" s="11">
        <f>Sample[[#This Row],[C]]/Sample[[#This Row],[A]]</f>
        <v>2.5</v>
      </c>
      <c r="N2577">
        <f>IF(Sample[[#This Row],[Ap]]=0,10,LOG(Sample[[#This Row],[Ap]]))</f>
        <v>-0.25527250510330607</v>
      </c>
      <c r="O2577">
        <f>IF(Sample[[#This Row],[Ei]]=0,10,LOG(Sample[[#This Row],[Ei]]))</f>
        <v>-0.3979400086720376</v>
      </c>
      <c r="P2577">
        <f>IF(Sample[[#This Row],[Ii]]=0,10,LOG(Sample[[#This Row],[Ii]]))</f>
        <v>0.65321251377534373</v>
      </c>
      <c r="Q2577">
        <f>Kx-Sample[[#This Row],[Xp]]</f>
        <v>0.25527250510330607</v>
      </c>
      <c r="R2577">
        <f>Ky-Sample[[#This Row],[Yp]]</f>
        <v>-0.6020599913279624</v>
      </c>
      <c r="S2577">
        <f>Kz-Sample[[#This Row],[Zp]]</f>
        <v>0.34678748622465627</v>
      </c>
      <c r="T2577">
        <f>Sample[[#This Row],[Kpy]]*KSc-Sample[[#This Row],[KPz]]*KSb</f>
        <v>0.25527250510330612</v>
      </c>
      <c r="U2577">
        <f>-1*(Sample[[#This Row],[KPx]]*KSc-Sample[[#This Row],[KPz]]*KSa)</f>
        <v>0.25527250510330607</v>
      </c>
      <c r="V2577">
        <f>(Sample[[#This Row],[KPx]]*$R$2-Sample[[#This Row],[Kpy]]*KSa)</f>
        <v>0.25527250510330607</v>
      </c>
      <c r="W2577">
        <f>Sample[[#This Row],[Kpy]]*KTc-Sample[[#This Row],[KPz]]*KTb</f>
        <v>0.94884747755261867</v>
      </c>
      <c r="X2577">
        <f>-1*(Sample[[#This Row],[KPx]]*KTc-Sample[[#This Row],[KPz]]*KTa)</f>
        <v>0.94884747755261856</v>
      </c>
      <c r="Y2577">
        <f>(Sample[[#This Row],[KPx]]*KTb-Sample[[#This Row],[Kpy]]*KTa)</f>
        <v>0.94884747755261878</v>
      </c>
      <c r="Z2577">
        <f>-Sample[[#This Row],[Xp]]*a+Sample[[#This Row],[Yp]]*b+Sample[[#This Row],[Zp]]*c_</f>
        <v>0.51054501020661225</v>
      </c>
      <c r="AA2577" s="8">
        <f>-IF(Sample[[#This Row],[Column2]]&gt;0,1,-1)*SQRT(Sample[[#This Row],[KPx''i]]^2+Sample[[#This Row],[KPx''j]]^2+Sample[[#This Row],[KPx''k]]^2)/Ksmag/Scale</f>
        <v>-0.31264369143255732</v>
      </c>
      <c r="AB2577" s="1">
        <f>SQRT(Sample[[#This Row],[Kpy''i]]^2+Sample[[#This Row],[KPy''j]]^2+Sample[[#This Row],[KPy''k]]^2)/KTmag/Scale</f>
        <v>0.67093648568920705</v>
      </c>
    </row>
    <row r="2578" spans="1:28" hidden="1" x14ac:dyDescent="0.25">
      <c r="A2578" s="5">
        <v>2573</v>
      </c>
      <c r="B2578" s="13" t="s">
        <v>43</v>
      </c>
      <c r="C2578" s="5"/>
      <c r="D2578" s="5"/>
      <c r="E2578">
        <v>8</v>
      </c>
      <c r="F2578">
        <v>10</v>
      </c>
      <c r="G2578">
        <v>10</v>
      </c>
      <c r="H2578" s="11">
        <f>Sample[[#This Row],[C]]/Sample[[#This Row],[D]]</f>
        <v>1.25</v>
      </c>
      <c r="I2578" s="11">
        <f>Sample[[#This Row],[A]]/Sample[[#This Row],[C]]</f>
        <v>1</v>
      </c>
      <c r="J2578" s="11">
        <f>Sample[[#This Row],[D]]/Sample[[#This Row],[A]]</f>
        <v>0.8</v>
      </c>
      <c r="K2578" s="11">
        <f>Sample[[#This Row],[A]]/Sample[[#This Row],[D]]</f>
        <v>1.25</v>
      </c>
      <c r="L2578" s="11">
        <f>Sample[[#This Row],[D]]/Sample[[#This Row],[C]]</f>
        <v>0.8</v>
      </c>
      <c r="M2578" s="11">
        <f>Sample[[#This Row],[C]]/Sample[[#This Row],[A]]</f>
        <v>1</v>
      </c>
      <c r="N2578">
        <f>IF(Sample[[#This Row],[Ap]]=0,10,LOG(Sample[[#This Row],[Ap]]))</f>
        <v>9.691001300805642E-2</v>
      </c>
      <c r="O2578">
        <f>IF(Sample[[#This Row],[Ei]]=0,10,LOG(Sample[[#This Row],[Ei]]))</f>
        <v>0</v>
      </c>
      <c r="P2578">
        <f>IF(Sample[[#This Row],[Ii]]=0,10,LOG(Sample[[#This Row],[Ii]]))</f>
        <v>-9.6910013008056392E-2</v>
      </c>
      <c r="Q2578">
        <f>Kx-Sample[[#This Row],[Xp]]</f>
        <v>-9.691001300805642E-2</v>
      </c>
      <c r="R2578">
        <f>Ky-Sample[[#This Row],[Yp]]</f>
        <v>-1</v>
      </c>
      <c r="S2578">
        <f>Kz-Sample[[#This Row],[Zp]]</f>
        <v>1.0969100130080565</v>
      </c>
      <c r="T2578">
        <f>Sample[[#This Row],[Kpy]]*KSc-Sample[[#This Row],[KPz]]*KSb</f>
        <v>-9.6910013008056461E-2</v>
      </c>
      <c r="U2578">
        <f>-1*(Sample[[#This Row],[KPx]]*KSc-Sample[[#This Row],[KPz]]*KSa)</f>
        <v>-9.691001300805642E-2</v>
      </c>
      <c r="V2578">
        <f>(Sample[[#This Row],[KPx]]*$R$2-Sample[[#This Row],[Kpy]]*KSa)</f>
        <v>-9.691001300805642E-2</v>
      </c>
      <c r="W2578">
        <f>Sample[[#This Row],[Kpy]]*KTc-Sample[[#This Row],[KPz]]*KTb</f>
        <v>2.0969100130080562</v>
      </c>
      <c r="X2578">
        <f>-1*(Sample[[#This Row],[KPx]]*KTc-Sample[[#This Row],[KPz]]*KTa)</f>
        <v>2.0969100130080567</v>
      </c>
      <c r="Y2578">
        <f>(Sample[[#This Row],[KPx]]*KTb-Sample[[#This Row],[Kpy]]*KTa)</f>
        <v>2.0969100130080562</v>
      </c>
      <c r="Z2578">
        <f>-Sample[[#This Row],[Xp]]*a+Sample[[#This Row],[Yp]]*b+Sample[[#This Row],[Zp]]*c_</f>
        <v>-0.19382002601611278</v>
      </c>
      <c r="AA2578" s="8">
        <f>-IF(Sample[[#This Row],[Column2]]&gt;0,1,-1)*SQRT(Sample[[#This Row],[KPx''i]]^2+Sample[[#This Row],[KPx''j]]^2+Sample[[#This Row],[KPx''k]]^2)/Ksmag/Scale</f>
        <v>0.11869004141810929</v>
      </c>
      <c r="AB2578" s="1">
        <f>SQRT(Sample[[#This Row],[Kpy''i]]^2+Sample[[#This Row],[KPy''j]]^2+Sample[[#This Row],[KPy''k]]^2)/KTmag/Scale</f>
        <v>1.4827392897359684</v>
      </c>
    </row>
    <row r="2579" spans="1:28" hidden="1" x14ac:dyDescent="0.25">
      <c r="A2579" s="5">
        <v>2574</v>
      </c>
      <c r="B2579" s="13" t="s">
        <v>43</v>
      </c>
      <c r="C2579" s="5"/>
      <c r="D2579" s="5"/>
      <c r="E2579">
        <v>2</v>
      </c>
      <c r="F2579">
        <v>1</v>
      </c>
      <c r="G2579">
        <v>8</v>
      </c>
      <c r="H2579" s="11">
        <f>Sample[[#This Row],[C]]/Sample[[#This Row],[D]]</f>
        <v>0.5</v>
      </c>
      <c r="I2579" s="11">
        <f>Sample[[#This Row],[A]]/Sample[[#This Row],[C]]</f>
        <v>8</v>
      </c>
      <c r="J2579" s="11">
        <f>Sample[[#This Row],[D]]/Sample[[#This Row],[A]]</f>
        <v>0.25</v>
      </c>
      <c r="K2579" s="11">
        <f>Sample[[#This Row],[A]]/Sample[[#This Row],[D]]</f>
        <v>4</v>
      </c>
      <c r="L2579" s="11">
        <f>Sample[[#This Row],[D]]/Sample[[#This Row],[C]]</f>
        <v>2</v>
      </c>
      <c r="M2579" s="11">
        <f>Sample[[#This Row],[C]]/Sample[[#This Row],[A]]</f>
        <v>0.125</v>
      </c>
      <c r="N2579">
        <f>IF(Sample[[#This Row],[Ap]]=0,10,LOG(Sample[[#This Row],[Ap]]))</f>
        <v>-0.3010299956639812</v>
      </c>
      <c r="O2579">
        <f>IF(Sample[[#This Row],[Ei]]=0,10,LOG(Sample[[#This Row],[Ei]]))</f>
        <v>0.90308998699194354</v>
      </c>
      <c r="P2579">
        <f>IF(Sample[[#This Row],[Ii]]=0,10,LOG(Sample[[#This Row],[Ii]]))</f>
        <v>-0.6020599913279624</v>
      </c>
      <c r="Q2579">
        <f>Kx-Sample[[#This Row],[Xp]]</f>
        <v>0.3010299956639812</v>
      </c>
      <c r="R2579">
        <f>Ky-Sample[[#This Row],[Yp]]</f>
        <v>-1.9030899869919435</v>
      </c>
      <c r="S2579">
        <f>Kz-Sample[[#This Row],[Zp]]</f>
        <v>1.6020599913279625</v>
      </c>
      <c r="T2579">
        <f>Sample[[#This Row],[Kpy]]*KSc-Sample[[#This Row],[KPz]]*KSb</f>
        <v>0.30102999566398103</v>
      </c>
      <c r="U2579">
        <f>-1*(Sample[[#This Row],[KPx]]*KSc-Sample[[#This Row],[KPz]]*KSa)</f>
        <v>0.3010299956639812</v>
      </c>
      <c r="V2579">
        <f>(Sample[[#This Row],[KPx]]*$R$2-Sample[[#This Row],[Kpy]]*KSa)</f>
        <v>0.3010299956639812</v>
      </c>
      <c r="W2579">
        <f>Sample[[#This Row],[Kpy]]*KTc-Sample[[#This Row],[KPz]]*KTb</f>
        <v>3.5051499783199063</v>
      </c>
      <c r="X2579">
        <f>-1*(Sample[[#This Row],[KPx]]*KTc-Sample[[#This Row],[KPz]]*KTa)</f>
        <v>3.5051499783199063</v>
      </c>
      <c r="Y2579">
        <f>(Sample[[#This Row],[KPx]]*KTb-Sample[[#This Row],[Kpy]]*KTa)</f>
        <v>3.5051499783199058</v>
      </c>
      <c r="Z2579">
        <f>-Sample[[#This Row],[Xp]]*a+Sample[[#This Row],[Yp]]*b+Sample[[#This Row],[Zp]]*c_</f>
        <v>0.60205999132796229</v>
      </c>
      <c r="AA2579" s="8">
        <f>-IF(Sample[[#This Row],[Column2]]&gt;0,1,-1)*SQRT(Sample[[#This Row],[KPx''i]]^2+Sample[[#This Row],[KPx''j]]^2+Sample[[#This Row],[KPx''k]]^2)/Ksmag/Scale</f>
        <v>-0.36868494332449314</v>
      </c>
      <c r="AB2579" s="1">
        <f>SQRT(Sample[[#This Row],[Kpy''i]]^2+Sample[[#This Row],[KPy''j]]^2+Sample[[#This Row],[KPy''k]]^2)/KTmag/Scale</f>
        <v>2.4785153187458859</v>
      </c>
    </row>
    <row r="2580" spans="1:28" hidden="1" x14ac:dyDescent="0.25">
      <c r="A2580" s="5">
        <v>2575</v>
      </c>
      <c r="B2580" s="13" t="s">
        <v>43</v>
      </c>
      <c r="C2580" s="5"/>
      <c r="D2580" s="5"/>
      <c r="E2580">
        <v>2</v>
      </c>
      <c r="F2580">
        <v>10</v>
      </c>
      <c r="G2580">
        <v>5</v>
      </c>
      <c r="H2580" s="11">
        <f>Sample[[#This Row],[C]]/Sample[[#This Row],[D]]</f>
        <v>5</v>
      </c>
      <c r="I2580" s="11">
        <f>Sample[[#This Row],[A]]/Sample[[#This Row],[C]]</f>
        <v>0.5</v>
      </c>
      <c r="J2580" s="11">
        <f>Sample[[#This Row],[D]]/Sample[[#This Row],[A]]</f>
        <v>0.4</v>
      </c>
      <c r="K2580" s="11">
        <f>Sample[[#This Row],[A]]/Sample[[#This Row],[D]]</f>
        <v>2.5</v>
      </c>
      <c r="L2580" s="11">
        <f>Sample[[#This Row],[D]]/Sample[[#This Row],[C]]</f>
        <v>0.2</v>
      </c>
      <c r="M2580" s="11">
        <f>Sample[[#This Row],[C]]/Sample[[#This Row],[A]]</f>
        <v>2</v>
      </c>
      <c r="N2580">
        <f>IF(Sample[[#This Row],[Ap]]=0,10,LOG(Sample[[#This Row],[Ap]]))</f>
        <v>0.69897000433601886</v>
      </c>
      <c r="O2580">
        <f>IF(Sample[[#This Row],[Ei]]=0,10,LOG(Sample[[#This Row],[Ei]]))</f>
        <v>-0.3010299956639812</v>
      </c>
      <c r="P2580">
        <f>IF(Sample[[#This Row],[Ii]]=0,10,LOG(Sample[[#This Row],[Ii]]))</f>
        <v>-0.3979400086720376</v>
      </c>
      <c r="Q2580">
        <f>Kx-Sample[[#This Row],[Xp]]</f>
        <v>-0.69897000433601886</v>
      </c>
      <c r="R2580">
        <f>Ky-Sample[[#This Row],[Yp]]</f>
        <v>-0.69897000433601875</v>
      </c>
      <c r="S2580">
        <f>Kz-Sample[[#This Row],[Zp]]</f>
        <v>1.3979400086720375</v>
      </c>
      <c r="T2580">
        <f>Sample[[#This Row],[Kpy]]*KSc-Sample[[#This Row],[KPz]]*KSb</f>
        <v>-0.69897000433601875</v>
      </c>
      <c r="U2580">
        <f>-1*(Sample[[#This Row],[KPx]]*KSc-Sample[[#This Row],[KPz]]*KSa)</f>
        <v>-0.69897000433601886</v>
      </c>
      <c r="V2580">
        <f>(Sample[[#This Row],[KPx]]*$R$2-Sample[[#This Row],[Kpy]]*KSa)</f>
        <v>-0.69897000433601886</v>
      </c>
      <c r="W2580">
        <f>Sample[[#This Row],[Kpy]]*KTc-Sample[[#This Row],[KPz]]*KTb</f>
        <v>2.0969100130080562</v>
      </c>
      <c r="X2580">
        <f>-1*(Sample[[#This Row],[KPx]]*KTc-Sample[[#This Row],[KPz]]*KTa)</f>
        <v>2.0969100130080562</v>
      </c>
      <c r="Y2580">
        <f>(Sample[[#This Row],[KPx]]*KTb-Sample[[#This Row],[Kpy]]*KTa)</f>
        <v>2.0969100130080562</v>
      </c>
      <c r="Z2580">
        <f>-Sample[[#This Row],[Xp]]*a+Sample[[#This Row],[Yp]]*b+Sample[[#This Row],[Zp]]*c_</f>
        <v>-1.3979400086720375</v>
      </c>
      <c r="AA2580" s="8">
        <f>-IF(Sample[[#This Row],[Column2]]&gt;0,1,-1)*SQRT(Sample[[#This Row],[KPx''i]]^2+Sample[[#This Row],[KPx''j]]^2+Sample[[#This Row],[KPx''k]]^2)/Ksmag/Scale</f>
        <v>0.85605992806709574</v>
      </c>
      <c r="AB2580" s="1">
        <f>SQRT(Sample[[#This Row],[Kpy''i]]^2+Sample[[#This Row],[KPy''j]]^2+Sample[[#This Row],[KPy''k]]^2)/KTmag/Scale</f>
        <v>1.4827392897359684</v>
      </c>
    </row>
    <row r="2581" spans="1:28" hidden="1" x14ac:dyDescent="0.25">
      <c r="A2581" s="5">
        <v>2576</v>
      </c>
      <c r="B2581" s="13" t="s">
        <v>43</v>
      </c>
      <c r="C2581" s="5"/>
      <c r="D2581" s="5"/>
      <c r="E2581">
        <v>10</v>
      </c>
      <c r="F2581">
        <v>8</v>
      </c>
      <c r="G2581">
        <v>2</v>
      </c>
      <c r="H2581" s="11">
        <f>Sample[[#This Row],[C]]/Sample[[#This Row],[D]]</f>
        <v>0.8</v>
      </c>
      <c r="I2581" s="11">
        <f>Sample[[#This Row],[A]]/Sample[[#This Row],[C]]</f>
        <v>0.25</v>
      </c>
      <c r="J2581" s="11">
        <f>Sample[[#This Row],[D]]/Sample[[#This Row],[A]]</f>
        <v>5</v>
      </c>
      <c r="K2581" s="11">
        <f>Sample[[#This Row],[A]]/Sample[[#This Row],[D]]</f>
        <v>0.2</v>
      </c>
      <c r="L2581" s="11">
        <f>Sample[[#This Row],[D]]/Sample[[#This Row],[C]]</f>
        <v>1.25</v>
      </c>
      <c r="M2581" s="11">
        <f>Sample[[#This Row],[C]]/Sample[[#This Row],[A]]</f>
        <v>4</v>
      </c>
      <c r="N2581">
        <f>IF(Sample[[#This Row],[Ap]]=0,10,LOG(Sample[[#This Row],[Ap]]))</f>
        <v>-9.6910013008056392E-2</v>
      </c>
      <c r="O2581">
        <f>IF(Sample[[#This Row],[Ei]]=0,10,LOG(Sample[[#This Row],[Ei]]))</f>
        <v>-0.6020599913279624</v>
      </c>
      <c r="P2581">
        <f>IF(Sample[[#This Row],[Ii]]=0,10,LOG(Sample[[#This Row],[Ii]]))</f>
        <v>0.69897000433601886</v>
      </c>
      <c r="Q2581">
        <f>Kx-Sample[[#This Row],[Xp]]</f>
        <v>9.6910013008056392E-2</v>
      </c>
      <c r="R2581">
        <f>Ky-Sample[[#This Row],[Yp]]</f>
        <v>-0.3979400086720376</v>
      </c>
      <c r="S2581">
        <f>Kz-Sample[[#This Row],[Zp]]</f>
        <v>0.30102999566398114</v>
      </c>
      <c r="T2581">
        <f>Sample[[#This Row],[Kpy]]*KSc-Sample[[#This Row],[KPz]]*KSb</f>
        <v>9.6910013008056461E-2</v>
      </c>
      <c r="U2581">
        <f>-1*(Sample[[#This Row],[KPx]]*KSc-Sample[[#This Row],[KPz]]*KSa)</f>
        <v>9.6910013008056392E-2</v>
      </c>
      <c r="V2581">
        <f>(Sample[[#This Row],[KPx]]*$R$2-Sample[[#This Row],[Kpy]]*KSa)</f>
        <v>9.6910013008056392E-2</v>
      </c>
      <c r="W2581">
        <f>Sample[[#This Row],[Kpy]]*KTc-Sample[[#This Row],[KPz]]*KTb</f>
        <v>0.69897000433601875</v>
      </c>
      <c r="X2581">
        <f>-1*(Sample[[#This Row],[KPx]]*KTc-Sample[[#This Row],[KPz]]*KTa)</f>
        <v>0.69897000433601864</v>
      </c>
      <c r="Y2581">
        <f>(Sample[[#This Row],[KPx]]*KTb-Sample[[#This Row],[Kpy]]*KTa)</f>
        <v>0.69897000433601886</v>
      </c>
      <c r="Z2581">
        <f>-Sample[[#This Row],[Xp]]*a+Sample[[#This Row],[Yp]]*b+Sample[[#This Row],[Zp]]*c_</f>
        <v>0.19382002601611292</v>
      </c>
      <c r="AA2581" s="8">
        <f>-IF(Sample[[#This Row],[Column2]]&gt;0,1,-1)*SQRT(Sample[[#This Row],[KPx''i]]^2+Sample[[#This Row],[KPx''j]]^2+Sample[[#This Row],[KPx''k]]^2)/Ksmag/Scale</f>
        <v>-0.11869004141810927</v>
      </c>
      <c r="AB2581" s="1">
        <f>SQRT(Sample[[#This Row],[Kpy''i]]^2+Sample[[#This Row],[KPy''j]]^2+Sample[[#This Row],[KPy''k]]^2)/KTmag/Scale</f>
        <v>0.49424642991198947</v>
      </c>
    </row>
    <row r="2582" spans="1:28" hidden="1" x14ac:dyDescent="0.25">
      <c r="A2582" s="5">
        <v>2577</v>
      </c>
      <c r="B2582" s="13" t="s">
        <v>43</v>
      </c>
      <c r="C2582" s="5"/>
      <c r="D2582" s="5"/>
      <c r="E2582">
        <v>7</v>
      </c>
      <c r="F2582">
        <v>8</v>
      </c>
      <c r="G2582">
        <v>9</v>
      </c>
      <c r="H2582" s="11">
        <f>Sample[[#This Row],[C]]/Sample[[#This Row],[D]]</f>
        <v>1.1428571428571428</v>
      </c>
      <c r="I2582" s="11">
        <f>Sample[[#This Row],[A]]/Sample[[#This Row],[C]]</f>
        <v>1.125</v>
      </c>
      <c r="J2582" s="11">
        <f>Sample[[#This Row],[D]]/Sample[[#This Row],[A]]</f>
        <v>0.77777777777777779</v>
      </c>
      <c r="K2582" s="11">
        <f>Sample[[#This Row],[A]]/Sample[[#This Row],[D]]</f>
        <v>1.2857142857142858</v>
      </c>
      <c r="L2582" s="11">
        <f>Sample[[#This Row],[D]]/Sample[[#This Row],[C]]</f>
        <v>0.875</v>
      </c>
      <c r="M2582" s="11">
        <f>Sample[[#This Row],[C]]/Sample[[#This Row],[A]]</f>
        <v>0.88888888888888884</v>
      </c>
      <c r="N2582">
        <f>IF(Sample[[#This Row],[Ap]]=0,10,LOG(Sample[[#This Row],[Ap]]))</f>
        <v>5.7991946977686733E-2</v>
      </c>
      <c r="O2582">
        <f>IF(Sample[[#This Row],[Ei]]=0,10,LOG(Sample[[#This Row],[Ei]]))</f>
        <v>5.1152522447381291E-2</v>
      </c>
      <c r="P2582">
        <f>IF(Sample[[#This Row],[Ii]]=0,10,LOG(Sample[[#This Row],[Ii]]))</f>
        <v>-0.10914446942506803</v>
      </c>
      <c r="Q2582">
        <f>Kx-Sample[[#This Row],[Xp]]</f>
        <v>-5.7991946977686733E-2</v>
      </c>
      <c r="R2582">
        <f>Ky-Sample[[#This Row],[Yp]]</f>
        <v>-1.0511525224473812</v>
      </c>
      <c r="S2582">
        <f>Kz-Sample[[#This Row],[Zp]]</f>
        <v>1.1091444694250681</v>
      </c>
      <c r="T2582">
        <f>Sample[[#This Row],[Kpy]]*KSc-Sample[[#This Row],[KPz]]*KSb</f>
        <v>-5.7991946977686837E-2</v>
      </c>
      <c r="U2582">
        <f>-1*(Sample[[#This Row],[KPx]]*KSc-Sample[[#This Row],[KPz]]*KSa)</f>
        <v>-5.7991946977686733E-2</v>
      </c>
      <c r="V2582">
        <f>(Sample[[#This Row],[KPx]]*$R$2-Sample[[#This Row],[Kpy]]*KSa)</f>
        <v>-5.7991946977686733E-2</v>
      </c>
      <c r="W2582">
        <f>Sample[[#This Row],[Kpy]]*KTc-Sample[[#This Row],[KPz]]*KTb</f>
        <v>2.1602969918724493</v>
      </c>
      <c r="X2582">
        <f>-1*(Sample[[#This Row],[KPx]]*KTc-Sample[[#This Row],[KPz]]*KTa)</f>
        <v>2.1602969918724493</v>
      </c>
      <c r="Y2582">
        <f>(Sample[[#This Row],[KPx]]*KTb-Sample[[#This Row],[Kpy]]*KTa)</f>
        <v>2.1602969918724493</v>
      </c>
      <c r="Z2582">
        <f>-Sample[[#This Row],[Xp]]*a+Sample[[#This Row],[Yp]]*b+Sample[[#This Row],[Zp]]*c_</f>
        <v>-0.11598389395537348</v>
      </c>
      <c r="AA2582" s="8">
        <f>-IF(Sample[[#This Row],[Column2]]&gt;0,1,-1)*SQRT(Sample[[#This Row],[KPx''i]]^2+Sample[[#This Row],[KPx''j]]^2+Sample[[#This Row],[KPx''k]]^2)/Ksmag/Scale</f>
        <v>7.1025339642934823E-2</v>
      </c>
      <c r="AB2582" s="1">
        <f>SQRT(Sample[[#This Row],[Kpy''i]]^2+Sample[[#This Row],[KPy''j]]^2+Sample[[#This Row],[KPy''k]]^2)/KTmag/Scale</f>
        <v>1.527560652329909</v>
      </c>
    </row>
    <row r="2583" spans="1:28" hidden="1" x14ac:dyDescent="0.25">
      <c r="A2583" s="5">
        <v>2578</v>
      </c>
      <c r="B2583" s="13" t="s">
        <v>43</v>
      </c>
      <c r="C2583" s="5"/>
      <c r="D2583" s="5"/>
      <c r="E2583">
        <v>6</v>
      </c>
      <c r="F2583">
        <v>6</v>
      </c>
      <c r="G2583">
        <v>8</v>
      </c>
      <c r="H2583" s="11">
        <f>Sample[[#This Row],[C]]/Sample[[#This Row],[D]]</f>
        <v>1</v>
      </c>
      <c r="I2583" s="11">
        <f>Sample[[#This Row],[A]]/Sample[[#This Row],[C]]</f>
        <v>1.3333333333333333</v>
      </c>
      <c r="J2583" s="11">
        <f>Sample[[#This Row],[D]]/Sample[[#This Row],[A]]</f>
        <v>0.75</v>
      </c>
      <c r="K2583" s="11">
        <f>Sample[[#This Row],[A]]/Sample[[#This Row],[D]]</f>
        <v>1.3333333333333333</v>
      </c>
      <c r="L2583" s="11">
        <f>Sample[[#This Row],[D]]/Sample[[#This Row],[C]]</f>
        <v>1</v>
      </c>
      <c r="M2583" s="11">
        <f>Sample[[#This Row],[C]]/Sample[[#This Row],[A]]</f>
        <v>0.75</v>
      </c>
      <c r="N2583">
        <f>IF(Sample[[#This Row],[Ap]]=0,10,LOG(Sample[[#This Row],[Ap]]))</f>
        <v>0</v>
      </c>
      <c r="O2583">
        <f>IF(Sample[[#This Row],[Ei]]=0,10,LOG(Sample[[#This Row],[Ei]]))</f>
        <v>0.12493873660829993</v>
      </c>
      <c r="P2583">
        <f>IF(Sample[[#This Row],[Ii]]=0,10,LOG(Sample[[#This Row],[Ii]]))</f>
        <v>-0.12493873660829995</v>
      </c>
      <c r="Q2583">
        <f>Kx-Sample[[#This Row],[Xp]]</f>
        <v>0</v>
      </c>
      <c r="R2583">
        <f>Ky-Sample[[#This Row],[Yp]]</f>
        <v>-1.1249387366082999</v>
      </c>
      <c r="S2583">
        <f>Kz-Sample[[#This Row],[Zp]]</f>
        <v>1.1249387366082999</v>
      </c>
      <c r="T2583">
        <f>Sample[[#This Row],[Kpy]]*KSc-Sample[[#This Row],[KPz]]*KSb</f>
        <v>0</v>
      </c>
      <c r="U2583">
        <f>-1*(Sample[[#This Row],[KPx]]*KSc-Sample[[#This Row],[KPz]]*KSa)</f>
        <v>0</v>
      </c>
      <c r="V2583">
        <f>(Sample[[#This Row],[KPx]]*$R$2-Sample[[#This Row],[Kpy]]*KSa)</f>
        <v>0</v>
      </c>
      <c r="W2583">
        <f>Sample[[#This Row],[Kpy]]*KTc-Sample[[#This Row],[KPz]]*KTb</f>
        <v>2.2498774732165998</v>
      </c>
      <c r="X2583">
        <f>-1*(Sample[[#This Row],[KPx]]*KTc-Sample[[#This Row],[KPz]]*KTa)</f>
        <v>2.2498774732165998</v>
      </c>
      <c r="Y2583">
        <f>(Sample[[#This Row],[KPx]]*KTb-Sample[[#This Row],[Kpy]]*KTa)</f>
        <v>2.2498774732165998</v>
      </c>
      <c r="Z2583">
        <f>-Sample[[#This Row],[Xp]]*a+Sample[[#This Row],[Yp]]*b+Sample[[#This Row],[Zp]]*c_</f>
        <v>0</v>
      </c>
      <c r="AA2583" s="8">
        <f>-IF(Sample[[#This Row],[Column2]]&gt;0,1,-1)*SQRT(Sample[[#This Row],[KPx''i]]^2+Sample[[#This Row],[KPx''j]]^2+Sample[[#This Row],[KPx''k]]^2)/Ksmag/Scale</f>
        <v>0</v>
      </c>
      <c r="AB2583" s="1">
        <f>SQRT(Sample[[#This Row],[Kpy''i]]^2+Sample[[#This Row],[KPy''j]]^2+Sample[[#This Row],[KPy''k]]^2)/KTmag/Scale</f>
        <v>1.5909036181503129</v>
      </c>
    </row>
    <row r="2584" spans="1:28" hidden="1" x14ac:dyDescent="0.25">
      <c r="A2584" s="5">
        <v>2579</v>
      </c>
      <c r="B2584" s="13" t="s">
        <v>43</v>
      </c>
      <c r="C2584" s="5"/>
      <c r="D2584" s="5"/>
      <c r="E2584">
        <v>10</v>
      </c>
      <c r="F2584">
        <v>1</v>
      </c>
      <c r="G2584">
        <v>8</v>
      </c>
      <c r="H2584" s="11">
        <f>Sample[[#This Row],[C]]/Sample[[#This Row],[D]]</f>
        <v>0.1</v>
      </c>
      <c r="I2584" s="11">
        <f>Sample[[#This Row],[A]]/Sample[[#This Row],[C]]</f>
        <v>8</v>
      </c>
      <c r="J2584" s="11">
        <f>Sample[[#This Row],[D]]/Sample[[#This Row],[A]]</f>
        <v>1.25</v>
      </c>
      <c r="K2584" s="11">
        <f>Sample[[#This Row],[A]]/Sample[[#This Row],[D]]</f>
        <v>0.8</v>
      </c>
      <c r="L2584" s="11">
        <f>Sample[[#This Row],[D]]/Sample[[#This Row],[C]]</f>
        <v>10</v>
      </c>
      <c r="M2584" s="11">
        <f>Sample[[#This Row],[C]]/Sample[[#This Row],[A]]</f>
        <v>0.125</v>
      </c>
      <c r="N2584">
        <f>IF(Sample[[#This Row],[Ap]]=0,10,LOG(Sample[[#This Row],[Ap]]))</f>
        <v>-1</v>
      </c>
      <c r="O2584">
        <f>IF(Sample[[#This Row],[Ei]]=0,10,LOG(Sample[[#This Row],[Ei]]))</f>
        <v>0.90308998699194354</v>
      </c>
      <c r="P2584">
        <f>IF(Sample[[#This Row],[Ii]]=0,10,LOG(Sample[[#This Row],[Ii]]))</f>
        <v>9.691001300805642E-2</v>
      </c>
      <c r="Q2584">
        <f>Kx-Sample[[#This Row],[Xp]]</f>
        <v>1</v>
      </c>
      <c r="R2584">
        <f>Ky-Sample[[#This Row],[Yp]]</f>
        <v>-1.9030899869919435</v>
      </c>
      <c r="S2584">
        <f>Kz-Sample[[#This Row],[Zp]]</f>
        <v>0.90308998699194354</v>
      </c>
      <c r="T2584">
        <f>Sample[[#This Row],[Kpy]]*KSc-Sample[[#This Row],[KPz]]*KSb</f>
        <v>1</v>
      </c>
      <c r="U2584">
        <f>-1*(Sample[[#This Row],[KPx]]*KSc-Sample[[#This Row],[KPz]]*KSa)</f>
        <v>1</v>
      </c>
      <c r="V2584">
        <f>(Sample[[#This Row],[KPx]]*$R$2-Sample[[#This Row],[Kpy]]*KSa)</f>
        <v>1</v>
      </c>
      <c r="W2584">
        <f>Sample[[#This Row],[Kpy]]*KTc-Sample[[#This Row],[KPz]]*KTb</f>
        <v>2.8061799739838871</v>
      </c>
      <c r="X2584">
        <f>-1*(Sample[[#This Row],[KPx]]*KTc-Sample[[#This Row],[KPz]]*KTa)</f>
        <v>2.8061799739838871</v>
      </c>
      <c r="Y2584">
        <f>(Sample[[#This Row],[KPx]]*KTb-Sample[[#This Row],[Kpy]]*KTa)</f>
        <v>2.8061799739838871</v>
      </c>
      <c r="Z2584">
        <f>-Sample[[#This Row],[Xp]]*a+Sample[[#This Row],[Yp]]*b+Sample[[#This Row],[Zp]]*c_</f>
        <v>2</v>
      </c>
      <c r="AA2584" s="8">
        <f>-IF(Sample[[#This Row],[Column2]]&gt;0,1,-1)*SQRT(Sample[[#This Row],[KPx''i]]^2+Sample[[#This Row],[KPx''j]]^2+Sample[[#This Row],[KPx''k]]^2)/Ksmag/Scale</f>
        <v>-1.2247448713915889</v>
      </c>
      <c r="AB2584" s="1">
        <f>SQRT(Sample[[#This Row],[Kpy''i]]^2+Sample[[#This Row],[KPy''j]]^2+Sample[[#This Row],[KPy''k]]^2)/KTmag/Scale</f>
        <v>1.9842688888338964</v>
      </c>
    </row>
    <row r="2585" spans="1:28" hidden="1" x14ac:dyDescent="0.25">
      <c r="A2585" s="5">
        <v>2580</v>
      </c>
      <c r="B2585" s="13" t="s">
        <v>43</v>
      </c>
      <c r="C2585" s="5"/>
      <c r="D2585" s="5"/>
      <c r="E2585">
        <v>7</v>
      </c>
      <c r="F2585">
        <v>3</v>
      </c>
      <c r="G2585">
        <v>7</v>
      </c>
      <c r="H2585" s="11">
        <f>Sample[[#This Row],[C]]/Sample[[#This Row],[D]]</f>
        <v>0.42857142857142855</v>
      </c>
      <c r="I2585" s="11">
        <f>Sample[[#This Row],[A]]/Sample[[#This Row],[C]]</f>
        <v>2.3333333333333335</v>
      </c>
      <c r="J2585" s="11">
        <f>Sample[[#This Row],[D]]/Sample[[#This Row],[A]]</f>
        <v>1</v>
      </c>
      <c r="K2585" s="11">
        <f>Sample[[#This Row],[A]]/Sample[[#This Row],[D]]</f>
        <v>1</v>
      </c>
      <c r="L2585" s="11">
        <f>Sample[[#This Row],[D]]/Sample[[#This Row],[C]]</f>
        <v>2.3333333333333335</v>
      </c>
      <c r="M2585" s="11">
        <f>Sample[[#This Row],[C]]/Sample[[#This Row],[A]]</f>
        <v>0.42857142857142855</v>
      </c>
      <c r="N2585">
        <f>IF(Sample[[#This Row],[Ap]]=0,10,LOG(Sample[[#This Row],[Ap]]))</f>
        <v>-0.36797678529459443</v>
      </c>
      <c r="O2585">
        <f>IF(Sample[[#This Row],[Ei]]=0,10,LOG(Sample[[#This Row],[Ei]]))</f>
        <v>0.36797678529459443</v>
      </c>
      <c r="P2585">
        <f>IF(Sample[[#This Row],[Ii]]=0,10,LOG(Sample[[#This Row],[Ii]]))</f>
        <v>0</v>
      </c>
      <c r="Q2585">
        <f>Kx-Sample[[#This Row],[Xp]]</f>
        <v>0.36797678529459443</v>
      </c>
      <c r="R2585">
        <f>Ky-Sample[[#This Row],[Yp]]</f>
        <v>-1.3679767852945943</v>
      </c>
      <c r="S2585">
        <f>Kz-Sample[[#This Row],[Zp]]</f>
        <v>1</v>
      </c>
      <c r="T2585">
        <f>Sample[[#This Row],[Kpy]]*KSc-Sample[[#This Row],[KPz]]*KSb</f>
        <v>0.36797678529459432</v>
      </c>
      <c r="U2585">
        <f>-1*(Sample[[#This Row],[KPx]]*KSc-Sample[[#This Row],[KPz]]*KSa)</f>
        <v>0.36797678529459443</v>
      </c>
      <c r="V2585">
        <f>(Sample[[#This Row],[KPx]]*$R$2-Sample[[#This Row],[Kpy]]*KSa)</f>
        <v>0.36797678529459443</v>
      </c>
      <c r="W2585">
        <f>Sample[[#This Row],[Kpy]]*KTc-Sample[[#This Row],[KPz]]*KTb</f>
        <v>2.3679767852945943</v>
      </c>
      <c r="X2585">
        <f>-1*(Sample[[#This Row],[KPx]]*KTc-Sample[[#This Row],[KPz]]*KTa)</f>
        <v>2.3679767852945943</v>
      </c>
      <c r="Y2585">
        <f>(Sample[[#This Row],[KPx]]*KTb-Sample[[#This Row],[Kpy]]*KTa)</f>
        <v>2.3679767852945943</v>
      </c>
      <c r="Z2585">
        <f>-Sample[[#This Row],[Xp]]*a+Sample[[#This Row],[Yp]]*b+Sample[[#This Row],[Zp]]*c_</f>
        <v>0.73595357058918887</v>
      </c>
      <c r="AA2585" s="8">
        <f>-IF(Sample[[#This Row],[Column2]]&gt;0,1,-1)*SQRT(Sample[[#This Row],[KPx''i]]^2+Sample[[#This Row],[KPx''j]]^2+Sample[[#This Row],[KPx''k]]^2)/Ksmag/Scale</f>
        <v>-0.45067768058071828</v>
      </c>
      <c r="AB2585" s="1">
        <f>SQRT(Sample[[#This Row],[Kpy''i]]^2+Sample[[#This Row],[KPy''j]]^2+Sample[[#This Row],[KPy''k]]^2)/KTmag/Scale</f>
        <v>1.6744124425741289</v>
      </c>
    </row>
    <row r="2586" spans="1:28" hidden="1" x14ac:dyDescent="0.25">
      <c r="A2586" s="5">
        <v>2581</v>
      </c>
      <c r="B2586" s="13" t="s">
        <v>43</v>
      </c>
      <c r="C2586" s="5"/>
      <c r="D2586" s="5"/>
      <c r="E2586">
        <v>8</v>
      </c>
      <c r="F2586">
        <v>8</v>
      </c>
      <c r="G2586">
        <v>5</v>
      </c>
      <c r="H2586" s="11">
        <f>Sample[[#This Row],[C]]/Sample[[#This Row],[D]]</f>
        <v>1</v>
      </c>
      <c r="I2586" s="11">
        <f>Sample[[#This Row],[A]]/Sample[[#This Row],[C]]</f>
        <v>0.625</v>
      </c>
      <c r="J2586" s="11">
        <f>Sample[[#This Row],[D]]/Sample[[#This Row],[A]]</f>
        <v>1.6</v>
      </c>
      <c r="K2586" s="11">
        <f>Sample[[#This Row],[A]]/Sample[[#This Row],[D]]</f>
        <v>0.625</v>
      </c>
      <c r="L2586" s="11">
        <f>Sample[[#This Row],[D]]/Sample[[#This Row],[C]]</f>
        <v>1</v>
      </c>
      <c r="M2586" s="11">
        <f>Sample[[#This Row],[C]]/Sample[[#This Row],[A]]</f>
        <v>1.6</v>
      </c>
      <c r="N2586">
        <f>IF(Sample[[#This Row],[Ap]]=0,10,LOG(Sample[[#This Row],[Ap]]))</f>
        <v>0</v>
      </c>
      <c r="O2586">
        <f>IF(Sample[[#This Row],[Ei]]=0,10,LOG(Sample[[#This Row],[Ei]]))</f>
        <v>-0.20411998265592479</v>
      </c>
      <c r="P2586">
        <f>IF(Sample[[#This Row],[Ii]]=0,10,LOG(Sample[[#This Row],[Ii]]))</f>
        <v>0.20411998265592479</v>
      </c>
      <c r="Q2586">
        <f>Kx-Sample[[#This Row],[Xp]]</f>
        <v>0</v>
      </c>
      <c r="R2586">
        <f>Ky-Sample[[#This Row],[Yp]]</f>
        <v>-0.79588001734407521</v>
      </c>
      <c r="S2586">
        <f>Kz-Sample[[#This Row],[Zp]]</f>
        <v>0.79588001734407521</v>
      </c>
      <c r="T2586">
        <f>Sample[[#This Row],[Kpy]]*KSc-Sample[[#This Row],[KPz]]*KSb</f>
        <v>0</v>
      </c>
      <c r="U2586">
        <f>-1*(Sample[[#This Row],[KPx]]*KSc-Sample[[#This Row],[KPz]]*KSa)</f>
        <v>0</v>
      </c>
      <c r="V2586">
        <f>(Sample[[#This Row],[KPx]]*$R$2-Sample[[#This Row],[Kpy]]*KSa)</f>
        <v>0</v>
      </c>
      <c r="W2586">
        <f>Sample[[#This Row],[Kpy]]*KTc-Sample[[#This Row],[KPz]]*KTb</f>
        <v>1.5917600346881504</v>
      </c>
      <c r="X2586">
        <f>-1*(Sample[[#This Row],[KPx]]*KTc-Sample[[#This Row],[KPz]]*KTa)</f>
        <v>1.5917600346881504</v>
      </c>
      <c r="Y2586">
        <f>(Sample[[#This Row],[KPx]]*KTb-Sample[[#This Row],[Kpy]]*KTa)</f>
        <v>1.5917600346881504</v>
      </c>
      <c r="Z2586">
        <f>-Sample[[#This Row],[Xp]]*a+Sample[[#This Row],[Yp]]*b+Sample[[#This Row],[Zp]]*c_</f>
        <v>0</v>
      </c>
      <c r="AA2586" s="8">
        <f>-IF(Sample[[#This Row],[Column2]]&gt;0,1,-1)*SQRT(Sample[[#This Row],[KPx''i]]^2+Sample[[#This Row],[KPx''j]]^2+Sample[[#This Row],[KPx''k]]^2)/Ksmag/Scale</f>
        <v>0</v>
      </c>
      <c r="AB2586" s="1">
        <f>SQRT(Sample[[#This Row],[Kpy''i]]^2+Sample[[#This Row],[KPy''j]]^2+Sample[[#This Row],[KPy''k]]^2)/KTmag/Scale</f>
        <v>1.1255443145497255</v>
      </c>
    </row>
    <row r="2587" spans="1:28" hidden="1" x14ac:dyDescent="0.25">
      <c r="A2587" s="5">
        <v>2582</v>
      </c>
      <c r="B2587" s="13" t="s">
        <v>43</v>
      </c>
      <c r="C2587" s="5"/>
      <c r="D2587" s="5"/>
      <c r="E2587">
        <v>3</v>
      </c>
      <c r="F2587">
        <v>5</v>
      </c>
      <c r="G2587">
        <v>3</v>
      </c>
      <c r="H2587" s="11">
        <f>Sample[[#This Row],[C]]/Sample[[#This Row],[D]]</f>
        <v>1.6666666666666667</v>
      </c>
      <c r="I2587" s="11">
        <f>Sample[[#This Row],[A]]/Sample[[#This Row],[C]]</f>
        <v>0.6</v>
      </c>
      <c r="J2587" s="11">
        <f>Sample[[#This Row],[D]]/Sample[[#This Row],[A]]</f>
        <v>1</v>
      </c>
      <c r="K2587" s="11">
        <f>Sample[[#This Row],[A]]/Sample[[#This Row],[D]]</f>
        <v>1</v>
      </c>
      <c r="L2587" s="11">
        <f>Sample[[#This Row],[D]]/Sample[[#This Row],[C]]</f>
        <v>0.6</v>
      </c>
      <c r="M2587" s="11">
        <f>Sample[[#This Row],[C]]/Sample[[#This Row],[A]]</f>
        <v>1.6666666666666667</v>
      </c>
      <c r="N2587">
        <f>IF(Sample[[#This Row],[Ap]]=0,10,LOG(Sample[[#This Row],[Ap]]))</f>
        <v>0.22184874961635639</v>
      </c>
      <c r="O2587">
        <f>IF(Sample[[#This Row],[Ei]]=0,10,LOG(Sample[[#This Row],[Ei]]))</f>
        <v>-0.22184874961635639</v>
      </c>
      <c r="P2587">
        <f>IF(Sample[[#This Row],[Ii]]=0,10,LOG(Sample[[#This Row],[Ii]]))</f>
        <v>0</v>
      </c>
      <c r="Q2587">
        <f>Kx-Sample[[#This Row],[Xp]]</f>
        <v>-0.22184874961635639</v>
      </c>
      <c r="R2587">
        <f>Ky-Sample[[#This Row],[Yp]]</f>
        <v>-0.77815125038364363</v>
      </c>
      <c r="S2587">
        <f>Kz-Sample[[#This Row],[Zp]]</f>
        <v>1</v>
      </c>
      <c r="T2587">
        <f>Sample[[#This Row],[Kpy]]*KSc-Sample[[#This Row],[KPz]]*KSb</f>
        <v>-0.22184874961635637</v>
      </c>
      <c r="U2587">
        <f>-1*(Sample[[#This Row],[KPx]]*KSc-Sample[[#This Row],[KPz]]*KSa)</f>
        <v>-0.22184874961635639</v>
      </c>
      <c r="V2587">
        <f>(Sample[[#This Row],[KPx]]*$R$2-Sample[[#This Row],[Kpy]]*KSa)</f>
        <v>-0.22184874961635639</v>
      </c>
      <c r="W2587">
        <f>Sample[[#This Row],[Kpy]]*KTc-Sample[[#This Row],[KPz]]*KTb</f>
        <v>1.7781512503836436</v>
      </c>
      <c r="X2587">
        <f>-1*(Sample[[#This Row],[KPx]]*KTc-Sample[[#This Row],[KPz]]*KTa)</f>
        <v>1.7781512503836436</v>
      </c>
      <c r="Y2587">
        <f>(Sample[[#This Row],[KPx]]*KTb-Sample[[#This Row],[Kpy]]*KTa)</f>
        <v>1.7781512503836436</v>
      </c>
      <c r="Z2587">
        <f>-Sample[[#This Row],[Xp]]*a+Sample[[#This Row],[Yp]]*b+Sample[[#This Row],[Zp]]*c_</f>
        <v>-0.44369749923271279</v>
      </c>
      <c r="AA2587" s="8">
        <f>-IF(Sample[[#This Row],[Column2]]&gt;0,1,-1)*SQRT(Sample[[#This Row],[KPx''i]]^2+Sample[[#This Row],[KPx''j]]^2+Sample[[#This Row],[KPx''k]]^2)/Ksmag/Scale</f>
        <v>0.27170811831726921</v>
      </c>
      <c r="AB2587" s="1">
        <f>SQRT(Sample[[#This Row],[Kpy''i]]^2+Sample[[#This Row],[KPy''j]]^2+Sample[[#This Row],[KPy''k]]^2)/KTmag/Scale</f>
        <v>1.2573428071216133</v>
      </c>
    </row>
    <row r="2588" spans="1:28" hidden="1" x14ac:dyDescent="0.25">
      <c r="A2588" s="5">
        <v>2583</v>
      </c>
      <c r="B2588" s="13" t="s">
        <v>43</v>
      </c>
      <c r="C2588" s="5"/>
      <c r="D2588" s="5"/>
      <c r="E2588">
        <v>3</v>
      </c>
      <c r="F2588">
        <v>8</v>
      </c>
      <c r="G2588">
        <v>9</v>
      </c>
      <c r="H2588" s="11">
        <f>Sample[[#This Row],[C]]/Sample[[#This Row],[D]]</f>
        <v>2.6666666666666665</v>
      </c>
      <c r="I2588" s="11">
        <f>Sample[[#This Row],[A]]/Sample[[#This Row],[C]]</f>
        <v>1.125</v>
      </c>
      <c r="J2588" s="11">
        <f>Sample[[#This Row],[D]]/Sample[[#This Row],[A]]</f>
        <v>0.33333333333333331</v>
      </c>
      <c r="K2588" s="11">
        <f>Sample[[#This Row],[A]]/Sample[[#This Row],[D]]</f>
        <v>3</v>
      </c>
      <c r="L2588" s="11">
        <f>Sample[[#This Row],[D]]/Sample[[#This Row],[C]]</f>
        <v>0.375</v>
      </c>
      <c r="M2588" s="11">
        <f>Sample[[#This Row],[C]]/Sample[[#This Row],[A]]</f>
        <v>0.88888888888888884</v>
      </c>
      <c r="N2588">
        <f>IF(Sample[[#This Row],[Ap]]=0,10,LOG(Sample[[#This Row],[Ap]]))</f>
        <v>0.4259687322722811</v>
      </c>
      <c r="O2588">
        <f>IF(Sample[[#This Row],[Ei]]=0,10,LOG(Sample[[#This Row],[Ei]]))</f>
        <v>5.1152522447381291E-2</v>
      </c>
      <c r="P2588">
        <f>IF(Sample[[#This Row],[Ii]]=0,10,LOG(Sample[[#This Row],[Ii]]))</f>
        <v>-0.47712125471966244</v>
      </c>
      <c r="Q2588">
        <f>Kx-Sample[[#This Row],[Xp]]</f>
        <v>-0.4259687322722811</v>
      </c>
      <c r="R2588">
        <f>Ky-Sample[[#This Row],[Yp]]</f>
        <v>-1.0511525224473812</v>
      </c>
      <c r="S2588">
        <f>Kz-Sample[[#This Row],[Zp]]</f>
        <v>1.4771212547196624</v>
      </c>
      <c r="T2588">
        <f>Sample[[#This Row],[Kpy]]*KSc-Sample[[#This Row],[KPz]]*KSb</f>
        <v>-0.42596873227228116</v>
      </c>
      <c r="U2588">
        <f>-1*(Sample[[#This Row],[KPx]]*KSc-Sample[[#This Row],[KPz]]*KSa)</f>
        <v>-0.4259687322722811</v>
      </c>
      <c r="V2588">
        <f>(Sample[[#This Row],[KPx]]*$R$2-Sample[[#This Row],[Kpy]]*KSa)</f>
        <v>-0.4259687322722811</v>
      </c>
      <c r="W2588">
        <f>Sample[[#This Row],[Kpy]]*KTc-Sample[[#This Row],[KPz]]*KTb</f>
        <v>2.5282737771670436</v>
      </c>
      <c r="X2588">
        <f>-1*(Sample[[#This Row],[KPx]]*KTc-Sample[[#This Row],[KPz]]*KTa)</f>
        <v>2.5282737771670436</v>
      </c>
      <c r="Y2588">
        <f>(Sample[[#This Row],[KPx]]*KTb-Sample[[#This Row],[Kpy]]*KTa)</f>
        <v>2.5282737771670436</v>
      </c>
      <c r="Z2588">
        <f>-Sample[[#This Row],[Xp]]*a+Sample[[#This Row],[Yp]]*b+Sample[[#This Row],[Zp]]*c_</f>
        <v>-0.85193746454456232</v>
      </c>
      <c r="AA2588" s="8">
        <f>-IF(Sample[[#This Row],[Column2]]&gt;0,1,-1)*SQRT(Sample[[#This Row],[KPx''i]]^2+Sample[[#This Row],[KPx''j]]^2+Sample[[#This Row],[KPx''k]]^2)/Ksmag/Scale</f>
        <v>0.52170302022365311</v>
      </c>
      <c r="AB2588" s="1">
        <f>SQRT(Sample[[#This Row],[Kpy''i]]^2+Sample[[#This Row],[KPy''j]]^2+Sample[[#This Row],[KPy''k]]^2)/KTmag/Scale</f>
        <v>1.7877595325309428</v>
      </c>
    </row>
    <row r="2589" spans="1:28" hidden="1" x14ac:dyDescent="0.25">
      <c r="A2589" s="5">
        <v>2584</v>
      </c>
      <c r="B2589" s="13" t="s">
        <v>43</v>
      </c>
      <c r="C2589" s="5"/>
      <c r="D2589" s="5"/>
      <c r="E2589">
        <v>9</v>
      </c>
      <c r="F2589">
        <v>8</v>
      </c>
      <c r="G2589">
        <v>9</v>
      </c>
      <c r="H2589" s="11">
        <f>Sample[[#This Row],[C]]/Sample[[#This Row],[D]]</f>
        <v>0.88888888888888884</v>
      </c>
      <c r="I2589" s="11">
        <f>Sample[[#This Row],[A]]/Sample[[#This Row],[C]]</f>
        <v>1.125</v>
      </c>
      <c r="J2589" s="11">
        <f>Sample[[#This Row],[D]]/Sample[[#This Row],[A]]</f>
        <v>1</v>
      </c>
      <c r="K2589" s="11">
        <f>Sample[[#This Row],[A]]/Sample[[#This Row],[D]]</f>
        <v>1</v>
      </c>
      <c r="L2589" s="11">
        <f>Sample[[#This Row],[D]]/Sample[[#This Row],[C]]</f>
        <v>1.125</v>
      </c>
      <c r="M2589" s="11">
        <f>Sample[[#This Row],[C]]/Sample[[#This Row],[A]]</f>
        <v>0.88888888888888884</v>
      </c>
      <c r="N2589">
        <f>IF(Sample[[#This Row],[Ap]]=0,10,LOG(Sample[[#This Row],[Ap]]))</f>
        <v>-5.1152522447381311E-2</v>
      </c>
      <c r="O2589">
        <f>IF(Sample[[#This Row],[Ei]]=0,10,LOG(Sample[[#This Row],[Ei]]))</f>
        <v>5.1152522447381291E-2</v>
      </c>
      <c r="P2589">
        <f>IF(Sample[[#This Row],[Ii]]=0,10,LOG(Sample[[#This Row],[Ii]]))</f>
        <v>0</v>
      </c>
      <c r="Q2589">
        <f>Kx-Sample[[#This Row],[Xp]]</f>
        <v>5.1152522447381311E-2</v>
      </c>
      <c r="R2589">
        <f>Ky-Sample[[#This Row],[Yp]]</f>
        <v>-1.0511525224473812</v>
      </c>
      <c r="S2589">
        <f>Kz-Sample[[#This Row],[Zp]]</f>
        <v>1</v>
      </c>
      <c r="T2589">
        <f>Sample[[#This Row],[Kpy]]*KSc-Sample[[#This Row],[KPz]]*KSb</f>
        <v>5.1152522447381221E-2</v>
      </c>
      <c r="U2589">
        <f>-1*(Sample[[#This Row],[KPx]]*KSc-Sample[[#This Row],[KPz]]*KSa)</f>
        <v>5.1152522447381311E-2</v>
      </c>
      <c r="V2589">
        <f>(Sample[[#This Row],[KPx]]*$R$2-Sample[[#This Row],[Kpy]]*KSa)</f>
        <v>5.1152522447381311E-2</v>
      </c>
      <c r="W2589">
        <f>Sample[[#This Row],[Kpy]]*KTc-Sample[[#This Row],[KPz]]*KTb</f>
        <v>2.0511525224473814</v>
      </c>
      <c r="X2589">
        <f>-1*(Sample[[#This Row],[KPx]]*KTc-Sample[[#This Row],[KPz]]*KTa)</f>
        <v>2.0511525224473814</v>
      </c>
      <c r="Y2589">
        <f>(Sample[[#This Row],[KPx]]*KTb-Sample[[#This Row],[Kpy]]*KTa)</f>
        <v>2.051152522447381</v>
      </c>
      <c r="Z2589">
        <f>-Sample[[#This Row],[Xp]]*a+Sample[[#This Row],[Yp]]*b+Sample[[#This Row],[Zp]]*c_</f>
        <v>0.10230504489476258</v>
      </c>
      <c r="AA2589" s="8">
        <f>-IF(Sample[[#This Row],[Column2]]&gt;0,1,-1)*SQRT(Sample[[#This Row],[KPx''i]]^2+Sample[[#This Row],[KPx''j]]^2+Sample[[#This Row],[KPx''k]]^2)/Ksmag/Scale</f>
        <v>-6.2648789526173365E-2</v>
      </c>
      <c r="AB2589" s="1">
        <f>SQRT(Sample[[#This Row],[Kpy''i]]^2+Sample[[#This Row],[KPy''j]]^2+Sample[[#This Row],[KPy''k]]^2)/KTmag/Scale</f>
        <v>1.4503838578704356</v>
      </c>
    </row>
    <row r="2590" spans="1:28" hidden="1" x14ac:dyDescent="0.25">
      <c r="A2590" s="5">
        <v>2585</v>
      </c>
      <c r="B2590" s="13" t="s">
        <v>43</v>
      </c>
      <c r="C2590" s="5"/>
      <c r="D2590" s="5"/>
      <c r="E2590">
        <v>1</v>
      </c>
      <c r="F2590">
        <v>4</v>
      </c>
      <c r="G2590">
        <v>3</v>
      </c>
      <c r="H2590" s="11">
        <f>Sample[[#This Row],[C]]/Sample[[#This Row],[D]]</f>
        <v>4</v>
      </c>
      <c r="I2590" s="11">
        <f>Sample[[#This Row],[A]]/Sample[[#This Row],[C]]</f>
        <v>0.75</v>
      </c>
      <c r="J2590" s="11">
        <f>Sample[[#This Row],[D]]/Sample[[#This Row],[A]]</f>
        <v>0.33333333333333331</v>
      </c>
      <c r="K2590" s="11">
        <f>Sample[[#This Row],[A]]/Sample[[#This Row],[D]]</f>
        <v>3</v>
      </c>
      <c r="L2590" s="11">
        <f>Sample[[#This Row],[D]]/Sample[[#This Row],[C]]</f>
        <v>0.25</v>
      </c>
      <c r="M2590" s="11">
        <f>Sample[[#This Row],[C]]/Sample[[#This Row],[A]]</f>
        <v>1.3333333333333333</v>
      </c>
      <c r="N2590">
        <f>IF(Sample[[#This Row],[Ap]]=0,10,LOG(Sample[[#This Row],[Ap]]))</f>
        <v>0.6020599913279624</v>
      </c>
      <c r="O2590">
        <f>IF(Sample[[#This Row],[Ei]]=0,10,LOG(Sample[[#This Row],[Ei]]))</f>
        <v>-0.12493873660829995</v>
      </c>
      <c r="P2590">
        <f>IF(Sample[[#This Row],[Ii]]=0,10,LOG(Sample[[#This Row],[Ii]]))</f>
        <v>-0.47712125471966244</v>
      </c>
      <c r="Q2590">
        <f>Kx-Sample[[#This Row],[Xp]]</f>
        <v>-0.6020599913279624</v>
      </c>
      <c r="R2590">
        <f>Ky-Sample[[#This Row],[Yp]]</f>
        <v>-0.87506126339170009</v>
      </c>
      <c r="S2590">
        <f>Kz-Sample[[#This Row],[Zp]]</f>
        <v>1.4771212547196624</v>
      </c>
      <c r="T2590">
        <f>Sample[[#This Row],[Kpy]]*KSc-Sample[[#This Row],[KPz]]*KSb</f>
        <v>-0.60205999132796229</v>
      </c>
      <c r="U2590">
        <f>-1*(Sample[[#This Row],[KPx]]*KSc-Sample[[#This Row],[KPz]]*KSa)</f>
        <v>-0.6020599913279624</v>
      </c>
      <c r="V2590">
        <f>(Sample[[#This Row],[KPx]]*$R$2-Sample[[#This Row],[Kpy]]*KSa)</f>
        <v>-0.6020599913279624</v>
      </c>
      <c r="W2590">
        <f>Sample[[#This Row],[Kpy]]*KTc-Sample[[#This Row],[KPz]]*KTb</f>
        <v>2.3521825181113627</v>
      </c>
      <c r="X2590">
        <f>-1*(Sample[[#This Row],[KPx]]*KTc-Sample[[#This Row],[KPz]]*KTa)</f>
        <v>2.3521825181113623</v>
      </c>
      <c r="Y2590">
        <f>(Sample[[#This Row],[KPx]]*KTb-Sample[[#This Row],[Kpy]]*KTa)</f>
        <v>2.3521825181113627</v>
      </c>
      <c r="Z2590">
        <f>-Sample[[#This Row],[Xp]]*a+Sample[[#This Row],[Yp]]*b+Sample[[#This Row],[Zp]]*c_</f>
        <v>-1.2041199826559248</v>
      </c>
      <c r="AA2590" s="8">
        <f>-IF(Sample[[#This Row],[Column2]]&gt;0,1,-1)*SQRT(Sample[[#This Row],[KPx''i]]^2+Sample[[#This Row],[KPx''j]]^2+Sample[[#This Row],[KPx''k]]^2)/Ksmag/Scale</f>
        <v>0.73736988664898651</v>
      </c>
      <c r="AB2590" s="1">
        <f>SQRT(Sample[[#This Row],[Kpy''i]]^2+Sample[[#This Row],[KPy''j]]^2+Sample[[#This Row],[KPy''k]]^2)/KTmag/Scale</f>
        <v>1.6632442091449937</v>
      </c>
    </row>
    <row r="2591" spans="1:28" hidden="1" x14ac:dyDescent="0.25">
      <c r="A2591" s="5">
        <v>2586</v>
      </c>
      <c r="B2591" s="13" t="s">
        <v>43</v>
      </c>
      <c r="C2591" s="5"/>
      <c r="D2591" s="5"/>
      <c r="E2591">
        <v>7</v>
      </c>
      <c r="F2591">
        <v>1</v>
      </c>
      <c r="G2591">
        <v>5</v>
      </c>
      <c r="H2591" s="11">
        <f>Sample[[#This Row],[C]]/Sample[[#This Row],[D]]</f>
        <v>0.14285714285714285</v>
      </c>
      <c r="I2591" s="11">
        <f>Sample[[#This Row],[A]]/Sample[[#This Row],[C]]</f>
        <v>5</v>
      </c>
      <c r="J2591" s="11">
        <f>Sample[[#This Row],[D]]/Sample[[#This Row],[A]]</f>
        <v>1.4</v>
      </c>
      <c r="K2591" s="11">
        <f>Sample[[#This Row],[A]]/Sample[[#This Row],[D]]</f>
        <v>0.7142857142857143</v>
      </c>
      <c r="L2591" s="11">
        <f>Sample[[#This Row],[D]]/Sample[[#This Row],[C]]</f>
        <v>7</v>
      </c>
      <c r="M2591" s="11">
        <f>Sample[[#This Row],[C]]/Sample[[#This Row],[A]]</f>
        <v>0.2</v>
      </c>
      <c r="N2591">
        <f>IF(Sample[[#This Row],[Ap]]=0,10,LOG(Sample[[#This Row],[Ap]]))</f>
        <v>-0.84509804001425681</v>
      </c>
      <c r="O2591">
        <f>IF(Sample[[#This Row],[Ei]]=0,10,LOG(Sample[[#This Row],[Ei]]))</f>
        <v>0.69897000433601886</v>
      </c>
      <c r="P2591">
        <f>IF(Sample[[#This Row],[Ii]]=0,10,LOG(Sample[[#This Row],[Ii]]))</f>
        <v>0.14612803567823801</v>
      </c>
      <c r="Q2591">
        <f>Kx-Sample[[#This Row],[Xp]]</f>
        <v>0.84509804001425681</v>
      </c>
      <c r="R2591">
        <f>Ky-Sample[[#This Row],[Yp]]</f>
        <v>-1.6989700043360187</v>
      </c>
      <c r="S2591">
        <f>Kz-Sample[[#This Row],[Zp]]</f>
        <v>0.85387196432176204</v>
      </c>
      <c r="T2591">
        <f>Sample[[#This Row],[Kpy]]*KSc-Sample[[#This Row],[KPz]]*KSb</f>
        <v>0.8450980400142567</v>
      </c>
      <c r="U2591">
        <f>-1*(Sample[[#This Row],[KPx]]*KSc-Sample[[#This Row],[KPz]]*KSa)</f>
        <v>0.84509804001425681</v>
      </c>
      <c r="V2591">
        <f>(Sample[[#This Row],[KPx]]*$R$2-Sample[[#This Row],[Kpy]]*KSa)</f>
        <v>0.84509804001425681</v>
      </c>
      <c r="W2591">
        <f>Sample[[#This Row],[Kpy]]*KTc-Sample[[#This Row],[KPz]]*KTb</f>
        <v>2.5528419686577806</v>
      </c>
      <c r="X2591">
        <f>-1*(Sample[[#This Row],[KPx]]*KTc-Sample[[#This Row],[KPz]]*KTa)</f>
        <v>2.552841968657781</v>
      </c>
      <c r="Y2591">
        <f>(Sample[[#This Row],[KPx]]*KTb-Sample[[#This Row],[Kpy]]*KTa)</f>
        <v>2.5528419686577806</v>
      </c>
      <c r="Z2591">
        <f>-Sample[[#This Row],[Xp]]*a+Sample[[#This Row],[Yp]]*b+Sample[[#This Row],[Zp]]*c_</f>
        <v>1.6901960800285138</v>
      </c>
      <c r="AA2591" s="8">
        <f>-IF(Sample[[#This Row],[Column2]]&gt;0,1,-1)*SQRT(Sample[[#This Row],[KPx''i]]^2+Sample[[#This Row],[KPx''j]]^2+Sample[[#This Row],[KPx''k]]^2)/Ksmag/Scale</f>
        <v>-1.0350294903305448</v>
      </c>
      <c r="AB2591" s="1">
        <f>SQRT(Sample[[#This Row],[Kpy''i]]^2+Sample[[#This Row],[KPy''j]]^2+Sample[[#This Row],[KPy''k]]^2)/KTmag/Scale</f>
        <v>1.8051318673355328</v>
      </c>
    </row>
    <row r="2592" spans="1:28" hidden="1" x14ac:dyDescent="0.25">
      <c r="A2592" s="5">
        <v>2587</v>
      </c>
      <c r="B2592" s="13" t="s">
        <v>43</v>
      </c>
      <c r="C2592" s="5"/>
      <c r="D2592" s="5"/>
      <c r="E2592">
        <v>4</v>
      </c>
      <c r="F2592">
        <v>3</v>
      </c>
      <c r="G2592">
        <v>9</v>
      </c>
      <c r="H2592" s="11">
        <f>Sample[[#This Row],[C]]/Sample[[#This Row],[D]]</f>
        <v>0.75</v>
      </c>
      <c r="I2592" s="11">
        <f>Sample[[#This Row],[A]]/Sample[[#This Row],[C]]</f>
        <v>3</v>
      </c>
      <c r="J2592" s="11">
        <f>Sample[[#This Row],[D]]/Sample[[#This Row],[A]]</f>
        <v>0.44444444444444442</v>
      </c>
      <c r="K2592" s="11">
        <f>Sample[[#This Row],[A]]/Sample[[#This Row],[D]]</f>
        <v>2.25</v>
      </c>
      <c r="L2592" s="11">
        <f>Sample[[#This Row],[D]]/Sample[[#This Row],[C]]</f>
        <v>1.3333333333333333</v>
      </c>
      <c r="M2592" s="11">
        <f>Sample[[#This Row],[C]]/Sample[[#This Row],[A]]</f>
        <v>0.33333333333333331</v>
      </c>
      <c r="N2592">
        <f>IF(Sample[[#This Row],[Ap]]=0,10,LOG(Sample[[#This Row],[Ap]]))</f>
        <v>-0.12493873660829995</v>
      </c>
      <c r="O2592">
        <f>IF(Sample[[#This Row],[Ei]]=0,10,LOG(Sample[[#This Row],[Ei]]))</f>
        <v>0.47712125471966244</v>
      </c>
      <c r="P2592">
        <f>IF(Sample[[#This Row],[Ii]]=0,10,LOG(Sample[[#This Row],[Ii]]))</f>
        <v>-0.35218251811136253</v>
      </c>
      <c r="Q2592">
        <f>Kx-Sample[[#This Row],[Xp]]</f>
        <v>0.12493873660829995</v>
      </c>
      <c r="R2592">
        <f>Ky-Sample[[#This Row],[Yp]]</f>
        <v>-1.4771212547196624</v>
      </c>
      <c r="S2592">
        <f>Kz-Sample[[#This Row],[Zp]]</f>
        <v>1.3521825181113625</v>
      </c>
      <c r="T2592">
        <f>Sample[[#This Row],[Kpy]]*KSc-Sample[[#This Row],[KPz]]*KSb</f>
        <v>0.12493873660829991</v>
      </c>
      <c r="U2592">
        <f>-1*(Sample[[#This Row],[KPx]]*KSc-Sample[[#This Row],[KPz]]*KSa)</f>
        <v>0.12493873660829995</v>
      </c>
      <c r="V2592">
        <f>(Sample[[#This Row],[KPx]]*$R$2-Sample[[#This Row],[Kpy]]*KSa)</f>
        <v>0.12493873660829995</v>
      </c>
      <c r="W2592">
        <f>Sample[[#This Row],[Kpy]]*KTc-Sample[[#This Row],[KPz]]*KTb</f>
        <v>2.8293037728310249</v>
      </c>
      <c r="X2592">
        <f>-1*(Sample[[#This Row],[KPx]]*KTc-Sample[[#This Row],[KPz]]*KTa)</f>
        <v>2.8293037728310249</v>
      </c>
      <c r="Y2592">
        <f>(Sample[[#This Row],[KPx]]*KTb-Sample[[#This Row],[Kpy]]*KTa)</f>
        <v>2.8293037728310249</v>
      </c>
      <c r="Z2592">
        <f>-Sample[[#This Row],[Xp]]*a+Sample[[#This Row],[Yp]]*b+Sample[[#This Row],[Zp]]*c_</f>
        <v>0.24987747321659981</v>
      </c>
      <c r="AA2592" s="8">
        <f>-IF(Sample[[#This Row],[Column2]]&gt;0,1,-1)*SQRT(Sample[[#This Row],[KPx''i]]^2+Sample[[#This Row],[KPx''j]]^2+Sample[[#This Row],[KPx''k]]^2)/Ksmag/Scale</f>
        <v>-0.15301807689915992</v>
      </c>
      <c r="AB2592" s="1">
        <f>SQRT(Sample[[#This Row],[Kpy''i]]^2+Sample[[#This Row],[KPy''j]]^2+Sample[[#This Row],[KPy''k]]^2)/KTmag/Scale</f>
        <v>2.0006198838055012</v>
      </c>
    </row>
    <row r="2593" spans="1:28" hidden="1" x14ac:dyDescent="0.25">
      <c r="A2593" s="5">
        <v>2588</v>
      </c>
      <c r="B2593" s="13" t="s">
        <v>43</v>
      </c>
      <c r="C2593" s="5"/>
      <c r="D2593" s="5"/>
      <c r="E2593">
        <v>5</v>
      </c>
      <c r="F2593">
        <v>8</v>
      </c>
      <c r="G2593">
        <v>7</v>
      </c>
      <c r="H2593" s="11">
        <f>Sample[[#This Row],[C]]/Sample[[#This Row],[D]]</f>
        <v>1.6</v>
      </c>
      <c r="I2593" s="11">
        <f>Sample[[#This Row],[A]]/Sample[[#This Row],[C]]</f>
        <v>0.875</v>
      </c>
      <c r="J2593" s="11">
        <f>Sample[[#This Row],[D]]/Sample[[#This Row],[A]]</f>
        <v>0.7142857142857143</v>
      </c>
      <c r="K2593" s="11">
        <f>Sample[[#This Row],[A]]/Sample[[#This Row],[D]]</f>
        <v>1.4</v>
      </c>
      <c r="L2593" s="11">
        <f>Sample[[#This Row],[D]]/Sample[[#This Row],[C]]</f>
        <v>0.625</v>
      </c>
      <c r="M2593" s="11">
        <f>Sample[[#This Row],[C]]/Sample[[#This Row],[A]]</f>
        <v>1.1428571428571428</v>
      </c>
      <c r="N2593">
        <f>IF(Sample[[#This Row],[Ap]]=0,10,LOG(Sample[[#This Row],[Ap]]))</f>
        <v>0.20411998265592479</v>
      </c>
      <c r="O2593">
        <f>IF(Sample[[#This Row],[Ei]]=0,10,LOG(Sample[[#This Row],[Ei]]))</f>
        <v>-5.7991946977686754E-2</v>
      </c>
      <c r="P2593">
        <f>IF(Sample[[#This Row],[Ii]]=0,10,LOG(Sample[[#This Row],[Ii]]))</f>
        <v>-0.14612803567823801</v>
      </c>
      <c r="Q2593">
        <f>Kx-Sample[[#This Row],[Xp]]</f>
        <v>-0.20411998265592479</v>
      </c>
      <c r="R2593">
        <f>Ky-Sample[[#This Row],[Yp]]</f>
        <v>-0.94200805302231327</v>
      </c>
      <c r="S2593">
        <f>Kz-Sample[[#This Row],[Zp]]</f>
        <v>1.146128035678238</v>
      </c>
      <c r="T2593">
        <f>Sample[[#This Row],[Kpy]]*KSc-Sample[[#This Row],[KPz]]*KSb</f>
        <v>-0.20411998265592468</v>
      </c>
      <c r="U2593">
        <f>-1*(Sample[[#This Row],[KPx]]*KSc-Sample[[#This Row],[KPz]]*KSa)</f>
        <v>-0.20411998265592479</v>
      </c>
      <c r="V2593">
        <f>(Sample[[#This Row],[KPx]]*$R$2-Sample[[#This Row],[Kpy]]*KSa)</f>
        <v>-0.20411998265592479</v>
      </c>
      <c r="W2593">
        <f>Sample[[#This Row],[Kpy]]*KTc-Sample[[#This Row],[KPz]]*KTb</f>
        <v>2.0881360887005513</v>
      </c>
      <c r="X2593">
        <f>-1*(Sample[[#This Row],[KPx]]*KTc-Sample[[#This Row],[KPz]]*KTa)</f>
        <v>2.0881360887005513</v>
      </c>
      <c r="Y2593">
        <f>(Sample[[#This Row],[KPx]]*KTb-Sample[[#This Row],[Kpy]]*KTa)</f>
        <v>2.0881360887005513</v>
      </c>
      <c r="Z2593">
        <f>-Sample[[#This Row],[Xp]]*a+Sample[[#This Row],[Yp]]*b+Sample[[#This Row],[Zp]]*c_</f>
        <v>-0.40823996531184953</v>
      </c>
      <c r="AA2593" s="8">
        <f>-IF(Sample[[#This Row],[Column2]]&gt;0,1,-1)*SQRT(Sample[[#This Row],[KPx''i]]^2+Sample[[#This Row],[KPx''j]]^2+Sample[[#This Row],[KPx''k]]^2)/Ksmag/Scale</f>
        <v>0.24999490190638396</v>
      </c>
      <c r="AB2593" s="1">
        <f>SQRT(Sample[[#This Row],[Kpy''i]]^2+Sample[[#This Row],[KPy''j]]^2+Sample[[#This Row],[KPy''k]]^2)/KTmag/Scale</f>
        <v>1.476535188360514</v>
      </c>
    </row>
    <row r="2594" spans="1:28" hidden="1" x14ac:dyDescent="0.25">
      <c r="A2594" s="5">
        <v>2589</v>
      </c>
      <c r="B2594" s="13" t="s">
        <v>43</v>
      </c>
      <c r="C2594" s="5"/>
      <c r="D2594" s="5"/>
      <c r="E2594">
        <v>2</v>
      </c>
      <c r="F2594">
        <v>2</v>
      </c>
      <c r="G2594">
        <v>5</v>
      </c>
      <c r="H2594" s="11">
        <f>Sample[[#This Row],[C]]/Sample[[#This Row],[D]]</f>
        <v>1</v>
      </c>
      <c r="I2594" s="11">
        <f>Sample[[#This Row],[A]]/Sample[[#This Row],[C]]</f>
        <v>2.5</v>
      </c>
      <c r="J2594" s="11">
        <f>Sample[[#This Row],[D]]/Sample[[#This Row],[A]]</f>
        <v>0.4</v>
      </c>
      <c r="K2594" s="11">
        <f>Sample[[#This Row],[A]]/Sample[[#This Row],[D]]</f>
        <v>2.5</v>
      </c>
      <c r="L2594" s="11">
        <f>Sample[[#This Row],[D]]/Sample[[#This Row],[C]]</f>
        <v>1</v>
      </c>
      <c r="M2594" s="11">
        <f>Sample[[#This Row],[C]]/Sample[[#This Row],[A]]</f>
        <v>0.4</v>
      </c>
      <c r="N2594">
        <f>IF(Sample[[#This Row],[Ap]]=0,10,LOG(Sample[[#This Row],[Ap]]))</f>
        <v>0</v>
      </c>
      <c r="O2594">
        <f>IF(Sample[[#This Row],[Ei]]=0,10,LOG(Sample[[#This Row],[Ei]]))</f>
        <v>0.3979400086720376</v>
      </c>
      <c r="P2594">
        <f>IF(Sample[[#This Row],[Ii]]=0,10,LOG(Sample[[#This Row],[Ii]]))</f>
        <v>-0.3979400086720376</v>
      </c>
      <c r="Q2594">
        <f>Kx-Sample[[#This Row],[Xp]]</f>
        <v>0</v>
      </c>
      <c r="R2594">
        <f>Ky-Sample[[#This Row],[Yp]]</f>
        <v>-1.3979400086720375</v>
      </c>
      <c r="S2594">
        <f>Kz-Sample[[#This Row],[Zp]]</f>
        <v>1.3979400086720375</v>
      </c>
      <c r="T2594">
        <f>Sample[[#This Row],[Kpy]]*KSc-Sample[[#This Row],[KPz]]*KSb</f>
        <v>0</v>
      </c>
      <c r="U2594">
        <f>-1*(Sample[[#This Row],[KPx]]*KSc-Sample[[#This Row],[KPz]]*KSa)</f>
        <v>0</v>
      </c>
      <c r="V2594">
        <f>(Sample[[#This Row],[KPx]]*$R$2-Sample[[#This Row],[Kpy]]*KSa)</f>
        <v>0</v>
      </c>
      <c r="W2594">
        <f>Sample[[#This Row],[Kpy]]*KTc-Sample[[#This Row],[KPz]]*KTb</f>
        <v>2.795880017344075</v>
      </c>
      <c r="X2594">
        <f>-1*(Sample[[#This Row],[KPx]]*KTc-Sample[[#This Row],[KPz]]*KTa)</f>
        <v>2.795880017344075</v>
      </c>
      <c r="Y2594">
        <f>(Sample[[#This Row],[KPx]]*KTb-Sample[[#This Row],[Kpy]]*KTa)</f>
        <v>2.795880017344075</v>
      </c>
      <c r="Z2594">
        <f>-Sample[[#This Row],[Xp]]*a+Sample[[#This Row],[Yp]]*b+Sample[[#This Row],[Zp]]*c_</f>
        <v>0</v>
      </c>
      <c r="AA2594" s="8">
        <f>-IF(Sample[[#This Row],[Column2]]&gt;0,1,-1)*SQRT(Sample[[#This Row],[KPx''i]]^2+Sample[[#This Row],[KPx''j]]^2+Sample[[#This Row],[KPx''k]]^2)/Ksmag/Scale</f>
        <v>0</v>
      </c>
      <c r="AB2594" s="1">
        <f>SQRT(Sample[[#This Row],[Kpy''i]]^2+Sample[[#This Row],[KPy''j]]^2+Sample[[#This Row],[KPy''k]]^2)/KTmag/Scale</f>
        <v>1.9769857196479579</v>
      </c>
    </row>
    <row r="2595" spans="1:28" hidden="1" x14ac:dyDescent="0.25">
      <c r="A2595" s="5">
        <v>2590</v>
      </c>
      <c r="B2595" s="13" t="s">
        <v>43</v>
      </c>
      <c r="C2595" s="5"/>
      <c r="D2595" s="5"/>
      <c r="E2595">
        <v>6</v>
      </c>
      <c r="F2595">
        <v>6</v>
      </c>
      <c r="G2595">
        <v>1</v>
      </c>
      <c r="H2595" s="11">
        <f>Sample[[#This Row],[C]]/Sample[[#This Row],[D]]</f>
        <v>1</v>
      </c>
      <c r="I2595" s="11">
        <f>Sample[[#This Row],[A]]/Sample[[#This Row],[C]]</f>
        <v>0.16666666666666666</v>
      </c>
      <c r="J2595" s="11">
        <f>Sample[[#This Row],[D]]/Sample[[#This Row],[A]]</f>
        <v>6</v>
      </c>
      <c r="K2595" s="11">
        <f>Sample[[#This Row],[A]]/Sample[[#This Row],[D]]</f>
        <v>0.16666666666666666</v>
      </c>
      <c r="L2595" s="11">
        <f>Sample[[#This Row],[D]]/Sample[[#This Row],[C]]</f>
        <v>1</v>
      </c>
      <c r="M2595" s="11">
        <f>Sample[[#This Row],[C]]/Sample[[#This Row],[A]]</f>
        <v>6</v>
      </c>
      <c r="N2595">
        <f>IF(Sample[[#This Row],[Ap]]=0,10,LOG(Sample[[#This Row],[Ap]]))</f>
        <v>0</v>
      </c>
      <c r="O2595">
        <f>IF(Sample[[#This Row],[Ei]]=0,10,LOG(Sample[[#This Row],[Ei]]))</f>
        <v>-0.77815125038364363</v>
      </c>
      <c r="P2595">
        <f>IF(Sample[[#This Row],[Ii]]=0,10,LOG(Sample[[#This Row],[Ii]]))</f>
        <v>0.77815125038364363</v>
      </c>
      <c r="Q2595">
        <f>Kx-Sample[[#This Row],[Xp]]</f>
        <v>0</v>
      </c>
      <c r="R2595">
        <f>Ky-Sample[[#This Row],[Yp]]</f>
        <v>-0.22184874961635637</v>
      </c>
      <c r="S2595">
        <f>Kz-Sample[[#This Row],[Zp]]</f>
        <v>0.22184874961635637</v>
      </c>
      <c r="T2595">
        <f>Sample[[#This Row],[Kpy]]*KSc-Sample[[#This Row],[KPz]]*KSb</f>
        <v>0</v>
      </c>
      <c r="U2595">
        <f>-1*(Sample[[#This Row],[KPx]]*KSc-Sample[[#This Row],[KPz]]*KSa)</f>
        <v>0</v>
      </c>
      <c r="V2595">
        <f>(Sample[[#This Row],[KPx]]*$R$2-Sample[[#This Row],[Kpy]]*KSa)</f>
        <v>0</v>
      </c>
      <c r="W2595">
        <f>Sample[[#This Row],[Kpy]]*KTc-Sample[[#This Row],[KPz]]*KTb</f>
        <v>0.44369749923271273</v>
      </c>
      <c r="X2595">
        <f>-1*(Sample[[#This Row],[KPx]]*KTc-Sample[[#This Row],[KPz]]*KTa)</f>
        <v>0.44369749923271273</v>
      </c>
      <c r="Y2595">
        <f>(Sample[[#This Row],[KPx]]*KTb-Sample[[#This Row],[Kpy]]*KTa)</f>
        <v>0.44369749923271273</v>
      </c>
      <c r="Z2595">
        <f>-Sample[[#This Row],[Xp]]*a+Sample[[#This Row],[Yp]]*b+Sample[[#This Row],[Zp]]*c_</f>
        <v>0</v>
      </c>
      <c r="AA2595" s="8">
        <f>-IF(Sample[[#This Row],[Column2]]&gt;0,1,-1)*SQRT(Sample[[#This Row],[KPx''i]]^2+Sample[[#This Row],[KPx''j]]^2+Sample[[#This Row],[KPx''k]]^2)/Ksmag/Scale</f>
        <v>0</v>
      </c>
      <c r="AB2595" s="1">
        <f>SQRT(Sample[[#This Row],[Kpy''i]]^2+Sample[[#This Row],[KPy''j]]^2+Sample[[#This Row],[KPy''k]]^2)/KTmag/Scale</f>
        <v>0.31374151050296417</v>
      </c>
    </row>
    <row r="2596" spans="1:28" hidden="1" x14ac:dyDescent="0.25">
      <c r="A2596" s="5">
        <v>2591</v>
      </c>
      <c r="B2596" s="13" t="s">
        <v>43</v>
      </c>
      <c r="C2596" s="5"/>
      <c r="D2596" s="5"/>
      <c r="E2596">
        <v>2</v>
      </c>
      <c r="F2596">
        <v>4</v>
      </c>
      <c r="G2596">
        <v>5</v>
      </c>
      <c r="H2596" s="11">
        <f>Sample[[#This Row],[C]]/Sample[[#This Row],[D]]</f>
        <v>2</v>
      </c>
      <c r="I2596" s="11">
        <f>Sample[[#This Row],[A]]/Sample[[#This Row],[C]]</f>
        <v>1.25</v>
      </c>
      <c r="J2596" s="11">
        <f>Sample[[#This Row],[D]]/Sample[[#This Row],[A]]</f>
        <v>0.4</v>
      </c>
      <c r="K2596" s="11">
        <f>Sample[[#This Row],[A]]/Sample[[#This Row],[D]]</f>
        <v>2.5</v>
      </c>
      <c r="L2596" s="11">
        <f>Sample[[#This Row],[D]]/Sample[[#This Row],[C]]</f>
        <v>0.5</v>
      </c>
      <c r="M2596" s="11">
        <f>Sample[[#This Row],[C]]/Sample[[#This Row],[A]]</f>
        <v>0.8</v>
      </c>
      <c r="N2596">
        <f>IF(Sample[[#This Row],[Ap]]=0,10,LOG(Sample[[#This Row],[Ap]]))</f>
        <v>0.3010299956639812</v>
      </c>
      <c r="O2596">
        <f>IF(Sample[[#This Row],[Ei]]=0,10,LOG(Sample[[#This Row],[Ei]]))</f>
        <v>9.691001300805642E-2</v>
      </c>
      <c r="P2596">
        <f>IF(Sample[[#This Row],[Ii]]=0,10,LOG(Sample[[#This Row],[Ii]]))</f>
        <v>-0.3979400086720376</v>
      </c>
      <c r="Q2596">
        <f>Kx-Sample[[#This Row],[Xp]]</f>
        <v>-0.3010299956639812</v>
      </c>
      <c r="R2596">
        <f>Ky-Sample[[#This Row],[Yp]]</f>
        <v>-1.0969100130080565</v>
      </c>
      <c r="S2596">
        <f>Kz-Sample[[#This Row],[Zp]]</f>
        <v>1.3979400086720375</v>
      </c>
      <c r="T2596">
        <f>Sample[[#This Row],[Kpy]]*KSc-Sample[[#This Row],[KPz]]*KSb</f>
        <v>-0.30102999566398103</v>
      </c>
      <c r="U2596">
        <f>-1*(Sample[[#This Row],[KPx]]*KSc-Sample[[#This Row],[KPz]]*KSa)</f>
        <v>-0.3010299956639812</v>
      </c>
      <c r="V2596">
        <f>(Sample[[#This Row],[KPx]]*$R$2-Sample[[#This Row],[Kpy]]*KSa)</f>
        <v>-0.3010299956639812</v>
      </c>
      <c r="W2596">
        <f>Sample[[#This Row],[Kpy]]*KTc-Sample[[#This Row],[KPz]]*KTb</f>
        <v>2.4948500216800937</v>
      </c>
      <c r="X2596">
        <f>-1*(Sample[[#This Row],[KPx]]*KTc-Sample[[#This Row],[KPz]]*KTa)</f>
        <v>2.4948500216800937</v>
      </c>
      <c r="Y2596">
        <f>(Sample[[#This Row],[KPx]]*KTb-Sample[[#This Row],[Kpy]]*KTa)</f>
        <v>2.4948500216800942</v>
      </c>
      <c r="Z2596">
        <f>-Sample[[#This Row],[Xp]]*a+Sample[[#This Row],[Yp]]*b+Sample[[#This Row],[Zp]]*c_</f>
        <v>-0.6020599913279624</v>
      </c>
      <c r="AA2596" s="8">
        <f>-IF(Sample[[#This Row],[Column2]]&gt;0,1,-1)*SQRT(Sample[[#This Row],[KPx''i]]^2+Sample[[#This Row],[KPx''j]]^2+Sample[[#This Row],[KPx''k]]^2)/Ksmag/Scale</f>
        <v>0.36868494332449314</v>
      </c>
      <c r="AB2596" s="1">
        <f>SQRT(Sample[[#This Row],[Kpy''i]]^2+Sample[[#This Row],[KPy''j]]^2+Sample[[#This Row],[KPy''k]]^2)/KTmag/Scale</f>
        <v>1.7641253683733995</v>
      </c>
    </row>
    <row r="2597" spans="1:28" hidden="1" x14ac:dyDescent="0.25">
      <c r="A2597" s="5">
        <v>2592</v>
      </c>
      <c r="B2597" s="13" t="s">
        <v>43</v>
      </c>
      <c r="C2597" s="5"/>
      <c r="D2597" s="5"/>
      <c r="E2597">
        <v>7</v>
      </c>
      <c r="F2597">
        <v>4</v>
      </c>
      <c r="G2597">
        <v>6</v>
      </c>
      <c r="H2597" s="11">
        <f>Sample[[#This Row],[C]]/Sample[[#This Row],[D]]</f>
        <v>0.5714285714285714</v>
      </c>
      <c r="I2597" s="11">
        <f>Sample[[#This Row],[A]]/Sample[[#This Row],[C]]</f>
        <v>1.5</v>
      </c>
      <c r="J2597" s="11">
        <f>Sample[[#This Row],[D]]/Sample[[#This Row],[A]]</f>
        <v>1.1666666666666667</v>
      </c>
      <c r="K2597" s="11">
        <f>Sample[[#This Row],[A]]/Sample[[#This Row],[D]]</f>
        <v>0.8571428571428571</v>
      </c>
      <c r="L2597" s="11">
        <f>Sample[[#This Row],[D]]/Sample[[#This Row],[C]]</f>
        <v>1.75</v>
      </c>
      <c r="M2597" s="11">
        <f>Sample[[#This Row],[C]]/Sample[[#This Row],[A]]</f>
        <v>0.66666666666666663</v>
      </c>
      <c r="N2597">
        <f>IF(Sample[[#This Row],[Ap]]=0,10,LOG(Sample[[#This Row],[Ap]]))</f>
        <v>-0.24303804868629447</v>
      </c>
      <c r="O2597">
        <f>IF(Sample[[#This Row],[Ei]]=0,10,LOG(Sample[[#This Row],[Ei]]))</f>
        <v>0.17609125905568124</v>
      </c>
      <c r="P2597">
        <f>IF(Sample[[#This Row],[Ii]]=0,10,LOG(Sample[[#This Row],[Ii]]))</f>
        <v>6.6946789630613221E-2</v>
      </c>
      <c r="Q2597">
        <f>Kx-Sample[[#This Row],[Xp]]</f>
        <v>0.24303804868629447</v>
      </c>
      <c r="R2597">
        <f>Ky-Sample[[#This Row],[Yp]]</f>
        <v>-1.1760912590556813</v>
      </c>
      <c r="S2597">
        <f>Kz-Sample[[#This Row],[Zp]]</f>
        <v>0.93305321036938682</v>
      </c>
      <c r="T2597">
        <f>Sample[[#This Row],[Kpy]]*KSc-Sample[[#This Row],[KPz]]*KSb</f>
        <v>0.24303804868629453</v>
      </c>
      <c r="U2597">
        <f>-1*(Sample[[#This Row],[KPx]]*KSc-Sample[[#This Row],[KPz]]*KSa)</f>
        <v>0.24303804868629447</v>
      </c>
      <c r="V2597">
        <f>(Sample[[#This Row],[KPx]]*$R$2-Sample[[#This Row],[Kpy]]*KSa)</f>
        <v>0.24303804868629447</v>
      </c>
      <c r="W2597">
        <f>Sample[[#This Row],[Kpy]]*KTc-Sample[[#This Row],[KPz]]*KTb</f>
        <v>2.1091444694250683</v>
      </c>
      <c r="X2597">
        <f>-1*(Sample[[#This Row],[KPx]]*KTc-Sample[[#This Row],[KPz]]*KTa)</f>
        <v>2.1091444694250683</v>
      </c>
      <c r="Y2597">
        <f>(Sample[[#This Row],[KPx]]*KTb-Sample[[#This Row],[Kpy]]*KTa)</f>
        <v>2.1091444694250683</v>
      </c>
      <c r="Z2597">
        <f>-Sample[[#This Row],[Xp]]*a+Sample[[#This Row],[Yp]]*b+Sample[[#This Row],[Zp]]*c_</f>
        <v>0.48607609737258894</v>
      </c>
      <c r="AA2597" s="8">
        <f>-IF(Sample[[#This Row],[Column2]]&gt;0,1,-1)*SQRT(Sample[[#This Row],[KPx''i]]^2+Sample[[#This Row],[KPx''j]]^2+Sample[[#This Row],[KPx''k]]^2)/Ksmag/Scale</f>
        <v>-0.29765960368155847</v>
      </c>
      <c r="AB2597" s="1">
        <f>SQRT(Sample[[#This Row],[Kpy''i]]^2+Sample[[#This Row],[KPy''j]]^2+Sample[[#This Row],[KPy''k]]^2)/KTmag/Scale</f>
        <v>1.4913903568325686</v>
      </c>
    </row>
    <row r="2598" spans="1:28" hidden="1" x14ac:dyDescent="0.25">
      <c r="A2598" s="5">
        <v>2593</v>
      </c>
      <c r="B2598" s="13" t="s">
        <v>43</v>
      </c>
      <c r="C2598" s="5"/>
      <c r="D2598" s="5"/>
      <c r="E2598">
        <v>7</v>
      </c>
      <c r="F2598">
        <v>9</v>
      </c>
      <c r="G2598">
        <v>8</v>
      </c>
      <c r="H2598" s="11">
        <f>Sample[[#This Row],[C]]/Sample[[#This Row],[D]]</f>
        <v>1.2857142857142858</v>
      </c>
      <c r="I2598" s="11">
        <f>Sample[[#This Row],[A]]/Sample[[#This Row],[C]]</f>
        <v>0.88888888888888884</v>
      </c>
      <c r="J2598" s="11">
        <f>Sample[[#This Row],[D]]/Sample[[#This Row],[A]]</f>
        <v>0.875</v>
      </c>
      <c r="K2598" s="11">
        <f>Sample[[#This Row],[A]]/Sample[[#This Row],[D]]</f>
        <v>1.1428571428571428</v>
      </c>
      <c r="L2598" s="11">
        <f>Sample[[#This Row],[D]]/Sample[[#This Row],[C]]</f>
        <v>0.77777777777777779</v>
      </c>
      <c r="M2598" s="11">
        <f>Sample[[#This Row],[C]]/Sample[[#This Row],[A]]</f>
        <v>1.125</v>
      </c>
      <c r="N2598">
        <f>IF(Sample[[#This Row],[Ap]]=0,10,LOG(Sample[[#This Row],[Ap]]))</f>
        <v>0.10914446942506807</v>
      </c>
      <c r="O2598">
        <f>IF(Sample[[#This Row],[Ei]]=0,10,LOG(Sample[[#This Row],[Ei]]))</f>
        <v>-5.1152522447381311E-2</v>
      </c>
      <c r="P2598">
        <f>IF(Sample[[#This Row],[Ii]]=0,10,LOG(Sample[[#This Row],[Ii]]))</f>
        <v>-5.7991946977686754E-2</v>
      </c>
      <c r="Q2598">
        <f>Kx-Sample[[#This Row],[Xp]]</f>
        <v>-0.10914446942506807</v>
      </c>
      <c r="R2598">
        <f>Ky-Sample[[#This Row],[Yp]]</f>
        <v>-0.94884747755261867</v>
      </c>
      <c r="S2598">
        <f>Kz-Sample[[#This Row],[Zp]]</f>
        <v>1.0579919469776868</v>
      </c>
      <c r="T2598">
        <f>Sample[[#This Row],[Kpy]]*KSc-Sample[[#This Row],[KPz]]*KSb</f>
        <v>-0.10914446942506817</v>
      </c>
      <c r="U2598">
        <f>-1*(Sample[[#This Row],[KPx]]*KSc-Sample[[#This Row],[KPz]]*KSa)</f>
        <v>-0.10914446942506807</v>
      </c>
      <c r="V2598">
        <f>(Sample[[#This Row],[KPx]]*$R$2-Sample[[#This Row],[Kpy]]*KSa)</f>
        <v>-0.10914446942506807</v>
      </c>
      <c r="W2598">
        <f>Sample[[#This Row],[Kpy]]*KTc-Sample[[#This Row],[KPz]]*KTb</f>
        <v>2.0068394245303054</v>
      </c>
      <c r="X2598">
        <f>-1*(Sample[[#This Row],[KPx]]*KTc-Sample[[#This Row],[KPz]]*KTa)</f>
        <v>2.0068394245303054</v>
      </c>
      <c r="Y2598">
        <f>(Sample[[#This Row],[KPx]]*KTb-Sample[[#This Row],[Kpy]]*KTa)</f>
        <v>2.0068394245303054</v>
      </c>
      <c r="Z2598">
        <f>-Sample[[#This Row],[Xp]]*a+Sample[[#This Row],[Yp]]*b+Sample[[#This Row],[Zp]]*c_</f>
        <v>-0.21828893885013612</v>
      </c>
      <c r="AA2598" s="8">
        <f>-IF(Sample[[#This Row],[Column2]]&gt;0,1,-1)*SQRT(Sample[[#This Row],[KPx''i]]^2+Sample[[#This Row],[KPx''j]]^2+Sample[[#This Row],[KPx''k]]^2)/Ksmag/Scale</f>
        <v>0.13367412916910826</v>
      </c>
      <c r="AB2598" s="1">
        <f>SQRT(Sample[[#This Row],[Kpy''i]]^2+Sample[[#This Row],[KPy''j]]^2+Sample[[#This Row],[KPy''k]]^2)/KTmag/Scale</f>
        <v>1.4190497658378876</v>
      </c>
    </row>
    <row r="2599" spans="1:28" hidden="1" x14ac:dyDescent="0.25">
      <c r="A2599" s="5">
        <v>2594</v>
      </c>
      <c r="B2599" s="13" t="s">
        <v>43</v>
      </c>
      <c r="C2599" s="5"/>
      <c r="D2599" s="5"/>
      <c r="E2599">
        <v>3</v>
      </c>
      <c r="F2599">
        <v>6</v>
      </c>
      <c r="G2599">
        <v>4</v>
      </c>
      <c r="H2599" s="11">
        <f>Sample[[#This Row],[C]]/Sample[[#This Row],[D]]</f>
        <v>2</v>
      </c>
      <c r="I2599" s="11">
        <f>Sample[[#This Row],[A]]/Sample[[#This Row],[C]]</f>
        <v>0.66666666666666663</v>
      </c>
      <c r="J2599" s="11">
        <f>Sample[[#This Row],[D]]/Sample[[#This Row],[A]]</f>
        <v>0.75</v>
      </c>
      <c r="K2599" s="11">
        <f>Sample[[#This Row],[A]]/Sample[[#This Row],[D]]</f>
        <v>1.3333333333333333</v>
      </c>
      <c r="L2599" s="11">
        <f>Sample[[#This Row],[D]]/Sample[[#This Row],[C]]</f>
        <v>0.5</v>
      </c>
      <c r="M2599" s="11">
        <f>Sample[[#This Row],[C]]/Sample[[#This Row],[A]]</f>
        <v>1.5</v>
      </c>
      <c r="N2599">
        <f>IF(Sample[[#This Row],[Ap]]=0,10,LOG(Sample[[#This Row],[Ap]]))</f>
        <v>0.3010299956639812</v>
      </c>
      <c r="O2599">
        <f>IF(Sample[[#This Row],[Ei]]=0,10,LOG(Sample[[#This Row],[Ei]]))</f>
        <v>-0.17609125905568127</v>
      </c>
      <c r="P2599">
        <f>IF(Sample[[#This Row],[Ii]]=0,10,LOG(Sample[[#This Row],[Ii]]))</f>
        <v>-0.12493873660829995</v>
      </c>
      <c r="Q2599">
        <f>Kx-Sample[[#This Row],[Xp]]</f>
        <v>-0.3010299956639812</v>
      </c>
      <c r="R2599">
        <f>Ky-Sample[[#This Row],[Yp]]</f>
        <v>-0.82390874094431876</v>
      </c>
      <c r="S2599">
        <f>Kz-Sample[[#This Row],[Zp]]</f>
        <v>1.1249387366082999</v>
      </c>
      <c r="T2599">
        <f>Sample[[#This Row],[Kpy]]*KSc-Sample[[#This Row],[KPz]]*KSb</f>
        <v>-0.30102999566398114</v>
      </c>
      <c r="U2599">
        <f>-1*(Sample[[#This Row],[KPx]]*KSc-Sample[[#This Row],[KPz]]*KSa)</f>
        <v>-0.3010299956639812</v>
      </c>
      <c r="V2599">
        <f>(Sample[[#This Row],[KPx]]*$R$2-Sample[[#This Row],[Kpy]]*KSa)</f>
        <v>-0.3010299956639812</v>
      </c>
      <c r="W2599">
        <f>Sample[[#This Row],[Kpy]]*KTc-Sample[[#This Row],[KPz]]*KTb</f>
        <v>1.9488474775526186</v>
      </c>
      <c r="X2599">
        <f>-1*(Sample[[#This Row],[KPx]]*KTc-Sample[[#This Row],[KPz]]*KTa)</f>
        <v>1.9488474775526186</v>
      </c>
      <c r="Y2599">
        <f>(Sample[[#This Row],[KPx]]*KTb-Sample[[#This Row],[Kpy]]*KTa)</f>
        <v>1.9488474775526188</v>
      </c>
      <c r="Z2599">
        <f>-Sample[[#This Row],[Xp]]*a+Sample[[#This Row],[Yp]]*b+Sample[[#This Row],[Zp]]*c_</f>
        <v>-0.6020599913279624</v>
      </c>
      <c r="AA2599" s="8">
        <f>-IF(Sample[[#This Row],[Column2]]&gt;0,1,-1)*SQRT(Sample[[#This Row],[KPx''i]]^2+Sample[[#This Row],[KPx''j]]^2+Sample[[#This Row],[KPx''k]]^2)/Ksmag/Scale</f>
        <v>0.36868494332449325</v>
      </c>
      <c r="AB2599" s="1">
        <f>SQRT(Sample[[#This Row],[Kpy''i]]^2+Sample[[#This Row],[KPy''j]]^2+Sample[[#This Row],[KPy''k]]^2)/KTmag/Scale</f>
        <v>1.3780432668757547</v>
      </c>
    </row>
    <row r="2600" spans="1:28" hidden="1" x14ac:dyDescent="0.25">
      <c r="A2600" s="5">
        <v>2595</v>
      </c>
      <c r="B2600" s="13" t="s">
        <v>43</v>
      </c>
      <c r="C2600" s="5"/>
      <c r="D2600" s="5"/>
      <c r="E2600">
        <v>2</v>
      </c>
      <c r="F2600">
        <v>4</v>
      </c>
      <c r="G2600">
        <v>6</v>
      </c>
      <c r="H2600" s="11">
        <f>Sample[[#This Row],[C]]/Sample[[#This Row],[D]]</f>
        <v>2</v>
      </c>
      <c r="I2600" s="11">
        <f>Sample[[#This Row],[A]]/Sample[[#This Row],[C]]</f>
        <v>1.5</v>
      </c>
      <c r="J2600" s="11">
        <f>Sample[[#This Row],[D]]/Sample[[#This Row],[A]]</f>
        <v>0.33333333333333331</v>
      </c>
      <c r="K2600" s="11">
        <f>Sample[[#This Row],[A]]/Sample[[#This Row],[D]]</f>
        <v>3</v>
      </c>
      <c r="L2600" s="11">
        <f>Sample[[#This Row],[D]]/Sample[[#This Row],[C]]</f>
        <v>0.5</v>
      </c>
      <c r="M2600" s="11">
        <f>Sample[[#This Row],[C]]/Sample[[#This Row],[A]]</f>
        <v>0.66666666666666663</v>
      </c>
      <c r="N2600">
        <f>IF(Sample[[#This Row],[Ap]]=0,10,LOG(Sample[[#This Row],[Ap]]))</f>
        <v>0.3010299956639812</v>
      </c>
      <c r="O2600">
        <f>IF(Sample[[#This Row],[Ei]]=0,10,LOG(Sample[[#This Row],[Ei]]))</f>
        <v>0.17609125905568124</v>
      </c>
      <c r="P2600">
        <f>IF(Sample[[#This Row],[Ii]]=0,10,LOG(Sample[[#This Row],[Ii]]))</f>
        <v>-0.47712125471966244</v>
      </c>
      <c r="Q2600">
        <f>Kx-Sample[[#This Row],[Xp]]</f>
        <v>-0.3010299956639812</v>
      </c>
      <c r="R2600">
        <f>Ky-Sample[[#This Row],[Yp]]</f>
        <v>-1.1760912590556813</v>
      </c>
      <c r="S2600">
        <f>Kz-Sample[[#This Row],[Zp]]</f>
        <v>1.4771212547196624</v>
      </c>
      <c r="T2600">
        <f>Sample[[#This Row],[Kpy]]*KSc-Sample[[#This Row],[KPz]]*KSb</f>
        <v>-0.30102999566398103</v>
      </c>
      <c r="U2600">
        <f>-1*(Sample[[#This Row],[KPx]]*KSc-Sample[[#This Row],[KPz]]*KSa)</f>
        <v>-0.3010299956639812</v>
      </c>
      <c r="V2600">
        <f>(Sample[[#This Row],[KPx]]*$R$2-Sample[[#This Row],[Kpy]]*KSa)</f>
        <v>-0.3010299956639812</v>
      </c>
      <c r="W2600">
        <f>Sample[[#This Row],[Kpy]]*KTc-Sample[[#This Row],[KPz]]*KTb</f>
        <v>2.653212513775344</v>
      </c>
      <c r="X2600">
        <f>-1*(Sample[[#This Row],[KPx]]*KTc-Sample[[#This Row],[KPz]]*KTa)</f>
        <v>2.6532125137753435</v>
      </c>
      <c r="Y2600">
        <f>(Sample[[#This Row],[KPx]]*KTb-Sample[[#This Row],[Kpy]]*KTa)</f>
        <v>2.653212513775344</v>
      </c>
      <c r="Z2600">
        <f>-Sample[[#This Row],[Xp]]*a+Sample[[#This Row],[Yp]]*b+Sample[[#This Row],[Zp]]*c_</f>
        <v>-0.6020599913279624</v>
      </c>
      <c r="AA2600" s="8">
        <f>-IF(Sample[[#This Row],[Column2]]&gt;0,1,-1)*SQRT(Sample[[#This Row],[KPx''i]]^2+Sample[[#This Row],[KPx''j]]^2+Sample[[#This Row],[KPx''k]]^2)/Ksmag/Scale</f>
        <v>0.36868494332449314</v>
      </c>
      <c r="AB2600" s="1">
        <f>SQRT(Sample[[#This Row],[Kpy''i]]^2+Sample[[#This Row],[KPy''j]]^2+Sample[[#This Row],[KPy''k]]^2)/KTmag/Scale</f>
        <v>1.8761045604195521</v>
      </c>
    </row>
    <row r="2601" spans="1:28" hidden="1" x14ac:dyDescent="0.25">
      <c r="A2601" s="5">
        <v>2596</v>
      </c>
      <c r="B2601" s="13" t="s">
        <v>43</v>
      </c>
      <c r="C2601" s="5"/>
      <c r="D2601" s="5"/>
      <c r="E2601">
        <v>8</v>
      </c>
      <c r="F2601">
        <v>8</v>
      </c>
      <c r="G2601">
        <v>5</v>
      </c>
      <c r="H2601" s="11">
        <f>Sample[[#This Row],[C]]/Sample[[#This Row],[D]]</f>
        <v>1</v>
      </c>
      <c r="I2601" s="11">
        <f>Sample[[#This Row],[A]]/Sample[[#This Row],[C]]</f>
        <v>0.625</v>
      </c>
      <c r="J2601" s="11">
        <f>Sample[[#This Row],[D]]/Sample[[#This Row],[A]]</f>
        <v>1.6</v>
      </c>
      <c r="K2601" s="11">
        <f>Sample[[#This Row],[A]]/Sample[[#This Row],[D]]</f>
        <v>0.625</v>
      </c>
      <c r="L2601" s="11">
        <f>Sample[[#This Row],[D]]/Sample[[#This Row],[C]]</f>
        <v>1</v>
      </c>
      <c r="M2601" s="11">
        <f>Sample[[#This Row],[C]]/Sample[[#This Row],[A]]</f>
        <v>1.6</v>
      </c>
      <c r="N2601">
        <f>IF(Sample[[#This Row],[Ap]]=0,10,LOG(Sample[[#This Row],[Ap]]))</f>
        <v>0</v>
      </c>
      <c r="O2601">
        <f>IF(Sample[[#This Row],[Ei]]=0,10,LOG(Sample[[#This Row],[Ei]]))</f>
        <v>-0.20411998265592479</v>
      </c>
      <c r="P2601">
        <f>IF(Sample[[#This Row],[Ii]]=0,10,LOG(Sample[[#This Row],[Ii]]))</f>
        <v>0.20411998265592479</v>
      </c>
      <c r="Q2601">
        <f>Kx-Sample[[#This Row],[Xp]]</f>
        <v>0</v>
      </c>
      <c r="R2601">
        <f>Ky-Sample[[#This Row],[Yp]]</f>
        <v>-0.79588001734407521</v>
      </c>
      <c r="S2601">
        <f>Kz-Sample[[#This Row],[Zp]]</f>
        <v>0.79588001734407521</v>
      </c>
      <c r="T2601">
        <f>Sample[[#This Row],[Kpy]]*KSc-Sample[[#This Row],[KPz]]*KSb</f>
        <v>0</v>
      </c>
      <c r="U2601">
        <f>-1*(Sample[[#This Row],[KPx]]*KSc-Sample[[#This Row],[KPz]]*KSa)</f>
        <v>0</v>
      </c>
      <c r="V2601">
        <f>(Sample[[#This Row],[KPx]]*$R$2-Sample[[#This Row],[Kpy]]*KSa)</f>
        <v>0</v>
      </c>
      <c r="W2601">
        <f>Sample[[#This Row],[Kpy]]*KTc-Sample[[#This Row],[KPz]]*KTb</f>
        <v>1.5917600346881504</v>
      </c>
      <c r="X2601">
        <f>-1*(Sample[[#This Row],[KPx]]*KTc-Sample[[#This Row],[KPz]]*KTa)</f>
        <v>1.5917600346881504</v>
      </c>
      <c r="Y2601">
        <f>(Sample[[#This Row],[KPx]]*KTb-Sample[[#This Row],[Kpy]]*KTa)</f>
        <v>1.5917600346881504</v>
      </c>
      <c r="Z2601">
        <f>-Sample[[#This Row],[Xp]]*a+Sample[[#This Row],[Yp]]*b+Sample[[#This Row],[Zp]]*c_</f>
        <v>0</v>
      </c>
      <c r="AA2601" s="8">
        <f>-IF(Sample[[#This Row],[Column2]]&gt;0,1,-1)*SQRT(Sample[[#This Row],[KPx''i]]^2+Sample[[#This Row],[KPx''j]]^2+Sample[[#This Row],[KPx''k]]^2)/Ksmag/Scale</f>
        <v>0</v>
      </c>
      <c r="AB2601" s="1">
        <f>SQRT(Sample[[#This Row],[Kpy''i]]^2+Sample[[#This Row],[KPy''j]]^2+Sample[[#This Row],[KPy''k]]^2)/KTmag/Scale</f>
        <v>1.1255443145497255</v>
      </c>
    </row>
    <row r="2602" spans="1:28" hidden="1" x14ac:dyDescent="0.25">
      <c r="A2602" s="5">
        <v>2597</v>
      </c>
      <c r="B2602" s="13" t="s">
        <v>43</v>
      </c>
      <c r="C2602" s="5"/>
      <c r="D2602" s="5"/>
      <c r="E2602">
        <v>9</v>
      </c>
      <c r="F2602">
        <v>8</v>
      </c>
      <c r="G2602">
        <v>3</v>
      </c>
      <c r="H2602" s="11">
        <f>Sample[[#This Row],[C]]/Sample[[#This Row],[D]]</f>
        <v>0.88888888888888884</v>
      </c>
      <c r="I2602" s="11">
        <f>Sample[[#This Row],[A]]/Sample[[#This Row],[C]]</f>
        <v>0.375</v>
      </c>
      <c r="J2602" s="11">
        <f>Sample[[#This Row],[D]]/Sample[[#This Row],[A]]</f>
        <v>3</v>
      </c>
      <c r="K2602" s="11">
        <f>Sample[[#This Row],[A]]/Sample[[#This Row],[D]]</f>
        <v>0.33333333333333331</v>
      </c>
      <c r="L2602" s="11">
        <f>Sample[[#This Row],[D]]/Sample[[#This Row],[C]]</f>
        <v>1.125</v>
      </c>
      <c r="M2602" s="11">
        <f>Sample[[#This Row],[C]]/Sample[[#This Row],[A]]</f>
        <v>2.6666666666666665</v>
      </c>
      <c r="N2602">
        <f>IF(Sample[[#This Row],[Ap]]=0,10,LOG(Sample[[#This Row],[Ap]]))</f>
        <v>-5.1152522447381311E-2</v>
      </c>
      <c r="O2602">
        <f>IF(Sample[[#This Row],[Ei]]=0,10,LOG(Sample[[#This Row],[Ei]]))</f>
        <v>-0.42596873227228116</v>
      </c>
      <c r="P2602">
        <f>IF(Sample[[#This Row],[Ii]]=0,10,LOG(Sample[[#This Row],[Ii]]))</f>
        <v>0.47712125471966244</v>
      </c>
      <c r="Q2602">
        <f>Kx-Sample[[#This Row],[Xp]]</f>
        <v>5.1152522447381311E-2</v>
      </c>
      <c r="R2602">
        <f>Ky-Sample[[#This Row],[Yp]]</f>
        <v>-0.57403126772771884</v>
      </c>
      <c r="S2602">
        <f>Kz-Sample[[#This Row],[Zp]]</f>
        <v>0.52287874528033762</v>
      </c>
      <c r="T2602">
        <f>Sample[[#This Row],[Kpy]]*KSc-Sample[[#This Row],[KPz]]*KSb</f>
        <v>5.1152522447381221E-2</v>
      </c>
      <c r="U2602">
        <f>-1*(Sample[[#This Row],[KPx]]*KSc-Sample[[#This Row],[KPz]]*KSa)</f>
        <v>5.1152522447381311E-2</v>
      </c>
      <c r="V2602">
        <f>(Sample[[#This Row],[KPx]]*$R$2-Sample[[#This Row],[Kpy]]*KSa)</f>
        <v>5.1152522447381311E-2</v>
      </c>
      <c r="W2602">
        <f>Sample[[#This Row],[Kpy]]*KTc-Sample[[#This Row],[KPz]]*KTb</f>
        <v>1.0969100130080565</v>
      </c>
      <c r="X2602">
        <f>-1*(Sample[[#This Row],[KPx]]*KTc-Sample[[#This Row],[KPz]]*KTa)</f>
        <v>1.0969100130080565</v>
      </c>
      <c r="Y2602">
        <f>(Sample[[#This Row],[KPx]]*KTb-Sample[[#This Row],[Kpy]]*KTa)</f>
        <v>1.0969100130080565</v>
      </c>
      <c r="Z2602">
        <f>-Sample[[#This Row],[Xp]]*a+Sample[[#This Row],[Yp]]*b+Sample[[#This Row],[Zp]]*c_</f>
        <v>0.10230504489476255</v>
      </c>
      <c r="AA2602" s="8">
        <f>-IF(Sample[[#This Row],[Column2]]&gt;0,1,-1)*SQRT(Sample[[#This Row],[KPx''i]]^2+Sample[[#This Row],[KPx''j]]^2+Sample[[#This Row],[KPx''k]]^2)/Ksmag/Scale</f>
        <v>-6.2648789526173365E-2</v>
      </c>
      <c r="AB2602" s="1">
        <f>SQRT(Sample[[#This Row],[Kpy''i]]^2+Sample[[#This Row],[KPy''j]]^2+Sample[[#This Row],[KPy''k]]^2)/KTmag/Scale</f>
        <v>0.7756325085494209</v>
      </c>
    </row>
    <row r="2603" spans="1:28" hidden="1" x14ac:dyDescent="0.25">
      <c r="A2603" s="5">
        <v>2598</v>
      </c>
      <c r="B2603" s="13" t="s">
        <v>43</v>
      </c>
      <c r="C2603" s="5"/>
      <c r="D2603" s="5"/>
      <c r="E2603">
        <v>3</v>
      </c>
      <c r="F2603">
        <v>3</v>
      </c>
      <c r="G2603">
        <v>5</v>
      </c>
      <c r="H2603" s="11">
        <f>Sample[[#This Row],[C]]/Sample[[#This Row],[D]]</f>
        <v>1</v>
      </c>
      <c r="I2603" s="11">
        <f>Sample[[#This Row],[A]]/Sample[[#This Row],[C]]</f>
        <v>1.6666666666666667</v>
      </c>
      <c r="J2603" s="11">
        <f>Sample[[#This Row],[D]]/Sample[[#This Row],[A]]</f>
        <v>0.6</v>
      </c>
      <c r="K2603" s="11">
        <f>Sample[[#This Row],[A]]/Sample[[#This Row],[D]]</f>
        <v>1.6666666666666667</v>
      </c>
      <c r="L2603" s="11">
        <f>Sample[[#This Row],[D]]/Sample[[#This Row],[C]]</f>
        <v>1</v>
      </c>
      <c r="M2603" s="11">
        <f>Sample[[#This Row],[C]]/Sample[[#This Row],[A]]</f>
        <v>0.6</v>
      </c>
      <c r="N2603">
        <f>IF(Sample[[#This Row],[Ap]]=0,10,LOG(Sample[[#This Row],[Ap]]))</f>
        <v>0</v>
      </c>
      <c r="O2603">
        <f>IF(Sample[[#This Row],[Ei]]=0,10,LOG(Sample[[#This Row],[Ei]]))</f>
        <v>0.22184874961635639</v>
      </c>
      <c r="P2603">
        <f>IF(Sample[[#This Row],[Ii]]=0,10,LOG(Sample[[#This Row],[Ii]]))</f>
        <v>-0.22184874961635639</v>
      </c>
      <c r="Q2603">
        <f>Kx-Sample[[#This Row],[Xp]]</f>
        <v>0</v>
      </c>
      <c r="R2603">
        <f>Ky-Sample[[#This Row],[Yp]]</f>
        <v>-1.2218487496163564</v>
      </c>
      <c r="S2603">
        <f>Kz-Sample[[#This Row],[Zp]]</f>
        <v>1.2218487496163564</v>
      </c>
      <c r="T2603">
        <f>Sample[[#This Row],[Kpy]]*KSc-Sample[[#This Row],[KPz]]*KSb</f>
        <v>0</v>
      </c>
      <c r="U2603">
        <f>-1*(Sample[[#This Row],[KPx]]*KSc-Sample[[#This Row],[KPz]]*KSa)</f>
        <v>0</v>
      </c>
      <c r="V2603">
        <f>(Sample[[#This Row],[KPx]]*$R$2-Sample[[#This Row],[Kpy]]*KSa)</f>
        <v>0</v>
      </c>
      <c r="W2603">
        <f>Sample[[#This Row],[Kpy]]*KTc-Sample[[#This Row],[KPz]]*KTb</f>
        <v>2.4436974992327127</v>
      </c>
      <c r="X2603">
        <f>-1*(Sample[[#This Row],[KPx]]*KTc-Sample[[#This Row],[KPz]]*KTa)</f>
        <v>2.4436974992327127</v>
      </c>
      <c r="Y2603">
        <f>(Sample[[#This Row],[KPx]]*KTb-Sample[[#This Row],[Kpy]]*KTa)</f>
        <v>2.4436974992327127</v>
      </c>
      <c r="Z2603">
        <f>-Sample[[#This Row],[Xp]]*a+Sample[[#This Row],[Yp]]*b+Sample[[#This Row],[Zp]]*c_</f>
        <v>0</v>
      </c>
      <c r="AA2603" s="8">
        <f>-IF(Sample[[#This Row],[Column2]]&gt;0,1,-1)*SQRT(Sample[[#This Row],[KPx''i]]^2+Sample[[#This Row],[KPx''j]]^2+Sample[[#This Row],[KPx''k]]^2)/Ksmag/Scale</f>
        <v>0</v>
      </c>
      <c r="AB2603" s="1">
        <f>SQRT(Sample[[#This Row],[Kpy''i]]^2+Sample[[#This Row],[KPy''j]]^2+Sample[[#This Row],[KPy''k]]^2)/KTmag/Scale</f>
        <v>1.7279550728760593</v>
      </c>
    </row>
    <row r="2604" spans="1:28" hidden="1" x14ac:dyDescent="0.25">
      <c r="A2604" s="5">
        <v>2599</v>
      </c>
      <c r="B2604" s="13" t="s">
        <v>43</v>
      </c>
      <c r="C2604" s="5"/>
      <c r="D2604" s="5"/>
      <c r="E2604">
        <v>6</v>
      </c>
      <c r="F2604">
        <v>1</v>
      </c>
      <c r="G2604">
        <v>4</v>
      </c>
      <c r="H2604" s="11">
        <f>Sample[[#This Row],[C]]/Sample[[#This Row],[D]]</f>
        <v>0.16666666666666666</v>
      </c>
      <c r="I2604" s="11">
        <f>Sample[[#This Row],[A]]/Sample[[#This Row],[C]]</f>
        <v>4</v>
      </c>
      <c r="J2604" s="11">
        <f>Sample[[#This Row],[D]]/Sample[[#This Row],[A]]</f>
        <v>1.5</v>
      </c>
      <c r="K2604" s="11">
        <f>Sample[[#This Row],[A]]/Sample[[#This Row],[D]]</f>
        <v>0.66666666666666663</v>
      </c>
      <c r="L2604" s="11">
        <f>Sample[[#This Row],[D]]/Sample[[#This Row],[C]]</f>
        <v>6</v>
      </c>
      <c r="M2604" s="11">
        <f>Sample[[#This Row],[C]]/Sample[[#This Row],[A]]</f>
        <v>0.25</v>
      </c>
      <c r="N2604">
        <f>IF(Sample[[#This Row],[Ap]]=0,10,LOG(Sample[[#This Row],[Ap]]))</f>
        <v>-0.77815125038364363</v>
      </c>
      <c r="O2604">
        <f>IF(Sample[[#This Row],[Ei]]=0,10,LOG(Sample[[#This Row],[Ei]]))</f>
        <v>0.6020599913279624</v>
      </c>
      <c r="P2604">
        <f>IF(Sample[[#This Row],[Ii]]=0,10,LOG(Sample[[#This Row],[Ii]]))</f>
        <v>0.17609125905568124</v>
      </c>
      <c r="Q2604">
        <f>Kx-Sample[[#This Row],[Xp]]</f>
        <v>0.77815125038364363</v>
      </c>
      <c r="R2604">
        <f>Ky-Sample[[#This Row],[Yp]]</f>
        <v>-1.6020599913279625</v>
      </c>
      <c r="S2604">
        <f>Kz-Sample[[#This Row],[Zp]]</f>
        <v>0.82390874094431876</v>
      </c>
      <c r="T2604">
        <f>Sample[[#This Row],[Kpy]]*KSc-Sample[[#This Row],[KPz]]*KSb</f>
        <v>0.77815125038364374</v>
      </c>
      <c r="U2604">
        <f>-1*(Sample[[#This Row],[KPx]]*KSc-Sample[[#This Row],[KPz]]*KSa)</f>
        <v>0.77815125038364363</v>
      </c>
      <c r="V2604">
        <f>(Sample[[#This Row],[KPx]]*$R$2-Sample[[#This Row],[Kpy]]*KSa)</f>
        <v>0.77815125038364363</v>
      </c>
      <c r="W2604">
        <f>Sample[[#This Row],[Kpy]]*KTc-Sample[[#This Row],[KPz]]*KTb</f>
        <v>2.4259687322722812</v>
      </c>
      <c r="X2604">
        <f>-1*(Sample[[#This Row],[KPx]]*KTc-Sample[[#This Row],[KPz]]*KTa)</f>
        <v>2.4259687322722812</v>
      </c>
      <c r="Y2604">
        <f>(Sample[[#This Row],[KPx]]*KTb-Sample[[#This Row],[Kpy]]*KTa)</f>
        <v>2.4259687322722812</v>
      </c>
      <c r="Z2604">
        <f>-Sample[[#This Row],[Xp]]*a+Sample[[#This Row],[Yp]]*b+Sample[[#This Row],[Zp]]*c_</f>
        <v>1.5563025007672873</v>
      </c>
      <c r="AA2604" s="8">
        <f>-IF(Sample[[#This Row],[Column2]]&gt;0,1,-1)*SQRT(Sample[[#This Row],[KPx''i]]^2+Sample[[#This Row],[KPx''j]]^2+Sample[[#This Row],[KPx''k]]^2)/Ksmag/Scale</f>
        <v>-0.9530367530743199</v>
      </c>
      <c r="AB2604" s="1">
        <f>SQRT(Sample[[#This Row],[Kpy''i]]^2+Sample[[#This Row],[KPy''j]]^2+Sample[[#This Row],[KPy''k]]^2)/KTmag/Scale</f>
        <v>1.7154189415362624</v>
      </c>
    </row>
    <row r="2605" spans="1:28" hidden="1" x14ac:dyDescent="0.25">
      <c r="A2605" s="5">
        <v>2600</v>
      </c>
      <c r="B2605" s="13" t="s">
        <v>43</v>
      </c>
      <c r="C2605" s="5"/>
      <c r="D2605" s="5"/>
      <c r="E2605">
        <v>1</v>
      </c>
      <c r="F2605">
        <v>9</v>
      </c>
      <c r="G2605">
        <v>10</v>
      </c>
      <c r="H2605" s="11">
        <f>Sample[[#This Row],[C]]/Sample[[#This Row],[D]]</f>
        <v>9</v>
      </c>
      <c r="I2605" s="11">
        <f>Sample[[#This Row],[A]]/Sample[[#This Row],[C]]</f>
        <v>1.1111111111111112</v>
      </c>
      <c r="J2605" s="11">
        <f>Sample[[#This Row],[D]]/Sample[[#This Row],[A]]</f>
        <v>0.1</v>
      </c>
      <c r="K2605" s="11">
        <f>Sample[[#This Row],[A]]/Sample[[#This Row],[D]]</f>
        <v>10</v>
      </c>
      <c r="L2605" s="11">
        <f>Sample[[#This Row],[D]]/Sample[[#This Row],[C]]</f>
        <v>0.1111111111111111</v>
      </c>
      <c r="M2605" s="11">
        <f>Sample[[#This Row],[C]]/Sample[[#This Row],[A]]</f>
        <v>0.9</v>
      </c>
      <c r="N2605">
        <f>IF(Sample[[#This Row],[Ap]]=0,10,LOG(Sample[[#This Row],[Ap]]))</f>
        <v>0.95424250943932487</v>
      </c>
      <c r="O2605">
        <f>IF(Sample[[#This Row],[Ei]]=0,10,LOG(Sample[[#This Row],[Ei]]))</f>
        <v>4.5757490560675143E-2</v>
      </c>
      <c r="P2605">
        <f>IF(Sample[[#This Row],[Ii]]=0,10,LOG(Sample[[#This Row],[Ii]]))</f>
        <v>-1</v>
      </c>
      <c r="Q2605">
        <f>Kx-Sample[[#This Row],[Xp]]</f>
        <v>-0.95424250943932487</v>
      </c>
      <c r="R2605">
        <f>Ky-Sample[[#This Row],[Yp]]</f>
        <v>-1.0457574905606752</v>
      </c>
      <c r="S2605">
        <f>Kz-Sample[[#This Row],[Zp]]</f>
        <v>2</v>
      </c>
      <c r="T2605">
        <f>Sample[[#This Row],[Kpy]]*KSc-Sample[[#This Row],[KPz]]*KSb</f>
        <v>-0.95424250943932476</v>
      </c>
      <c r="U2605">
        <f>-1*(Sample[[#This Row],[KPx]]*KSc-Sample[[#This Row],[KPz]]*KSa)</f>
        <v>-0.95424250943932487</v>
      </c>
      <c r="V2605">
        <f>(Sample[[#This Row],[KPx]]*$R$2-Sample[[#This Row],[Kpy]]*KSa)</f>
        <v>-0.95424250943932487</v>
      </c>
      <c r="W2605">
        <f>Sample[[#This Row],[Kpy]]*KTc-Sample[[#This Row],[KPz]]*KTb</f>
        <v>3.0457574905606752</v>
      </c>
      <c r="X2605">
        <f>-1*(Sample[[#This Row],[KPx]]*KTc-Sample[[#This Row],[KPz]]*KTa)</f>
        <v>3.0457574905606752</v>
      </c>
      <c r="Y2605">
        <f>(Sample[[#This Row],[KPx]]*KTb-Sample[[#This Row],[Kpy]]*KTa)</f>
        <v>3.0457574905606752</v>
      </c>
      <c r="Z2605">
        <f>-Sample[[#This Row],[Xp]]*a+Sample[[#This Row],[Yp]]*b+Sample[[#This Row],[Zp]]*c_</f>
        <v>-1.9084850188786497</v>
      </c>
      <c r="AA2605" s="8">
        <f>-IF(Sample[[#This Row],[Column2]]&gt;0,1,-1)*SQRT(Sample[[#This Row],[KPx''i]]^2+Sample[[#This Row],[KPx''j]]^2+Sample[[#This Row],[KPx''k]]^2)/Ksmag/Scale</f>
        <v>1.1687036194996532</v>
      </c>
      <c r="AB2605" s="1">
        <f>SQRT(Sample[[#This Row],[Kpy''i]]^2+Sample[[#This Row],[KPy''j]]^2+Sample[[#This Row],[KPy''k]]^2)/KTmag/Scale</f>
        <v>2.1536757754251754</v>
      </c>
    </row>
    <row r="2606" spans="1:28" hidden="1" x14ac:dyDescent="0.25">
      <c r="A2606" s="5">
        <v>2601</v>
      </c>
      <c r="B2606" s="13" t="s">
        <v>43</v>
      </c>
      <c r="C2606" s="5"/>
      <c r="D2606" s="5"/>
      <c r="E2606">
        <v>2</v>
      </c>
      <c r="F2606">
        <v>7</v>
      </c>
      <c r="G2606">
        <v>9</v>
      </c>
      <c r="H2606" s="11">
        <f>Sample[[#This Row],[C]]/Sample[[#This Row],[D]]</f>
        <v>3.5</v>
      </c>
      <c r="I2606" s="11">
        <f>Sample[[#This Row],[A]]/Sample[[#This Row],[C]]</f>
        <v>1.2857142857142858</v>
      </c>
      <c r="J2606" s="11">
        <f>Sample[[#This Row],[D]]/Sample[[#This Row],[A]]</f>
        <v>0.22222222222222221</v>
      </c>
      <c r="K2606" s="11">
        <f>Sample[[#This Row],[A]]/Sample[[#This Row],[D]]</f>
        <v>4.5</v>
      </c>
      <c r="L2606" s="11">
        <f>Sample[[#This Row],[D]]/Sample[[#This Row],[C]]</f>
        <v>0.2857142857142857</v>
      </c>
      <c r="M2606" s="11">
        <f>Sample[[#This Row],[C]]/Sample[[#This Row],[A]]</f>
        <v>0.77777777777777779</v>
      </c>
      <c r="N2606">
        <f>IF(Sample[[#This Row],[Ap]]=0,10,LOG(Sample[[#This Row],[Ap]]))</f>
        <v>0.54406804435027567</v>
      </c>
      <c r="O2606">
        <f>IF(Sample[[#This Row],[Ei]]=0,10,LOG(Sample[[#This Row],[Ei]]))</f>
        <v>0.10914446942506807</v>
      </c>
      <c r="P2606">
        <f>IF(Sample[[#This Row],[Ii]]=0,10,LOG(Sample[[#This Row],[Ii]]))</f>
        <v>-0.65321251377534373</v>
      </c>
      <c r="Q2606">
        <f>Kx-Sample[[#This Row],[Xp]]</f>
        <v>-0.54406804435027567</v>
      </c>
      <c r="R2606">
        <f>Ky-Sample[[#This Row],[Yp]]</f>
        <v>-1.1091444694250681</v>
      </c>
      <c r="S2606">
        <f>Kz-Sample[[#This Row],[Zp]]</f>
        <v>1.6532125137753437</v>
      </c>
      <c r="T2606">
        <f>Sample[[#This Row],[Kpy]]*KSc-Sample[[#This Row],[KPz]]*KSb</f>
        <v>-0.54406804435027567</v>
      </c>
      <c r="U2606">
        <f>-1*(Sample[[#This Row],[KPx]]*KSc-Sample[[#This Row],[KPz]]*KSa)</f>
        <v>-0.54406804435027567</v>
      </c>
      <c r="V2606">
        <f>(Sample[[#This Row],[KPx]]*$R$2-Sample[[#This Row],[Kpy]]*KSa)</f>
        <v>-0.54406804435027567</v>
      </c>
      <c r="W2606">
        <f>Sample[[#This Row],[Kpy]]*KTc-Sample[[#This Row],[KPz]]*KTb</f>
        <v>2.7623569832004118</v>
      </c>
      <c r="X2606">
        <f>-1*(Sample[[#This Row],[KPx]]*KTc-Sample[[#This Row],[KPz]]*KTa)</f>
        <v>2.7623569832004118</v>
      </c>
      <c r="Y2606">
        <f>(Sample[[#This Row],[KPx]]*KTb-Sample[[#This Row],[Kpy]]*KTa)</f>
        <v>2.7623569832004118</v>
      </c>
      <c r="Z2606">
        <f>-Sample[[#This Row],[Xp]]*a+Sample[[#This Row],[Yp]]*b+Sample[[#This Row],[Zp]]*c_</f>
        <v>-1.0881360887005513</v>
      </c>
      <c r="AA2606" s="8">
        <f>-IF(Sample[[#This Row],[Column2]]&gt;0,1,-1)*SQRT(Sample[[#This Row],[KPx''i]]^2+Sample[[#This Row],[KPx''j]]^2+Sample[[#This Row],[KPx''k]]^2)/Ksmag/Scale</f>
        <v>0.66634454700605172</v>
      </c>
      <c r="AB2606" s="1">
        <f>SQRT(Sample[[#This Row],[Kpy''i]]^2+Sample[[#This Row],[KPy''j]]^2+Sample[[#This Row],[KPy''k]]^2)/KTmag/Scale</f>
        <v>1.9532813548790253</v>
      </c>
    </row>
    <row r="2607" spans="1:28" hidden="1" x14ac:dyDescent="0.25">
      <c r="A2607" s="5">
        <v>2602</v>
      </c>
      <c r="B2607" s="13" t="s">
        <v>43</v>
      </c>
      <c r="C2607" s="5"/>
      <c r="D2607" s="5"/>
      <c r="E2607">
        <v>10</v>
      </c>
      <c r="F2607">
        <v>3</v>
      </c>
      <c r="G2607">
        <v>9</v>
      </c>
      <c r="H2607" s="11">
        <f>Sample[[#This Row],[C]]/Sample[[#This Row],[D]]</f>
        <v>0.3</v>
      </c>
      <c r="I2607" s="11">
        <f>Sample[[#This Row],[A]]/Sample[[#This Row],[C]]</f>
        <v>3</v>
      </c>
      <c r="J2607" s="11">
        <f>Sample[[#This Row],[D]]/Sample[[#This Row],[A]]</f>
        <v>1.1111111111111112</v>
      </c>
      <c r="K2607" s="11">
        <f>Sample[[#This Row],[A]]/Sample[[#This Row],[D]]</f>
        <v>0.9</v>
      </c>
      <c r="L2607" s="11">
        <f>Sample[[#This Row],[D]]/Sample[[#This Row],[C]]</f>
        <v>3.3333333333333335</v>
      </c>
      <c r="M2607" s="11">
        <f>Sample[[#This Row],[C]]/Sample[[#This Row],[A]]</f>
        <v>0.33333333333333331</v>
      </c>
      <c r="N2607">
        <f>IF(Sample[[#This Row],[Ap]]=0,10,LOG(Sample[[#This Row],[Ap]]))</f>
        <v>-0.52287874528033762</v>
      </c>
      <c r="O2607">
        <f>IF(Sample[[#This Row],[Ei]]=0,10,LOG(Sample[[#This Row],[Ei]]))</f>
        <v>0.47712125471966244</v>
      </c>
      <c r="P2607">
        <f>IF(Sample[[#This Row],[Ii]]=0,10,LOG(Sample[[#This Row],[Ii]]))</f>
        <v>4.5757490560675143E-2</v>
      </c>
      <c r="Q2607">
        <f>Kx-Sample[[#This Row],[Xp]]</f>
        <v>0.52287874528033762</v>
      </c>
      <c r="R2607">
        <f>Ky-Sample[[#This Row],[Yp]]</f>
        <v>-1.4771212547196624</v>
      </c>
      <c r="S2607">
        <f>Kz-Sample[[#This Row],[Zp]]</f>
        <v>0.95424250943932487</v>
      </c>
      <c r="T2607">
        <f>Sample[[#This Row],[Kpy]]*KSc-Sample[[#This Row],[KPz]]*KSb</f>
        <v>0.52287874528033751</v>
      </c>
      <c r="U2607">
        <f>-1*(Sample[[#This Row],[KPx]]*KSc-Sample[[#This Row],[KPz]]*KSa)</f>
        <v>0.52287874528033762</v>
      </c>
      <c r="V2607">
        <f>(Sample[[#This Row],[KPx]]*$R$2-Sample[[#This Row],[Kpy]]*KSa)</f>
        <v>0.52287874528033762</v>
      </c>
      <c r="W2607">
        <f>Sample[[#This Row],[Kpy]]*KTc-Sample[[#This Row],[KPz]]*KTb</f>
        <v>2.4313637641589874</v>
      </c>
      <c r="X2607">
        <f>-1*(Sample[[#This Row],[KPx]]*KTc-Sample[[#This Row],[KPz]]*KTa)</f>
        <v>2.4313637641589874</v>
      </c>
      <c r="Y2607">
        <f>(Sample[[#This Row],[KPx]]*KTb-Sample[[#This Row],[Kpy]]*KTa)</f>
        <v>2.4313637641589869</v>
      </c>
      <c r="Z2607">
        <f>-Sample[[#This Row],[Xp]]*a+Sample[[#This Row],[Yp]]*b+Sample[[#This Row],[Zp]]*c_</f>
        <v>1.0457574905606752</v>
      </c>
      <c r="AA2607" s="8">
        <f>-IF(Sample[[#This Row],[Column2]]&gt;0,1,-1)*SQRT(Sample[[#This Row],[KPx''i]]^2+Sample[[#This Row],[KPx''j]]^2+Sample[[#This Row],[KPx''k]]^2)/Ksmag/Scale</f>
        <v>-0.64039306164176246</v>
      </c>
      <c r="AB2607" s="1">
        <f>SQRT(Sample[[#This Row],[Kpy''i]]^2+Sample[[#This Row],[KPy''j]]^2+Sample[[#This Row],[KPy''k]]^2)/KTmag/Scale</f>
        <v>1.7192338051680698</v>
      </c>
    </row>
    <row r="2608" spans="1:28" hidden="1" x14ac:dyDescent="0.25">
      <c r="A2608" s="5">
        <v>2603</v>
      </c>
      <c r="B2608" s="13" t="s">
        <v>43</v>
      </c>
      <c r="C2608" s="5"/>
      <c r="D2608" s="5"/>
      <c r="E2608">
        <v>3</v>
      </c>
      <c r="F2608">
        <v>8</v>
      </c>
      <c r="G2608">
        <v>9</v>
      </c>
      <c r="H2608" s="11">
        <f>Sample[[#This Row],[C]]/Sample[[#This Row],[D]]</f>
        <v>2.6666666666666665</v>
      </c>
      <c r="I2608" s="11">
        <f>Sample[[#This Row],[A]]/Sample[[#This Row],[C]]</f>
        <v>1.125</v>
      </c>
      <c r="J2608" s="11">
        <f>Sample[[#This Row],[D]]/Sample[[#This Row],[A]]</f>
        <v>0.33333333333333331</v>
      </c>
      <c r="K2608" s="11">
        <f>Sample[[#This Row],[A]]/Sample[[#This Row],[D]]</f>
        <v>3</v>
      </c>
      <c r="L2608" s="11">
        <f>Sample[[#This Row],[D]]/Sample[[#This Row],[C]]</f>
        <v>0.375</v>
      </c>
      <c r="M2608" s="11">
        <f>Sample[[#This Row],[C]]/Sample[[#This Row],[A]]</f>
        <v>0.88888888888888884</v>
      </c>
      <c r="N2608">
        <f>IF(Sample[[#This Row],[Ap]]=0,10,LOG(Sample[[#This Row],[Ap]]))</f>
        <v>0.4259687322722811</v>
      </c>
      <c r="O2608">
        <f>IF(Sample[[#This Row],[Ei]]=0,10,LOG(Sample[[#This Row],[Ei]]))</f>
        <v>5.1152522447381291E-2</v>
      </c>
      <c r="P2608">
        <f>IF(Sample[[#This Row],[Ii]]=0,10,LOG(Sample[[#This Row],[Ii]]))</f>
        <v>-0.47712125471966244</v>
      </c>
      <c r="Q2608">
        <f>Kx-Sample[[#This Row],[Xp]]</f>
        <v>-0.4259687322722811</v>
      </c>
      <c r="R2608">
        <f>Ky-Sample[[#This Row],[Yp]]</f>
        <v>-1.0511525224473812</v>
      </c>
      <c r="S2608">
        <f>Kz-Sample[[#This Row],[Zp]]</f>
        <v>1.4771212547196624</v>
      </c>
      <c r="T2608">
        <f>Sample[[#This Row],[Kpy]]*KSc-Sample[[#This Row],[KPz]]*KSb</f>
        <v>-0.42596873227228116</v>
      </c>
      <c r="U2608">
        <f>-1*(Sample[[#This Row],[KPx]]*KSc-Sample[[#This Row],[KPz]]*KSa)</f>
        <v>-0.4259687322722811</v>
      </c>
      <c r="V2608">
        <f>(Sample[[#This Row],[KPx]]*$R$2-Sample[[#This Row],[Kpy]]*KSa)</f>
        <v>-0.4259687322722811</v>
      </c>
      <c r="W2608">
        <f>Sample[[#This Row],[Kpy]]*KTc-Sample[[#This Row],[KPz]]*KTb</f>
        <v>2.5282737771670436</v>
      </c>
      <c r="X2608">
        <f>-1*(Sample[[#This Row],[KPx]]*KTc-Sample[[#This Row],[KPz]]*KTa)</f>
        <v>2.5282737771670436</v>
      </c>
      <c r="Y2608">
        <f>(Sample[[#This Row],[KPx]]*KTb-Sample[[#This Row],[Kpy]]*KTa)</f>
        <v>2.5282737771670436</v>
      </c>
      <c r="Z2608">
        <f>-Sample[[#This Row],[Xp]]*a+Sample[[#This Row],[Yp]]*b+Sample[[#This Row],[Zp]]*c_</f>
        <v>-0.85193746454456232</v>
      </c>
      <c r="AA2608" s="8">
        <f>-IF(Sample[[#This Row],[Column2]]&gt;0,1,-1)*SQRT(Sample[[#This Row],[KPx''i]]^2+Sample[[#This Row],[KPx''j]]^2+Sample[[#This Row],[KPx''k]]^2)/Ksmag/Scale</f>
        <v>0.52170302022365311</v>
      </c>
      <c r="AB2608" s="1">
        <f>SQRT(Sample[[#This Row],[Kpy''i]]^2+Sample[[#This Row],[KPy''j]]^2+Sample[[#This Row],[KPy''k]]^2)/KTmag/Scale</f>
        <v>1.7877595325309428</v>
      </c>
    </row>
    <row r="2609" spans="1:28" hidden="1" x14ac:dyDescent="0.25">
      <c r="A2609" s="5">
        <v>2604</v>
      </c>
      <c r="B2609" s="13" t="s">
        <v>43</v>
      </c>
      <c r="C2609" s="5"/>
      <c r="D2609" s="5"/>
      <c r="E2609">
        <v>7</v>
      </c>
      <c r="F2609">
        <v>9</v>
      </c>
      <c r="G2609">
        <v>6</v>
      </c>
      <c r="H2609" s="11">
        <f>Sample[[#This Row],[C]]/Sample[[#This Row],[D]]</f>
        <v>1.2857142857142858</v>
      </c>
      <c r="I2609" s="11">
        <f>Sample[[#This Row],[A]]/Sample[[#This Row],[C]]</f>
        <v>0.66666666666666663</v>
      </c>
      <c r="J2609" s="11">
        <f>Sample[[#This Row],[D]]/Sample[[#This Row],[A]]</f>
        <v>1.1666666666666667</v>
      </c>
      <c r="K2609" s="11">
        <f>Sample[[#This Row],[A]]/Sample[[#This Row],[D]]</f>
        <v>0.8571428571428571</v>
      </c>
      <c r="L2609" s="11">
        <f>Sample[[#This Row],[D]]/Sample[[#This Row],[C]]</f>
        <v>0.77777777777777779</v>
      </c>
      <c r="M2609" s="11">
        <f>Sample[[#This Row],[C]]/Sample[[#This Row],[A]]</f>
        <v>1.5</v>
      </c>
      <c r="N2609">
        <f>IF(Sample[[#This Row],[Ap]]=0,10,LOG(Sample[[#This Row],[Ap]]))</f>
        <v>0.10914446942506807</v>
      </c>
      <c r="O2609">
        <f>IF(Sample[[#This Row],[Ei]]=0,10,LOG(Sample[[#This Row],[Ei]]))</f>
        <v>-0.17609125905568127</v>
      </c>
      <c r="P2609">
        <f>IF(Sample[[#This Row],[Ii]]=0,10,LOG(Sample[[#This Row],[Ii]]))</f>
        <v>6.6946789630613221E-2</v>
      </c>
      <c r="Q2609">
        <f>Kx-Sample[[#This Row],[Xp]]</f>
        <v>-0.10914446942506807</v>
      </c>
      <c r="R2609">
        <f>Ky-Sample[[#This Row],[Yp]]</f>
        <v>-0.82390874094431876</v>
      </c>
      <c r="S2609">
        <f>Kz-Sample[[#This Row],[Zp]]</f>
        <v>0.93305321036938682</v>
      </c>
      <c r="T2609">
        <f>Sample[[#This Row],[Kpy]]*KSc-Sample[[#This Row],[KPz]]*KSb</f>
        <v>-0.10914446942506806</v>
      </c>
      <c r="U2609">
        <f>-1*(Sample[[#This Row],[KPx]]*KSc-Sample[[#This Row],[KPz]]*KSa)</f>
        <v>-0.10914446942506807</v>
      </c>
      <c r="V2609">
        <f>(Sample[[#This Row],[KPx]]*$R$2-Sample[[#This Row],[Kpy]]*KSa)</f>
        <v>-0.10914446942506807</v>
      </c>
      <c r="W2609">
        <f>Sample[[#This Row],[Kpy]]*KTc-Sample[[#This Row],[KPz]]*KTb</f>
        <v>1.7569619513137056</v>
      </c>
      <c r="X2609">
        <f>-1*(Sample[[#This Row],[KPx]]*KTc-Sample[[#This Row],[KPz]]*KTa)</f>
        <v>1.7569619513137056</v>
      </c>
      <c r="Y2609">
        <f>(Sample[[#This Row],[KPx]]*KTb-Sample[[#This Row],[Kpy]]*KTa)</f>
        <v>1.7569619513137056</v>
      </c>
      <c r="Z2609">
        <f>-Sample[[#This Row],[Xp]]*a+Sample[[#This Row],[Yp]]*b+Sample[[#This Row],[Zp]]*c_</f>
        <v>-0.21828893885013609</v>
      </c>
      <c r="AA2609" s="8">
        <f>-IF(Sample[[#This Row],[Column2]]&gt;0,1,-1)*SQRT(Sample[[#This Row],[KPx''i]]^2+Sample[[#This Row],[KPx''j]]^2+Sample[[#This Row],[KPx''k]]^2)/Ksmag/Scale</f>
        <v>0.1336741291691082</v>
      </c>
      <c r="AB2609" s="1">
        <f>SQRT(Sample[[#This Row],[Kpy''i]]^2+Sample[[#This Row],[KPy''j]]^2+Sample[[#This Row],[KPy''k]]^2)/KTmag/Scale</f>
        <v>1.2423597100606703</v>
      </c>
    </row>
    <row r="2610" spans="1:28" hidden="1" x14ac:dyDescent="0.25">
      <c r="A2610" s="5">
        <v>2605</v>
      </c>
      <c r="B2610" s="13" t="s">
        <v>43</v>
      </c>
      <c r="C2610" s="5"/>
      <c r="D2610" s="5"/>
      <c r="E2610">
        <v>8</v>
      </c>
      <c r="F2610">
        <v>3</v>
      </c>
      <c r="G2610">
        <v>8</v>
      </c>
      <c r="H2610" s="11">
        <f>Sample[[#This Row],[C]]/Sample[[#This Row],[D]]</f>
        <v>0.375</v>
      </c>
      <c r="I2610" s="11">
        <f>Sample[[#This Row],[A]]/Sample[[#This Row],[C]]</f>
        <v>2.6666666666666665</v>
      </c>
      <c r="J2610" s="11">
        <f>Sample[[#This Row],[D]]/Sample[[#This Row],[A]]</f>
        <v>1</v>
      </c>
      <c r="K2610" s="11">
        <f>Sample[[#This Row],[A]]/Sample[[#This Row],[D]]</f>
        <v>1</v>
      </c>
      <c r="L2610" s="11">
        <f>Sample[[#This Row],[D]]/Sample[[#This Row],[C]]</f>
        <v>2.6666666666666665</v>
      </c>
      <c r="M2610" s="11">
        <f>Sample[[#This Row],[C]]/Sample[[#This Row],[A]]</f>
        <v>0.375</v>
      </c>
      <c r="N2610">
        <f>IF(Sample[[#This Row],[Ap]]=0,10,LOG(Sample[[#This Row],[Ap]]))</f>
        <v>-0.42596873227228116</v>
      </c>
      <c r="O2610">
        <f>IF(Sample[[#This Row],[Ei]]=0,10,LOG(Sample[[#This Row],[Ei]]))</f>
        <v>0.4259687322722811</v>
      </c>
      <c r="P2610">
        <f>IF(Sample[[#This Row],[Ii]]=0,10,LOG(Sample[[#This Row],[Ii]]))</f>
        <v>0</v>
      </c>
      <c r="Q2610">
        <f>Kx-Sample[[#This Row],[Xp]]</f>
        <v>0.42596873227228116</v>
      </c>
      <c r="R2610">
        <f>Ky-Sample[[#This Row],[Yp]]</f>
        <v>-1.4259687322722812</v>
      </c>
      <c r="S2610">
        <f>Kz-Sample[[#This Row],[Zp]]</f>
        <v>1</v>
      </c>
      <c r="T2610">
        <f>Sample[[#This Row],[Kpy]]*KSc-Sample[[#This Row],[KPz]]*KSb</f>
        <v>0.42596873227228116</v>
      </c>
      <c r="U2610">
        <f>-1*(Sample[[#This Row],[KPx]]*KSc-Sample[[#This Row],[KPz]]*KSa)</f>
        <v>0.42596873227228116</v>
      </c>
      <c r="V2610">
        <f>(Sample[[#This Row],[KPx]]*$R$2-Sample[[#This Row],[Kpy]]*KSa)</f>
        <v>0.42596873227228116</v>
      </c>
      <c r="W2610">
        <f>Sample[[#This Row],[Kpy]]*KTc-Sample[[#This Row],[KPz]]*KTb</f>
        <v>2.4259687322722812</v>
      </c>
      <c r="X2610">
        <f>-1*(Sample[[#This Row],[KPx]]*KTc-Sample[[#This Row],[KPz]]*KTa)</f>
        <v>2.4259687322722812</v>
      </c>
      <c r="Y2610">
        <f>(Sample[[#This Row],[KPx]]*KTb-Sample[[#This Row],[Kpy]]*KTa)</f>
        <v>2.4259687322722812</v>
      </c>
      <c r="Z2610">
        <f>-Sample[[#This Row],[Xp]]*a+Sample[[#This Row],[Yp]]*b+Sample[[#This Row],[Zp]]*c_</f>
        <v>0.85193746454456221</v>
      </c>
      <c r="AA2610" s="8">
        <f>-IF(Sample[[#This Row],[Column2]]&gt;0,1,-1)*SQRT(Sample[[#This Row],[KPx''i]]^2+Sample[[#This Row],[KPx''j]]^2+Sample[[#This Row],[KPx''k]]^2)/Ksmag/Scale</f>
        <v>-0.52170302022365322</v>
      </c>
      <c r="AB2610" s="1">
        <f>SQRT(Sample[[#This Row],[Kpy''i]]^2+Sample[[#This Row],[KPy''j]]^2+Sample[[#This Row],[KPy''k]]^2)/KTmag/Scale</f>
        <v>1.7154189415362624</v>
      </c>
    </row>
    <row r="2611" spans="1:28" hidden="1" x14ac:dyDescent="0.25">
      <c r="A2611" s="5">
        <v>2606</v>
      </c>
      <c r="B2611" s="13" t="s">
        <v>43</v>
      </c>
      <c r="C2611" s="5"/>
      <c r="D2611" s="5"/>
      <c r="E2611">
        <v>6</v>
      </c>
      <c r="F2611">
        <v>1</v>
      </c>
      <c r="G2611">
        <v>3</v>
      </c>
      <c r="H2611" s="11">
        <f>Sample[[#This Row],[C]]/Sample[[#This Row],[D]]</f>
        <v>0.16666666666666666</v>
      </c>
      <c r="I2611" s="11">
        <f>Sample[[#This Row],[A]]/Sample[[#This Row],[C]]</f>
        <v>3</v>
      </c>
      <c r="J2611" s="11">
        <f>Sample[[#This Row],[D]]/Sample[[#This Row],[A]]</f>
        <v>2</v>
      </c>
      <c r="K2611" s="11">
        <f>Sample[[#This Row],[A]]/Sample[[#This Row],[D]]</f>
        <v>0.5</v>
      </c>
      <c r="L2611" s="11">
        <f>Sample[[#This Row],[D]]/Sample[[#This Row],[C]]</f>
        <v>6</v>
      </c>
      <c r="M2611" s="11">
        <f>Sample[[#This Row],[C]]/Sample[[#This Row],[A]]</f>
        <v>0.33333333333333331</v>
      </c>
      <c r="N2611">
        <f>IF(Sample[[#This Row],[Ap]]=0,10,LOG(Sample[[#This Row],[Ap]]))</f>
        <v>-0.77815125038364363</v>
      </c>
      <c r="O2611">
        <f>IF(Sample[[#This Row],[Ei]]=0,10,LOG(Sample[[#This Row],[Ei]]))</f>
        <v>0.47712125471966244</v>
      </c>
      <c r="P2611">
        <f>IF(Sample[[#This Row],[Ii]]=0,10,LOG(Sample[[#This Row],[Ii]]))</f>
        <v>0.3010299956639812</v>
      </c>
      <c r="Q2611">
        <f>Kx-Sample[[#This Row],[Xp]]</f>
        <v>0.77815125038364363</v>
      </c>
      <c r="R2611">
        <f>Ky-Sample[[#This Row],[Yp]]</f>
        <v>-1.4771212547196624</v>
      </c>
      <c r="S2611">
        <f>Kz-Sample[[#This Row],[Zp]]</f>
        <v>0.69897000433601875</v>
      </c>
      <c r="T2611">
        <f>Sample[[#This Row],[Kpy]]*KSc-Sample[[#This Row],[KPz]]*KSb</f>
        <v>0.77815125038364363</v>
      </c>
      <c r="U2611">
        <f>-1*(Sample[[#This Row],[KPx]]*KSc-Sample[[#This Row],[KPz]]*KSa)</f>
        <v>0.77815125038364363</v>
      </c>
      <c r="V2611">
        <f>(Sample[[#This Row],[KPx]]*$R$2-Sample[[#This Row],[Kpy]]*KSa)</f>
        <v>0.77815125038364363</v>
      </c>
      <c r="W2611">
        <f>Sample[[#This Row],[Kpy]]*KTc-Sample[[#This Row],[KPz]]*KTb</f>
        <v>2.1760912590556813</v>
      </c>
      <c r="X2611">
        <f>-1*(Sample[[#This Row],[KPx]]*KTc-Sample[[#This Row],[KPz]]*KTa)</f>
        <v>2.1760912590556813</v>
      </c>
      <c r="Y2611">
        <f>(Sample[[#This Row],[KPx]]*KTb-Sample[[#This Row],[Kpy]]*KTa)</f>
        <v>2.1760912590556813</v>
      </c>
      <c r="Z2611">
        <f>-Sample[[#This Row],[Xp]]*a+Sample[[#This Row],[Yp]]*b+Sample[[#This Row],[Zp]]*c_</f>
        <v>1.5563025007672873</v>
      </c>
      <c r="AA2611" s="8">
        <f>-IF(Sample[[#This Row],[Column2]]&gt;0,1,-1)*SQRT(Sample[[#This Row],[KPx''i]]^2+Sample[[#This Row],[KPx''j]]^2+Sample[[#This Row],[KPx''k]]^2)/Ksmag/Scale</f>
        <v>-0.95303675307431968</v>
      </c>
      <c r="AB2611" s="1">
        <f>SQRT(Sample[[#This Row],[Kpy''i]]^2+Sample[[#This Row],[KPy''j]]^2+Sample[[#This Row],[KPy''k]]^2)/KTmag/Scale</f>
        <v>1.5387288857590447</v>
      </c>
    </row>
    <row r="2612" spans="1:28" hidden="1" x14ac:dyDescent="0.25">
      <c r="A2612" s="5">
        <v>2607</v>
      </c>
      <c r="B2612" s="13" t="s">
        <v>43</v>
      </c>
      <c r="C2612" s="5"/>
      <c r="D2612" s="5"/>
      <c r="E2612">
        <v>3</v>
      </c>
      <c r="F2612">
        <v>8</v>
      </c>
      <c r="G2612">
        <v>10</v>
      </c>
      <c r="H2612" s="11">
        <f>Sample[[#This Row],[C]]/Sample[[#This Row],[D]]</f>
        <v>2.6666666666666665</v>
      </c>
      <c r="I2612" s="11">
        <f>Sample[[#This Row],[A]]/Sample[[#This Row],[C]]</f>
        <v>1.25</v>
      </c>
      <c r="J2612" s="11">
        <f>Sample[[#This Row],[D]]/Sample[[#This Row],[A]]</f>
        <v>0.3</v>
      </c>
      <c r="K2612" s="11">
        <f>Sample[[#This Row],[A]]/Sample[[#This Row],[D]]</f>
        <v>3.3333333333333335</v>
      </c>
      <c r="L2612" s="11">
        <f>Sample[[#This Row],[D]]/Sample[[#This Row],[C]]</f>
        <v>0.375</v>
      </c>
      <c r="M2612" s="11">
        <f>Sample[[#This Row],[C]]/Sample[[#This Row],[A]]</f>
        <v>0.8</v>
      </c>
      <c r="N2612">
        <f>IF(Sample[[#This Row],[Ap]]=0,10,LOG(Sample[[#This Row],[Ap]]))</f>
        <v>0.4259687322722811</v>
      </c>
      <c r="O2612">
        <f>IF(Sample[[#This Row],[Ei]]=0,10,LOG(Sample[[#This Row],[Ei]]))</f>
        <v>9.691001300805642E-2</v>
      </c>
      <c r="P2612">
        <f>IF(Sample[[#This Row],[Ii]]=0,10,LOG(Sample[[#This Row],[Ii]]))</f>
        <v>-0.52287874528033762</v>
      </c>
      <c r="Q2612">
        <f>Kx-Sample[[#This Row],[Xp]]</f>
        <v>-0.4259687322722811</v>
      </c>
      <c r="R2612">
        <f>Ky-Sample[[#This Row],[Yp]]</f>
        <v>-1.0969100130080565</v>
      </c>
      <c r="S2612">
        <f>Kz-Sample[[#This Row],[Zp]]</f>
        <v>1.5228787452803376</v>
      </c>
      <c r="T2612">
        <f>Sample[[#This Row],[Kpy]]*KSc-Sample[[#This Row],[KPz]]*KSb</f>
        <v>-0.42596873227228116</v>
      </c>
      <c r="U2612">
        <f>-1*(Sample[[#This Row],[KPx]]*KSc-Sample[[#This Row],[KPz]]*KSa)</f>
        <v>-0.4259687322722811</v>
      </c>
      <c r="V2612">
        <f>(Sample[[#This Row],[KPx]]*$R$2-Sample[[#This Row],[Kpy]]*KSa)</f>
        <v>-0.4259687322722811</v>
      </c>
      <c r="W2612">
        <f>Sample[[#This Row],[Kpy]]*KTc-Sample[[#This Row],[KPz]]*KTb</f>
        <v>2.6197887582883941</v>
      </c>
      <c r="X2612">
        <f>-1*(Sample[[#This Row],[KPx]]*KTc-Sample[[#This Row],[KPz]]*KTa)</f>
        <v>2.6197887582883941</v>
      </c>
      <c r="Y2612">
        <f>(Sample[[#This Row],[KPx]]*KTb-Sample[[#This Row],[Kpy]]*KTa)</f>
        <v>2.6197887582883941</v>
      </c>
      <c r="Z2612">
        <f>-Sample[[#This Row],[Xp]]*a+Sample[[#This Row],[Yp]]*b+Sample[[#This Row],[Zp]]*c_</f>
        <v>-0.85193746454456243</v>
      </c>
      <c r="AA2612" s="8">
        <f>-IF(Sample[[#This Row],[Column2]]&gt;0,1,-1)*SQRT(Sample[[#This Row],[KPx''i]]^2+Sample[[#This Row],[KPx''j]]^2+Sample[[#This Row],[KPx''k]]^2)/Ksmag/Scale</f>
        <v>0.52170302022365311</v>
      </c>
      <c r="AB2612" s="1">
        <f>SQRT(Sample[[#This Row],[Kpy''i]]^2+Sample[[#This Row],[KPy''j]]^2+Sample[[#This Row],[KPy''k]]^2)/KTmag/Scale</f>
        <v>1.8524703962620088</v>
      </c>
    </row>
    <row r="2613" spans="1:28" hidden="1" x14ac:dyDescent="0.25">
      <c r="A2613" s="5">
        <v>2608</v>
      </c>
      <c r="B2613" s="13" t="s">
        <v>43</v>
      </c>
      <c r="C2613" s="5"/>
      <c r="D2613" s="5"/>
      <c r="E2613">
        <v>5</v>
      </c>
      <c r="F2613">
        <v>9</v>
      </c>
      <c r="G2613">
        <v>8</v>
      </c>
      <c r="H2613" s="11">
        <f>Sample[[#This Row],[C]]/Sample[[#This Row],[D]]</f>
        <v>1.8</v>
      </c>
      <c r="I2613" s="11">
        <f>Sample[[#This Row],[A]]/Sample[[#This Row],[C]]</f>
        <v>0.88888888888888884</v>
      </c>
      <c r="J2613" s="11">
        <f>Sample[[#This Row],[D]]/Sample[[#This Row],[A]]</f>
        <v>0.625</v>
      </c>
      <c r="K2613" s="11">
        <f>Sample[[#This Row],[A]]/Sample[[#This Row],[D]]</f>
        <v>1.6</v>
      </c>
      <c r="L2613" s="11">
        <f>Sample[[#This Row],[D]]/Sample[[#This Row],[C]]</f>
        <v>0.55555555555555558</v>
      </c>
      <c r="M2613" s="11">
        <f>Sample[[#This Row],[C]]/Sample[[#This Row],[A]]</f>
        <v>1.125</v>
      </c>
      <c r="N2613">
        <f>IF(Sample[[#This Row],[Ap]]=0,10,LOG(Sample[[#This Row],[Ap]]))</f>
        <v>0.25527250510330607</v>
      </c>
      <c r="O2613">
        <f>IF(Sample[[#This Row],[Ei]]=0,10,LOG(Sample[[#This Row],[Ei]]))</f>
        <v>-5.1152522447381311E-2</v>
      </c>
      <c r="P2613">
        <f>IF(Sample[[#This Row],[Ii]]=0,10,LOG(Sample[[#This Row],[Ii]]))</f>
        <v>-0.20411998265592479</v>
      </c>
      <c r="Q2613">
        <f>Kx-Sample[[#This Row],[Xp]]</f>
        <v>-0.25527250510330607</v>
      </c>
      <c r="R2613">
        <f>Ky-Sample[[#This Row],[Yp]]</f>
        <v>-0.94884747755261867</v>
      </c>
      <c r="S2613">
        <f>Kz-Sample[[#This Row],[Zp]]</f>
        <v>1.2041199826559248</v>
      </c>
      <c r="T2613">
        <f>Sample[[#This Row],[Kpy]]*KSc-Sample[[#This Row],[KPz]]*KSb</f>
        <v>-0.25527250510330612</v>
      </c>
      <c r="U2613">
        <f>-1*(Sample[[#This Row],[KPx]]*KSc-Sample[[#This Row],[KPz]]*KSa)</f>
        <v>-0.25527250510330607</v>
      </c>
      <c r="V2613">
        <f>(Sample[[#This Row],[KPx]]*$R$2-Sample[[#This Row],[Kpy]]*KSa)</f>
        <v>-0.25527250510330607</v>
      </c>
      <c r="W2613">
        <f>Sample[[#This Row],[Kpy]]*KTc-Sample[[#This Row],[KPz]]*KTb</f>
        <v>2.1529674602085436</v>
      </c>
      <c r="X2613">
        <f>-1*(Sample[[#This Row],[KPx]]*KTc-Sample[[#This Row],[KPz]]*KTa)</f>
        <v>2.1529674602085436</v>
      </c>
      <c r="Y2613">
        <f>(Sample[[#This Row],[KPx]]*KTb-Sample[[#This Row],[Kpy]]*KTa)</f>
        <v>2.1529674602085436</v>
      </c>
      <c r="Z2613">
        <f>-Sample[[#This Row],[Xp]]*a+Sample[[#This Row],[Yp]]*b+Sample[[#This Row],[Zp]]*c_</f>
        <v>-0.51054501020661225</v>
      </c>
      <c r="AA2613" s="8">
        <f>-IF(Sample[[#This Row],[Column2]]&gt;0,1,-1)*SQRT(Sample[[#This Row],[KPx''i]]^2+Sample[[#This Row],[KPx''j]]^2+Sample[[#This Row],[KPx''k]]^2)/Ksmag/Scale</f>
        <v>0.31264369143255732</v>
      </c>
      <c r="AB2613" s="1">
        <f>SQRT(Sample[[#This Row],[Kpy''i]]^2+Sample[[#This Row],[KPy''j]]^2+Sample[[#This Row],[KPy''k]]^2)/KTmag/Scale</f>
        <v>1.5223778907874397</v>
      </c>
    </row>
    <row r="2614" spans="1:28" hidden="1" x14ac:dyDescent="0.25">
      <c r="A2614" s="5">
        <v>2609</v>
      </c>
      <c r="B2614" s="13" t="s">
        <v>43</v>
      </c>
      <c r="C2614" s="5"/>
      <c r="D2614" s="5"/>
      <c r="E2614">
        <v>7</v>
      </c>
      <c r="F2614">
        <v>9</v>
      </c>
      <c r="G2614">
        <v>8</v>
      </c>
      <c r="H2614" s="11">
        <f>Sample[[#This Row],[C]]/Sample[[#This Row],[D]]</f>
        <v>1.2857142857142858</v>
      </c>
      <c r="I2614" s="11">
        <f>Sample[[#This Row],[A]]/Sample[[#This Row],[C]]</f>
        <v>0.88888888888888884</v>
      </c>
      <c r="J2614" s="11">
        <f>Sample[[#This Row],[D]]/Sample[[#This Row],[A]]</f>
        <v>0.875</v>
      </c>
      <c r="K2614" s="11">
        <f>Sample[[#This Row],[A]]/Sample[[#This Row],[D]]</f>
        <v>1.1428571428571428</v>
      </c>
      <c r="L2614" s="11">
        <f>Sample[[#This Row],[D]]/Sample[[#This Row],[C]]</f>
        <v>0.77777777777777779</v>
      </c>
      <c r="M2614" s="11">
        <f>Sample[[#This Row],[C]]/Sample[[#This Row],[A]]</f>
        <v>1.125</v>
      </c>
      <c r="N2614">
        <f>IF(Sample[[#This Row],[Ap]]=0,10,LOG(Sample[[#This Row],[Ap]]))</f>
        <v>0.10914446942506807</v>
      </c>
      <c r="O2614">
        <f>IF(Sample[[#This Row],[Ei]]=0,10,LOG(Sample[[#This Row],[Ei]]))</f>
        <v>-5.1152522447381311E-2</v>
      </c>
      <c r="P2614">
        <f>IF(Sample[[#This Row],[Ii]]=0,10,LOG(Sample[[#This Row],[Ii]]))</f>
        <v>-5.7991946977686754E-2</v>
      </c>
      <c r="Q2614">
        <f>Kx-Sample[[#This Row],[Xp]]</f>
        <v>-0.10914446942506807</v>
      </c>
      <c r="R2614">
        <f>Ky-Sample[[#This Row],[Yp]]</f>
        <v>-0.94884747755261867</v>
      </c>
      <c r="S2614">
        <f>Kz-Sample[[#This Row],[Zp]]</f>
        <v>1.0579919469776868</v>
      </c>
      <c r="T2614">
        <f>Sample[[#This Row],[Kpy]]*KSc-Sample[[#This Row],[KPz]]*KSb</f>
        <v>-0.10914446942506817</v>
      </c>
      <c r="U2614">
        <f>-1*(Sample[[#This Row],[KPx]]*KSc-Sample[[#This Row],[KPz]]*KSa)</f>
        <v>-0.10914446942506807</v>
      </c>
      <c r="V2614">
        <f>(Sample[[#This Row],[KPx]]*$R$2-Sample[[#This Row],[Kpy]]*KSa)</f>
        <v>-0.10914446942506807</v>
      </c>
      <c r="W2614">
        <f>Sample[[#This Row],[Kpy]]*KTc-Sample[[#This Row],[KPz]]*KTb</f>
        <v>2.0068394245303054</v>
      </c>
      <c r="X2614">
        <f>-1*(Sample[[#This Row],[KPx]]*KTc-Sample[[#This Row],[KPz]]*KTa)</f>
        <v>2.0068394245303054</v>
      </c>
      <c r="Y2614">
        <f>(Sample[[#This Row],[KPx]]*KTb-Sample[[#This Row],[Kpy]]*KTa)</f>
        <v>2.0068394245303054</v>
      </c>
      <c r="Z2614">
        <f>-Sample[[#This Row],[Xp]]*a+Sample[[#This Row],[Yp]]*b+Sample[[#This Row],[Zp]]*c_</f>
        <v>-0.21828893885013612</v>
      </c>
      <c r="AA2614" s="8">
        <f>-IF(Sample[[#This Row],[Column2]]&gt;0,1,-1)*SQRT(Sample[[#This Row],[KPx''i]]^2+Sample[[#This Row],[KPx''j]]^2+Sample[[#This Row],[KPx''k]]^2)/Ksmag/Scale</f>
        <v>0.13367412916910826</v>
      </c>
      <c r="AB2614" s="1">
        <f>SQRT(Sample[[#This Row],[Kpy''i]]^2+Sample[[#This Row],[KPy''j]]^2+Sample[[#This Row],[KPy''k]]^2)/KTmag/Scale</f>
        <v>1.4190497658378876</v>
      </c>
    </row>
    <row r="2615" spans="1:28" hidden="1" x14ac:dyDescent="0.25">
      <c r="A2615" s="5">
        <v>2610</v>
      </c>
      <c r="B2615" s="13" t="s">
        <v>43</v>
      </c>
      <c r="C2615" s="5"/>
      <c r="D2615" s="5"/>
      <c r="E2615">
        <v>4</v>
      </c>
      <c r="F2615">
        <v>8</v>
      </c>
      <c r="G2615">
        <v>6</v>
      </c>
      <c r="H2615" s="11">
        <f>Sample[[#This Row],[C]]/Sample[[#This Row],[D]]</f>
        <v>2</v>
      </c>
      <c r="I2615" s="11">
        <f>Sample[[#This Row],[A]]/Sample[[#This Row],[C]]</f>
        <v>0.75</v>
      </c>
      <c r="J2615" s="11">
        <f>Sample[[#This Row],[D]]/Sample[[#This Row],[A]]</f>
        <v>0.66666666666666663</v>
      </c>
      <c r="K2615" s="11">
        <f>Sample[[#This Row],[A]]/Sample[[#This Row],[D]]</f>
        <v>1.5</v>
      </c>
      <c r="L2615" s="11">
        <f>Sample[[#This Row],[D]]/Sample[[#This Row],[C]]</f>
        <v>0.5</v>
      </c>
      <c r="M2615" s="11">
        <f>Sample[[#This Row],[C]]/Sample[[#This Row],[A]]</f>
        <v>1.3333333333333333</v>
      </c>
      <c r="N2615">
        <f>IF(Sample[[#This Row],[Ap]]=0,10,LOG(Sample[[#This Row],[Ap]]))</f>
        <v>0.3010299956639812</v>
      </c>
      <c r="O2615">
        <f>IF(Sample[[#This Row],[Ei]]=0,10,LOG(Sample[[#This Row],[Ei]]))</f>
        <v>-0.12493873660829995</v>
      </c>
      <c r="P2615">
        <f>IF(Sample[[#This Row],[Ii]]=0,10,LOG(Sample[[#This Row],[Ii]]))</f>
        <v>-0.17609125905568127</v>
      </c>
      <c r="Q2615">
        <f>Kx-Sample[[#This Row],[Xp]]</f>
        <v>-0.3010299956639812</v>
      </c>
      <c r="R2615">
        <f>Ky-Sample[[#This Row],[Yp]]</f>
        <v>-0.87506126339170009</v>
      </c>
      <c r="S2615">
        <f>Kz-Sample[[#This Row],[Zp]]</f>
        <v>1.1760912590556813</v>
      </c>
      <c r="T2615">
        <f>Sample[[#This Row],[Kpy]]*KSc-Sample[[#This Row],[KPz]]*KSb</f>
        <v>-0.30102999566398125</v>
      </c>
      <c r="U2615">
        <f>-1*(Sample[[#This Row],[KPx]]*KSc-Sample[[#This Row],[KPz]]*KSa)</f>
        <v>-0.3010299956639812</v>
      </c>
      <c r="V2615">
        <f>(Sample[[#This Row],[KPx]]*$R$2-Sample[[#This Row],[Kpy]]*KSa)</f>
        <v>-0.3010299956639812</v>
      </c>
      <c r="W2615">
        <f>Sample[[#This Row],[Kpy]]*KTc-Sample[[#This Row],[KPz]]*KTb</f>
        <v>2.0511525224473814</v>
      </c>
      <c r="X2615">
        <f>-1*(Sample[[#This Row],[KPx]]*KTc-Sample[[#This Row],[KPz]]*KTa)</f>
        <v>2.0511525224473814</v>
      </c>
      <c r="Y2615">
        <f>(Sample[[#This Row],[KPx]]*KTb-Sample[[#This Row],[Kpy]]*KTa)</f>
        <v>2.0511525224473814</v>
      </c>
      <c r="Z2615">
        <f>-Sample[[#This Row],[Xp]]*a+Sample[[#This Row],[Yp]]*b+Sample[[#This Row],[Zp]]*c_</f>
        <v>-0.6020599913279624</v>
      </c>
      <c r="AA2615" s="8">
        <f>-IF(Sample[[#This Row],[Column2]]&gt;0,1,-1)*SQRT(Sample[[#This Row],[KPx''i]]^2+Sample[[#This Row],[KPx''j]]^2+Sample[[#This Row],[KPx''k]]^2)/Ksmag/Scale</f>
        <v>0.36868494332449331</v>
      </c>
      <c r="AB2615" s="1">
        <f>SQRT(Sample[[#This Row],[Kpy''i]]^2+Sample[[#This Row],[KPy''j]]^2+Sample[[#This Row],[KPy''k]]^2)/KTmag/Scale</f>
        <v>1.4503838578704358</v>
      </c>
    </row>
    <row r="2616" spans="1:28" hidden="1" x14ac:dyDescent="0.25">
      <c r="A2616" s="5">
        <v>2611</v>
      </c>
      <c r="B2616" s="13" t="s">
        <v>43</v>
      </c>
      <c r="C2616" s="5"/>
      <c r="D2616" s="5"/>
      <c r="E2616">
        <v>6</v>
      </c>
      <c r="F2616">
        <v>3</v>
      </c>
      <c r="G2616">
        <v>7</v>
      </c>
      <c r="H2616" s="11">
        <f>Sample[[#This Row],[C]]/Sample[[#This Row],[D]]</f>
        <v>0.5</v>
      </c>
      <c r="I2616" s="11">
        <f>Sample[[#This Row],[A]]/Sample[[#This Row],[C]]</f>
        <v>2.3333333333333335</v>
      </c>
      <c r="J2616" s="11">
        <f>Sample[[#This Row],[D]]/Sample[[#This Row],[A]]</f>
        <v>0.8571428571428571</v>
      </c>
      <c r="K2616" s="11">
        <f>Sample[[#This Row],[A]]/Sample[[#This Row],[D]]</f>
        <v>1.1666666666666667</v>
      </c>
      <c r="L2616" s="11">
        <f>Sample[[#This Row],[D]]/Sample[[#This Row],[C]]</f>
        <v>2</v>
      </c>
      <c r="M2616" s="11">
        <f>Sample[[#This Row],[C]]/Sample[[#This Row],[A]]</f>
        <v>0.42857142857142855</v>
      </c>
      <c r="N2616">
        <f>IF(Sample[[#This Row],[Ap]]=0,10,LOG(Sample[[#This Row],[Ap]]))</f>
        <v>-0.3010299956639812</v>
      </c>
      <c r="O2616">
        <f>IF(Sample[[#This Row],[Ei]]=0,10,LOG(Sample[[#This Row],[Ei]]))</f>
        <v>0.36797678529459443</v>
      </c>
      <c r="P2616">
        <f>IF(Sample[[#This Row],[Ii]]=0,10,LOG(Sample[[#This Row],[Ii]]))</f>
        <v>-6.6946789630613221E-2</v>
      </c>
      <c r="Q2616">
        <f>Kx-Sample[[#This Row],[Xp]]</f>
        <v>0.3010299956639812</v>
      </c>
      <c r="R2616">
        <f>Ky-Sample[[#This Row],[Yp]]</f>
        <v>-1.3679767852945943</v>
      </c>
      <c r="S2616">
        <f>Kz-Sample[[#This Row],[Zp]]</f>
        <v>1.0669467896306133</v>
      </c>
      <c r="T2616">
        <f>Sample[[#This Row],[Kpy]]*KSc-Sample[[#This Row],[KPz]]*KSb</f>
        <v>0.30102999566398103</v>
      </c>
      <c r="U2616">
        <f>-1*(Sample[[#This Row],[KPx]]*KSc-Sample[[#This Row],[KPz]]*KSa)</f>
        <v>0.3010299956639812</v>
      </c>
      <c r="V2616">
        <f>(Sample[[#This Row],[KPx]]*$R$2-Sample[[#This Row],[Kpy]]*KSa)</f>
        <v>0.3010299956639812</v>
      </c>
      <c r="W2616">
        <f>Sample[[#This Row],[Kpy]]*KTc-Sample[[#This Row],[KPz]]*KTb</f>
        <v>2.4349235749252074</v>
      </c>
      <c r="X2616">
        <f>-1*(Sample[[#This Row],[KPx]]*KTc-Sample[[#This Row],[KPz]]*KTa)</f>
        <v>2.4349235749252078</v>
      </c>
      <c r="Y2616">
        <f>(Sample[[#This Row],[KPx]]*KTb-Sample[[#This Row],[Kpy]]*KTa)</f>
        <v>2.4349235749252074</v>
      </c>
      <c r="Z2616">
        <f>-Sample[[#This Row],[Xp]]*a+Sample[[#This Row],[Yp]]*b+Sample[[#This Row],[Zp]]*c_</f>
        <v>0.6020599913279624</v>
      </c>
      <c r="AA2616" s="8">
        <f>-IF(Sample[[#This Row],[Column2]]&gt;0,1,-1)*SQRT(Sample[[#This Row],[KPx''i]]^2+Sample[[#This Row],[KPx''j]]^2+Sample[[#This Row],[KPx''k]]^2)/Ksmag/Scale</f>
        <v>-0.36868494332449314</v>
      </c>
      <c r="AB2616" s="1">
        <f>SQRT(Sample[[#This Row],[Kpy''i]]^2+Sample[[#This Row],[KPy''j]]^2+Sample[[#This Row],[KPy''k]]^2)/KTmag/Scale</f>
        <v>1.721750971500605</v>
      </c>
    </row>
    <row r="2617" spans="1:28" hidden="1" x14ac:dyDescent="0.25">
      <c r="A2617" s="5">
        <v>2612</v>
      </c>
      <c r="B2617" s="13" t="s">
        <v>43</v>
      </c>
      <c r="C2617" s="5"/>
      <c r="D2617" s="5"/>
      <c r="E2617">
        <v>6</v>
      </c>
      <c r="F2617">
        <v>5</v>
      </c>
      <c r="G2617">
        <v>8</v>
      </c>
      <c r="H2617" s="11">
        <f>Sample[[#This Row],[C]]/Sample[[#This Row],[D]]</f>
        <v>0.83333333333333337</v>
      </c>
      <c r="I2617" s="11">
        <f>Sample[[#This Row],[A]]/Sample[[#This Row],[C]]</f>
        <v>1.6</v>
      </c>
      <c r="J2617" s="11">
        <f>Sample[[#This Row],[D]]/Sample[[#This Row],[A]]</f>
        <v>0.75</v>
      </c>
      <c r="K2617" s="11">
        <f>Sample[[#This Row],[A]]/Sample[[#This Row],[D]]</f>
        <v>1.3333333333333333</v>
      </c>
      <c r="L2617" s="11">
        <f>Sample[[#This Row],[D]]/Sample[[#This Row],[C]]</f>
        <v>1.2</v>
      </c>
      <c r="M2617" s="11">
        <f>Sample[[#This Row],[C]]/Sample[[#This Row],[A]]</f>
        <v>0.625</v>
      </c>
      <c r="N2617">
        <f>IF(Sample[[#This Row],[Ap]]=0,10,LOG(Sample[[#This Row],[Ap]]))</f>
        <v>-7.9181246047624804E-2</v>
      </c>
      <c r="O2617">
        <f>IF(Sample[[#This Row],[Ei]]=0,10,LOG(Sample[[#This Row],[Ei]]))</f>
        <v>0.20411998265592479</v>
      </c>
      <c r="P2617">
        <f>IF(Sample[[#This Row],[Ii]]=0,10,LOG(Sample[[#This Row],[Ii]]))</f>
        <v>-0.12493873660829995</v>
      </c>
      <c r="Q2617">
        <f>Kx-Sample[[#This Row],[Xp]]</f>
        <v>7.9181246047624804E-2</v>
      </c>
      <c r="R2617">
        <f>Ky-Sample[[#This Row],[Yp]]</f>
        <v>-1.2041199826559248</v>
      </c>
      <c r="S2617">
        <f>Kz-Sample[[#This Row],[Zp]]</f>
        <v>1.1249387366082999</v>
      </c>
      <c r="T2617">
        <f>Sample[[#This Row],[Kpy]]*KSc-Sample[[#This Row],[KPz]]*KSb</f>
        <v>7.9181246047624887E-2</v>
      </c>
      <c r="U2617">
        <f>-1*(Sample[[#This Row],[KPx]]*KSc-Sample[[#This Row],[KPz]]*KSa)</f>
        <v>7.9181246047624804E-2</v>
      </c>
      <c r="V2617">
        <f>(Sample[[#This Row],[KPx]]*$R$2-Sample[[#This Row],[Kpy]]*KSa)</f>
        <v>7.9181246047624804E-2</v>
      </c>
      <c r="W2617">
        <f>Sample[[#This Row],[Kpy]]*KTc-Sample[[#This Row],[KPz]]*KTb</f>
        <v>2.3290587192642249</v>
      </c>
      <c r="X2617">
        <f>-1*(Sample[[#This Row],[KPx]]*KTc-Sample[[#This Row],[KPz]]*KTa)</f>
        <v>2.3290587192642245</v>
      </c>
      <c r="Y2617">
        <f>(Sample[[#This Row],[KPx]]*KTb-Sample[[#This Row],[Kpy]]*KTa)</f>
        <v>2.3290587192642249</v>
      </c>
      <c r="Z2617">
        <f>-Sample[[#This Row],[Xp]]*a+Sample[[#This Row],[Yp]]*b+Sample[[#This Row],[Zp]]*c_</f>
        <v>0.15836249209524969</v>
      </c>
      <c r="AA2617" s="8">
        <f>-IF(Sample[[#This Row],[Column2]]&gt;0,1,-1)*SQRT(Sample[[#This Row],[KPx''i]]^2+Sample[[#This Row],[KPx''j]]^2+Sample[[#This Row],[KPx''k]]^2)/Ksmag/Scale</f>
        <v>-9.6976825007224043E-2</v>
      </c>
      <c r="AB2617" s="1">
        <f>SQRT(Sample[[#This Row],[Kpy''i]]^2+Sample[[#This Row],[KPy''j]]^2+Sample[[#This Row],[KPy''k]]^2)/KTmag/Scale</f>
        <v>1.646893214173389</v>
      </c>
    </row>
    <row r="2618" spans="1:28" hidden="1" x14ac:dyDescent="0.25">
      <c r="A2618" s="5">
        <v>2613</v>
      </c>
      <c r="B2618" s="13" t="s">
        <v>43</v>
      </c>
      <c r="C2618" s="5"/>
      <c r="D2618" s="5"/>
      <c r="E2618">
        <v>6</v>
      </c>
      <c r="F2618">
        <v>2</v>
      </c>
      <c r="G2618">
        <v>9</v>
      </c>
      <c r="H2618" s="11">
        <f>Sample[[#This Row],[C]]/Sample[[#This Row],[D]]</f>
        <v>0.33333333333333331</v>
      </c>
      <c r="I2618" s="11">
        <f>Sample[[#This Row],[A]]/Sample[[#This Row],[C]]</f>
        <v>4.5</v>
      </c>
      <c r="J2618" s="11">
        <f>Sample[[#This Row],[D]]/Sample[[#This Row],[A]]</f>
        <v>0.66666666666666663</v>
      </c>
      <c r="K2618" s="11">
        <f>Sample[[#This Row],[A]]/Sample[[#This Row],[D]]</f>
        <v>1.5</v>
      </c>
      <c r="L2618" s="11">
        <f>Sample[[#This Row],[D]]/Sample[[#This Row],[C]]</f>
        <v>3</v>
      </c>
      <c r="M2618" s="11">
        <f>Sample[[#This Row],[C]]/Sample[[#This Row],[A]]</f>
        <v>0.22222222222222221</v>
      </c>
      <c r="N2618">
        <f>IF(Sample[[#This Row],[Ap]]=0,10,LOG(Sample[[#This Row],[Ap]]))</f>
        <v>-0.47712125471966244</v>
      </c>
      <c r="O2618">
        <f>IF(Sample[[#This Row],[Ei]]=0,10,LOG(Sample[[#This Row],[Ei]]))</f>
        <v>0.65321251377534373</v>
      </c>
      <c r="P2618">
        <f>IF(Sample[[#This Row],[Ii]]=0,10,LOG(Sample[[#This Row],[Ii]]))</f>
        <v>-0.17609125905568127</v>
      </c>
      <c r="Q2618">
        <f>Kx-Sample[[#This Row],[Xp]]</f>
        <v>0.47712125471966244</v>
      </c>
      <c r="R2618">
        <f>Ky-Sample[[#This Row],[Yp]]</f>
        <v>-1.6532125137753437</v>
      </c>
      <c r="S2618">
        <f>Kz-Sample[[#This Row],[Zp]]</f>
        <v>1.1760912590556813</v>
      </c>
      <c r="T2618">
        <f>Sample[[#This Row],[Kpy]]*KSc-Sample[[#This Row],[KPz]]*KSb</f>
        <v>0.47712125471966238</v>
      </c>
      <c r="U2618">
        <f>-1*(Sample[[#This Row],[KPx]]*KSc-Sample[[#This Row],[KPz]]*KSa)</f>
        <v>0.47712125471966244</v>
      </c>
      <c r="V2618">
        <f>(Sample[[#This Row],[KPx]]*$R$2-Sample[[#This Row],[Kpy]]*KSa)</f>
        <v>0.47712125471966244</v>
      </c>
      <c r="W2618">
        <f>Sample[[#This Row],[Kpy]]*KTc-Sample[[#This Row],[KPz]]*KTb</f>
        <v>2.8293037728310253</v>
      </c>
      <c r="X2618">
        <f>-1*(Sample[[#This Row],[KPx]]*KTc-Sample[[#This Row],[KPz]]*KTa)</f>
        <v>2.8293037728310253</v>
      </c>
      <c r="Y2618">
        <f>(Sample[[#This Row],[KPx]]*KTb-Sample[[#This Row],[Kpy]]*KTa)</f>
        <v>2.8293037728310249</v>
      </c>
      <c r="Z2618">
        <f>-Sample[[#This Row],[Xp]]*a+Sample[[#This Row],[Yp]]*b+Sample[[#This Row],[Zp]]*c_</f>
        <v>0.95424250943932498</v>
      </c>
      <c r="AA2618" s="8">
        <f>-IF(Sample[[#This Row],[Column2]]&gt;0,1,-1)*SQRT(Sample[[#This Row],[KPx''i]]^2+Sample[[#This Row],[KPx''j]]^2+Sample[[#This Row],[KPx''k]]^2)/Ksmag/Scale</f>
        <v>-0.58435180974982659</v>
      </c>
      <c r="AB2618" s="1">
        <f>SQRT(Sample[[#This Row],[Kpy''i]]^2+Sample[[#This Row],[KPy''j]]^2+Sample[[#This Row],[KPy''k]]^2)/KTmag/Scale</f>
        <v>2.0006198838055012</v>
      </c>
    </row>
    <row r="2619" spans="1:28" hidden="1" x14ac:dyDescent="0.25">
      <c r="A2619" s="5">
        <v>2614</v>
      </c>
      <c r="B2619" s="13" t="s">
        <v>43</v>
      </c>
      <c r="C2619" s="5"/>
      <c r="D2619" s="5"/>
      <c r="E2619">
        <v>4</v>
      </c>
      <c r="F2619">
        <v>9</v>
      </c>
      <c r="G2619">
        <v>4</v>
      </c>
      <c r="H2619" s="11">
        <f>Sample[[#This Row],[C]]/Sample[[#This Row],[D]]</f>
        <v>2.25</v>
      </c>
      <c r="I2619" s="11">
        <f>Sample[[#This Row],[A]]/Sample[[#This Row],[C]]</f>
        <v>0.44444444444444442</v>
      </c>
      <c r="J2619" s="11">
        <f>Sample[[#This Row],[D]]/Sample[[#This Row],[A]]</f>
        <v>1</v>
      </c>
      <c r="K2619" s="11">
        <f>Sample[[#This Row],[A]]/Sample[[#This Row],[D]]</f>
        <v>1</v>
      </c>
      <c r="L2619" s="11">
        <f>Sample[[#This Row],[D]]/Sample[[#This Row],[C]]</f>
        <v>0.44444444444444442</v>
      </c>
      <c r="M2619" s="11">
        <f>Sample[[#This Row],[C]]/Sample[[#This Row],[A]]</f>
        <v>2.25</v>
      </c>
      <c r="N2619">
        <f>IF(Sample[[#This Row],[Ap]]=0,10,LOG(Sample[[#This Row],[Ap]]))</f>
        <v>0.35218251811136247</v>
      </c>
      <c r="O2619">
        <f>IF(Sample[[#This Row],[Ei]]=0,10,LOG(Sample[[#This Row],[Ei]]))</f>
        <v>-0.35218251811136253</v>
      </c>
      <c r="P2619">
        <f>IF(Sample[[#This Row],[Ii]]=0,10,LOG(Sample[[#This Row],[Ii]]))</f>
        <v>0</v>
      </c>
      <c r="Q2619">
        <f>Kx-Sample[[#This Row],[Xp]]</f>
        <v>-0.35218251811136247</v>
      </c>
      <c r="R2619">
        <f>Ky-Sample[[#This Row],[Yp]]</f>
        <v>-0.64781748188863753</v>
      </c>
      <c r="S2619">
        <f>Kz-Sample[[#This Row],[Zp]]</f>
        <v>1</v>
      </c>
      <c r="T2619">
        <f>Sample[[#This Row],[Kpy]]*KSc-Sample[[#This Row],[KPz]]*KSb</f>
        <v>-0.35218251811136247</v>
      </c>
      <c r="U2619">
        <f>-1*(Sample[[#This Row],[KPx]]*KSc-Sample[[#This Row],[KPz]]*KSa)</f>
        <v>-0.35218251811136247</v>
      </c>
      <c r="V2619">
        <f>(Sample[[#This Row],[KPx]]*$R$2-Sample[[#This Row],[Kpy]]*KSa)</f>
        <v>-0.35218251811136247</v>
      </c>
      <c r="W2619">
        <f>Sample[[#This Row],[Kpy]]*KTc-Sample[[#This Row],[KPz]]*KTb</f>
        <v>1.6478174818886375</v>
      </c>
      <c r="X2619">
        <f>-1*(Sample[[#This Row],[KPx]]*KTc-Sample[[#This Row],[KPz]]*KTa)</f>
        <v>1.6478174818886375</v>
      </c>
      <c r="Y2619">
        <f>(Sample[[#This Row],[KPx]]*KTb-Sample[[#This Row],[Kpy]]*KTa)</f>
        <v>1.6478174818886375</v>
      </c>
      <c r="Z2619">
        <f>-Sample[[#This Row],[Xp]]*a+Sample[[#This Row],[Yp]]*b+Sample[[#This Row],[Zp]]*c_</f>
        <v>-0.70436503622272506</v>
      </c>
      <c r="AA2619" s="8">
        <f>-IF(Sample[[#This Row],[Column2]]&gt;0,1,-1)*SQRT(Sample[[#This Row],[KPx''i]]^2+Sample[[#This Row],[KPx''j]]^2+Sample[[#This Row],[KPx''k]]^2)/Ksmag/Scale</f>
        <v>0.43133373285066656</v>
      </c>
      <c r="AB2619" s="1">
        <f>SQRT(Sample[[#This Row],[Kpy''i]]^2+Sample[[#This Row],[KPy''j]]^2+Sample[[#This Row],[KPy''k]]^2)/KTmag/Scale</f>
        <v>1.1651829156011966</v>
      </c>
    </row>
    <row r="2620" spans="1:28" hidden="1" x14ac:dyDescent="0.25">
      <c r="A2620" s="5">
        <v>2615</v>
      </c>
      <c r="B2620" s="13" t="s">
        <v>43</v>
      </c>
      <c r="C2620" s="5"/>
      <c r="D2620" s="5"/>
      <c r="E2620">
        <v>10</v>
      </c>
      <c r="F2620">
        <v>8</v>
      </c>
      <c r="G2620">
        <v>10</v>
      </c>
      <c r="H2620" s="11">
        <f>Sample[[#This Row],[C]]/Sample[[#This Row],[D]]</f>
        <v>0.8</v>
      </c>
      <c r="I2620" s="11">
        <f>Sample[[#This Row],[A]]/Sample[[#This Row],[C]]</f>
        <v>1.25</v>
      </c>
      <c r="J2620" s="11">
        <f>Sample[[#This Row],[D]]/Sample[[#This Row],[A]]</f>
        <v>1</v>
      </c>
      <c r="K2620" s="11">
        <f>Sample[[#This Row],[A]]/Sample[[#This Row],[D]]</f>
        <v>1</v>
      </c>
      <c r="L2620" s="11">
        <f>Sample[[#This Row],[D]]/Sample[[#This Row],[C]]</f>
        <v>1.25</v>
      </c>
      <c r="M2620" s="11">
        <f>Sample[[#This Row],[C]]/Sample[[#This Row],[A]]</f>
        <v>0.8</v>
      </c>
      <c r="N2620">
        <f>IF(Sample[[#This Row],[Ap]]=0,10,LOG(Sample[[#This Row],[Ap]]))</f>
        <v>-9.6910013008056392E-2</v>
      </c>
      <c r="O2620">
        <f>IF(Sample[[#This Row],[Ei]]=0,10,LOG(Sample[[#This Row],[Ei]]))</f>
        <v>9.691001300805642E-2</v>
      </c>
      <c r="P2620">
        <f>IF(Sample[[#This Row],[Ii]]=0,10,LOG(Sample[[#This Row],[Ii]]))</f>
        <v>0</v>
      </c>
      <c r="Q2620">
        <f>Kx-Sample[[#This Row],[Xp]]</f>
        <v>9.6910013008056392E-2</v>
      </c>
      <c r="R2620">
        <f>Ky-Sample[[#This Row],[Yp]]</f>
        <v>-1.0969100130080565</v>
      </c>
      <c r="S2620">
        <f>Kz-Sample[[#This Row],[Zp]]</f>
        <v>1</v>
      </c>
      <c r="T2620">
        <f>Sample[[#This Row],[Kpy]]*KSc-Sample[[#This Row],[KPz]]*KSb</f>
        <v>9.6910013008056461E-2</v>
      </c>
      <c r="U2620">
        <f>-1*(Sample[[#This Row],[KPx]]*KSc-Sample[[#This Row],[KPz]]*KSa)</f>
        <v>9.6910013008056392E-2</v>
      </c>
      <c r="V2620">
        <f>(Sample[[#This Row],[KPx]]*$R$2-Sample[[#This Row],[Kpy]]*KSa)</f>
        <v>9.6910013008056392E-2</v>
      </c>
      <c r="W2620">
        <f>Sample[[#This Row],[Kpy]]*KTc-Sample[[#This Row],[KPz]]*KTb</f>
        <v>2.0969100130080562</v>
      </c>
      <c r="X2620">
        <f>-1*(Sample[[#This Row],[KPx]]*KTc-Sample[[#This Row],[KPz]]*KTa)</f>
        <v>2.0969100130080562</v>
      </c>
      <c r="Y2620">
        <f>(Sample[[#This Row],[KPx]]*KTb-Sample[[#This Row],[Kpy]]*KTa)</f>
        <v>2.0969100130080567</v>
      </c>
      <c r="Z2620">
        <f>-Sample[[#This Row],[Xp]]*a+Sample[[#This Row],[Yp]]*b+Sample[[#This Row],[Zp]]*c_</f>
        <v>0.19382002601611284</v>
      </c>
      <c r="AA2620" s="8">
        <f>-IF(Sample[[#This Row],[Column2]]&gt;0,1,-1)*SQRT(Sample[[#This Row],[KPx''i]]^2+Sample[[#This Row],[KPx''j]]^2+Sample[[#This Row],[KPx''k]]^2)/Ksmag/Scale</f>
        <v>-0.11869004141810927</v>
      </c>
      <c r="AB2620" s="1">
        <f>SQRT(Sample[[#This Row],[Kpy''i]]^2+Sample[[#This Row],[KPy''j]]^2+Sample[[#This Row],[KPy''k]]^2)/KTmag/Scale</f>
        <v>1.4827392897359684</v>
      </c>
    </row>
    <row r="2621" spans="1:28" hidden="1" x14ac:dyDescent="0.25">
      <c r="A2621" s="5">
        <v>2616</v>
      </c>
      <c r="B2621" s="13" t="s">
        <v>43</v>
      </c>
      <c r="C2621" s="5"/>
      <c r="D2621" s="5"/>
      <c r="E2621">
        <v>8</v>
      </c>
      <c r="F2621">
        <v>5</v>
      </c>
      <c r="G2621">
        <v>10</v>
      </c>
      <c r="H2621" s="11">
        <f>Sample[[#This Row],[C]]/Sample[[#This Row],[D]]</f>
        <v>0.625</v>
      </c>
      <c r="I2621" s="11">
        <f>Sample[[#This Row],[A]]/Sample[[#This Row],[C]]</f>
        <v>2</v>
      </c>
      <c r="J2621" s="11">
        <f>Sample[[#This Row],[D]]/Sample[[#This Row],[A]]</f>
        <v>0.8</v>
      </c>
      <c r="K2621" s="11">
        <f>Sample[[#This Row],[A]]/Sample[[#This Row],[D]]</f>
        <v>1.25</v>
      </c>
      <c r="L2621" s="11">
        <f>Sample[[#This Row],[D]]/Sample[[#This Row],[C]]</f>
        <v>1.6</v>
      </c>
      <c r="M2621" s="11">
        <f>Sample[[#This Row],[C]]/Sample[[#This Row],[A]]</f>
        <v>0.5</v>
      </c>
      <c r="N2621">
        <f>IF(Sample[[#This Row],[Ap]]=0,10,LOG(Sample[[#This Row],[Ap]]))</f>
        <v>-0.20411998265592479</v>
      </c>
      <c r="O2621">
        <f>IF(Sample[[#This Row],[Ei]]=0,10,LOG(Sample[[#This Row],[Ei]]))</f>
        <v>0.3010299956639812</v>
      </c>
      <c r="P2621">
        <f>IF(Sample[[#This Row],[Ii]]=0,10,LOG(Sample[[#This Row],[Ii]]))</f>
        <v>-9.6910013008056392E-2</v>
      </c>
      <c r="Q2621">
        <f>Kx-Sample[[#This Row],[Xp]]</f>
        <v>0.20411998265592479</v>
      </c>
      <c r="R2621">
        <f>Ky-Sample[[#This Row],[Yp]]</f>
        <v>-1.3010299956639813</v>
      </c>
      <c r="S2621">
        <f>Kz-Sample[[#This Row],[Zp]]</f>
        <v>1.0969100130080565</v>
      </c>
      <c r="T2621">
        <f>Sample[[#This Row],[Kpy]]*KSc-Sample[[#This Row],[KPz]]*KSb</f>
        <v>0.20411998265592479</v>
      </c>
      <c r="U2621">
        <f>-1*(Sample[[#This Row],[KPx]]*KSc-Sample[[#This Row],[KPz]]*KSa)</f>
        <v>0.20411998265592479</v>
      </c>
      <c r="V2621">
        <f>(Sample[[#This Row],[KPx]]*$R$2-Sample[[#This Row],[Kpy]]*KSa)</f>
        <v>0.20411998265592479</v>
      </c>
      <c r="W2621">
        <f>Sample[[#This Row],[Kpy]]*KTc-Sample[[#This Row],[KPz]]*KTb</f>
        <v>2.3979400086720375</v>
      </c>
      <c r="X2621">
        <f>-1*(Sample[[#This Row],[KPx]]*KTc-Sample[[#This Row],[KPz]]*KTa)</f>
        <v>2.3979400086720375</v>
      </c>
      <c r="Y2621">
        <f>(Sample[[#This Row],[KPx]]*KTb-Sample[[#This Row],[Kpy]]*KTa)</f>
        <v>2.3979400086720375</v>
      </c>
      <c r="Z2621">
        <f>-Sample[[#This Row],[Xp]]*a+Sample[[#This Row],[Yp]]*b+Sample[[#This Row],[Zp]]*c_</f>
        <v>0.40823996531184958</v>
      </c>
      <c r="AA2621" s="8">
        <f>-IF(Sample[[#This Row],[Column2]]&gt;0,1,-1)*SQRT(Sample[[#This Row],[KPx''i]]^2+Sample[[#This Row],[KPx''j]]^2+Sample[[#This Row],[KPx''k]]^2)/Ksmag/Scale</f>
        <v>-0.24999490190638396</v>
      </c>
      <c r="AB2621" s="1">
        <f>SQRT(Sample[[#This Row],[Kpy''i]]^2+Sample[[#This Row],[KPy''j]]^2+Sample[[#This Row],[KPy''k]]^2)/KTmag/Scale</f>
        <v>1.6955996410105265</v>
      </c>
    </row>
    <row r="2622" spans="1:28" hidden="1" x14ac:dyDescent="0.25">
      <c r="A2622" s="5">
        <v>2617</v>
      </c>
      <c r="B2622" s="13" t="s">
        <v>43</v>
      </c>
      <c r="C2622" s="5"/>
      <c r="D2622" s="5"/>
      <c r="E2622">
        <v>4</v>
      </c>
      <c r="F2622">
        <v>7</v>
      </c>
      <c r="G2622">
        <v>10</v>
      </c>
      <c r="H2622" s="11">
        <f>Sample[[#This Row],[C]]/Sample[[#This Row],[D]]</f>
        <v>1.75</v>
      </c>
      <c r="I2622" s="11">
        <f>Sample[[#This Row],[A]]/Sample[[#This Row],[C]]</f>
        <v>1.4285714285714286</v>
      </c>
      <c r="J2622" s="11">
        <f>Sample[[#This Row],[D]]/Sample[[#This Row],[A]]</f>
        <v>0.4</v>
      </c>
      <c r="K2622" s="11">
        <f>Sample[[#This Row],[A]]/Sample[[#This Row],[D]]</f>
        <v>2.5</v>
      </c>
      <c r="L2622" s="11">
        <f>Sample[[#This Row],[D]]/Sample[[#This Row],[C]]</f>
        <v>0.5714285714285714</v>
      </c>
      <c r="M2622" s="11">
        <f>Sample[[#This Row],[C]]/Sample[[#This Row],[A]]</f>
        <v>0.7</v>
      </c>
      <c r="N2622">
        <f>IF(Sample[[#This Row],[Ap]]=0,10,LOG(Sample[[#This Row],[Ap]]))</f>
        <v>0.24303804868629444</v>
      </c>
      <c r="O2622">
        <f>IF(Sample[[#This Row],[Ei]]=0,10,LOG(Sample[[#This Row],[Ei]]))</f>
        <v>0.15490195998574319</v>
      </c>
      <c r="P2622">
        <f>IF(Sample[[#This Row],[Ii]]=0,10,LOG(Sample[[#This Row],[Ii]]))</f>
        <v>-0.3979400086720376</v>
      </c>
      <c r="Q2622">
        <f>Kx-Sample[[#This Row],[Xp]]</f>
        <v>-0.24303804868629444</v>
      </c>
      <c r="R2622">
        <f>Ky-Sample[[#This Row],[Yp]]</f>
        <v>-1.1549019599857431</v>
      </c>
      <c r="S2622">
        <f>Kz-Sample[[#This Row],[Zp]]</f>
        <v>1.3979400086720375</v>
      </c>
      <c r="T2622">
        <f>Sample[[#This Row],[Kpy]]*KSc-Sample[[#This Row],[KPz]]*KSb</f>
        <v>-0.24303804868629442</v>
      </c>
      <c r="U2622">
        <f>-1*(Sample[[#This Row],[KPx]]*KSc-Sample[[#This Row],[KPz]]*KSa)</f>
        <v>-0.24303804868629444</v>
      </c>
      <c r="V2622">
        <f>(Sample[[#This Row],[KPx]]*$R$2-Sample[[#This Row],[Kpy]]*KSa)</f>
        <v>-0.24303804868629444</v>
      </c>
      <c r="W2622">
        <f>Sample[[#This Row],[Kpy]]*KTc-Sample[[#This Row],[KPz]]*KTb</f>
        <v>2.5528419686577806</v>
      </c>
      <c r="X2622">
        <f>-1*(Sample[[#This Row],[KPx]]*KTc-Sample[[#This Row],[KPz]]*KTa)</f>
        <v>2.5528419686577806</v>
      </c>
      <c r="Y2622">
        <f>(Sample[[#This Row],[KPx]]*KTb-Sample[[#This Row],[Kpy]]*KTa)</f>
        <v>2.5528419686577806</v>
      </c>
      <c r="Z2622">
        <f>-Sample[[#This Row],[Xp]]*a+Sample[[#This Row],[Yp]]*b+Sample[[#This Row],[Zp]]*c_</f>
        <v>-0.48607609737258883</v>
      </c>
      <c r="AA2622" s="8">
        <f>-IF(Sample[[#This Row],[Column2]]&gt;0,1,-1)*SQRT(Sample[[#This Row],[KPx''i]]^2+Sample[[#This Row],[KPx''j]]^2+Sample[[#This Row],[KPx''k]]^2)/Ksmag/Scale</f>
        <v>0.29765960368155842</v>
      </c>
      <c r="AB2622" s="1">
        <f>SQRT(Sample[[#This Row],[Kpy''i]]^2+Sample[[#This Row],[KPy''j]]^2+Sample[[#This Row],[KPy''k]]^2)/KTmag/Scale</f>
        <v>1.8051318673355328</v>
      </c>
    </row>
    <row r="2623" spans="1:28" hidden="1" x14ac:dyDescent="0.25">
      <c r="A2623" s="5">
        <v>2618</v>
      </c>
      <c r="B2623" s="13" t="s">
        <v>43</v>
      </c>
      <c r="C2623" s="5"/>
      <c r="D2623" s="5"/>
      <c r="E2623">
        <v>5</v>
      </c>
      <c r="F2623">
        <v>8</v>
      </c>
      <c r="G2623">
        <v>2</v>
      </c>
      <c r="H2623" s="11">
        <f>Sample[[#This Row],[C]]/Sample[[#This Row],[D]]</f>
        <v>1.6</v>
      </c>
      <c r="I2623" s="11">
        <f>Sample[[#This Row],[A]]/Sample[[#This Row],[C]]</f>
        <v>0.25</v>
      </c>
      <c r="J2623" s="11">
        <f>Sample[[#This Row],[D]]/Sample[[#This Row],[A]]</f>
        <v>2.5</v>
      </c>
      <c r="K2623" s="11">
        <f>Sample[[#This Row],[A]]/Sample[[#This Row],[D]]</f>
        <v>0.4</v>
      </c>
      <c r="L2623" s="11">
        <f>Sample[[#This Row],[D]]/Sample[[#This Row],[C]]</f>
        <v>0.625</v>
      </c>
      <c r="M2623" s="11">
        <f>Sample[[#This Row],[C]]/Sample[[#This Row],[A]]</f>
        <v>4</v>
      </c>
      <c r="N2623">
        <f>IF(Sample[[#This Row],[Ap]]=0,10,LOG(Sample[[#This Row],[Ap]]))</f>
        <v>0.20411998265592479</v>
      </c>
      <c r="O2623">
        <f>IF(Sample[[#This Row],[Ei]]=0,10,LOG(Sample[[#This Row],[Ei]]))</f>
        <v>-0.6020599913279624</v>
      </c>
      <c r="P2623">
        <f>IF(Sample[[#This Row],[Ii]]=0,10,LOG(Sample[[#This Row],[Ii]]))</f>
        <v>0.3979400086720376</v>
      </c>
      <c r="Q2623">
        <f>Kx-Sample[[#This Row],[Xp]]</f>
        <v>-0.20411998265592479</v>
      </c>
      <c r="R2623">
        <f>Ky-Sample[[#This Row],[Yp]]</f>
        <v>-0.3979400086720376</v>
      </c>
      <c r="S2623">
        <f>Kz-Sample[[#This Row],[Zp]]</f>
        <v>0.6020599913279624</v>
      </c>
      <c r="T2623">
        <f>Sample[[#This Row],[Kpy]]*KSc-Sample[[#This Row],[KPz]]*KSb</f>
        <v>-0.20411998265592479</v>
      </c>
      <c r="U2623">
        <f>-1*(Sample[[#This Row],[KPx]]*KSc-Sample[[#This Row],[KPz]]*KSa)</f>
        <v>-0.20411998265592479</v>
      </c>
      <c r="V2623">
        <f>(Sample[[#This Row],[KPx]]*$R$2-Sample[[#This Row],[Kpy]]*KSa)</f>
        <v>-0.20411998265592479</v>
      </c>
      <c r="W2623">
        <f>Sample[[#This Row],[Kpy]]*KTc-Sample[[#This Row],[KPz]]*KTb</f>
        <v>1</v>
      </c>
      <c r="X2623">
        <f>-1*(Sample[[#This Row],[KPx]]*KTc-Sample[[#This Row],[KPz]]*KTa)</f>
        <v>1</v>
      </c>
      <c r="Y2623">
        <f>(Sample[[#This Row],[KPx]]*KTb-Sample[[#This Row],[Kpy]]*KTa)</f>
        <v>1</v>
      </c>
      <c r="Z2623">
        <f>-Sample[[#This Row],[Xp]]*a+Sample[[#This Row],[Yp]]*b+Sample[[#This Row],[Zp]]*c_</f>
        <v>-0.40823996531184958</v>
      </c>
      <c r="AA2623" s="8">
        <f>-IF(Sample[[#This Row],[Column2]]&gt;0,1,-1)*SQRT(Sample[[#This Row],[KPx''i]]^2+Sample[[#This Row],[KPx''j]]^2+Sample[[#This Row],[KPx''k]]^2)/Ksmag/Scale</f>
        <v>0.24999490190638396</v>
      </c>
      <c r="AB2623" s="1">
        <f>SQRT(Sample[[#This Row],[Kpy''i]]^2+Sample[[#This Row],[KPy''j]]^2+Sample[[#This Row],[KPy''k]]^2)/KTmag/Scale</f>
        <v>0.70710678118654757</v>
      </c>
    </row>
    <row r="2624" spans="1:28" hidden="1" x14ac:dyDescent="0.25">
      <c r="A2624" s="5">
        <v>2619</v>
      </c>
      <c r="B2624" s="13" t="s">
        <v>43</v>
      </c>
      <c r="C2624" s="5"/>
      <c r="D2624" s="5"/>
      <c r="E2624">
        <v>1</v>
      </c>
      <c r="F2624">
        <v>2</v>
      </c>
      <c r="G2624">
        <v>5</v>
      </c>
      <c r="H2624" s="11">
        <f>Sample[[#This Row],[C]]/Sample[[#This Row],[D]]</f>
        <v>2</v>
      </c>
      <c r="I2624" s="11">
        <f>Sample[[#This Row],[A]]/Sample[[#This Row],[C]]</f>
        <v>2.5</v>
      </c>
      <c r="J2624" s="11">
        <f>Sample[[#This Row],[D]]/Sample[[#This Row],[A]]</f>
        <v>0.2</v>
      </c>
      <c r="K2624" s="11">
        <f>Sample[[#This Row],[A]]/Sample[[#This Row],[D]]</f>
        <v>5</v>
      </c>
      <c r="L2624" s="11">
        <f>Sample[[#This Row],[D]]/Sample[[#This Row],[C]]</f>
        <v>0.5</v>
      </c>
      <c r="M2624" s="11">
        <f>Sample[[#This Row],[C]]/Sample[[#This Row],[A]]</f>
        <v>0.4</v>
      </c>
      <c r="N2624">
        <f>IF(Sample[[#This Row],[Ap]]=0,10,LOG(Sample[[#This Row],[Ap]]))</f>
        <v>0.3010299956639812</v>
      </c>
      <c r="O2624">
        <f>IF(Sample[[#This Row],[Ei]]=0,10,LOG(Sample[[#This Row],[Ei]]))</f>
        <v>0.3979400086720376</v>
      </c>
      <c r="P2624">
        <f>IF(Sample[[#This Row],[Ii]]=0,10,LOG(Sample[[#This Row],[Ii]]))</f>
        <v>-0.69897000433601875</v>
      </c>
      <c r="Q2624">
        <f>Kx-Sample[[#This Row],[Xp]]</f>
        <v>-0.3010299956639812</v>
      </c>
      <c r="R2624">
        <f>Ky-Sample[[#This Row],[Yp]]</f>
        <v>-1.3979400086720375</v>
      </c>
      <c r="S2624">
        <f>Kz-Sample[[#This Row],[Zp]]</f>
        <v>1.6989700043360187</v>
      </c>
      <c r="T2624">
        <f>Sample[[#This Row],[Kpy]]*KSc-Sample[[#This Row],[KPz]]*KSb</f>
        <v>-0.30102999566398125</v>
      </c>
      <c r="U2624">
        <f>-1*(Sample[[#This Row],[KPx]]*KSc-Sample[[#This Row],[KPz]]*KSa)</f>
        <v>-0.3010299956639812</v>
      </c>
      <c r="V2624">
        <f>(Sample[[#This Row],[KPx]]*$R$2-Sample[[#This Row],[Kpy]]*KSa)</f>
        <v>-0.3010299956639812</v>
      </c>
      <c r="W2624">
        <f>Sample[[#This Row],[Kpy]]*KTc-Sample[[#This Row],[KPz]]*KTb</f>
        <v>3.0969100130080562</v>
      </c>
      <c r="X2624">
        <f>-1*(Sample[[#This Row],[KPx]]*KTc-Sample[[#This Row],[KPz]]*KTa)</f>
        <v>3.0969100130080562</v>
      </c>
      <c r="Y2624">
        <f>(Sample[[#This Row],[KPx]]*KTb-Sample[[#This Row],[Kpy]]*KTa)</f>
        <v>3.0969100130080562</v>
      </c>
      <c r="Z2624">
        <f>-Sample[[#This Row],[Xp]]*a+Sample[[#This Row],[Yp]]*b+Sample[[#This Row],[Zp]]*c_</f>
        <v>-0.60205999132796229</v>
      </c>
      <c r="AA2624" s="8">
        <f>-IF(Sample[[#This Row],[Column2]]&gt;0,1,-1)*SQRT(Sample[[#This Row],[KPx''i]]^2+Sample[[#This Row],[KPx''j]]^2+Sample[[#This Row],[KPx''k]]^2)/Ksmag/Scale</f>
        <v>0.36868494332449331</v>
      </c>
      <c r="AB2624" s="1">
        <f>SQRT(Sample[[#This Row],[Kpy''i]]^2+Sample[[#This Row],[KPy''j]]^2+Sample[[#This Row],[KPy''k]]^2)/KTmag/Scale</f>
        <v>2.189846070922516</v>
      </c>
    </row>
    <row r="2625" spans="1:28" hidden="1" x14ac:dyDescent="0.25">
      <c r="A2625" s="5">
        <v>2620</v>
      </c>
      <c r="B2625" s="13" t="s">
        <v>43</v>
      </c>
      <c r="C2625" s="5"/>
      <c r="D2625" s="5"/>
      <c r="E2625">
        <v>7</v>
      </c>
      <c r="F2625">
        <v>1</v>
      </c>
      <c r="G2625">
        <v>3</v>
      </c>
      <c r="H2625" s="11">
        <f>Sample[[#This Row],[C]]/Sample[[#This Row],[D]]</f>
        <v>0.14285714285714285</v>
      </c>
      <c r="I2625" s="11">
        <f>Sample[[#This Row],[A]]/Sample[[#This Row],[C]]</f>
        <v>3</v>
      </c>
      <c r="J2625" s="11">
        <f>Sample[[#This Row],[D]]/Sample[[#This Row],[A]]</f>
        <v>2.3333333333333335</v>
      </c>
      <c r="K2625" s="11">
        <f>Sample[[#This Row],[A]]/Sample[[#This Row],[D]]</f>
        <v>0.42857142857142855</v>
      </c>
      <c r="L2625" s="11">
        <f>Sample[[#This Row],[D]]/Sample[[#This Row],[C]]</f>
        <v>7</v>
      </c>
      <c r="M2625" s="11">
        <f>Sample[[#This Row],[C]]/Sample[[#This Row],[A]]</f>
        <v>0.33333333333333331</v>
      </c>
      <c r="N2625">
        <f>IF(Sample[[#This Row],[Ap]]=0,10,LOG(Sample[[#This Row],[Ap]]))</f>
        <v>-0.84509804001425681</v>
      </c>
      <c r="O2625">
        <f>IF(Sample[[#This Row],[Ei]]=0,10,LOG(Sample[[#This Row],[Ei]]))</f>
        <v>0.47712125471966244</v>
      </c>
      <c r="P2625">
        <f>IF(Sample[[#This Row],[Ii]]=0,10,LOG(Sample[[#This Row],[Ii]]))</f>
        <v>0.36797678529459443</v>
      </c>
      <c r="Q2625">
        <f>Kx-Sample[[#This Row],[Xp]]</f>
        <v>0.84509804001425681</v>
      </c>
      <c r="R2625">
        <f>Ky-Sample[[#This Row],[Yp]]</f>
        <v>-1.4771212547196624</v>
      </c>
      <c r="S2625">
        <f>Kz-Sample[[#This Row],[Zp]]</f>
        <v>0.63202321470540557</v>
      </c>
      <c r="T2625">
        <f>Sample[[#This Row],[Kpy]]*KSc-Sample[[#This Row],[KPz]]*KSb</f>
        <v>0.84509804001425681</v>
      </c>
      <c r="U2625">
        <f>-1*(Sample[[#This Row],[KPx]]*KSc-Sample[[#This Row],[KPz]]*KSa)</f>
        <v>0.84509804001425681</v>
      </c>
      <c r="V2625">
        <f>(Sample[[#This Row],[KPx]]*$R$2-Sample[[#This Row],[Kpy]]*KSa)</f>
        <v>0.84509804001425681</v>
      </c>
      <c r="W2625">
        <f>Sample[[#This Row],[Kpy]]*KTc-Sample[[#This Row],[KPz]]*KTb</f>
        <v>2.1091444694250678</v>
      </c>
      <c r="X2625">
        <f>-1*(Sample[[#This Row],[KPx]]*KTc-Sample[[#This Row],[KPz]]*KTa)</f>
        <v>2.1091444694250678</v>
      </c>
      <c r="Y2625">
        <f>(Sample[[#This Row],[KPx]]*KTb-Sample[[#This Row],[Kpy]]*KTa)</f>
        <v>2.1091444694250678</v>
      </c>
      <c r="Z2625">
        <f>-Sample[[#This Row],[Xp]]*a+Sample[[#This Row],[Yp]]*b+Sample[[#This Row],[Zp]]*c_</f>
        <v>1.6901960800285138</v>
      </c>
      <c r="AA2625" s="8">
        <f>-IF(Sample[[#This Row],[Column2]]&gt;0,1,-1)*SQRT(Sample[[#This Row],[KPx''i]]^2+Sample[[#This Row],[KPx''j]]^2+Sample[[#This Row],[KPx''k]]^2)/Ksmag/Scale</f>
        <v>-1.0350294903305448</v>
      </c>
      <c r="AB2625" s="1">
        <f>SQRT(Sample[[#This Row],[Kpy''i]]^2+Sample[[#This Row],[KPy''j]]^2+Sample[[#This Row],[KPy''k]]^2)/KTmag/Scale</f>
        <v>1.4913903568325684</v>
      </c>
    </row>
    <row r="2626" spans="1:28" hidden="1" x14ac:dyDescent="0.25">
      <c r="A2626" s="5">
        <v>2621</v>
      </c>
      <c r="B2626" s="13" t="s">
        <v>43</v>
      </c>
      <c r="C2626" s="5"/>
      <c r="D2626" s="5"/>
      <c r="E2626">
        <v>9</v>
      </c>
      <c r="F2626">
        <v>2</v>
      </c>
      <c r="G2626">
        <v>10</v>
      </c>
      <c r="H2626" s="11">
        <f>Sample[[#This Row],[C]]/Sample[[#This Row],[D]]</f>
        <v>0.22222222222222221</v>
      </c>
      <c r="I2626" s="11">
        <f>Sample[[#This Row],[A]]/Sample[[#This Row],[C]]</f>
        <v>5</v>
      </c>
      <c r="J2626" s="11">
        <f>Sample[[#This Row],[D]]/Sample[[#This Row],[A]]</f>
        <v>0.9</v>
      </c>
      <c r="K2626" s="11">
        <f>Sample[[#This Row],[A]]/Sample[[#This Row],[D]]</f>
        <v>1.1111111111111112</v>
      </c>
      <c r="L2626" s="11">
        <f>Sample[[#This Row],[D]]/Sample[[#This Row],[C]]</f>
        <v>4.5</v>
      </c>
      <c r="M2626" s="11">
        <f>Sample[[#This Row],[C]]/Sample[[#This Row],[A]]</f>
        <v>0.2</v>
      </c>
      <c r="N2626">
        <f>IF(Sample[[#This Row],[Ap]]=0,10,LOG(Sample[[#This Row],[Ap]]))</f>
        <v>-0.65321251377534373</v>
      </c>
      <c r="O2626">
        <f>IF(Sample[[#This Row],[Ei]]=0,10,LOG(Sample[[#This Row],[Ei]]))</f>
        <v>0.69897000433601886</v>
      </c>
      <c r="P2626">
        <f>IF(Sample[[#This Row],[Ii]]=0,10,LOG(Sample[[#This Row],[Ii]]))</f>
        <v>-4.5757490560675115E-2</v>
      </c>
      <c r="Q2626">
        <f>Kx-Sample[[#This Row],[Xp]]</f>
        <v>0.65321251377534373</v>
      </c>
      <c r="R2626">
        <f>Ky-Sample[[#This Row],[Yp]]</f>
        <v>-1.6989700043360187</v>
      </c>
      <c r="S2626">
        <f>Kz-Sample[[#This Row],[Zp]]</f>
        <v>1.045757490560675</v>
      </c>
      <c r="T2626">
        <f>Sample[[#This Row],[Kpy]]*KSc-Sample[[#This Row],[KPz]]*KSb</f>
        <v>0.65321251377534373</v>
      </c>
      <c r="U2626">
        <f>-1*(Sample[[#This Row],[KPx]]*KSc-Sample[[#This Row],[KPz]]*KSa)</f>
        <v>0.65321251377534373</v>
      </c>
      <c r="V2626">
        <f>(Sample[[#This Row],[KPx]]*$R$2-Sample[[#This Row],[Kpy]]*KSa)</f>
        <v>0.65321251377534373</v>
      </c>
      <c r="W2626">
        <f>Sample[[#This Row],[Kpy]]*KTc-Sample[[#This Row],[KPz]]*KTb</f>
        <v>2.7447274948966935</v>
      </c>
      <c r="X2626">
        <f>-1*(Sample[[#This Row],[KPx]]*KTc-Sample[[#This Row],[KPz]]*KTa)</f>
        <v>2.7447274948966935</v>
      </c>
      <c r="Y2626">
        <f>(Sample[[#This Row],[KPx]]*KTb-Sample[[#This Row],[Kpy]]*KTa)</f>
        <v>2.7447274948966935</v>
      </c>
      <c r="Z2626">
        <f>-Sample[[#This Row],[Xp]]*a+Sample[[#This Row],[Yp]]*b+Sample[[#This Row],[Zp]]*c_</f>
        <v>1.3064250275506875</v>
      </c>
      <c r="AA2626" s="8">
        <f>-IF(Sample[[#This Row],[Column2]]&gt;0,1,-1)*SQRT(Sample[[#This Row],[KPx''i]]^2+Sample[[#This Row],[KPx''j]]^2+Sample[[#This Row],[KPx''k]]^2)/Ksmag/Scale</f>
        <v>-0.80001867617515987</v>
      </c>
      <c r="AB2626" s="1">
        <f>SQRT(Sample[[#This Row],[Kpy''i]]^2+Sample[[#This Row],[KPy''j]]^2+Sample[[#This Row],[KPy''k]]^2)/KTmag/Scale</f>
        <v>1.9408154241506173</v>
      </c>
    </row>
    <row r="2627" spans="1:28" hidden="1" x14ac:dyDescent="0.25">
      <c r="A2627" s="5">
        <v>2622</v>
      </c>
      <c r="B2627" s="13" t="s">
        <v>43</v>
      </c>
      <c r="C2627" s="5"/>
      <c r="D2627" s="5"/>
      <c r="E2627">
        <v>9</v>
      </c>
      <c r="F2627">
        <v>1</v>
      </c>
      <c r="G2627">
        <v>8</v>
      </c>
      <c r="H2627" s="11">
        <f>Sample[[#This Row],[C]]/Sample[[#This Row],[D]]</f>
        <v>0.1111111111111111</v>
      </c>
      <c r="I2627" s="11">
        <f>Sample[[#This Row],[A]]/Sample[[#This Row],[C]]</f>
        <v>8</v>
      </c>
      <c r="J2627" s="11">
        <f>Sample[[#This Row],[D]]/Sample[[#This Row],[A]]</f>
        <v>1.125</v>
      </c>
      <c r="K2627" s="11">
        <f>Sample[[#This Row],[A]]/Sample[[#This Row],[D]]</f>
        <v>0.88888888888888884</v>
      </c>
      <c r="L2627" s="11">
        <f>Sample[[#This Row],[D]]/Sample[[#This Row],[C]]</f>
        <v>9</v>
      </c>
      <c r="M2627" s="11">
        <f>Sample[[#This Row],[C]]/Sample[[#This Row],[A]]</f>
        <v>0.125</v>
      </c>
      <c r="N2627">
        <f>IF(Sample[[#This Row],[Ap]]=0,10,LOG(Sample[[#This Row],[Ap]]))</f>
        <v>-0.95424250943932487</v>
      </c>
      <c r="O2627">
        <f>IF(Sample[[#This Row],[Ei]]=0,10,LOG(Sample[[#This Row],[Ei]]))</f>
        <v>0.90308998699194354</v>
      </c>
      <c r="P2627">
        <f>IF(Sample[[#This Row],[Ii]]=0,10,LOG(Sample[[#This Row],[Ii]]))</f>
        <v>5.1152522447381291E-2</v>
      </c>
      <c r="Q2627">
        <f>Kx-Sample[[#This Row],[Xp]]</f>
        <v>0.95424250943932487</v>
      </c>
      <c r="R2627">
        <f>Ky-Sample[[#This Row],[Yp]]</f>
        <v>-1.9030899869919435</v>
      </c>
      <c r="S2627">
        <f>Kz-Sample[[#This Row],[Zp]]</f>
        <v>0.94884747755261867</v>
      </c>
      <c r="T2627">
        <f>Sample[[#This Row],[Kpy]]*KSc-Sample[[#This Row],[KPz]]*KSb</f>
        <v>0.95424250943932487</v>
      </c>
      <c r="U2627">
        <f>-1*(Sample[[#This Row],[KPx]]*KSc-Sample[[#This Row],[KPz]]*KSa)</f>
        <v>0.95424250943932487</v>
      </c>
      <c r="V2627">
        <f>(Sample[[#This Row],[KPx]]*$R$2-Sample[[#This Row],[Kpy]]*KSa)</f>
        <v>0.95424250943932487</v>
      </c>
      <c r="W2627">
        <f>Sample[[#This Row],[Kpy]]*KTc-Sample[[#This Row],[KPz]]*KTb</f>
        <v>2.8519374645445623</v>
      </c>
      <c r="X2627">
        <f>-1*(Sample[[#This Row],[KPx]]*KTc-Sample[[#This Row],[KPz]]*KTa)</f>
        <v>2.8519374645445623</v>
      </c>
      <c r="Y2627">
        <f>(Sample[[#This Row],[KPx]]*KTb-Sample[[#This Row],[Kpy]]*KTa)</f>
        <v>2.8519374645445623</v>
      </c>
      <c r="Z2627">
        <f>-Sample[[#This Row],[Xp]]*a+Sample[[#This Row],[Yp]]*b+Sample[[#This Row],[Zp]]*c_</f>
        <v>1.9084850188786497</v>
      </c>
      <c r="AA2627" s="8">
        <f>-IF(Sample[[#This Row],[Column2]]&gt;0,1,-1)*SQRT(Sample[[#This Row],[KPx''i]]^2+Sample[[#This Row],[KPx''j]]^2+Sample[[#This Row],[KPx''k]]^2)/Ksmag/Scale</f>
        <v>-1.1687036194996532</v>
      </c>
      <c r="AB2627" s="1">
        <f>SQRT(Sample[[#This Row],[Kpy''i]]^2+Sample[[#This Row],[KPy''j]]^2+Sample[[#This Row],[KPy''k]]^2)/KTmag/Scale</f>
        <v>2.016624320699429</v>
      </c>
    </row>
    <row r="2628" spans="1:28" hidden="1" x14ac:dyDescent="0.25">
      <c r="A2628" s="5">
        <v>2623</v>
      </c>
      <c r="B2628" s="13" t="s">
        <v>43</v>
      </c>
      <c r="C2628" s="5"/>
      <c r="D2628" s="5"/>
      <c r="E2628">
        <v>3</v>
      </c>
      <c r="F2628">
        <v>3</v>
      </c>
      <c r="G2628">
        <v>7</v>
      </c>
      <c r="H2628" s="11">
        <f>Sample[[#This Row],[C]]/Sample[[#This Row],[D]]</f>
        <v>1</v>
      </c>
      <c r="I2628" s="11">
        <f>Sample[[#This Row],[A]]/Sample[[#This Row],[C]]</f>
        <v>2.3333333333333335</v>
      </c>
      <c r="J2628" s="11">
        <f>Sample[[#This Row],[D]]/Sample[[#This Row],[A]]</f>
        <v>0.42857142857142855</v>
      </c>
      <c r="K2628" s="11">
        <f>Sample[[#This Row],[A]]/Sample[[#This Row],[D]]</f>
        <v>2.3333333333333335</v>
      </c>
      <c r="L2628" s="11">
        <f>Sample[[#This Row],[D]]/Sample[[#This Row],[C]]</f>
        <v>1</v>
      </c>
      <c r="M2628" s="11">
        <f>Sample[[#This Row],[C]]/Sample[[#This Row],[A]]</f>
        <v>0.42857142857142855</v>
      </c>
      <c r="N2628">
        <f>IF(Sample[[#This Row],[Ap]]=0,10,LOG(Sample[[#This Row],[Ap]]))</f>
        <v>0</v>
      </c>
      <c r="O2628">
        <f>IF(Sample[[#This Row],[Ei]]=0,10,LOG(Sample[[#This Row],[Ei]]))</f>
        <v>0.36797678529459443</v>
      </c>
      <c r="P2628">
        <f>IF(Sample[[#This Row],[Ii]]=0,10,LOG(Sample[[#This Row],[Ii]]))</f>
        <v>-0.36797678529459443</v>
      </c>
      <c r="Q2628">
        <f>Kx-Sample[[#This Row],[Xp]]</f>
        <v>0</v>
      </c>
      <c r="R2628">
        <f>Ky-Sample[[#This Row],[Yp]]</f>
        <v>-1.3679767852945943</v>
      </c>
      <c r="S2628">
        <f>Kz-Sample[[#This Row],[Zp]]</f>
        <v>1.3679767852945943</v>
      </c>
      <c r="T2628">
        <f>Sample[[#This Row],[Kpy]]*KSc-Sample[[#This Row],[KPz]]*KSb</f>
        <v>0</v>
      </c>
      <c r="U2628">
        <f>-1*(Sample[[#This Row],[KPx]]*KSc-Sample[[#This Row],[KPz]]*KSa)</f>
        <v>0</v>
      </c>
      <c r="V2628">
        <f>(Sample[[#This Row],[KPx]]*$R$2-Sample[[#This Row],[Kpy]]*KSa)</f>
        <v>0</v>
      </c>
      <c r="W2628">
        <f>Sample[[#This Row],[Kpy]]*KTc-Sample[[#This Row],[KPz]]*KTb</f>
        <v>2.7359535705891886</v>
      </c>
      <c r="X2628">
        <f>-1*(Sample[[#This Row],[KPx]]*KTc-Sample[[#This Row],[KPz]]*KTa)</f>
        <v>2.7359535705891886</v>
      </c>
      <c r="Y2628">
        <f>(Sample[[#This Row],[KPx]]*KTb-Sample[[#This Row],[Kpy]]*KTa)</f>
        <v>2.7359535705891886</v>
      </c>
      <c r="Z2628">
        <f>-Sample[[#This Row],[Xp]]*a+Sample[[#This Row],[Yp]]*b+Sample[[#This Row],[Zp]]*c_</f>
        <v>0</v>
      </c>
      <c r="AA2628" s="8">
        <f>-IF(Sample[[#This Row],[Column2]]&gt;0,1,-1)*SQRT(Sample[[#This Row],[KPx''i]]^2+Sample[[#This Row],[KPx''j]]^2+Sample[[#This Row],[KPx''k]]^2)/Ksmag/Scale</f>
        <v>0</v>
      </c>
      <c r="AB2628" s="1">
        <f>SQRT(Sample[[#This Row],[Kpy''i]]^2+Sample[[#This Row],[KPy''j]]^2+Sample[[#This Row],[KPy''k]]^2)/KTmag/Scale</f>
        <v>1.9346113227751629</v>
      </c>
    </row>
    <row r="2629" spans="1:28" hidden="1" x14ac:dyDescent="0.25">
      <c r="A2629" s="5">
        <v>2624</v>
      </c>
      <c r="B2629" s="13" t="s">
        <v>43</v>
      </c>
      <c r="C2629" s="5"/>
      <c r="D2629" s="5"/>
      <c r="E2629">
        <v>7</v>
      </c>
      <c r="F2629">
        <v>8</v>
      </c>
      <c r="G2629">
        <v>1</v>
      </c>
      <c r="H2629" s="11">
        <f>Sample[[#This Row],[C]]/Sample[[#This Row],[D]]</f>
        <v>1.1428571428571428</v>
      </c>
      <c r="I2629" s="11">
        <f>Sample[[#This Row],[A]]/Sample[[#This Row],[C]]</f>
        <v>0.125</v>
      </c>
      <c r="J2629" s="11">
        <f>Sample[[#This Row],[D]]/Sample[[#This Row],[A]]</f>
        <v>7</v>
      </c>
      <c r="K2629" s="11">
        <f>Sample[[#This Row],[A]]/Sample[[#This Row],[D]]</f>
        <v>0.14285714285714285</v>
      </c>
      <c r="L2629" s="11">
        <f>Sample[[#This Row],[D]]/Sample[[#This Row],[C]]</f>
        <v>0.875</v>
      </c>
      <c r="M2629" s="11">
        <f>Sample[[#This Row],[C]]/Sample[[#This Row],[A]]</f>
        <v>8</v>
      </c>
      <c r="N2629">
        <f>IF(Sample[[#This Row],[Ap]]=0,10,LOG(Sample[[#This Row],[Ap]]))</f>
        <v>5.7991946977686733E-2</v>
      </c>
      <c r="O2629">
        <f>IF(Sample[[#This Row],[Ei]]=0,10,LOG(Sample[[#This Row],[Ei]]))</f>
        <v>-0.90308998699194354</v>
      </c>
      <c r="P2629">
        <f>IF(Sample[[#This Row],[Ii]]=0,10,LOG(Sample[[#This Row],[Ii]]))</f>
        <v>0.84509804001425681</v>
      </c>
      <c r="Q2629">
        <f>Kx-Sample[[#This Row],[Xp]]</f>
        <v>-5.7991946977686733E-2</v>
      </c>
      <c r="R2629">
        <f>Ky-Sample[[#This Row],[Yp]]</f>
        <v>-9.6910013008056461E-2</v>
      </c>
      <c r="S2629">
        <f>Kz-Sample[[#This Row],[Zp]]</f>
        <v>0.15490195998574319</v>
      </c>
      <c r="T2629">
        <f>Sample[[#This Row],[Kpy]]*KSc-Sample[[#This Row],[KPz]]*KSb</f>
        <v>-5.7991946977686726E-2</v>
      </c>
      <c r="U2629">
        <f>-1*(Sample[[#This Row],[KPx]]*KSc-Sample[[#This Row],[KPz]]*KSa)</f>
        <v>-5.7991946977686733E-2</v>
      </c>
      <c r="V2629">
        <f>(Sample[[#This Row],[KPx]]*$R$2-Sample[[#This Row],[Kpy]]*KSa)</f>
        <v>-5.7991946977686733E-2</v>
      </c>
      <c r="W2629">
        <f>Sample[[#This Row],[Kpy]]*KTc-Sample[[#This Row],[KPz]]*KTb</f>
        <v>0.25181197299379965</v>
      </c>
      <c r="X2629">
        <f>-1*(Sample[[#This Row],[KPx]]*KTc-Sample[[#This Row],[KPz]]*KTa)</f>
        <v>0.25181197299379965</v>
      </c>
      <c r="Y2629">
        <f>(Sample[[#This Row],[KPx]]*KTb-Sample[[#This Row],[Kpy]]*KTa)</f>
        <v>0.25181197299379965</v>
      </c>
      <c r="Z2629">
        <f>-Sample[[#This Row],[Xp]]*a+Sample[[#This Row],[Yp]]*b+Sample[[#This Row],[Zp]]*c_</f>
        <v>-0.11598389395537345</v>
      </c>
      <c r="AA2629" s="8">
        <f>-IF(Sample[[#This Row],[Column2]]&gt;0,1,-1)*SQRT(Sample[[#This Row],[KPx''i]]^2+Sample[[#This Row],[KPx''j]]^2+Sample[[#This Row],[KPx''k]]^2)/Ksmag/Scale</f>
        <v>7.1025339642934768E-2</v>
      </c>
      <c r="AB2629" s="1">
        <f>SQRT(Sample[[#This Row],[Kpy''i]]^2+Sample[[#This Row],[KPy''j]]^2+Sample[[#This Row],[KPy''k]]^2)/KTmag/Scale</f>
        <v>0.17805795368787952</v>
      </c>
    </row>
    <row r="2630" spans="1:28" hidden="1" x14ac:dyDescent="0.25">
      <c r="A2630" s="5">
        <v>2625</v>
      </c>
      <c r="B2630" s="13" t="s">
        <v>43</v>
      </c>
      <c r="C2630" s="5"/>
      <c r="D2630" s="5"/>
      <c r="E2630">
        <v>5</v>
      </c>
      <c r="F2630">
        <v>7</v>
      </c>
      <c r="G2630">
        <v>6</v>
      </c>
      <c r="H2630" s="11">
        <f>Sample[[#This Row],[C]]/Sample[[#This Row],[D]]</f>
        <v>1.4</v>
      </c>
      <c r="I2630" s="11">
        <f>Sample[[#This Row],[A]]/Sample[[#This Row],[C]]</f>
        <v>0.8571428571428571</v>
      </c>
      <c r="J2630" s="11">
        <f>Sample[[#This Row],[D]]/Sample[[#This Row],[A]]</f>
        <v>0.83333333333333337</v>
      </c>
      <c r="K2630" s="11">
        <f>Sample[[#This Row],[A]]/Sample[[#This Row],[D]]</f>
        <v>1.2</v>
      </c>
      <c r="L2630" s="11">
        <f>Sample[[#This Row],[D]]/Sample[[#This Row],[C]]</f>
        <v>0.7142857142857143</v>
      </c>
      <c r="M2630" s="11">
        <f>Sample[[#This Row],[C]]/Sample[[#This Row],[A]]</f>
        <v>1.1666666666666667</v>
      </c>
      <c r="N2630">
        <f>IF(Sample[[#This Row],[Ap]]=0,10,LOG(Sample[[#This Row],[Ap]]))</f>
        <v>0.14612803567823801</v>
      </c>
      <c r="O2630">
        <f>IF(Sample[[#This Row],[Ei]]=0,10,LOG(Sample[[#This Row],[Ei]]))</f>
        <v>-6.6946789630613221E-2</v>
      </c>
      <c r="P2630">
        <f>IF(Sample[[#This Row],[Ii]]=0,10,LOG(Sample[[#This Row],[Ii]]))</f>
        <v>-7.9181246047624804E-2</v>
      </c>
      <c r="Q2630">
        <f>Kx-Sample[[#This Row],[Xp]]</f>
        <v>-0.14612803567823801</v>
      </c>
      <c r="R2630">
        <f>Ky-Sample[[#This Row],[Yp]]</f>
        <v>-0.93305321036938682</v>
      </c>
      <c r="S2630">
        <f>Kz-Sample[[#This Row],[Zp]]</f>
        <v>1.0791812460476249</v>
      </c>
      <c r="T2630">
        <f>Sample[[#This Row],[Kpy]]*KSc-Sample[[#This Row],[KPz]]*KSb</f>
        <v>-0.14612803567823807</v>
      </c>
      <c r="U2630">
        <f>-1*(Sample[[#This Row],[KPx]]*KSc-Sample[[#This Row],[KPz]]*KSa)</f>
        <v>-0.14612803567823801</v>
      </c>
      <c r="V2630">
        <f>(Sample[[#This Row],[KPx]]*$R$2-Sample[[#This Row],[Kpy]]*KSa)</f>
        <v>-0.14612803567823801</v>
      </c>
      <c r="W2630">
        <f>Sample[[#This Row],[Kpy]]*KTc-Sample[[#This Row],[KPz]]*KTb</f>
        <v>2.0122344564170116</v>
      </c>
      <c r="X2630">
        <f>-1*(Sample[[#This Row],[KPx]]*KTc-Sample[[#This Row],[KPz]]*KTa)</f>
        <v>2.0122344564170116</v>
      </c>
      <c r="Y2630">
        <f>(Sample[[#This Row],[KPx]]*KTb-Sample[[#This Row],[Kpy]]*KTa)</f>
        <v>2.0122344564170116</v>
      </c>
      <c r="Z2630">
        <f>-Sample[[#This Row],[Xp]]*a+Sample[[#This Row],[Yp]]*b+Sample[[#This Row],[Zp]]*c_</f>
        <v>-0.29225607135647602</v>
      </c>
      <c r="AA2630" s="8">
        <f>-IF(Sample[[#This Row],[Column2]]&gt;0,1,-1)*SQRT(Sample[[#This Row],[KPx''i]]^2+Sample[[#This Row],[KPx''j]]^2+Sample[[#This Row],[KPx''k]]^2)/Ksmag/Scale</f>
        <v>0.17896956226344915</v>
      </c>
      <c r="AB2630" s="1">
        <f>SQRT(Sample[[#This Row],[Kpy''i]]^2+Sample[[#This Row],[KPy''j]]^2+Sample[[#This Row],[KPy''k]]^2)/KTmag/Scale</f>
        <v>1.4228646294696954</v>
      </c>
    </row>
    <row r="2631" spans="1:28" hidden="1" x14ac:dyDescent="0.25">
      <c r="A2631" s="5">
        <v>2626</v>
      </c>
      <c r="B2631" s="13" t="s">
        <v>43</v>
      </c>
      <c r="C2631" s="5"/>
      <c r="D2631" s="5"/>
      <c r="E2631">
        <v>7</v>
      </c>
      <c r="F2631">
        <v>10</v>
      </c>
      <c r="G2631">
        <v>10</v>
      </c>
      <c r="H2631" s="11">
        <f>Sample[[#This Row],[C]]/Sample[[#This Row],[D]]</f>
        <v>1.4285714285714286</v>
      </c>
      <c r="I2631" s="11">
        <f>Sample[[#This Row],[A]]/Sample[[#This Row],[C]]</f>
        <v>1</v>
      </c>
      <c r="J2631" s="11">
        <f>Sample[[#This Row],[D]]/Sample[[#This Row],[A]]</f>
        <v>0.7</v>
      </c>
      <c r="K2631" s="11">
        <f>Sample[[#This Row],[A]]/Sample[[#This Row],[D]]</f>
        <v>1.4285714285714286</v>
      </c>
      <c r="L2631" s="11">
        <f>Sample[[#This Row],[D]]/Sample[[#This Row],[C]]</f>
        <v>0.7</v>
      </c>
      <c r="M2631" s="11">
        <f>Sample[[#This Row],[C]]/Sample[[#This Row],[A]]</f>
        <v>1</v>
      </c>
      <c r="N2631">
        <f>IF(Sample[[#This Row],[Ap]]=0,10,LOG(Sample[[#This Row],[Ap]]))</f>
        <v>0.15490195998574319</v>
      </c>
      <c r="O2631">
        <f>IF(Sample[[#This Row],[Ei]]=0,10,LOG(Sample[[#This Row],[Ei]]))</f>
        <v>0</v>
      </c>
      <c r="P2631">
        <f>IF(Sample[[#This Row],[Ii]]=0,10,LOG(Sample[[#This Row],[Ii]]))</f>
        <v>-0.15490195998574319</v>
      </c>
      <c r="Q2631">
        <f>Kx-Sample[[#This Row],[Xp]]</f>
        <v>-0.15490195998574319</v>
      </c>
      <c r="R2631">
        <f>Ky-Sample[[#This Row],[Yp]]</f>
        <v>-1</v>
      </c>
      <c r="S2631">
        <f>Kz-Sample[[#This Row],[Zp]]</f>
        <v>1.1549019599857431</v>
      </c>
      <c r="T2631">
        <f>Sample[[#This Row],[Kpy]]*KSc-Sample[[#This Row],[KPz]]*KSb</f>
        <v>-0.15490195998574308</v>
      </c>
      <c r="U2631">
        <f>-1*(Sample[[#This Row],[KPx]]*KSc-Sample[[#This Row],[KPz]]*KSa)</f>
        <v>-0.15490195998574319</v>
      </c>
      <c r="V2631">
        <f>(Sample[[#This Row],[KPx]]*$R$2-Sample[[#This Row],[Kpy]]*KSa)</f>
        <v>-0.15490195998574319</v>
      </c>
      <c r="W2631">
        <f>Sample[[#This Row],[Kpy]]*KTc-Sample[[#This Row],[KPz]]*KTb</f>
        <v>2.1549019599857431</v>
      </c>
      <c r="X2631">
        <f>-1*(Sample[[#This Row],[KPx]]*KTc-Sample[[#This Row],[KPz]]*KTa)</f>
        <v>2.1549019599857431</v>
      </c>
      <c r="Y2631">
        <f>(Sample[[#This Row],[KPx]]*KTb-Sample[[#This Row],[Kpy]]*KTa)</f>
        <v>2.1549019599857431</v>
      </c>
      <c r="Z2631">
        <f>-Sample[[#This Row],[Xp]]*a+Sample[[#This Row],[Yp]]*b+Sample[[#This Row],[Zp]]*c_</f>
        <v>-0.30980391997148637</v>
      </c>
      <c r="AA2631" s="8">
        <f>-IF(Sample[[#This Row],[Column2]]&gt;0,1,-1)*SQRT(Sample[[#This Row],[KPx''i]]^2+Sample[[#This Row],[KPx''j]]^2+Sample[[#This Row],[KPx''k]]^2)/Ksmag/Scale</f>
        <v>0.18971538106104405</v>
      </c>
      <c r="AB2631" s="1">
        <f>SQRT(Sample[[#This Row],[Kpy''i]]^2+Sample[[#This Row],[KPy''j]]^2+Sample[[#This Row],[KPy''k]]^2)/KTmag/Scale</f>
        <v>1.5237457886981014</v>
      </c>
    </row>
    <row r="2632" spans="1:28" hidden="1" x14ac:dyDescent="0.25">
      <c r="A2632" s="5">
        <v>2627</v>
      </c>
      <c r="B2632" s="13" t="s">
        <v>43</v>
      </c>
      <c r="C2632" s="5"/>
      <c r="D2632" s="5"/>
      <c r="E2632">
        <v>6</v>
      </c>
      <c r="F2632">
        <v>10</v>
      </c>
      <c r="G2632">
        <v>6</v>
      </c>
      <c r="H2632" s="11">
        <f>Sample[[#This Row],[C]]/Sample[[#This Row],[D]]</f>
        <v>1.6666666666666667</v>
      </c>
      <c r="I2632" s="11">
        <f>Sample[[#This Row],[A]]/Sample[[#This Row],[C]]</f>
        <v>0.6</v>
      </c>
      <c r="J2632" s="11">
        <f>Sample[[#This Row],[D]]/Sample[[#This Row],[A]]</f>
        <v>1</v>
      </c>
      <c r="K2632" s="11">
        <f>Sample[[#This Row],[A]]/Sample[[#This Row],[D]]</f>
        <v>1</v>
      </c>
      <c r="L2632" s="11">
        <f>Sample[[#This Row],[D]]/Sample[[#This Row],[C]]</f>
        <v>0.6</v>
      </c>
      <c r="M2632" s="11">
        <f>Sample[[#This Row],[C]]/Sample[[#This Row],[A]]</f>
        <v>1.6666666666666667</v>
      </c>
      <c r="N2632">
        <f>IF(Sample[[#This Row],[Ap]]=0,10,LOG(Sample[[#This Row],[Ap]]))</f>
        <v>0.22184874961635639</v>
      </c>
      <c r="O2632">
        <f>IF(Sample[[#This Row],[Ei]]=0,10,LOG(Sample[[#This Row],[Ei]]))</f>
        <v>-0.22184874961635639</v>
      </c>
      <c r="P2632">
        <f>IF(Sample[[#This Row],[Ii]]=0,10,LOG(Sample[[#This Row],[Ii]]))</f>
        <v>0</v>
      </c>
      <c r="Q2632">
        <f>Kx-Sample[[#This Row],[Xp]]</f>
        <v>-0.22184874961635639</v>
      </c>
      <c r="R2632">
        <f>Ky-Sample[[#This Row],[Yp]]</f>
        <v>-0.77815125038364363</v>
      </c>
      <c r="S2632">
        <f>Kz-Sample[[#This Row],[Zp]]</f>
        <v>1</v>
      </c>
      <c r="T2632">
        <f>Sample[[#This Row],[Kpy]]*KSc-Sample[[#This Row],[KPz]]*KSb</f>
        <v>-0.22184874961635637</v>
      </c>
      <c r="U2632">
        <f>-1*(Sample[[#This Row],[KPx]]*KSc-Sample[[#This Row],[KPz]]*KSa)</f>
        <v>-0.22184874961635639</v>
      </c>
      <c r="V2632">
        <f>(Sample[[#This Row],[KPx]]*$R$2-Sample[[#This Row],[Kpy]]*KSa)</f>
        <v>-0.22184874961635639</v>
      </c>
      <c r="W2632">
        <f>Sample[[#This Row],[Kpy]]*KTc-Sample[[#This Row],[KPz]]*KTb</f>
        <v>1.7781512503836436</v>
      </c>
      <c r="X2632">
        <f>-1*(Sample[[#This Row],[KPx]]*KTc-Sample[[#This Row],[KPz]]*KTa)</f>
        <v>1.7781512503836436</v>
      </c>
      <c r="Y2632">
        <f>(Sample[[#This Row],[KPx]]*KTb-Sample[[#This Row],[Kpy]]*KTa)</f>
        <v>1.7781512503836436</v>
      </c>
      <c r="Z2632">
        <f>-Sample[[#This Row],[Xp]]*a+Sample[[#This Row],[Yp]]*b+Sample[[#This Row],[Zp]]*c_</f>
        <v>-0.44369749923271279</v>
      </c>
      <c r="AA2632" s="8">
        <f>-IF(Sample[[#This Row],[Column2]]&gt;0,1,-1)*SQRT(Sample[[#This Row],[KPx''i]]^2+Sample[[#This Row],[KPx''j]]^2+Sample[[#This Row],[KPx''k]]^2)/Ksmag/Scale</f>
        <v>0.27170811831726921</v>
      </c>
      <c r="AB2632" s="1">
        <f>SQRT(Sample[[#This Row],[Kpy''i]]^2+Sample[[#This Row],[KPy''j]]^2+Sample[[#This Row],[KPy''k]]^2)/KTmag/Scale</f>
        <v>1.2573428071216133</v>
      </c>
    </row>
    <row r="2633" spans="1:28" hidden="1" x14ac:dyDescent="0.25">
      <c r="A2633" s="5">
        <v>2628</v>
      </c>
      <c r="B2633" s="13" t="s">
        <v>43</v>
      </c>
      <c r="C2633" s="5"/>
      <c r="D2633" s="5"/>
      <c r="E2633">
        <v>1</v>
      </c>
      <c r="F2633">
        <v>3</v>
      </c>
      <c r="G2633">
        <v>7</v>
      </c>
      <c r="H2633" s="11">
        <f>Sample[[#This Row],[C]]/Sample[[#This Row],[D]]</f>
        <v>3</v>
      </c>
      <c r="I2633" s="11">
        <f>Sample[[#This Row],[A]]/Sample[[#This Row],[C]]</f>
        <v>2.3333333333333335</v>
      </c>
      <c r="J2633" s="11">
        <f>Sample[[#This Row],[D]]/Sample[[#This Row],[A]]</f>
        <v>0.14285714285714285</v>
      </c>
      <c r="K2633" s="11">
        <f>Sample[[#This Row],[A]]/Sample[[#This Row],[D]]</f>
        <v>7</v>
      </c>
      <c r="L2633" s="11">
        <f>Sample[[#This Row],[D]]/Sample[[#This Row],[C]]</f>
        <v>0.33333333333333331</v>
      </c>
      <c r="M2633" s="11">
        <f>Sample[[#This Row],[C]]/Sample[[#This Row],[A]]</f>
        <v>0.42857142857142855</v>
      </c>
      <c r="N2633">
        <f>IF(Sample[[#This Row],[Ap]]=0,10,LOG(Sample[[#This Row],[Ap]]))</f>
        <v>0.47712125471966244</v>
      </c>
      <c r="O2633">
        <f>IF(Sample[[#This Row],[Ei]]=0,10,LOG(Sample[[#This Row],[Ei]]))</f>
        <v>0.36797678529459443</v>
      </c>
      <c r="P2633">
        <f>IF(Sample[[#This Row],[Ii]]=0,10,LOG(Sample[[#This Row],[Ii]]))</f>
        <v>-0.84509804001425681</v>
      </c>
      <c r="Q2633">
        <f>Kx-Sample[[#This Row],[Xp]]</f>
        <v>-0.47712125471966244</v>
      </c>
      <c r="R2633">
        <f>Ky-Sample[[#This Row],[Yp]]</f>
        <v>-1.3679767852945943</v>
      </c>
      <c r="S2633">
        <f>Kz-Sample[[#This Row],[Zp]]</f>
        <v>1.8450980400142569</v>
      </c>
      <c r="T2633">
        <f>Sample[[#This Row],[Kpy]]*KSc-Sample[[#This Row],[KPz]]*KSb</f>
        <v>-0.4771212547196626</v>
      </c>
      <c r="U2633">
        <f>-1*(Sample[[#This Row],[KPx]]*KSc-Sample[[#This Row],[KPz]]*KSa)</f>
        <v>-0.47712125471966244</v>
      </c>
      <c r="V2633">
        <f>(Sample[[#This Row],[KPx]]*$R$2-Sample[[#This Row],[Kpy]]*KSa)</f>
        <v>-0.47712125471966244</v>
      </c>
      <c r="W2633">
        <f>Sample[[#This Row],[Kpy]]*KTc-Sample[[#This Row],[KPz]]*KTb</f>
        <v>3.2130748253088512</v>
      </c>
      <c r="X2633">
        <f>-1*(Sample[[#This Row],[KPx]]*KTc-Sample[[#This Row],[KPz]]*KTa)</f>
        <v>3.2130748253088512</v>
      </c>
      <c r="Y2633">
        <f>(Sample[[#This Row],[KPx]]*KTb-Sample[[#This Row],[Kpy]]*KTa)</f>
        <v>3.2130748253088512</v>
      </c>
      <c r="Z2633">
        <f>-Sample[[#This Row],[Xp]]*a+Sample[[#This Row],[Yp]]*b+Sample[[#This Row],[Zp]]*c_</f>
        <v>-0.95424250943932476</v>
      </c>
      <c r="AA2633" s="8">
        <f>-IF(Sample[[#This Row],[Column2]]&gt;0,1,-1)*SQRT(Sample[[#This Row],[KPx''i]]^2+Sample[[#This Row],[KPx''j]]^2+Sample[[#This Row],[KPx''k]]^2)/Ksmag/Scale</f>
        <v>0.58435180974982659</v>
      </c>
      <c r="AB2633" s="1">
        <f>SQRT(Sample[[#This Row],[Kpy''i]]^2+Sample[[#This Row],[KPy''j]]^2+Sample[[#This Row],[KPy''k]]^2)/KTmag/Scale</f>
        <v>2.2719869974356706</v>
      </c>
    </row>
    <row r="2634" spans="1:28" hidden="1" x14ac:dyDescent="0.25">
      <c r="A2634" s="5">
        <v>2629</v>
      </c>
      <c r="B2634" s="13" t="s">
        <v>43</v>
      </c>
      <c r="C2634" s="5"/>
      <c r="D2634" s="5"/>
      <c r="E2634">
        <v>9</v>
      </c>
      <c r="F2634">
        <v>3</v>
      </c>
      <c r="G2634">
        <v>10</v>
      </c>
      <c r="H2634" s="11">
        <f>Sample[[#This Row],[C]]/Sample[[#This Row],[D]]</f>
        <v>0.33333333333333331</v>
      </c>
      <c r="I2634" s="11">
        <f>Sample[[#This Row],[A]]/Sample[[#This Row],[C]]</f>
        <v>3.3333333333333335</v>
      </c>
      <c r="J2634" s="11">
        <f>Sample[[#This Row],[D]]/Sample[[#This Row],[A]]</f>
        <v>0.9</v>
      </c>
      <c r="K2634" s="11">
        <f>Sample[[#This Row],[A]]/Sample[[#This Row],[D]]</f>
        <v>1.1111111111111112</v>
      </c>
      <c r="L2634" s="11">
        <f>Sample[[#This Row],[D]]/Sample[[#This Row],[C]]</f>
        <v>3</v>
      </c>
      <c r="M2634" s="11">
        <f>Sample[[#This Row],[C]]/Sample[[#This Row],[A]]</f>
        <v>0.3</v>
      </c>
      <c r="N2634">
        <f>IF(Sample[[#This Row],[Ap]]=0,10,LOG(Sample[[#This Row],[Ap]]))</f>
        <v>-0.47712125471966244</v>
      </c>
      <c r="O2634">
        <f>IF(Sample[[#This Row],[Ei]]=0,10,LOG(Sample[[#This Row],[Ei]]))</f>
        <v>0.52287874528033762</v>
      </c>
      <c r="P2634">
        <f>IF(Sample[[#This Row],[Ii]]=0,10,LOG(Sample[[#This Row],[Ii]]))</f>
        <v>-4.5757490560675115E-2</v>
      </c>
      <c r="Q2634">
        <f>Kx-Sample[[#This Row],[Xp]]</f>
        <v>0.47712125471966244</v>
      </c>
      <c r="R2634">
        <f>Ky-Sample[[#This Row],[Yp]]</f>
        <v>-1.5228787452803376</v>
      </c>
      <c r="S2634">
        <f>Kz-Sample[[#This Row],[Zp]]</f>
        <v>1.045757490560675</v>
      </c>
      <c r="T2634">
        <f>Sample[[#This Row],[Kpy]]*KSc-Sample[[#This Row],[KPz]]*KSb</f>
        <v>0.4771212547196626</v>
      </c>
      <c r="U2634">
        <f>-1*(Sample[[#This Row],[KPx]]*KSc-Sample[[#This Row],[KPz]]*KSa)</f>
        <v>0.47712125471966244</v>
      </c>
      <c r="V2634">
        <f>(Sample[[#This Row],[KPx]]*$R$2-Sample[[#This Row],[Kpy]]*KSa)</f>
        <v>0.47712125471966244</v>
      </c>
      <c r="W2634">
        <f>Sample[[#This Row],[Kpy]]*KTc-Sample[[#This Row],[KPz]]*KTb</f>
        <v>2.5686362358410126</v>
      </c>
      <c r="X2634">
        <f>-1*(Sample[[#This Row],[KPx]]*KTc-Sample[[#This Row],[KPz]]*KTa)</f>
        <v>2.5686362358410126</v>
      </c>
      <c r="Y2634">
        <f>(Sample[[#This Row],[KPx]]*KTb-Sample[[#This Row],[Kpy]]*KTa)</f>
        <v>2.5686362358410126</v>
      </c>
      <c r="Z2634">
        <f>-Sample[[#This Row],[Xp]]*a+Sample[[#This Row],[Yp]]*b+Sample[[#This Row],[Zp]]*c_</f>
        <v>0.95424250943932498</v>
      </c>
      <c r="AA2634" s="8">
        <f>-IF(Sample[[#This Row],[Column2]]&gt;0,1,-1)*SQRT(Sample[[#This Row],[KPx''i]]^2+Sample[[#This Row],[KPx''j]]^2+Sample[[#This Row],[KPx''k]]^2)/Ksmag/Scale</f>
        <v>-0.58435180974982659</v>
      </c>
      <c r="AB2634" s="1">
        <f>SQRT(Sample[[#This Row],[Kpy''i]]^2+Sample[[#This Row],[KPy''j]]^2+Sample[[#This Row],[KPy''k]]^2)/KTmag/Scale</f>
        <v>1.8163001007646682</v>
      </c>
    </row>
    <row r="2635" spans="1:28" hidden="1" x14ac:dyDescent="0.25">
      <c r="A2635" s="5">
        <v>2630</v>
      </c>
      <c r="B2635" s="13" t="s">
        <v>43</v>
      </c>
      <c r="C2635" s="5"/>
      <c r="D2635" s="5"/>
      <c r="E2635">
        <v>8</v>
      </c>
      <c r="F2635">
        <v>6</v>
      </c>
      <c r="G2635">
        <v>10</v>
      </c>
      <c r="H2635" s="11">
        <f>Sample[[#This Row],[C]]/Sample[[#This Row],[D]]</f>
        <v>0.75</v>
      </c>
      <c r="I2635" s="11">
        <f>Sample[[#This Row],[A]]/Sample[[#This Row],[C]]</f>
        <v>1.6666666666666667</v>
      </c>
      <c r="J2635" s="11">
        <f>Sample[[#This Row],[D]]/Sample[[#This Row],[A]]</f>
        <v>0.8</v>
      </c>
      <c r="K2635" s="11">
        <f>Sample[[#This Row],[A]]/Sample[[#This Row],[D]]</f>
        <v>1.25</v>
      </c>
      <c r="L2635" s="11">
        <f>Sample[[#This Row],[D]]/Sample[[#This Row],[C]]</f>
        <v>1.3333333333333333</v>
      </c>
      <c r="M2635" s="11">
        <f>Sample[[#This Row],[C]]/Sample[[#This Row],[A]]</f>
        <v>0.6</v>
      </c>
      <c r="N2635">
        <f>IF(Sample[[#This Row],[Ap]]=0,10,LOG(Sample[[#This Row],[Ap]]))</f>
        <v>-0.12493873660829995</v>
      </c>
      <c r="O2635">
        <f>IF(Sample[[#This Row],[Ei]]=0,10,LOG(Sample[[#This Row],[Ei]]))</f>
        <v>0.22184874961635639</v>
      </c>
      <c r="P2635">
        <f>IF(Sample[[#This Row],[Ii]]=0,10,LOG(Sample[[#This Row],[Ii]]))</f>
        <v>-9.6910013008056392E-2</v>
      </c>
      <c r="Q2635">
        <f>Kx-Sample[[#This Row],[Xp]]</f>
        <v>0.12493873660829995</v>
      </c>
      <c r="R2635">
        <f>Ky-Sample[[#This Row],[Yp]]</f>
        <v>-1.2218487496163564</v>
      </c>
      <c r="S2635">
        <f>Kz-Sample[[#This Row],[Zp]]</f>
        <v>1.0969100130080565</v>
      </c>
      <c r="T2635">
        <f>Sample[[#This Row],[Kpy]]*KSc-Sample[[#This Row],[KPz]]*KSb</f>
        <v>0.12493873660829991</v>
      </c>
      <c r="U2635">
        <f>-1*(Sample[[#This Row],[KPx]]*KSc-Sample[[#This Row],[KPz]]*KSa)</f>
        <v>0.12493873660829995</v>
      </c>
      <c r="V2635">
        <f>(Sample[[#This Row],[KPx]]*$R$2-Sample[[#This Row],[Kpy]]*KSa)</f>
        <v>0.12493873660829995</v>
      </c>
      <c r="W2635">
        <f>Sample[[#This Row],[Kpy]]*KTc-Sample[[#This Row],[KPz]]*KTb</f>
        <v>2.3187587626244128</v>
      </c>
      <c r="X2635">
        <f>-1*(Sample[[#This Row],[KPx]]*KTc-Sample[[#This Row],[KPz]]*KTa)</f>
        <v>2.3187587626244128</v>
      </c>
      <c r="Y2635">
        <f>(Sample[[#This Row],[KPx]]*KTb-Sample[[#This Row],[Kpy]]*KTa)</f>
        <v>2.3187587626244128</v>
      </c>
      <c r="Z2635">
        <f>-Sample[[#This Row],[Xp]]*a+Sample[[#This Row],[Yp]]*b+Sample[[#This Row],[Zp]]*c_</f>
        <v>0.2498774732166</v>
      </c>
      <c r="AA2635" s="8">
        <f>-IF(Sample[[#This Row],[Column2]]&gt;0,1,-1)*SQRT(Sample[[#This Row],[KPx''i]]^2+Sample[[#This Row],[KPx''j]]^2+Sample[[#This Row],[KPx''k]]^2)/Ksmag/Scale</f>
        <v>-0.15301807689915992</v>
      </c>
      <c r="AB2635" s="1">
        <f>SQRT(Sample[[#This Row],[Kpy''i]]^2+Sample[[#This Row],[KPy''j]]^2+Sample[[#This Row],[KPy''k]]^2)/KTmag/Scale</f>
        <v>1.6396100449874504</v>
      </c>
    </row>
    <row r="2636" spans="1:28" hidden="1" x14ac:dyDescent="0.25">
      <c r="A2636" s="5">
        <v>2631</v>
      </c>
      <c r="B2636" s="13" t="s">
        <v>43</v>
      </c>
      <c r="C2636" s="5"/>
      <c r="D2636" s="5"/>
      <c r="E2636">
        <v>6</v>
      </c>
      <c r="F2636">
        <v>8</v>
      </c>
      <c r="G2636">
        <v>6</v>
      </c>
      <c r="H2636" s="11">
        <f>Sample[[#This Row],[C]]/Sample[[#This Row],[D]]</f>
        <v>1.3333333333333333</v>
      </c>
      <c r="I2636" s="11">
        <f>Sample[[#This Row],[A]]/Sample[[#This Row],[C]]</f>
        <v>0.75</v>
      </c>
      <c r="J2636" s="11">
        <f>Sample[[#This Row],[D]]/Sample[[#This Row],[A]]</f>
        <v>1</v>
      </c>
      <c r="K2636" s="11">
        <f>Sample[[#This Row],[A]]/Sample[[#This Row],[D]]</f>
        <v>1</v>
      </c>
      <c r="L2636" s="11">
        <f>Sample[[#This Row],[D]]/Sample[[#This Row],[C]]</f>
        <v>0.75</v>
      </c>
      <c r="M2636" s="11">
        <f>Sample[[#This Row],[C]]/Sample[[#This Row],[A]]</f>
        <v>1.3333333333333333</v>
      </c>
      <c r="N2636">
        <f>IF(Sample[[#This Row],[Ap]]=0,10,LOG(Sample[[#This Row],[Ap]]))</f>
        <v>0.12493873660829993</v>
      </c>
      <c r="O2636">
        <f>IF(Sample[[#This Row],[Ei]]=0,10,LOG(Sample[[#This Row],[Ei]]))</f>
        <v>-0.12493873660829995</v>
      </c>
      <c r="P2636">
        <f>IF(Sample[[#This Row],[Ii]]=0,10,LOG(Sample[[#This Row],[Ii]]))</f>
        <v>0</v>
      </c>
      <c r="Q2636">
        <f>Kx-Sample[[#This Row],[Xp]]</f>
        <v>-0.12493873660829993</v>
      </c>
      <c r="R2636">
        <f>Ky-Sample[[#This Row],[Yp]]</f>
        <v>-0.87506126339170009</v>
      </c>
      <c r="S2636">
        <f>Kz-Sample[[#This Row],[Zp]]</f>
        <v>1</v>
      </c>
      <c r="T2636">
        <f>Sample[[#This Row],[Kpy]]*KSc-Sample[[#This Row],[KPz]]*KSb</f>
        <v>-0.12493873660829991</v>
      </c>
      <c r="U2636">
        <f>-1*(Sample[[#This Row],[KPx]]*KSc-Sample[[#This Row],[KPz]]*KSa)</f>
        <v>-0.12493873660829993</v>
      </c>
      <c r="V2636">
        <f>(Sample[[#This Row],[KPx]]*$R$2-Sample[[#This Row],[Kpy]]*KSa)</f>
        <v>-0.12493873660829993</v>
      </c>
      <c r="W2636">
        <f>Sample[[#This Row],[Kpy]]*KTc-Sample[[#This Row],[KPz]]*KTb</f>
        <v>1.8750612633917001</v>
      </c>
      <c r="X2636">
        <f>-1*(Sample[[#This Row],[KPx]]*KTc-Sample[[#This Row],[KPz]]*KTa)</f>
        <v>1.8750612633917001</v>
      </c>
      <c r="Y2636">
        <f>(Sample[[#This Row],[KPx]]*KTb-Sample[[#This Row],[Kpy]]*KTa)</f>
        <v>1.8750612633917001</v>
      </c>
      <c r="Z2636">
        <f>-Sample[[#This Row],[Xp]]*a+Sample[[#This Row],[Yp]]*b+Sample[[#This Row],[Zp]]*c_</f>
        <v>-0.24987747321659989</v>
      </c>
      <c r="AA2636" s="8">
        <f>-IF(Sample[[#This Row],[Column2]]&gt;0,1,-1)*SQRT(Sample[[#This Row],[KPx''i]]^2+Sample[[#This Row],[KPx''j]]^2+Sample[[#This Row],[KPx''k]]^2)/Ksmag/Scale</f>
        <v>0.15301807689915992</v>
      </c>
      <c r="AB2636" s="1">
        <f>SQRT(Sample[[#This Row],[Kpy''i]]^2+Sample[[#This Row],[KPy''j]]^2+Sample[[#This Row],[KPy''k]]^2)/KTmag/Scale</f>
        <v>1.3258685344844863</v>
      </c>
    </row>
    <row r="2637" spans="1:28" hidden="1" x14ac:dyDescent="0.25">
      <c r="A2637" s="5">
        <v>2632</v>
      </c>
      <c r="B2637" s="13" t="s">
        <v>43</v>
      </c>
      <c r="C2637" s="5"/>
      <c r="D2637" s="5"/>
      <c r="E2637">
        <v>10</v>
      </c>
      <c r="F2637">
        <v>4</v>
      </c>
      <c r="G2637">
        <v>8</v>
      </c>
      <c r="H2637" s="11">
        <f>Sample[[#This Row],[C]]/Sample[[#This Row],[D]]</f>
        <v>0.4</v>
      </c>
      <c r="I2637" s="11">
        <f>Sample[[#This Row],[A]]/Sample[[#This Row],[C]]</f>
        <v>2</v>
      </c>
      <c r="J2637" s="11">
        <f>Sample[[#This Row],[D]]/Sample[[#This Row],[A]]</f>
        <v>1.25</v>
      </c>
      <c r="K2637" s="11">
        <f>Sample[[#This Row],[A]]/Sample[[#This Row],[D]]</f>
        <v>0.8</v>
      </c>
      <c r="L2637" s="11">
        <f>Sample[[#This Row],[D]]/Sample[[#This Row],[C]]</f>
        <v>2.5</v>
      </c>
      <c r="M2637" s="11">
        <f>Sample[[#This Row],[C]]/Sample[[#This Row],[A]]</f>
        <v>0.5</v>
      </c>
      <c r="N2637">
        <f>IF(Sample[[#This Row],[Ap]]=0,10,LOG(Sample[[#This Row],[Ap]]))</f>
        <v>-0.3979400086720376</v>
      </c>
      <c r="O2637">
        <f>IF(Sample[[#This Row],[Ei]]=0,10,LOG(Sample[[#This Row],[Ei]]))</f>
        <v>0.3010299956639812</v>
      </c>
      <c r="P2637">
        <f>IF(Sample[[#This Row],[Ii]]=0,10,LOG(Sample[[#This Row],[Ii]]))</f>
        <v>9.691001300805642E-2</v>
      </c>
      <c r="Q2637">
        <f>Kx-Sample[[#This Row],[Xp]]</f>
        <v>0.3979400086720376</v>
      </c>
      <c r="R2637">
        <f>Ky-Sample[[#This Row],[Yp]]</f>
        <v>-1.3010299956639813</v>
      </c>
      <c r="S2637">
        <f>Kz-Sample[[#This Row],[Zp]]</f>
        <v>0.90308998699194354</v>
      </c>
      <c r="T2637">
        <f>Sample[[#This Row],[Kpy]]*KSc-Sample[[#This Row],[KPz]]*KSb</f>
        <v>0.39794000867203771</v>
      </c>
      <c r="U2637">
        <f>-1*(Sample[[#This Row],[KPx]]*KSc-Sample[[#This Row],[KPz]]*KSa)</f>
        <v>0.3979400086720376</v>
      </c>
      <c r="V2637">
        <f>(Sample[[#This Row],[KPx]]*$R$2-Sample[[#This Row],[Kpy]]*KSa)</f>
        <v>0.3979400086720376</v>
      </c>
      <c r="W2637">
        <f>Sample[[#This Row],[Kpy]]*KTc-Sample[[#This Row],[KPz]]*KTb</f>
        <v>2.204119982655925</v>
      </c>
      <c r="X2637">
        <f>-1*(Sample[[#This Row],[KPx]]*KTc-Sample[[#This Row],[KPz]]*KTa)</f>
        <v>2.2041199826559246</v>
      </c>
      <c r="Y2637">
        <f>(Sample[[#This Row],[KPx]]*KTb-Sample[[#This Row],[Kpy]]*KTa)</f>
        <v>2.204119982655925</v>
      </c>
      <c r="Z2637">
        <f>-Sample[[#This Row],[Xp]]*a+Sample[[#This Row],[Yp]]*b+Sample[[#This Row],[Zp]]*c_</f>
        <v>0.79588001734407521</v>
      </c>
      <c r="AA2637" s="8">
        <f>-IF(Sample[[#This Row],[Column2]]&gt;0,1,-1)*SQRT(Sample[[#This Row],[KPx''i]]^2+Sample[[#This Row],[KPx''j]]^2+Sample[[#This Row],[KPx''k]]^2)/Ksmag/Scale</f>
        <v>-0.48737498474260249</v>
      </c>
      <c r="AB2637" s="1">
        <f>SQRT(Sample[[#This Row],[Kpy''i]]^2+Sample[[#This Row],[KPy''j]]^2+Sample[[#This Row],[KPy''k]]^2)/KTmag/Scale</f>
        <v>1.5585481862847801</v>
      </c>
    </row>
    <row r="2638" spans="1:28" hidden="1" x14ac:dyDescent="0.25">
      <c r="A2638" s="5">
        <v>2633</v>
      </c>
      <c r="B2638" s="13" t="s">
        <v>43</v>
      </c>
      <c r="C2638" s="5"/>
      <c r="D2638" s="5"/>
      <c r="E2638">
        <v>10</v>
      </c>
      <c r="F2638">
        <v>10</v>
      </c>
      <c r="G2638">
        <v>9</v>
      </c>
      <c r="H2638" s="11">
        <f>Sample[[#This Row],[C]]/Sample[[#This Row],[D]]</f>
        <v>1</v>
      </c>
      <c r="I2638" s="11">
        <f>Sample[[#This Row],[A]]/Sample[[#This Row],[C]]</f>
        <v>0.9</v>
      </c>
      <c r="J2638" s="11">
        <f>Sample[[#This Row],[D]]/Sample[[#This Row],[A]]</f>
        <v>1.1111111111111112</v>
      </c>
      <c r="K2638" s="11">
        <f>Sample[[#This Row],[A]]/Sample[[#This Row],[D]]</f>
        <v>0.9</v>
      </c>
      <c r="L2638" s="11">
        <f>Sample[[#This Row],[D]]/Sample[[#This Row],[C]]</f>
        <v>1</v>
      </c>
      <c r="M2638" s="11">
        <f>Sample[[#This Row],[C]]/Sample[[#This Row],[A]]</f>
        <v>1.1111111111111112</v>
      </c>
      <c r="N2638">
        <f>IF(Sample[[#This Row],[Ap]]=0,10,LOG(Sample[[#This Row],[Ap]]))</f>
        <v>0</v>
      </c>
      <c r="O2638">
        <f>IF(Sample[[#This Row],[Ei]]=0,10,LOG(Sample[[#This Row],[Ei]]))</f>
        <v>-4.5757490560675115E-2</v>
      </c>
      <c r="P2638">
        <f>IF(Sample[[#This Row],[Ii]]=0,10,LOG(Sample[[#This Row],[Ii]]))</f>
        <v>4.5757490560675143E-2</v>
      </c>
      <c r="Q2638">
        <f>Kx-Sample[[#This Row],[Xp]]</f>
        <v>0</v>
      </c>
      <c r="R2638">
        <f>Ky-Sample[[#This Row],[Yp]]</f>
        <v>-0.95424250943932487</v>
      </c>
      <c r="S2638">
        <f>Kz-Sample[[#This Row],[Zp]]</f>
        <v>0.95424250943932487</v>
      </c>
      <c r="T2638">
        <f>Sample[[#This Row],[Kpy]]*KSc-Sample[[#This Row],[KPz]]*KSb</f>
        <v>0</v>
      </c>
      <c r="U2638">
        <f>-1*(Sample[[#This Row],[KPx]]*KSc-Sample[[#This Row],[KPz]]*KSa)</f>
        <v>0</v>
      </c>
      <c r="V2638">
        <f>(Sample[[#This Row],[KPx]]*$R$2-Sample[[#This Row],[Kpy]]*KSa)</f>
        <v>0</v>
      </c>
      <c r="W2638">
        <f>Sample[[#This Row],[Kpy]]*KTc-Sample[[#This Row],[KPz]]*KTb</f>
        <v>1.9084850188786497</v>
      </c>
      <c r="X2638">
        <f>-1*(Sample[[#This Row],[KPx]]*KTc-Sample[[#This Row],[KPz]]*KTa)</f>
        <v>1.9084850188786497</v>
      </c>
      <c r="Y2638">
        <f>(Sample[[#This Row],[KPx]]*KTb-Sample[[#This Row],[Kpy]]*KTa)</f>
        <v>1.9084850188786497</v>
      </c>
      <c r="Z2638">
        <f>-Sample[[#This Row],[Xp]]*a+Sample[[#This Row],[Yp]]*b+Sample[[#This Row],[Zp]]*c_</f>
        <v>0</v>
      </c>
      <c r="AA2638" s="8">
        <f>-IF(Sample[[#This Row],[Column2]]&gt;0,1,-1)*SQRT(Sample[[#This Row],[KPx''i]]^2+Sample[[#This Row],[KPx''j]]^2+Sample[[#This Row],[KPx''k]]^2)/Ksmag/Scale</f>
        <v>0</v>
      </c>
      <c r="AB2638" s="1">
        <f>SQRT(Sample[[#This Row],[Kpy''i]]^2+Sample[[#This Row],[KPy''j]]^2+Sample[[#This Row],[KPy''k]]^2)/KTmag/Scale</f>
        <v>1.3495026986420295</v>
      </c>
    </row>
    <row r="2639" spans="1:28" hidden="1" x14ac:dyDescent="0.25">
      <c r="A2639" s="5">
        <v>2634</v>
      </c>
      <c r="B2639" s="13" t="s">
        <v>43</v>
      </c>
      <c r="C2639" s="5"/>
      <c r="D2639" s="5"/>
      <c r="E2639">
        <v>6</v>
      </c>
      <c r="F2639">
        <v>5</v>
      </c>
      <c r="G2639">
        <v>4</v>
      </c>
      <c r="H2639" s="11">
        <f>Sample[[#This Row],[C]]/Sample[[#This Row],[D]]</f>
        <v>0.83333333333333337</v>
      </c>
      <c r="I2639" s="11">
        <f>Sample[[#This Row],[A]]/Sample[[#This Row],[C]]</f>
        <v>0.8</v>
      </c>
      <c r="J2639" s="11">
        <f>Sample[[#This Row],[D]]/Sample[[#This Row],[A]]</f>
        <v>1.5</v>
      </c>
      <c r="K2639" s="11">
        <f>Sample[[#This Row],[A]]/Sample[[#This Row],[D]]</f>
        <v>0.66666666666666663</v>
      </c>
      <c r="L2639" s="11">
        <f>Sample[[#This Row],[D]]/Sample[[#This Row],[C]]</f>
        <v>1.2</v>
      </c>
      <c r="M2639" s="11">
        <f>Sample[[#This Row],[C]]/Sample[[#This Row],[A]]</f>
        <v>1.25</v>
      </c>
      <c r="N2639">
        <f>IF(Sample[[#This Row],[Ap]]=0,10,LOG(Sample[[#This Row],[Ap]]))</f>
        <v>-7.9181246047624804E-2</v>
      </c>
      <c r="O2639">
        <f>IF(Sample[[#This Row],[Ei]]=0,10,LOG(Sample[[#This Row],[Ei]]))</f>
        <v>-9.6910013008056392E-2</v>
      </c>
      <c r="P2639">
        <f>IF(Sample[[#This Row],[Ii]]=0,10,LOG(Sample[[#This Row],[Ii]]))</f>
        <v>0.17609125905568124</v>
      </c>
      <c r="Q2639">
        <f>Kx-Sample[[#This Row],[Xp]]</f>
        <v>7.9181246047624804E-2</v>
      </c>
      <c r="R2639">
        <f>Ky-Sample[[#This Row],[Yp]]</f>
        <v>-0.90308998699194365</v>
      </c>
      <c r="S2639">
        <f>Kz-Sample[[#This Row],[Zp]]</f>
        <v>0.82390874094431876</v>
      </c>
      <c r="T2639">
        <f>Sample[[#This Row],[Kpy]]*KSc-Sample[[#This Row],[KPz]]*KSb</f>
        <v>7.9181246047624887E-2</v>
      </c>
      <c r="U2639">
        <f>-1*(Sample[[#This Row],[KPx]]*KSc-Sample[[#This Row],[KPz]]*KSa)</f>
        <v>7.9181246047624804E-2</v>
      </c>
      <c r="V2639">
        <f>(Sample[[#This Row],[KPx]]*$R$2-Sample[[#This Row],[Kpy]]*KSa)</f>
        <v>7.9181246047624804E-2</v>
      </c>
      <c r="W2639">
        <f>Sample[[#This Row],[Kpy]]*KTc-Sample[[#This Row],[KPz]]*KTb</f>
        <v>1.7269987279362624</v>
      </c>
      <c r="X2639">
        <f>-1*(Sample[[#This Row],[KPx]]*KTc-Sample[[#This Row],[KPz]]*KTa)</f>
        <v>1.7269987279362624</v>
      </c>
      <c r="Y2639">
        <f>(Sample[[#This Row],[KPx]]*KTb-Sample[[#This Row],[Kpy]]*KTa)</f>
        <v>1.7269987279362624</v>
      </c>
      <c r="Z2639">
        <f>-Sample[[#This Row],[Xp]]*a+Sample[[#This Row],[Yp]]*b+Sample[[#This Row],[Zp]]*c_</f>
        <v>0.15836249209524969</v>
      </c>
      <c r="AA2639" s="8">
        <f>-IF(Sample[[#This Row],[Column2]]&gt;0,1,-1)*SQRT(Sample[[#This Row],[KPx''i]]^2+Sample[[#This Row],[KPx''j]]^2+Sample[[#This Row],[KPx''k]]^2)/Ksmag/Scale</f>
        <v>-9.6976825007224043E-2</v>
      </c>
      <c r="AB2639" s="1">
        <f>SQRT(Sample[[#This Row],[Kpy''i]]^2+Sample[[#This Row],[KPy''j]]^2+Sample[[#This Row],[KPy''k]]^2)/KTmag/Scale</f>
        <v>1.2211725116242726</v>
      </c>
    </row>
    <row r="2640" spans="1:28" hidden="1" x14ac:dyDescent="0.25">
      <c r="A2640" s="5">
        <v>2635</v>
      </c>
      <c r="B2640" s="13" t="s">
        <v>43</v>
      </c>
      <c r="C2640" s="5"/>
      <c r="D2640" s="5"/>
      <c r="E2640">
        <v>1</v>
      </c>
      <c r="F2640">
        <v>5</v>
      </c>
      <c r="G2640">
        <v>10</v>
      </c>
      <c r="H2640" s="11">
        <f>Sample[[#This Row],[C]]/Sample[[#This Row],[D]]</f>
        <v>5</v>
      </c>
      <c r="I2640" s="11">
        <f>Sample[[#This Row],[A]]/Sample[[#This Row],[C]]</f>
        <v>2</v>
      </c>
      <c r="J2640" s="11">
        <f>Sample[[#This Row],[D]]/Sample[[#This Row],[A]]</f>
        <v>0.1</v>
      </c>
      <c r="K2640" s="11">
        <f>Sample[[#This Row],[A]]/Sample[[#This Row],[D]]</f>
        <v>10</v>
      </c>
      <c r="L2640" s="11">
        <f>Sample[[#This Row],[D]]/Sample[[#This Row],[C]]</f>
        <v>0.2</v>
      </c>
      <c r="M2640" s="11">
        <f>Sample[[#This Row],[C]]/Sample[[#This Row],[A]]</f>
        <v>0.5</v>
      </c>
      <c r="N2640">
        <f>IF(Sample[[#This Row],[Ap]]=0,10,LOG(Sample[[#This Row],[Ap]]))</f>
        <v>0.69897000433601886</v>
      </c>
      <c r="O2640">
        <f>IF(Sample[[#This Row],[Ei]]=0,10,LOG(Sample[[#This Row],[Ei]]))</f>
        <v>0.3010299956639812</v>
      </c>
      <c r="P2640">
        <f>IF(Sample[[#This Row],[Ii]]=0,10,LOG(Sample[[#This Row],[Ii]]))</f>
        <v>-1</v>
      </c>
      <c r="Q2640">
        <f>Kx-Sample[[#This Row],[Xp]]</f>
        <v>-0.69897000433601886</v>
      </c>
      <c r="R2640">
        <f>Ky-Sample[[#This Row],[Yp]]</f>
        <v>-1.3010299956639813</v>
      </c>
      <c r="S2640">
        <f>Kz-Sample[[#This Row],[Zp]]</f>
        <v>2</v>
      </c>
      <c r="T2640">
        <f>Sample[[#This Row],[Kpy]]*KSc-Sample[[#This Row],[KPz]]*KSb</f>
        <v>-0.69897000433601875</v>
      </c>
      <c r="U2640">
        <f>-1*(Sample[[#This Row],[KPx]]*KSc-Sample[[#This Row],[KPz]]*KSa)</f>
        <v>-0.69897000433601886</v>
      </c>
      <c r="V2640">
        <f>(Sample[[#This Row],[KPx]]*$R$2-Sample[[#This Row],[Kpy]]*KSa)</f>
        <v>-0.69897000433601886</v>
      </c>
      <c r="W2640">
        <f>Sample[[#This Row],[Kpy]]*KTc-Sample[[#This Row],[KPz]]*KTb</f>
        <v>3.3010299956639813</v>
      </c>
      <c r="X2640">
        <f>-1*(Sample[[#This Row],[KPx]]*KTc-Sample[[#This Row],[KPz]]*KTa)</f>
        <v>3.3010299956639813</v>
      </c>
      <c r="Y2640">
        <f>(Sample[[#This Row],[KPx]]*KTb-Sample[[#This Row],[Kpy]]*KTa)</f>
        <v>3.3010299956639813</v>
      </c>
      <c r="Z2640">
        <f>-Sample[[#This Row],[Xp]]*a+Sample[[#This Row],[Yp]]*b+Sample[[#This Row],[Zp]]*c_</f>
        <v>-1.3979400086720375</v>
      </c>
      <c r="AA2640" s="8">
        <f>-IF(Sample[[#This Row],[Column2]]&gt;0,1,-1)*SQRT(Sample[[#This Row],[KPx''i]]^2+Sample[[#This Row],[KPx''j]]^2+Sample[[#This Row],[KPx''k]]^2)/Ksmag/Scale</f>
        <v>0.85605992806709574</v>
      </c>
      <c r="AB2640" s="1">
        <f>SQRT(Sample[[#This Row],[Kpy''i]]^2+Sample[[#This Row],[KPy''j]]^2+Sample[[#This Row],[KPy''k]]^2)/KTmag/Scale</f>
        <v>2.3341806948342012</v>
      </c>
    </row>
    <row r="2641" spans="1:28" hidden="1" x14ac:dyDescent="0.25">
      <c r="A2641" s="5">
        <v>2636</v>
      </c>
      <c r="B2641" s="13" t="s">
        <v>43</v>
      </c>
      <c r="C2641" s="5"/>
      <c r="D2641" s="5"/>
      <c r="E2641">
        <v>4</v>
      </c>
      <c r="F2641">
        <v>2</v>
      </c>
      <c r="G2641">
        <v>1</v>
      </c>
      <c r="H2641" s="11">
        <f>Sample[[#This Row],[C]]/Sample[[#This Row],[D]]</f>
        <v>0.5</v>
      </c>
      <c r="I2641" s="11">
        <f>Sample[[#This Row],[A]]/Sample[[#This Row],[C]]</f>
        <v>0.5</v>
      </c>
      <c r="J2641" s="11">
        <f>Sample[[#This Row],[D]]/Sample[[#This Row],[A]]</f>
        <v>4</v>
      </c>
      <c r="K2641" s="11">
        <f>Sample[[#This Row],[A]]/Sample[[#This Row],[D]]</f>
        <v>0.25</v>
      </c>
      <c r="L2641" s="11">
        <f>Sample[[#This Row],[D]]/Sample[[#This Row],[C]]</f>
        <v>2</v>
      </c>
      <c r="M2641" s="11">
        <f>Sample[[#This Row],[C]]/Sample[[#This Row],[A]]</f>
        <v>2</v>
      </c>
      <c r="N2641">
        <f>IF(Sample[[#This Row],[Ap]]=0,10,LOG(Sample[[#This Row],[Ap]]))</f>
        <v>-0.3010299956639812</v>
      </c>
      <c r="O2641">
        <f>IF(Sample[[#This Row],[Ei]]=0,10,LOG(Sample[[#This Row],[Ei]]))</f>
        <v>-0.3010299956639812</v>
      </c>
      <c r="P2641">
        <f>IF(Sample[[#This Row],[Ii]]=0,10,LOG(Sample[[#This Row],[Ii]]))</f>
        <v>0.6020599913279624</v>
      </c>
      <c r="Q2641">
        <f>Kx-Sample[[#This Row],[Xp]]</f>
        <v>0.3010299956639812</v>
      </c>
      <c r="R2641">
        <f>Ky-Sample[[#This Row],[Yp]]</f>
        <v>-0.69897000433601875</v>
      </c>
      <c r="S2641">
        <f>Kz-Sample[[#This Row],[Zp]]</f>
        <v>0.3979400086720376</v>
      </c>
      <c r="T2641">
        <f>Sample[[#This Row],[Kpy]]*KSc-Sample[[#This Row],[KPz]]*KSb</f>
        <v>0.30102999566398114</v>
      </c>
      <c r="U2641">
        <f>-1*(Sample[[#This Row],[KPx]]*KSc-Sample[[#This Row],[KPz]]*KSa)</f>
        <v>0.3010299956639812</v>
      </c>
      <c r="V2641">
        <f>(Sample[[#This Row],[KPx]]*$R$2-Sample[[#This Row],[Kpy]]*KSa)</f>
        <v>0.3010299956639812</v>
      </c>
      <c r="W2641">
        <f>Sample[[#This Row],[Kpy]]*KTc-Sample[[#This Row],[KPz]]*KTb</f>
        <v>1.0969100130080562</v>
      </c>
      <c r="X2641">
        <f>-1*(Sample[[#This Row],[KPx]]*KTc-Sample[[#This Row],[KPz]]*KTa)</f>
        <v>1.0969100130080565</v>
      </c>
      <c r="Y2641">
        <f>(Sample[[#This Row],[KPx]]*KTb-Sample[[#This Row],[Kpy]]*KTa)</f>
        <v>1.0969100130080562</v>
      </c>
      <c r="Z2641">
        <f>-Sample[[#This Row],[Xp]]*a+Sample[[#This Row],[Yp]]*b+Sample[[#This Row],[Zp]]*c_</f>
        <v>0.6020599913279624</v>
      </c>
      <c r="AA2641" s="8">
        <f>-IF(Sample[[#This Row],[Column2]]&gt;0,1,-1)*SQRT(Sample[[#This Row],[KPx''i]]^2+Sample[[#This Row],[KPx''j]]^2+Sample[[#This Row],[KPx''k]]^2)/Ksmag/Scale</f>
        <v>-0.36868494332449325</v>
      </c>
      <c r="AB2641" s="1">
        <f>SQRT(Sample[[#This Row],[Kpy''i]]^2+Sample[[#This Row],[KPy''j]]^2+Sample[[#This Row],[KPy''k]]^2)/KTmag/Scale</f>
        <v>0.77563250854942078</v>
      </c>
    </row>
    <row r="2642" spans="1:28" x14ac:dyDescent="0.25">
      <c r="A2642" s="5">
        <v>2637</v>
      </c>
      <c r="B2642" s="13" t="s">
        <v>43</v>
      </c>
      <c r="C2642" s="5"/>
      <c r="D2642" s="5"/>
      <c r="E2642">
        <v>9</v>
      </c>
      <c r="F2642">
        <v>6</v>
      </c>
      <c r="G2642">
        <v>8</v>
      </c>
      <c r="H2642" s="11">
        <f>Sample[[#This Row],[C]]/Sample[[#This Row],[D]]</f>
        <v>0.66666666666666663</v>
      </c>
      <c r="I2642" s="11">
        <f>Sample[[#This Row],[A]]/Sample[[#This Row],[C]]</f>
        <v>1.3333333333333333</v>
      </c>
      <c r="J2642" s="11">
        <f>Sample[[#This Row],[D]]/Sample[[#This Row],[A]]</f>
        <v>1.125</v>
      </c>
      <c r="K2642" s="11">
        <f>Sample[[#This Row],[A]]/Sample[[#This Row],[D]]</f>
        <v>0.88888888888888884</v>
      </c>
      <c r="L2642" s="11">
        <f>Sample[[#This Row],[D]]/Sample[[#This Row],[C]]</f>
        <v>1.5</v>
      </c>
      <c r="M2642" s="11">
        <f>Sample[[#This Row],[C]]/Sample[[#This Row],[A]]</f>
        <v>0.75</v>
      </c>
      <c r="N2642">
        <f>IF(Sample[[#This Row],[Ap]]=0,10,LOG(Sample[[#This Row],[Ap]]))</f>
        <v>-0.17609125905568127</v>
      </c>
      <c r="O2642">
        <f>IF(Sample[[#This Row],[Ei]]=0,10,LOG(Sample[[#This Row],[Ei]]))</f>
        <v>0.12493873660829993</v>
      </c>
      <c r="P2642">
        <f>IF(Sample[[#This Row],[Ii]]=0,10,LOG(Sample[[#This Row],[Ii]]))</f>
        <v>5.1152522447381291E-2</v>
      </c>
      <c r="Q2642">
        <f>Kx-Sample[[#This Row],[Xp]]</f>
        <v>0.17609125905568127</v>
      </c>
      <c r="R2642">
        <f>Ky-Sample[[#This Row],[Yp]]</f>
        <v>-1.1249387366082999</v>
      </c>
      <c r="S2642">
        <f>Kz-Sample[[#This Row],[Zp]]</f>
        <v>0.94884747755261867</v>
      </c>
      <c r="T2642">
        <f>Sample[[#This Row],[Kpy]]*KSc-Sample[[#This Row],[KPz]]*KSb</f>
        <v>0.17609125905568124</v>
      </c>
      <c r="U2642">
        <f>-1*(Sample[[#This Row],[KPx]]*KSc-Sample[[#This Row],[KPz]]*KSa)</f>
        <v>0.17609125905568127</v>
      </c>
      <c r="V2642">
        <f>(Sample[[#This Row],[KPx]]*$R$2-Sample[[#This Row],[Kpy]]*KSa)</f>
        <v>0.17609125905568127</v>
      </c>
      <c r="W2642">
        <f>Sample[[#This Row],[Kpy]]*KTc-Sample[[#This Row],[KPz]]*KTb</f>
        <v>2.0737862141609185</v>
      </c>
      <c r="X2642">
        <f>-1*(Sample[[#This Row],[KPx]]*KTc-Sample[[#This Row],[KPz]]*KTa)</f>
        <v>2.0737862141609185</v>
      </c>
      <c r="Y2642">
        <f>(Sample[[#This Row],[KPx]]*KTb-Sample[[#This Row],[Kpy]]*KTa)</f>
        <v>2.0737862141609185</v>
      </c>
      <c r="Z2642">
        <f>-Sample[[#This Row],[Xp]]*a+Sample[[#This Row],[Yp]]*b+Sample[[#This Row],[Zp]]*c_</f>
        <v>0.35218251811136247</v>
      </c>
      <c r="AA2642" s="8">
        <f>-IF(Sample[[#This Row],[Column2]]&gt;0,1,-1)*SQRT(Sample[[#This Row],[KPx''i]]^2+Sample[[#This Row],[KPx''j]]^2+Sample[[#This Row],[KPx''k]]^2)/Ksmag/Scale</f>
        <v>-0.21566686642533334</v>
      </c>
      <c r="AB2642" s="1">
        <f>SQRT(Sample[[#This Row],[Kpy''i]]^2+Sample[[#This Row],[KPy''j]]^2+Sample[[#This Row],[KPy''k]]^2)/KTmag/Scale</f>
        <v>1.4663882947643636</v>
      </c>
    </row>
    <row r="2643" spans="1:28" hidden="1" x14ac:dyDescent="0.25">
      <c r="A2643" s="5">
        <v>2638</v>
      </c>
      <c r="B2643" s="13" t="s">
        <v>43</v>
      </c>
      <c r="C2643" s="5"/>
      <c r="D2643" s="5"/>
      <c r="E2643">
        <v>3</v>
      </c>
      <c r="F2643">
        <v>4</v>
      </c>
      <c r="G2643">
        <v>1</v>
      </c>
      <c r="H2643" s="11">
        <f>Sample[[#This Row],[C]]/Sample[[#This Row],[D]]</f>
        <v>1.3333333333333333</v>
      </c>
      <c r="I2643" s="11">
        <f>Sample[[#This Row],[A]]/Sample[[#This Row],[C]]</f>
        <v>0.25</v>
      </c>
      <c r="J2643" s="11">
        <f>Sample[[#This Row],[D]]/Sample[[#This Row],[A]]</f>
        <v>3</v>
      </c>
      <c r="K2643" s="11">
        <f>Sample[[#This Row],[A]]/Sample[[#This Row],[D]]</f>
        <v>0.33333333333333331</v>
      </c>
      <c r="L2643" s="11">
        <f>Sample[[#This Row],[D]]/Sample[[#This Row],[C]]</f>
        <v>0.75</v>
      </c>
      <c r="M2643" s="11">
        <f>Sample[[#This Row],[C]]/Sample[[#This Row],[A]]</f>
        <v>4</v>
      </c>
      <c r="N2643">
        <f>IF(Sample[[#This Row],[Ap]]=0,10,LOG(Sample[[#This Row],[Ap]]))</f>
        <v>0.12493873660829993</v>
      </c>
      <c r="O2643">
        <f>IF(Sample[[#This Row],[Ei]]=0,10,LOG(Sample[[#This Row],[Ei]]))</f>
        <v>-0.6020599913279624</v>
      </c>
      <c r="P2643">
        <f>IF(Sample[[#This Row],[Ii]]=0,10,LOG(Sample[[#This Row],[Ii]]))</f>
        <v>0.47712125471966244</v>
      </c>
      <c r="Q2643">
        <f>Kx-Sample[[#This Row],[Xp]]</f>
        <v>-0.12493873660829993</v>
      </c>
      <c r="R2643">
        <f>Ky-Sample[[#This Row],[Yp]]</f>
        <v>-0.3979400086720376</v>
      </c>
      <c r="S2643">
        <f>Kz-Sample[[#This Row],[Zp]]</f>
        <v>0.52287874528033762</v>
      </c>
      <c r="T2643">
        <f>Sample[[#This Row],[Kpy]]*KSc-Sample[[#This Row],[KPz]]*KSb</f>
        <v>-0.12493873660830002</v>
      </c>
      <c r="U2643">
        <f>-1*(Sample[[#This Row],[KPx]]*KSc-Sample[[#This Row],[KPz]]*KSa)</f>
        <v>-0.12493873660829993</v>
      </c>
      <c r="V2643">
        <f>(Sample[[#This Row],[KPx]]*$R$2-Sample[[#This Row],[Kpy]]*KSa)</f>
        <v>-0.12493873660829993</v>
      </c>
      <c r="W2643">
        <f>Sample[[#This Row],[Kpy]]*KTc-Sample[[#This Row],[KPz]]*KTb</f>
        <v>0.92081875395237522</v>
      </c>
      <c r="X2643">
        <f>-1*(Sample[[#This Row],[KPx]]*KTc-Sample[[#This Row],[KPz]]*KTa)</f>
        <v>0.92081875395237534</v>
      </c>
      <c r="Y2643">
        <f>(Sample[[#This Row],[KPx]]*KTb-Sample[[#This Row],[Kpy]]*KTa)</f>
        <v>0.92081875395237511</v>
      </c>
      <c r="Z2643">
        <f>-Sample[[#This Row],[Xp]]*a+Sample[[#This Row],[Yp]]*b+Sample[[#This Row],[Zp]]*c_</f>
        <v>-0.24987747321659992</v>
      </c>
      <c r="AA2643" s="8">
        <f>-IF(Sample[[#This Row],[Column2]]&gt;0,1,-1)*SQRT(Sample[[#This Row],[KPx''i]]^2+Sample[[#This Row],[KPx''j]]^2+Sample[[#This Row],[KPx''k]]^2)/Ksmag/Scale</f>
        <v>0.15301807689915994</v>
      </c>
      <c r="AB2643" s="1">
        <f>SQRT(Sample[[#This Row],[Kpy''i]]^2+Sample[[#This Row],[KPy''j]]^2+Sample[[#This Row],[KPy''k]]^2)/KTmag/Scale</f>
        <v>0.6511171851634715</v>
      </c>
    </row>
    <row r="2644" spans="1:28" hidden="1" x14ac:dyDescent="0.25">
      <c r="A2644" s="5">
        <v>2639</v>
      </c>
      <c r="B2644" s="13" t="s">
        <v>43</v>
      </c>
      <c r="C2644" s="5"/>
      <c r="D2644" s="5"/>
      <c r="E2644">
        <v>7</v>
      </c>
      <c r="F2644">
        <v>3</v>
      </c>
      <c r="G2644">
        <v>4</v>
      </c>
      <c r="H2644" s="11">
        <f>Sample[[#This Row],[C]]/Sample[[#This Row],[D]]</f>
        <v>0.42857142857142855</v>
      </c>
      <c r="I2644" s="11">
        <f>Sample[[#This Row],[A]]/Sample[[#This Row],[C]]</f>
        <v>1.3333333333333333</v>
      </c>
      <c r="J2644" s="11">
        <f>Sample[[#This Row],[D]]/Sample[[#This Row],[A]]</f>
        <v>1.75</v>
      </c>
      <c r="K2644" s="11">
        <f>Sample[[#This Row],[A]]/Sample[[#This Row],[D]]</f>
        <v>0.5714285714285714</v>
      </c>
      <c r="L2644" s="11">
        <f>Sample[[#This Row],[D]]/Sample[[#This Row],[C]]</f>
        <v>2.3333333333333335</v>
      </c>
      <c r="M2644" s="11">
        <f>Sample[[#This Row],[C]]/Sample[[#This Row],[A]]</f>
        <v>0.75</v>
      </c>
      <c r="N2644">
        <f>IF(Sample[[#This Row],[Ap]]=0,10,LOG(Sample[[#This Row],[Ap]]))</f>
        <v>-0.36797678529459443</v>
      </c>
      <c r="O2644">
        <f>IF(Sample[[#This Row],[Ei]]=0,10,LOG(Sample[[#This Row],[Ei]]))</f>
        <v>0.12493873660829993</v>
      </c>
      <c r="P2644">
        <f>IF(Sample[[#This Row],[Ii]]=0,10,LOG(Sample[[#This Row],[Ii]]))</f>
        <v>0.24303804868629444</v>
      </c>
      <c r="Q2644">
        <f>Kx-Sample[[#This Row],[Xp]]</f>
        <v>0.36797678529459443</v>
      </c>
      <c r="R2644">
        <f>Ky-Sample[[#This Row],[Yp]]</f>
        <v>-1.1249387366082999</v>
      </c>
      <c r="S2644">
        <f>Kz-Sample[[#This Row],[Zp]]</f>
        <v>0.75696195131370558</v>
      </c>
      <c r="T2644">
        <f>Sample[[#This Row],[Kpy]]*KSc-Sample[[#This Row],[KPz]]*KSb</f>
        <v>0.36797678529459432</v>
      </c>
      <c r="U2644">
        <f>-1*(Sample[[#This Row],[KPx]]*KSc-Sample[[#This Row],[KPz]]*KSa)</f>
        <v>0.36797678529459443</v>
      </c>
      <c r="V2644">
        <f>(Sample[[#This Row],[KPx]]*$R$2-Sample[[#This Row],[Kpy]]*KSa)</f>
        <v>0.36797678529459443</v>
      </c>
      <c r="W2644">
        <f>Sample[[#This Row],[Kpy]]*KTc-Sample[[#This Row],[KPz]]*KTb</f>
        <v>1.8819006879220055</v>
      </c>
      <c r="X2644">
        <f>-1*(Sample[[#This Row],[KPx]]*KTc-Sample[[#This Row],[KPz]]*KTa)</f>
        <v>1.8819006879220055</v>
      </c>
      <c r="Y2644">
        <f>(Sample[[#This Row],[KPx]]*KTb-Sample[[#This Row],[Kpy]]*KTa)</f>
        <v>1.8819006879220055</v>
      </c>
      <c r="Z2644">
        <f>-Sample[[#This Row],[Xp]]*a+Sample[[#This Row],[Yp]]*b+Sample[[#This Row],[Zp]]*c_</f>
        <v>0.73595357058918875</v>
      </c>
      <c r="AA2644" s="8">
        <f>-IF(Sample[[#This Row],[Column2]]&gt;0,1,-1)*SQRT(Sample[[#This Row],[KPx''i]]^2+Sample[[#This Row],[KPx''j]]^2+Sample[[#This Row],[KPx''k]]^2)/Ksmag/Scale</f>
        <v>-0.45067768058071828</v>
      </c>
      <c r="AB2644" s="1">
        <f>SQRT(Sample[[#This Row],[Kpy''i]]^2+Sample[[#This Row],[KPy''j]]^2+Sample[[#This Row],[KPy''k]]^2)/KTmag/Scale</f>
        <v>1.3307047379492789</v>
      </c>
    </row>
    <row r="2645" spans="1:28" hidden="1" x14ac:dyDescent="0.25">
      <c r="A2645" s="5">
        <v>2640</v>
      </c>
      <c r="B2645" s="13" t="s">
        <v>43</v>
      </c>
      <c r="C2645" s="5"/>
      <c r="D2645" s="5"/>
      <c r="E2645">
        <v>8</v>
      </c>
      <c r="F2645">
        <v>8</v>
      </c>
      <c r="G2645">
        <v>10</v>
      </c>
      <c r="H2645" s="11">
        <f>Sample[[#This Row],[C]]/Sample[[#This Row],[D]]</f>
        <v>1</v>
      </c>
      <c r="I2645" s="11">
        <f>Sample[[#This Row],[A]]/Sample[[#This Row],[C]]</f>
        <v>1.25</v>
      </c>
      <c r="J2645" s="11">
        <f>Sample[[#This Row],[D]]/Sample[[#This Row],[A]]</f>
        <v>0.8</v>
      </c>
      <c r="K2645" s="11">
        <f>Sample[[#This Row],[A]]/Sample[[#This Row],[D]]</f>
        <v>1.25</v>
      </c>
      <c r="L2645" s="11">
        <f>Sample[[#This Row],[D]]/Sample[[#This Row],[C]]</f>
        <v>1</v>
      </c>
      <c r="M2645" s="11">
        <f>Sample[[#This Row],[C]]/Sample[[#This Row],[A]]</f>
        <v>0.8</v>
      </c>
      <c r="N2645">
        <f>IF(Sample[[#This Row],[Ap]]=0,10,LOG(Sample[[#This Row],[Ap]]))</f>
        <v>0</v>
      </c>
      <c r="O2645">
        <f>IF(Sample[[#This Row],[Ei]]=0,10,LOG(Sample[[#This Row],[Ei]]))</f>
        <v>9.691001300805642E-2</v>
      </c>
      <c r="P2645">
        <f>IF(Sample[[#This Row],[Ii]]=0,10,LOG(Sample[[#This Row],[Ii]]))</f>
        <v>-9.6910013008056392E-2</v>
      </c>
      <c r="Q2645">
        <f>Kx-Sample[[#This Row],[Xp]]</f>
        <v>0</v>
      </c>
      <c r="R2645">
        <f>Ky-Sample[[#This Row],[Yp]]</f>
        <v>-1.0969100130080565</v>
      </c>
      <c r="S2645">
        <f>Kz-Sample[[#This Row],[Zp]]</f>
        <v>1.0969100130080565</v>
      </c>
      <c r="T2645">
        <f>Sample[[#This Row],[Kpy]]*KSc-Sample[[#This Row],[KPz]]*KSb</f>
        <v>0</v>
      </c>
      <c r="U2645">
        <f>-1*(Sample[[#This Row],[KPx]]*KSc-Sample[[#This Row],[KPz]]*KSa)</f>
        <v>0</v>
      </c>
      <c r="V2645">
        <f>(Sample[[#This Row],[KPx]]*$R$2-Sample[[#This Row],[Kpy]]*KSa)</f>
        <v>0</v>
      </c>
      <c r="W2645">
        <f>Sample[[#This Row],[Kpy]]*KTc-Sample[[#This Row],[KPz]]*KTb</f>
        <v>2.1938200260161129</v>
      </c>
      <c r="X2645">
        <f>-1*(Sample[[#This Row],[KPx]]*KTc-Sample[[#This Row],[KPz]]*KTa)</f>
        <v>2.1938200260161129</v>
      </c>
      <c r="Y2645">
        <f>(Sample[[#This Row],[KPx]]*KTb-Sample[[#This Row],[Kpy]]*KTa)</f>
        <v>2.1938200260161129</v>
      </c>
      <c r="Z2645">
        <f>-Sample[[#This Row],[Xp]]*a+Sample[[#This Row],[Yp]]*b+Sample[[#This Row],[Zp]]*c_</f>
        <v>0</v>
      </c>
      <c r="AA2645" s="8">
        <f>-IF(Sample[[#This Row],[Column2]]&gt;0,1,-1)*SQRT(Sample[[#This Row],[KPx''i]]^2+Sample[[#This Row],[KPx''j]]^2+Sample[[#This Row],[KPx''k]]^2)/Ksmag/Scale</f>
        <v>0</v>
      </c>
      <c r="AB2645" s="1">
        <f>SQRT(Sample[[#This Row],[Kpy''i]]^2+Sample[[#This Row],[KPy''j]]^2+Sample[[#This Row],[KPy''k]]^2)/KTmag/Scale</f>
        <v>1.5512650170988418</v>
      </c>
    </row>
    <row r="2646" spans="1:28" hidden="1" x14ac:dyDescent="0.25">
      <c r="A2646" s="5">
        <v>2641</v>
      </c>
      <c r="B2646" s="13" t="s">
        <v>43</v>
      </c>
      <c r="C2646" s="5"/>
      <c r="D2646" s="5"/>
      <c r="E2646">
        <v>1</v>
      </c>
      <c r="F2646">
        <v>7</v>
      </c>
      <c r="G2646">
        <v>5</v>
      </c>
      <c r="H2646" s="11">
        <f>Sample[[#This Row],[C]]/Sample[[#This Row],[D]]</f>
        <v>7</v>
      </c>
      <c r="I2646" s="11">
        <f>Sample[[#This Row],[A]]/Sample[[#This Row],[C]]</f>
        <v>0.7142857142857143</v>
      </c>
      <c r="J2646" s="11">
        <f>Sample[[#This Row],[D]]/Sample[[#This Row],[A]]</f>
        <v>0.2</v>
      </c>
      <c r="K2646" s="11">
        <f>Sample[[#This Row],[A]]/Sample[[#This Row],[D]]</f>
        <v>5</v>
      </c>
      <c r="L2646" s="11">
        <f>Sample[[#This Row],[D]]/Sample[[#This Row],[C]]</f>
        <v>0.14285714285714285</v>
      </c>
      <c r="M2646" s="11">
        <f>Sample[[#This Row],[C]]/Sample[[#This Row],[A]]</f>
        <v>1.4</v>
      </c>
      <c r="N2646">
        <f>IF(Sample[[#This Row],[Ap]]=0,10,LOG(Sample[[#This Row],[Ap]]))</f>
        <v>0.84509804001425681</v>
      </c>
      <c r="O2646">
        <f>IF(Sample[[#This Row],[Ei]]=0,10,LOG(Sample[[#This Row],[Ei]]))</f>
        <v>-0.14612803567823801</v>
      </c>
      <c r="P2646">
        <f>IF(Sample[[#This Row],[Ii]]=0,10,LOG(Sample[[#This Row],[Ii]]))</f>
        <v>-0.69897000433601875</v>
      </c>
      <c r="Q2646">
        <f>Kx-Sample[[#This Row],[Xp]]</f>
        <v>-0.84509804001425681</v>
      </c>
      <c r="R2646">
        <f>Ky-Sample[[#This Row],[Yp]]</f>
        <v>-0.85387196432176204</v>
      </c>
      <c r="S2646">
        <f>Kz-Sample[[#This Row],[Zp]]</f>
        <v>1.6989700043360187</v>
      </c>
      <c r="T2646">
        <f>Sample[[#This Row],[Kpy]]*KSc-Sample[[#This Row],[KPz]]*KSb</f>
        <v>-0.8450980400142567</v>
      </c>
      <c r="U2646">
        <f>-1*(Sample[[#This Row],[KPx]]*KSc-Sample[[#This Row],[KPz]]*KSa)</f>
        <v>-0.84509804001425681</v>
      </c>
      <c r="V2646">
        <f>(Sample[[#This Row],[KPx]]*$R$2-Sample[[#This Row],[Kpy]]*KSa)</f>
        <v>-0.84509804001425681</v>
      </c>
      <c r="W2646">
        <f>Sample[[#This Row],[Kpy]]*KTc-Sample[[#This Row],[KPz]]*KTb</f>
        <v>2.5528419686577806</v>
      </c>
      <c r="X2646">
        <f>-1*(Sample[[#This Row],[KPx]]*KTc-Sample[[#This Row],[KPz]]*KTa)</f>
        <v>2.5528419686577806</v>
      </c>
      <c r="Y2646">
        <f>(Sample[[#This Row],[KPx]]*KTb-Sample[[#This Row],[Kpy]]*KTa)</f>
        <v>2.552841968657781</v>
      </c>
      <c r="Z2646">
        <f>-Sample[[#This Row],[Xp]]*a+Sample[[#This Row],[Yp]]*b+Sample[[#This Row],[Zp]]*c_</f>
        <v>-1.6901960800285134</v>
      </c>
      <c r="AA2646" s="8">
        <f>-IF(Sample[[#This Row],[Column2]]&gt;0,1,-1)*SQRT(Sample[[#This Row],[KPx''i]]^2+Sample[[#This Row],[KPx''j]]^2+Sample[[#This Row],[KPx''k]]^2)/Ksmag/Scale</f>
        <v>1.0350294903305448</v>
      </c>
      <c r="AB2646" s="1">
        <f>SQRT(Sample[[#This Row],[Kpy''i]]^2+Sample[[#This Row],[KPy''j]]^2+Sample[[#This Row],[KPy''k]]^2)/KTmag/Scale</f>
        <v>1.8051318673355328</v>
      </c>
    </row>
    <row r="2647" spans="1:28" hidden="1" x14ac:dyDescent="0.25">
      <c r="A2647" s="5">
        <v>2642</v>
      </c>
      <c r="B2647" s="13" t="s">
        <v>43</v>
      </c>
      <c r="C2647" s="5"/>
      <c r="D2647" s="5"/>
      <c r="E2647">
        <v>1</v>
      </c>
      <c r="F2647">
        <v>6</v>
      </c>
      <c r="G2647">
        <v>5</v>
      </c>
      <c r="H2647" s="11">
        <f>Sample[[#This Row],[C]]/Sample[[#This Row],[D]]</f>
        <v>6</v>
      </c>
      <c r="I2647" s="11">
        <f>Sample[[#This Row],[A]]/Sample[[#This Row],[C]]</f>
        <v>0.83333333333333337</v>
      </c>
      <c r="J2647" s="11">
        <f>Sample[[#This Row],[D]]/Sample[[#This Row],[A]]</f>
        <v>0.2</v>
      </c>
      <c r="K2647" s="11">
        <f>Sample[[#This Row],[A]]/Sample[[#This Row],[D]]</f>
        <v>5</v>
      </c>
      <c r="L2647" s="11">
        <f>Sample[[#This Row],[D]]/Sample[[#This Row],[C]]</f>
        <v>0.16666666666666666</v>
      </c>
      <c r="M2647" s="11">
        <f>Sample[[#This Row],[C]]/Sample[[#This Row],[A]]</f>
        <v>1.2</v>
      </c>
      <c r="N2647">
        <f>IF(Sample[[#This Row],[Ap]]=0,10,LOG(Sample[[#This Row],[Ap]]))</f>
        <v>0.77815125038364363</v>
      </c>
      <c r="O2647">
        <f>IF(Sample[[#This Row],[Ei]]=0,10,LOG(Sample[[#This Row],[Ei]]))</f>
        <v>-7.9181246047624804E-2</v>
      </c>
      <c r="P2647">
        <f>IF(Sample[[#This Row],[Ii]]=0,10,LOG(Sample[[#This Row],[Ii]]))</f>
        <v>-0.69897000433601875</v>
      </c>
      <c r="Q2647">
        <f>Kx-Sample[[#This Row],[Xp]]</f>
        <v>-0.77815125038364363</v>
      </c>
      <c r="R2647">
        <f>Ky-Sample[[#This Row],[Yp]]</f>
        <v>-0.92081875395237522</v>
      </c>
      <c r="S2647">
        <f>Kz-Sample[[#This Row],[Zp]]</f>
        <v>1.6989700043360187</v>
      </c>
      <c r="T2647">
        <f>Sample[[#This Row],[Kpy]]*KSc-Sample[[#This Row],[KPz]]*KSb</f>
        <v>-0.77815125038364352</v>
      </c>
      <c r="U2647">
        <f>-1*(Sample[[#This Row],[KPx]]*KSc-Sample[[#This Row],[KPz]]*KSa)</f>
        <v>-0.77815125038364363</v>
      </c>
      <c r="V2647">
        <f>(Sample[[#This Row],[KPx]]*$R$2-Sample[[#This Row],[Kpy]]*KSa)</f>
        <v>-0.77815125038364363</v>
      </c>
      <c r="W2647">
        <f>Sample[[#This Row],[Kpy]]*KTc-Sample[[#This Row],[KPz]]*KTb</f>
        <v>2.6197887582883941</v>
      </c>
      <c r="X2647">
        <f>-1*(Sample[[#This Row],[KPx]]*KTc-Sample[[#This Row],[KPz]]*KTa)</f>
        <v>2.6197887582883936</v>
      </c>
      <c r="Y2647">
        <f>(Sample[[#This Row],[KPx]]*KTb-Sample[[#This Row],[Kpy]]*KTa)</f>
        <v>2.6197887582883941</v>
      </c>
      <c r="Z2647">
        <f>-Sample[[#This Row],[Xp]]*a+Sample[[#This Row],[Yp]]*b+Sample[[#This Row],[Zp]]*c_</f>
        <v>-1.556302500767287</v>
      </c>
      <c r="AA2647" s="8">
        <f>-IF(Sample[[#This Row],[Column2]]&gt;0,1,-1)*SQRT(Sample[[#This Row],[KPx''i]]^2+Sample[[#This Row],[KPx''j]]^2+Sample[[#This Row],[KPx''k]]^2)/Ksmag/Scale</f>
        <v>0.95303675307431968</v>
      </c>
      <c r="AB2647" s="1">
        <f>SQRT(Sample[[#This Row],[Kpy''i]]^2+Sample[[#This Row],[KPy''j]]^2+Sample[[#This Row],[KPy''k]]^2)/KTmag/Scale</f>
        <v>1.8524703962620084</v>
      </c>
    </row>
    <row r="2648" spans="1:28" hidden="1" x14ac:dyDescent="0.25">
      <c r="A2648" s="5">
        <v>2643</v>
      </c>
      <c r="B2648" s="13" t="s">
        <v>43</v>
      </c>
      <c r="C2648" s="5"/>
      <c r="D2648" s="5"/>
      <c r="E2648">
        <v>6</v>
      </c>
      <c r="F2648">
        <v>2</v>
      </c>
      <c r="G2648">
        <v>9</v>
      </c>
      <c r="H2648" s="11">
        <f>Sample[[#This Row],[C]]/Sample[[#This Row],[D]]</f>
        <v>0.33333333333333331</v>
      </c>
      <c r="I2648" s="11">
        <f>Sample[[#This Row],[A]]/Sample[[#This Row],[C]]</f>
        <v>4.5</v>
      </c>
      <c r="J2648" s="11">
        <f>Sample[[#This Row],[D]]/Sample[[#This Row],[A]]</f>
        <v>0.66666666666666663</v>
      </c>
      <c r="K2648" s="11">
        <f>Sample[[#This Row],[A]]/Sample[[#This Row],[D]]</f>
        <v>1.5</v>
      </c>
      <c r="L2648" s="11">
        <f>Sample[[#This Row],[D]]/Sample[[#This Row],[C]]</f>
        <v>3</v>
      </c>
      <c r="M2648" s="11">
        <f>Sample[[#This Row],[C]]/Sample[[#This Row],[A]]</f>
        <v>0.22222222222222221</v>
      </c>
      <c r="N2648">
        <f>IF(Sample[[#This Row],[Ap]]=0,10,LOG(Sample[[#This Row],[Ap]]))</f>
        <v>-0.47712125471966244</v>
      </c>
      <c r="O2648">
        <f>IF(Sample[[#This Row],[Ei]]=0,10,LOG(Sample[[#This Row],[Ei]]))</f>
        <v>0.65321251377534373</v>
      </c>
      <c r="P2648">
        <f>IF(Sample[[#This Row],[Ii]]=0,10,LOG(Sample[[#This Row],[Ii]]))</f>
        <v>-0.17609125905568127</v>
      </c>
      <c r="Q2648">
        <f>Kx-Sample[[#This Row],[Xp]]</f>
        <v>0.47712125471966244</v>
      </c>
      <c r="R2648">
        <f>Ky-Sample[[#This Row],[Yp]]</f>
        <v>-1.6532125137753437</v>
      </c>
      <c r="S2648">
        <f>Kz-Sample[[#This Row],[Zp]]</f>
        <v>1.1760912590556813</v>
      </c>
      <c r="T2648">
        <f>Sample[[#This Row],[Kpy]]*KSc-Sample[[#This Row],[KPz]]*KSb</f>
        <v>0.47712125471966238</v>
      </c>
      <c r="U2648">
        <f>-1*(Sample[[#This Row],[KPx]]*KSc-Sample[[#This Row],[KPz]]*KSa)</f>
        <v>0.47712125471966244</v>
      </c>
      <c r="V2648">
        <f>(Sample[[#This Row],[KPx]]*$R$2-Sample[[#This Row],[Kpy]]*KSa)</f>
        <v>0.47712125471966244</v>
      </c>
      <c r="W2648">
        <f>Sample[[#This Row],[Kpy]]*KTc-Sample[[#This Row],[KPz]]*KTb</f>
        <v>2.8293037728310253</v>
      </c>
      <c r="X2648">
        <f>-1*(Sample[[#This Row],[KPx]]*KTc-Sample[[#This Row],[KPz]]*KTa)</f>
        <v>2.8293037728310253</v>
      </c>
      <c r="Y2648">
        <f>(Sample[[#This Row],[KPx]]*KTb-Sample[[#This Row],[Kpy]]*KTa)</f>
        <v>2.8293037728310249</v>
      </c>
      <c r="Z2648">
        <f>-Sample[[#This Row],[Xp]]*a+Sample[[#This Row],[Yp]]*b+Sample[[#This Row],[Zp]]*c_</f>
        <v>0.95424250943932498</v>
      </c>
      <c r="AA2648" s="8">
        <f>-IF(Sample[[#This Row],[Column2]]&gt;0,1,-1)*SQRT(Sample[[#This Row],[KPx''i]]^2+Sample[[#This Row],[KPx''j]]^2+Sample[[#This Row],[KPx''k]]^2)/Ksmag/Scale</f>
        <v>-0.58435180974982659</v>
      </c>
      <c r="AB2648" s="1">
        <f>SQRT(Sample[[#This Row],[Kpy''i]]^2+Sample[[#This Row],[KPy''j]]^2+Sample[[#This Row],[KPy''k]]^2)/KTmag/Scale</f>
        <v>2.0006198838055012</v>
      </c>
    </row>
    <row r="2649" spans="1:28" hidden="1" x14ac:dyDescent="0.25">
      <c r="A2649" s="5">
        <v>2644</v>
      </c>
      <c r="B2649" s="13" t="s">
        <v>43</v>
      </c>
      <c r="C2649" s="5"/>
      <c r="D2649" s="5"/>
      <c r="E2649">
        <v>5</v>
      </c>
      <c r="F2649">
        <v>1</v>
      </c>
      <c r="G2649">
        <v>9</v>
      </c>
      <c r="H2649" s="11">
        <f>Sample[[#This Row],[C]]/Sample[[#This Row],[D]]</f>
        <v>0.2</v>
      </c>
      <c r="I2649" s="11">
        <f>Sample[[#This Row],[A]]/Sample[[#This Row],[C]]</f>
        <v>9</v>
      </c>
      <c r="J2649" s="11">
        <f>Sample[[#This Row],[D]]/Sample[[#This Row],[A]]</f>
        <v>0.55555555555555558</v>
      </c>
      <c r="K2649" s="11">
        <f>Sample[[#This Row],[A]]/Sample[[#This Row],[D]]</f>
        <v>1.8</v>
      </c>
      <c r="L2649" s="11">
        <f>Sample[[#This Row],[D]]/Sample[[#This Row],[C]]</f>
        <v>5</v>
      </c>
      <c r="M2649" s="11">
        <f>Sample[[#This Row],[C]]/Sample[[#This Row],[A]]</f>
        <v>0.1111111111111111</v>
      </c>
      <c r="N2649">
        <f>IF(Sample[[#This Row],[Ap]]=0,10,LOG(Sample[[#This Row],[Ap]]))</f>
        <v>-0.69897000433601875</v>
      </c>
      <c r="O2649">
        <f>IF(Sample[[#This Row],[Ei]]=0,10,LOG(Sample[[#This Row],[Ei]]))</f>
        <v>0.95424250943932487</v>
      </c>
      <c r="P2649">
        <f>IF(Sample[[#This Row],[Ii]]=0,10,LOG(Sample[[#This Row],[Ii]]))</f>
        <v>-0.25527250510330607</v>
      </c>
      <c r="Q2649">
        <f>Kx-Sample[[#This Row],[Xp]]</f>
        <v>0.69897000433601875</v>
      </c>
      <c r="R2649">
        <f>Ky-Sample[[#This Row],[Yp]]</f>
        <v>-1.9542425094393248</v>
      </c>
      <c r="S2649">
        <f>Kz-Sample[[#This Row],[Zp]]</f>
        <v>1.255272505103306</v>
      </c>
      <c r="T2649">
        <f>Sample[[#This Row],[Kpy]]*KSc-Sample[[#This Row],[KPz]]*KSb</f>
        <v>0.69897000433601875</v>
      </c>
      <c r="U2649">
        <f>-1*(Sample[[#This Row],[KPx]]*KSc-Sample[[#This Row],[KPz]]*KSa)</f>
        <v>0.69897000433601875</v>
      </c>
      <c r="V2649">
        <f>(Sample[[#This Row],[KPx]]*$R$2-Sample[[#This Row],[Kpy]]*KSa)</f>
        <v>0.69897000433601875</v>
      </c>
      <c r="W2649">
        <f>Sample[[#This Row],[Kpy]]*KTc-Sample[[#This Row],[KPz]]*KTb</f>
        <v>3.2095150145426308</v>
      </c>
      <c r="X2649">
        <f>-1*(Sample[[#This Row],[KPx]]*KTc-Sample[[#This Row],[KPz]]*KTa)</f>
        <v>3.2095150145426308</v>
      </c>
      <c r="Y2649">
        <f>(Sample[[#This Row],[KPx]]*KTb-Sample[[#This Row],[Kpy]]*KTa)</f>
        <v>3.2095150145426308</v>
      </c>
      <c r="Z2649">
        <f>-Sample[[#This Row],[Xp]]*a+Sample[[#This Row],[Yp]]*b+Sample[[#This Row],[Zp]]*c_</f>
        <v>1.3979400086720375</v>
      </c>
      <c r="AA2649" s="8">
        <f>-IF(Sample[[#This Row],[Column2]]&gt;0,1,-1)*SQRT(Sample[[#This Row],[KPx''i]]^2+Sample[[#This Row],[KPx''j]]^2+Sample[[#This Row],[KPx''k]]^2)/Ksmag/Scale</f>
        <v>-0.85605992806709574</v>
      </c>
      <c r="AB2649" s="1">
        <f>SQRT(Sample[[#This Row],[Kpy''i]]^2+Sample[[#This Row],[KPy''j]]^2+Sample[[#This Row],[KPy''k]]^2)/KTmag/Scale</f>
        <v>2.2694698311031347</v>
      </c>
    </row>
    <row r="2650" spans="1:28" hidden="1" x14ac:dyDescent="0.25">
      <c r="A2650" s="5">
        <v>2645</v>
      </c>
      <c r="B2650" s="13" t="s">
        <v>43</v>
      </c>
      <c r="C2650" s="5"/>
      <c r="D2650" s="5"/>
      <c r="E2650">
        <v>4</v>
      </c>
      <c r="F2650">
        <v>7</v>
      </c>
      <c r="G2650">
        <v>7</v>
      </c>
      <c r="H2650" s="11">
        <f>Sample[[#This Row],[C]]/Sample[[#This Row],[D]]</f>
        <v>1.75</v>
      </c>
      <c r="I2650" s="11">
        <f>Sample[[#This Row],[A]]/Sample[[#This Row],[C]]</f>
        <v>1</v>
      </c>
      <c r="J2650" s="11">
        <f>Sample[[#This Row],[D]]/Sample[[#This Row],[A]]</f>
        <v>0.5714285714285714</v>
      </c>
      <c r="K2650" s="11">
        <f>Sample[[#This Row],[A]]/Sample[[#This Row],[D]]</f>
        <v>1.75</v>
      </c>
      <c r="L2650" s="11">
        <f>Sample[[#This Row],[D]]/Sample[[#This Row],[C]]</f>
        <v>0.5714285714285714</v>
      </c>
      <c r="M2650" s="11">
        <f>Sample[[#This Row],[C]]/Sample[[#This Row],[A]]</f>
        <v>1</v>
      </c>
      <c r="N2650">
        <f>IF(Sample[[#This Row],[Ap]]=0,10,LOG(Sample[[#This Row],[Ap]]))</f>
        <v>0.24303804868629444</v>
      </c>
      <c r="O2650">
        <f>IF(Sample[[#This Row],[Ei]]=0,10,LOG(Sample[[#This Row],[Ei]]))</f>
        <v>0</v>
      </c>
      <c r="P2650">
        <f>IF(Sample[[#This Row],[Ii]]=0,10,LOG(Sample[[#This Row],[Ii]]))</f>
        <v>-0.24303804868629447</v>
      </c>
      <c r="Q2650">
        <f>Kx-Sample[[#This Row],[Xp]]</f>
        <v>-0.24303804868629444</v>
      </c>
      <c r="R2650">
        <f>Ky-Sample[[#This Row],[Yp]]</f>
        <v>-1</v>
      </c>
      <c r="S2650">
        <f>Kz-Sample[[#This Row],[Zp]]</f>
        <v>1.2430380486862944</v>
      </c>
      <c r="T2650">
        <f>Sample[[#This Row],[Kpy]]*KSc-Sample[[#This Row],[KPz]]*KSb</f>
        <v>-0.24303804868629442</v>
      </c>
      <c r="U2650">
        <f>-1*(Sample[[#This Row],[KPx]]*KSc-Sample[[#This Row],[KPz]]*KSa)</f>
        <v>-0.24303804868629444</v>
      </c>
      <c r="V2650">
        <f>(Sample[[#This Row],[KPx]]*$R$2-Sample[[#This Row],[Kpy]]*KSa)</f>
        <v>-0.24303804868629444</v>
      </c>
      <c r="W2650">
        <f>Sample[[#This Row],[Kpy]]*KTc-Sample[[#This Row],[KPz]]*KTb</f>
        <v>2.2430380486862944</v>
      </c>
      <c r="X2650">
        <f>-1*(Sample[[#This Row],[KPx]]*KTc-Sample[[#This Row],[KPz]]*KTa)</f>
        <v>2.2430380486862944</v>
      </c>
      <c r="Y2650">
        <f>(Sample[[#This Row],[KPx]]*KTb-Sample[[#This Row],[Kpy]]*KTa)</f>
        <v>2.2430380486862944</v>
      </c>
      <c r="Z2650">
        <f>-Sample[[#This Row],[Xp]]*a+Sample[[#This Row],[Yp]]*b+Sample[[#This Row],[Zp]]*c_</f>
        <v>-0.48607609737258894</v>
      </c>
      <c r="AA2650" s="8">
        <f>-IF(Sample[[#This Row],[Column2]]&gt;0,1,-1)*SQRT(Sample[[#This Row],[KPx''i]]^2+Sample[[#This Row],[KPx''j]]^2+Sample[[#This Row],[KPx''k]]^2)/Ksmag/Scale</f>
        <v>0.29765960368155842</v>
      </c>
      <c r="AB2650" s="1">
        <f>SQRT(Sample[[#This Row],[Kpy''i]]^2+Sample[[#This Row],[KPy''j]]^2+Sample[[#This Row],[KPy''k]]^2)/KTmag/Scale</f>
        <v>1.5860674146855203</v>
      </c>
    </row>
    <row r="2651" spans="1:28" hidden="1" x14ac:dyDescent="0.25">
      <c r="A2651" s="5">
        <v>2646</v>
      </c>
      <c r="B2651" s="13" t="s">
        <v>43</v>
      </c>
      <c r="C2651" s="5"/>
      <c r="D2651" s="5"/>
      <c r="E2651">
        <v>10</v>
      </c>
      <c r="F2651">
        <v>3</v>
      </c>
      <c r="G2651">
        <v>8</v>
      </c>
      <c r="H2651" s="11">
        <f>Sample[[#This Row],[C]]/Sample[[#This Row],[D]]</f>
        <v>0.3</v>
      </c>
      <c r="I2651" s="11">
        <f>Sample[[#This Row],[A]]/Sample[[#This Row],[C]]</f>
        <v>2.6666666666666665</v>
      </c>
      <c r="J2651" s="11">
        <f>Sample[[#This Row],[D]]/Sample[[#This Row],[A]]</f>
        <v>1.25</v>
      </c>
      <c r="K2651" s="11">
        <f>Sample[[#This Row],[A]]/Sample[[#This Row],[D]]</f>
        <v>0.8</v>
      </c>
      <c r="L2651" s="11">
        <f>Sample[[#This Row],[D]]/Sample[[#This Row],[C]]</f>
        <v>3.3333333333333335</v>
      </c>
      <c r="M2651" s="11">
        <f>Sample[[#This Row],[C]]/Sample[[#This Row],[A]]</f>
        <v>0.375</v>
      </c>
      <c r="N2651">
        <f>IF(Sample[[#This Row],[Ap]]=0,10,LOG(Sample[[#This Row],[Ap]]))</f>
        <v>-0.52287874528033762</v>
      </c>
      <c r="O2651">
        <f>IF(Sample[[#This Row],[Ei]]=0,10,LOG(Sample[[#This Row],[Ei]]))</f>
        <v>0.4259687322722811</v>
      </c>
      <c r="P2651">
        <f>IF(Sample[[#This Row],[Ii]]=0,10,LOG(Sample[[#This Row],[Ii]]))</f>
        <v>9.691001300805642E-2</v>
      </c>
      <c r="Q2651">
        <f>Kx-Sample[[#This Row],[Xp]]</f>
        <v>0.52287874528033762</v>
      </c>
      <c r="R2651">
        <f>Ky-Sample[[#This Row],[Yp]]</f>
        <v>-1.4259687322722812</v>
      </c>
      <c r="S2651">
        <f>Kz-Sample[[#This Row],[Zp]]</f>
        <v>0.90308998699194354</v>
      </c>
      <c r="T2651">
        <f>Sample[[#This Row],[Kpy]]*KSc-Sample[[#This Row],[KPz]]*KSb</f>
        <v>0.52287874528033762</v>
      </c>
      <c r="U2651">
        <f>-1*(Sample[[#This Row],[KPx]]*KSc-Sample[[#This Row],[KPz]]*KSa)</f>
        <v>0.52287874528033762</v>
      </c>
      <c r="V2651">
        <f>(Sample[[#This Row],[KPx]]*$R$2-Sample[[#This Row],[Kpy]]*KSa)</f>
        <v>0.52287874528033762</v>
      </c>
      <c r="W2651">
        <f>Sample[[#This Row],[Kpy]]*KTc-Sample[[#This Row],[KPz]]*KTb</f>
        <v>2.3290587192642249</v>
      </c>
      <c r="X2651">
        <f>-1*(Sample[[#This Row],[KPx]]*KTc-Sample[[#This Row],[KPz]]*KTa)</f>
        <v>2.3290587192642249</v>
      </c>
      <c r="Y2651">
        <f>(Sample[[#This Row],[KPx]]*KTb-Sample[[#This Row],[Kpy]]*KTa)</f>
        <v>2.3290587192642249</v>
      </c>
      <c r="Z2651">
        <f>-Sample[[#This Row],[Xp]]*a+Sample[[#This Row],[Yp]]*b+Sample[[#This Row],[Zp]]*c_</f>
        <v>1.045757490560675</v>
      </c>
      <c r="AA2651" s="8">
        <f>-IF(Sample[[#This Row],[Column2]]&gt;0,1,-1)*SQRT(Sample[[#This Row],[KPx''i]]^2+Sample[[#This Row],[KPx''j]]^2+Sample[[#This Row],[KPx''k]]^2)/Ksmag/Scale</f>
        <v>-0.64039306164176246</v>
      </c>
      <c r="AB2651" s="1">
        <f>SQRT(Sample[[#This Row],[Kpy''i]]^2+Sample[[#This Row],[KPy''j]]^2+Sample[[#This Row],[KPy''k]]^2)/KTmag/Scale</f>
        <v>1.6468932141733892</v>
      </c>
    </row>
    <row r="2652" spans="1:28" hidden="1" x14ac:dyDescent="0.25">
      <c r="A2652" s="5">
        <v>2647</v>
      </c>
      <c r="B2652" s="13" t="s">
        <v>43</v>
      </c>
      <c r="C2652" s="5"/>
      <c r="D2652" s="5"/>
      <c r="E2652">
        <v>7</v>
      </c>
      <c r="F2652">
        <v>3</v>
      </c>
      <c r="G2652">
        <v>5</v>
      </c>
      <c r="H2652" s="11">
        <f>Sample[[#This Row],[C]]/Sample[[#This Row],[D]]</f>
        <v>0.42857142857142855</v>
      </c>
      <c r="I2652" s="11">
        <f>Sample[[#This Row],[A]]/Sample[[#This Row],[C]]</f>
        <v>1.6666666666666667</v>
      </c>
      <c r="J2652" s="11">
        <f>Sample[[#This Row],[D]]/Sample[[#This Row],[A]]</f>
        <v>1.4</v>
      </c>
      <c r="K2652" s="11">
        <f>Sample[[#This Row],[A]]/Sample[[#This Row],[D]]</f>
        <v>0.7142857142857143</v>
      </c>
      <c r="L2652" s="11">
        <f>Sample[[#This Row],[D]]/Sample[[#This Row],[C]]</f>
        <v>2.3333333333333335</v>
      </c>
      <c r="M2652" s="11">
        <f>Sample[[#This Row],[C]]/Sample[[#This Row],[A]]</f>
        <v>0.6</v>
      </c>
      <c r="N2652">
        <f>IF(Sample[[#This Row],[Ap]]=0,10,LOG(Sample[[#This Row],[Ap]]))</f>
        <v>-0.36797678529459443</v>
      </c>
      <c r="O2652">
        <f>IF(Sample[[#This Row],[Ei]]=0,10,LOG(Sample[[#This Row],[Ei]]))</f>
        <v>0.22184874961635639</v>
      </c>
      <c r="P2652">
        <f>IF(Sample[[#This Row],[Ii]]=0,10,LOG(Sample[[#This Row],[Ii]]))</f>
        <v>0.14612803567823801</v>
      </c>
      <c r="Q2652">
        <f>Kx-Sample[[#This Row],[Xp]]</f>
        <v>0.36797678529459443</v>
      </c>
      <c r="R2652">
        <f>Ky-Sample[[#This Row],[Yp]]</f>
        <v>-1.2218487496163564</v>
      </c>
      <c r="S2652">
        <f>Kz-Sample[[#This Row],[Zp]]</f>
        <v>0.85387196432176204</v>
      </c>
      <c r="T2652">
        <f>Sample[[#This Row],[Kpy]]*KSc-Sample[[#This Row],[KPz]]*KSb</f>
        <v>0.36797678529459432</v>
      </c>
      <c r="U2652">
        <f>-1*(Sample[[#This Row],[KPx]]*KSc-Sample[[#This Row],[KPz]]*KSa)</f>
        <v>0.36797678529459443</v>
      </c>
      <c r="V2652">
        <f>(Sample[[#This Row],[KPx]]*$R$2-Sample[[#This Row],[Kpy]]*KSa)</f>
        <v>0.36797678529459443</v>
      </c>
      <c r="W2652">
        <f>Sample[[#This Row],[Kpy]]*KTc-Sample[[#This Row],[KPz]]*KTb</f>
        <v>2.0757207139381184</v>
      </c>
      <c r="X2652">
        <f>-1*(Sample[[#This Row],[KPx]]*KTc-Sample[[#This Row],[KPz]]*KTa)</f>
        <v>2.0757207139381184</v>
      </c>
      <c r="Y2652">
        <f>(Sample[[#This Row],[KPx]]*KTb-Sample[[#This Row],[Kpy]]*KTa)</f>
        <v>2.0757207139381184</v>
      </c>
      <c r="Z2652">
        <f>-Sample[[#This Row],[Xp]]*a+Sample[[#This Row],[Yp]]*b+Sample[[#This Row],[Zp]]*c_</f>
        <v>0.73595357058918887</v>
      </c>
      <c r="AA2652" s="8">
        <f>-IF(Sample[[#This Row],[Column2]]&gt;0,1,-1)*SQRT(Sample[[#This Row],[KPx''i]]^2+Sample[[#This Row],[KPx''j]]^2+Sample[[#This Row],[KPx''k]]^2)/Ksmag/Scale</f>
        <v>-0.45067768058071828</v>
      </c>
      <c r="AB2652" s="1">
        <f>SQRT(Sample[[#This Row],[Kpy''i]]^2+Sample[[#This Row],[KPy''j]]^2+Sample[[#This Row],[KPy''k]]^2)/KTmag/Scale</f>
        <v>1.4677561926750253</v>
      </c>
    </row>
    <row r="2653" spans="1:28" hidden="1" x14ac:dyDescent="0.25">
      <c r="A2653" s="5">
        <v>2648</v>
      </c>
      <c r="B2653" s="13" t="s">
        <v>43</v>
      </c>
      <c r="C2653" s="5"/>
      <c r="D2653" s="5"/>
      <c r="E2653">
        <v>7</v>
      </c>
      <c r="F2653">
        <v>5</v>
      </c>
      <c r="G2653">
        <v>6</v>
      </c>
      <c r="H2653" s="11">
        <f>Sample[[#This Row],[C]]/Sample[[#This Row],[D]]</f>
        <v>0.7142857142857143</v>
      </c>
      <c r="I2653" s="11">
        <f>Sample[[#This Row],[A]]/Sample[[#This Row],[C]]</f>
        <v>1.2</v>
      </c>
      <c r="J2653" s="11">
        <f>Sample[[#This Row],[D]]/Sample[[#This Row],[A]]</f>
        <v>1.1666666666666667</v>
      </c>
      <c r="K2653" s="11">
        <f>Sample[[#This Row],[A]]/Sample[[#This Row],[D]]</f>
        <v>0.8571428571428571</v>
      </c>
      <c r="L2653" s="11">
        <f>Sample[[#This Row],[D]]/Sample[[#This Row],[C]]</f>
        <v>1.4</v>
      </c>
      <c r="M2653" s="11">
        <f>Sample[[#This Row],[C]]/Sample[[#This Row],[A]]</f>
        <v>0.83333333333333337</v>
      </c>
      <c r="N2653">
        <f>IF(Sample[[#This Row],[Ap]]=0,10,LOG(Sample[[#This Row],[Ap]]))</f>
        <v>-0.14612803567823801</v>
      </c>
      <c r="O2653">
        <f>IF(Sample[[#This Row],[Ei]]=0,10,LOG(Sample[[#This Row],[Ei]]))</f>
        <v>7.9181246047624818E-2</v>
      </c>
      <c r="P2653">
        <f>IF(Sample[[#This Row],[Ii]]=0,10,LOG(Sample[[#This Row],[Ii]]))</f>
        <v>6.6946789630613221E-2</v>
      </c>
      <c r="Q2653">
        <f>Kx-Sample[[#This Row],[Xp]]</f>
        <v>0.14612803567823801</v>
      </c>
      <c r="R2653">
        <f>Ky-Sample[[#This Row],[Yp]]</f>
        <v>-1.0791812460476249</v>
      </c>
      <c r="S2653">
        <f>Kz-Sample[[#This Row],[Zp]]</f>
        <v>0.93305321036938682</v>
      </c>
      <c r="T2653">
        <f>Sample[[#This Row],[Kpy]]*KSc-Sample[[#This Row],[KPz]]*KSb</f>
        <v>0.14612803567823807</v>
      </c>
      <c r="U2653">
        <f>-1*(Sample[[#This Row],[KPx]]*KSc-Sample[[#This Row],[KPz]]*KSa)</f>
        <v>0.14612803567823801</v>
      </c>
      <c r="V2653">
        <f>(Sample[[#This Row],[KPx]]*$R$2-Sample[[#This Row],[Kpy]]*KSa)</f>
        <v>0.14612803567823801</v>
      </c>
      <c r="W2653">
        <f>Sample[[#This Row],[Kpy]]*KTc-Sample[[#This Row],[KPz]]*KTb</f>
        <v>2.0122344564170116</v>
      </c>
      <c r="X2653">
        <f>-1*(Sample[[#This Row],[KPx]]*KTc-Sample[[#This Row],[KPz]]*KTa)</f>
        <v>2.0122344564170116</v>
      </c>
      <c r="Y2653">
        <f>(Sample[[#This Row],[KPx]]*KTb-Sample[[#This Row],[Kpy]]*KTa)</f>
        <v>2.0122344564170116</v>
      </c>
      <c r="Z2653">
        <f>-Sample[[#This Row],[Xp]]*a+Sample[[#This Row],[Yp]]*b+Sample[[#This Row],[Zp]]*c_</f>
        <v>0.29225607135647608</v>
      </c>
      <c r="AA2653" s="8">
        <f>-IF(Sample[[#This Row],[Column2]]&gt;0,1,-1)*SQRT(Sample[[#This Row],[KPx''i]]^2+Sample[[#This Row],[KPx''j]]^2+Sample[[#This Row],[KPx''k]]^2)/Ksmag/Scale</f>
        <v>-0.17896956226344915</v>
      </c>
      <c r="AB2653" s="1">
        <f>SQRT(Sample[[#This Row],[Kpy''i]]^2+Sample[[#This Row],[KPy''j]]^2+Sample[[#This Row],[KPy''k]]^2)/KTmag/Scale</f>
        <v>1.4228646294696954</v>
      </c>
    </row>
    <row r="2654" spans="1:28" hidden="1" x14ac:dyDescent="0.25">
      <c r="A2654" s="5">
        <v>2649</v>
      </c>
      <c r="B2654" s="13" t="s">
        <v>43</v>
      </c>
      <c r="C2654" s="5"/>
      <c r="D2654" s="5"/>
      <c r="E2654">
        <v>5</v>
      </c>
      <c r="F2654">
        <v>1</v>
      </c>
      <c r="G2654">
        <v>2</v>
      </c>
      <c r="H2654" s="11">
        <f>Sample[[#This Row],[C]]/Sample[[#This Row],[D]]</f>
        <v>0.2</v>
      </c>
      <c r="I2654" s="11">
        <f>Sample[[#This Row],[A]]/Sample[[#This Row],[C]]</f>
        <v>2</v>
      </c>
      <c r="J2654" s="11">
        <f>Sample[[#This Row],[D]]/Sample[[#This Row],[A]]</f>
        <v>2.5</v>
      </c>
      <c r="K2654" s="11">
        <f>Sample[[#This Row],[A]]/Sample[[#This Row],[D]]</f>
        <v>0.4</v>
      </c>
      <c r="L2654" s="11">
        <f>Sample[[#This Row],[D]]/Sample[[#This Row],[C]]</f>
        <v>5</v>
      </c>
      <c r="M2654" s="11">
        <f>Sample[[#This Row],[C]]/Sample[[#This Row],[A]]</f>
        <v>0.5</v>
      </c>
      <c r="N2654">
        <f>IF(Sample[[#This Row],[Ap]]=0,10,LOG(Sample[[#This Row],[Ap]]))</f>
        <v>-0.69897000433601875</v>
      </c>
      <c r="O2654">
        <f>IF(Sample[[#This Row],[Ei]]=0,10,LOG(Sample[[#This Row],[Ei]]))</f>
        <v>0.3010299956639812</v>
      </c>
      <c r="P2654">
        <f>IF(Sample[[#This Row],[Ii]]=0,10,LOG(Sample[[#This Row],[Ii]]))</f>
        <v>0.3979400086720376</v>
      </c>
      <c r="Q2654">
        <f>Kx-Sample[[#This Row],[Xp]]</f>
        <v>0.69897000433601875</v>
      </c>
      <c r="R2654">
        <f>Ky-Sample[[#This Row],[Yp]]</f>
        <v>-1.3010299956639813</v>
      </c>
      <c r="S2654">
        <f>Kz-Sample[[#This Row],[Zp]]</f>
        <v>0.6020599913279624</v>
      </c>
      <c r="T2654">
        <f>Sample[[#This Row],[Kpy]]*KSc-Sample[[#This Row],[KPz]]*KSb</f>
        <v>0.69897000433601886</v>
      </c>
      <c r="U2654">
        <f>-1*(Sample[[#This Row],[KPx]]*KSc-Sample[[#This Row],[KPz]]*KSa)</f>
        <v>0.69897000433601875</v>
      </c>
      <c r="V2654">
        <f>(Sample[[#This Row],[KPx]]*$R$2-Sample[[#This Row],[Kpy]]*KSa)</f>
        <v>0.69897000433601875</v>
      </c>
      <c r="W2654">
        <f>Sample[[#This Row],[Kpy]]*KTc-Sample[[#This Row],[KPz]]*KTb</f>
        <v>1.9030899869919438</v>
      </c>
      <c r="X2654">
        <f>-1*(Sample[[#This Row],[KPx]]*KTc-Sample[[#This Row],[KPz]]*KTa)</f>
        <v>1.9030899869919435</v>
      </c>
      <c r="Y2654">
        <f>(Sample[[#This Row],[KPx]]*KTb-Sample[[#This Row],[Kpy]]*KTa)</f>
        <v>1.9030899869919438</v>
      </c>
      <c r="Z2654">
        <f>-Sample[[#This Row],[Xp]]*a+Sample[[#This Row],[Yp]]*b+Sample[[#This Row],[Zp]]*c_</f>
        <v>1.3979400086720375</v>
      </c>
      <c r="AA2654" s="8">
        <f>-IF(Sample[[#This Row],[Column2]]&gt;0,1,-1)*SQRT(Sample[[#This Row],[KPx''i]]^2+Sample[[#This Row],[KPx''j]]^2+Sample[[#This Row],[KPx''k]]^2)/Ksmag/Scale</f>
        <v>-0.85605992806709574</v>
      </c>
      <c r="AB2654" s="1">
        <f>SQRT(Sample[[#This Row],[Kpy''i]]^2+Sample[[#This Row],[KPy''j]]^2+Sample[[#This Row],[KPy''k]]^2)/KTmag/Scale</f>
        <v>1.3456878350102222</v>
      </c>
    </row>
    <row r="2655" spans="1:28" hidden="1" x14ac:dyDescent="0.25">
      <c r="A2655" s="5">
        <v>2650</v>
      </c>
      <c r="B2655" s="13" t="s">
        <v>43</v>
      </c>
      <c r="C2655" s="5"/>
      <c r="D2655" s="5"/>
      <c r="E2655">
        <v>8</v>
      </c>
      <c r="F2655">
        <v>8</v>
      </c>
      <c r="G2655">
        <v>8</v>
      </c>
      <c r="H2655" s="11">
        <f>Sample[[#This Row],[C]]/Sample[[#This Row],[D]]</f>
        <v>1</v>
      </c>
      <c r="I2655" s="11">
        <f>Sample[[#This Row],[A]]/Sample[[#This Row],[C]]</f>
        <v>1</v>
      </c>
      <c r="J2655" s="11">
        <f>Sample[[#This Row],[D]]/Sample[[#This Row],[A]]</f>
        <v>1</v>
      </c>
      <c r="K2655" s="11">
        <f>Sample[[#This Row],[A]]/Sample[[#This Row],[D]]</f>
        <v>1</v>
      </c>
      <c r="L2655" s="11">
        <f>Sample[[#This Row],[D]]/Sample[[#This Row],[C]]</f>
        <v>1</v>
      </c>
      <c r="M2655" s="11">
        <f>Sample[[#This Row],[C]]/Sample[[#This Row],[A]]</f>
        <v>1</v>
      </c>
      <c r="N2655">
        <f>IF(Sample[[#This Row],[Ap]]=0,10,LOG(Sample[[#This Row],[Ap]]))</f>
        <v>0</v>
      </c>
      <c r="O2655">
        <f>IF(Sample[[#This Row],[Ei]]=0,10,LOG(Sample[[#This Row],[Ei]]))</f>
        <v>0</v>
      </c>
      <c r="P2655">
        <f>IF(Sample[[#This Row],[Ii]]=0,10,LOG(Sample[[#This Row],[Ii]]))</f>
        <v>0</v>
      </c>
      <c r="Q2655">
        <f>Kx-Sample[[#This Row],[Xp]]</f>
        <v>0</v>
      </c>
      <c r="R2655">
        <f>Ky-Sample[[#This Row],[Yp]]</f>
        <v>-1</v>
      </c>
      <c r="S2655">
        <f>Kz-Sample[[#This Row],[Zp]]</f>
        <v>1</v>
      </c>
      <c r="T2655">
        <f>Sample[[#This Row],[Kpy]]*KSc-Sample[[#This Row],[KPz]]*KSb</f>
        <v>0</v>
      </c>
      <c r="U2655">
        <f>-1*(Sample[[#This Row],[KPx]]*KSc-Sample[[#This Row],[KPz]]*KSa)</f>
        <v>0</v>
      </c>
      <c r="V2655">
        <f>(Sample[[#This Row],[KPx]]*$R$2-Sample[[#This Row],[Kpy]]*KSa)</f>
        <v>0</v>
      </c>
      <c r="W2655">
        <f>Sample[[#This Row],[Kpy]]*KTc-Sample[[#This Row],[KPz]]*KTb</f>
        <v>2</v>
      </c>
      <c r="X2655">
        <f>-1*(Sample[[#This Row],[KPx]]*KTc-Sample[[#This Row],[KPz]]*KTa)</f>
        <v>2</v>
      </c>
      <c r="Y2655">
        <f>(Sample[[#This Row],[KPx]]*KTb-Sample[[#This Row],[Kpy]]*KTa)</f>
        <v>2</v>
      </c>
      <c r="Z2655">
        <f>-Sample[[#This Row],[Xp]]*a+Sample[[#This Row],[Yp]]*b+Sample[[#This Row],[Zp]]*c_</f>
        <v>0</v>
      </c>
      <c r="AA2655" s="8">
        <f>-IF(Sample[[#This Row],[Column2]]&gt;0,1,-1)*SQRT(Sample[[#This Row],[KPx''i]]^2+Sample[[#This Row],[KPx''j]]^2+Sample[[#This Row],[KPx''k]]^2)/Ksmag/Scale</f>
        <v>0</v>
      </c>
      <c r="AB2655" s="1">
        <f>SQRT(Sample[[#This Row],[Kpy''i]]^2+Sample[[#This Row],[KPy''j]]^2+Sample[[#This Row],[KPy''k]]^2)/KTmag/Scale</f>
        <v>1.4142135623730951</v>
      </c>
    </row>
    <row r="2656" spans="1:28" hidden="1" x14ac:dyDescent="0.25">
      <c r="A2656" s="5">
        <v>2651</v>
      </c>
      <c r="B2656" s="13" t="s">
        <v>43</v>
      </c>
      <c r="C2656" s="5"/>
      <c r="D2656" s="5"/>
      <c r="E2656">
        <v>5</v>
      </c>
      <c r="F2656">
        <v>7</v>
      </c>
      <c r="G2656">
        <v>1</v>
      </c>
      <c r="H2656" s="11">
        <f>Sample[[#This Row],[C]]/Sample[[#This Row],[D]]</f>
        <v>1.4</v>
      </c>
      <c r="I2656" s="11">
        <f>Sample[[#This Row],[A]]/Sample[[#This Row],[C]]</f>
        <v>0.14285714285714285</v>
      </c>
      <c r="J2656" s="11">
        <f>Sample[[#This Row],[D]]/Sample[[#This Row],[A]]</f>
        <v>5</v>
      </c>
      <c r="K2656" s="11">
        <f>Sample[[#This Row],[A]]/Sample[[#This Row],[D]]</f>
        <v>0.2</v>
      </c>
      <c r="L2656" s="11">
        <f>Sample[[#This Row],[D]]/Sample[[#This Row],[C]]</f>
        <v>0.7142857142857143</v>
      </c>
      <c r="M2656" s="11">
        <f>Sample[[#This Row],[C]]/Sample[[#This Row],[A]]</f>
        <v>7</v>
      </c>
      <c r="N2656">
        <f>IF(Sample[[#This Row],[Ap]]=0,10,LOG(Sample[[#This Row],[Ap]]))</f>
        <v>0.14612803567823801</v>
      </c>
      <c r="O2656">
        <f>IF(Sample[[#This Row],[Ei]]=0,10,LOG(Sample[[#This Row],[Ei]]))</f>
        <v>-0.84509804001425681</v>
      </c>
      <c r="P2656">
        <f>IF(Sample[[#This Row],[Ii]]=0,10,LOG(Sample[[#This Row],[Ii]]))</f>
        <v>0.69897000433601886</v>
      </c>
      <c r="Q2656">
        <f>Kx-Sample[[#This Row],[Xp]]</f>
        <v>-0.14612803567823801</v>
      </c>
      <c r="R2656">
        <f>Ky-Sample[[#This Row],[Yp]]</f>
        <v>-0.15490195998574319</v>
      </c>
      <c r="S2656">
        <f>Kz-Sample[[#This Row],[Zp]]</f>
        <v>0.30102999566398114</v>
      </c>
      <c r="T2656">
        <f>Sample[[#This Row],[Kpy]]*KSc-Sample[[#This Row],[KPz]]*KSb</f>
        <v>-0.14612803567823796</v>
      </c>
      <c r="U2656">
        <f>-1*(Sample[[#This Row],[KPx]]*KSc-Sample[[#This Row],[KPz]]*KSa)</f>
        <v>-0.14612803567823801</v>
      </c>
      <c r="V2656">
        <f>(Sample[[#This Row],[KPx]]*$R$2-Sample[[#This Row],[Kpy]]*KSa)</f>
        <v>-0.14612803567823801</v>
      </c>
      <c r="W2656">
        <f>Sample[[#This Row],[Kpy]]*KTc-Sample[[#This Row],[KPz]]*KTb</f>
        <v>0.45593195564972433</v>
      </c>
      <c r="X2656">
        <f>-1*(Sample[[#This Row],[KPx]]*KTc-Sample[[#This Row],[KPz]]*KTa)</f>
        <v>0.45593195564972427</v>
      </c>
      <c r="Y2656">
        <f>(Sample[[#This Row],[KPx]]*KTb-Sample[[#This Row],[Kpy]]*KTa)</f>
        <v>0.45593195564972439</v>
      </c>
      <c r="Z2656">
        <f>-Sample[[#This Row],[Xp]]*a+Sample[[#This Row],[Yp]]*b+Sample[[#This Row],[Zp]]*c_</f>
        <v>-0.29225607135647591</v>
      </c>
      <c r="AA2656" s="8">
        <f>-IF(Sample[[#This Row],[Column2]]&gt;0,1,-1)*SQRT(Sample[[#This Row],[KPx''i]]^2+Sample[[#This Row],[KPx''j]]^2+Sample[[#This Row],[KPx''k]]^2)/Ksmag/Scale</f>
        <v>0.17896956226344909</v>
      </c>
      <c r="AB2656" s="1">
        <f>SQRT(Sample[[#This Row],[Kpy''i]]^2+Sample[[#This Row],[KPy''j]]^2+Sample[[#This Row],[KPy''k]]^2)/KTmag/Scale</f>
        <v>0.32239257759956436</v>
      </c>
    </row>
    <row r="2657" spans="1:28" hidden="1" x14ac:dyDescent="0.25">
      <c r="A2657" s="5">
        <v>2652</v>
      </c>
      <c r="B2657" s="13" t="s">
        <v>43</v>
      </c>
      <c r="C2657" s="5"/>
      <c r="D2657" s="5"/>
      <c r="E2657">
        <v>7</v>
      </c>
      <c r="F2657">
        <v>7</v>
      </c>
      <c r="G2657">
        <v>7</v>
      </c>
      <c r="H2657" s="11">
        <f>Sample[[#This Row],[C]]/Sample[[#This Row],[D]]</f>
        <v>1</v>
      </c>
      <c r="I2657" s="11">
        <f>Sample[[#This Row],[A]]/Sample[[#This Row],[C]]</f>
        <v>1</v>
      </c>
      <c r="J2657" s="11">
        <f>Sample[[#This Row],[D]]/Sample[[#This Row],[A]]</f>
        <v>1</v>
      </c>
      <c r="K2657" s="11">
        <f>Sample[[#This Row],[A]]/Sample[[#This Row],[D]]</f>
        <v>1</v>
      </c>
      <c r="L2657" s="11">
        <f>Sample[[#This Row],[D]]/Sample[[#This Row],[C]]</f>
        <v>1</v>
      </c>
      <c r="M2657" s="11">
        <f>Sample[[#This Row],[C]]/Sample[[#This Row],[A]]</f>
        <v>1</v>
      </c>
      <c r="N2657">
        <f>IF(Sample[[#This Row],[Ap]]=0,10,LOG(Sample[[#This Row],[Ap]]))</f>
        <v>0</v>
      </c>
      <c r="O2657">
        <f>IF(Sample[[#This Row],[Ei]]=0,10,LOG(Sample[[#This Row],[Ei]]))</f>
        <v>0</v>
      </c>
      <c r="P2657">
        <f>IF(Sample[[#This Row],[Ii]]=0,10,LOG(Sample[[#This Row],[Ii]]))</f>
        <v>0</v>
      </c>
      <c r="Q2657">
        <f>Kx-Sample[[#This Row],[Xp]]</f>
        <v>0</v>
      </c>
      <c r="R2657">
        <f>Ky-Sample[[#This Row],[Yp]]</f>
        <v>-1</v>
      </c>
      <c r="S2657">
        <f>Kz-Sample[[#This Row],[Zp]]</f>
        <v>1</v>
      </c>
      <c r="T2657">
        <f>Sample[[#This Row],[Kpy]]*KSc-Sample[[#This Row],[KPz]]*KSb</f>
        <v>0</v>
      </c>
      <c r="U2657">
        <f>-1*(Sample[[#This Row],[KPx]]*KSc-Sample[[#This Row],[KPz]]*KSa)</f>
        <v>0</v>
      </c>
      <c r="V2657">
        <f>(Sample[[#This Row],[KPx]]*$R$2-Sample[[#This Row],[Kpy]]*KSa)</f>
        <v>0</v>
      </c>
      <c r="W2657">
        <f>Sample[[#This Row],[Kpy]]*KTc-Sample[[#This Row],[KPz]]*KTb</f>
        <v>2</v>
      </c>
      <c r="X2657">
        <f>-1*(Sample[[#This Row],[KPx]]*KTc-Sample[[#This Row],[KPz]]*KTa)</f>
        <v>2</v>
      </c>
      <c r="Y2657">
        <f>(Sample[[#This Row],[KPx]]*KTb-Sample[[#This Row],[Kpy]]*KTa)</f>
        <v>2</v>
      </c>
      <c r="Z2657">
        <f>-Sample[[#This Row],[Xp]]*a+Sample[[#This Row],[Yp]]*b+Sample[[#This Row],[Zp]]*c_</f>
        <v>0</v>
      </c>
      <c r="AA2657" s="8">
        <f>-IF(Sample[[#This Row],[Column2]]&gt;0,1,-1)*SQRT(Sample[[#This Row],[KPx''i]]^2+Sample[[#This Row],[KPx''j]]^2+Sample[[#This Row],[KPx''k]]^2)/Ksmag/Scale</f>
        <v>0</v>
      </c>
      <c r="AB2657" s="1">
        <f>SQRT(Sample[[#This Row],[Kpy''i]]^2+Sample[[#This Row],[KPy''j]]^2+Sample[[#This Row],[KPy''k]]^2)/KTmag/Scale</f>
        <v>1.4142135623730951</v>
      </c>
    </row>
    <row r="2658" spans="1:28" hidden="1" x14ac:dyDescent="0.25">
      <c r="A2658" s="5">
        <v>2653</v>
      </c>
      <c r="B2658" s="13" t="s">
        <v>43</v>
      </c>
      <c r="C2658" s="5"/>
      <c r="D2658" s="5"/>
      <c r="E2658">
        <v>4</v>
      </c>
      <c r="F2658">
        <v>6</v>
      </c>
      <c r="G2658">
        <v>8</v>
      </c>
      <c r="H2658" s="11">
        <f>Sample[[#This Row],[C]]/Sample[[#This Row],[D]]</f>
        <v>1.5</v>
      </c>
      <c r="I2658" s="11">
        <f>Sample[[#This Row],[A]]/Sample[[#This Row],[C]]</f>
        <v>1.3333333333333333</v>
      </c>
      <c r="J2658" s="11">
        <f>Sample[[#This Row],[D]]/Sample[[#This Row],[A]]</f>
        <v>0.5</v>
      </c>
      <c r="K2658" s="11">
        <f>Sample[[#This Row],[A]]/Sample[[#This Row],[D]]</f>
        <v>2</v>
      </c>
      <c r="L2658" s="11">
        <f>Sample[[#This Row],[D]]/Sample[[#This Row],[C]]</f>
        <v>0.66666666666666663</v>
      </c>
      <c r="M2658" s="11">
        <f>Sample[[#This Row],[C]]/Sample[[#This Row],[A]]</f>
        <v>0.75</v>
      </c>
      <c r="N2658">
        <f>IF(Sample[[#This Row],[Ap]]=0,10,LOG(Sample[[#This Row],[Ap]]))</f>
        <v>0.17609125905568124</v>
      </c>
      <c r="O2658">
        <f>IF(Sample[[#This Row],[Ei]]=0,10,LOG(Sample[[#This Row],[Ei]]))</f>
        <v>0.12493873660829993</v>
      </c>
      <c r="P2658">
        <f>IF(Sample[[#This Row],[Ii]]=0,10,LOG(Sample[[#This Row],[Ii]]))</f>
        <v>-0.3010299956639812</v>
      </c>
      <c r="Q2658">
        <f>Kx-Sample[[#This Row],[Xp]]</f>
        <v>-0.17609125905568124</v>
      </c>
      <c r="R2658">
        <f>Ky-Sample[[#This Row],[Yp]]</f>
        <v>-1.1249387366082999</v>
      </c>
      <c r="S2658">
        <f>Kz-Sample[[#This Row],[Zp]]</f>
        <v>1.3010299956639813</v>
      </c>
      <c r="T2658">
        <f>Sample[[#This Row],[Kpy]]*KSc-Sample[[#This Row],[KPz]]*KSb</f>
        <v>-0.17609125905568135</v>
      </c>
      <c r="U2658">
        <f>-1*(Sample[[#This Row],[KPx]]*KSc-Sample[[#This Row],[KPz]]*KSa)</f>
        <v>-0.17609125905568124</v>
      </c>
      <c r="V2658">
        <f>(Sample[[#This Row],[KPx]]*$R$2-Sample[[#This Row],[Kpy]]*KSa)</f>
        <v>-0.17609125905568124</v>
      </c>
      <c r="W2658">
        <f>Sample[[#This Row],[Kpy]]*KTc-Sample[[#This Row],[KPz]]*KTb</f>
        <v>2.4259687322722812</v>
      </c>
      <c r="X2658">
        <f>-1*(Sample[[#This Row],[KPx]]*KTc-Sample[[#This Row],[KPz]]*KTa)</f>
        <v>2.4259687322722812</v>
      </c>
      <c r="Y2658">
        <f>(Sample[[#This Row],[KPx]]*KTb-Sample[[#This Row],[Kpy]]*KTa)</f>
        <v>2.4259687322722812</v>
      </c>
      <c r="Z2658">
        <f>-Sample[[#This Row],[Xp]]*a+Sample[[#This Row],[Yp]]*b+Sample[[#This Row],[Zp]]*c_</f>
        <v>-0.35218251811136253</v>
      </c>
      <c r="AA2658" s="8">
        <f>-IF(Sample[[#This Row],[Column2]]&gt;0,1,-1)*SQRT(Sample[[#This Row],[KPx''i]]^2+Sample[[#This Row],[KPx''j]]^2+Sample[[#This Row],[KPx''k]]^2)/Ksmag/Scale</f>
        <v>0.21566686642533334</v>
      </c>
      <c r="AB2658" s="1">
        <f>SQRT(Sample[[#This Row],[Kpy''i]]^2+Sample[[#This Row],[KPy''j]]^2+Sample[[#This Row],[KPy''k]]^2)/KTmag/Scale</f>
        <v>1.7154189415362624</v>
      </c>
    </row>
    <row r="2659" spans="1:28" hidden="1" x14ac:dyDescent="0.25">
      <c r="A2659" s="5">
        <v>2654</v>
      </c>
      <c r="B2659" s="13" t="s">
        <v>43</v>
      </c>
      <c r="C2659" s="5"/>
      <c r="D2659" s="5"/>
      <c r="E2659">
        <v>1</v>
      </c>
      <c r="F2659">
        <v>2</v>
      </c>
      <c r="G2659">
        <v>1</v>
      </c>
      <c r="H2659" s="11">
        <f>Sample[[#This Row],[C]]/Sample[[#This Row],[D]]</f>
        <v>2</v>
      </c>
      <c r="I2659" s="11">
        <f>Sample[[#This Row],[A]]/Sample[[#This Row],[C]]</f>
        <v>0.5</v>
      </c>
      <c r="J2659" s="11">
        <f>Sample[[#This Row],[D]]/Sample[[#This Row],[A]]</f>
        <v>1</v>
      </c>
      <c r="K2659" s="11">
        <f>Sample[[#This Row],[A]]/Sample[[#This Row],[D]]</f>
        <v>1</v>
      </c>
      <c r="L2659" s="11">
        <f>Sample[[#This Row],[D]]/Sample[[#This Row],[C]]</f>
        <v>0.5</v>
      </c>
      <c r="M2659" s="11">
        <f>Sample[[#This Row],[C]]/Sample[[#This Row],[A]]</f>
        <v>2</v>
      </c>
      <c r="N2659">
        <f>IF(Sample[[#This Row],[Ap]]=0,10,LOG(Sample[[#This Row],[Ap]]))</f>
        <v>0.3010299956639812</v>
      </c>
      <c r="O2659">
        <f>IF(Sample[[#This Row],[Ei]]=0,10,LOG(Sample[[#This Row],[Ei]]))</f>
        <v>-0.3010299956639812</v>
      </c>
      <c r="P2659">
        <f>IF(Sample[[#This Row],[Ii]]=0,10,LOG(Sample[[#This Row],[Ii]]))</f>
        <v>0</v>
      </c>
      <c r="Q2659">
        <f>Kx-Sample[[#This Row],[Xp]]</f>
        <v>-0.3010299956639812</v>
      </c>
      <c r="R2659">
        <f>Ky-Sample[[#This Row],[Yp]]</f>
        <v>-0.69897000433601875</v>
      </c>
      <c r="S2659">
        <f>Kz-Sample[[#This Row],[Zp]]</f>
        <v>1</v>
      </c>
      <c r="T2659">
        <f>Sample[[#This Row],[Kpy]]*KSc-Sample[[#This Row],[KPz]]*KSb</f>
        <v>-0.30102999566398125</v>
      </c>
      <c r="U2659">
        <f>-1*(Sample[[#This Row],[KPx]]*KSc-Sample[[#This Row],[KPz]]*KSa)</f>
        <v>-0.3010299956639812</v>
      </c>
      <c r="V2659">
        <f>(Sample[[#This Row],[KPx]]*$R$2-Sample[[#This Row],[Kpy]]*KSa)</f>
        <v>-0.3010299956639812</v>
      </c>
      <c r="W2659">
        <f>Sample[[#This Row],[Kpy]]*KTc-Sample[[#This Row],[KPz]]*KTb</f>
        <v>1.6989700043360187</v>
      </c>
      <c r="X2659">
        <f>-1*(Sample[[#This Row],[KPx]]*KTc-Sample[[#This Row],[KPz]]*KTa)</f>
        <v>1.6989700043360187</v>
      </c>
      <c r="Y2659">
        <f>(Sample[[#This Row],[KPx]]*KTb-Sample[[#This Row],[Kpy]]*KTa)</f>
        <v>1.6989700043360187</v>
      </c>
      <c r="Z2659">
        <f>-Sample[[#This Row],[Xp]]*a+Sample[[#This Row],[Yp]]*b+Sample[[#This Row],[Zp]]*c_</f>
        <v>-0.6020599913279624</v>
      </c>
      <c r="AA2659" s="8">
        <f>-IF(Sample[[#This Row],[Column2]]&gt;0,1,-1)*SQRT(Sample[[#This Row],[KPx''i]]^2+Sample[[#This Row],[KPx''j]]^2+Sample[[#This Row],[KPx''k]]^2)/Ksmag/Scale</f>
        <v>0.36868494332449331</v>
      </c>
      <c r="AB2659" s="1">
        <f>SQRT(Sample[[#This Row],[Kpy''i]]^2+Sample[[#This Row],[KPy''j]]^2+Sample[[#This Row],[KPy''k]]^2)/KTmag/Scale</f>
        <v>1.201353211098537</v>
      </c>
    </row>
    <row r="2660" spans="1:28" hidden="1" x14ac:dyDescent="0.25">
      <c r="A2660" s="5">
        <v>2655</v>
      </c>
      <c r="B2660" s="13" t="s">
        <v>43</v>
      </c>
      <c r="C2660" s="5"/>
      <c r="D2660" s="5"/>
      <c r="E2660">
        <v>1</v>
      </c>
      <c r="F2660">
        <v>4</v>
      </c>
      <c r="G2660">
        <v>4</v>
      </c>
      <c r="H2660" s="11">
        <f>Sample[[#This Row],[C]]/Sample[[#This Row],[D]]</f>
        <v>4</v>
      </c>
      <c r="I2660" s="11">
        <f>Sample[[#This Row],[A]]/Sample[[#This Row],[C]]</f>
        <v>1</v>
      </c>
      <c r="J2660" s="11">
        <f>Sample[[#This Row],[D]]/Sample[[#This Row],[A]]</f>
        <v>0.25</v>
      </c>
      <c r="K2660" s="11">
        <f>Sample[[#This Row],[A]]/Sample[[#This Row],[D]]</f>
        <v>4</v>
      </c>
      <c r="L2660" s="11">
        <f>Sample[[#This Row],[D]]/Sample[[#This Row],[C]]</f>
        <v>0.25</v>
      </c>
      <c r="M2660" s="11">
        <f>Sample[[#This Row],[C]]/Sample[[#This Row],[A]]</f>
        <v>1</v>
      </c>
      <c r="N2660">
        <f>IF(Sample[[#This Row],[Ap]]=0,10,LOG(Sample[[#This Row],[Ap]]))</f>
        <v>0.6020599913279624</v>
      </c>
      <c r="O2660">
        <f>IF(Sample[[#This Row],[Ei]]=0,10,LOG(Sample[[#This Row],[Ei]]))</f>
        <v>0</v>
      </c>
      <c r="P2660">
        <f>IF(Sample[[#This Row],[Ii]]=0,10,LOG(Sample[[#This Row],[Ii]]))</f>
        <v>-0.6020599913279624</v>
      </c>
      <c r="Q2660">
        <f>Kx-Sample[[#This Row],[Xp]]</f>
        <v>-0.6020599913279624</v>
      </c>
      <c r="R2660">
        <f>Ky-Sample[[#This Row],[Yp]]</f>
        <v>-1</v>
      </c>
      <c r="S2660">
        <f>Kz-Sample[[#This Row],[Zp]]</f>
        <v>1.6020599913279625</v>
      </c>
      <c r="T2660">
        <f>Sample[[#This Row],[Kpy]]*KSc-Sample[[#This Row],[KPz]]*KSb</f>
        <v>-0.60205999132796251</v>
      </c>
      <c r="U2660">
        <f>-1*(Sample[[#This Row],[KPx]]*KSc-Sample[[#This Row],[KPz]]*KSa)</f>
        <v>-0.6020599913279624</v>
      </c>
      <c r="V2660">
        <f>(Sample[[#This Row],[KPx]]*$R$2-Sample[[#This Row],[Kpy]]*KSa)</f>
        <v>-0.6020599913279624</v>
      </c>
      <c r="W2660">
        <f>Sample[[#This Row],[Kpy]]*KTc-Sample[[#This Row],[KPz]]*KTb</f>
        <v>2.6020599913279625</v>
      </c>
      <c r="X2660">
        <f>-1*(Sample[[#This Row],[KPx]]*KTc-Sample[[#This Row],[KPz]]*KTa)</f>
        <v>2.6020599913279625</v>
      </c>
      <c r="Y2660">
        <f>(Sample[[#This Row],[KPx]]*KTb-Sample[[#This Row],[Kpy]]*KTa)</f>
        <v>2.6020599913279625</v>
      </c>
      <c r="Z2660">
        <f>-Sample[[#This Row],[Xp]]*a+Sample[[#This Row],[Yp]]*b+Sample[[#This Row],[Zp]]*c_</f>
        <v>-1.2041199826559248</v>
      </c>
      <c r="AA2660" s="8">
        <f>-IF(Sample[[#This Row],[Column2]]&gt;0,1,-1)*SQRT(Sample[[#This Row],[KPx''i]]^2+Sample[[#This Row],[KPx''j]]^2+Sample[[#This Row],[KPx''k]]^2)/Ksmag/Scale</f>
        <v>0.73736988664898662</v>
      </c>
      <c r="AB2660" s="1">
        <f>SQRT(Sample[[#This Row],[Kpy''i]]^2+Sample[[#This Row],[KPy''j]]^2+Sample[[#This Row],[KPy''k]]^2)/KTmag/Scale</f>
        <v>1.8399342649222115</v>
      </c>
    </row>
    <row r="2661" spans="1:28" hidden="1" x14ac:dyDescent="0.25">
      <c r="A2661" s="5">
        <v>2656</v>
      </c>
      <c r="B2661" s="13" t="s">
        <v>43</v>
      </c>
      <c r="C2661" s="5"/>
      <c r="D2661" s="5"/>
      <c r="E2661">
        <v>3</v>
      </c>
      <c r="F2661">
        <v>10</v>
      </c>
      <c r="G2661">
        <v>5</v>
      </c>
      <c r="H2661" s="11">
        <f>Sample[[#This Row],[C]]/Sample[[#This Row],[D]]</f>
        <v>3.3333333333333335</v>
      </c>
      <c r="I2661" s="11">
        <f>Sample[[#This Row],[A]]/Sample[[#This Row],[C]]</f>
        <v>0.5</v>
      </c>
      <c r="J2661" s="11">
        <f>Sample[[#This Row],[D]]/Sample[[#This Row],[A]]</f>
        <v>0.6</v>
      </c>
      <c r="K2661" s="11">
        <f>Sample[[#This Row],[A]]/Sample[[#This Row],[D]]</f>
        <v>1.6666666666666667</v>
      </c>
      <c r="L2661" s="11">
        <f>Sample[[#This Row],[D]]/Sample[[#This Row],[C]]</f>
        <v>0.3</v>
      </c>
      <c r="M2661" s="11">
        <f>Sample[[#This Row],[C]]/Sample[[#This Row],[A]]</f>
        <v>2</v>
      </c>
      <c r="N2661">
        <f>IF(Sample[[#This Row],[Ap]]=0,10,LOG(Sample[[#This Row],[Ap]]))</f>
        <v>0.52287874528033762</v>
      </c>
      <c r="O2661">
        <f>IF(Sample[[#This Row],[Ei]]=0,10,LOG(Sample[[#This Row],[Ei]]))</f>
        <v>-0.3010299956639812</v>
      </c>
      <c r="P2661">
        <f>IF(Sample[[#This Row],[Ii]]=0,10,LOG(Sample[[#This Row],[Ii]]))</f>
        <v>-0.22184874961635639</v>
      </c>
      <c r="Q2661">
        <f>Kx-Sample[[#This Row],[Xp]]</f>
        <v>-0.52287874528033762</v>
      </c>
      <c r="R2661">
        <f>Ky-Sample[[#This Row],[Yp]]</f>
        <v>-0.69897000433601875</v>
      </c>
      <c r="S2661">
        <f>Kz-Sample[[#This Row],[Zp]]</f>
        <v>1.2218487496163564</v>
      </c>
      <c r="T2661">
        <f>Sample[[#This Row],[Kpy]]*KSc-Sample[[#This Row],[KPz]]*KSb</f>
        <v>-0.52287874528033762</v>
      </c>
      <c r="U2661">
        <f>-1*(Sample[[#This Row],[KPx]]*KSc-Sample[[#This Row],[KPz]]*KSa)</f>
        <v>-0.52287874528033762</v>
      </c>
      <c r="V2661">
        <f>(Sample[[#This Row],[KPx]]*$R$2-Sample[[#This Row],[Kpy]]*KSa)</f>
        <v>-0.52287874528033762</v>
      </c>
      <c r="W2661">
        <f>Sample[[#This Row],[Kpy]]*KTc-Sample[[#This Row],[KPz]]*KTb</f>
        <v>1.9208187539523751</v>
      </c>
      <c r="X2661">
        <f>-1*(Sample[[#This Row],[KPx]]*KTc-Sample[[#This Row],[KPz]]*KTa)</f>
        <v>1.9208187539523751</v>
      </c>
      <c r="Y2661">
        <f>(Sample[[#This Row],[KPx]]*KTb-Sample[[#This Row],[Kpy]]*KTa)</f>
        <v>1.9208187539523751</v>
      </c>
      <c r="Z2661">
        <f>-Sample[[#This Row],[Xp]]*a+Sample[[#This Row],[Yp]]*b+Sample[[#This Row],[Zp]]*c_</f>
        <v>-1.0457574905606752</v>
      </c>
      <c r="AA2661" s="8">
        <f>-IF(Sample[[#This Row],[Column2]]&gt;0,1,-1)*SQRT(Sample[[#This Row],[KPx''i]]^2+Sample[[#This Row],[KPx''j]]^2+Sample[[#This Row],[KPx''k]]^2)/Ksmag/Scale</f>
        <v>0.64039306164176246</v>
      </c>
      <c r="AB2661" s="1">
        <f>SQRT(Sample[[#This Row],[Kpy''i]]^2+Sample[[#This Row],[KPy''j]]^2+Sample[[#This Row],[KPy''k]]^2)/KTmag/Scale</f>
        <v>1.3582239663500191</v>
      </c>
    </row>
    <row r="2662" spans="1:28" hidden="1" x14ac:dyDescent="0.25">
      <c r="A2662" s="5">
        <v>2657</v>
      </c>
      <c r="B2662" s="13" t="s">
        <v>43</v>
      </c>
      <c r="C2662" s="5"/>
      <c r="D2662" s="5"/>
      <c r="E2662">
        <v>10</v>
      </c>
      <c r="F2662">
        <v>9</v>
      </c>
      <c r="G2662">
        <v>4</v>
      </c>
      <c r="H2662" s="11">
        <f>Sample[[#This Row],[C]]/Sample[[#This Row],[D]]</f>
        <v>0.9</v>
      </c>
      <c r="I2662" s="11">
        <f>Sample[[#This Row],[A]]/Sample[[#This Row],[C]]</f>
        <v>0.44444444444444442</v>
      </c>
      <c r="J2662" s="11">
        <f>Sample[[#This Row],[D]]/Sample[[#This Row],[A]]</f>
        <v>2.5</v>
      </c>
      <c r="K2662" s="11">
        <f>Sample[[#This Row],[A]]/Sample[[#This Row],[D]]</f>
        <v>0.4</v>
      </c>
      <c r="L2662" s="11">
        <f>Sample[[#This Row],[D]]/Sample[[#This Row],[C]]</f>
        <v>1.1111111111111112</v>
      </c>
      <c r="M2662" s="11">
        <f>Sample[[#This Row],[C]]/Sample[[#This Row],[A]]</f>
        <v>2.25</v>
      </c>
      <c r="N2662">
        <f>IF(Sample[[#This Row],[Ap]]=0,10,LOG(Sample[[#This Row],[Ap]]))</f>
        <v>-4.5757490560675115E-2</v>
      </c>
      <c r="O2662">
        <f>IF(Sample[[#This Row],[Ei]]=0,10,LOG(Sample[[#This Row],[Ei]]))</f>
        <v>-0.35218251811136253</v>
      </c>
      <c r="P2662">
        <f>IF(Sample[[#This Row],[Ii]]=0,10,LOG(Sample[[#This Row],[Ii]]))</f>
        <v>0.3979400086720376</v>
      </c>
      <c r="Q2662">
        <f>Kx-Sample[[#This Row],[Xp]]</f>
        <v>4.5757490560675115E-2</v>
      </c>
      <c r="R2662">
        <f>Ky-Sample[[#This Row],[Yp]]</f>
        <v>-0.64781748188863753</v>
      </c>
      <c r="S2662">
        <f>Kz-Sample[[#This Row],[Zp]]</f>
        <v>0.6020599913279624</v>
      </c>
      <c r="T2662">
        <f>Sample[[#This Row],[Kpy]]*KSc-Sample[[#This Row],[KPz]]*KSb</f>
        <v>4.5757490560675129E-2</v>
      </c>
      <c r="U2662">
        <f>-1*(Sample[[#This Row],[KPx]]*KSc-Sample[[#This Row],[KPz]]*KSa)</f>
        <v>4.5757490560675115E-2</v>
      </c>
      <c r="V2662">
        <f>(Sample[[#This Row],[KPx]]*$R$2-Sample[[#This Row],[Kpy]]*KSa)</f>
        <v>4.5757490560675115E-2</v>
      </c>
      <c r="W2662">
        <f>Sample[[#This Row],[Kpy]]*KTc-Sample[[#This Row],[KPz]]*KTb</f>
        <v>1.2498774732165998</v>
      </c>
      <c r="X2662">
        <f>-1*(Sample[[#This Row],[KPx]]*KTc-Sample[[#This Row],[KPz]]*KTa)</f>
        <v>1.2498774732165998</v>
      </c>
      <c r="Y2662">
        <f>(Sample[[#This Row],[KPx]]*KTb-Sample[[#This Row],[Kpy]]*KTa)</f>
        <v>1.2498774732166</v>
      </c>
      <c r="Z2662">
        <f>-Sample[[#This Row],[Xp]]*a+Sample[[#This Row],[Yp]]*b+Sample[[#This Row],[Zp]]*c_</f>
        <v>9.1514981121350147E-2</v>
      </c>
      <c r="AA2662" s="8">
        <f>-IF(Sample[[#This Row],[Column2]]&gt;0,1,-1)*SQRT(Sample[[#This Row],[KPx''i]]^2+Sample[[#This Row],[KPx''j]]^2+Sample[[#This Row],[KPx''k]]^2)/Ksmag/Scale</f>
        <v>-5.6041251891935893E-2</v>
      </c>
      <c r="AB2662" s="1">
        <f>SQRT(Sample[[#This Row],[Kpy''i]]^2+Sample[[#This Row],[KPy''j]]^2+Sample[[#This Row],[KPy''k]]^2)/KTmag/Scale</f>
        <v>0.88379683696376532</v>
      </c>
    </row>
    <row r="2663" spans="1:28" hidden="1" x14ac:dyDescent="0.25">
      <c r="A2663" s="5">
        <v>2658</v>
      </c>
      <c r="B2663" s="13" t="s">
        <v>43</v>
      </c>
      <c r="C2663" s="5"/>
      <c r="D2663" s="5"/>
      <c r="E2663">
        <v>4</v>
      </c>
      <c r="F2663">
        <v>4</v>
      </c>
      <c r="G2663">
        <v>9</v>
      </c>
      <c r="H2663" s="11">
        <f>Sample[[#This Row],[C]]/Sample[[#This Row],[D]]</f>
        <v>1</v>
      </c>
      <c r="I2663" s="11">
        <f>Sample[[#This Row],[A]]/Sample[[#This Row],[C]]</f>
        <v>2.25</v>
      </c>
      <c r="J2663" s="11">
        <f>Sample[[#This Row],[D]]/Sample[[#This Row],[A]]</f>
        <v>0.44444444444444442</v>
      </c>
      <c r="K2663" s="11">
        <f>Sample[[#This Row],[A]]/Sample[[#This Row],[D]]</f>
        <v>2.25</v>
      </c>
      <c r="L2663" s="11">
        <f>Sample[[#This Row],[D]]/Sample[[#This Row],[C]]</f>
        <v>1</v>
      </c>
      <c r="M2663" s="11">
        <f>Sample[[#This Row],[C]]/Sample[[#This Row],[A]]</f>
        <v>0.44444444444444442</v>
      </c>
      <c r="N2663">
        <f>IF(Sample[[#This Row],[Ap]]=0,10,LOG(Sample[[#This Row],[Ap]]))</f>
        <v>0</v>
      </c>
      <c r="O2663">
        <f>IF(Sample[[#This Row],[Ei]]=0,10,LOG(Sample[[#This Row],[Ei]]))</f>
        <v>0.35218251811136247</v>
      </c>
      <c r="P2663">
        <f>IF(Sample[[#This Row],[Ii]]=0,10,LOG(Sample[[#This Row],[Ii]]))</f>
        <v>-0.35218251811136253</v>
      </c>
      <c r="Q2663">
        <f>Kx-Sample[[#This Row],[Xp]]</f>
        <v>0</v>
      </c>
      <c r="R2663">
        <f>Ky-Sample[[#This Row],[Yp]]</f>
        <v>-1.3521825181113625</v>
      </c>
      <c r="S2663">
        <f>Kz-Sample[[#This Row],[Zp]]</f>
        <v>1.3521825181113625</v>
      </c>
      <c r="T2663">
        <f>Sample[[#This Row],[Kpy]]*KSc-Sample[[#This Row],[KPz]]*KSb</f>
        <v>0</v>
      </c>
      <c r="U2663">
        <f>-1*(Sample[[#This Row],[KPx]]*KSc-Sample[[#This Row],[KPz]]*KSa)</f>
        <v>0</v>
      </c>
      <c r="V2663">
        <f>(Sample[[#This Row],[KPx]]*$R$2-Sample[[#This Row],[Kpy]]*KSa)</f>
        <v>0</v>
      </c>
      <c r="W2663">
        <f>Sample[[#This Row],[Kpy]]*KTc-Sample[[#This Row],[KPz]]*KTb</f>
        <v>2.7043650362227249</v>
      </c>
      <c r="X2663">
        <f>-1*(Sample[[#This Row],[KPx]]*KTc-Sample[[#This Row],[KPz]]*KTa)</f>
        <v>2.7043650362227249</v>
      </c>
      <c r="Y2663">
        <f>(Sample[[#This Row],[KPx]]*KTb-Sample[[#This Row],[Kpy]]*KTa)</f>
        <v>2.7043650362227249</v>
      </c>
      <c r="Z2663">
        <f>-Sample[[#This Row],[Xp]]*a+Sample[[#This Row],[Yp]]*b+Sample[[#This Row],[Zp]]*c_</f>
        <v>0</v>
      </c>
      <c r="AA2663" s="8">
        <f>-IF(Sample[[#This Row],[Column2]]&gt;0,1,-1)*SQRT(Sample[[#This Row],[KPx''i]]^2+Sample[[#This Row],[KPx''j]]^2+Sample[[#This Row],[KPx''k]]^2)/Ksmag/Scale</f>
        <v>0</v>
      </c>
      <c r="AB2663" s="1">
        <f>SQRT(Sample[[#This Row],[Kpy''i]]^2+Sample[[#This Row],[KPy''j]]^2+Sample[[#This Row],[KPy''k]]^2)/KTmag/Scale</f>
        <v>1.9122748559168923</v>
      </c>
    </row>
    <row r="2664" spans="1:28" hidden="1" x14ac:dyDescent="0.25">
      <c r="A2664" s="5">
        <v>2659</v>
      </c>
      <c r="B2664" s="13" t="s">
        <v>43</v>
      </c>
      <c r="C2664" s="5"/>
      <c r="D2664" s="5"/>
      <c r="E2664">
        <v>2</v>
      </c>
      <c r="F2664">
        <v>10</v>
      </c>
      <c r="G2664">
        <v>6</v>
      </c>
      <c r="H2664" s="11">
        <f>Sample[[#This Row],[C]]/Sample[[#This Row],[D]]</f>
        <v>5</v>
      </c>
      <c r="I2664" s="11">
        <f>Sample[[#This Row],[A]]/Sample[[#This Row],[C]]</f>
        <v>0.6</v>
      </c>
      <c r="J2664" s="11">
        <f>Sample[[#This Row],[D]]/Sample[[#This Row],[A]]</f>
        <v>0.33333333333333331</v>
      </c>
      <c r="K2664" s="11">
        <f>Sample[[#This Row],[A]]/Sample[[#This Row],[D]]</f>
        <v>3</v>
      </c>
      <c r="L2664" s="11">
        <f>Sample[[#This Row],[D]]/Sample[[#This Row],[C]]</f>
        <v>0.2</v>
      </c>
      <c r="M2664" s="11">
        <f>Sample[[#This Row],[C]]/Sample[[#This Row],[A]]</f>
        <v>1.6666666666666667</v>
      </c>
      <c r="N2664">
        <f>IF(Sample[[#This Row],[Ap]]=0,10,LOG(Sample[[#This Row],[Ap]]))</f>
        <v>0.69897000433601886</v>
      </c>
      <c r="O2664">
        <f>IF(Sample[[#This Row],[Ei]]=0,10,LOG(Sample[[#This Row],[Ei]]))</f>
        <v>-0.22184874961635639</v>
      </c>
      <c r="P2664">
        <f>IF(Sample[[#This Row],[Ii]]=0,10,LOG(Sample[[#This Row],[Ii]]))</f>
        <v>-0.47712125471966244</v>
      </c>
      <c r="Q2664">
        <f>Kx-Sample[[#This Row],[Xp]]</f>
        <v>-0.69897000433601886</v>
      </c>
      <c r="R2664">
        <f>Ky-Sample[[#This Row],[Yp]]</f>
        <v>-0.77815125038364363</v>
      </c>
      <c r="S2664">
        <f>Kz-Sample[[#This Row],[Zp]]</f>
        <v>1.4771212547196624</v>
      </c>
      <c r="T2664">
        <f>Sample[[#This Row],[Kpy]]*KSc-Sample[[#This Row],[KPz]]*KSb</f>
        <v>-0.69897000433601875</v>
      </c>
      <c r="U2664">
        <f>-1*(Sample[[#This Row],[KPx]]*KSc-Sample[[#This Row],[KPz]]*KSa)</f>
        <v>-0.69897000433601886</v>
      </c>
      <c r="V2664">
        <f>(Sample[[#This Row],[KPx]]*$R$2-Sample[[#This Row],[Kpy]]*KSa)</f>
        <v>-0.69897000433601886</v>
      </c>
      <c r="W2664">
        <f>Sample[[#This Row],[Kpy]]*KTc-Sample[[#This Row],[KPz]]*KTb</f>
        <v>2.255272505103306</v>
      </c>
      <c r="X2664">
        <f>-1*(Sample[[#This Row],[KPx]]*KTc-Sample[[#This Row],[KPz]]*KTa)</f>
        <v>2.255272505103306</v>
      </c>
      <c r="Y2664">
        <f>(Sample[[#This Row],[KPx]]*KTb-Sample[[#This Row],[Kpy]]*KTa)</f>
        <v>2.255272505103306</v>
      </c>
      <c r="Z2664">
        <f>-Sample[[#This Row],[Xp]]*a+Sample[[#This Row],[Yp]]*b+Sample[[#This Row],[Zp]]*c_</f>
        <v>-1.3979400086720377</v>
      </c>
      <c r="AA2664" s="8">
        <f>-IF(Sample[[#This Row],[Column2]]&gt;0,1,-1)*SQRT(Sample[[#This Row],[KPx''i]]^2+Sample[[#This Row],[KPx''j]]^2+Sample[[#This Row],[KPx''k]]^2)/Ksmag/Scale</f>
        <v>0.85605992806709574</v>
      </c>
      <c r="AB2664" s="1">
        <f>SQRT(Sample[[#This Row],[Kpy''i]]^2+Sample[[#This Row],[KPy''j]]^2+Sample[[#This Row],[KPy''k]]^2)/KTmag/Scale</f>
        <v>1.5947184817821205</v>
      </c>
    </row>
    <row r="2665" spans="1:28" hidden="1" x14ac:dyDescent="0.25">
      <c r="A2665" s="5">
        <v>2660</v>
      </c>
      <c r="B2665" s="13" t="s">
        <v>43</v>
      </c>
      <c r="C2665" s="5"/>
      <c r="D2665" s="5"/>
      <c r="E2665">
        <v>1</v>
      </c>
      <c r="F2665">
        <v>1</v>
      </c>
      <c r="G2665">
        <v>1</v>
      </c>
      <c r="H2665" s="11">
        <f>Sample[[#This Row],[C]]/Sample[[#This Row],[D]]</f>
        <v>1</v>
      </c>
      <c r="I2665" s="11">
        <f>Sample[[#This Row],[A]]/Sample[[#This Row],[C]]</f>
        <v>1</v>
      </c>
      <c r="J2665" s="11">
        <f>Sample[[#This Row],[D]]/Sample[[#This Row],[A]]</f>
        <v>1</v>
      </c>
      <c r="K2665" s="11">
        <f>Sample[[#This Row],[A]]/Sample[[#This Row],[D]]</f>
        <v>1</v>
      </c>
      <c r="L2665" s="11">
        <f>Sample[[#This Row],[D]]/Sample[[#This Row],[C]]</f>
        <v>1</v>
      </c>
      <c r="M2665" s="11">
        <f>Sample[[#This Row],[C]]/Sample[[#This Row],[A]]</f>
        <v>1</v>
      </c>
      <c r="N2665">
        <f>IF(Sample[[#This Row],[Ap]]=0,10,LOG(Sample[[#This Row],[Ap]]))</f>
        <v>0</v>
      </c>
      <c r="O2665">
        <f>IF(Sample[[#This Row],[Ei]]=0,10,LOG(Sample[[#This Row],[Ei]]))</f>
        <v>0</v>
      </c>
      <c r="P2665">
        <f>IF(Sample[[#This Row],[Ii]]=0,10,LOG(Sample[[#This Row],[Ii]]))</f>
        <v>0</v>
      </c>
      <c r="Q2665">
        <f>Kx-Sample[[#This Row],[Xp]]</f>
        <v>0</v>
      </c>
      <c r="R2665">
        <f>Ky-Sample[[#This Row],[Yp]]</f>
        <v>-1</v>
      </c>
      <c r="S2665">
        <f>Kz-Sample[[#This Row],[Zp]]</f>
        <v>1</v>
      </c>
      <c r="T2665">
        <f>Sample[[#This Row],[Kpy]]*KSc-Sample[[#This Row],[KPz]]*KSb</f>
        <v>0</v>
      </c>
      <c r="U2665">
        <f>-1*(Sample[[#This Row],[KPx]]*KSc-Sample[[#This Row],[KPz]]*KSa)</f>
        <v>0</v>
      </c>
      <c r="V2665">
        <f>(Sample[[#This Row],[KPx]]*$R$2-Sample[[#This Row],[Kpy]]*KSa)</f>
        <v>0</v>
      </c>
      <c r="W2665">
        <f>Sample[[#This Row],[Kpy]]*KTc-Sample[[#This Row],[KPz]]*KTb</f>
        <v>2</v>
      </c>
      <c r="X2665">
        <f>-1*(Sample[[#This Row],[KPx]]*KTc-Sample[[#This Row],[KPz]]*KTa)</f>
        <v>2</v>
      </c>
      <c r="Y2665">
        <f>(Sample[[#This Row],[KPx]]*KTb-Sample[[#This Row],[Kpy]]*KTa)</f>
        <v>2</v>
      </c>
      <c r="Z2665">
        <f>-Sample[[#This Row],[Xp]]*a+Sample[[#This Row],[Yp]]*b+Sample[[#This Row],[Zp]]*c_</f>
        <v>0</v>
      </c>
      <c r="AA2665" s="8">
        <f>-IF(Sample[[#This Row],[Column2]]&gt;0,1,-1)*SQRT(Sample[[#This Row],[KPx''i]]^2+Sample[[#This Row],[KPx''j]]^2+Sample[[#This Row],[KPx''k]]^2)/Ksmag/Scale</f>
        <v>0</v>
      </c>
      <c r="AB2665" s="1">
        <f>SQRT(Sample[[#This Row],[Kpy''i]]^2+Sample[[#This Row],[KPy''j]]^2+Sample[[#This Row],[KPy''k]]^2)/KTmag/Scale</f>
        <v>1.4142135623730951</v>
      </c>
    </row>
    <row r="2666" spans="1:28" hidden="1" x14ac:dyDescent="0.25">
      <c r="A2666" s="5">
        <v>2661</v>
      </c>
      <c r="B2666" s="13" t="s">
        <v>43</v>
      </c>
      <c r="C2666" s="5"/>
      <c r="D2666" s="5"/>
      <c r="E2666">
        <v>1</v>
      </c>
      <c r="F2666">
        <v>10</v>
      </c>
      <c r="G2666">
        <v>2</v>
      </c>
      <c r="H2666" s="11">
        <f>Sample[[#This Row],[C]]/Sample[[#This Row],[D]]</f>
        <v>10</v>
      </c>
      <c r="I2666" s="11">
        <f>Sample[[#This Row],[A]]/Sample[[#This Row],[C]]</f>
        <v>0.2</v>
      </c>
      <c r="J2666" s="11">
        <f>Sample[[#This Row],[D]]/Sample[[#This Row],[A]]</f>
        <v>0.5</v>
      </c>
      <c r="K2666" s="11">
        <f>Sample[[#This Row],[A]]/Sample[[#This Row],[D]]</f>
        <v>2</v>
      </c>
      <c r="L2666" s="11">
        <f>Sample[[#This Row],[D]]/Sample[[#This Row],[C]]</f>
        <v>0.1</v>
      </c>
      <c r="M2666" s="11">
        <f>Sample[[#This Row],[C]]/Sample[[#This Row],[A]]</f>
        <v>5</v>
      </c>
      <c r="N2666">
        <f>IF(Sample[[#This Row],[Ap]]=0,10,LOG(Sample[[#This Row],[Ap]]))</f>
        <v>1</v>
      </c>
      <c r="O2666">
        <f>IF(Sample[[#This Row],[Ei]]=0,10,LOG(Sample[[#This Row],[Ei]]))</f>
        <v>-0.69897000433601875</v>
      </c>
      <c r="P2666">
        <f>IF(Sample[[#This Row],[Ii]]=0,10,LOG(Sample[[#This Row],[Ii]]))</f>
        <v>-0.3010299956639812</v>
      </c>
      <c r="Q2666">
        <f>Kx-Sample[[#This Row],[Xp]]</f>
        <v>-1</v>
      </c>
      <c r="R2666">
        <f>Ky-Sample[[#This Row],[Yp]]</f>
        <v>-0.30102999566398125</v>
      </c>
      <c r="S2666">
        <f>Kz-Sample[[#This Row],[Zp]]</f>
        <v>1.3010299956639813</v>
      </c>
      <c r="T2666">
        <f>Sample[[#This Row],[Kpy]]*KSc-Sample[[#This Row],[KPz]]*KSb</f>
        <v>-1</v>
      </c>
      <c r="U2666">
        <f>-1*(Sample[[#This Row],[KPx]]*KSc-Sample[[#This Row],[KPz]]*KSa)</f>
        <v>-1</v>
      </c>
      <c r="V2666">
        <f>(Sample[[#This Row],[KPx]]*$R$2-Sample[[#This Row],[Kpy]]*KSa)</f>
        <v>-1</v>
      </c>
      <c r="W2666">
        <f>Sample[[#This Row],[Kpy]]*KTc-Sample[[#This Row],[KPz]]*KTb</f>
        <v>1.6020599913279625</v>
      </c>
      <c r="X2666">
        <f>-1*(Sample[[#This Row],[KPx]]*KTc-Sample[[#This Row],[KPz]]*KTa)</f>
        <v>1.6020599913279625</v>
      </c>
      <c r="Y2666">
        <f>(Sample[[#This Row],[KPx]]*KTb-Sample[[#This Row],[Kpy]]*KTa)</f>
        <v>1.6020599913279625</v>
      </c>
      <c r="Z2666">
        <f>-Sample[[#This Row],[Xp]]*a+Sample[[#This Row],[Yp]]*b+Sample[[#This Row],[Zp]]*c_</f>
        <v>-2</v>
      </c>
      <c r="AA2666" s="8">
        <f>-IF(Sample[[#This Row],[Column2]]&gt;0,1,-1)*SQRT(Sample[[#This Row],[KPx''i]]^2+Sample[[#This Row],[KPx''j]]^2+Sample[[#This Row],[KPx''k]]^2)/Ksmag/Scale</f>
        <v>1.2247448713915889</v>
      </c>
      <c r="AB2666" s="1">
        <f>SQRT(Sample[[#This Row],[Kpy''i]]^2+Sample[[#This Row],[KPy''j]]^2+Sample[[#This Row],[KPy''k]]^2)/KTmag/Scale</f>
        <v>1.1328274837356638</v>
      </c>
    </row>
    <row r="2667" spans="1:28" hidden="1" x14ac:dyDescent="0.25">
      <c r="A2667" s="5">
        <v>2662</v>
      </c>
      <c r="B2667" s="13" t="s">
        <v>43</v>
      </c>
      <c r="C2667" s="5"/>
      <c r="D2667" s="5"/>
      <c r="E2667">
        <v>4</v>
      </c>
      <c r="F2667">
        <v>6</v>
      </c>
      <c r="G2667">
        <v>9</v>
      </c>
      <c r="H2667" s="11">
        <f>Sample[[#This Row],[C]]/Sample[[#This Row],[D]]</f>
        <v>1.5</v>
      </c>
      <c r="I2667" s="11">
        <f>Sample[[#This Row],[A]]/Sample[[#This Row],[C]]</f>
        <v>1.5</v>
      </c>
      <c r="J2667" s="11">
        <f>Sample[[#This Row],[D]]/Sample[[#This Row],[A]]</f>
        <v>0.44444444444444442</v>
      </c>
      <c r="K2667" s="11">
        <f>Sample[[#This Row],[A]]/Sample[[#This Row],[D]]</f>
        <v>2.25</v>
      </c>
      <c r="L2667" s="11">
        <f>Sample[[#This Row],[D]]/Sample[[#This Row],[C]]</f>
        <v>0.66666666666666663</v>
      </c>
      <c r="M2667" s="11">
        <f>Sample[[#This Row],[C]]/Sample[[#This Row],[A]]</f>
        <v>0.66666666666666663</v>
      </c>
      <c r="N2667">
        <f>IF(Sample[[#This Row],[Ap]]=0,10,LOG(Sample[[#This Row],[Ap]]))</f>
        <v>0.17609125905568124</v>
      </c>
      <c r="O2667">
        <f>IF(Sample[[#This Row],[Ei]]=0,10,LOG(Sample[[#This Row],[Ei]]))</f>
        <v>0.17609125905568124</v>
      </c>
      <c r="P2667">
        <f>IF(Sample[[#This Row],[Ii]]=0,10,LOG(Sample[[#This Row],[Ii]]))</f>
        <v>-0.35218251811136253</v>
      </c>
      <c r="Q2667">
        <f>Kx-Sample[[#This Row],[Xp]]</f>
        <v>-0.17609125905568124</v>
      </c>
      <c r="R2667">
        <f>Ky-Sample[[#This Row],[Yp]]</f>
        <v>-1.1760912590556813</v>
      </c>
      <c r="S2667">
        <f>Kz-Sample[[#This Row],[Zp]]</f>
        <v>1.3521825181113625</v>
      </c>
      <c r="T2667">
        <f>Sample[[#This Row],[Kpy]]*KSc-Sample[[#This Row],[KPz]]*KSb</f>
        <v>-0.17609125905568113</v>
      </c>
      <c r="U2667">
        <f>-1*(Sample[[#This Row],[KPx]]*KSc-Sample[[#This Row],[KPz]]*KSa)</f>
        <v>-0.17609125905568124</v>
      </c>
      <c r="V2667">
        <f>(Sample[[#This Row],[KPx]]*$R$2-Sample[[#This Row],[Kpy]]*KSa)</f>
        <v>-0.17609125905568124</v>
      </c>
      <c r="W2667">
        <f>Sample[[#This Row],[Kpy]]*KTc-Sample[[#This Row],[KPz]]*KTb</f>
        <v>2.528273777167044</v>
      </c>
      <c r="X2667">
        <f>-1*(Sample[[#This Row],[KPx]]*KTc-Sample[[#This Row],[KPz]]*KTa)</f>
        <v>2.5282737771670436</v>
      </c>
      <c r="Y2667">
        <f>(Sample[[#This Row],[KPx]]*KTb-Sample[[#This Row],[Kpy]]*KTa)</f>
        <v>2.528273777167044</v>
      </c>
      <c r="Z2667">
        <f>-Sample[[#This Row],[Xp]]*a+Sample[[#This Row],[Yp]]*b+Sample[[#This Row],[Zp]]*c_</f>
        <v>-0.35218251811136259</v>
      </c>
      <c r="AA2667" s="8">
        <f>-IF(Sample[[#This Row],[Column2]]&gt;0,1,-1)*SQRT(Sample[[#This Row],[KPx''i]]^2+Sample[[#This Row],[KPx''j]]^2+Sample[[#This Row],[KPx''k]]^2)/Ksmag/Scale</f>
        <v>0.21566686642533325</v>
      </c>
      <c r="AB2667" s="1">
        <f>SQRT(Sample[[#This Row],[Kpy''i]]^2+Sample[[#This Row],[KPy''j]]^2+Sample[[#This Row],[KPy''k]]^2)/KTmag/Scale</f>
        <v>1.7877595325309428</v>
      </c>
    </row>
    <row r="2668" spans="1:28" hidden="1" x14ac:dyDescent="0.25">
      <c r="A2668" s="5">
        <v>2663</v>
      </c>
      <c r="B2668" s="13" t="s">
        <v>43</v>
      </c>
      <c r="C2668" s="5"/>
      <c r="D2668" s="5"/>
      <c r="E2668">
        <v>1</v>
      </c>
      <c r="F2668">
        <v>2</v>
      </c>
      <c r="G2668">
        <v>5</v>
      </c>
      <c r="H2668" s="11">
        <f>Sample[[#This Row],[C]]/Sample[[#This Row],[D]]</f>
        <v>2</v>
      </c>
      <c r="I2668" s="11">
        <f>Sample[[#This Row],[A]]/Sample[[#This Row],[C]]</f>
        <v>2.5</v>
      </c>
      <c r="J2668" s="11">
        <f>Sample[[#This Row],[D]]/Sample[[#This Row],[A]]</f>
        <v>0.2</v>
      </c>
      <c r="K2668" s="11">
        <f>Sample[[#This Row],[A]]/Sample[[#This Row],[D]]</f>
        <v>5</v>
      </c>
      <c r="L2668" s="11">
        <f>Sample[[#This Row],[D]]/Sample[[#This Row],[C]]</f>
        <v>0.5</v>
      </c>
      <c r="M2668" s="11">
        <f>Sample[[#This Row],[C]]/Sample[[#This Row],[A]]</f>
        <v>0.4</v>
      </c>
      <c r="N2668">
        <f>IF(Sample[[#This Row],[Ap]]=0,10,LOG(Sample[[#This Row],[Ap]]))</f>
        <v>0.3010299956639812</v>
      </c>
      <c r="O2668">
        <f>IF(Sample[[#This Row],[Ei]]=0,10,LOG(Sample[[#This Row],[Ei]]))</f>
        <v>0.3979400086720376</v>
      </c>
      <c r="P2668">
        <f>IF(Sample[[#This Row],[Ii]]=0,10,LOG(Sample[[#This Row],[Ii]]))</f>
        <v>-0.69897000433601875</v>
      </c>
      <c r="Q2668">
        <f>Kx-Sample[[#This Row],[Xp]]</f>
        <v>-0.3010299956639812</v>
      </c>
      <c r="R2668">
        <f>Ky-Sample[[#This Row],[Yp]]</f>
        <v>-1.3979400086720375</v>
      </c>
      <c r="S2668">
        <f>Kz-Sample[[#This Row],[Zp]]</f>
        <v>1.6989700043360187</v>
      </c>
      <c r="T2668">
        <f>Sample[[#This Row],[Kpy]]*KSc-Sample[[#This Row],[KPz]]*KSb</f>
        <v>-0.30102999566398125</v>
      </c>
      <c r="U2668">
        <f>-1*(Sample[[#This Row],[KPx]]*KSc-Sample[[#This Row],[KPz]]*KSa)</f>
        <v>-0.3010299956639812</v>
      </c>
      <c r="V2668">
        <f>(Sample[[#This Row],[KPx]]*$R$2-Sample[[#This Row],[Kpy]]*KSa)</f>
        <v>-0.3010299956639812</v>
      </c>
      <c r="W2668">
        <f>Sample[[#This Row],[Kpy]]*KTc-Sample[[#This Row],[KPz]]*KTb</f>
        <v>3.0969100130080562</v>
      </c>
      <c r="X2668">
        <f>-1*(Sample[[#This Row],[KPx]]*KTc-Sample[[#This Row],[KPz]]*KTa)</f>
        <v>3.0969100130080562</v>
      </c>
      <c r="Y2668">
        <f>(Sample[[#This Row],[KPx]]*KTb-Sample[[#This Row],[Kpy]]*KTa)</f>
        <v>3.0969100130080562</v>
      </c>
      <c r="Z2668">
        <f>-Sample[[#This Row],[Xp]]*a+Sample[[#This Row],[Yp]]*b+Sample[[#This Row],[Zp]]*c_</f>
        <v>-0.60205999132796229</v>
      </c>
      <c r="AA2668" s="8">
        <f>-IF(Sample[[#This Row],[Column2]]&gt;0,1,-1)*SQRT(Sample[[#This Row],[KPx''i]]^2+Sample[[#This Row],[KPx''j]]^2+Sample[[#This Row],[KPx''k]]^2)/Ksmag/Scale</f>
        <v>0.36868494332449331</v>
      </c>
      <c r="AB2668" s="1">
        <f>SQRT(Sample[[#This Row],[Kpy''i]]^2+Sample[[#This Row],[KPy''j]]^2+Sample[[#This Row],[KPy''k]]^2)/KTmag/Scale</f>
        <v>2.189846070922516</v>
      </c>
    </row>
    <row r="2669" spans="1:28" hidden="1" x14ac:dyDescent="0.25">
      <c r="A2669" s="5">
        <v>2664</v>
      </c>
      <c r="B2669" s="13" t="s">
        <v>43</v>
      </c>
      <c r="C2669" s="5"/>
      <c r="D2669" s="5"/>
      <c r="E2669">
        <v>10</v>
      </c>
      <c r="F2669">
        <v>1</v>
      </c>
      <c r="G2669">
        <v>1</v>
      </c>
      <c r="H2669" s="11">
        <f>Sample[[#This Row],[C]]/Sample[[#This Row],[D]]</f>
        <v>0.1</v>
      </c>
      <c r="I2669" s="11">
        <f>Sample[[#This Row],[A]]/Sample[[#This Row],[C]]</f>
        <v>1</v>
      </c>
      <c r="J2669" s="11">
        <f>Sample[[#This Row],[D]]/Sample[[#This Row],[A]]</f>
        <v>10</v>
      </c>
      <c r="K2669" s="11">
        <f>Sample[[#This Row],[A]]/Sample[[#This Row],[D]]</f>
        <v>0.1</v>
      </c>
      <c r="L2669" s="11">
        <f>Sample[[#This Row],[D]]/Sample[[#This Row],[C]]</f>
        <v>10</v>
      </c>
      <c r="M2669" s="11">
        <f>Sample[[#This Row],[C]]/Sample[[#This Row],[A]]</f>
        <v>1</v>
      </c>
      <c r="N2669">
        <f>IF(Sample[[#This Row],[Ap]]=0,10,LOG(Sample[[#This Row],[Ap]]))</f>
        <v>-1</v>
      </c>
      <c r="O2669">
        <f>IF(Sample[[#This Row],[Ei]]=0,10,LOG(Sample[[#This Row],[Ei]]))</f>
        <v>0</v>
      </c>
      <c r="P2669">
        <f>IF(Sample[[#This Row],[Ii]]=0,10,LOG(Sample[[#This Row],[Ii]]))</f>
        <v>1</v>
      </c>
      <c r="Q2669">
        <f>Kx-Sample[[#This Row],[Xp]]</f>
        <v>1</v>
      </c>
      <c r="R2669">
        <f>Ky-Sample[[#This Row],[Yp]]</f>
        <v>-1</v>
      </c>
      <c r="S2669">
        <f>Kz-Sample[[#This Row],[Zp]]</f>
        <v>0</v>
      </c>
      <c r="T2669">
        <f>Sample[[#This Row],[Kpy]]*KSc-Sample[[#This Row],[KPz]]*KSb</f>
        <v>1</v>
      </c>
      <c r="U2669">
        <f>-1*(Sample[[#This Row],[KPx]]*KSc-Sample[[#This Row],[KPz]]*KSa)</f>
        <v>1</v>
      </c>
      <c r="V2669">
        <f>(Sample[[#This Row],[KPx]]*$R$2-Sample[[#This Row],[Kpy]]*KSa)</f>
        <v>1</v>
      </c>
      <c r="W2669">
        <f>Sample[[#This Row],[Kpy]]*KTc-Sample[[#This Row],[KPz]]*KTb</f>
        <v>1</v>
      </c>
      <c r="X2669">
        <f>-1*(Sample[[#This Row],[KPx]]*KTc-Sample[[#This Row],[KPz]]*KTa)</f>
        <v>1</v>
      </c>
      <c r="Y2669">
        <f>(Sample[[#This Row],[KPx]]*KTb-Sample[[#This Row],[Kpy]]*KTa)</f>
        <v>1</v>
      </c>
      <c r="Z2669">
        <f>-Sample[[#This Row],[Xp]]*a+Sample[[#This Row],[Yp]]*b+Sample[[#This Row],[Zp]]*c_</f>
        <v>2</v>
      </c>
      <c r="AA2669" s="8">
        <f>-IF(Sample[[#This Row],[Column2]]&gt;0,1,-1)*SQRT(Sample[[#This Row],[KPx''i]]^2+Sample[[#This Row],[KPx''j]]^2+Sample[[#This Row],[KPx''k]]^2)/Ksmag/Scale</f>
        <v>-1.2247448713915889</v>
      </c>
      <c r="AB2669" s="1">
        <f>SQRT(Sample[[#This Row],[Kpy''i]]^2+Sample[[#This Row],[KPy''j]]^2+Sample[[#This Row],[KPy''k]]^2)/KTmag/Scale</f>
        <v>0.70710678118654757</v>
      </c>
    </row>
    <row r="2670" spans="1:28" hidden="1" x14ac:dyDescent="0.25">
      <c r="A2670" s="5">
        <v>2665</v>
      </c>
      <c r="B2670" s="13" t="s">
        <v>43</v>
      </c>
      <c r="C2670" s="5"/>
      <c r="D2670" s="5"/>
      <c r="E2670">
        <v>2</v>
      </c>
      <c r="F2670">
        <v>1</v>
      </c>
      <c r="G2670">
        <v>9</v>
      </c>
      <c r="H2670" s="11">
        <f>Sample[[#This Row],[C]]/Sample[[#This Row],[D]]</f>
        <v>0.5</v>
      </c>
      <c r="I2670" s="11">
        <f>Sample[[#This Row],[A]]/Sample[[#This Row],[C]]</f>
        <v>9</v>
      </c>
      <c r="J2670" s="11">
        <f>Sample[[#This Row],[D]]/Sample[[#This Row],[A]]</f>
        <v>0.22222222222222221</v>
      </c>
      <c r="K2670" s="11">
        <f>Sample[[#This Row],[A]]/Sample[[#This Row],[D]]</f>
        <v>4.5</v>
      </c>
      <c r="L2670" s="11">
        <f>Sample[[#This Row],[D]]/Sample[[#This Row],[C]]</f>
        <v>2</v>
      </c>
      <c r="M2670" s="11">
        <f>Sample[[#This Row],[C]]/Sample[[#This Row],[A]]</f>
        <v>0.1111111111111111</v>
      </c>
      <c r="N2670">
        <f>IF(Sample[[#This Row],[Ap]]=0,10,LOG(Sample[[#This Row],[Ap]]))</f>
        <v>-0.3010299956639812</v>
      </c>
      <c r="O2670">
        <f>IF(Sample[[#This Row],[Ei]]=0,10,LOG(Sample[[#This Row],[Ei]]))</f>
        <v>0.95424250943932487</v>
      </c>
      <c r="P2670">
        <f>IF(Sample[[#This Row],[Ii]]=0,10,LOG(Sample[[#This Row],[Ii]]))</f>
        <v>-0.65321251377534373</v>
      </c>
      <c r="Q2670">
        <f>Kx-Sample[[#This Row],[Xp]]</f>
        <v>0.3010299956639812</v>
      </c>
      <c r="R2670">
        <f>Ky-Sample[[#This Row],[Yp]]</f>
        <v>-1.9542425094393248</v>
      </c>
      <c r="S2670">
        <f>Kz-Sample[[#This Row],[Zp]]</f>
        <v>1.6532125137753437</v>
      </c>
      <c r="T2670">
        <f>Sample[[#This Row],[Kpy]]*KSc-Sample[[#This Row],[KPz]]*KSb</f>
        <v>0.30102999566398103</v>
      </c>
      <c r="U2670">
        <f>-1*(Sample[[#This Row],[KPx]]*KSc-Sample[[#This Row],[KPz]]*KSa)</f>
        <v>0.3010299956639812</v>
      </c>
      <c r="V2670">
        <f>(Sample[[#This Row],[KPx]]*$R$2-Sample[[#This Row],[Kpy]]*KSa)</f>
        <v>0.3010299956639812</v>
      </c>
      <c r="W2670">
        <f>Sample[[#This Row],[Kpy]]*KTc-Sample[[#This Row],[KPz]]*KTb</f>
        <v>3.6074550232146683</v>
      </c>
      <c r="X2670">
        <f>-1*(Sample[[#This Row],[KPx]]*KTc-Sample[[#This Row],[KPz]]*KTa)</f>
        <v>3.6074550232146687</v>
      </c>
      <c r="Y2670">
        <f>(Sample[[#This Row],[KPx]]*KTb-Sample[[#This Row],[Kpy]]*KTa)</f>
        <v>3.6074550232146683</v>
      </c>
      <c r="Z2670">
        <f>-Sample[[#This Row],[Xp]]*a+Sample[[#This Row],[Yp]]*b+Sample[[#This Row],[Zp]]*c_</f>
        <v>0.60205999132796229</v>
      </c>
      <c r="AA2670" s="8">
        <f>-IF(Sample[[#This Row],[Column2]]&gt;0,1,-1)*SQRT(Sample[[#This Row],[KPx''i]]^2+Sample[[#This Row],[KPx''j]]^2+Sample[[#This Row],[KPx''k]]^2)/Ksmag/Scale</f>
        <v>-0.36868494332449314</v>
      </c>
      <c r="AB2670" s="1">
        <f>SQRT(Sample[[#This Row],[Kpy''i]]^2+Sample[[#This Row],[KPy''j]]^2+Sample[[#This Row],[KPy''k]]^2)/KTmag/Scale</f>
        <v>2.5508559097405663</v>
      </c>
    </row>
    <row r="2671" spans="1:28" hidden="1" x14ac:dyDescent="0.25">
      <c r="A2671" s="5">
        <v>2666</v>
      </c>
      <c r="B2671" s="13" t="s">
        <v>43</v>
      </c>
      <c r="C2671" s="5"/>
      <c r="D2671" s="5"/>
      <c r="E2671">
        <v>6</v>
      </c>
      <c r="F2671">
        <v>6</v>
      </c>
      <c r="G2671">
        <v>5</v>
      </c>
      <c r="H2671" s="11">
        <f>Sample[[#This Row],[C]]/Sample[[#This Row],[D]]</f>
        <v>1</v>
      </c>
      <c r="I2671" s="11">
        <f>Sample[[#This Row],[A]]/Sample[[#This Row],[C]]</f>
        <v>0.83333333333333337</v>
      </c>
      <c r="J2671" s="11">
        <f>Sample[[#This Row],[D]]/Sample[[#This Row],[A]]</f>
        <v>1.2</v>
      </c>
      <c r="K2671" s="11">
        <f>Sample[[#This Row],[A]]/Sample[[#This Row],[D]]</f>
        <v>0.83333333333333337</v>
      </c>
      <c r="L2671" s="11">
        <f>Sample[[#This Row],[D]]/Sample[[#This Row],[C]]</f>
        <v>1</v>
      </c>
      <c r="M2671" s="11">
        <f>Sample[[#This Row],[C]]/Sample[[#This Row],[A]]</f>
        <v>1.2</v>
      </c>
      <c r="N2671">
        <f>IF(Sample[[#This Row],[Ap]]=0,10,LOG(Sample[[#This Row],[Ap]]))</f>
        <v>0</v>
      </c>
      <c r="O2671">
        <f>IF(Sample[[#This Row],[Ei]]=0,10,LOG(Sample[[#This Row],[Ei]]))</f>
        <v>-7.9181246047624804E-2</v>
      </c>
      <c r="P2671">
        <f>IF(Sample[[#This Row],[Ii]]=0,10,LOG(Sample[[#This Row],[Ii]]))</f>
        <v>7.9181246047624818E-2</v>
      </c>
      <c r="Q2671">
        <f>Kx-Sample[[#This Row],[Xp]]</f>
        <v>0</v>
      </c>
      <c r="R2671">
        <f>Ky-Sample[[#This Row],[Yp]]</f>
        <v>-0.92081875395237522</v>
      </c>
      <c r="S2671">
        <f>Kz-Sample[[#This Row],[Zp]]</f>
        <v>0.92081875395237522</v>
      </c>
      <c r="T2671">
        <f>Sample[[#This Row],[Kpy]]*KSc-Sample[[#This Row],[KPz]]*KSb</f>
        <v>0</v>
      </c>
      <c r="U2671">
        <f>-1*(Sample[[#This Row],[KPx]]*KSc-Sample[[#This Row],[KPz]]*KSa)</f>
        <v>0</v>
      </c>
      <c r="V2671">
        <f>(Sample[[#This Row],[KPx]]*$R$2-Sample[[#This Row],[Kpy]]*KSa)</f>
        <v>0</v>
      </c>
      <c r="W2671">
        <f>Sample[[#This Row],[Kpy]]*KTc-Sample[[#This Row],[KPz]]*KTb</f>
        <v>1.8416375079047504</v>
      </c>
      <c r="X2671">
        <f>-1*(Sample[[#This Row],[KPx]]*KTc-Sample[[#This Row],[KPz]]*KTa)</f>
        <v>1.8416375079047504</v>
      </c>
      <c r="Y2671">
        <f>(Sample[[#This Row],[KPx]]*KTb-Sample[[#This Row],[Kpy]]*KTa)</f>
        <v>1.8416375079047504</v>
      </c>
      <c r="Z2671">
        <f>-Sample[[#This Row],[Xp]]*a+Sample[[#This Row],[Yp]]*b+Sample[[#This Row],[Zp]]*c_</f>
        <v>0</v>
      </c>
      <c r="AA2671" s="8">
        <f>-IF(Sample[[#This Row],[Column2]]&gt;0,1,-1)*SQRT(Sample[[#This Row],[KPx''i]]^2+Sample[[#This Row],[KPx''j]]^2+Sample[[#This Row],[KPx''k]]^2)/Ksmag/Scale</f>
        <v>0</v>
      </c>
      <c r="AB2671" s="1">
        <f>SQRT(Sample[[#This Row],[Kpy''i]]^2+Sample[[#This Row],[KPy''j]]^2+Sample[[#This Row],[KPy''k]]^2)/KTmag/Scale</f>
        <v>1.302234370326943</v>
      </c>
    </row>
    <row r="2672" spans="1:28" hidden="1" x14ac:dyDescent="0.25">
      <c r="A2672" s="5">
        <v>2667</v>
      </c>
      <c r="B2672" s="13" t="s">
        <v>43</v>
      </c>
      <c r="C2672" s="5"/>
      <c r="D2672" s="5"/>
      <c r="E2672">
        <v>1</v>
      </c>
      <c r="F2672">
        <v>1</v>
      </c>
      <c r="G2672">
        <v>10</v>
      </c>
      <c r="H2672" s="11">
        <f>Sample[[#This Row],[C]]/Sample[[#This Row],[D]]</f>
        <v>1</v>
      </c>
      <c r="I2672" s="11">
        <f>Sample[[#This Row],[A]]/Sample[[#This Row],[C]]</f>
        <v>10</v>
      </c>
      <c r="J2672" s="11">
        <f>Sample[[#This Row],[D]]/Sample[[#This Row],[A]]</f>
        <v>0.1</v>
      </c>
      <c r="K2672" s="11">
        <f>Sample[[#This Row],[A]]/Sample[[#This Row],[D]]</f>
        <v>10</v>
      </c>
      <c r="L2672" s="11">
        <f>Sample[[#This Row],[D]]/Sample[[#This Row],[C]]</f>
        <v>1</v>
      </c>
      <c r="M2672" s="11">
        <f>Sample[[#This Row],[C]]/Sample[[#This Row],[A]]</f>
        <v>0.1</v>
      </c>
      <c r="N2672">
        <f>IF(Sample[[#This Row],[Ap]]=0,10,LOG(Sample[[#This Row],[Ap]]))</f>
        <v>0</v>
      </c>
      <c r="O2672">
        <f>IF(Sample[[#This Row],[Ei]]=0,10,LOG(Sample[[#This Row],[Ei]]))</f>
        <v>1</v>
      </c>
      <c r="P2672">
        <f>IF(Sample[[#This Row],[Ii]]=0,10,LOG(Sample[[#This Row],[Ii]]))</f>
        <v>-1</v>
      </c>
      <c r="Q2672">
        <f>Kx-Sample[[#This Row],[Xp]]</f>
        <v>0</v>
      </c>
      <c r="R2672">
        <f>Ky-Sample[[#This Row],[Yp]]</f>
        <v>-2</v>
      </c>
      <c r="S2672">
        <f>Kz-Sample[[#This Row],[Zp]]</f>
        <v>2</v>
      </c>
      <c r="T2672">
        <f>Sample[[#This Row],[Kpy]]*KSc-Sample[[#This Row],[KPz]]*KSb</f>
        <v>0</v>
      </c>
      <c r="U2672">
        <f>-1*(Sample[[#This Row],[KPx]]*KSc-Sample[[#This Row],[KPz]]*KSa)</f>
        <v>0</v>
      </c>
      <c r="V2672">
        <f>(Sample[[#This Row],[KPx]]*$R$2-Sample[[#This Row],[Kpy]]*KSa)</f>
        <v>0</v>
      </c>
      <c r="W2672">
        <f>Sample[[#This Row],[Kpy]]*KTc-Sample[[#This Row],[KPz]]*KTb</f>
        <v>4</v>
      </c>
      <c r="X2672">
        <f>-1*(Sample[[#This Row],[KPx]]*KTc-Sample[[#This Row],[KPz]]*KTa)</f>
        <v>4</v>
      </c>
      <c r="Y2672">
        <f>(Sample[[#This Row],[KPx]]*KTb-Sample[[#This Row],[Kpy]]*KTa)</f>
        <v>4</v>
      </c>
      <c r="Z2672">
        <f>-Sample[[#This Row],[Xp]]*a+Sample[[#This Row],[Yp]]*b+Sample[[#This Row],[Zp]]*c_</f>
        <v>0</v>
      </c>
      <c r="AA2672" s="8">
        <f>-IF(Sample[[#This Row],[Column2]]&gt;0,1,-1)*SQRT(Sample[[#This Row],[KPx''i]]^2+Sample[[#This Row],[KPx''j]]^2+Sample[[#This Row],[KPx''k]]^2)/Ksmag/Scale</f>
        <v>0</v>
      </c>
      <c r="AB2672" s="1">
        <f>SQRT(Sample[[#This Row],[Kpy''i]]^2+Sample[[#This Row],[KPy''j]]^2+Sample[[#This Row],[KPy''k]]^2)/KTmag/Scale</f>
        <v>2.8284271247461903</v>
      </c>
    </row>
    <row r="2673" spans="1:28" hidden="1" x14ac:dyDescent="0.25">
      <c r="A2673" s="5">
        <v>2668</v>
      </c>
      <c r="B2673" s="13" t="s">
        <v>43</v>
      </c>
      <c r="C2673" s="5"/>
      <c r="D2673" s="5"/>
      <c r="E2673">
        <v>5</v>
      </c>
      <c r="F2673">
        <v>7</v>
      </c>
      <c r="G2673">
        <v>2</v>
      </c>
      <c r="H2673" s="11">
        <f>Sample[[#This Row],[C]]/Sample[[#This Row],[D]]</f>
        <v>1.4</v>
      </c>
      <c r="I2673" s="11">
        <f>Sample[[#This Row],[A]]/Sample[[#This Row],[C]]</f>
        <v>0.2857142857142857</v>
      </c>
      <c r="J2673" s="11">
        <f>Sample[[#This Row],[D]]/Sample[[#This Row],[A]]</f>
        <v>2.5</v>
      </c>
      <c r="K2673" s="11">
        <f>Sample[[#This Row],[A]]/Sample[[#This Row],[D]]</f>
        <v>0.4</v>
      </c>
      <c r="L2673" s="11">
        <f>Sample[[#This Row],[D]]/Sample[[#This Row],[C]]</f>
        <v>0.7142857142857143</v>
      </c>
      <c r="M2673" s="11">
        <f>Sample[[#This Row],[C]]/Sample[[#This Row],[A]]</f>
        <v>3.5</v>
      </c>
      <c r="N2673">
        <f>IF(Sample[[#This Row],[Ap]]=0,10,LOG(Sample[[#This Row],[Ap]]))</f>
        <v>0.14612803567823801</v>
      </c>
      <c r="O2673">
        <f>IF(Sample[[#This Row],[Ei]]=0,10,LOG(Sample[[#This Row],[Ei]]))</f>
        <v>-0.54406804435027567</v>
      </c>
      <c r="P2673">
        <f>IF(Sample[[#This Row],[Ii]]=0,10,LOG(Sample[[#This Row],[Ii]]))</f>
        <v>0.3979400086720376</v>
      </c>
      <c r="Q2673">
        <f>Kx-Sample[[#This Row],[Xp]]</f>
        <v>-0.14612803567823801</v>
      </c>
      <c r="R2673">
        <f>Ky-Sample[[#This Row],[Yp]]</f>
        <v>-0.45593195564972433</v>
      </c>
      <c r="S2673">
        <f>Kz-Sample[[#This Row],[Zp]]</f>
        <v>0.6020599913279624</v>
      </c>
      <c r="T2673">
        <f>Sample[[#This Row],[Kpy]]*KSc-Sample[[#This Row],[KPz]]*KSb</f>
        <v>-0.14612803567823807</v>
      </c>
      <c r="U2673">
        <f>-1*(Sample[[#This Row],[KPx]]*KSc-Sample[[#This Row],[KPz]]*KSa)</f>
        <v>-0.14612803567823801</v>
      </c>
      <c r="V2673">
        <f>(Sample[[#This Row],[KPx]]*$R$2-Sample[[#This Row],[Kpy]]*KSa)</f>
        <v>-0.14612803567823801</v>
      </c>
      <c r="W2673">
        <f>Sample[[#This Row],[Kpy]]*KTc-Sample[[#This Row],[KPz]]*KTb</f>
        <v>1.0579919469776868</v>
      </c>
      <c r="X2673">
        <f>-1*(Sample[[#This Row],[KPx]]*KTc-Sample[[#This Row],[KPz]]*KTa)</f>
        <v>1.0579919469776868</v>
      </c>
      <c r="Y2673">
        <f>(Sample[[#This Row],[KPx]]*KTb-Sample[[#This Row],[Kpy]]*KTa)</f>
        <v>1.0579919469776866</v>
      </c>
      <c r="Z2673">
        <f>-Sample[[#This Row],[Xp]]*a+Sample[[#This Row],[Yp]]*b+Sample[[#This Row],[Zp]]*c_</f>
        <v>-0.29225607135647613</v>
      </c>
      <c r="AA2673" s="8">
        <f>-IF(Sample[[#This Row],[Column2]]&gt;0,1,-1)*SQRT(Sample[[#This Row],[KPx''i]]^2+Sample[[#This Row],[KPx''j]]^2+Sample[[#This Row],[KPx''k]]^2)/Ksmag/Scale</f>
        <v>0.17896956226344915</v>
      </c>
      <c r="AB2673" s="1">
        <f>SQRT(Sample[[#This Row],[Kpy''i]]^2+Sample[[#This Row],[KPy''j]]^2+Sample[[#This Row],[KPy''k]]^2)/KTmag/Scale</f>
        <v>0.74811328014868061</v>
      </c>
    </row>
    <row r="2674" spans="1:28" hidden="1" x14ac:dyDescent="0.25">
      <c r="A2674" s="5">
        <v>2669</v>
      </c>
      <c r="B2674" s="13" t="s">
        <v>43</v>
      </c>
      <c r="C2674" s="5"/>
      <c r="D2674" s="5"/>
      <c r="E2674">
        <v>10</v>
      </c>
      <c r="F2674">
        <v>8</v>
      </c>
      <c r="G2674">
        <v>4</v>
      </c>
      <c r="H2674" s="11">
        <f>Sample[[#This Row],[C]]/Sample[[#This Row],[D]]</f>
        <v>0.8</v>
      </c>
      <c r="I2674" s="11">
        <f>Sample[[#This Row],[A]]/Sample[[#This Row],[C]]</f>
        <v>0.5</v>
      </c>
      <c r="J2674" s="11">
        <f>Sample[[#This Row],[D]]/Sample[[#This Row],[A]]</f>
        <v>2.5</v>
      </c>
      <c r="K2674" s="11">
        <f>Sample[[#This Row],[A]]/Sample[[#This Row],[D]]</f>
        <v>0.4</v>
      </c>
      <c r="L2674" s="11">
        <f>Sample[[#This Row],[D]]/Sample[[#This Row],[C]]</f>
        <v>1.25</v>
      </c>
      <c r="M2674" s="11">
        <f>Sample[[#This Row],[C]]/Sample[[#This Row],[A]]</f>
        <v>2</v>
      </c>
      <c r="N2674">
        <f>IF(Sample[[#This Row],[Ap]]=0,10,LOG(Sample[[#This Row],[Ap]]))</f>
        <v>-9.6910013008056392E-2</v>
      </c>
      <c r="O2674">
        <f>IF(Sample[[#This Row],[Ei]]=0,10,LOG(Sample[[#This Row],[Ei]]))</f>
        <v>-0.3010299956639812</v>
      </c>
      <c r="P2674">
        <f>IF(Sample[[#This Row],[Ii]]=0,10,LOG(Sample[[#This Row],[Ii]]))</f>
        <v>0.3979400086720376</v>
      </c>
      <c r="Q2674">
        <f>Kx-Sample[[#This Row],[Xp]]</f>
        <v>9.6910013008056392E-2</v>
      </c>
      <c r="R2674">
        <f>Ky-Sample[[#This Row],[Yp]]</f>
        <v>-0.69897000433601875</v>
      </c>
      <c r="S2674">
        <f>Kz-Sample[[#This Row],[Zp]]</f>
        <v>0.6020599913279624</v>
      </c>
      <c r="T2674">
        <f>Sample[[#This Row],[Kpy]]*KSc-Sample[[#This Row],[KPz]]*KSb</f>
        <v>9.691001300805635E-2</v>
      </c>
      <c r="U2674">
        <f>-1*(Sample[[#This Row],[KPx]]*KSc-Sample[[#This Row],[KPz]]*KSa)</f>
        <v>9.6910013008056392E-2</v>
      </c>
      <c r="V2674">
        <f>(Sample[[#This Row],[KPx]]*$R$2-Sample[[#This Row],[Kpy]]*KSa)</f>
        <v>9.6910013008056392E-2</v>
      </c>
      <c r="W2674">
        <f>Sample[[#This Row],[Kpy]]*KTc-Sample[[#This Row],[KPz]]*KTb</f>
        <v>1.3010299956639813</v>
      </c>
      <c r="X2674">
        <f>-1*(Sample[[#This Row],[KPx]]*KTc-Sample[[#This Row],[KPz]]*KTa)</f>
        <v>1.3010299956639813</v>
      </c>
      <c r="Y2674">
        <f>(Sample[[#This Row],[KPx]]*KTb-Sample[[#This Row],[Kpy]]*KTa)</f>
        <v>1.301029995663981</v>
      </c>
      <c r="Z2674">
        <f>-Sample[[#This Row],[Xp]]*a+Sample[[#This Row],[Yp]]*b+Sample[[#This Row],[Zp]]*c_</f>
        <v>0.19382002601611281</v>
      </c>
      <c r="AA2674" s="8">
        <f>-IF(Sample[[#This Row],[Column2]]&gt;0,1,-1)*SQRT(Sample[[#This Row],[KPx''i]]^2+Sample[[#This Row],[KPx''j]]^2+Sample[[#This Row],[KPx''k]]^2)/Ksmag/Scale</f>
        <v>-0.11869004141810924</v>
      </c>
      <c r="AB2674" s="1">
        <f>SQRT(Sample[[#This Row],[Kpy''i]]^2+Sample[[#This Row],[KPy''j]]^2+Sample[[#This Row],[KPy''k]]^2)/KTmag/Scale</f>
        <v>0.91996713246110573</v>
      </c>
    </row>
    <row r="2675" spans="1:28" hidden="1" x14ac:dyDescent="0.25">
      <c r="A2675" s="5">
        <v>2670</v>
      </c>
      <c r="B2675" s="13" t="s">
        <v>43</v>
      </c>
      <c r="C2675" s="5"/>
      <c r="D2675" s="5"/>
      <c r="E2675">
        <v>8</v>
      </c>
      <c r="F2675">
        <v>7</v>
      </c>
      <c r="G2675">
        <v>6</v>
      </c>
      <c r="H2675" s="11">
        <f>Sample[[#This Row],[C]]/Sample[[#This Row],[D]]</f>
        <v>0.875</v>
      </c>
      <c r="I2675" s="11">
        <f>Sample[[#This Row],[A]]/Sample[[#This Row],[C]]</f>
        <v>0.8571428571428571</v>
      </c>
      <c r="J2675" s="11">
        <f>Sample[[#This Row],[D]]/Sample[[#This Row],[A]]</f>
        <v>1.3333333333333333</v>
      </c>
      <c r="K2675" s="11">
        <f>Sample[[#This Row],[A]]/Sample[[#This Row],[D]]</f>
        <v>0.75</v>
      </c>
      <c r="L2675" s="11">
        <f>Sample[[#This Row],[D]]/Sample[[#This Row],[C]]</f>
        <v>1.1428571428571428</v>
      </c>
      <c r="M2675" s="11">
        <f>Sample[[#This Row],[C]]/Sample[[#This Row],[A]]</f>
        <v>1.1666666666666667</v>
      </c>
      <c r="N2675">
        <f>IF(Sample[[#This Row],[Ap]]=0,10,LOG(Sample[[#This Row],[Ap]]))</f>
        <v>-5.7991946977686754E-2</v>
      </c>
      <c r="O2675">
        <f>IF(Sample[[#This Row],[Ei]]=0,10,LOG(Sample[[#This Row],[Ei]]))</f>
        <v>-6.6946789630613221E-2</v>
      </c>
      <c r="P2675">
        <f>IF(Sample[[#This Row],[Ii]]=0,10,LOG(Sample[[#This Row],[Ii]]))</f>
        <v>0.12493873660829993</v>
      </c>
      <c r="Q2675">
        <f>Kx-Sample[[#This Row],[Xp]]</f>
        <v>5.7991946977686754E-2</v>
      </c>
      <c r="R2675">
        <f>Ky-Sample[[#This Row],[Yp]]</f>
        <v>-0.93305321036938682</v>
      </c>
      <c r="S2675">
        <f>Kz-Sample[[#This Row],[Zp]]</f>
        <v>0.87506126339170009</v>
      </c>
      <c r="T2675">
        <f>Sample[[#This Row],[Kpy]]*KSc-Sample[[#This Row],[KPz]]*KSb</f>
        <v>5.7991946977686726E-2</v>
      </c>
      <c r="U2675">
        <f>-1*(Sample[[#This Row],[KPx]]*KSc-Sample[[#This Row],[KPz]]*KSa)</f>
        <v>5.7991946977686754E-2</v>
      </c>
      <c r="V2675">
        <f>(Sample[[#This Row],[KPx]]*$R$2-Sample[[#This Row],[Kpy]]*KSa)</f>
        <v>5.7991946977686754E-2</v>
      </c>
      <c r="W2675">
        <f>Sample[[#This Row],[Kpy]]*KTc-Sample[[#This Row],[KPz]]*KTb</f>
        <v>1.808114473761087</v>
      </c>
      <c r="X2675">
        <f>-1*(Sample[[#This Row],[KPx]]*KTc-Sample[[#This Row],[KPz]]*KTa)</f>
        <v>1.808114473761087</v>
      </c>
      <c r="Y2675">
        <f>(Sample[[#This Row],[KPx]]*KTb-Sample[[#This Row],[Kpy]]*KTa)</f>
        <v>1.8081144737610868</v>
      </c>
      <c r="Z2675">
        <f>-Sample[[#This Row],[Xp]]*a+Sample[[#This Row],[Yp]]*b+Sample[[#This Row],[Zp]]*c_</f>
        <v>0.11598389395537342</v>
      </c>
      <c r="AA2675" s="8">
        <f>-IF(Sample[[#This Row],[Column2]]&gt;0,1,-1)*SQRT(Sample[[#This Row],[KPx''i]]^2+Sample[[#This Row],[KPx''j]]^2+Sample[[#This Row],[KPx''k]]^2)/Ksmag/Scale</f>
        <v>-7.1025339642934796E-2</v>
      </c>
      <c r="AB2675" s="1">
        <f>SQRT(Sample[[#This Row],[Kpy''i]]^2+Sample[[#This Row],[KPy''j]]^2+Sample[[#This Row],[KPy''k]]^2)/KTmag/Scale</f>
        <v>1.2785300055580107</v>
      </c>
    </row>
    <row r="2676" spans="1:28" hidden="1" x14ac:dyDescent="0.25">
      <c r="A2676" s="5">
        <v>2671</v>
      </c>
      <c r="B2676" s="13" t="s">
        <v>43</v>
      </c>
      <c r="C2676" s="5"/>
      <c r="D2676" s="5"/>
      <c r="E2676">
        <v>7</v>
      </c>
      <c r="F2676">
        <v>5</v>
      </c>
      <c r="G2676">
        <v>7</v>
      </c>
      <c r="H2676" s="11">
        <f>Sample[[#This Row],[C]]/Sample[[#This Row],[D]]</f>
        <v>0.7142857142857143</v>
      </c>
      <c r="I2676" s="11">
        <f>Sample[[#This Row],[A]]/Sample[[#This Row],[C]]</f>
        <v>1.4</v>
      </c>
      <c r="J2676" s="11">
        <f>Sample[[#This Row],[D]]/Sample[[#This Row],[A]]</f>
        <v>1</v>
      </c>
      <c r="K2676" s="11">
        <f>Sample[[#This Row],[A]]/Sample[[#This Row],[D]]</f>
        <v>1</v>
      </c>
      <c r="L2676" s="11">
        <f>Sample[[#This Row],[D]]/Sample[[#This Row],[C]]</f>
        <v>1.4</v>
      </c>
      <c r="M2676" s="11">
        <f>Sample[[#This Row],[C]]/Sample[[#This Row],[A]]</f>
        <v>0.7142857142857143</v>
      </c>
      <c r="N2676">
        <f>IF(Sample[[#This Row],[Ap]]=0,10,LOG(Sample[[#This Row],[Ap]]))</f>
        <v>-0.14612803567823801</v>
      </c>
      <c r="O2676">
        <f>IF(Sample[[#This Row],[Ei]]=0,10,LOG(Sample[[#This Row],[Ei]]))</f>
        <v>0.14612803567823801</v>
      </c>
      <c r="P2676">
        <f>IF(Sample[[#This Row],[Ii]]=0,10,LOG(Sample[[#This Row],[Ii]]))</f>
        <v>0</v>
      </c>
      <c r="Q2676">
        <f>Kx-Sample[[#This Row],[Xp]]</f>
        <v>0.14612803567823801</v>
      </c>
      <c r="R2676">
        <f>Ky-Sample[[#This Row],[Yp]]</f>
        <v>-1.146128035678238</v>
      </c>
      <c r="S2676">
        <f>Kz-Sample[[#This Row],[Zp]]</f>
        <v>1</v>
      </c>
      <c r="T2676">
        <f>Sample[[#This Row],[Kpy]]*KSc-Sample[[#This Row],[KPz]]*KSb</f>
        <v>0.14612803567823796</v>
      </c>
      <c r="U2676">
        <f>-1*(Sample[[#This Row],[KPx]]*KSc-Sample[[#This Row],[KPz]]*KSa)</f>
        <v>0.14612803567823801</v>
      </c>
      <c r="V2676">
        <f>(Sample[[#This Row],[KPx]]*$R$2-Sample[[#This Row],[Kpy]]*KSa)</f>
        <v>0.14612803567823801</v>
      </c>
      <c r="W2676">
        <f>Sample[[#This Row],[Kpy]]*KTc-Sample[[#This Row],[KPz]]*KTb</f>
        <v>2.1461280356782382</v>
      </c>
      <c r="X2676">
        <f>-1*(Sample[[#This Row],[KPx]]*KTc-Sample[[#This Row],[KPz]]*KTa)</f>
        <v>2.1461280356782382</v>
      </c>
      <c r="Y2676">
        <f>(Sample[[#This Row],[KPx]]*KTb-Sample[[#This Row],[Kpy]]*KTa)</f>
        <v>2.1461280356782377</v>
      </c>
      <c r="Z2676">
        <f>-Sample[[#This Row],[Xp]]*a+Sample[[#This Row],[Yp]]*b+Sample[[#This Row],[Zp]]*c_</f>
        <v>0.29225607135647602</v>
      </c>
      <c r="AA2676" s="8">
        <f>-IF(Sample[[#This Row],[Column2]]&gt;0,1,-1)*SQRT(Sample[[#This Row],[KPx''i]]^2+Sample[[#This Row],[KPx''j]]^2+Sample[[#This Row],[KPx''k]]^2)/Ksmag/Scale</f>
        <v>-0.17896956226344909</v>
      </c>
      <c r="AB2676" s="1">
        <f>SQRT(Sample[[#This Row],[Kpy''i]]^2+Sample[[#This Row],[KPy''j]]^2+Sample[[#This Row],[KPy''k]]^2)/KTmag/Scale</f>
        <v>1.517541687322647</v>
      </c>
    </row>
    <row r="2677" spans="1:28" hidden="1" x14ac:dyDescent="0.25">
      <c r="A2677" s="5">
        <v>2672</v>
      </c>
      <c r="B2677" s="13" t="s">
        <v>43</v>
      </c>
      <c r="C2677" s="5"/>
      <c r="D2677" s="5"/>
      <c r="E2677">
        <v>10</v>
      </c>
      <c r="F2677">
        <v>7</v>
      </c>
      <c r="G2677">
        <v>7</v>
      </c>
      <c r="H2677" s="11">
        <f>Sample[[#This Row],[C]]/Sample[[#This Row],[D]]</f>
        <v>0.7</v>
      </c>
      <c r="I2677" s="11">
        <f>Sample[[#This Row],[A]]/Sample[[#This Row],[C]]</f>
        <v>1</v>
      </c>
      <c r="J2677" s="11">
        <f>Sample[[#This Row],[D]]/Sample[[#This Row],[A]]</f>
        <v>1.4285714285714286</v>
      </c>
      <c r="K2677" s="11">
        <f>Sample[[#This Row],[A]]/Sample[[#This Row],[D]]</f>
        <v>0.7</v>
      </c>
      <c r="L2677" s="11">
        <f>Sample[[#This Row],[D]]/Sample[[#This Row],[C]]</f>
        <v>1.4285714285714286</v>
      </c>
      <c r="M2677" s="11">
        <f>Sample[[#This Row],[C]]/Sample[[#This Row],[A]]</f>
        <v>1</v>
      </c>
      <c r="N2677">
        <f>IF(Sample[[#This Row],[Ap]]=0,10,LOG(Sample[[#This Row],[Ap]]))</f>
        <v>-0.15490195998574319</v>
      </c>
      <c r="O2677">
        <f>IF(Sample[[#This Row],[Ei]]=0,10,LOG(Sample[[#This Row],[Ei]]))</f>
        <v>0</v>
      </c>
      <c r="P2677">
        <f>IF(Sample[[#This Row],[Ii]]=0,10,LOG(Sample[[#This Row],[Ii]]))</f>
        <v>0.15490195998574319</v>
      </c>
      <c r="Q2677">
        <f>Kx-Sample[[#This Row],[Xp]]</f>
        <v>0.15490195998574319</v>
      </c>
      <c r="R2677">
        <f>Ky-Sample[[#This Row],[Yp]]</f>
        <v>-1</v>
      </c>
      <c r="S2677">
        <f>Kz-Sample[[#This Row],[Zp]]</f>
        <v>0.84509804001425681</v>
      </c>
      <c r="T2677">
        <f>Sample[[#This Row],[Kpy]]*KSc-Sample[[#This Row],[KPz]]*KSb</f>
        <v>0.15490195998574319</v>
      </c>
      <c r="U2677">
        <f>-1*(Sample[[#This Row],[KPx]]*KSc-Sample[[#This Row],[KPz]]*KSa)</f>
        <v>0.15490195998574319</v>
      </c>
      <c r="V2677">
        <f>(Sample[[#This Row],[KPx]]*$R$2-Sample[[#This Row],[Kpy]]*KSa)</f>
        <v>0.15490195998574319</v>
      </c>
      <c r="W2677">
        <f>Sample[[#This Row],[Kpy]]*KTc-Sample[[#This Row],[KPz]]*KTb</f>
        <v>1.8450980400142569</v>
      </c>
      <c r="X2677">
        <f>-1*(Sample[[#This Row],[KPx]]*KTc-Sample[[#This Row],[KPz]]*KTa)</f>
        <v>1.8450980400142569</v>
      </c>
      <c r="Y2677">
        <f>(Sample[[#This Row],[KPx]]*KTb-Sample[[#This Row],[Kpy]]*KTa)</f>
        <v>1.8450980400142569</v>
      </c>
      <c r="Z2677">
        <f>-Sample[[#This Row],[Xp]]*a+Sample[[#This Row],[Yp]]*b+Sample[[#This Row],[Zp]]*c_</f>
        <v>0.30980391997148637</v>
      </c>
      <c r="AA2677" s="8">
        <f>-IF(Sample[[#This Row],[Column2]]&gt;0,1,-1)*SQRT(Sample[[#This Row],[KPx''i]]^2+Sample[[#This Row],[KPx''j]]^2+Sample[[#This Row],[KPx''k]]^2)/Ksmag/Scale</f>
        <v>-0.1897153810610441</v>
      </c>
      <c r="AB2677" s="1">
        <f>SQRT(Sample[[#This Row],[Kpy''i]]^2+Sample[[#This Row],[KPy''j]]^2+Sample[[#This Row],[KPy''k]]^2)/KTmag/Scale</f>
        <v>1.3046813360480889</v>
      </c>
    </row>
    <row r="2678" spans="1:28" hidden="1" x14ac:dyDescent="0.25">
      <c r="A2678" s="5">
        <v>2673</v>
      </c>
      <c r="B2678" s="13" t="s">
        <v>43</v>
      </c>
      <c r="C2678" s="5"/>
      <c r="D2678" s="5"/>
      <c r="E2678">
        <v>2</v>
      </c>
      <c r="F2678">
        <v>2</v>
      </c>
      <c r="G2678">
        <v>2</v>
      </c>
      <c r="H2678" s="11">
        <f>Sample[[#This Row],[C]]/Sample[[#This Row],[D]]</f>
        <v>1</v>
      </c>
      <c r="I2678" s="11">
        <f>Sample[[#This Row],[A]]/Sample[[#This Row],[C]]</f>
        <v>1</v>
      </c>
      <c r="J2678" s="11">
        <f>Sample[[#This Row],[D]]/Sample[[#This Row],[A]]</f>
        <v>1</v>
      </c>
      <c r="K2678" s="11">
        <f>Sample[[#This Row],[A]]/Sample[[#This Row],[D]]</f>
        <v>1</v>
      </c>
      <c r="L2678" s="11">
        <f>Sample[[#This Row],[D]]/Sample[[#This Row],[C]]</f>
        <v>1</v>
      </c>
      <c r="M2678" s="11">
        <f>Sample[[#This Row],[C]]/Sample[[#This Row],[A]]</f>
        <v>1</v>
      </c>
      <c r="N2678">
        <f>IF(Sample[[#This Row],[Ap]]=0,10,LOG(Sample[[#This Row],[Ap]]))</f>
        <v>0</v>
      </c>
      <c r="O2678">
        <f>IF(Sample[[#This Row],[Ei]]=0,10,LOG(Sample[[#This Row],[Ei]]))</f>
        <v>0</v>
      </c>
      <c r="P2678">
        <f>IF(Sample[[#This Row],[Ii]]=0,10,LOG(Sample[[#This Row],[Ii]]))</f>
        <v>0</v>
      </c>
      <c r="Q2678">
        <f>Kx-Sample[[#This Row],[Xp]]</f>
        <v>0</v>
      </c>
      <c r="R2678">
        <f>Ky-Sample[[#This Row],[Yp]]</f>
        <v>-1</v>
      </c>
      <c r="S2678">
        <f>Kz-Sample[[#This Row],[Zp]]</f>
        <v>1</v>
      </c>
      <c r="T2678">
        <f>Sample[[#This Row],[Kpy]]*KSc-Sample[[#This Row],[KPz]]*KSb</f>
        <v>0</v>
      </c>
      <c r="U2678">
        <f>-1*(Sample[[#This Row],[KPx]]*KSc-Sample[[#This Row],[KPz]]*KSa)</f>
        <v>0</v>
      </c>
      <c r="V2678">
        <f>(Sample[[#This Row],[KPx]]*$R$2-Sample[[#This Row],[Kpy]]*KSa)</f>
        <v>0</v>
      </c>
      <c r="W2678">
        <f>Sample[[#This Row],[Kpy]]*KTc-Sample[[#This Row],[KPz]]*KTb</f>
        <v>2</v>
      </c>
      <c r="X2678">
        <f>-1*(Sample[[#This Row],[KPx]]*KTc-Sample[[#This Row],[KPz]]*KTa)</f>
        <v>2</v>
      </c>
      <c r="Y2678">
        <f>(Sample[[#This Row],[KPx]]*KTb-Sample[[#This Row],[Kpy]]*KTa)</f>
        <v>2</v>
      </c>
      <c r="Z2678">
        <f>-Sample[[#This Row],[Xp]]*a+Sample[[#This Row],[Yp]]*b+Sample[[#This Row],[Zp]]*c_</f>
        <v>0</v>
      </c>
      <c r="AA2678" s="8">
        <f>-IF(Sample[[#This Row],[Column2]]&gt;0,1,-1)*SQRT(Sample[[#This Row],[KPx''i]]^2+Sample[[#This Row],[KPx''j]]^2+Sample[[#This Row],[KPx''k]]^2)/Ksmag/Scale</f>
        <v>0</v>
      </c>
      <c r="AB2678" s="1">
        <f>SQRT(Sample[[#This Row],[Kpy''i]]^2+Sample[[#This Row],[KPy''j]]^2+Sample[[#This Row],[KPy''k]]^2)/KTmag/Scale</f>
        <v>1.4142135623730951</v>
      </c>
    </row>
    <row r="2679" spans="1:28" hidden="1" x14ac:dyDescent="0.25">
      <c r="A2679" s="5">
        <v>2674</v>
      </c>
      <c r="B2679" s="13" t="s">
        <v>43</v>
      </c>
      <c r="C2679" s="5"/>
      <c r="D2679" s="5"/>
      <c r="E2679">
        <v>1</v>
      </c>
      <c r="F2679">
        <v>5</v>
      </c>
      <c r="G2679">
        <v>7</v>
      </c>
      <c r="H2679" s="11">
        <f>Sample[[#This Row],[C]]/Sample[[#This Row],[D]]</f>
        <v>5</v>
      </c>
      <c r="I2679" s="11">
        <f>Sample[[#This Row],[A]]/Sample[[#This Row],[C]]</f>
        <v>1.4</v>
      </c>
      <c r="J2679" s="11">
        <f>Sample[[#This Row],[D]]/Sample[[#This Row],[A]]</f>
        <v>0.14285714285714285</v>
      </c>
      <c r="K2679" s="11">
        <f>Sample[[#This Row],[A]]/Sample[[#This Row],[D]]</f>
        <v>7</v>
      </c>
      <c r="L2679" s="11">
        <f>Sample[[#This Row],[D]]/Sample[[#This Row],[C]]</f>
        <v>0.2</v>
      </c>
      <c r="M2679" s="11">
        <f>Sample[[#This Row],[C]]/Sample[[#This Row],[A]]</f>
        <v>0.7142857142857143</v>
      </c>
      <c r="N2679">
        <f>IF(Sample[[#This Row],[Ap]]=0,10,LOG(Sample[[#This Row],[Ap]]))</f>
        <v>0.69897000433601886</v>
      </c>
      <c r="O2679">
        <f>IF(Sample[[#This Row],[Ei]]=0,10,LOG(Sample[[#This Row],[Ei]]))</f>
        <v>0.14612803567823801</v>
      </c>
      <c r="P2679">
        <f>IF(Sample[[#This Row],[Ii]]=0,10,LOG(Sample[[#This Row],[Ii]]))</f>
        <v>-0.84509804001425681</v>
      </c>
      <c r="Q2679">
        <f>Kx-Sample[[#This Row],[Xp]]</f>
        <v>-0.69897000433601886</v>
      </c>
      <c r="R2679">
        <f>Ky-Sample[[#This Row],[Yp]]</f>
        <v>-1.146128035678238</v>
      </c>
      <c r="S2679">
        <f>Kz-Sample[[#This Row],[Zp]]</f>
        <v>1.8450980400142569</v>
      </c>
      <c r="T2679">
        <f>Sample[[#This Row],[Kpy]]*KSc-Sample[[#This Row],[KPz]]*KSb</f>
        <v>-0.69897000433601897</v>
      </c>
      <c r="U2679">
        <f>-1*(Sample[[#This Row],[KPx]]*KSc-Sample[[#This Row],[KPz]]*KSa)</f>
        <v>-0.69897000433601886</v>
      </c>
      <c r="V2679">
        <f>(Sample[[#This Row],[KPx]]*$R$2-Sample[[#This Row],[Kpy]]*KSa)</f>
        <v>-0.69897000433601886</v>
      </c>
      <c r="W2679">
        <f>Sample[[#This Row],[Kpy]]*KTc-Sample[[#This Row],[KPz]]*KTb</f>
        <v>2.9912260756924951</v>
      </c>
      <c r="X2679">
        <f>-1*(Sample[[#This Row],[KPx]]*KTc-Sample[[#This Row],[KPz]]*KTa)</f>
        <v>2.9912260756924951</v>
      </c>
      <c r="Y2679">
        <f>(Sample[[#This Row],[KPx]]*KTb-Sample[[#This Row],[Kpy]]*KTa)</f>
        <v>2.9912260756924947</v>
      </c>
      <c r="Z2679">
        <f>-Sample[[#This Row],[Xp]]*a+Sample[[#This Row],[Yp]]*b+Sample[[#This Row],[Zp]]*c_</f>
        <v>-1.3979400086720375</v>
      </c>
      <c r="AA2679" s="8">
        <f>-IF(Sample[[#This Row],[Column2]]&gt;0,1,-1)*SQRT(Sample[[#This Row],[KPx''i]]^2+Sample[[#This Row],[KPx''j]]^2+Sample[[#This Row],[KPx''k]]^2)/Ksmag/Scale</f>
        <v>0.85605992806709585</v>
      </c>
      <c r="AB2679" s="1">
        <f>SQRT(Sample[[#This Row],[Kpy''i]]^2+Sample[[#This Row],[KPy''j]]^2+Sample[[#This Row],[KPy''k]]^2)/KTmag/Scale</f>
        <v>2.1151162421841887</v>
      </c>
    </row>
    <row r="2680" spans="1:28" hidden="1" x14ac:dyDescent="0.25">
      <c r="A2680" s="5">
        <v>2675</v>
      </c>
      <c r="B2680" s="13" t="s">
        <v>43</v>
      </c>
      <c r="C2680" s="5"/>
      <c r="D2680" s="5"/>
      <c r="E2680">
        <v>4</v>
      </c>
      <c r="F2680">
        <v>10</v>
      </c>
      <c r="G2680">
        <v>9</v>
      </c>
      <c r="H2680" s="11">
        <f>Sample[[#This Row],[C]]/Sample[[#This Row],[D]]</f>
        <v>2.5</v>
      </c>
      <c r="I2680" s="11">
        <f>Sample[[#This Row],[A]]/Sample[[#This Row],[C]]</f>
        <v>0.9</v>
      </c>
      <c r="J2680" s="11">
        <f>Sample[[#This Row],[D]]/Sample[[#This Row],[A]]</f>
        <v>0.44444444444444442</v>
      </c>
      <c r="K2680" s="11">
        <f>Sample[[#This Row],[A]]/Sample[[#This Row],[D]]</f>
        <v>2.25</v>
      </c>
      <c r="L2680" s="11">
        <f>Sample[[#This Row],[D]]/Sample[[#This Row],[C]]</f>
        <v>0.4</v>
      </c>
      <c r="M2680" s="11">
        <f>Sample[[#This Row],[C]]/Sample[[#This Row],[A]]</f>
        <v>1.1111111111111112</v>
      </c>
      <c r="N2680">
        <f>IF(Sample[[#This Row],[Ap]]=0,10,LOG(Sample[[#This Row],[Ap]]))</f>
        <v>0.3979400086720376</v>
      </c>
      <c r="O2680">
        <f>IF(Sample[[#This Row],[Ei]]=0,10,LOG(Sample[[#This Row],[Ei]]))</f>
        <v>-4.5757490560675115E-2</v>
      </c>
      <c r="P2680">
        <f>IF(Sample[[#This Row],[Ii]]=0,10,LOG(Sample[[#This Row],[Ii]]))</f>
        <v>-0.35218251811136253</v>
      </c>
      <c r="Q2680">
        <f>Kx-Sample[[#This Row],[Xp]]</f>
        <v>-0.3979400086720376</v>
      </c>
      <c r="R2680">
        <f>Ky-Sample[[#This Row],[Yp]]</f>
        <v>-0.95424250943932487</v>
      </c>
      <c r="S2680">
        <f>Kz-Sample[[#This Row],[Zp]]</f>
        <v>1.3521825181113625</v>
      </c>
      <c r="T2680">
        <f>Sample[[#This Row],[Kpy]]*KSc-Sample[[#This Row],[KPz]]*KSb</f>
        <v>-0.3979400086720376</v>
      </c>
      <c r="U2680">
        <f>-1*(Sample[[#This Row],[KPx]]*KSc-Sample[[#This Row],[KPz]]*KSa)</f>
        <v>-0.3979400086720376</v>
      </c>
      <c r="V2680">
        <f>(Sample[[#This Row],[KPx]]*$R$2-Sample[[#This Row],[Kpy]]*KSa)</f>
        <v>-0.3979400086720376</v>
      </c>
      <c r="W2680">
        <f>Sample[[#This Row],[Kpy]]*KTc-Sample[[#This Row],[KPz]]*KTb</f>
        <v>2.3064250275506875</v>
      </c>
      <c r="X2680">
        <f>-1*(Sample[[#This Row],[KPx]]*KTc-Sample[[#This Row],[KPz]]*KTa)</f>
        <v>2.3064250275506875</v>
      </c>
      <c r="Y2680">
        <f>(Sample[[#This Row],[KPx]]*KTb-Sample[[#This Row],[Kpy]]*KTa)</f>
        <v>2.3064250275506875</v>
      </c>
      <c r="Z2680">
        <f>-Sample[[#This Row],[Xp]]*a+Sample[[#This Row],[Yp]]*b+Sample[[#This Row],[Zp]]*c_</f>
        <v>-0.79588001734407532</v>
      </c>
      <c r="AA2680" s="8">
        <f>-IF(Sample[[#This Row],[Column2]]&gt;0,1,-1)*SQRT(Sample[[#This Row],[KPx''i]]^2+Sample[[#This Row],[KPx''j]]^2+Sample[[#This Row],[KPx''k]]^2)/Ksmag/Scale</f>
        <v>0.48737498474260249</v>
      </c>
      <c r="AB2680" s="1">
        <f>SQRT(Sample[[#This Row],[Kpy''i]]^2+Sample[[#This Row],[KPy''j]]^2+Sample[[#This Row],[KPy''k]]^2)/KTmag/Scale</f>
        <v>1.6308887772794609</v>
      </c>
    </row>
    <row r="2681" spans="1:28" hidden="1" x14ac:dyDescent="0.25">
      <c r="A2681" s="5">
        <v>2676</v>
      </c>
      <c r="B2681" s="13" t="s">
        <v>43</v>
      </c>
      <c r="C2681" s="5"/>
      <c r="D2681" s="5"/>
      <c r="E2681">
        <v>8</v>
      </c>
      <c r="F2681">
        <v>10</v>
      </c>
      <c r="G2681">
        <v>6</v>
      </c>
      <c r="H2681" s="11">
        <f>Sample[[#This Row],[C]]/Sample[[#This Row],[D]]</f>
        <v>1.25</v>
      </c>
      <c r="I2681" s="11">
        <f>Sample[[#This Row],[A]]/Sample[[#This Row],[C]]</f>
        <v>0.6</v>
      </c>
      <c r="J2681" s="11">
        <f>Sample[[#This Row],[D]]/Sample[[#This Row],[A]]</f>
        <v>1.3333333333333333</v>
      </c>
      <c r="K2681" s="11">
        <f>Sample[[#This Row],[A]]/Sample[[#This Row],[D]]</f>
        <v>0.75</v>
      </c>
      <c r="L2681" s="11">
        <f>Sample[[#This Row],[D]]/Sample[[#This Row],[C]]</f>
        <v>0.8</v>
      </c>
      <c r="M2681" s="11">
        <f>Sample[[#This Row],[C]]/Sample[[#This Row],[A]]</f>
        <v>1.6666666666666667</v>
      </c>
      <c r="N2681">
        <f>IF(Sample[[#This Row],[Ap]]=0,10,LOG(Sample[[#This Row],[Ap]]))</f>
        <v>9.691001300805642E-2</v>
      </c>
      <c r="O2681">
        <f>IF(Sample[[#This Row],[Ei]]=0,10,LOG(Sample[[#This Row],[Ei]]))</f>
        <v>-0.22184874961635639</v>
      </c>
      <c r="P2681">
        <f>IF(Sample[[#This Row],[Ii]]=0,10,LOG(Sample[[#This Row],[Ii]]))</f>
        <v>0.12493873660829993</v>
      </c>
      <c r="Q2681">
        <f>Kx-Sample[[#This Row],[Xp]]</f>
        <v>-9.691001300805642E-2</v>
      </c>
      <c r="R2681">
        <f>Ky-Sample[[#This Row],[Yp]]</f>
        <v>-0.77815125038364363</v>
      </c>
      <c r="S2681">
        <f>Kz-Sample[[#This Row],[Zp]]</f>
        <v>0.87506126339170009</v>
      </c>
      <c r="T2681">
        <f>Sample[[#This Row],[Kpy]]*KSc-Sample[[#This Row],[KPz]]*KSb</f>
        <v>-9.6910013008056461E-2</v>
      </c>
      <c r="U2681">
        <f>-1*(Sample[[#This Row],[KPx]]*KSc-Sample[[#This Row],[KPz]]*KSa)</f>
        <v>-9.691001300805642E-2</v>
      </c>
      <c r="V2681">
        <f>(Sample[[#This Row],[KPx]]*$R$2-Sample[[#This Row],[Kpy]]*KSa)</f>
        <v>-9.691001300805642E-2</v>
      </c>
      <c r="W2681">
        <f>Sample[[#This Row],[Kpy]]*KTc-Sample[[#This Row],[KPz]]*KTb</f>
        <v>1.6532125137753437</v>
      </c>
      <c r="X2681">
        <f>-1*(Sample[[#This Row],[KPx]]*KTc-Sample[[#This Row],[KPz]]*KTa)</f>
        <v>1.6532125137753437</v>
      </c>
      <c r="Y2681">
        <f>(Sample[[#This Row],[KPx]]*KTb-Sample[[#This Row],[Kpy]]*KTa)</f>
        <v>1.6532125137753437</v>
      </c>
      <c r="Z2681">
        <f>-Sample[[#This Row],[Xp]]*a+Sample[[#This Row],[Yp]]*b+Sample[[#This Row],[Zp]]*c_</f>
        <v>-0.19382002601611292</v>
      </c>
      <c r="AA2681" s="8">
        <f>-IF(Sample[[#This Row],[Column2]]&gt;0,1,-1)*SQRT(Sample[[#This Row],[KPx''i]]^2+Sample[[#This Row],[KPx''j]]^2+Sample[[#This Row],[KPx''k]]^2)/Ksmag/Scale</f>
        <v>0.11869004141810929</v>
      </c>
      <c r="AB2681" s="1">
        <f>SQRT(Sample[[#This Row],[Kpy''i]]^2+Sample[[#This Row],[KPy''j]]^2+Sample[[#This Row],[KPy''k]]^2)/KTmag/Scale</f>
        <v>1.1689977792330042</v>
      </c>
    </row>
    <row r="2682" spans="1:28" hidden="1" x14ac:dyDescent="0.25">
      <c r="A2682" s="5">
        <v>2677</v>
      </c>
      <c r="B2682" s="13" t="s">
        <v>43</v>
      </c>
      <c r="C2682" s="5"/>
      <c r="D2682" s="5"/>
      <c r="E2682">
        <v>2</v>
      </c>
      <c r="F2682">
        <v>5</v>
      </c>
      <c r="G2682">
        <v>2</v>
      </c>
      <c r="H2682" s="11">
        <f>Sample[[#This Row],[C]]/Sample[[#This Row],[D]]</f>
        <v>2.5</v>
      </c>
      <c r="I2682" s="11">
        <f>Sample[[#This Row],[A]]/Sample[[#This Row],[C]]</f>
        <v>0.4</v>
      </c>
      <c r="J2682" s="11">
        <f>Sample[[#This Row],[D]]/Sample[[#This Row],[A]]</f>
        <v>1</v>
      </c>
      <c r="K2682" s="11">
        <f>Sample[[#This Row],[A]]/Sample[[#This Row],[D]]</f>
        <v>1</v>
      </c>
      <c r="L2682" s="11">
        <f>Sample[[#This Row],[D]]/Sample[[#This Row],[C]]</f>
        <v>0.4</v>
      </c>
      <c r="M2682" s="11">
        <f>Sample[[#This Row],[C]]/Sample[[#This Row],[A]]</f>
        <v>2.5</v>
      </c>
      <c r="N2682">
        <f>IF(Sample[[#This Row],[Ap]]=0,10,LOG(Sample[[#This Row],[Ap]]))</f>
        <v>0.3979400086720376</v>
      </c>
      <c r="O2682">
        <f>IF(Sample[[#This Row],[Ei]]=0,10,LOG(Sample[[#This Row],[Ei]]))</f>
        <v>-0.3979400086720376</v>
      </c>
      <c r="P2682">
        <f>IF(Sample[[#This Row],[Ii]]=0,10,LOG(Sample[[#This Row],[Ii]]))</f>
        <v>0</v>
      </c>
      <c r="Q2682">
        <f>Kx-Sample[[#This Row],[Xp]]</f>
        <v>-0.3979400086720376</v>
      </c>
      <c r="R2682">
        <f>Ky-Sample[[#This Row],[Yp]]</f>
        <v>-0.6020599913279624</v>
      </c>
      <c r="S2682">
        <f>Kz-Sample[[#This Row],[Zp]]</f>
        <v>1</v>
      </c>
      <c r="T2682">
        <f>Sample[[#This Row],[Kpy]]*KSc-Sample[[#This Row],[KPz]]*KSb</f>
        <v>-0.3979400086720376</v>
      </c>
      <c r="U2682">
        <f>-1*(Sample[[#This Row],[KPx]]*KSc-Sample[[#This Row],[KPz]]*KSa)</f>
        <v>-0.3979400086720376</v>
      </c>
      <c r="V2682">
        <f>(Sample[[#This Row],[KPx]]*$R$2-Sample[[#This Row],[Kpy]]*KSa)</f>
        <v>-0.3979400086720376</v>
      </c>
      <c r="W2682">
        <f>Sample[[#This Row],[Kpy]]*KTc-Sample[[#This Row],[KPz]]*KTb</f>
        <v>1.6020599913279625</v>
      </c>
      <c r="X2682">
        <f>-1*(Sample[[#This Row],[KPx]]*KTc-Sample[[#This Row],[KPz]]*KTa)</f>
        <v>1.6020599913279625</v>
      </c>
      <c r="Y2682">
        <f>(Sample[[#This Row],[KPx]]*KTb-Sample[[#This Row],[Kpy]]*KTa)</f>
        <v>1.6020599913279625</v>
      </c>
      <c r="Z2682">
        <f>-Sample[[#This Row],[Xp]]*a+Sample[[#This Row],[Yp]]*b+Sample[[#This Row],[Zp]]*c_</f>
        <v>-0.79588001734407521</v>
      </c>
      <c r="AA2682" s="8">
        <f>-IF(Sample[[#This Row],[Column2]]&gt;0,1,-1)*SQRT(Sample[[#This Row],[KPx''i]]^2+Sample[[#This Row],[KPx''j]]^2+Sample[[#This Row],[KPx''k]]^2)/Ksmag/Scale</f>
        <v>0.48737498474260249</v>
      </c>
      <c r="AB2682" s="1">
        <f>SQRT(Sample[[#This Row],[Kpy''i]]^2+Sample[[#This Row],[KPy''j]]^2+Sample[[#This Row],[KPy''k]]^2)/KTmag/Scale</f>
        <v>1.1328274837356638</v>
      </c>
    </row>
    <row r="2683" spans="1:28" hidden="1" x14ac:dyDescent="0.25">
      <c r="A2683" s="5">
        <v>2678</v>
      </c>
      <c r="B2683" s="13" t="s">
        <v>43</v>
      </c>
      <c r="C2683" s="5"/>
      <c r="D2683" s="5"/>
      <c r="E2683">
        <v>9</v>
      </c>
      <c r="F2683">
        <v>1</v>
      </c>
      <c r="G2683">
        <v>5</v>
      </c>
      <c r="H2683" s="11">
        <f>Sample[[#This Row],[C]]/Sample[[#This Row],[D]]</f>
        <v>0.1111111111111111</v>
      </c>
      <c r="I2683" s="11">
        <f>Sample[[#This Row],[A]]/Sample[[#This Row],[C]]</f>
        <v>5</v>
      </c>
      <c r="J2683" s="11">
        <f>Sample[[#This Row],[D]]/Sample[[#This Row],[A]]</f>
        <v>1.8</v>
      </c>
      <c r="K2683" s="11">
        <f>Sample[[#This Row],[A]]/Sample[[#This Row],[D]]</f>
        <v>0.55555555555555558</v>
      </c>
      <c r="L2683" s="11">
        <f>Sample[[#This Row],[D]]/Sample[[#This Row],[C]]</f>
        <v>9</v>
      </c>
      <c r="M2683" s="11">
        <f>Sample[[#This Row],[C]]/Sample[[#This Row],[A]]</f>
        <v>0.2</v>
      </c>
      <c r="N2683">
        <f>IF(Sample[[#This Row],[Ap]]=0,10,LOG(Sample[[#This Row],[Ap]]))</f>
        <v>-0.95424250943932487</v>
      </c>
      <c r="O2683">
        <f>IF(Sample[[#This Row],[Ei]]=0,10,LOG(Sample[[#This Row],[Ei]]))</f>
        <v>0.69897000433601886</v>
      </c>
      <c r="P2683">
        <f>IF(Sample[[#This Row],[Ii]]=0,10,LOG(Sample[[#This Row],[Ii]]))</f>
        <v>0.25527250510330607</v>
      </c>
      <c r="Q2683">
        <f>Kx-Sample[[#This Row],[Xp]]</f>
        <v>0.95424250943932487</v>
      </c>
      <c r="R2683">
        <f>Ky-Sample[[#This Row],[Yp]]</f>
        <v>-1.6989700043360187</v>
      </c>
      <c r="S2683">
        <f>Kz-Sample[[#This Row],[Zp]]</f>
        <v>0.74472749489669399</v>
      </c>
      <c r="T2683">
        <f>Sample[[#This Row],[Kpy]]*KSc-Sample[[#This Row],[KPz]]*KSb</f>
        <v>0.95424250943932476</v>
      </c>
      <c r="U2683">
        <f>-1*(Sample[[#This Row],[KPx]]*KSc-Sample[[#This Row],[KPz]]*KSa)</f>
        <v>0.95424250943932487</v>
      </c>
      <c r="V2683">
        <f>(Sample[[#This Row],[KPx]]*$R$2-Sample[[#This Row],[Kpy]]*KSa)</f>
        <v>0.95424250943932487</v>
      </c>
      <c r="W2683">
        <f>Sample[[#This Row],[Kpy]]*KTc-Sample[[#This Row],[KPz]]*KTb</f>
        <v>2.4436974992327127</v>
      </c>
      <c r="X2683">
        <f>-1*(Sample[[#This Row],[KPx]]*KTc-Sample[[#This Row],[KPz]]*KTa)</f>
        <v>2.4436974992327127</v>
      </c>
      <c r="Y2683">
        <f>(Sample[[#This Row],[KPx]]*KTb-Sample[[#This Row],[Kpy]]*KTa)</f>
        <v>2.4436974992327127</v>
      </c>
      <c r="Z2683">
        <f>-Sample[[#This Row],[Xp]]*a+Sample[[#This Row],[Yp]]*b+Sample[[#This Row],[Zp]]*c_</f>
        <v>1.90848501887865</v>
      </c>
      <c r="AA2683" s="8">
        <f>-IF(Sample[[#This Row],[Column2]]&gt;0,1,-1)*SQRT(Sample[[#This Row],[KPx''i]]^2+Sample[[#This Row],[KPx''j]]^2+Sample[[#This Row],[KPx''k]]^2)/Ksmag/Scale</f>
        <v>-1.1687036194996532</v>
      </c>
      <c r="AB2683" s="1">
        <f>SQRT(Sample[[#This Row],[Kpy''i]]^2+Sample[[#This Row],[KPy''j]]^2+Sample[[#This Row],[KPy''k]]^2)/KTmag/Scale</f>
        <v>1.7279550728760593</v>
      </c>
    </row>
    <row r="2684" spans="1:28" hidden="1" x14ac:dyDescent="0.25">
      <c r="A2684" s="5">
        <v>2679</v>
      </c>
      <c r="B2684" s="13" t="s">
        <v>43</v>
      </c>
      <c r="C2684" s="5"/>
      <c r="D2684" s="5"/>
      <c r="E2684">
        <v>7</v>
      </c>
      <c r="F2684">
        <v>8</v>
      </c>
      <c r="G2684">
        <v>9</v>
      </c>
      <c r="H2684" s="11">
        <f>Sample[[#This Row],[C]]/Sample[[#This Row],[D]]</f>
        <v>1.1428571428571428</v>
      </c>
      <c r="I2684" s="11">
        <f>Sample[[#This Row],[A]]/Sample[[#This Row],[C]]</f>
        <v>1.125</v>
      </c>
      <c r="J2684" s="11">
        <f>Sample[[#This Row],[D]]/Sample[[#This Row],[A]]</f>
        <v>0.77777777777777779</v>
      </c>
      <c r="K2684" s="11">
        <f>Sample[[#This Row],[A]]/Sample[[#This Row],[D]]</f>
        <v>1.2857142857142858</v>
      </c>
      <c r="L2684" s="11">
        <f>Sample[[#This Row],[D]]/Sample[[#This Row],[C]]</f>
        <v>0.875</v>
      </c>
      <c r="M2684" s="11">
        <f>Sample[[#This Row],[C]]/Sample[[#This Row],[A]]</f>
        <v>0.88888888888888884</v>
      </c>
      <c r="N2684">
        <f>IF(Sample[[#This Row],[Ap]]=0,10,LOG(Sample[[#This Row],[Ap]]))</f>
        <v>5.7991946977686733E-2</v>
      </c>
      <c r="O2684">
        <f>IF(Sample[[#This Row],[Ei]]=0,10,LOG(Sample[[#This Row],[Ei]]))</f>
        <v>5.1152522447381291E-2</v>
      </c>
      <c r="P2684">
        <f>IF(Sample[[#This Row],[Ii]]=0,10,LOG(Sample[[#This Row],[Ii]]))</f>
        <v>-0.10914446942506803</v>
      </c>
      <c r="Q2684">
        <f>Kx-Sample[[#This Row],[Xp]]</f>
        <v>-5.7991946977686733E-2</v>
      </c>
      <c r="R2684">
        <f>Ky-Sample[[#This Row],[Yp]]</f>
        <v>-1.0511525224473812</v>
      </c>
      <c r="S2684">
        <f>Kz-Sample[[#This Row],[Zp]]</f>
        <v>1.1091444694250681</v>
      </c>
      <c r="T2684">
        <f>Sample[[#This Row],[Kpy]]*KSc-Sample[[#This Row],[KPz]]*KSb</f>
        <v>-5.7991946977686837E-2</v>
      </c>
      <c r="U2684">
        <f>-1*(Sample[[#This Row],[KPx]]*KSc-Sample[[#This Row],[KPz]]*KSa)</f>
        <v>-5.7991946977686733E-2</v>
      </c>
      <c r="V2684">
        <f>(Sample[[#This Row],[KPx]]*$R$2-Sample[[#This Row],[Kpy]]*KSa)</f>
        <v>-5.7991946977686733E-2</v>
      </c>
      <c r="W2684">
        <f>Sample[[#This Row],[Kpy]]*KTc-Sample[[#This Row],[KPz]]*KTb</f>
        <v>2.1602969918724493</v>
      </c>
      <c r="X2684">
        <f>-1*(Sample[[#This Row],[KPx]]*KTc-Sample[[#This Row],[KPz]]*KTa)</f>
        <v>2.1602969918724493</v>
      </c>
      <c r="Y2684">
        <f>(Sample[[#This Row],[KPx]]*KTb-Sample[[#This Row],[Kpy]]*KTa)</f>
        <v>2.1602969918724493</v>
      </c>
      <c r="Z2684">
        <f>-Sample[[#This Row],[Xp]]*a+Sample[[#This Row],[Yp]]*b+Sample[[#This Row],[Zp]]*c_</f>
        <v>-0.11598389395537348</v>
      </c>
      <c r="AA2684" s="8">
        <f>-IF(Sample[[#This Row],[Column2]]&gt;0,1,-1)*SQRT(Sample[[#This Row],[KPx''i]]^2+Sample[[#This Row],[KPx''j]]^2+Sample[[#This Row],[KPx''k]]^2)/Ksmag/Scale</f>
        <v>7.1025339642934823E-2</v>
      </c>
      <c r="AB2684" s="1">
        <f>SQRT(Sample[[#This Row],[Kpy''i]]^2+Sample[[#This Row],[KPy''j]]^2+Sample[[#This Row],[KPy''k]]^2)/KTmag/Scale</f>
        <v>1.527560652329909</v>
      </c>
    </row>
    <row r="2685" spans="1:28" hidden="1" x14ac:dyDescent="0.25">
      <c r="A2685" s="5">
        <v>2680</v>
      </c>
      <c r="B2685" s="13" t="s">
        <v>43</v>
      </c>
      <c r="C2685" s="5"/>
      <c r="D2685" s="5"/>
      <c r="E2685">
        <v>1</v>
      </c>
      <c r="F2685">
        <v>3</v>
      </c>
      <c r="G2685">
        <v>5</v>
      </c>
      <c r="H2685" s="11">
        <f>Sample[[#This Row],[C]]/Sample[[#This Row],[D]]</f>
        <v>3</v>
      </c>
      <c r="I2685" s="11">
        <f>Sample[[#This Row],[A]]/Sample[[#This Row],[C]]</f>
        <v>1.6666666666666667</v>
      </c>
      <c r="J2685" s="11">
        <f>Sample[[#This Row],[D]]/Sample[[#This Row],[A]]</f>
        <v>0.2</v>
      </c>
      <c r="K2685" s="11">
        <f>Sample[[#This Row],[A]]/Sample[[#This Row],[D]]</f>
        <v>5</v>
      </c>
      <c r="L2685" s="11">
        <f>Sample[[#This Row],[D]]/Sample[[#This Row],[C]]</f>
        <v>0.33333333333333331</v>
      </c>
      <c r="M2685" s="11">
        <f>Sample[[#This Row],[C]]/Sample[[#This Row],[A]]</f>
        <v>0.6</v>
      </c>
      <c r="N2685">
        <f>IF(Sample[[#This Row],[Ap]]=0,10,LOG(Sample[[#This Row],[Ap]]))</f>
        <v>0.47712125471966244</v>
      </c>
      <c r="O2685">
        <f>IF(Sample[[#This Row],[Ei]]=0,10,LOG(Sample[[#This Row],[Ei]]))</f>
        <v>0.22184874961635639</v>
      </c>
      <c r="P2685">
        <f>IF(Sample[[#This Row],[Ii]]=0,10,LOG(Sample[[#This Row],[Ii]]))</f>
        <v>-0.69897000433601875</v>
      </c>
      <c r="Q2685">
        <f>Kx-Sample[[#This Row],[Xp]]</f>
        <v>-0.47712125471966244</v>
      </c>
      <c r="R2685">
        <f>Ky-Sample[[#This Row],[Yp]]</f>
        <v>-1.2218487496163564</v>
      </c>
      <c r="S2685">
        <f>Kz-Sample[[#This Row],[Zp]]</f>
        <v>1.6989700043360187</v>
      </c>
      <c r="T2685">
        <f>Sample[[#This Row],[Kpy]]*KSc-Sample[[#This Row],[KPz]]*KSb</f>
        <v>-0.47712125471966238</v>
      </c>
      <c r="U2685">
        <f>-1*(Sample[[#This Row],[KPx]]*KSc-Sample[[#This Row],[KPz]]*KSa)</f>
        <v>-0.47712125471966244</v>
      </c>
      <c r="V2685">
        <f>(Sample[[#This Row],[KPx]]*$R$2-Sample[[#This Row],[Kpy]]*KSa)</f>
        <v>-0.47712125471966244</v>
      </c>
      <c r="W2685">
        <f>Sample[[#This Row],[Kpy]]*KTc-Sample[[#This Row],[KPz]]*KTb</f>
        <v>2.9208187539523749</v>
      </c>
      <c r="X2685">
        <f>-1*(Sample[[#This Row],[KPx]]*KTc-Sample[[#This Row],[KPz]]*KTa)</f>
        <v>2.9208187539523749</v>
      </c>
      <c r="Y2685">
        <f>(Sample[[#This Row],[KPx]]*KTb-Sample[[#This Row],[Kpy]]*KTa)</f>
        <v>2.9208187539523753</v>
      </c>
      <c r="Z2685">
        <f>-Sample[[#This Row],[Xp]]*a+Sample[[#This Row],[Yp]]*b+Sample[[#This Row],[Zp]]*c_</f>
        <v>-0.95424250943932476</v>
      </c>
      <c r="AA2685" s="8">
        <f>-IF(Sample[[#This Row],[Column2]]&gt;0,1,-1)*SQRT(Sample[[#This Row],[KPx''i]]^2+Sample[[#This Row],[KPx''j]]^2+Sample[[#This Row],[KPx''k]]^2)/Ksmag/Scale</f>
        <v>0.58435180974982659</v>
      </c>
      <c r="AB2685" s="1">
        <f>SQRT(Sample[[#This Row],[Kpy''i]]^2+Sample[[#This Row],[KPy''j]]^2+Sample[[#This Row],[KPy''k]]^2)/KTmag/Scale</f>
        <v>2.0653307475365668</v>
      </c>
    </row>
    <row r="2686" spans="1:28" hidden="1" x14ac:dyDescent="0.25">
      <c r="A2686" s="5">
        <v>2681</v>
      </c>
      <c r="B2686" s="13" t="s">
        <v>43</v>
      </c>
      <c r="C2686" s="5"/>
      <c r="D2686" s="5"/>
      <c r="E2686">
        <v>8</v>
      </c>
      <c r="F2686">
        <v>4</v>
      </c>
      <c r="G2686">
        <v>6</v>
      </c>
      <c r="H2686" s="11">
        <f>Sample[[#This Row],[C]]/Sample[[#This Row],[D]]</f>
        <v>0.5</v>
      </c>
      <c r="I2686" s="11">
        <f>Sample[[#This Row],[A]]/Sample[[#This Row],[C]]</f>
        <v>1.5</v>
      </c>
      <c r="J2686" s="11">
        <f>Sample[[#This Row],[D]]/Sample[[#This Row],[A]]</f>
        <v>1.3333333333333333</v>
      </c>
      <c r="K2686" s="11">
        <f>Sample[[#This Row],[A]]/Sample[[#This Row],[D]]</f>
        <v>0.75</v>
      </c>
      <c r="L2686" s="11">
        <f>Sample[[#This Row],[D]]/Sample[[#This Row],[C]]</f>
        <v>2</v>
      </c>
      <c r="M2686" s="11">
        <f>Sample[[#This Row],[C]]/Sample[[#This Row],[A]]</f>
        <v>0.66666666666666663</v>
      </c>
      <c r="N2686">
        <f>IF(Sample[[#This Row],[Ap]]=0,10,LOG(Sample[[#This Row],[Ap]]))</f>
        <v>-0.3010299956639812</v>
      </c>
      <c r="O2686">
        <f>IF(Sample[[#This Row],[Ei]]=0,10,LOG(Sample[[#This Row],[Ei]]))</f>
        <v>0.17609125905568124</v>
      </c>
      <c r="P2686">
        <f>IF(Sample[[#This Row],[Ii]]=0,10,LOG(Sample[[#This Row],[Ii]]))</f>
        <v>0.12493873660829993</v>
      </c>
      <c r="Q2686">
        <f>Kx-Sample[[#This Row],[Xp]]</f>
        <v>0.3010299956639812</v>
      </c>
      <c r="R2686">
        <f>Ky-Sample[[#This Row],[Yp]]</f>
        <v>-1.1760912590556813</v>
      </c>
      <c r="S2686">
        <f>Kz-Sample[[#This Row],[Zp]]</f>
        <v>0.87506126339170009</v>
      </c>
      <c r="T2686">
        <f>Sample[[#This Row],[Kpy]]*KSc-Sample[[#This Row],[KPz]]*KSb</f>
        <v>0.30102999566398125</v>
      </c>
      <c r="U2686">
        <f>-1*(Sample[[#This Row],[KPx]]*KSc-Sample[[#This Row],[KPz]]*KSa)</f>
        <v>0.3010299956639812</v>
      </c>
      <c r="V2686">
        <f>(Sample[[#This Row],[KPx]]*$R$2-Sample[[#This Row],[Kpy]]*KSa)</f>
        <v>0.3010299956639812</v>
      </c>
      <c r="W2686">
        <f>Sample[[#This Row],[Kpy]]*KTc-Sample[[#This Row],[KPz]]*KTb</f>
        <v>2.0511525224473814</v>
      </c>
      <c r="X2686">
        <f>-1*(Sample[[#This Row],[KPx]]*KTc-Sample[[#This Row],[KPz]]*KTa)</f>
        <v>2.0511525224473814</v>
      </c>
      <c r="Y2686">
        <f>(Sample[[#This Row],[KPx]]*KTb-Sample[[#This Row],[Kpy]]*KTa)</f>
        <v>2.0511525224473814</v>
      </c>
      <c r="Z2686">
        <f>-Sample[[#This Row],[Xp]]*a+Sample[[#This Row],[Yp]]*b+Sample[[#This Row],[Zp]]*c_</f>
        <v>0.60205999132796229</v>
      </c>
      <c r="AA2686" s="8">
        <f>-IF(Sample[[#This Row],[Column2]]&gt;0,1,-1)*SQRT(Sample[[#This Row],[KPx''i]]^2+Sample[[#This Row],[KPx''j]]^2+Sample[[#This Row],[KPx''k]]^2)/Ksmag/Scale</f>
        <v>-0.36868494332449331</v>
      </c>
      <c r="AB2686" s="1">
        <f>SQRT(Sample[[#This Row],[Kpy''i]]^2+Sample[[#This Row],[KPy''j]]^2+Sample[[#This Row],[KPy''k]]^2)/KTmag/Scale</f>
        <v>1.4503838578704358</v>
      </c>
    </row>
    <row r="2687" spans="1:28" hidden="1" x14ac:dyDescent="0.25">
      <c r="A2687" s="5">
        <v>2682</v>
      </c>
      <c r="B2687" s="13" t="s">
        <v>43</v>
      </c>
      <c r="C2687" s="5"/>
      <c r="D2687" s="5"/>
      <c r="E2687">
        <v>4</v>
      </c>
      <c r="F2687">
        <v>5</v>
      </c>
      <c r="G2687">
        <v>4</v>
      </c>
      <c r="H2687" s="11">
        <f>Sample[[#This Row],[C]]/Sample[[#This Row],[D]]</f>
        <v>1.25</v>
      </c>
      <c r="I2687" s="11">
        <f>Sample[[#This Row],[A]]/Sample[[#This Row],[C]]</f>
        <v>0.8</v>
      </c>
      <c r="J2687" s="11">
        <f>Sample[[#This Row],[D]]/Sample[[#This Row],[A]]</f>
        <v>1</v>
      </c>
      <c r="K2687" s="11">
        <f>Sample[[#This Row],[A]]/Sample[[#This Row],[D]]</f>
        <v>1</v>
      </c>
      <c r="L2687" s="11">
        <f>Sample[[#This Row],[D]]/Sample[[#This Row],[C]]</f>
        <v>0.8</v>
      </c>
      <c r="M2687" s="11">
        <f>Sample[[#This Row],[C]]/Sample[[#This Row],[A]]</f>
        <v>1.25</v>
      </c>
      <c r="N2687">
        <f>IF(Sample[[#This Row],[Ap]]=0,10,LOG(Sample[[#This Row],[Ap]]))</f>
        <v>9.691001300805642E-2</v>
      </c>
      <c r="O2687">
        <f>IF(Sample[[#This Row],[Ei]]=0,10,LOG(Sample[[#This Row],[Ei]]))</f>
        <v>-9.6910013008056392E-2</v>
      </c>
      <c r="P2687">
        <f>IF(Sample[[#This Row],[Ii]]=0,10,LOG(Sample[[#This Row],[Ii]]))</f>
        <v>0</v>
      </c>
      <c r="Q2687">
        <f>Kx-Sample[[#This Row],[Xp]]</f>
        <v>-9.691001300805642E-2</v>
      </c>
      <c r="R2687">
        <f>Ky-Sample[[#This Row],[Yp]]</f>
        <v>-0.90308998699194365</v>
      </c>
      <c r="S2687">
        <f>Kz-Sample[[#This Row],[Zp]]</f>
        <v>1</v>
      </c>
      <c r="T2687">
        <f>Sample[[#This Row],[Kpy]]*KSc-Sample[[#This Row],[KPz]]*KSb</f>
        <v>-9.691001300805635E-2</v>
      </c>
      <c r="U2687">
        <f>-1*(Sample[[#This Row],[KPx]]*KSc-Sample[[#This Row],[KPz]]*KSa)</f>
        <v>-9.691001300805642E-2</v>
      </c>
      <c r="V2687">
        <f>(Sample[[#This Row],[KPx]]*$R$2-Sample[[#This Row],[Kpy]]*KSa)</f>
        <v>-9.691001300805642E-2</v>
      </c>
      <c r="W2687">
        <f>Sample[[#This Row],[Kpy]]*KTc-Sample[[#This Row],[KPz]]*KTb</f>
        <v>1.9030899869919438</v>
      </c>
      <c r="X2687">
        <f>-1*(Sample[[#This Row],[KPx]]*KTc-Sample[[#This Row],[KPz]]*KTa)</f>
        <v>1.9030899869919435</v>
      </c>
      <c r="Y2687">
        <f>(Sample[[#This Row],[KPx]]*KTb-Sample[[#This Row],[Kpy]]*KTa)</f>
        <v>1.9030899869919438</v>
      </c>
      <c r="Z2687">
        <f>-Sample[[#This Row],[Xp]]*a+Sample[[#This Row],[Yp]]*b+Sample[[#This Row],[Zp]]*c_</f>
        <v>-0.19382002601611278</v>
      </c>
      <c r="AA2687" s="8">
        <f>-IF(Sample[[#This Row],[Column2]]&gt;0,1,-1)*SQRT(Sample[[#This Row],[KPx''i]]^2+Sample[[#This Row],[KPx''j]]^2+Sample[[#This Row],[KPx''k]]^2)/Ksmag/Scale</f>
        <v>0.11869004141810925</v>
      </c>
      <c r="AB2687" s="1">
        <f>SQRT(Sample[[#This Row],[Kpy''i]]^2+Sample[[#This Row],[KPy''j]]^2+Sample[[#This Row],[KPy''k]]^2)/KTmag/Scale</f>
        <v>1.3456878350102222</v>
      </c>
    </row>
    <row r="2688" spans="1:28" hidden="1" x14ac:dyDescent="0.25">
      <c r="A2688" s="5">
        <v>2683</v>
      </c>
      <c r="B2688" s="13" t="s">
        <v>43</v>
      </c>
      <c r="C2688" s="5"/>
      <c r="D2688" s="5"/>
      <c r="E2688">
        <v>3</v>
      </c>
      <c r="F2688">
        <v>2</v>
      </c>
      <c r="G2688">
        <v>5</v>
      </c>
      <c r="H2688" s="11">
        <f>Sample[[#This Row],[C]]/Sample[[#This Row],[D]]</f>
        <v>0.66666666666666663</v>
      </c>
      <c r="I2688" s="11">
        <f>Sample[[#This Row],[A]]/Sample[[#This Row],[C]]</f>
        <v>2.5</v>
      </c>
      <c r="J2688" s="11">
        <f>Sample[[#This Row],[D]]/Sample[[#This Row],[A]]</f>
        <v>0.6</v>
      </c>
      <c r="K2688" s="11">
        <f>Sample[[#This Row],[A]]/Sample[[#This Row],[D]]</f>
        <v>1.6666666666666667</v>
      </c>
      <c r="L2688" s="11">
        <f>Sample[[#This Row],[D]]/Sample[[#This Row],[C]]</f>
        <v>1.5</v>
      </c>
      <c r="M2688" s="11">
        <f>Sample[[#This Row],[C]]/Sample[[#This Row],[A]]</f>
        <v>0.4</v>
      </c>
      <c r="N2688">
        <f>IF(Sample[[#This Row],[Ap]]=0,10,LOG(Sample[[#This Row],[Ap]]))</f>
        <v>-0.17609125905568127</v>
      </c>
      <c r="O2688">
        <f>IF(Sample[[#This Row],[Ei]]=0,10,LOG(Sample[[#This Row],[Ei]]))</f>
        <v>0.3979400086720376</v>
      </c>
      <c r="P2688">
        <f>IF(Sample[[#This Row],[Ii]]=0,10,LOG(Sample[[#This Row],[Ii]]))</f>
        <v>-0.22184874961635639</v>
      </c>
      <c r="Q2688">
        <f>Kx-Sample[[#This Row],[Xp]]</f>
        <v>0.17609125905568127</v>
      </c>
      <c r="R2688">
        <f>Ky-Sample[[#This Row],[Yp]]</f>
        <v>-1.3979400086720375</v>
      </c>
      <c r="S2688">
        <f>Kz-Sample[[#This Row],[Zp]]</f>
        <v>1.2218487496163564</v>
      </c>
      <c r="T2688">
        <f>Sample[[#This Row],[Kpy]]*KSc-Sample[[#This Row],[KPz]]*KSb</f>
        <v>0.17609125905568113</v>
      </c>
      <c r="U2688">
        <f>-1*(Sample[[#This Row],[KPx]]*KSc-Sample[[#This Row],[KPz]]*KSa)</f>
        <v>0.17609125905568127</v>
      </c>
      <c r="V2688">
        <f>(Sample[[#This Row],[KPx]]*$R$2-Sample[[#This Row],[Kpy]]*KSa)</f>
        <v>0.17609125905568127</v>
      </c>
      <c r="W2688">
        <f>Sample[[#This Row],[Kpy]]*KTc-Sample[[#This Row],[KPz]]*KTb</f>
        <v>2.6197887582883936</v>
      </c>
      <c r="X2688">
        <f>-1*(Sample[[#This Row],[KPx]]*KTc-Sample[[#This Row],[KPz]]*KTa)</f>
        <v>2.6197887582883941</v>
      </c>
      <c r="Y2688">
        <f>(Sample[[#This Row],[KPx]]*KTb-Sample[[#This Row],[Kpy]]*KTa)</f>
        <v>2.6197887582883936</v>
      </c>
      <c r="Z2688">
        <f>-Sample[[#This Row],[Xp]]*a+Sample[[#This Row],[Yp]]*b+Sample[[#This Row],[Zp]]*c_</f>
        <v>0.35218251811136242</v>
      </c>
      <c r="AA2688" s="8">
        <f>-IF(Sample[[#This Row],[Column2]]&gt;0,1,-1)*SQRT(Sample[[#This Row],[KPx''i]]^2+Sample[[#This Row],[KPx''j]]^2+Sample[[#This Row],[KPx''k]]^2)/Ksmag/Scale</f>
        <v>-0.21566686642533325</v>
      </c>
      <c r="AB2688" s="1">
        <f>SQRT(Sample[[#This Row],[Kpy''i]]^2+Sample[[#This Row],[KPy''j]]^2+Sample[[#This Row],[KPy''k]]^2)/KTmag/Scale</f>
        <v>1.8524703962620084</v>
      </c>
    </row>
    <row r="2689" spans="1:28" hidden="1" x14ac:dyDescent="0.25">
      <c r="A2689" s="5">
        <v>2684</v>
      </c>
      <c r="B2689" s="13" t="s">
        <v>43</v>
      </c>
      <c r="C2689" s="5"/>
      <c r="D2689" s="5"/>
      <c r="E2689">
        <v>8</v>
      </c>
      <c r="F2689">
        <v>10</v>
      </c>
      <c r="G2689">
        <v>8</v>
      </c>
      <c r="H2689" s="11">
        <f>Sample[[#This Row],[C]]/Sample[[#This Row],[D]]</f>
        <v>1.25</v>
      </c>
      <c r="I2689" s="11">
        <f>Sample[[#This Row],[A]]/Sample[[#This Row],[C]]</f>
        <v>0.8</v>
      </c>
      <c r="J2689" s="11">
        <f>Sample[[#This Row],[D]]/Sample[[#This Row],[A]]</f>
        <v>1</v>
      </c>
      <c r="K2689" s="11">
        <f>Sample[[#This Row],[A]]/Sample[[#This Row],[D]]</f>
        <v>1</v>
      </c>
      <c r="L2689" s="11">
        <f>Sample[[#This Row],[D]]/Sample[[#This Row],[C]]</f>
        <v>0.8</v>
      </c>
      <c r="M2689" s="11">
        <f>Sample[[#This Row],[C]]/Sample[[#This Row],[A]]</f>
        <v>1.25</v>
      </c>
      <c r="N2689">
        <f>IF(Sample[[#This Row],[Ap]]=0,10,LOG(Sample[[#This Row],[Ap]]))</f>
        <v>9.691001300805642E-2</v>
      </c>
      <c r="O2689">
        <f>IF(Sample[[#This Row],[Ei]]=0,10,LOG(Sample[[#This Row],[Ei]]))</f>
        <v>-9.6910013008056392E-2</v>
      </c>
      <c r="P2689">
        <f>IF(Sample[[#This Row],[Ii]]=0,10,LOG(Sample[[#This Row],[Ii]]))</f>
        <v>0</v>
      </c>
      <c r="Q2689">
        <f>Kx-Sample[[#This Row],[Xp]]</f>
        <v>-9.691001300805642E-2</v>
      </c>
      <c r="R2689">
        <f>Ky-Sample[[#This Row],[Yp]]</f>
        <v>-0.90308998699194365</v>
      </c>
      <c r="S2689">
        <f>Kz-Sample[[#This Row],[Zp]]</f>
        <v>1</v>
      </c>
      <c r="T2689">
        <f>Sample[[#This Row],[Kpy]]*KSc-Sample[[#This Row],[KPz]]*KSb</f>
        <v>-9.691001300805635E-2</v>
      </c>
      <c r="U2689">
        <f>-1*(Sample[[#This Row],[KPx]]*KSc-Sample[[#This Row],[KPz]]*KSa)</f>
        <v>-9.691001300805642E-2</v>
      </c>
      <c r="V2689">
        <f>(Sample[[#This Row],[KPx]]*$R$2-Sample[[#This Row],[Kpy]]*KSa)</f>
        <v>-9.691001300805642E-2</v>
      </c>
      <c r="W2689">
        <f>Sample[[#This Row],[Kpy]]*KTc-Sample[[#This Row],[KPz]]*KTb</f>
        <v>1.9030899869919438</v>
      </c>
      <c r="X2689">
        <f>-1*(Sample[[#This Row],[KPx]]*KTc-Sample[[#This Row],[KPz]]*KTa)</f>
        <v>1.9030899869919435</v>
      </c>
      <c r="Y2689">
        <f>(Sample[[#This Row],[KPx]]*KTb-Sample[[#This Row],[Kpy]]*KTa)</f>
        <v>1.9030899869919438</v>
      </c>
      <c r="Z2689">
        <f>-Sample[[#This Row],[Xp]]*a+Sample[[#This Row],[Yp]]*b+Sample[[#This Row],[Zp]]*c_</f>
        <v>-0.19382002601611278</v>
      </c>
      <c r="AA2689" s="8">
        <f>-IF(Sample[[#This Row],[Column2]]&gt;0,1,-1)*SQRT(Sample[[#This Row],[KPx''i]]^2+Sample[[#This Row],[KPx''j]]^2+Sample[[#This Row],[KPx''k]]^2)/Ksmag/Scale</f>
        <v>0.11869004141810925</v>
      </c>
      <c r="AB2689" s="1">
        <f>SQRT(Sample[[#This Row],[Kpy''i]]^2+Sample[[#This Row],[KPy''j]]^2+Sample[[#This Row],[KPy''k]]^2)/KTmag/Scale</f>
        <v>1.3456878350102222</v>
      </c>
    </row>
    <row r="2690" spans="1:28" hidden="1" x14ac:dyDescent="0.25">
      <c r="A2690" s="5">
        <v>2685</v>
      </c>
      <c r="B2690" s="13" t="s">
        <v>43</v>
      </c>
      <c r="C2690" s="5"/>
      <c r="D2690" s="5"/>
      <c r="E2690">
        <v>9</v>
      </c>
      <c r="F2690">
        <v>10</v>
      </c>
      <c r="G2690">
        <v>4</v>
      </c>
      <c r="H2690" s="11">
        <f>Sample[[#This Row],[C]]/Sample[[#This Row],[D]]</f>
        <v>1.1111111111111112</v>
      </c>
      <c r="I2690" s="11">
        <f>Sample[[#This Row],[A]]/Sample[[#This Row],[C]]</f>
        <v>0.4</v>
      </c>
      <c r="J2690" s="11">
        <f>Sample[[#This Row],[D]]/Sample[[#This Row],[A]]</f>
        <v>2.25</v>
      </c>
      <c r="K2690" s="11">
        <f>Sample[[#This Row],[A]]/Sample[[#This Row],[D]]</f>
        <v>0.44444444444444442</v>
      </c>
      <c r="L2690" s="11">
        <f>Sample[[#This Row],[D]]/Sample[[#This Row],[C]]</f>
        <v>0.9</v>
      </c>
      <c r="M2690" s="11">
        <f>Sample[[#This Row],[C]]/Sample[[#This Row],[A]]</f>
        <v>2.5</v>
      </c>
      <c r="N2690">
        <f>IF(Sample[[#This Row],[Ap]]=0,10,LOG(Sample[[#This Row],[Ap]]))</f>
        <v>4.5757490560675143E-2</v>
      </c>
      <c r="O2690">
        <f>IF(Sample[[#This Row],[Ei]]=0,10,LOG(Sample[[#This Row],[Ei]]))</f>
        <v>-0.3979400086720376</v>
      </c>
      <c r="P2690">
        <f>IF(Sample[[#This Row],[Ii]]=0,10,LOG(Sample[[#This Row],[Ii]]))</f>
        <v>0.35218251811136247</v>
      </c>
      <c r="Q2690">
        <f>Kx-Sample[[#This Row],[Xp]]</f>
        <v>-4.5757490560675143E-2</v>
      </c>
      <c r="R2690">
        <f>Ky-Sample[[#This Row],[Yp]]</f>
        <v>-0.6020599913279624</v>
      </c>
      <c r="S2690">
        <f>Kz-Sample[[#This Row],[Zp]]</f>
        <v>0.64781748188863753</v>
      </c>
      <c r="T2690">
        <f>Sample[[#This Row],[Kpy]]*KSc-Sample[[#This Row],[KPz]]*KSb</f>
        <v>-4.5757490560675129E-2</v>
      </c>
      <c r="U2690">
        <f>-1*(Sample[[#This Row],[KPx]]*KSc-Sample[[#This Row],[KPz]]*KSa)</f>
        <v>-4.5757490560675143E-2</v>
      </c>
      <c r="V2690">
        <f>(Sample[[#This Row],[KPx]]*$R$2-Sample[[#This Row],[Kpy]]*KSa)</f>
        <v>-4.5757490560675143E-2</v>
      </c>
      <c r="W2690">
        <f>Sample[[#This Row],[Kpy]]*KTc-Sample[[#This Row],[KPz]]*KTb</f>
        <v>1.2498774732165998</v>
      </c>
      <c r="X2690">
        <f>-1*(Sample[[#This Row],[KPx]]*KTc-Sample[[#This Row],[KPz]]*KTa)</f>
        <v>1.2498774732165998</v>
      </c>
      <c r="Y2690">
        <f>(Sample[[#This Row],[KPx]]*KTb-Sample[[#This Row],[Kpy]]*KTa)</f>
        <v>1.2498774732166</v>
      </c>
      <c r="Z2690">
        <f>-Sample[[#This Row],[Xp]]*a+Sample[[#This Row],[Yp]]*b+Sample[[#This Row],[Zp]]*c_</f>
        <v>-9.1514981121350258E-2</v>
      </c>
      <c r="AA2690" s="8">
        <f>-IF(Sample[[#This Row],[Column2]]&gt;0,1,-1)*SQRT(Sample[[#This Row],[KPx''i]]^2+Sample[[#This Row],[KPx''j]]^2+Sample[[#This Row],[KPx''k]]^2)/Ksmag/Scale</f>
        <v>5.6041251891935914E-2</v>
      </c>
      <c r="AB2690" s="1">
        <f>SQRT(Sample[[#This Row],[Kpy''i]]^2+Sample[[#This Row],[KPy''j]]^2+Sample[[#This Row],[KPy''k]]^2)/KTmag/Scale</f>
        <v>0.88379683696376532</v>
      </c>
    </row>
    <row r="2691" spans="1:28" hidden="1" x14ac:dyDescent="0.25">
      <c r="A2691" s="5">
        <v>2686</v>
      </c>
      <c r="B2691" s="13" t="s">
        <v>43</v>
      </c>
      <c r="C2691" s="5"/>
      <c r="D2691" s="5"/>
      <c r="E2691">
        <v>2</v>
      </c>
      <c r="F2691">
        <v>4</v>
      </c>
      <c r="G2691">
        <v>7</v>
      </c>
      <c r="H2691" s="11">
        <f>Sample[[#This Row],[C]]/Sample[[#This Row],[D]]</f>
        <v>2</v>
      </c>
      <c r="I2691" s="11">
        <f>Sample[[#This Row],[A]]/Sample[[#This Row],[C]]</f>
        <v>1.75</v>
      </c>
      <c r="J2691" s="11">
        <f>Sample[[#This Row],[D]]/Sample[[#This Row],[A]]</f>
        <v>0.2857142857142857</v>
      </c>
      <c r="K2691" s="11">
        <f>Sample[[#This Row],[A]]/Sample[[#This Row],[D]]</f>
        <v>3.5</v>
      </c>
      <c r="L2691" s="11">
        <f>Sample[[#This Row],[D]]/Sample[[#This Row],[C]]</f>
        <v>0.5</v>
      </c>
      <c r="M2691" s="11">
        <f>Sample[[#This Row],[C]]/Sample[[#This Row],[A]]</f>
        <v>0.5714285714285714</v>
      </c>
      <c r="N2691">
        <f>IF(Sample[[#This Row],[Ap]]=0,10,LOG(Sample[[#This Row],[Ap]]))</f>
        <v>0.3010299956639812</v>
      </c>
      <c r="O2691">
        <f>IF(Sample[[#This Row],[Ei]]=0,10,LOG(Sample[[#This Row],[Ei]]))</f>
        <v>0.24303804868629444</v>
      </c>
      <c r="P2691">
        <f>IF(Sample[[#This Row],[Ii]]=0,10,LOG(Sample[[#This Row],[Ii]]))</f>
        <v>-0.54406804435027567</v>
      </c>
      <c r="Q2691">
        <f>Kx-Sample[[#This Row],[Xp]]</f>
        <v>-0.3010299956639812</v>
      </c>
      <c r="R2691">
        <f>Ky-Sample[[#This Row],[Yp]]</f>
        <v>-1.2430380486862944</v>
      </c>
      <c r="S2691">
        <f>Kz-Sample[[#This Row],[Zp]]</f>
        <v>1.5440680443502757</v>
      </c>
      <c r="T2691">
        <f>Sample[[#This Row],[Kpy]]*KSc-Sample[[#This Row],[KPz]]*KSb</f>
        <v>-0.30102999566398125</v>
      </c>
      <c r="U2691">
        <f>-1*(Sample[[#This Row],[KPx]]*KSc-Sample[[#This Row],[KPz]]*KSa)</f>
        <v>-0.3010299956639812</v>
      </c>
      <c r="V2691">
        <f>(Sample[[#This Row],[KPx]]*$R$2-Sample[[#This Row],[Kpy]]*KSa)</f>
        <v>-0.3010299956639812</v>
      </c>
      <c r="W2691">
        <f>Sample[[#This Row],[Kpy]]*KTc-Sample[[#This Row],[KPz]]*KTb</f>
        <v>2.7871060930365701</v>
      </c>
      <c r="X2691">
        <f>-1*(Sample[[#This Row],[KPx]]*KTc-Sample[[#This Row],[KPz]]*KTa)</f>
        <v>2.7871060930365701</v>
      </c>
      <c r="Y2691">
        <f>(Sample[[#This Row],[KPx]]*KTb-Sample[[#This Row],[Kpy]]*KTa)</f>
        <v>2.7871060930365701</v>
      </c>
      <c r="Z2691">
        <f>-Sample[[#This Row],[Xp]]*a+Sample[[#This Row],[Yp]]*b+Sample[[#This Row],[Zp]]*c_</f>
        <v>-0.60205999132796251</v>
      </c>
      <c r="AA2691" s="8">
        <f>-IF(Sample[[#This Row],[Column2]]&gt;0,1,-1)*SQRT(Sample[[#This Row],[KPx''i]]^2+Sample[[#This Row],[KPx''j]]^2+Sample[[#This Row],[KPx''k]]^2)/Ksmag/Scale</f>
        <v>0.36868494332449331</v>
      </c>
      <c r="AB2691" s="1">
        <f>SQRT(Sample[[#This Row],[Kpy''i]]^2+Sample[[#This Row],[KPy''j]]^2+Sample[[#This Row],[KPy''k]]^2)/KTmag/Scale</f>
        <v>1.9707816182725035</v>
      </c>
    </row>
    <row r="2692" spans="1:28" hidden="1" x14ac:dyDescent="0.25">
      <c r="A2692" s="5">
        <v>2687</v>
      </c>
      <c r="B2692" s="13" t="s">
        <v>43</v>
      </c>
      <c r="C2692" s="5"/>
      <c r="D2692" s="5"/>
      <c r="E2692">
        <v>4</v>
      </c>
      <c r="F2692">
        <v>7</v>
      </c>
      <c r="G2692">
        <v>8</v>
      </c>
      <c r="H2692" s="11">
        <f>Sample[[#This Row],[C]]/Sample[[#This Row],[D]]</f>
        <v>1.75</v>
      </c>
      <c r="I2692" s="11">
        <f>Sample[[#This Row],[A]]/Sample[[#This Row],[C]]</f>
        <v>1.1428571428571428</v>
      </c>
      <c r="J2692" s="11">
        <f>Sample[[#This Row],[D]]/Sample[[#This Row],[A]]</f>
        <v>0.5</v>
      </c>
      <c r="K2692" s="11">
        <f>Sample[[#This Row],[A]]/Sample[[#This Row],[D]]</f>
        <v>2</v>
      </c>
      <c r="L2692" s="11">
        <f>Sample[[#This Row],[D]]/Sample[[#This Row],[C]]</f>
        <v>0.5714285714285714</v>
      </c>
      <c r="M2692" s="11">
        <f>Sample[[#This Row],[C]]/Sample[[#This Row],[A]]</f>
        <v>0.875</v>
      </c>
      <c r="N2692">
        <f>IF(Sample[[#This Row],[Ap]]=0,10,LOG(Sample[[#This Row],[Ap]]))</f>
        <v>0.24303804868629444</v>
      </c>
      <c r="O2692">
        <f>IF(Sample[[#This Row],[Ei]]=0,10,LOG(Sample[[#This Row],[Ei]]))</f>
        <v>5.7991946977686733E-2</v>
      </c>
      <c r="P2692">
        <f>IF(Sample[[#This Row],[Ii]]=0,10,LOG(Sample[[#This Row],[Ii]]))</f>
        <v>-0.3010299956639812</v>
      </c>
      <c r="Q2692">
        <f>Kx-Sample[[#This Row],[Xp]]</f>
        <v>-0.24303804868629444</v>
      </c>
      <c r="R2692">
        <f>Ky-Sample[[#This Row],[Yp]]</f>
        <v>-1.0579919469776868</v>
      </c>
      <c r="S2692">
        <f>Kz-Sample[[#This Row],[Zp]]</f>
        <v>1.3010299956639813</v>
      </c>
      <c r="T2692">
        <f>Sample[[#This Row],[Kpy]]*KSc-Sample[[#This Row],[KPz]]*KSb</f>
        <v>-0.24303804868629442</v>
      </c>
      <c r="U2692">
        <f>-1*(Sample[[#This Row],[KPx]]*KSc-Sample[[#This Row],[KPz]]*KSa)</f>
        <v>-0.24303804868629444</v>
      </c>
      <c r="V2692">
        <f>(Sample[[#This Row],[KPx]]*$R$2-Sample[[#This Row],[Kpy]]*KSa)</f>
        <v>-0.24303804868629444</v>
      </c>
      <c r="W2692">
        <f>Sample[[#This Row],[Kpy]]*KTc-Sample[[#This Row],[KPz]]*KTb</f>
        <v>2.3590219426416681</v>
      </c>
      <c r="X2692">
        <f>-1*(Sample[[#This Row],[KPx]]*KTc-Sample[[#This Row],[KPz]]*KTa)</f>
        <v>2.3590219426416681</v>
      </c>
      <c r="Y2692">
        <f>(Sample[[#This Row],[KPx]]*KTb-Sample[[#This Row],[Kpy]]*KTa)</f>
        <v>2.3590219426416681</v>
      </c>
      <c r="Z2692">
        <f>-Sample[[#This Row],[Xp]]*a+Sample[[#This Row],[Yp]]*b+Sample[[#This Row],[Zp]]*c_</f>
        <v>-0.48607609737258894</v>
      </c>
      <c r="AA2692" s="8">
        <f>-IF(Sample[[#This Row],[Column2]]&gt;0,1,-1)*SQRT(Sample[[#This Row],[KPx''i]]^2+Sample[[#This Row],[KPx''j]]^2+Sample[[#This Row],[KPx''k]]^2)/Ksmag/Scale</f>
        <v>0.29765960368155842</v>
      </c>
      <c r="AB2692" s="1">
        <f>SQRT(Sample[[#This Row],[Kpy''i]]^2+Sample[[#This Row],[KPy''j]]^2+Sample[[#This Row],[KPy''k]]^2)/KTmag/Scale</f>
        <v>1.6680804126097863</v>
      </c>
    </row>
    <row r="2693" spans="1:28" hidden="1" x14ac:dyDescent="0.25">
      <c r="A2693" s="5">
        <v>2688</v>
      </c>
      <c r="B2693" s="13" t="s">
        <v>43</v>
      </c>
      <c r="C2693" s="5"/>
      <c r="D2693" s="5"/>
      <c r="E2693">
        <v>5</v>
      </c>
      <c r="F2693">
        <v>6</v>
      </c>
      <c r="G2693">
        <v>4</v>
      </c>
      <c r="H2693" s="11">
        <f>Sample[[#This Row],[C]]/Sample[[#This Row],[D]]</f>
        <v>1.2</v>
      </c>
      <c r="I2693" s="11">
        <f>Sample[[#This Row],[A]]/Sample[[#This Row],[C]]</f>
        <v>0.66666666666666663</v>
      </c>
      <c r="J2693" s="11">
        <f>Sample[[#This Row],[D]]/Sample[[#This Row],[A]]</f>
        <v>1.25</v>
      </c>
      <c r="K2693" s="11">
        <f>Sample[[#This Row],[A]]/Sample[[#This Row],[D]]</f>
        <v>0.8</v>
      </c>
      <c r="L2693" s="11">
        <f>Sample[[#This Row],[D]]/Sample[[#This Row],[C]]</f>
        <v>0.83333333333333337</v>
      </c>
      <c r="M2693" s="11">
        <f>Sample[[#This Row],[C]]/Sample[[#This Row],[A]]</f>
        <v>1.5</v>
      </c>
      <c r="N2693">
        <f>IF(Sample[[#This Row],[Ap]]=0,10,LOG(Sample[[#This Row],[Ap]]))</f>
        <v>7.9181246047624818E-2</v>
      </c>
      <c r="O2693">
        <f>IF(Sample[[#This Row],[Ei]]=0,10,LOG(Sample[[#This Row],[Ei]]))</f>
        <v>-0.17609125905568127</v>
      </c>
      <c r="P2693">
        <f>IF(Sample[[#This Row],[Ii]]=0,10,LOG(Sample[[#This Row],[Ii]]))</f>
        <v>9.691001300805642E-2</v>
      </c>
      <c r="Q2693">
        <f>Kx-Sample[[#This Row],[Xp]]</f>
        <v>-7.9181246047624818E-2</v>
      </c>
      <c r="R2693">
        <f>Ky-Sample[[#This Row],[Yp]]</f>
        <v>-0.82390874094431876</v>
      </c>
      <c r="S2693">
        <f>Kz-Sample[[#This Row],[Zp]]</f>
        <v>0.90308998699194354</v>
      </c>
      <c r="T2693">
        <f>Sample[[#This Row],[Kpy]]*KSc-Sample[[#This Row],[KPz]]*KSb</f>
        <v>-7.9181246047624776E-2</v>
      </c>
      <c r="U2693">
        <f>-1*(Sample[[#This Row],[KPx]]*KSc-Sample[[#This Row],[KPz]]*KSa)</f>
        <v>-7.9181246047624818E-2</v>
      </c>
      <c r="V2693">
        <f>(Sample[[#This Row],[KPx]]*$R$2-Sample[[#This Row],[Kpy]]*KSa)</f>
        <v>-7.9181246047624818E-2</v>
      </c>
      <c r="W2693">
        <f>Sample[[#This Row],[Kpy]]*KTc-Sample[[#This Row],[KPz]]*KTb</f>
        <v>1.7269987279362624</v>
      </c>
      <c r="X2693">
        <f>-1*(Sample[[#This Row],[KPx]]*KTc-Sample[[#This Row],[KPz]]*KTa)</f>
        <v>1.7269987279362622</v>
      </c>
      <c r="Y2693">
        <f>(Sample[[#This Row],[KPx]]*KTb-Sample[[#This Row],[Kpy]]*KTa)</f>
        <v>1.7269987279362624</v>
      </c>
      <c r="Z2693">
        <f>-Sample[[#This Row],[Xp]]*a+Sample[[#This Row],[Yp]]*b+Sample[[#This Row],[Zp]]*c_</f>
        <v>-0.15836249209524969</v>
      </c>
      <c r="AA2693" s="8">
        <f>-IF(Sample[[#This Row],[Column2]]&gt;0,1,-1)*SQRT(Sample[[#This Row],[KPx''i]]^2+Sample[[#This Row],[KPx''j]]^2+Sample[[#This Row],[KPx''k]]^2)/Ksmag/Scale</f>
        <v>9.6976825007224002E-2</v>
      </c>
      <c r="AB2693" s="1">
        <f>SQRT(Sample[[#This Row],[Kpy''i]]^2+Sample[[#This Row],[KPy''j]]^2+Sample[[#This Row],[KPy''k]]^2)/KTmag/Scale</f>
        <v>1.2211725116242726</v>
      </c>
    </row>
    <row r="2694" spans="1:28" hidden="1" x14ac:dyDescent="0.25">
      <c r="A2694" s="5">
        <v>2689</v>
      </c>
      <c r="B2694" s="13" t="s">
        <v>43</v>
      </c>
      <c r="C2694" s="5"/>
      <c r="D2694" s="5"/>
      <c r="E2694">
        <v>1</v>
      </c>
      <c r="F2694">
        <v>1</v>
      </c>
      <c r="G2694">
        <v>7</v>
      </c>
      <c r="H2694" s="11">
        <f>Sample[[#This Row],[C]]/Sample[[#This Row],[D]]</f>
        <v>1</v>
      </c>
      <c r="I2694" s="11">
        <f>Sample[[#This Row],[A]]/Sample[[#This Row],[C]]</f>
        <v>7</v>
      </c>
      <c r="J2694" s="11">
        <f>Sample[[#This Row],[D]]/Sample[[#This Row],[A]]</f>
        <v>0.14285714285714285</v>
      </c>
      <c r="K2694" s="11">
        <f>Sample[[#This Row],[A]]/Sample[[#This Row],[D]]</f>
        <v>7</v>
      </c>
      <c r="L2694" s="11">
        <f>Sample[[#This Row],[D]]/Sample[[#This Row],[C]]</f>
        <v>1</v>
      </c>
      <c r="M2694" s="11">
        <f>Sample[[#This Row],[C]]/Sample[[#This Row],[A]]</f>
        <v>0.14285714285714285</v>
      </c>
      <c r="N2694">
        <f>IF(Sample[[#This Row],[Ap]]=0,10,LOG(Sample[[#This Row],[Ap]]))</f>
        <v>0</v>
      </c>
      <c r="O2694">
        <f>IF(Sample[[#This Row],[Ei]]=0,10,LOG(Sample[[#This Row],[Ei]]))</f>
        <v>0.84509804001425681</v>
      </c>
      <c r="P2694">
        <f>IF(Sample[[#This Row],[Ii]]=0,10,LOG(Sample[[#This Row],[Ii]]))</f>
        <v>-0.84509804001425681</v>
      </c>
      <c r="Q2694">
        <f>Kx-Sample[[#This Row],[Xp]]</f>
        <v>0</v>
      </c>
      <c r="R2694">
        <f>Ky-Sample[[#This Row],[Yp]]</f>
        <v>-1.8450980400142569</v>
      </c>
      <c r="S2694">
        <f>Kz-Sample[[#This Row],[Zp]]</f>
        <v>1.8450980400142569</v>
      </c>
      <c r="T2694">
        <f>Sample[[#This Row],[Kpy]]*KSc-Sample[[#This Row],[KPz]]*KSb</f>
        <v>0</v>
      </c>
      <c r="U2694">
        <f>-1*(Sample[[#This Row],[KPx]]*KSc-Sample[[#This Row],[KPz]]*KSa)</f>
        <v>0</v>
      </c>
      <c r="V2694">
        <f>(Sample[[#This Row],[KPx]]*$R$2-Sample[[#This Row],[Kpy]]*KSa)</f>
        <v>0</v>
      </c>
      <c r="W2694">
        <f>Sample[[#This Row],[Kpy]]*KTc-Sample[[#This Row],[KPz]]*KTb</f>
        <v>3.6901960800285138</v>
      </c>
      <c r="X2694">
        <f>-1*(Sample[[#This Row],[KPx]]*KTc-Sample[[#This Row],[KPz]]*KTa)</f>
        <v>3.6901960800285138</v>
      </c>
      <c r="Y2694">
        <f>(Sample[[#This Row],[KPx]]*KTb-Sample[[#This Row],[Kpy]]*KTa)</f>
        <v>3.6901960800285138</v>
      </c>
      <c r="Z2694">
        <f>-Sample[[#This Row],[Xp]]*a+Sample[[#This Row],[Yp]]*b+Sample[[#This Row],[Zp]]*c_</f>
        <v>0</v>
      </c>
      <c r="AA2694" s="8">
        <f>-IF(Sample[[#This Row],[Column2]]&gt;0,1,-1)*SQRT(Sample[[#This Row],[KPx''i]]^2+Sample[[#This Row],[KPx''j]]^2+Sample[[#This Row],[KPx''k]]^2)/Ksmag/Scale</f>
        <v>0</v>
      </c>
      <c r="AB2694" s="1">
        <f>SQRT(Sample[[#This Row],[Kpy''i]]^2+Sample[[#This Row],[KPy''j]]^2+Sample[[#This Row],[KPy''k]]^2)/KTmag/Scale</f>
        <v>2.6093626720961778</v>
      </c>
    </row>
    <row r="2695" spans="1:28" hidden="1" x14ac:dyDescent="0.25">
      <c r="A2695" s="5">
        <v>2690</v>
      </c>
      <c r="B2695" s="13" t="s">
        <v>43</v>
      </c>
      <c r="C2695" s="5"/>
      <c r="D2695" s="5"/>
      <c r="E2695">
        <v>9</v>
      </c>
      <c r="F2695">
        <v>3</v>
      </c>
      <c r="G2695">
        <v>5</v>
      </c>
      <c r="H2695" s="11">
        <f>Sample[[#This Row],[C]]/Sample[[#This Row],[D]]</f>
        <v>0.33333333333333331</v>
      </c>
      <c r="I2695" s="11">
        <f>Sample[[#This Row],[A]]/Sample[[#This Row],[C]]</f>
        <v>1.6666666666666667</v>
      </c>
      <c r="J2695" s="11">
        <f>Sample[[#This Row],[D]]/Sample[[#This Row],[A]]</f>
        <v>1.8</v>
      </c>
      <c r="K2695" s="11">
        <f>Sample[[#This Row],[A]]/Sample[[#This Row],[D]]</f>
        <v>0.55555555555555558</v>
      </c>
      <c r="L2695" s="11">
        <f>Sample[[#This Row],[D]]/Sample[[#This Row],[C]]</f>
        <v>3</v>
      </c>
      <c r="M2695" s="11">
        <f>Sample[[#This Row],[C]]/Sample[[#This Row],[A]]</f>
        <v>0.6</v>
      </c>
      <c r="N2695">
        <f>IF(Sample[[#This Row],[Ap]]=0,10,LOG(Sample[[#This Row],[Ap]]))</f>
        <v>-0.47712125471966244</v>
      </c>
      <c r="O2695">
        <f>IF(Sample[[#This Row],[Ei]]=0,10,LOG(Sample[[#This Row],[Ei]]))</f>
        <v>0.22184874961635639</v>
      </c>
      <c r="P2695">
        <f>IF(Sample[[#This Row],[Ii]]=0,10,LOG(Sample[[#This Row],[Ii]]))</f>
        <v>0.25527250510330607</v>
      </c>
      <c r="Q2695">
        <f>Kx-Sample[[#This Row],[Xp]]</f>
        <v>0.47712125471966244</v>
      </c>
      <c r="R2695">
        <f>Ky-Sample[[#This Row],[Yp]]</f>
        <v>-1.2218487496163564</v>
      </c>
      <c r="S2695">
        <f>Kz-Sample[[#This Row],[Zp]]</f>
        <v>0.74472749489669399</v>
      </c>
      <c r="T2695">
        <f>Sample[[#This Row],[Kpy]]*KSc-Sample[[#This Row],[KPz]]*KSb</f>
        <v>0.47712125471966238</v>
      </c>
      <c r="U2695">
        <f>-1*(Sample[[#This Row],[KPx]]*KSc-Sample[[#This Row],[KPz]]*KSa)</f>
        <v>0.47712125471966244</v>
      </c>
      <c r="V2695">
        <f>(Sample[[#This Row],[KPx]]*$R$2-Sample[[#This Row],[Kpy]]*KSa)</f>
        <v>0.47712125471966244</v>
      </c>
      <c r="W2695">
        <f>Sample[[#This Row],[Kpy]]*KTc-Sample[[#This Row],[KPz]]*KTb</f>
        <v>1.9665762445130504</v>
      </c>
      <c r="X2695">
        <f>-1*(Sample[[#This Row],[KPx]]*KTc-Sample[[#This Row],[KPz]]*KTa)</f>
        <v>1.9665762445130504</v>
      </c>
      <c r="Y2695">
        <f>(Sample[[#This Row],[KPx]]*KTb-Sample[[#This Row],[Kpy]]*KTa)</f>
        <v>1.9665762445130504</v>
      </c>
      <c r="Z2695">
        <f>-Sample[[#This Row],[Xp]]*a+Sample[[#This Row],[Yp]]*b+Sample[[#This Row],[Zp]]*c_</f>
        <v>0.95424250943932498</v>
      </c>
      <c r="AA2695" s="8">
        <f>-IF(Sample[[#This Row],[Column2]]&gt;0,1,-1)*SQRT(Sample[[#This Row],[KPx''i]]^2+Sample[[#This Row],[KPx''j]]^2+Sample[[#This Row],[KPx''k]]^2)/Ksmag/Scale</f>
        <v>-0.58435180974982659</v>
      </c>
      <c r="AB2695" s="1">
        <f>SQRT(Sample[[#This Row],[Kpy''i]]^2+Sample[[#This Row],[KPy''j]]^2+Sample[[#This Row],[KPy''k]]^2)/KTmag/Scale</f>
        <v>1.3905793982155519</v>
      </c>
    </row>
    <row r="2696" spans="1:28" hidden="1" x14ac:dyDescent="0.25">
      <c r="A2696" s="5">
        <v>2691</v>
      </c>
      <c r="B2696" s="13" t="s">
        <v>43</v>
      </c>
      <c r="C2696" s="5"/>
      <c r="D2696" s="5"/>
      <c r="E2696">
        <v>3</v>
      </c>
      <c r="F2696">
        <v>3</v>
      </c>
      <c r="G2696">
        <v>7</v>
      </c>
      <c r="H2696" s="11">
        <f>Sample[[#This Row],[C]]/Sample[[#This Row],[D]]</f>
        <v>1</v>
      </c>
      <c r="I2696" s="11">
        <f>Sample[[#This Row],[A]]/Sample[[#This Row],[C]]</f>
        <v>2.3333333333333335</v>
      </c>
      <c r="J2696" s="11">
        <f>Sample[[#This Row],[D]]/Sample[[#This Row],[A]]</f>
        <v>0.42857142857142855</v>
      </c>
      <c r="K2696" s="11">
        <f>Sample[[#This Row],[A]]/Sample[[#This Row],[D]]</f>
        <v>2.3333333333333335</v>
      </c>
      <c r="L2696" s="11">
        <f>Sample[[#This Row],[D]]/Sample[[#This Row],[C]]</f>
        <v>1</v>
      </c>
      <c r="M2696" s="11">
        <f>Sample[[#This Row],[C]]/Sample[[#This Row],[A]]</f>
        <v>0.42857142857142855</v>
      </c>
      <c r="N2696">
        <f>IF(Sample[[#This Row],[Ap]]=0,10,LOG(Sample[[#This Row],[Ap]]))</f>
        <v>0</v>
      </c>
      <c r="O2696">
        <f>IF(Sample[[#This Row],[Ei]]=0,10,LOG(Sample[[#This Row],[Ei]]))</f>
        <v>0.36797678529459443</v>
      </c>
      <c r="P2696">
        <f>IF(Sample[[#This Row],[Ii]]=0,10,LOG(Sample[[#This Row],[Ii]]))</f>
        <v>-0.36797678529459443</v>
      </c>
      <c r="Q2696">
        <f>Kx-Sample[[#This Row],[Xp]]</f>
        <v>0</v>
      </c>
      <c r="R2696">
        <f>Ky-Sample[[#This Row],[Yp]]</f>
        <v>-1.3679767852945943</v>
      </c>
      <c r="S2696">
        <f>Kz-Sample[[#This Row],[Zp]]</f>
        <v>1.3679767852945943</v>
      </c>
      <c r="T2696">
        <f>Sample[[#This Row],[Kpy]]*KSc-Sample[[#This Row],[KPz]]*KSb</f>
        <v>0</v>
      </c>
      <c r="U2696">
        <f>-1*(Sample[[#This Row],[KPx]]*KSc-Sample[[#This Row],[KPz]]*KSa)</f>
        <v>0</v>
      </c>
      <c r="V2696">
        <f>(Sample[[#This Row],[KPx]]*$R$2-Sample[[#This Row],[Kpy]]*KSa)</f>
        <v>0</v>
      </c>
      <c r="W2696">
        <f>Sample[[#This Row],[Kpy]]*KTc-Sample[[#This Row],[KPz]]*KTb</f>
        <v>2.7359535705891886</v>
      </c>
      <c r="X2696">
        <f>-1*(Sample[[#This Row],[KPx]]*KTc-Sample[[#This Row],[KPz]]*KTa)</f>
        <v>2.7359535705891886</v>
      </c>
      <c r="Y2696">
        <f>(Sample[[#This Row],[KPx]]*KTb-Sample[[#This Row],[Kpy]]*KTa)</f>
        <v>2.7359535705891886</v>
      </c>
      <c r="Z2696">
        <f>-Sample[[#This Row],[Xp]]*a+Sample[[#This Row],[Yp]]*b+Sample[[#This Row],[Zp]]*c_</f>
        <v>0</v>
      </c>
      <c r="AA2696" s="8">
        <f>-IF(Sample[[#This Row],[Column2]]&gt;0,1,-1)*SQRT(Sample[[#This Row],[KPx''i]]^2+Sample[[#This Row],[KPx''j]]^2+Sample[[#This Row],[KPx''k]]^2)/Ksmag/Scale</f>
        <v>0</v>
      </c>
      <c r="AB2696" s="1">
        <f>SQRT(Sample[[#This Row],[Kpy''i]]^2+Sample[[#This Row],[KPy''j]]^2+Sample[[#This Row],[KPy''k]]^2)/KTmag/Scale</f>
        <v>1.9346113227751629</v>
      </c>
    </row>
    <row r="2697" spans="1:28" x14ac:dyDescent="0.25">
      <c r="A2697" s="5">
        <v>2692</v>
      </c>
      <c r="B2697" s="13" t="s">
        <v>43</v>
      </c>
      <c r="C2697" s="5"/>
      <c r="D2697" s="5"/>
      <c r="E2697">
        <v>9</v>
      </c>
      <c r="F2697">
        <v>6</v>
      </c>
      <c r="G2697">
        <v>5</v>
      </c>
      <c r="H2697" s="11">
        <f>Sample[[#This Row],[C]]/Sample[[#This Row],[D]]</f>
        <v>0.66666666666666663</v>
      </c>
      <c r="I2697" s="11">
        <f>Sample[[#This Row],[A]]/Sample[[#This Row],[C]]</f>
        <v>0.83333333333333337</v>
      </c>
      <c r="J2697" s="11">
        <f>Sample[[#This Row],[D]]/Sample[[#This Row],[A]]</f>
        <v>1.8</v>
      </c>
      <c r="K2697" s="11">
        <f>Sample[[#This Row],[A]]/Sample[[#This Row],[D]]</f>
        <v>0.55555555555555558</v>
      </c>
      <c r="L2697" s="11">
        <f>Sample[[#This Row],[D]]/Sample[[#This Row],[C]]</f>
        <v>1.5</v>
      </c>
      <c r="M2697" s="11">
        <f>Sample[[#This Row],[C]]/Sample[[#This Row],[A]]</f>
        <v>1.2</v>
      </c>
      <c r="N2697">
        <f>IF(Sample[[#This Row],[Ap]]=0,10,LOG(Sample[[#This Row],[Ap]]))</f>
        <v>-0.17609125905568127</v>
      </c>
      <c r="O2697">
        <f>IF(Sample[[#This Row],[Ei]]=0,10,LOG(Sample[[#This Row],[Ei]]))</f>
        <v>-7.9181246047624804E-2</v>
      </c>
      <c r="P2697">
        <f>IF(Sample[[#This Row],[Ii]]=0,10,LOG(Sample[[#This Row],[Ii]]))</f>
        <v>0.25527250510330607</v>
      </c>
      <c r="Q2697">
        <f>Kx-Sample[[#This Row],[Xp]]</f>
        <v>0.17609125905568127</v>
      </c>
      <c r="R2697">
        <f>Ky-Sample[[#This Row],[Yp]]</f>
        <v>-0.92081875395237522</v>
      </c>
      <c r="S2697">
        <f>Kz-Sample[[#This Row],[Zp]]</f>
        <v>0.74472749489669399</v>
      </c>
      <c r="T2697">
        <f>Sample[[#This Row],[Kpy]]*KSc-Sample[[#This Row],[KPz]]*KSb</f>
        <v>0.17609125905568124</v>
      </c>
      <c r="U2697">
        <f>-1*(Sample[[#This Row],[KPx]]*KSc-Sample[[#This Row],[KPz]]*KSa)</f>
        <v>0.17609125905568127</v>
      </c>
      <c r="V2697">
        <f>(Sample[[#This Row],[KPx]]*$R$2-Sample[[#This Row],[Kpy]]*KSa)</f>
        <v>0.17609125905568127</v>
      </c>
      <c r="W2697">
        <f>Sample[[#This Row],[Kpy]]*KTc-Sample[[#This Row],[KPz]]*KTb</f>
        <v>1.6655462488490693</v>
      </c>
      <c r="X2697">
        <f>-1*(Sample[[#This Row],[KPx]]*KTc-Sample[[#This Row],[KPz]]*KTa)</f>
        <v>1.6655462488490693</v>
      </c>
      <c r="Y2697">
        <f>(Sample[[#This Row],[KPx]]*KTb-Sample[[#This Row],[Kpy]]*KTa)</f>
        <v>1.6655462488490691</v>
      </c>
      <c r="Z2697">
        <f>-Sample[[#This Row],[Xp]]*a+Sample[[#This Row],[Yp]]*b+Sample[[#This Row],[Zp]]*c_</f>
        <v>0.35218251811136253</v>
      </c>
      <c r="AA2697" s="8">
        <f>-IF(Sample[[#This Row],[Column2]]&gt;0,1,-1)*SQRT(Sample[[#This Row],[KPx''i]]^2+Sample[[#This Row],[KPx''j]]^2+Sample[[#This Row],[KPx''k]]^2)/Ksmag/Scale</f>
        <v>-0.21566686642533334</v>
      </c>
      <c r="AB2697" s="1">
        <f>SQRT(Sample[[#This Row],[Kpy''i]]^2+Sample[[#This Row],[KPy''j]]^2+Sample[[#This Row],[KPy''k]]^2)/KTmag/Scale</f>
        <v>1.1777190469409939</v>
      </c>
    </row>
    <row r="2698" spans="1:28" hidden="1" x14ac:dyDescent="0.25">
      <c r="A2698" s="5">
        <v>2693</v>
      </c>
      <c r="B2698" s="13" t="s">
        <v>43</v>
      </c>
      <c r="C2698" s="5"/>
      <c r="D2698" s="5"/>
      <c r="E2698">
        <v>5</v>
      </c>
      <c r="F2698">
        <v>8</v>
      </c>
      <c r="G2698">
        <v>5</v>
      </c>
      <c r="H2698" s="11">
        <f>Sample[[#This Row],[C]]/Sample[[#This Row],[D]]</f>
        <v>1.6</v>
      </c>
      <c r="I2698" s="11">
        <f>Sample[[#This Row],[A]]/Sample[[#This Row],[C]]</f>
        <v>0.625</v>
      </c>
      <c r="J2698" s="11">
        <f>Sample[[#This Row],[D]]/Sample[[#This Row],[A]]</f>
        <v>1</v>
      </c>
      <c r="K2698" s="11">
        <f>Sample[[#This Row],[A]]/Sample[[#This Row],[D]]</f>
        <v>1</v>
      </c>
      <c r="L2698" s="11">
        <f>Sample[[#This Row],[D]]/Sample[[#This Row],[C]]</f>
        <v>0.625</v>
      </c>
      <c r="M2698" s="11">
        <f>Sample[[#This Row],[C]]/Sample[[#This Row],[A]]</f>
        <v>1.6</v>
      </c>
      <c r="N2698">
        <f>IF(Sample[[#This Row],[Ap]]=0,10,LOG(Sample[[#This Row],[Ap]]))</f>
        <v>0.20411998265592479</v>
      </c>
      <c r="O2698">
        <f>IF(Sample[[#This Row],[Ei]]=0,10,LOG(Sample[[#This Row],[Ei]]))</f>
        <v>-0.20411998265592479</v>
      </c>
      <c r="P2698">
        <f>IF(Sample[[#This Row],[Ii]]=0,10,LOG(Sample[[#This Row],[Ii]]))</f>
        <v>0</v>
      </c>
      <c r="Q2698">
        <f>Kx-Sample[[#This Row],[Xp]]</f>
        <v>-0.20411998265592479</v>
      </c>
      <c r="R2698">
        <f>Ky-Sample[[#This Row],[Yp]]</f>
        <v>-0.79588001734407521</v>
      </c>
      <c r="S2698">
        <f>Kz-Sample[[#This Row],[Zp]]</f>
        <v>1</v>
      </c>
      <c r="T2698">
        <f>Sample[[#This Row],[Kpy]]*KSc-Sample[[#This Row],[KPz]]*KSb</f>
        <v>-0.20411998265592479</v>
      </c>
      <c r="U2698">
        <f>-1*(Sample[[#This Row],[KPx]]*KSc-Sample[[#This Row],[KPz]]*KSa)</f>
        <v>-0.20411998265592479</v>
      </c>
      <c r="V2698">
        <f>(Sample[[#This Row],[KPx]]*$R$2-Sample[[#This Row],[Kpy]]*KSa)</f>
        <v>-0.20411998265592479</v>
      </c>
      <c r="W2698">
        <f>Sample[[#This Row],[Kpy]]*KTc-Sample[[#This Row],[KPz]]*KTb</f>
        <v>1.7958800173440752</v>
      </c>
      <c r="X2698">
        <f>-1*(Sample[[#This Row],[KPx]]*KTc-Sample[[#This Row],[KPz]]*KTa)</f>
        <v>1.7958800173440752</v>
      </c>
      <c r="Y2698">
        <f>(Sample[[#This Row],[KPx]]*KTb-Sample[[#This Row],[Kpy]]*KTa)</f>
        <v>1.7958800173440752</v>
      </c>
      <c r="Z2698">
        <f>-Sample[[#This Row],[Xp]]*a+Sample[[#This Row],[Yp]]*b+Sample[[#This Row],[Zp]]*c_</f>
        <v>-0.40823996531184958</v>
      </c>
      <c r="AA2698" s="8">
        <f>-IF(Sample[[#This Row],[Column2]]&gt;0,1,-1)*SQRT(Sample[[#This Row],[KPx''i]]^2+Sample[[#This Row],[KPx''j]]^2+Sample[[#This Row],[KPx''k]]^2)/Ksmag/Scale</f>
        <v>0.24999490190638396</v>
      </c>
      <c r="AB2698" s="1">
        <f>SQRT(Sample[[#This Row],[Kpy''i]]^2+Sample[[#This Row],[KPy''j]]^2+Sample[[#This Row],[KPy''k]]^2)/KTmag/Scale</f>
        <v>1.2698789384614104</v>
      </c>
    </row>
    <row r="2699" spans="1:28" hidden="1" x14ac:dyDescent="0.25">
      <c r="A2699" s="5">
        <v>2694</v>
      </c>
      <c r="B2699" s="13" t="s">
        <v>43</v>
      </c>
      <c r="C2699" s="5"/>
      <c r="D2699" s="5"/>
      <c r="E2699">
        <v>8</v>
      </c>
      <c r="F2699">
        <v>5</v>
      </c>
      <c r="G2699">
        <v>3</v>
      </c>
      <c r="H2699" s="11">
        <f>Sample[[#This Row],[C]]/Sample[[#This Row],[D]]</f>
        <v>0.625</v>
      </c>
      <c r="I2699" s="11">
        <f>Sample[[#This Row],[A]]/Sample[[#This Row],[C]]</f>
        <v>0.6</v>
      </c>
      <c r="J2699" s="11">
        <f>Sample[[#This Row],[D]]/Sample[[#This Row],[A]]</f>
        <v>2.6666666666666665</v>
      </c>
      <c r="K2699" s="11">
        <f>Sample[[#This Row],[A]]/Sample[[#This Row],[D]]</f>
        <v>0.375</v>
      </c>
      <c r="L2699" s="11">
        <f>Sample[[#This Row],[D]]/Sample[[#This Row],[C]]</f>
        <v>1.6</v>
      </c>
      <c r="M2699" s="11">
        <f>Sample[[#This Row],[C]]/Sample[[#This Row],[A]]</f>
        <v>1.6666666666666667</v>
      </c>
      <c r="N2699">
        <f>IF(Sample[[#This Row],[Ap]]=0,10,LOG(Sample[[#This Row],[Ap]]))</f>
        <v>-0.20411998265592479</v>
      </c>
      <c r="O2699">
        <f>IF(Sample[[#This Row],[Ei]]=0,10,LOG(Sample[[#This Row],[Ei]]))</f>
        <v>-0.22184874961635639</v>
      </c>
      <c r="P2699">
        <f>IF(Sample[[#This Row],[Ii]]=0,10,LOG(Sample[[#This Row],[Ii]]))</f>
        <v>0.4259687322722811</v>
      </c>
      <c r="Q2699">
        <f>Kx-Sample[[#This Row],[Xp]]</f>
        <v>0.20411998265592479</v>
      </c>
      <c r="R2699">
        <f>Ky-Sample[[#This Row],[Yp]]</f>
        <v>-0.77815125038364363</v>
      </c>
      <c r="S2699">
        <f>Kz-Sample[[#This Row],[Zp]]</f>
        <v>0.57403126772771884</v>
      </c>
      <c r="T2699">
        <f>Sample[[#This Row],[Kpy]]*KSc-Sample[[#This Row],[KPz]]*KSb</f>
        <v>0.20411998265592479</v>
      </c>
      <c r="U2699">
        <f>-1*(Sample[[#This Row],[KPx]]*KSc-Sample[[#This Row],[KPz]]*KSa)</f>
        <v>0.20411998265592479</v>
      </c>
      <c r="V2699">
        <f>(Sample[[#This Row],[KPx]]*$R$2-Sample[[#This Row],[Kpy]]*KSa)</f>
        <v>0.20411998265592479</v>
      </c>
      <c r="W2699">
        <f>Sample[[#This Row],[Kpy]]*KTc-Sample[[#This Row],[KPz]]*KTb</f>
        <v>1.3521825181113625</v>
      </c>
      <c r="X2699">
        <f>-1*(Sample[[#This Row],[KPx]]*KTc-Sample[[#This Row],[KPz]]*KTa)</f>
        <v>1.3521825181113625</v>
      </c>
      <c r="Y2699">
        <f>(Sample[[#This Row],[KPx]]*KTb-Sample[[#This Row],[Kpy]]*KTa)</f>
        <v>1.3521825181113625</v>
      </c>
      <c r="Z2699">
        <f>-Sample[[#This Row],[Xp]]*a+Sample[[#This Row],[Yp]]*b+Sample[[#This Row],[Zp]]*c_</f>
        <v>0.40823996531184942</v>
      </c>
      <c r="AA2699" s="8">
        <f>-IF(Sample[[#This Row],[Column2]]&gt;0,1,-1)*SQRT(Sample[[#This Row],[KPx''i]]^2+Sample[[#This Row],[KPx''j]]^2+Sample[[#This Row],[KPx''k]]^2)/Ksmag/Scale</f>
        <v>-0.24999490190638396</v>
      </c>
      <c r="AB2699" s="1">
        <f>SQRT(Sample[[#This Row],[Kpy''i]]^2+Sample[[#This Row],[KPy''j]]^2+Sample[[#This Row],[KPy''k]]^2)/KTmag/Scale</f>
        <v>0.95613742795844614</v>
      </c>
    </row>
    <row r="2700" spans="1:28" hidden="1" x14ac:dyDescent="0.25">
      <c r="A2700" s="5">
        <v>2695</v>
      </c>
      <c r="B2700" s="13" t="s">
        <v>43</v>
      </c>
      <c r="C2700" s="5"/>
      <c r="D2700" s="5"/>
      <c r="E2700">
        <v>4</v>
      </c>
      <c r="F2700">
        <v>4</v>
      </c>
      <c r="G2700">
        <v>8</v>
      </c>
      <c r="H2700" s="11">
        <f>Sample[[#This Row],[C]]/Sample[[#This Row],[D]]</f>
        <v>1</v>
      </c>
      <c r="I2700" s="11">
        <f>Sample[[#This Row],[A]]/Sample[[#This Row],[C]]</f>
        <v>2</v>
      </c>
      <c r="J2700" s="11">
        <f>Sample[[#This Row],[D]]/Sample[[#This Row],[A]]</f>
        <v>0.5</v>
      </c>
      <c r="K2700" s="11">
        <f>Sample[[#This Row],[A]]/Sample[[#This Row],[D]]</f>
        <v>2</v>
      </c>
      <c r="L2700" s="11">
        <f>Sample[[#This Row],[D]]/Sample[[#This Row],[C]]</f>
        <v>1</v>
      </c>
      <c r="M2700" s="11">
        <f>Sample[[#This Row],[C]]/Sample[[#This Row],[A]]</f>
        <v>0.5</v>
      </c>
      <c r="N2700">
        <f>IF(Sample[[#This Row],[Ap]]=0,10,LOG(Sample[[#This Row],[Ap]]))</f>
        <v>0</v>
      </c>
      <c r="O2700">
        <f>IF(Sample[[#This Row],[Ei]]=0,10,LOG(Sample[[#This Row],[Ei]]))</f>
        <v>0.3010299956639812</v>
      </c>
      <c r="P2700">
        <f>IF(Sample[[#This Row],[Ii]]=0,10,LOG(Sample[[#This Row],[Ii]]))</f>
        <v>-0.3010299956639812</v>
      </c>
      <c r="Q2700">
        <f>Kx-Sample[[#This Row],[Xp]]</f>
        <v>0</v>
      </c>
      <c r="R2700">
        <f>Ky-Sample[[#This Row],[Yp]]</f>
        <v>-1.3010299956639813</v>
      </c>
      <c r="S2700">
        <f>Kz-Sample[[#This Row],[Zp]]</f>
        <v>1.3010299956639813</v>
      </c>
      <c r="T2700">
        <f>Sample[[#This Row],[Kpy]]*KSc-Sample[[#This Row],[KPz]]*KSb</f>
        <v>0</v>
      </c>
      <c r="U2700">
        <f>-1*(Sample[[#This Row],[KPx]]*KSc-Sample[[#This Row],[KPz]]*KSa)</f>
        <v>0</v>
      </c>
      <c r="V2700">
        <f>(Sample[[#This Row],[KPx]]*$R$2-Sample[[#This Row],[Kpy]]*KSa)</f>
        <v>0</v>
      </c>
      <c r="W2700">
        <f>Sample[[#This Row],[Kpy]]*KTc-Sample[[#This Row],[KPz]]*KTb</f>
        <v>2.6020599913279625</v>
      </c>
      <c r="X2700">
        <f>-1*(Sample[[#This Row],[KPx]]*KTc-Sample[[#This Row],[KPz]]*KTa)</f>
        <v>2.6020599913279625</v>
      </c>
      <c r="Y2700">
        <f>(Sample[[#This Row],[KPx]]*KTb-Sample[[#This Row],[Kpy]]*KTa)</f>
        <v>2.6020599913279625</v>
      </c>
      <c r="Z2700">
        <f>-Sample[[#This Row],[Xp]]*a+Sample[[#This Row],[Yp]]*b+Sample[[#This Row],[Zp]]*c_</f>
        <v>0</v>
      </c>
      <c r="AA2700" s="8">
        <f>-IF(Sample[[#This Row],[Column2]]&gt;0,1,-1)*SQRT(Sample[[#This Row],[KPx''i]]^2+Sample[[#This Row],[KPx''j]]^2+Sample[[#This Row],[KPx''k]]^2)/Ksmag/Scale</f>
        <v>0</v>
      </c>
      <c r="AB2700" s="1">
        <f>SQRT(Sample[[#This Row],[Kpy''i]]^2+Sample[[#This Row],[KPy''j]]^2+Sample[[#This Row],[KPy''k]]^2)/KTmag/Scale</f>
        <v>1.8399342649222115</v>
      </c>
    </row>
    <row r="2701" spans="1:28" hidden="1" x14ac:dyDescent="0.25">
      <c r="A2701" s="5">
        <v>2696</v>
      </c>
      <c r="B2701" s="13" t="s">
        <v>43</v>
      </c>
      <c r="C2701" s="5"/>
      <c r="D2701" s="5"/>
      <c r="E2701">
        <v>5</v>
      </c>
      <c r="F2701">
        <v>4</v>
      </c>
      <c r="G2701">
        <v>7</v>
      </c>
      <c r="H2701" s="11">
        <f>Sample[[#This Row],[C]]/Sample[[#This Row],[D]]</f>
        <v>0.8</v>
      </c>
      <c r="I2701" s="11">
        <f>Sample[[#This Row],[A]]/Sample[[#This Row],[C]]</f>
        <v>1.75</v>
      </c>
      <c r="J2701" s="11">
        <f>Sample[[#This Row],[D]]/Sample[[#This Row],[A]]</f>
        <v>0.7142857142857143</v>
      </c>
      <c r="K2701" s="11">
        <f>Sample[[#This Row],[A]]/Sample[[#This Row],[D]]</f>
        <v>1.4</v>
      </c>
      <c r="L2701" s="11">
        <f>Sample[[#This Row],[D]]/Sample[[#This Row],[C]]</f>
        <v>1.25</v>
      </c>
      <c r="M2701" s="11">
        <f>Sample[[#This Row],[C]]/Sample[[#This Row],[A]]</f>
        <v>0.5714285714285714</v>
      </c>
      <c r="N2701">
        <f>IF(Sample[[#This Row],[Ap]]=0,10,LOG(Sample[[#This Row],[Ap]]))</f>
        <v>-9.6910013008056392E-2</v>
      </c>
      <c r="O2701">
        <f>IF(Sample[[#This Row],[Ei]]=0,10,LOG(Sample[[#This Row],[Ei]]))</f>
        <v>0.24303804868629444</v>
      </c>
      <c r="P2701">
        <f>IF(Sample[[#This Row],[Ii]]=0,10,LOG(Sample[[#This Row],[Ii]]))</f>
        <v>-0.14612803567823801</v>
      </c>
      <c r="Q2701">
        <f>Kx-Sample[[#This Row],[Xp]]</f>
        <v>9.6910013008056392E-2</v>
      </c>
      <c r="R2701">
        <f>Ky-Sample[[#This Row],[Yp]]</f>
        <v>-1.2430380486862944</v>
      </c>
      <c r="S2701">
        <f>Kz-Sample[[#This Row],[Zp]]</f>
        <v>1.146128035678238</v>
      </c>
      <c r="T2701">
        <f>Sample[[#This Row],[Kpy]]*KSc-Sample[[#This Row],[KPz]]*KSb</f>
        <v>9.6910013008056461E-2</v>
      </c>
      <c r="U2701">
        <f>-1*(Sample[[#This Row],[KPx]]*KSc-Sample[[#This Row],[KPz]]*KSa)</f>
        <v>9.6910013008056392E-2</v>
      </c>
      <c r="V2701">
        <f>(Sample[[#This Row],[KPx]]*$R$2-Sample[[#This Row],[Kpy]]*KSa)</f>
        <v>9.6910013008056392E-2</v>
      </c>
      <c r="W2701">
        <f>Sample[[#This Row],[Kpy]]*KTc-Sample[[#This Row],[KPz]]*KTb</f>
        <v>2.3891660843645326</v>
      </c>
      <c r="X2701">
        <f>-1*(Sample[[#This Row],[KPx]]*KTc-Sample[[#This Row],[KPz]]*KTa)</f>
        <v>2.3891660843645321</v>
      </c>
      <c r="Y2701">
        <f>(Sample[[#This Row],[KPx]]*KTb-Sample[[#This Row],[Kpy]]*KTa)</f>
        <v>2.3891660843645326</v>
      </c>
      <c r="Z2701">
        <f>-Sample[[#This Row],[Xp]]*a+Sample[[#This Row],[Yp]]*b+Sample[[#This Row],[Zp]]*c_</f>
        <v>0.19382002601611287</v>
      </c>
      <c r="AA2701" s="8">
        <f>-IF(Sample[[#This Row],[Column2]]&gt;0,1,-1)*SQRT(Sample[[#This Row],[KPx''i]]^2+Sample[[#This Row],[KPx''j]]^2+Sample[[#This Row],[KPx''k]]^2)/Ksmag/Scale</f>
        <v>-0.11869004141810927</v>
      </c>
      <c r="AB2701" s="1">
        <f>SQRT(Sample[[#This Row],[Kpy''i]]^2+Sample[[#This Row],[KPy''j]]^2+Sample[[#This Row],[KPy''k]]^2)/KTmag/Scale</f>
        <v>1.6893955396350722</v>
      </c>
    </row>
    <row r="2702" spans="1:28" hidden="1" x14ac:dyDescent="0.25">
      <c r="A2702" s="5">
        <v>2697</v>
      </c>
      <c r="B2702" s="13" t="s">
        <v>43</v>
      </c>
      <c r="C2702" s="5"/>
      <c r="D2702" s="5"/>
      <c r="E2702">
        <v>4</v>
      </c>
      <c r="F2702">
        <v>9</v>
      </c>
      <c r="G2702">
        <v>7</v>
      </c>
      <c r="H2702" s="11">
        <f>Sample[[#This Row],[C]]/Sample[[#This Row],[D]]</f>
        <v>2.25</v>
      </c>
      <c r="I2702" s="11">
        <f>Sample[[#This Row],[A]]/Sample[[#This Row],[C]]</f>
        <v>0.77777777777777779</v>
      </c>
      <c r="J2702" s="11">
        <f>Sample[[#This Row],[D]]/Sample[[#This Row],[A]]</f>
        <v>0.5714285714285714</v>
      </c>
      <c r="K2702" s="11">
        <f>Sample[[#This Row],[A]]/Sample[[#This Row],[D]]</f>
        <v>1.75</v>
      </c>
      <c r="L2702" s="11">
        <f>Sample[[#This Row],[D]]/Sample[[#This Row],[C]]</f>
        <v>0.44444444444444442</v>
      </c>
      <c r="M2702" s="11">
        <f>Sample[[#This Row],[C]]/Sample[[#This Row],[A]]</f>
        <v>1.2857142857142858</v>
      </c>
      <c r="N2702">
        <f>IF(Sample[[#This Row],[Ap]]=0,10,LOG(Sample[[#This Row],[Ap]]))</f>
        <v>0.35218251811136247</v>
      </c>
      <c r="O2702">
        <f>IF(Sample[[#This Row],[Ei]]=0,10,LOG(Sample[[#This Row],[Ei]]))</f>
        <v>-0.10914446942506803</v>
      </c>
      <c r="P2702">
        <f>IF(Sample[[#This Row],[Ii]]=0,10,LOG(Sample[[#This Row],[Ii]]))</f>
        <v>-0.24303804868629447</v>
      </c>
      <c r="Q2702">
        <f>Kx-Sample[[#This Row],[Xp]]</f>
        <v>-0.35218251811136247</v>
      </c>
      <c r="R2702">
        <f>Ky-Sample[[#This Row],[Yp]]</f>
        <v>-0.89085553057493194</v>
      </c>
      <c r="S2702">
        <f>Kz-Sample[[#This Row],[Zp]]</f>
        <v>1.2430380486862944</v>
      </c>
      <c r="T2702">
        <f>Sample[[#This Row],[Kpy]]*KSc-Sample[[#This Row],[KPz]]*KSb</f>
        <v>-0.35218251811136247</v>
      </c>
      <c r="U2702">
        <f>-1*(Sample[[#This Row],[KPx]]*KSc-Sample[[#This Row],[KPz]]*KSa)</f>
        <v>-0.35218251811136247</v>
      </c>
      <c r="V2702">
        <f>(Sample[[#This Row],[KPx]]*$R$2-Sample[[#This Row],[Kpy]]*KSa)</f>
        <v>-0.35218251811136247</v>
      </c>
      <c r="W2702">
        <f>Sample[[#This Row],[Kpy]]*KTc-Sample[[#This Row],[KPz]]*KTb</f>
        <v>2.1338935792612261</v>
      </c>
      <c r="X2702">
        <f>-1*(Sample[[#This Row],[KPx]]*KTc-Sample[[#This Row],[KPz]]*KTa)</f>
        <v>2.1338935792612261</v>
      </c>
      <c r="Y2702">
        <f>(Sample[[#This Row],[KPx]]*KTb-Sample[[#This Row],[Kpy]]*KTa)</f>
        <v>2.1338935792612261</v>
      </c>
      <c r="Z2702">
        <f>-Sample[[#This Row],[Xp]]*a+Sample[[#This Row],[Yp]]*b+Sample[[#This Row],[Zp]]*c_</f>
        <v>-0.70436503622272495</v>
      </c>
      <c r="AA2702" s="8">
        <f>-IF(Sample[[#This Row],[Column2]]&gt;0,1,-1)*SQRT(Sample[[#This Row],[KPx''i]]^2+Sample[[#This Row],[KPx''j]]^2+Sample[[#This Row],[KPx''k]]^2)/Ksmag/Scale</f>
        <v>0.43133373285066656</v>
      </c>
      <c r="AB2702" s="1">
        <f>SQRT(Sample[[#This Row],[Kpy''i]]^2+Sample[[#This Row],[KPy''j]]^2+Sample[[#This Row],[KPy''k]]^2)/KTmag/Scale</f>
        <v>1.5088906202260468</v>
      </c>
    </row>
    <row r="2703" spans="1:28" hidden="1" x14ac:dyDescent="0.25">
      <c r="A2703" s="5">
        <v>2698</v>
      </c>
      <c r="B2703" s="13" t="s">
        <v>43</v>
      </c>
      <c r="C2703" s="5"/>
      <c r="D2703" s="5"/>
      <c r="E2703">
        <v>2</v>
      </c>
      <c r="F2703">
        <v>7</v>
      </c>
      <c r="G2703">
        <v>7</v>
      </c>
      <c r="H2703" s="11">
        <f>Sample[[#This Row],[C]]/Sample[[#This Row],[D]]</f>
        <v>3.5</v>
      </c>
      <c r="I2703" s="11">
        <f>Sample[[#This Row],[A]]/Sample[[#This Row],[C]]</f>
        <v>1</v>
      </c>
      <c r="J2703" s="11">
        <f>Sample[[#This Row],[D]]/Sample[[#This Row],[A]]</f>
        <v>0.2857142857142857</v>
      </c>
      <c r="K2703" s="11">
        <f>Sample[[#This Row],[A]]/Sample[[#This Row],[D]]</f>
        <v>3.5</v>
      </c>
      <c r="L2703" s="11">
        <f>Sample[[#This Row],[D]]/Sample[[#This Row],[C]]</f>
        <v>0.2857142857142857</v>
      </c>
      <c r="M2703" s="11">
        <f>Sample[[#This Row],[C]]/Sample[[#This Row],[A]]</f>
        <v>1</v>
      </c>
      <c r="N2703">
        <f>IF(Sample[[#This Row],[Ap]]=0,10,LOG(Sample[[#This Row],[Ap]]))</f>
        <v>0.54406804435027567</v>
      </c>
      <c r="O2703">
        <f>IF(Sample[[#This Row],[Ei]]=0,10,LOG(Sample[[#This Row],[Ei]]))</f>
        <v>0</v>
      </c>
      <c r="P2703">
        <f>IF(Sample[[#This Row],[Ii]]=0,10,LOG(Sample[[#This Row],[Ii]]))</f>
        <v>-0.54406804435027567</v>
      </c>
      <c r="Q2703">
        <f>Kx-Sample[[#This Row],[Xp]]</f>
        <v>-0.54406804435027567</v>
      </c>
      <c r="R2703">
        <f>Ky-Sample[[#This Row],[Yp]]</f>
        <v>-1</v>
      </c>
      <c r="S2703">
        <f>Kz-Sample[[#This Row],[Zp]]</f>
        <v>1.5440680443502757</v>
      </c>
      <c r="T2703">
        <f>Sample[[#This Row],[Kpy]]*KSc-Sample[[#This Row],[KPz]]*KSb</f>
        <v>-0.54406804435027567</v>
      </c>
      <c r="U2703">
        <f>-1*(Sample[[#This Row],[KPx]]*KSc-Sample[[#This Row],[KPz]]*KSa)</f>
        <v>-0.54406804435027567</v>
      </c>
      <c r="V2703">
        <f>(Sample[[#This Row],[KPx]]*$R$2-Sample[[#This Row],[Kpy]]*KSa)</f>
        <v>-0.54406804435027567</v>
      </c>
      <c r="W2703">
        <f>Sample[[#This Row],[Kpy]]*KTc-Sample[[#This Row],[KPz]]*KTb</f>
        <v>2.5440680443502757</v>
      </c>
      <c r="X2703">
        <f>-1*(Sample[[#This Row],[KPx]]*KTc-Sample[[#This Row],[KPz]]*KTa)</f>
        <v>2.5440680443502757</v>
      </c>
      <c r="Y2703">
        <f>(Sample[[#This Row],[KPx]]*KTb-Sample[[#This Row],[Kpy]]*KTa)</f>
        <v>2.5440680443502757</v>
      </c>
      <c r="Z2703">
        <f>-Sample[[#This Row],[Xp]]*a+Sample[[#This Row],[Yp]]*b+Sample[[#This Row],[Zp]]*c_</f>
        <v>-1.0881360887005513</v>
      </c>
      <c r="AA2703" s="8">
        <f>-IF(Sample[[#This Row],[Column2]]&gt;0,1,-1)*SQRT(Sample[[#This Row],[KPx''i]]^2+Sample[[#This Row],[KPx''j]]^2+Sample[[#This Row],[KPx''k]]^2)/Ksmag/Scale</f>
        <v>0.66634454700605172</v>
      </c>
      <c r="AB2703" s="1">
        <f>SQRT(Sample[[#This Row],[Kpy''i]]^2+Sample[[#This Row],[KPy''j]]^2+Sample[[#This Row],[KPy''k]]^2)/KTmag/Scale</f>
        <v>1.7989277659600784</v>
      </c>
    </row>
    <row r="2704" spans="1:28" hidden="1" x14ac:dyDescent="0.25">
      <c r="A2704" s="5">
        <v>2699</v>
      </c>
      <c r="B2704" s="13" t="s">
        <v>43</v>
      </c>
      <c r="C2704" s="5"/>
      <c r="D2704" s="5"/>
      <c r="E2704">
        <v>9</v>
      </c>
      <c r="F2704">
        <v>2</v>
      </c>
      <c r="G2704">
        <v>6</v>
      </c>
      <c r="H2704" s="11">
        <f>Sample[[#This Row],[C]]/Sample[[#This Row],[D]]</f>
        <v>0.22222222222222221</v>
      </c>
      <c r="I2704" s="11">
        <f>Sample[[#This Row],[A]]/Sample[[#This Row],[C]]</f>
        <v>3</v>
      </c>
      <c r="J2704" s="11">
        <f>Sample[[#This Row],[D]]/Sample[[#This Row],[A]]</f>
        <v>1.5</v>
      </c>
      <c r="K2704" s="11">
        <f>Sample[[#This Row],[A]]/Sample[[#This Row],[D]]</f>
        <v>0.66666666666666663</v>
      </c>
      <c r="L2704" s="11">
        <f>Sample[[#This Row],[D]]/Sample[[#This Row],[C]]</f>
        <v>4.5</v>
      </c>
      <c r="M2704" s="11">
        <f>Sample[[#This Row],[C]]/Sample[[#This Row],[A]]</f>
        <v>0.33333333333333331</v>
      </c>
      <c r="N2704">
        <f>IF(Sample[[#This Row],[Ap]]=0,10,LOG(Sample[[#This Row],[Ap]]))</f>
        <v>-0.65321251377534373</v>
      </c>
      <c r="O2704">
        <f>IF(Sample[[#This Row],[Ei]]=0,10,LOG(Sample[[#This Row],[Ei]]))</f>
        <v>0.47712125471966244</v>
      </c>
      <c r="P2704">
        <f>IF(Sample[[#This Row],[Ii]]=0,10,LOG(Sample[[#This Row],[Ii]]))</f>
        <v>0.17609125905568124</v>
      </c>
      <c r="Q2704">
        <f>Kx-Sample[[#This Row],[Xp]]</f>
        <v>0.65321251377534373</v>
      </c>
      <c r="R2704">
        <f>Ky-Sample[[#This Row],[Yp]]</f>
        <v>-1.4771212547196624</v>
      </c>
      <c r="S2704">
        <f>Kz-Sample[[#This Row],[Zp]]</f>
        <v>0.82390874094431876</v>
      </c>
      <c r="T2704">
        <f>Sample[[#This Row],[Kpy]]*KSc-Sample[[#This Row],[KPz]]*KSb</f>
        <v>0.65321251377534362</v>
      </c>
      <c r="U2704">
        <f>-1*(Sample[[#This Row],[KPx]]*KSc-Sample[[#This Row],[KPz]]*KSa)</f>
        <v>0.65321251377534373</v>
      </c>
      <c r="V2704">
        <f>(Sample[[#This Row],[KPx]]*$R$2-Sample[[#This Row],[Kpy]]*KSa)</f>
        <v>0.65321251377534373</v>
      </c>
      <c r="W2704">
        <f>Sample[[#This Row],[Kpy]]*KTc-Sample[[#This Row],[KPz]]*KTb</f>
        <v>2.3010299956639813</v>
      </c>
      <c r="X2704">
        <f>-1*(Sample[[#This Row],[KPx]]*KTc-Sample[[#This Row],[KPz]]*KTa)</f>
        <v>2.3010299956639813</v>
      </c>
      <c r="Y2704">
        <f>(Sample[[#This Row],[KPx]]*KTb-Sample[[#This Row],[Kpy]]*KTa)</f>
        <v>2.3010299956639813</v>
      </c>
      <c r="Z2704">
        <f>-Sample[[#This Row],[Xp]]*a+Sample[[#This Row],[Yp]]*b+Sample[[#This Row],[Zp]]*c_</f>
        <v>1.3064250275506875</v>
      </c>
      <c r="AA2704" s="8">
        <f>-IF(Sample[[#This Row],[Column2]]&gt;0,1,-1)*SQRT(Sample[[#This Row],[KPx''i]]^2+Sample[[#This Row],[KPx''j]]^2+Sample[[#This Row],[KPx''k]]^2)/Ksmag/Scale</f>
        <v>-0.80001867617515976</v>
      </c>
      <c r="AB2704" s="1">
        <f>SQRT(Sample[[#This Row],[Kpy''i]]^2+Sample[[#This Row],[KPy''j]]^2+Sample[[#This Row],[KPy''k]]^2)/KTmag/Scale</f>
        <v>1.6270739136476533</v>
      </c>
    </row>
    <row r="2705" spans="1:28" hidden="1" x14ac:dyDescent="0.25">
      <c r="A2705" s="5">
        <v>2700</v>
      </c>
      <c r="B2705" s="13" t="s">
        <v>43</v>
      </c>
      <c r="C2705" s="5"/>
      <c r="D2705" s="5"/>
      <c r="E2705">
        <v>3</v>
      </c>
      <c r="F2705">
        <v>2</v>
      </c>
      <c r="G2705">
        <v>5</v>
      </c>
      <c r="H2705" s="11">
        <f>Sample[[#This Row],[C]]/Sample[[#This Row],[D]]</f>
        <v>0.66666666666666663</v>
      </c>
      <c r="I2705" s="11">
        <f>Sample[[#This Row],[A]]/Sample[[#This Row],[C]]</f>
        <v>2.5</v>
      </c>
      <c r="J2705" s="11">
        <f>Sample[[#This Row],[D]]/Sample[[#This Row],[A]]</f>
        <v>0.6</v>
      </c>
      <c r="K2705" s="11">
        <f>Sample[[#This Row],[A]]/Sample[[#This Row],[D]]</f>
        <v>1.6666666666666667</v>
      </c>
      <c r="L2705" s="11">
        <f>Sample[[#This Row],[D]]/Sample[[#This Row],[C]]</f>
        <v>1.5</v>
      </c>
      <c r="M2705" s="11">
        <f>Sample[[#This Row],[C]]/Sample[[#This Row],[A]]</f>
        <v>0.4</v>
      </c>
      <c r="N2705">
        <f>IF(Sample[[#This Row],[Ap]]=0,10,LOG(Sample[[#This Row],[Ap]]))</f>
        <v>-0.17609125905568127</v>
      </c>
      <c r="O2705">
        <f>IF(Sample[[#This Row],[Ei]]=0,10,LOG(Sample[[#This Row],[Ei]]))</f>
        <v>0.3979400086720376</v>
      </c>
      <c r="P2705">
        <f>IF(Sample[[#This Row],[Ii]]=0,10,LOG(Sample[[#This Row],[Ii]]))</f>
        <v>-0.22184874961635639</v>
      </c>
      <c r="Q2705">
        <f>Kx-Sample[[#This Row],[Xp]]</f>
        <v>0.17609125905568127</v>
      </c>
      <c r="R2705">
        <f>Ky-Sample[[#This Row],[Yp]]</f>
        <v>-1.3979400086720375</v>
      </c>
      <c r="S2705">
        <f>Kz-Sample[[#This Row],[Zp]]</f>
        <v>1.2218487496163564</v>
      </c>
      <c r="T2705">
        <f>Sample[[#This Row],[Kpy]]*KSc-Sample[[#This Row],[KPz]]*KSb</f>
        <v>0.17609125905568113</v>
      </c>
      <c r="U2705">
        <f>-1*(Sample[[#This Row],[KPx]]*KSc-Sample[[#This Row],[KPz]]*KSa)</f>
        <v>0.17609125905568127</v>
      </c>
      <c r="V2705">
        <f>(Sample[[#This Row],[KPx]]*$R$2-Sample[[#This Row],[Kpy]]*KSa)</f>
        <v>0.17609125905568127</v>
      </c>
      <c r="W2705">
        <f>Sample[[#This Row],[Kpy]]*KTc-Sample[[#This Row],[KPz]]*KTb</f>
        <v>2.6197887582883936</v>
      </c>
      <c r="X2705">
        <f>-1*(Sample[[#This Row],[KPx]]*KTc-Sample[[#This Row],[KPz]]*KTa)</f>
        <v>2.6197887582883941</v>
      </c>
      <c r="Y2705">
        <f>(Sample[[#This Row],[KPx]]*KTb-Sample[[#This Row],[Kpy]]*KTa)</f>
        <v>2.6197887582883936</v>
      </c>
      <c r="Z2705">
        <f>-Sample[[#This Row],[Xp]]*a+Sample[[#This Row],[Yp]]*b+Sample[[#This Row],[Zp]]*c_</f>
        <v>0.35218251811136242</v>
      </c>
      <c r="AA2705" s="8">
        <f>-IF(Sample[[#This Row],[Column2]]&gt;0,1,-1)*SQRT(Sample[[#This Row],[KPx''i]]^2+Sample[[#This Row],[KPx''j]]^2+Sample[[#This Row],[KPx''k]]^2)/Ksmag/Scale</f>
        <v>-0.21566686642533325</v>
      </c>
      <c r="AB2705" s="1">
        <f>SQRT(Sample[[#This Row],[Kpy''i]]^2+Sample[[#This Row],[KPy''j]]^2+Sample[[#This Row],[KPy''k]]^2)/KTmag/Scale</f>
        <v>1.8524703962620084</v>
      </c>
    </row>
    <row r="2706" spans="1:28" hidden="1" x14ac:dyDescent="0.25">
      <c r="A2706" s="5">
        <v>2701</v>
      </c>
      <c r="B2706" s="13" t="s">
        <v>43</v>
      </c>
      <c r="C2706" s="5"/>
      <c r="D2706" s="5"/>
      <c r="E2706">
        <v>5</v>
      </c>
      <c r="F2706">
        <v>10</v>
      </c>
      <c r="G2706">
        <v>3</v>
      </c>
      <c r="H2706" s="11">
        <f>Sample[[#This Row],[C]]/Sample[[#This Row],[D]]</f>
        <v>2</v>
      </c>
      <c r="I2706" s="11">
        <f>Sample[[#This Row],[A]]/Sample[[#This Row],[C]]</f>
        <v>0.3</v>
      </c>
      <c r="J2706" s="11">
        <f>Sample[[#This Row],[D]]/Sample[[#This Row],[A]]</f>
        <v>1.6666666666666667</v>
      </c>
      <c r="K2706" s="11">
        <f>Sample[[#This Row],[A]]/Sample[[#This Row],[D]]</f>
        <v>0.6</v>
      </c>
      <c r="L2706" s="11">
        <f>Sample[[#This Row],[D]]/Sample[[#This Row],[C]]</f>
        <v>0.5</v>
      </c>
      <c r="M2706" s="11">
        <f>Sample[[#This Row],[C]]/Sample[[#This Row],[A]]</f>
        <v>3.3333333333333335</v>
      </c>
      <c r="N2706">
        <f>IF(Sample[[#This Row],[Ap]]=0,10,LOG(Sample[[#This Row],[Ap]]))</f>
        <v>0.3010299956639812</v>
      </c>
      <c r="O2706">
        <f>IF(Sample[[#This Row],[Ei]]=0,10,LOG(Sample[[#This Row],[Ei]]))</f>
        <v>-0.52287874528033762</v>
      </c>
      <c r="P2706">
        <f>IF(Sample[[#This Row],[Ii]]=0,10,LOG(Sample[[#This Row],[Ii]]))</f>
        <v>0.22184874961635639</v>
      </c>
      <c r="Q2706">
        <f>Kx-Sample[[#This Row],[Xp]]</f>
        <v>-0.3010299956639812</v>
      </c>
      <c r="R2706">
        <f>Ky-Sample[[#This Row],[Yp]]</f>
        <v>-0.47712125471966238</v>
      </c>
      <c r="S2706">
        <f>Kz-Sample[[#This Row],[Zp]]</f>
        <v>0.77815125038364363</v>
      </c>
      <c r="T2706">
        <f>Sample[[#This Row],[Kpy]]*KSc-Sample[[#This Row],[KPz]]*KSb</f>
        <v>-0.30102999566398125</v>
      </c>
      <c r="U2706">
        <f>-1*(Sample[[#This Row],[KPx]]*KSc-Sample[[#This Row],[KPz]]*KSa)</f>
        <v>-0.3010299956639812</v>
      </c>
      <c r="V2706">
        <f>(Sample[[#This Row],[KPx]]*$R$2-Sample[[#This Row],[Kpy]]*KSa)</f>
        <v>-0.3010299956639812</v>
      </c>
      <c r="W2706">
        <f>Sample[[#This Row],[Kpy]]*KTc-Sample[[#This Row],[KPz]]*KTb</f>
        <v>1.255272505103306</v>
      </c>
      <c r="X2706">
        <f>-1*(Sample[[#This Row],[KPx]]*KTc-Sample[[#This Row],[KPz]]*KTa)</f>
        <v>1.255272505103306</v>
      </c>
      <c r="Y2706">
        <f>(Sample[[#This Row],[KPx]]*KTb-Sample[[#This Row],[Kpy]]*KTa)</f>
        <v>1.255272505103306</v>
      </c>
      <c r="Z2706">
        <f>-Sample[[#This Row],[Xp]]*a+Sample[[#This Row],[Yp]]*b+Sample[[#This Row],[Zp]]*c_</f>
        <v>-0.60205999132796251</v>
      </c>
      <c r="AA2706" s="8">
        <f>-IF(Sample[[#This Row],[Column2]]&gt;0,1,-1)*SQRT(Sample[[#This Row],[KPx''i]]^2+Sample[[#This Row],[KPx''j]]^2+Sample[[#This Row],[KPx''k]]^2)/Ksmag/Scale</f>
        <v>0.36868494332449331</v>
      </c>
      <c r="AB2706" s="1">
        <f>SQRT(Sample[[#This Row],[Kpy''i]]^2+Sample[[#This Row],[KPy''j]]^2+Sample[[#This Row],[KPy''k]]^2)/KTmag/Scale</f>
        <v>0.88761170059557293</v>
      </c>
    </row>
    <row r="2707" spans="1:28" hidden="1" x14ac:dyDescent="0.25">
      <c r="A2707" s="5">
        <v>2702</v>
      </c>
      <c r="B2707" s="13" t="s">
        <v>43</v>
      </c>
      <c r="C2707" s="5"/>
      <c r="D2707" s="5"/>
      <c r="E2707">
        <v>9</v>
      </c>
      <c r="F2707">
        <v>8</v>
      </c>
      <c r="G2707">
        <v>5</v>
      </c>
      <c r="H2707" s="11">
        <f>Sample[[#This Row],[C]]/Sample[[#This Row],[D]]</f>
        <v>0.88888888888888884</v>
      </c>
      <c r="I2707" s="11">
        <f>Sample[[#This Row],[A]]/Sample[[#This Row],[C]]</f>
        <v>0.625</v>
      </c>
      <c r="J2707" s="11">
        <f>Sample[[#This Row],[D]]/Sample[[#This Row],[A]]</f>
        <v>1.8</v>
      </c>
      <c r="K2707" s="11">
        <f>Sample[[#This Row],[A]]/Sample[[#This Row],[D]]</f>
        <v>0.55555555555555558</v>
      </c>
      <c r="L2707" s="11">
        <f>Sample[[#This Row],[D]]/Sample[[#This Row],[C]]</f>
        <v>1.125</v>
      </c>
      <c r="M2707" s="11">
        <f>Sample[[#This Row],[C]]/Sample[[#This Row],[A]]</f>
        <v>1.6</v>
      </c>
      <c r="N2707">
        <f>IF(Sample[[#This Row],[Ap]]=0,10,LOG(Sample[[#This Row],[Ap]]))</f>
        <v>-5.1152522447381311E-2</v>
      </c>
      <c r="O2707">
        <f>IF(Sample[[#This Row],[Ei]]=0,10,LOG(Sample[[#This Row],[Ei]]))</f>
        <v>-0.20411998265592479</v>
      </c>
      <c r="P2707">
        <f>IF(Sample[[#This Row],[Ii]]=0,10,LOG(Sample[[#This Row],[Ii]]))</f>
        <v>0.25527250510330607</v>
      </c>
      <c r="Q2707">
        <f>Kx-Sample[[#This Row],[Xp]]</f>
        <v>5.1152522447381311E-2</v>
      </c>
      <c r="R2707">
        <f>Ky-Sample[[#This Row],[Yp]]</f>
        <v>-0.79588001734407521</v>
      </c>
      <c r="S2707">
        <f>Kz-Sample[[#This Row],[Zp]]</f>
        <v>0.74472749489669399</v>
      </c>
      <c r="T2707">
        <f>Sample[[#This Row],[Kpy]]*KSc-Sample[[#This Row],[KPz]]*KSb</f>
        <v>5.1152522447381221E-2</v>
      </c>
      <c r="U2707">
        <f>-1*(Sample[[#This Row],[KPx]]*KSc-Sample[[#This Row],[KPz]]*KSa)</f>
        <v>5.1152522447381311E-2</v>
      </c>
      <c r="V2707">
        <f>(Sample[[#This Row],[KPx]]*$R$2-Sample[[#This Row],[Kpy]]*KSa)</f>
        <v>5.1152522447381311E-2</v>
      </c>
      <c r="W2707">
        <f>Sample[[#This Row],[Kpy]]*KTc-Sample[[#This Row],[KPz]]*KTb</f>
        <v>1.5406075122407692</v>
      </c>
      <c r="X2707">
        <f>-1*(Sample[[#This Row],[KPx]]*KTc-Sample[[#This Row],[KPz]]*KTa)</f>
        <v>1.5406075122407692</v>
      </c>
      <c r="Y2707">
        <f>(Sample[[#This Row],[KPx]]*KTb-Sample[[#This Row],[Kpy]]*KTa)</f>
        <v>1.5406075122407692</v>
      </c>
      <c r="Z2707">
        <f>-Sample[[#This Row],[Xp]]*a+Sample[[#This Row],[Yp]]*b+Sample[[#This Row],[Zp]]*c_</f>
        <v>0.10230504489476255</v>
      </c>
      <c r="AA2707" s="8">
        <f>-IF(Sample[[#This Row],[Column2]]&gt;0,1,-1)*SQRT(Sample[[#This Row],[KPx''i]]^2+Sample[[#This Row],[KPx''j]]^2+Sample[[#This Row],[KPx''k]]^2)/Ksmag/Scale</f>
        <v>-6.2648789526173365E-2</v>
      </c>
      <c r="AB2707" s="1">
        <f>SQRT(Sample[[#This Row],[Kpy''i]]^2+Sample[[#This Row],[KPy''j]]^2+Sample[[#This Row],[KPy''k]]^2)/KTmag/Scale</f>
        <v>1.0893740190523848</v>
      </c>
    </row>
    <row r="2708" spans="1:28" hidden="1" x14ac:dyDescent="0.25">
      <c r="A2708" s="5">
        <v>2703</v>
      </c>
      <c r="B2708" s="13" t="s">
        <v>43</v>
      </c>
      <c r="C2708" s="5"/>
      <c r="D2708" s="5"/>
      <c r="E2708">
        <v>5</v>
      </c>
      <c r="F2708">
        <v>5</v>
      </c>
      <c r="G2708">
        <v>3</v>
      </c>
      <c r="H2708" s="11">
        <f>Sample[[#This Row],[C]]/Sample[[#This Row],[D]]</f>
        <v>1</v>
      </c>
      <c r="I2708" s="11">
        <f>Sample[[#This Row],[A]]/Sample[[#This Row],[C]]</f>
        <v>0.6</v>
      </c>
      <c r="J2708" s="11">
        <f>Sample[[#This Row],[D]]/Sample[[#This Row],[A]]</f>
        <v>1.6666666666666667</v>
      </c>
      <c r="K2708" s="11">
        <f>Sample[[#This Row],[A]]/Sample[[#This Row],[D]]</f>
        <v>0.6</v>
      </c>
      <c r="L2708" s="11">
        <f>Sample[[#This Row],[D]]/Sample[[#This Row],[C]]</f>
        <v>1</v>
      </c>
      <c r="M2708" s="11">
        <f>Sample[[#This Row],[C]]/Sample[[#This Row],[A]]</f>
        <v>1.6666666666666667</v>
      </c>
      <c r="N2708">
        <f>IF(Sample[[#This Row],[Ap]]=0,10,LOG(Sample[[#This Row],[Ap]]))</f>
        <v>0</v>
      </c>
      <c r="O2708">
        <f>IF(Sample[[#This Row],[Ei]]=0,10,LOG(Sample[[#This Row],[Ei]]))</f>
        <v>-0.22184874961635639</v>
      </c>
      <c r="P2708">
        <f>IF(Sample[[#This Row],[Ii]]=0,10,LOG(Sample[[#This Row],[Ii]]))</f>
        <v>0.22184874961635639</v>
      </c>
      <c r="Q2708">
        <f>Kx-Sample[[#This Row],[Xp]]</f>
        <v>0</v>
      </c>
      <c r="R2708">
        <f>Ky-Sample[[#This Row],[Yp]]</f>
        <v>-0.77815125038364363</v>
      </c>
      <c r="S2708">
        <f>Kz-Sample[[#This Row],[Zp]]</f>
        <v>0.77815125038364363</v>
      </c>
      <c r="T2708">
        <f>Sample[[#This Row],[Kpy]]*KSc-Sample[[#This Row],[KPz]]*KSb</f>
        <v>0</v>
      </c>
      <c r="U2708">
        <f>-1*(Sample[[#This Row],[KPx]]*KSc-Sample[[#This Row],[KPz]]*KSa)</f>
        <v>0</v>
      </c>
      <c r="V2708">
        <f>(Sample[[#This Row],[KPx]]*$R$2-Sample[[#This Row],[Kpy]]*KSa)</f>
        <v>0</v>
      </c>
      <c r="W2708">
        <f>Sample[[#This Row],[Kpy]]*KTc-Sample[[#This Row],[KPz]]*KTb</f>
        <v>1.5563025007672873</v>
      </c>
      <c r="X2708">
        <f>-1*(Sample[[#This Row],[KPx]]*KTc-Sample[[#This Row],[KPz]]*KTa)</f>
        <v>1.5563025007672873</v>
      </c>
      <c r="Y2708">
        <f>(Sample[[#This Row],[KPx]]*KTb-Sample[[#This Row],[Kpy]]*KTa)</f>
        <v>1.5563025007672873</v>
      </c>
      <c r="Z2708">
        <f>-Sample[[#This Row],[Xp]]*a+Sample[[#This Row],[Yp]]*b+Sample[[#This Row],[Zp]]*c_</f>
        <v>0</v>
      </c>
      <c r="AA2708" s="8">
        <f>-IF(Sample[[#This Row],[Column2]]&gt;0,1,-1)*SQRT(Sample[[#This Row],[KPx''i]]^2+Sample[[#This Row],[KPx''j]]^2+Sample[[#This Row],[KPx''k]]^2)/Ksmag/Scale</f>
        <v>0</v>
      </c>
      <c r="AB2708" s="1">
        <f>SQRT(Sample[[#This Row],[Kpy''i]]^2+Sample[[#This Row],[KPy''j]]^2+Sample[[#This Row],[KPy''k]]^2)/KTmag/Scale</f>
        <v>1.100472051870131</v>
      </c>
    </row>
    <row r="2709" spans="1:28" hidden="1" x14ac:dyDescent="0.25">
      <c r="A2709" s="5">
        <v>2704</v>
      </c>
      <c r="B2709" s="13" t="s">
        <v>43</v>
      </c>
      <c r="C2709" s="5"/>
      <c r="D2709" s="5"/>
      <c r="E2709">
        <v>7</v>
      </c>
      <c r="F2709">
        <v>4</v>
      </c>
      <c r="G2709">
        <v>6</v>
      </c>
      <c r="H2709" s="11">
        <f>Sample[[#This Row],[C]]/Sample[[#This Row],[D]]</f>
        <v>0.5714285714285714</v>
      </c>
      <c r="I2709" s="11">
        <f>Sample[[#This Row],[A]]/Sample[[#This Row],[C]]</f>
        <v>1.5</v>
      </c>
      <c r="J2709" s="11">
        <f>Sample[[#This Row],[D]]/Sample[[#This Row],[A]]</f>
        <v>1.1666666666666667</v>
      </c>
      <c r="K2709" s="11">
        <f>Sample[[#This Row],[A]]/Sample[[#This Row],[D]]</f>
        <v>0.8571428571428571</v>
      </c>
      <c r="L2709" s="11">
        <f>Sample[[#This Row],[D]]/Sample[[#This Row],[C]]</f>
        <v>1.75</v>
      </c>
      <c r="M2709" s="11">
        <f>Sample[[#This Row],[C]]/Sample[[#This Row],[A]]</f>
        <v>0.66666666666666663</v>
      </c>
      <c r="N2709">
        <f>IF(Sample[[#This Row],[Ap]]=0,10,LOG(Sample[[#This Row],[Ap]]))</f>
        <v>-0.24303804868629447</v>
      </c>
      <c r="O2709">
        <f>IF(Sample[[#This Row],[Ei]]=0,10,LOG(Sample[[#This Row],[Ei]]))</f>
        <v>0.17609125905568124</v>
      </c>
      <c r="P2709">
        <f>IF(Sample[[#This Row],[Ii]]=0,10,LOG(Sample[[#This Row],[Ii]]))</f>
        <v>6.6946789630613221E-2</v>
      </c>
      <c r="Q2709">
        <f>Kx-Sample[[#This Row],[Xp]]</f>
        <v>0.24303804868629447</v>
      </c>
      <c r="R2709">
        <f>Ky-Sample[[#This Row],[Yp]]</f>
        <v>-1.1760912590556813</v>
      </c>
      <c r="S2709">
        <f>Kz-Sample[[#This Row],[Zp]]</f>
        <v>0.93305321036938682</v>
      </c>
      <c r="T2709">
        <f>Sample[[#This Row],[Kpy]]*KSc-Sample[[#This Row],[KPz]]*KSb</f>
        <v>0.24303804868629453</v>
      </c>
      <c r="U2709">
        <f>-1*(Sample[[#This Row],[KPx]]*KSc-Sample[[#This Row],[KPz]]*KSa)</f>
        <v>0.24303804868629447</v>
      </c>
      <c r="V2709">
        <f>(Sample[[#This Row],[KPx]]*$R$2-Sample[[#This Row],[Kpy]]*KSa)</f>
        <v>0.24303804868629447</v>
      </c>
      <c r="W2709">
        <f>Sample[[#This Row],[Kpy]]*KTc-Sample[[#This Row],[KPz]]*KTb</f>
        <v>2.1091444694250683</v>
      </c>
      <c r="X2709">
        <f>-1*(Sample[[#This Row],[KPx]]*KTc-Sample[[#This Row],[KPz]]*KTa)</f>
        <v>2.1091444694250683</v>
      </c>
      <c r="Y2709">
        <f>(Sample[[#This Row],[KPx]]*KTb-Sample[[#This Row],[Kpy]]*KTa)</f>
        <v>2.1091444694250683</v>
      </c>
      <c r="Z2709">
        <f>-Sample[[#This Row],[Xp]]*a+Sample[[#This Row],[Yp]]*b+Sample[[#This Row],[Zp]]*c_</f>
        <v>0.48607609737258894</v>
      </c>
      <c r="AA2709" s="8">
        <f>-IF(Sample[[#This Row],[Column2]]&gt;0,1,-1)*SQRT(Sample[[#This Row],[KPx''i]]^2+Sample[[#This Row],[KPx''j]]^2+Sample[[#This Row],[KPx''k]]^2)/Ksmag/Scale</f>
        <v>-0.29765960368155847</v>
      </c>
      <c r="AB2709" s="1">
        <f>SQRT(Sample[[#This Row],[Kpy''i]]^2+Sample[[#This Row],[KPy''j]]^2+Sample[[#This Row],[KPy''k]]^2)/KTmag/Scale</f>
        <v>1.4913903568325686</v>
      </c>
    </row>
    <row r="2710" spans="1:28" hidden="1" x14ac:dyDescent="0.25">
      <c r="A2710" s="5">
        <v>2705</v>
      </c>
      <c r="B2710" s="13" t="s">
        <v>43</v>
      </c>
      <c r="C2710" s="5"/>
      <c r="D2710" s="5"/>
      <c r="E2710">
        <v>8</v>
      </c>
      <c r="F2710">
        <v>4</v>
      </c>
      <c r="G2710">
        <v>9</v>
      </c>
      <c r="H2710" s="11">
        <f>Sample[[#This Row],[C]]/Sample[[#This Row],[D]]</f>
        <v>0.5</v>
      </c>
      <c r="I2710" s="11">
        <f>Sample[[#This Row],[A]]/Sample[[#This Row],[C]]</f>
        <v>2.25</v>
      </c>
      <c r="J2710" s="11">
        <f>Sample[[#This Row],[D]]/Sample[[#This Row],[A]]</f>
        <v>0.88888888888888884</v>
      </c>
      <c r="K2710" s="11">
        <f>Sample[[#This Row],[A]]/Sample[[#This Row],[D]]</f>
        <v>1.125</v>
      </c>
      <c r="L2710" s="11">
        <f>Sample[[#This Row],[D]]/Sample[[#This Row],[C]]</f>
        <v>2</v>
      </c>
      <c r="M2710" s="11">
        <f>Sample[[#This Row],[C]]/Sample[[#This Row],[A]]</f>
        <v>0.44444444444444442</v>
      </c>
      <c r="N2710">
        <f>IF(Sample[[#This Row],[Ap]]=0,10,LOG(Sample[[#This Row],[Ap]]))</f>
        <v>-0.3010299956639812</v>
      </c>
      <c r="O2710">
        <f>IF(Sample[[#This Row],[Ei]]=0,10,LOG(Sample[[#This Row],[Ei]]))</f>
        <v>0.35218251811136247</v>
      </c>
      <c r="P2710">
        <f>IF(Sample[[#This Row],[Ii]]=0,10,LOG(Sample[[#This Row],[Ii]]))</f>
        <v>-5.1152522447381311E-2</v>
      </c>
      <c r="Q2710">
        <f>Kx-Sample[[#This Row],[Xp]]</f>
        <v>0.3010299956639812</v>
      </c>
      <c r="R2710">
        <f>Ky-Sample[[#This Row],[Yp]]</f>
        <v>-1.3521825181113625</v>
      </c>
      <c r="S2710">
        <f>Kz-Sample[[#This Row],[Zp]]</f>
        <v>1.0511525224473812</v>
      </c>
      <c r="T2710">
        <f>Sample[[#This Row],[Kpy]]*KSc-Sample[[#This Row],[KPz]]*KSb</f>
        <v>0.30102999566398125</v>
      </c>
      <c r="U2710">
        <f>-1*(Sample[[#This Row],[KPx]]*KSc-Sample[[#This Row],[KPz]]*KSa)</f>
        <v>0.3010299956639812</v>
      </c>
      <c r="V2710">
        <f>(Sample[[#This Row],[KPx]]*$R$2-Sample[[#This Row],[Kpy]]*KSa)</f>
        <v>0.3010299956639812</v>
      </c>
      <c r="W2710">
        <f>Sample[[#This Row],[Kpy]]*KTc-Sample[[#This Row],[KPz]]*KTb</f>
        <v>2.4033350405587437</v>
      </c>
      <c r="X2710">
        <f>-1*(Sample[[#This Row],[KPx]]*KTc-Sample[[#This Row],[KPz]]*KTa)</f>
        <v>2.4033350405587437</v>
      </c>
      <c r="Y2710">
        <f>(Sample[[#This Row],[KPx]]*KTb-Sample[[#This Row],[Kpy]]*KTa)</f>
        <v>2.4033350405587437</v>
      </c>
      <c r="Z2710">
        <f>-Sample[[#This Row],[Xp]]*a+Sample[[#This Row],[Yp]]*b+Sample[[#This Row],[Zp]]*c_</f>
        <v>0.60205999132796229</v>
      </c>
      <c r="AA2710" s="8">
        <f>-IF(Sample[[#This Row],[Column2]]&gt;0,1,-1)*SQRT(Sample[[#This Row],[KPx''i]]^2+Sample[[#This Row],[KPx''j]]^2+Sample[[#This Row],[KPx''k]]^2)/Ksmag/Scale</f>
        <v>-0.36868494332449331</v>
      </c>
      <c r="AB2710" s="1">
        <f>SQRT(Sample[[#This Row],[Kpy''i]]^2+Sample[[#This Row],[KPy''j]]^2+Sample[[#This Row],[KPy''k]]^2)/KTmag/Scale</f>
        <v>1.6994145046423339</v>
      </c>
    </row>
    <row r="2711" spans="1:28" hidden="1" x14ac:dyDescent="0.25">
      <c r="A2711" s="5">
        <v>2706</v>
      </c>
      <c r="B2711" s="13" t="s">
        <v>43</v>
      </c>
      <c r="C2711" s="5"/>
      <c r="D2711" s="5"/>
      <c r="E2711">
        <v>5</v>
      </c>
      <c r="F2711">
        <v>10</v>
      </c>
      <c r="G2711">
        <v>6</v>
      </c>
      <c r="H2711" s="11">
        <f>Sample[[#This Row],[C]]/Sample[[#This Row],[D]]</f>
        <v>2</v>
      </c>
      <c r="I2711" s="11">
        <f>Sample[[#This Row],[A]]/Sample[[#This Row],[C]]</f>
        <v>0.6</v>
      </c>
      <c r="J2711" s="11">
        <f>Sample[[#This Row],[D]]/Sample[[#This Row],[A]]</f>
        <v>0.83333333333333337</v>
      </c>
      <c r="K2711" s="11">
        <f>Sample[[#This Row],[A]]/Sample[[#This Row],[D]]</f>
        <v>1.2</v>
      </c>
      <c r="L2711" s="11">
        <f>Sample[[#This Row],[D]]/Sample[[#This Row],[C]]</f>
        <v>0.5</v>
      </c>
      <c r="M2711" s="11">
        <f>Sample[[#This Row],[C]]/Sample[[#This Row],[A]]</f>
        <v>1.6666666666666667</v>
      </c>
      <c r="N2711">
        <f>IF(Sample[[#This Row],[Ap]]=0,10,LOG(Sample[[#This Row],[Ap]]))</f>
        <v>0.3010299956639812</v>
      </c>
      <c r="O2711">
        <f>IF(Sample[[#This Row],[Ei]]=0,10,LOG(Sample[[#This Row],[Ei]]))</f>
        <v>-0.22184874961635639</v>
      </c>
      <c r="P2711">
        <f>IF(Sample[[#This Row],[Ii]]=0,10,LOG(Sample[[#This Row],[Ii]]))</f>
        <v>-7.9181246047624804E-2</v>
      </c>
      <c r="Q2711">
        <f>Kx-Sample[[#This Row],[Xp]]</f>
        <v>-0.3010299956639812</v>
      </c>
      <c r="R2711">
        <f>Ky-Sample[[#This Row],[Yp]]</f>
        <v>-0.77815125038364363</v>
      </c>
      <c r="S2711">
        <f>Kz-Sample[[#This Row],[Zp]]</f>
        <v>1.0791812460476249</v>
      </c>
      <c r="T2711">
        <f>Sample[[#This Row],[Kpy]]*KSc-Sample[[#This Row],[KPz]]*KSb</f>
        <v>-0.30102999566398125</v>
      </c>
      <c r="U2711">
        <f>-1*(Sample[[#This Row],[KPx]]*KSc-Sample[[#This Row],[KPz]]*KSa)</f>
        <v>-0.3010299956639812</v>
      </c>
      <c r="V2711">
        <f>(Sample[[#This Row],[KPx]]*$R$2-Sample[[#This Row],[Kpy]]*KSa)</f>
        <v>-0.3010299956639812</v>
      </c>
      <c r="W2711">
        <f>Sample[[#This Row],[Kpy]]*KTc-Sample[[#This Row],[KPz]]*KTb</f>
        <v>1.8573324964312685</v>
      </c>
      <c r="X2711">
        <f>-1*(Sample[[#This Row],[KPx]]*KTc-Sample[[#This Row],[KPz]]*KTa)</f>
        <v>1.8573324964312685</v>
      </c>
      <c r="Y2711">
        <f>(Sample[[#This Row],[KPx]]*KTb-Sample[[#This Row],[Kpy]]*KTa)</f>
        <v>1.8573324964312685</v>
      </c>
      <c r="Z2711">
        <f>-Sample[[#This Row],[Xp]]*a+Sample[[#This Row],[Yp]]*b+Sample[[#This Row],[Zp]]*c_</f>
        <v>-0.6020599913279624</v>
      </c>
      <c r="AA2711" s="8">
        <f>-IF(Sample[[#This Row],[Column2]]&gt;0,1,-1)*SQRT(Sample[[#This Row],[KPx''i]]^2+Sample[[#This Row],[KPx''j]]^2+Sample[[#This Row],[KPx''k]]^2)/Ksmag/Scale</f>
        <v>0.36868494332449331</v>
      </c>
      <c r="AB2711" s="1">
        <f>SQRT(Sample[[#This Row],[Kpy''i]]^2+Sample[[#This Row],[KPy''j]]^2+Sample[[#This Row],[KPy''k]]^2)/KTmag/Scale</f>
        <v>1.3133324031446891</v>
      </c>
    </row>
    <row r="2712" spans="1:28" hidden="1" x14ac:dyDescent="0.25">
      <c r="A2712" s="5">
        <v>2707</v>
      </c>
      <c r="B2712" s="13" t="s">
        <v>43</v>
      </c>
      <c r="C2712" s="5"/>
      <c r="D2712" s="5"/>
      <c r="E2712">
        <v>2</v>
      </c>
      <c r="F2712">
        <v>1</v>
      </c>
      <c r="G2712">
        <v>2</v>
      </c>
      <c r="H2712" s="11">
        <f>Sample[[#This Row],[C]]/Sample[[#This Row],[D]]</f>
        <v>0.5</v>
      </c>
      <c r="I2712" s="11">
        <f>Sample[[#This Row],[A]]/Sample[[#This Row],[C]]</f>
        <v>2</v>
      </c>
      <c r="J2712" s="11">
        <f>Sample[[#This Row],[D]]/Sample[[#This Row],[A]]</f>
        <v>1</v>
      </c>
      <c r="K2712" s="11">
        <f>Sample[[#This Row],[A]]/Sample[[#This Row],[D]]</f>
        <v>1</v>
      </c>
      <c r="L2712" s="11">
        <f>Sample[[#This Row],[D]]/Sample[[#This Row],[C]]</f>
        <v>2</v>
      </c>
      <c r="M2712" s="11">
        <f>Sample[[#This Row],[C]]/Sample[[#This Row],[A]]</f>
        <v>0.5</v>
      </c>
      <c r="N2712">
        <f>IF(Sample[[#This Row],[Ap]]=0,10,LOG(Sample[[#This Row],[Ap]]))</f>
        <v>-0.3010299956639812</v>
      </c>
      <c r="O2712">
        <f>IF(Sample[[#This Row],[Ei]]=0,10,LOG(Sample[[#This Row],[Ei]]))</f>
        <v>0.3010299956639812</v>
      </c>
      <c r="P2712">
        <f>IF(Sample[[#This Row],[Ii]]=0,10,LOG(Sample[[#This Row],[Ii]]))</f>
        <v>0</v>
      </c>
      <c r="Q2712">
        <f>Kx-Sample[[#This Row],[Xp]]</f>
        <v>0.3010299956639812</v>
      </c>
      <c r="R2712">
        <f>Ky-Sample[[#This Row],[Yp]]</f>
        <v>-1.3010299956639813</v>
      </c>
      <c r="S2712">
        <f>Kz-Sample[[#This Row],[Zp]]</f>
        <v>1</v>
      </c>
      <c r="T2712">
        <f>Sample[[#This Row],[Kpy]]*KSc-Sample[[#This Row],[KPz]]*KSb</f>
        <v>0.30102999566398125</v>
      </c>
      <c r="U2712">
        <f>-1*(Sample[[#This Row],[KPx]]*KSc-Sample[[#This Row],[KPz]]*KSa)</f>
        <v>0.3010299956639812</v>
      </c>
      <c r="V2712">
        <f>(Sample[[#This Row],[KPx]]*$R$2-Sample[[#This Row],[Kpy]]*KSa)</f>
        <v>0.3010299956639812</v>
      </c>
      <c r="W2712">
        <f>Sample[[#This Row],[Kpy]]*KTc-Sample[[#This Row],[KPz]]*KTb</f>
        <v>2.3010299956639813</v>
      </c>
      <c r="X2712">
        <f>-1*(Sample[[#This Row],[KPx]]*KTc-Sample[[#This Row],[KPz]]*KTa)</f>
        <v>2.3010299956639813</v>
      </c>
      <c r="Y2712">
        <f>(Sample[[#This Row],[KPx]]*KTb-Sample[[#This Row],[Kpy]]*KTa)</f>
        <v>2.3010299956639813</v>
      </c>
      <c r="Z2712">
        <f>-Sample[[#This Row],[Xp]]*a+Sample[[#This Row],[Yp]]*b+Sample[[#This Row],[Zp]]*c_</f>
        <v>0.6020599913279624</v>
      </c>
      <c r="AA2712" s="8">
        <f>-IF(Sample[[#This Row],[Column2]]&gt;0,1,-1)*SQRT(Sample[[#This Row],[KPx''i]]^2+Sample[[#This Row],[KPx''j]]^2+Sample[[#This Row],[KPx''k]]^2)/Ksmag/Scale</f>
        <v>-0.36868494332449331</v>
      </c>
      <c r="AB2712" s="1">
        <f>SQRT(Sample[[#This Row],[Kpy''i]]^2+Sample[[#This Row],[KPy''j]]^2+Sample[[#This Row],[KPy''k]]^2)/KTmag/Scale</f>
        <v>1.6270739136476533</v>
      </c>
    </row>
    <row r="2713" spans="1:28" hidden="1" x14ac:dyDescent="0.25">
      <c r="A2713" s="5">
        <v>2708</v>
      </c>
      <c r="B2713" s="13" t="s">
        <v>43</v>
      </c>
      <c r="C2713" s="5"/>
      <c r="D2713" s="5"/>
      <c r="E2713">
        <v>1</v>
      </c>
      <c r="F2713">
        <v>6</v>
      </c>
      <c r="G2713">
        <v>3</v>
      </c>
      <c r="H2713" s="11">
        <f>Sample[[#This Row],[C]]/Sample[[#This Row],[D]]</f>
        <v>6</v>
      </c>
      <c r="I2713" s="11">
        <f>Sample[[#This Row],[A]]/Sample[[#This Row],[C]]</f>
        <v>0.5</v>
      </c>
      <c r="J2713" s="11">
        <f>Sample[[#This Row],[D]]/Sample[[#This Row],[A]]</f>
        <v>0.33333333333333331</v>
      </c>
      <c r="K2713" s="11">
        <f>Sample[[#This Row],[A]]/Sample[[#This Row],[D]]</f>
        <v>3</v>
      </c>
      <c r="L2713" s="11">
        <f>Sample[[#This Row],[D]]/Sample[[#This Row],[C]]</f>
        <v>0.16666666666666666</v>
      </c>
      <c r="M2713" s="11">
        <f>Sample[[#This Row],[C]]/Sample[[#This Row],[A]]</f>
        <v>2</v>
      </c>
      <c r="N2713">
        <f>IF(Sample[[#This Row],[Ap]]=0,10,LOG(Sample[[#This Row],[Ap]]))</f>
        <v>0.77815125038364363</v>
      </c>
      <c r="O2713">
        <f>IF(Sample[[#This Row],[Ei]]=0,10,LOG(Sample[[#This Row],[Ei]]))</f>
        <v>-0.3010299956639812</v>
      </c>
      <c r="P2713">
        <f>IF(Sample[[#This Row],[Ii]]=0,10,LOG(Sample[[#This Row],[Ii]]))</f>
        <v>-0.47712125471966244</v>
      </c>
      <c r="Q2713">
        <f>Kx-Sample[[#This Row],[Xp]]</f>
        <v>-0.77815125038364363</v>
      </c>
      <c r="R2713">
        <f>Ky-Sample[[#This Row],[Yp]]</f>
        <v>-0.69897000433601875</v>
      </c>
      <c r="S2713">
        <f>Kz-Sample[[#This Row],[Zp]]</f>
        <v>1.4771212547196624</v>
      </c>
      <c r="T2713">
        <f>Sample[[#This Row],[Kpy]]*KSc-Sample[[#This Row],[KPz]]*KSb</f>
        <v>-0.77815125038364363</v>
      </c>
      <c r="U2713">
        <f>-1*(Sample[[#This Row],[KPx]]*KSc-Sample[[#This Row],[KPz]]*KSa)</f>
        <v>-0.77815125038364363</v>
      </c>
      <c r="V2713">
        <f>(Sample[[#This Row],[KPx]]*$R$2-Sample[[#This Row],[Kpy]]*KSa)</f>
        <v>-0.77815125038364363</v>
      </c>
      <c r="W2713">
        <f>Sample[[#This Row],[Kpy]]*KTc-Sample[[#This Row],[KPz]]*KTb</f>
        <v>2.1760912590556813</v>
      </c>
      <c r="X2713">
        <f>-1*(Sample[[#This Row],[KPx]]*KTc-Sample[[#This Row],[KPz]]*KTa)</f>
        <v>2.1760912590556813</v>
      </c>
      <c r="Y2713">
        <f>(Sample[[#This Row],[KPx]]*KTb-Sample[[#This Row],[Kpy]]*KTa)</f>
        <v>2.1760912590556813</v>
      </c>
      <c r="Z2713">
        <f>-Sample[[#This Row],[Xp]]*a+Sample[[#This Row],[Yp]]*b+Sample[[#This Row],[Zp]]*c_</f>
        <v>-1.5563025007672873</v>
      </c>
      <c r="AA2713" s="8">
        <f>-IF(Sample[[#This Row],[Column2]]&gt;0,1,-1)*SQRT(Sample[[#This Row],[KPx''i]]^2+Sample[[#This Row],[KPx''j]]^2+Sample[[#This Row],[KPx''k]]^2)/Ksmag/Scale</f>
        <v>0.95303675307431968</v>
      </c>
      <c r="AB2713" s="1">
        <f>SQRT(Sample[[#This Row],[Kpy''i]]^2+Sample[[#This Row],[KPy''j]]^2+Sample[[#This Row],[KPy''k]]^2)/KTmag/Scale</f>
        <v>1.5387288857590447</v>
      </c>
    </row>
    <row r="2714" spans="1:28" hidden="1" x14ac:dyDescent="0.25">
      <c r="A2714" s="5">
        <v>2709</v>
      </c>
      <c r="B2714" s="13" t="s">
        <v>43</v>
      </c>
      <c r="C2714" s="5"/>
      <c r="D2714" s="5"/>
      <c r="E2714">
        <v>8</v>
      </c>
      <c r="F2714">
        <v>6</v>
      </c>
      <c r="G2714">
        <v>3</v>
      </c>
      <c r="H2714" s="11">
        <f>Sample[[#This Row],[C]]/Sample[[#This Row],[D]]</f>
        <v>0.75</v>
      </c>
      <c r="I2714" s="11">
        <f>Sample[[#This Row],[A]]/Sample[[#This Row],[C]]</f>
        <v>0.5</v>
      </c>
      <c r="J2714" s="11">
        <f>Sample[[#This Row],[D]]/Sample[[#This Row],[A]]</f>
        <v>2.6666666666666665</v>
      </c>
      <c r="K2714" s="11">
        <f>Sample[[#This Row],[A]]/Sample[[#This Row],[D]]</f>
        <v>0.375</v>
      </c>
      <c r="L2714" s="11">
        <f>Sample[[#This Row],[D]]/Sample[[#This Row],[C]]</f>
        <v>1.3333333333333333</v>
      </c>
      <c r="M2714" s="11">
        <f>Sample[[#This Row],[C]]/Sample[[#This Row],[A]]</f>
        <v>2</v>
      </c>
      <c r="N2714">
        <f>IF(Sample[[#This Row],[Ap]]=0,10,LOG(Sample[[#This Row],[Ap]]))</f>
        <v>-0.12493873660829995</v>
      </c>
      <c r="O2714">
        <f>IF(Sample[[#This Row],[Ei]]=0,10,LOG(Sample[[#This Row],[Ei]]))</f>
        <v>-0.3010299956639812</v>
      </c>
      <c r="P2714">
        <f>IF(Sample[[#This Row],[Ii]]=0,10,LOG(Sample[[#This Row],[Ii]]))</f>
        <v>0.4259687322722811</v>
      </c>
      <c r="Q2714">
        <f>Kx-Sample[[#This Row],[Xp]]</f>
        <v>0.12493873660829995</v>
      </c>
      <c r="R2714">
        <f>Ky-Sample[[#This Row],[Yp]]</f>
        <v>-0.69897000433601875</v>
      </c>
      <c r="S2714">
        <f>Kz-Sample[[#This Row],[Zp]]</f>
        <v>0.57403126772771884</v>
      </c>
      <c r="T2714">
        <f>Sample[[#This Row],[Kpy]]*KSc-Sample[[#This Row],[KPz]]*KSb</f>
        <v>0.12493873660829991</v>
      </c>
      <c r="U2714">
        <f>-1*(Sample[[#This Row],[KPx]]*KSc-Sample[[#This Row],[KPz]]*KSa)</f>
        <v>0.12493873660829995</v>
      </c>
      <c r="V2714">
        <f>(Sample[[#This Row],[KPx]]*$R$2-Sample[[#This Row],[Kpy]]*KSa)</f>
        <v>0.12493873660829995</v>
      </c>
      <c r="W2714">
        <f>Sample[[#This Row],[Kpy]]*KTc-Sample[[#This Row],[KPz]]*KTb</f>
        <v>1.2730012720637376</v>
      </c>
      <c r="X2714">
        <f>-1*(Sample[[#This Row],[KPx]]*KTc-Sample[[#This Row],[KPz]]*KTa)</f>
        <v>1.2730012720637376</v>
      </c>
      <c r="Y2714">
        <f>(Sample[[#This Row],[KPx]]*KTb-Sample[[#This Row],[Kpy]]*KTa)</f>
        <v>1.2730012720637376</v>
      </c>
      <c r="Z2714">
        <f>-Sample[[#This Row],[Xp]]*a+Sample[[#This Row],[Yp]]*b+Sample[[#This Row],[Zp]]*c_</f>
        <v>0.24987747321659981</v>
      </c>
      <c r="AA2714" s="8">
        <f>-IF(Sample[[#This Row],[Column2]]&gt;0,1,-1)*SQRT(Sample[[#This Row],[KPx''i]]^2+Sample[[#This Row],[KPx''j]]^2+Sample[[#This Row],[KPx''k]]^2)/Ksmag/Scale</f>
        <v>-0.15301807689915992</v>
      </c>
      <c r="AB2714" s="1">
        <f>SQRT(Sample[[#This Row],[Kpy''i]]^2+Sample[[#This Row],[KPy''j]]^2+Sample[[#This Row],[KPy''k]]^2)/KTmag/Scale</f>
        <v>0.90014783193537007</v>
      </c>
    </row>
    <row r="2715" spans="1:28" hidden="1" x14ac:dyDescent="0.25">
      <c r="A2715" s="5">
        <v>2710</v>
      </c>
      <c r="B2715" s="13" t="s">
        <v>43</v>
      </c>
      <c r="C2715" s="5"/>
      <c r="D2715" s="5"/>
      <c r="E2715">
        <v>1</v>
      </c>
      <c r="F2715">
        <v>2</v>
      </c>
      <c r="G2715">
        <v>4</v>
      </c>
      <c r="H2715" s="11">
        <f>Sample[[#This Row],[C]]/Sample[[#This Row],[D]]</f>
        <v>2</v>
      </c>
      <c r="I2715" s="11">
        <f>Sample[[#This Row],[A]]/Sample[[#This Row],[C]]</f>
        <v>2</v>
      </c>
      <c r="J2715" s="11">
        <f>Sample[[#This Row],[D]]/Sample[[#This Row],[A]]</f>
        <v>0.25</v>
      </c>
      <c r="K2715" s="11">
        <f>Sample[[#This Row],[A]]/Sample[[#This Row],[D]]</f>
        <v>4</v>
      </c>
      <c r="L2715" s="11">
        <f>Sample[[#This Row],[D]]/Sample[[#This Row],[C]]</f>
        <v>0.5</v>
      </c>
      <c r="M2715" s="11">
        <f>Sample[[#This Row],[C]]/Sample[[#This Row],[A]]</f>
        <v>0.5</v>
      </c>
      <c r="N2715">
        <f>IF(Sample[[#This Row],[Ap]]=0,10,LOG(Sample[[#This Row],[Ap]]))</f>
        <v>0.3010299956639812</v>
      </c>
      <c r="O2715">
        <f>IF(Sample[[#This Row],[Ei]]=0,10,LOG(Sample[[#This Row],[Ei]]))</f>
        <v>0.3010299956639812</v>
      </c>
      <c r="P2715">
        <f>IF(Sample[[#This Row],[Ii]]=0,10,LOG(Sample[[#This Row],[Ii]]))</f>
        <v>-0.6020599913279624</v>
      </c>
      <c r="Q2715">
        <f>Kx-Sample[[#This Row],[Xp]]</f>
        <v>-0.3010299956639812</v>
      </c>
      <c r="R2715">
        <f>Ky-Sample[[#This Row],[Yp]]</f>
        <v>-1.3010299956639813</v>
      </c>
      <c r="S2715">
        <f>Kz-Sample[[#This Row],[Zp]]</f>
        <v>1.6020599913279625</v>
      </c>
      <c r="T2715">
        <f>Sample[[#This Row],[Kpy]]*KSc-Sample[[#This Row],[KPz]]*KSb</f>
        <v>-0.30102999566398125</v>
      </c>
      <c r="U2715">
        <f>-1*(Sample[[#This Row],[KPx]]*KSc-Sample[[#This Row],[KPz]]*KSa)</f>
        <v>-0.3010299956639812</v>
      </c>
      <c r="V2715">
        <f>(Sample[[#This Row],[KPx]]*$R$2-Sample[[#This Row],[Kpy]]*KSa)</f>
        <v>-0.3010299956639812</v>
      </c>
      <c r="W2715">
        <f>Sample[[#This Row],[Kpy]]*KTc-Sample[[#This Row],[KPz]]*KTb</f>
        <v>2.9030899869919438</v>
      </c>
      <c r="X2715">
        <f>-1*(Sample[[#This Row],[KPx]]*KTc-Sample[[#This Row],[KPz]]*KTa)</f>
        <v>2.9030899869919438</v>
      </c>
      <c r="Y2715">
        <f>(Sample[[#This Row],[KPx]]*KTb-Sample[[#This Row],[Kpy]]*KTa)</f>
        <v>2.9030899869919438</v>
      </c>
      <c r="Z2715">
        <f>-Sample[[#This Row],[Xp]]*a+Sample[[#This Row],[Yp]]*b+Sample[[#This Row],[Zp]]*c_</f>
        <v>-0.6020599913279624</v>
      </c>
      <c r="AA2715" s="8">
        <f>-IF(Sample[[#This Row],[Column2]]&gt;0,1,-1)*SQRT(Sample[[#This Row],[KPx''i]]^2+Sample[[#This Row],[KPx''j]]^2+Sample[[#This Row],[KPx''k]]^2)/Ksmag/Scale</f>
        <v>0.36868494332449331</v>
      </c>
      <c r="AB2715" s="1">
        <f>SQRT(Sample[[#This Row],[Kpy''i]]^2+Sample[[#This Row],[KPy''j]]^2+Sample[[#This Row],[KPy''k]]^2)/KTmag/Scale</f>
        <v>2.0527946161967696</v>
      </c>
    </row>
    <row r="2716" spans="1:28" hidden="1" x14ac:dyDescent="0.25">
      <c r="A2716" s="5">
        <v>2711</v>
      </c>
      <c r="B2716" s="13" t="s">
        <v>43</v>
      </c>
      <c r="C2716" s="5"/>
      <c r="D2716" s="5"/>
      <c r="E2716">
        <v>3</v>
      </c>
      <c r="F2716">
        <v>5</v>
      </c>
      <c r="G2716">
        <v>5</v>
      </c>
      <c r="H2716" s="11">
        <f>Sample[[#This Row],[C]]/Sample[[#This Row],[D]]</f>
        <v>1.6666666666666667</v>
      </c>
      <c r="I2716" s="11">
        <f>Sample[[#This Row],[A]]/Sample[[#This Row],[C]]</f>
        <v>1</v>
      </c>
      <c r="J2716" s="11">
        <f>Sample[[#This Row],[D]]/Sample[[#This Row],[A]]</f>
        <v>0.6</v>
      </c>
      <c r="K2716" s="11">
        <f>Sample[[#This Row],[A]]/Sample[[#This Row],[D]]</f>
        <v>1.6666666666666667</v>
      </c>
      <c r="L2716" s="11">
        <f>Sample[[#This Row],[D]]/Sample[[#This Row],[C]]</f>
        <v>0.6</v>
      </c>
      <c r="M2716" s="11">
        <f>Sample[[#This Row],[C]]/Sample[[#This Row],[A]]</f>
        <v>1</v>
      </c>
      <c r="N2716">
        <f>IF(Sample[[#This Row],[Ap]]=0,10,LOG(Sample[[#This Row],[Ap]]))</f>
        <v>0.22184874961635639</v>
      </c>
      <c r="O2716">
        <f>IF(Sample[[#This Row],[Ei]]=0,10,LOG(Sample[[#This Row],[Ei]]))</f>
        <v>0</v>
      </c>
      <c r="P2716">
        <f>IF(Sample[[#This Row],[Ii]]=0,10,LOG(Sample[[#This Row],[Ii]]))</f>
        <v>-0.22184874961635639</v>
      </c>
      <c r="Q2716">
        <f>Kx-Sample[[#This Row],[Xp]]</f>
        <v>-0.22184874961635639</v>
      </c>
      <c r="R2716">
        <f>Ky-Sample[[#This Row],[Yp]]</f>
        <v>-1</v>
      </c>
      <c r="S2716">
        <f>Kz-Sample[[#This Row],[Zp]]</f>
        <v>1.2218487496163564</v>
      </c>
      <c r="T2716">
        <f>Sample[[#This Row],[Kpy]]*KSc-Sample[[#This Row],[KPz]]*KSb</f>
        <v>-0.22184874961635637</v>
      </c>
      <c r="U2716">
        <f>-1*(Sample[[#This Row],[KPx]]*KSc-Sample[[#This Row],[KPz]]*KSa)</f>
        <v>-0.22184874961635639</v>
      </c>
      <c r="V2716">
        <f>(Sample[[#This Row],[KPx]]*$R$2-Sample[[#This Row],[Kpy]]*KSa)</f>
        <v>-0.22184874961635639</v>
      </c>
      <c r="W2716">
        <f>Sample[[#This Row],[Kpy]]*KTc-Sample[[#This Row],[KPz]]*KTb</f>
        <v>2.2218487496163561</v>
      </c>
      <c r="X2716">
        <f>-1*(Sample[[#This Row],[KPx]]*KTc-Sample[[#This Row],[KPz]]*KTa)</f>
        <v>2.2218487496163561</v>
      </c>
      <c r="Y2716">
        <f>(Sample[[#This Row],[KPx]]*KTb-Sample[[#This Row],[Kpy]]*KTa)</f>
        <v>2.2218487496163566</v>
      </c>
      <c r="Z2716">
        <f>-Sample[[#This Row],[Xp]]*a+Sample[[#This Row],[Yp]]*b+Sample[[#This Row],[Zp]]*c_</f>
        <v>-0.44369749923271279</v>
      </c>
      <c r="AA2716" s="8">
        <f>-IF(Sample[[#This Row],[Column2]]&gt;0,1,-1)*SQRT(Sample[[#This Row],[KPx''i]]^2+Sample[[#This Row],[KPx''j]]^2+Sample[[#This Row],[KPx''k]]^2)/Ksmag/Scale</f>
        <v>0.27170811831726921</v>
      </c>
      <c r="AB2716" s="1">
        <f>SQRT(Sample[[#This Row],[Kpy''i]]^2+Sample[[#This Row],[KPy''j]]^2+Sample[[#This Row],[KPy''k]]^2)/KTmag/Scale</f>
        <v>1.5710843176245775</v>
      </c>
    </row>
    <row r="2717" spans="1:28" hidden="1" x14ac:dyDescent="0.25">
      <c r="A2717" s="5">
        <v>2712</v>
      </c>
      <c r="B2717" s="13" t="s">
        <v>43</v>
      </c>
      <c r="C2717" s="5"/>
      <c r="D2717" s="5"/>
      <c r="E2717">
        <v>5</v>
      </c>
      <c r="F2717">
        <v>9</v>
      </c>
      <c r="G2717">
        <v>3</v>
      </c>
      <c r="H2717" s="11">
        <f>Sample[[#This Row],[C]]/Sample[[#This Row],[D]]</f>
        <v>1.8</v>
      </c>
      <c r="I2717" s="11">
        <f>Sample[[#This Row],[A]]/Sample[[#This Row],[C]]</f>
        <v>0.33333333333333331</v>
      </c>
      <c r="J2717" s="11">
        <f>Sample[[#This Row],[D]]/Sample[[#This Row],[A]]</f>
        <v>1.6666666666666667</v>
      </c>
      <c r="K2717" s="11">
        <f>Sample[[#This Row],[A]]/Sample[[#This Row],[D]]</f>
        <v>0.6</v>
      </c>
      <c r="L2717" s="11">
        <f>Sample[[#This Row],[D]]/Sample[[#This Row],[C]]</f>
        <v>0.55555555555555558</v>
      </c>
      <c r="M2717" s="11">
        <f>Sample[[#This Row],[C]]/Sample[[#This Row],[A]]</f>
        <v>3</v>
      </c>
      <c r="N2717">
        <f>IF(Sample[[#This Row],[Ap]]=0,10,LOG(Sample[[#This Row],[Ap]]))</f>
        <v>0.25527250510330607</v>
      </c>
      <c r="O2717">
        <f>IF(Sample[[#This Row],[Ei]]=0,10,LOG(Sample[[#This Row],[Ei]]))</f>
        <v>-0.47712125471966244</v>
      </c>
      <c r="P2717">
        <f>IF(Sample[[#This Row],[Ii]]=0,10,LOG(Sample[[#This Row],[Ii]]))</f>
        <v>0.22184874961635639</v>
      </c>
      <c r="Q2717">
        <f>Kx-Sample[[#This Row],[Xp]]</f>
        <v>-0.25527250510330607</v>
      </c>
      <c r="R2717">
        <f>Ky-Sample[[#This Row],[Yp]]</f>
        <v>-0.52287874528033762</v>
      </c>
      <c r="S2717">
        <f>Kz-Sample[[#This Row],[Zp]]</f>
        <v>0.77815125038364363</v>
      </c>
      <c r="T2717">
        <f>Sample[[#This Row],[Kpy]]*KSc-Sample[[#This Row],[KPz]]*KSb</f>
        <v>-0.25527250510330601</v>
      </c>
      <c r="U2717">
        <f>-1*(Sample[[#This Row],[KPx]]*KSc-Sample[[#This Row],[KPz]]*KSa)</f>
        <v>-0.25527250510330607</v>
      </c>
      <c r="V2717">
        <f>(Sample[[#This Row],[KPx]]*$R$2-Sample[[#This Row],[Kpy]]*KSa)</f>
        <v>-0.25527250510330607</v>
      </c>
      <c r="W2717">
        <f>Sample[[#This Row],[Kpy]]*KTc-Sample[[#This Row],[KPz]]*KTb</f>
        <v>1.3010299956639813</v>
      </c>
      <c r="X2717">
        <f>-1*(Sample[[#This Row],[KPx]]*KTc-Sample[[#This Row],[KPz]]*KTa)</f>
        <v>1.3010299956639813</v>
      </c>
      <c r="Y2717">
        <f>(Sample[[#This Row],[KPx]]*KTb-Sample[[#This Row],[Kpy]]*KTa)</f>
        <v>1.3010299956639813</v>
      </c>
      <c r="Z2717">
        <f>-Sample[[#This Row],[Xp]]*a+Sample[[#This Row],[Yp]]*b+Sample[[#This Row],[Zp]]*c_</f>
        <v>-0.51054501020661203</v>
      </c>
      <c r="AA2717" s="8">
        <f>-IF(Sample[[#This Row],[Column2]]&gt;0,1,-1)*SQRT(Sample[[#This Row],[KPx''i]]^2+Sample[[#This Row],[KPx''j]]^2+Sample[[#This Row],[KPx''k]]^2)/Ksmag/Scale</f>
        <v>0.31264369143255732</v>
      </c>
      <c r="AB2717" s="1">
        <f>SQRT(Sample[[#This Row],[Kpy''i]]^2+Sample[[#This Row],[KPy''j]]^2+Sample[[#This Row],[KPy''k]]^2)/KTmag/Scale</f>
        <v>0.91996713246110573</v>
      </c>
    </row>
    <row r="2718" spans="1:28" hidden="1" x14ac:dyDescent="0.25">
      <c r="A2718" s="5">
        <v>2713</v>
      </c>
      <c r="B2718" s="13" t="s">
        <v>43</v>
      </c>
      <c r="C2718" s="5"/>
      <c r="D2718" s="5"/>
      <c r="E2718">
        <v>3</v>
      </c>
      <c r="F2718">
        <v>6</v>
      </c>
      <c r="G2718">
        <v>10</v>
      </c>
      <c r="H2718" s="11">
        <f>Sample[[#This Row],[C]]/Sample[[#This Row],[D]]</f>
        <v>2</v>
      </c>
      <c r="I2718" s="11">
        <f>Sample[[#This Row],[A]]/Sample[[#This Row],[C]]</f>
        <v>1.6666666666666667</v>
      </c>
      <c r="J2718" s="11">
        <f>Sample[[#This Row],[D]]/Sample[[#This Row],[A]]</f>
        <v>0.3</v>
      </c>
      <c r="K2718" s="11">
        <f>Sample[[#This Row],[A]]/Sample[[#This Row],[D]]</f>
        <v>3.3333333333333335</v>
      </c>
      <c r="L2718" s="11">
        <f>Sample[[#This Row],[D]]/Sample[[#This Row],[C]]</f>
        <v>0.5</v>
      </c>
      <c r="M2718" s="11">
        <f>Sample[[#This Row],[C]]/Sample[[#This Row],[A]]</f>
        <v>0.6</v>
      </c>
      <c r="N2718">
        <f>IF(Sample[[#This Row],[Ap]]=0,10,LOG(Sample[[#This Row],[Ap]]))</f>
        <v>0.3010299956639812</v>
      </c>
      <c r="O2718">
        <f>IF(Sample[[#This Row],[Ei]]=0,10,LOG(Sample[[#This Row],[Ei]]))</f>
        <v>0.22184874961635639</v>
      </c>
      <c r="P2718">
        <f>IF(Sample[[#This Row],[Ii]]=0,10,LOG(Sample[[#This Row],[Ii]]))</f>
        <v>-0.52287874528033762</v>
      </c>
      <c r="Q2718">
        <f>Kx-Sample[[#This Row],[Xp]]</f>
        <v>-0.3010299956639812</v>
      </c>
      <c r="R2718">
        <f>Ky-Sample[[#This Row],[Yp]]</f>
        <v>-1.2218487496163564</v>
      </c>
      <c r="S2718">
        <f>Kz-Sample[[#This Row],[Zp]]</f>
        <v>1.5228787452803376</v>
      </c>
      <c r="T2718">
        <f>Sample[[#This Row],[Kpy]]*KSc-Sample[[#This Row],[KPz]]*KSb</f>
        <v>-0.30102999566398125</v>
      </c>
      <c r="U2718">
        <f>-1*(Sample[[#This Row],[KPx]]*KSc-Sample[[#This Row],[KPz]]*KSa)</f>
        <v>-0.3010299956639812</v>
      </c>
      <c r="V2718">
        <f>(Sample[[#This Row],[KPx]]*$R$2-Sample[[#This Row],[Kpy]]*KSa)</f>
        <v>-0.3010299956639812</v>
      </c>
      <c r="W2718">
        <f>Sample[[#This Row],[Kpy]]*KTc-Sample[[#This Row],[KPz]]*KTb</f>
        <v>2.744727494896694</v>
      </c>
      <c r="X2718">
        <f>-1*(Sample[[#This Row],[KPx]]*KTc-Sample[[#This Row],[KPz]]*KTa)</f>
        <v>2.744727494896694</v>
      </c>
      <c r="Y2718">
        <f>(Sample[[#This Row],[KPx]]*KTb-Sample[[#This Row],[Kpy]]*KTa)</f>
        <v>2.744727494896694</v>
      </c>
      <c r="Z2718">
        <f>-Sample[[#This Row],[Xp]]*a+Sample[[#This Row],[Yp]]*b+Sample[[#This Row],[Zp]]*c_</f>
        <v>-0.60205999132796251</v>
      </c>
      <c r="AA2718" s="8">
        <f>-IF(Sample[[#This Row],[Column2]]&gt;0,1,-1)*SQRT(Sample[[#This Row],[KPx''i]]^2+Sample[[#This Row],[KPx''j]]^2+Sample[[#This Row],[KPx''k]]^2)/Ksmag/Scale</f>
        <v>0.36868494332449331</v>
      </c>
      <c r="AB2718" s="1">
        <f>SQRT(Sample[[#This Row],[Kpy''i]]^2+Sample[[#This Row],[KPy''j]]^2+Sample[[#This Row],[KPy''k]]^2)/KTmag/Scale</f>
        <v>1.9408154241506177</v>
      </c>
    </row>
    <row r="2719" spans="1:28" hidden="1" x14ac:dyDescent="0.25">
      <c r="A2719" s="5">
        <v>2714</v>
      </c>
      <c r="B2719" s="13" t="s">
        <v>43</v>
      </c>
      <c r="C2719" s="5"/>
      <c r="D2719" s="5"/>
      <c r="E2719">
        <v>3</v>
      </c>
      <c r="F2719">
        <v>7</v>
      </c>
      <c r="G2719">
        <v>5</v>
      </c>
      <c r="H2719" s="11">
        <f>Sample[[#This Row],[C]]/Sample[[#This Row],[D]]</f>
        <v>2.3333333333333335</v>
      </c>
      <c r="I2719" s="11">
        <f>Sample[[#This Row],[A]]/Sample[[#This Row],[C]]</f>
        <v>0.7142857142857143</v>
      </c>
      <c r="J2719" s="11">
        <f>Sample[[#This Row],[D]]/Sample[[#This Row],[A]]</f>
        <v>0.6</v>
      </c>
      <c r="K2719" s="11">
        <f>Sample[[#This Row],[A]]/Sample[[#This Row],[D]]</f>
        <v>1.6666666666666667</v>
      </c>
      <c r="L2719" s="11">
        <f>Sample[[#This Row],[D]]/Sample[[#This Row],[C]]</f>
        <v>0.42857142857142855</v>
      </c>
      <c r="M2719" s="11">
        <f>Sample[[#This Row],[C]]/Sample[[#This Row],[A]]</f>
        <v>1.4</v>
      </c>
      <c r="N2719">
        <f>IF(Sample[[#This Row],[Ap]]=0,10,LOG(Sample[[#This Row],[Ap]]))</f>
        <v>0.36797678529459443</v>
      </c>
      <c r="O2719">
        <f>IF(Sample[[#This Row],[Ei]]=0,10,LOG(Sample[[#This Row],[Ei]]))</f>
        <v>-0.14612803567823801</v>
      </c>
      <c r="P2719">
        <f>IF(Sample[[#This Row],[Ii]]=0,10,LOG(Sample[[#This Row],[Ii]]))</f>
        <v>-0.22184874961635639</v>
      </c>
      <c r="Q2719">
        <f>Kx-Sample[[#This Row],[Xp]]</f>
        <v>-0.36797678529459443</v>
      </c>
      <c r="R2719">
        <f>Ky-Sample[[#This Row],[Yp]]</f>
        <v>-0.85387196432176204</v>
      </c>
      <c r="S2719">
        <f>Kz-Sample[[#This Row],[Zp]]</f>
        <v>1.2218487496163564</v>
      </c>
      <c r="T2719">
        <f>Sample[[#This Row],[Kpy]]*KSc-Sample[[#This Row],[KPz]]*KSb</f>
        <v>-0.36797678529459432</v>
      </c>
      <c r="U2719">
        <f>-1*(Sample[[#This Row],[KPx]]*KSc-Sample[[#This Row],[KPz]]*KSa)</f>
        <v>-0.36797678529459443</v>
      </c>
      <c r="V2719">
        <f>(Sample[[#This Row],[KPx]]*$R$2-Sample[[#This Row],[Kpy]]*KSa)</f>
        <v>-0.36797678529459443</v>
      </c>
      <c r="W2719">
        <f>Sample[[#This Row],[Kpy]]*KTc-Sample[[#This Row],[KPz]]*KTb</f>
        <v>2.0757207139381184</v>
      </c>
      <c r="X2719">
        <f>-1*(Sample[[#This Row],[KPx]]*KTc-Sample[[#This Row],[KPz]]*KTa)</f>
        <v>2.0757207139381184</v>
      </c>
      <c r="Y2719">
        <f>(Sample[[#This Row],[KPx]]*KTb-Sample[[#This Row],[Kpy]]*KTa)</f>
        <v>2.0757207139381184</v>
      </c>
      <c r="Z2719">
        <f>-Sample[[#This Row],[Xp]]*a+Sample[[#This Row],[Yp]]*b+Sample[[#This Row],[Zp]]*c_</f>
        <v>-0.73595357058918887</v>
      </c>
      <c r="AA2719" s="8">
        <f>-IF(Sample[[#This Row],[Column2]]&gt;0,1,-1)*SQRT(Sample[[#This Row],[KPx''i]]^2+Sample[[#This Row],[KPx''j]]^2+Sample[[#This Row],[KPx''k]]^2)/Ksmag/Scale</f>
        <v>0.45067768058071828</v>
      </c>
      <c r="AB2719" s="1">
        <f>SQRT(Sample[[#This Row],[Kpy''i]]^2+Sample[[#This Row],[KPy''j]]^2+Sample[[#This Row],[KPy''k]]^2)/KTmag/Scale</f>
        <v>1.4677561926750253</v>
      </c>
    </row>
    <row r="2720" spans="1:28" hidden="1" x14ac:dyDescent="0.25">
      <c r="A2720" s="5">
        <v>2715</v>
      </c>
      <c r="B2720" s="13" t="s">
        <v>43</v>
      </c>
      <c r="C2720" s="5"/>
      <c r="D2720" s="5"/>
      <c r="E2720">
        <v>6</v>
      </c>
      <c r="F2720">
        <v>8</v>
      </c>
      <c r="G2720">
        <v>7</v>
      </c>
      <c r="H2720" s="11">
        <f>Sample[[#This Row],[C]]/Sample[[#This Row],[D]]</f>
        <v>1.3333333333333333</v>
      </c>
      <c r="I2720" s="11">
        <f>Sample[[#This Row],[A]]/Sample[[#This Row],[C]]</f>
        <v>0.875</v>
      </c>
      <c r="J2720" s="11">
        <f>Sample[[#This Row],[D]]/Sample[[#This Row],[A]]</f>
        <v>0.8571428571428571</v>
      </c>
      <c r="K2720" s="11">
        <f>Sample[[#This Row],[A]]/Sample[[#This Row],[D]]</f>
        <v>1.1666666666666667</v>
      </c>
      <c r="L2720" s="11">
        <f>Sample[[#This Row],[D]]/Sample[[#This Row],[C]]</f>
        <v>0.75</v>
      </c>
      <c r="M2720" s="11">
        <f>Sample[[#This Row],[C]]/Sample[[#This Row],[A]]</f>
        <v>1.1428571428571428</v>
      </c>
      <c r="N2720">
        <f>IF(Sample[[#This Row],[Ap]]=0,10,LOG(Sample[[#This Row],[Ap]]))</f>
        <v>0.12493873660829993</v>
      </c>
      <c r="O2720">
        <f>IF(Sample[[#This Row],[Ei]]=0,10,LOG(Sample[[#This Row],[Ei]]))</f>
        <v>-5.7991946977686754E-2</v>
      </c>
      <c r="P2720">
        <f>IF(Sample[[#This Row],[Ii]]=0,10,LOG(Sample[[#This Row],[Ii]]))</f>
        <v>-6.6946789630613221E-2</v>
      </c>
      <c r="Q2720">
        <f>Kx-Sample[[#This Row],[Xp]]</f>
        <v>-0.12493873660829993</v>
      </c>
      <c r="R2720">
        <f>Ky-Sample[[#This Row],[Yp]]</f>
        <v>-0.94200805302231327</v>
      </c>
      <c r="S2720">
        <f>Kz-Sample[[#This Row],[Zp]]</f>
        <v>1.0669467896306133</v>
      </c>
      <c r="T2720">
        <f>Sample[[#This Row],[Kpy]]*KSc-Sample[[#This Row],[KPz]]*KSb</f>
        <v>-0.12493873660830002</v>
      </c>
      <c r="U2720">
        <f>-1*(Sample[[#This Row],[KPx]]*KSc-Sample[[#This Row],[KPz]]*KSa)</f>
        <v>-0.12493873660829993</v>
      </c>
      <c r="V2720">
        <f>(Sample[[#This Row],[KPx]]*$R$2-Sample[[#This Row],[Kpy]]*KSa)</f>
        <v>-0.12493873660829993</v>
      </c>
      <c r="W2720">
        <f>Sample[[#This Row],[Kpy]]*KTc-Sample[[#This Row],[KPz]]*KTb</f>
        <v>2.0089548426529267</v>
      </c>
      <c r="X2720">
        <f>-1*(Sample[[#This Row],[KPx]]*KTc-Sample[[#This Row],[KPz]]*KTa)</f>
        <v>2.0089548426529267</v>
      </c>
      <c r="Y2720">
        <f>(Sample[[#This Row],[KPx]]*KTb-Sample[[#This Row],[Kpy]]*KTa)</f>
        <v>2.0089548426529267</v>
      </c>
      <c r="Z2720">
        <f>-Sample[[#This Row],[Xp]]*a+Sample[[#This Row],[Yp]]*b+Sample[[#This Row],[Zp]]*c_</f>
        <v>-0.24987747321659995</v>
      </c>
      <c r="AA2720" s="8">
        <f>-IF(Sample[[#This Row],[Column2]]&gt;0,1,-1)*SQRT(Sample[[#This Row],[KPx''i]]^2+Sample[[#This Row],[KPx''j]]^2+Sample[[#This Row],[KPx''k]]^2)/Ksmag/Scale</f>
        <v>0.15301807689915994</v>
      </c>
      <c r="AB2720" s="1">
        <f>SQRT(Sample[[#This Row],[Kpy''i]]^2+Sample[[#This Row],[KPy''j]]^2+Sample[[#This Row],[KPy''k]]^2)/KTmag/Scale</f>
        <v>1.4205455923374382</v>
      </c>
    </row>
    <row r="2721" spans="1:28" hidden="1" x14ac:dyDescent="0.25">
      <c r="A2721" s="5">
        <v>2716</v>
      </c>
      <c r="B2721" s="13" t="s">
        <v>43</v>
      </c>
      <c r="C2721" s="5"/>
      <c r="D2721" s="5"/>
      <c r="E2721">
        <v>8</v>
      </c>
      <c r="F2721">
        <v>3</v>
      </c>
      <c r="G2721">
        <v>7</v>
      </c>
      <c r="H2721" s="11">
        <f>Sample[[#This Row],[C]]/Sample[[#This Row],[D]]</f>
        <v>0.375</v>
      </c>
      <c r="I2721" s="11">
        <f>Sample[[#This Row],[A]]/Sample[[#This Row],[C]]</f>
        <v>2.3333333333333335</v>
      </c>
      <c r="J2721" s="11">
        <f>Sample[[#This Row],[D]]/Sample[[#This Row],[A]]</f>
        <v>1.1428571428571428</v>
      </c>
      <c r="K2721" s="11">
        <f>Sample[[#This Row],[A]]/Sample[[#This Row],[D]]</f>
        <v>0.875</v>
      </c>
      <c r="L2721" s="11">
        <f>Sample[[#This Row],[D]]/Sample[[#This Row],[C]]</f>
        <v>2.6666666666666665</v>
      </c>
      <c r="M2721" s="11">
        <f>Sample[[#This Row],[C]]/Sample[[#This Row],[A]]</f>
        <v>0.42857142857142855</v>
      </c>
      <c r="N2721">
        <f>IF(Sample[[#This Row],[Ap]]=0,10,LOG(Sample[[#This Row],[Ap]]))</f>
        <v>-0.42596873227228116</v>
      </c>
      <c r="O2721">
        <f>IF(Sample[[#This Row],[Ei]]=0,10,LOG(Sample[[#This Row],[Ei]]))</f>
        <v>0.36797678529459443</v>
      </c>
      <c r="P2721">
        <f>IF(Sample[[#This Row],[Ii]]=0,10,LOG(Sample[[#This Row],[Ii]]))</f>
        <v>5.7991946977686733E-2</v>
      </c>
      <c r="Q2721">
        <f>Kx-Sample[[#This Row],[Xp]]</f>
        <v>0.42596873227228116</v>
      </c>
      <c r="R2721">
        <f>Ky-Sample[[#This Row],[Yp]]</f>
        <v>-1.3679767852945943</v>
      </c>
      <c r="S2721">
        <f>Kz-Sample[[#This Row],[Zp]]</f>
        <v>0.94200805302231327</v>
      </c>
      <c r="T2721">
        <f>Sample[[#This Row],[Kpy]]*KSc-Sample[[#This Row],[KPz]]*KSb</f>
        <v>0.42596873227228105</v>
      </c>
      <c r="U2721">
        <f>-1*(Sample[[#This Row],[KPx]]*KSc-Sample[[#This Row],[KPz]]*KSa)</f>
        <v>0.42596873227228116</v>
      </c>
      <c r="V2721">
        <f>(Sample[[#This Row],[KPx]]*$R$2-Sample[[#This Row],[Kpy]]*KSa)</f>
        <v>0.42596873227228116</v>
      </c>
      <c r="W2721">
        <f>Sample[[#This Row],[Kpy]]*KTc-Sample[[#This Row],[KPz]]*KTb</f>
        <v>2.3099848383169075</v>
      </c>
      <c r="X2721">
        <f>-1*(Sample[[#This Row],[KPx]]*KTc-Sample[[#This Row],[KPz]]*KTa)</f>
        <v>2.3099848383169075</v>
      </c>
      <c r="Y2721">
        <f>(Sample[[#This Row],[KPx]]*KTb-Sample[[#This Row],[Kpy]]*KTa)</f>
        <v>2.3099848383169075</v>
      </c>
      <c r="Z2721">
        <f>-Sample[[#This Row],[Xp]]*a+Sample[[#This Row],[Yp]]*b+Sample[[#This Row],[Zp]]*c_</f>
        <v>0.85193746454456232</v>
      </c>
      <c r="AA2721" s="8">
        <f>-IF(Sample[[#This Row],[Column2]]&gt;0,1,-1)*SQRT(Sample[[#This Row],[KPx''i]]^2+Sample[[#This Row],[KPx''j]]^2+Sample[[#This Row],[KPx''k]]^2)/Ksmag/Scale</f>
        <v>-0.52170302022365311</v>
      </c>
      <c r="AB2721" s="1">
        <f>SQRT(Sample[[#This Row],[Kpy''i]]^2+Sample[[#This Row],[KPy''j]]^2+Sample[[#This Row],[KPy''k]]^2)/KTmag/Scale</f>
        <v>1.6334059436119961</v>
      </c>
    </row>
    <row r="2722" spans="1:28" hidden="1" x14ac:dyDescent="0.25">
      <c r="A2722" s="5">
        <v>2717</v>
      </c>
      <c r="B2722" s="13" t="s">
        <v>43</v>
      </c>
      <c r="C2722" s="5"/>
      <c r="D2722" s="5"/>
      <c r="E2722">
        <v>9</v>
      </c>
      <c r="F2722">
        <v>10</v>
      </c>
      <c r="G2722">
        <v>5</v>
      </c>
      <c r="H2722" s="11">
        <f>Sample[[#This Row],[C]]/Sample[[#This Row],[D]]</f>
        <v>1.1111111111111112</v>
      </c>
      <c r="I2722" s="11">
        <f>Sample[[#This Row],[A]]/Sample[[#This Row],[C]]</f>
        <v>0.5</v>
      </c>
      <c r="J2722" s="11">
        <f>Sample[[#This Row],[D]]/Sample[[#This Row],[A]]</f>
        <v>1.8</v>
      </c>
      <c r="K2722" s="11">
        <f>Sample[[#This Row],[A]]/Sample[[#This Row],[D]]</f>
        <v>0.55555555555555558</v>
      </c>
      <c r="L2722" s="11">
        <f>Sample[[#This Row],[D]]/Sample[[#This Row],[C]]</f>
        <v>0.9</v>
      </c>
      <c r="M2722" s="11">
        <f>Sample[[#This Row],[C]]/Sample[[#This Row],[A]]</f>
        <v>2</v>
      </c>
      <c r="N2722">
        <f>IF(Sample[[#This Row],[Ap]]=0,10,LOG(Sample[[#This Row],[Ap]]))</f>
        <v>4.5757490560675143E-2</v>
      </c>
      <c r="O2722">
        <f>IF(Sample[[#This Row],[Ei]]=0,10,LOG(Sample[[#This Row],[Ei]]))</f>
        <v>-0.3010299956639812</v>
      </c>
      <c r="P2722">
        <f>IF(Sample[[#This Row],[Ii]]=0,10,LOG(Sample[[#This Row],[Ii]]))</f>
        <v>0.25527250510330607</v>
      </c>
      <c r="Q2722">
        <f>Kx-Sample[[#This Row],[Xp]]</f>
        <v>-4.5757490560675143E-2</v>
      </c>
      <c r="R2722">
        <f>Ky-Sample[[#This Row],[Yp]]</f>
        <v>-0.69897000433601875</v>
      </c>
      <c r="S2722">
        <f>Kz-Sample[[#This Row],[Zp]]</f>
        <v>0.74472749489669399</v>
      </c>
      <c r="T2722">
        <f>Sample[[#This Row],[Kpy]]*KSc-Sample[[#This Row],[KPz]]*KSb</f>
        <v>-4.575749056067524E-2</v>
      </c>
      <c r="U2722">
        <f>-1*(Sample[[#This Row],[KPx]]*KSc-Sample[[#This Row],[KPz]]*KSa)</f>
        <v>-4.5757490560675143E-2</v>
      </c>
      <c r="V2722">
        <f>(Sample[[#This Row],[KPx]]*$R$2-Sample[[#This Row],[Kpy]]*KSa)</f>
        <v>-4.5757490560675143E-2</v>
      </c>
      <c r="W2722">
        <f>Sample[[#This Row],[Kpy]]*KTc-Sample[[#This Row],[KPz]]*KTb</f>
        <v>1.4436974992327127</v>
      </c>
      <c r="X2722">
        <f>-1*(Sample[[#This Row],[KPx]]*KTc-Sample[[#This Row],[KPz]]*KTa)</f>
        <v>1.4436974992327127</v>
      </c>
      <c r="Y2722">
        <f>(Sample[[#This Row],[KPx]]*KTb-Sample[[#This Row],[Kpy]]*KTa)</f>
        <v>1.4436974992327127</v>
      </c>
      <c r="Z2722">
        <f>-Sample[[#This Row],[Xp]]*a+Sample[[#This Row],[Yp]]*b+Sample[[#This Row],[Zp]]*c_</f>
        <v>-9.1514981121350258E-2</v>
      </c>
      <c r="AA2722" s="8">
        <f>-IF(Sample[[#This Row],[Column2]]&gt;0,1,-1)*SQRT(Sample[[#This Row],[KPx''i]]^2+Sample[[#This Row],[KPx''j]]^2+Sample[[#This Row],[KPx''k]]^2)/Ksmag/Scale</f>
        <v>5.6041251891935963E-2</v>
      </c>
      <c r="AB2722" s="1">
        <f>SQRT(Sample[[#This Row],[Kpy''i]]^2+Sample[[#This Row],[KPy''j]]^2+Sample[[#This Row],[KPy''k]]^2)/KTmag/Scale</f>
        <v>1.0208482916895119</v>
      </c>
    </row>
    <row r="2723" spans="1:28" hidden="1" x14ac:dyDescent="0.25">
      <c r="A2723" s="5">
        <v>2718</v>
      </c>
      <c r="B2723" s="13" t="s">
        <v>43</v>
      </c>
      <c r="C2723" s="5"/>
      <c r="D2723" s="5"/>
      <c r="E2723">
        <v>2</v>
      </c>
      <c r="F2723">
        <v>5</v>
      </c>
      <c r="G2723">
        <v>6</v>
      </c>
      <c r="H2723" s="11">
        <f>Sample[[#This Row],[C]]/Sample[[#This Row],[D]]</f>
        <v>2.5</v>
      </c>
      <c r="I2723" s="11">
        <f>Sample[[#This Row],[A]]/Sample[[#This Row],[C]]</f>
        <v>1.2</v>
      </c>
      <c r="J2723" s="11">
        <f>Sample[[#This Row],[D]]/Sample[[#This Row],[A]]</f>
        <v>0.33333333333333331</v>
      </c>
      <c r="K2723" s="11">
        <f>Sample[[#This Row],[A]]/Sample[[#This Row],[D]]</f>
        <v>3</v>
      </c>
      <c r="L2723" s="11">
        <f>Sample[[#This Row],[D]]/Sample[[#This Row],[C]]</f>
        <v>0.4</v>
      </c>
      <c r="M2723" s="11">
        <f>Sample[[#This Row],[C]]/Sample[[#This Row],[A]]</f>
        <v>0.83333333333333337</v>
      </c>
      <c r="N2723">
        <f>IF(Sample[[#This Row],[Ap]]=0,10,LOG(Sample[[#This Row],[Ap]]))</f>
        <v>0.3979400086720376</v>
      </c>
      <c r="O2723">
        <f>IF(Sample[[#This Row],[Ei]]=0,10,LOG(Sample[[#This Row],[Ei]]))</f>
        <v>7.9181246047624818E-2</v>
      </c>
      <c r="P2723">
        <f>IF(Sample[[#This Row],[Ii]]=0,10,LOG(Sample[[#This Row],[Ii]]))</f>
        <v>-0.47712125471966244</v>
      </c>
      <c r="Q2723">
        <f>Kx-Sample[[#This Row],[Xp]]</f>
        <v>-0.3979400086720376</v>
      </c>
      <c r="R2723">
        <f>Ky-Sample[[#This Row],[Yp]]</f>
        <v>-1.0791812460476249</v>
      </c>
      <c r="S2723">
        <f>Kz-Sample[[#This Row],[Zp]]</f>
        <v>1.4771212547196624</v>
      </c>
      <c r="T2723">
        <f>Sample[[#This Row],[Kpy]]*KSc-Sample[[#This Row],[KPz]]*KSb</f>
        <v>-0.39794000867203749</v>
      </c>
      <c r="U2723">
        <f>-1*(Sample[[#This Row],[KPx]]*KSc-Sample[[#This Row],[KPz]]*KSa)</f>
        <v>-0.3979400086720376</v>
      </c>
      <c r="V2723">
        <f>(Sample[[#This Row],[KPx]]*$R$2-Sample[[#This Row],[Kpy]]*KSa)</f>
        <v>-0.3979400086720376</v>
      </c>
      <c r="W2723">
        <f>Sample[[#This Row],[Kpy]]*KTc-Sample[[#This Row],[KPz]]*KTb</f>
        <v>2.5563025007672873</v>
      </c>
      <c r="X2723">
        <f>-1*(Sample[[#This Row],[KPx]]*KTc-Sample[[#This Row],[KPz]]*KTa)</f>
        <v>2.5563025007672873</v>
      </c>
      <c r="Y2723">
        <f>(Sample[[#This Row],[KPx]]*KTb-Sample[[#This Row],[Kpy]]*KTa)</f>
        <v>2.5563025007672873</v>
      </c>
      <c r="Z2723">
        <f>-Sample[[#This Row],[Xp]]*a+Sample[[#This Row],[Yp]]*b+Sample[[#This Row],[Zp]]*c_</f>
        <v>-0.79588001734407521</v>
      </c>
      <c r="AA2723" s="8">
        <f>-IF(Sample[[#This Row],[Column2]]&gt;0,1,-1)*SQRT(Sample[[#This Row],[KPx''i]]^2+Sample[[#This Row],[KPx''j]]^2+Sample[[#This Row],[KPx''k]]^2)/Ksmag/Scale</f>
        <v>0.48737498474260249</v>
      </c>
      <c r="AB2723" s="1">
        <f>SQRT(Sample[[#This Row],[Kpy''i]]^2+Sample[[#This Row],[KPy''j]]^2+Sample[[#This Row],[KPy''k]]^2)/KTmag/Scale</f>
        <v>1.8075788330566787</v>
      </c>
    </row>
    <row r="2724" spans="1:28" hidden="1" x14ac:dyDescent="0.25">
      <c r="A2724" s="5">
        <v>2719</v>
      </c>
      <c r="B2724" s="13" t="s">
        <v>43</v>
      </c>
      <c r="C2724" s="5"/>
      <c r="D2724" s="5"/>
      <c r="E2724">
        <v>7</v>
      </c>
      <c r="F2724">
        <v>7</v>
      </c>
      <c r="G2724">
        <v>8</v>
      </c>
      <c r="H2724" s="11">
        <f>Sample[[#This Row],[C]]/Sample[[#This Row],[D]]</f>
        <v>1</v>
      </c>
      <c r="I2724" s="11">
        <f>Sample[[#This Row],[A]]/Sample[[#This Row],[C]]</f>
        <v>1.1428571428571428</v>
      </c>
      <c r="J2724" s="11">
        <f>Sample[[#This Row],[D]]/Sample[[#This Row],[A]]</f>
        <v>0.875</v>
      </c>
      <c r="K2724" s="11">
        <f>Sample[[#This Row],[A]]/Sample[[#This Row],[D]]</f>
        <v>1.1428571428571428</v>
      </c>
      <c r="L2724" s="11">
        <f>Sample[[#This Row],[D]]/Sample[[#This Row],[C]]</f>
        <v>1</v>
      </c>
      <c r="M2724" s="11">
        <f>Sample[[#This Row],[C]]/Sample[[#This Row],[A]]</f>
        <v>0.875</v>
      </c>
      <c r="N2724">
        <f>IF(Sample[[#This Row],[Ap]]=0,10,LOG(Sample[[#This Row],[Ap]]))</f>
        <v>0</v>
      </c>
      <c r="O2724">
        <f>IF(Sample[[#This Row],[Ei]]=0,10,LOG(Sample[[#This Row],[Ei]]))</f>
        <v>5.7991946977686733E-2</v>
      </c>
      <c r="P2724">
        <f>IF(Sample[[#This Row],[Ii]]=0,10,LOG(Sample[[#This Row],[Ii]]))</f>
        <v>-5.7991946977686754E-2</v>
      </c>
      <c r="Q2724">
        <f>Kx-Sample[[#This Row],[Xp]]</f>
        <v>0</v>
      </c>
      <c r="R2724">
        <f>Ky-Sample[[#This Row],[Yp]]</f>
        <v>-1.0579919469776868</v>
      </c>
      <c r="S2724">
        <f>Kz-Sample[[#This Row],[Zp]]</f>
        <v>1.0579919469776868</v>
      </c>
      <c r="T2724">
        <f>Sample[[#This Row],[Kpy]]*KSc-Sample[[#This Row],[KPz]]*KSb</f>
        <v>0</v>
      </c>
      <c r="U2724">
        <f>-1*(Sample[[#This Row],[KPx]]*KSc-Sample[[#This Row],[KPz]]*KSa)</f>
        <v>0</v>
      </c>
      <c r="V2724">
        <f>(Sample[[#This Row],[KPx]]*$R$2-Sample[[#This Row],[Kpy]]*KSa)</f>
        <v>0</v>
      </c>
      <c r="W2724">
        <f>Sample[[#This Row],[Kpy]]*KTc-Sample[[#This Row],[KPz]]*KTb</f>
        <v>2.1159838939553737</v>
      </c>
      <c r="X2724">
        <f>-1*(Sample[[#This Row],[KPx]]*KTc-Sample[[#This Row],[KPz]]*KTa)</f>
        <v>2.1159838939553737</v>
      </c>
      <c r="Y2724">
        <f>(Sample[[#This Row],[KPx]]*KTb-Sample[[#This Row],[Kpy]]*KTa)</f>
        <v>2.1159838939553737</v>
      </c>
      <c r="Z2724">
        <f>-Sample[[#This Row],[Xp]]*a+Sample[[#This Row],[Yp]]*b+Sample[[#This Row],[Zp]]*c_</f>
        <v>0</v>
      </c>
      <c r="AA2724" s="8">
        <f>-IF(Sample[[#This Row],[Column2]]&gt;0,1,-1)*SQRT(Sample[[#This Row],[KPx''i]]^2+Sample[[#This Row],[KPx''j]]^2+Sample[[#This Row],[KPx''k]]^2)/Ksmag/Scale</f>
        <v>0</v>
      </c>
      <c r="AB2724" s="1">
        <f>SQRT(Sample[[#This Row],[Kpy''i]]^2+Sample[[#This Row],[KPy''j]]^2+Sample[[#This Row],[KPy''k]]^2)/KTmag/Scale</f>
        <v>1.4962265602973615</v>
      </c>
    </row>
    <row r="2725" spans="1:28" hidden="1" x14ac:dyDescent="0.25">
      <c r="A2725" s="5">
        <v>2720</v>
      </c>
      <c r="B2725" s="13" t="s">
        <v>43</v>
      </c>
      <c r="C2725" s="5"/>
      <c r="D2725" s="5"/>
      <c r="E2725">
        <v>7</v>
      </c>
      <c r="F2725">
        <v>1</v>
      </c>
      <c r="G2725">
        <v>10</v>
      </c>
      <c r="H2725" s="11">
        <f>Sample[[#This Row],[C]]/Sample[[#This Row],[D]]</f>
        <v>0.14285714285714285</v>
      </c>
      <c r="I2725" s="11">
        <f>Sample[[#This Row],[A]]/Sample[[#This Row],[C]]</f>
        <v>10</v>
      </c>
      <c r="J2725" s="11">
        <f>Sample[[#This Row],[D]]/Sample[[#This Row],[A]]</f>
        <v>0.7</v>
      </c>
      <c r="K2725" s="11">
        <f>Sample[[#This Row],[A]]/Sample[[#This Row],[D]]</f>
        <v>1.4285714285714286</v>
      </c>
      <c r="L2725" s="11">
        <f>Sample[[#This Row],[D]]/Sample[[#This Row],[C]]</f>
        <v>7</v>
      </c>
      <c r="M2725" s="11">
        <f>Sample[[#This Row],[C]]/Sample[[#This Row],[A]]</f>
        <v>0.1</v>
      </c>
      <c r="N2725">
        <f>IF(Sample[[#This Row],[Ap]]=0,10,LOG(Sample[[#This Row],[Ap]]))</f>
        <v>-0.84509804001425681</v>
      </c>
      <c r="O2725">
        <f>IF(Sample[[#This Row],[Ei]]=0,10,LOG(Sample[[#This Row],[Ei]]))</f>
        <v>1</v>
      </c>
      <c r="P2725">
        <f>IF(Sample[[#This Row],[Ii]]=0,10,LOG(Sample[[#This Row],[Ii]]))</f>
        <v>-0.15490195998574319</v>
      </c>
      <c r="Q2725">
        <f>Kx-Sample[[#This Row],[Xp]]</f>
        <v>0.84509804001425681</v>
      </c>
      <c r="R2725">
        <f>Ky-Sample[[#This Row],[Yp]]</f>
        <v>-2</v>
      </c>
      <c r="S2725">
        <f>Kz-Sample[[#This Row],[Zp]]</f>
        <v>1.1549019599857431</v>
      </c>
      <c r="T2725">
        <f>Sample[[#This Row],[Kpy]]*KSc-Sample[[#This Row],[KPz]]*KSb</f>
        <v>0.84509804001425692</v>
      </c>
      <c r="U2725">
        <f>-1*(Sample[[#This Row],[KPx]]*KSc-Sample[[#This Row],[KPz]]*KSa)</f>
        <v>0.84509804001425681</v>
      </c>
      <c r="V2725">
        <f>(Sample[[#This Row],[KPx]]*$R$2-Sample[[#This Row],[Kpy]]*KSa)</f>
        <v>0.84509804001425681</v>
      </c>
      <c r="W2725">
        <f>Sample[[#This Row],[Kpy]]*KTc-Sample[[#This Row],[KPz]]*KTb</f>
        <v>3.1549019599857431</v>
      </c>
      <c r="X2725">
        <f>-1*(Sample[[#This Row],[KPx]]*KTc-Sample[[#This Row],[KPz]]*KTa)</f>
        <v>3.1549019599857431</v>
      </c>
      <c r="Y2725">
        <f>(Sample[[#This Row],[KPx]]*KTb-Sample[[#This Row],[Kpy]]*KTa)</f>
        <v>3.1549019599857431</v>
      </c>
      <c r="Z2725">
        <f>-Sample[[#This Row],[Xp]]*a+Sample[[#This Row],[Yp]]*b+Sample[[#This Row],[Zp]]*c_</f>
        <v>1.6901960800285136</v>
      </c>
      <c r="AA2725" s="8">
        <f>-IF(Sample[[#This Row],[Column2]]&gt;0,1,-1)*SQRT(Sample[[#This Row],[KPx''i]]^2+Sample[[#This Row],[KPx''j]]^2+Sample[[#This Row],[KPx''k]]^2)/Ksmag/Scale</f>
        <v>-1.035029490330545</v>
      </c>
      <c r="AB2725" s="1">
        <f>SQRT(Sample[[#This Row],[Kpy''i]]^2+Sample[[#This Row],[KPy''j]]^2+Sample[[#This Row],[KPy''k]]^2)/KTmag/Scale</f>
        <v>2.2308525698846489</v>
      </c>
    </row>
    <row r="2726" spans="1:28" hidden="1" x14ac:dyDescent="0.25">
      <c r="A2726" s="5">
        <v>2721</v>
      </c>
      <c r="B2726" s="13" t="s">
        <v>43</v>
      </c>
      <c r="C2726" s="5"/>
      <c r="D2726" s="5"/>
      <c r="E2726">
        <v>6</v>
      </c>
      <c r="F2726">
        <v>4</v>
      </c>
      <c r="G2726">
        <v>5</v>
      </c>
      <c r="H2726" s="11">
        <f>Sample[[#This Row],[C]]/Sample[[#This Row],[D]]</f>
        <v>0.66666666666666663</v>
      </c>
      <c r="I2726" s="11">
        <f>Sample[[#This Row],[A]]/Sample[[#This Row],[C]]</f>
        <v>1.25</v>
      </c>
      <c r="J2726" s="11">
        <f>Sample[[#This Row],[D]]/Sample[[#This Row],[A]]</f>
        <v>1.2</v>
      </c>
      <c r="K2726" s="11">
        <f>Sample[[#This Row],[A]]/Sample[[#This Row],[D]]</f>
        <v>0.83333333333333337</v>
      </c>
      <c r="L2726" s="11">
        <f>Sample[[#This Row],[D]]/Sample[[#This Row],[C]]</f>
        <v>1.5</v>
      </c>
      <c r="M2726" s="11">
        <f>Sample[[#This Row],[C]]/Sample[[#This Row],[A]]</f>
        <v>0.8</v>
      </c>
      <c r="N2726">
        <f>IF(Sample[[#This Row],[Ap]]=0,10,LOG(Sample[[#This Row],[Ap]]))</f>
        <v>-0.17609125905568127</v>
      </c>
      <c r="O2726">
        <f>IF(Sample[[#This Row],[Ei]]=0,10,LOG(Sample[[#This Row],[Ei]]))</f>
        <v>9.691001300805642E-2</v>
      </c>
      <c r="P2726">
        <f>IF(Sample[[#This Row],[Ii]]=0,10,LOG(Sample[[#This Row],[Ii]]))</f>
        <v>7.9181246047624818E-2</v>
      </c>
      <c r="Q2726">
        <f>Kx-Sample[[#This Row],[Xp]]</f>
        <v>0.17609125905568127</v>
      </c>
      <c r="R2726">
        <f>Ky-Sample[[#This Row],[Yp]]</f>
        <v>-1.0969100130080565</v>
      </c>
      <c r="S2726">
        <f>Kz-Sample[[#This Row],[Zp]]</f>
        <v>0.92081875395237522</v>
      </c>
      <c r="T2726">
        <f>Sample[[#This Row],[Kpy]]*KSc-Sample[[#This Row],[KPz]]*KSb</f>
        <v>0.17609125905568124</v>
      </c>
      <c r="U2726">
        <f>-1*(Sample[[#This Row],[KPx]]*KSc-Sample[[#This Row],[KPz]]*KSa)</f>
        <v>0.17609125905568127</v>
      </c>
      <c r="V2726">
        <f>(Sample[[#This Row],[KPx]]*$R$2-Sample[[#This Row],[Kpy]]*KSa)</f>
        <v>0.17609125905568127</v>
      </c>
      <c r="W2726">
        <f>Sample[[#This Row],[Kpy]]*KTc-Sample[[#This Row],[KPz]]*KTb</f>
        <v>2.0177287669604316</v>
      </c>
      <c r="X2726">
        <f>-1*(Sample[[#This Row],[KPx]]*KTc-Sample[[#This Row],[KPz]]*KTa)</f>
        <v>2.0177287669604316</v>
      </c>
      <c r="Y2726">
        <f>(Sample[[#This Row],[KPx]]*KTb-Sample[[#This Row],[Kpy]]*KTa)</f>
        <v>2.0177287669604316</v>
      </c>
      <c r="Z2726">
        <f>-Sample[[#This Row],[Xp]]*a+Sample[[#This Row],[Yp]]*b+Sample[[#This Row],[Zp]]*c_</f>
        <v>0.35218251811136247</v>
      </c>
      <c r="AA2726" s="8">
        <f>-IF(Sample[[#This Row],[Column2]]&gt;0,1,-1)*SQRT(Sample[[#This Row],[KPx''i]]^2+Sample[[#This Row],[KPx''j]]^2+Sample[[#This Row],[KPx''k]]^2)/Ksmag/Scale</f>
        <v>-0.21566686642533334</v>
      </c>
      <c r="AB2726" s="1">
        <f>SQRT(Sample[[#This Row],[Kpy''i]]^2+Sample[[#This Row],[KPy''j]]^2+Sample[[#This Row],[KPy''k]]^2)/KTmag/Scale</f>
        <v>1.4267496937128925</v>
      </c>
    </row>
    <row r="2727" spans="1:28" hidden="1" x14ac:dyDescent="0.25">
      <c r="A2727" s="5">
        <v>2722</v>
      </c>
      <c r="B2727" s="13" t="s">
        <v>43</v>
      </c>
      <c r="C2727" s="5"/>
      <c r="D2727" s="5"/>
      <c r="E2727">
        <v>7</v>
      </c>
      <c r="F2727">
        <v>4</v>
      </c>
      <c r="G2727">
        <v>3</v>
      </c>
      <c r="H2727" s="11">
        <f>Sample[[#This Row],[C]]/Sample[[#This Row],[D]]</f>
        <v>0.5714285714285714</v>
      </c>
      <c r="I2727" s="11">
        <f>Sample[[#This Row],[A]]/Sample[[#This Row],[C]]</f>
        <v>0.75</v>
      </c>
      <c r="J2727" s="11">
        <f>Sample[[#This Row],[D]]/Sample[[#This Row],[A]]</f>
        <v>2.3333333333333335</v>
      </c>
      <c r="K2727" s="11">
        <f>Sample[[#This Row],[A]]/Sample[[#This Row],[D]]</f>
        <v>0.42857142857142855</v>
      </c>
      <c r="L2727" s="11">
        <f>Sample[[#This Row],[D]]/Sample[[#This Row],[C]]</f>
        <v>1.75</v>
      </c>
      <c r="M2727" s="11">
        <f>Sample[[#This Row],[C]]/Sample[[#This Row],[A]]</f>
        <v>1.3333333333333333</v>
      </c>
      <c r="N2727">
        <f>IF(Sample[[#This Row],[Ap]]=0,10,LOG(Sample[[#This Row],[Ap]]))</f>
        <v>-0.24303804868629447</v>
      </c>
      <c r="O2727">
        <f>IF(Sample[[#This Row],[Ei]]=0,10,LOG(Sample[[#This Row],[Ei]]))</f>
        <v>-0.12493873660829995</v>
      </c>
      <c r="P2727">
        <f>IF(Sample[[#This Row],[Ii]]=0,10,LOG(Sample[[#This Row],[Ii]]))</f>
        <v>0.36797678529459443</v>
      </c>
      <c r="Q2727">
        <f>Kx-Sample[[#This Row],[Xp]]</f>
        <v>0.24303804868629447</v>
      </c>
      <c r="R2727">
        <f>Ky-Sample[[#This Row],[Yp]]</f>
        <v>-0.87506126339170009</v>
      </c>
      <c r="S2727">
        <f>Kz-Sample[[#This Row],[Zp]]</f>
        <v>0.63202321470540557</v>
      </c>
      <c r="T2727">
        <f>Sample[[#This Row],[Kpy]]*KSc-Sample[[#This Row],[KPz]]*KSb</f>
        <v>0.24303804868629453</v>
      </c>
      <c r="U2727">
        <f>-1*(Sample[[#This Row],[KPx]]*KSc-Sample[[#This Row],[KPz]]*KSa)</f>
        <v>0.24303804868629447</v>
      </c>
      <c r="V2727">
        <f>(Sample[[#This Row],[KPx]]*$R$2-Sample[[#This Row],[Kpy]]*KSa)</f>
        <v>0.24303804868629447</v>
      </c>
      <c r="W2727">
        <f>Sample[[#This Row],[Kpy]]*KTc-Sample[[#This Row],[KPz]]*KTb</f>
        <v>1.5070844780971058</v>
      </c>
      <c r="X2727">
        <f>-1*(Sample[[#This Row],[KPx]]*KTc-Sample[[#This Row],[KPz]]*KTa)</f>
        <v>1.5070844780971056</v>
      </c>
      <c r="Y2727">
        <f>(Sample[[#This Row],[KPx]]*KTb-Sample[[#This Row],[Kpy]]*KTa)</f>
        <v>1.5070844780971058</v>
      </c>
      <c r="Z2727">
        <f>-Sample[[#This Row],[Xp]]*a+Sample[[#This Row],[Yp]]*b+Sample[[#This Row],[Zp]]*c_</f>
        <v>0.48607609737258894</v>
      </c>
      <c r="AA2727" s="8">
        <f>-IF(Sample[[#This Row],[Column2]]&gt;0,1,-1)*SQRT(Sample[[#This Row],[KPx''i]]^2+Sample[[#This Row],[KPx''j]]^2+Sample[[#This Row],[KPx''k]]^2)/Ksmag/Scale</f>
        <v>-0.29765960368155847</v>
      </c>
      <c r="AB2727" s="1">
        <f>SQRT(Sample[[#This Row],[Kpy''i]]^2+Sample[[#This Row],[KPy''j]]^2+Sample[[#This Row],[KPy''k]]^2)/KTmag/Scale</f>
        <v>1.0656696542834523</v>
      </c>
    </row>
    <row r="2728" spans="1:28" hidden="1" x14ac:dyDescent="0.25">
      <c r="A2728" s="5">
        <v>2723</v>
      </c>
      <c r="B2728" s="13" t="s">
        <v>43</v>
      </c>
      <c r="C2728" s="5"/>
      <c r="D2728" s="5"/>
      <c r="E2728">
        <v>8</v>
      </c>
      <c r="F2728">
        <v>7</v>
      </c>
      <c r="G2728">
        <v>6</v>
      </c>
      <c r="H2728" s="11">
        <f>Sample[[#This Row],[C]]/Sample[[#This Row],[D]]</f>
        <v>0.875</v>
      </c>
      <c r="I2728" s="11">
        <f>Sample[[#This Row],[A]]/Sample[[#This Row],[C]]</f>
        <v>0.8571428571428571</v>
      </c>
      <c r="J2728" s="11">
        <f>Sample[[#This Row],[D]]/Sample[[#This Row],[A]]</f>
        <v>1.3333333333333333</v>
      </c>
      <c r="K2728" s="11">
        <f>Sample[[#This Row],[A]]/Sample[[#This Row],[D]]</f>
        <v>0.75</v>
      </c>
      <c r="L2728" s="11">
        <f>Sample[[#This Row],[D]]/Sample[[#This Row],[C]]</f>
        <v>1.1428571428571428</v>
      </c>
      <c r="M2728" s="11">
        <f>Sample[[#This Row],[C]]/Sample[[#This Row],[A]]</f>
        <v>1.1666666666666667</v>
      </c>
      <c r="N2728">
        <f>IF(Sample[[#This Row],[Ap]]=0,10,LOG(Sample[[#This Row],[Ap]]))</f>
        <v>-5.7991946977686754E-2</v>
      </c>
      <c r="O2728">
        <f>IF(Sample[[#This Row],[Ei]]=0,10,LOG(Sample[[#This Row],[Ei]]))</f>
        <v>-6.6946789630613221E-2</v>
      </c>
      <c r="P2728">
        <f>IF(Sample[[#This Row],[Ii]]=0,10,LOG(Sample[[#This Row],[Ii]]))</f>
        <v>0.12493873660829993</v>
      </c>
      <c r="Q2728">
        <f>Kx-Sample[[#This Row],[Xp]]</f>
        <v>5.7991946977686754E-2</v>
      </c>
      <c r="R2728">
        <f>Ky-Sample[[#This Row],[Yp]]</f>
        <v>-0.93305321036938682</v>
      </c>
      <c r="S2728">
        <f>Kz-Sample[[#This Row],[Zp]]</f>
        <v>0.87506126339170009</v>
      </c>
      <c r="T2728">
        <f>Sample[[#This Row],[Kpy]]*KSc-Sample[[#This Row],[KPz]]*KSb</f>
        <v>5.7991946977686726E-2</v>
      </c>
      <c r="U2728">
        <f>-1*(Sample[[#This Row],[KPx]]*KSc-Sample[[#This Row],[KPz]]*KSa)</f>
        <v>5.7991946977686754E-2</v>
      </c>
      <c r="V2728">
        <f>(Sample[[#This Row],[KPx]]*$R$2-Sample[[#This Row],[Kpy]]*KSa)</f>
        <v>5.7991946977686754E-2</v>
      </c>
      <c r="W2728">
        <f>Sample[[#This Row],[Kpy]]*KTc-Sample[[#This Row],[KPz]]*KTb</f>
        <v>1.808114473761087</v>
      </c>
      <c r="X2728">
        <f>-1*(Sample[[#This Row],[KPx]]*KTc-Sample[[#This Row],[KPz]]*KTa)</f>
        <v>1.808114473761087</v>
      </c>
      <c r="Y2728">
        <f>(Sample[[#This Row],[KPx]]*KTb-Sample[[#This Row],[Kpy]]*KTa)</f>
        <v>1.8081144737610868</v>
      </c>
      <c r="Z2728">
        <f>-Sample[[#This Row],[Xp]]*a+Sample[[#This Row],[Yp]]*b+Sample[[#This Row],[Zp]]*c_</f>
        <v>0.11598389395537342</v>
      </c>
      <c r="AA2728" s="8">
        <f>-IF(Sample[[#This Row],[Column2]]&gt;0,1,-1)*SQRT(Sample[[#This Row],[KPx''i]]^2+Sample[[#This Row],[KPx''j]]^2+Sample[[#This Row],[KPx''k]]^2)/Ksmag/Scale</f>
        <v>-7.1025339642934796E-2</v>
      </c>
      <c r="AB2728" s="1">
        <f>SQRT(Sample[[#This Row],[Kpy''i]]^2+Sample[[#This Row],[KPy''j]]^2+Sample[[#This Row],[KPy''k]]^2)/KTmag/Scale</f>
        <v>1.2785300055580107</v>
      </c>
    </row>
    <row r="2729" spans="1:28" hidden="1" x14ac:dyDescent="0.25">
      <c r="A2729" s="5">
        <v>2724</v>
      </c>
      <c r="B2729" s="13" t="s">
        <v>43</v>
      </c>
      <c r="C2729" s="5"/>
      <c r="D2729" s="5"/>
      <c r="E2729">
        <v>7</v>
      </c>
      <c r="F2729">
        <v>2</v>
      </c>
      <c r="G2729">
        <v>9</v>
      </c>
      <c r="H2729" s="11">
        <f>Sample[[#This Row],[C]]/Sample[[#This Row],[D]]</f>
        <v>0.2857142857142857</v>
      </c>
      <c r="I2729" s="11">
        <f>Sample[[#This Row],[A]]/Sample[[#This Row],[C]]</f>
        <v>4.5</v>
      </c>
      <c r="J2729" s="11">
        <f>Sample[[#This Row],[D]]/Sample[[#This Row],[A]]</f>
        <v>0.77777777777777779</v>
      </c>
      <c r="K2729" s="11">
        <f>Sample[[#This Row],[A]]/Sample[[#This Row],[D]]</f>
        <v>1.2857142857142858</v>
      </c>
      <c r="L2729" s="11">
        <f>Sample[[#This Row],[D]]/Sample[[#This Row],[C]]</f>
        <v>3.5</v>
      </c>
      <c r="M2729" s="11">
        <f>Sample[[#This Row],[C]]/Sample[[#This Row],[A]]</f>
        <v>0.22222222222222221</v>
      </c>
      <c r="N2729">
        <f>IF(Sample[[#This Row],[Ap]]=0,10,LOG(Sample[[#This Row],[Ap]]))</f>
        <v>-0.54406804435027567</v>
      </c>
      <c r="O2729">
        <f>IF(Sample[[#This Row],[Ei]]=0,10,LOG(Sample[[#This Row],[Ei]]))</f>
        <v>0.65321251377534373</v>
      </c>
      <c r="P2729">
        <f>IF(Sample[[#This Row],[Ii]]=0,10,LOG(Sample[[#This Row],[Ii]]))</f>
        <v>-0.10914446942506803</v>
      </c>
      <c r="Q2729">
        <f>Kx-Sample[[#This Row],[Xp]]</f>
        <v>0.54406804435027567</v>
      </c>
      <c r="R2729">
        <f>Ky-Sample[[#This Row],[Yp]]</f>
        <v>-1.6532125137753437</v>
      </c>
      <c r="S2729">
        <f>Kz-Sample[[#This Row],[Zp]]</f>
        <v>1.1091444694250681</v>
      </c>
      <c r="T2729">
        <f>Sample[[#This Row],[Kpy]]*KSc-Sample[[#This Row],[KPz]]*KSb</f>
        <v>0.54406804435027567</v>
      </c>
      <c r="U2729">
        <f>-1*(Sample[[#This Row],[KPx]]*KSc-Sample[[#This Row],[KPz]]*KSa)</f>
        <v>0.54406804435027567</v>
      </c>
      <c r="V2729">
        <f>(Sample[[#This Row],[KPx]]*$R$2-Sample[[#This Row],[Kpy]]*KSa)</f>
        <v>0.54406804435027567</v>
      </c>
      <c r="W2729">
        <f>Sample[[#This Row],[Kpy]]*KTc-Sample[[#This Row],[KPz]]*KTb</f>
        <v>2.7623569832004118</v>
      </c>
      <c r="X2729">
        <f>-1*(Sample[[#This Row],[KPx]]*KTc-Sample[[#This Row],[KPz]]*KTa)</f>
        <v>2.7623569832004118</v>
      </c>
      <c r="Y2729">
        <f>(Sample[[#This Row],[KPx]]*KTb-Sample[[#This Row],[Kpy]]*KTa)</f>
        <v>2.7623569832004118</v>
      </c>
      <c r="Z2729">
        <f>-Sample[[#This Row],[Xp]]*a+Sample[[#This Row],[Yp]]*b+Sample[[#This Row],[Zp]]*c_</f>
        <v>1.0881360887005513</v>
      </c>
      <c r="AA2729" s="8">
        <f>-IF(Sample[[#This Row],[Column2]]&gt;0,1,-1)*SQRT(Sample[[#This Row],[KPx''i]]^2+Sample[[#This Row],[KPx''j]]^2+Sample[[#This Row],[KPx''k]]^2)/Ksmag/Scale</f>
        <v>-0.66634454700605172</v>
      </c>
      <c r="AB2729" s="1">
        <f>SQRT(Sample[[#This Row],[Kpy''i]]^2+Sample[[#This Row],[KPy''j]]^2+Sample[[#This Row],[KPy''k]]^2)/KTmag/Scale</f>
        <v>1.9532813548790253</v>
      </c>
    </row>
    <row r="2730" spans="1:28" hidden="1" x14ac:dyDescent="0.25">
      <c r="A2730" s="5">
        <v>2725</v>
      </c>
      <c r="B2730" s="13" t="s">
        <v>43</v>
      </c>
      <c r="C2730" s="5"/>
      <c r="D2730" s="5"/>
      <c r="E2730">
        <v>2</v>
      </c>
      <c r="F2730">
        <v>7</v>
      </c>
      <c r="G2730">
        <v>10</v>
      </c>
      <c r="H2730" s="11">
        <f>Sample[[#This Row],[C]]/Sample[[#This Row],[D]]</f>
        <v>3.5</v>
      </c>
      <c r="I2730" s="11">
        <f>Sample[[#This Row],[A]]/Sample[[#This Row],[C]]</f>
        <v>1.4285714285714286</v>
      </c>
      <c r="J2730" s="11">
        <f>Sample[[#This Row],[D]]/Sample[[#This Row],[A]]</f>
        <v>0.2</v>
      </c>
      <c r="K2730" s="11">
        <f>Sample[[#This Row],[A]]/Sample[[#This Row],[D]]</f>
        <v>5</v>
      </c>
      <c r="L2730" s="11">
        <f>Sample[[#This Row],[D]]/Sample[[#This Row],[C]]</f>
        <v>0.2857142857142857</v>
      </c>
      <c r="M2730" s="11">
        <f>Sample[[#This Row],[C]]/Sample[[#This Row],[A]]</f>
        <v>0.7</v>
      </c>
      <c r="N2730">
        <f>IF(Sample[[#This Row],[Ap]]=0,10,LOG(Sample[[#This Row],[Ap]]))</f>
        <v>0.54406804435027567</v>
      </c>
      <c r="O2730">
        <f>IF(Sample[[#This Row],[Ei]]=0,10,LOG(Sample[[#This Row],[Ei]]))</f>
        <v>0.15490195998574319</v>
      </c>
      <c r="P2730">
        <f>IF(Sample[[#This Row],[Ii]]=0,10,LOG(Sample[[#This Row],[Ii]]))</f>
        <v>-0.69897000433601875</v>
      </c>
      <c r="Q2730">
        <f>Kx-Sample[[#This Row],[Xp]]</f>
        <v>-0.54406804435027567</v>
      </c>
      <c r="R2730">
        <f>Ky-Sample[[#This Row],[Yp]]</f>
        <v>-1.1549019599857431</v>
      </c>
      <c r="S2730">
        <f>Kz-Sample[[#This Row],[Zp]]</f>
        <v>1.6989700043360187</v>
      </c>
      <c r="T2730">
        <f>Sample[[#This Row],[Kpy]]*KSc-Sample[[#This Row],[KPz]]*KSb</f>
        <v>-0.54406804435027567</v>
      </c>
      <c r="U2730">
        <f>-1*(Sample[[#This Row],[KPx]]*KSc-Sample[[#This Row],[KPz]]*KSa)</f>
        <v>-0.54406804435027567</v>
      </c>
      <c r="V2730">
        <f>(Sample[[#This Row],[KPx]]*$R$2-Sample[[#This Row],[Kpy]]*KSa)</f>
        <v>-0.54406804435027567</v>
      </c>
      <c r="W2730">
        <f>Sample[[#This Row],[Kpy]]*KTc-Sample[[#This Row],[KPz]]*KTb</f>
        <v>2.8538719643217618</v>
      </c>
      <c r="X2730">
        <f>-1*(Sample[[#This Row],[KPx]]*KTc-Sample[[#This Row],[KPz]]*KTa)</f>
        <v>2.8538719643217618</v>
      </c>
      <c r="Y2730">
        <f>(Sample[[#This Row],[KPx]]*KTb-Sample[[#This Row],[Kpy]]*KTa)</f>
        <v>2.8538719643217618</v>
      </c>
      <c r="Z2730">
        <f>-Sample[[#This Row],[Xp]]*a+Sample[[#This Row],[Yp]]*b+Sample[[#This Row],[Zp]]*c_</f>
        <v>-1.0881360887005511</v>
      </c>
      <c r="AA2730" s="8">
        <f>-IF(Sample[[#This Row],[Column2]]&gt;0,1,-1)*SQRT(Sample[[#This Row],[KPx''i]]^2+Sample[[#This Row],[KPx''j]]^2+Sample[[#This Row],[KPx''k]]^2)/Ksmag/Scale</f>
        <v>0.66634454700605172</v>
      </c>
      <c r="AB2730" s="1">
        <f>SQRT(Sample[[#This Row],[Kpy''i]]^2+Sample[[#This Row],[KPy''j]]^2+Sample[[#This Row],[KPy''k]]^2)/KTmag/Scale</f>
        <v>2.0179922186100909</v>
      </c>
    </row>
    <row r="2731" spans="1:28" hidden="1" x14ac:dyDescent="0.25">
      <c r="A2731" s="5">
        <v>2726</v>
      </c>
      <c r="B2731" s="13" t="s">
        <v>43</v>
      </c>
      <c r="C2731" s="5"/>
      <c r="D2731" s="5"/>
      <c r="E2731">
        <v>3</v>
      </c>
      <c r="F2731">
        <v>4</v>
      </c>
      <c r="G2731">
        <v>1</v>
      </c>
      <c r="H2731" s="11">
        <f>Sample[[#This Row],[C]]/Sample[[#This Row],[D]]</f>
        <v>1.3333333333333333</v>
      </c>
      <c r="I2731" s="11">
        <f>Sample[[#This Row],[A]]/Sample[[#This Row],[C]]</f>
        <v>0.25</v>
      </c>
      <c r="J2731" s="11">
        <f>Sample[[#This Row],[D]]/Sample[[#This Row],[A]]</f>
        <v>3</v>
      </c>
      <c r="K2731" s="11">
        <f>Sample[[#This Row],[A]]/Sample[[#This Row],[D]]</f>
        <v>0.33333333333333331</v>
      </c>
      <c r="L2731" s="11">
        <f>Sample[[#This Row],[D]]/Sample[[#This Row],[C]]</f>
        <v>0.75</v>
      </c>
      <c r="M2731" s="11">
        <f>Sample[[#This Row],[C]]/Sample[[#This Row],[A]]</f>
        <v>4</v>
      </c>
      <c r="N2731">
        <f>IF(Sample[[#This Row],[Ap]]=0,10,LOG(Sample[[#This Row],[Ap]]))</f>
        <v>0.12493873660829993</v>
      </c>
      <c r="O2731">
        <f>IF(Sample[[#This Row],[Ei]]=0,10,LOG(Sample[[#This Row],[Ei]]))</f>
        <v>-0.6020599913279624</v>
      </c>
      <c r="P2731">
        <f>IF(Sample[[#This Row],[Ii]]=0,10,LOG(Sample[[#This Row],[Ii]]))</f>
        <v>0.47712125471966244</v>
      </c>
      <c r="Q2731">
        <f>Kx-Sample[[#This Row],[Xp]]</f>
        <v>-0.12493873660829993</v>
      </c>
      <c r="R2731">
        <f>Ky-Sample[[#This Row],[Yp]]</f>
        <v>-0.3979400086720376</v>
      </c>
      <c r="S2731">
        <f>Kz-Sample[[#This Row],[Zp]]</f>
        <v>0.52287874528033762</v>
      </c>
      <c r="T2731">
        <f>Sample[[#This Row],[Kpy]]*KSc-Sample[[#This Row],[KPz]]*KSb</f>
        <v>-0.12493873660830002</v>
      </c>
      <c r="U2731">
        <f>-1*(Sample[[#This Row],[KPx]]*KSc-Sample[[#This Row],[KPz]]*KSa)</f>
        <v>-0.12493873660829993</v>
      </c>
      <c r="V2731">
        <f>(Sample[[#This Row],[KPx]]*$R$2-Sample[[#This Row],[Kpy]]*KSa)</f>
        <v>-0.12493873660829993</v>
      </c>
      <c r="W2731">
        <f>Sample[[#This Row],[Kpy]]*KTc-Sample[[#This Row],[KPz]]*KTb</f>
        <v>0.92081875395237522</v>
      </c>
      <c r="X2731">
        <f>-1*(Sample[[#This Row],[KPx]]*KTc-Sample[[#This Row],[KPz]]*KTa)</f>
        <v>0.92081875395237534</v>
      </c>
      <c r="Y2731">
        <f>(Sample[[#This Row],[KPx]]*KTb-Sample[[#This Row],[Kpy]]*KTa)</f>
        <v>0.92081875395237511</v>
      </c>
      <c r="Z2731">
        <f>-Sample[[#This Row],[Xp]]*a+Sample[[#This Row],[Yp]]*b+Sample[[#This Row],[Zp]]*c_</f>
        <v>-0.24987747321659992</v>
      </c>
      <c r="AA2731" s="8">
        <f>-IF(Sample[[#This Row],[Column2]]&gt;0,1,-1)*SQRT(Sample[[#This Row],[KPx''i]]^2+Sample[[#This Row],[KPx''j]]^2+Sample[[#This Row],[KPx''k]]^2)/Ksmag/Scale</f>
        <v>0.15301807689915994</v>
      </c>
      <c r="AB2731" s="1">
        <f>SQRT(Sample[[#This Row],[Kpy''i]]^2+Sample[[#This Row],[KPy''j]]^2+Sample[[#This Row],[KPy''k]]^2)/KTmag/Scale</f>
        <v>0.6511171851634715</v>
      </c>
    </row>
    <row r="2732" spans="1:28" hidden="1" x14ac:dyDescent="0.25">
      <c r="A2732" s="5">
        <v>2727</v>
      </c>
      <c r="B2732" s="13" t="s">
        <v>43</v>
      </c>
      <c r="C2732" s="5"/>
      <c r="D2732" s="5"/>
      <c r="E2732">
        <v>8</v>
      </c>
      <c r="F2732">
        <v>7</v>
      </c>
      <c r="G2732">
        <v>8</v>
      </c>
      <c r="H2732" s="11">
        <f>Sample[[#This Row],[C]]/Sample[[#This Row],[D]]</f>
        <v>0.875</v>
      </c>
      <c r="I2732" s="11">
        <f>Sample[[#This Row],[A]]/Sample[[#This Row],[C]]</f>
        <v>1.1428571428571428</v>
      </c>
      <c r="J2732" s="11">
        <f>Sample[[#This Row],[D]]/Sample[[#This Row],[A]]</f>
        <v>1</v>
      </c>
      <c r="K2732" s="11">
        <f>Sample[[#This Row],[A]]/Sample[[#This Row],[D]]</f>
        <v>1</v>
      </c>
      <c r="L2732" s="11">
        <f>Sample[[#This Row],[D]]/Sample[[#This Row],[C]]</f>
        <v>1.1428571428571428</v>
      </c>
      <c r="M2732" s="11">
        <f>Sample[[#This Row],[C]]/Sample[[#This Row],[A]]</f>
        <v>0.875</v>
      </c>
      <c r="N2732">
        <f>IF(Sample[[#This Row],[Ap]]=0,10,LOG(Sample[[#This Row],[Ap]]))</f>
        <v>-5.7991946977686754E-2</v>
      </c>
      <c r="O2732">
        <f>IF(Sample[[#This Row],[Ei]]=0,10,LOG(Sample[[#This Row],[Ei]]))</f>
        <v>5.7991946977686733E-2</v>
      </c>
      <c r="P2732">
        <f>IF(Sample[[#This Row],[Ii]]=0,10,LOG(Sample[[#This Row],[Ii]]))</f>
        <v>0</v>
      </c>
      <c r="Q2732">
        <f>Kx-Sample[[#This Row],[Xp]]</f>
        <v>5.7991946977686754E-2</v>
      </c>
      <c r="R2732">
        <f>Ky-Sample[[#This Row],[Yp]]</f>
        <v>-1.0579919469776868</v>
      </c>
      <c r="S2732">
        <f>Kz-Sample[[#This Row],[Zp]]</f>
        <v>1</v>
      </c>
      <c r="T2732">
        <f>Sample[[#This Row],[Kpy]]*KSc-Sample[[#This Row],[KPz]]*KSb</f>
        <v>5.7991946977686837E-2</v>
      </c>
      <c r="U2732">
        <f>-1*(Sample[[#This Row],[KPx]]*KSc-Sample[[#This Row],[KPz]]*KSa)</f>
        <v>5.7991946977686754E-2</v>
      </c>
      <c r="V2732">
        <f>(Sample[[#This Row],[KPx]]*$R$2-Sample[[#This Row],[Kpy]]*KSa)</f>
        <v>5.7991946977686754E-2</v>
      </c>
      <c r="W2732">
        <f>Sample[[#This Row],[Kpy]]*KTc-Sample[[#This Row],[KPz]]*KTb</f>
        <v>2.0579919469776868</v>
      </c>
      <c r="X2732">
        <f>-1*(Sample[[#This Row],[KPx]]*KTc-Sample[[#This Row],[KPz]]*KTa)</f>
        <v>2.0579919469776868</v>
      </c>
      <c r="Y2732">
        <f>(Sample[[#This Row],[KPx]]*KTb-Sample[[#This Row],[Kpy]]*KTa)</f>
        <v>2.0579919469776868</v>
      </c>
      <c r="Z2732">
        <f>-Sample[[#This Row],[Xp]]*a+Sample[[#This Row],[Yp]]*b+Sample[[#This Row],[Zp]]*c_</f>
        <v>0.11598389395537347</v>
      </c>
      <c r="AA2732" s="8">
        <f>-IF(Sample[[#This Row],[Column2]]&gt;0,1,-1)*SQRT(Sample[[#This Row],[KPx''i]]^2+Sample[[#This Row],[KPx''j]]^2+Sample[[#This Row],[KPx''k]]^2)/Ksmag/Scale</f>
        <v>-7.1025339642934837E-2</v>
      </c>
      <c r="AB2732" s="1">
        <f>SQRT(Sample[[#This Row],[Kpy''i]]^2+Sample[[#This Row],[KPy''j]]^2+Sample[[#This Row],[KPy''k]]^2)/KTmag/Scale</f>
        <v>1.4552200613352282</v>
      </c>
    </row>
    <row r="2733" spans="1:28" hidden="1" x14ac:dyDescent="0.25">
      <c r="A2733" s="5">
        <v>2728</v>
      </c>
      <c r="B2733" s="13" t="s">
        <v>43</v>
      </c>
      <c r="C2733" s="5"/>
      <c r="D2733" s="5"/>
      <c r="E2733">
        <v>6</v>
      </c>
      <c r="F2733">
        <v>7</v>
      </c>
      <c r="G2733">
        <v>6</v>
      </c>
      <c r="H2733" s="11">
        <f>Sample[[#This Row],[C]]/Sample[[#This Row],[D]]</f>
        <v>1.1666666666666667</v>
      </c>
      <c r="I2733" s="11">
        <f>Sample[[#This Row],[A]]/Sample[[#This Row],[C]]</f>
        <v>0.8571428571428571</v>
      </c>
      <c r="J2733" s="11">
        <f>Sample[[#This Row],[D]]/Sample[[#This Row],[A]]</f>
        <v>1</v>
      </c>
      <c r="K2733" s="11">
        <f>Sample[[#This Row],[A]]/Sample[[#This Row],[D]]</f>
        <v>1</v>
      </c>
      <c r="L2733" s="11">
        <f>Sample[[#This Row],[D]]/Sample[[#This Row],[C]]</f>
        <v>0.8571428571428571</v>
      </c>
      <c r="M2733" s="11">
        <f>Sample[[#This Row],[C]]/Sample[[#This Row],[A]]</f>
        <v>1.1666666666666667</v>
      </c>
      <c r="N2733">
        <f>IF(Sample[[#This Row],[Ap]]=0,10,LOG(Sample[[#This Row],[Ap]]))</f>
        <v>6.6946789630613221E-2</v>
      </c>
      <c r="O2733">
        <f>IF(Sample[[#This Row],[Ei]]=0,10,LOG(Sample[[#This Row],[Ei]]))</f>
        <v>-6.6946789630613221E-2</v>
      </c>
      <c r="P2733">
        <f>IF(Sample[[#This Row],[Ii]]=0,10,LOG(Sample[[#This Row],[Ii]]))</f>
        <v>0</v>
      </c>
      <c r="Q2733">
        <f>Kx-Sample[[#This Row],[Xp]]</f>
        <v>-6.6946789630613221E-2</v>
      </c>
      <c r="R2733">
        <f>Ky-Sample[[#This Row],[Yp]]</f>
        <v>-0.93305321036938682</v>
      </c>
      <c r="S2733">
        <f>Kz-Sample[[#This Row],[Zp]]</f>
        <v>1</v>
      </c>
      <c r="T2733">
        <f>Sample[[#This Row],[Kpy]]*KSc-Sample[[#This Row],[KPz]]*KSb</f>
        <v>-6.6946789630613179E-2</v>
      </c>
      <c r="U2733">
        <f>-1*(Sample[[#This Row],[KPx]]*KSc-Sample[[#This Row],[KPz]]*KSa)</f>
        <v>-6.6946789630613221E-2</v>
      </c>
      <c r="V2733">
        <f>(Sample[[#This Row],[KPx]]*$R$2-Sample[[#This Row],[Kpy]]*KSa)</f>
        <v>-6.6946789630613221E-2</v>
      </c>
      <c r="W2733">
        <f>Sample[[#This Row],[Kpy]]*KTc-Sample[[#This Row],[KPz]]*KTb</f>
        <v>1.9330532103693869</v>
      </c>
      <c r="X2733">
        <f>-1*(Sample[[#This Row],[KPx]]*KTc-Sample[[#This Row],[KPz]]*KTa)</f>
        <v>1.9330532103693867</v>
      </c>
      <c r="Y2733">
        <f>(Sample[[#This Row],[KPx]]*KTb-Sample[[#This Row],[Kpy]]*KTa)</f>
        <v>1.9330532103693869</v>
      </c>
      <c r="Z2733">
        <f>-Sample[[#This Row],[Xp]]*a+Sample[[#This Row],[Yp]]*b+Sample[[#This Row],[Zp]]*c_</f>
        <v>-0.13389357926122644</v>
      </c>
      <c r="AA2733" s="8">
        <f>-IF(Sample[[#This Row],[Column2]]&gt;0,1,-1)*SQRT(Sample[[#This Row],[KPx''i]]^2+Sample[[#This Row],[KPx''j]]^2+Sample[[#This Row],[KPx''k]]^2)/Ksmag/Scale</f>
        <v>8.1992737256225134E-2</v>
      </c>
      <c r="AB2733" s="1">
        <f>SQRT(Sample[[#This Row],[Kpy''i]]^2+Sample[[#This Row],[KPy''j]]^2+Sample[[#This Row],[KPy''k]]^2)/KTmag/Scale</f>
        <v>1.3668750334466193</v>
      </c>
    </row>
    <row r="2734" spans="1:28" hidden="1" x14ac:dyDescent="0.25">
      <c r="A2734" s="5">
        <v>2729</v>
      </c>
      <c r="B2734" s="13" t="s">
        <v>43</v>
      </c>
      <c r="C2734" s="5"/>
      <c r="D2734" s="5"/>
      <c r="E2734">
        <v>7</v>
      </c>
      <c r="F2734">
        <v>10</v>
      </c>
      <c r="G2734">
        <v>1</v>
      </c>
      <c r="H2734" s="11">
        <f>Sample[[#This Row],[C]]/Sample[[#This Row],[D]]</f>
        <v>1.4285714285714286</v>
      </c>
      <c r="I2734" s="11">
        <f>Sample[[#This Row],[A]]/Sample[[#This Row],[C]]</f>
        <v>0.1</v>
      </c>
      <c r="J2734" s="11">
        <f>Sample[[#This Row],[D]]/Sample[[#This Row],[A]]</f>
        <v>7</v>
      </c>
      <c r="K2734" s="11">
        <f>Sample[[#This Row],[A]]/Sample[[#This Row],[D]]</f>
        <v>0.14285714285714285</v>
      </c>
      <c r="L2734" s="11">
        <f>Sample[[#This Row],[D]]/Sample[[#This Row],[C]]</f>
        <v>0.7</v>
      </c>
      <c r="M2734" s="11">
        <f>Sample[[#This Row],[C]]/Sample[[#This Row],[A]]</f>
        <v>10</v>
      </c>
      <c r="N2734">
        <f>IF(Sample[[#This Row],[Ap]]=0,10,LOG(Sample[[#This Row],[Ap]]))</f>
        <v>0.15490195998574319</v>
      </c>
      <c r="O2734">
        <f>IF(Sample[[#This Row],[Ei]]=0,10,LOG(Sample[[#This Row],[Ei]]))</f>
        <v>-1</v>
      </c>
      <c r="P2734">
        <f>IF(Sample[[#This Row],[Ii]]=0,10,LOG(Sample[[#This Row],[Ii]]))</f>
        <v>0.84509804001425681</v>
      </c>
      <c r="Q2734">
        <f>Kx-Sample[[#This Row],[Xp]]</f>
        <v>-0.15490195998574319</v>
      </c>
      <c r="R2734">
        <f>Ky-Sample[[#This Row],[Yp]]</f>
        <v>0</v>
      </c>
      <c r="S2734">
        <f>Kz-Sample[[#This Row],[Zp]]</f>
        <v>0.15490195998574319</v>
      </c>
      <c r="T2734">
        <f>Sample[[#This Row],[Kpy]]*KSc-Sample[[#This Row],[KPz]]*KSb</f>
        <v>-0.15490195998574319</v>
      </c>
      <c r="U2734">
        <f>-1*(Sample[[#This Row],[KPx]]*KSc-Sample[[#This Row],[KPz]]*KSa)</f>
        <v>-0.15490195998574319</v>
      </c>
      <c r="V2734">
        <f>(Sample[[#This Row],[KPx]]*$R$2-Sample[[#This Row],[Kpy]]*KSa)</f>
        <v>-0.15490195998574319</v>
      </c>
      <c r="W2734">
        <f>Sample[[#This Row],[Kpy]]*KTc-Sample[[#This Row],[KPz]]*KTb</f>
        <v>0.15490195998574319</v>
      </c>
      <c r="X2734">
        <f>-1*(Sample[[#This Row],[KPx]]*KTc-Sample[[#This Row],[KPz]]*KTa)</f>
        <v>0.15490195998574319</v>
      </c>
      <c r="Y2734">
        <f>(Sample[[#This Row],[KPx]]*KTb-Sample[[#This Row],[Kpy]]*KTa)</f>
        <v>0.15490195998574319</v>
      </c>
      <c r="Z2734">
        <f>-Sample[[#This Row],[Xp]]*a+Sample[[#This Row],[Yp]]*b+Sample[[#This Row],[Zp]]*c_</f>
        <v>-0.30980391997148637</v>
      </c>
      <c r="AA2734" s="8">
        <f>-IF(Sample[[#This Row],[Column2]]&gt;0,1,-1)*SQRT(Sample[[#This Row],[KPx''i]]^2+Sample[[#This Row],[KPx''j]]^2+Sample[[#This Row],[KPx''k]]^2)/Ksmag/Scale</f>
        <v>0.1897153810610441</v>
      </c>
      <c r="AB2734" s="1">
        <f>SQRT(Sample[[#This Row],[Kpy''i]]^2+Sample[[#This Row],[KPy''j]]^2+Sample[[#This Row],[KPy''k]]^2)/KTmag/Scale</f>
        <v>0.10953222632500625</v>
      </c>
    </row>
    <row r="2735" spans="1:28" hidden="1" x14ac:dyDescent="0.25">
      <c r="A2735" s="5">
        <v>2730</v>
      </c>
      <c r="B2735" s="13" t="s">
        <v>43</v>
      </c>
      <c r="C2735" s="5"/>
      <c r="D2735" s="5"/>
      <c r="E2735">
        <v>7</v>
      </c>
      <c r="F2735">
        <v>3</v>
      </c>
      <c r="G2735">
        <v>9</v>
      </c>
      <c r="H2735" s="11">
        <f>Sample[[#This Row],[C]]/Sample[[#This Row],[D]]</f>
        <v>0.42857142857142855</v>
      </c>
      <c r="I2735" s="11">
        <f>Sample[[#This Row],[A]]/Sample[[#This Row],[C]]</f>
        <v>3</v>
      </c>
      <c r="J2735" s="11">
        <f>Sample[[#This Row],[D]]/Sample[[#This Row],[A]]</f>
        <v>0.77777777777777779</v>
      </c>
      <c r="K2735" s="11">
        <f>Sample[[#This Row],[A]]/Sample[[#This Row],[D]]</f>
        <v>1.2857142857142858</v>
      </c>
      <c r="L2735" s="11">
        <f>Sample[[#This Row],[D]]/Sample[[#This Row],[C]]</f>
        <v>2.3333333333333335</v>
      </c>
      <c r="M2735" s="11">
        <f>Sample[[#This Row],[C]]/Sample[[#This Row],[A]]</f>
        <v>0.33333333333333331</v>
      </c>
      <c r="N2735">
        <f>IF(Sample[[#This Row],[Ap]]=0,10,LOG(Sample[[#This Row],[Ap]]))</f>
        <v>-0.36797678529459443</v>
      </c>
      <c r="O2735">
        <f>IF(Sample[[#This Row],[Ei]]=0,10,LOG(Sample[[#This Row],[Ei]]))</f>
        <v>0.47712125471966244</v>
      </c>
      <c r="P2735">
        <f>IF(Sample[[#This Row],[Ii]]=0,10,LOG(Sample[[#This Row],[Ii]]))</f>
        <v>-0.10914446942506803</v>
      </c>
      <c r="Q2735">
        <f>Kx-Sample[[#This Row],[Xp]]</f>
        <v>0.36797678529459443</v>
      </c>
      <c r="R2735">
        <f>Ky-Sample[[#This Row],[Yp]]</f>
        <v>-1.4771212547196624</v>
      </c>
      <c r="S2735">
        <f>Kz-Sample[[#This Row],[Zp]]</f>
        <v>1.1091444694250681</v>
      </c>
      <c r="T2735">
        <f>Sample[[#This Row],[Kpy]]*KSc-Sample[[#This Row],[KPz]]*KSb</f>
        <v>0.36797678529459432</v>
      </c>
      <c r="U2735">
        <f>-1*(Sample[[#This Row],[KPx]]*KSc-Sample[[#This Row],[KPz]]*KSa)</f>
        <v>0.36797678529459443</v>
      </c>
      <c r="V2735">
        <f>(Sample[[#This Row],[KPx]]*$R$2-Sample[[#This Row],[Kpy]]*KSa)</f>
        <v>0.36797678529459443</v>
      </c>
      <c r="W2735">
        <f>Sample[[#This Row],[Kpy]]*KTc-Sample[[#This Row],[KPz]]*KTb</f>
        <v>2.5862657241447304</v>
      </c>
      <c r="X2735">
        <f>-1*(Sample[[#This Row],[KPx]]*KTc-Sample[[#This Row],[KPz]]*KTa)</f>
        <v>2.5862657241447304</v>
      </c>
      <c r="Y2735">
        <f>(Sample[[#This Row],[KPx]]*KTb-Sample[[#This Row],[Kpy]]*KTa)</f>
        <v>2.5862657241447304</v>
      </c>
      <c r="Z2735">
        <f>-Sample[[#This Row],[Xp]]*a+Sample[[#This Row],[Yp]]*b+Sample[[#This Row],[Zp]]*c_</f>
        <v>0.73595357058918887</v>
      </c>
      <c r="AA2735" s="8">
        <f>-IF(Sample[[#This Row],[Column2]]&gt;0,1,-1)*SQRT(Sample[[#This Row],[KPx''i]]^2+Sample[[#This Row],[KPx''j]]^2+Sample[[#This Row],[KPx''k]]^2)/Ksmag/Scale</f>
        <v>-0.45067768058071828</v>
      </c>
      <c r="AB2735" s="1">
        <f>SQRT(Sample[[#This Row],[Kpy''i]]^2+Sample[[#This Row],[KPy''j]]^2+Sample[[#This Row],[KPy''k]]^2)/KTmag/Scale</f>
        <v>1.8287660314930758</v>
      </c>
    </row>
    <row r="2736" spans="1:28" hidden="1" x14ac:dyDescent="0.25">
      <c r="A2736" s="5">
        <v>2731</v>
      </c>
      <c r="B2736" s="13" t="s">
        <v>43</v>
      </c>
      <c r="C2736" s="5"/>
      <c r="D2736" s="5"/>
      <c r="E2736">
        <v>1</v>
      </c>
      <c r="F2736">
        <v>4</v>
      </c>
      <c r="G2736">
        <v>9</v>
      </c>
      <c r="H2736" s="11">
        <f>Sample[[#This Row],[C]]/Sample[[#This Row],[D]]</f>
        <v>4</v>
      </c>
      <c r="I2736" s="11">
        <f>Sample[[#This Row],[A]]/Sample[[#This Row],[C]]</f>
        <v>2.25</v>
      </c>
      <c r="J2736" s="11">
        <f>Sample[[#This Row],[D]]/Sample[[#This Row],[A]]</f>
        <v>0.1111111111111111</v>
      </c>
      <c r="K2736" s="11">
        <f>Sample[[#This Row],[A]]/Sample[[#This Row],[D]]</f>
        <v>9</v>
      </c>
      <c r="L2736" s="11">
        <f>Sample[[#This Row],[D]]/Sample[[#This Row],[C]]</f>
        <v>0.25</v>
      </c>
      <c r="M2736" s="11">
        <f>Sample[[#This Row],[C]]/Sample[[#This Row],[A]]</f>
        <v>0.44444444444444442</v>
      </c>
      <c r="N2736">
        <f>IF(Sample[[#This Row],[Ap]]=0,10,LOG(Sample[[#This Row],[Ap]]))</f>
        <v>0.6020599913279624</v>
      </c>
      <c r="O2736">
        <f>IF(Sample[[#This Row],[Ei]]=0,10,LOG(Sample[[#This Row],[Ei]]))</f>
        <v>0.35218251811136247</v>
      </c>
      <c r="P2736">
        <f>IF(Sample[[#This Row],[Ii]]=0,10,LOG(Sample[[#This Row],[Ii]]))</f>
        <v>-0.95424250943932487</v>
      </c>
      <c r="Q2736">
        <f>Kx-Sample[[#This Row],[Xp]]</f>
        <v>-0.6020599913279624</v>
      </c>
      <c r="R2736">
        <f>Ky-Sample[[#This Row],[Yp]]</f>
        <v>-1.3521825181113625</v>
      </c>
      <c r="S2736">
        <f>Kz-Sample[[#This Row],[Zp]]</f>
        <v>1.9542425094393248</v>
      </c>
      <c r="T2736">
        <f>Sample[[#This Row],[Kpy]]*KSc-Sample[[#This Row],[KPz]]*KSb</f>
        <v>-0.60205999132796229</v>
      </c>
      <c r="U2736">
        <f>-1*(Sample[[#This Row],[KPx]]*KSc-Sample[[#This Row],[KPz]]*KSa)</f>
        <v>-0.6020599913279624</v>
      </c>
      <c r="V2736">
        <f>(Sample[[#This Row],[KPx]]*$R$2-Sample[[#This Row],[Kpy]]*KSa)</f>
        <v>-0.6020599913279624</v>
      </c>
      <c r="W2736">
        <f>Sample[[#This Row],[Kpy]]*KTc-Sample[[#This Row],[KPz]]*KTb</f>
        <v>3.306425027550687</v>
      </c>
      <c r="X2736">
        <f>-1*(Sample[[#This Row],[KPx]]*KTc-Sample[[#This Row],[KPz]]*KTa)</f>
        <v>3.306425027550687</v>
      </c>
      <c r="Y2736">
        <f>(Sample[[#This Row],[KPx]]*KTb-Sample[[#This Row],[Kpy]]*KTa)</f>
        <v>3.3064250275506875</v>
      </c>
      <c r="Z2736">
        <f>-Sample[[#This Row],[Xp]]*a+Sample[[#This Row],[Yp]]*b+Sample[[#This Row],[Zp]]*c_</f>
        <v>-1.2041199826559248</v>
      </c>
      <c r="AA2736" s="8">
        <f>-IF(Sample[[#This Row],[Column2]]&gt;0,1,-1)*SQRT(Sample[[#This Row],[KPx''i]]^2+Sample[[#This Row],[KPx''j]]^2+Sample[[#This Row],[KPx''k]]^2)/Ksmag/Scale</f>
        <v>0.73736988664898651</v>
      </c>
      <c r="AB2736" s="1">
        <f>SQRT(Sample[[#This Row],[Kpy''i]]^2+Sample[[#This Row],[KPy''j]]^2+Sample[[#This Row],[KPy''k]]^2)/KTmag/Scale</f>
        <v>2.3379955584660084</v>
      </c>
    </row>
    <row r="2737" spans="1:28" hidden="1" x14ac:dyDescent="0.25">
      <c r="A2737" s="5">
        <v>2732</v>
      </c>
      <c r="B2737" s="13" t="s">
        <v>43</v>
      </c>
      <c r="C2737" s="5"/>
      <c r="D2737" s="5"/>
      <c r="E2737">
        <v>2</v>
      </c>
      <c r="F2737">
        <v>1</v>
      </c>
      <c r="G2737">
        <v>8</v>
      </c>
      <c r="H2737" s="11">
        <f>Sample[[#This Row],[C]]/Sample[[#This Row],[D]]</f>
        <v>0.5</v>
      </c>
      <c r="I2737" s="11">
        <f>Sample[[#This Row],[A]]/Sample[[#This Row],[C]]</f>
        <v>8</v>
      </c>
      <c r="J2737" s="11">
        <f>Sample[[#This Row],[D]]/Sample[[#This Row],[A]]</f>
        <v>0.25</v>
      </c>
      <c r="K2737" s="11">
        <f>Sample[[#This Row],[A]]/Sample[[#This Row],[D]]</f>
        <v>4</v>
      </c>
      <c r="L2737" s="11">
        <f>Sample[[#This Row],[D]]/Sample[[#This Row],[C]]</f>
        <v>2</v>
      </c>
      <c r="M2737" s="11">
        <f>Sample[[#This Row],[C]]/Sample[[#This Row],[A]]</f>
        <v>0.125</v>
      </c>
      <c r="N2737">
        <f>IF(Sample[[#This Row],[Ap]]=0,10,LOG(Sample[[#This Row],[Ap]]))</f>
        <v>-0.3010299956639812</v>
      </c>
      <c r="O2737">
        <f>IF(Sample[[#This Row],[Ei]]=0,10,LOG(Sample[[#This Row],[Ei]]))</f>
        <v>0.90308998699194354</v>
      </c>
      <c r="P2737">
        <f>IF(Sample[[#This Row],[Ii]]=0,10,LOG(Sample[[#This Row],[Ii]]))</f>
        <v>-0.6020599913279624</v>
      </c>
      <c r="Q2737">
        <f>Kx-Sample[[#This Row],[Xp]]</f>
        <v>0.3010299956639812</v>
      </c>
      <c r="R2737">
        <f>Ky-Sample[[#This Row],[Yp]]</f>
        <v>-1.9030899869919435</v>
      </c>
      <c r="S2737">
        <f>Kz-Sample[[#This Row],[Zp]]</f>
        <v>1.6020599913279625</v>
      </c>
      <c r="T2737">
        <f>Sample[[#This Row],[Kpy]]*KSc-Sample[[#This Row],[KPz]]*KSb</f>
        <v>0.30102999566398103</v>
      </c>
      <c r="U2737">
        <f>-1*(Sample[[#This Row],[KPx]]*KSc-Sample[[#This Row],[KPz]]*KSa)</f>
        <v>0.3010299956639812</v>
      </c>
      <c r="V2737">
        <f>(Sample[[#This Row],[KPx]]*$R$2-Sample[[#This Row],[Kpy]]*KSa)</f>
        <v>0.3010299956639812</v>
      </c>
      <c r="W2737">
        <f>Sample[[#This Row],[Kpy]]*KTc-Sample[[#This Row],[KPz]]*KTb</f>
        <v>3.5051499783199063</v>
      </c>
      <c r="X2737">
        <f>-1*(Sample[[#This Row],[KPx]]*KTc-Sample[[#This Row],[KPz]]*KTa)</f>
        <v>3.5051499783199063</v>
      </c>
      <c r="Y2737">
        <f>(Sample[[#This Row],[KPx]]*KTb-Sample[[#This Row],[Kpy]]*KTa)</f>
        <v>3.5051499783199058</v>
      </c>
      <c r="Z2737">
        <f>-Sample[[#This Row],[Xp]]*a+Sample[[#This Row],[Yp]]*b+Sample[[#This Row],[Zp]]*c_</f>
        <v>0.60205999132796229</v>
      </c>
      <c r="AA2737" s="8">
        <f>-IF(Sample[[#This Row],[Column2]]&gt;0,1,-1)*SQRT(Sample[[#This Row],[KPx''i]]^2+Sample[[#This Row],[KPx''j]]^2+Sample[[#This Row],[KPx''k]]^2)/Ksmag/Scale</f>
        <v>-0.36868494332449314</v>
      </c>
      <c r="AB2737" s="1">
        <f>SQRT(Sample[[#This Row],[Kpy''i]]^2+Sample[[#This Row],[KPy''j]]^2+Sample[[#This Row],[KPy''k]]^2)/KTmag/Scale</f>
        <v>2.4785153187458859</v>
      </c>
    </row>
    <row r="2738" spans="1:28" hidden="1" x14ac:dyDescent="0.25">
      <c r="A2738" s="5">
        <v>2733</v>
      </c>
      <c r="B2738" s="13" t="s">
        <v>43</v>
      </c>
      <c r="C2738" s="5"/>
      <c r="D2738" s="5"/>
      <c r="E2738">
        <v>6</v>
      </c>
      <c r="F2738">
        <v>3</v>
      </c>
      <c r="G2738">
        <v>4</v>
      </c>
      <c r="H2738" s="11">
        <f>Sample[[#This Row],[C]]/Sample[[#This Row],[D]]</f>
        <v>0.5</v>
      </c>
      <c r="I2738" s="11">
        <f>Sample[[#This Row],[A]]/Sample[[#This Row],[C]]</f>
        <v>1.3333333333333333</v>
      </c>
      <c r="J2738" s="11">
        <f>Sample[[#This Row],[D]]/Sample[[#This Row],[A]]</f>
        <v>1.5</v>
      </c>
      <c r="K2738" s="11">
        <f>Sample[[#This Row],[A]]/Sample[[#This Row],[D]]</f>
        <v>0.66666666666666663</v>
      </c>
      <c r="L2738" s="11">
        <f>Sample[[#This Row],[D]]/Sample[[#This Row],[C]]</f>
        <v>2</v>
      </c>
      <c r="M2738" s="11">
        <f>Sample[[#This Row],[C]]/Sample[[#This Row],[A]]</f>
        <v>0.75</v>
      </c>
      <c r="N2738">
        <f>IF(Sample[[#This Row],[Ap]]=0,10,LOG(Sample[[#This Row],[Ap]]))</f>
        <v>-0.3010299956639812</v>
      </c>
      <c r="O2738">
        <f>IF(Sample[[#This Row],[Ei]]=0,10,LOG(Sample[[#This Row],[Ei]]))</f>
        <v>0.12493873660829993</v>
      </c>
      <c r="P2738">
        <f>IF(Sample[[#This Row],[Ii]]=0,10,LOG(Sample[[#This Row],[Ii]]))</f>
        <v>0.17609125905568124</v>
      </c>
      <c r="Q2738">
        <f>Kx-Sample[[#This Row],[Xp]]</f>
        <v>0.3010299956639812</v>
      </c>
      <c r="R2738">
        <f>Ky-Sample[[#This Row],[Yp]]</f>
        <v>-1.1249387366082999</v>
      </c>
      <c r="S2738">
        <f>Kz-Sample[[#This Row],[Zp]]</f>
        <v>0.82390874094431876</v>
      </c>
      <c r="T2738">
        <f>Sample[[#This Row],[Kpy]]*KSc-Sample[[#This Row],[KPz]]*KSb</f>
        <v>0.30102999566398114</v>
      </c>
      <c r="U2738">
        <f>-1*(Sample[[#This Row],[KPx]]*KSc-Sample[[#This Row],[KPz]]*KSa)</f>
        <v>0.3010299956639812</v>
      </c>
      <c r="V2738">
        <f>(Sample[[#This Row],[KPx]]*$R$2-Sample[[#This Row],[Kpy]]*KSa)</f>
        <v>0.3010299956639812</v>
      </c>
      <c r="W2738">
        <f>Sample[[#This Row],[Kpy]]*KTc-Sample[[#This Row],[KPz]]*KTb</f>
        <v>1.9488474775526186</v>
      </c>
      <c r="X2738">
        <f>-1*(Sample[[#This Row],[KPx]]*KTc-Sample[[#This Row],[KPz]]*KTa)</f>
        <v>1.9488474775526188</v>
      </c>
      <c r="Y2738">
        <f>(Sample[[#This Row],[KPx]]*KTb-Sample[[#This Row],[Kpy]]*KTa)</f>
        <v>1.9488474775526186</v>
      </c>
      <c r="Z2738">
        <f>-Sample[[#This Row],[Xp]]*a+Sample[[#This Row],[Yp]]*b+Sample[[#This Row],[Zp]]*c_</f>
        <v>0.60205999132796229</v>
      </c>
      <c r="AA2738" s="8">
        <f>-IF(Sample[[#This Row],[Column2]]&gt;0,1,-1)*SQRT(Sample[[#This Row],[KPx''i]]^2+Sample[[#This Row],[KPx''j]]^2+Sample[[#This Row],[KPx''k]]^2)/Ksmag/Scale</f>
        <v>-0.36868494332449325</v>
      </c>
      <c r="AB2738" s="1">
        <f>SQRT(Sample[[#This Row],[Kpy''i]]^2+Sample[[#This Row],[KPy''j]]^2+Sample[[#This Row],[KPy''k]]^2)/KTmag/Scale</f>
        <v>1.3780432668757547</v>
      </c>
    </row>
    <row r="2739" spans="1:28" hidden="1" x14ac:dyDescent="0.25">
      <c r="A2739" s="5">
        <v>2734</v>
      </c>
      <c r="B2739" s="13" t="s">
        <v>43</v>
      </c>
      <c r="C2739" s="5"/>
      <c r="D2739" s="5"/>
      <c r="E2739">
        <v>9</v>
      </c>
      <c r="F2739">
        <v>1</v>
      </c>
      <c r="G2739">
        <v>3</v>
      </c>
      <c r="H2739" s="11">
        <f>Sample[[#This Row],[C]]/Sample[[#This Row],[D]]</f>
        <v>0.1111111111111111</v>
      </c>
      <c r="I2739" s="11">
        <f>Sample[[#This Row],[A]]/Sample[[#This Row],[C]]</f>
        <v>3</v>
      </c>
      <c r="J2739" s="11">
        <f>Sample[[#This Row],[D]]/Sample[[#This Row],[A]]</f>
        <v>3</v>
      </c>
      <c r="K2739" s="11">
        <f>Sample[[#This Row],[A]]/Sample[[#This Row],[D]]</f>
        <v>0.33333333333333331</v>
      </c>
      <c r="L2739" s="11">
        <f>Sample[[#This Row],[D]]/Sample[[#This Row],[C]]</f>
        <v>9</v>
      </c>
      <c r="M2739" s="11">
        <f>Sample[[#This Row],[C]]/Sample[[#This Row],[A]]</f>
        <v>0.33333333333333331</v>
      </c>
      <c r="N2739">
        <f>IF(Sample[[#This Row],[Ap]]=0,10,LOG(Sample[[#This Row],[Ap]]))</f>
        <v>-0.95424250943932487</v>
      </c>
      <c r="O2739">
        <f>IF(Sample[[#This Row],[Ei]]=0,10,LOG(Sample[[#This Row],[Ei]]))</f>
        <v>0.47712125471966244</v>
      </c>
      <c r="P2739">
        <f>IF(Sample[[#This Row],[Ii]]=0,10,LOG(Sample[[#This Row],[Ii]]))</f>
        <v>0.47712125471966244</v>
      </c>
      <c r="Q2739">
        <f>Kx-Sample[[#This Row],[Xp]]</f>
        <v>0.95424250943932487</v>
      </c>
      <c r="R2739">
        <f>Ky-Sample[[#This Row],[Yp]]</f>
        <v>-1.4771212547196624</v>
      </c>
      <c r="S2739">
        <f>Kz-Sample[[#This Row],[Zp]]</f>
        <v>0.52287874528033762</v>
      </c>
      <c r="T2739">
        <f>Sample[[#This Row],[Kpy]]*KSc-Sample[[#This Row],[KPz]]*KSb</f>
        <v>0.95424250943932476</v>
      </c>
      <c r="U2739">
        <f>-1*(Sample[[#This Row],[KPx]]*KSc-Sample[[#This Row],[KPz]]*KSa)</f>
        <v>0.95424250943932487</v>
      </c>
      <c r="V2739">
        <f>(Sample[[#This Row],[KPx]]*$R$2-Sample[[#This Row],[Kpy]]*KSa)</f>
        <v>0.95424250943932487</v>
      </c>
      <c r="W2739">
        <f>Sample[[#This Row],[Kpy]]*KTc-Sample[[#This Row],[KPz]]*KTb</f>
        <v>2</v>
      </c>
      <c r="X2739">
        <f>-1*(Sample[[#This Row],[KPx]]*KTc-Sample[[#This Row],[KPz]]*KTa)</f>
        <v>2</v>
      </c>
      <c r="Y2739">
        <f>(Sample[[#This Row],[KPx]]*KTb-Sample[[#This Row],[Kpy]]*KTa)</f>
        <v>2</v>
      </c>
      <c r="Z2739">
        <f>-Sample[[#This Row],[Xp]]*a+Sample[[#This Row],[Yp]]*b+Sample[[#This Row],[Zp]]*c_</f>
        <v>1.9084850188786497</v>
      </c>
      <c r="AA2739" s="8">
        <f>-IF(Sample[[#This Row],[Column2]]&gt;0,1,-1)*SQRT(Sample[[#This Row],[KPx''i]]^2+Sample[[#This Row],[KPx''j]]^2+Sample[[#This Row],[KPx''k]]^2)/Ksmag/Scale</f>
        <v>-1.1687036194996532</v>
      </c>
      <c r="AB2739" s="1">
        <f>SQRT(Sample[[#This Row],[Kpy''i]]^2+Sample[[#This Row],[KPy''j]]^2+Sample[[#This Row],[KPy''k]]^2)/KTmag/Scale</f>
        <v>1.4142135623730951</v>
      </c>
    </row>
    <row r="2740" spans="1:28" hidden="1" x14ac:dyDescent="0.25">
      <c r="A2740" s="5">
        <v>2735</v>
      </c>
      <c r="B2740" s="13" t="s">
        <v>43</v>
      </c>
      <c r="C2740" s="5"/>
      <c r="D2740" s="5"/>
      <c r="E2740">
        <v>3</v>
      </c>
      <c r="F2740">
        <v>9</v>
      </c>
      <c r="G2740">
        <v>2</v>
      </c>
      <c r="H2740" s="11">
        <f>Sample[[#This Row],[C]]/Sample[[#This Row],[D]]</f>
        <v>3</v>
      </c>
      <c r="I2740" s="11">
        <f>Sample[[#This Row],[A]]/Sample[[#This Row],[C]]</f>
        <v>0.22222222222222221</v>
      </c>
      <c r="J2740" s="11">
        <f>Sample[[#This Row],[D]]/Sample[[#This Row],[A]]</f>
        <v>1.5</v>
      </c>
      <c r="K2740" s="11">
        <f>Sample[[#This Row],[A]]/Sample[[#This Row],[D]]</f>
        <v>0.66666666666666663</v>
      </c>
      <c r="L2740" s="11">
        <f>Sample[[#This Row],[D]]/Sample[[#This Row],[C]]</f>
        <v>0.33333333333333331</v>
      </c>
      <c r="M2740" s="11">
        <f>Sample[[#This Row],[C]]/Sample[[#This Row],[A]]</f>
        <v>4.5</v>
      </c>
      <c r="N2740">
        <f>IF(Sample[[#This Row],[Ap]]=0,10,LOG(Sample[[#This Row],[Ap]]))</f>
        <v>0.47712125471966244</v>
      </c>
      <c r="O2740">
        <f>IF(Sample[[#This Row],[Ei]]=0,10,LOG(Sample[[#This Row],[Ei]]))</f>
        <v>-0.65321251377534373</v>
      </c>
      <c r="P2740">
        <f>IF(Sample[[#This Row],[Ii]]=0,10,LOG(Sample[[#This Row],[Ii]]))</f>
        <v>0.17609125905568124</v>
      </c>
      <c r="Q2740">
        <f>Kx-Sample[[#This Row],[Xp]]</f>
        <v>-0.47712125471966244</v>
      </c>
      <c r="R2740">
        <f>Ky-Sample[[#This Row],[Yp]]</f>
        <v>-0.34678748622465627</v>
      </c>
      <c r="S2740">
        <f>Kz-Sample[[#This Row],[Zp]]</f>
        <v>0.82390874094431876</v>
      </c>
      <c r="T2740">
        <f>Sample[[#This Row],[Kpy]]*KSc-Sample[[#This Row],[KPz]]*KSb</f>
        <v>-0.47712125471966249</v>
      </c>
      <c r="U2740">
        <f>-1*(Sample[[#This Row],[KPx]]*KSc-Sample[[#This Row],[KPz]]*KSa)</f>
        <v>-0.47712125471966244</v>
      </c>
      <c r="V2740">
        <f>(Sample[[#This Row],[KPx]]*$R$2-Sample[[#This Row],[Kpy]]*KSa)</f>
        <v>-0.47712125471966244</v>
      </c>
      <c r="W2740">
        <f>Sample[[#This Row],[Kpy]]*KTc-Sample[[#This Row],[KPz]]*KTb</f>
        <v>1.1706962271689751</v>
      </c>
      <c r="X2740">
        <f>-1*(Sample[[#This Row],[KPx]]*KTc-Sample[[#This Row],[KPz]]*KTa)</f>
        <v>1.1706962271689751</v>
      </c>
      <c r="Y2740">
        <f>(Sample[[#This Row],[KPx]]*KTb-Sample[[#This Row],[Kpy]]*KTa)</f>
        <v>1.1706962271689749</v>
      </c>
      <c r="Z2740">
        <f>-Sample[[#This Row],[Xp]]*a+Sample[[#This Row],[Yp]]*b+Sample[[#This Row],[Zp]]*c_</f>
        <v>-0.95424250943932498</v>
      </c>
      <c r="AA2740" s="8">
        <f>-IF(Sample[[#This Row],[Column2]]&gt;0,1,-1)*SQRT(Sample[[#This Row],[KPx''i]]^2+Sample[[#This Row],[KPx''j]]^2+Sample[[#This Row],[KPx''k]]^2)/Ksmag/Scale</f>
        <v>0.58435180974982659</v>
      </c>
      <c r="AB2740" s="1">
        <f>SQRT(Sample[[#This Row],[Kpy''i]]^2+Sample[[#This Row],[KPy''j]]^2+Sample[[#This Row],[KPy''k]]^2)/KTmag/Scale</f>
        <v>0.82780724094068936</v>
      </c>
    </row>
    <row r="2741" spans="1:28" hidden="1" x14ac:dyDescent="0.25">
      <c r="A2741" s="5">
        <v>2736</v>
      </c>
      <c r="B2741" s="13" t="s">
        <v>43</v>
      </c>
      <c r="C2741" s="5"/>
      <c r="D2741" s="5"/>
      <c r="E2741">
        <v>2</v>
      </c>
      <c r="F2741">
        <v>9</v>
      </c>
      <c r="G2741">
        <v>3</v>
      </c>
      <c r="H2741" s="11">
        <f>Sample[[#This Row],[C]]/Sample[[#This Row],[D]]</f>
        <v>4.5</v>
      </c>
      <c r="I2741" s="11">
        <f>Sample[[#This Row],[A]]/Sample[[#This Row],[C]]</f>
        <v>0.33333333333333331</v>
      </c>
      <c r="J2741" s="11">
        <f>Sample[[#This Row],[D]]/Sample[[#This Row],[A]]</f>
        <v>0.66666666666666663</v>
      </c>
      <c r="K2741" s="11">
        <f>Sample[[#This Row],[A]]/Sample[[#This Row],[D]]</f>
        <v>1.5</v>
      </c>
      <c r="L2741" s="11">
        <f>Sample[[#This Row],[D]]/Sample[[#This Row],[C]]</f>
        <v>0.22222222222222221</v>
      </c>
      <c r="M2741" s="11">
        <f>Sample[[#This Row],[C]]/Sample[[#This Row],[A]]</f>
        <v>3</v>
      </c>
      <c r="N2741">
        <f>IF(Sample[[#This Row],[Ap]]=0,10,LOG(Sample[[#This Row],[Ap]]))</f>
        <v>0.65321251377534373</v>
      </c>
      <c r="O2741">
        <f>IF(Sample[[#This Row],[Ei]]=0,10,LOG(Sample[[#This Row],[Ei]]))</f>
        <v>-0.47712125471966244</v>
      </c>
      <c r="P2741">
        <f>IF(Sample[[#This Row],[Ii]]=0,10,LOG(Sample[[#This Row],[Ii]]))</f>
        <v>-0.17609125905568127</v>
      </c>
      <c r="Q2741">
        <f>Kx-Sample[[#This Row],[Xp]]</f>
        <v>-0.65321251377534373</v>
      </c>
      <c r="R2741">
        <f>Ky-Sample[[#This Row],[Yp]]</f>
        <v>-0.52287874528033762</v>
      </c>
      <c r="S2741">
        <f>Kz-Sample[[#This Row],[Zp]]</f>
        <v>1.1760912590556813</v>
      </c>
      <c r="T2741">
        <f>Sample[[#This Row],[Kpy]]*KSc-Sample[[#This Row],[KPz]]*KSb</f>
        <v>-0.65321251377534373</v>
      </c>
      <c r="U2741">
        <f>-1*(Sample[[#This Row],[KPx]]*KSc-Sample[[#This Row],[KPz]]*KSa)</f>
        <v>-0.65321251377534373</v>
      </c>
      <c r="V2741">
        <f>(Sample[[#This Row],[KPx]]*$R$2-Sample[[#This Row],[Kpy]]*KSa)</f>
        <v>-0.65321251377534373</v>
      </c>
      <c r="W2741">
        <f>Sample[[#This Row],[Kpy]]*KTc-Sample[[#This Row],[KPz]]*KTb</f>
        <v>1.698970004336019</v>
      </c>
      <c r="X2741">
        <f>-1*(Sample[[#This Row],[KPx]]*KTc-Sample[[#This Row],[KPz]]*KTa)</f>
        <v>1.698970004336019</v>
      </c>
      <c r="Y2741">
        <f>(Sample[[#This Row],[KPx]]*KTb-Sample[[#This Row],[Kpy]]*KTa)</f>
        <v>1.698970004336019</v>
      </c>
      <c r="Z2741">
        <f>-Sample[[#This Row],[Xp]]*a+Sample[[#This Row],[Yp]]*b+Sample[[#This Row],[Zp]]*c_</f>
        <v>-1.3064250275506875</v>
      </c>
      <c r="AA2741" s="8">
        <f>-IF(Sample[[#This Row],[Column2]]&gt;0,1,-1)*SQRT(Sample[[#This Row],[KPx''i]]^2+Sample[[#This Row],[KPx''j]]^2+Sample[[#This Row],[KPx''k]]^2)/Ksmag/Scale</f>
        <v>0.80001867617515987</v>
      </c>
      <c r="AB2741" s="1">
        <f>SQRT(Sample[[#This Row],[Kpy''i]]^2+Sample[[#This Row],[KPy''j]]^2+Sample[[#This Row],[KPy''k]]^2)/KTmag/Scale</f>
        <v>1.2013532110985372</v>
      </c>
    </row>
    <row r="2742" spans="1:28" hidden="1" x14ac:dyDescent="0.25">
      <c r="A2742" s="5">
        <v>2737</v>
      </c>
      <c r="B2742" s="13" t="s">
        <v>43</v>
      </c>
      <c r="C2742" s="5"/>
      <c r="D2742" s="5"/>
      <c r="E2742">
        <v>6</v>
      </c>
      <c r="F2742">
        <v>4</v>
      </c>
      <c r="G2742">
        <v>10</v>
      </c>
      <c r="H2742" s="11">
        <f>Sample[[#This Row],[C]]/Sample[[#This Row],[D]]</f>
        <v>0.66666666666666663</v>
      </c>
      <c r="I2742" s="11">
        <f>Sample[[#This Row],[A]]/Sample[[#This Row],[C]]</f>
        <v>2.5</v>
      </c>
      <c r="J2742" s="11">
        <f>Sample[[#This Row],[D]]/Sample[[#This Row],[A]]</f>
        <v>0.6</v>
      </c>
      <c r="K2742" s="11">
        <f>Sample[[#This Row],[A]]/Sample[[#This Row],[D]]</f>
        <v>1.6666666666666667</v>
      </c>
      <c r="L2742" s="11">
        <f>Sample[[#This Row],[D]]/Sample[[#This Row],[C]]</f>
        <v>1.5</v>
      </c>
      <c r="M2742" s="11">
        <f>Sample[[#This Row],[C]]/Sample[[#This Row],[A]]</f>
        <v>0.4</v>
      </c>
      <c r="N2742">
        <f>IF(Sample[[#This Row],[Ap]]=0,10,LOG(Sample[[#This Row],[Ap]]))</f>
        <v>-0.17609125905568127</v>
      </c>
      <c r="O2742">
        <f>IF(Sample[[#This Row],[Ei]]=0,10,LOG(Sample[[#This Row],[Ei]]))</f>
        <v>0.3979400086720376</v>
      </c>
      <c r="P2742">
        <f>IF(Sample[[#This Row],[Ii]]=0,10,LOG(Sample[[#This Row],[Ii]]))</f>
        <v>-0.22184874961635639</v>
      </c>
      <c r="Q2742">
        <f>Kx-Sample[[#This Row],[Xp]]</f>
        <v>0.17609125905568127</v>
      </c>
      <c r="R2742">
        <f>Ky-Sample[[#This Row],[Yp]]</f>
        <v>-1.3979400086720375</v>
      </c>
      <c r="S2742">
        <f>Kz-Sample[[#This Row],[Zp]]</f>
        <v>1.2218487496163564</v>
      </c>
      <c r="T2742">
        <f>Sample[[#This Row],[Kpy]]*KSc-Sample[[#This Row],[KPz]]*KSb</f>
        <v>0.17609125905568113</v>
      </c>
      <c r="U2742">
        <f>-1*(Sample[[#This Row],[KPx]]*KSc-Sample[[#This Row],[KPz]]*KSa)</f>
        <v>0.17609125905568127</v>
      </c>
      <c r="V2742">
        <f>(Sample[[#This Row],[KPx]]*$R$2-Sample[[#This Row],[Kpy]]*KSa)</f>
        <v>0.17609125905568127</v>
      </c>
      <c r="W2742">
        <f>Sample[[#This Row],[Kpy]]*KTc-Sample[[#This Row],[KPz]]*KTb</f>
        <v>2.6197887582883936</v>
      </c>
      <c r="X2742">
        <f>-1*(Sample[[#This Row],[KPx]]*KTc-Sample[[#This Row],[KPz]]*KTa)</f>
        <v>2.6197887582883941</v>
      </c>
      <c r="Y2742">
        <f>(Sample[[#This Row],[KPx]]*KTb-Sample[[#This Row],[Kpy]]*KTa)</f>
        <v>2.6197887582883936</v>
      </c>
      <c r="Z2742">
        <f>-Sample[[#This Row],[Xp]]*a+Sample[[#This Row],[Yp]]*b+Sample[[#This Row],[Zp]]*c_</f>
        <v>0.35218251811136242</v>
      </c>
      <c r="AA2742" s="8">
        <f>-IF(Sample[[#This Row],[Column2]]&gt;0,1,-1)*SQRT(Sample[[#This Row],[KPx''i]]^2+Sample[[#This Row],[KPx''j]]^2+Sample[[#This Row],[KPx''k]]^2)/Ksmag/Scale</f>
        <v>-0.21566686642533325</v>
      </c>
      <c r="AB2742" s="1">
        <f>SQRT(Sample[[#This Row],[Kpy''i]]^2+Sample[[#This Row],[KPy''j]]^2+Sample[[#This Row],[KPy''k]]^2)/KTmag/Scale</f>
        <v>1.8524703962620084</v>
      </c>
    </row>
    <row r="2743" spans="1:28" hidden="1" x14ac:dyDescent="0.25">
      <c r="A2743" s="5">
        <v>2738</v>
      </c>
      <c r="B2743" s="13" t="s">
        <v>43</v>
      </c>
      <c r="C2743" s="5"/>
      <c r="D2743" s="5"/>
      <c r="E2743">
        <v>10</v>
      </c>
      <c r="F2743">
        <v>7</v>
      </c>
      <c r="G2743">
        <v>7</v>
      </c>
      <c r="H2743" s="11">
        <f>Sample[[#This Row],[C]]/Sample[[#This Row],[D]]</f>
        <v>0.7</v>
      </c>
      <c r="I2743" s="11">
        <f>Sample[[#This Row],[A]]/Sample[[#This Row],[C]]</f>
        <v>1</v>
      </c>
      <c r="J2743" s="11">
        <f>Sample[[#This Row],[D]]/Sample[[#This Row],[A]]</f>
        <v>1.4285714285714286</v>
      </c>
      <c r="K2743" s="11">
        <f>Sample[[#This Row],[A]]/Sample[[#This Row],[D]]</f>
        <v>0.7</v>
      </c>
      <c r="L2743" s="11">
        <f>Sample[[#This Row],[D]]/Sample[[#This Row],[C]]</f>
        <v>1.4285714285714286</v>
      </c>
      <c r="M2743" s="11">
        <f>Sample[[#This Row],[C]]/Sample[[#This Row],[A]]</f>
        <v>1</v>
      </c>
      <c r="N2743">
        <f>IF(Sample[[#This Row],[Ap]]=0,10,LOG(Sample[[#This Row],[Ap]]))</f>
        <v>-0.15490195998574319</v>
      </c>
      <c r="O2743">
        <f>IF(Sample[[#This Row],[Ei]]=0,10,LOG(Sample[[#This Row],[Ei]]))</f>
        <v>0</v>
      </c>
      <c r="P2743">
        <f>IF(Sample[[#This Row],[Ii]]=0,10,LOG(Sample[[#This Row],[Ii]]))</f>
        <v>0.15490195998574319</v>
      </c>
      <c r="Q2743">
        <f>Kx-Sample[[#This Row],[Xp]]</f>
        <v>0.15490195998574319</v>
      </c>
      <c r="R2743">
        <f>Ky-Sample[[#This Row],[Yp]]</f>
        <v>-1</v>
      </c>
      <c r="S2743">
        <f>Kz-Sample[[#This Row],[Zp]]</f>
        <v>0.84509804001425681</v>
      </c>
      <c r="T2743">
        <f>Sample[[#This Row],[Kpy]]*KSc-Sample[[#This Row],[KPz]]*KSb</f>
        <v>0.15490195998574319</v>
      </c>
      <c r="U2743">
        <f>-1*(Sample[[#This Row],[KPx]]*KSc-Sample[[#This Row],[KPz]]*KSa)</f>
        <v>0.15490195998574319</v>
      </c>
      <c r="V2743">
        <f>(Sample[[#This Row],[KPx]]*$R$2-Sample[[#This Row],[Kpy]]*KSa)</f>
        <v>0.15490195998574319</v>
      </c>
      <c r="W2743">
        <f>Sample[[#This Row],[Kpy]]*KTc-Sample[[#This Row],[KPz]]*KTb</f>
        <v>1.8450980400142569</v>
      </c>
      <c r="X2743">
        <f>-1*(Sample[[#This Row],[KPx]]*KTc-Sample[[#This Row],[KPz]]*KTa)</f>
        <v>1.8450980400142569</v>
      </c>
      <c r="Y2743">
        <f>(Sample[[#This Row],[KPx]]*KTb-Sample[[#This Row],[Kpy]]*KTa)</f>
        <v>1.8450980400142569</v>
      </c>
      <c r="Z2743">
        <f>-Sample[[#This Row],[Xp]]*a+Sample[[#This Row],[Yp]]*b+Sample[[#This Row],[Zp]]*c_</f>
        <v>0.30980391997148637</v>
      </c>
      <c r="AA2743" s="8">
        <f>-IF(Sample[[#This Row],[Column2]]&gt;0,1,-1)*SQRT(Sample[[#This Row],[KPx''i]]^2+Sample[[#This Row],[KPx''j]]^2+Sample[[#This Row],[KPx''k]]^2)/Ksmag/Scale</f>
        <v>-0.1897153810610441</v>
      </c>
      <c r="AB2743" s="1">
        <f>SQRT(Sample[[#This Row],[Kpy''i]]^2+Sample[[#This Row],[KPy''j]]^2+Sample[[#This Row],[KPy''k]]^2)/KTmag/Scale</f>
        <v>1.3046813360480889</v>
      </c>
    </row>
    <row r="2744" spans="1:28" hidden="1" x14ac:dyDescent="0.25">
      <c r="A2744" s="5">
        <v>2739</v>
      </c>
      <c r="B2744" s="13" t="s">
        <v>43</v>
      </c>
      <c r="C2744" s="5"/>
      <c r="D2744" s="5"/>
      <c r="E2744">
        <v>4</v>
      </c>
      <c r="F2744">
        <v>4</v>
      </c>
      <c r="G2744">
        <v>8</v>
      </c>
      <c r="H2744" s="11">
        <f>Sample[[#This Row],[C]]/Sample[[#This Row],[D]]</f>
        <v>1</v>
      </c>
      <c r="I2744" s="11">
        <f>Sample[[#This Row],[A]]/Sample[[#This Row],[C]]</f>
        <v>2</v>
      </c>
      <c r="J2744" s="11">
        <f>Sample[[#This Row],[D]]/Sample[[#This Row],[A]]</f>
        <v>0.5</v>
      </c>
      <c r="K2744" s="11">
        <f>Sample[[#This Row],[A]]/Sample[[#This Row],[D]]</f>
        <v>2</v>
      </c>
      <c r="L2744" s="11">
        <f>Sample[[#This Row],[D]]/Sample[[#This Row],[C]]</f>
        <v>1</v>
      </c>
      <c r="M2744" s="11">
        <f>Sample[[#This Row],[C]]/Sample[[#This Row],[A]]</f>
        <v>0.5</v>
      </c>
      <c r="N2744">
        <f>IF(Sample[[#This Row],[Ap]]=0,10,LOG(Sample[[#This Row],[Ap]]))</f>
        <v>0</v>
      </c>
      <c r="O2744">
        <f>IF(Sample[[#This Row],[Ei]]=0,10,LOG(Sample[[#This Row],[Ei]]))</f>
        <v>0.3010299956639812</v>
      </c>
      <c r="P2744">
        <f>IF(Sample[[#This Row],[Ii]]=0,10,LOG(Sample[[#This Row],[Ii]]))</f>
        <v>-0.3010299956639812</v>
      </c>
      <c r="Q2744">
        <f>Kx-Sample[[#This Row],[Xp]]</f>
        <v>0</v>
      </c>
      <c r="R2744">
        <f>Ky-Sample[[#This Row],[Yp]]</f>
        <v>-1.3010299956639813</v>
      </c>
      <c r="S2744">
        <f>Kz-Sample[[#This Row],[Zp]]</f>
        <v>1.3010299956639813</v>
      </c>
      <c r="T2744">
        <f>Sample[[#This Row],[Kpy]]*KSc-Sample[[#This Row],[KPz]]*KSb</f>
        <v>0</v>
      </c>
      <c r="U2744">
        <f>-1*(Sample[[#This Row],[KPx]]*KSc-Sample[[#This Row],[KPz]]*KSa)</f>
        <v>0</v>
      </c>
      <c r="V2744">
        <f>(Sample[[#This Row],[KPx]]*$R$2-Sample[[#This Row],[Kpy]]*KSa)</f>
        <v>0</v>
      </c>
      <c r="W2744">
        <f>Sample[[#This Row],[Kpy]]*KTc-Sample[[#This Row],[KPz]]*KTb</f>
        <v>2.6020599913279625</v>
      </c>
      <c r="X2744">
        <f>-1*(Sample[[#This Row],[KPx]]*KTc-Sample[[#This Row],[KPz]]*KTa)</f>
        <v>2.6020599913279625</v>
      </c>
      <c r="Y2744">
        <f>(Sample[[#This Row],[KPx]]*KTb-Sample[[#This Row],[Kpy]]*KTa)</f>
        <v>2.6020599913279625</v>
      </c>
      <c r="Z2744">
        <f>-Sample[[#This Row],[Xp]]*a+Sample[[#This Row],[Yp]]*b+Sample[[#This Row],[Zp]]*c_</f>
        <v>0</v>
      </c>
      <c r="AA2744" s="8">
        <f>-IF(Sample[[#This Row],[Column2]]&gt;0,1,-1)*SQRT(Sample[[#This Row],[KPx''i]]^2+Sample[[#This Row],[KPx''j]]^2+Sample[[#This Row],[KPx''k]]^2)/Ksmag/Scale</f>
        <v>0</v>
      </c>
      <c r="AB2744" s="1">
        <f>SQRT(Sample[[#This Row],[Kpy''i]]^2+Sample[[#This Row],[KPy''j]]^2+Sample[[#This Row],[KPy''k]]^2)/KTmag/Scale</f>
        <v>1.8399342649222115</v>
      </c>
    </row>
    <row r="2745" spans="1:28" hidden="1" x14ac:dyDescent="0.25">
      <c r="A2745" s="5">
        <v>2740</v>
      </c>
      <c r="B2745" s="13" t="s">
        <v>43</v>
      </c>
      <c r="C2745" s="5"/>
      <c r="D2745" s="5"/>
      <c r="E2745">
        <v>3</v>
      </c>
      <c r="F2745">
        <v>5</v>
      </c>
      <c r="G2745">
        <v>1</v>
      </c>
      <c r="H2745" s="11">
        <f>Sample[[#This Row],[C]]/Sample[[#This Row],[D]]</f>
        <v>1.6666666666666667</v>
      </c>
      <c r="I2745" s="11">
        <f>Sample[[#This Row],[A]]/Sample[[#This Row],[C]]</f>
        <v>0.2</v>
      </c>
      <c r="J2745" s="11">
        <f>Sample[[#This Row],[D]]/Sample[[#This Row],[A]]</f>
        <v>3</v>
      </c>
      <c r="K2745" s="11">
        <f>Sample[[#This Row],[A]]/Sample[[#This Row],[D]]</f>
        <v>0.33333333333333331</v>
      </c>
      <c r="L2745" s="11">
        <f>Sample[[#This Row],[D]]/Sample[[#This Row],[C]]</f>
        <v>0.6</v>
      </c>
      <c r="M2745" s="11">
        <f>Sample[[#This Row],[C]]/Sample[[#This Row],[A]]</f>
        <v>5</v>
      </c>
      <c r="N2745">
        <f>IF(Sample[[#This Row],[Ap]]=0,10,LOG(Sample[[#This Row],[Ap]]))</f>
        <v>0.22184874961635639</v>
      </c>
      <c r="O2745">
        <f>IF(Sample[[#This Row],[Ei]]=0,10,LOG(Sample[[#This Row],[Ei]]))</f>
        <v>-0.69897000433601875</v>
      </c>
      <c r="P2745">
        <f>IF(Sample[[#This Row],[Ii]]=0,10,LOG(Sample[[#This Row],[Ii]]))</f>
        <v>0.47712125471966244</v>
      </c>
      <c r="Q2745">
        <f>Kx-Sample[[#This Row],[Xp]]</f>
        <v>-0.22184874961635639</v>
      </c>
      <c r="R2745">
        <f>Ky-Sample[[#This Row],[Yp]]</f>
        <v>-0.30102999566398125</v>
      </c>
      <c r="S2745">
        <f>Kz-Sample[[#This Row],[Zp]]</f>
        <v>0.52287874528033762</v>
      </c>
      <c r="T2745">
        <f>Sample[[#This Row],[Kpy]]*KSc-Sample[[#This Row],[KPz]]*KSb</f>
        <v>-0.22184874961635637</v>
      </c>
      <c r="U2745">
        <f>-1*(Sample[[#This Row],[KPx]]*KSc-Sample[[#This Row],[KPz]]*KSa)</f>
        <v>-0.22184874961635639</v>
      </c>
      <c r="V2745">
        <f>(Sample[[#This Row],[KPx]]*$R$2-Sample[[#This Row],[Kpy]]*KSa)</f>
        <v>-0.22184874961635639</v>
      </c>
      <c r="W2745">
        <f>Sample[[#This Row],[Kpy]]*KTc-Sample[[#This Row],[KPz]]*KTb</f>
        <v>0.82390874094431887</v>
      </c>
      <c r="X2745">
        <f>-1*(Sample[[#This Row],[KPx]]*KTc-Sample[[#This Row],[KPz]]*KTa)</f>
        <v>0.82390874094431887</v>
      </c>
      <c r="Y2745">
        <f>(Sample[[#This Row],[KPx]]*KTb-Sample[[#This Row],[Kpy]]*KTa)</f>
        <v>0.82390874094431887</v>
      </c>
      <c r="Z2745">
        <f>-Sample[[#This Row],[Xp]]*a+Sample[[#This Row],[Yp]]*b+Sample[[#This Row],[Zp]]*c_</f>
        <v>-0.44369749923271262</v>
      </c>
      <c r="AA2745" s="8">
        <f>-IF(Sample[[#This Row],[Column2]]&gt;0,1,-1)*SQRT(Sample[[#This Row],[KPx''i]]^2+Sample[[#This Row],[KPx''j]]^2+Sample[[#This Row],[KPx''k]]^2)/Ksmag/Scale</f>
        <v>0.27170811831726921</v>
      </c>
      <c r="AB2745" s="1">
        <f>SQRT(Sample[[#This Row],[Kpy''i]]^2+Sample[[#This Row],[KPy''j]]^2+Sample[[#This Row],[KPy''k]]^2)/KTmag/Scale</f>
        <v>0.5825914578005984</v>
      </c>
    </row>
    <row r="2746" spans="1:28" hidden="1" x14ac:dyDescent="0.25">
      <c r="A2746" s="5">
        <v>2741</v>
      </c>
      <c r="B2746" s="13" t="s">
        <v>43</v>
      </c>
      <c r="C2746" s="5"/>
      <c r="D2746" s="5"/>
      <c r="E2746">
        <v>4</v>
      </c>
      <c r="F2746">
        <v>5</v>
      </c>
      <c r="G2746">
        <v>8</v>
      </c>
      <c r="H2746" s="11">
        <f>Sample[[#This Row],[C]]/Sample[[#This Row],[D]]</f>
        <v>1.25</v>
      </c>
      <c r="I2746" s="11">
        <f>Sample[[#This Row],[A]]/Sample[[#This Row],[C]]</f>
        <v>1.6</v>
      </c>
      <c r="J2746" s="11">
        <f>Sample[[#This Row],[D]]/Sample[[#This Row],[A]]</f>
        <v>0.5</v>
      </c>
      <c r="K2746" s="11">
        <f>Sample[[#This Row],[A]]/Sample[[#This Row],[D]]</f>
        <v>2</v>
      </c>
      <c r="L2746" s="11">
        <f>Sample[[#This Row],[D]]/Sample[[#This Row],[C]]</f>
        <v>0.8</v>
      </c>
      <c r="M2746" s="11">
        <f>Sample[[#This Row],[C]]/Sample[[#This Row],[A]]</f>
        <v>0.625</v>
      </c>
      <c r="N2746">
        <f>IF(Sample[[#This Row],[Ap]]=0,10,LOG(Sample[[#This Row],[Ap]]))</f>
        <v>9.691001300805642E-2</v>
      </c>
      <c r="O2746">
        <f>IF(Sample[[#This Row],[Ei]]=0,10,LOG(Sample[[#This Row],[Ei]]))</f>
        <v>0.20411998265592479</v>
      </c>
      <c r="P2746">
        <f>IF(Sample[[#This Row],[Ii]]=0,10,LOG(Sample[[#This Row],[Ii]]))</f>
        <v>-0.3010299956639812</v>
      </c>
      <c r="Q2746">
        <f>Kx-Sample[[#This Row],[Xp]]</f>
        <v>-9.691001300805642E-2</v>
      </c>
      <c r="R2746">
        <f>Ky-Sample[[#This Row],[Yp]]</f>
        <v>-1.2041199826559248</v>
      </c>
      <c r="S2746">
        <f>Kz-Sample[[#This Row],[Zp]]</f>
        <v>1.3010299956639813</v>
      </c>
      <c r="T2746">
        <f>Sample[[#This Row],[Kpy]]*KSc-Sample[[#This Row],[KPz]]*KSb</f>
        <v>-9.6910013008056461E-2</v>
      </c>
      <c r="U2746">
        <f>-1*(Sample[[#This Row],[KPx]]*KSc-Sample[[#This Row],[KPz]]*KSa)</f>
        <v>-9.691001300805642E-2</v>
      </c>
      <c r="V2746">
        <f>(Sample[[#This Row],[KPx]]*$R$2-Sample[[#This Row],[Kpy]]*KSa)</f>
        <v>-9.691001300805642E-2</v>
      </c>
      <c r="W2746">
        <f>Sample[[#This Row],[Kpy]]*KTc-Sample[[#This Row],[KPz]]*KTb</f>
        <v>2.5051499783199063</v>
      </c>
      <c r="X2746">
        <f>-1*(Sample[[#This Row],[KPx]]*KTc-Sample[[#This Row],[KPz]]*KTa)</f>
        <v>2.5051499783199063</v>
      </c>
      <c r="Y2746">
        <f>(Sample[[#This Row],[KPx]]*KTb-Sample[[#This Row],[Kpy]]*KTa)</f>
        <v>2.5051499783199058</v>
      </c>
      <c r="Z2746">
        <f>-Sample[[#This Row],[Xp]]*a+Sample[[#This Row],[Yp]]*b+Sample[[#This Row],[Zp]]*c_</f>
        <v>-0.19382002601611281</v>
      </c>
      <c r="AA2746" s="8">
        <f>-IF(Sample[[#This Row],[Column2]]&gt;0,1,-1)*SQRT(Sample[[#This Row],[KPx''i]]^2+Sample[[#This Row],[KPx''j]]^2+Sample[[#This Row],[KPx''k]]^2)/Ksmag/Scale</f>
        <v>0.11869004141810929</v>
      </c>
      <c r="AB2746" s="1">
        <f>SQRT(Sample[[#This Row],[Kpy''i]]^2+Sample[[#This Row],[KPy''j]]^2+Sample[[#This Row],[KPy''k]]^2)/KTmag/Scale</f>
        <v>1.7714085375593385</v>
      </c>
    </row>
    <row r="2747" spans="1:28" hidden="1" x14ac:dyDescent="0.25">
      <c r="A2747" s="5">
        <v>2742</v>
      </c>
      <c r="B2747" s="13" t="s">
        <v>43</v>
      </c>
      <c r="C2747" s="5"/>
      <c r="D2747" s="5"/>
      <c r="E2747">
        <v>3</v>
      </c>
      <c r="F2747">
        <v>6</v>
      </c>
      <c r="G2747">
        <v>7</v>
      </c>
      <c r="H2747" s="11">
        <f>Sample[[#This Row],[C]]/Sample[[#This Row],[D]]</f>
        <v>2</v>
      </c>
      <c r="I2747" s="11">
        <f>Sample[[#This Row],[A]]/Sample[[#This Row],[C]]</f>
        <v>1.1666666666666667</v>
      </c>
      <c r="J2747" s="11">
        <f>Sample[[#This Row],[D]]/Sample[[#This Row],[A]]</f>
        <v>0.42857142857142855</v>
      </c>
      <c r="K2747" s="11">
        <f>Sample[[#This Row],[A]]/Sample[[#This Row],[D]]</f>
        <v>2.3333333333333335</v>
      </c>
      <c r="L2747" s="11">
        <f>Sample[[#This Row],[D]]/Sample[[#This Row],[C]]</f>
        <v>0.5</v>
      </c>
      <c r="M2747" s="11">
        <f>Sample[[#This Row],[C]]/Sample[[#This Row],[A]]</f>
        <v>0.8571428571428571</v>
      </c>
      <c r="N2747">
        <f>IF(Sample[[#This Row],[Ap]]=0,10,LOG(Sample[[#This Row],[Ap]]))</f>
        <v>0.3010299956639812</v>
      </c>
      <c r="O2747">
        <f>IF(Sample[[#This Row],[Ei]]=0,10,LOG(Sample[[#This Row],[Ei]]))</f>
        <v>6.6946789630613221E-2</v>
      </c>
      <c r="P2747">
        <f>IF(Sample[[#This Row],[Ii]]=0,10,LOG(Sample[[#This Row],[Ii]]))</f>
        <v>-0.36797678529459443</v>
      </c>
      <c r="Q2747">
        <f>Kx-Sample[[#This Row],[Xp]]</f>
        <v>-0.3010299956639812</v>
      </c>
      <c r="R2747">
        <f>Ky-Sample[[#This Row],[Yp]]</f>
        <v>-1.0669467896306133</v>
      </c>
      <c r="S2747">
        <f>Kz-Sample[[#This Row],[Zp]]</f>
        <v>1.3679767852945943</v>
      </c>
      <c r="T2747">
        <f>Sample[[#This Row],[Kpy]]*KSc-Sample[[#This Row],[KPz]]*KSb</f>
        <v>-0.30102999566398103</v>
      </c>
      <c r="U2747">
        <f>-1*(Sample[[#This Row],[KPx]]*KSc-Sample[[#This Row],[KPz]]*KSa)</f>
        <v>-0.3010299956639812</v>
      </c>
      <c r="V2747">
        <f>(Sample[[#This Row],[KPx]]*$R$2-Sample[[#This Row],[Kpy]]*KSa)</f>
        <v>-0.3010299956639812</v>
      </c>
      <c r="W2747">
        <f>Sample[[#This Row],[Kpy]]*KTc-Sample[[#This Row],[KPz]]*KTb</f>
        <v>2.4349235749252074</v>
      </c>
      <c r="X2747">
        <f>-1*(Sample[[#This Row],[KPx]]*KTc-Sample[[#This Row],[KPz]]*KTa)</f>
        <v>2.4349235749252074</v>
      </c>
      <c r="Y2747">
        <f>(Sample[[#This Row],[KPx]]*KTb-Sample[[#This Row],[Kpy]]*KTa)</f>
        <v>2.4349235749252078</v>
      </c>
      <c r="Z2747">
        <f>-Sample[[#This Row],[Xp]]*a+Sample[[#This Row],[Yp]]*b+Sample[[#This Row],[Zp]]*c_</f>
        <v>-0.6020599913279624</v>
      </c>
      <c r="AA2747" s="8">
        <f>-IF(Sample[[#This Row],[Column2]]&gt;0,1,-1)*SQRT(Sample[[#This Row],[KPx''i]]^2+Sample[[#This Row],[KPx''j]]^2+Sample[[#This Row],[KPx''k]]^2)/Ksmag/Scale</f>
        <v>0.36868494332449314</v>
      </c>
      <c r="AB2747" s="1">
        <f>SQRT(Sample[[#This Row],[Kpy''i]]^2+Sample[[#This Row],[KPy''j]]^2+Sample[[#This Row],[KPy''k]]^2)/KTmag/Scale</f>
        <v>1.721750971500605</v>
      </c>
    </row>
    <row r="2748" spans="1:28" hidden="1" x14ac:dyDescent="0.25">
      <c r="A2748" s="5">
        <v>2743</v>
      </c>
      <c r="B2748" s="13" t="s">
        <v>43</v>
      </c>
      <c r="C2748" s="5"/>
      <c r="D2748" s="5"/>
      <c r="E2748">
        <v>3</v>
      </c>
      <c r="F2748">
        <v>8</v>
      </c>
      <c r="G2748">
        <v>9</v>
      </c>
      <c r="H2748" s="11">
        <f>Sample[[#This Row],[C]]/Sample[[#This Row],[D]]</f>
        <v>2.6666666666666665</v>
      </c>
      <c r="I2748" s="11">
        <f>Sample[[#This Row],[A]]/Sample[[#This Row],[C]]</f>
        <v>1.125</v>
      </c>
      <c r="J2748" s="11">
        <f>Sample[[#This Row],[D]]/Sample[[#This Row],[A]]</f>
        <v>0.33333333333333331</v>
      </c>
      <c r="K2748" s="11">
        <f>Sample[[#This Row],[A]]/Sample[[#This Row],[D]]</f>
        <v>3</v>
      </c>
      <c r="L2748" s="11">
        <f>Sample[[#This Row],[D]]/Sample[[#This Row],[C]]</f>
        <v>0.375</v>
      </c>
      <c r="M2748" s="11">
        <f>Sample[[#This Row],[C]]/Sample[[#This Row],[A]]</f>
        <v>0.88888888888888884</v>
      </c>
      <c r="N2748">
        <f>IF(Sample[[#This Row],[Ap]]=0,10,LOG(Sample[[#This Row],[Ap]]))</f>
        <v>0.4259687322722811</v>
      </c>
      <c r="O2748">
        <f>IF(Sample[[#This Row],[Ei]]=0,10,LOG(Sample[[#This Row],[Ei]]))</f>
        <v>5.1152522447381291E-2</v>
      </c>
      <c r="P2748">
        <f>IF(Sample[[#This Row],[Ii]]=0,10,LOG(Sample[[#This Row],[Ii]]))</f>
        <v>-0.47712125471966244</v>
      </c>
      <c r="Q2748">
        <f>Kx-Sample[[#This Row],[Xp]]</f>
        <v>-0.4259687322722811</v>
      </c>
      <c r="R2748">
        <f>Ky-Sample[[#This Row],[Yp]]</f>
        <v>-1.0511525224473812</v>
      </c>
      <c r="S2748">
        <f>Kz-Sample[[#This Row],[Zp]]</f>
        <v>1.4771212547196624</v>
      </c>
      <c r="T2748">
        <f>Sample[[#This Row],[Kpy]]*KSc-Sample[[#This Row],[KPz]]*KSb</f>
        <v>-0.42596873227228116</v>
      </c>
      <c r="U2748">
        <f>-1*(Sample[[#This Row],[KPx]]*KSc-Sample[[#This Row],[KPz]]*KSa)</f>
        <v>-0.4259687322722811</v>
      </c>
      <c r="V2748">
        <f>(Sample[[#This Row],[KPx]]*$R$2-Sample[[#This Row],[Kpy]]*KSa)</f>
        <v>-0.4259687322722811</v>
      </c>
      <c r="W2748">
        <f>Sample[[#This Row],[Kpy]]*KTc-Sample[[#This Row],[KPz]]*KTb</f>
        <v>2.5282737771670436</v>
      </c>
      <c r="X2748">
        <f>-1*(Sample[[#This Row],[KPx]]*KTc-Sample[[#This Row],[KPz]]*KTa)</f>
        <v>2.5282737771670436</v>
      </c>
      <c r="Y2748">
        <f>(Sample[[#This Row],[KPx]]*KTb-Sample[[#This Row],[Kpy]]*KTa)</f>
        <v>2.5282737771670436</v>
      </c>
      <c r="Z2748">
        <f>-Sample[[#This Row],[Xp]]*a+Sample[[#This Row],[Yp]]*b+Sample[[#This Row],[Zp]]*c_</f>
        <v>-0.85193746454456232</v>
      </c>
      <c r="AA2748" s="8">
        <f>-IF(Sample[[#This Row],[Column2]]&gt;0,1,-1)*SQRT(Sample[[#This Row],[KPx''i]]^2+Sample[[#This Row],[KPx''j]]^2+Sample[[#This Row],[KPx''k]]^2)/Ksmag/Scale</f>
        <v>0.52170302022365311</v>
      </c>
      <c r="AB2748" s="1">
        <f>SQRT(Sample[[#This Row],[Kpy''i]]^2+Sample[[#This Row],[KPy''j]]^2+Sample[[#This Row],[KPy''k]]^2)/KTmag/Scale</f>
        <v>1.7877595325309428</v>
      </c>
    </row>
    <row r="2749" spans="1:28" hidden="1" x14ac:dyDescent="0.25">
      <c r="A2749" s="5">
        <v>2744</v>
      </c>
      <c r="B2749" s="13" t="s">
        <v>43</v>
      </c>
      <c r="C2749" s="5"/>
      <c r="D2749" s="5"/>
      <c r="E2749">
        <v>9</v>
      </c>
      <c r="F2749">
        <v>4</v>
      </c>
      <c r="G2749">
        <v>9</v>
      </c>
      <c r="H2749" s="11">
        <f>Sample[[#This Row],[C]]/Sample[[#This Row],[D]]</f>
        <v>0.44444444444444442</v>
      </c>
      <c r="I2749" s="11">
        <f>Sample[[#This Row],[A]]/Sample[[#This Row],[C]]</f>
        <v>2.25</v>
      </c>
      <c r="J2749" s="11">
        <f>Sample[[#This Row],[D]]/Sample[[#This Row],[A]]</f>
        <v>1</v>
      </c>
      <c r="K2749" s="11">
        <f>Sample[[#This Row],[A]]/Sample[[#This Row],[D]]</f>
        <v>1</v>
      </c>
      <c r="L2749" s="11">
        <f>Sample[[#This Row],[D]]/Sample[[#This Row],[C]]</f>
        <v>2.25</v>
      </c>
      <c r="M2749" s="11">
        <f>Sample[[#This Row],[C]]/Sample[[#This Row],[A]]</f>
        <v>0.44444444444444442</v>
      </c>
      <c r="N2749">
        <f>IF(Sample[[#This Row],[Ap]]=0,10,LOG(Sample[[#This Row],[Ap]]))</f>
        <v>-0.35218251811136253</v>
      </c>
      <c r="O2749">
        <f>IF(Sample[[#This Row],[Ei]]=0,10,LOG(Sample[[#This Row],[Ei]]))</f>
        <v>0.35218251811136247</v>
      </c>
      <c r="P2749">
        <f>IF(Sample[[#This Row],[Ii]]=0,10,LOG(Sample[[#This Row],[Ii]]))</f>
        <v>0</v>
      </c>
      <c r="Q2749">
        <f>Kx-Sample[[#This Row],[Xp]]</f>
        <v>0.35218251811136253</v>
      </c>
      <c r="R2749">
        <f>Ky-Sample[[#This Row],[Yp]]</f>
        <v>-1.3521825181113625</v>
      </c>
      <c r="S2749">
        <f>Kz-Sample[[#This Row],[Zp]]</f>
        <v>1</v>
      </c>
      <c r="T2749">
        <f>Sample[[#This Row],[Kpy]]*KSc-Sample[[#This Row],[KPz]]*KSb</f>
        <v>0.35218251811136247</v>
      </c>
      <c r="U2749">
        <f>-1*(Sample[[#This Row],[KPx]]*KSc-Sample[[#This Row],[KPz]]*KSa)</f>
        <v>0.35218251811136253</v>
      </c>
      <c r="V2749">
        <f>(Sample[[#This Row],[KPx]]*$R$2-Sample[[#This Row],[Kpy]]*KSa)</f>
        <v>0.35218251811136253</v>
      </c>
      <c r="W2749">
        <f>Sample[[#This Row],[Kpy]]*KTc-Sample[[#This Row],[KPz]]*KTb</f>
        <v>2.3521825181113627</v>
      </c>
      <c r="X2749">
        <f>-1*(Sample[[#This Row],[KPx]]*KTc-Sample[[#This Row],[KPz]]*KTa)</f>
        <v>2.3521825181113627</v>
      </c>
      <c r="Y2749">
        <f>(Sample[[#This Row],[KPx]]*KTb-Sample[[#This Row],[Kpy]]*KTa)</f>
        <v>2.3521825181113623</v>
      </c>
      <c r="Z2749">
        <f>-Sample[[#This Row],[Xp]]*a+Sample[[#This Row],[Yp]]*b+Sample[[#This Row],[Zp]]*c_</f>
        <v>0.70436503622272495</v>
      </c>
      <c r="AA2749" s="8">
        <f>-IF(Sample[[#This Row],[Column2]]&gt;0,1,-1)*SQRT(Sample[[#This Row],[KPx''i]]^2+Sample[[#This Row],[KPx''j]]^2+Sample[[#This Row],[KPx''k]]^2)/Ksmag/Scale</f>
        <v>-0.43133373285066667</v>
      </c>
      <c r="AB2749" s="1">
        <f>SQRT(Sample[[#This Row],[Kpy''i]]^2+Sample[[#This Row],[KPy''j]]^2+Sample[[#This Row],[KPy''k]]^2)/KTmag/Scale</f>
        <v>1.6632442091449937</v>
      </c>
    </row>
    <row r="2750" spans="1:28" hidden="1" x14ac:dyDescent="0.25">
      <c r="A2750" s="5">
        <v>2745</v>
      </c>
      <c r="B2750" s="13" t="s">
        <v>43</v>
      </c>
      <c r="C2750" s="5"/>
      <c r="D2750" s="5"/>
      <c r="E2750">
        <v>4</v>
      </c>
      <c r="F2750">
        <v>5</v>
      </c>
      <c r="G2750">
        <v>10</v>
      </c>
      <c r="H2750" s="11">
        <f>Sample[[#This Row],[C]]/Sample[[#This Row],[D]]</f>
        <v>1.25</v>
      </c>
      <c r="I2750" s="11">
        <f>Sample[[#This Row],[A]]/Sample[[#This Row],[C]]</f>
        <v>2</v>
      </c>
      <c r="J2750" s="11">
        <f>Sample[[#This Row],[D]]/Sample[[#This Row],[A]]</f>
        <v>0.4</v>
      </c>
      <c r="K2750" s="11">
        <f>Sample[[#This Row],[A]]/Sample[[#This Row],[D]]</f>
        <v>2.5</v>
      </c>
      <c r="L2750" s="11">
        <f>Sample[[#This Row],[D]]/Sample[[#This Row],[C]]</f>
        <v>0.8</v>
      </c>
      <c r="M2750" s="11">
        <f>Sample[[#This Row],[C]]/Sample[[#This Row],[A]]</f>
        <v>0.5</v>
      </c>
      <c r="N2750">
        <f>IF(Sample[[#This Row],[Ap]]=0,10,LOG(Sample[[#This Row],[Ap]]))</f>
        <v>9.691001300805642E-2</v>
      </c>
      <c r="O2750">
        <f>IF(Sample[[#This Row],[Ei]]=0,10,LOG(Sample[[#This Row],[Ei]]))</f>
        <v>0.3010299956639812</v>
      </c>
      <c r="P2750">
        <f>IF(Sample[[#This Row],[Ii]]=0,10,LOG(Sample[[#This Row],[Ii]]))</f>
        <v>-0.3979400086720376</v>
      </c>
      <c r="Q2750">
        <f>Kx-Sample[[#This Row],[Xp]]</f>
        <v>-9.691001300805642E-2</v>
      </c>
      <c r="R2750">
        <f>Ky-Sample[[#This Row],[Yp]]</f>
        <v>-1.3010299956639813</v>
      </c>
      <c r="S2750">
        <f>Kz-Sample[[#This Row],[Zp]]</f>
        <v>1.3979400086720375</v>
      </c>
      <c r="T2750">
        <f>Sample[[#This Row],[Kpy]]*KSc-Sample[[#This Row],[KPz]]*KSb</f>
        <v>-9.6910013008056239E-2</v>
      </c>
      <c r="U2750">
        <f>-1*(Sample[[#This Row],[KPx]]*KSc-Sample[[#This Row],[KPz]]*KSa)</f>
        <v>-9.691001300805642E-2</v>
      </c>
      <c r="V2750">
        <f>(Sample[[#This Row],[KPx]]*$R$2-Sample[[#This Row],[Kpy]]*KSa)</f>
        <v>-9.691001300805642E-2</v>
      </c>
      <c r="W2750">
        <f>Sample[[#This Row],[Kpy]]*KTc-Sample[[#This Row],[KPz]]*KTb</f>
        <v>2.6989700043360187</v>
      </c>
      <c r="X2750">
        <f>-1*(Sample[[#This Row],[KPx]]*KTc-Sample[[#This Row],[KPz]]*KTa)</f>
        <v>2.6989700043360187</v>
      </c>
      <c r="Y2750">
        <f>(Sample[[#This Row],[KPx]]*KTb-Sample[[#This Row],[Kpy]]*KTa)</f>
        <v>2.6989700043360187</v>
      </c>
      <c r="Z2750">
        <f>-Sample[[#This Row],[Xp]]*a+Sample[[#This Row],[Yp]]*b+Sample[[#This Row],[Zp]]*c_</f>
        <v>-0.19382002601611281</v>
      </c>
      <c r="AA2750" s="8">
        <f>-IF(Sample[[#This Row],[Column2]]&gt;0,1,-1)*SQRT(Sample[[#This Row],[KPx''i]]^2+Sample[[#This Row],[KPx''j]]^2+Sample[[#This Row],[KPx''k]]^2)/Ksmag/Scale</f>
        <v>0.11869004141810921</v>
      </c>
      <c r="AB2750" s="1">
        <f>SQRT(Sample[[#This Row],[Kpy''i]]^2+Sample[[#This Row],[KPy''j]]^2+Sample[[#This Row],[KPy''k]]^2)/KTmag/Scale</f>
        <v>1.9084599922850845</v>
      </c>
    </row>
    <row r="2751" spans="1:28" hidden="1" x14ac:dyDescent="0.25">
      <c r="A2751" s="5">
        <v>2746</v>
      </c>
      <c r="B2751" s="13" t="s">
        <v>43</v>
      </c>
      <c r="C2751" s="5"/>
      <c r="D2751" s="5"/>
      <c r="E2751">
        <v>8</v>
      </c>
      <c r="F2751">
        <v>10</v>
      </c>
      <c r="G2751">
        <v>9</v>
      </c>
      <c r="H2751" s="11">
        <f>Sample[[#This Row],[C]]/Sample[[#This Row],[D]]</f>
        <v>1.25</v>
      </c>
      <c r="I2751" s="11">
        <f>Sample[[#This Row],[A]]/Sample[[#This Row],[C]]</f>
        <v>0.9</v>
      </c>
      <c r="J2751" s="11">
        <f>Sample[[#This Row],[D]]/Sample[[#This Row],[A]]</f>
        <v>0.88888888888888884</v>
      </c>
      <c r="K2751" s="11">
        <f>Sample[[#This Row],[A]]/Sample[[#This Row],[D]]</f>
        <v>1.125</v>
      </c>
      <c r="L2751" s="11">
        <f>Sample[[#This Row],[D]]/Sample[[#This Row],[C]]</f>
        <v>0.8</v>
      </c>
      <c r="M2751" s="11">
        <f>Sample[[#This Row],[C]]/Sample[[#This Row],[A]]</f>
        <v>1.1111111111111112</v>
      </c>
      <c r="N2751">
        <f>IF(Sample[[#This Row],[Ap]]=0,10,LOG(Sample[[#This Row],[Ap]]))</f>
        <v>9.691001300805642E-2</v>
      </c>
      <c r="O2751">
        <f>IF(Sample[[#This Row],[Ei]]=0,10,LOG(Sample[[#This Row],[Ei]]))</f>
        <v>-4.5757490560675115E-2</v>
      </c>
      <c r="P2751">
        <f>IF(Sample[[#This Row],[Ii]]=0,10,LOG(Sample[[#This Row],[Ii]]))</f>
        <v>-5.1152522447381311E-2</v>
      </c>
      <c r="Q2751">
        <f>Kx-Sample[[#This Row],[Xp]]</f>
        <v>-9.691001300805642E-2</v>
      </c>
      <c r="R2751">
        <f>Ky-Sample[[#This Row],[Yp]]</f>
        <v>-0.95424250943932487</v>
      </c>
      <c r="S2751">
        <f>Kz-Sample[[#This Row],[Zp]]</f>
        <v>1.0511525224473812</v>
      </c>
      <c r="T2751">
        <f>Sample[[#This Row],[Kpy]]*KSc-Sample[[#This Row],[KPz]]*KSb</f>
        <v>-9.691001300805635E-2</v>
      </c>
      <c r="U2751">
        <f>-1*(Sample[[#This Row],[KPx]]*KSc-Sample[[#This Row],[KPz]]*KSa)</f>
        <v>-9.691001300805642E-2</v>
      </c>
      <c r="V2751">
        <f>(Sample[[#This Row],[KPx]]*$R$2-Sample[[#This Row],[Kpy]]*KSa)</f>
        <v>-9.691001300805642E-2</v>
      </c>
      <c r="W2751">
        <f>Sample[[#This Row],[Kpy]]*KTc-Sample[[#This Row],[KPz]]*KTb</f>
        <v>2.0053950318867062</v>
      </c>
      <c r="X2751">
        <f>-1*(Sample[[#This Row],[KPx]]*KTc-Sample[[#This Row],[KPz]]*KTa)</f>
        <v>2.0053950318867062</v>
      </c>
      <c r="Y2751">
        <f>(Sample[[#This Row],[KPx]]*KTb-Sample[[#This Row],[Kpy]]*KTa)</f>
        <v>2.0053950318867062</v>
      </c>
      <c r="Z2751">
        <f>-Sample[[#This Row],[Xp]]*a+Sample[[#This Row],[Yp]]*b+Sample[[#This Row],[Zp]]*c_</f>
        <v>-0.19382002601611287</v>
      </c>
      <c r="AA2751" s="8">
        <f>-IF(Sample[[#This Row],[Column2]]&gt;0,1,-1)*SQRT(Sample[[#This Row],[KPx''i]]^2+Sample[[#This Row],[KPx''j]]^2+Sample[[#This Row],[KPx''k]]^2)/Ksmag/Scale</f>
        <v>0.11869004141810925</v>
      </c>
      <c r="AB2751" s="1">
        <f>SQRT(Sample[[#This Row],[Kpy''i]]^2+Sample[[#This Row],[KPy''j]]^2+Sample[[#This Row],[KPy''k]]^2)/KTmag/Scale</f>
        <v>1.418028426004903</v>
      </c>
    </row>
    <row r="2752" spans="1:28" hidden="1" x14ac:dyDescent="0.25">
      <c r="A2752" s="5">
        <v>2747</v>
      </c>
      <c r="B2752" s="13" t="s">
        <v>43</v>
      </c>
      <c r="C2752" s="5"/>
      <c r="D2752" s="5"/>
      <c r="E2752">
        <v>7</v>
      </c>
      <c r="F2752">
        <v>7</v>
      </c>
      <c r="G2752">
        <v>3</v>
      </c>
      <c r="H2752" s="11">
        <f>Sample[[#This Row],[C]]/Sample[[#This Row],[D]]</f>
        <v>1</v>
      </c>
      <c r="I2752" s="11">
        <f>Sample[[#This Row],[A]]/Sample[[#This Row],[C]]</f>
        <v>0.42857142857142855</v>
      </c>
      <c r="J2752" s="11">
        <f>Sample[[#This Row],[D]]/Sample[[#This Row],[A]]</f>
        <v>2.3333333333333335</v>
      </c>
      <c r="K2752" s="11">
        <f>Sample[[#This Row],[A]]/Sample[[#This Row],[D]]</f>
        <v>0.42857142857142855</v>
      </c>
      <c r="L2752" s="11">
        <f>Sample[[#This Row],[D]]/Sample[[#This Row],[C]]</f>
        <v>1</v>
      </c>
      <c r="M2752" s="11">
        <f>Sample[[#This Row],[C]]/Sample[[#This Row],[A]]</f>
        <v>2.3333333333333335</v>
      </c>
      <c r="N2752">
        <f>IF(Sample[[#This Row],[Ap]]=0,10,LOG(Sample[[#This Row],[Ap]]))</f>
        <v>0</v>
      </c>
      <c r="O2752">
        <f>IF(Sample[[#This Row],[Ei]]=0,10,LOG(Sample[[#This Row],[Ei]]))</f>
        <v>-0.36797678529459443</v>
      </c>
      <c r="P2752">
        <f>IF(Sample[[#This Row],[Ii]]=0,10,LOG(Sample[[#This Row],[Ii]]))</f>
        <v>0.36797678529459443</v>
      </c>
      <c r="Q2752">
        <f>Kx-Sample[[#This Row],[Xp]]</f>
        <v>0</v>
      </c>
      <c r="R2752">
        <f>Ky-Sample[[#This Row],[Yp]]</f>
        <v>-0.63202321470540557</v>
      </c>
      <c r="S2752">
        <f>Kz-Sample[[#This Row],[Zp]]</f>
        <v>0.63202321470540557</v>
      </c>
      <c r="T2752">
        <f>Sample[[#This Row],[Kpy]]*KSc-Sample[[#This Row],[KPz]]*KSb</f>
        <v>0</v>
      </c>
      <c r="U2752">
        <f>-1*(Sample[[#This Row],[KPx]]*KSc-Sample[[#This Row],[KPz]]*KSa)</f>
        <v>0</v>
      </c>
      <c r="V2752">
        <f>(Sample[[#This Row],[KPx]]*$R$2-Sample[[#This Row],[Kpy]]*KSa)</f>
        <v>0</v>
      </c>
      <c r="W2752">
        <f>Sample[[#This Row],[Kpy]]*KTc-Sample[[#This Row],[KPz]]*KTb</f>
        <v>1.2640464294108111</v>
      </c>
      <c r="X2752">
        <f>-1*(Sample[[#This Row],[KPx]]*KTc-Sample[[#This Row],[KPz]]*KTa)</f>
        <v>1.2640464294108111</v>
      </c>
      <c r="Y2752">
        <f>(Sample[[#This Row],[KPx]]*KTb-Sample[[#This Row],[Kpy]]*KTa)</f>
        <v>1.2640464294108111</v>
      </c>
      <c r="Z2752">
        <f>-Sample[[#This Row],[Xp]]*a+Sample[[#This Row],[Yp]]*b+Sample[[#This Row],[Zp]]*c_</f>
        <v>0</v>
      </c>
      <c r="AA2752" s="8">
        <f>-IF(Sample[[#This Row],[Column2]]&gt;0,1,-1)*SQRT(Sample[[#This Row],[KPx''i]]^2+Sample[[#This Row],[KPx''j]]^2+Sample[[#This Row],[KPx''k]]^2)/Ksmag/Scale</f>
        <v>0</v>
      </c>
      <c r="AB2752" s="1">
        <f>SQRT(Sample[[#This Row],[Kpy''i]]^2+Sample[[#This Row],[KPy''j]]^2+Sample[[#This Row],[KPy''k]]^2)/KTmag/Scale</f>
        <v>0.89381580197102728</v>
      </c>
    </row>
    <row r="2753" spans="1:28" hidden="1" x14ac:dyDescent="0.25">
      <c r="A2753" s="5">
        <v>2748</v>
      </c>
      <c r="B2753" s="13" t="s">
        <v>43</v>
      </c>
      <c r="C2753" s="5"/>
      <c r="D2753" s="5"/>
      <c r="E2753">
        <v>9</v>
      </c>
      <c r="F2753">
        <v>8</v>
      </c>
      <c r="G2753">
        <v>7</v>
      </c>
      <c r="H2753" s="11">
        <f>Sample[[#This Row],[C]]/Sample[[#This Row],[D]]</f>
        <v>0.88888888888888884</v>
      </c>
      <c r="I2753" s="11">
        <f>Sample[[#This Row],[A]]/Sample[[#This Row],[C]]</f>
        <v>0.875</v>
      </c>
      <c r="J2753" s="11">
        <f>Sample[[#This Row],[D]]/Sample[[#This Row],[A]]</f>
        <v>1.2857142857142858</v>
      </c>
      <c r="K2753" s="11">
        <f>Sample[[#This Row],[A]]/Sample[[#This Row],[D]]</f>
        <v>0.77777777777777779</v>
      </c>
      <c r="L2753" s="11">
        <f>Sample[[#This Row],[D]]/Sample[[#This Row],[C]]</f>
        <v>1.125</v>
      </c>
      <c r="M2753" s="11">
        <f>Sample[[#This Row],[C]]/Sample[[#This Row],[A]]</f>
        <v>1.1428571428571428</v>
      </c>
      <c r="N2753">
        <f>IF(Sample[[#This Row],[Ap]]=0,10,LOG(Sample[[#This Row],[Ap]]))</f>
        <v>-5.1152522447381311E-2</v>
      </c>
      <c r="O2753">
        <f>IF(Sample[[#This Row],[Ei]]=0,10,LOG(Sample[[#This Row],[Ei]]))</f>
        <v>-5.7991946977686754E-2</v>
      </c>
      <c r="P2753">
        <f>IF(Sample[[#This Row],[Ii]]=0,10,LOG(Sample[[#This Row],[Ii]]))</f>
        <v>0.10914446942506807</v>
      </c>
      <c r="Q2753">
        <f>Kx-Sample[[#This Row],[Xp]]</f>
        <v>5.1152522447381311E-2</v>
      </c>
      <c r="R2753">
        <f>Ky-Sample[[#This Row],[Yp]]</f>
        <v>-0.94200805302231327</v>
      </c>
      <c r="S2753">
        <f>Kz-Sample[[#This Row],[Zp]]</f>
        <v>0.89085553057493194</v>
      </c>
      <c r="T2753">
        <f>Sample[[#This Row],[Kpy]]*KSc-Sample[[#This Row],[KPz]]*KSb</f>
        <v>5.1152522447381332E-2</v>
      </c>
      <c r="U2753">
        <f>-1*(Sample[[#This Row],[KPx]]*KSc-Sample[[#This Row],[KPz]]*KSa)</f>
        <v>5.1152522447381311E-2</v>
      </c>
      <c r="V2753">
        <f>(Sample[[#This Row],[KPx]]*$R$2-Sample[[#This Row],[Kpy]]*KSa)</f>
        <v>5.1152522447381311E-2</v>
      </c>
      <c r="W2753">
        <f>Sample[[#This Row],[Kpy]]*KTc-Sample[[#This Row],[KPz]]*KTb</f>
        <v>1.8328635835972453</v>
      </c>
      <c r="X2753">
        <f>-1*(Sample[[#This Row],[KPx]]*KTc-Sample[[#This Row],[KPz]]*KTa)</f>
        <v>1.8328635835972451</v>
      </c>
      <c r="Y2753">
        <f>(Sample[[#This Row],[KPx]]*KTb-Sample[[#This Row],[Kpy]]*KTa)</f>
        <v>1.8328635835972453</v>
      </c>
      <c r="Z2753">
        <f>-Sample[[#This Row],[Xp]]*a+Sample[[#This Row],[Yp]]*b+Sample[[#This Row],[Zp]]*c_</f>
        <v>0.10230504489476264</v>
      </c>
      <c r="AA2753" s="8">
        <f>-IF(Sample[[#This Row],[Column2]]&gt;0,1,-1)*SQRT(Sample[[#This Row],[KPx''i]]^2+Sample[[#This Row],[KPx''j]]^2+Sample[[#This Row],[KPx''k]]^2)/Ksmag/Scale</f>
        <v>-6.2648789526173393E-2</v>
      </c>
      <c r="AB2753" s="1">
        <f>SQRT(Sample[[#This Row],[Kpy''i]]^2+Sample[[#This Row],[KPy''j]]^2+Sample[[#This Row],[KPy''k]]^2)/KTmag/Scale</f>
        <v>1.2960302689514889</v>
      </c>
    </row>
    <row r="2754" spans="1:28" hidden="1" x14ac:dyDescent="0.25">
      <c r="A2754" s="5">
        <v>2749</v>
      </c>
      <c r="B2754" s="13" t="s">
        <v>43</v>
      </c>
      <c r="C2754" s="5"/>
      <c r="D2754" s="5"/>
      <c r="E2754">
        <v>5</v>
      </c>
      <c r="F2754">
        <v>2</v>
      </c>
      <c r="G2754">
        <v>3</v>
      </c>
      <c r="H2754" s="11">
        <f>Sample[[#This Row],[C]]/Sample[[#This Row],[D]]</f>
        <v>0.4</v>
      </c>
      <c r="I2754" s="11">
        <f>Sample[[#This Row],[A]]/Sample[[#This Row],[C]]</f>
        <v>1.5</v>
      </c>
      <c r="J2754" s="11">
        <f>Sample[[#This Row],[D]]/Sample[[#This Row],[A]]</f>
        <v>1.6666666666666667</v>
      </c>
      <c r="K2754" s="11">
        <f>Sample[[#This Row],[A]]/Sample[[#This Row],[D]]</f>
        <v>0.6</v>
      </c>
      <c r="L2754" s="11">
        <f>Sample[[#This Row],[D]]/Sample[[#This Row],[C]]</f>
        <v>2.5</v>
      </c>
      <c r="M2754" s="11">
        <f>Sample[[#This Row],[C]]/Sample[[#This Row],[A]]</f>
        <v>0.66666666666666663</v>
      </c>
      <c r="N2754">
        <f>IF(Sample[[#This Row],[Ap]]=0,10,LOG(Sample[[#This Row],[Ap]]))</f>
        <v>-0.3979400086720376</v>
      </c>
      <c r="O2754">
        <f>IF(Sample[[#This Row],[Ei]]=0,10,LOG(Sample[[#This Row],[Ei]]))</f>
        <v>0.17609125905568124</v>
      </c>
      <c r="P2754">
        <f>IF(Sample[[#This Row],[Ii]]=0,10,LOG(Sample[[#This Row],[Ii]]))</f>
        <v>0.22184874961635639</v>
      </c>
      <c r="Q2754">
        <f>Kx-Sample[[#This Row],[Xp]]</f>
        <v>0.3979400086720376</v>
      </c>
      <c r="R2754">
        <f>Ky-Sample[[#This Row],[Yp]]</f>
        <v>-1.1760912590556813</v>
      </c>
      <c r="S2754">
        <f>Kz-Sample[[#This Row],[Zp]]</f>
        <v>0.77815125038364363</v>
      </c>
      <c r="T2754">
        <f>Sample[[#This Row],[Kpy]]*KSc-Sample[[#This Row],[KPz]]*KSb</f>
        <v>0.39794000867203771</v>
      </c>
      <c r="U2754">
        <f>-1*(Sample[[#This Row],[KPx]]*KSc-Sample[[#This Row],[KPz]]*KSa)</f>
        <v>0.3979400086720376</v>
      </c>
      <c r="V2754">
        <f>(Sample[[#This Row],[KPx]]*$R$2-Sample[[#This Row],[Kpy]]*KSa)</f>
        <v>0.3979400086720376</v>
      </c>
      <c r="W2754">
        <f>Sample[[#This Row],[Kpy]]*KTc-Sample[[#This Row],[KPz]]*KTb</f>
        <v>1.954242509439325</v>
      </c>
      <c r="X2754">
        <f>-1*(Sample[[#This Row],[KPx]]*KTc-Sample[[#This Row],[KPz]]*KTa)</f>
        <v>1.9542425094393248</v>
      </c>
      <c r="Y2754">
        <f>(Sample[[#This Row],[KPx]]*KTb-Sample[[#This Row],[Kpy]]*KTa)</f>
        <v>1.9542425094393252</v>
      </c>
      <c r="Z2754">
        <f>-Sample[[#This Row],[Xp]]*a+Sample[[#This Row],[Yp]]*b+Sample[[#This Row],[Zp]]*c_</f>
        <v>0.79588001734407521</v>
      </c>
      <c r="AA2754" s="8">
        <f>-IF(Sample[[#This Row],[Column2]]&gt;0,1,-1)*SQRT(Sample[[#This Row],[KPx''i]]^2+Sample[[#This Row],[KPx''j]]^2+Sample[[#This Row],[KPx''k]]^2)/Ksmag/Scale</f>
        <v>-0.48737498474260249</v>
      </c>
      <c r="AB2754" s="1">
        <f>SQRT(Sample[[#This Row],[Kpy''i]]^2+Sample[[#This Row],[KPy''j]]^2+Sample[[#This Row],[KPy''k]]^2)/KTmag/Scale</f>
        <v>1.3818581305075626</v>
      </c>
    </row>
    <row r="2755" spans="1:28" x14ac:dyDescent="0.25">
      <c r="A2755" s="5">
        <v>2750</v>
      </c>
      <c r="B2755" s="13" t="s">
        <v>43</v>
      </c>
      <c r="C2755" s="5"/>
      <c r="D2755" s="5"/>
      <c r="E2755">
        <v>9</v>
      </c>
      <c r="F2755">
        <v>6</v>
      </c>
      <c r="G2755">
        <v>4</v>
      </c>
      <c r="H2755" s="11">
        <f>Sample[[#This Row],[C]]/Sample[[#This Row],[D]]</f>
        <v>0.66666666666666663</v>
      </c>
      <c r="I2755" s="11">
        <f>Sample[[#This Row],[A]]/Sample[[#This Row],[C]]</f>
        <v>0.66666666666666663</v>
      </c>
      <c r="J2755" s="11">
        <f>Sample[[#This Row],[D]]/Sample[[#This Row],[A]]</f>
        <v>2.25</v>
      </c>
      <c r="K2755" s="11">
        <f>Sample[[#This Row],[A]]/Sample[[#This Row],[D]]</f>
        <v>0.44444444444444442</v>
      </c>
      <c r="L2755" s="11">
        <f>Sample[[#This Row],[D]]/Sample[[#This Row],[C]]</f>
        <v>1.5</v>
      </c>
      <c r="M2755" s="11">
        <f>Sample[[#This Row],[C]]/Sample[[#This Row],[A]]</f>
        <v>1.5</v>
      </c>
      <c r="N2755">
        <f>IF(Sample[[#This Row],[Ap]]=0,10,LOG(Sample[[#This Row],[Ap]]))</f>
        <v>-0.17609125905568127</v>
      </c>
      <c r="O2755">
        <f>IF(Sample[[#This Row],[Ei]]=0,10,LOG(Sample[[#This Row],[Ei]]))</f>
        <v>-0.17609125905568127</v>
      </c>
      <c r="P2755">
        <f>IF(Sample[[#This Row],[Ii]]=0,10,LOG(Sample[[#This Row],[Ii]]))</f>
        <v>0.35218251811136247</v>
      </c>
      <c r="Q2755">
        <f>Kx-Sample[[#This Row],[Xp]]</f>
        <v>0.17609125905568127</v>
      </c>
      <c r="R2755">
        <f>Ky-Sample[[#This Row],[Yp]]</f>
        <v>-0.82390874094431876</v>
      </c>
      <c r="S2755">
        <f>Kz-Sample[[#This Row],[Zp]]</f>
        <v>0.64781748188863753</v>
      </c>
      <c r="T2755">
        <f>Sample[[#This Row],[Kpy]]*KSc-Sample[[#This Row],[KPz]]*KSb</f>
        <v>0.17609125905568124</v>
      </c>
      <c r="U2755">
        <f>-1*(Sample[[#This Row],[KPx]]*KSc-Sample[[#This Row],[KPz]]*KSa)</f>
        <v>0.17609125905568127</v>
      </c>
      <c r="V2755">
        <f>(Sample[[#This Row],[KPx]]*$R$2-Sample[[#This Row],[Kpy]]*KSa)</f>
        <v>0.17609125905568127</v>
      </c>
      <c r="W2755">
        <f>Sample[[#This Row],[Kpy]]*KTc-Sample[[#This Row],[KPz]]*KTb</f>
        <v>1.4717262228329564</v>
      </c>
      <c r="X2755">
        <f>-1*(Sample[[#This Row],[KPx]]*KTc-Sample[[#This Row],[KPz]]*KTa)</f>
        <v>1.4717262228329564</v>
      </c>
      <c r="Y2755">
        <f>(Sample[[#This Row],[KPx]]*KTb-Sample[[#This Row],[Kpy]]*KTa)</f>
        <v>1.4717262228329562</v>
      </c>
      <c r="Z2755">
        <f>-Sample[[#This Row],[Xp]]*a+Sample[[#This Row],[Yp]]*b+Sample[[#This Row],[Zp]]*c_</f>
        <v>0.35218251811136242</v>
      </c>
      <c r="AA2755" s="8">
        <f>-IF(Sample[[#This Row],[Column2]]&gt;0,1,-1)*SQRT(Sample[[#This Row],[KPx''i]]^2+Sample[[#This Row],[KPx''j]]^2+Sample[[#This Row],[KPx''k]]^2)/Ksmag/Scale</f>
        <v>-0.21566686642533334</v>
      </c>
      <c r="AB2755" s="1">
        <f>SQRT(Sample[[#This Row],[Kpy''i]]^2+Sample[[#This Row],[KPy''j]]^2+Sample[[#This Row],[KPy''k]]^2)/KTmag/Scale</f>
        <v>1.0406675922152473</v>
      </c>
    </row>
    <row r="2756" spans="1:28" hidden="1" x14ac:dyDescent="0.25">
      <c r="A2756" s="5">
        <v>2751</v>
      </c>
      <c r="B2756" s="13" t="s">
        <v>43</v>
      </c>
      <c r="C2756" s="5"/>
      <c r="D2756" s="5"/>
      <c r="E2756">
        <v>2</v>
      </c>
      <c r="F2756">
        <v>3</v>
      </c>
      <c r="G2756">
        <v>5</v>
      </c>
      <c r="H2756" s="11">
        <f>Sample[[#This Row],[C]]/Sample[[#This Row],[D]]</f>
        <v>1.5</v>
      </c>
      <c r="I2756" s="11">
        <f>Sample[[#This Row],[A]]/Sample[[#This Row],[C]]</f>
        <v>1.6666666666666667</v>
      </c>
      <c r="J2756" s="11">
        <f>Sample[[#This Row],[D]]/Sample[[#This Row],[A]]</f>
        <v>0.4</v>
      </c>
      <c r="K2756" s="11">
        <f>Sample[[#This Row],[A]]/Sample[[#This Row],[D]]</f>
        <v>2.5</v>
      </c>
      <c r="L2756" s="11">
        <f>Sample[[#This Row],[D]]/Sample[[#This Row],[C]]</f>
        <v>0.66666666666666663</v>
      </c>
      <c r="M2756" s="11">
        <f>Sample[[#This Row],[C]]/Sample[[#This Row],[A]]</f>
        <v>0.6</v>
      </c>
      <c r="N2756">
        <f>IF(Sample[[#This Row],[Ap]]=0,10,LOG(Sample[[#This Row],[Ap]]))</f>
        <v>0.17609125905568124</v>
      </c>
      <c r="O2756">
        <f>IF(Sample[[#This Row],[Ei]]=0,10,LOG(Sample[[#This Row],[Ei]]))</f>
        <v>0.22184874961635639</v>
      </c>
      <c r="P2756">
        <f>IF(Sample[[#This Row],[Ii]]=0,10,LOG(Sample[[#This Row],[Ii]]))</f>
        <v>-0.3979400086720376</v>
      </c>
      <c r="Q2756">
        <f>Kx-Sample[[#This Row],[Xp]]</f>
        <v>-0.17609125905568124</v>
      </c>
      <c r="R2756">
        <f>Ky-Sample[[#This Row],[Yp]]</f>
        <v>-1.2218487496163564</v>
      </c>
      <c r="S2756">
        <f>Kz-Sample[[#This Row],[Zp]]</f>
        <v>1.3979400086720375</v>
      </c>
      <c r="T2756">
        <f>Sample[[#This Row],[Kpy]]*KSc-Sample[[#This Row],[KPz]]*KSb</f>
        <v>-0.17609125905568113</v>
      </c>
      <c r="U2756">
        <f>-1*(Sample[[#This Row],[KPx]]*KSc-Sample[[#This Row],[KPz]]*KSa)</f>
        <v>-0.17609125905568124</v>
      </c>
      <c r="V2756">
        <f>(Sample[[#This Row],[KPx]]*$R$2-Sample[[#This Row],[Kpy]]*KSa)</f>
        <v>-0.17609125905568124</v>
      </c>
      <c r="W2756">
        <f>Sample[[#This Row],[Kpy]]*KTc-Sample[[#This Row],[KPz]]*KTb</f>
        <v>2.6197887582883936</v>
      </c>
      <c r="X2756">
        <f>-1*(Sample[[#This Row],[KPx]]*KTc-Sample[[#This Row],[KPz]]*KTa)</f>
        <v>2.6197887582883936</v>
      </c>
      <c r="Y2756">
        <f>(Sample[[#This Row],[KPx]]*KTb-Sample[[#This Row],[Kpy]]*KTa)</f>
        <v>2.6197887582883941</v>
      </c>
      <c r="Z2756">
        <f>-Sample[[#This Row],[Xp]]*a+Sample[[#This Row],[Yp]]*b+Sample[[#This Row],[Zp]]*c_</f>
        <v>-0.35218251811136242</v>
      </c>
      <c r="AA2756" s="8">
        <f>-IF(Sample[[#This Row],[Column2]]&gt;0,1,-1)*SQRT(Sample[[#This Row],[KPx''i]]^2+Sample[[#This Row],[KPx''j]]^2+Sample[[#This Row],[KPx''k]]^2)/Ksmag/Scale</f>
        <v>0.21566686642533325</v>
      </c>
      <c r="AB2756" s="1">
        <f>SQRT(Sample[[#This Row],[Kpy''i]]^2+Sample[[#This Row],[KPy''j]]^2+Sample[[#This Row],[KPy''k]]^2)/KTmag/Scale</f>
        <v>1.8524703962620084</v>
      </c>
    </row>
    <row r="2757" spans="1:28" hidden="1" x14ac:dyDescent="0.25">
      <c r="A2757" s="5">
        <v>2752</v>
      </c>
      <c r="B2757" s="13" t="s">
        <v>43</v>
      </c>
      <c r="C2757" s="5"/>
      <c r="D2757" s="5"/>
      <c r="E2757">
        <v>8</v>
      </c>
      <c r="F2757">
        <v>8</v>
      </c>
      <c r="G2757">
        <v>8</v>
      </c>
      <c r="H2757" s="11">
        <f>Sample[[#This Row],[C]]/Sample[[#This Row],[D]]</f>
        <v>1</v>
      </c>
      <c r="I2757" s="11">
        <f>Sample[[#This Row],[A]]/Sample[[#This Row],[C]]</f>
        <v>1</v>
      </c>
      <c r="J2757" s="11">
        <f>Sample[[#This Row],[D]]/Sample[[#This Row],[A]]</f>
        <v>1</v>
      </c>
      <c r="K2757" s="11">
        <f>Sample[[#This Row],[A]]/Sample[[#This Row],[D]]</f>
        <v>1</v>
      </c>
      <c r="L2757" s="11">
        <f>Sample[[#This Row],[D]]/Sample[[#This Row],[C]]</f>
        <v>1</v>
      </c>
      <c r="M2757" s="11">
        <f>Sample[[#This Row],[C]]/Sample[[#This Row],[A]]</f>
        <v>1</v>
      </c>
      <c r="N2757">
        <f>IF(Sample[[#This Row],[Ap]]=0,10,LOG(Sample[[#This Row],[Ap]]))</f>
        <v>0</v>
      </c>
      <c r="O2757">
        <f>IF(Sample[[#This Row],[Ei]]=0,10,LOG(Sample[[#This Row],[Ei]]))</f>
        <v>0</v>
      </c>
      <c r="P2757">
        <f>IF(Sample[[#This Row],[Ii]]=0,10,LOG(Sample[[#This Row],[Ii]]))</f>
        <v>0</v>
      </c>
      <c r="Q2757">
        <f>Kx-Sample[[#This Row],[Xp]]</f>
        <v>0</v>
      </c>
      <c r="R2757">
        <f>Ky-Sample[[#This Row],[Yp]]</f>
        <v>-1</v>
      </c>
      <c r="S2757">
        <f>Kz-Sample[[#This Row],[Zp]]</f>
        <v>1</v>
      </c>
      <c r="T2757">
        <f>Sample[[#This Row],[Kpy]]*KSc-Sample[[#This Row],[KPz]]*KSb</f>
        <v>0</v>
      </c>
      <c r="U2757">
        <f>-1*(Sample[[#This Row],[KPx]]*KSc-Sample[[#This Row],[KPz]]*KSa)</f>
        <v>0</v>
      </c>
      <c r="V2757">
        <f>(Sample[[#This Row],[KPx]]*$R$2-Sample[[#This Row],[Kpy]]*KSa)</f>
        <v>0</v>
      </c>
      <c r="W2757">
        <f>Sample[[#This Row],[Kpy]]*KTc-Sample[[#This Row],[KPz]]*KTb</f>
        <v>2</v>
      </c>
      <c r="X2757">
        <f>-1*(Sample[[#This Row],[KPx]]*KTc-Sample[[#This Row],[KPz]]*KTa)</f>
        <v>2</v>
      </c>
      <c r="Y2757">
        <f>(Sample[[#This Row],[KPx]]*KTb-Sample[[#This Row],[Kpy]]*KTa)</f>
        <v>2</v>
      </c>
      <c r="Z2757">
        <f>-Sample[[#This Row],[Xp]]*a+Sample[[#This Row],[Yp]]*b+Sample[[#This Row],[Zp]]*c_</f>
        <v>0</v>
      </c>
      <c r="AA2757" s="8">
        <f>-IF(Sample[[#This Row],[Column2]]&gt;0,1,-1)*SQRT(Sample[[#This Row],[KPx''i]]^2+Sample[[#This Row],[KPx''j]]^2+Sample[[#This Row],[KPx''k]]^2)/Ksmag/Scale</f>
        <v>0</v>
      </c>
      <c r="AB2757" s="1">
        <f>SQRT(Sample[[#This Row],[Kpy''i]]^2+Sample[[#This Row],[KPy''j]]^2+Sample[[#This Row],[KPy''k]]^2)/KTmag/Scale</f>
        <v>1.4142135623730951</v>
      </c>
    </row>
    <row r="2758" spans="1:28" hidden="1" x14ac:dyDescent="0.25">
      <c r="A2758" s="5">
        <v>2753</v>
      </c>
      <c r="B2758" s="13" t="s">
        <v>43</v>
      </c>
      <c r="C2758" s="5"/>
      <c r="D2758" s="5"/>
      <c r="E2758">
        <v>5</v>
      </c>
      <c r="F2758">
        <v>4</v>
      </c>
      <c r="G2758">
        <v>3</v>
      </c>
      <c r="H2758" s="11">
        <f>Sample[[#This Row],[C]]/Sample[[#This Row],[D]]</f>
        <v>0.8</v>
      </c>
      <c r="I2758" s="11">
        <f>Sample[[#This Row],[A]]/Sample[[#This Row],[C]]</f>
        <v>0.75</v>
      </c>
      <c r="J2758" s="11">
        <f>Sample[[#This Row],[D]]/Sample[[#This Row],[A]]</f>
        <v>1.6666666666666667</v>
      </c>
      <c r="K2758" s="11">
        <f>Sample[[#This Row],[A]]/Sample[[#This Row],[D]]</f>
        <v>0.6</v>
      </c>
      <c r="L2758" s="11">
        <f>Sample[[#This Row],[D]]/Sample[[#This Row],[C]]</f>
        <v>1.25</v>
      </c>
      <c r="M2758" s="11">
        <f>Sample[[#This Row],[C]]/Sample[[#This Row],[A]]</f>
        <v>1.3333333333333333</v>
      </c>
      <c r="N2758">
        <f>IF(Sample[[#This Row],[Ap]]=0,10,LOG(Sample[[#This Row],[Ap]]))</f>
        <v>-9.6910013008056392E-2</v>
      </c>
      <c r="O2758">
        <f>IF(Sample[[#This Row],[Ei]]=0,10,LOG(Sample[[#This Row],[Ei]]))</f>
        <v>-0.12493873660829995</v>
      </c>
      <c r="P2758">
        <f>IF(Sample[[#This Row],[Ii]]=0,10,LOG(Sample[[#This Row],[Ii]]))</f>
        <v>0.22184874961635639</v>
      </c>
      <c r="Q2758">
        <f>Kx-Sample[[#This Row],[Xp]]</f>
        <v>9.6910013008056392E-2</v>
      </c>
      <c r="R2758">
        <f>Ky-Sample[[#This Row],[Yp]]</f>
        <v>-0.87506126339170009</v>
      </c>
      <c r="S2758">
        <f>Kz-Sample[[#This Row],[Zp]]</f>
        <v>0.77815125038364363</v>
      </c>
      <c r="T2758">
        <f>Sample[[#This Row],[Kpy]]*KSc-Sample[[#This Row],[KPz]]*KSb</f>
        <v>9.6910013008056461E-2</v>
      </c>
      <c r="U2758">
        <f>-1*(Sample[[#This Row],[KPx]]*KSc-Sample[[#This Row],[KPz]]*KSa)</f>
        <v>9.6910013008056392E-2</v>
      </c>
      <c r="V2758">
        <f>(Sample[[#This Row],[KPx]]*$R$2-Sample[[#This Row],[Kpy]]*KSa)</f>
        <v>9.6910013008056392E-2</v>
      </c>
      <c r="W2758">
        <f>Sample[[#This Row],[Kpy]]*KTc-Sample[[#This Row],[KPz]]*KTb</f>
        <v>1.6532125137753437</v>
      </c>
      <c r="X2758">
        <f>-1*(Sample[[#This Row],[KPx]]*KTc-Sample[[#This Row],[KPz]]*KTa)</f>
        <v>1.6532125137753437</v>
      </c>
      <c r="Y2758">
        <f>(Sample[[#This Row],[KPx]]*KTb-Sample[[#This Row],[Kpy]]*KTa)</f>
        <v>1.6532125137753437</v>
      </c>
      <c r="Z2758">
        <f>-Sample[[#This Row],[Xp]]*a+Sample[[#This Row],[Yp]]*b+Sample[[#This Row],[Zp]]*c_</f>
        <v>0.1938200260161129</v>
      </c>
      <c r="AA2758" s="8">
        <f>-IF(Sample[[#This Row],[Column2]]&gt;0,1,-1)*SQRT(Sample[[#This Row],[KPx''i]]^2+Sample[[#This Row],[KPx''j]]^2+Sample[[#This Row],[KPx''k]]^2)/Ksmag/Scale</f>
        <v>-0.11869004141810927</v>
      </c>
      <c r="AB2758" s="1">
        <f>SQRT(Sample[[#This Row],[Kpy''i]]^2+Sample[[#This Row],[KPy''j]]^2+Sample[[#This Row],[KPy''k]]^2)/KTmag/Scale</f>
        <v>1.1689977792330042</v>
      </c>
    </row>
    <row r="2759" spans="1:28" hidden="1" x14ac:dyDescent="0.25">
      <c r="A2759" s="5">
        <v>2754</v>
      </c>
      <c r="B2759" s="13" t="s">
        <v>43</v>
      </c>
      <c r="C2759" s="5"/>
      <c r="D2759" s="5"/>
      <c r="E2759">
        <v>2</v>
      </c>
      <c r="F2759">
        <v>8</v>
      </c>
      <c r="G2759">
        <v>8</v>
      </c>
      <c r="H2759" s="11">
        <f>Sample[[#This Row],[C]]/Sample[[#This Row],[D]]</f>
        <v>4</v>
      </c>
      <c r="I2759" s="11">
        <f>Sample[[#This Row],[A]]/Sample[[#This Row],[C]]</f>
        <v>1</v>
      </c>
      <c r="J2759" s="11">
        <f>Sample[[#This Row],[D]]/Sample[[#This Row],[A]]</f>
        <v>0.25</v>
      </c>
      <c r="K2759" s="11">
        <f>Sample[[#This Row],[A]]/Sample[[#This Row],[D]]</f>
        <v>4</v>
      </c>
      <c r="L2759" s="11">
        <f>Sample[[#This Row],[D]]/Sample[[#This Row],[C]]</f>
        <v>0.25</v>
      </c>
      <c r="M2759" s="11">
        <f>Sample[[#This Row],[C]]/Sample[[#This Row],[A]]</f>
        <v>1</v>
      </c>
      <c r="N2759">
        <f>IF(Sample[[#This Row],[Ap]]=0,10,LOG(Sample[[#This Row],[Ap]]))</f>
        <v>0.6020599913279624</v>
      </c>
      <c r="O2759">
        <f>IF(Sample[[#This Row],[Ei]]=0,10,LOG(Sample[[#This Row],[Ei]]))</f>
        <v>0</v>
      </c>
      <c r="P2759">
        <f>IF(Sample[[#This Row],[Ii]]=0,10,LOG(Sample[[#This Row],[Ii]]))</f>
        <v>-0.6020599913279624</v>
      </c>
      <c r="Q2759">
        <f>Kx-Sample[[#This Row],[Xp]]</f>
        <v>-0.6020599913279624</v>
      </c>
      <c r="R2759">
        <f>Ky-Sample[[#This Row],[Yp]]</f>
        <v>-1</v>
      </c>
      <c r="S2759">
        <f>Kz-Sample[[#This Row],[Zp]]</f>
        <v>1.6020599913279625</v>
      </c>
      <c r="T2759">
        <f>Sample[[#This Row],[Kpy]]*KSc-Sample[[#This Row],[KPz]]*KSb</f>
        <v>-0.60205999132796251</v>
      </c>
      <c r="U2759">
        <f>-1*(Sample[[#This Row],[KPx]]*KSc-Sample[[#This Row],[KPz]]*KSa)</f>
        <v>-0.6020599913279624</v>
      </c>
      <c r="V2759">
        <f>(Sample[[#This Row],[KPx]]*$R$2-Sample[[#This Row],[Kpy]]*KSa)</f>
        <v>-0.6020599913279624</v>
      </c>
      <c r="W2759">
        <f>Sample[[#This Row],[Kpy]]*KTc-Sample[[#This Row],[KPz]]*KTb</f>
        <v>2.6020599913279625</v>
      </c>
      <c r="X2759">
        <f>-1*(Sample[[#This Row],[KPx]]*KTc-Sample[[#This Row],[KPz]]*KTa)</f>
        <v>2.6020599913279625</v>
      </c>
      <c r="Y2759">
        <f>(Sample[[#This Row],[KPx]]*KTb-Sample[[#This Row],[Kpy]]*KTa)</f>
        <v>2.6020599913279625</v>
      </c>
      <c r="Z2759">
        <f>-Sample[[#This Row],[Xp]]*a+Sample[[#This Row],[Yp]]*b+Sample[[#This Row],[Zp]]*c_</f>
        <v>-1.2041199826559248</v>
      </c>
      <c r="AA2759" s="8">
        <f>-IF(Sample[[#This Row],[Column2]]&gt;0,1,-1)*SQRT(Sample[[#This Row],[KPx''i]]^2+Sample[[#This Row],[KPx''j]]^2+Sample[[#This Row],[KPx''k]]^2)/Ksmag/Scale</f>
        <v>0.73736988664898662</v>
      </c>
      <c r="AB2759" s="1">
        <f>SQRT(Sample[[#This Row],[Kpy''i]]^2+Sample[[#This Row],[KPy''j]]^2+Sample[[#This Row],[KPy''k]]^2)/KTmag/Scale</f>
        <v>1.8399342649222115</v>
      </c>
    </row>
    <row r="2760" spans="1:28" hidden="1" x14ac:dyDescent="0.25">
      <c r="A2760" s="5">
        <v>2755</v>
      </c>
      <c r="B2760" s="13" t="s">
        <v>43</v>
      </c>
      <c r="C2760" s="5"/>
      <c r="D2760" s="5"/>
      <c r="E2760">
        <v>6</v>
      </c>
      <c r="F2760">
        <v>1</v>
      </c>
      <c r="G2760">
        <v>6</v>
      </c>
      <c r="H2760" s="11">
        <f>Sample[[#This Row],[C]]/Sample[[#This Row],[D]]</f>
        <v>0.16666666666666666</v>
      </c>
      <c r="I2760" s="11">
        <f>Sample[[#This Row],[A]]/Sample[[#This Row],[C]]</f>
        <v>6</v>
      </c>
      <c r="J2760" s="11">
        <f>Sample[[#This Row],[D]]/Sample[[#This Row],[A]]</f>
        <v>1</v>
      </c>
      <c r="K2760" s="11">
        <f>Sample[[#This Row],[A]]/Sample[[#This Row],[D]]</f>
        <v>1</v>
      </c>
      <c r="L2760" s="11">
        <f>Sample[[#This Row],[D]]/Sample[[#This Row],[C]]</f>
        <v>6</v>
      </c>
      <c r="M2760" s="11">
        <f>Sample[[#This Row],[C]]/Sample[[#This Row],[A]]</f>
        <v>0.16666666666666666</v>
      </c>
      <c r="N2760">
        <f>IF(Sample[[#This Row],[Ap]]=0,10,LOG(Sample[[#This Row],[Ap]]))</f>
        <v>-0.77815125038364363</v>
      </c>
      <c r="O2760">
        <f>IF(Sample[[#This Row],[Ei]]=0,10,LOG(Sample[[#This Row],[Ei]]))</f>
        <v>0.77815125038364363</v>
      </c>
      <c r="P2760">
        <f>IF(Sample[[#This Row],[Ii]]=0,10,LOG(Sample[[#This Row],[Ii]]))</f>
        <v>0</v>
      </c>
      <c r="Q2760">
        <f>Kx-Sample[[#This Row],[Xp]]</f>
        <v>0.77815125038364363</v>
      </c>
      <c r="R2760">
        <f>Ky-Sample[[#This Row],[Yp]]</f>
        <v>-1.7781512503836436</v>
      </c>
      <c r="S2760">
        <f>Kz-Sample[[#This Row],[Zp]]</f>
        <v>1</v>
      </c>
      <c r="T2760">
        <f>Sample[[#This Row],[Kpy]]*KSc-Sample[[#This Row],[KPz]]*KSb</f>
        <v>0.77815125038364363</v>
      </c>
      <c r="U2760">
        <f>-1*(Sample[[#This Row],[KPx]]*KSc-Sample[[#This Row],[KPz]]*KSa)</f>
        <v>0.77815125038364363</v>
      </c>
      <c r="V2760">
        <f>(Sample[[#This Row],[KPx]]*$R$2-Sample[[#This Row],[Kpy]]*KSa)</f>
        <v>0.77815125038364363</v>
      </c>
      <c r="W2760">
        <f>Sample[[#This Row],[Kpy]]*KTc-Sample[[#This Row],[KPz]]*KTb</f>
        <v>2.7781512503836439</v>
      </c>
      <c r="X2760">
        <f>-1*(Sample[[#This Row],[KPx]]*KTc-Sample[[#This Row],[KPz]]*KTa)</f>
        <v>2.7781512503836439</v>
      </c>
      <c r="Y2760">
        <f>(Sample[[#This Row],[KPx]]*KTb-Sample[[#This Row],[Kpy]]*KTa)</f>
        <v>2.7781512503836439</v>
      </c>
      <c r="Z2760">
        <f>-Sample[[#This Row],[Xp]]*a+Sample[[#This Row],[Yp]]*b+Sample[[#This Row],[Zp]]*c_</f>
        <v>1.5563025007672873</v>
      </c>
      <c r="AA2760" s="8">
        <f>-IF(Sample[[#This Row],[Column2]]&gt;0,1,-1)*SQRT(Sample[[#This Row],[KPx''i]]^2+Sample[[#This Row],[KPx''j]]^2+Sample[[#This Row],[KPx''k]]^2)/Ksmag/Scale</f>
        <v>-0.95303675307431968</v>
      </c>
      <c r="AB2760" s="1">
        <f>SQRT(Sample[[#This Row],[Kpy''i]]^2+Sample[[#This Row],[KPy''j]]^2+Sample[[#This Row],[KPy''k]]^2)/KTmag/Scale</f>
        <v>1.964449588308161</v>
      </c>
    </row>
    <row r="2761" spans="1:28" hidden="1" x14ac:dyDescent="0.25">
      <c r="A2761" s="5">
        <v>2756</v>
      </c>
      <c r="B2761" s="13" t="s">
        <v>43</v>
      </c>
      <c r="C2761" s="5"/>
      <c r="D2761" s="5"/>
      <c r="E2761">
        <v>9</v>
      </c>
      <c r="F2761">
        <v>9</v>
      </c>
      <c r="G2761">
        <v>10</v>
      </c>
      <c r="H2761" s="11">
        <f>Sample[[#This Row],[C]]/Sample[[#This Row],[D]]</f>
        <v>1</v>
      </c>
      <c r="I2761" s="11">
        <f>Sample[[#This Row],[A]]/Sample[[#This Row],[C]]</f>
        <v>1.1111111111111112</v>
      </c>
      <c r="J2761" s="11">
        <f>Sample[[#This Row],[D]]/Sample[[#This Row],[A]]</f>
        <v>0.9</v>
      </c>
      <c r="K2761" s="11">
        <f>Sample[[#This Row],[A]]/Sample[[#This Row],[D]]</f>
        <v>1.1111111111111112</v>
      </c>
      <c r="L2761" s="11">
        <f>Sample[[#This Row],[D]]/Sample[[#This Row],[C]]</f>
        <v>1</v>
      </c>
      <c r="M2761" s="11">
        <f>Sample[[#This Row],[C]]/Sample[[#This Row],[A]]</f>
        <v>0.9</v>
      </c>
      <c r="N2761">
        <f>IF(Sample[[#This Row],[Ap]]=0,10,LOG(Sample[[#This Row],[Ap]]))</f>
        <v>0</v>
      </c>
      <c r="O2761">
        <f>IF(Sample[[#This Row],[Ei]]=0,10,LOG(Sample[[#This Row],[Ei]]))</f>
        <v>4.5757490560675143E-2</v>
      </c>
      <c r="P2761">
        <f>IF(Sample[[#This Row],[Ii]]=0,10,LOG(Sample[[#This Row],[Ii]]))</f>
        <v>-4.5757490560675115E-2</v>
      </c>
      <c r="Q2761">
        <f>Kx-Sample[[#This Row],[Xp]]</f>
        <v>0</v>
      </c>
      <c r="R2761">
        <f>Ky-Sample[[#This Row],[Yp]]</f>
        <v>-1.0457574905606752</v>
      </c>
      <c r="S2761">
        <f>Kz-Sample[[#This Row],[Zp]]</f>
        <v>1.045757490560675</v>
      </c>
      <c r="T2761">
        <f>Sample[[#This Row],[Kpy]]*KSc-Sample[[#This Row],[KPz]]*KSb</f>
        <v>0</v>
      </c>
      <c r="U2761">
        <f>-1*(Sample[[#This Row],[KPx]]*KSc-Sample[[#This Row],[KPz]]*KSa)</f>
        <v>0</v>
      </c>
      <c r="V2761">
        <f>(Sample[[#This Row],[KPx]]*$R$2-Sample[[#This Row],[Kpy]]*KSa)</f>
        <v>0</v>
      </c>
      <c r="W2761">
        <f>Sample[[#This Row],[Kpy]]*KTc-Sample[[#This Row],[KPz]]*KTb</f>
        <v>2.0915149811213505</v>
      </c>
      <c r="X2761">
        <f>-1*(Sample[[#This Row],[KPx]]*KTc-Sample[[#This Row],[KPz]]*KTa)</f>
        <v>2.09151498112135</v>
      </c>
      <c r="Y2761">
        <f>(Sample[[#This Row],[KPx]]*KTb-Sample[[#This Row],[Kpy]]*KTa)</f>
        <v>2.0915149811213505</v>
      </c>
      <c r="Z2761">
        <f>-Sample[[#This Row],[Xp]]*a+Sample[[#This Row],[Yp]]*b+Sample[[#This Row],[Zp]]*c_</f>
        <v>0</v>
      </c>
      <c r="AA2761" s="8">
        <f>-IF(Sample[[#This Row],[Column2]]&gt;0,1,-1)*SQRT(Sample[[#This Row],[KPx''i]]^2+Sample[[#This Row],[KPx''j]]^2+Sample[[#This Row],[KPx''k]]^2)/Ksmag/Scale</f>
        <v>0</v>
      </c>
      <c r="AB2761" s="1">
        <f>SQRT(Sample[[#This Row],[Kpy''i]]^2+Sample[[#This Row],[KPy''j]]^2+Sample[[#This Row],[KPy''k]]^2)/KTmag/Scale</f>
        <v>1.478924426104161</v>
      </c>
    </row>
    <row r="2762" spans="1:28" hidden="1" x14ac:dyDescent="0.25">
      <c r="A2762" s="5">
        <v>2757</v>
      </c>
      <c r="B2762" s="13" t="s">
        <v>43</v>
      </c>
      <c r="C2762" s="5"/>
      <c r="D2762" s="5"/>
      <c r="E2762">
        <v>7</v>
      </c>
      <c r="F2762">
        <v>5</v>
      </c>
      <c r="G2762">
        <v>7</v>
      </c>
      <c r="H2762" s="11">
        <f>Sample[[#This Row],[C]]/Sample[[#This Row],[D]]</f>
        <v>0.7142857142857143</v>
      </c>
      <c r="I2762" s="11">
        <f>Sample[[#This Row],[A]]/Sample[[#This Row],[C]]</f>
        <v>1.4</v>
      </c>
      <c r="J2762" s="11">
        <f>Sample[[#This Row],[D]]/Sample[[#This Row],[A]]</f>
        <v>1</v>
      </c>
      <c r="K2762" s="11">
        <f>Sample[[#This Row],[A]]/Sample[[#This Row],[D]]</f>
        <v>1</v>
      </c>
      <c r="L2762" s="11">
        <f>Sample[[#This Row],[D]]/Sample[[#This Row],[C]]</f>
        <v>1.4</v>
      </c>
      <c r="M2762" s="11">
        <f>Sample[[#This Row],[C]]/Sample[[#This Row],[A]]</f>
        <v>0.7142857142857143</v>
      </c>
      <c r="N2762">
        <f>IF(Sample[[#This Row],[Ap]]=0,10,LOG(Sample[[#This Row],[Ap]]))</f>
        <v>-0.14612803567823801</v>
      </c>
      <c r="O2762">
        <f>IF(Sample[[#This Row],[Ei]]=0,10,LOG(Sample[[#This Row],[Ei]]))</f>
        <v>0.14612803567823801</v>
      </c>
      <c r="P2762">
        <f>IF(Sample[[#This Row],[Ii]]=0,10,LOG(Sample[[#This Row],[Ii]]))</f>
        <v>0</v>
      </c>
      <c r="Q2762">
        <f>Kx-Sample[[#This Row],[Xp]]</f>
        <v>0.14612803567823801</v>
      </c>
      <c r="R2762">
        <f>Ky-Sample[[#This Row],[Yp]]</f>
        <v>-1.146128035678238</v>
      </c>
      <c r="S2762">
        <f>Kz-Sample[[#This Row],[Zp]]</f>
        <v>1</v>
      </c>
      <c r="T2762">
        <f>Sample[[#This Row],[Kpy]]*KSc-Sample[[#This Row],[KPz]]*KSb</f>
        <v>0.14612803567823796</v>
      </c>
      <c r="U2762">
        <f>-1*(Sample[[#This Row],[KPx]]*KSc-Sample[[#This Row],[KPz]]*KSa)</f>
        <v>0.14612803567823801</v>
      </c>
      <c r="V2762">
        <f>(Sample[[#This Row],[KPx]]*$R$2-Sample[[#This Row],[Kpy]]*KSa)</f>
        <v>0.14612803567823801</v>
      </c>
      <c r="W2762">
        <f>Sample[[#This Row],[Kpy]]*KTc-Sample[[#This Row],[KPz]]*KTb</f>
        <v>2.1461280356782382</v>
      </c>
      <c r="X2762">
        <f>-1*(Sample[[#This Row],[KPx]]*KTc-Sample[[#This Row],[KPz]]*KTa)</f>
        <v>2.1461280356782382</v>
      </c>
      <c r="Y2762">
        <f>(Sample[[#This Row],[KPx]]*KTb-Sample[[#This Row],[Kpy]]*KTa)</f>
        <v>2.1461280356782377</v>
      </c>
      <c r="Z2762">
        <f>-Sample[[#This Row],[Xp]]*a+Sample[[#This Row],[Yp]]*b+Sample[[#This Row],[Zp]]*c_</f>
        <v>0.29225607135647602</v>
      </c>
      <c r="AA2762" s="8">
        <f>-IF(Sample[[#This Row],[Column2]]&gt;0,1,-1)*SQRT(Sample[[#This Row],[KPx''i]]^2+Sample[[#This Row],[KPx''j]]^2+Sample[[#This Row],[KPx''k]]^2)/Ksmag/Scale</f>
        <v>-0.17896956226344909</v>
      </c>
      <c r="AB2762" s="1">
        <f>SQRT(Sample[[#This Row],[Kpy''i]]^2+Sample[[#This Row],[KPy''j]]^2+Sample[[#This Row],[KPy''k]]^2)/KTmag/Scale</f>
        <v>1.517541687322647</v>
      </c>
    </row>
    <row r="2763" spans="1:28" hidden="1" x14ac:dyDescent="0.25">
      <c r="A2763" s="5">
        <v>2758</v>
      </c>
      <c r="B2763" s="13" t="s">
        <v>43</v>
      </c>
      <c r="C2763" s="5"/>
      <c r="D2763" s="5"/>
      <c r="E2763">
        <v>9</v>
      </c>
      <c r="F2763">
        <v>3</v>
      </c>
      <c r="G2763">
        <v>3</v>
      </c>
      <c r="H2763" s="11">
        <f>Sample[[#This Row],[C]]/Sample[[#This Row],[D]]</f>
        <v>0.33333333333333331</v>
      </c>
      <c r="I2763" s="11">
        <f>Sample[[#This Row],[A]]/Sample[[#This Row],[C]]</f>
        <v>1</v>
      </c>
      <c r="J2763" s="11">
        <f>Sample[[#This Row],[D]]/Sample[[#This Row],[A]]</f>
        <v>3</v>
      </c>
      <c r="K2763" s="11">
        <f>Sample[[#This Row],[A]]/Sample[[#This Row],[D]]</f>
        <v>0.33333333333333331</v>
      </c>
      <c r="L2763" s="11">
        <f>Sample[[#This Row],[D]]/Sample[[#This Row],[C]]</f>
        <v>3</v>
      </c>
      <c r="M2763" s="11">
        <f>Sample[[#This Row],[C]]/Sample[[#This Row],[A]]</f>
        <v>1</v>
      </c>
      <c r="N2763">
        <f>IF(Sample[[#This Row],[Ap]]=0,10,LOG(Sample[[#This Row],[Ap]]))</f>
        <v>-0.47712125471966244</v>
      </c>
      <c r="O2763">
        <f>IF(Sample[[#This Row],[Ei]]=0,10,LOG(Sample[[#This Row],[Ei]]))</f>
        <v>0</v>
      </c>
      <c r="P2763">
        <f>IF(Sample[[#This Row],[Ii]]=0,10,LOG(Sample[[#This Row],[Ii]]))</f>
        <v>0.47712125471966244</v>
      </c>
      <c r="Q2763">
        <f>Kx-Sample[[#This Row],[Xp]]</f>
        <v>0.47712125471966244</v>
      </c>
      <c r="R2763">
        <f>Ky-Sample[[#This Row],[Yp]]</f>
        <v>-1</v>
      </c>
      <c r="S2763">
        <f>Kz-Sample[[#This Row],[Zp]]</f>
        <v>0.52287874528033762</v>
      </c>
      <c r="T2763">
        <f>Sample[[#This Row],[Kpy]]*KSc-Sample[[#This Row],[KPz]]*KSb</f>
        <v>0.47712125471966238</v>
      </c>
      <c r="U2763">
        <f>-1*(Sample[[#This Row],[KPx]]*KSc-Sample[[#This Row],[KPz]]*KSa)</f>
        <v>0.47712125471966244</v>
      </c>
      <c r="V2763">
        <f>(Sample[[#This Row],[KPx]]*$R$2-Sample[[#This Row],[Kpy]]*KSa)</f>
        <v>0.47712125471966244</v>
      </c>
      <c r="W2763">
        <f>Sample[[#This Row],[Kpy]]*KTc-Sample[[#This Row],[KPz]]*KTb</f>
        <v>1.5228787452803376</v>
      </c>
      <c r="X2763">
        <f>-1*(Sample[[#This Row],[KPx]]*KTc-Sample[[#This Row],[KPz]]*KTa)</f>
        <v>1.5228787452803376</v>
      </c>
      <c r="Y2763">
        <f>(Sample[[#This Row],[KPx]]*KTb-Sample[[#This Row],[Kpy]]*KTa)</f>
        <v>1.5228787452803376</v>
      </c>
      <c r="Z2763">
        <f>-Sample[[#This Row],[Xp]]*a+Sample[[#This Row],[Yp]]*b+Sample[[#This Row],[Zp]]*c_</f>
        <v>0.95424250943932487</v>
      </c>
      <c r="AA2763" s="8">
        <f>-IF(Sample[[#This Row],[Column2]]&gt;0,1,-1)*SQRT(Sample[[#This Row],[KPx''i]]^2+Sample[[#This Row],[KPx''j]]^2+Sample[[#This Row],[KPx''k]]^2)/Ksmag/Scale</f>
        <v>-0.58435180974982659</v>
      </c>
      <c r="AB2763" s="1">
        <f>SQRT(Sample[[#This Row],[Kpy''i]]^2+Sample[[#This Row],[KPy''j]]^2+Sample[[#This Row],[KPy''k]]^2)/KTmag/Scale</f>
        <v>1.0768378877125877</v>
      </c>
    </row>
    <row r="2764" spans="1:28" hidden="1" x14ac:dyDescent="0.25">
      <c r="A2764" s="5">
        <v>2759</v>
      </c>
      <c r="B2764" s="13" t="s">
        <v>43</v>
      </c>
      <c r="C2764" s="5"/>
      <c r="D2764" s="5"/>
      <c r="E2764">
        <v>8</v>
      </c>
      <c r="F2764">
        <v>5</v>
      </c>
      <c r="G2764">
        <v>1</v>
      </c>
      <c r="H2764" s="11">
        <f>Sample[[#This Row],[C]]/Sample[[#This Row],[D]]</f>
        <v>0.625</v>
      </c>
      <c r="I2764" s="11">
        <f>Sample[[#This Row],[A]]/Sample[[#This Row],[C]]</f>
        <v>0.2</v>
      </c>
      <c r="J2764" s="11">
        <f>Sample[[#This Row],[D]]/Sample[[#This Row],[A]]</f>
        <v>8</v>
      </c>
      <c r="K2764" s="11">
        <f>Sample[[#This Row],[A]]/Sample[[#This Row],[D]]</f>
        <v>0.125</v>
      </c>
      <c r="L2764" s="11">
        <f>Sample[[#This Row],[D]]/Sample[[#This Row],[C]]</f>
        <v>1.6</v>
      </c>
      <c r="M2764" s="11">
        <f>Sample[[#This Row],[C]]/Sample[[#This Row],[A]]</f>
        <v>5</v>
      </c>
      <c r="N2764">
        <f>IF(Sample[[#This Row],[Ap]]=0,10,LOG(Sample[[#This Row],[Ap]]))</f>
        <v>-0.20411998265592479</v>
      </c>
      <c r="O2764">
        <f>IF(Sample[[#This Row],[Ei]]=0,10,LOG(Sample[[#This Row],[Ei]]))</f>
        <v>-0.69897000433601875</v>
      </c>
      <c r="P2764">
        <f>IF(Sample[[#This Row],[Ii]]=0,10,LOG(Sample[[#This Row],[Ii]]))</f>
        <v>0.90308998699194354</v>
      </c>
      <c r="Q2764">
        <f>Kx-Sample[[#This Row],[Xp]]</f>
        <v>0.20411998265592479</v>
      </c>
      <c r="R2764">
        <f>Ky-Sample[[#This Row],[Yp]]</f>
        <v>-0.30102999566398125</v>
      </c>
      <c r="S2764">
        <f>Kz-Sample[[#This Row],[Zp]]</f>
        <v>9.6910013008056461E-2</v>
      </c>
      <c r="T2764">
        <f>Sample[[#This Row],[Kpy]]*KSc-Sample[[#This Row],[KPz]]*KSb</f>
        <v>0.20411998265592479</v>
      </c>
      <c r="U2764">
        <f>-1*(Sample[[#This Row],[KPx]]*KSc-Sample[[#This Row],[KPz]]*KSa)</f>
        <v>0.20411998265592479</v>
      </c>
      <c r="V2764">
        <f>(Sample[[#This Row],[KPx]]*$R$2-Sample[[#This Row],[Kpy]]*KSa)</f>
        <v>0.20411998265592479</v>
      </c>
      <c r="W2764">
        <f>Sample[[#This Row],[Kpy]]*KTc-Sample[[#This Row],[KPz]]*KTb</f>
        <v>0.39794000867203771</v>
      </c>
      <c r="X2764">
        <f>-1*(Sample[[#This Row],[KPx]]*KTc-Sample[[#This Row],[KPz]]*KTa)</f>
        <v>0.39794000867203771</v>
      </c>
      <c r="Y2764">
        <f>(Sample[[#This Row],[KPx]]*KTb-Sample[[#This Row],[Kpy]]*KTa)</f>
        <v>0.39794000867203771</v>
      </c>
      <c r="Z2764">
        <f>-Sample[[#This Row],[Xp]]*a+Sample[[#This Row],[Yp]]*b+Sample[[#This Row],[Zp]]*c_</f>
        <v>0.40823996531184958</v>
      </c>
      <c r="AA2764" s="8">
        <f>-IF(Sample[[#This Row],[Column2]]&gt;0,1,-1)*SQRT(Sample[[#This Row],[KPx''i]]^2+Sample[[#This Row],[KPx''j]]^2+Sample[[#This Row],[KPx''k]]^2)/Ksmag/Scale</f>
        <v>-0.24999490190638396</v>
      </c>
      <c r="AB2764" s="1">
        <f>SQRT(Sample[[#This Row],[Kpy''i]]^2+Sample[[#This Row],[KPy''j]]^2+Sample[[#This Row],[KPy''k]]^2)/KTmag/Scale</f>
        <v>0.28138607863743142</v>
      </c>
    </row>
    <row r="2765" spans="1:28" hidden="1" x14ac:dyDescent="0.25">
      <c r="A2765" s="5">
        <v>2760</v>
      </c>
      <c r="B2765" s="13" t="s">
        <v>43</v>
      </c>
      <c r="C2765" s="5"/>
      <c r="D2765" s="5"/>
      <c r="E2765">
        <v>4</v>
      </c>
      <c r="F2765">
        <v>2</v>
      </c>
      <c r="G2765">
        <v>4</v>
      </c>
      <c r="H2765" s="11">
        <f>Sample[[#This Row],[C]]/Sample[[#This Row],[D]]</f>
        <v>0.5</v>
      </c>
      <c r="I2765" s="11">
        <f>Sample[[#This Row],[A]]/Sample[[#This Row],[C]]</f>
        <v>2</v>
      </c>
      <c r="J2765" s="11">
        <f>Sample[[#This Row],[D]]/Sample[[#This Row],[A]]</f>
        <v>1</v>
      </c>
      <c r="K2765" s="11">
        <f>Sample[[#This Row],[A]]/Sample[[#This Row],[D]]</f>
        <v>1</v>
      </c>
      <c r="L2765" s="11">
        <f>Sample[[#This Row],[D]]/Sample[[#This Row],[C]]</f>
        <v>2</v>
      </c>
      <c r="M2765" s="11">
        <f>Sample[[#This Row],[C]]/Sample[[#This Row],[A]]</f>
        <v>0.5</v>
      </c>
      <c r="N2765">
        <f>IF(Sample[[#This Row],[Ap]]=0,10,LOG(Sample[[#This Row],[Ap]]))</f>
        <v>-0.3010299956639812</v>
      </c>
      <c r="O2765">
        <f>IF(Sample[[#This Row],[Ei]]=0,10,LOG(Sample[[#This Row],[Ei]]))</f>
        <v>0.3010299956639812</v>
      </c>
      <c r="P2765">
        <f>IF(Sample[[#This Row],[Ii]]=0,10,LOG(Sample[[#This Row],[Ii]]))</f>
        <v>0</v>
      </c>
      <c r="Q2765">
        <f>Kx-Sample[[#This Row],[Xp]]</f>
        <v>0.3010299956639812</v>
      </c>
      <c r="R2765">
        <f>Ky-Sample[[#This Row],[Yp]]</f>
        <v>-1.3010299956639813</v>
      </c>
      <c r="S2765">
        <f>Kz-Sample[[#This Row],[Zp]]</f>
        <v>1</v>
      </c>
      <c r="T2765">
        <f>Sample[[#This Row],[Kpy]]*KSc-Sample[[#This Row],[KPz]]*KSb</f>
        <v>0.30102999566398125</v>
      </c>
      <c r="U2765">
        <f>-1*(Sample[[#This Row],[KPx]]*KSc-Sample[[#This Row],[KPz]]*KSa)</f>
        <v>0.3010299956639812</v>
      </c>
      <c r="V2765">
        <f>(Sample[[#This Row],[KPx]]*$R$2-Sample[[#This Row],[Kpy]]*KSa)</f>
        <v>0.3010299956639812</v>
      </c>
      <c r="W2765">
        <f>Sample[[#This Row],[Kpy]]*KTc-Sample[[#This Row],[KPz]]*KTb</f>
        <v>2.3010299956639813</v>
      </c>
      <c r="X2765">
        <f>-1*(Sample[[#This Row],[KPx]]*KTc-Sample[[#This Row],[KPz]]*KTa)</f>
        <v>2.3010299956639813</v>
      </c>
      <c r="Y2765">
        <f>(Sample[[#This Row],[KPx]]*KTb-Sample[[#This Row],[Kpy]]*KTa)</f>
        <v>2.3010299956639813</v>
      </c>
      <c r="Z2765">
        <f>-Sample[[#This Row],[Xp]]*a+Sample[[#This Row],[Yp]]*b+Sample[[#This Row],[Zp]]*c_</f>
        <v>0.6020599913279624</v>
      </c>
      <c r="AA2765" s="8">
        <f>-IF(Sample[[#This Row],[Column2]]&gt;0,1,-1)*SQRT(Sample[[#This Row],[KPx''i]]^2+Sample[[#This Row],[KPx''j]]^2+Sample[[#This Row],[KPx''k]]^2)/Ksmag/Scale</f>
        <v>-0.36868494332449331</v>
      </c>
      <c r="AB2765" s="1">
        <f>SQRT(Sample[[#This Row],[Kpy''i]]^2+Sample[[#This Row],[KPy''j]]^2+Sample[[#This Row],[KPy''k]]^2)/KTmag/Scale</f>
        <v>1.6270739136476533</v>
      </c>
    </row>
    <row r="2766" spans="1:28" hidden="1" x14ac:dyDescent="0.25">
      <c r="A2766" s="5">
        <v>2761</v>
      </c>
      <c r="B2766" s="13" t="s">
        <v>43</v>
      </c>
      <c r="C2766" s="5"/>
      <c r="D2766" s="5"/>
      <c r="E2766">
        <v>1</v>
      </c>
      <c r="F2766">
        <v>10</v>
      </c>
      <c r="G2766">
        <v>6</v>
      </c>
      <c r="H2766" s="11">
        <f>Sample[[#This Row],[C]]/Sample[[#This Row],[D]]</f>
        <v>10</v>
      </c>
      <c r="I2766" s="11">
        <f>Sample[[#This Row],[A]]/Sample[[#This Row],[C]]</f>
        <v>0.6</v>
      </c>
      <c r="J2766" s="11">
        <f>Sample[[#This Row],[D]]/Sample[[#This Row],[A]]</f>
        <v>0.16666666666666666</v>
      </c>
      <c r="K2766" s="11">
        <f>Sample[[#This Row],[A]]/Sample[[#This Row],[D]]</f>
        <v>6</v>
      </c>
      <c r="L2766" s="11">
        <f>Sample[[#This Row],[D]]/Sample[[#This Row],[C]]</f>
        <v>0.1</v>
      </c>
      <c r="M2766" s="11">
        <f>Sample[[#This Row],[C]]/Sample[[#This Row],[A]]</f>
        <v>1.6666666666666667</v>
      </c>
      <c r="N2766">
        <f>IF(Sample[[#This Row],[Ap]]=0,10,LOG(Sample[[#This Row],[Ap]]))</f>
        <v>1</v>
      </c>
      <c r="O2766">
        <f>IF(Sample[[#This Row],[Ei]]=0,10,LOG(Sample[[#This Row],[Ei]]))</f>
        <v>-0.22184874961635639</v>
      </c>
      <c r="P2766">
        <f>IF(Sample[[#This Row],[Ii]]=0,10,LOG(Sample[[#This Row],[Ii]]))</f>
        <v>-0.77815125038364363</v>
      </c>
      <c r="Q2766">
        <f>Kx-Sample[[#This Row],[Xp]]</f>
        <v>-1</v>
      </c>
      <c r="R2766">
        <f>Ky-Sample[[#This Row],[Yp]]</f>
        <v>-0.77815125038364363</v>
      </c>
      <c r="S2766">
        <f>Kz-Sample[[#This Row],[Zp]]</f>
        <v>1.7781512503836436</v>
      </c>
      <c r="T2766">
        <f>Sample[[#This Row],[Kpy]]*KSc-Sample[[#This Row],[KPz]]*KSb</f>
        <v>-1</v>
      </c>
      <c r="U2766">
        <f>-1*(Sample[[#This Row],[KPx]]*KSc-Sample[[#This Row],[KPz]]*KSa)</f>
        <v>-1</v>
      </c>
      <c r="V2766">
        <f>(Sample[[#This Row],[KPx]]*$R$2-Sample[[#This Row],[Kpy]]*KSa)</f>
        <v>-1</v>
      </c>
      <c r="W2766">
        <f>Sample[[#This Row],[Kpy]]*KTc-Sample[[#This Row],[KPz]]*KTb</f>
        <v>2.5563025007672873</v>
      </c>
      <c r="X2766">
        <f>-1*(Sample[[#This Row],[KPx]]*KTc-Sample[[#This Row],[KPz]]*KTa)</f>
        <v>2.5563025007672873</v>
      </c>
      <c r="Y2766">
        <f>(Sample[[#This Row],[KPx]]*KTb-Sample[[#This Row],[Kpy]]*KTa)</f>
        <v>2.5563025007672873</v>
      </c>
      <c r="Z2766">
        <f>-Sample[[#This Row],[Xp]]*a+Sample[[#This Row],[Yp]]*b+Sample[[#This Row],[Zp]]*c_</f>
        <v>-2</v>
      </c>
      <c r="AA2766" s="8">
        <f>-IF(Sample[[#This Row],[Column2]]&gt;0,1,-1)*SQRT(Sample[[#This Row],[KPx''i]]^2+Sample[[#This Row],[KPx''j]]^2+Sample[[#This Row],[KPx''k]]^2)/Ksmag/Scale</f>
        <v>1.2247448713915889</v>
      </c>
      <c r="AB2766" s="1">
        <f>SQRT(Sample[[#This Row],[Kpy''i]]^2+Sample[[#This Row],[KPy''j]]^2+Sample[[#This Row],[KPy''k]]^2)/KTmag/Scale</f>
        <v>1.8075788330566787</v>
      </c>
    </row>
    <row r="2767" spans="1:28" hidden="1" x14ac:dyDescent="0.25">
      <c r="A2767" s="5">
        <v>2762</v>
      </c>
      <c r="B2767" s="13" t="s">
        <v>43</v>
      </c>
      <c r="C2767" s="5"/>
      <c r="D2767" s="5"/>
      <c r="E2767">
        <v>7</v>
      </c>
      <c r="F2767">
        <v>9</v>
      </c>
      <c r="G2767">
        <v>5</v>
      </c>
      <c r="H2767" s="11">
        <f>Sample[[#This Row],[C]]/Sample[[#This Row],[D]]</f>
        <v>1.2857142857142858</v>
      </c>
      <c r="I2767" s="11">
        <f>Sample[[#This Row],[A]]/Sample[[#This Row],[C]]</f>
        <v>0.55555555555555558</v>
      </c>
      <c r="J2767" s="11">
        <f>Sample[[#This Row],[D]]/Sample[[#This Row],[A]]</f>
        <v>1.4</v>
      </c>
      <c r="K2767" s="11">
        <f>Sample[[#This Row],[A]]/Sample[[#This Row],[D]]</f>
        <v>0.7142857142857143</v>
      </c>
      <c r="L2767" s="11">
        <f>Sample[[#This Row],[D]]/Sample[[#This Row],[C]]</f>
        <v>0.77777777777777779</v>
      </c>
      <c r="M2767" s="11">
        <f>Sample[[#This Row],[C]]/Sample[[#This Row],[A]]</f>
        <v>1.8</v>
      </c>
      <c r="N2767">
        <f>IF(Sample[[#This Row],[Ap]]=0,10,LOG(Sample[[#This Row],[Ap]]))</f>
        <v>0.10914446942506807</v>
      </c>
      <c r="O2767">
        <f>IF(Sample[[#This Row],[Ei]]=0,10,LOG(Sample[[#This Row],[Ei]]))</f>
        <v>-0.25527250510330607</v>
      </c>
      <c r="P2767">
        <f>IF(Sample[[#This Row],[Ii]]=0,10,LOG(Sample[[#This Row],[Ii]]))</f>
        <v>0.14612803567823801</v>
      </c>
      <c r="Q2767">
        <f>Kx-Sample[[#This Row],[Xp]]</f>
        <v>-0.10914446942506807</v>
      </c>
      <c r="R2767">
        <f>Ky-Sample[[#This Row],[Yp]]</f>
        <v>-0.74472749489669399</v>
      </c>
      <c r="S2767">
        <f>Kz-Sample[[#This Row],[Zp]]</f>
        <v>0.85387196432176204</v>
      </c>
      <c r="T2767">
        <f>Sample[[#This Row],[Kpy]]*KSc-Sample[[#This Row],[KPz]]*KSb</f>
        <v>-0.10914446942506806</v>
      </c>
      <c r="U2767">
        <f>-1*(Sample[[#This Row],[KPx]]*KSc-Sample[[#This Row],[KPz]]*KSa)</f>
        <v>-0.10914446942506807</v>
      </c>
      <c r="V2767">
        <f>(Sample[[#This Row],[KPx]]*$R$2-Sample[[#This Row],[Kpy]]*KSa)</f>
        <v>-0.10914446942506807</v>
      </c>
      <c r="W2767">
        <f>Sample[[#This Row],[Kpy]]*KTc-Sample[[#This Row],[KPz]]*KTb</f>
        <v>1.598599459218456</v>
      </c>
      <c r="X2767">
        <f>-1*(Sample[[#This Row],[KPx]]*KTc-Sample[[#This Row],[KPz]]*KTa)</f>
        <v>1.598599459218456</v>
      </c>
      <c r="Y2767">
        <f>(Sample[[#This Row],[KPx]]*KTb-Sample[[#This Row],[Kpy]]*KTa)</f>
        <v>1.598599459218456</v>
      </c>
      <c r="Z2767">
        <f>-Sample[[#This Row],[Xp]]*a+Sample[[#This Row],[Yp]]*b+Sample[[#This Row],[Zp]]*c_</f>
        <v>-0.21828893885013612</v>
      </c>
      <c r="AA2767" s="8">
        <f>-IF(Sample[[#This Row],[Column2]]&gt;0,1,-1)*SQRT(Sample[[#This Row],[KPx''i]]^2+Sample[[#This Row],[KPx''j]]^2+Sample[[#This Row],[KPx''k]]^2)/Ksmag/Scale</f>
        <v>0.1336741291691082</v>
      </c>
      <c r="AB2767" s="1">
        <f>SQRT(Sample[[#This Row],[Kpy''i]]^2+Sample[[#This Row],[KPy''j]]^2+Sample[[#This Row],[KPy''k]]^2)/KTmag/Scale</f>
        <v>1.1303805180145181</v>
      </c>
    </row>
    <row r="2768" spans="1:28" hidden="1" x14ac:dyDescent="0.25">
      <c r="A2768" s="5">
        <v>2763</v>
      </c>
      <c r="B2768" s="13" t="s">
        <v>43</v>
      </c>
      <c r="C2768" s="5"/>
      <c r="D2768" s="5"/>
      <c r="E2768">
        <v>6</v>
      </c>
      <c r="F2768">
        <v>4</v>
      </c>
      <c r="G2768">
        <v>5</v>
      </c>
      <c r="H2768" s="11">
        <f>Sample[[#This Row],[C]]/Sample[[#This Row],[D]]</f>
        <v>0.66666666666666663</v>
      </c>
      <c r="I2768" s="11">
        <f>Sample[[#This Row],[A]]/Sample[[#This Row],[C]]</f>
        <v>1.25</v>
      </c>
      <c r="J2768" s="11">
        <f>Sample[[#This Row],[D]]/Sample[[#This Row],[A]]</f>
        <v>1.2</v>
      </c>
      <c r="K2768" s="11">
        <f>Sample[[#This Row],[A]]/Sample[[#This Row],[D]]</f>
        <v>0.83333333333333337</v>
      </c>
      <c r="L2768" s="11">
        <f>Sample[[#This Row],[D]]/Sample[[#This Row],[C]]</f>
        <v>1.5</v>
      </c>
      <c r="M2768" s="11">
        <f>Sample[[#This Row],[C]]/Sample[[#This Row],[A]]</f>
        <v>0.8</v>
      </c>
      <c r="N2768">
        <f>IF(Sample[[#This Row],[Ap]]=0,10,LOG(Sample[[#This Row],[Ap]]))</f>
        <v>-0.17609125905568127</v>
      </c>
      <c r="O2768">
        <f>IF(Sample[[#This Row],[Ei]]=0,10,LOG(Sample[[#This Row],[Ei]]))</f>
        <v>9.691001300805642E-2</v>
      </c>
      <c r="P2768">
        <f>IF(Sample[[#This Row],[Ii]]=0,10,LOG(Sample[[#This Row],[Ii]]))</f>
        <v>7.9181246047624818E-2</v>
      </c>
      <c r="Q2768">
        <f>Kx-Sample[[#This Row],[Xp]]</f>
        <v>0.17609125905568127</v>
      </c>
      <c r="R2768">
        <f>Ky-Sample[[#This Row],[Yp]]</f>
        <v>-1.0969100130080565</v>
      </c>
      <c r="S2768">
        <f>Kz-Sample[[#This Row],[Zp]]</f>
        <v>0.92081875395237522</v>
      </c>
      <c r="T2768">
        <f>Sample[[#This Row],[Kpy]]*KSc-Sample[[#This Row],[KPz]]*KSb</f>
        <v>0.17609125905568124</v>
      </c>
      <c r="U2768">
        <f>-1*(Sample[[#This Row],[KPx]]*KSc-Sample[[#This Row],[KPz]]*KSa)</f>
        <v>0.17609125905568127</v>
      </c>
      <c r="V2768">
        <f>(Sample[[#This Row],[KPx]]*$R$2-Sample[[#This Row],[Kpy]]*KSa)</f>
        <v>0.17609125905568127</v>
      </c>
      <c r="W2768">
        <f>Sample[[#This Row],[Kpy]]*KTc-Sample[[#This Row],[KPz]]*KTb</f>
        <v>2.0177287669604316</v>
      </c>
      <c r="X2768">
        <f>-1*(Sample[[#This Row],[KPx]]*KTc-Sample[[#This Row],[KPz]]*KTa)</f>
        <v>2.0177287669604316</v>
      </c>
      <c r="Y2768">
        <f>(Sample[[#This Row],[KPx]]*KTb-Sample[[#This Row],[Kpy]]*KTa)</f>
        <v>2.0177287669604316</v>
      </c>
      <c r="Z2768">
        <f>-Sample[[#This Row],[Xp]]*a+Sample[[#This Row],[Yp]]*b+Sample[[#This Row],[Zp]]*c_</f>
        <v>0.35218251811136247</v>
      </c>
      <c r="AA2768" s="8">
        <f>-IF(Sample[[#This Row],[Column2]]&gt;0,1,-1)*SQRT(Sample[[#This Row],[KPx''i]]^2+Sample[[#This Row],[KPx''j]]^2+Sample[[#This Row],[KPx''k]]^2)/Ksmag/Scale</f>
        <v>-0.21566686642533334</v>
      </c>
      <c r="AB2768" s="1">
        <f>SQRT(Sample[[#This Row],[Kpy''i]]^2+Sample[[#This Row],[KPy''j]]^2+Sample[[#This Row],[KPy''k]]^2)/KTmag/Scale</f>
        <v>1.4267496937128925</v>
      </c>
    </row>
    <row r="2769" spans="1:28" hidden="1" x14ac:dyDescent="0.25">
      <c r="A2769" s="5">
        <v>2764</v>
      </c>
      <c r="B2769" s="13" t="s">
        <v>43</v>
      </c>
      <c r="C2769" s="5"/>
      <c r="D2769" s="5"/>
      <c r="E2769">
        <v>6</v>
      </c>
      <c r="F2769">
        <v>9</v>
      </c>
      <c r="G2769">
        <v>4</v>
      </c>
      <c r="H2769" s="11">
        <f>Sample[[#This Row],[C]]/Sample[[#This Row],[D]]</f>
        <v>1.5</v>
      </c>
      <c r="I2769" s="11">
        <f>Sample[[#This Row],[A]]/Sample[[#This Row],[C]]</f>
        <v>0.44444444444444442</v>
      </c>
      <c r="J2769" s="11">
        <f>Sample[[#This Row],[D]]/Sample[[#This Row],[A]]</f>
        <v>1.5</v>
      </c>
      <c r="K2769" s="11">
        <f>Sample[[#This Row],[A]]/Sample[[#This Row],[D]]</f>
        <v>0.66666666666666663</v>
      </c>
      <c r="L2769" s="11">
        <f>Sample[[#This Row],[D]]/Sample[[#This Row],[C]]</f>
        <v>0.66666666666666663</v>
      </c>
      <c r="M2769" s="11">
        <f>Sample[[#This Row],[C]]/Sample[[#This Row],[A]]</f>
        <v>2.25</v>
      </c>
      <c r="N2769">
        <f>IF(Sample[[#This Row],[Ap]]=0,10,LOG(Sample[[#This Row],[Ap]]))</f>
        <v>0.17609125905568124</v>
      </c>
      <c r="O2769">
        <f>IF(Sample[[#This Row],[Ei]]=0,10,LOG(Sample[[#This Row],[Ei]]))</f>
        <v>-0.35218251811136253</v>
      </c>
      <c r="P2769">
        <f>IF(Sample[[#This Row],[Ii]]=0,10,LOG(Sample[[#This Row],[Ii]]))</f>
        <v>0.17609125905568124</v>
      </c>
      <c r="Q2769">
        <f>Kx-Sample[[#This Row],[Xp]]</f>
        <v>-0.17609125905568124</v>
      </c>
      <c r="R2769">
        <f>Ky-Sample[[#This Row],[Yp]]</f>
        <v>-0.64781748188863753</v>
      </c>
      <c r="S2769">
        <f>Kz-Sample[[#This Row],[Zp]]</f>
        <v>0.82390874094431876</v>
      </c>
      <c r="T2769">
        <f>Sample[[#This Row],[Kpy]]*KSc-Sample[[#This Row],[KPz]]*KSb</f>
        <v>-0.17609125905568124</v>
      </c>
      <c r="U2769">
        <f>-1*(Sample[[#This Row],[KPx]]*KSc-Sample[[#This Row],[KPz]]*KSa)</f>
        <v>-0.17609125905568124</v>
      </c>
      <c r="V2769">
        <f>(Sample[[#This Row],[KPx]]*$R$2-Sample[[#This Row],[Kpy]]*KSa)</f>
        <v>-0.17609125905568124</v>
      </c>
      <c r="W2769">
        <f>Sample[[#This Row],[Kpy]]*KTc-Sample[[#This Row],[KPz]]*KTb</f>
        <v>1.4717262228329564</v>
      </c>
      <c r="X2769">
        <f>-1*(Sample[[#This Row],[KPx]]*KTc-Sample[[#This Row],[KPz]]*KTa)</f>
        <v>1.4717262228329564</v>
      </c>
      <c r="Y2769">
        <f>(Sample[[#This Row],[KPx]]*KTb-Sample[[#This Row],[Kpy]]*KTa)</f>
        <v>1.4717262228329564</v>
      </c>
      <c r="Z2769">
        <f>-Sample[[#This Row],[Xp]]*a+Sample[[#This Row],[Yp]]*b+Sample[[#This Row],[Zp]]*c_</f>
        <v>-0.35218251811136259</v>
      </c>
      <c r="AA2769" s="8">
        <f>-IF(Sample[[#This Row],[Column2]]&gt;0,1,-1)*SQRT(Sample[[#This Row],[KPx''i]]^2+Sample[[#This Row],[KPx''j]]^2+Sample[[#This Row],[KPx''k]]^2)/Ksmag/Scale</f>
        <v>0.21566686642533328</v>
      </c>
      <c r="AB2769" s="1">
        <f>SQRT(Sample[[#This Row],[Kpy''i]]^2+Sample[[#This Row],[KPy''j]]^2+Sample[[#This Row],[KPy''k]]^2)/KTmag/Scale</f>
        <v>1.0406675922152473</v>
      </c>
    </row>
    <row r="2770" spans="1:28" hidden="1" x14ac:dyDescent="0.25">
      <c r="A2770" s="5">
        <v>2765</v>
      </c>
      <c r="B2770" s="13" t="s">
        <v>43</v>
      </c>
      <c r="C2770" s="5"/>
      <c r="D2770" s="5"/>
      <c r="E2770">
        <v>5</v>
      </c>
      <c r="F2770">
        <v>8</v>
      </c>
      <c r="G2770">
        <v>4</v>
      </c>
      <c r="H2770" s="11">
        <f>Sample[[#This Row],[C]]/Sample[[#This Row],[D]]</f>
        <v>1.6</v>
      </c>
      <c r="I2770" s="11">
        <f>Sample[[#This Row],[A]]/Sample[[#This Row],[C]]</f>
        <v>0.5</v>
      </c>
      <c r="J2770" s="11">
        <f>Sample[[#This Row],[D]]/Sample[[#This Row],[A]]</f>
        <v>1.25</v>
      </c>
      <c r="K2770" s="11">
        <f>Sample[[#This Row],[A]]/Sample[[#This Row],[D]]</f>
        <v>0.8</v>
      </c>
      <c r="L2770" s="11">
        <f>Sample[[#This Row],[D]]/Sample[[#This Row],[C]]</f>
        <v>0.625</v>
      </c>
      <c r="M2770" s="11">
        <f>Sample[[#This Row],[C]]/Sample[[#This Row],[A]]</f>
        <v>2</v>
      </c>
      <c r="N2770">
        <f>IF(Sample[[#This Row],[Ap]]=0,10,LOG(Sample[[#This Row],[Ap]]))</f>
        <v>0.20411998265592479</v>
      </c>
      <c r="O2770">
        <f>IF(Sample[[#This Row],[Ei]]=0,10,LOG(Sample[[#This Row],[Ei]]))</f>
        <v>-0.3010299956639812</v>
      </c>
      <c r="P2770">
        <f>IF(Sample[[#This Row],[Ii]]=0,10,LOG(Sample[[#This Row],[Ii]]))</f>
        <v>9.691001300805642E-2</v>
      </c>
      <c r="Q2770">
        <f>Kx-Sample[[#This Row],[Xp]]</f>
        <v>-0.20411998265592479</v>
      </c>
      <c r="R2770">
        <f>Ky-Sample[[#This Row],[Yp]]</f>
        <v>-0.69897000433601875</v>
      </c>
      <c r="S2770">
        <f>Kz-Sample[[#This Row],[Zp]]</f>
        <v>0.90308998699194354</v>
      </c>
      <c r="T2770">
        <f>Sample[[#This Row],[Kpy]]*KSc-Sample[[#This Row],[KPz]]*KSb</f>
        <v>-0.20411998265592479</v>
      </c>
      <c r="U2770">
        <f>-1*(Sample[[#This Row],[KPx]]*KSc-Sample[[#This Row],[KPz]]*KSa)</f>
        <v>-0.20411998265592479</v>
      </c>
      <c r="V2770">
        <f>(Sample[[#This Row],[KPx]]*$R$2-Sample[[#This Row],[Kpy]]*KSa)</f>
        <v>-0.20411998265592479</v>
      </c>
      <c r="W2770">
        <f>Sample[[#This Row],[Kpy]]*KTc-Sample[[#This Row],[KPz]]*KTb</f>
        <v>1.6020599913279623</v>
      </c>
      <c r="X2770">
        <f>-1*(Sample[[#This Row],[KPx]]*KTc-Sample[[#This Row],[KPz]]*KTa)</f>
        <v>1.6020599913279623</v>
      </c>
      <c r="Y2770">
        <f>(Sample[[#This Row],[KPx]]*KTb-Sample[[#This Row],[Kpy]]*KTa)</f>
        <v>1.6020599913279623</v>
      </c>
      <c r="Z2770">
        <f>-Sample[[#This Row],[Xp]]*a+Sample[[#This Row],[Yp]]*b+Sample[[#This Row],[Zp]]*c_</f>
        <v>-0.40823996531184958</v>
      </c>
      <c r="AA2770" s="8">
        <f>-IF(Sample[[#This Row],[Column2]]&gt;0,1,-1)*SQRT(Sample[[#This Row],[KPx''i]]^2+Sample[[#This Row],[KPx''j]]^2+Sample[[#This Row],[KPx''k]]^2)/Ksmag/Scale</f>
        <v>0.24999490190638396</v>
      </c>
      <c r="AB2770" s="1">
        <f>SQRT(Sample[[#This Row],[Kpy''i]]^2+Sample[[#This Row],[KPy''j]]^2+Sample[[#This Row],[KPy''k]]^2)/KTmag/Scale</f>
        <v>1.1328274837356638</v>
      </c>
    </row>
    <row r="2771" spans="1:28" hidden="1" x14ac:dyDescent="0.25">
      <c r="A2771" s="5">
        <v>2766</v>
      </c>
      <c r="B2771" s="13" t="s">
        <v>43</v>
      </c>
      <c r="C2771" s="5"/>
      <c r="D2771" s="5"/>
      <c r="E2771">
        <v>9</v>
      </c>
      <c r="F2771">
        <v>8</v>
      </c>
      <c r="G2771">
        <v>8</v>
      </c>
      <c r="H2771" s="11">
        <f>Sample[[#This Row],[C]]/Sample[[#This Row],[D]]</f>
        <v>0.88888888888888884</v>
      </c>
      <c r="I2771" s="11">
        <f>Sample[[#This Row],[A]]/Sample[[#This Row],[C]]</f>
        <v>1</v>
      </c>
      <c r="J2771" s="11">
        <f>Sample[[#This Row],[D]]/Sample[[#This Row],[A]]</f>
        <v>1.125</v>
      </c>
      <c r="K2771" s="11">
        <f>Sample[[#This Row],[A]]/Sample[[#This Row],[D]]</f>
        <v>0.88888888888888884</v>
      </c>
      <c r="L2771" s="11">
        <f>Sample[[#This Row],[D]]/Sample[[#This Row],[C]]</f>
        <v>1.125</v>
      </c>
      <c r="M2771" s="11">
        <f>Sample[[#This Row],[C]]/Sample[[#This Row],[A]]</f>
        <v>1</v>
      </c>
      <c r="N2771">
        <f>IF(Sample[[#This Row],[Ap]]=0,10,LOG(Sample[[#This Row],[Ap]]))</f>
        <v>-5.1152522447381311E-2</v>
      </c>
      <c r="O2771">
        <f>IF(Sample[[#This Row],[Ei]]=0,10,LOG(Sample[[#This Row],[Ei]]))</f>
        <v>0</v>
      </c>
      <c r="P2771">
        <f>IF(Sample[[#This Row],[Ii]]=0,10,LOG(Sample[[#This Row],[Ii]]))</f>
        <v>5.1152522447381291E-2</v>
      </c>
      <c r="Q2771">
        <f>Kx-Sample[[#This Row],[Xp]]</f>
        <v>5.1152522447381311E-2</v>
      </c>
      <c r="R2771">
        <f>Ky-Sample[[#This Row],[Yp]]</f>
        <v>-1</v>
      </c>
      <c r="S2771">
        <f>Kz-Sample[[#This Row],[Zp]]</f>
        <v>0.94884747755261867</v>
      </c>
      <c r="T2771">
        <f>Sample[[#This Row],[Kpy]]*KSc-Sample[[#This Row],[KPz]]*KSb</f>
        <v>5.1152522447381332E-2</v>
      </c>
      <c r="U2771">
        <f>-1*(Sample[[#This Row],[KPx]]*KSc-Sample[[#This Row],[KPz]]*KSa)</f>
        <v>5.1152522447381311E-2</v>
      </c>
      <c r="V2771">
        <f>(Sample[[#This Row],[KPx]]*$R$2-Sample[[#This Row],[Kpy]]*KSa)</f>
        <v>5.1152522447381311E-2</v>
      </c>
      <c r="W2771">
        <f>Sample[[#This Row],[Kpy]]*KTc-Sample[[#This Row],[KPz]]*KTb</f>
        <v>1.9488474775526186</v>
      </c>
      <c r="X2771">
        <f>-1*(Sample[[#This Row],[KPx]]*KTc-Sample[[#This Row],[KPz]]*KTa)</f>
        <v>1.9488474775526186</v>
      </c>
      <c r="Y2771">
        <f>(Sample[[#This Row],[KPx]]*KTb-Sample[[#This Row],[Kpy]]*KTa)</f>
        <v>1.9488474775526188</v>
      </c>
      <c r="Z2771">
        <f>-Sample[[#This Row],[Xp]]*a+Sample[[#This Row],[Yp]]*b+Sample[[#This Row],[Zp]]*c_</f>
        <v>0.10230504489476258</v>
      </c>
      <c r="AA2771" s="8">
        <f>-IF(Sample[[#This Row],[Column2]]&gt;0,1,-1)*SQRT(Sample[[#This Row],[KPx''i]]^2+Sample[[#This Row],[KPx''j]]^2+Sample[[#This Row],[KPx''k]]^2)/Ksmag/Scale</f>
        <v>-6.2648789526173393E-2</v>
      </c>
      <c r="AB2771" s="1">
        <f>SQRT(Sample[[#This Row],[Kpy''i]]^2+Sample[[#This Row],[KPy''j]]^2+Sample[[#This Row],[KPy''k]]^2)/KTmag/Scale</f>
        <v>1.3780432668757547</v>
      </c>
    </row>
    <row r="2772" spans="1:28" hidden="1" x14ac:dyDescent="0.25">
      <c r="A2772" s="5">
        <v>2767</v>
      </c>
      <c r="B2772" s="13" t="s">
        <v>43</v>
      </c>
      <c r="C2772" s="5"/>
      <c r="D2772" s="5"/>
      <c r="E2772">
        <v>7</v>
      </c>
      <c r="F2772">
        <v>6</v>
      </c>
      <c r="G2772">
        <v>5</v>
      </c>
      <c r="H2772" s="11">
        <f>Sample[[#This Row],[C]]/Sample[[#This Row],[D]]</f>
        <v>0.8571428571428571</v>
      </c>
      <c r="I2772" s="11">
        <f>Sample[[#This Row],[A]]/Sample[[#This Row],[C]]</f>
        <v>0.83333333333333337</v>
      </c>
      <c r="J2772" s="11">
        <f>Sample[[#This Row],[D]]/Sample[[#This Row],[A]]</f>
        <v>1.4</v>
      </c>
      <c r="K2772" s="11">
        <f>Sample[[#This Row],[A]]/Sample[[#This Row],[D]]</f>
        <v>0.7142857142857143</v>
      </c>
      <c r="L2772" s="11">
        <f>Sample[[#This Row],[D]]/Sample[[#This Row],[C]]</f>
        <v>1.1666666666666667</v>
      </c>
      <c r="M2772" s="11">
        <f>Sample[[#This Row],[C]]/Sample[[#This Row],[A]]</f>
        <v>1.2</v>
      </c>
      <c r="N2772">
        <f>IF(Sample[[#This Row],[Ap]]=0,10,LOG(Sample[[#This Row],[Ap]]))</f>
        <v>-6.6946789630613221E-2</v>
      </c>
      <c r="O2772">
        <f>IF(Sample[[#This Row],[Ei]]=0,10,LOG(Sample[[#This Row],[Ei]]))</f>
        <v>-7.9181246047624804E-2</v>
      </c>
      <c r="P2772">
        <f>IF(Sample[[#This Row],[Ii]]=0,10,LOG(Sample[[#This Row],[Ii]]))</f>
        <v>0.14612803567823801</v>
      </c>
      <c r="Q2772">
        <f>Kx-Sample[[#This Row],[Xp]]</f>
        <v>6.6946789630613221E-2</v>
      </c>
      <c r="R2772">
        <f>Ky-Sample[[#This Row],[Yp]]</f>
        <v>-0.92081875395237522</v>
      </c>
      <c r="S2772">
        <f>Kz-Sample[[#This Row],[Zp]]</f>
        <v>0.85387196432176204</v>
      </c>
      <c r="T2772">
        <f>Sample[[#This Row],[Kpy]]*KSc-Sample[[#This Row],[KPz]]*KSb</f>
        <v>6.6946789630613179E-2</v>
      </c>
      <c r="U2772">
        <f>-1*(Sample[[#This Row],[KPx]]*KSc-Sample[[#This Row],[KPz]]*KSa)</f>
        <v>6.6946789630613221E-2</v>
      </c>
      <c r="V2772">
        <f>(Sample[[#This Row],[KPx]]*$R$2-Sample[[#This Row],[Kpy]]*KSa)</f>
        <v>6.6946789630613221E-2</v>
      </c>
      <c r="W2772">
        <f>Sample[[#This Row],[Kpy]]*KTc-Sample[[#This Row],[KPz]]*KTb</f>
        <v>1.7746907182741372</v>
      </c>
      <c r="X2772">
        <f>-1*(Sample[[#This Row],[KPx]]*KTc-Sample[[#This Row],[KPz]]*KTa)</f>
        <v>1.7746907182741374</v>
      </c>
      <c r="Y2772">
        <f>(Sample[[#This Row],[KPx]]*KTb-Sample[[#This Row],[Kpy]]*KTa)</f>
        <v>1.7746907182741372</v>
      </c>
      <c r="Z2772">
        <f>-Sample[[#This Row],[Xp]]*a+Sample[[#This Row],[Yp]]*b+Sample[[#This Row],[Zp]]*c_</f>
        <v>0.13389357926122641</v>
      </c>
      <c r="AA2772" s="8">
        <f>-IF(Sample[[#This Row],[Column2]]&gt;0,1,-1)*SQRT(Sample[[#This Row],[KPx''i]]^2+Sample[[#This Row],[KPx''j]]^2+Sample[[#This Row],[KPx''k]]^2)/Ksmag/Scale</f>
        <v>-8.1992737256225134E-2</v>
      </c>
      <c r="AB2772" s="1">
        <f>SQRT(Sample[[#This Row],[Kpy''i]]^2+Sample[[#This Row],[KPy''j]]^2+Sample[[#This Row],[KPy''k]]^2)/KTmag/Scale</f>
        <v>1.2548958414004674</v>
      </c>
    </row>
    <row r="2773" spans="1:28" hidden="1" x14ac:dyDescent="0.25">
      <c r="A2773" s="5">
        <v>2768</v>
      </c>
      <c r="B2773" s="13" t="s">
        <v>43</v>
      </c>
      <c r="C2773" s="5"/>
      <c r="D2773" s="5"/>
      <c r="E2773">
        <v>6</v>
      </c>
      <c r="F2773">
        <v>1</v>
      </c>
      <c r="G2773">
        <v>7</v>
      </c>
      <c r="H2773" s="11">
        <f>Sample[[#This Row],[C]]/Sample[[#This Row],[D]]</f>
        <v>0.16666666666666666</v>
      </c>
      <c r="I2773" s="11">
        <f>Sample[[#This Row],[A]]/Sample[[#This Row],[C]]</f>
        <v>7</v>
      </c>
      <c r="J2773" s="11">
        <f>Sample[[#This Row],[D]]/Sample[[#This Row],[A]]</f>
        <v>0.8571428571428571</v>
      </c>
      <c r="K2773" s="11">
        <f>Sample[[#This Row],[A]]/Sample[[#This Row],[D]]</f>
        <v>1.1666666666666667</v>
      </c>
      <c r="L2773" s="11">
        <f>Sample[[#This Row],[D]]/Sample[[#This Row],[C]]</f>
        <v>6</v>
      </c>
      <c r="M2773" s="11">
        <f>Sample[[#This Row],[C]]/Sample[[#This Row],[A]]</f>
        <v>0.14285714285714285</v>
      </c>
      <c r="N2773">
        <f>IF(Sample[[#This Row],[Ap]]=0,10,LOG(Sample[[#This Row],[Ap]]))</f>
        <v>-0.77815125038364363</v>
      </c>
      <c r="O2773">
        <f>IF(Sample[[#This Row],[Ei]]=0,10,LOG(Sample[[#This Row],[Ei]]))</f>
        <v>0.84509804001425681</v>
      </c>
      <c r="P2773">
        <f>IF(Sample[[#This Row],[Ii]]=0,10,LOG(Sample[[#This Row],[Ii]]))</f>
        <v>-6.6946789630613221E-2</v>
      </c>
      <c r="Q2773">
        <f>Kx-Sample[[#This Row],[Xp]]</f>
        <v>0.77815125038364363</v>
      </c>
      <c r="R2773">
        <f>Ky-Sample[[#This Row],[Yp]]</f>
        <v>-1.8450980400142569</v>
      </c>
      <c r="S2773">
        <f>Kz-Sample[[#This Row],[Zp]]</f>
        <v>1.0669467896306133</v>
      </c>
      <c r="T2773">
        <f>Sample[[#This Row],[Kpy]]*KSc-Sample[[#This Row],[KPz]]*KSb</f>
        <v>0.77815125038364363</v>
      </c>
      <c r="U2773">
        <f>-1*(Sample[[#This Row],[KPx]]*KSc-Sample[[#This Row],[KPz]]*KSa)</f>
        <v>0.77815125038364363</v>
      </c>
      <c r="V2773">
        <f>(Sample[[#This Row],[KPx]]*$R$2-Sample[[#This Row],[Kpy]]*KSa)</f>
        <v>0.77815125038364363</v>
      </c>
      <c r="W2773">
        <f>Sample[[#This Row],[Kpy]]*KTc-Sample[[#This Row],[KPz]]*KTb</f>
        <v>2.91204482964487</v>
      </c>
      <c r="X2773">
        <f>-1*(Sample[[#This Row],[KPx]]*KTc-Sample[[#This Row],[KPz]]*KTa)</f>
        <v>2.91204482964487</v>
      </c>
      <c r="Y2773">
        <f>(Sample[[#This Row],[KPx]]*KTb-Sample[[#This Row],[Kpy]]*KTa)</f>
        <v>2.91204482964487</v>
      </c>
      <c r="Z2773">
        <f>-Sample[[#This Row],[Xp]]*a+Sample[[#This Row],[Yp]]*b+Sample[[#This Row],[Zp]]*c_</f>
        <v>1.5563025007672873</v>
      </c>
      <c r="AA2773" s="8">
        <f>-IF(Sample[[#This Row],[Column2]]&gt;0,1,-1)*SQRT(Sample[[#This Row],[KPx''i]]^2+Sample[[#This Row],[KPx''j]]^2+Sample[[#This Row],[KPx''k]]^2)/Ksmag/Scale</f>
        <v>-0.95303675307431968</v>
      </c>
      <c r="AB2773" s="1">
        <f>SQRT(Sample[[#This Row],[Kpy''i]]^2+Sample[[#This Row],[KPy''j]]^2+Sample[[#This Row],[KPy''k]]^2)/KTmag/Scale</f>
        <v>2.0591266461611122</v>
      </c>
    </row>
    <row r="2774" spans="1:28" hidden="1" x14ac:dyDescent="0.25">
      <c r="A2774" s="5">
        <v>2769</v>
      </c>
      <c r="B2774" s="13" t="s">
        <v>43</v>
      </c>
      <c r="C2774" s="5"/>
      <c r="D2774" s="5"/>
      <c r="E2774">
        <v>2</v>
      </c>
      <c r="F2774">
        <v>3</v>
      </c>
      <c r="G2774">
        <v>8</v>
      </c>
      <c r="H2774" s="11">
        <f>Sample[[#This Row],[C]]/Sample[[#This Row],[D]]</f>
        <v>1.5</v>
      </c>
      <c r="I2774" s="11">
        <f>Sample[[#This Row],[A]]/Sample[[#This Row],[C]]</f>
        <v>2.6666666666666665</v>
      </c>
      <c r="J2774" s="11">
        <f>Sample[[#This Row],[D]]/Sample[[#This Row],[A]]</f>
        <v>0.25</v>
      </c>
      <c r="K2774" s="11">
        <f>Sample[[#This Row],[A]]/Sample[[#This Row],[D]]</f>
        <v>4</v>
      </c>
      <c r="L2774" s="11">
        <f>Sample[[#This Row],[D]]/Sample[[#This Row],[C]]</f>
        <v>0.66666666666666663</v>
      </c>
      <c r="M2774" s="11">
        <f>Sample[[#This Row],[C]]/Sample[[#This Row],[A]]</f>
        <v>0.375</v>
      </c>
      <c r="N2774">
        <f>IF(Sample[[#This Row],[Ap]]=0,10,LOG(Sample[[#This Row],[Ap]]))</f>
        <v>0.17609125905568124</v>
      </c>
      <c r="O2774">
        <f>IF(Sample[[#This Row],[Ei]]=0,10,LOG(Sample[[#This Row],[Ei]]))</f>
        <v>0.4259687322722811</v>
      </c>
      <c r="P2774">
        <f>IF(Sample[[#This Row],[Ii]]=0,10,LOG(Sample[[#This Row],[Ii]]))</f>
        <v>-0.6020599913279624</v>
      </c>
      <c r="Q2774">
        <f>Kx-Sample[[#This Row],[Xp]]</f>
        <v>-0.17609125905568124</v>
      </c>
      <c r="R2774">
        <f>Ky-Sample[[#This Row],[Yp]]</f>
        <v>-1.4259687322722812</v>
      </c>
      <c r="S2774">
        <f>Kz-Sample[[#This Row],[Zp]]</f>
        <v>1.6020599913279625</v>
      </c>
      <c r="T2774">
        <f>Sample[[#This Row],[Kpy]]*KSc-Sample[[#This Row],[KPz]]*KSb</f>
        <v>-0.17609125905568135</v>
      </c>
      <c r="U2774">
        <f>-1*(Sample[[#This Row],[KPx]]*KSc-Sample[[#This Row],[KPz]]*KSa)</f>
        <v>-0.17609125905568124</v>
      </c>
      <c r="V2774">
        <f>(Sample[[#This Row],[KPx]]*$R$2-Sample[[#This Row],[Kpy]]*KSa)</f>
        <v>-0.17609125905568124</v>
      </c>
      <c r="W2774">
        <f>Sample[[#This Row],[Kpy]]*KTc-Sample[[#This Row],[KPz]]*KTb</f>
        <v>3.0280287236002437</v>
      </c>
      <c r="X2774">
        <f>-1*(Sample[[#This Row],[KPx]]*KTc-Sample[[#This Row],[KPz]]*KTa)</f>
        <v>3.0280287236002437</v>
      </c>
      <c r="Y2774">
        <f>(Sample[[#This Row],[KPx]]*KTb-Sample[[#This Row],[Kpy]]*KTa)</f>
        <v>3.0280287236002437</v>
      </c>
      <c r="Z2774">
        <f>-Sample[[#This Row],[Xp]]*a+Sample[[#This Row],[Yp]]*b+Sample[[#This Row],[Zp]]*c_</f>
        <v>-0.35218251811136259</v>
      </c>
      <c r="AA2774" s="8">
        <f>-IF(Sample[[#This Row],[Column2]]&gt;0,1,-1)*SQRT(Sample[[#This Row],[KPx''i]]^2+Sample[[#This Row],[KPx''j]]^2+Sample[[#This Row],[KPx''k]]^2)/Ksmag/Scale</f>
        <v>0.21566686642533334</v>
      </c>
      <c r="AB2774" s="1">
        <f>SQRT(Sample[[#This Row],[Kpy''i]]^2+Sample[[#This Row],[KPy''j]]^2+Sample[[#This Row],[KPy''k]]^2)/KTmag/Scale</f>
        <v>2.1411396440853787</v>
      </c>
    </row>
    <row r="2775" spans="1:28" hidden="1" x14ac:dyDescent="0.25">
      <c r="A2775" s="5">
        <v>2770</v>
      </c>
      <c r="B2775" s="13" t="s">
        <v>43</v>
      </c>
      <c r="C2775" s="5"/>
      <c r="D2775" s="5"/>
      <c r="E2775">
        <v>7</v>
      </c>
      <c r="F2775">
        <v>2</v>
      </c>
      <c r="G2775">
        <v>5</v>
      </c>
      <c r="H2775" s="11">
        <f>Sample[[#This Row],[C]]/Sample[[#This Row],[D]]</f>
        <v>0.2857142857142857</v>
      </c>
      <c r="I2775" s="11">
        <f>Sample[[#This Row],[A]]/Sample[[#This Row],[C]]</f>
        <v>2.5</v>
      </c>
      <c r="J2775" s="11">
        <f>Sample[[#This Row],[D]]/Sample[[#This Row],[A]]</f>
        <v>1.4</v>
      </c>
      <c r="K2775" s="11">
        <f>Sample[[#This Row],[A]]/Sample[[#This Row],[D]]</f>
        <v>0.7142857142857143</v>
      </c>
      <c r="L2775" s="11">
        <f>Sample[[#This Row],[D]]/Sample[[#This Row],[C]]</f>
        <v>3.5</v>
      </c>
      <c r="M2775" s="11">
        <f>Sample[[#This Row],[C]]/Sample[[#This Row],[A]]</f>
        <v>0.4</v>
      </c>
      <c r="N2775">
        <f>IF(Sample[[#This Row],[Ap]]=0,10,LOG(Sample[[#This Row],[Ap]]))</f>
        <v>-0.54406804435027567</v>
      </c>
      <c r="O2775">
        <f>IF(Sample[[#This Row],[Ei]]=0,10,LOG(Sample[[#This Row],[Ei]]))</f>
        <v>0.3979400086720376</v>
      </c>
      <c r="P2775">
        <f>IF(Sample[[#This Row],[Ii]]=0,10,LOG(Sample[[#This Row],[Ii]]))</f>
        <v>0.14612803567823801</v>
      </c>
      <c r="Q2775">
        <f>Kx-Sample[[#This Row],[Xp]]</f>
        <v>0.54406804435027567</v>
      </c>
      <c r="R2775">
        <f>Ky-Sample[[#This Row],[Yp]]</f>
        <v>-1.3979400086720375</v>
      </c>
      <c r="S2775">
        <f>Kz-Sample[[#This Row],[Zp]]</f>
        <v>0.85387196432176204</v>
      </c>
      <c r="T2775">
        <f>Sample[[#This Row],[Kpy]]*KSc-Sample[[#This Row],[KPz]]*KSb</f>
        <v>0.54406804435027545</v>
      </c>
      <c r="U2775">
        <f>-1*(Sample[[#This Row],[KPx]]*KSc-Sample[[#This Row],[KPz]]*KSa)</f>
        <v>0.54406804435027567</v>
      </c>
      <c r="V2775">
        <f>(Sample[[#This Row],[KPx]]*$R$2-Sample[[#This Row],[Kpy]]*KSa)</f>
        <v>0.54406804435027567</v>
      </c>
      <c r="W2775">
        <f>Sample[[#This Row],[Kpy]]*KTc-Sample[[#This Row],[KPz]]*KTb</f>
        <v>2.2518119729937993</v>
      </c>
      <c r="X2775">
        <f>-1*(Sample[[#This Row],[KPx]]*KTc-Sample[[#This Row],[KPz]]*KTa)</f>
        <v>2.2518119729937998</v>
      </c>
      <c r="Y2775">
        <f>(Sample[[#This Row],[KPx]]*KTb-Sample[[#This Row],[Kpy]]*KTa)</f>
        <v>2.2518119729937993</v>
      </c>
      <c r="Z2775">
        <f>-Sample[[#This Row],[Xp]]*a+Sample[[#This Row],[Yp]]*b+Sample[[#This Row],[Zp]]*c_</f>
        <v>1.0881360887005513</v>
      </c>
      <c r="AA2775" s="8">
        <f>-IF(Sample[[#This Row],[Column2]]&gt;0,1,-1)*SQRT(Sample[[#This Row],[KPx''i]]^2+Sample[[#This Row],[KPx''j]]^2+Sample[[#This Row],[KPx''k]]^2)/Ksmag/Scale</f>
        <v>-0.66634454700605161</v>
      </c>
      <c r="AB2775" s="1">
        <f>SQRT(Sample[[#This Row],[Kpy''i]]^2+Sample[[#This Row],[KPy''j]]^2+Sample[[#This Row],[KPy''k]]^2)/KTmag/Scale</f>
        <v>1.5922715160609744</v>
      </c>
    </row>
    <row r="2776" spans="1:28" hidden="1" x14ac:dyDescent="0.25">
      <c r="A2776" s="5">
        <v>2771</v>
      </c>
      <c r="B2776" s="13" t="s">
        <v>43</v>
      </c>
      <c r="C2776" s="5"/>
      <c r="D2776" s="5"/>
      <c r="E2776">
        <v>3</v>
      </c>
      <c r="F2776">
        <v>3</v>
      </c>
      <c r="G2776">
        <v>8</v>
      </c>
      <c r="H2776" s="11">
        <f>Sample[[#This Row],[C]]/Sample[[#This Row],[D]]</f>
        <v>1</v>
      </c>
      <c r="I2776" s="11">
        <f>Sample[[#This Row],[A]]/Sample[[#This Row],[C]]</f>
        <v>2.6666666666666665</v>
      </c>
      <c r="J2776" s="11">
        <f>Sample[[#This Row],[D]]/Sample[[#This Row],[A]]</f>
        <v>0.375</v>
      </c>
      <c r="K2776" s="11">
        <f>Sample[[#This Row],[A]]/Sample[[#This Row],[D]]</f>
        <v>2.6666666666666665</v>
      </c>
      <c r="L2776" s="11">
        <f>Sample[[#This Row],[D]]/Sample[[#This Row],[C]]</f>
        <v>1</v>
      </c>
      <c r="M2776" s="11">
        <f>Sample[[#This Row],[C]]/Sample[[#This Row],[A]]</f>
        <v>0.375</v>
      </c>
      <c r="N2776">
        <f>IF(Sample[[#This Row],[Ap]]=0,10,LOG(Sample[[#This Row],[Ap]]))</f>
        <v>0</v>
      </c>
      <c r="O2776">
        <f>IF(Sample[[#This Row],[Ei]]=0,10,LOG(Sample[[#This Row],[Ei]]))</f>
        <v>0.4259687322722811</v>
      </c>
      <c r="P2776">
        <f>IF(Sample[[#This Row],[Ii]]=0,10,LOG(Sample[[#This Row],[Ii]]))</f>
        <v>-0.42596873227228116</v>
      </c>
      <c r="Q2776">
        <f>Kx-Sample[[#This Row],[Xp]]</f>
        <v>0</v>
      </c>
      <c r="R2776">
        <f>Ky-Sample[[#This Row],[Yp]]</f>
        <v>-1.4259687322722812</v>
      </c>
      <c r="S2776">
        <f>Kz-Sample[[#This Row],[Zp]]</f>
        <v>1.4259687322722812</v>
      </c>
      <c r="T2776">
        <f>Sample[[#This Row],[Kpy]]*KSc-Sample[[#This Row],[KPz]]*KSb</f>
        <v>0</v>
      </c>
      <c r="U2776">
        <f>-1*(Sample[[#This Row],[KPx]]*KSc-Sample[[#This Row],[KPz]]*KSa)</f>
        <v>0</v>
      </c>
      <c r="V2776">
        <f>(Sample[[#This Row],[KPx]]*$R$2-Sample[[#This Row],[Kpy]]*KSa)</f>
        <v>0</v>
      </c>
      <c r="W2776">
        <f>Sample[[#This Row],[Kpy]]*KTc-Sample[[#This Row],[KPz]]*KTb</f>
        <v>2.8519374645445623</v>
      </c>
      <c r="X2776">
        <f>-1*(Sample[[#This Row],[KPx]]*KTc-Sample[[#This Row],[KPz]]*KTa)</f>
        <v>2.8519374645445623</v>
      </c>
      <c r="Y2776">
        <f>(Sample[[#This Row],[KPx]]*KTb-Sample[[#This Row],[Kpy]]*KTa)</f>
        <v>2.8519374645445623</v>
      </c>
      <c r="Z2776">
        <f>-Sample[[#This Row],[Xp]]*a+Sample[[#This Row],[Yp]]*b+Sample[[#This Row],[Zp]]*c_</f>
        <v>0</v>
      </c>
      <c r="AA2776" s="8">
        <f>-IF(Sample[[#This Row],[Column2]]&gt;0,1,-1)*SQRT(Sample[[#This Row],[KPx''i]]^2+Sample[[#This Row],[KPx''j]]^2+Sample[[#This Row],[KPx''k]]^2)/Ksmag/Scale</f>
        <v>0</v>
      </c>
      <c r="AB2776" s="1">
        <f>SQRT(Sample[[#This Row],[Kpy''i]]^2+Sample[[#This Row],[KPy''j]]^2+Sample[[#This Row],[KPy''k]]^2)/KTmag/Scale</f>
        <v>2.016624320699429</v>
      </c>
    </row>
    <row r="2777" spans="1:28" hidden="1" x14ac:dyDescent="0.25">
      <c r="A2777" s="5">
        <v>2772</v>
      </c>
      <c r="B2777" s="13" t="s">
        <v>43</v>
      </c>
      <c r="C2777" s="5"/>
      <c r="D2777" s="5"/>
      <c r="E2777">
        <v>4</v>
      </c>
      <c r="F2777">
        <v>2</v>
      </c>
      <c r="G2777">
        <v>3</v>
      </c>
      <c r="H2777" s="11">
        <f>Sample[[#This Row],[C]]/Sample[[#This Row],[D]]</f>
        <v>0.5</v>
      </c>
      <c r="I2777" s="11">
        <f>Sample[[#This Row],[A]]/Sample[[#This Row],[C]]</f>
        <v>1.5</v>
      </c>
      <c r="J2777" s="11">
        <f>Sample[[#This Row],[D]]/Sample[[#This Row],[A]]</f>
        <v>1.3333333333333333</v>
      </c>
      <c r="K2777" s="11">
        <f>Sample[[#This Row],[A]]/Sample[[#This Row],[D]]</f>
        <v>0.75</v>
      </c>
      <c r="L2777" s="11">
        <f>Sample[[#This Row],[D]]/Sample[[#This Row],[C]]</f>
        <v>2</v>
      </c>
      <c r="M2777" s="11">
        <f>Sample[[#This Row],[C]]/Sample[[#This Row],[A]]</f>
        <v>0.66666666666666663</v>
      </c>
      <c r="N2777">
        <f>IF(Sample[[#This Row],[Ap]]=0,10,LOG(Sample[[#This Row],[Ap]]))</f>
        <v>-0.3010299956639812</v>
      </c>
      <c r="O2777">
        <f>IF(Sample[[#This Row],[Ei]]=0,10,LOG(Sample[[#This Row],[Ei]]))</f>
        <v>0.17609125905568124</v>
      </c>
      <c r="P2777">
        <f>IF(Sample[[#This Row],[Ii]]=0,10,LOG(Sample[[#This Row],[Ii]]))</f>
        <v>0.12493873660829993</v>
      </c>
      <c r="Q2777">
        <f>Kx-Sample[[#This Row],[Xp]]</f>
        <v>0.3010299956639812</v>
      </c>
      <c r="R2777">
        <f>Ky-Sample[[#This Row],[Yp]]</f>
        <v>-1.1760912590556813</v>
      </c>
      <c r="S2777">
        <f>Kz-Sample[[#This Row],[Zp]]</f>
        <v>0.87506126339170009</v>
      </c>
      <c r="T2777">
        <f>Sample[[#This Row],[Kpy]]*KSc-Sample[[#This Row],[KPz]]*KSb</f>
        <v>0.30102999566398125</v>
      </c>
      <c r="U2777">
        <f>-1*(Sample[[#This Row],[KPx]]*KSc-Sample[[#This Row],[KPz]]*KSa)</f>
        <v>0.3010299956639812</v>
      </c>
      <c r="V2777">
        <f>(Sample[[#This Row],[KPx]]*$R$2-Sample[[#This Row],[Kpy]]*KSa)</f>
        <v>0.3010299956639812</v>
      </c>
      <c r="W2777">
        <f>Sample[[#This Row],[Kpy]]*KTc-Sample[[#This Row],[KPz]]*KTb</f>
        <v>2.0511525224473814</v>
      </c>
      <c r="X2777">
        <f>-1*(Sample[[#This Row],[KPx]]*KTc-Sample[[#This Row],[KPz]]*KTa)</f>
        <v>2.0511525224473814</v>
      </c>
      <c r="Y2777">
        <f>(Sample[[#This Row],[KPx]]*KTb-Sample[[#This Row],[Kpy]]*KTa)</f>
        <v>2.0511525224473814</v>
      </c>
      <c r="Z2777">
        <f>-Sample[[#This Row],[Xp]]*a+Sample[[#This Row],[Yp]]*b+Sample[[#This Row],[Zp]]*c_</f>
        <v>0.60205999132796229</v>
      </c>
      <c r="AA2777" s="8">
        <f>-IF(Sample[[#This Row],[Column2]]&gt;0,1,-1)*SQRT(Sample[[#This Row],[KPx''i]]^2+Sample[[#This Row],[KPx''j]]^2+Sample[[#This Row],[KPx''k]]^2)/Ksmag/Scale</f>
        <v>-0.36868494332449331</v>
      </c>
      <c r="AB2777" s="1">
        <f>SQRT(Sample[[#This Row],[Kpy''i]]^2+Sample[[#This Row],[KPy''j]]^2+Sample[[#This Row],[KPy''k]]^2)/KTmag/Scale</f>
        <v>1.4503838578704358</v>
      </c>
    </row>
    <row r="2778" spans="1:28" hidden="1" x14ac:dyDescent="0.25">
      <c r="A2778" s="5">
        <v>2773</v>
      </c>
      <c r="B2778" s="13" t="s">
        <v>43</v>
      </c>
      <c r="C2778" s="5"/>
      <c r="D2778" s="5"/>
      <c r="E2778">
        <v>1</v>
      </c>
      <c r="F2778">
        <v>8</v>
      </c>
      <c r="G2778">
        <v>3</v>
      </c>
      <c r="H2778" s="11">
        <f>Sample[[#This Row],[C]]/Sample[[#This Row],[D]]</f>
        <v>8</v>
      </c>
      <c r="I2778" s="11">
        <f>Sample[[#This Row],[A]]/Sample[[#This Row],[C]]</f>
        <v>0.375</v>
      </c>
      <c r="J2778" s="11">
        <f>Sample[[#This Row],[D]]/Sample[[#This Row],[A]]</f>
        <v>0.33333333333333331</v>
      </c>
      <c r="K2778" s="11">
        <f>Sample[[#This Row],[A]]/Sample[[#This Row],[D]]</f>
        <v>3</v>
      </c>
      <c r="L2778" s="11">
        <f>Sample[[#This Row],[D]]/Sample[[#This Row],[C]]</f>
        <v>0.125</v>
      </c>
      <c r="M2778" s="11">
        <f>Sample[[#This Row],[C]]/Sample[[#This Row],[A]]</f>
        <v>2.6666666666666665</v>
      </c>
      <c r="N2778">
        <f>IF(Sample[[#This Row],[Ap]]=0,10,LOG(Sample[[#This Row],[Ap]]))</f>
        <v>0.90308998699194354</v>
      </c>
      <c r="O2778">
        <f>IF(Sample[[#This Row],[Ei]]=0,10,LOG(Sample[[#This Row],[Ei]]))</f>
        <v>-0.42596873227228116</v>
      </c>
      <c r="P2778">
        <f>IF(Sample[[#This Row],[Ii]]=0,10,LOG(Sample[[#This Row],[Ii]]))</f>
        <v>-0.47712125471966244</v>
      </c>
      <c r="Q2778">
        <f>Kx-Sample[[#This Row],[Xp]]</f>
        <v>-0.90308998699194354</v>
      </c>
      <c r="R2778">
        <f>Ky-Sample[[#This Row],[Yp]]</f>
        <v>-0.57403126772771884</v>
      </c>
      <c r="S2778">
        <f>Kz-Sample[[#This Row],[Zp]]</f>
        <v>1.4771212547196624</v>
      </c>
      <c r="T2778">
        <f>Sample[[#This Row],[Kpy]]*KSc-Sample[[#This Row],[KPz]]*KSb</f>
        <v>-0.90308998699194354</v>
      </c>
      <c r="U2778">
        <f>-1*(Sample[[#This Row],[KPx]]*KSc-Sample[[#This Row],[KPz]]*KSa)</f>
        <v>-0.90308998699194354</v>
      </c>
      <c r="V2778">
        <f>(Sample[[#This Row],[KPx]]*$R$2-Sample[[#This Row],[Kpy]]*KSa)</f>
        <v>-0.90308998699194354</v>
      </c>
      <c r="W2778">
        <f>Sample[[#This Row],[Kpy]]*KTc-Sample[[#This Row],[KPz]]*KTb</f>
        <v>2.0511525224473814</v>
      </c>
      <c r="X2778">
        <f>-1*(Sample[[#This Row],[KPx]]*KTc-Sample[[#This Row],[KPz]]*KTa)</f>
        <v>2.0511525224473814</v>
      </c>
      <c r="Y2778">
        <f>(Sample[[#This Row],[KPx]]*KTb-Sample[[#This Row],[Kpy]]*KTa)</f>
        <v>2.0511525224473814</v>
      </c>
      <c r="Z2778">
        <f>-Sample[[#This Row],[Xp]]*a+Sample[[#This Row],[Yp]]*b+Sample[[#This Row],[Zp]]*c_</f>
        <v>-1.8061799739838871</v>
      </c>
      <c r="AA2778" s="8">
        <f>-IF(Sample[[#This Row],[Column2]]&gt;0,1,-1)*SQRT(Sample[[#This Row],[KPx''i]]^2+Sample[[#This Row],[KPx''j]]^2+Sample[[#This Row],[KPx''k]]^2)/Ksmag/Scale</f>
        <v>1.1060548299734796</v>
      </c>
      <c r="AB2778" s="1">
        <f>SQRT(Sample[[#This Row],[Kpy''i]]^2+Sample[[#This Row],[KPy''j]]^2+Sample[[#This Row],[KPy''k]]^2)/KTmag/Scale</f>
        <v>1.4503838578704358</v>
      </c>
    </row>
    <row r="2779" spans="1:28" hidden="1" x14ac:dyDescent="0.25">
      <c r="A2779" s="5">
        <v>2774</v>
      </c>
      <c r="B2779" s="13" t="s">
        <v>43</v>
      </c>
      <c r="C2779" s="5"/>
      <c r="D2779" s="5"/>
      <c r="E2779">
        <v>8</v>
      </c>
      <c r="F2779">
        <v>2</v>
      </c>
      <c r="G2779">
        <v>5</v>
      </c>
      <c r="H2779" s="11">
        <f>Sample[[#This Row],[C]]/Sample[[#This Row],[D]]</f>
        <v>0.25</v>
      </c>
      <c r="I2779" s="11">
        <f>Sample[[#This Row],[A]]/Sample[[#This Row],[C]]</f>
        <v>2.5</v>
      </c>
      <c r="J2779" s="11">
        <f>Sample[[#This Row],[D]]/Sample[[#This Row],[A]]</f>
        <v>1.6</v>
      </c>
      <c r="K2779" s="11">
        <f>Sample[[#This Row],[A]]/Sample[[#This Row],[D]]</f>
        <v>0.625</v>
      </c>
      <c r="L2779" s="11">
        <f>Sample[[#This Row],[D]]/Sample[[#This Row],[C]]</f>
        <v>4</v>
      </c>
      <c r="M2779" s="11">
        <f>Sample[[#This Row],[C]]/Sample[[#This Row],[A]]</f>
        <v>0.4</v>
      </c>
      <c r="N2779">
        <f>IF(Sample[[#This Row],[Ap]]=0,10,LOG(Sample[[#This Row],[Ap]]))</f>
        <v>-0.6020599913279624</v>
      </c>
      <c r="O2779">
        <f>IF(Sample[[#This Row],[Ei]]=0,10,LOG(Sample[[#This Row],[Ei]]))</f>
        <v>0.3979400086720376</v>
      </c>
      <c r="P2779">
        <f>IF(Sample[[#This Row],[Ii]]=0,10,LOG(Sample[[#This Row],[Ii]]))</f>
        <v>0.20411998265592479</v>
      </c>
      <c r="Q2779">
        <f>Kx-Sample[[#This Row],[Xp]]</f>
        <v>0.6020599913279624</v>
      </c>
      <c r="R2779">
        <f>Ky-Sample[[#This Row],[Yp]]</f>
        <v>-1.3979400086720375</v>
      </c>
      <c r="S2779">
        <f>Kz-Sample[[#This Row],[Zp]]</f>
        <v>0.79588001734407521</v>
      </c>
      <c r="T2779">
        <f>Sample[[#This Row],[Kpy]]*KSc-Sample[[#This Row],[KPz]]*KSb</f>
        <v>0.60205999132796229</v>
      </c>
      <c r="U2779">
        <f>-1*(Sample[[#This Row],[KPx]]*KSc-Sample[[#This Row],[KPz]]*KSa)</f>
        <v>0.6020599913279624</v>
      </c>
      <c r="V2779">
        <f>(Sample[[#This Row],[KPx]]*$R$2-Sample[[#This Row],[Kpy]]*KSa)</f>
        <v>0.6020599913279624</v>
      </c>
      <c r="W2779">
        <f>Sample[[#This Row],[Kpy]]*KTc-Sample[[#This Row],[KPz]]*KTb</f>
        <v>2.1938200260161125</v>
      </c>
      <c r="X2779">
        <f>-1*(Sample[[#This Row],[KPx]]*KTc-Sample[[#This Row],[KPz]]*KTa)</f>
        <v>2.1938200260161129</v>
      </c>
      <c r="Y2779">
        <f>(Sample[[#This Row],[KPx]]*KTb-Sample[[#This Row],[Kpy]]*KTa)</f>
        <v>2.1938200260161125</v>
      </c>
      <c r="Z2779">
        <f>-Sample[[#This Row],[Xp]]*a+Sample[[#This Row],[Yp]]*b+Sample[[#This Row],[Zp]]*c_</f>
        <v>1.2041199826559248</v>
      </c>
      <c r="AA2779" s="8">
        <f>-IF(Sample[[#This Row],[Column2]]&gt;0,1,-1)*SQRT(Sample[[#This Row],[KPx''i]]^2+Sample[[#This Row],[KPx''j]]^2+Sample[[#This Row],[KPx''k]]^2)/Ksmag/Scale</f>
        <v>-0.73736988664898651</v>
      </c>
      <c r="AB2779" s="1">
        <f>SQRT(Sample[[#This Row],[Kpy''i]]^2+Sample[[#This Row],[KPy''j]]^2+Sample[[#This Row],[KPy''k]]^2)/KTmag/Scale</f>
        <v>1.5512650170988416</v>
      </c>
    </row>
    <row r="2780" spans="1:28" hidden="1" x14ac:dyDescent="0.25">
      <c r="A2780" s="5">
        <v>2775</v>
      </c>
      <c r="B2780" s="13" t="s">
        <v>43</v>
      </c>
      <c r="C2780" s="5"/>
      <c r="D2780" s="5"/>
      <c r="E2780">
        <v>2</v>
      </c>
      <c r="F2780">
        <v>5</v>
      </c>
      <c r="G2780">
        <v>3</v>
      </c>
      <c r="H2780" s="11">
        <f>Sample[[#This Row],[C]]/Sample[[#This Row],[D]]</f>
        <v>2.5</v>
      </c>
      <c r="I2780" s="11">
        <f>Sample[[#This Row],[A]]/Sample[[#This Row],[C]]</f>
        <v>0.6</v>
      </c>
      <c r="J2780" s="11">
        <f>Sample[[#This Row],[D]]/Sample[[#This Row],[A]]</f>
        <v>0.66666666666666663</v>
      </c>
      <c r="K2780" s="11">
        <f>Sample[[#This Row],[A]]/Sample[[#This Row],[D]]</f>
        <v>1.5</v>
      </c>
      <c r="L2780" s="11">
        <f>Sample[[#This Row],[D]]/Sample[[#This Row],[C]]</f>
        <v>0.4</v>
      </c>
      <c r="M2780" s="11">
        <f>Sample[[#This Row],[C]]/Sample[[#This Row],[A]]</f>
        <v>1.6666666666666667</v>
      </c>
      <c r="N2780">
        <f>IF(Sample[[#This Row],[Ap]]=0,10,LOG(Sample[[#This Row],[Ap]]))</f>
        <v>0.3979400086720376</v>
      </c>
      <c r="O2780">
        <f>IF(Sample[[#This Row],[Ei]]=0,10,LOG(Sample[[#This Row],[Ei]]))</f>
        <v>-0.22184874961635639</v>
      </c>
      <c r="P2780">
        <f>IF(Sample[[#This Row],[Ii]]=0,10,LOG(Sample[[#This Row],[Ii]]))</f>
        <v>-0.17609125905568127</v>
      </c>
      <c r="Q2780">
        <f>Kx-Sample[[#This Row],[Xp]]</f>
        <v>-0.3979400086720376</v>
      </c>
      <c r="R2780">
        <f>Ky-Sample[[#This Row],[Yp]]</f>
        <v>-0.77815125038364363</v>
      </c>
      <c r="S2780">
        <f>Kz-Sample[[#This Row],[Zp]]</f>
        <v>1.1760912590556813</v>
      </c>
      <c r="T2780">
        <f>Sample[[#This Row],[Kpy]]*KSc-Sample[[#This Row],[KPz]]*KSb</f>
        <v>-0.39794000867203771</v>
      </c>
      <c r="U2780">
        <f>-1*(Sample[[#This Row],[KPx]]*KSc-Sample[[#This Row],[KPz]]*KSa)</f>
        <v>-0.3979400086720376</v>
      </c>
      <c r="V2780">
        <f>(Sample[[#This Row],[KPx]]*$R$2-Sample[[#This Row],[Kpy]]*KSa)</f>
        <v>-0.3979400086720376</v>
      </c>
      <c r="W2780">
        <f>Sample[[#This Row],[Kpy]]*KTc-Sample[[#This Row],[KPz]]*KTb</f>
        <v>1.954242509439325</v>
      </c>
      <c r="X2780">
        <f>-1*(Sample[[#This Row],[KPx]]*KTc-Sample[[#This Row],[KPz]]*KTa)</f>
        <v>1.9542425094393252</v>
      </c>
      <c r="Y2780">
        <f>(Sample[[#This Row],[KPx]]*KTb-Sample[[#This Row],[Kpy]]*KTa)</f>
        <v>1.9542425094393248</v>
      </c>
      <c r="Z2780">
        <f>-Sample[[#This Row],[Xp]]*a+Sample[[#This Row],[Yp]]*b+Sample[[#This Row],[Zp]]*c_</f>
        <v>-0.79588001734407532</v>
      </c>
      <c r="AA2780" s="8">
        <f>-IF(Sample[[#This Row],[Column2]]&gt;0,1,-1)*SQRT(Sample[[#This Row],[KPx''i]]^2+Sample[[#This Row],[KPx''j]]^2+Sample[[#This Row],[KPx''k]]^2)/Ksmag/Scale</f>
        <v>0.48737498474260249</v>
      </c>
      <c r="AB2780" s="1">
        <f>SQRT(Sample[[#This Row],[Kpy''i]]^2+Sample[[#This Row],[KPy''j]]^2+Sample[[#This Row],[KPy''k]]^2)/KTmag/Scale</f>
        <v>1.3818581305075626</v>
      </c>
    </row>
    <row r="2781" spans="1:28" hidden="1" x14ac:dyDescent="0.25">
      <c r="A2781" s="5">
        <v>2776</v>
      </c>
      <c r="B2781" s="13" t="s">
        <v>43</v>
      </c>
      <c r="C2781" s="5"/>
      <c r="D2781" s="5"/>
      <c r="E2781">
        <v>10</v>
      </c>
      <c r="F2781">
        <v>2</v>
      </c>
      <c r="G2781">
        <v>8</v>
      </c>
      <c r="H2781" s="11">
        <f>Sample[[#This Row],[C]]/Sample[[#This Row],[D]]</f>
        <v>0.2</v>
      </c>
      <c r="I2781" s="11">
        <f>Sample[[#This Row],[A]]/Sample[[#This Row],[C]]</f>
        <v>4</v>
      </c>
      <c r="J2781" s="11">
        <f>Sample[[#This Row],[D]]/Sample[[#This Row],[A]]</f>
        <v>1.25</v>
      </c>
      <c r="K2781" s="11">
        <f>Sample[[#This Row],[A]]/Sample[[#This Row],[D]]</f>
        <v>0.8</v>
      </c>
      <c r="L2781" s="11">
        <f>Sample[[#This Row],[D]]/Sample[[#This Row],[C]]</f>
        <v>5</v>
      </c>
      <c r="M2781" s="11">
        <f>Sample[[#This Row],[C]]/Sample[[#This Row],[A]]</f>
        <v>0.25</v>
      </c>
      <c r="N2781">
        <f>IF(Sample[[#This Row],[Ap]]=0,10,LOG(Sample[[#This Row],[Ap]]))</f>
        <v>-0.69897000433601875</v>
      </c>
      <c r="O2781">
        <f>IF(Sample[[#This Row],[Ei]]=0,10,LOG(Sample[[#This Row],[Ei]]))</f>
        <v>0.6020599913279624</v>
      </c>
      <c r="P2781">
        <f>IF(Sample[[#This Row],[Ii]]=0,10,LOG(Sample[[#This Row],[Ii]]))</f>
        <v>9.691001300805642E-2</v>
      </c>
      <c r="Q2781">
        <f>Kx-Sample[[#This Row],[Xp]]</f>
        <v>0.69897000433601875</v>
      </c>
      <c r="R2781">
        <f>Ky-Sample[[#This Row],[Yp]]</f>
        <v>-1.6020599913279625</v>
      </c>
      <c r="S2781">
        <f>Kz-Sample[[#This Row],[Zp]]</f>
        <v>0.90308998699194354</v>
      </c>
      <c r="T2781">
        <f>Sample[[#This Row],[Kpy]]*KSc-Sample[[#This Row],[KPz]]*KSb</f>
        <v>0.69897000433601897</v>
      </c>
      <c r="U2781">
        <f>-1*(Sample[[#This Row],[KPx]]*KSc-Sample[[#This Row],[KPz]]*KSa)</f>
        <v>0.69897000433601875</v>
      </c>
      <c r="V2781">
        <f>(Sample[[#This Row],[KPx]]*$R$2-Sample[[#This Row],[Kpy]]*KSa)</f>
        <v>0.69897000433601875</v>
      </c>
      <c r="W2781">
        <f>Sample[[#This Row],[Kpy]]*KTc-Sample[[#This Row],[KPz]]*KTb</f>
        <v>2.5051499783199063</v>
      </c>
      <c r="X2781">
        <f>-1*(Sample[[#This Row],[KPx]]*KTc-Sample[[#This Row],[KPz]]*KTa)</f>
        <v>2.5051499783199058</v>
      </c>
      <c r="Y2781">
        <f>(Sample[[#This Row],[KPx]]*KTb-Sample[[#This Row],[Kpy]]*KTa)</f>
        <v>2.5051499783199063</v>
      </c>
      <c r="Z2781">
        <f>-Sample[[#This Row],[Xp]]*a+Sample[[#This Row],[Yp]]*b+Sample[[#This Row],[Zp]]*c_</f>
        <v>1.3979400086720377</v>
      </c>
      <c r="AA2781" s="8">
        <f>-IF(Sample[[#This Row],[Column2]]&gt;0,1,-1)*SQRT(Sample[[#This Row],[KPx''i]]^2+Sample[[#This Row],[KPx''j]]^2+Sample[[#This Row],[KPx''k]]^2)/Ksmag/Scale</f>
        <v>-0.85605992806709574</v>
      </c>
      <c r="AB2781" s="1">
        <f>SQRT(Sample[[#This Row],[Kpy''i]]^2+Sample[[#This Row],[KPy''j]]^2+Sample[[#This Row],[KPy''k]]^2)/KTmag/Scale</f>
        <v>1.7714085375593385</v>
      </c>
    </row>
    <row r="2782" spans="1:28" hidden="1" x14ac:dyDescent="0.25">
      <c r="A2782" s="5">
        <v>2777</v>
      </c>
      <c r="B2782" s="13" t="s">
        <v>43</v>
      </c>
      <c r="C2782" s="5"/>
      <c r="D2782" s="5"/>
      <c r="E2782">
        <v>4</v>
      </c>
      <c r="F2782">
        <v>9</v>
      </c>
      <c r="G2782">
        <v>6</v>
      </c>
      <c r="H2782" s="11">
        <f>Sample[[#This Row],[C]]/Sample[[#This Row],[D]]</f>
        <v>2.25</v>
      </c>
      <c r="I2782" s="11">
        <f>Sample[[#This Row],[A]]/Sample[[#This Row],[C]]</f>
        <v>0.66666666666666663</v>
      </c>
      <c r="J2782" s="11">
        <f>Sample[[#This Row],[D]]/Sample[[#This Row],[A]]</f>
        <v>0.66666666666666663</v>
      </c>
      <c r="K2782" s="11">
        <f>Sample[[#This Row],[A]]/Sample[[#This Row],[D]]</f>
        <v>1.5</v>
      </c>
      <c r="L2782" s="11">
        <f>Sample[[#This Row],[D]]/Sample[[#This Row],[C]]</f>
        <v>0.44444444444444442</v>
      </c>
      <c r="M2782" s="11">
        <f>Sample[[#This Row],[C]]/Sample[[#This Row],[A]]</f>
        <v>1.5</v>
      </c>
      <c r="N2782">
        <f>IF(Sample[[#This Row],[Ap]]=0,10,LOG(Sample[[#This Row],[Ap]]))</f>
        <v>0.35218251811136247</v>
      </c>
      <c r="O2782">
        <f>IF(Sample[[#This Row],[Ei]]=0,10,LOG(Sample[[#This Row],[Ei]]))</f>
        <v>-0.17609125905568127</v>
      </c>
      <c r="P2782">
        <f>IF(Sample[[#This Row],[Ii]]=0,10,LOG(Sample[[#This Row],[Ii]]))</f>
        <v>-0.17609125905568127</v>
      </c>
      <c r="Q2782">
        <f>Kx-Sample[[#This Row],[Xp]]</f>
        <v>-0.35218251811136247</v>
      </c>
      <c r="R2782">
        <f>Ky-Sample[[#This Row],[Yp]]</f>
        <v>-0.82390874094431876</v>
      </c>
      <c r="S2782">
        <f>Kz-Sample[[#This Row],[Zp]]</f>
        <v>1.1760912590556813</v>
      </c>
      <c r="T2782">
        <f>Sample[[#This Row],[Kpy]]*KSc-Sample[[#This Row],[KPz]]*KSb</f>
        <v>-0.35218251811136259</v>
      </c>
      <c r="U2782">
        <f>-1*(Sample[[#This Row],[KPx]]*KSc-Sample[[#This Row],[KPz]]*KSa)</f>
        <v>-0.35218251811136247</v>
      </c>
      <c r="V2782">
        <f>(Sample[[#This Row],[KPx]]*$R$2-Sample[[#This Row],[Kpy]]*KSa)</f>
        <v>-0.35218251811136247</v>
      </c>
      <c r="W2782">
        <f>Sample[[#This Row],[Kpy]]*KTc-Sample[[#This Row],[KPz]]*KTb</f>
        <v>2</v>
      </c>
      <c r="X2782">
        <f>-1*(Sample[[#This Row],[KPx]]*KTc-Sample[[#This Row],[KPz]]*KTa)</f>
        <v>2</v>
      </c>
      <c r="Y2782">
        <f>(Sample[[#This Row],[KPx]]*KTb-Sample[[#This Row],[Kpy]]*KTa)</f>
        <v>2</v>
      </c>
      <c r="Z2782">
        <f>-Sample[[#This Row],[Xp]]*a+Sample[[#This Row],[Yp]]*b+Sample[[#This Row],[Zp]]*c_</f>
        <v>-0.70436503622272506</v>
      </c>
      <c r="AA2782" s="8">
        <f>-IF(Sample[[#This Row],[Column2]]&gt;0,1,-1)*SQRT(Sample[[#This Row],[KPx''i]]^2+Sample[[#This Row],[KPx''j]]^2+Sample[[#This Row],[KPx''k]]^2)/Ksmag/Scale</f>
        <v>0.43133373285066656</v>
      </c>
      <c r="AB2782" s="1">
        <f>SQRT(Sample[[#This Row],[Kpy''i]]^2+Sample[[#This Row],[KPy''j]]^2+Sample[[#This Row],[KPy''k]]^2)/KTmag/Scale</f>
        <v>1.4142135623730951</v>
      </c>
    </row>
    <row r="2783" spans="1:28" hidden="1" x14ac:dyDescent="0.25">
      <c r="A2783" s="5">
        <v>2778</v>
      </c>
      <c r="B2783" s="13" t="s">
        <v>43</v>
      </c>
      <c r="C2783" s="5"/>
      <c r="D2783" s="5"/>
      <c r="E2783">
        <v>4</v>
      </c>
      <c r="F2783">
        <v>7</v>
      </c>
      <c r="G2783">
        <v>4</v>
      </c>
      <c r="H2783" s="11">
        <f>Sample[[#This Row],[C]]/Sample[[#This Row],[D]]</f>
        <v>1.75</v>
      </c>
      <c r="I2783" s="11">
        <f>Sample[[#This Row],[A]]/Sample[[#This Row],[C]]</f>
        <v>0.5714285714285714</v>
      </c>
      <c r="J2783" s="11">
        <f>Sample[[#This Row],[D]]/Sample[[#This Row],[A]]</f>
        <v>1</v>
      </c>
      <c r="K2783" s="11">
        <f>Sample[[#This Row],[A]]/Sample[[#This Row],[D]]</f>
        <v>1</v>
      </c>
      <c r="L2783" s="11">
        <f>Sample[[#This Row],[D]]/Sample[[#This Row],[C]]</f>
        <v>0.5714285714285714</v>
      </c>
      <c r="M2783" s="11">
        <f>Sample[[#This Row],[C]]/Sample[[#This Row],[A]]</f>
        <v>1.75</v>
      </c>
      <c r="N2783">
        <f>IF(Sample[[#This Row],[Ap]]=0,10,LOG(Sample[[#This Row],[Ap]]))</f>
        <v>0.24303804868629444</v>
      </c>
      <c r="O2783">
        <f>IF(Sample[[#This Row],[Ei]]=0,10,LOG(Sample[[#This Row],[Ei]]))</f>
        <v>-0.24303804868629447</v>
      </c>
      <c r="P2783">
        <f>IF(Sample[[#This Row],[Ii]]=0,10,LOG(Sample[[#This Row],[Ii]]))</f>
        <v>0</v>
      </c>
      <c r="Q2783">
        <f>Kx-Sample[[#This Row],[Xp]]</f>
        <v>-0.24303804868629444</v>
      </c>
      <c r="R2783">
        <f>Ky-Sample[[#This Row],[Yp]]</f>
        <v>-0.75696195131370558</v>
      </c>
      <c r="S2783">
        <f>Kz-Sample[[#This Row],[Zp]]</f>
        <v>1</v>
      </c>
      <c r="T2783">
        <f>Sample[[#This Row],[Kpy]]*KSc-Sample[[#This Row],[KPz]]*KSb</f>
        <v>-0.24303804868629442</v>
      </c>
      <c r="U2783">
        <f>-1*(Sample[[#This Row],[KPx]]*KSc-Sample[[#This Row],[KPz]]*KSa)</f>
        <v>-0.24303804868629444</v>
      </c>
      <c r="V2783">
        <f>(Sample[[#This Row],[KPx]]*$R$2-Sample[[#This Row],[Kpy]]*KSa)</f>
        <v>-0.24303804868629444</v>
      </c>
      <c r="W2783">
        <f>Sample[[#This Row],[Kpy]]*KTc-Sample[[#This Row],[KPz]]*KTb</f>
        <v>1.7569619513137056</v>
      </c>
      <c r="X2783">
        <f>-1*(Sample[[#This Row],[KPx]]*KTc-Sample[[#This Row],[KPz]]*KTa)</f>
        <v>1.7569619513137056</v>
      </c>
      <c r="Y2783">
        <f>(Sample[[#This Row],[KPx]]*KTb-Sample[[#This Row],[Kpy]]*KTa)</f>
        <v>1.7569619513137056</v>
      </c>
      <c r="Z2783">
        <f>-Sample[[#This Row],[Xp]]*a+Sample[[#This Row],[Yp]]*b+Sample[[#This Row],[Zp]]*c_</f>
        <v>-0.48607609737258894</v>
      </c>
      <c r="AA2783" s="8">
        <f>-IF(Sample[[#This Row],[Column2]]&gt;0,1,-1)*SQRT(Sample[[#This Row],[KPx''i]]^2+Sample[[#This Row],[KPx''j]]^2+Sample[[#This Row],[KPx''k]]^2)/Ksmag/Scale</f>
        <v>0.29765960368155842</v>
      </c>
      <c r="AB2783" s="1">
        <f>SQRT(Sample[[#This Row],[Kpy''i]]^2+Sample[[#This Row],[KPy''j]]^2+Sample[[#This Row],[KPy''k]]^2)/KTmag/Scale</f>
        <v>1.2423597100606703</v>
      </c>
    </row>
    <row r="2784" spans="1:28" hidden="1" x14ac:dyDescent="0.25">
      <c r="A2784" s="5">
        <v>2779</v>
      </c>
      <c r="B2784" s="13" t="s">
        <v>43</v>
      </c>
      <c r="C2784" s="5"/>
      <c r="D2784" s="5"/>
      <c r="E2784">
        <v>10</v>
      </c>
      <c r="F2784">
        <v>3</v>
      </c>
      <c r="G2784">
        <v>7</v>
      </c>
      <c r="H2784" s="11">
        <f>Sample[[#This Row],[C]]/Sample[[#This Row],[D]]</f>
        <v>0.3</v>
      </c>
      <c r="I2784" s="11">
        <f>Sample[[#This Row],[A]]/Sample[[#This Row],[C]]</f>
        <v>2.3333333333333335</v>
      </c>
      <c r="J2784" s="11">
        <f>Sample[[#This Row],[D]]/Sample[[#This Row],[A]]</f>
        <v>1.4285714285714286</v>
      </c>
      <c r="K2784" s="11">
        <f>Sample[[#This Row],[A]]/Sample[[#This Row],[D]]</f>
        <v>0.7</v>
      </c>
      <c r="L2784" s="11">
        <f>Sample[[#This Row],[D]]/Sample[[#This Row],[C]]</f>
        <v>3.3333333333333335</v>
      </c>
      <c r="M2784" s="11">
        <f>Sample[[#This Row],[C]]/Sample[[#This Row],[A]]</f>
        <v>0.42857142857142855</v>
      </c>
      <c r="N2784">
        <f>IF(Sample[[#This Row],[Ap]]=0,10,LOG(Sample[[#This Row],[Ap]]))</f>
        <v>-0.52287874528033762</v>
      </c>
      <c r="O2784">
        <f>IF(Sample[[#This Row],[Ei]]=0,10,LOG(Sample[[#This Row],[Ei]]))</f>
        <v>0.36797678529459443</v>
      </c>
      <c r="P2784">
        <f>IF(Sample[[#This Row],[Ii]]=0,10,LOG(Sample[[#This Row],[Ii]]))</f>
        <v>0.15490195998574319</v>
      </c>
      <c r="Q2784">
        <f>Kx-Sample[[#This Row],[Xp]]</f>
        <v>0.52287874528033762</v>
      </c>
      <c r="R2784">
        <f>Ky-Sample[[#This Row],[Yp]]</f>
        <v>-1.3679767852945943</v>
      </c>
      <c r="S2784">
        <f>Kz-Sample[[#This Row],[Zp]]</f>
        <v>0.84509804001425681</v>
      </c>
      <c r="T2784">
        <f>Sample[[#This Row],[Kpy]]*KSc-Sample[[#This Row],[KPz]]*KSb</f>
        <v>0.52287874528033751</v>
      </c>
      <c r="U2784">
        <f>-1*(Sample[[#This Row],[KPx]]*KSc-Sample[[#This Row],[KPz]]*KSa)</f>
        <v>0.52287874528033762</v>
      </c>
      <c r="V2784">
        <f>(Sample[[#This Row],[KPx]]*$R$2-Sample[[#This Row],[Kpy]]*KSa)</f>
        <v>0.52287874528033762</v>
      </c>
      <c r="W2784">
        <f>Sample[[#This Row],[Kpy]]*KTc-Sample[[#This Row],[KPz]]*KTb</f>
        <v>2.2130748253088512</v>
      </c>
      <c r="X2784">
        <f>-1*(Sample[[#This Row],[KPx]]*KTc-Sample[[#This Row],[KPz]]*KTa)</f>
        <v>2.2130748253088512</v>
      </c>
      <c r="Y2784">
        <f>(Sample[[#This Row],[KPx]]*KTb-Sample[[#This Row],[Kpy]]*KTa)</f>
        <v>2.2130748253088512</v>
      </c>
      <c r="Z2784">
        <f>-Sample[[#This Row],[Xp]]*a+Sample[[#This Row],[Yp]]*b+Sample[[#This Row],[Zp]]*c_</f>
        <v>1.0457574905606752</v>
      </c>
      <c r="AA2784" s="8">
        <f>-IF(Sample[[#This Row],[Column2]]&gt;0,1,-1)*SQRT(Sample[[#This Row],[KPx''i]]^2+Sample[[#This Row],[KPx''j]]^2+Sample[[#This Row],[KPx''k]]^2)/Ksmag/Scale</f>
        <v>-0.64039306164176246</v>
      </c>
      <c r="AB2784" s="1">
        <f>SQRT(Sample[[#This Row],[Kpy''i]]^2+Sample[[#This Row],[KPy''j]]^2+Sample[[#This Row],[KPy''k]]^2)/KTmag/Scale</f>
        <v>1.5648802162491229</v>
      </c>
    </row>
    <row r="2785" spans="1:28" hidden="1" x14ac:dyDescent="0.25">
      <c r="A2785" s="5">
        <v>2780</v>
      </c>
      <c r="B2785" s="13" t="s">
        <v>43</v>
      </c>
      <c r="C2785" s="5"/>
      <c r="D2785" s="5"/>
      <c r="E2785">
        <v>1</v>
      </c>
      <c r="F2785">
        <v>8</v>
      </c>
      <c r="G2785">
        <v>9</v>
      </c>
      <c r="H2785" s="11">
        <f>Sample[[#This Row],[C]]/Sample[[#This Row],[D]]</f>
        <v>8</v>
      </c>
      <c r="I2785" s="11">
        <f>Sample[[#This Row],[A]]/Sample[[#This Row],[C]]</f>
        <v>1.125</v>
      </c>
      <c r="J2785" s="11">
        <f>Sample[[#This Row],[D]]/Sample[[#This Row],[A]]</f>
        <v>0.1111111111111111</v>
      </c>
      <c r="K2785" s="11">
        <f>Sample[[#This Row],[A]]/Sample[[#This Row],[D]]</f>
        <v>9</v>
      </c>
      <c r="L2785" s="11">
        <f>Sample[[#This Row],[D]]/Sample[[#This Row],[C]]</f>
        <v>0.125</v>
      </c>
      <c r="M2785" s="11">
        <f>Sample[[#This Row],[C]]/Sample[[#This Row],[A]]</f>
        <v>0.88888888888888884</v>
      </c>
      <c r="N2785">
        <f>IF(Sample[[#This Row],[Ap]]=0,10,LOG(Sample[[#This Row],[Ap]]))</f>
        <v>0.90308998699194354</v>
      </c>
      <c r="O2785">
        <f>IF(Sample[[#This Row],[Ei]]=0,10,LOG(Sample[[#This Row],[Ei]]))</f>
        <v>5.1152522447381291E-2</v>
      </c>
      <c r="P2785">
        <f>IF(Sample[[#This Row],[Ii]]=0,10,LOG(Sample[[#This Row],[Ii]]))</f>
        <v>-0.95424250943932487</v>
      </c>
      <c r="Q2785">
        <f>Kx-Sample[[#This Row],[Xp]]</f>
        <v>-0.90308998699194354</v>
      </c>
      <c r="R2785">
        <f>Ky-Sample[[#This Row],[Yp]]</f>
        <v>-1.0511525224473812</v>
      </c>
      <c r="S2785">
        <f>Kz-Sample[[#This Row],[Zp]]</f>
        <v>1.9542425094393248</v>
      </c>
      <c r="T2785">
        <f>Sample[[#This Row],[Kpy]]*KSc-Sample[[#This Row],[KPz]]*KSb</f>
        <v>-0.90308998699194354</v>
      </c>
      <c r="U2785">
        <f>-1*(Sample[[#This Row],[KPx]]*KSc-Sample[[#This Row],[KPz]]*KSa)</f>
        <v>-0.90308998699194354</v>
      </c>
      <c r="V2785">
        <f>(Sample[[#This Row],[KPx]]*$R$2-Sample[[#This Row],[Kpy]]*KSa)</f>
        <v>-0.90308998699194354</v>
      </c>
      <c r="W2785">
        <f>Sample[[#This Row],[Kpy]]*KTc-Sample[[#This Row],[KPz]]*KTb</f>
        <v>3.0053950318867058</v>
      </c>
      <c r="X2785">
        <f>-1*(Sample[[#This Row],[KPx]]*KTc-Sample[[#This Row],[KPz]]*KTa)</f>
        <v>3.0053950318867058</v>
      </c>
      <c r="Y2785">
        <f>(Sample[[#This Row],[KPx]]*KTb-Sample[[#This Row],[Kpy]]*KTa)</f>
        <v>3.0053950318867058</v>
      </c>
      <c r="Z2785">
        <f>-Sample[[#This Row],[Xp]]*a+Sample[[#This Row],[Yp]]*b+Sample[[#This Row],[Zp]]*c_</f>
        <v>-1.8061799739838871</v>
      </c>
      <c r="AA2785" s="8">
        <f>-IF(Sample[[#This Row],[Column2]]&gt;0,1,-1)*SQRT(Sample[[#This Row],[KPx''i]]^2+Sample[[#This Row],[KPx''j]]^2+Sample[[#This Row],[KPx''k]]^2)/Ksmag/Scale</f>
        <v>1.1060548299734796</v>
      </c>
      <c r="AB2785" s="1">
        <f>SQRT(Sample[[#This Row],[Kpy''i]]^2+Sample[[#This Row],[KPy''j]]^2+Sample[[#This Row],[KPy''k]]^2)/KTmag/Scale</f>
        <v>2.12513520719145</v>
      </c>
    </row>
    <row r="2786" spans="1:28" hidden="1" x14ac:dyDescent="0.25">
      <c r="A2786" s="5">
        <v>2781</v>
      </c>
      <c r="B2786" s="13" t="s">
        <v>43</v>
      </c>
      <c r="C2786" s="5"/>
      <c r="D2786" s="5"/>
      <c r="E2786">
        <v>7</v>
      </c>
      <c r="F2786">
        <v>1</v>
      </c>
      <c r="G2786">
        <v>2</v>
      </c>
      <c r="H2786" s="11">
        <f>Sample[[#This Row],[C]]/Sample[[#This Row],[D]]</f>
        <v>0.14285714285714285</v>
      </c>
      <c r="I2786" s="11">
        <f>Sample[[#This Row],[A]]/Sample[[#This Row],[C]]</f>
        <v>2</v>
      </c>
      <c r="J2786" s="11">
        <f>Sample[[#This Row],[D]]/Sample[[#This Row],[A]]</f>
        <v>3.5</v>
      </c>
      <c r="K2786" s="11">
        <f>Sample[[#This Row],[A]]/Sample[[#This Row],[D]]</f>
        <v>0.2857142857142857</v>
      </c>
      <c r="L2786" s="11">
        <f>Sample[[#This Row],[D]]/Sample[[#This Row],[C]]</f>
        <v>7</v>
      </c>
      <c r="M2786" s="11">
        <f>Sample[[#This Row],[C]]/Sample[[#This Row],[A]]</f>
        <v>0.5</v>
      </c>
      <c r="N2786">
        <f>IF(Sample[[#This Row],[Ap]]=0,10,LOG(Sample[[#This Row],[Ap]]))</f>
        <v>-0.84509804001425681</v>
      </c>
      <c r="O2786">
        <f>IF(Sample[[#This Row],[Ei]]=0,10,LOG(Sample[[#This Row],[Ei]]))</f>
        <v>0.3010299956639812</v>
      </c>
      <c r="P2786">
        <f>IF(Sample[[#This Row],[Ii]]=0,10,LOG(Sample[[#This Row],[Ii]]))</f>
        <v>0.54406804435027567</v>
      </c>
      <c r="Q2786">
        <f>Kx-Sample[[#This Row],[Xp]]</f>
        <v>0.84509804001425681</v>
      </c>
      <c r="R2786">
        <f>Ky-Sample[[#This Row],[Yp]]</f>
        <v>-1.3010299956639813</v>
      </c>
      <c r="S2786">
        <f>Kz-Sample[[#This Row],[Zp]]</f>
        <v>0.45593195564972433</v>
      </c>
      <c r="T2786">
        <f>Sample[[#This Row],[Kpy]]*KSc-Sample[[#This Row],[KPz]]*KSb</f>
        <v>0.84509804001425692</v>
      </c>
      <c r="U2786">
        <f>-1*(Sample[[#This Row],[KPx]]*KSc-Sample[[#This Row],[KPz]]*KSa)</f>
        <v>0.84509804001425681</v>
      </c>
      <c r="V2786">
        <f>(Sample[[#This Row],[KPx]]*$R$2-Sample[[#This Row],[Kpy]]*KSa)</f>
        <v>0.84509804001425681</v>
      </c>
      <c r="W2786">
        <f>Sample[[#This Row],[Kpy]]*KTc-Sample[[#This Row],[KPz]]*KTb</f>
        <v>1.7569619513137056</v>
      </c>
      <c r="X2786">
        <f>-1*(Sample[[#This Row],[KPx]]*KTc-Sample[[#This Row],[KPz]]*KTa)</f>
        <v>1.7569619513137056</v>
      </c>
      <c r="Y2786">
        <f>(Sample[[#This Row],[KPx]]*KTb-Sample[[#This Row],[Kpy]]*KTa)</f>
        <v>1.7569619513137056</v>
      </c>
      <c r="Z2786">
        <f>-Sample[[#This Row],[Xp]]*a+Sample[[#This Row],[Yp]]*b+Sample[[#This Row],[Zp]]*c_</f>
        <v>1.6901960800285138</v>
      </c>
      <c r="AA2786" s="8">
        <f>-IF(Sample[[#This Row],[Column2]]&gt;0,1,-1)*SQRT(Sample[[#This Row],[KPx''i]]^2+Sample[[#This Row],[KPx''j]]^2+Sample[[#This Row],[KPx''k]]^2)/Ksmag/Scale</f>
        <v>-1.035029490330545</v>
      </c>
      <c r="AB2786" s="1">
        <f>SQRT(Sample[[#This Row],[Kpy''i]]^2+Sample[[#This Row],[KPy''j]]^2+Sample[[#This Row],[KPy''k]]^2)/KTmag/Scale</f>
        <v>1.2423597100606703</v>
      </c>
    </row>
    <row r="2787" spans="1:28" hidden="1" x14ac:dyDescent="0.25">
      <c r="A2787" s="5">
        <v>2782</v>
      </c>
      <c r="B2787" s="13" t="s">
        <v>43</v>
      </c>
      <c r="C2787" s="5"/>
      <c r="D2787" s="5"/>
      <c r="E2787">
        <v>2</v>
      </c>
      <c r="F2787">
        <v>8</v>
      </c>
      <c r="G2787">
        <v>9</v>
      </c>
      <c r="H2787" s="11">
        <f>Sample[[#This Row],[C]]/Sample[[#This Row],[D]]</f>
        <v>4</v>
      </c>
      <c r="I2787" s="11">
        <f>Sample[[#This Row],[A]]/Sample[[#This Row],[C]]</f>
        <v>1.125</v>
      </c>
      <c r="J2787" s="11">
        <f>Sample[[#This Row],[D]]/Sample[[#This Row],[A]]</f>
        <v>0.22222222222222221</v>
      </c>
      <c r="K2787" s="11">
        <f>Sample[[#This Row],[A]]/Sample[[#This Row],[D]]</f>
        <v>4.5</v>
      </c>
      <c r="L2787" s="11">
        <f>Sample[[#This Row],[D]]/Sample[[#This Row],[C]]</f>
        <v>0.25</v>
      </c>
      <c r="M2787" s="11">
        <f>Sample[[#This Row],[C]]/Sample[[#This Row],[A]]</f>
        <v>0.88888888888888884</v>
      </c>
      <c r="N2787">
        <f>IF(Sample[[#This Row],[Ap]]=0,10,LOG(Sample[[#This Row],[Ap]]))</f>
        <v>0.6020599913279624</v>
      </c>
      <c r="O2787">
        <f>IF(Sample[[#This Row],[Ei]]=0,10,LOG(Sample[[#This Row],[Ei]]))</f>
        <v>5.1152522447381291E-2</v>
      </c>
      <c r="P2787">
        <f>IF(Sample[[#This Row],[Ii]]=0,10,LOG(Sample[[#This Row],[Ii]]))</f>
        <v>-0.65321251377534373</v>
      </c>
      <c r="Q2787">
        <f>Kx-Sample[[#This Row],[Xp]]</f>
        <v>-0.6020599913279624</v>
      </c>
      <c r="R2787">
        <f>Ky-Sample[[#This Row],[Yp]]</f>
        <v>-1.0511525224473812</v>
      </c>
      <c r="S2787">
        <f>Kz-Sample[[#This Row],[Zp]]</f>
        <v>1.6532125137753437</v>
      </c>
      <c r="T2787">
        <f>Sample[[#This Row],[Kpy]]*KSc-Sample[[#This Row],[KPz]]*KSb</f>
        <v>-0.60205999132796251</v>
      </c>
      <c r="U2787">
        <f>-1*(Sample[[#This Row],[KPx]]*KSc-Sample[[#This Row],[KPz]]*KSa)</f>
        <v>-0.6020599913279624</v>
      </c>
      <c r="V2787">
        <f>(Sample[[#This Row],[KPx]]*$R$2-Sample[[#This Row],[Kpy]]*KSa)</f>
        <v>-0.6020599913279624</v>
      </c>
      <c r="W2787">
        <f>Sample[[#This Row],[Kpy]]*KTc-Sample[[#This Row],[KPz]]*KTb</f>
        <v>2.7043650362227249</v>
      </c>
      <c r="X2787">
        <f>-1*(Sample[[#This Row],[KPx]]*KTc-Sample[[#This Row],[KPz]]*KTa)</f>
        <v>2.7043650362227249</v>
      </c>
      <c r="Y2787">
        <f>(Sample[[#This Row],[KPx]]*KTb-Sample[[#This Row],[Kpy]]*KTa)</f>
        <v>2.7043650362227249</v>
      </c>
      <c r="Z2787">
        <f>-Sample[[#This Row],[Xp]]*a+Sample[[#This Row],[Yp]]*b+Sample[[#This Row],[Zp]]*c_</f>
        <v>-1.2041199826559248</v>
      </c>
      <c r="AA2787" s="8">
        <f>-IF(Sample[[#This Row],[Column2]]&gt;0,1,-1)*SQRT(Sample[[#This Row],[KPx''i]]^2+Sample[[#This Row],[KPx''j]]^2+Sample[[#This Row],[KPx''k]]^2)/Ksmag/Scale</f>
        <v>0.73736988664898662</v>
      </c>
      <c r="AB2787" s="1">
        <f>SQRT(Sample[[#This Row],[Kpy''i]]^2+Sample[[#This Row],[KPy''j]]^2+Sample[[#This Row],[KPy''k]]^2)/KTmag/Scale</f>
        <v>1.9122748559168923</v>
      </c>
    </row>
    <row r="2788" spans="1:28" hidden="1" x14ac:dyDescent="0.25">
      <c r="A2788" s="5">
        <v>2783</v>
      </c>
      <c r="B2788" s="13" t="s">
        <v>43</v>
      </c>
      <c r="C2788" s="5"/>
      <c r="D2788" s="5"/>
      <c r="E2788">
        <v>1</v>
      </c>
      <c r="F2788">
        <v>8</v>
      </c>
      <c r="G2788">
        <v>6</v>
      </c>
      <c r="H2788" s="11">
        <f>Sample[[#This Row],[C]]/Sample[[#This Row],[D]]</f>
        <v>8</v>
      </c>
      <c r="I2788" s="11">
        <f>Sample[[#This Row],[A]]/Sample[[#This Row],[C]]</f>
        <v>0.75</v>
      </c>
      <c r="J2788" s="11">
        <f>Sample[[#This Row],[D]]/Sample[[#This Row],[A]]</f>
        <v>0.16666666666666666</v>
      </c>
      <c r="K2788" s="11">
        <f>Sample[[#This Row],[A]]/Sample[[#This Row],[D]]</f>
        <v>6</v>
      </c>
      <c r="L2788" s="11">
        <f>Sample[[#This Row],[D]]/Sample[[#This Row],[C]]</f>
        <v>0.125</v>
      </c>
      <c r="M2788" s="11">
        <f>Sample[[#This Row],[C]]/Sample[[#This Row],[A]]</f>
        <v>1.3333333333333333</v>
      </c>
      <c r="N2788">
        <f>IF(Sample[[#This Row],[Ap]]=0,10,LOG(Sample[[#This Row],[Ap]]))</f>
        <v>0.90308998699194354</v>
      </c>
      <c r="O2788">
        <f>IF(Sample[[#This Row],[Ei]]=0,10,LOG(Sample[[#This Row],[Ei]]))</f>
        <v>-0.12493873660829995</v>
      </c>
      <c r="P2788">
        <f>IF(Sample[[#This Row],[Ii]]=0,10,LOG(Sample[[#This Row],[Ii]]))</f>
        <v>-0.77815125038364363</v>
      </c>
      <c r="Q2788">
        <f>Kx-Sample[[#This Row],[Xp]]</f>
        <v>-0.90308998699194354</v>
      </c>
      <c r="R2788">
        <f>Ky-Sample[[#This Row],[Yp]]</f>
        <v>-0.87506126339170009</v>
      </c>
      <c r="S2788">
        <f>Kz-Sample[[#This Row],[Zp]]</f>
        <v>1.7781512503836436</v>
      </c>
      <c r="T2788">
        <f>Sample[[#This Row],[Kpy]]*KSc-Sample[[#This Row],[KPz]]*KSb</f>
        <v>-0.90308998699194354</v>
      </c>
      <c r="U2788">
        <f>-1*(Sample[[#This Row],[KPx]]*KSc-Sample[[#This Row],[KPz]]*KSa)</f>
        <v>-0.90308998699194354</v>
      </c>
      <c r="V2788">
        <f>(Sample[[#This Row],[KPx]]*$R$2-Sample[[#This Row],[Kpy]]*KSa)</f>
        <v>-0.90308998699194354</v>
      </c>
      <c r="W2788">
        <f>Sample[[#This Row],[Kpy]]*KTc-Sample[[#This Row],[KPz]]*KTb</f>
        <v>2.653212513775344</v>
      </c>
      <c r="X2788">
        <f>-1*(Sample[[#This Row],[KPx]]*KTc-Sample[[#This Row],[KPz]]*KTa)</f>
        <v>2.653212513775344</v>
      </c>
      <c r="Y2788">
        <f>(Sample[[#This Row],[KPx]]*KTb-Sample[[#This Row],[Kpy]]*KTa)</f>
        <v>2.653212513775344</v>
      </c>
      <c r="Z2788">
        <f>-Sample[[#This Row],[Xp]]*a+Sample[[#This Row],[Yp]]*b+Sample[[#This Row],[Zp]]*c_</f>
        <v>-1.8061799739838871</v>
      </c>
      <c r="AA2788" s="8">
        <f>-IF(Sample[[#This Row],[Column2]]&gt;0,1,-1)*SQRT(Sample[[#This Row],[KPx''i]]^2+Sample[[#This Row],[KPx''j]]^2+Sample[[#This Row],[KPx''k]]^2)/Ksmag/Scale</f>
        <v>1.1060548299734796</v>
      </c>
      <c r="AB2788" s="1">
        <f>SQRT(Sample[[#This Row],[Kpy''i]]^2+Sample[[#This Row],[KPy''j]]^2+Sample[[#This Row],[KPy''k]]^2)/KTmag/Scale</f>
        <v>1.8761045604195521</v>
      </c>
    </row>
    <row r="2789" spans="1:28" hidden="1" x14ac:dyDescent="0.25">
      <c r="A2789" s="5">
        <v>2784</v>
      </c>
      <c r="B2789" s="13" t="s">
        <v>43</v>
      </c>
      <c r="C2789" s="5"/>
      <c r="D2789" s="5"/>
      <c r="E2789">
        <v>4</v>
      </c>
      <c r="F2789">
        <v>7</v>
      </c>
      <c r="G2789">
        <v>3</v>
      </c>
      <c r="H2789" s="11">
        <f>Sample[[#This Row],[C]]/Sample[[#This Row],[D]]</f>
        <v>1.75</v>
      </c>
      <c r="I2789" s="11">
        <f>Sample[[#This Row],[A]]/Sample[[#This Row],[C]]</f>
        <v>0.42857142857142855</v>
      </c>
      <c r="J2789" s="11">
        <f>Sample[[#This Row],[D]]/Sample[[#This Row],[A]]</f>
        <v>1.3333333333333333</v>
      </c>
      <c r="K2789" s="11">
        <f>Sample[[#This Row],[A]]/Sample[[#This Row],[D]]</f>
        <v>0.75</v>
      </c>
      <c r="L2789" s="11">
        <f>Sample[[#This Row],[D]]/Sample[[#This Row],[C]]</f>
        <v>0.5714285714285714</v>
      </c>
      <c r="M2789" s="11">
        <f>Sample[[#This Row],[C]]/Sample[[#This Row],[A]]</f>
        <v>2.3333333333333335</v>
      </c>
      <c r="N2789">
        <f>IF(Sample[[#This Row],[Ap]]=0,10,LOG(Sample[[#This Row],[Ap]]))</f>
        <v>0.24303804868629444</v>
      </c>
      <c r="O2789">
        <f>IF(Sample[[#This Row],[Ei]]=0,10,LOG(Sample[[#This Row],[Ei]]))</f>
        <v>-0.36797678529459443</v>
      </c>
      <c r="P2789">
        <f>IF(Sample[[#This Row],[Ii]]=0,10,LOG(Sample[[#This Row],[Ii]]))</f>
        <v>0.12493873660829993</v>
      </c>
      <c r="Q2789">
        <f>Kx-Sample[[#This Row],[Xp]]</f>
        <v>-0.24303804868629444</v>
      </c>
      <c r="R2789">
        <f>Ky-Sample[[#This Row],[Yp]]</f>
        <v>-0.63202321470540557</v>
      </c>
      <c r="S2789">
        <f>Kz-Sample[[#This Row],[Zp]]</f>
        <v>0.87506126339170009</v>
      </c>
      <c r="T2789">
        <f>Sample[[#This Row],[Kpy]]*KSc-Sample[[#This Row],[KPz]]*KSb</f>
        <v>-0.24303804868629453</v>
      </c>
      <c r="U2789">
        <f>-1*(Sample[[#This Row],[KPx]]*KSc-Sample[[#This Row],[KPz]]*KSa)</f>
        <v>-0.24303804868629444</v>
      </c>
      <c r="V2789">
        <f>(Sample[[#This Row],[KPx]]*$R$2-Sample[[#This Row],[Kpy]]*KSa)</f>
        <v>-0.24303804868629444</v>
      </c>
      <c r="W2789">
        <f>Sample[[#This Row],[Kpy]]*KTc-Sample[[#This Row],[KPz]]*KTb</f>
        <v>1.5070844780971058</v>
      </c>
      <c r="X2789">
        <f>-1*(Sample[[#This Row],[KPx]]*KTc-Sample[[#This Row],[KPz]]*KTa)</f>
        <v>1.5070844780971058</v>
      </c>
      <c r="Y2789">
        <f>(Sample[[#This Row],[KPx]]*KTb-Sample[[#This Row],[Kpy]]*KTa)</f>
        <v>1.5070844780971056</v>
      </c>
      <c r="Z2789">
        <f>-Sample[[#This Row],[Xp]]*a+Sample[[#This Row],[Yp]]*b+Sample[[#This Row],[Zp]]*c_</f>
        <v>-0.486076097372589</v>
      </c>
      <c r="AA2789" s="8">
        <f>-IF(Sample[[#This Row],[Column2]]&gt;0,1,-1)*SQRT(Sample[[#This Row],[KPx''i]]^2+Sample[[#This Row],[KPx''j]]^2+Sample[[#This Row],[KPx''k]]^2)/Ksmag/Scale</f>
        <v>0.29765960368155847</v>
      </c>
      <c r="AB2789" s="1">
        <f>SQRT(Sample[[#This Row],[Kpy''i]]^2+Sample[[#This Row],[KPy''j]]^2+Sample[[#This Row],[KPy''k]]^2)/KTmag/Scale</f>
        <v>1.0656696542834523</v>
      </c>
    </row>
    <row r="2790" spans="1:28" hidden="1" x14ac:dyDescent="0.25">
      <c r="A2790" s="5">
        <v>2785</v>
      </c>
      <c r="B2790" s="13" t="s">
        <v>43</v>
      </c>
      <c r="C2790" s="5"/>
      <c r="D2790" s="5"/>
      <c r="E2790">
        <v>5</v>
      </c>
      <c r="F2790">
        <v>7</v>
      </c>
      <c r="G2790">
        <v>8</v>
      </c>
      <c r="H2790" s="11">
        <f>Sample[[#This Row],[C]]/Sample[[#This Row],[D]]</f>
        <v>1.4</v>
      </c>
      <c r="I2790" s="11">
        <f>Sample[[#This Row],[A]]/Sample[[#This Row],[C]]</f>
        <v>1.1428571428571428</v>
      </c>
      <c r="J2790" s="11">
        <f>Sample[[#This Row],[D]]/Sample[[#This Row],[A]]</f>
        <v>0.625</v>
      </c>
      <c r="K2790" s="11">
        <f>Sample[[#This Row],[A]]/Sample[[#This Row],[D]]</f>
        <v>1.6</v>
      </c>
      <c r="L2790" s="11">
        <f>Sample[[#This Row],[D]]/Sample[[#This Row],[C]]</f>
        <v>0.7142857142857143</v>
      </c>
      <c r="M2790" s="11">
        <f>Sample[[#This Row],[C]]/Sample[[#This Row],[A]]</f>
        <v>0.875</v>
      </c>
      <c r="N2790">
        <f>IF(Sample[[#This Row],[Ap]]=0,10,LOG(Sample[[#This Row],[Ap]]))</f>
        <v>0.14612803567823801</v>
      </c>
      <c r="O2790">
        <f>IF(Sample[[#This Row],[Ei]]=0,10,LOG(Sample[[#This Row],[Ei]]))</f>
        <v>5.7991946977686733E-2</v>
      </c>
      <c r="P2790">
        <f>IF(Sample[[#This Row],[Ii]]=0,10,LOG(Sample[[#This Row],[Ii]]))</f>
        <v>-0.20411998265592479</v>
      </c>
      <c r="Q2790">
        <f>Kx-Sample[[#This Row],[Xp]]</f>
        <v>-0.14612803567823801</v>
      </c>
      <c r="R2790">
        <f>Ky-Sample[[#This Row],[Yp]]</f>
        <v>-1.0579919469776868</v>
      </c>
      <c r="S2790">
        <f>Kz-Sample[[#This Row],[Zp]]</f>
        <v>1.2041199826559248</v>
      </c>
      <c r="T2790">
        <f>Sample[[#This Row],[Kpy]]*KSc-Sample[[#This Row],[KPz]]*KSb</f>
        <v>-0.14612803567823796</v>
      </c>
      <c r="U2790">
        <f>-1*(Sample[[#This Row],[KPx]]*KSc-Sample[[#This Row],[KPz]]*KSa)</f>
        <v>-0.14612803567823801</v>
      </c>
      <c r="V2790">
        <f>(Sample[[#This Row],[KPx]]*$R$2-Sample[[#This Row],[Kpy]]*KSa)</f>
        <v>-0.14612803567823801</v>
      </c>
      <c r="W2790">
        <f>Sample[[#This Row],[Kpy]]*KTc-Sample[[#This Row],[KPz]]*KTb</f>
        <v>2.2621119296336119</v>
      </c>
      <c r="X2790">
        <f>-1*(Sample[[#This Row],[KPx]]*KTc-Sample[[#This Row],[KPz]]*KTa)</f>
        <v>2.2621119296336114</v>
      </c>
      <c r="Y2790">
        <f>(Sample[[#This Row],[KPx]]*KTb-Sample[[#This Row],[Kpy]]*KTa)</f>
        <v>2.2621119296336119</v>
      </c>
      <c r="Z2790">
        <f>-Sample[[#This Row],[Xp]]*a+Sample[[#This Row],[Yp]]*b+Sample[[#This Row],[Zp]]*c_</f>
        <v>-0.29225607135647613</v>
      </c>
      <c r="AA2790" s="8">
        <f>-IF(Sample[[#This Row],[Column2]]&gt;0,1,-1)*SQRT(Sample[[#This Row],[KPx''i]]^2+Sample[[#This Row],[KPx''j]]^2+Sample[[#This Row],[KPx''k]]^2)/Ksmag/Scale</f>
        <v>0.17896956226344909</v>
      </c>
      <c r="AB2790" s="1">
        <f>SQRT(Sample[[#This Row],[Kpy''i]]^2+Sample[[#This Row],[KPy''j]]^2+Sample[[#This Row],[KPy''k]]^2)/KTmag/Scale</f>
        <v>1.5995546852469131</v>
      </c>
    </row>
    <row r="2791" spans="1:28" hidden="1" x14ac:dyDescent="0.25">
      <c r="A2791" s="5">
        <v>2786</v>
      </c>
      <c r="B2791" s="13" t="s">
        <v>43</v>
      </c>
      <c r="C2791" s="5"/>
      <c r="D2791" s="5"/>
      <c r="E2791">
        <v>5</v>
      </c>
      <c r="F2791">
        <v>2</v>
      </c>
      <c r="G2791">
        <v>10</v>
      </c>
      <c r="H2791" s="11">
        <f>Sample[[#This Row],[C]]/Sample[[#This Row],[D]]</f>
        <v>0.4</v>
      </c>
      <c r="I2791" s="11">
        <f>Sample[[#This Row],[A]]/Sample[[#This Row],[C]]</f>
        <v>5</v>
      </c>
      <c r="J2791" s="11">
        <f>Sample[[#This Row],[D]]/Sample[[#This Row],[A]]</f>
        <v>0.5</v>
      </c>
      <c r="K2791" s="11">
        <f>Sample[[#This Row],[A]]/Sample[[#This Row],[D]]</f>
        <v>2</v>
      </c>
      <c r="L2791" s="11">
        <f>Sample[[#This Row],[D]]/Sample[[#This Row],[C]]</f>
        <v>2.5</v>
      </c>
      <c r="M2791" s="11">
        <f>Sample[[#This Row],[C]]/Sample[[#This Row],[A]]</f>
        <v>0.2</v>
      </c>
      <c r="N2791">
        <f>IF(Sample[[#This Row],[Ap]]=0,10,LOG(Sample[[#This Row],[Ap]]))</f>
        <v>-0.3979400086720376</v>
      </c>
      <c r="O2791">
        <f>IF(Sample[[#This Row],[Ei]]=0,10,LOG(Sample[[#This Row],[Ei]]))</f>
        <v>0.69897000433601886</v>
      </c>
      <c r="P2791">
        <f>IF(Sample[[#This Row],[Ii]]=0,10,LOG(Sample[[#This Row],[Ii]]))</f>
        <v>-0.3010299956639812</v>
      </c>
      <c r="Q2791">
        <f>Kx-Sample[[#This Row],[Xp]]</f>
        <v>0.3979400086720376</v>
      </c>
      <c r="R2791">
        <f>Ky-Sample[[#This Row],[Yp]]</f>
        <v>-1.6989700043360187</v>
      </c>
      <c r="S2791">
        <f>Kz-Sample[[#This Row],[Zp]]</f>
        <v>1.3010299956639813</v>
      </c>
      <c r="T2791">
        <f>Sample[[#This Row],[Kpy]]*KSc-Sample[[#This Row],[KPz]]*KSb</f>
        <v>0.39794000867203749</v>
      </c>
      <c r="U2791">
        <f>-1*(Sample[[#This Row],[KPx]]*KSc-Sample[[#This Row],[KPz]]*KSa)</f>
        <v>0.3979400086720376</v>
      </c>
      <c r="V2791">
        <f>(Sample[[#This Row],[KPx]]*$R$2-Sample[[#This Row],[Kpy]]*KSa)</f>
        <v>0.3979400086720376</v>
      </c>
      <c r="W2791">
        <f>Sample[[#This Row],[Kpy]]*KTc-Sample[[#This Row],[KPz]]*KTb</f>
        <v>3</v>
      </c>
      <c r="X2791">
        <f>-1*(Sample[[#This Row],[KPx]]*KTc-Sample[[#This Row],[KPz]]*KTa)</f>
        <v>3</v>
      </c>
      <c r="Y2791">
        <f>(Sample[[#This Row],[KPx]]*KTb-Sample[[#This Row],[Kpy]]*KTa)</f>
        <v>3</v>
      </c>
      <c r="Z2791">
        <f>-Sample[[#This Row],[Xp]]*a+Sample[[#This Row],[Yp]]*b+Sample[[#This Row],[Zp]]*c_</f>
        <v>0.79588001734407532</v>
      </c>
      <c r="AA2791" s="8">
        <f>-IF(Sample[[#This Row],[Column2]]&gt;0,1,-1)*SQRT(Sample[[#This Row],[KPx''i]]^2+Sample[[#This Row],[KPx''j]]^2+Sample[[#This Row],[KPx''k]]^2)/Ksmag/Scale</f>
        <v>-0.48737498474260249</v>
      </c>
      <c r="AB2791" s="1">
        <f>SQRT(Sample[[#This Row],[Kpy''i]]^2+Sample[[#This Row],[KPy''j]]^2+Sample[[#This Row],[KPy''k]]^2)/KTmag/Scale</f>
        <v>2.1213203435596428</v>
      </c>
    </row>
    <row r="2792" spans="1:28" hidden="1" x14ac:dyDescent="0.25">
      <c r="A2792" s="5">
        <v>2787</v>
      </c>
      <c r="B2792" s="13" t="s">
        <v>43</v>
      </c>
      <c r="C2792" s="5"/>
      <c r="D2792" s="5"/>
      <c r="E2792">
        <v>3</v>
      </c>
      <c r="F2792">
        <v>9</v>
      </c>
      <c r="G2792">
        <v>10</v>
      </c>
      <c r="H2792" s="11">
        <f>Sample[[#This Row],[C]]/Sample[[#This Row],[D]]</f>
        <v>3</v>
      </c>
      <c r="I2792" s="11">
        <f>Sample[[#This Row],[A]]/Sample[[#This Row],[C]]</f>
        <v>1.1111111111111112</v>
      </c>
      <c r="J2792" s="11">
        <f>Sample[[#This Row],[D]]/Sample[[#This Row],[A]]</f>
        <v>0.3</v>
      </c>
      <c r="K2792" s="11">
        <f>Sample[[#This Row],[A]]/Sample[[#This Row],[D]]</f>
        <v>3.3333333333333335</v>
      </c>
      <c r="L2792" s="11">
        <f>Sample[[#This Row],[D]]/Sample[[#This Row],[C]]</f>
        <v>0.33333333333333331</v>
      </c>
      <c r="M2792" s="11">
        <f>Sample[[#This Row],[C]]/Sample[[#This Row],[A]]</f>
        <v>0.9</v>
      </c>
      <c r="N2792">
        <f>IF(Sample[[#This Row],[Ap]]=0,10,LOG(Sample[[#This Row],[Ap]]))</f>
        <v>0.47712125471966244</v>
      </c>
      <c r="O2792">
        <f>IF(Sample[[#This Row],[Ei]]=0,10,LOG(Sample[[#This Row],[Ei]]))</f>
        <v>4.5757490560675143E-2</v>
      </c>
      <c r="P2792">
        <f>IF(Sample[[#This Row],[Ii]]=0,10,LOG(Sample[[#This Row],[Ii]]))</f>
        <v>-0.52287874528033762</v>
      </c>
      <c r="Q2792">
        <f>Kx-Sample[[#This Row],[Xp]]</f>
        <v>-0.47712125471966244</v>
      </c>
      <c r="R2792">
        <f>Ky-Sample[[#This Row],[Yp]]</f>
        <v>-1.0457574905606752</v>
      </c>
      <c r="S2792">
        <f>Kz-Sample[[#This Row],[Zp]]</f>
        <v>1.5228787452803376</v>
      </c>
      <c r="T2792">
        <f>Sample[[#This Row],[Kpy]]*KSc-Sample[[#This Row],[KPz]]*KSb</f>
        <v>-0.47712125471966238</v>
      </c>
      <c r="U2792">
        <f>-1*(Sample[[#This Row],[KPx]]*KSc-Sample[[#This Row],[KPz]]*KSa)</f>
        <v>-0.47712125471966244</v>
      </c>
      <c r="V2792">
        <f>(Sample[[#This Row],[KPx]]*$R$2-Sample[[#This Row],[Kpy]]*KSa)</f>
        <v>-0.47712125471966244</v>
      </c>
      <c r="W2792">
        <f>Sample[[#This Row],[Kpy]]*KTc-Sample[[#This Row],[KPz]]*KTb</f>
        <v>2.5686362358410131</v>
      </c>
      <c r="X2792">
        <f>-1*(Sample[[#This Row],[KPx]]*KTc-Sample[[#This Row],[KPz]]*KTa)</f>
        <v>2.5686362358410126</v>
      </c>
      <c r="Y2792">
        <f>(Sample[[#This Row],[KPx]]*KTb-Sample[[#This Row],[Kpy]]*KTa)</f>
        <v>2.5686362358410131</v>
      </c>
      <c r="Z2792">
        <f>-Sample[[#This Row],[Xp]]*a+Sample[[#This Row],[Yp]]*b+Sample[[#This Row],[Zp]]*c_</f>
        <v>-0.95424250943932498</v>
      </c>
      <c r="AA2792" s="8">
        <f>-IF(Sample[[#This Row],[Column2]]&gt;0,1,-1)*SQRT(Sample[[#This Row],[KPx''i]]^2+Sample[[#This Row],[KPx''j]]^2+Sample[[#This Row],[KPx''k]]^2)/Ksmag/Scale</f>
        <v>0.58435180974982659</v>
      </c>
      <c r="AB2792" s="1">
        <f>SQRT(Sample[[#This Row],[Kpy''i]]^2+Sample[[#This Row],[KPy''j]]^2+Sample[[#This Row],[KPy''k]]^2)/KTmag/Scale</f>
        <v>1.8163001007646682</v>
      </c>
    </row>
    <row r="2793" spans="1:28" hidden="1" x14ac:dyDescent="0.25">
      <c r="A2793" s="5">
        <v>2788</v>
      </c>
      <c r="B2793" s="13" t="s">
        <v>43</v>
      </c>
      <c r="C2793" s="5"/>
      <c r="D2793" s="5"/>
      <c r="E2793">
        <v>10</v>
      </c>
      <c r="F2793">
        <v>5</v>
      </c>
      <c r="G2793">
        <v>5</v>
      </c>
      <c r="H2793" s="11">
        <f>Sample[[#This Row],[C]]/Sample[[#This Row],[D]]</f>
        <v>0.5</v>
      </c>
      <c r="I2793" s="11">
        <f>Sample[[#This Row],[A]]/Sample[[#This Row],[C]]</f>
        <v>1</v>
      </c>
      <c r="J2793" s="11">
        <f>Sample[[#This Row],[D]]/Sample[[#This Row],[A]]</f>
        <v>2</v>
      </c>
      <c r="K2793" s="11">
        <f>Sample[[#This Row],[A]]/Sample[[#This Row],[D]]</f>
        <v>0.5</v>
      </c>
      <c r="L2793" s="11">
        <f>Sample[[#This Row],[D]]/Sample[[#This Row],[C]]</f>
        <v>2</v>
      </c>
      <c r="M2793" s="11">
        <f>Sample[[#This Row],[C]]/Sample[[#This Row],[A]]</f>
        <v>1</v>
      </c>
      <c r="N2793">
        <f>IF(Sample[[#This Row],[Ap]]=0,10,LOG(Sample[[#This Row],[Ap]]))</f>
        <v>-0.3010299956639812</v>
      </c>
      <c r="O2793">
        <f>IF(Sample[[#This Row],[Ei]]=0,10,LOG(Sample[[#This Row],[Ei]]))</f>
        <v>0</v>
      </c>
      <c r="P2793">
        <f>IF(Sample[[#This Row],[Ii]]=0,10,LOG(Sample[[#This Row],[Ii]]))</f>
        <v>0.3010299956639812</v>
      </c>
      <c r="Q2793">
        <f>Kx-Sample[[#This Row],[Xp]]</f>
        <v>0.3010299956639812</v>
      </c>
      <c r="R2793">
        <f>Ky-Sample[[#This Row],[Yp]]</f>
        <v>-1</v>
      </c>
      <c r="S2793">
        <f>Kz-Sample[[#This Row],[Zp]]</f>
        <v>0.69897000433601875</v>
      </c>
      <c r="T2793">
        <f>Sample[[#This Row],[Kpy]]*KSc-Sample[[#This Row],[KPz]]*KSb</f>
        <v>0.30102999566398125</v>
      </c>
      <c r="U2793">
        <f>-1*(Sample[[#This Row],[KPx]]*KSc-Sample[[#This Row],[KPz]]*KSa)</f>
        <v>0.3010299956639812</v>
      </c>
      <c r="V2793">
        <f>(Sample[[#This Row],[KPx]]*$R$2-Sample[[#This Row],[Kpy]]*KSa)</f>
        <v>0.3010299956639812</v>
      </c>
      <c r="W2793">
        <f>Sample[[#This Row],[Kpy]]*KTc-Sample[[#This Row],[KPz]]*KTb</f>
        <v>1.6989700043360187</v>
      </c>
      <c r="X2793">
        <f>-1*(Sample[[#This Row],[KPx]]*KTc-Sample[[#This Row],[KPz]]*KTa)</f>
        <v>1.6989700043360187</v>
      </c>
      <c r="Y2793">
        <f>(Sample[[#This Row],[KPx]]*KTb-Sample[[#This Row],[Kpy]]*KTa)</f>
        <v>1.6989700043360187</v>
      </c>
      <c r="Z2793">
        <f>-Sample[[#This Row],[Xp]]*a+Sample[[#This Row],[Yp]]*b+Sample[[#This Row],[Zp]]*c_</f>
        <v>0.6020599913279624</v>
      </c>
      <c r="AA2793" s="8">
        <f>-IF(Sample[[#This Row],[Column2]]&gt;0,1,-1)*SQRT(Sample[[#This Row],[KPx''i]]^2+Sample[[#This Row],[KPx''j]]^2+Sample[[#This Row],[KPx''k]]^2)/Ksmag/Scale</f>
        <v>-0.36868494332449331</v>
      </c>
      <c r="AB2793" s="1">
        <f>SQRT(Sample[[#This Row],[Kpy''i]]^2+Sample[[#This Row],[KPy''j]]^2+Sample[[#This Row],[KPy''k]]^2)/KTmag/Scale</f>
        <v>1.201353211098537</v>
      </c>
    </row>
    <row r="2794" spans="1:28" hidden="1" x14ac:dyDescent="0.25">
      <c r="A2794" s="5">
        <v>2789</v>
      </c>
      <c r="B2794" s="13" t="s">
        <v>43</v>
      </c>
      <c r="C2794" s="5"/>
      <c r="D2794" s="5"/>
      <c r="E2794">
        <v>9</v>
      </c>
      <c r="F2794">
        <v>5</v>
      </c>
      <c r="G2794">
        <v>8</v>
      </c>
      <c r="H2794" s="11">
        <f>Sample[[#This Row],[C]]/Sample[[#This Row],[D]]</f>
        <v>0.55555555555555558</v>
      </c>
      <c r="I2794" s="11">
        <f>Sample[[#This Row],[A]]/Sample[[#This Row],[C]]</f>
        <v>1.6</v>
      </c>
      <c r="J2794" s="11">
        <f>Sample[[#This Row],[D]]/Sample[[#This Row],[A]]</f>
        <v>1.125</v>
      </c>
      <c r="K2794" s="11">
        <f>Sample[[#This Row],[A]]/Sample[[#This Row],[D]]</f>
        <v>0.88888888888888884</v>
      </c>
      <c r="L2794" s="11">
        <f>Sample[[#This Row],[D]]/Sample[[#This Row],[C]]</f>
        <v>1.8</v>
      </c>
      <c r="M2794" s="11">
        <f>Sample[[#This Row],[C]]/Sample[[#This Row],[A]]</f>
        <v>0.625</v>
      </c>
      <c r="N2794">
        <f>IF(Sample[[#This Row],[Ap]]=0,10,LOG(Sample[[#This Row],[Ap]]))</f>
        <v>-0.25527250510330607</v>
      </c>
      <c r="O2794">
        <f>IF(Sample[[#This Row],[Ei]]=0,10,LOG(Sample[[#This Row],[Ei]]))</f>
        <v>0.20411998265592479</v>
      </c>
      <c r="P2794">
        <f>IF(Sample[[#This Row],[Ii]]=0,10,LOG(Sample[[#This Row],[Ii]]))</f>
        <v>5.1152522447381291E-2</v>
      </c>
      <c r="Q2794">
        <f>Kx-Sample[[#This Row],[Xp]]</f>
        <v>0.25527250510330607</v>
      </c>
      <c r="R2794">
        <f>Ky-Sample[[#This Row],[Yp]]</f>
        <v>-1.2041199826559248</v>
      </c>
      <c r="S2794">
        <f>Kz-Sample[[#This Row],[Zp]]</f>
        <v>0.94884747755261867</v>
      </c>
      <c r="T2794">
        <f>Sample[[#This Row],[Kpy]]*KSc-Sample[[#This Row],[KPz]]*KSb</f>
        <v>0.25527250510330612</v>
      </c>
      <c r="U2794">
        <f>-1*(Sample[[#This Row],[KPx]]*KSc-Sample[[#This Row],[KPz]]*KSa)</f>
        <v>0.25527250510330607</v>
      </c>
      <c r="V2794">
        <f>(Sample[[#This Row],[KPx]]*$R$2-Sample[[#This Row],[Kpy]]*KSa)</f>
        <v>0.25527250510330607</v>
      </c>
      <c r="W2794">
        <f>Sample[[#This Row],[Kpy]]*KTc-Sample[[#This Row],[KPz]]*KTb</f>
        <v>2.1529674602085436</v>
      </c>
      <c r="X2794">
        <f>-1*(Sample[[#This Row],[KPx]]*KTc-Sample[[#This Row],[KPz]]*KTa)</f>
        <v>2.1529674602085436</v>
      </c>
      <c r="Y2794">
        <f>(Sample[[#This Row],[KPx]]*KTb-Sample[[#This Row],[Kpy]]*KTa)</f>
        <v>2.1529674602085436</v>
      </c>
      <c r="Z2794">
        <f>-Sample[[#This Row],[Xp]]*a+Sample[[#This Row],[Yp]]*b+Sample[[#This Row],[Zp]]*c_</f>
        <v>0.51054501020661214</v>
      </c>
      <c r="AA2794" s="8">
        <f>-IF(Sample[[#This Row],[Column2]]&gt;0,1,-1)*SQRT(Sample[[#This Row],[KPx''i]]^2+Sample[[#This Row],[KPx''j]]^2+Sample[[#This Row],[KPx''k]]^2)/Ksmag/Scale</f>
        <v>-0.31264369143255732</v>
      </c>
      <c r="AB2794" s="1">
        <f>SQRT(Sample[[#This Row],[Kpy''i]]^2+Sample[[#This Row],[KPy''j]]^2+Sample[[#This Row],[KPy''k]]^2)/KTmag/Scale</f>
        <v>1.5223778907874397</v>
      </c>
    </row>
    <row r="2795" spans="1:28" hidden="1" x14ac:dyDescent="0.25">
      <c r="A2795" s="5">
        <v>2790</v>
      </c>
      <c r="B2795" s="13" t="s">
        <v>43</v>
      </c>
      <c r="C2795" s="5"/>
      <c r="D2795" s="5"/>
      <c r="E2795">
        <v>6</v>
      </c>
      <c r="F2795">
        <v>5</v>
      </c>
      <c r="G2795">
        <v>9</v>
      </c>
      <c r="H2795" s="11">
        <f>Sample[[#This Row],[C]]/Sample[[#This Row],[D]]</f>
        <v>0.83333333333333337</v>
      </c>
      <c r="I2795" s="11">
        <f>Sample[[#This Row],[A]]/Sample[[#This Row],[C]]</f>
        <v>1.8</v>
      </c>
      <c r="J2795" s="11">
        <f>Sample[[#This Row],[D]]/Sample[[#This Row],[A]]</f>
        <v>0.66666666666666663</v>
      </c>
      <c r="K2795" s="11">
        <f>Sample[[#This Row],[A]]/Sample[[#This Row],[D]]</f>
        <v>1.5</v>
      </c>
      <c r="L2795" s="11">
        <f>Sample[[#This Row],[D]]/Sample[[#This Row],[C]]</f>
        <v>1.2</v>
      </c>
      <c r="M2795" s="11">
        <f>Sample[[#This Row],[C]]/Sample[[#This Row],[A]]</f>
        <v>0.55555555555555558</v>
      </c>
      <c r="N2795">
        <f>IF(Sample[[#This Row],[Ap]]=0,10,LOG(Sample[[#This Row],[Ap]]))</f>
        <v>-7.9181246047624804E-2</v>
      </c>
      <c r="O2795">
        <f>IF(Sample[[#This Row],[Ei]]=0,10,LOG(Sample[[#This Row],[Ei]]))</f>
        <v>0.25527250510330607</v>
      </c>
      <c r="P2795">
        <f>IF(Sample[[#This Row],[Ii]]=0,10,LOG(Sample[[#This Row],[Ii]]))</f>
        <v>-0.17609125905568127</v>
      </c>
      <c r="Q2795">
        <f>Kx-Sample[[#This Row],[Xp]]</f>
        <v>7.9181246047624804E-2</v>
      </c>
      <c r="R2795">
        <f>Ky-Sample[[#This Row],[Yp]]</f>
        <v>-1.255272505103306</v>
      </c>
      <c r="S2795">
        <f>Kz-Sample[[#This Row],[Zp]]</f>
        <v>1.1760912590556813</v>
      </c>
      <c r="T2795">
        <f>Sample[[#This Row],[Kpy]]*KSc-Sample[[#This Row],[KPz]]*KSb</f>
        <v>7.9181246047624665E-2</v>
      </c>
      <c r="U2795">
        <f>-1*(Sample[[#This Row],[KPx]]*KSc-Sample[[#This Row],[KPz]]*KSa)</f>
        <v>7.9181246047624804E-2</v>
      </c>
      <c r="V2795">
        <f>(Sample[[#This Row],[KPx]]*$R$2-Sample[[#This Row],[Kpy]]*KSa)</f>
        <v>7.9181246047624804E-2</v>
      </c>
      <c r="W2795">
        <f>Sample[[#This Row],[Kpy]]*KTc-Sample[[#This Row],[KPz]]*KTb</f>
        <v>2.4313637641589874</v>
      </c>
      <c r="X2795">
        <f>-1*(Sample[[#This Row],[KPx]]*KTc-Sample[[#This Row],[KPz]]*KTa)</f>
        <v>2.4313637641589874</v>
      </c>
      <c r="Y2795">
        <f>(Sample[[#This Row],[KPx]]*KTb-Sample[[#This Row],[Kpy]]*KTa)</f>
        <v>2.4313637641589874</v>
      </c>
      <c r="Z2795">
        <f>-Sample[[#This Row],[Xp]]*a+Sample[[#This Row],[Yp]]*b+Sample[[#This Row],[Zp]]*c_</f>
        <v>0.15836249209524961</v>
      </c>
      <c r="AA2795" s="8">
        <f>-IF(Sample[[#This Row],[Column2]]&gt;0,1,-1)*SQRT(Sample[[#This Row],[KPx''i]]^2+Sample[[#This Row],[KPx''j]]^2+Sample[[#This Row],[KPx''k]]^2)/Ksmag/Scale</f>
        <v>-9.6976825007223946E-2</v>
      </c>
      <c r="AB2795" s="1">
        <f>SQRT(Sample[[#This Row],[Kpy''i]]^2+Sample[[#This Row],[KPy''j]]^2+Sample[[#This Row],[KPy''k]]^2)/KTmag/Scale</f>
        <v>1.7192338051680698</v>
      </c>
    </row>
    <row r="2796" spans="1:28" hidden="1" x14ac:dyDescent="0.25">
      <c r="A2796" s="5">
        <v>2791</v>
      </c>
      <c r="B2796" s="13" t="s">
        <v>43</v>
      </c>
      <c r="C2796" s="5"/>
      <c r="D2796" s="5"/>
      <c r="E2796">
        <v>6</v>
      </c>
      <c r="F2796">
        <v>1</v>
      </c>
      <c r="G2796">
        <v>1</v>
      </c>
      <c r="H2796" s="11">
        <f>Sample[[#This Row],[C]]/Sample[[#This Row],[D]]</f>
        <v>0.16666666666666666</v>
      </c>
      <c r="I2796" s="11">
        <f>Sample[[#This Row],[A]]/Sample[[#This Row],[C]]</f>
        <v>1</v>
      </c>
      <c r="J2796" s="11">
        <f>Sample[[#This Row],[D]]/Sample[[#This Row],[A]]</f>
        <v>6</v>
      </c>
      <c r="K2796" s="11">
        <f>Sample[[#This Row],[A]]/Sample[[#This Row],[D]]</f>
        <v>0.16666666666666666</v>
      </c>
      <c r="L2796" s="11">
        <f>Sample[[#This Row],[D]]/Sample[[#This Row],[C]]</f>
        <v>6</v>
      </c>
      <c r="M2796" s="11">
        <f>Sample[[#This Row],[C]]/Sample[[#This Row],[A]]</f>
        <v>1</v>
      </c>
      <c r="N2796">
        <f>IF(Sample[[#This Row],[Ap]]=0,10,LOG(Sample[[#This Row],[Ap]]))</f>
        <v>-0.77815125038364363</v>
      </c>
      <c r="O2796">
        <f>IF(Sample[[#This Row],[Ei]]=0,10,LOG(Sample[[#This Row],[Ei]]))</f>
        <v>0</v>
      </c>
      <c r="P2796">
        <f>IF(Sample[[#This Row],[Ii]]=0,10,LOG(Sample[[#This Row],[Ii]]))</f>
        <v>0.77815125038364363</v>
      </c>
      <c r="Q2796">
        <f>Kx-Sample[[#This Row],[Xp]]</f>
        <v>0.77815125038364363</v>
      </c>
      <c r="R2796">
        <f>Ky-Sample[[#This Row],[Yp]]</f>
        <v>-1</v>
      </c>
      <c r="S2796">
        <f>Kz-Sample[[#This Row],[Zp]]</f>
        <v>0.22184874961635637</v>
      </c>
      <c r="T2796">
        <f>Sample[[#This Row],[Kpy]]*KSc-Sample[[#This Row],[KPz]]*KSb</f>
        <v>0.77815125038364363</v>
      </c>
      <c r="U2796">
        <f>-1*(Sample[[#This Row],[KPx]]*KSc-Sample[[#This Row],[KPz]]*KSa)</f>
        <v>0.77815125038364363</v>
      </c>
      <c r="V2796">
        <f>(Sample[[#This Row],[KPx]]*$R$2-Sample[[#This Row],[Kpy]]*KSa)</f>
        <v>0.77815125038364363</v>
      </c>
      <c r="W2796">
        <f>Sample[[#This Row],[Kpy]]*KTc-Sample[[#This Row],[KPz]]*KTb</f>
        <v>1.2218487496163564</v>
      </c>
      <c r="X2796">
        <f>-1*(Sample[[#This Row],[KPx]]*KTc-Sample[[#This Row],[KPz]]*KTa)</f>
        <v>1.2218487496163564</v>
      </c>
      <c r="Y2796">
        <f>(Sample[[#This Row],[KPx]]*KTb-Sample[[#This Row],[Kpy]]*KTa)</f>
        <v>1.2218487496163564</v>
      </c>
      <c r="Z2796">
        <f>-Sample[[#This Row],[Xp]]*a+Sample[[#This Row],[Yp]]*b+Sample[[#This Row],[Zp]]*c_</f>
        <v>1.5563025007672873</v>
      </c>
      <c r="AA2796" s="8">
        <f>-IF(Sample[[#This Row],[Column2]]&gt;0,1,-1)*SQRT(Sample[[#This Row],[KPx''i]]^2+Sample[[#This Row],[KPx''j]]^2+Sample[[#This Row],[KPx''k]]^2)/Ksmag/Scale</f>
        <v>-0.95303675307431968</v>
      </c>
      <c r="AB2796" s="1">
        <f>SQRT(Sample[[#This Row],[Kpy''i]]^2+Sample[[#This Row],[KPy''j]]^2+Sample[[#This Row],[KPy''k]]^2)/KTmag/Scale</f>
        <v>0.86397753643802966</v>
      </c>
    </row>
    <row r="2797" spans="1:28" hidden="1" x14ac:dyDescent="0.25">
      <c r="A2797" s="5">
        <v>2792</v>
      </c>
      <c r="B2797" s="13" t="s">
        <v>43</v>
      </c>
      <c r="C2797" s="5"/>
      <c r="D2797" s="5"/>
      <c r="E2797">
        <v>8</v>
      </c>
      <c r="F2797">
        <v>5</v>
      </c>
      <c r="G2797">
        <v>3</v>
      </c>
      <c r="H2797" s="11">
        <f>Sample[[#This Row],[C]]/Sample[[#This Row],[D]]</f>
        <v>0.625</v>
      </c>
      <c r="I2797" s="11">
        <f>Sample[[#This Row],[A]]/Sample[[#This Row],[C]]</f>
        <v>0.6</v>
      </c>
      <c r="J2797" s="11">
        <f>Sample[[#This Row],[D]]/Sample[[#This Row],[A]]</f>
        <v>2.6666666666666665</v>
      </c>
      <c r="K2797" s="11">
        <f>Sample[[#This Row],[A]]/Sample[[#This Row],[D]]</f>
        <v>0.375</v>
      </c>
      <c r="L2797" s="11">
        <f>Sample[[#This Row],[D]]/Sample[[#This Row],[C]]</f>
        <v>1.6</v>
      </c>
      <c r="M2797" s="11">
        <f>Sample[[#This Row],[C]]/Sample[[#This Row],[A]]</f>
        <v>1.6666666666666667</v>
      </c>
      <c r="N2797">
        <f>IF(Sample[[#This Row],[Ap]]=0,10,LOG(Sample[[#This Row],[Ap]]))</f>
        <v>-0.20411998265592479</v>
      </c>
      <c r="O2797">
        <f>IF(Sample[[#This Row],[Ei]]=0,10,LOG(Sample[[#This Row],[Ei]]))</f>
        <v>-0.22184874961635639</v>
      </c>
      <c r="P2797">
        <f>IF(Sample[[#This Row],[Ii]]=0,10,LOG(Sample[[#This Row],[Ii]]))</f>
        <v>0.4259687322722811</v>
      </c>
      <c r="Q2797">
        <f>Kx-Sample[[#This Row],[Xp]]</f>
        <v>0.20411998265592479</v>
      </c>
      <c r="R2797">
        <f>Ky-Sample[[#This Row],[Yp]]</f>
        <v>-0.77815125038364363</v>
      </c>
      <c r="S2797">
        <f>Kz-Sample[[#This Row],[Zp]]</f>
        <v>0.57403126772771884</v>
      </c>
      <c r="T2797">
        <f>Sample[[#This Row],[Kpy]]*KSc-Sample[[#This Row],[KPz]]*KSb</f>
        <v>0.20411998265592479</v>
      </c>
      <c r="U2797">
        <f>-1*(Sample[[#This Row],[KPx]]*KSc-Sample[[#This Row],[KPz]]*KSa)</f>
        <v>0.20411998265592479</v>
      </c>
      <c r="V2797">
        <f>(Sample[[#This Row],[KPx]]*$R$2-Sample[[#This Row],[Kpy]]*KSa)</f>
        <v>0.20411998265592479</v>
      </c>
      <c r="W2797">
        <f>Sample[[#This Row],[Kpy]]*KTc-Sample[[#This Row],[KPz]]*KTb</f>
        <v>1.3521825181113625</v>
      </c>
      <c r="X2797">
        <f>-1*(Sample[[#This Row],[KPx]]*KTc-Sample[[#This Row],[KPz]]*KTa)</f>
        <v>1.3521825181113625</v>
      </c>
      <c r="Y2797">
        <f>(Sample[[#This Row],[KPx]]*KTb-Sample[[#This Row],[Kpy]]*KTa)</f>
        <v>1.3521825181113625</v>
      </c>
      <c r="Z2797">
        <f>-Sample[[#This Row],[Xp]]*a+Sample[[#This Row],[Yp]]*b+Sample[[#This Row],[Zp]]*c_</f>
        <v>0.40823996531184942</v>
      </c>
      <c r="AA2797" s="8">
        <f>-IF(Sample[[#This Row],[Column2]]&gt;0,1,-1)*SQRT(Sample[[#This Row],[KPx''i]]^2+Sample[[#This Row],[KPx''j]]^2+Sample[[#This Row],[KPx''k]]^2)/Ksmag/Scale</f>
        <v>-0.24999490190638396</v>
      </c>
      <c r="AB2797" s="1">
        <f>SQRT(Sample[[#This Row],[Kpy''i]]^2+Sample[[#This Row],[KPy''j]]^2+Sample[[#This Row],[KPy''k]]^2)/KTmag/Scale</f>
        <v>0.95613742795844614</v>
      </c>
    </row>
    <row r="2798" spans="1:28" hidden="1" x14ac:dyDescent="0.25">
      <c r="A2798" s="5">
        <v>2793</v>
      </c>
      <c r="B2798" s="13" t="s">
        <v>43</v>
      </c>
      <c r="C2798" s="5"/>
      <c r="D2798" s="5"/>
      <c r="E2798">
        <v>10</v>
      </c>
      <c r="F2798">
        <v>9</v>
      </c>
      <c r="G2798">
        <v>10</v>
      </c>
      <c r="H2798" s="11">
        <f>Sample[[#This Row],[C]]/Sample[[#This Row],[D]]</f>
        <v>0.9</v>
      </c>
      <c r="I2798" s="11">
        <f>Sample[[#This Row],[A]]/Sample[[#This Row],[C]]</f>
        <v>1.1111111111111112</v>
      </c>
      <c r="J2798" s="11">
        <f>Sample[[#This Row],[D]]/Sample[[#This Row],[A]]</f>
        <v>1</v>
      </c>
      <c r="K2798" s="11">
        <f>Sample[[#This Row],[A]]/Sample[[#This Row],[D]]</f>
        <v>1</v>
      </c>
      <c r="L2798" s="11">
        <f>Sample[[#This Row],[D]]/Sample[[#This Row],[C]]</f>
        <v>1.1111111111111112</v>
      </c>
      <c r="M2798" s="11">
        <f>Sample[[#This Row],[C]]/Sample[[#This Row],[A]]</f>
        <v>0.9</v>
      </c>
      <c r="N2798">
        <f>IF(Sample[[#This Row],[Ap]]=0,10,LOG(Sample[[#This Row],[Ap]]))</f>
        <v>-4.5757490560675115E-2</v>
      </c>
      <c r="O2798">
        <f>IF(Sample[[#This Row],[Ei]]=0,10,LOG(Sample[[#This Row],[Ei]]))</f>
        <v>4.5757490560675143E-2</v>
      </c>
      <c r="P2798">
        <f>IF(Sample[[#This Row],[Ii]]=0,10,LOG(Sample[[#This Row],[Ii]]))</f>
        <v>0</v>
      </c>
      <c r="Q2798">
        <f>Kx-Sample[[#This Row],[Xp]]</f>
        <v>4.5757490560675115E-2</v>
      </c>
      <c r="R2798">
        <f>Ky-Sample[[#This Row],[Yp]]</f>
        <v>-1.0457574905606752</v>
      </c>
      <c r="S2798">
        <f>Kz-Sample[[#This Row],[Zp]]</f>
        <v>1</v>
      </c>
      <c r="T2798">
        <f>Sample[[#This Row],[Kpy]]*KSc-Sample[[#This Row],[KPz]]*KSb</f>
        <v>4.575749056067524E-2</v>
      </c>
      <c r="U2798">
        <f>-1*(Sample[[#This Row],[KPx]]*KSc-Sample[[#This Row],[KPz]]*KSa)</f>
        <v>4.5757490560675115E-2</v>
      </c>
      <c r="V2798">
        <f>(Sample[[#This Row],[KPx]]*$R$2-Sample[[#This Row],[Kpy]]*KSa)</f>
        <v>4.5757490560675115E-2</v>
      </c>
      <c r="W2798">
        <f>Sample[[#This Row],[Kpy]]*KTc-Sample[[#This Row],[KPz]]*KTb</f>
        <v>2.0457574905606752</v>
      </c>
      <c r="X2798">
        <f>-1*(Sample[[#This Row],[KPx]]*KTc-Sample[[#This Row],[KPz]]*KTa)</f>
        <v>2.0457574905606752</v>
      </c>
      <c r="Y2798">
        <f>(Sample[[#This Row],[KPx]]*KTb-Sample[[#This Row],[Kpy]]*KTa)</f>
        <v>2.0457574905606752</v>
      </c>
      <c r="Z2798">
        <f>-Sample[[#This Row],[Xp]]*a+Sample[[#This Row],[Yp]]*b+Sample[[#This Row],[Zp]]*c_</f>
        <v>9.1514981121350286E-2</v>
      </c>
      <c r="AA2798" s="8">
        <f>-IF(Sample[[#This Row],[Column2]]&gt;0,1,-1)*SQRT(Sample[[#This Row],[KPx''i]]^2+Sample[[#This Row],[KPx''j]]^2+Sample[[#This Row],[KPx''k]]^2)/Ksmag/Scale</f>
        <v>-5.6041251891935942E-2</v>
      </c>
      <c r="AB2798" s="1">
        <f>SQRT(Sample[[#This Row],[Kpy''i]]^2+Sample[[#This Row],[KPy''j]]^2+Sample[[#This Row],[KPy''k]]^2)/KTmag/Scale</f>
        <v>1.4465689942386279</v>
      </c>
    </row>
    <row r="2799" spans="1:28" hidden="1" x14ac:dyDescent="0.25">
      <c r="A2799" s="5">
        <v>2794</v>
      </c>
      <c r="B2799" s="13" t="s">
        <v>43</v>
      </c>
      <c r="C2799" s="5"/>
      <c r="D2799" s="5"/>
      <c r="E2799">
        <v>4</v>
      </c>
      <c r="F2799">
        <v>6</v>
      </c>
      <c r="G2799">
        <v>7</v>
      </c>
      <c r="H2799" s="11">
        <f>Sample[[#This Row],[C]]/Sample[[#This Row],[D]]</f>
        <v>1.5</v>
      </c>
      <c r="I2799" s="11">
        <f>Sample[[#This Row],[A]]/Sample[[#This Row],[C]]</f>
        <v>1.1666666666666667</v>
      </c>
      <c r="J2799" s="11">
        <f>Sample[[#This Row],[D]]/Sample[[#This Row],[A]]</f>
        <v>0.5714285714285714</v>
      </c>
      <c r="K2799" s="11">
        <f>Sample[[#This Row],[A]]/Sample[[#This Row],[D]]</f>
        <v>1.75</v>
      </c>
      <c r="L2799" s="11">
        <f>Sample[[#This Row],[D]]/Sample[[#This Row],[C]]</f>
        <v>0.66666666666666663</v>
      </c>
      <c r="M2799" s="11">
        <f>Sample[[#This Row],[C]]/Sample[[#This Row],[A]]</f>
        <v>0.8571428571428571</v>
      </c>
      <c r="N2799">
        <f>IF(Sample[[#This Row],[Ap]]=0,10,LOG(Sample[[#This Row],[Ap]]))</f>
        <v>0.17609125905568124</v>
      </c>
      <c r="O2799">
        <f>IF(Sample[[#This Row],[Ei]]=0,10,LOG(Sample[[#This Row],[Ei]]))</f>
        <v>6.6946789630613221E-2</v>
      </c>
      <c r="P2799">
        <f>IF(Sample[[#This Row],[Ii]]=0,10,LOG(Sample[[#This Row],[Ii]]))</f>
        <v>-0.24303804868629447</v>
      </c>
      <c r="Q2799">
        <f>Kx-Sample[[#This Row],[Xp]]</f>
        <v>-0.17609125905568124</v>
      </c>
      <c r="R2799">
        <f>Ky-Sample[[#This Row],[Yp]]</f>
        <v>-1.0669467896306133</v>
      </c>
      <c r="S2799">
        <f>Kz-Sample[[#This Row],[Zp]]</f>
        <v>1.2430380486862944</v>
      </c>
      <c r="T2799">
        <f>Sample[[#This Row],[Kpy]]*KSc-Sample[[#This Row],[KPz]]*KSb</f>
        <v>-0.17609125905568113</v>
      </c>
      <c r="U2799">
        <f>-1*(Sample[[#This Row],[KPx]]*KSc-Sample[[#This Row],[KPz]]*KSa)</f>
        <v>-0.17609125905568124</v>
      </c>
      <c r="V2799">
        <f>(Sample[[#This Row],[KPx]]*$R$2-Sample[[#This Row],[Kpy]]*KSa)</f>
        <v>-0.17609125905568124</v>
      </c>
      <c r="W2799">
        <f>Sample[[#This Row],[Kpy]]*KTc-Sample[[#This Row],[KPz]]*KTb</f>
        <v>2.3099848383169075</v>
      </c>
      <c r="X2799">
        <f>-1*(Sample[[#This Row],[KPx]]*KTc-Sample[[#This Row],[KPz]]*KTa)</f>
        <v>2.3099848383169075</v>
      </c>
      <c r="Y2799">
        <f>(Sample[[#This Row],[KPx]]*KTb-Sample[[#This Row],[Kpy]]*KTa)</f>
        <v>2.3099848383169079</v>
      </c>
      <c r="Z2799">
        <f>-Sample[[#This Row],[Xp]]*a+Sample[[#This Row],[Yp]]*b+Sample[[#This Row],[Zp]]*c_</f>
        <v>-0.35218251811136247</v>
      </c>
      <c r="AA2799" s="8">
        <f>-IF(Sample[[#This Row],[Column2]]&gt;0,1,-1)*SQRT(Sample[[#This Row],[KPx''i]]^2+Sample[[#This Row],[KPx''j]]^2+Sample[[#This Row],[KPx''k]]^2)/Ksmag/Scale</f>
        <v>0.21566686642533325</v>
      </c>
      <c r="AB2799" s="1">
        <f>SQRT(Sample[[#This Row],[Kpy''i]]^2+Sample[[#This Row],[KPy''j]]^2+Sample[[#This Row],[KPy''k]]^2)/KTmag/Scale</f>
        <v>1.6334059436119961</v>
      </c>
    </row>
    <row r="2800" spans="1:28" hidden="1" x14ac:dyDescent="0.25">
      <c r="A2800" s="5">
        <v>2795</v>
      </c>
      <c r="B2800" s="13" t="s">
        <v>43</v>
      </c>
      <c r="C2800" s="5"/>
      <c r="D2800" s="5"/>
      <c r="E2800">
        <v>9</v>
      </c>
      <c r="F2800">
        <v>1</v>
      </c>
      <c r="G2800">
        <v>9</v>
      </c>
      <c r="H2800" s="11">
        <f>Sample[[#This Row],[C]]/Sample[[#This Row],[D]]</f>
        <v>0.1111111111111111</v>
      </c>
      <c r="I2800" s="11">
        <f>Sample[[#This Row],[A]]/Sample[[#This Row],[C]]</f>
        <v>9</v>
      </c>
      <c r="J2800" s="11">
        <f>Sample[[#This Row],[D]]/Sample[[#This Row],[A]]</f>
        <v>1</v>
      </c>
      <c r="K2800" s="11">
        <f>Sample[[#This Row],[A]]/Sample[[#This Row],[D]]</f>
        <v>1</v>
      </c>
      <c r="L2800" s="11">
        <f>Sample[[#This Row],[D]]/Sample[[#This Row],[C]]</f>
        <v>9</v>
      </c>
      <c r="M2800" s="11">
        <f>Sample[[#This Row],[C]]/Sample[[#This Row],[A]]</f>
        <v>0.1111111111111111</v>
      </c>
      <c r="N2800">
        <f>IF(Sample[[#This Row],[Ap]]=0,10,LOG(Sample[[#This Row],[Ap]]))</f>
        <v>-0.95424250943932487</v>
      </c>
      <c r="O2800">
        <f>IF(Sample[[#This Row],[Ei]]=0,10,LOG(Sample[[#This Row],[Ei]]))</f>
        <v>0.95424250943932487</v>
      </c>
      <c r="P2800">
        <f>IF(Sample[[#This Row],[Ii]]=0,10,LOG(Sample[[#This Row],[Ii]]))</f>
        <v>0</v>
      </c>
      <c r="Q2800">
        <f>Kx-Sample[[#This Row],[Xp]]</f>
        <v>0.95424250943932487</v>
      </c>
      <c r="R2800">
        <f>Ky-Sample[[#This Row],[Yp]]</f>
        <v>-1.9542425094393248</v>
      </c>
      <c r="S2800">
        <f>Kz-Sample[[#This Row],[Zp]]</f>
        <v>1</v>
      </c>
      <c r="T2800">
        <f>Sample[[#This Row],[Kpy]]*KSc-Sample[[#This Row],[KPz]]*KSb</f>
        <v>0.95424250943932476</v>
      </c>
      <c r="U2800">
        <f>-1*(Sample[[#This Row],[KPx]]*KSc-Sample[[#This Row],[KPz]]*KSa)</f>
        <v>0.95424250943932487</v>
      </c>
      <c r="V2800">
        <f>(Sample[[#This Row],[KPx]]*$R$2-Sample[[#This Row],[Kpy]]*KSa)</f>
        <v>0.95424250943932487</v>
      </c>
      <c r="W2800">
        <f>Sample[[#This Row],[Kpy]]*KTc-Sample[[#This Row],[KPz]]*KTb</f>
        <v>2.9542425094393248</v>
      </c>
      <c r="X2800">
        <f>-1*(Sample[[#This Row],[KPx]]*KTc-Sample[[#This Row],[KPz]]*KTa)</f>
        <v>2.9542425094393248</v>
      </c>
      <c r="Y2800">
        <f>(Sample[[#This Row],[KPx]]*KTb-Sample[[#This Row],[Kpy]]*KTa)</f>
        <v>2.9542425094393248</v>
      </c>
      <c r="Z2800">
        <f>-Sample[[#This Row],[Xp]]*a+Sample[[#This Row],[Yp]]*b+Sample[[#This Row],[Zp]]*c_</f>
        <v>1.9084850188786497</v>
      </c>
      <c r="AA2800" s="8">
        <f>-IF(Sample[[#This Row],[Column2]]&gt;0,1,-1)*SQRT(Sample[[#This Row],[KPx''i]]^2+Sample[[#This Row],[KPx''j]]^2+Sample[[#This Row],[KPx''k]]^2)/Ksmag/Scale</f>
        <v>-1.1687036194996532</v>
      </c>
      <c r="AB2800" s="1">
        <f>SQRT(Sample[[#This Row],[Kpy''i]]^2+Sample[[#This Row],[KPy''j]]^2+Sample[[#This Row],[KPy''k]]^2)/KTmag/Scale</f>
        <v>2.0889649116941098</v>
      </c>
    </row>
    <row r="2801" spans="1:28" hidden="1" x14ac:dyDescent="0.25">
      <c r="A2801" s="5">
        <v>2796</v>
      </c>
      <c r="B2801" s="13" t="s">
        <v>43</v>
      </c>
      <c r="C2801" s="5"/>
      <c r="D2801" s="5"/>
      <c r="E2801">
        <v>1</v>
      </c>
      <c r="F2801">
        <v>9</v>
      </c>
      <c r="G2801">
        <v>1</v>
      </c>
      <c r="H2801" s="11">
        <f>Sample[[#This Row],[C]]/Sample[[#This Row],[D]]</f>
        <v>9</v>
      </c>
      <c r="I2801" s="11">
        <f>Sample[[#This Row],[A]]/Sample[[#This Row],[C]]</f>
        <v>0.1111111111111111</v>
      </c>
      <c r="J2801" s="11">
        <f>Sample[[#This Row],[D]]/Sample[[#This Row],[A]]</f>
        <v>1</v>
      </c>
      <c r="K2801" s="11">
        <f>Sample[[#This Row],[A]]/Sample[[#This Row],[D]]</f>
        <v>1</v>
      </c>
      <c r="L2801" s="11">
        <f>Sample[[#This Row],[D]]/Sample[[#This Row],[C]]</f>
        <v>0.1111111111111111</v>
      </c>
      <c r="M2801" s="11">
        <f>Sample[[#This Row],[C]]/Sample[[#This Row],[A]]</f>
        <v>9</v>
      </c>
      <c r="N2801">
        <f>IF(Sample[[#This Row],[Ap]]=0,10,LOG(Sample[[#This Row],[Ap]]))</f>
        <v>0.95424250943932487</v>
      </c>
      <c r="O2801">
        <f>IF(Sample[[#This Row],[Ei]]=0,10,LOG(Sample[[#This Row],[Ei]]))</f>
        <v>-0.95424250943932487</v>
      </c>
      <c r="P2801">
        <f>IF(Sample[[#This Row],[Ii]]=0,10,LOG(Sample[[#This Row],[Ii]]))</f>
        <v>0</v>
      </c>
      <c r="Q2801">
        <f>Kx-Sample[[#This Row],[Xp]]</f>
        <v>-0.95424250943932487</v>
      </c>
      <c r="R2801">
        <f>Ky-Sample[[#This Row],[Yp]]</f>
        <v>-4.5757490560675129E-2</v>
      </c>
      <c r="S2801">
        <f>Kz-Sample[[#This Row],[Zp]]</f>
        <v>1</v>
      </c>
      <c r="T2801">
        <f>Sample[[#This Row],[Kpy]]*KSc-Sample[[#This Row],[KPz]]*KSb</f>
        <v>-0.95424250943932487</v>
      </c>
      <c r="U2801">
        <f>-1*(Sample[[#This Row],[KPx]]*KSc-Sample[[#This Row],[KPz]]*KSa)</f>
        <v>-0.95424250943932487</v>
      </c>
      <c r="V2801">
        <f>(Sample[[#This Row],[KPx]]*$R$2-Sample[[#This Row],[Kpy]]*KSa)</f>
        <v>-0.95424250943932487</v>
      </c>
      <c r="W2801">
        <f>Sample[[#This Row],[Kpy]]*KTc-Sample[[#This Row],[KPz]]*KTb</f>
        <v>1.0457574905606752</v>
      </c>
      <c r="X2801">
        <f>-1*(Sample[[#This Row],[KPx]]*KTc-Sample[[#This Row],[KPz]]*KTa)</f>
        <v>1.0457574905606752</v>
      </c>
      <c r="Y2801">
        <f>(Sample[[#This Row],[KPx]]*KTb-Sample[[#This Row],[Kpy]]*KTa)</f>
        <v>1.0457574905606752</v>
      </c>
      <c r="Z2801">
        <f>-Sample[[#This Row],[Xp]]*a+Sample[[#This Row],[Yp]]*b+Sample[[#This Row],[Zp]]*c_</f>
        <v>-1.9084850188786497</v>
      </c>
      <c r="AA2801" s="8">
        <f>-IF(Sample[[#This Row],[Column2]]&gt;0,1,-1)*SQRT(Sample[[#This Row],[KPx''i]]^2+Sample[[#This Row],[KPx''j]]^2+Sample[[#This Row],[KPx''k]]^2)/Ksmag/Scale</f>
        <v>1.1687036194996532</v>
      </c>
      <c r="AB2801" s="1">
        <f>SQRT(Sample[[#This Row],[Kpy''i]]^2+Sample[[#This Row],[KPy''j]]^2+Sample[[#This Row],[KPy''k]]^2)/KTmag/Scale</f>
        <v>0.73946221305208049</v>
      </c>
    </row>
    <row r="2802" spans="1:28" hidden="1" x14ac:dyDescent="0.25">
      <c r="A2802" s="5">
        <v>2797</v>
      </c>
      <c r="B2802" s="13" t="s">
        <v>43</v>
      </c>
      <c r="C2802" s="5"/>
      <c r="D2802" s="5"/>
      <c r="E2802">
        <v>8</v>
      </c>
      <c r="F2802">
        <v>9</v>
      </c>
      <c r="G2802">
        <v>3</v>
      </c>
      <c r="H2802" s="11">
        <f>Sample[[#This Row],[C]]/Sample[[#This Row],[D]]</f>
        <v>1.125</v>
      </c>
      <c r="I2802" s="11">
        <f>Sample[[#This Row],[A]]/Sample[[#This Row],[C]]</f>
        <v>0.33333333333333331</v>
      </c>
      <c r="J2802" s="11">
        <f>Sample[[#This Row],[D]]/Sample[[#This Row],[A]]</f>
        <v>2.6666666666666665</v>
      </c>
      <c r="K2802" s="11">
        <f>Sample[[#This Row],[A]]/Sample[[#This Row],[D]]</f>
        <v>0.375</v>
      </c>
      <c r="L2802" s="11">
        <f>Sample[[#This Row],[D]]/Sample[[#This Row],[C]]</f>
        <v>0.88888888888888884</v>
      </c>
      <c r="M2802" s="11">
        <f>Sample[[#This Row],[C]]/Sample[[#This Row],[A]]</f>
        <v>3</v>
      </c>
      <c r="N2802">
        <f>IF(Sample[[#This Row],[Ap]]=0,10,LOG(Sample[[#This Row],[Ap]]))</f>
        <v>5.1152522447381291E-2</v>
      </c>
      <c r="O2802">
        <f>IF(Sample[[#This Row],[Ei]]=0,10,LOG(Sample[[#This Row],[Ei]]))</f>
        <v>-0.47712125471966244</v>
      </c>
      <c r="P2802">
        <f>IF(Sample[[#This Row],[Ii]]=0,10,LOG(Sample[[#This Row],[Ii]]))</f>
        <v>0.4259687322722811</v>
      </c>
      <c r="Q2802">
        <f>Kx-Sample[[#This Row],[Xp]]</f>
        <v>-5.1152522447381291E-2</v>
      </c>
      <c r="R2802">
        <f>Ky-Sample[[#This Row],[Yp]]</f>
        <v>-0.52287874528033762</v>
      </c>
      <c r="S2802">
        <f>Kz-Sample[[#This Row],[Zp]]</f>
        <v>0.57403126772771884</v>
      </c>
      <c r="T2802">
        <f>Sample[[#This Row],[Kpy]]*KSc-Sample[[#This Row],[KPz]]*KSb</f>
        <v>-5.1152522447381221E-2</v>
      </c>
      <c r="U2802">
        <f>-1*(Sample[[#This Row],[KPx]]*KSc-Sample[[#This Row],[KPz]]*KSa)</f>
        <v>-5.1152522447381291E-2</v>
      </c>
      <c r="V2802">
        <f>(Sample[[#This Row],[KPx]]*$R$2-Sample[[#This Row],[Kpy]]*KSa)</f>
        <v>-5.1152522447381291E-2</v>
      </c>
      <c r="W2802">
        <f>Sample[[#This Row],[Kpy]]*KTc-Sample[[#This Row],[KPz]]*KTb</f>
        <v>1.0969100130080565</v>
      </c>
      <c r="X2802">
        <f>-1*(Sample[[#This Row],[KPx]]*KTc-Sample[[#This Row],[KPz]]*KTa)</f>
        <v>1.0969100130080565</v>
      </c>
      <c r="Y2802">
        <f>(Sample[[#This Row],[KPx]]*KTb-Sample[[#This Row],[Kpy]]*KTa)</f>
        <v>1.0969100130080565</v>
      </c>
      <c r="Z2802">
        <f>-Sample[[#This Row],[Xp]]*a+Sample[[#This Row],[Yp]]*b+Sample[[#This Row],[Zp]]*c_</f>
        <v>-0.10230504489476266</v>
      </c>
      <c r="AA2802" s="8">
        <f>-IF(Sample[[#This Row],[Column2]]&gt;0,1,-1)*SQRT(Sample[[#This Row],[KPx''i]]^2+Sample[[#This Row],[KPx''j]]^2+Sample[[#This Row],[KPx''k]]^2)/Ksmag/Scale</f>
        <v>6.2648789526173337E-2</v>
      </c>
      <c r="AB2802" s="1">
        <f>SQRT(Sample[[#This Row],[Kpy''i]]^2+Sample[[#This Row],[KPy''j]]^2+Sample[[#This Row],[KPy''k]]^2)/KTmag/Scale</f>
        <v>0.7756325085494209</v>
      </c>
    </row>
    <row r="2803" spans="1:28" hidden="1" x14ac:dyDescent="0.25">
      <c r="A2803" s="5">
        <v>2798</v>
      </c>
      <c r="B2803" s="13" t="s">
        <v>43</v>
      </c>
      <c r="C2803" s="5"/>
      <c r="D2803" s="5"/>
      <c r="E2803">
        <v>4</v>
      </c>
      <c r="F2803">
        <v>8</v>
      </c>
      <c r="G2803">
        <v>3</v>
      </c>
      <c r="H2803" s="11">
        <f>Sample[[#This Row],[C]]/Sample[[#This Row],[D]]</f>
        <v>2</v>
      </c>
      <c r="I2803" s="11">
        <f>Sample[[#This Row],[A]]/Sample[[#This Row],[C]]</f>
        <v>0.375</v>
      </c>
      <c r="J2803" s="11">
        <f>Sample[[#This Row],[D]]/Sample[[#This Row],[A]]</f>
        <v>1.3333333333333333</v>
      </c>
      <c r="K2803" s="11">
        <f>Sample[[#This Row],[A]]/Sample[[#This Row],[D]]</f>
        <v>0.75</v>
      </c>
      <c r="L2803" s="11">
        <f>Sample[[#This Row],[D]]/Sample[[#This Row],[C]]</f>
        <v>0.5</v>
      </c>
      <c r="M2803" s="11">
        <f>Sample[[#This Row],[C]]/Sample[[#This Row],[A]]</f>
        <v>2.6666666666666665</v>
      </c>
      <c r="N2803">
        <f>IF(Sample[[#This Row],[Ap]]=0,10,LOG(Sample[[#This Row],[Ap]]))</f>
        <v>0.3010299956639812</v>
      </c>
      <c r="O2803">
        <f>IF(Sample[[#This Row],[Ei]]=0,10,LOG(Sample[[#This Row],[Ei]]))</f>
        <v>-0.42596873227228116</v>
      </c>
      <c r="P2803">
        <f>IF(Sample[[#This Row],[Ii]]=0,10,LOG(Sample[[#This Row],[Ii]]))</f>
        <v>0.12493873660829993</v>
      </c>
      <c r="Q2803">
        <f>Kx-Sample[[#This Row],[Xp]]</f>
        <v>-0.3010299956639812</v>
      </c>
      <c r="R2803">
        <f>Ky-Sample[[#This Row],[Yp]]</f>
        <v>-0.57403126772771884</v>
      </c>
      <c r="S2803">
        <f>Kz-Sample[[#This Row],[Zp]]</f>
        <v>0.87506126339170009</v>
      </c>
      <c r="T2803">
        <f>Sample[[#This Row],[Kpy]]*KSc-Sample[[#This Row],[KPz]]*KSb</f>
        <v>-0.30102999566398125</v>
      </c>
      <c r="U2803">
        <f>-1*(Sample[[#This Row],[KPx]]*KSc-Sample[[#This Row],[KPz]]*KSa)</f>
        <v>-0.3010299956639812</v>
      </c>
      <c r="V2803">
        <f>(Sample[[#This Row],[KPx]]*$R$2-Sample[[#This Row],[Kpy]]*KSa)</f>
        <v>-0.3010299956639812</v>
      </c>
      <c r="W2803">
        <f>Sample[[#This Row],[Kpy]]*KTc-Sample[[#This Row],[KPz]]*KTb</f>
        <v>1.4490925311194189</v>
      </c>
      <c r="X2803">
        <f>-1*(Sample[[#This Row],[KPx]]*KTc-Sample[[#This Row],[KPz]]*KTa)</f>
        <v>1.4490925311194189</v>
      </c>
      <c r="Y2803">
        <f>(Sample[[#This Row],[KPx]]*KTb-Sample[[#This Row],[Kpy]]*KTa)</f>
        <v>1.4490925311194189</v>
      </c>
      <c r="Z2803">
        <f>-Sample[[#This Row],[Xp]]*a+Sample[[#This Row],[Yp]]*b+Sample[[#This Row],[Zp]]*c_</f>
        <v>-0.60205999132796251</v>
      </c>
      <c r="AA2803" s="8">
        <f>-IF(Sample[[#This Row],[Column2]]&gt;0,1,-1)*SQRT(Sample[[#This Row],[KPx''i]]^2+Sample[[#This Row],[KPx''j]]^2+Sample[[#This Row],[KPx''k]]^2)/Ksmag/Scale</f>
        <v>0.36868494332449331</v>
      </c>
      <c r="AB2803" s="1">
        <f>SQRT(Sample[[#This Row],[Kpy''i]]^2+Sample[[#This Row],[KPy''j]]^2+Sample[[#This Row],[KPy''k]]^2)/KTmag/Scale</f>
        <v>1.0246631553213195</v>
      </c>
    </row>
    <row r="2804" spans="1:28" hidden="1" x14ac:dyDescent="0.25">
      <c r="A2804" s="5">
        <v>2799</v>
      </c>
      <c r="B2804" s="13" t="s">
        <v>43</v>
      </c>
      <c r="C2804" s="5"/>
      <c r="D2804" s="5"/>
      <c r="E2804">
        <v>2</v>
      </c>
      <c r="F2804">
        <v>1</v>
      </c>
      <c r="G2804">
        <v>3</v>
      </c>
      <c r="H2804" s="11">
        <f>Sample[[#This Row],[C]]/Sample[[#This Row],[D]]</f>
        <v>0.5</v>
      </c>
      <c r="I2804" s="11">
        <f>Sample[[#This Row],[A]]/Sample[[#This Row],[C]]</f>
        <v>3</v>
      </c>
      <c r="J2804" s="11">
        <f>Sample[[#This Row],[D]]/Sample[[#This Row],[A]]</f>
        <v>0.66666666666666663</v>
      </c>
      <c r="K2804" s="11">
        <f>Sample[[#This Row],[A]]/Sample[[#This Row],[D]]</f>
        <v>1.5</v>
      </c>
      <c r="L2804" s="11">
        <f>Sample[[#This Row],[D]]/Sample[[#This Row],[C]]</f>
        <v>2</v>
      </c>
      <c r="M2804" s="11">
        <f>Sample[[#This Row],[C]]/Sample[[#This Row],[A]]</f>
        <v>0.33333333333333331</v>
      </c>
      <c r="N2804">
        <f>IF(Sample[[#This Row],[Ap]]=0,10,LOG(Sample[[#This Row],[Ap]]))</f>
        <v>-0.3010299956639812</v>
      </c>
      <c r="O2804">
        <f>IF(Sample[[#This Row],[Ei]]=0,10,LOG(Sample[[#This Row],[Ei]]))</f>
        <v>0.47712125471966244</v>
      </c>
      <c r="P2804">
        <f>IF(Sample[[#This Row],[Ii]]=0,10,LOG(Sample[[#This Row],[Ii]]))</f>
        <v>-0.17609125905568127</v>
      </c>
      <c r="Q2804">
        <f>Kx-Sample[[#This Row],[Xp]]</f>
        <v>0.3010299956639812</v>
      </c>
      <c r="R2804">
        <f>Ky-Sample[[#This Row],[Yp]]</f>
        <v>-1.4771212547196624</v>
      </c>
      <c r="S2804">
        <f>Kz-Sample[[#This Row],[Zp]]</f>
        <v>1.1760912590556813</v>
      </c>
      <c r="T2804">
        <f>Sample[[#This Row],[Kpy]]*KSc-Sample[[#This Row],[KPz]]*KSb</f>
        <v>0.30102999566398103</v>
      </c>
      <c r="U2804">
        <f>-1*(Sample[[#This Row],[KPx]]*KSc-Sample[[#This Row],[KPz]]*KSa)</f>
        <v>0.3010299956639812</v>
      </c>
      <c r="V2804">
        <f>(Sample[[#This Row],[KPx]]*$R$2-Sample[[#This Row],[Kpy]]*KSa)</f>
        <v>0.3010299956639812</v>
      </c>
      <c r="W2804">
        <f>Sample[[#This Row],[Kpy]]*KTc-Sample[[#This Row],[KPz]]*KTb</f>
        <v>2.653212513775344</v>
      </c>
      <c r="X2804">
        <f>-1*(Sample[[#This Row],[KPx]]*KTc-Sample[[#This Row],[KPz]]*KTa)</f>
        <v>2.653212513775344</v>
      </c>
      <c r="Y2804">
        <f>(Sample[[#This Row],[KPx]]*KTb-Sample[[#This Row],[Kpy]]*KTa)</f>
        <v>2.6532125137753435</v>
      </c>
      <c r="Z2804">
        <f>-Sample[[#This Row],[Xp]]*a+Sample[[#This Row],[Yp]]*b+Sample[[#This Row],[Zp]]*c_</f>
        <v>0.60205999132796229</v>
      </c>
      <c r="AA2804" s="8">
        <f>-IF(Sample[[#This Row],[Column2]]&gt;0,1,-1)*SQRT(Sample[[#This Row],[KPx''i]]^2+Sample[[#This Row],[KPx''j]]^2+Sample[[#This Row],[KPx''k]]^2)/Ksmag/Scale</f>
        <v>-0.36868494332449314</v>
      </c>
      <c r="AB2804" s="1">
        <f>SQRT(Sample[[#This Row],[Kpy''i]]^2+Sample[[#This Row],[KPy''j]]^2+Sample[[#This Row],[KPy''k]]^2)/KTmag/Scale</f>
        <v>1.8761045604195521</v>
      </c>
    </row>
    <row r="2805" spans="1:28" hidden="1" x14ac:dyDescent="0.25">
      <c r="A2805" s="5">
        <v>2800</v>
      </c>
      <c r="B2805" s="13" t="s">
        <v>43</v>
      </c>
      <c r="C2805" s="5"/>
      <c r="D2805" s="5"/>
      <c r="E2805">
        <v>5</v>
      </c>
      <c r="F2805">
        <v>10</v>
      </c>
      <c r="G2805">
        <v>10</v>
      </c>
      <c r="H2805" s="11">
        <f>Sample[[#This Row],[C]]/Sample[[#This Row],[D]]</f>
        <v>2</v>
      </c>
      <c r="I2805" s="11">
        <f>Sample[[#This Row],[A]]/Sample[[#This Row],[C]]</f>
        <v>1</v>
      </c>
      <c r="J2805" s="11">
        <f>Sample[[#This Row],[D]]/Sample[[#This Row],[A]]</f>
        <v>0.5</v>
      </c>
      <c r="K2805" s="11">
        <f>Sample[[#This Row],[A]]/Sample[[#This Row],[D]]</f>
        <v>2</v>
      </c>
      <c r="L2805" s="11">
        <f>Sample[[#This Row],[D]]/Sample[[#This Row],[C]]</f>
        <v>0.5</v>
      </c>
      <c r="M2805" s="11">
        <f>Sample[[#This Row],[C]]/Sample[[#This Row],[A]]</f>
        <v>1</v>
      </c>
      <c r="N2805">
        <f>IF(Sample[[#This Row],[Ap]]=0,10,LOG(Sample[[#This Row],[Ap]]))</f>
        <v>0.3010299956639812</v>
      </c>
      <c r="O2805">
        <f>IF(Sample[[#This Row],[Ei]]=0,10,LOG(Sample[[#This Row],[Ei]]))</f>
        <v>0</v>
      </c>
      <c r="P2805">
        <f>IF(Sample[[#This Row],[Ii]]=0,10,LOG(Sample[[#This Row],[Ii]]))</f>
        <v>-0.3010299956639812</v>
      </c>
      <c r="Q2805">
        <f>Kx-Sample[[#This Row],[Xp]]</f>
        <v>-0.3010299956639812</v>
      </c>
      <c r="R2805">
        <f>Ky-Sample[[#This Row],[Yp]]</f>
        <v>-1</v>
      </c>
      <c r="S2805">
        <f>Kz-Sample[[#This Row],[Zp]]</f>
        <v>1.3010299956639813</v>
      </c>
      <c r="T2805">
        <f>Sample[[#This Row],[Kpy]]*KSc-Sample[[#This Row],[KPz]]*KSb</f>
        <v>-0.30102999566398125</v>
      </c>
      <c r="U2805">
        <f>-1*(Sample[[#This Row],[KPx]]*KSc-Sample[[#This Row],[KPz]]*KSa)</f>
        <v>-0.3010299956639812</v>
      </c>
      <c r="V2805">
        <f>(Sample[[#This Row],[KPx]]*$R$2-Sample[[#This Row],[Kpy]]*KSa)</f>
        <v>-0.3010299956639812</v>
      </c>
      <c r="W2805">
        <f>Sample[[#This Row],[Kpy]]*KTc-Sample[[#This Row],[KPz]]*KTb</f>
        <v>2.3010299956639813</v>
      </c>
      <c r="X2805">
        <f>-1*(Sample[[#This Row],[KPx]]*KTc-Sample[[#This Row],[KPz]]*KTa)</f>
        <v>2.3010299956639813</v>
      </c>
      <c r="Y2805">
        <f>(Sample[[#This Row],[KPx]]*KTb-Sample[[#This Row],[Kpy]]*KTa)</f>
        <v>2.3010299956639813</v>
      </c>
      <c r="Z2805">
        <f>-Sample[[#This Row],[Xp]]*a+Sample[[#This Row],[Yp]]*b+Sample[[#This Row],[Zp]]*c_</f>
        <v>-0.6020599913279624</v>
      </c>
      <c r="AA2805" s="8">
        <f>-IF(Sample[[#This Row],[Column2]]&gt;0,1,-1)*SQRT(Sample[[#This Row],[KPx''i]]^2+Sample[[#This Row],[KPx''j]]^2+Sample[[#This Row],[KPx''k]]^2)/Ksmag/Scale</f>
        <v>0.36868494332449331</v>
      </c>
      <c r="AB2805" s="1">
        <f>SQRT(Sample[[#This Row],[Kpy''i]]^2+Sample[[#This Row],[KPy''j]]^2+Sample[[#This Row],[KPy''k]]^2)/KTmag/Scale</f>
        <v>1.6270739136476533</v>
      </c>
    </row>
    <row r="2806" spans="1:28" hidden="1" x14ac:dyDescent="0.25">
      <c r="A2806" s="5">
        <v>2801</v>
      </c>
      <c r="B2806" s="13" t="s">
        <v>43</v>
      </c>
      <c r="C2806" s="5"/>
      <c r="D2806" s="5"/>
      <c r="E2806">
        <v>2</v>
      </c>
      <c r="F2806">
        <v>3</v>
      </c>
      <c r="G2806">
        <v>7</v>
      </c>
      <c r="H2806" s="11">
        <f>Sample[[#This Row],[C]]/Sample[[#This Row],[D]]</f>
        <v>1.5</v>
      </c>
      <c r="I2806" s="11">
        <f>Sample[[#This Row],[A]]/Sample[[#This Row],[C]]</f>
        <v>2.3333333333333335</v>
      </c>
      <c r="J2806" s="11">
        <f>Sample[[#This Row],[D]]/Sample[[#This Row],[A]]</f>
        <v>0.2857142857142857</v>
      </c>
      <c r="K2806" s="11">
        <f>Sample[[#This Row],[A]]/Sample[[#This Row],[D]]</f>
        <v>3.5</v>
      </c>
      <c r="L2806" s="11">
        <f>Sample[[#This Row],[D]]/Sample[[#This Row],[C]]</f>
        <v>0.66666666666666663</v>
      </c>
      <c r="M2806" s="11">
        <f>Sample[[#This Row],[C]]/Sample[[#This Row],[A]]</f>
        <v>0.42857142857142855</v>
      </c>
      <c r="N2806">
        <f>IF(Sample[[#This Row],[Ap]]=0,10,LOG(Sample[[#This Row],[Ap]]))</f>
        <v>0.17609125905568124</v>
      </c>
      <c r="O2806">
        <f>IF(Sample[[#This Row],[Ei]]=0,10,LOG(Sample[[#This Row],[Ei]]))</f>
        <v>0.36797678529459443</v>
      </c>
      <c r="P2806">
        <f>IF(Sample[[#This Row],[Ii]]=0,10,LOG(Sample[[#This Row],[Ii]]))</f>
        <v>-0.54406804435027567</v>
      </c>
      <c r="Q2806">
        <f>Kx-Sample[[#This Row],[Xp]]</f>
        <v>-0.17609125905568124</v>
      </c>
      <c r="R2806">
        <f>Ky-Sample[[#This Row],[Yp]]</f>
        <v>-1.3679767852945943</v>
      </c>
      <c r="S2806">
        <f>Kz-Sample[[#This Row],[Zp]]</f>
        <v>1.5440680443502757</v>
      </c>
      <c r="T2806">
        <f>Sample[[#This Row],[Kpy]]*KSc-Sample[[#This Row],[KPz]]*KSb</f>
        <v>-0.17609125905568135</v>
      </c>
      <c r="U2806">
        <f>-1*(Sample[[#This Row],[KPx]]*KSc-Sample[[#This Row],[KPz]]*KSa)</f>
        <v>-0.17609125905568124</v>
      </c>
      <c r="V2806">
        <f>(Sample[[#This Row],[KPx]]*$R$2-Sample[[#This Row],[Kpy]]*KSa)</f>
        <v>-0.17609125905568124</v>
      </c>
      <c r="W2806">
        <f>Sample[[#This Row],[Kpy]]*KTc-Sample[[#This Row],[KPz]]*KTb</f>
        <v>2.91204482964487</v>
      </c>
      <c r="X2806">
        <f>-1*(Sample[[#This Row],[KPx]]*KTc-Sample[[#This Row],[KPz]]*KTa)</f>
        <v>2.91204482964487</v>
      </c>
      <c r="Y2806">
        <f>(Sample[[#This Row],[KPx]]*KTb-Sample[[#This Row],[Kpy]]*KTa)</f>
        <v>2.91204482964487</v>
      </c>
      <c r="Z2806">
        <f>-Sample[[#This Row],[Xp]]*a+Sample[[#This Row],[Yp]]*b+Sample[[#This Row],[Zp]]*c_</f>
        <v>-0.35218251811136247</v>
      </c>
      <c r="AA2806" s="8">
        <f>-IF(Sample[[#This Row],[Column2]]&gt;0,1,-1)*SQRT(Sample[[#This Row],[KPx''i]]^2+Sample[[#This Row],[KPx''j]]^2+Sample[[#This Row],[KPx''k]]^2)/Ksmag/Scale</f>
        <v>0.21566686642533334</v>
      </c>
      <c r="AB2806" s="1">
        <f>SQRT(Sample[[#This Row],[Kpy''i]]^2+Sample[[#This Row],[KPy''j]]^2+Sample[[#This Row],[KPy''k]]^2)/KTmag/Scale</f>
        <v>2.0591266461611122</v>
      </c>
    </row>
    <row r="2807" spans="1:28" hidden="1" x14ac:dyDescent="0.25">
      <c r="A2807" s="5">
        <v>2802</v>
      </c>
      <c r="B2807" s="13" t="s">
        <v>43</v>
      </c>
      <c r="C2807" s="5"/>
      <c r="D2807" s="5"/>
      <c r="E2807">
        <v>5</v>
      </c>
      <c r="F2807">
        <v>2</v>
      </c>
      <c r="G2807">
        <v>7</v>
      </c>
      <c r="H2807" s="11">
        <f>Sample[[#This Row],[C]]/Sample[[#This Row],[D]]</f>
        <v>0.4</v>
      </c>
      <c r="I2807" s="11">
        <f>Sample[[#This Row],[A]]/Sample[[#This Row],[C]]</f>
        <v>3.5</v>
      </c>
      <c r="J2807" s="11">
        <f>Sample[[#This Row],[D]]/Sample[[#This Row],[A]]</f>
        <v>0.7142857142857143</v>
      </c>
      <c r="K2807" s="11">
        <f>Sample[[#This Row],[A]]/Sample[[#This Row],[D]]</f>
        <v>1.4</v>
      </c>
      <c r="L2807" s="11">
        <f>Sample[[#This Row],[D]]/Sample[[#This Row],[C]]</f>
        <v>2.5</v>
      </c>
      <c r="M2807" s="11">
        <f>Sample[[#This Row],[C]]/Sample[[#This Row],[A]]</f>
        <v>0.2857142857142857</v>
      </c>
      <c r="N2807">
        <f>IF(Sample[[#This Row],[Ap]]=0,10,LOG(Sample[[#This Row],[Ap]]))</f>
        <v>-0.3979400086720376</v>
      </c>
      <c r="O2807">
        <f>IF(Sample[[#This Row],[Ei]]=0,10,LOG(Sample[[#This Row],[Ei]]))</f>
        <v>0.54406804435027567</v>
      </c>
      <c r="P2807">
        <f>IF(Sample[[#This Row],[Ii]]=0,10,LOG(Sample[[#This Row],[Ii]]))</f>
        <v>-0.14612803567823801</v>
      </c>
      <c r="Q2807">
        <f>Kx-Sample[[#This Row],[Xp]]</f>
        <v>0.3979400086720376</v>
      </c>
      <c r="R2807">
        <f>Ky-Sample[[#This Row],[Yp]]</f>
        <v>-1.5440680443502757</v>
      </c>
      <c r="S2807">
        <f>Kz-Sample[[#This Row],[Zp]]</f>
        <v>1.146128035678238</v>
      </c>
      <c r="T2807">
        <f>Sample[[#This Row],[Kpy]]*KSc-Sample[[#This Row],[KPz]]*KSb</f>
        <v>0.39794000867203771</v>
      </c>
      <c r="U2807">
        <f>-1*(Sample[[#This Row],[KPx]]*KSc-Sample[[#This Row],[KPz]]*KSa)</f>
        <v>0.3979400086720376</v>
      </c>
      <c r="V2807">
        <f>(Sample[[#This Row],[KPx]]*$R$2-Sample[[#This Row],[Kpy]]*KSa)</f>
        <v>0.3979400086720376</v>
      </c>
      <c r="W2807">
        <f>Sample[[#This Row],[Kpy]]*KTc-Sample[[#This Row],[KPz]]*KTb</f>
        <v>2.6901960800285138</v>
      </c>
      <c r="X2807">
        <f>-1*(Sample[[#This Row],[KPx]]*KTc-Sample[[#This Row],[KPz]]*KTa)</f>
        <v>2.6901960800285134</v>
      </c>
      <c r="Y2807">
        <f>(Sample[[#This Row],[KPx]]*KTb-Sample[[#This Row],[Kpy]]*KTa)</f>
        <v>2.6901960800285138</v>
      </c>
      <c r="Z2807">
        <f>-Sample[[#This Row],[Xp]]*a+Sample[[#This Row],[Yp]]*b+Sample[[#This Row],[Zp]]*c_</f>
        <v>0.79588001734407532</v>
      </c>
      <c r="AA2807" s="8">
        <f>-IF(Sample[[#This Row],[Column2]]&gt;0,1,-1)*SQRT(Sample[[#This Row],[KPx''i]]^2+Sample[[#This Row],[KPx''j]]^2+Sample[[#This Row],[KPx''k]]^2)/Ksmag/Scale</f>
        <v>-0.48737498474260249</v>
      </c>
      <c r="AB2807" s="1">
        <f>SQRT(Sample[[#This Row],[Kpy''i]]^2+Sample[[#This Row],[KPy''j]]^2+Sample[[#This Row],[KPy''k]]^2)/KTmag/Scale</f>
        <v>1.9022558909096301</v>
      </c>
    </row>
    <row r="2808" spans="1:28" hidden="1" x14ac:dyDescent="0.25">
      <c r="A2808" s="5">
        <v>2803</v>
      </c>
      <c r="B2808" s="13" t="s">
        <v>43</v>
      </c>
      <c r="C2808" s="5"/>
      <c r="D2808" s="5"/>
      <c r="E2808">
        <v>4</v>
      </c>
      <c r="F2808">
        <v>4</v>
      </c>
      <c r="G2808">
        <v>2</v>
      </c>
      <c r="H2808" s="11">
        <f>Sample[[#This Row],[C]]/Sample[[#This Row],[D]]</f>
        <v>1</v>
      </c>
      <c r="I2808" s="11">
        <f>Sample[[#This Row],[A]]/Sample[[#This Row],[C]]</f>
        <v>0.5</v>
      </c>
      <c r="J2808" s="11">
        <f>Sample[[#This Row],[D]]/Sample[[#This Row],[A]]</f>
        <v>2</v>
      </c>
      <c r="K2808" s="11">
        <f>Sample[[#This Row],[A]]/Sample[[#This Row],[D]]</f>
        <v>0.5</v>
      </c>
      <c r="L2808" s="11">
        <f>Sample[[#This Row],[D]]/Sample[[#This Row],[C]]</f>
        <v>1</v>
      </c>
      <c r="M2808" s="11">
        <f>Sample[[#This Row],[C]]/Sample[[#This Row],[A]]</f>
        <v>2</v>
      </c>
      <c r="N2808">
        <f>IF(Sample[[#This Row],[Ap]]=0,10,LOG(Sample[[#This Row],[Ap]]))</f>
        <v>0</v>
      </c>
      <c r="O2808">
        <f>IF(Sample[[#This Row],[Ei]]=0,10,LOG(Sample[[#This Row],[Ei]]))</f>
        <v>-0.3010299956639812</v>
      </c>
      <c r="P2808">
        <f>IF(Sample[[#This Row],[Ii]]=0,10,LOG(Sample[[#This Row],[Ii]]))</f>
        <v>0.3010299956639812</v>
      </c>
      <c r="Q2808">
        <f>Kx-Sample[[#This Row],[Xp]]</f>
        <v>0</v>
      </c>
      <c r="R2808">
        <f>Ky-Sample[[#This Row],[Yp]]</f>
        <v>-0.69897000433601875</v>
      </c>
      <c r="S2808">
        <f>Kz-Sample[[#This Row],[Zp]]</f>
        <v>0.69897000433601875</v>
      </c>
      <c r="T2808">
        <f>Sample[[#This Row],[Kpy]]*KSc-Sample[[#This Row],[KPz]]*KSb</f>
        <v>0</v>
      </c>
      <c r="U2808">
        <f>-1*(Sample[[#This Row],[KPx]]*KSc-Sample[[#This Row],[KPz]]*KSa)</f>
        <v>0</v>
      </c>
      <c r="V2808">
        <f>(Sample[[#This Row],[KPx]]*$R$2-Sample[[#This Row],[Kpy]]*KSa)</f>
        <v>0</v>
      </c>
      <c r="W2808">
        <f>Sample[[#This Row],[Kpy]]*KTc-Sample[[#This Row],[KPz]]*KTb</f>
        <v>1.3979400086720375</v>
      </c>
      <c r="X2808">
        <f>-1*(Sample[[#This Row],[KPx]]*KTc-Sample[[#This Row],[KPz]]*KTa)</f>
        <v>1.3979400086720375</v>
      </c>
      <c r="Y2808">
        <f>(Sample[[#This Row],[KPx]]*KTb-Sample[[#This Row],[Kpy]]*KTa)</f>
        <v>1.3979400086720375</v>
      </c>
      <c r="Z2808">
        <f>-Sample[[#This Row],[Xp]]*a+Sample[[#This Row],[Yp]]*b+Sample[[#This Row],[Zp]]*c_</f>
        <v>0</v>
      </c>
      <c r="AA2808" s="8">
        <f>-IF(Sample[[#This Row],[Column2]]&gt;0,1,-1)*SQRT(Sample[[#This Row],[KPx''i]]^2+Sample[[#This Row],[KPx''j]]^2+Sample[[#This Row],[KPx''k]]^2)/Ksmag/Scale</f>
        <v>0</v>
      </c>
      <c r="AB2808" s="1">
        <f>SQRT(Sample[[#This Row],[Kpy''i]]^2+Sample[[#This Row],[KPy''j]]^2+Sample[[#This Row],[KPy''k]]^2)/KTmag/Scale</f>
        <v>0.98849285982397894</v>
      </c>
    </row>
    <row r="2809" spans="1:28" hidden="1" x14ac:dyDescent="0.25">
      <c r="A2809" s="5">
        <v>2804</v>
      </c>
      <c r="B2809" s="13" t="s">
        <v>43</v>
      </c>
      <c r="C2809" s="5"/>
      <c r="D2809" s="5"/>
      <c r="E2809">
        <v>7</v>
      </c>
      <c r="F2809">
        <v>4</v>
      </c>
      <c r="G2809">
        <v>6</v>
      </c>
      <c r="H2809" s="11">
        <f>Sample[[#This Row],[C]]/Sample[[#This Row],[D]]</f>
        <v>0.5714285714285714</v>
      </c>
      <c r="I2809" s="11">
        <f>Sample[[#This Row],[A]]/Sample[[#This Row],[C]]</f>
        <v>1.5</v>
      </c>
      <c r="J2809" s="11">
        <f>Sample[[#This Row],[D]]/Sample[[#This Row],[A]]</f>
        <v>1.1666666666666667</v>
      </c>
      <c r="K2809" s="11">
        <f>Sample[[#This Row],[A]]/Sample[[#This Row],[D]]</f>
        <v>0.8571428571428571</v>
      </c>
      <c r="L2809" s="11">
        <f>Sample[[#This Row],[D]]/Sample[[#This Row],[C]]</f>
        <v>1.75</v>
      </c>
      <c r="M2809" s="11">
        <f>Sample[[#This Row],[C]]/Sample[[#This Row],[A]]</f>
        <v>0.66666666666666663</v>
      </c>
      <c r="N2809">
        <f>IF(Sample[[#This Row],[Ap]]=0,10,LOG(Sample[[#This Row],[Ap]]))</f>
        <v>-0.24303804868629447</v>
      </c>
      <c r="O2809">
        <f>IF(Sample[[#This Row],[Ei]]=0,10,LOG(Sample[[#This Row],[Ei]]))</f>
        <v>0.17609125905568124</v>
      </c>
      <c r="P2809">
        <f>IF(Sample[[#This Row],[Ii]]=0,10,LOG(Sample[[#This Row],[Ii]]))</f>
        <v>6.6946789630613221E-2</v>
      </c>
      <c r="Q2809">
        <f>Kx-Sample[[#This Row],[Xp]]</f>
        <v>0.24303804868629447</v>
      </c>
      <c r="R2809">
        <f>Ky-Sample[[#This Row],[Yp]]</f>
        <v>-1.1760912590556813</v>
      </c>
      <c r="S2809">
        <f>Kz-Sample[[#This Row],[Zp]]</f>
        <v>0.93305321036938682</v>
      </c>
      <c r="T2809">
        <f>Sample[[#This Row],[Kpy]]*KSc-Sample[[#This Row],[KPz]]*KSb</f>
        <v>0.24303804868629453</v>
      </c>
      <c r="U2809">
        <f>-1*(Sample[[#This Row],[KPx]]*KSc-Sample[[#This Row],[KPz]]*KSa)</f>
        <v>0.24303804868629447</v>
      </c>
      <c r="V2809">
        <f>(Sample[[#This Row],[KPx]]*$R$2-Sample[[#This Row],[Kpy]]*KSa)</f>
        <v>0.24303804868629447</v>
      </c>
      <c r="W2809">
        <f>Sample[[#This Row],[Kpy]]*KTc-Sample[[#This Row],[KPz]]*KTb</f>
        <v>2.1091444694250683</v>
      </c>
      <c r="X2809">
        <f>-1*(Sample[[#This Row],[KPx]]*KTc-Sample[[#This Row],[KPz]]*KTa)</f>
        <v>2.1091444694250683</v>
      </c>
      <c r="Y2809">
        <f>(Sample[[#This Row],[KPx]]*KTb-Sample[[#This Row],[Kpy]]*KTa)</f>
        <v>2.1091444694250683</v>
      </c>
      <c r="Z2809">
        <f>-Sample[[#This Row],[Xp]]*a+Sample[[#This Row],[Yp]]*b+Sample[[#This Row],[Zp]]*c_</f>
        <v>0.48607609737258894</v>
      </c>
      <c r="AA2809" s="8">
        <f>-IF(Sample[[#This Row],[Column2]]&gt;0,1,-1)*SQRT(Sample[[#This Row],[KPx''i]]^2+Sample[[#This Row],[KPx''j]]^2+Sample[[#This Row],[KPx''k]]^2)/Ksmag/Scale</f>
        <v>-0.29765960368155847</v>
      </c>
      <c r="AB2809" s="1">
        <f>SQRT(Sample[[#This Row],[Kpy''i]]^2+Sample[[#This Row],[KPy''j]]^2+Sample[[#This Row],[KPy''k]]^2)/KTmag/Scale</f>
        <v>1.4913903568325686</v>
      </c>
    </row>
    <row r="2810" spans="1:28" hidden="1" x14ac:dyDescent="0.25">
      <c r="A2810" s="5">
        <v>2805</v>
      </c>
      <c r="B2810" s="13" t="s">
        <v>43</v>
      </c>
      <c r="C2810" s="5"/>
      <c r="D2810" s="5"/>
      <c r="E2810">
        <v>9</v>
      </c>
      <c r="F2810">
        <v>3</v>
      </c>
      <c r="G2810">
        <v>2</v>
      </c>
      <c r="H2810" s="11">
        <f>Sample[[#This Row],[C]]/Sample[[#This Row],[D]]</f>
        <v>0.33333333333333331</v>
      </c>
      <c r="I2810" s="11">
        <f>Sample[[#This Row],[A]]/Sample[[#This Row],[C]]</f>
        <v>0.66666666666666663</v>
      </c>
      <c r="J2810" s="11">
        <f>Sample[[#This Row],[D]]/Sample[[#This Row],[A]]</f>
        <v>4.5</v>
      </c>
      <c r="K2810" s="11">
        <f>Sample[[#This Row],[A]]/Sample[[#This Row],[D]]</f>
        <v>0.22222222222222221</v>
      </c>
      <c r="L2810" s="11">
        <f>Sample[[#This Row],[D]]/Sample[[#This Row],[C]]</f>
        <v>3</v>
      </c>
      <c r="M2810" s="11">
        <f>Sample[[#This Row],[C]]/Sample[[#This Row],[A]]</f>
        <v>1.5</v>
      </c>
      <c r="N2810">
        <f>IF(Sample[[#This Row],[Ap]]=0,10,LOG(Sample[[#This Row],[Ap]]))</f>
        <v>-0.47712125471966244</v>
      </c>
      <c r="O2810">
        <f>IF(Sample[[#This Row],[Ei]]=0,10,LOG(Sample[[#This Row],[Ei]]))</f>
        <v>-0.17609125905568127</v>
      </c>
      <c r="P2810">
        <f>IF(Sample[[#This Row],[Ii]]=0,10,LOG(Sample[[#This Row],[Ii]]))</f>
        <v>0.65321251377534373</v>
      </c>
      <c r="Q2810">
        <f>Kx-Sample[[#This Row],[Xp]]</f>
        <v>0.47712125471966244</v>
      </c>
      <c r="R2810">
        <f>Ky-Sample[[#This Row],[Yp]]</f>
        <v>-0.82390874094431876</v>
      </c>
      <c r="S2810">
        <f>Kz-Sample[[#This Row],[Zp]]</f>
        <v>0.34678748622465627</v>
      </c>
      <c r="T2810">
        <f>Sample[[#This Row],[Kpy]]*KSc-Sample[[#This Row],[KPz]]*KSb</f>
        <v>0.47712125471966249</v>
      </c>
      <c r="U2810">
        <f>-1*(Sample[[#This Row],[KPx]]*KSc-Sample[[#This Row],[KPz]]*KSa)</f>
        <v>0.47712125471966244</v>
      </c>
      <c r="V2810">
        <f>(Sample[[#This Row],[KPx]]*$R$2-Sample[[#This Row],[Kpy]]*KSa)</f>
        <v>0.47712125471966244</v>
      </c>
      <c r="W2810">
        <f>Sample[[#This Row],[Kpy]]*KTc-Sample[[#This Row],[KPz]]*KTb</f>
        <v>1.1706962271689751</v>
      </c>
      <c r="X2810">
        <f>-1*(Sample[[#This Row],[KPx]]*KTc-Sample[[#This Row],[KPz]]*KTa)</f>
        <v>1.1706962271689749</v>
      </c>
      <c r="Y2810">
        <f>(Sample[[#This Row],[KPx]]*KTb-Sample[[#This Row],[Kpy]]*KTa)</f>
        <v>1.1706962271689751</v>
      </c>
      <c r="Z2810">
        <f>-Sample[[#This Row],[Xp]]*a+Sample[[#This Row],[Yp]]*b+Sample[[#This Row],[Zp]]*c_</f>
        <v>0.95424250943932498</v>
      </c>
      <c r="AA2810" s="8">
        <f>-IF(Sample[[#This Row],[Column2]]&gt;0,1,-1)*SQRT(Sample[[#This Row],[KPx''i]]^2+Sample[[#This Row],[KPx''j]]^2+Sample[[#This Row],[KPx''k]]^2)/Ksmag/Scale</f>
        <v>-0.58435180974982659</v>
      </c>
      <c r="AB2810" s="1">
        <f>SQRT(Sample[[#This Row],[Kpy''i]]^2+Sample[[#This Row],[KPy''j]]^2+Sample[[#This Row],[KPy''k]]^2)/KTmag/Scale</f>
        <v>0.82780724094068936</v>
      </c>
    </row>
    <row r="2811" spans="1:28" hidden="1" x14ac:dyDescent="0.25">
      <c r="A2811" s="5">
        <v>2806</v>
      </c>
      <c r="B2811" s="13" t="s">
        <v>43</v>
      </c>
      <c r="C2811" s="5"/>
      <c r="D2811" s="5"/>
      <c r="E2811">
        <v>1</v>
      </c>
      <c r="F2811">
        <v>8</v>
      </c>
      <c r="G2811">
        <v>1</v>
      </c>
      <c r="H2811" s="11">
        <f>Sample[[#This Row],[C]]/Sample[[#This Row],[D]]</f>
        <v>8</v>
      </c>
      <c r="I2811" s="11">
        <f>Sample[[#This Row],[A]]/Sample[[#This Row],[C]]</f>
        <v>0.125</v>
      </c>
      <c r="J2811" s="11">
        <f>Sample[[#This Row],[D]]/Sample[[#This Row],[A]]</f>
        <v>1</v>
      </c>
      <c r="K2811" s="11">
        <f>Sample[[#This Row],[A]]/Sample[[#This Row],[D]]</f>
        <v>1</v>
      </c>
      <c r="L2811" s="11">
        <f>Sample[[#This Row],[D]]/Sample[[#This Row],[C]]</f>
        <v>0.125</v>
      </c>
      <c r="M2811" s="11">
        <f>Sample[[#This Row],[C]]/Sample[[#This Row],[A]]</f>
        <v>8</v>
      </c>
      <c r="N2811">
        <f>IF(Sample[[#This Row],[Ap]]=0,10,LOG(Sample[[#This Row],[Ap]]))</f>
        <v>0.90308998699194354</v>
      </c>
      <c r="O2811">
        <f>IF(Sample[[#This Row],[Ei]]=0,10,LOG(Sample[[#This Row],[Ei]]))</f>
        <v>-0.90308998699194354</v>
      </c>
      <c r="P2811">
        <f>IF(Sample[[#This Row],[Ii]]=0,10,LOG(Sample[[#This Row],[Ii]]))</f>
        <v>0</v>
      </c>
      <c r="Q2811">
        <f>Kx-Sample[[#This Row],[Xp]]</f>
        <v>-0.90308998699194354</v>
      </c>
      <c r="R2811">
        <f>Ky-Sample[[#This Row],[Yp]]</f>
        <v>-9.6910013008056461E-2</v>
      </c>
      <c r="S2811">
        <f>Kz-Sample[[#This Row],[Zp]]</f>
        <v>1</v>
      </c>
      <c r="T2811">
        <f>Sample[[#This Row],[Kpy]]*KSc-Sample[[#This Row],[KPz]]*KSb</f>
        <v>-0.90308998699194354</v>
      </c>
      <c r="U2811">
        <f>-1*(Sample[[#This Row],[KPx]]*KSc-Sample[[#This Row],[KPz]]*KSa)</f>
        <v>-0.90308998699194354</v>
      </c>
      <c r="V2811">
        <f>(Sample[[#This Row],[KPx]]*$R$2-Sample[[#This Row],[Kpy]]*KSa)</f>
        <v>-0.90308998699194354</v>
      </c>
      <c r="W2811">
        <f>Sample[[#This Row],[Kpy]]*KTc-Sample[[#This Row],[KPz]]*KTb</f>
        <v>1.0969100130080565</v>
      </c>
      <c r="X2811">
        <f>-1*(Sample[[#This Row],[KPx]]*KTc-Sample[[#This Row],[KPz]]*KTa)</f>
        <v>1.0969100130080565</v>
      </c>
      <c r="Y2811">
        <f>(Sample[[#This Row],[KPx]]*KTb-Sample[[#This Row],[Kpy]]*KTa)</f>
        <v>1.0969100130080565</v>
      </c>
      <c r="Z2811">
        <f>-Sample[[#This Row],[Xp]]*a+Sample[[#This Row],[Yp]]*b+Sample[[#This Row],[Zp]]*c_</f>
        <v>-1.8061799739838871</v>
      </c>
      <c r="AA2811" s="8">
        <f>-IF(Sample[[#This Row],[Column2]]&gt;0,1,-1)*SQRT(Sample[[#This Row],[KPx''i]]^2+Sample[[#This Row],[KPx''j]]^2+Sample[[#This Row],[KPx''k]]^2)/Ksmag/Scale</f>
        <v>1.1060548299734796</v>
      </c>
      <c r="AB2811" s="1">
        <f>SQRT(Sample[[#This Row],[Kpy''i]]^2+Sample[[#This Row],[KPy''j]]^2+Sample[[#This Row],[KPy''k]]^2)/KTmag/Scale</f>
        <v>0.7756325085494209</v>
      </c>
    </row>
    <row r="2812" spans="1:28" hidden="1" x14ac:dyDescent="0.25">
      <c r="A2812" s="5">
        <v>2807</v>
      </c>
      <c r="B2812" s="13" t="s">
        <v>43</v>
      </c>
      <c r="C2812" s="5"/>
      <c r="D2812" s="5"/>
      <c r="E2812">
        <v>3</v>
      </c>
      <c r="F2812">
        <v>1</v>
      </c>
      <c r="G2812">
        <v>4</v>
      </c>
      <c r="H2812" s="11">
        <f>Sample[[#This Row],[C]]/Sample[[#This Row],[D]]</f>
        <v>0.33333333333333331</v>
      </c>
      <c r="I2812" s="11">
        <f>Sample[[#This Row],[A]]/Sample[[#This Row],[C]]</f>
        <v>4</v>
      </c>
      <c r="J2812" s="11">
        <f>Sample[[#This Row],[D]]/Sample[[#This Row],[A]]</f>
        <v>0.75</v>
      </c>
      <c r="K2812" s="11">
        <f>Sample[[#This Row],[A]]/Sample[[#This Row],[D]]</f>
        <v>1.3333333333333333</v>
      </c>
      <c r="L2812" s="11">
        <f>Sample[[#This Row],[D]]/Sample[[#This Row],[C]]</f>
        <v>3</v>
      </c>
      <c r="M2812" s="11">
        <f>Sample[[#This Row],[C]]/Sample[[#This Row],[A]]</f>
        <v>0.25</v>
      </c>
      <c r="N2812">
        <f>IF(Sample[[#This Row],[Ap]]=0,10,LOG(Sample[[#This Row],[Ap]]))</f>
        <v>-0.47712125471966244</v>
      </c>
      <c r="O2812">
        <f>IF(Sample[[#This Row],[Ei]]=0,10,LOG(Sample[[#This Row],[Ei]]))</f>
        <v>0.6020599913279624</v>
      </c>
      <c r="P2812">
        <f>IF(Sample[[#This Row],[Ii]]=0,10,LOG(Sample[[#This Row],[Ii]]))</f>
        <v>-0.12493873660829995</v>
      </c>
      <c r="Q2812">
        <f>Kx-Sample[[#This Row],[Xp]]</f>
        <v>0.47712125471966244</v>
      </c>
      <c r="R2812">
        <f>Ky-Sample[[#This Row],[Yp]]</f>
        <v>-1.6020599913279625</v>
      </c>
      <c r="S2812">
        <f>Kz-Sample[[#This Row],[Zp]]</f>
        <v>1.1249387366082999</v>
      </c>
      <c r="T2812">
        <f>Sample[[#This Row],[Kpy]]*KSc-Sample[[#This Row],[KPz]]*KSb</f>
        <v>0.4771212547196626</v>
      </c>
      <c r="U2812">
        <f>-1*(Sample[[#This Row],[KPx]]*KSc-Sample[[#This Row],[KPz]]*KSa)</f>
        <v>0.47712125471966244</v>
      </c>
      <c r="V2812">
        <f>(Sample[[#This Row],[KPx]]*$R$2-Sample[[#This Row],[Kpy]]*KSa)</f>
        <v>0.47712125471966244</v>
      </c>
      <c r="W2812">
        <f>Sample[[#This Row],[Kpy]]*KTc-Sample[[#This Row],[KPz]]*KTb</f>
        <v>2.7269987279362624</v>
      </c>
      <c r="X2812">
        <f>-1*(Sample[[#This Row],[KPx]]*KTc-Sample[[#This Row],[KPz]]*KTa)</f>
        <v>2.7269987279362624</v>
      </c>
      <c r="Y2812">
        <f>(Sample[[#This Row],[KPx]]*KTb-Sample[[#This Row],[Kpy]]*KTa)</f>
        <v>2.7269987279362624</v>
      </c>
      <c r="Z2812">
        <f>-Sample[[#This Row],[Xp]]*a+Sample[[#This Row],[Yp]]*b+Sample[[#This Row],[Zp]]*c_</f>
        <v>0.95424250943932487</v>
      </c>
      <c r="AA2812" s="8">
        <f>-IF(Sample[[#This Row],[Column2]]&gt;0,1,-1)*SQRT(Sample[[#This Row],[KPx''i]]^2+Sample[[#This Row],[KPx''j]]^2+Sample[[#This Row],[KPx''k]]^2)/Ksmag/Scale</f>
        <v>-0.58435180974982659</v>
      </c>
      <c r="AB2812" s="1">
        <f>SQRT(Sample[[#This Row],[Kpy''i]]^2+Sample[[#This Row],[KPy''j]]^2+Sample[[#This Row],[KPy''k]]^2)/KTmag/Scale</f>
        <v>1.9282792928108203</v>
      </c>
    </row>
    <row r="2813" spans="1:28" hidden="1" x14ac:dyDescent="0.25">
      <c r="A2813" s="5">
        <v>2808</v>
      </c>
      <c r="B2813" s="13" t="s">
        <v>43</v>
      </c>
      <c r="C2813" s="5"/>
      <c r="D2813" s="5"/>
      <c r="E2813">
        <v>9</v>
      </c>
      <c r="F2813">
        <v>3</v>
      </c>
      <c r="G2813">
        <v>5</v>
      </c>
      <c r="H2813" s="11">
        <f>Sample[[#This Row],[C]]/Sample[[#This Row],[D]]</f>
        <v>0.33333333333333331</v>
      </c>
      <c r="I2813" s="11">
        <f>Sample[[#This Row],[A]]/Sample[[#This Row],[C]]</f>
        <v>1.6666666666666667</v>
      </c>
      <c r="J2813" s="11">
        <f>Sample[[#This Row],[D]]/Sample[[#This Row],[A]]</f>
        <v>1.8</v>
      </c>
      <c r="K2813" s="11">
        <f>Sample[[#This Row],[A]]/Sample[[#This Row],[D]]</f>
        <v>0.55555555555555558</v>
      </c>
      <c r="L2813" s="11">
        <f>Sample[[#This Row],[D]]/Sample[[#This Row],[C]]</f>
        <v>3</v>
      </c>
      <c r="M2813" s="11">
        <f>Sample[[#This Row],[C]]/Sample[[#This Row],[A]]</f>
        <v>0.6</v>
      </c>
      <c r="N2813">
        <f>IF(Sample[[#This Row],[Ap]]=0,10,LOG(Sample[[#This Row],[Ap]]))</f>
        <v>-0.47712125471966244</v>
      </c>
      <c r="O2813">
        <f>IF(Sample[[#This Row],[Ei]]=0,10,LOG(Sample[[#This Row],[Ei]]))</f>
        <v>0.22184874961635639</v>
      </c>
      <c r="P2813">
        <f>IF(Sample[[#This Row],[Ii]]=0,10,LOG(Sample[[#This Row],[Ii]]))</f>
        <v>0.25527250510330607</v>
      </c>
      <c r="Q2813">
        <f>Kx-Sample[[#This Row],[Xp]]</f>
        <v>0.47712125471966244</v>
      </c>
      <c r="R2813">
        <f>Ky-Sample[[#This Row],[Yp]]</f>
        <v>-1.2218487496163564</v>
      </c>
      <c r="S2813">
        <f>Kz-Sample[[#This Row],[Zp]]</f>
        <v>0.74472749489669399</v>
      </c>
      <c r="T2813">
        <f>Sample[[#This Row],[Kpy]]*KSc-Sample[[#This Row],[KPz]]*KSb</f>
        <v>0.47712125471966238</v>
      </c>
      <c r="U2813">
        <f>-1*(Sample[[#This Row],[KPx]]*KSc-Sample[[#This Row],[KPz]]*KSa)</f>
        <v>0.47712125471966244</v>
      </c>
      <c r="V2813">
        <f>(Sample[[#This Row],[KPx]]*$R$2-Sample[[#This Row],[Kpy]]*KSa)</f>
        <v>0.47712125471966244</v>
      </c>
      <c r="W2813">
        <f>Sample[[#This Row],[Kpy]]*KTc-Sample[[#This Row],[KPz]]*KTb</f>
        <v>1.9665762445130504</v>
      </c>
      <c r="X2813">
        <f>-1*(Sample[[#This Row],[KPx]]*KTc-Sample[[#This Row],[KPz]]*KTa)</f>
        <v>1.9665762445130504</v>
      </c>
      <c r="Y2813">
        <f>(Sample[[#This Row],[KPx]]*KTb-Sample[[#This Row],[Kpy]]*KTa)</f>
        <v>1.9665762445130504</v>
      </c>
      <c r="Z2813">
        <f>-Sample[[#This Row],[Xp]]*a+Sample[[#This Row],[Yp]]*b+Sample[[#This Row],[Zp]]*c_</f>
        <v>0.95424250943932498</v>
      </c>
      <c r="AA2813" s="8">
        <f>-IF(Sample[[#This Row],[Column2]]&gt;0,1,-1)*SQRT(Sample[[#This Row],[KPx''i]]^2+Sample[[#This Row],[KPx''j]]^2+Sample[[#This Row],[KPx''k]]^2)/Ksmag/Scale</f>
        <v>-0.58435180974982659</v>
      </c>
      <c r="AB2813" s="1">
        <f>SQRT(Sample[[#This Row],[Kpy''i]]^2+Sample[[#This Row],[KPy''j]]^2+Sample[[#This Row],[KPy''k]]^2)/KTmag/Scale</f>
        <v>1.3905793982155519</v>
      </c>
    </row>
    <row r="2814" spans="1:28" x14ac:dyDescent="0.25">
      <c r="A2814" s="5">
        <v>2809</v>
      </c>
      <c r="B2814" s="13" t="s">
        <v>43</v>
      </c>
      <c r="C2814" s="5"/>
      <c r="D2814" s="5"/>
      <c r="E2814">
        <v>9</v>
      </c>
      <c r="F2814">
        <v>6</v>
      </c>
      <c r="G2814">
        <v>1</v>
      </c>
      <c r="H2814" s="11">
        <f>Sample[[#This Row],[C]]/Sample[[#This Row],[D]]</f>
        <v>0.66666666666666663</v>
      </c>
      <c r="I2814" s="11">
        <f>Sample[[#This Row],[A]]/Sample[[#This Row],[C]]</f>
        <v>0.16666666666666666</v>
      </c>
      <c r="J2814" s="11">
        <f>Sample[[#This Row],[D]]/Sample[[#This Row],[A]]</f>
        <v>9</v>
      </c>
      <c r="K2814" s="11">
        <f>Sample[[#This Row],[A]]/Sample[[#This Row],[D]]</f>
        <v>0.1111111111111111</v>
      </c>
      <c r="L2814" s="11">
        <f>Sample[[#This Row],[D]]/Sample[[#This Row],[C]]</f>
        <v>1.5</v>
      </c>
      <c r="M2814" s="11">
        <f>Sample[[#This Row],[C]]/Sample[[#This Row],[A]]</f>
        <v>6</v>
      </c>
      <c r="N2814">
        <f>IF(Sample[[#This Row],[Ap]]=0,10,LOG(Sample[[#This Row],[Ap]]))</f>
        <v>-0.17609125905568127</v>
      </c>
      <c r="O2814">
        <f>IF(Sample[[#This Row],[Ei]]=0,10,LOG(Sample[[#This Row],[Ei]]))</f>
        <v>-0.77815125038364363</v>
      </c>
      <c r="P2814">
        <f>IF(Sample[[#This Row],[Ii]]=0,10,LOG(Sample[[#This Row],[Ii]]))</f>
        <v>0.95424250943932487</v>
      </c>
      <c r="Q2814">
        <f>Kx-Sample[[#This Row],[Xp]]</f>
        <v>0.17609125905568127</v>
      </c>
      <c r="R2814">
        <f>Ky-Sample[[#This Row],[Yp]]</f>
        <v>-0.22184874961635637</v>
      </c>
      <c r="S2814">
        <f>Kz-Sample[[#This Row],[Zp]]</f>
        <v>4.5757490560675129E-2</v>
      </c>
      <c r="T2814">
        <f>Sample[[#This Row],[Kpy]]*KSc-Sample[[#This Row],[KPz]]*KSb</f>
        <v>0.17609125905568124</v>
      </c>
      <c r="U2814">
        <f>-1*(Sample[[#This Row],[KPx]]*KSc-Sample[[#This Row],[KPz]]*KSa)</f>
        <v>0.17609125905568127</v>
      </c>
      <c r="V2814">
        <f>(Sample[[#This Row],[KPx]]*$R$2-Sample[[#This Row],[Kpy]]*KSa)</f>
        <v>0.17609125905568127</v>
      </c>
      <c r="W2814">
        <f>Sample[[#This Row],[Kpy]]*KTc-Sample[[#This Row],[KPz]]*KTb</f>
        <v>0.2676062401770315</v>
      </c>
      <c r="X2814">
        <f>-1*(Sample[[#This Row],[KPx]]*KTc-Sample[[#This Row],[KPz]]*KTa)</f>
        <v>0.2676062401770315</v>
      </c>
      <c r="Y2814">
        <f>(Sample[[#This Row],[KPx]]*KTb-Sample[[#This Row],[Kpy]]*KTa)</f>
        <v>0.2676062401770315</v>
      </c>
      <c r="Z2814">
        <f>-Sample[[#This Row],[Xp]]*a+Sample[[#This Row],[Yp]]*b+Sample[[#This Row],[Zp]]*c_</f>
        <v>0.35218251811136247</v>
      </c>
      <c r="AA2814" s="8">
        <f>-IF(Sample[[#This Row],[Column2]]&gt;0,1,-1)*SQRT(Sample[[#This Row],[KPx''i]]^2+Sample[[#This Row],[KPx''j]]^2+Sample[[#This Row],[KPx''k]]^2)/Ksmag/Scale</f>
        <v>-0.21566686642533334</v>
      </c>
      <c r="AB2814" s="1">
        <f>SQRT(Sample[[#This Row],[Kpy''i]]^2+Sample[[#This Row],[KPy''j]]^2+Sample[[#This Row],[KPy''k]]^2)/KTmag/Scale</f>
        <v>0.18922618711701492</v>
      </c>
    </row>
    <row r="2815" spans="1:28" hidden="1" x14ac:dyDescent="0.25">
      <c r="A2815" s="5">
        <v>2810</v>
      </c>
      <c r="B2815" s="13" t="s">
        <v>43</v>
      </c>
      <c r="C2815" s="5"/>
      <c r="D2815" s="5"/>
      <c r="E2815">
        <v>4</v>
      </c>
      <c r="F2815">
        <v>6</v>
      </c>
      <c r="G2815">
        <v>4</v>
      </c>
      <c r="H2815" s="11">
        <f>Sample[[#This Row],[C]]/Sample[[#This Row],[D]]</f>
        <v>1.5</v>
      </c>
      <c r="I2815" s="11">
        <f>Sample[[#This Row],[A]]/Sample[[#This Row],[C]]</f>
        <v>0.66666666666666663</v>
      </c>
      <c r="J2815" s="11">
        <f>Sample[[#This Row],[D]]/Sample[[#This Row],[A]]</f>
        <v>1</v>
      </c>
      <c r="K2815" s="11">
        <f>Sample[[#This Row],[A]]/Sample[[#This Row],[D]]</f>
        <v>1</v>
      </c>
      <c r="L2815" s="11">
        <f>Sample[[#This Row],[D]]/Sample[[#This Row],[C]]</f>
        <v>0.66666666666666663</v>
      </c>
      <c r="M2815" s="11">
        <f>Sample[[#This Row],[C]]/Sample[[#This Row],[A]]</f>
        <v>1.5</v>
      </c>
      <c r="N2815">
        <f>IF(Sample[[#This Row],[Ap]]=0,10,LOG(Sample[[#This Row],[Ap]]))</f>
        <v>0.17609125905568124</v>
      </c>
      <c r="O2815">
        <f>IF(Sample[[#This Row],[Ei]]=0,10,LOG(Sample[[#This Row],[Ei]]))</f>
        <v>-0.17609125905568127</v>
      </c>
      <c r="P2815">
        <f>IF(Sample[[#This Row],[Ii]]=0,10,LOG(Sample[[#This Row],[Ii]]))</f>
        <v>0</v>
      </c>
      <c r="Q2815">
        <f>Kx-Sample[[#This Row],[Xp]]</f>
        <v>-0.17609125905568124</v>
      </c>
      <c r="R2815">
        <f>Ky-Sample[[#This Row],[Yp]]</f>
        <v>-0.82390874094431876</v>
      </c>
      <c r="S2815">
        <f>Kz-Sample[[#This Row],[Zp]]</f>
        <v>1</v>
      </c>
      <c r="T2815">
        <f>Sample[[#This Row],[Kpy]]*KSc-Sample[[#This Row],[KPz]]*KSb</f>
        <v>-0.17609125905568124</v>
      </c>
      <c r="U2815">
        <f>-1*(Sample[[#This Row],[KPx]]*KSc-Sample[[#This Row],[KPz]]*KSa)</f>
        <v>-0.17609125905568124</v>
      </c>
      <c r="V2815">
        <f>(Sample[[#This Row],[KPx]]*$R$2-Sample[[#This Row],[Kpy]]*KSa)</f>
        <v>-0.17609125905568124</v>
      </c>
      <c r="W2815">
        <f>Sample[[#This Row],[Kpy]]*KTc-Sample[[#This Row],[KPz]]*KTb</f>
        <v>1.8239087409443187</v>
      </c>
      <c r="X2815">
        <f>-1*(Sample[[#This Row],[KPx]]*KTc-Sample[[#This Row],[KPz]]*KTa)</f>
        <v>1.8239087409443187</v>
      </c>
      <c r="Y2815">
        <f>(Sample[[#This Row],[KPx]]*KTb-Sample[[#This Row],[Kpy]]*KTa)</f>
        <v>1.8239087409443187</v>
      </c>
      <c r="Z2815">
        <f>-Sample[[#This Row],[Xp]]*a+Sample[[#This Row],[Yp]]*b+Sample[[#This Row],[Zp]]*c_</f>
        <v>-0.35218251811136253</v>
      </c>
      <c r="AA2815" s="8">
        <f>-IF(Sample[[#This Row],[Column2]]&gt;0,1,-1)*SQRT(Sample[[#This Row],[KPx''i]]^2+Sample[[#This Row],[KPx''j]]^2+Sample[[#This Row],[KPx''k]]^2)/Ksmag/Scale</f>
        <v>0.21566686642533328</v>
      </c>
      <c r="AB2815" s="1">
        <f>SQRT(Sample[[#This Row],[Kpy''i]]^2+Sample[[#This Row],[KPy''j]]^2+Sample[[#This Row],[KPy''k]]^2)/KTmag/Scale</f>
        <v>1.2896982389871459</v>
      </c>
    </row>
    <row r="2816" spans="1:28" hidden="1" x14ac:dyDescent="0.25">
      <c r="A2816" s="5">
        <v>2811</v>
      </c>
      <c r="B2816" s="13" t="s">
        <v>43</v>
      </c>
      <c r="C2816" s="5"/>
      <c r="D2816" s="5"/>
      <c r="E2816">
        <v>2</v>
      </c>
      <c r="F2816">
        <v>7</v>
      </c>
      <c r="G2816">
        <v>1</v>
      </c>
      <c r="H2816" s="11">
        <f>Sample[[#This Row],[C]]/Sample[[#This Row],[D]]</f>
        <v>3.5</v>
      </c>
      <c r="I2816" s="11">
        <f>Sample[[#This Row],[A]]/Sample[[#This Row],[C]]</f>
        <v>0.14285714285714285</v>
      </c>
      <c r="J2816" s="11">
        <f>Sample[[#This Row],[D]]/Sample[[#This Row],[A]]</f>
        <v>2</v>
      </c>
      <c r="K2816" s="11">
        <f>Sample[[#This Row],[A]]/Sample[[#This Row],[D]]</f>
        <v>0.5</v>
      </c>
      <c r="L2816" s="11">
        <f>Sample[[#This Row],[D]]/Sample[[#This Row],[C]]</f>
        <v>0.2857142857142857</v>
      </c>
      <c r="M2816" s="11">
        <f>Sample[[#This Row],[C]]/Sample[[#This Row],[A]]</f>
        <v>7</v>
      </c>
      <c r="N2816">
        <f>IF(Sample[[#This Row],[Ap]]=0,10,LOG(Sample[[#This Row],[Ap]]))</f>
        <v>0.54406804435027567</v>
      </c>
      <c r="O2816">
        <f>IF(Sample[[#This Row],[Ei]]=0,10,LOG(Sample[[#This Row],[Ei]]))</f>
        <v>-0.84509804001425681</v>
      </c>
      <c r="P2816">
        <f>IF(Sample[[#This Row],[Ii]]=0,10,LOG(Sample[[#This Row],[Ii]]))</f>
        <v>0.3010299956639812</v>
      </c>
      <c r="Q2816">
        <f>Kx-Sample[[#This Row],[Xp]]</f>
        <v>-0.54406804435027567</v>
      </c>
      <c r="R2816">
        <f>Ky-Sample[[#This Row],[Yp]]</f>
        <v>-0.15490195998574319</v>
      </c>
      <c r="S2816">
        <f>Kz-Sample[[#This Row],[Zp]]</f>
        <v>0.69897000433601875</v>
      </c>
      <c r="T2816">
        <f>Sample[[#This Row],[Kpy]]*KSc-Sample[[#This Row],[KPz]]*KSb</f>
        <v>-0.54406804435027556</v>
      </c>
      <c r="U2816">
        <f>-1*(Sample[[#This Row],[KPx]]*KSc-Sample[[#This Row],[KPz]]*KSa)</f>
        <v>-0.54406804435027567</v>
      </c>
      <c r="V2816">
        <f>(Sample[[#This Row],[KPx]]*$R$2-Sample[[#This Row],[Kpy]]*KSa)</f>
        <v>-0.54406804435027567</v>
      </c>
      <c r="W2816">
        <f>Sample[[#This Row],[Kpy]]*KTc-Sample[[#This Row],[KPz]]*KTb</f>
        <v>0.85387196432176193</v>
      </c>
      <c r="X2816">
        <f>-1*(Sample[[#This Row],[KPx]]*KTc-Sample[[#This Row],[KPz]]*KTa)</f>
        <v>0.85387196432176182</v>
      </c>
      <c r="Y2816">
        <f>(Sample[[#This Row],[KPx]]*KTb-Sample[[#This Row],[Kpy]]*KTa)</f>
        <v>0.85387196432176204</v>
      </c>
      <c r="Z2816">
        <f>-Sample[[#This Row],[Xp]]*a+Sample[[#This Row],[Yp]]*b+Sample[[#This Row],[Zp]]*c_</f>
        <v>-1.0881360887005513</v>
      </c>
      <c r="AA2816" s="8">
        <f>-IF(Sample[[#This Row],[Column2]]&gt;0,1,-1)*SQRT(Sample[[#This Row],[KPx''i]]^2+Sample[[#This Row],[KPx''j]]^2+Sample[[#This Row],[KPx''k]]^2)/Ksmag/Scale</f>
        <v>0.66634454700605172</v>
      </c>
      <c r="AB2816" s="1">
        <f>SQRT(Sample[[#This Row],[Kpy''i]]^2+Sample[[#This Row],[KPy''j]]^2+Sample[[#This Row],[KPy''k]]^2)/KTmag/Scale</f>
        <v>0.60377865623699567</v>
      </c>
    </row>
    <row r="2817" spans="1:28" hidden="1" x14ac:dyDescent="0.25">
      <c r="A2817" s="5">
        <v>2812</v>
      </c>
      <c r="B2817" s="13" t="s">
        <v>43</v>
      </c>
      <c r="C2817" s="5"/>
      <c r="D2817" s="5"/>
      <c r="E2817">
        <v>3</v>
      </c>
      <c r="F2817">
        <v>7</v>
      </c>
      <c r="G2817">
        <v>9</v>
      </c>
      <c r="H2817" s="11">
        <f>Sample[[#This Row],[C]]/Sample[[#This Row],[D]]</f>
        <v>2.3333333333333335</v>
      </c>
      <c r="I2817" s="11">
        <f>Sample[[#This Row],[A]]/Sample[[#This Row],[C]]</f>
        <v>1.2857142857142858</v>
      </c>
      <c r="J2817" s="11">
        <f>Sample[[#This Row],[D]]/Sample[[#This Row],[A]]</f>
        <v>0.33333333333333331</v>
      </c>
      <c r="K2817" s="11">
        <f>Sample[[#This Row],[A]]/Sample[[#This Row],[D]]</f>
        <v>3</v>
      </c>
      <c r="L2817" s="11">
        <f>Sample[[#This Row],[D]]/Sample[[#This Row],[C]]</f>
        <v>0.42857142857142855</v>
      </c>
      <c r="M2817" s="11">
        <f>Sample[[#This Row],[C]]/Sample[[#This Row],[A]]</f>
        <v>0.77777777777777779</v>
      </c>
      <c r="N2817">
        <f>IF(Sample[[#This Row],[Ap]]=0,10,LOG(Sample[[#This Row],[Ap]]))</f>
        <v>0.36797678529459443</v>
      </c>
      <c r="O2817">
        <f>IF(Sample[[#This Row],[Ei]]=0,10,LOG(Sample[[#This Row],[Ei]]))</f>
        <v>0.10914446942506807</v>
      </c>
      <c r="P2817">
        <f>IF(Sample[[#This Row],[Ii]]=0,10,LOG(Sample[[#This Row],[Ii]]))</f>
        <v>-0.47712125471966244</v>
      </c>
      <c r="Q2817">
        <f>Kx-Sample[[#This Row],[Xp]]</f>
        <v>-0.36797678529459443</v>
      </c>
      <c r="R2817">
        <f>Ky-Sample[[#This Row],[Yp]]</f>
        <v>-1.1091444694250681</v>
      </c>
      <c r="S2817">
        <f>Kz-Sample[[#This Row],[Zp]]</f>
        <v>1.4771212547196624</v>
      </c>
      <c r="T2817">
        <f>Sample[[#This Row],[Kpy]]*KSc-Sample[[#This Row],[KPz]]*KSb</f>
        <v>-0.36797678529459432</v>
      </c>
      <c r="U2817">
        <f>-1*(Sample[[#This Row],[KPx]]*KSc-Sample[[#This Row],[KPz]]*KSa)</f>
        <v>-0.36797678529459443</v>
      </c>
      <c r="V2817">
        <f>(Sample[[#This Row],[KPx]]*$R$2-Sample[[#This Row],[Kpy]]*KSa)</f>
        <v>-0.36797678529459443</v>
      </c>
      <c r="W2817">
        <f>Sample[[#This Row],[Kpy]]*KTc-Sample[[#This Row],[KPz]]*KTb</f>
        <v>2.5862657241447304</v>
      </c>
      <c r="X2817">
        <f>-1*(Sample[[#This Row],[KPx]]*KTc-Sample[[#This Row],[KPz]]*KTa)</f>
        <v>2.5862657241447304</v>
      </c>
      <c r="Y2817">
        <f>(Sample[[#This Row],[KPx]]*KTb-Sample[[#This Row],[Kpy]]*KTa)</f>
        <v>2.5862657241447304</v>
      </c>
      <c r="Z2817">
        <f>-Sample[[#This Row],[Xp]]*a+Sample[[#This Row],[Yp]]*b+Sample[[#This Row],[Zp]]*c_</f>
        <v>-0.73595357058918875</v>
      </c>
      <c r="AA2817" s="8">
        <f>-IF(Sample[[#This Row],[Column2]]&gt;0,1,-1)*SQRT(Sample[[#This Row],[KPx''i]]^2+Sample[[#This Row],[KPx''j]]^2+Sample[[#This Row],[KPx''k]]^2)/Ksmag/Scale</f>
        <v>0.45067768058071828</v>
      </c>
      <c r="AB2817" s="1">
        <f>SQRT(Sample[[#This Row],[Kpy''i]]^2+Sample[[#This Row],[KPy''j]]^2+Sample[[#This Row],[KPy''k]]^2)/KTmag/Scale</f>
        <v>1.8287660314930758</v>
      </c>
    </row>
    <row r="2818" spans="1:28" hidden="1" x14ac:dyDescent="0.25">
      <c r="A2818" s="5">
        <v>2813</v>
      </c>
      <c r="B2818" s="13" t="s">
        <v>43</v>
      </c>
      <c r="C2818" s="5"/>
      <c r="D2818" s="5"/>
      <c r="E2818">
        <v>10</v>
      </c>
      <c r="F2818">
        <v>3</v>
      </c>
      <c r="G2818">
        <v>9</v>
      </c>
      <c r="H2818" s="11">
        <f>Sample[[#This Row],[C]]/Sample[[#This Row],[D]]</f>
        <v>0.3</v>
      </c>
      <c r="I2818" s="11">
        <f>Sample[[#This Row],[A]]/Sample[[#This Row],[C]]</f>
        <v>3</v>
      </c>
      <c r="J2818" s="11">
        <f>Sample[[#This Row],[D]]/Sample[[#This Row],[A]]</f>
        <v>1.1111111111111112</v>
      </c>
      <c r="K2818" s="11">
        <f>Sample[[#This Row],[A]]/Sample[[#This Row],[D]]</f>
        <v>0.9</v>
      </c>
      <c r="L2818" s="11">
        <f>Sample[[#This Row],[D]]/Sample[[#This Row],[C]]</f>
        <v>3.3333333333333335</v>
      </c>
      <c r="M2818" s="11">
        <f>Sample[[#This Row],[C]]/Sample[[#This Row],[A]]</f>
        <v>0.33333333333333331</v>
      </c>
      <c r="N2818">
        <f>IF(Sample[[#This Row],[Ap]]=0,10,LOG(Sample[[#This Row],[Ap]]))</f>
        <v>-0.52287874528033762</v>
      </c>
      <c r="O2818">
        <f>IF(Sample[[#This Row],[Ei]]=0,10,LOG(Sample[[#This Row],[Ei]]))</f>
        <v>0.47712125471966244</v>
      </c>
      <c r="P2818">
        <f>IF(Sample[[#This Row],[Ii]]=0,10,LOG(Sample[[#This Row],[Ii]]))</f>
        <v>4.5757490560675143E-2</v>
      </c>
      <c r="Q2818">
        <f>Kx-Sample[[#This Row],[Xp]]</f>
        <v>0.52287874528033762</v>
      </c>
      <c r="R2818">
        <f>Ky-Sample[[#This Row],[Yp]]</f>
        <v>-1.4771212547196624</v>
      </c>
      <c r="S2818">
        <f>Kz-Sample[[#This Row],[Zp]]</f>
        <v>0.95424250943932487</v>
      </c>
      <c r="T2818">
        <f>Sample[[#This Row],[Kpy]]*KSc-Sample[[#This Row],[KPz]]*KSb</f>
        <v>0.52287874528033751</v>
      </c>
      <c r="U2818">
        <f>-1*(Sample[[#This Row],[KPx]]*KSc-Sample[[#This Row],[KPz]]*KSa)</f>
        <v>0.52287874528033762</v>
      </c>
      <c r="V2818">
        <f>(Sample[[#This Row],[KPx]]*$R$2-Sample[[#This Row],[Kpy]]*KSa)</f>
        <v>0.52287874528033762</v>
      </c>
      <c r="W2818">
        <f>Sample[[#This Row],[Kpy]]*KTc-Sample[[#This Row],[KPz]]*KTb</f>
        <v>2.4313637641589874</v>
      </c>
      <c r="X2818">
        <f>-1*(Sample[[#This Row],[KPx]]*KTc-Sample[[#This Row],[KPz]]*KTa)</f>
        <v>2.4313637641589874</v>
      </c>
      <c r="Y2818">
        <f>(Sample[[#This Row],[KPx]]*KTb-Sample[[#This Row],[Kpy]]*KTa)</f>
        <v>2.4313637641589869</v>
      </c>
      <c r="Z2818">
        <f>-Sample[[#This Row],[Xp]]*a+Sample[[#This Row],[Yp]]*b+Sample[[#This Row],[Zp]]*c_</f>
        <v>1.0457574905606752</v>
      </c>
      <c r="AA2818" s="8">
        <f>-IF(Sample[[#This Row],[Column2]]&gt;0,1,-1)*SQRT(Sample[[#This Row],[KPx''i]]^2+Sample[[#This Row],[KPx''j]]^2+Sample[[#This Row],[KPx''k]]^2)/Ksmag/Scale</f>
        <v>-0.64039306164176246</v>
      </c>
      <c r="AB2818" s="1">
        <f>SQRT(Sample[[#This Row],[Kpy''i]]^2+Sample[[#This Row],[KPy''j]]^2+Sample[[#This Row],[KPy''k]]^2)/KTmag/Scale</f>
        <v>1.7192338051680698</v>
      </c>
    </row>
    <row r="2819" spans="1:28" hidden="1" x14ac:dyDescent="0.25">
      <c r="A2819" s="5">
        <v>2814</v>
      </c>
      <c r="B2819" s="13" t="s">
        <v>43</v>
      </c>
      <c r="C2819" s="5"/>
      <c r="D2819" s="5"/>
      <c r="E2819">
        <v>6</v>
      </c>
      <c r="F2819">
        <v>2</v>
      </c>
      <c r="G2819">
        <v>6</v>
      </c>
      <c r="H2819" s="11">
        <f>Sample[[#This Row],[C]]/Sample[[#This Row],[D]]</f>
        <v>0.33333333333333331</v>
      </c>
      <c r="I2819" s="11">
        <f>Sample[[#This Row],[A]]/Sample[[#This Row],[C]]</f>
        <v>3</v>
      </c>
      <c r="J2819" s="11">
        <f>Sample[[#This Row],[D]]/Sample[[#This Row],[A]]</f>
        <v>1</v>
      </c>
      <c r="K2819" s="11">
        <f>Sample[[#This Row],[A]]/Sample[[#This Row],[D]]</f>
        <v>1</v>
      </c>
      <c r="L2819" s="11">
        <f>Sample[[#This Row],[D]]/Sample[[#This Row],[C]]</f>
        <v>3</v>
      </c>
      <c r="M2819" s="11">
        <f>Sample[[#This Row],[C]]/Sample[[#This Row],[A]]</f>
        <v>0.33333333333333331</v>
      </c>
      <c r="N2819">
        <f>IF(Sample[[#This Row],[Ap]]=0,10,LOG(Sample[[#This Row],[Ap]]))</f>
        <v>-0.47712125471966244</v>
      </c>
      <c r="O2819">
        <f>IF(Sample[[#This Row],[Ei]]=0,10,LOG(Sample[[#This Row],[Ei]]))</f>
        <v>0.47712125471966244</v>
      </c>
      <c r="P2819">
        <f>IF(Sample[[#This Row],[Ii]]=0,10,LOG(Sample[[#This Row],[Ii]]))</f>
        <v>0</v>
      </c>
      <c r="Q2819">
        <f>Kx-Sample[[#This Row],[Xp]]</f>
        <v>0.47712125471966244</v>
      </c>
      <c r="R2819">
        <f>Ky-Sample[[#This Row],[Yp]]</f>
        <v>-1.4771212547196624</v>
      </c>
      <c r="S2819">
        <f>Kz-Sample[[#This Row],[Zp]]</f>
        <v>1</v>
      </c>
      <c r="T2819">
        <f>Sample[[#This Row],[Kpy]]*KSc-Sample[[#This Row],[KPz]]*KSb</f>
        <v>0.47712125471966238</v>
      </c>
      <c r="U2819">
        <f>-1*(Sample[[#This Row],[KPx]]*KSc-Sample[[#This Row],[KPz]]*KSa)</f>
        <v>0.47712125471966244</v>
      </c>
      <c r="V2819">
        <f>(Sample[[#This Row],[KPx]]*$R$2-Sample[[#This Row],[Kpy]]*KSa)</f>
        <v>0.47712125471966244</v>
      </c>
      <c r="W2819">
        <f>Sample[[#This Row],[Kpy]]*KTc-Sample[[#This Row],[KPz]]*KTb</f>
        <v>2.4771212547196626</v>
      </c>
      <c r="X2819">
        <f>-1*(Sample[[#This Row],[KPx]]*KTc-Sample[[#This Row],[KPz]]*KTa)</f>
        <v>2.4771212547196626</v>
      </c>
      <c r="Y2819">
        <f>(Sample[[#This Row],[KPx]]*KTb-Sample[[#This Row],[Kpy]]*KTa)</f>
        <v>2.4771212547196622</v>
      </c>
      <c r="Z2819">
        <f>-Sample[[#This Row],[Xp]]*a+Sample[[#This Row],[Yp]]*b+Sample[[#This Row],[Zp]]*c_</f>
        <v>0.95424250943932487</v>
      </c>
      <c r="AA2819" s="8">
        <f>-IF(Sample[[#This Row],[Column2]]&gt;0,1,-1)*SQRT(Sample[[#This Row],[KPx''i]]^2+Sample[[#This Row],[KPx''j]]^2+Sample[[#This Row],[KPx''k]]^2)/Ksmag/Scale</f>
        <v>-0.58435180974982659</v>
      </c>
      <c r="AB2819" s="1">
        <f>SQRT(Sample[[#This Row],[Kpy''i]]^2+Sample[[#This Row],[KPy''j]]^2+Sample[[#This Row],[KPy''k]]^2)/KTmag/Scale</f>
        <v>1.7515892370336026</v>
      </c>
    </row>
    <row r="2820" spans="1:28" hidden="1" x14ac:dyDescent="0.25">
      <c r="A2820" s="5">
        <v>2815</v>
      </c>
      <c r="B2820" s="13" t="s">
        <v>43</v>
      </c>
      <c r="C2820" s="5"/>
      <c r="D2820" s="5"/>
      <c r="E2820">
        <v>8</v>
      </c>
      <c r="F2820">
        <v>3</v>
      </c>
      <c r="G2820">
        <v>2</v>
      </c>
      <c r="H2820" s="11">
        <f>Sample[[#This Row],[C]]/Sample[[#This Row],[D]]</f>
        <v>0.375</v>
      </c>
      <c r="I2820" s="11">
        <f>Sample[[#This Row],[A]]/Sample[[#This Row],[C]]</f>
        <v>0.66666666666666663</v>
      </c>
      <c r="J2820" s="11">
        <f>Sample[[#This Row],[D]]/Sample[[#This Row],[A]]</f>
        <v>4</v>
      </c>
      <c r="K2820" s="11">
        <f>Sample[[#This Row],[A]]/Sample[[#This Row],[D]]</f>
        <v>0.25</v>
      </c>
      <c r="L2820" s="11">
        <f>Sample[[#This Row],[D]]/Sample[[#This Row],[C]]</f>
        <v>2.6666666666666665</v>
      </c>
      <c r="M2820" s="11">
        <f>Sample[[#This Row],[C]]/Sample[[#This Row],[A]]</f>
        <v>1.5</v>
      </c>
      <c r="N2820">
        <f>IF(Sample[[#This Row],[Ap]]=0,10,LOG(Sample[[#This Row],[Ap]]))</f>
        <v>-0.42596873227228116</v>
      </c>
      <c r="O2820">
        <f>IF(Sample[[#This Row],[Ei]]=0,10,LOG(Sample[[#This Row],[Ei]]))</f>
        <v>-0.17609125905568127</v>
      </c>
      <c r="P2820">
        <f>IF(Sample[[#This Row],[Ii]]=0,10,LOG(Sample[[#This Row],[Ii]]))</f>
        <v>0.6020599913279624</v>
      </c>
      <c r="Q2820">
        <f>Kx-Sample[[#This Row],[Xp]]</f>
        <v>0.42596873227228116</v>
      </c>
      <c r="R2820">
        <f>Ky-Sample[[#This Row],[Yp]]</f>
        <v>-0.82390874094431876</v>
      </c>
      <c r="S2820">
        <f>Kz-Sample[[#This Row],[Zp]]</f>
        <v>0.3979400086720376</v>
      </c>
      <c r="T2820">
        <f>Sample[[#This Row],[Kpy]]*KSc-Sample[[#This Row],[KPz]]*KSb</f>
        <v>0.42596873227228116</v>
      </c>
      <c r="U2820">
        <f>-1*(Sample[[#This Row],[KPx]]*KSc-Sample[[#This Row],[KPz]]*KSa)</f>
        <v>0.42596873227228116</v>
      </c>
      <c r="V2820">
        <f>(Sample[[#This Row],[KPx]]*$R$2-Sample[[#This Row],[Kpy]]*KSa)</f>
        <v>0.42596873227228116</v>
      </c>
      <c r="W2820">
        <f>Sample[[#This Row],[Kpy]]*KTc-Sample[[#This Row],[KPz]]*KTb</f>
        <v>1.2218487496163564</v>
      </c>
      <c r="X2820">
        <f>-1*(Sample[[#This Row],[KPx]]*KTc-Sample[[#This Row],[KPz]]*KTa)</f>
        <v>1.2218487496163564</v>
      </c>
      <c r="Y2820">
        <f>(Sample[[#This Row],[KPx]]*KTb-Sample[[#This Row],[Kpy]]*KTa)</f>
        <v>1.2218487496163564</v>
      </c>
      <c r="Z2820">
        <f>-Sample[[#This Row],[Xp]]*a+Sample[[#This Row],[Yp]]*b+Sample[[#This Row],[Zp]]*c_</f>
        <v>0.85193746454456232</v>
      </c>
      <c r="AA2820" s="8">
        <f>-IF(Sample[[#This Row],[Column2]]&gt;0,1,-1)*SQRT(Sample[[#This Row],[KPx''i]]^2+Sample[[#This Row],[KPx''j]]^2+Sample[[#This Row],[KPx''k]]^2)/Ksmag/Scale</f>
        <v>-0.52170302022365322</v>
      </c>
      <c r="AB2820" s="1">
        <f>SQRT(Sample[[#This Row],[Kpy''i]]^2+Sample[[#This Row],[KPy''j]]^2+Sample[[#This Row],[KPy''k]]^2)/KTmag/Scale</f>
        <v>0.86397753643802966</v>
      </c>
    </row>
    <row r="2821" spans="1:28" hidden="1" x14ac:dyDescent="0.25">
      <c r="A2821" s="5">
        <v>2816</v>
      </c>
      <c r="B2821" s="13" t="s">
        <v>43</v>
      </c>
      <c r="C2821" s="5"/>
      <c r="D2821" s="5"/>
      <c r="E2821">
        <v>7</v>
      </c>
      <c r="F2821">
        <v>4</v>
      </c>
      <c r="G2821">
        <v>6</v>
      </c>
      <c r="H2821" s="11">
        <f>Sample[[#This Row],[C]]/Sample[[#This Row],[D]]</f>
        <v>0.5714285714285714</v>
      </c>
      <c r="I2821" s="11">
        <f>Sample[[#This Row],[A]]/Sample[[#This Row],[C]]</f>
        <v>1.5</v>
      </c>
      <c r="J2821" s="11">
        <f>Sample[[#This Row],[D]]/Sample[[#This Row],[A]]</f>
        <v>1.1666666666666667</v>
      </c>
      <c r="K2821" s="11">
        <f>Sample[[#This Row],[A]]/Sample[[#This Row],[D]]</f>
        <v>0.8571428571428571</v>
      </c>
      <c r="L2821" s="11">
        <f>Sample[[#This Row],[D]]/Sample[[#This Row],[C]]</f>
        <v>1.75</v>
      </c>
      <c r="M2821" s="11">
        <f>Sample[[#This Row],[C]]/Sample[[#This Row],[A]]</f>
        <v>0.66666666666666663</v>
      </c>
      <c r="N2821">
        <f>IF(Sample[[#This Row],[Ap]]=0,10,LOG(Sample[[#This Row],[Ap]]))</f>
        <v>-0.24303804868629447</v>
      </c>
      <c r="O2821">
        <f>IF(Sample[[#This Row],[Ei]]=0,10,LOG(Sample[[#This Row],[Ei]]))</f>
        <v>0.17609125905568124</v>
      </c>
      <c r="P2821">
        <f>IF(Sample[[#This Row],[Ii]]=0,10,LOG(Sample[[#This Row],[Ii]]))</f>
        <v>6.6946789630613221E-2</v>
      </c>
      <c r="Q2821">
        <f>Kx-Sample[[#This Row],[Xp]]</f>
        <v>0.24303804868629447</v>
      </c>
      <c r="R2821">
        <f>Ky-Sample[[#This Row],[Yp]]</f>
        <v>-1.1760912590556813</v>
      </c>
      <c r="S2821">
        <f>Kz-Sample[[#This Row],[Zp]]</f>
        <v>0.93305321036938682</v>
      </c>
      <c r="T2821">
        <f>Sample[[#This Row],[Kpy]]*KSc-Sample[[#This Row],[KPz]]*KSb</f>
        <v>0.24303804868629453</v>
      </c>
      <c r="U2821">
        <f>-1*(Sample[[#This Row],[KPx]]*KSc-Sample[[#This Row],[KPz]]*KSa)</f>
        <v>0.24303804868629447</v>
      </c>
      <c r="V2821">
        <f>(Sample[[#This Row],[KPx]]*$R$2-Sample[[#This Row],[Kpy]]*KSa)</f>
        <v>0.24303804868629447</v>
      </c>
      <c r="W2821">
        <f>Sample[[#This Row],[Kpy]]*KTc-Sample[[#This Row],[KPz]]*KTb</f>
        <v>2.1091444694250683</v>
      </c>
      <c r="X2821">
        <f>-1*(Sample[[#This Row],[KPx]]*KTc-Sample[[#This Row],[KPz]]*KTa)</f>
        <v>2.1091444694250683</v>
      </c>
      <c r="Y2821">
        <f>(Sample[[#This Row],[KPx]]*KTb-Sample[[#This Row],[Kpy]]*KTa)</f>
        <v>2.1091444694250683</v>
      </c>
      <c r="Z2821">
        <f>-Sample[[#This Row],[Xp]]*a+Sample[[#This Row],[Yp]]*b+Sample[[#This Row],[Zp]]*c_</f>
        <v>0.48607609737258894</v>
      </c>
      <c r="AA2821" s="8">
        <f>-IF(Sample[[#This Row],[Column2]]&gt;0,1,-1)*SQRT(Sample[[#This Row],[KPx''i]]^2+Sample[[#This Row],[KPx''j]]^2+Sample[[#This Row],[KPx''k]]^2)/Ksmag/Scale</f>
        <v>-0.29765960368155847</v>
      </c>
      <c r="AB2821" s="1">
        <f>SQRT(Sample[[#This Row],[Kpy''i]]^2+Sample[[#This Row],[KPy''j]]^2+Sample[[#This Row],[KPy''k]]^2)/KTmag/Scale</f>
        <v>1.4913903568325686</v>
      </c>
    </row>
    <row r="2822" spans="1:28" hidden="1" x14ac:dyDescent="0.25">
      <c r="A2822" s="5">
        <v>2817</v>
      </c>
      <c r="B2822" s="13" t="s">
        <v>43</v>
      </c>
      <c r="C2822" s="5"/>
      <c r="D2822" s="5"/>
      <c r="E2822">
        <v>1</v>
      </c>
      <c r="F2822">
        <v>3</v>
      </c>
      <c r="G2822">
        <v>5</v>
      </c>
      <c r="H2822" s="11">
        <f>Sample[[#This Row],[C]]/Sample[[#This Row],[D]]</f>
        <v>3</v>
      </c>
      <c r="I2822" s="11">
        <f>Sample[[#This Row],[A]]/Sample[[#This Row],[C]]</f>
        <v>1.6666666666666667</v>
      </c>
      <c r="J2822" s="11">
        <f>Sample[[#This Row],[D]]/Sample[[#This Row],[A]]</f>
        <v>0.2</v>
      </c>
      <c r="K2822" s="11">
        <f>Sample[[#This Row],[A]]/Sample[[#This Row],[D]]</f>
        <v>5</v>
      </c>
      <c r="L2822" s="11">
        <f>Sample[[#This Row],[D]]/Sample[[#This Row],[C]]</f>
        <v>0.33333333333333331</v>
      </c>
      <c r="M2822" s="11">
        <f>Sample[[#This Row],[C]]/Sample[[#This Row],[A]]</f>
        <v>0.6</v>
      </c>
      <c r="N2822">
        <f>IF(Sample[[#This Row],[Ap]]=0,10,LOG(Sample[[#This Row],[Ap]]))</f>
        <v>0.47712125471966244</v>
      </c>
      <c r="O2822">
        <f>IF(Sample[[#This Row],[Ei]]=0,10,LOG(Sample[[#This Row],[Ei]]))</f>
        <v>0.22184874961635639</v>
      </c>
      <c r="P2822">
        <f>IF(Sample[[#This Row],[Ii]]=0,10,LOG(Sample[[#This Row],[Ii]]))</f>
        <v>-0.69897000433601875</v>
      </c>
      <c r="Q2822">
        <f>Kx-Sample[[#This Row],[Xp]]</f>
        <v>-0.47712125471966244</v>
      </c>
      <c r="R2822">
        <f>Ky-Sample[[#This Row],[Yp]]</f>
        <v>-1.2218487496163564</v>
      </c>
      <c r="S2822">
        <f>Kz-Sample[[#This Row],[Zp]]</f>
        <v>1.6989700043360187</v>
      </c>
      <c r="T2822">
        <f>Sample[[#This Row],[Kpy]]*KSc-Sample[[#This Row],[KPz]]*KSb</f>
        <v>-0.47712125471966238</v>
      </c>
      <c r="U2822">
        <f>-1*(Sample[[#This Row],[KPx]]*KSc-Sample[[#This Row],[KPz]]*KSa)</f>
        <v>-0.47712125471966244</v>
      </c>
      <c r="V2822">
        <f>(Sample[[#This Row],[KPx]]*$R$2-Sample[[#This Row],[Kpy]]*KSa)</f>
        <v>-0.47712125471966244</v>
      </c>
      <c r="W2822">
        <f>Sample[[#This Row],[Kpy]]*KTc-Sample[[#This Row],[KPz]]*KTb</f>
        <v>2.9208187539523749</v>
      </c>
      <c r="X2822">
        <f>-1*(Sample[[#This Row],[KPx]]*KTc-Sample[[#This Row],[KPz]]*KTa)</f>
        <v>2.9208187539523749</v>
      </c>
      <c r="Y2822">
        <f>(Sample[[#This Row],[KPx]]*KTb-Sample[[#This Row],[Kpy]]*KTa)</f>
        <v>2.9208187539523753</v>
      </c>
      <c r="Z2822">
        <f>-Sample[[#This Row],[Xp]]*a+Sample[[#This Row],[Yp]]*b+Sample[[#This Row],[Zp]]*c_</f>
        <v>-0.95424250943932476</v>
      </c>
      <c r="AA2822" s="8">
        <f>-IF(Sample[[#This Row],[Column2]]&gt;0,1,-1)*SQRT(Sample[[#This Row],[KPx''i]]^2+Sample[[#This Row],[KPx''j]]^2+Sample[[#This Row],[KPx''k]]^2)/Ksmag/Scale</f>
        <v>0.58435180974982659</v>
      </c>
      <c r="AB2822" s="1">
        <f>SQRT(Sample[[#This Row],[Kpy''i]]^2+Sample[[#This Row],[KPy''j]]^2+Sample[[#This Row],[KPy''k]]^2)/KTmag/Scale</f>
        <v>2.0653307475365668</v>
      </c>
    </row>
    <row r="2823" spans="1:28" hidden="1" x14ac:dyDescent="0.25">
      <c r="A2823" s="5">
        <v>2818</v>
      </c>
      <c r="B2823" s="13" t="s">
        <v>43</v>
      </c>
      <c r="C2823" s="5"/>
      <c r="D2823" s="5"/>
      <c r="E2823">
        <v>4</v>
      </c>
      <c r="F2823">
        <v>5</v>
      </c>
      <c r="G2823">
        <v>4</v>
      </c>
      <c r="H2823" s="11">
        <f>Sample[[#This Row],[C]]/Sample[[#This Row],[D]]</f>
        <v>1.25</v>
      </c>
      <c r="I2823" s="11">
        <f>Sample[[#This Row],[A]]/Sample[[#This Row],[C]]</f>
        <v>0.8</v>
      </c>
      <c r="J2823" s="11">
        <f>Sample[[#This Row],[D]]/Sample[[#This Row],[A]]</f>
        <v>1</v>
      </c>
      <c r="K2823" s="11">
        <f>Sample[[#This Row],[A]]/Sample[[#This Row],[D]]</f>
        <v>1</v>
      </c>
      <c r="L2823" s="11">
        <f>Sample[[#This Row],[D]]/Sample[[#This Row],[C]]</f>
        <v>0.8</v>
      </c>
      <c r="M2823" s="11">
        <f>Sample[[#This Row],[C]]/Sample[[#This Row],[A]]</f>
        <v>1.25</v>
      </c>
      <c r="N2823">
        <f>IF(Sample[[#This Row],[Ap]]=0,10,LOG(Sample[[#This Row],[Ap]]))</f>
        <v>9.691001300805642E-2</v>
      </c>
      <c r="O2823">
        <f>IF(Sample[[#This Row],[Ei]]=0,10,LOG(Sample[[#This Row],[Ei]]))</f>
        <v>-9.6910013008056392E-2</v>
      </c>
      <c r="P2823">
        <f>IF(Sample[[#This Row],[Ii]]=0,10,LOG(Sample[[#This Row],[Ii]]))</f>
        <v>0</v>
      </c>
      <c r="Q2823">
        <f>Kx-Sample[[#This Row],[Xp]]</f>
        <v>-9.691001300805642E-2</v>
      </c>
      <c r="R2823">
        <f>Ky-Sample[[#This Row],[Yp]]</f>
        <v>-0.90308998699194365</v>
      </c>
      <c r="S2823">
        <f>Kz-Sample[[#This Row],[Zp]]</f>
        <v>1</v>
      </c>
      <c r="T2823">
        <f>Sample[[#This Row],[Kpy]]*KSc-Sample[[#This Row],[KPz]]*KSb</f>
        <v>-9.691001300805635E-2</v>
      </c>
      <c r="U2823">
        <f>-1*(Sample[[#This Row],[KPx]]*KSc-Sample[[#This Row],[KPz]]*KSa)</f>
        <v>-9.691001300805642E-2</v>
      </c>
      <c r="V2823">
        <f>(Sample[[#This Row],[KPx]]*$R$2-Sample[[#This Row],[Kpy]]*KSa)</f>
        <v>-9.691001300805642E-2</v>
      </c>
      <c r="W2823">
        <f>Sample[[#This Row],[Kpy]]*KTc-Sample[[#This Row],[KPz]]*KTb</f>
        <v>1.9030899869919438</v>
      </c>
      <c r="X2823">
        <f>-1*(Sample[[#This Row],[KPx]]*KTc-Sample[[#This Row],[KPz]]*KTa)</f>
        <v>1.9030899869919435</v>
      </c>
      <c r="Y2823">
        <f>(Sample[[#This Row],[KPx]]*KTb-Sample[[#This Row],[Kpy]]*KTa)</f>
        <v>1.9030899869919438</v>
      </c>
      <c r="Z2823">
        <f>-Sample[[#This Row],[Xp]]*a+Sample[[#This Row],[Yp]]*b+Sample[[#This Row],[Zp]]*c_</f>
        <v>-0.19382002601611278</v>
      </c>
      <c r="AA2823" s="8">
        <f>-IF(Sample[[#This Row],[Column2]]&gt;0,1,-1)*SQRT(Sample[[#This Row],[KPx''i]]^2+Sample[[#This Row],[KPx''j]]^2+Sample[[#This Row],[KPx''k]]^2)/Ksmag/Scale</f>
        <v>0.11869004141810925</v>
      </c>
      <c r="AB2823" s="1">
        <f>SQRT(Sample[[#This Row],[Kpy''i]]^2+Sample[[#This Row],[KPy''j]]^2+Sample[[#This Row],[KPy''k]]^2)/KTmag/Scale</f>
        <v>1.3456878350102222</v>
      </c>
    </row>
    <row r="2824" spans="1:28" hidden="1" x14ac:dyDescent="0.25">
      <c r="A2824" s="5">
        <v>2819</v>
      </c>
      <c r="B2824" s="13" t="s">
        <v>43</v>
      </c>
      <c r="C2824" s="5"/>
      <c r="D2824" s="5"/>
      <c r="E2824">
        <v>3</v>
      </c>
      <c r="F2824">
        <v>6</v>
      </c>
      <c r="G2824">
        <v>9</v>
      </c>
      <c r="H2824" s="11">
        <f>Sample[[#This Row],[C]]/Sample[[#This Row],[D]]</f>
        <v>2</v>
      </c>
      <c r="I2824" s="11">
        <f>Sample[[#This Row],[A]]/Sample[[#This Row],[C]]</f>
        <v>1.5</v>
      </c>
      <c r="J2824" s="11">
        <f>Sample[[#This Row],[D]]/Sample[[#This Row],[A]]</f>
        <v>0.33333333333333331</v>
      </c>
      <c r="K2824" s="11">
        <f>Sample[[#This Row],[A]]/Sample[[#This Row],[D]]</f>
        <v>3</v>
      </c>
      <c r="L2824" s="11">
        <f>Sample[[#This Row],[D]]/Sample[[#This Row],[C]]</f>
        <v>0.5</v>
      </c>
      <c r="M2824" s="11">
        <f>Sample[[#This Row],[C]]/Sample[[#This Row],[A]]</f>
        <v>0.66666666666666663</v>
      </c>
      <c r="N2824">
        <f>IF(Sample[[#This Row],[Ap]]=0,10,LOG(Sample[[#This Row],[Ap]]))</f>
        <v>0.3010299956639812</v>
      </c>
      <c r="O2824">
        <f>IF(Sample[[#This Row],[Ei]]=0,10,LOG(Sample[[#This Row],[Ei]]))</f>
        <v>0.17609125905568124</v>
      </c>
      <c r="P2824">
        <f>IF(Sample[[#This Row],[Ii]]=0,10,LOG(Sample[[#This Row],[Ii]]))</f>
        <v>-0.47712125471966244</v>
      </c>
      <c r="Q2824">
        <f>Kx-Sample[[#This Row],[Xp]]</f>
        <v>-0.3010299956639812</v>
      </c>
      <c r="R2824">
        <f>Ky-Sample[[#This Row],[Yp]]</f>
        <v>-1.1760912590556813</v>
      </c>
      <c r="S2824">
        <f>Kz-Sample[[#This Row],[Zp]]</f>
        <v>1.4771212547196624</v>
      </c>
      <c r="T2824">
        <f>Sample[[#This Row],[Kpy]]*KSc-Sample[[#This Row],[KPz]]*KSb</f>
        <v>-0.30102999566398103</v>
      </c>
      <c r="U2824">
        <f>-1*(Sample[[#This Row],[KPx]]*KSc-Sample[[#This Row],[KPz]]*KSa)</f>
        <v>-0.3010299956639812</v>
      </c>
      <c r="V2824">
        <f>(Sample[[#This Row],[KPx]]*$R$2-Sample[[#This Row],[Kpy]]*KSa)</f>
        <v>-0.3010299956639812</v>
      </c>
      <c r="W2824">
        <f>Sample[[#This Row],[Kpy]]*KTc-Sample[[#This Row],[KPz]]*KTb</f>
        <v>2.653212513775344</v>
      </c>
      <c r="X2824">
        <f>-1*(Sample[[#This Row],[KPx]]*KTc-Sample[[#This Row],[KPz]]*KTa)</f>
        <v>2.6532125137753435</v>
      </c>
      <c r="Y2824">
        <f>(Sample[[#This Row],[KPx]]*KTb-Sample[[#This Row],[Kpy]]*KTa)</f>
        <v>2.653212513775344</v>
      </c>
      <c r="Z2824">
        <f>-Sample[[#This Row],[Xp]]*a+Sample[[#This Row],[Yp]]*b+Sample[[#This Row],[Zp]]*c_</f>
        <v>-0.6020599913279624</v>
      </c>
      <c r="AA2824" s="8">
        <f>-IF(Sample[[#This Row],[Column2]]&gt;0,1,-1)*SQRT(Sample[[#This Row],[KPx''i]]^2+Sample[[#This Row],[KPx''j]]^2+Sample[[#This Row],[KPx''k]]^2)/Ksmag/Scale</f>
        <v>0.36868494332449314</v>
      </c>
      <c r="AB2824" s="1">
        <f>SQRT(Sample[[#This Row],[Kpy''i]]^2+Sample[[#This Row],[KPy''j]]^2+Sample[[#This Row],[KPy''k]]^2)/KTmag/Scale</f>
        <v>1.8761045604195521</v>
      </c>
    </row>
    <row r="2825" spans="1:28" hidden="1" x14ac:dyDescent="0.25">
      <c r="A2825" s="5">
        <v>2820</v>
      </c>
      <c r="B2825" s="13" t="s">
        <v>43</v>
      </c>
      <c r="C2825" s="5"/>
      <c r="D2825" s="5"/>
      <c r="E2825">
        <v>7</v>
      </c>
      <c r="F2825">
        <v>7</v>
      </c>
      <c r="G2825">
        <v>5</v>
      </c>
      <c r="H2825" s="11">
        <f>Sample[[#This Row],[C]]/Sample[[#This Row],[D]]</f>
        <v>1</v>
      </c>
      <c r="I2825" s="11">
        <f>Sample[[#This Row],[A]]/Sample[[#This Row],[C]]</f>
        <v>0.7142857142857143</v>
      </c>
      <c r="J2825" s="11">
        <f>Sample[[#This Row],[D]]/Sample[[#This Row],[A]]</f>
        <v>1.4</v>
      </c>
      <c r="K2825" s="11">
        <f>Sample[[#This Row],[A]]/Sample[[#This Row],[D]]</f>
        <v>0.7142857142857143</v>
      </c>
      <c r="L2825" s="11">
        <f>Sample[[#This Row],[D]]/Sample[[#This Row],[C]]</f>
        <v>1</v>
      </c>
      <c r="M2825" s="11">
        <f>Sample[[#This Row],[C]]/Sample[[#This Row],[A]]</f>
        <v>1.4</v>
      </c>
      <c r="N2825">
        <f>IF(Sample[[#This Row],[Ap]]=0,10,LOG(Sample[[#This Row],[Ap]]))</f>
        <v>0</v>
      </c>
      <c r="O2825">
        <f>IF(Sample[[#This Row],[Ei]]=0,10,LOG(Sample[[#This Row],[Ei]]))</f>
        <v>-0.14612803567823801</v>
      </c>
      <c r="P2825">
        <f>IF(Sample[[#This Row],[Ii]]=0,10,LOG(Sample[[#This Row],[Ii]]))</f>
        <v>0.14612803567823801</v>
      </c>
      <c r="Q2825">
        <f>Kx-Sample[[#This Row],[Xp]]</f>
        <v>0</v>
      </c>
      <c r="R2825">
        <f>Ky-Sample[[#This Row],[Yp]]</f>
        <v>-0.85387196432176204</v>
      </c>
      <c r="S2825">
        <f>Kz-Sample[[#This Row],[Zp]]</f>
        <v>0.85387196432176204</v>
      </c>
      <c r="T2825">
        <f>Sample[[#This Row],[Kpy]]*KSc-Sample[[#This Row],[KPz]]*KSb</f>
        <v>0</v>
      </c>
      <c r="U2825">
        <f>-1*(Sample[[#This Row],[KPx]]*KSc-Sample[[#This Row],[KPz]]*KSa)</f>
        <v>0</v>
      </c>
      <c r="V2825">
        <f>(Sample[[#This Row],[KPx]]*$R$2-Sample[[#This Row],[Kpy]]*KSa)</f>
        <v>0</v>
      </c>
      <c r="W2825">
        <f>Sample[[#This Row],[Kpy]]*KTc-Sample[[#This Row],[KPz]]*KTb</f>
        <v>1.7077439286435241</v>
      </c>
      <c r="X2825">
        <f>-1*(Sample[[#This Row],[KPx]]*KTc-Sample[[#This Row],[KPz]]*KTa)</f>
        <v>1.7077439286435241</v>
      </c>
      <c r="Y2825">
        <f>(Sample[[#This Row],[KPx]]*KTb-Sample[[#This Row],[Kpy]]*KTa)</f>
        <v>1.7077439286435241</v>
      </c>
      <c r="Z2825">
        <f>-Sample[[#This Row],[Xp]]*a+Sample[[#This Row],[Yp]]*b+Sample[[#This Row],[Zp]]*c_</f>
        <v>0</v>
      </c>
      <c r="AA2825" s="8">
        <f>-IF(Sample[[#This Row],[Column2]]&gt;0,1,-1)*SQRT(Sample[[#This Row],[KPx''i]]^2+Sample[[#This Row],[KPx''j]]^2+Sample[[#This Row],[KPx''k]]^2)/Ksmag/Scale</f>
        <v>0</v>
      </c>
      <c r="AB2825" s="1">
        <f>SQRT(Sample[[#This Row],[Kpy''i]]^2+Sample[[#This Row],[KPy''j]]^2+Sample[[#This Row],[KPy''k]]^2)/KTmag/Scale</f>
        <v>1.2075573124739916</v>
      </c>
    </row>
    <row r="2826" spans="1:28" hidden="1" x14ac:dyDescent="0.25">
      <c r="A2826" s="5">
        <v>2821</v>
      </c>
      <c r="B2826" s="13" t="s">
        <v>43</v>
      </c>
      <c r="C2826" s="5"/>
      <c r="D2826" s="5"/>
      <c r="E2826">
        <v>7</v>
      </c>
      <c r="F2826">
        <v>7</v>
      </c>
      <c r="G2826">
        <v>5</v>
      </c>
      <c r="H2826" s="11">
        <f>Sample[[#This Row],[C]]/Sample[[#This Row],[D]]</f>
        <v>1</v>
      </c>
      <c r="I2826" s="11">
        <f>Sample[[#This Row],[A]]/Sample[[#This Row],[C]]</f>
        <v>0.7142857142857143</v>
      </c>
      <c r="J2826" s="11">
        <f>Sample[[#This Row],[D]]/Sample[[#This Row],[A]]</f>
        <v>1.4</v>
      </c>
      <c r="K2826" s="11">
        <f>Sample[[#This Row],[A]]/Sample[[#This Row],[D]]</f>
        <v>0.7142857142857143</v>
      </c>
      <c r="L2826" s="11">
        <f>Sample[[#This Row],[D]]/Sample[[#This Row],[C]]</f>
        <v>1</v>
      </c>
      <c r="M2826" s="11">
        <f>Sample[[#This Row],[C]]/Sample[[#This Row],[A]]</f>
        <v>1.4</v>
      </c>
      <c r="N2826">
        <f>IF(Sample[[#This Row],[Ap]]=0,10,LOG(Sample[[#This Row],[Ap]]))</f>
        <v>0</v>
      </c>
      <c r="O2826">
        <f>IF(Sample[[#This Row],[Ei]]=0,10,LOG(Sample[[#This Row],[Ei]]))</f>
        <v>-0.14612803567823801</v>
      </c>
      <c r="P2826">
        <f>IF(Sample[[#This Row],[Ii]]=0,10,LOG(Sample[[#This Row],[Ii]]))</f>
        <v>0.14612803567823801</v>
      </c>
      <c r="Q2826">
        <f>Kx-Sample[[#This Row],[Xp]]</f>
        <v>0</v>
      </c>
      <c r="R2826">
        <f>Ky-Sample[[#This Row],[Yp]]</f>
        <v>-0.85387196432176204</v>
      </c>
      <c r="S2826">
        <f>Kz-Sample[[#This Row],[Zp]]</f>
        <v>0.85387196432176204</v>
      </c>
      <c r="T2826">
        <f>Sample[[#This Row],[Kpy]]*KSc-Sample[[#This Row],[KPz]]*KSb</f>
        <v>0</v>
      </c>
      <c r="U2826">
        <f>-1*(Sample[[#This Row],[KPx]]*KSc-Sample[[#This Row],[KPz]]*KSa)</f>
        <v>0</v>
      </c>
      <c r="V2826">
        <f>(Sample[[#This Row],[KPx]]*$R$2-Sample[[#This Row],[Kpy]]*KSa)</f>
        <v>0</v>
      </c>
      <c r="W2826">
        <f>Sample[[#This Row],[Kpy]]*KTc-Sample[[#This Row],[KPz]]*KTb</f>
        <v>1.7077439286435241</v>
      </c>
      <c r="X2826">
        <f>-1*(Sample[[#This Row],[KPx]]*KTc-Sample[[#This Row],[KPz]]*KTa)</f>
        <v>1.7077439286435241</v>
      </c>
      <c r="Y2826">
        <f>(Sample[[#This Row],[KPx]]*KTb-Sample[[#This Row],[Kpy]]*KTa)</f>
        <v>1.7077439286435241</v>
      </c>
      <c r="Z2826">
        <f>-Sample[[#This Row],[Xp]]*a+Sample[[#This Row],[Yp]]*b+Sample[[#This Row],[Zp]]*c_</f>
        <v>0</v>
      </c>
      <c r="AA2826" s="8">
        <f>-IF(Sample[[#This Row],[Column2]]&gt;0,1,-1)*SQRT(Sample[[#This Row],[KPx''i]]^2+Sample[[#This Row],[KPx''j]]^2+Sample[[#This Row],[KPx''k]]^2)/Ksmag/Scale</f>
        <v>0</v>
      </c>
      <c r="AB2826" s="1">
        <f>SQRT(Sample[[#This Row],[Kpy''i]]^2+Sample[[#This Row],[KPy''j]]^2+Sample[[#This Row],[KPy''k]]^2)/KTmag/Scale</f>
        <v>1.2075573124739916</v>
      </c>
    </row>
    <row r="2827" spans="1:28" hidden="1" x14ac:dyDescent="0.25">
      <c r="A2827" s="5">
        <v>2822</v>
      </c>
      <c r="B2827" s="13" t="s">
        <v>43</v>
      </c>
      <c r="C2827" s="5"/>
      <c r="D2827" s="5"/>
      <c r="E2827">
        <v>3</v>
      </c>
      <c r="F2827">
        <v>3</v>
      </c>
      <c r="G2827">
        <v>2</v>
      </c>
      <c r="H2827" s="11">
        <f>Sample[[#This Row],[C]]/Sample[[#This Row],[D]]</f>
        <v>1</v>
      </c>
      <c r="I2827" s="11">
        <f>Sample[[#This Row],[A]]/Sample[[#This Row],[C]]</f>
        <v>0.66666666666666663</v>
      </c>
      <c r="J2827" s="11">
        <f>Sample[[#This Row],[D]]/Sample[[#This Row],[A]]</f>
        <v>1.5</v>
      </c>
      <c r="K2827" s="11">
        <f>Sample[[#This Row],[A]]/Sample[[#This Row],[D]]</f>
        <v>0.66666666666666663</v>
      </c>
      <c r="L2827" s="11">
        <f>Sample[[#This Row],[D]]/Sample[[#This Row],[C]]</f>
        <v>1</v>
      </c>
      <c r="M2827" s="11">
        <f>Sample[[#This Row],[C]]/Sample[[#This Row],[A]]</f>
        <v>1.5</v>
      </c>
      <c r="N2827">
        <f>IF(Sample[[#This Row],[Ap]]=0,10,LOG(Sample[[#This Row],[Ap]]))</f>
        <v>0</v>
      </c>
      <c r="O2827">
        <f>IF(Sample[[#This Row],[Ei]]=0,10,LOG(Sample[[#This Row],[Ei]]))</f>
        <v>-0.17609125905568127</v>
      </c>
      <c r="P2827">
        <f>IF(Sample[[#This Row],[Ii]]=0,10,LOG(Sample[[#This Row],[Ii]]))</f>
        <v>0.17609125905568124</v>
      </c>
      <c r="Q2827">
        <f>Kx-Sample[[#This Row],[Xp]]</f>
        <v>0</v>
      </c>
      <c r="R2827">
        <f>Ky-Sample[[#This Row],[Yp]]</f>
        <v>-0.82390874094431876</v>
      </c>
      <c r="S2827">
        <f>Kz-Sample[[#This Row],[Zp]]</f>
        <v>0.82390874094431876</v>
      </c>
      <c r="T2827">
        <f>Sample[[#This Row],[Kpy]]*KSc-Sample[[#This Row],[KPz]]*KSb</f>
        <v>0</v>
      </c>
      <c r="U2827">
        <f>-1*(Sample[[#This Row],[KPx]]*KSc-Sample[[#This Row],[KPz]]*KSa)</f>
        <v>0</v>
      </c>
      <c r="V2827">
        <f>(Sample[[#This Row],[KPx]]*$R$2-Sample[[#This Row],[Kpy]]*KSa)</f>
        <v>0</v>
      </c>
      <c r="W2827">
        <f>Sample[[#This Row],[Kpy]]*KTc-Sample[[#This Row],[KPz]]*KTb</f>
        <v>1.6478174818886375</v>
      </c>
      <c r="X2827">
        <f>-1*(Sample[[#This Row],[KPx]]*KTc-Sample[[#This Row],[KPz]]*KTa)</f>
        <v>1.6478174818886375</v>
      </c>
      <c r="Y2827">
        <f>(Sample[[#This Row],[KPx]]*KTb-Sample[[#This Row],[Kpy]]*KTa)</f>
        <v>1.6478174818886375</v>
      </c>
      <c r="Z2827">
        <f>-Sample[[#This Row],[Xp]]*a+Sample[[#This Row],[Yp]]*b+Sample[[#This Row],[Zp]]*c_</f>
        <v>0</v>
      </c>
      <c r="AA2827" s="8">
        <f>-IF(Sample[[#This Row],[Column2]]&gt;0,1,-1)*SQRT(Sample[[#This Row],[KPx''i]]^2+Sample[[#This Row],[KPx''j]]^2+Sample[[#This Row],[KPx''k]]^2)/Ksmag/Scale</f>
        <v>0</v>
      </c>
      <c r="AB2827" s="1">
        <f>SQRT(Sample[[#This Row],[Kpy''i]]^2+Sample[[#This Row],[KPy''j]]^2+Sample[[#This Row],[KPy''k]]^2)/KTmag/Scale</f>
        <v>1.1651829156011966</v>
      </c>
    </row>
    <row r="2828" spans="1:28" hidden="1" x14ac:dyDescent="0.25">
      <c r="A2828" s="5">
        <v>2823</v>
      </c>
      <c r="B2828" s="13" t="s">
        <v>43</v>
      </c>
      <c r="C2828" s="5"/>
      <c r="D2828" s="5"/>
      <c r="E2828">
        <v>9</v>
      </c>
      <c r="F2828">
        <v>10</v>
      </c>
      <c r="G2828">
        <v>4</v>
      </c>
      <c r="H2828" s="11">
        <f>Sample[[#This Row],[C]]/Sample[[#This Row],[D]]</f>
        <v>1.1111111111111112</v>
      </c>
      <c r="I2828" s="11">
        <f>Sample[[#This Row],[A]]/Sample[[#This Row],[C]]</f>
        <v>0.4</v>
      </c>
      <c r="J2828" s="11">
        <f>Sample[[#This Row],[D]]/Sample[[#This Row],[A]]</f>
        <v>2.25</v>
      </c>
      <c r="K2828" s="11">
        <f>Sample[[#This Row],[A]]/Sample[[#This Row],[D]]</f>
        <v>0.44444444444444442</v>
      </c>
      <c r="L2828" s="11">
        <f>Sample[[#This Row],[D]]/Sample[[#This Row],[C]]</f>
        <v>0.9</v>
      </c>
      <c r="M2828" s="11">
        <f>Sample[[#This Row],[C]]/Sample[[#This Row],[A]]</f>
        <v>2.5</v>
      </c>
      <c r="N2828">
        <f>IF(Sample[[#This Row],[Ap]]=0,10,LOG(Sample[[#This Row],[Ap]]))</f>
        <v>4.5757490560675143E-2</v>
      </c>
      <c r="O2828">
        <f>IF(Sample[[#This Row],[Ei]]=0,10,LOG(Sample[[#This Row],[Ei]]))</f>
        <v>-0.3979400086720376</v>
      </c>
      <c r="P2828">
        <f>IF(Sample[[#This Row],[Ii]]=0,10,LOG(Sample[[#This Row],[Ii]]))</f>
        <v>0.35218251811136247</v>
      </c>
      <c r="Q2828">
        <f>Kx-Sample[[#This Row],[Xp]]</f>
        <v>-4.5757490560675143E-2</v>
      </c>
      <c r="R2828">
        <f>Ky-Sample[[#This Row],[Yp]]</f>
        <v>-0.6020599913279624</v>
      </c>
      <c r="S2828">
        <f>Kz-Sample[[#This Row],[Zp]]</f>
        <v>0.64781748188863753</v>
      </c>
      <c r="T2828">
        <f>Sample[[#This Row],[Kpy]]*KSc-Sample[[#This Row],[KPz]]*KSb</f>
        <v>-4.5757490560675129E-2</v>
      </c>
      <c r="U2828">
        <f>-1*(Sample[[#This Row],[KPx]]*KSc-Sample[[#This Row],[KPz]]*KSa)</f>
        <v>-4.5757490560675143E-2</v>
      </c>
      <c r="V2828">
        <f>(Sample[[#This Row],[KPx]]*$R$2-Sample[[#This Row],[Kpy]]*KSa)</f>
        <v>-4.5757490560675143E-2</v>
      </c>
      <c r="W2828">
        <f>Sample[[#This Row],[Kpy]]*KTc-Sample[[#This Row],[KPz]]*KTb</f>
        <v>1.2498774732165998</v>
      </c>
      <c r="X2828">
        <f>-1*(Sample[[#This Row],[KPx]]*KTc-Sample[[#This Row],[KPz]]*KTa)</f>
        <v>1.2498774732165998</v>
      </c>
      <c r="Y2828">
        <f>(Sample[[#This Row],[KPx]]*KTb-Sample[[#This Row],[Kpy]]*KTa)</f>
        <v>1.2498774732166</v>
      </c>
      <c r="Z2828">
        <f>-Sample[[#This Row],[Xp]]*a+Sample[[#This Row],[Yp]]*b+Sample[[#This Row],[Zp]]*c_</f>
        <v>-9.1514981121350258E-2</v>
      </c>
      <c r="AA2828" s="8">
        <f>-IF(Sample[[#This Row],[Column2]]&gt;0,1,-1)*SQRT(Sample[[#This Row],[KPx''i]]^2+Sample[[#This Row],[KPx''j]]^2+Sample[[#This Row],[KPx''k]]^2)/Ksmag/Scale</f>
        <v>5.6041251891935914E-2</v>
      </c>
      <c r="AB2828" s="1">
        <f>SQRT(Sample[[#This Row],[Kpy''i]]^2+Sample[[#This Row],[KPy''j]]^2+Sample[[#This Row],[KPy''k]]^2)/KTmag/Scale</f>
        <v>0.88379683696376532</v>
      </c>
    </row>
    <row r="2829" spans="1:28" hidden="1" x14ac:dyDescent="0.25">
      <c r="A2829" s="5">
        <v>2824</v>
      </c>
      <c r="B2829" s="13" t="s">
        <v>43</v>
      </c>
      <c r="C2829" s="5"/>
      <c r="D2829" s="5"/>
      <c r="E2829">
        <v>7</v>
      </c>
      <c r="F2829">
        <v>5</v>
      </c>
      <c r="G2829">
        <v>2</v>
      </c>
      <c r="H2829" s="11">
        <f>Sample[[#This Row],[C]]/Sample[[#This Row],[D]]</f>
        <v>0.7142857142857143</v>
      </c>
      <c r="I2829" s="11">
        <f>Sample[[#This Row],[A]]/Sample[[#This Row],[C]]</f>
        <v>0.4</v>
      </c>
      <c r="J2829" s="11">
        <f>Sample[[#This Row],[D]]/Sample[[#This Row],[A]]</f>
        <v>3.5</v>
      </c>
      <c r="K2829" s="11">
        <f>Sample[[#This Row],[A]]/Sample[[#This Row],[D]]</f>
        <v>0.2857142857142857</v>
      </c>
      <c r="L2829" s="11">
        <f>Sample[[#This Row],[D]]/Sample[[#This Row],[C]]</f>
        <v>1.4</v>
      </c>
      <c r="M2829" s="11">
        <f>Sample[[#This Row],[C]]/Sample[[#This Row],[A]]</f>
        <v>2.5</v>
      </c>
      <c r="N2829">
        <f>IF(Sample[[#This Row],[Ap]]=0,10,LOG(Sample[[#This Row],[Ap]]))</f>
        <v>-0.14612803567823801</v>
      </c>
      <c r="O2829">
        <f>IF(Sample[[#This Row],[Ei]]=0,10,LOG(Sample[[#This Row],[Ei]]))</f>
        <v>-0.3979400086720376</v>
      </c>
      <c r="P2829">
        <f>IF(Sample[[#This Row],[Ii]]=0,10,LOG(Sample[[#This Row],[Ii]]))</f>
        <v>0.54406804435027567</v>
      </c>
      <c r="Q2829">
        <f>Kx-Sample[[#This Row],[Xp]]</f>
        <v>0.14612803567823801</v>
      </c>
      <c r="R2829">
        <f>Ky-Sample[[#This Row],[Yp]]</f>
        <v>-0.6020599913279624</v>
      </c>
      <c r="S2829">
        <f>Kz-Sample[[#This Row],[Zp]]</f>
        <v>0.45593195564972433</v>
      </c>
      <c r="T2829">
        <f>Sample[[#This Row],[Kpy]]*KSc-Sample[[#This Row],[KPz]]*KSb</f>
        <v>0.14612803567823807</v>
      </c>
      <c r="U2829">
        <f>-1*(Sample[[#This Row],[KPx]]*KSc-Sample[[#This Row],[KPz]]*KSa)</f>
        <v>0.14612803567823801</v>
      </c>
      <c r="V2829">
        <f>(Sample[[#This Row],[KPx]]*$R$2-Sample[[#This Row],[Kpy]]*KSa)</f>
        <v>0.14612803567823801</v>
      </c>
      <c r="W2829">
        <f>Sample[[#This Row],[Kpy]]*KTc-Sample[[#This Row],[KPz]]*KTb</f>
        <v>1.0579919469776868</v>
      </c>
      <c r="X2829">
        <f>-1*(Sample[[#This Row],[KPx]]*KTc-Sample[[#This Row],[KPz]]*KTa)</f>
        <v>1.0579919469776866</v>
      </c>
      <c r="Y2829">
        <f>(Sample[[#This Row],[KPx]]*KTb-Sample[[#This Row],[Kpy]]*KTa)</f>
        <v>1.0579919469776868</v>
      </c>
      <c r="Z2829">
        <f>-Sample[[#This Row],[Xp]]*a+Sample[[#This Row],[Yp]]*b+Sample[[#This Row],[Zp]]*c_</f>
        <v>0.29225607135647613</v>
      </c>
      <c r="AA2829" s="8">
        <f>-IF(Sample[[#This Row],[Column2]]&gt;0,1,-1)*SQRT(Sample[[#This Row],[KPx''i]]^2+Sample[[#This Row],[KPx''j]]^2+Sample[[#This Row],[KPx''k]]^2)/Ksmag/Scale</f>
        <v>-0.17896956226344915</v>
      </c>
      <c r="AB2829" s="1">
        <f>SQRT(Sample[[#This Row],[Kpy''i]]^2+Sample[[#This Row],[KPy''j]]^2+Sample[[#This Row],[KPy''k]]^2)/KTmag/Scale</f>
        <v>0.74811328014868061</v>
      </c>
    </row>
    <row r="2830" spans="1:28" hidden="1" x14ac:dyDescent="0.25">
      <c r="A2830" s="5">
        <v>2825</v>
      </c>
      <c r="B2830" s="13" t="s">
        <v>43</v>
      </c>
      <c r="C2830" s="5"/>
      <c r="D2830" s="5"/>
      <c r="E2830">
        <v>4</v>
      </c>
      <c r="F2830">
        <v>4</v>
      </c>
      <c r="G2830">
        <v>8</v>
      </c>
      <c r="H2830" s="11">
        <f>Sample[[#This Row],[C]]/Sample[[#This Row],[D]]</f>
        <v>1</v>
      </c>
      <c r="I2830" s="11">
        <f>Sample[[#This Row],[A]]/Sample[[#This Row],[C]]</f>
        <v>2</v>
      </c>
      <c r="J2830" s="11">
        <f>Sample[[#This Row],[D]]/Sample[[#This Row],[A]]</f>
        <v>0.5</v>
      </c>
      <c r="K2830" s="11">
        <f>Sample[[#This Row],[A]]/Sample[[#This Row],[D]]</f>
        <v>2</v>
      </c>
      <c r="L2830" s="11">
        <f>Sample[[#This Row],[D]]/Sample[[#This Row],[C]]</f>
        <v>1</v>
      </c>
      <c r="M2830" s="11">
        <f>Sample[[#This Row],[C]]/Sample[[#This Row],[A]]</f>
        <v>0.5</v>
      </c>
      <c r="N2830">
        <f>IF(Sample[[#This Row],[Ap]]=0,10,LOG(Sample[[#This Row],[Ap]]))</f>
        <v>0</v>
      </c>
      <c r="O2830">
        <f>IF(Sample[[#This Row],[Ei]]=0,10,LOG(Sample[[#This Row],[Ei]]))</f>
        <v>0.3010299956639812</v>
      </c>
      <c r="P2830">
        <f>IF(Sample[[#This Row],[Ii]]=0,10,LOG(Sample[[#This Row],[Ii]]))</f>
        <v>-0.3010299956639812</v>
      </c>
      <c r="Q2830">
        <f>Kx-Sample[[#This Row],[Xp]]</f>
        <v>0</v>
      </c>
      <c r="R2830">
        <f>Ky-Sample[[#This Row],[Yp]]</f>
        <v>-1.3010299956639813</v>
      </c>
      <c r="S2830">
        <f>Kz-Sample[[#This Row],[Zp]]</f>
        <v>1.3010299956639813</v>
      </c>
      <c r="T2830">
        <f>Sample[[#This Row],[Kpy]]*KSc-Sample[[#This Row],[KPz]]*KSb</f>
        <v>0</v>
      </c>
      <c r="U2830">
        <f>-1*(Sample[[#This Row],[KPx]]*KSc-Sample[[#This Row],[KPz]]*KSa)</f>
        <v>0</v>
      </c>
      <c r="V2830">
        <f>(Sample[[#This Row],[KPx]]*$R$2-Sample[[#This Row],[Kpy]]*KSa)</f>
        <v>0</v>
      </c>
      <c r="W2830">
        <f>Sample[[#This Row],[Kpy]]*KTc-Sample[[#This Row],[KPz]]*KTb</f>
        <v>2.6020599913279625</v>
      </c>
      <c r="X2830">
        <f>-1*(Sample[[#This Row],[KPx]]*KTc-Sample[[#This Row],[KPz]]*KTa)</f>
        <v>2.6020599913279625</v>
      </c>
      <c r="Y2830">
        <f>(Sample[[#This Row],[KPx]]*KTb-Sample[[#This Row],[Kpy]]*KTa)</f>
        <v>2.6020599913279625</v>
      </c>
      <c r="Z2830">
        <f>-Sample[[#This Row],[Xp]]*a+Sample[[#This Row],[Yp]]*b+Sample[[#This Row],[Zp]]*c_</f>
        <v>0</v>
      </c>
      <c r="AA2830" s="8">
        <f>-IF(Sample[[#This Row],[Column2]]&gt;0,1,-1)*SQRT(Sample[[#This Row],[KPx''i]]^2+Sample[[#This Row],[KPx''j]]^2+Sample[[#This Row],[KPx''k]]^2)/Ksmag/Scale</f>
        <v>0</v>
      </c>
      <c r="AB2830" s="1">
        <f>SQRT(Sample[[#This Row],[Kpy''i]]^2+Sample[[#This Row],[KPy''j]]^2+Sample[[#This Row],[KPy''k]]^2)/KTmag/Scale</f>
        <v>1.8399342649222115</v>
      </c>
    </row>
    <row r="2831" spans="1:28" hidden="1" x14ac:dyDescent="0.25">
      <c r="A2831" s="5">
        <v>2826</v>
      </c>
      <c r="B2831" s="13" t="s">
        <v>43</v>
      </c>
      <c r="C2831" s="5"/>
      <c r="D2831" s="5"/>
      <c r="E2831">
        <v>7</v>
      </c>
      <c r="F2831">
        <v>7</v>
      </c>
      <c r="G2831">
        <v>9</v>
      </c>
      <c r="H2831" s="11">
        <f>Sample[[#This Row],[C]]/Sample[[#This Row],[D]]</f>
        <v>1</v>
      </c>
      <c r="I2831" s="11">
        <f>Sample[[#This Row],[A]]/Sample[[#This Row],[C]]</f>
        <v>1.2857142857142858</v>
      </c>
      <c r="J2831" s="11">
        <f>Sample[[#This Row],[D]]/Sample[[#This Row],[A]]</f>
        <v>0.77777777777777779</v>
      </c>
      <c r="K2831" s="11">
        <f>Sample[[#This Row],[A]]/Sample[[#This Row],[D]]</f>
        <v>1.2857142857142858</v>
      </c>
      <c r="L2831" s="11">
        <f>Sample[[#This Row],[D]]/Sample[[#This Row],[C]]</f>
        <v>1</v>
      </c>
      <c r="M2831" s="11">
        <f>Sample[[#This Row],[C]]/Sample[[#This Row],[A]]</f>
        <v>0.77777777777777779</v>
      </c>
      <c r="N2831">
        <f>IF(Sample[[#This Row],[Ap]]=0,10,LOG(Sample[[#This Row],[Ap]]))</f>
        <v>0</v>
      </c>
      <c r="O2831">
        <f>IF(Sample[[#This Row],[Ei]]=0,10,LOG(Sample[[#This Row],[Ei]]))</f>
        <v>0.10914446942506807</v>
      </c>
      <c r="P2831">
        <f>IF(Sample[[#This Row],[Ii]]=0,10,LOG(Sample[[#This Row],[Ii]]))</f>
        <v>-0.10914446942506803</v>
      </c>
      <c r="Q2831">
        <f>Kx-Sample[[#This Row],[Xp]]</f>
        <v>0</v>
      </c>
      <c r="R2831">
        <f>Ky-Sample[[#This Row],[Yp]]</f>
        <v>-1.1091444694250681</v>
      </c>
      <c r="S2831">
        <f>Kz-Sample[[#This Row],[Zp]]</f>
        <v>1.1091444694250681</v>
      </c>
      <c r="T2831">
        <f>Sample[[#This Row],[Kpy]]*KSc-Sample[[#This Row],[KPz]]*KSb</f>
        <v>0</v>
      </c>
      <c r="U2831">
        <f>-1*(Sample[[#This Row],[KPx]]*KSc-Sample[[#This Row],[KPz]]*KSa)</f>
        <v>0</v>
      </c>
      <c r="V2831">
        <f>(Sample[[#This Row],[KPx]]*$R$2-Sample[[#This Row],[Kpy]]*KSa)</f>
        <v>0</v>
      </c>
      <c r="W2831">
        <f>Sample[[#This Row],[Kpy]]*KTc-Sample[[#This Row],[KPz]]*KTb</f>
        <v>2.2182889388501361</v>
      </c>
      <c r="X2831">
        <f>-1*(Sample[[#This Row],[KPx]]*KTc-Sample[[#This Row],[KPz]]*KTa)</f>
        <v>2.2182889388501361</v>
      </c>
      <c r="Y2831">
        <f>(Sample[[#This Row],[KPx]]*KTb-Sample[[#This Row],[Kpy]]*KTa)</f>
        <v>2.2182889388501361</v>
      </c>
      <c r="Z2831">
        <f>-Sample[[#This Row],[Xp]]*a+Sample[[#This Row],[Yp]]*b+Sample[[#This Row],[Zp]]*c_</f>
        <v>0</v>
      </c>
      <c r="AA2831" s="8">
        <f>-IF(Sample[[#This Row],[Column2]]&gt;0,1,-1)*SQRT(Sample[[#This Row],[KPx''i]]^2+Sample[[#This Row],[KPx''j]]^2+Sample[[#This Row],[KPx''k]]^2)/Ksmag/Scale</f>
        <v>0</v>
      </c>
      <c r="AB2831" s="1">
        <f>SQRT(Sample[[#This Row],[Kpy''i]]^2+Sample[[#This Row],[KPy''j]]^2+Sample[[#This Row],[KPy''k]]^2)/KTmag/Scale</f>
        <v>1.5685671512920423</v>
      </c>
    </row>
    <row r="2832" spans="1:28" hidden="1" x14ac:dyDescent="0.25">
      <c r="A2832" s="5">
        <v>2827</v>
      </c>
      <c r="B2832" s="13" t="s">
        <v>43</v>
      </c>
      <c r="C2832" s="5"/>
      <c r="D2832" s="5"/>
      <c r="E2832">
        <v>2</v>
      </c>
      <c r="F2832">
        <v>1</v>
      </c>
      <c r="G2832">
        <v>6</v>
      </c>
      <c r="H2832" s="11">
        <f>Sample[[#This Row],[C]]/Sample[[#This Row],[D]]</f>
        <v>0.5</v>
      </c>
      <c r="I2832" s="11">
        <f>Sample[[#This Row],[A]]/Sample[[#This Row],[C]]</f>
        <v>6</v>
      </c>
      <c r="J2832" s="11">
        <f>Sample[[#This Row],[D]]/Sample[[#This Row],[A]]</f>
        <v>0.33333333333333331</v>
      </c>
      <c r="K2832" s="11">
        <f>Sample[[#This Row],[A]]/Sample[[#This Row],[D]]</f>
        <v>3</v>
      </c>
      <c r="L2832" s="11">
        <f>Sample[[#This Row],[D]]/Sample[[#This Row],[C]]</f>
        <v>2</v>
      </c>
      <c r="M2832" s="11">
        <f>Sample[[#This Row],[C]]/Sample[[#This Row],[A]]</f>
        <v>0.16666666666666666</v>
      </c>
      <c r="N2832">
        <f>IF(Sample[[#This Row],[Ap]]=0,10,LOG(Sample[[#This Row],[Ap]]))</f>
        <v>-0.3010299956639812</v>
      </c>
      <c r="O2832">
        <f>IF(Sample[[#This Row],[Ei]]=0,10,LOG(Sample[[#This Row],[Ei]]))</f>
        <v>0.77815125038364363</v>
      </c>
      <c r="P2832">
        <f>IF(Sample[[#This Row],[Ii]]=0,10,LOG(Sample[[#This Row],[Ii]]))</f>
        <v>-0.47712125471966244</v>
      </c>
      <c r="Q2832">
        <f>Kx-Sample[[#This Row],[Xp]]</f>
        <v>0.3010299956639812</v>
      </c>
      <c r="R2832">
        <f>Ky-Sample[[#This Row],[Yp]]</f>
        <v>-1.7781512503836436</v>
      </c>
      <c r="S2832">
        <f>Kz-Sample[[#This Row],[Zp]]</f>
        <v>1.4771212547196624</v>
      </c>
      <c r="T2832">
        <f>Sample[[#This Row],[Kpy]]*KSc-Sample[[#This Row],[KPz]]*KSb</f>
        <v>0.30102999566398125</v>
      </c>
      <c r="U2832">
        <f>-1*(Sample[[#This Row],[KPx]]*KSc-Sample[[#This Row],[KPz]]*KSa)</f>
        <v>0.3010299956639812</v>
      </c>
      <c r="V2832">
        <f>(Sample[[#This Row],[KPx]]*$R$2-Sample[[#This Row],[Kpy]]*KSa)</f>
        <v>0.3010299956639812</v>
      </c>
      <c r="W2832">
        <f>Sample[[#This Row],[Kpy]]*KTc-Sample[[#This Row],[KPz]]*KTb</f>
        <v>3.255272505103306</v>
      </c>
      <c r="X2832">
        <f>-1*(Sample[[#This Row],[KPx]]*KTc-Sample[[#This Row],[KPz]]*KTa)</f>
        <v>3.255272505103306</v>
      </c>
      <c r="Y2832">
        <f>(Sample[[#This Row],[KPx]]*KTb-Sample[[#This Row],[Kpy]]*KTa)</f>
        <v>3.255272505103306</v>
      </c>
      <c r="Z2832">
        <f>-Sample[[#This Row],[Xp]]*a+Sample[[#This Row],[Yp]]*b+Sample[[#This Row],[Zp]]*c_</f>
        <v>0.6020599913279624</v>
      </c>
      <c r="AA2832" s="8">
        <f>-IF(Sample[[#This Row],[Column2]]&gt;0,1,-1)*SQRT(Sample[[#This Row],[KPx''i]]^2+Sample[[#This Row],[KPx''j]]^2+Sample[[#This Row],[KPx''k]]^2)/Ksmag/Scale</f>
        <v>-0.36868494332449331</v>
      </c>
      <c r="AB2832" s="1">
        <f>SQRT(Sample[[#This Row],[Kpy''i]]^2+Sample[[#This Row],[KPy''j]]^2+Sample[[#This Row],[KPy''k]]^2)/KTmag/Scale</f>
        <v>2.3018252629686682</v>
      </c>
    </row>
    <row r="2833" spans="1:28" hidden="1" x14ac:dyDescent="0.25">
      <c r="A2833" s="5">
        <v>2828</v>
      </c>
      <c r="B2833" s="13" t="s">
        <v>43</v>
      </c>
      <c r="C2833" s="5"/>
      <c r="D2833" s="5"/>
      <c r="E2833">
        <v>5</v>
      </c>
      <c r="F2833">
        <v>9</v>
      </c>
      <c r="G2833">
        <v>8</v>
      </c>
      <c r="H2833" s="11">
        <f>Sample[[#This Row],[C]]/Sample[[#This Row],[D]]</f>
        <v>1.8</v>
      </c>
      <c r="I2833" s="11">
        <f>Sample[[#This Row],[A]]/Sample[[#This Row],[C]]</f>
        <v>0.88888888888888884</v>
      </c>
      <c r="J2833" s="11">
        <f>Sample[[#This Row],[D]]/Sample[[#This Row],[A]]</f>
        <v>0.625</v>
      </c>
      <c r="K2833" s="11">
        <f>Sample[[#This Row],[A]]/Sample[[#This Row],[D]]</f>
        <v>1.6</v>
      </c>
      <c r="L2833" s="11">
        <f>Sample[[#This Row],[D]]/Sample[[#This Row],[C]]</f>
        <v>0.55555555555555558</v>
      </c>
      <c r="M2833" s="11">
        <f>Sample[[#This Row],[C]]/Sample[[#This Row],[A]]</f>
        <v>1.125</v>
      </c>
      <c r="N2833">
        <f>IF(Sample[[#This Row],[Ap]]=0,10,LOG(Sample[[#This Row],[Ap]]))</f>
        <v>0.25527250510330607</v>
      </c>
      <c r="O2833">
        <f>IF(Sample[[#This Row],[Ei]]=0,10,LOG(Sample[[#This Row],[Ei]]))</f>
        <v>-5.1152522447381311E-2</v>
      </c>
      <c r="P2833">
        <f>IF(Sample[[#This Row],[Ii]]=0,10,LOG(Sample[[#This Row],[Ii]]))</f>
        <v>-0.20411998265592479</v>
      </c>
      <c r="Q2833">
        <f>Kx-Sample[[#This Row],[Xp]]</f>
        <v>-0.25527250510330607</v>
      </c>
      <c r="R2833">
        <f>Ky-Sample[[#This Row],[Yp]]</f>
        <v>-0.94884747755261867</v>
      </c>
      <c r="S2833">
        <f>Kz-Sample[[#This Row],[Zp]]</f>
        <v>1.2041199826559248</v>
      </c>
      <c r="T2833">
        <f>Sample[[#This Row],[Kpy]]*KSc-Sample[[#This Row],[KPz]]*KSb</f>
        <v>-0.25527250510330612</v>
      </c>
      <c r="U2833">
        <f>-1*(Sample[[#This Row],[KPx]]*KSc-Sample[[#This Row],[KPz]]*KSa)</f>
        <v>-0.25527250510330607</v>
      </c>
      <c r="V2833">
        <f>(Sample[[#This Row],[KPx]]*$R$2-Sample[[#This Row],[Kpy]]*KSa)</f>
        <v>-0.25527250510330607</v>
      </c>
      <c r="W2833">
        <f>Sample[[#This Row],[Kpy]]*KTc-Sample[[#This Row],[KPz]]*KTb</f>
        <v>2.1529674602085436</v>
      </c>
      <c r="X2833">
        <f>-1*(Sample[[#This Row],[KPx]]*KTc-Sample[[#This Row],[KPz]]*KTa)</f>
        <v>2.1529674602085436</v>
      </c>
      <c r="Y2833">
        <f>(Sample[[#This Row],[KPx]]*KTb-Sample[[#This Row],[Kpy]]*KTa)</f>
        <v>2.1529674602085436</v>
      </c>
      <c r="Z2833">
        <f>-Sample[[#This Row],[Xp]]*a+Sample[[#This Row],[Yp]]*b+Sample[[#This Row],[Zp]]*c_</f>
        <v>-0.51054501020661225</v>
      </c>
      <c r="AA2833" s="8">
        <f>-IF(Sample[[#This Row],[Column2]]&gt;0,1,-1)*SQRT(Sample[[#This Row],[KPx''i]]^2+Sample[[#This Row],[KPx''j]]^2+Sample[[#This Row],[KPx''k]]^2)/Ksmag/Scale</f>
        <v>0.31264369143255732</v>
      </c>
      <c r="AB2833" s="1">
        <f>SQRT(Sample[[#This Row],[Kpy''i]]^2+Sample[[#This Row],[KPy''j]]^2+Sample[[#This Row],[KPy''k]]^2)/KTmag/Scale</f>
        <v>1.5223778907874397</v>
      </c>
    </row>
    <row r="2834" spans="1:28" hidden="1" x14ac:dyDescent="0.25">
      <c r="A2834" s="5">
        <v>2829</v>
      </c>
      <c r="B2834" s="13" t="s">
        <v>43</v>
      </c>
      <c r="C2834" s="5"/>
      <c r="D2834" s="5"/>
      <c r="E2834">
        <v>8</v>
      </c>
      <c r="F2834">
        <v>9</v>
      </c>
      <c r="G2834">
        <v>6</v>
      </c>
      <c r="H2834" s="11">
        <f>Sample[[#This Row],[C]]/Sample[[#This Row],[D]]</f>
        <v>1.125</v>
      </c>
      <c r="I2834" s="11">
        <f>Sample[[#This Row],[A]]/Sample[[#This Row],[C]]</f>
        <v>0.66666666666666663</v>
      </c>
      <c r="J2834" s="11">
        <f>Sample[[#This Row],[D]]/Sample[[#This Row],[A]]</f>
        <v>1.3333333333333333</v>
      </c>
      <c r="K2834" s="11">
        <f>Sample[[#This Row],[A]]/Sample[[#This Row],[D]]</f>
        <v>0.75</v>
      </c>
      <c r="L2834" s="11">
        <f>Sample[[#This Row],[D]]/Sample[[#This Row],[C]]</f>
        <v>0.88888888888888884</v>
      </c>
      <c r="M2834" s="11">
        <f>Sample[[#This Row],[C]]/Sample[[#This Row],[A]]</f>
        <v>1.5</v>
      </c>
      <c r="N2834">
        <f>IF(Sample[[#This Row],[Ap]]=0,10,LOG(Sample[[#This Row],[Ap]]))</f>
        <v>5.1152522447381291E-2</v>
      </c>
      <c r="O2834">
        <f>IF(Sample[[#This Row],[Ei]]=0,10,LOG(Sample[[#This Row],[Ei]]))</f>
        <v>-0.17609125905568127</v>
      </c>
      <c r="P2834">
        <f>IF(Sample[[#This Row],[Ii]]=0,10,LOG(Sample[[#This Row],[Ii]]))</f>
        <v>0.12493873660829993</v>
      </c>
      <c r="Q2834">
        <f>Kx-Sample[[#This Row],[Xp]]</f>
        <v>-5.1152522447381291E-2</v>
      </c>
      <c r="R2834">
        <f>Ky-Sample[[#This Row],[Yp]]</f>
        <v>-0.82390874094431876</v>
      </c>
      <c r="S2834">
        <f>Kz-Sample[[#This Row],[Zp]]</f>
        <v>0.87506126339170009</v>
      </c>
      <c r="T2834">
        <f>Sample[[#This Row],[Kpy]]*KSc-Sample[[#This Row],[KPz]]*KSb</f>
        <v>-5.1152522447381332E-2</v>
      </c>
      <c r="U2834">
        <f>-1*(Sample[[#This Row],[KPx]]*KSc-Sample[[#This Row],[KPz]]*KSa)</f>
        <v>-5.1152522447381291E-2</v>
      </c>
      <c r="V2834">
        <f>(Sample[[#This Row],[KPx]]*$R$2-Sample[[#This Row],[Kpy]]*KSa)</f>
        <v>-5.1152522447381291E-2</v>
      </c>
      <c r="W2834">
        <f>Sample[[#This Row],[Kpy]]*KTc-Sample[[#This Row],[KPz]]*KTb</f>
        <v>1.6989700043360187</v>
      </c>
      <c r="X2834">
        <f>-1*(Sample[[#This Row],[KPx]]*KTc-Sample[[#This Row],[KPz]]*KTa)</f>
        <v>1.698970004336019</v>
      </c>
      <c r="Y2834">
        <f>(Sample[[#This Row],[KPx]]*KTb-Sample[[#This Row],[Kpy]]*KTa)</f>
        <v>1.6989700043360187</v>
      </c>
      <c r="Z2834">
        <f>-Sample[[#This Row],[Xp]]*a+Sample[[#This Row],[Yp]]*b+Sample[[#This Row],[Zp]]*c_</f>
        <v>-0.10230504489476266</v>
      </c>
      <c r="AA2834" s="8">
        <f>-IF(Sample[[#This Row],[Column2]]&gt;0,1,-1)*SQRT(Sample[[#This Row],[KPx''i]]^2+Sample[[#This Row],[KPx''j]]^2+Sample[[#This Row],[KPx''k]]^2)/Ksmag/Scale</f>
        <v>6.2648789526173393E-2</v>
      </c>
      <c r="AB2834" s="1">
        <f>SQRT(Sample[[#This Row],[Kpy''i]]^2+Sample[[#This Row],[KPy''j]]^2+Sample[[#This Row],[KPy''k]]^2)/KTmag/Scale</f>
        <v>1.2013532110985372</v>
      </c>
    </row>
    <row r="2835" spans="1:28" hidden="1" x14ac:dyDescent="0.25">
      <c r="A2835" s="5">
        <v>2830</v>
      </c>
      <c r="B2835" s="13" t="s">
        <v>43</v>
      </c>
      <c r="C2835" s="5"/>
      <c r="D2835" s="5"/>
      <c r="E2835">
        <v>3</v>
      </c>
      <c r="F2835">
        <v>9</v>
      </c>
      <c r="G2835">
        <v>9</v>
      </c>
      <c r="H2835" s="11">
        <f>Sample[[#This Row],[C]]/Sample[[#This Row],[D]]</f>
        <v>3</v>
      </c>
      <c r="I2835" s="11">
        <f>Sample[[#This Row],[A]]/Sample[[#This Row],[C]]</f>
        <v>1</v>
      </c>
      <c r="J2835" s="11">
        <f>Sample[[#This Row],[D]]/Sample[[#This Row],[A]]</f>
        <v>0.33333333333333331</v>
      </c>
      <c r="K2835" s="11">
        <f>Sample[[#This Row],[A]]/Sample[[#This Row],[D]]</f>
        <v>3</v>
      </c>
      <c r="L2835" s="11">
        <f>Sample[[#This Row],[D]]/Sample[[#This Row],[C]]</f>
        <v>0.33333333333333331</v>
      </c>
      <c r="M2835" s="11">
        <f>Sample[[#This Row],[C]]/Sample[[#This Row],[A]]</f>
        <v>1</v>
      </c>
      <c r="N2835">
        <f>IF(Sample[[#This Row],[Ap]]=0,10,LOG(Sample[[#This Row],[Ap]]))</f>
        <v>0.47712125471966244</v>
      </c>
      <c r="O2835">
        <f>IF(Sample[[#This Row],[Ei]]=0,10,LOG(Sample[[#This Row],[Ei]]))</f>
        <v>0</v>
      </c>
      <c r="P2835">
        <f>IF(Sample[[#This Row],[Ii]]=0,10,LOG(Sample[[#This Row],[Ii]]))</f>
        <v>-0.47712125471966244</v>
      </c>
      <c r="Q2835">
        <f>Kx-Sample[[#This Row],[Xp]]</f>
        <v>-0.47712125471966244</v>
      </c>
      <c r="R2835">
        <f>Ky-Sample[[#This Row],[Yp]]</f>
        <v>-1</v>
      </c>
      <c r="S2835">
        <f>Kz-Sample[[#This Row],[Zp]]</f>
        <v>1.4771212547196624</v>
      </c>
      <c r="T2835">
        <f>Sample[[#This Row],[Kpy]]*KSc-Sample[[#This Row],[KPz]]*KSb</f>
        <v>-0.47712125471966238</v>
      </c>
      <c r="U2835">
        <f>-1*(Sample[[#This Row],[KPx]]*KSc-Sample[[#This Row],[KPz]]*KSa)</f>
        <v>-0.47712125471966244</v>
      </c>
      <c r="V2835">
        <f>(Sample[[#This Row],[KPx]]*$R$2-Sample[[#This Row],[Kpy]]*KSa)</f>
        <v>-0.47712125471966244</v>
      </c>
      <c r="W2835">
        <f>Sample[[#This Row],[Kpy]]*KTc-Sample[[#This Row],[KPz]]*KTb</f>
        <v>2.4771212547196626</v>
      </c>
      <c r="X2835">
        <f>-1*(Sample[[#This Row],[KPx]]*KTc-Sample[[#This Row],[KPz]]*KTa)</f>
        <v>2.4771212547196622</v>
      </c>
      <c r="Y2835">
        <f>(Sample[[#This Row],[KPx]]*KTb-Sample[[#This Row],[Kpy]]*KTa)</f>
        <v>2.4771212547196626</v>
      </c>
      <c r="Z2835">
        <f>-Sample[[#This Row],[Xp]]*a+Sample[[#This Row],[Yp]]*b+Sample[[#This Row],[Zp]]*c_</f>
        <v>-0.95424250943932487</v>
      </c>
      <c r="AA2835" s="8">
        <f>-IF(Sample[[#This Row],[Column2]]&gt;0,1,-1)*SQRT(Sample[[#This Row],[KPx''i]]^2+Sample[[#This Row],[KPx''j]]^2+Sample[[#This Row],[KPx''k]]^2)/Ksmag/Scale</f>
        <v>0.58435180974982659</v>
      </c>
      <c r="AB2835" s="1">
        <f>SQRT(Sample[[#This Row],[Kpy''i]]^2+Sample[[#This Row],[KPy''j]]^2+Sample[[#This Row],[KPy''k]]^2)/KTmag/Scale</f>
        <v>1.7515892370336026</v>
      </c>
    </row>
    <row r="2836" spans="1:28" hidden="1" x14ac:dyDescent="0.25">
      <c r="A2836" s="5">
        <v>2831</v>
      </c>
      <c r="B2836" s="13" t="s">
        <v>43</v>
      </c>
      <c r="C2836" s="5"/>
      <c r="D2836" s="5"/>
      <c r="E2836">
        <v>2</v>
      </c>
      <c r="F2836">
        <v>5</v>
      </c>
      <c r="G2836">
        <v>7</v>
      </c>
      <c r="H2836" s="11">
        <f>Sample[[#This Row],[C]]/Sample[[#This Row],[D]]</f>
        <v>2.5</v>
      </c>
      <c r="I2836" s="11">
        <f>Sample[[#This Row],[A]]/Sample[[#This Row],[C]]</f>
        <v>1.4</v>
      </c>
      <c r="J2836" s="11">
        <f>Sample[[#This Row],[D]]/Sample[[#This Row],[A]]</f>
        <v>0.2857142857142857</v>
      </c>
      <c r="K2836" s="11">
        <f>Sample[[#This Row],[A]]/Sample[[#This Row],[D]]</f>
        <v>3.5</v>
      </c>
      <c r="L2836" s="11">
        <f>Sample[[#This Row],[D]]/Sample[[#This Row],[C]]</f>
        <v>0.4</v>
      </c>
      <c r="M2836" s="11">
        <f>Sample[[#This Row],[C]]/Sample[[#This Row],[A]]</f>
        <v>0.7142857142857143</v>
      </c>
      <c r="N2836">
        <f>IF(Sample[[#This Row],[Ap]]=0,10,LOG(Sample[[#This Row],[Ap]]))</f>
        <v>0.3979400086720376</v>
      </c>
      <c r="O2836">
        <f>IF(Sample[[#This Row],[Ei]]=0,10,LOG(Sample[[#This Row],[Ei]]))</f>
        <v>0.14612803567823801</v>
      </c>
      <c r="P2836">
        <f>IF(Sample[[#This Row],[Ii]]=0,10,LOG(Sample[[#This Row],[Ii]]))</f>
        <v>-0.54406804435027567</v>
      </c>
      <c r="Q2836">
        <f>Kx-Sample[[#This Row],[Xp]]</f>
        <v>-0.3979400086720376</v>
      </c>
      <c r="R2836">
        <f>Ky-Sample[[#This Row],[Yp]]</f>
        <v>-1.146128035678238</v>
      </c>
      <c r="S2836">
        <f>Kz-Sample[[#This Row],[Zp]]</f>
        <v>1.5440680443502757</v>
      </c>
      <c r="T2836">
        <f>Sample[[#This Row],[Kpy]]*KSc-Sample[[#This Row],[KPz]]*KSb</f>
        <v>-0.39794000867203771</v>
      </c>
      <c r="U2836">
        <f>-1*(Sample[[#This Row],[KPx]]*KSc-Sample[[#This Row],[KPz]]*KSa)</f>
        <v>-0.3979400086720376</v>
      </c>
      <c r="V2836">
        <f>(Sample[[#This Row],[KPx]]*$R$2-Sample[[#This Row],[Kpy]]*KSa)</f>
        <v>-0.3979400086720376</v>
      </c>
      <c r="W2836">
        <f>Sample[[#This Row],[Kpy]]*KTc-Sample[[#This Row],[KPz]]*KTb</f>
        <v>2.6901960800285138</v>
      </c>
      <c r="X2836">
        <f>-1*(Sample[[#This Row],[KPx]]*KTc-Sample[[#This Row],[KPz]]*KTa)</f>
        <v>2.6901960800285138</v>
      </c>
      <c r="Y2836">
        <f>(Sample[[#This Row],[KPx]]*KTb-Sample[[#This Row],[Kpy]]*KTa)</f>
        <v>2.6901960800285134</v>
      </c>
      <c r="Z2836">
        <f>-Sample[[#This Row],[Xp]]*a+Sample[[#This Row],[Yp]]*b+Sample[[#This Row],[Zp]]*c_</f>
        <v>-0.79588001734407532</v>
      </c>
      <c r="AA2836" s="8">
        <f>-IF(Sample[[#This Row],[Column2]]&gt;0,1,-1)*SQRT(Sample[[#This Row],[KPx''i]]^2+Sample[[#This Row],[KPx''j]]^2+Sample[[#This Row],[KPx''k]]^2)/Ksmag/Scale</f>
        <v>0.48737498474260249</v>
      </c>
      <c r="AB2836" s="1">
        <f>SQRT(Sample[[#This Row],[Kpy''i]]^2+Sample[[#This Row],[KPy''j]]^2+Sample[[#This Row],[KPy''k]]^2)/KTmag/Scale</f>
        <v>1.9022558909096301</v>
      </c>
    </row>
    <row r="2837" spans="1:28" hidden="1" x14ac:dyDescent="0.25">
      <c r="A2837" s="5">
        <v>2832</v>
      </c>
      <c r="B2837" s="13" t="s">
        <v>43</v>
      </c>
      <c r="C2837" s="5"/>
      <c r="D2837" s="5"/>
      <c r="E2837">
        <v>7</v>
      </c>
      <c r="F2837">
        <v>4</v>
      </c>
      <c r="G2837">
        <v>10</v>
      </c>
      <c r="H2837" s="11">
        <f>Sample[[#This Row],[C]]/Sample[[#This Row],[D]]</f>
        <v>0.5714285714285714</v>
      </c>
      <c r="I2837" s="11">
        <f>Sample[[#This Row],[A]]/Sample[[#This Row],[C]]</f>
        <v>2.5</v>
      </c>
      <c r="J2837" s="11">
        <f>Sample[[#This Row],[D]]/Sample[[#This Row],[A]]</f>
        <v>0.7</v>
      </c>
      <c r="K2837" s="11">
        <f>Sample[[#This Row],[A]]/Sample[[#This Row],[D]]</f>
        <v>1.4285714285714286</v>
      </c>
      <c r="L2837" s="11">
        <f>Sample[[#This Row],[D]]/Sample[[#This Row],[C]]</f>
        <v>1.75</v>
      </c>
      <c r="M2837" s="11">
        <f>Sample[[#This Row],[C]]/Sample[[#This Row],[A]]</f>
        <v>0.4</v>
      </c>
      <c r="N2837">
        <f>IF(Sample[[#This Row],[Ap]]=0,10,LOG(Sample[[#This Row],[Ap]]))</f>
        <v>-0.24303804868629447</v>
      </c>
      <c r="O2837">
        <f>IF(Sample[[#This Row],[Ei]]=0,10,LOG(Sample[[#This Row],[Ei]]))</f>
        <v>0.3979400086720376</v>
      </c>
      <c r="P2837">
        <f>IF(Sample[[#This Row],[Ii]]=0,10,LOG(Sample[[#This Row],[Ii]]))</f>
        <v>-0.15490195998574319</v>
      </c>
      <c r="Q2837">
        <f>Kx-Sample[[#This Row],[Xp]]</f>
        <v>0.24303804868629447</v>
      </c>
      <c r="R2837">
        <f>Ky-Sample[[#This Row],[Yp]]</f>
        <v>-1.3979400086720375</v>
      </c>
      <c r="S2837">
        <f>Kz-Sample[[#This Row],[Zp]]</f>
        <v>1.1549019599857431</v>
      </c>
      <c r="T2837">
        <f>Sample[[#This Row],[Kpy]]*KSc-Sample[[#This Row],[KPz]]*KSb</f>
        <v>0.24303804868629442</v>
      </c>
      <c r="U2837">
        <f>-1*(Sample[[#This Row],[KPx]]*KSc-Sample[[#This Row],[KPz]]*KSa)</f>
        <v>0.24303804868629447</v>
      </c>
      <c r="V2837">
        <f>(Sample[[#This Row],[KPx]]*$R$2-Sample[[#This Row],[Kpy]]*KSa)</f>
        <v>0.24303804868629447</v>
      </c>
      <c r="W2837">
        <f>Sample[[#This Row],[Kpy]]*KTc-Sample[[#This Row],[KPz]]*KTb</f>
        <v>2.5528419686577806</v>
      </c>
      <c r="X2837">
        <f>-1*(Sample[[#This Row],[KPx]]*KTc-Sample[[#This Row],[KPz]]*KTa)</f>
        <v>2.5528419686577806</v>
      </c>
      <c r="Y2837">
        <f>(Sample[[#This Row],[KPx]]*KTb-Sample[[#This Row],[Kpy]]*KTa)</f>
        <v>2.5528419686577806</v>
      </c>
      <c r="Z2837">
        <f>-Sample[[#This Row],[Xp]]*a+Sample[[#This Row],[Yp]]*b+Sample[[#This Row],[Zp]]*c_</f>
        <v>0.48607609737258883</v>
      </c>
      <c r="AA2837" s="8">
        <f>-IF(Sample[[#This Row],[Column2]]&gt;0,1,-1)*SQRT(Sample[[#This Row],[KPx''i]]^2+Sample[[#This Row],[KPx''j]]^2+Sample[[#This Row],[KPx''k]]^2)/Ksmag/Scale</f>
        <v>-0.29765960368155842</v>
      </c>
      <c r="AB2837" s="1">
        <f>SQRT(Sample[[#This Row],[Kpy''i]]^2+Sample[[#This Row],[KPy''j]]^2+Sample[[#This Row],[KPy''k]]^2)/KTmag/Scale</f>
        <v>1.8051318673355328</v>
      </c>
    </row>
    <row r="2838" spans="1:28" hidden="1" x14ac:dyDescent="0.25">
      <c r="A2838" s="5">
        <v>2833</v>
      </c>
      <c r="B2838" s="13" t="s">
        <v>43</v>
      </c>
      <c r="C2838" s="5"/>
      <c r="D2838" s="5"/>
      <c r="E2838">
        <v>7</v>
      </c>
      <c r="F2838">
        <v>2</v>
      </c>
      <c r="G2838">
        <v>3</v>
      </c>
      <c r="H2838" s="11">
        <f>Sample[[#This Row],[C]]/Sample[[#This Row],[D]]</f>
        <v>0.2857142857142857</v>
      </c>
      <c r="I2838" s="11">
        <f>Sample[[#This Row],[A]]/Sample[[#This Row],[C]]</f>
        <v>1.5</v>
      </c>
      <c r="J2838" s="11">
        <f>Sample[[#This Row],[D]]/Sample[[#This Row],[A]]</f>
        <v>2.3333333333333335</v>
      </c>
      <c r="K2838" s="11">
        <f>Sample[[#This Row],[A]]/Sample[[#This Row],[D]]</f>
        <v>0.42857142857142855</v>
      </c>
      <c r="L2838" s="11">
        <f>Sample[[#This Row],[D]]/Sample[[#This Row],[C]]</f>
        <v>3.5</v>
      </c>
      <c r="M2838" s="11">
        <f>Sample[[#This Row],[C]]/Sample[[#This Row],[A]]</f>
        <v>0.66666666666666663</v>
      </c>
      <c r="N2838">
        <f>IF(Sample[[#This Row],[Ap]]=0,10,LOG(Sample[[#This Row],[Ap]]))</f>
        <v>-0.54406804435027567</v>
      </c>
      <c r="O2838">
        <f>IF(Sample[[#This Row],[Ei]]=0,10,LOG(Sample[[#This Row],[Ei]]))</f>
        <v>0.17609125905568124</v>
      </c>
      <c r="P2838">
        <f>IF(Sample[[#This Row],[Ii]]=0,10,LOG(Sample[[#This Row],[Ii]]))</f>
        <v>0.36797678529459443</v>
      </c>
      <c r="Q2838">
        <f>Kx-Sample[[#This Row],[Xp]]</f>
        <v>0.54406804435027567</v>
      </c>
      <c r="R2838">
        <f>Ky-Sample[[#This Row],[Yp]]</f>
        <v>-1.1760912590556813</v>
      </c>
      <c r="S2838">
        <f>Kz-Sample[[#This Row],[Zp]]</f>
        <v>0.63202321470540557</v>
      </c>
      <c r="T2838">
        <f>Sample[[#This Row],[Kpy]]*KSc-Sample[[#This Row],[KPz]]*KSb</f>
        <v>0.54406804435027578</v>
      </c>
      <c r="U2838">
        <f>-1*(Sample[[#This Row],[KPx]]*KSc-Sample[[#This Row],[KPz]]*KSa)</f>
        <v>0.54406804435027567</v>
      </c>
      <c r="V2838">
        <f>(Sample[[#This Row],[KPx]]*$R$2-Sample[[#This Row],[Kpy]]*KSa)</f>
        <v>0.54406804435027567</v>
      </c>
      <c r="W2838">
        <f>Sample[[#This Row],[Kpy]]*KTc-Sample[[#This Row],[KPz]]*KTb</f>
        <v>1.808114473761087</v>
      </c>
      <c r="X2838">
        <f>-1*(Sample[[#This Row],[KPx]]*KTc-Sample[[#This Row],[KPz]]*KTa)</f>
        <v>1.8081144737610868</v>
      </c>
      <c r="Y2838">
        <f>(Sample[[#This Row],[KPx]]*KTb-Sample[[#This Row],[Kpy]]*KTa)</f>
        <v>1.808114473761087</v>
      </c>
      <c r="Z2838">
        <f>-Sample[[#This Row],[Xp]]*a+Sample[[#This Row],[Yp]]*b+Sample[[#This Row],[Zp]]*c_</f>
        <v>1.0881360887005513</v>
      </c>
      <c r="AA2838" s="8">
        <f>-IF(Sample[[#This Row],[Column2]]&gt;0,1,-1)*SQRT(Sample[[#This Row],[KPx''i]]^2+Sample[[#This Row],[KPx''j]]^2+Sample[[#This Row],[KPx''k]]^2)/Ksmag/Scale</f>
        <v>-0.66634454700605172</v>
      </c>
      <c r="AB2838" s="1">
        <f>SQRT(Sample[[#This Row],[Kpy''i]]^2+Sample[[#This Row],[KPy''j]]^2+Sample[[#This Row],[KPy''k]]^2)/KTmag/Scale</f>
        <v>1.2785300055580107</v>
      </c>
    </row>
    <row r="2839" spans="1:28" hidden="1" x14ac:dyDescent="0.25">
      <c r="A2839" s="5">
        <v>2834</v>
      </c>
      <c r="B2839" s="13" t="s">
        <v>43</v>
      </c>
      <c r="C2839" s="5"/>
      <c r="D2839" s="5"/>
      <c r="E2839">
        <v>2</v>
      </c>
      <c r="F2839">
        <v>3</v>
      </c>
      <c r="G2839">
        <v>9</v>
      </c>
      <c r="H2839" s="11">
        <f>Sample[[#This Row],[C]]/Sample[[#This Row],[D]]</f>
        <v>1.5</v>
      </c>
      <c r="I2839" s="11">
        <f>Sample[[#This Row],[A]]/Sample[[#This Row],[C]]</f>
        <v>3</v>
      </c>
      <c r="J2839" s="11">
        <f>Sample[[#This Row],[D]]/Sample[[#This Row],[A]]</f>
        <v>0.22222222222222221</v>
      </c>
      <c r="K2839" s="11">
        <f>Sample[[#This Row],[A]]/Sample[[#This Row],[D]]</f>
        <v>4.5</v>
      </c>
      <c r="L2839" s="11">
        <f>Sample[[#This Row],[D]]/Sample[[#This Row],[C]]</f>
        <v>0.66666666666666663</v>
      </c>
      <c r="M2839" s="11">
        <f>Sample[[#This Row],[C]]/Sample[[#This Row],[A]]</f>
        <v>0.33333333333333331</v>
      </c>
      <c r="N2839">
        <f>IF(Sample[[#This Row],[Ap]]=0,10,LOG(Sample[[#This Row],[Ap]]))</f>
        <v>0.17609125905568124</v>
      </c>
      <c r="O2839">
        <f>IF(Sample[[#This Row],[Ei]]=0,10,LOG(Sample[[#This Row],[Ei]]))</f>
        <v>0.47712125471966244</v>
      </c>
      <c r="P2839">
        <f>IF(Sample[[#This Row],[Ii]]=0,10,LOG(Sample[[#This Row],[Ii]]))</f>
        <v>-0.65321251377534373</v>
      </c>
      <c r="Q2839">
        <f>Kx-Sample[[#This Row],[Xp]]</f>
        <v>-0.17609125905568124</v>
      </c>
      <c r="R2839">
        <f>Ky-Sample[[#This Row],[Yp]]</f>
        <v>-1.4771212547196624</v>
      </c>
      <c r="S2839">
        <f>Kz-Sample[[#This Row],[Zp]]</f>
        <v>1.6532125137753437</v>
      </c>
      <c r="T2839">
        <f>Sample[[#This Row],[Kpy]]*KSc-Sample[[#This Row],[KPz]]*KSb</f>
        <v>-0.17609125905568135</v>
      </c>
      <c r="U2839">
        <f>-1*(Sample[[#This Row],[KPx]]*KSc-Sample[[#This Row],[KPz]]*KSa)</f>
        <v>-0.17609125905568124</v>
      </c>
      <c r="V2839">
        <f>(Sample[[#This Row],[KPx]]*$R$2-Sample[[#This Row],[Kpy]]*KSa)</f>
        <v>-0.17609125905568124</v>
      </c>
      <c r="W2839">
        <f>Sample[[#This Row],[Kpy]]*KTc-Sample[[#This Row],[KPz]]*KTb</f>
        <v>3.1303337684950061</v>
      </c>
      <c r="X2839">
        <f>-1*(Sample[[#This Row],[KPx]]*KTc-Sample[[#This Row],[KPz]]*KTa)</f>
        <v>3.1303337684950061</v>
      </c>
      <c r="Y2839">
        <f>(Sample[[#This Row],[KPx]]*KTb-Sample[[#This Row],[Kpy]]*KTa)</f>
        <v>3.1303337684950061</v>
      </c>
      <c r="Z2839">
        <f>-Sample[[#This Row],[Xp]]*a+Sample[[#This Row],[Yp]]*b+Sample[[#This Row],[Zp]]*c_</f>
        <v>-0.35218251811136259</v>
      </c>
      <c r="AA2839" s="8">
        <f>-IF(Sample[[#This Row],[Column2]]&gt;0,1,-1)*SQRT(Sample[[#This Row],[KPx''i]]^2+Sample[[#This Row],[KPx''j]]^2+Sample[[#This Row],[KPx''k]]^2)/Ksmag/Scale</f>
        <v>0.21566686642533334</v>
      </c>
      <c r="AB2839" s="1">
        <f>SQRT(Sample[[#This Row],[Kpy''i]]^2+Sample[[#This Row],[KPy''j]]^2+Sample[[#This Row],[KPy''k]]^2)/KTmag/Scale</f>
        <v>2.2134802350800591</v>
      </c>
    </row>
    <row r="2840" spans="1:28" hidden="1" x14ac:dyDescent="0.25">
      <c r="A2840" s="5">
        <v>2835</v>
      </c>
      <c r="B2840" s="13" t="s">
        <v>43</v>
      </c>
      <c r="C2840" s="5"/>
      <c r="D2840" s="5"/>
      <c r="E2840">
        <v>8</v>
      </c>
      <c r="F2840">
        <v>9</v>
      </c>
      <c r="G2840">
        <v>6</v>
      </c>
      <c r="H2840" s="11">
        <f>Sample[[#This Row],[C]]/Sample[[#This Row],[D]]</f>
        <v>1.125</v>
      </c>
      <c r="I2840" s="11">
        <f>Sample[[#This Row],[A]]/Sample[[#This Row],[C]]</f>
        <v>0.66666666666666663</v>
      </c>
      <c r="J2840" s="11">
        <f>Sample[[#This Row],[D]]/Sample[[#This Row],[A]]</f>
        <v>1.3333333333333333</v>
      </c>
      <c r="K2840" s="11">
        <f>Sample[[#This Row],[A]]/Sample[[#This Row],[D]]</f>
        <v>0.75</v>
      </c>
      <c r="L2840" s="11">
        <f>Sample[[#This Row],[D]]/Sample[[#This Row],[C]]</f>
        <v>0.88888888888888884</v>
      </c>
      <c r="M2840" s="11">
        <f>Sample[[#This Row],[C]]/Sample[[#This Row],[A]]</f>
        <v>1.5</v>
      </c>
      <c r="N2840">
        <f>IF(Sample[[#This Row],[Ap]]=0,10,LOG(Sample[[#This Row],[Ap]]))</f>
        <v>5.1152522447381291E-2</v>
      </c>
      <c r="O2840">
        <f>IF(Sample[[#This Row],[Ei]]=0,10,LOG(Sample[[#This Row],[Ei]]))</f>
        <v>-0.17609125905568127</v>
      </c>
      <c r="P2840">
        <f>IF(Sample[[#This Row],[Ii]]=0,10,LOG(Sample[[#This Row],[Ii]]))</f>
        <v>0.12493873660829993</v>
      </c>
      <c r="Q2840">
        <f>Kx-Sample[[#This Row],[Xp]]</f>
        <v>-5.1152522447381291E-2</v>
      </c>
      <c r="R2840">
        <f>Ky-Sample[[#This Row],[Yp]]</f>
        <v>-0.82390874094431876</v>
      </c>
      <c r="S2840">
        <f>Kz-Sample[[#This Row],[Zp]]</f>
        <v>0.87506126339170009</v>
      </c>
      <c r="T2840">
        <f>Sample[[#This Row],[Kpy]]*KSc-Sample[[#This Row],[KPz]]*KSb</f>
        <v>-5.1152522447381332E-2</v>
      </c>
      <c r="U2840">
        <f>-1*(Sample[[#This Row],[KPx]]*KSc-Sample[[#This Row],[KPz]]*KSa)</f>
        <v>-5.1152522447381291E-2</v>
      </c>
      <c r="V2840">
        <f>(Sample[[#This Row],[KPx]]*$R$2-Sample[[#This Row],[Kpy]]*KSa)</f>
        <v>-5.1152522447381291E-2</v>
      </c>
      <c r="W2840">
        <f>Sample[[#This Row],[Kpy]]*KTc-Sample[[#This Row],[KPz]]*KTb</f>
        <v>1.6989700043360187</v>
      </c>
      <c r="X2840">
        <f>-1*(Sample[[#This Row],[KPx]]*KTc-Sample[[#This Row],[KPz]]*KTa)</f>
        <v>1.698970004336019</v>
      </c>
      <c r="Y2840">
        <f>(Sample[[#This Row],[KPx]]*KTb-Sample[[#This Row],[Kpy]]*KTa)</f>
        <v>1.6989700043360187</v>
      </c>
      <c r="Z2840">
        <f>-Sample[[#This Row],[Xp]]*a+Sample[[#This Row],[Yp]]*b+Sample[[#This Row],[Zp]]*c_</f>
        <v>-0.10230504489476266</v>
      </c>
      <c r="AA2840" s="8">
        <f>-IF(Sample[[#This Row],[Column2]]&gt;0,1,-1)*SQRT(Sample[[#This Row],[KPx''i]]^2+Sample[[#This Row],[KPx''j]]^2+Sample[[#This Row],[KPx''k]]^2)/Ksmag/Scale</f>
        <v>6.2648789526173393E-2</v>
      </c>
      <c r="AB2840" s="1">
        <f>SQRT(Sample[[#This Row],[Kpy''i]]^2+Sample[[#This Row],[KPy''j]]^2+Sample[[#This Row],[KPy''k]]^2)/KTmag/Scale</f>
        <v>1.2013532110985372</v>
      </c>
    </row>
    <row r="2841" spans="1:28" hidden="1" x14ac:dyDescent="0.25">
      <c r="A2841" s="5">
        <v>2836</v>
      </c>
      <c r="B2841" s="13" t="s">
        <v>43</v>
      </c>
      <c r="C2841" s="5"/>
      <c r="D2841" s="5"/>
      <c r="E2841">
        <v>6</v>
      </c>
      <c r="F2841">
        <v>2</v>
      </c>
      <c r="G2841">
        <v>9</v>
      </c>
      <c r="H2841" s="11">
        <f>Sample[[#This Row],[C]]/Sample[[#This Row],[D]]</f>
        <v>0.33333333333333331</v>
      </c>
      <c r="I2841" s="11">
        <f>Sample[[#This Row],[A]]/Sample[[#This Row],[C]]</f>
        <v>4.5</v>
      </c>
      <c r="J2841" s="11">
        <f>Sample[[#This Row],[D]]/Sample[[#This Row],[A]]</f>
        <v>0.66666666666666663</v>
      </c>
      <c r="K2841" s="11">
        <f>Sample[[#This Row],[A]]/Sample[[#This Row],[D]]</f>
        <v>1.5</v>
      </c>
      <c r="L2841" s="11">
        <f>Sample[[#This Row],[D]]/Sample[[#This Row],[C]]</f>
        <v>3</v>
      </c>
      <c r="M2841" s="11">
        <f>Sample[[#This Row],[C]]/Sample[[#This Row],[A]]</f>
        <v>0.22222222222222221</v>
      </c>
      <c r="N2841">
        <f>IF(Sample[[#This Row],[Ap]]=0,10,LOG(Sample[[#This Row],[Ap]]))</f>
        <v>-0.47712125471966244</v>
      </c>
      <c r="O2841">
        <f>IF(Sample[[#This Row],[Ei]]=0,10,LOG(Sample[[#This Row],[Ei]]))</f>
        <v>0.65321251377534373</v>
      </c>
      <c r="P2841">
        <f>IF(Sample[[#This Row],[Ii]]=0,10,LOG(Sample[[#This Row],[Ii]]))</f>
        <v>-0.17609125905568127</v>
      </c>
      <c r="Q2841">
        <f>Kx-Sample[[#This Row],[Xp]]</f>
        <v>0.47712125471966244</v>
      </c>
      <c r="R2841">
        <f>Ky-Sample[[#This Row],[Yp]]</f>
        <v>-1.6532125137753437</v>
      </c>
      <c r="S2841">
        <f>Kz-Sample[[#This Row],[Zp]]</f>
        <v>1.1760912590556813</v>
      </c>
      <c r="T2841">
        <f>Sample[[#This Row],[Kpy]]*KSc-Sample[[#This Row],[KPz]]*KSb</f>
        <v>0.47712125471966238</v>
      </c>
      <c r="U2841">
        <f>-1*(Sample[[#This Row],[KPx]]*KSc-Sample[[#This Row],[KPz]]*KSa)</f>
        <v>0.47712125471966244</v>
      </c>
      <c r="V2841">
        <f>(Sample[[#This Row],[KPx]]*$R$2-Sample[[#This Row],[Kpy]]*KSa)</f>
        <v>0.47712125471966244</v>
      </c>
      <c r="W2841">
        <f>Sample[[#This Row],[Kpy]]*KTc-Sample[[#This Row],[KPz]]*KTb</f>
        <v>2.8293037728310253</v>
      </c>
      <c r="X2841">
        <f>-1*(Sample[[#This Row],[KPx]]*KTc-Sample[[#This Row],[KPz]]*KTa)</f>
        <v>2.8293037728310253</v>
      </c>
      <c r="Y2841">
        <f>(Sample[[#This Row],[KPx]]*KTb-Sample[[#This Row],[Kpy]]*KTa)</f>
        <v>2.8293037728310249</v>
      </c>
      <c r="Z2841">
        <f>-Sample[[#This Row],[Xp]]*a+Sample[[#This Row],[Yp]]*b+Sample[[#This Row],[Zp]]*c_</f>
        <v>0.95424250943932498</v>
      </c>
      <c r="AA2841" s="8">
        <f>-IF(Sample[[#This Row],[Column2]]&gt;0,1,-1)*SQRT(Sample[[#This Row],[KPx''i]]^2+Sample[[#This Row],[KPx''j]]^2+Sample[[#This Row],[KPx''k]]^2)/Ksmag/Scale</f>
        <v>-0.58435180974982659</v>
      </c>
      <c r="AB2841" s="1">
        <f>SQRT(Sample[[#This Row],[Kpy''i]]^2+Sample[[#This Row],[KPy''j]]^2+Sample[[#This Row],[KPy''k]]^2)/KTmag/Scale</f>
        <v>2.0006198838055012</v>
      </c>
    </row>
    <row r="2842" spans="1:28" hidden="1" x14ac:dyDescent="0.25">
      <c r="A2842" s="5">
        <v>2837</v>
      </c>
      <c r="B2842" s="13" t="s">
        <v>43</v>
      </c>
      <c r="C2842" s="5"/>
      <c r="D2842" s="5"/>
      <c r="E2842">
        <v>5</v>
      </c>
      <c r="F2842">
        <v>9</v>
      </c>
      <c r="G2842">
        <v>1</v>
      </c>
      <c r="H2842" s="11">
        <f>Sample[[#This Row],[C]]/Sample[[#This Row],[D]]</f>
        <v>1.8</v>
      </c>
      <c r="I2842" s="11">
        <f>Sample[[#This Row],[A]]/Sample[[#This Row],[C]]</f>
        <v>0.1111111111111111</v>
      </c>
      <c r="J2842" s="11">
        <f>Sample[[#This Row],[D]]/Sample[[#This Row],[A]]</f>
        <v>5</v>
      </c>
      <c r="K2842" s="11">
        <f>Sample[[#This Row],[A]]/Sample[[#This Row],[D]]</f>
        <v>0.2</v>
      </c>
      <c r="L2842" s="11">
        <f>Sample[[#This Row],[D]]/Sample[[#This Row],[C]]</f>
        <v>0.55555555555555558</v>
      </c>
      <c r="M2842" s="11">
        <f>Sample[[#This Row],[C]]/Sample[[#This Row],[A]]</f>
        <v>9</v>
      </c>
      <c r="N2842">
        <f>IF(Sample[[#This Row],[Ap]]=0,10,LOG(Sample[[#This Row],[Ap]]))</f>
        <v>0.25527250510330607</v>
      </c>
      <c r="O2842">
        <f>IF(Sample[[#This Row],[Ei]]=0,10,LOG(Sample[[#This Row],[Ei]]))</f>
        <v>-0.95424250943932487</v>
      </c>
      <c r="P2842">
        <f>IF(Sample[[#This Row],[Ii]]=0,10,LOG(Sample[[#This Row],[Ii]]))</f>
        <v>0.69897000433601886</v>
      </c>
      <c r="Q2842">
        <f>Kx-Sample[[#This Row],[Xp]]</f>
        <v>-0.25527250510330607</v>
      </c>
      <c r="R2842">
        <f>Ky-Sample[[#This Row],[Yp]]</f>
        <v>-4.5757490560675129E-2</v>
      </c>
      <c r="S2842">
        <f>Kz-Sample[[#This Row],[Zp]]</f>
        <v>0.30102999566398114</v>
      </c>
      <c r="T2842">
        <f>Sample[[#This Row],[Kpy]]*KSc-Sample[[#This Row],[KPz]]*KSb</f>
        <v>-0.25527250510330601</v>
      </c>
      <c r="U2842">
        <f>-1*(Sample[[#This Row],[KPx]]*KSc-Sample[[#This Row],[KPz]]*KSa)</f>
        <v>-0.25527250510330607</v>
      </c>
      <c r="V2842">
        <f>(Sample[[#This Row],[KPx]]*$R$2-Sample[[#This Row],[Kpy]]*KSa)</f>
        <v>-0.25527250510330607</v>
      </c>
      <c r="W2842">
        <f>Sample[[#This Row],[Kpy]]*KTc-Sample[[#This Row],[KPz]]*KTb</f>
        <v>0.34678748622465627</v>
      </c>
      <c r="X2842">
        <f>-1*(Sample[[#This Row],[KPx]]*KTc-Sample[[#This Row],[KPz]]*KTa)</f>
        <v>0.34678748622465622</v>
      </c>
      <c r="Y2842">
        <f>(Sample[[#This Row],[KPx]]*KTb-Sample[[#This Row],[Kpy]]*KTa)</f>
        <v>0.34678748622465633</v>
      </c>
      <c r="Z2842">
        <f>-Sample[[#This Row],[Xp]]*a+Sample[[#This Row],[Yp]]*b+Sample[[#This Row],[Zp]]*c_</f>
        <v>-0.51054501020661203</v>
      </c>
      <c r="AA2842" s="8">
        <f>-IF(Sample[[#This Row],[Column2]]&gt;0,1,-1)*SQRT(Sample[[#This Row],[KPx''i]]^2+Sample[[#This Row],[KPx''j]]^2+Sample[[#This Row],[KPx''k]]^2)/Ksmag/Scale</f>
        <v>0.31264369143255732</v>
      </c>
      <c r="AB2842" s="1">
        <f>SQRT(Sample[[#This Row],[Kpy''i]]^2+Sample[[#This Row],[KPy''j]]^2+Sample[[#This Row],[KPy''k]]^2)/KTmag/Scale</f>
        <v>0.2452157831400909</v>
      </c>
    </row>
    <row r="2843" spans="1:28" hidden="1" x14ac:dyDescent="0.25">
      <c r="A2843" s="5">
        <v>2838</v>
      </c>
      <c r="B2843" s="13" t="s">
        <v>43</v>
      </c>
      <c r="C2843" s="5"/>
      <c r="D2843" s="5"/>
      <c r="E2843">
        <v>2</v>
      </c>
      <c r="F2843">
        <v>5</v>
      </c>
      <c r="G2843">
        <v>7</v>
      </c>
      <c r="H2843" s="11">
        <f>Sample[[#This Row],[C]]/Sample[[#This Row],[D]]</f>
        <v>2.5</v>
      </c>
      <c r="I2843" s="11">
        <f>Sample[[#This Row],[A]]/Sample[[#This Row],[C]]</f>
        <v>1.4</v>
      </c>
      <c r="J2843" s="11">
        <f>Sample[[#This Row],[D]]/Sample[[#This Row],[A]]</f>
        <v>0.2857142857142857</v>
      </c>
      <c r="K2843" s="11">
        <f>Sample[[#This Row],[A]]/Sample[[#This Row],[D]]</f>
        <v>3.5</v>
      </c>
      <c r="L2843" s="11">
        <f>Sample[[#This Row],[D]]/Sample[[#This Row],[C]]</f>
        <v>0.4</v>
      </c>
      <c r="M2843" s="11">
        <f>Sample[[#This Row],[C]]/Sample[[#This Row],[A]]</f>
        <v>0.7142857142857143</v>
      </c>
      <c r="N2843">
        <f>IF(Sample[[#This Row],[Ap]]=0,10,LOG(Sample[[#This Row],[Ap]]))</f>
        <v>0.3979400086720376</v>
      </c>
      <c r="O2843">
        <f>IF(Sample[[#This Row],[Ei]]=0,10,LOG(Sample[[#This Row],[Ei]]))</f>
        <v>0.14612803567823801</v>
      </c>
      <c r="P2843">
        <f>IF(Sample[[#This Row],[Ii]]=0,10,LOG(Sample[[#This Row],[Ii]]))</f>
        <v>-0.54406804435027567</v>
      </c>
      <c r="Q2843">
        <f>Kx-Sample[[#This Row],[Xp]]</f>
        <v>-0.3979400086720376</v>
      </c>
      <c r="R2843">
        <f>Ky-Sample[[#This Row],[Yp]]</f>
        <v>-1.146128035678238</v>
      </c>
      <c r="S2843">
        <f>Kz-Sample[[#This Row],[Zp]]</f>
        <v>1.5440680443502757</v>
      </c>
      <c r="T2843">
        <f>Sample[[#This Row],[Kpy]]*KSc-Sample[[#This Row],[KPz]]*KSb</f>
        <v>-0.39794000867203771</v>
      </c>
      <c r="U2843">
        <f>-1*(Sample[[#This Row],[KPx]]*KSc-Sample[[#This Row],[KPz]]*KSa)</f>
        <v>-0.3979400086720376</v>
      </c>
      <c r="V2843">
        <f>(Sample[[#This Row],[KPx]]*$R$2-Sample[[#This Row],[Kpy]]*KSa)</f>
        <v>-0.3979400086720376</v>
      </c>
      <c r="W2843">
        <f>Sample[[#This Row],[Kpy]]*KTc-Sample[[#This Row],[KPz]]*KTb</f>
        <v>2.6901960800285138</v>
      </c>
      <c r="X2843">
        <f>-1*(Sample[[#This Row],[KPx]]*KTc-Sample[[#This Row],[KPz]]*KTa)</f>
        <v>2.6901960800285138</v>
      </c>
      <c r="Y2843">
        <f>(Sample[[#This Row],[KPx]]*KTb-Sample[[#This Row],[Kpy]]*KTa)</f>
        <v>2.6901960800285134</v>
      </c>
      <c r="Z2843">
        <f>-Sample[[#This Row],[Xp]]*a+Sample[[#This Row],[Yp]]*b+Sample[[#This Row],[Zp]]*c_</f>
        <v>-0.79588001734407532</v>
      </c>
      <c r="AA2843" s="8">
        <f>-IF(Sample[[#This Row],[Column2]]&gt;0,1,-1)*SQRT(Sample[[#This Row],[KPx''i]]^2+Sample[[#This Row],[KPx''j]]^2+Sample[[#This Row],[KPx''k]]^2)/Ksmag/Scale</f>
        <v>0.48737498474260249</v>
      </c>
      <c r="AB2843" s="1">
        <f>SQRT(Sample[[#This Row],[Kpy''i]]^2+Sample[[#This Row],[KPy''j]]^2+Sample[[#This Row],[KPy''k]]^2)/KTmag/Scale</f>
        <v>1.9022558909096301</v>
      </c>
    </row>
    <row r="2844" spans="1:28" hidden="1" x14ac:dyDescent="0.25">
      <c r="A2844" s="5">
        <v>2839</v>
      </c>
      <c r="B2844" s="13" t="s">
        <v>43</v>
      </c>
      <c r="C2844" s="5"/>
      <c r="D2844" s="5"/>
      <c r="E2844">
        <v>5</v>
      </c>
      <c r="F2844">
        <v>2</v>
      </c>
      <c r="G2844">
        <v>2</v>
      </c>
      <c r="H2844" s="11">
        <f>Sample[[#This Row],[C]]/Sample[[#This Row],[D]]</f>
        <v>0.4</v>
      </c>
      <c r="I2844" s="11">
        <f>Sample[[#This Row],[A]]/Sample[[#This Row],[C]]</f>
        <v>1</v>
      </c>
      <c r="J2844" s="11">
        <f>Sample[[#This Row],[D]]/Sample[[#This Row],[A]]</f>
        <v>2.5</v>
      </c>
      <c r="K2844" s="11">
        <f>Sample[[#This Row],[A]]/Sample[[#This Row],[D]]</f>
        <v>0.4</v>
      </c>
      <c r="L2844" s="11">
        <f>Sample[[#This Row],[D]]/Sample[[#This Row],[C]]</f>
        <v>2.5</v>
      </c>
      <c r="M2844" s="11">
        <f>Sample[[#This Row],[C]]/Sample[[#This Row],[A]]</f>
        <v>1</v>
      </c>
      <c r="N2844">
        <f>IF(Sample[[#This Row],[Ap]]=0,10,LOG(Sample[[#This Row],[Ap]]))</f>
        <v>-0.3979400086720376</v>
      </c>
      <c r="O2844">
        <f>IF(Sample[[#This Row],[Ei]]=0,10,LOG(Sample[[#This Row],[Ei]]))</f>
        <v>0</v>
      </c>
      <c r="P2844">
        <f>IF(Sample[[#This Row],[Ii]]=0,10,LOG(Sample[[#This Row],[Ii]]))</f>
        <v>0.3979400086720376</v>
      </c>
      <c r="Q2844">
        <f>Kx-Sample[[#This Row],[Xp]]</f>
        <v>0.3979400086720376</v>
      </c>
      <c r="R2844">
        <f>Ky-Sample[[#This Row],[Yp]]</f>
        <v>-1</v>
      </c>
      <c r="S2844">
        <f>Kz-Sample[[#This Row],[Zp]]</f>
        <v>0.6020599913279624</v>
      </c>
      <c r="T2844">
        <f>Sample[[#This Row],[Kpy]]*KSc-Sample[[#This Row],[KPz]]*KSb</f>
        <v>0.3979400086720376</v>
      </c>
      <c r="U2844">
        <f>-1*(Sample[[#This Row],[KPx]]*KSc-Sample[[#This Row],[KPz]]*KSa)</f>
        <v>0.3979400086720376</v>
      </c>
      <c r="V2844">
        <f>(Sample[[#This Row],[KPx]]*$R$2-Sample[[#This Row],[Kpy]]*KSa)</f>
        <v>0.3979400086720376</v>
      </c>
      <c r="W2844">
        <f>Sample[[#This Row],[Kpy]]*KTc-Sample[[#This Row],[KPz]]*KTb</f>
        <v>1.6020599913279625</v>
      </c>
      <c r="X2844">
        <f>-1*(Sample[[#This Row],[KPx]]*KTc-Sample[[#This Row],[KPz]]*KTa)</f>
        <v>1.6020599913279625</v>
      </c>
      <c r="Y2844">
        <f>(Sample[[#This Row],[KPx]]*KTb-Sample[[#This Row],[Kpy]]*KTa)</f>
        <v>1.6020599913279625</v>
      </c>
      <c r="Z2844">
        <f>-Sample[[#This Row],[Xp]]*a+Sample[[#This Row],[Yp]]*b+Sample[[#This Row],[Zp]]*c_</f>
        <v>0.79588001734407521</v>
      </c>
      <c r="AA2844" s="8">
        <f>-IF(Sample[[#This Row],[Column2]]&gt;0,1,-1)*SQRT(Sample[[#This Row],[KPx''i]]^2+Sample[[#This Row],[KPx''j]]^2+Sample[[#This Row],[KPx''k]]^2)/Ksmag/Scale</f>
        <v>-0.48737498474260249</v>
      </c>
      <c r="AB2844" s="1">
        <f>SQRT(Sample[[#This Row],[Kpy''i]]^2+Sample[[#This Row],[KPy''j]]^2+Sample[[#This Row],[KPy''k]]^2)/KTmag/Scale</f>
        <v>1.1328274837356638</v>
      </c>
    </row>
    <row r="2845" spans="1:28" hidden="1" x14ac:dyDescent="0.25">
      <c r="A2845" s="5">
        <v>2840</v>
      </c>
      <c r="B2845" s="13" t="s">
        <v>43</v>
      </c>
      <c r="C2845" s="5"/>
      <c r="D2845" s="5"/>
      <c r="E2845">
        <v>2</v>
      </c>
      <c r="F2845">
        <v>7</v>
      </c>
      <c r="G2845">
        <v>5</v>
      </c>
      <c r="H2845" s="11">
        <f>Sample[[#This Row],[C]]/Sample[[#This Row],[D]]</f>
        <v>3.5</v>
      </c>
      <c r="I2845" s="11">
        <f>Sample[[#This Row],[A]]/Sample[[#This Row],[C]]</f>
        <v>0.7142857142857143</v>
      </c>
      <c r="J2845" s="11">
        <f>Sample[[#This Row],[D]]/Sample[[#This Row],[A]]</f>
        <v>0.4</v>
      </c>
      <c r="K2845" s="11">
        <f>Sample[[#This Row],[A]]/Sample[[#This Row],[D]]</f>
        <v>2.5</v>
      </c>
      <c r="L2845" s="11">
        <f>Sample[[#This Row],[D]]/Sample[[#This Row],[C]]</f>
        <v>0.2857142857142857</v>
      </c>
      <c r="M2845" s="11">
        <f>Sample[[#This Row],[C]]/Sample[[#This Row],[A]]</f>
        <v>1.4</v>
      </c>
      <c r="N2845">
        <f>IF(Sample[[#This Row],[Ap]]=0,10,LOG(Sample[[#This Row],[Ap]]))</f>
        <v>0.54406804435027567</v>
      </c>
      <c r="O2845">
        <f>IF(Sample[[#This Row],[Ei]]=0,10,LOG(Sample[[#This Row],[Ei]]))</f>
        <v>-0.14612803567823801</v>
      </c>
      <c r="P2845">
        <f>IF(Sample[[#This Row],[Ii]]=0,10,LOG(Sample[[#This Row],[Ii]]))</f>
        <v>-0.3979400086720376</v>
      </c>
      <c r="Q2845">
        <f>Kx-Sample[[#This Row],[Xp]]</f>
        <v>-0.54406804435027567</v>
      </c>
      <c r="R2845">
        <f>Ky-Sample[[#This Row],[Yp]]</f>
        <v>-0.85387196432176204</v>
      </c>
      <c r="S2845">
        <f>Kz-Sample[[#This Row],[Zp]]</f>
        <v>1.3979400086720375</v>
      </c>
      <c r="T2845">
        <f>Sample[[#This Row],[Kpy]]*KSc-Sample[[#This Row],[KPz]]*KSb</f>
        <v>-0.54406804435027545</v>
      </c>
      <c r="U2845">
        <f>-1*(Sample[[#This Row],[KPx]]*KSc-Sample[[#This Row],[KPz]]*KSa)</f>
        <v>-0.54406804435027567</v>
      </c>
      <c r="V2845">
        <f>(Sample[[#This Row],[KPx]]*$R$2-Sample[[#This Row],[Kpy]]*KSa)</f>
        <v>-0.54406804435027567</v>
      </c>
      <c r="W2845">
        <f>Sample[[#This Row],[Kpy]]*KTc-Sample[[#This Row],[KPz]]*KTb</f>
        <v>2.2518119729937993</v>
      </c>
      <c r="X2845">
        <f>-1*(Sample[[#This Row],[KPx]]*KTc-Sample[[#This Row],[KPz]]*KTa)</f>
        <v>2.2518119729937993</v>
      </c>
      <c r="Y2845">
        <f>(Sample[[#This Row],[KPx]]*KTb-Sample[[#This Row],[Kpy]]*KTa)</f>
        <v>2.2518119729937998</v>
      </c>
      <c r="Z2845">
        <f>-Sample[[#This Row],[Xp]]*a+Sample[[#This Row],[Yp]]*b+Sample[[#This Row],[Zp]]*c_</f>
        <v>-1.0881360887005513</v>
      </c>
      <c r="AA2845" s="8">
        <f>-IF(Sample[[#This Row],[Column2]]&gt;0,1,-1)*SQRT(Sample[[#This Row],[KPx''i]]^2+Sample[[#This Row],[KPx''j]]^2+Sample[[#This Row],[KPx''k]]^2)/Ksmag/Scale</f>
        <v>0.66634454700605161</v>
      </c>
      <c r="AB2845" s="1">
        <f>SQRT(Sample[[#This Row],[Kpy''i]]^2+Sample[[#This Row],[KPy''j]]^2+Sample[[#This Row],[KPy''k]]^2)/KTmag/Scale</f>
        <v>1.5922715160609744</v>
      </c>
    </row>
    <row r="2846" spans="1:28" hidden="1" x14ac:dyDescent="0.25">
      <c r="A2846" s="5">
        <v>2841</v>
      </c>
      <c r="B2846" s="13" t="s">
        <v>43</v>
      </c>
      <c r="C2846" s="5"/>
      <c r="D2846" s="5"/>
      <c r="E2846">
        <v>5</v>
      </c>
      <c r="F2846">
        <v>4</v>
      </c>
      <c r="G2846">
        <v>8</v>
      </c>
      <c r="H2846" s="11">
        <f>Sample[[#This Row],[C]]/Sample[[#This Row],[D]]</f>
        <v>0.8</v>
      </c>
      <c r="I2846" s="11">
        <f>Sample[[#This Row],[A]]/Sample[[#This Row],[C]]</f>
        <v>2</v>
      </c>
      <c r="J2846" s="11">
        <f>Sample[[#This Row],[D]]/Sample[[#This Row],[A]]</f>
        <v>0.625</v>
      </c>
      <c r="K2846" s="11">
        <f>Sample[[#This Row],[A]]/Sample[[#This Row],[D]]</f>
        <v>1.6</v>
      </c>
      <c r="L2846" s="11">
        <f>Sample[[#This Row],[D]]/Sample[[#This Row],[C]]</f>
        <v>1.25</v>
      </c>
      <c r="M2846" s="11">
        <f>Sample[[#This Row],[C]]/Sample[[#This Row],[A]]</f>
        <v>0.5</v>
      </c>
      <c r="N2846">
        <f>IF(Sample[[#This Row],[Ap]]=0,10,LOG(Sample[[#This Row],[Ap]]))</f>
        <v>-9.6910013008056392E-2</v>
      </c>
      <c r="O2846">
        <f>IF(Sample[[#This Row],[Ei]]=0,10,LOG(Sample[[#This Row],[Ei]]))</f>
        <v>0.3010299956639812</v>
      </c>
      <c r="P2846">
        <f>IF(Sample[[#This Row],[Ii]]=0,10,LOG(Sample[[#This Row],[Ii]]))</f>
        <v>-0.20411998265592479</v>
      </c>
      <c r="Q2846">
        <f>Kx-Sample[[#This Row],[Xp]]</f>
        <v>9.6910013008056392E-2</v>
      </c>
      <c r="R2846">
        <f>Ky-Sample[[#This Row],[Yp]]</f>
        <v>-1.3010299956639813</v>
      </c>
      <c r="S2846">
        <f>Kz-Sample[[#This Row],[Zp]]</f>
        <v>1.2041199826559248</v>
      </c>
      <c r="T2846">
        <f>Sample[[#This Row],[Kpy]]*KSc-Sample[[#This Row],[KPz]]*KSb</f>
        <v>9.6910013008056461E-2</v>
      </c>
      <c r="U2846">
        <f>-1*(Sample[[#This Row],[KPx]]*KSc-Sample[[#This Row],[KPz]]*KSa)</f>
        <v>9.6910013008056392E-2</v>
      </c>
      <c r="V2846">
        <f>(Sample[[#This Row],[KPx]]*$R$2-Sample[[#This Row],[Kpy]]*KSa)</f>
        <v>9.6910013008056392E-2</v>
      </c>
      <c r="W2846">
        <f>Sample[[#This Row],[Kpy]]*KTc-Sample[[#This Row],[KPz]]*KTb</f>
        <v>2.5051499783199063</v>
      </c>
      <c r="X2846">
        <f>-1*(Sample[[#This Row],[KPx]]*KTc-Sample[[#This Row],[KPz]]*KTa)</f>
        <v>2.5051499783199058</v>
      </c>
      <c r="Y2846">
        <f>(Sample[[#This Row],[KPx]]*KTb-Sample[[#This Row],[Kpy]]*KTa)</f>
        <v>2.5051499783199063</v>
      </c>
      <c r="Z2846">
        <f>-Sample[[#This Row],[Xp]]*a+Sample[[#This Row],[Yp]]*b+Sample[[#This Row],[Zp]]*c_</f>
        <v>0.19382002601611281</v>
      </c>
      <c r="AA2846" s="8">
        <f>-IF(Sample[[#This Row],[Column2]]&gt;0,1,-1)*SQRT(Sample[[#This Row],[KPx''i]]^2+Sample[[#This Row],[KPx''j]]^2+Sample[[#This Row],[KPx''k]]^2)/Ksmag/Scale</f>
        <v>-0.11869004141810927</v>
      </c>
      <c r="AB2846" s="1">
        <f>SQRT(Sample[[#This Row],[Kpy''i]]^2+Sample[[#This Row],[KPy''j]]^2+Sample[[#This Row],[KPy''k]]^2)/KTmag/Scale</f>
        <v>1.7714085375593385</v>
      </c>
    </row>
    <row r="2847" spans="1:28" hidden="1" x14ac:dyDescent="0.25">
      <c r="A2847" s="5">
        <v>2842</v>
      </c>
      <c r="B2847" s="13" t="s">
        <v>43</v>
      </c>
      <c r="C2847" s="5"/>
      <c r="D2847" s="5"/>
      <c r="E2847">
        <v>1</v>
      </c>
      <c r="F2847">
        <v>6</v>
      </c>
      <c r="G2847">
        <v>2</v>
      </c>
      <c r="H2847" s="11">
        <f>Sample[[#This Row],[C]]/Sample[[#This Row],[D]]</f>
        <v>6</v>
      </c>
      <c r="I2847" s="11">
        <f>Sample[[#This Row],[A]]/Sample[[#This Row],[C]]</f>
        <v>0.33333333333333331</v>
      </c>
      <c r="J2847" s="11">
        <f>Sample[[#This Row],[D]]/Sample[[#This Row],[A]]</f>
        <v>0.5</v>
      </c>
      <c r="K2847" s="11">
        <f>Sample[[#This Row],[A]]/Sample[[#This Row],[D]]</f>
        <v>2</v>
      </c>
      <c r="L2847" s="11">
        <f>Sample[[#This Row],[D]]/Sample[[#This Row],[C]]</f>
        <v>0.16666666666666666</v>
      </c>
      <c r="M2847" s="11">
        <f>Sample[[#This Row],[C]]/Sample[[#This Row],[A]]</f>
        <v>3</v>
      </c>
      <c r="N2847">
        <f>IF(Sample[[#This Row],[Ap]]=0,10,LOG(Sample[[#This Row],[Ap]]))</f>
        <v>0.77815125038364363</v>
      </c>
      <c r="O2847">
        <f>IF(Sample[[#This Row],[Ei]]=0,10,LOG(Sample[[#This Row],[Ei]]))</f>
        <v>-0.47712125471966244</v>
      </c>
      <c r="P2847">
        <f>IF(Sample[[#This Row],[Ii]]=0,10,LOG(Sample[[#This Row],[Ii]]))</f>
        <v>-0.3010299956639812</v>
      </c>
      <c r="Q2847">
        <f>Kx-Sample[[#This Row],[Xp]]</f>
        <v>-0.77815125038364363</v>
      </c>
      <c r="R2847">
        <f>Ky-Sample[[#This Row],[Yp]]</f>
        <v>-0.52287874528033762</v>
      </c>
      <c r="S2847">
        <f>Kz-Sample[[#This Row],[Zp]]</f>
        <v>1.3010299956639813</v>
      </c>
      <c r="T2847">
        <f>Sample[[#This Row],[Kpy]]*KSc-Sample[[#This Row],[KPz]]*KSb</f>
        <v>-0.77815125038364363</v>
      </c>
      <c r="U2847">
        <f>-1*(Sample[[#This Row],[KPx]]*KSc-Sample[[#This Row],[KPz]]*KSa)</f>
        <v>-0.77815125038364363</v>
      </c>
      <c r="V2847">
        <f>(Sample[[#This Row],[KPx]]*$R$2-Sample[[#This Row],[Kpy]]*KSa)</f>
        <v>-0.77815125038364363</v>
      </c>
      <c r="W2847">
        <f>Sample[[#This Row],[Kpy]]*KTc-Sample[[#This Row],[KPz]]*KTb</f>
        <v>1.8239087409443189</v>
      </c>
      <c r="X2847">
        <f>-1*(Sample[[#This Row],[KPx]]*KTc-Sample[[#This Row],[KPz]]*KTa)</f>
        <v>1.8239087409443189</v>
      </c>
      <c r="Y2847">
        <f>(Sample[[#This Row],[KPx]]*KTb-Sample[[#This Row],[Kpy]]*KTa)</f>
        <v>1.8239087409443189</v>
      </c>
      <c r="Z2847">
        <f>-Sample[[#This Row],[Xp]]*a+Sample[[#This Row],[Yp]]*b+Sample[[#This Row],[Zp]]*c_</f>
        <v>-1.5563025007672873</v>
      </c>
      <c r="AA2847" s="8">
        <f>-IF(Sample[[#This Row],[Column2]]&gt;0,1,-1)*SQRT(Sample[[#This Row],[KPx''i]]^2+Sample[[#This Row],[KPx''j]]^2+Sample[[#This Row],[KPx''k]]^2)/Ksmag/Scale</f>
        <v>0.95303675307431968</v>
      </c>
      <c r="AB2847" s="1">
        <f>SQRT(Sample[[#This Row],[Kpy''i]]^2+Sample[[#This Row],[KPy''j]]^2+Sample[[#This Row],[KPy''k]]^2)/KTmag/Scale</f>
        <v>1.2896982389871461</v>
      </c>
    </row>
    <row r="2848" spans="1:28" hidden="1" x14ac:dyDescent="0.25">
      <c r="A2848" s="5">
        <v>2843</v>
      </c>
      <c r="B2848" s="13" t="s">
        <v>43</v>
      </c>
      <c r="C2848" s="5"/>
      <c r="D2848" s="5"/>
      <c r="E2848">
        <v>5</v>
      </c>
      <c r="F2848">
        <v>5</v>
      </c>
      <c r="G2848">
        <v>8</v>
      </c>
      <c r="H2848" s="11">
        <f>Sample[[#This Row],[C]]/Sample[[#This Row],[D]]</f>
        <v>1</v>
      </c>
      <c r="I2848" s="11">
        <f>Sample[[#This Row],[A]]/Sample[[#This Row],[C]]</f>
        <v>1.6</v>
      </c>
      <c r="J2848" s="11">
        <f>Sample[[#This Row],[D]]/Sample[[#This Row],[A]]</f>
        <v>0.625</v>
      </c>
      <c r="K2848" s="11">
        <f>Sample[[#This Row],[A]]/Sample[[#This Row],[D]]</f>
        <v>1.6</v>
      </c>
      <c r="L2848" s="11">
        <f>Sample[[#This Row],[D]]/Sample[[#This Row],[C]]</f>
        <v>1</v>
      </c>
      <c r="M2848" s="11">
        <f>Sample[[#This Row],[C]]/Sample[[#This Row],[A]]</f>
        <v>0.625</v>
      </c>
      <c r="N2848">
        <f>IF(Sample[[#This Row],[Ap]]=0,10,LOG(Sample[[#This Row],[Ap]]))</f>
        <v>0</v>
      </c>
      <c r="O2848">
        <f>IF(Sample[[#This Row],[Ei]]=0,10,LOG(Sample[[#This Row],[Ei]]))</f>
        <v>0.20411998265592479</v>
      </c>
      <c r="P2848">
        <f>IF(Sample[[#This Row],[Ii]]=0,10,LOG(Sample[[#This Row],[Ii]]))</f>
        <v>-0.20411998265592479</v>
      </c>
      <c r="Q2848">
        <f>Kx-Sample[[#This Row],[Xp]]</f>
        <v>0</v>
      </c>
      <c r="R2848">
        <f>Ky-Sample[[#This Row],[Yp]]</f>
        <v>-1.2041199826559248</v>
      </c>
      <c r="S2848">
        <f>Kz-Sample[[#This Row],[Zp]]</f>
        <v>1.2041199826559248</v>
      </c>
      <c r="T2848">
        <f>Sample[[#This Row],[Kpy]]*KSc-Sample[[#This Row],[KPz]]*KSb</f>
        <v>0</v>
      </c>
      <c r="U2848">
        <f>-1*(Sample[[#This Row],[KPx]]*KSc-Sample[[#This Row],[KPz]]*KSa)</f>
        <v>0</v>
      </c>
      <c r="V2848">
        <f>(Sample[[#This Row],[KPx]]*$R$2-Sample[[#This Row],[Kpy]]*KSa)</f>
        <v>0</v>
      </c>
      <c r="W2848">
        <f>Sample[[#This Row],[Kpy]]*KTc-Sample[[#This Row],[KPz]]*KTb</f>
        <v>2.4082399653118496</v>
      </c>
      <c r="X2848">
        <f>-1*(Sample[[#This Row],[KPx]]*KTc-Sample[[#This Row],[KPz]]*KTa)</f>
        <v>2.4082399653118496</v>
      </c>
      <c r="Y2848">
        <f>(Sample[[#This Row],[KPx]]*KTb-Sample[[#This Row],[Kpy]]*KTa)</f>
        <v>2.4082399653118496</v>
      </c>
      <c r="Z2848">
        <f>-Sample[[#This Row],[Xp]]*a+Sample[[#This Row],[Yp]]*b+Sample[[#This Row],[Zp]]*c_</f>
        <v>0</v>
      </c>
      <c r="AA2848" s="8">
        <f>-IF(Sample[[#This Row],[Column2]]&gt;0,1,-1)*SQRT(Sample[[#This Row],[KPx''i]]^2+Sample[[#This Row],[KPx''j]]^2+Sample[[#This Row],[KPx''k]]^2)/Ksmag/Scale</f>
        <v>0</v>
      </c>
      <c r="AB2848" s="1">
        <f>SQRT(Sample[[#This Row],[Kpy''i]]^2+Sample[[#This Row],[KPy''j]]^2+Sample[[#This Row],[KPy''k]]^2)/KTmag/Scale</f>
        <v>1.702882810196465</v>
      </c>
    </row>
    <row r="2849" spans="1:28" hidden="1" x14ac:dyDescent="0.25">
      <c r="A2849" s="5">
        <v>2844</v>
      </c>
      <c r="B2849" s="13" t="s">
        <v>43</v>
      </c>
      <c r="C2849" s="5"/>
      <c r="D2849" s="5"/>
      <c r="E2849">
        <v>3</v>
      </c>
      <c r="F2849">
        <v>10</v>
      </c>
      <c r="G2849">
        <v>6</v>
      </c>
      <c r="H2849" s="11">
        <f>Sample[[#This Row],[C]]/Sample[[#This Row],[D]]</f>
        <v>3.3333333333333335</v>
      </c>
      <c r="I2849" s="11">
        <f>Sample[[#This Row],[A]]/Sample[[#This Row],[C]]</f>
        <v>0.6</v>
      </c>
      <c r="J2849" s="11">
        <f>Sample[[#This Row],[D]]/Sample[[#This Row],[A]]</f>
        <v>0.5</v>
      </c>
      <c r="K2849" s="11">
        <f>Sample[[#This Row],[A]]/Sample[[#This Row],[D]]</f>
        <v>2</v>
      </c>
      <c r="L2849" s="11">
        <f>Sample[[#This Row],[D]]/Sample[[#This Row],[C]]</f>
        <v>0.3</v>
      </c>
      <c r="M2849" s="11">
        <f>Sample[[#This Row],[C]]/Sample[[#This Row],[A]]</f>
        <v>1.6666666666666667</v>
      </c>
      <c r="N2849">
        <f>IF(Sample[[#This Row],[Ap]]=0,10,LOG(Sample[[#This Row],[Ap]]))</f>
        <v>0.52287874528033762</v>
      </c>
      <c r="O2849">
        <f>IF(Sample[[#This Row],[Ei]]=0,10,LOG(Sample[[#This Row],[Ei]]))</f>
        <v>-0.22184874961635639</v>
      </c>
      <c r="P2849">
        <f>IF(Sample[[#This Row],[Ii]]=0,10,LOG(Sample[[#This Row],[Ii]]))</f>
        <v>-0.3010299956639812</v>
      </c>
      <c r="Q2849">
        <f>Kx-Sample[[#This Row],[Xp]]</f>
        <v>-0.52287874528033762</v>
      </c>
      <c r="R2849">
        <f>Ky-Sample[[#This Row],[Yp]]</f>
        <v>-0.77815125038364363</v>
      </c>
      <c r="S2849">
        <f>Kz-Sample[[#This Row],[Zp]]</f>
        <v>1.3010299956639813</v>
      </c>
      <c r="T2849">
        <f>Sample[[#This Row],[Kpy]]*KSc-Sample[[#This Row],[KPz]]*KSb</f>
        <v>-0.52287874528033762</v>
      </c>
      <c r="U2849">
        <f>-1*(Sample[[#This Row],[KPx]]*KSc-Sample[[#This Row],[KPz]]*KSa)</f>
        <v>-0.52287874528033762</v>
      </c>
      <c r="V2849">
        <f>(Sample[[#This Row],[KPx]]*$R$2-Sample[[#This Row],[Kpy]]*KSa)</f>
        <v>-0.52287874528033762</v>
      </c>
      <c r="W2849">
        <f>Sample[[#This Row],[Kpy]]*KTc-Sample[[#This Row],[KPz]]*KTb</f>
        <v>2.0791812460476251</v>
      </c>
      <c r="X2849">
        <f>-1*(Sample[[#This Row],[KPx]]*KTc-Sample[[#This Row],[KPz]]*KTa)</f>
        <v>2.0791812460476251</v>
      </c>
      <c r="Y2849">
        <f>(Sample[[#This Row],[KPx]]*KTb-Sample[[#This Row],[Kpy]]*KTa)</f>
        <v>2.0791812460476251</v>
      </c>
      <c r="Z2849">
        <f>-Sample[[#This Row],[Xp]]*a+Sample[[#This Row],[Yp]]*b+Sample[[#This Row],[Zp]]*c_</f>
        <v>-1.0457574905606752</v>
      </c>
      <c r="AA2849" s="8">
        <f>-IF(Sample[[#This Row],[Column2]]&gt;0,1,-1)*SQRT(Sample[[#This Row],[KPx''i]]^2+Sample[[#This Row],[KPx''j]]^2+Sample[[#This Row],[KPx''k]]^2)/Ksmag/Scale</f>
        <v>0.64039306164176246</v>
      </c>
      <c r="AB2849" s="1">
        <f>SQRT(Sample[[#This Row],[Kpy''i]]^2+Sample[[#This Row],[KPy''j]]^2+Sample[[#This Row],[KPy''k]]^2)/KTmag/Scale</f>
        <v>1.4702031583961714</v>
      </c>
    </row>
    <row r="2850" spans="1:28" hidden="1" x14ac:dyDescent="0.25">
      <c r="A2850" s="5">
        <v>2845</v>
      </c>
      <c r="B2850" s="13" t="s">
        <v>43</v>
      </c>
      <c r="C2850" s="5"/>
      <c r="D2850" s="5"/>
      <c r="E2850">
        <v>2</v>
      </c>
      <c r="F2850">
        <v>4</v>
      </c>
      <c r="G2850">
        <v>3</v>
      </c>
      <c r="H2850" s="11">
        <f>Sample[[#This Row],[C]]/Sample[[#This Row],[D]]</f>
        <v>2</v>
      </c>
      <c r="I2850" s="11">
        <f>Sample[[#This Row],[A]]/Sample[[#This Row],[C]]</f>
        <v>0.75</v>
      </c>
      <c r="J2850" s="11">
        <f>Sample[[#This Row],[D]]/Sample[[#This Row],[A]]</f>
        <v>0.66666666666666663</v>
      </c>
      <c r="K2850" s="11">
        <f>Sample[[#This Row],[A]]/Sample[[#This Row],[D]]</f>
        <v>1.5</v>
      </c>
      <c r="L2850" s="11">
        <f>Sample[[#This Row],[D]]/Sample[[#This Row],[C]]</f>
        <v>0.5</v>
      </c>
      <c r="M2850" s="11">
        <f>Sample[[#This Row],[C]]/Sample[[#This Row],[A]]</f>
        <v>1.3333333333333333</v>
      </c>
      <c r="N2850">
        <f>IF(Sample[[#This Row],[Ap]]=0,10,LOG(Sample[[#This Row],[Ap]]))</f>
        <v>0.3010299956639812</v>
      </c>
      <c r="O2850">
        <f>IF(Sample[[#This Row],[Ei]]=0,10,LOG(Sample[[#This Row],[Ei]]))</f>
        <v>-0.12493873660829995</v>
      </c>
      <c r="P2850">
        <f>IF(Sample[[#This Row],[Ii]]=0,10,LOG(Sample[[#This Row],[Ii]]))</f>
        <v>-0.17609125905568127</v>
      </c>
      <c r="Q2850">
        <f>Kx-Sample[[#This Row],[Xp]]</f>
        <v>-0.3010299956639812</v>
      </c>
      <c r="R2850">
        <f>Ky-Sample[[#This Row],[Yp]]</f>
        <v>-0.87506126339170009</v>
      </c>
      <c r="S2850">
        <f>Kz-Sample[[#This Row],[Zp]]</f>
        <v>1.1760912590556813</v>
      </c>
      <c r="T2850">
        <f>Sample[[#This Row],[Kpy]]*KSc-Sample[[#This Row],[KPz]]*KSb</f>
        <v>-0.30102999566398125</v>
      </c>
      <c r="U2850">
        <f>-1*(Sample[[#This Row],[KPx]]*KSc-Sample[[#This Row],[KPz]]*KSa)</f>
        <v>-0.3010299956639812</v>
      </c>
      <c r="V2850">
        <f>(Sample[[#This Row],[KPx]]*$R$2-Sample[[#This Row],[Kpy]]*KSa)</f>
        <v>-0.3010299956639812</v>
      </c>
      <c r="W2850">
        <f>Sample[[#This Row],[Kpy]]*KTc-Sample[[#This Row],[KPz]]*KTb</f>
        <v>2.0511525224473814</v>
      </c>
      <c r="X2850">
        <f>-1*(Sample[[#This Row],[KPx]]*KTc-Sample[[#This Row],[KPz]]*KTa)</f>
        <v>2.0511525224473814</v>
      </c>
      <c r="Y2850">
        <f>(Sample[[#This Row],[KPx]]*KTb-Sample[[#This Row],[Kpy]]*KTa)</f>
        <v>2.0511525224473814</v>
      </c>
      <c r="Z2850">
        <f>-Sample[[#This Row],[Xp]]*a+Sample[[#This Row],[Yp]]*b+Sample[[#This Row],[Zp]]*c_</f>
        <v>-0.6020599913279624</v>
      </c>
      <c r="AA2850" s="8">
        <f>-IF(Sample[[#This Row],[Column2]]&gt;0,1,-1)*SQRT(Sample[[#This Row],[KPx''i]]^2+Sample[[#This Row],[KPx''j]]^2+Sample[[#This Row],[KPx''k]]^2)/Ksmag/Scale</f>
        <v>0.36868494332449331</v>
      </c>
      <c r="AB2850" s="1">
        <f>SQRT(Sample[[#This Row],[Kpy''i]]^2+Sample[[#This Row],[KPy''j]]^2+Sample[[#This Row],[KPy''k]]^2)/KTmag/Scale</f>
        <v>1.4503838578704358</v>
      </c>
    </row>
    <row r="2851" spans="1:28" hidden="1" x14ac:dyDescent="0.25">
      <c r="A2851" s="5">
        <v>2846</v>
      </c>
      <c r="B2851" s="13" t="s">
        <v>43</v>
      </c>
      <c r="C2851" s="5"/>
      <c r="D2851" s="5"/>
      <c r="E2851">
        <v>4</v>
      </c>
      <c r="F2851">
        <v>9</v>
      </c>
      <c r="G2851">
        <v>10</v>
      </c>
      <c r="H2851" s="11">
        <f>Sample[[#This Row],[C]]/Sample[[#This Row],[D]]</f>
        <v>2.25</v>
      </c>
      <c r="I2851" s="11">
        <f>Sample[[#This Row],[A]]/Sample[[#This Row],[C]]</f>
        <v>1.1111111111111112</v>
      </c>
      <c r="J2851" s="11">
        <f>Sample[[#This Row],[D]]/Sample[[#This Row],[A]]</f>
        <v>0.4</v>
      </c>
      <c r="K2851" s="11">
        <f>Sample[[#This Row],[A]]/Sample[[#This Row],[D]]</f>
        <v>2.5</v>
      </c>
      <c r="L2851" s="11">
        <f>Sample[[#This Row],[D]]/Sample[[#This Row],[C]]</f>
        <v>0.44444444444444442</v>
      </c>
      <c r="M2851" s="11">
        <f>Sample[[#This Row],[C]]/Sample[[#This Row],[A]]</f>
        <v>0.9</v>
      </c>
      <c r="N2851">
        <f>IF(Sample[[#This Row],[Ap]]=0,10,LOG(Sample[[#This Row],[Ap]]))</f>
        <v>0.35218251811136247</v>
      </c>
      <c r="O2851">
        <f>IF(Sample[[#This Row],[Ei]]=0,10,LOG(Sample[[#This Row],[Ei]]))</f>
        <v>4.5757490560675143E-2</v>
      </c>
      <c r="P2851">
        <f>IF(Sample[[#This Row],[Ii]]=0,10,LOG(Sample[[#This Row],[Ii]]))</f>
        <v>-0.3979400086720376</v>
      </c>
      <c r="Q2851">
        <f>Kx-Sample[[#This Row],[Xp]]</f>
        <v>-0.35218251811136247</v>
      </c>
      <c r="R2851">
        <f>Ky-Sample[[#This Row],[Yp]]</f>
        <v>-1.0457574905606752</v>
      </c>
      <c r="S2851">
        <f>Kz-Sample[[#This Row],[Zp]]</f>
        <v>1.3979400086720375</v>
      </c>
      <c r="T2851">
        <f>Sample[[#This Row],[Kpy]]*KSc-Sample[[#This Row],[KPz]]*KSb</f>
        <v>-0.35218251811136225</v>
      </c>
      <c r="U2851">
        <f>-1*(Sample[[#This Row],[KPx]]*KSc-Sample[[#This Row],[KPz]]*KSa)</f>
        <v>-0.35218251811136247</v>
      </c>
      <c r="V2851">
        <f>(Sample[[#This Row],[KPx]]*$R$2-Sample[[#This Row],[Kpy]]*KSa)</f>
        <v>-0.35218251811136247</v>
      </c>
      <c r="W2851">
        <f>Sample[[#This Row],[Kpy]]*KTc-Sample[[#This Row],[KPz]]*KTb</f>
        <v>2.4436974992327127</v>
      </c>
      <c r="X2851">
        <f>-1*(Sample[[#This Row],[KPx]]*KTc-Sample[[#This Row],[KPz]]*KTa)</f>
        <v>2.4436974992327123</v>
      </c>
      <c r="Y2851">
        <f>(Sample[[#This Row],[KPx]]*KTb-Sample[[#This Row],[Kpy]]*KTa)</f>
        <v>2.4436974992327132</v>
      </c>
      <c r="Z2851">
        <f>-Sample[[#This Row],[Xp]]*a+Sample[[#This Row],[Yp]]*b+Sample[[#This Row],[Zp]]*c_</f>
        <v>-0.70436503622272495</v>
      </c>
      <c r="AA2851" s="8">
        <f>-IF(Sample[[#This Row],[Column2]]&gt;0,1,-1)*SQRT(Sample[[#This Row],[KPx''i]]^2+Sample[[#This Row],[KPx''j]]^2+Sample[[#This Row],[KPx''k]]^2)/Ksmag/Scale</f>
        <v>0.43133373285066651</v>
      </c>
      <c r="AB2851" s="1">
        <f>SQRT(Sample[[#This Row],[Kpy''i]]^2+Sample[[#This Row],[KPy''j]]^2+Sample[[#This Row],[KPy''k]]^2)/KTmag/Scale</f>
        <v>1.7279550728760593</v>
      </c>
    </row>
    <row r="2852" spans="1:28" hidden="1" x14ac:dyDescent="0.25">
      <c r="A2852" s="5">
        <v>2847</v>
      </c>
      <c r="B2852" s="13" t="s">
        <v>43</v>
      </c>
      <c r="C2852" s="5"/>
      <c r="D2852" s="5"/>
      <c r="E2852">
        <v>5</v>
      </c>
      <c r="F2852">
        <v>6</v>
      </c>
      <c r="G2852">
        <v>5</v>
      </c>
      <c r="H2852" s="11">
        <f>Sample[[#This Row],[C]]/Sample[[#This Row],[D]]</f>
        <v>1.2</v>
      </c>
      <c r="I2852" s="11">
        <f>Sample[[#This Row],[A]]/Sample[[#This Row],[C]]</f>
        <v>0.83333333333333337</v>
      </c>
      <c r="J2852" s="11">
        <f>Sample[[#This Row],[D]]/Sample[[#This Row],[A]]</f>
        <v>1</v>
      </c>
      <c r="K2852" s="11">
        <f>Sample[[#This Row],[A]]/Sample[[#This Row],[D]]</f>
        <v>1</v>
      </c>
      <c r="L2852" s="11">
        <f>Sample[[#This Row],[D]]/Sample[[#This Row],[C]]</f>
        <v>0.83333333333333337</v>
      </c>
      <c r="M2852" s="11">
        <f>Sample[[#This Row],[C]]/Sample[[#This Row],[A]]</f>
        <v>1.2</v>
      </c>
      <c r="N2852">
        <f>IF(Sample[[#This Row],[Ap]]=0,10,LOG(Sample[[#This Row],[Ap]]))</f>
        <v>7.9181246047624818E-2</v>
      </c>
      <c r="O2852">
        <f>IF(Sample[[#This Row],[Ei]]=0,10,LOG(Sample[[#This Row],[Ei]]))</f>
        <v>-7.9181246047624804E-2</v>
      </c>
      <c r="P2852">
        <f>IF(Sample[[#This Row],[Ii]]=0,10,LOG(Sample[[#This Row],[Ii]]))</f>
        <v>0</v>
      </c>
      <c r="Q2852">
        <f>Kx-Sample[[#This Row],[Xp]]</f>
        <v>-7.9181246047624818E-2</v>
      </c>
      <c r="R2852">
        <f>Ky-Sample[[#This Row],[Yp]]</f>
        <v>-0.92081875395237522</v>
      </c>
      <c r="S2852">
        <f>Kz-Sample[[#This Row],[Zp]]</f>
        <v>1</v>
      </c>
      <c r="T2852">
        <f>Sample[[#This Row],[Kpy]]*KSc-Sample[[#This Row],[KPz]]*KSb</f>
        <v>-7.9181246047624776E-2</v>
      </c>
      <c r="U2852">
        <f>-1*(Sample[[#This Row],[KPx]]*KSc-Sample[[#This Row],[KPz]]*KSa)</f>
        <v>-7.9181246047624818E-2</v>
      </c>
      <c r="V2852">
        <f>(Sample[[#This Row],[KPx]]*$R$2-Sample[[#This Row],[Kpy]]*KSa)</f>
        <v>-7.9181246047624818E-2</v>
      </c>
      <c r="W2852">
        <f>Sample[[#This Row],[Kpy]]*KTc-Sample[[#This Row],[KPz]]*KTb</f>
        <v>1.9208187539523753</v>
      </c>
      <c r="X2852">
        <f>-1*(Sample[[#This Row],[KPx]]*KTc-Sample[[#This Row],[KPz]]*KTa)</f>
        <v>1.9208187539523751</v>
      </c>
      <c r="Y2852">
        <f>(Sample[[#This Row],[KPx]]*KTb-Sample[[#This Row],[Kpy]]*KTa)</f>
        <v>1.9208187539523753</v>
      </c>
      <c r="Z2852">
        <f>-Sample[[#This Row],[Xp]]*a+Sample[[#This Row],[Yp]]*b+Sample[[#This Row],[Zp]]*c_</f>
        <v>-0.15836249209524961</v>
      </c>
      <c r="AA2852" s="8">
        <f>-IF(Sample[[#This Row],[Column2]]&gt;0,1,-1)*SQRT(Sample[[#This Row],[KPx''i]]^2+Sample[[#This Row],[KPx''j]]^2+Sample[[#This Row],[KPx''k]]^2)/Ksmag/Scale</f>
        <v>9.6976825007224002E-2</v>
      </c>
      <c r="AB2852" s="1">
        <f>SQRT(Sample[[#This Row],[Kpy''i]]^2+Sample[[#This Row],[KPy''j]]^2+Sample[[#This Row],[KPy''k]]^2)/KTmag/Scale</f>
        <v>1.3582239663500193</v>
      </c>
    </row>
    <row r="2853" spans="1:28" hidden="1" x14ac:dyDescent="0.25">
      <c r="A2853" s="5">
        <v>2848</v>
      </c>
      <c r="B2853" s="13" t="s">
        <v>43</v>
      </c>
      <c r="C2853" s="5"/>
      <c r="D2853" s="5"/>
      <c r="E2853">
        <v>3</v>
      </c>
      <c r="F2853">
        <v>3</v>
      </c>
      <c r="G2853">
        <v>2</v>
      </c>
      <c r="H2853" s="11">
        <f>Sample[[#This Row],[C]]/Sample[[#This Row],[D]]</f>
        <v>1</v>
      </c>
      <c r="I2853" s="11">
        <f>Sample[[#This Row],[A]]/Sample[[#This Row],[C]]</f>
        <v>0.66666666666666663</v>
      </c>
      <c r="J2853" s="11">
        <f>Sample[[#This Row],[D]]/Sample[[#This Row],[A]]</f>
        <v>1.5</v>
      </c>
      <c r="K2853" s="11">
        <f>Sample[[#This Row],[A]]/Sample[[#This Row],[D]]</f>
        <v>0.66666666666666663</v>
      </c>
      <c r="L2853" s="11">
        <f>Sample[[#This Row],[D]]/Sample[[#This Row],[C]]</f>
        <v>1</v>
      </c>
      <c r="M2853" s="11">
        <f>Sample[[#This Row],[C]]/Sample[[#This Row],[A]]</f>
        <v>1.5</v>
      </c>
      <c r="N2853">
        <f>IF(Sample[[#This Row],[Ap]]=0,10,LOG(Sample[[#This Row],[Ap]]))</f>
        <v>0</v>
      </c>
      <c r="O2853">
        <f>IF(Sample[[#This Row],[Ei]]=0,10,LOG(Sample[[#This Row],[Ei]]))</f>
        <v>-0.17609125905568127</v>
      </c>
      <c r="P2853">
        <f>IF(Sample[[#This Row],[Ii]]=0,10,LOG(Sample[[#This Row],[Ii]]))</f>
        <v>0.17609125905568124</v>
      </c>
      <c r="Q2853">
        <f>Kx-Sample[[#This Row],[Xp]]</f>
        <v>0</v>
      </c>
      <c r="R2853">
        <f>Ky-Sample[[#This Row],[Yp]]</f>
        <v>-0.82390874094431876</v>
      </c>
      <c r="S2853">
        <f>Kz-Sample[[#This Row],[Zp]]</f>
        <v>0.82390874094431876</v>
      </c>
      <c r="T2853">
        <f>Sample[[#This Row],[Kpy]]*KSc-Sample[[#This Row],[KPz]]*KSb</f>
        <v>0</v>
      </c>
      <c r="U2853">
        <f>-1*(Sample[[#This Row],[KPx]]*KSc-Sample[[#This Row],[KPz]]*KSa)</f>
        <v>0</v>
      </c>
      <c r="V2853">
        <f>(Sample[[#This Row],[KPx]]*$R$2-Sample[[#This Row],[Kpy]]*KSa)</f>
        <v>0</v>
      </c>
      <c r="W2853">
        <f>Sample[[#This Row],[Kpy]]*KTc-Sample[[#This Row],[KPz]]*KTb</f>
        <v>1.6478174818886375</v>
      </c>
      <c r="X2853">
        <f>-1*(Sample[[#This Row],[KPx]]*KTc-Sample[[#This Row],[KPz]]*KTa)</f>
        <v>1.6478174818886375</v>
      </c>
      <c r="Y2853">
        <f>(Sample[[#This Row],[KPx]]*KTb-Sample[[#This Row],[Kpy]]*KTa)</f>
        <v>1.6478174818886375</v>
      </c>
      <c r="Z2853">
        <f>-Sample[[#This Row],[Xp]]*a+Sample[[#This Row],[Yp]]*b+Sample[[#This Row],[Zp]]*c_</f>
        <v>0</v>
      </c>
      <c r="AA2853" s="8">
        <f>-IF(Sample[[#This Row],[Column2]]&gt;0,1,-1)*SQRT(Sample[[#This Row],[KPx''i]]^2+Sample[[#This Row],[KPx''j]]^2+Sample[[#This Row],[KPx''k]]^2)/Ksmag/Scale</f>
        <v>0</v>
      </c>
      <c r="AB2853" s="1">
        <f>SQRT(Sample[[#This Row],[Kpy''i]]^2+Sample[[#This Row],[KPy''j]]^2+Sample[[#This Row],[KPy''k]]^2)/KTmag/Scale</f>
        <v>1.1651829156011966</v>
      </c>
    </row>
    <row r="2854" spans="1:28" hidden="1" x14ac:dyDescent="0.25">
      <c r="A2854" s="5">
        <v>2849</v>
      </c>
      <c r="B2854" s="13" t="s">
        <v>43</v>
      </c>
      <c r="C2854" s="5"/>
      <c r="D2854" s="5"/>
      <c r="E2854">
        <v>8</v>
      </c>
      <c r="F2854">
        <v>4</v>
      </c>
      <c r="G2854">
        <v>10</v>
      </c>
      <c r="H2854" s="11">
        <f>Sample[[#This Row],[C]]/Sample[[#This Row],[D]]</f>
        <v>0.5</v>
      </c>
      <c r="I2854" s="11">
        <f>Sample[[#This Row],[A]]/Sample[[#This Row],[C]]</f>
        <v>2.5</v>
      </c>
      <c r="J2854" s="11">
        <f>Sample[[#This Row],[D]]/Sample[[#This Row],[A]]</f>
        <v>0.8</v>
      </c>
      <c r="K2854" s="11">
        <f>Sample[[#This Row],[A]]/Sample[[#This Row],[D]]</f>
        <v>1.25</v>
      </c>
      <c r="L2854" s="11">
        <f>Sample[[#This Row],[D]]/Sample[[#This Row],[C]]</f>
        <v>2</v>
      </c>
      <c r="M2854" s="11">
        <f>Sample[[#This Row],[C]]/Sample[[#This Row],[A]]</f>
        <v>0.4</v>
      </c>
      <c r="N2854">
        <f>IF(Sample[[#This Row],[Ap]]=0,10,LOG(Sample[[#This Row],[Ap]]))</f>
        <v>-0.3010299956639812</v>
      </c>
      <c r="O2854">
        <f>IF(Sample[[#This Row],[Ei]]=0,10,LOG(Sample[[#This Row],[Ei]]))</f>
        <v>0.3979400086720376</v>
      </c>
      <c r="P2854">
        <f>IF(Sample[[#This Row],[Ii]]=0,10,LOG(Sample[[#This Row],[Ii]]))</f>
        <v>-9.6910013008056392E-2</v>
      </c>
      <c r="Q2854">
        <f>Kx-Sample[[#This Row],[Xp]]</f>
        <v>0.3010299956639812</v>
      </c>
      <c r="R2854">
        <f>Ky-Sample[[#This Row],[Yp]]</f>
        <v>-1.3979400086720375</v>
      </c>
      <c r="S2854">
        <f>Kz-Sample[[#This Row],[Zp]]</f>
        <v>1.0969100130080565</v>
      </c>
      <c r="T2854">
        <f>Sample[[#This Row],[Kpy]]*KSc-Sample[[#This Row],[KPz]]*KSb</f>
        <v>0.30102999566398103</v>
      </c>
      <c r="U2854">
        <f>-1*(Sample[[#This Row],[KPx]]*KSc-Sample[[#This Row],[KPz]]*KSa)</f>
        <v>0.3010299956639812</v>
      </c>
      <c r="V2854">
        <f>(Sample[[#This Row],[KPx]]*$R$2-Sample[[#This Row],[Kpy]]*KSa)</f>
        <v>0.3010299956639812</v>
      </c>
      <c r="W2854">
        <f>Sample[[#This Row],[Kpy]]*KTc-Sample[[#This Row],[KPz]]*KTb</f>
        <v>2.4948500216800937</v>
      </c>
      <c r="X2854">
        <f>-1*(Sample[[#This Row],[KPx]]*KTc-Sample[[#This Row],[KPz]]*KTa)</f>
        <v>2.4948500216800942</v>
      </c>
      <c r="Y2854">
        <f>(Sample[[#This Row],[KPx]]*KTb-Sample[[#This Row],[Kpy]]*KTa)</f>
        <v>2.4948500216800937</v>
      </c>
      <c r="Z2854">
        <f>-Sample[[#This Row],[Xp]]*a+Sample[[#This Row],[Yp]]*b+Sample[[#This Row],[Zp]]*c_</f>
        <v>0.6020599913279624</v>
      </c>
      <c r="AA2854" s="8">
        <f>-IF(Sample[[#This Row],[Column2]]&gt;0,1,-1)*SQRT(Sample[[#This Row],[KPx''i]]^2+Sample[[#This Row],[KPx''j]]^2+Sample[[#This Row],[KPx''k]]^2)/Ksmag/Scale</f>
        <v>-0.36868494332449314</v>
      </c>
      <c r="AB2854" s="1">
        <f>SQRT(Sample[[#This Row],[Kpy''i]]^2+Sample[[#This Row],[KPy''j]]^2+Sample[[#This Row],[KPy''k]]^2)/KTmag/Scale</f>
        <v>1.7641253683733995</v>
      </c>
    </row>
    <row r="2855" spans="1:28" hidden="1" x14ac:dyDescent="0.25">
      <c r="A2855" s="5">
        <v>2850</v>
      </c>
      <c r="B2855" s="13" t="s">
        <v>43</v>
      </c>
      <c r="C2855" s="5"/>
      <c r="D2855" s="5"/>
      <c r="E2855">
        <v>1</v>
      </c>
      <c r="F2855">
        <v>4</v>
      </c>
      <c r="G2855">
        <v>8</v>
      </c>
      <c r="H2855" s="11">
        <f>Sample[[#This Row],[C]]/Sample[[#This Row],[D]]</f>
        <v>4</v>
      </c>
      <c r="I2855" s="11">
        <f>Sample[[#This Row],[A]]/Sample[[#This Row],[C]]</f>
        <v>2</v>
      </c>
      <c r="J2855" s="11">
        <f>Sample[[#This Row],[D]]/Sample[[#This Row],[A]]</f>
        <v>0.125</v>
      </c>
      <c r="K2855" s="11">
        <f>Sample[[#This Row],[A]]/Sample[[#This Row],[D]]</f>
        <v>8</v>
      </c>
      <c r="L2855" s="11">
        <f>Sample[[#This Row],[D]]/Sample[[#This Row],[C]]</f>
        <v>0.25</v>
      </c>
      <c r="M2855" s="11">
        <f>Sample[[#This Row],[C]]/Sample[[#This Row],[A]]</f>
        <v>0.5</v>
      </c>
      <c r="N2855">
        <f>IF(Sample[[#This Row],[Ap]]=0,10,LOG(Sample[[#This Row],[Ap]]))</f>
        <v>0.6020599913279624</v>
      </c>
      <c r="O2855">
        <f>IF(Sample[[#This Row],[Ei]]=0,10,LOG(Sample[[#This Row],[Ei]]))</f>
        <v>0.3010299956639812</v>
      </c>
      <c r="P2855">
        <f>IF(Sample[[#This Row],[Ii]]=0,10,LOG(Sample[[#This Row],[Ii]]))</f>
        <v>-0.90308998699194354</v>
      </c>
      <c r="Q2855">
        <f>Kx-Sample[[#This Row],[Xp]]</f>
        <v>-0.6020599913279624</v>
      </c>
      <c r="R2855">
        <f>Ky-Sample[[#This Row],[Yp]]</f>
        <v>-1.3010299956639813</v>
      </c>
      <c r="S2855">
        <f>Kz-Sample[[#This Row],[Zp]]</f>
        <v>1.9030899869919435</v>
      </c>
      <c r="T2855">
        <f>Sample[[#This Row],[Kpy]]*KSc-Sample[[#This Row],[KPz]]*KSb</f>
        <v>-0.60205999132796229</v>
      </c>
      <c r="U2855">
        <f>-1*(Sample[[#This Row],[KPx]]*KSc-Sample[[#This Row],[KPz]]*KSa)</f>
        <v>-0.6020599913279624</v>
      </c>
      <c r="V2855">
        <f>(Sample[[#This Row],[KPx]]*$R$2-Sample[[#This Row],[Kpy]]*KSa)</f>
        <v>-0.6020599913279624</v>
      </c>
      <c r="W2855">
        <f>Sample[[#This Row],[Kpy]]*KTc-Sample[[#This Row],[KPz]]*KTb</f>
        <v>3.204119982655925</v>
      </c>
      <c r="X2855">
        <f>-1*(Sample[[#This Row],[KPx]]*KTc-Sample[[#This Row],[KPz]]*KTa)</f>
        <v>3.2041199826559246</v>
      </c>
      <c r="Y2855">
        <f>(Sample[[#This Row],[KPx]]*KTb-Sample[[#This Row],[Kpy]]*KTa)</f>
        <v>3.204119982655925</v>
      </c>
      <c r="Z2855">
        <f>-Sample[[#This Row],[Xp]]*a+Sample[[#This Row],[Yp]]*b+Sample[[#This Row],[Zp]]*c_</f>
        <v>-1.2041199826559246</v>
      </c>
      <c r="AA2855" s="8">
        <f>-IF(Sample[[#This Row],[Column2]]&gt;0,1,-1)*SQRT(Sample[[#This Row],[KPx''i]]^2+Sample[[#This Row],[KPx''j]]^2+Sample[[#This Row],[KPx''k]]^2)/Ksmag/Scale</f>
        <v>0.73736988664898651</v>
      </c>
      <c r="AB2855" s="1">
        <f>SQRT(Sample[[#This Row],[Kpy''i]]^2+Sample[[#This Row],[KPy''j]]^2+Sample[[#This Row],[KPy''k]]^2)/KTmag/Scale</f>
        <v>2.2656549674713276</v>
      </c>
    </row>
    <row r="2856" spans="1:28" hidden="1" x14ac:dyDescent="0.25">
      <c r="A2856" s="5">
        <v>2851</v>
      </c>
      <c r="B2856" s="13" t="s">
        <v>43</v>
      </c>
      <c r="C2856" s="5"/>
      <c r="D2856" s="5"/>
      <c r="E2856">
        <v>10</v>
      </c>
      <c r="F2856">
        <v>2</v>
      </c>
      <c r="G2856">
        <v>2</v>
      </c>
      <c r="H2856" s="11">
        <f>Sample[[#This Row],[C]]/Sample[[#This Row],[D]]</f>
        <v>0.2</v>
      </c>
      <c r="I2856" s="11">
        <f>Sample[[#This Row],[A]]/Sample[[#This Row],[C]]</f>
        <v>1</v>
      </c>
      <c r="J2856" s="11">
        <f>Sample[[#This Row],[D]]/Sample[[#This Row],[A]]</f>
        <v>5</v>
      </c>
      <c r="K2856" s="11">
        <f>Sample[[#This Row],[A]]/Sample[[#This Row],[D]]</f>
        <v>0.2</v>
      </c>
      <c r="L2856" s="11">
        <f>Sample[[#This Row],[D]]/Sample[[#This Row],[C]]</f>
        <v>5</v>
      </c>
      <c r="M2856" s="11">
        <f>Sample[[#This Row],[C]]/Sample[[#This Row],[A]]</f>
        <v>1</v>
      </c>
      <c r="N2856">
        <f>IF(Sample[[#This Row],[Ap]]=0,10,LOG(Sample[[#This Row],[Ap]]))</f>
        <v>-0.69897000433601875</v>
      </c>
      <c r="O2856">
        <f>IF(Sample[[#This Row],[Ei]]=0,10,LOG(Sample[[#This Row],[Ei]]))</f>
        <v>0</v>
      </c>
      <c r="P2856">
        <f>IF(Sample[[#This Row],[Ii]]=0,10,LOG(Sample[[#This Row],[Ii]]))</f>
        <v>0.69897000433601886</v>
      </c>
      <c r="Q2856">
        <f>Kx-Sample[[#This Row],[Xp]]</f>
        <v>0.69897000433601875</v>
      </c>
      <c r="R2856">
        <f>Ky-Sample[[#This Row],[Yp]]</f>
        <v>-1</v>
      </c>
      <c r="S2856">
        <f>Kz-Sample[[#This Row],[Zp]]</f>
        <v>0.30102999566398114</v>
      </c>
      <c r="T2856">
        <f>Sample[[#This Row],[Kpy]]*KSc-Sample[[#This Row],[KPz]]*KSb</f>
        <v>0.69897000433601886</v>
      </c>
      <c r="U2856">
        <f>-1*(Sample[[#This Row],[KPx]]*KSc-Sample[[#This Row],[KPz]]*KSa)</f>
        <v>0.69897000433601875</v>
      </c>
      <c r="V2856">
        <f>(Sample[[#This Row],[KPx]]*$R$2-Sample[[#This Row],[Kpy]]*KSa)</f>
        <v>0.69897000433601875</v>
      </c>
      <c r="W2856">
        <f>Sample[[#This Row],[Kpy]]*KTc-Sample[[#This Row],[KPz]]*KTb</f>
        <v>1.3010299956639813</v>
      </c>
      <c r="X2856">
        <f>-1*(Sample[[#This Row],[KPx]]*KTc-Sample[[#This Row],[KPz]]*KTa)</f>
        <v>1.301029995663981</v>
      </c>
      <c r="Y2856">
        <f>(Sample[[#This Row],[KPx]]*KTb-Sample[[#This Row],[Kpy]]*KTa)</f>
        <v>1.3010299956639813</v>
      </c>
      <c r="Z2856">
        <f>-Sample[[#This Row],[Xp]]*a+Sample[[#This Row],[Yp]]*b+Sample[[#This Row],[Zp]]*c_</f>
        <v>1.3979400086720377</v>
      </c>
      <c r="AA2856" s="8">
        <f>-IF(Sample[[#This Row],[Column2]]&gt;0,1,-1)*SQRT(Sample[[#This Row],[KPx''i]]^2+Sample[[#This Row],[KPx''j]]^2+Sample[[#This Row],[KPx''k]]^2)/Ksmag/Scale</f>
        <v>-0.85605992806709574</v>
      </c>
      <c r="AB2856" s="1">
        <f>SQRT(Sample[[#This Row],[Kpy''i]]^2+Sample[[#This Row],[KPy''j]]^2+Sample[[#This Row],[KPy''k]]^2)/KTmag/Scale</f>
        <v>0.91996713246110573</v>
      </c>
    </row>
    <row r="2857" spans="1:28" hidden="1" x14ac:dyDescent="0.25">
      <c r="A2857" s="5">
        <v>2852</v>
      </c>
      <c r="B2857" s="13" t="s">
        <v>43</v>
      </c>
      <c r="C2857" s="5"/>
      <c r="D2857" s="5"/>
      <c r="E2857">
        <v>3</v>
      </c>
      <c r="F2857">
        <v>2</v>
      </c>
      <c r="G2857">
        <v>9</v>
      </c>
      <c r="H2857" s="11">
        <f>Sample[[#This Row],[C]]/Sample[[#This Row],[D]]</f>
        <v>0.66666666666666663</v>
      </c>
      <c r="I2857" s="11">
        <f>Sample[[#This Row],[A]]/Sample[[#This Row],[C]]</f>
        <v>4.5</v>
      </c>
      <c r="J2857" s="11">
        <f>Sample[[#This Row],[D]]/Sample[[#This Row],[A]]</f>
        <v>0.33333333333333331</v>
      </c>
      <c r="K2857" s="11">
        <f>Sample[[#This Row],[A]]/Sample[[#This Row],[D]]</f>
        <v>3</v>
      </c>
      <c r="L2857" s="11">
        <f>Sample[[#This Row],[D]]/Sample[[#This Row],[C]]</f>
        <v>1.5</v>
      </c>
      <c r="M2857" s="11">
        <f>Sample[[#This Row],[C]]/Sample[[#This Row],[A]]</f>
        <v>0.22222222222222221</v>
      </c>
      <c r="N2857">
        <f>IF(Sample[[#This Row],[Ap]]=0,10,LOG(Sample[[#This Row],[Ap]]))</f>
        <v>-0.17609125905568127</v>
      </c>
      <c r="O2857">
        <f>IF(Sample[[#This Row],[Ei]]=0,10,LOG(Sample[[#This Row],[Ei]]))</f>
        <v>0.65321251377534373</v>
      </c>
      <c r="P2857">
        <f>IF(Sample[[#This Row],[Ii]]=0,10,LOG(Sample[[#This Row],[Ii]]))</f>
        <v>-0.47712125471966244</v>
      </c>
      <c r="Q2857">
        <f>Kx-Sample[[#This Row],[Xp]]</f>
        <v>0.17609125905568127</v>
      </c>
      <c r="R2857">
        <f>Ky-Sample[[#This Row],[Yp]]</f>
        <v>-1.6532125137753437</v>
      </c>
      <c r="S2857">
        <f>Kz-Sample[[#This Row],[Zp]]</f>
        <v>1.4771212547196624</v>
      </c>
      <c r="T2857">
        <f>Sample[[#This Row],[Kpy]]*KSc-Sample[[#This Row],[KPz]]*KSb</f>
        <v>0.17609125905568135</v>
      </c>
      <c r="U2857">
        <f>-1*(Sample[[#This Row],[KPx]]*KSc-Sample[[#This Row],[KPz]]*KSa)</f>
        <v>0.17609125905568127</v>
      </c>
      <c r="V2857">
        <f>(Sample[[#This Row],[KPx]]*$R$2-Sample[[#This Row],[Kpy]]*KSa)</f>
        <v>0.17609125905568127</v>
      </c>
      <c r="W2857">
        <f>Sample[[#This Row],[Kpy]]*KTc-Sample[[#This Row],[KPz]]*KTb</f>
        <v>3.1303337684950061</v>
      </c>
      <c r="X2857">
        <f>-1*(Sample[[#This Row],[KPx]]*KTc-Sample[[#This Row],[KPz]]*KTa)</f>
        <v>3.1303337684950061</v>
      </c>
      <c r="Y2857">
        <f>(Sample[[#This Row],[KPx]]*KTb-Sample[[#This Row],[Kpy]]*KTa)</f>
        <v>3.1303337684950061</v>
      </c>
      <c r="Z2857">
        <f>-Sample[[#This Row],[Xp]]*a+Sample[[#This Row],[Yp]]*b+Sample[[#This Row],[Zp]]*c_</f>
        <v>0.35218251811136259</v>
      </c>
      <c r="AA2857" s="8">
        <f>-IF(Sample[[#This Row],[Column2]]&gt;0,1,-1)*SQRT(Sample[[#This Row],[KPx''i]]^2+Sample[[#This Row],[KPx''j]]^2+Sample[[#This Row],[KPx''k]]^2)/Ksmag/Scale</f>
        <v>-0.21566686642533336</v>
      </c>
      <c r="AB2857" s="1">
        <f>SQRT(Sample[[#This Row],[Kpy''i]]^2+Sample[[#This Row],[KPy''j]]^2+Sample[[#This Row],[KPy''k]]^2)/KTmag/Scale</f>
        <v>2.2134802350800591</v>
      </c>
    </row>
    <row r="2858" spans="1:28" hidden="1" x14ac:dyDescent="0.25">
      <c r="A2858" s="5">
        <v>2853</v>
      </c>
      <c r="B2858" s="13" t="s">
        <v>43</v>
      </c>
      <c r="C2858" s="5"/>
      <c r="D2858" s="5"/>
      <c r="E2858">
        <v>7</v>
      </c>
      <c r="F2858">
        <v>7</v>
      </c>
      <c r="G2858">
        <v>7</v>
      </c>
      <c r="H2858" s="11">
        <f>Sample[[#This Row],[C]]/Sample[[#This Row],[D]]</f>
        <v>1</v>
      </c>
      <c r="I2858" s="11">
        <f>Sample[[#This Row],[A]]/Sample[[#This Row],[C]]</f>
        <v>1</v>
      </c>
      <c r="J2858" s="11">
        <f>Sample[[#This Row],[D]]/Sample[[#This Row],[A]]</f>
        <v>1</v>
      </c>
      <c r="K2858" s="11">
        <f>Sample[[#This Row],[A]]/Sample[[#This Row],[D]]</f>
        <v>1</v>
      </c>
      <c r="L2858" s="11">
        <f>Sample[[#This Row],[D]]/Sample[[#This Row],[C]]</f>
        <v>1</v>
      </c>
      <c r="M2858" s="11">
        <f>Sample[[#This Row],[C]]/Sample[[#This Row],[A]]</f>
        <v>1</v>
      </c>
      <c r="N2858">
        <f>IF(Sample[[#This Row],[Ap]]=0,10,LOG(Sample[[#This Row],[Ap]]))</f>
        <v>0</v>
      </c>
      <c r="O2858">
        <f>IF(Sample[[#This Row],[Ei]]=0,10,LOG(Sample[[#This Row],[Ei]]))</f>
        <v>0</v>
      </c>
      <c r="P2858">
        <f>IF(Sample[[#This Row],[Ii]]=0,10,LOG(Sample[[#This Row],[Ii]]))</f>
        <v>0</v>
      </c>
      <c r="Q2858">
        <f>Kx-Sample[[#This Row],[Xp]]</f>
        <v>0</v>
      </c>
      <c r="R2858">
        <f>Ky-Sample[[#This Row],[Yp]]</f>
        <v>-1</v>
      </c>
      <c r="S2858">
        <f>Kz-Sample[[#This Row],[Zp]]</f>
        <v>1</v>
      </c>
      <c r="T2858">
        <f>Sample[[#This Row],[Kpy]]*KSc-Sample[[#This Row],[KPz]]*KSb</f>
        <v>0</v>
      </c>
      <c r="U2858">
        <f>-1*(Sample[[#This Row],[KPx]]*KSc-Sample[[#This Row],[KPz]]*KSa)</f>
        <v>0</v>
      </c>
      <c r="V2858">
        <f>(Sample[[#This Row],[KPx]]*$R$2-Sample[[#This Row],[Kpy]]*KSa)</f>
        <v>0</v>
      </c>
      <c r="W2858">
        <f>Sample[[#This Row],[Kpy]]*KTc-Sample[[#This Row],[KPz]]*KTb</f>
        <v>2</v>
      </c>
      <c r="X2858">
        <f>-1*(Sample[[#This Row],[KPx]]*KTc-Sample[[#This Row],[KPz]]*KTa)</f>
        <v>2</v>
      </c>
      <c r="Y2858">
        <f>(Sample[[#This Row],[KPx]]*KTb-Sample[[#This Row],[Kpy]]*KTa)</f>
        <v>2</v>
      </c>
      <c r="Z2858">
        <f>-Sample[[#This Row],[Xp]]*a+Sample[[#This Row],[Yp]]*b+Sample[[#This Row],[Zp]]*c_</f>
        <v>0</v>
      </c>
      <c r="AA2858" s="8">
        <f>-IF(Sample[[#This Row],[Column2]]&gt;0,1,-1)*SQRT(Sample[[#This Row],[KPx''i]]^2+Sample[[#This Row],[KPx''j]]^2+Sample[[#This Row],[KPx''k]]^2)/Ksmag/Scale</f>
        <v>0</v>
      </c>
      <c r="AB2858" s="1">
        <f>SQRT(Sample[[#This Row],[Kpy''i]]^2+Sample[[#This Row],[KPy''j]]^2+Sample[[#This Row],[KPy''k]]^2)/KTmag/Scale</f>
        <v>1.4142135623730951</v>
      </c>
    </row>
    <row r="2859" spans="1:28" hidden="1" x14ac:dyDescent="0.25">
      <c r="A2859" s="5">
        <v>2854</v>
      </c>
      <c r="B2859" s="13" t="s">
        <v>43</v>
      </c>
      <c r="C2859" s="5"/>
      <c r="D2859" s="5"/>
      <c r="E2859">
        <v>6</v>
      </c>
      <c r="F2859">
        <v>5</v>
      </c>
      <c r="G2859">
        <v>3</v>
      </c>
      <c r="H2859" s="11">
        <f>Sample[[#This Row],[C]]/Sample[[#This Row],[D]]</f>
        <v>0.83333333333333337</v>
      </c>
      <c r="I2859" s="11">
        <f>Sample[[#This Row],[A]]/Sample[[#This Row],[C]]</f>
        <v>0.6</v>
      </c>
      <c r="J2859" s="11">
        <f>Sample[[#This Row],[D]]/Sample[[#This Row],[A]]</f>
        <v>2</v>
      </c>
      <c r="K2859" s="11">
        <f>Sample[[#This Row],[A]]/Sample[[#This Row],[D]]</f>
        <v>0.5</v>
      </c>
      <c r="L2859" s="11">
        <f>Sample[[#This Row],[D]]/Sample[[#This Row],[C]]</f>
        <v>1.2</v>
      </c>
      <c r="M2859" s="11">
        <f>Sample[[#This Row],[C]]/Sample[[#This Row],[A]]</f>
        <v>1.6666666666666667</v>
      </c>
      <c r="N2859">
        <f>IF(Sample[[#This Row],[Ap]]=0,10,LOG(Sample[[#This Row],[Ap]]))</f>
        <v>-7.9181246047624804E-2</v>
      </c>
      <c r="O2859">
        <f>IF(Sample[[#This Row],[Ei]]=0,10,LOG(Sample[[#This Row],[Ei]]))</f>
        <v>-0.22184874961635639</v>
      </c>
      <c r="P2859">
        <f>IF(Sample[[#This Row],[Ii]]=0,10,LOG(Sample[[#This Row],[Ii]]))</f>
        <v>0.3010299956639812</v>
      </c>
      <c r="Q2859">
        <f>Kx-Sample[[#This Row],[Xp]]</f>
        <v>7.9181246047624804E-2</v>
      </c>
      <c r="R2859">
        <f>Ky-Sample[[#This Row],[Yp]]</f>
        <v>-0.77815125038364363</v>
      </c>
      <c r="S2859">
        <f>Kz-Sample[[#This Row],[Zp]]</f>
        <v>0.69897000433601875</v>
      </c>
      <c r="T2859">
        <f>Sample[[#This Row],[Kpy]]*KSc-Sample[[#This Row],[KPz]]*KSb</f>
        <v>7.9181246047624887E-2</v>
      </c>
      <c r="U2859">
        <f>-1*(Sample[[#This Row],[KPx]]*KSc-Sample[[#This Row],[KPz]]*KSa)</f>
        <v>7.9181246047624804E-2</v>
      </c>
      <c r="V2859">
        <f>(Sample[[#This Row],[KPx]]*$R$2-Sample[[#This Row],[Kpy]]*KSa)</f>
        <v>7.9181246047624804E-2</v>
      </c>
      <c r="W2859">
        <f>Sample[[#This Row],[Kpy]]*KTc-Sample[[#This Row],[KPz]]*KTb</f>
        <v>1.4771212547196624</v>
      </c>
      <c r="X2859">
        <f>-1*(Sample[[#This Row],[KPx]]*KTc-Sample[[#This Row],[KPz]]*KTa)</f>
        <v>1.4771212547196624</v>
      </c>
      <c r="Y2859">
        <f>(Sample[[#This Row],[KPx]]*KTb-Sample[[#This Row],[Kpy]]*KTa)</f>
        <v>1.4771212547196624</v>
      </c>
      <c r="Z2859">
        <f>-Sample[[#This Row],[Xp]]*a+Sample[[#This Row],[Yp]]*b+Sample[[#This Row],[Zp]]*c_</f>
        <v>0.15836249209524961</v>
      </c>
      <c r="AA2859" s="8">
        <f>-IF(Sample[[#This Row],[Column2]]&gt;0,1,-1)*SQRT(Sample[[#This Row],[KPx''i]]^2+Sample[[#This Row],[KPx''j]]^2+Sample[[#This Row],[KPx''k]]^2)/Ksmag/Scale</f>
        <v>-9.6976825007224043E-2</v>
      </c>
      <c r="AB2859" s="1">
        <f>SQRT(Sample[[#This Row],[Kpy''i]]^2+Sample[[#This Row],[KPy''j]]^2+Sample[[#This Row],[KPy''k]]^2)/KTmag/Scale</f>
        <v>1.0444824558470549</v>
      </c>
    </row>
    <row r="2860" spans="1:28" hidden="1" x14ac:dyDescent="0.25">
      <c r="A2860" s="5">
        <v>2855</v>
      </c>
      <c r="B2860" s="13" t="s">
        <v>43</v>
      </c>
      <c r="C2860" s="5"/>
      <c r="D2860" s="5"/>
      <c r="E2860">
        <v>9</v>
      </c>
      <c r="F2860">
        <v>3</v>
      </c>
      <c r="G2860">
        <v>4</v>
      </c>
      <c r="H2860" s="11">
        <f>Sample[[#This Row],[C]]/Sample[[#This Row],[D]]</f>
        <v>0.33333333333333331</v>
      </c>
      <c r="I2860" s="11">
        <f>Sample[[#This Row],[A]]/Sample[[#This Row],[C]]</f>
        <v>1.3333333333333333</v>
      </c>
      <c r="J2860" s="11">
        <f>Sample[[#This Row],[D]]/Sample[[#This Row],[A]]</f>
        <v>2.25</v>
      </c>
      <c r="K2860" s="11">
        <f>Sample[[#This Row],[A]]/Sample[[#This Row],[D]]</f>
        <v>0.44444444444444442</v>
      </c>
      <c r="L2860" s="11">
        <f>Sample[[#This Row],[D]]/Sample[[#This Row],[C]]</f>
        <v>3</v>
      </c>
      <c r="M2860" s="11">
        <f>Sample[[#This Row],[C]]/Sample[[#This Row],[A]]</f>
        <v>0.75</v>
      </c>
      <c r="N2860">
        <f>IF(Sample[[#This Row],[Ap]]=0,10,LOG(Sample[[#This Row],[Ap]]))</f>
        <v>-0.47712125471966244</v>
      </c>
      <c r="O2860">
        <f>IF(Sample[[#This Row],[Ei]]=0,10,LOG(Sample[[#This Row],[Ei]]))</f>
        <v>0.12493873660829993</v>
      </c>
      <c r="P2860">
        <f>IF(Sample[[#This Row],[Ii]]=0,10,LOG(Sample[[#This Row],[Ii]]))</f>
        <v>0.35218251811136247</v>
      </c>
      <c r="Q2860">
        <f>Kx-Sample[[#This Row],[Xp]]</f>
        <v>0.47712125471966244</v>
      </c>
      <c r="R2860">
        <f>Ky-Sample[[#This Row],[Yp]]</f>
        <v>-1.1249387366082999</v>
      </c>
      <c r="S2860">
        <f>Kz-Sample[[#This Row],[Zp]]</f>
        <v>0.64781748188863753</v>
      </c>
      <c r="T2860">
        <f>Sample[[#This Row],[Kpy]]*KSc-Sample[[#This Row],[KPz]]*KSb</f>
        <v>0.47712125471966238</v>
      </c>
      <c r="U2860">
        <f>-1*(Sample[[#This Row],[KPx]]*KSc-Sample[[#This Row],[KPz]]*KSa)</f>
        <v>0.47712125471966244</v>
      </c>
      <c r="V2860">
        <f>(Sample[[#This Row],[KPx]]*$R$2-Sample[[#This Row],[Kpy]]*KSa)</f>
        <v>0.47712125471966244</v>
      </c>
      <c r="W2860">
        <f>Sample[[#This Row],[Kpy]]*KTc-Sample[[#This Row],[KPz]]*KTb</f>
        <v>1.7727562184969374</v>
      </c>
      <c r="X2860">
        <f>-1*(Sample[[#This Row],[KPx]]*KTc-Sample[[#This Row],[KPz]]*KTa)</f>
        <v>1.7727562184969374</v>
      </c>
      <c r="Y2860">
        <f>(Sample[[#This Row],[KPx]]*KTb-Sample[[#This Row],[Kpy]]*KTa)</f>
        <v>1.7727562184969374</v>
      </c>
      <c r="Z2860">
        <f>-Sample[[#This Row],[Xp]]*a+Sample[[#This Row],[Yp]]*b+Sample[[#This Row],[Zp]]*c_</f>
        <v>0.95424250943932476</v>
      </c>
      <c r="AA2860" s="8">
        <f>-IF(Sample[[#This Row],[Column2]]&gt;0,1,-1)*SQRT(Sample[[#This Row],[KPx''i]]^2+Sample[[#This Row],[KPx''j]]^2+Sample[[#This Row],[KPx''k]]^2)/Ksmag/Scale</f>
        <v>-0.58435180974982659</v>
      </c>
      <c r="AB2860" s="1">
        <f>SQRT(Sample[[#This Row],[Kpy''i]]^2+Sample[[#This Row],[KPy''j]]^2+Sample[[#This Row],[KPy''k]]^2)/KTmag/Scale</f>
        <v>1.2535279434898055</v>
      </c>
    </row>
    <row r="2861" spans="1:28" hidden="1" x14ac:dyDescent="0.25">
      <c r="A2861" s="5">
        <v>2856</v>
      </c>
      <c r="B2861" s="13" t="s">
        <v>43</v>
      </c>
      <c r="C2861" s="5"/>
      <c r="D2861" s="5"/>
      <c r="E2861">
        <v>8</v>
      </c>
      <c r="F2861">
        <v>5</v>
      </c>
      <c r="G2861">
        <v>1</v>
      </c>
      <c r="H2861" s="11">
        <f>Sample[[#This Row],[C]]/Sample[[#This Row],[D]]</f>
        <v>0.625</v>
      </c>
      <c r="I2861" s="11">
        <f>Sample[[#This Row],[A]]/Sample[[#This Row],[C]]</f>
        <v>0.2</v>
      </c>
      <c r="J2861" s="11">
        <f>Sample[[#This Row],[D]]/Sample[[#This Row],[A]]</f>
        <v>8</v>
      </c>
      <c r="K2861" s="11">
        <f>Sample[[#This Row],[A]]/Sample[[#This Row],[D]]</f>
        <v>0.125</v>
      </c>
      <c r="L2861" s="11">
        <f>Sample[[#This Row],[D]]/Sample[[#This Row],[C]]</f>
        <v>1.6</v>
      </c>
      <c r="M2861" s="11">
        <f>Sample[[#This Row],[C]]/Sample[[#This Row],[A]]</f>
        <v>5</v>
      </c>
      <c r="N2861">
        <f>IF(Sample[[#This Row],[Ap]]=0,10,LOG(Sample[[#This Row],[Ap]]))</f>
        <v>-0.20411998265592479</v>
      </c>
      <c r="O2861">
        <f>IF(Sample[[#This Row],[Ei]]=0,10,LOG(Sample[[#This Row],[Ei]]))</f>
        <v>-0.69897000433601875</v>
      </c>
      <c r="P2861">
        <f>IF(Sample[[#This Row],[Ii]]=0,10,LOG(Sample[[#This Row],[Ii]]))</f>
        <v>0.90308998699194354</v>
      </c>
      <c r="Q2861">
        <f>Kx-Sample[[#This Row],[Xp]]</f>
        <v>0.20411998265592479</v>
      </c>
      <c r="R2861">
        <f>Ky-Sample[[#This Row],[Yp]]</f>
        <v>-0.30102999566398125</v>
      </c>
      <c r="S2861">
        <f>Kz-Sample[[#This Row],[Zp]]</f>
        <v>9.6910013008056461E-2</v>
      </c>
      <c r="T2861">
        <f>Sample[[#This Row],[Kpy]]*KSc-Sample[[#This Row],[KPz]]*KSb</f>
        <v>0.20411998265592479</v>
      </c>
      <c r="U2861">
        <f>-1*(Sample[[#This Row],[KPx]]*KSc-Sample[[#This Row],[KPz]]*KSa)</f>
        <v>0.20411998265592479</v>
      </c>
      <c r="V2861">
        <f>(Sample[[#This Row],[KPx]]*$R$2-Sample[[#This Row],[Kpy]]*KSa)</f>
        <v>0.20411998265592479</v>
      </c>
      <c r="W2861">
        <f>Sample[[#This Row],[Kpy]]*KTc-Sample[[#This Row],[KPz]]*KTb</f>
        <v>0.39794000867203771</v>
      </c>
      <c r="X2861">
        <f>-1*(Sample[[#This Row],[KPx]]*KTc-Sample[[#This Row],[KPz]]*KTa)</f>
        <v>0.39794000867203771</v>
      </c>
      <c r="Y2861">
        <f>(Sample[[#This Row],[KPx]]*KTb-Sample[[#This Row],[Kpy]]*KTa)</f>
        <v>0.39794000867203771</v>
      </c>
      <c r="Z2861">
        <f>-Sample[[#This Row],[Xp]]*a+Sample[[#This Row],[Yp]]*b+Sample[[#This Row],[Zp]]*c_</f>
        <v>0.40823996531184958</v>
      </c>
      <c r="AA2861" s="8">
        <f>-IF(Sample[[#This Row],[Column2]]&gt;0,1,-1)*SQRT(Sample[[#This Row],[KPx''i]]^2+Sample[[#This Row],[KPx''j]]^2+Sample[[#This Row],[KPx''k]]^2)/Ksmag/Scale</f>
        <v>-0.24999490190638396</v>
      </c>
      <c r="AB2861" s="1">
        <f>SQRT(Sample[[#This Row],[Kpy''i]]^2+Sample[[#This Row],[KPy''j]]^2+Sample[[#This Row],[KPy''k]]^2)/KTmag/Scale</f>
        <v>0.28138607863743142</v>
      </c>
    </row>
    <row r="2862" spans="1:28" hidden="1" x14ac:dyDescent="0.25">
      <c r="A2862" s="5">
        <v>2857</v>
      </c>
      <c r="B2862" s="13" t="s">
        <v>43</v>
      </c>
      <c r="C2862" s="5"/>
      <c r="D2862" s="5"/>
      <c r="E2862">
        <v>5</v>
      </c>
      <c r="F2862">
        <v>7</v>
      </c>
      <c r="G2862">
        <v>6</v>
      </c>
      <c r="H2862" s="11">
        <f>Sample[[#This Row],[C]]/Sample[[#This Row],[D]]</f>
        <v>1.4</v>
      </c>
      <c r="I2862" s="11">
        <f>Sample[[#This Row],[A]]/Sample[[#This Row],[C]]</f>
        <v>0.8571428571428571</v>
      </c>
      <c r="J2862" s="11">
        <f>Sample[[#This Row],[D]]/Sample[[#This Row],[A]]</f>
        <v>0.83333333333333337</v>
      </c>
      <c r="K2862" s="11">
        <f>Sample[[#This Row],[A]]/Sample[[#This Row],[D]]</f>
        <v>1.2</v>
      </c>
      <c r="L2862" s="11">
        <f>Sample[[#This Row],[D]]/Sample[[#This Row],[C]]</f>
        <v>0.7142857142857143</v>
      </c>
      <c r="M2862" s="11">
        <f>Sample[[#This Row],[C]]/Sample[[#This Row],[A]]</f>
        <v>1.1666666666666667</v>
      </c>
      <c r="N2862">
        <f>IF(Sample[[#This Row],[Ap]]=0,10,LOG(Sample[[#This Row],[Ap]]))</f>
        <v>0.14612803567823801</v>
      </c>
      <c r="O2862">
        <f>IF(Sample[[#This Row],[Ei]]=0,10,LOG(Sample[[#This Row],[Ei]]))</f>
        <v>-6.6946789630613221E-2</v>
      </c>
      <c r="P2862">
        <f>IF(Sample[[#This Row],[Ii]]=0,10,LOG(Sample[[#This Row],[Ii]]))</f>
        <v>-7.9181246047624804E-2</v>
      </c>
      <c r="Q2862">
        <f>Kx-Sample[[#This Row],[Xp]]</f>
        <v>-0.14612803567823801</v>
      </c>
      <c r="R2862">
        <f>Ky-Sample[[#This Row],[Yp]]</f>
        <v>-0.93305321036938682</v>
      </c>
      <c r="S2862">
        <f>Kz-Sample[[#This Row],[Zp]]</f>
        <v>1.0791812460476249</v>
      </c>
      <c r="T2862">
        <f>Sample[[#This Row],[Kpy]]*KSc-Sample[[#This Row],[KPz]]*KSb</f>
        <v>-0.14612803567823807</v>
      </c>
      <c r="U2862">
        <f>-1*(Sample[[#This Row],[KPx]]*KSc-Sample[[#This Row],[KPz]]*KSa)</f>
        <v>-0.14612803567823801</v>
      </c>
      <c r="V2862">
        <f>(Sample[[#This Row],[KPx]]*$R$2-Sample[[#This Row],[Kpy]]*KSa)</f>
        <v>-0.14612803567823801</v>
      </c>
      <c r="W2862">
        <f>Sample[[#This Row],[Kpy]]*KTc-Sample[[#This Row],[KPz]]*KTb</f>
        <v>2.0122344564170116</v>
      </c>
      <c r="X2862">
        <f>-1*(Sample[[#This Row],[KPx]]*KTc-Sample[[#This Row],[KPz]]*KTa)</f>
        <v>2.0122344564170116</v>
      </c>
      <c r="Y2862">
        <f>(Sample[[#This Row],[KPx]]*KTb-Sample[[#This Row],[Kpy]]*KTa)</f>
        <v>2.0122344564170116</v>
      </c>
      <c r="Z2862">
        <f>-Sample[[#This Row],[Xp]]*a+Sample[[#This Row],[Yp]]*b+Sample[[#This Row],[Zp]]*c_</f>
        <v>-0.29225607135647602</v>
      </c>
      <c r="AA2862" s="8">
        <f>-IF(Sample[[#This Row],[Column2]]&gt;0,1,-1)*SQRT(Sample[[#This Row],[KPx''i]]^2+Sample[[#This Row],[KPx''j]]^2+Sample[[#This Row],[KPx''k]]^2)/Ksmag/Scale</f>
        <v>0.17896956226344915</v>
      </c>
      <c r="AB2862" s="1">
        <f>SQRT(Sample[[#This Row],[Kpy''i]]^2+Sample[[#This Row],[KPy''j]]^2+Sample[[#This Row],[KPy''k]]^2)/KTmag/Scale</f>
        <v>1.4228646294696954</v>
      </c>
    </row>
    <row r="2863" spans="1:28" hidden="1" x14ac:dyDescent="0.25">
      <c r="A2863" s="5">
        <v>2858</v>
      </c>
      <c r="B2863" s="13" t="s">
        <v>43</v>
      </c>
      <c r="C2863" s="5"/>
      <c r="D2863" s="5"/>
      <c r="E2863">
        <v>8</v>
      </c>
      <c r="F2863">
        <v>9</v>
      </c>
      <c r="G2863">
        <v>6</v>
      </c>
      <c r="H2863" s="11">
        <f>Sample[[#This Row],[C]]/Sample[[#This Row],[D]]</f>
        <v>1.125</v>
      </c>
      <c r="I2863" s="11">
        <f>Sample[[#This Row],[A]]/Sample[[#This Row],[C]]</f>
        <v>0.66666666666666663</v>
      </c>
      <c r="J2863" s="11">
        <f>Sample[[#This Row],[D]]/Sample[[#This Row],[A]]</f>
        <v>1.3333333333333333</v>
      </c>
      <c r="K2863" s="11">
        <f>Sample[[#This Row],[A]]/Sample[[#This Row],[D]]</f>
        <v>0.75</v>
      </c>
      <c r="L2863" s="11">
        <f>Sample[[#This Row],[D]]/Sample[[#This Row],[C]]</f>
        <v>0.88888888888888884</v>
      </c>
      <c r="M2863" s="11">
        <f>Sample[[#This Row],[C]]/Sample[[#This Row],[A]]</f>
        <v>1.5</v>
      </c>
      <c r="N2863">
        <f>IF(Sample[[#This Row],[Ap]]=0,10,LOG(Sample[[#This Row],[Ap]]))</f>
        <v>5.1152522447381291E-2</v>
      </c>
      <c r="O2863">
        <f>IF(Sample[[#This Row],[Ei]]=0,10,LOG(Sample[[#This Row],[Ei]]))</f>
        <v>-0.17609125905568127</v>
      </c>
      <c r="P2863">
        <f>IF(Sample[[#This Row],[Ii]]=0,10,LOG(Sample[[#This Row],[Ii]]))</f>
        <v>0.12493873660829993</v>
      </c>
      <c r="Q2863">
        <f>Kx-Sample[[#This Row],[Xp]]</f>
        <v>-5.1152522447381291E-2</v>
      </c>
      <c r="R2863">
        <f>Ky-Sample[[#This Row],[Yp]]</f>
        <v>-0.82390874094431876</v>
      </c>
      <c r="S2863">
        <f>Kz-Sample[[#This Row],[Zp]]</f>
        <v>0.87506126339170009</v>
      </c>
      <c r="T2863">
        <f>Sample[[#This Row],[Kpy]]*KSc-Sample[[#This Row],[KPz]]*KSb</f>
        <v>-5.1152522447381332E-2</v>
      </c>
      <c r="U2863">
        <f>-1*(Sample[[#This Row],[KPx]]*KSc-Sample[[#This Row],[KPz]]*KSa)</f>
        <v>-5.1152522447381291E-2</v>
      </c>
      <c r="V2863">
        <f>(Sample[[#This Row],[KPx]]*$R$2-Sample[[#This Row],[Kpy]]*KSa)</f>
        <v>-5.1152522447381291E-2</v>
      </c>
      <c r="W2863">
        <f>Sample[[#This Row],[Kpy]]*KTc-Sample[[#This Row],[KPz]]*KTb</f>
        <v>1.6989700043360187</v>
      </c>
      <c r="X2863">
        <f>-1*(Sample[[#This Row],[KPx]]*KTc-Sample[[#This Row],[KPz]]*KTa)</f>
        <v>1.698970004336019</v>
      </c>
      <c r="Y2863">
        <f>(Sample[[#This Row],[KPx]]*KTb-Sample[[#This Row],[Kpy]]*KTa)</f>
        <v>1.6989700043360187</v>
      </c>
      <c r="Z2863">
        <f>-Sample[[#This Row],[Xp]]*a+Sample[[#This Row],[Yp]]*b+Sample[[#This Row],[Zp]]*c_</f>
        <v>-0.10230504489476266</v>
      </c>
      <c r="AA2863" s="8">
        <f>-IF(Sample[[#This Row],[Column2]]&gt;0,1,-1)*SQRT(Sample[[#This Row],[KPx''i]]^2+Sample[[#This Row],[KPx''j]]^2+Sample[[#This Row],[KPx''k]]^2)/Ksmag/Scale</f>
        <v>6.2648789526173393E-2</v>
      </c>
      <c r="AB2863" s="1">
        <f>SQRT(Sample[[#This Row],[Kpy''i]]^2+Sample[[#This Row],[KPy''j]]^2+Sample[[#This Row],[KPy''k]]^2)/KTmag/Scale</f>
        <v>1.2013532110985372</v>
      </c>
    </row>
    <row r="2864" spans="1:28" hidden="1" x14ac:dyDescent="0.25">
      <c r="A2864" s="5">
        <v>2859</v>
      </c>
      <c r="B2864" s="13" t="s">
        <v>43</v>
      </c>
      <c r="C2864" s="5"/>
      <c r="D2864" s="5"/>
      <c r="E2864">
        <v>3</v>
      </c>
      <c r="F2864">
        <v>4</v>
      </c>
      <c r="G2864">
        <v>7</v>
      </c>
      <c r="H2864" s="11">
        <f>Sample[[#This Row],[C]]/Sample[[#This Row],[D]]</f>
        <v>1.3333333333333333</v>
      </c>
      <c r="I2864" s="11">
        <f>Sample[[#This Row],[A]]/Sample[[#This Row],[C]]</f>
        <v>1.75</v>
      </c>
      <c r="J2864" s="11">
        <f>Sample[[#This Row],[D]]/Sample[[#This Row],[A]]</f>
        <v>0.42857142857142855</v>
      </c>
      <c r="K2864" s="11">
        <f>Sample[[#This Row],[A]]/Sample[[#This Row],[D]]</f>
        <v>2.3333333333333335</v>
      </c>
      <c r="L2864" s="11">
        <f>Sample[[#This Row],[D]]/Sample[[#This Row],[C]]</f>
        <v>0.75</v>
      </c>
      <c r="M2864" s="11">
        <f>Sample[[#This Row],[C]]/Sample[[#This Row],[A]]</f>
        <v>0.5714285714285714</v>
      </c>
      <c r="N2864">
        <f>IF(Sample[[#This Row],[Ap]]=0,10,LOG(Sample[[#This Row],[Ap]]))</f>
        <v>0.12493873660829993</v>
      </c>
      <c r="O2864">
        <f>IF(Sample[[#This Row],[Ei]]=0,10,LOG(Sample[[#This Row],[Ei]]))</f>
        <v>0.24303804868629444</v>
      </c>
      <c r="P2864">
        <f>IF(Sample[[#This Row],[Ii]]=0,10,LOG(Sample[[#This Row],[Ii]]))</f>
        <v>-0.36797678529459443</v>
      </c>
      <c r="Q2864">
        <f>Kx-Sample[[#This Row],[Xp]]</f>
        <v>-0.12493873660829993</v>
      </c>
      <c r="R2864">
        <f>Ky-Sample[[#This Row],[Yp]]</f>
        <v>-1.2430380486862944</v>
      </c>
      <c r="S2864">
        <f>Kz-Sample[[#This Row],[Zp]]</f>
        <v>1.3679767852945943</v>
      </c>
      <c r="T2864">
        <f>Sample[[#This Row],[Kpy]]*KSc-Sample[[#This Row],[KPz]]*KSb</f>
        <v>-0.12493873660829991</v>
      </c>
      <c r="U2864">
        <f>-1*(Sample[[#This Row],[KPx]]*KSc-Sample[[#This Row],[KPz]]*KSa)</f>
        <v>-0.12493873660829993</v>
      </c>
      <c r="V2864">
        <f>(Sample[[#This Row],[KPx]]*$R$2-Sample[[#This Row],[Kpy]]*KSa)</f>
        <v>-0.12493873660829993</v>
      </c>
      <c r="W2864">
        <f>Sample[[#This Row],[Kpy]]*KTc-Sample[[#This Row],[KPz]]*KTb</f>
        <v>2.6110148339808887</v>
      </c>
      <c r="X2864">
        <f>-1*(Sample[[#This Row],[KPx]]*KTc-Sample[[#This Row],[KPz]]*KTa)</f>
        <v>2.6110148339808887</v>
      </c>
      <c r="Y2864">
        <f>(Sample[[#This Row],[KPx]]*KTb-Sample[[#This Row],[Kpy]]*KTa)</f>
        <v>2.6110148339808887</v>
      </c>
      <c r="Z2864">
        <f>-Sample[[#This Row],[Xp]]*a+Sample[[#This Row],[Yp]]*b+Sample[[#This Row],[Zp]]*c_</f>
        <v>-0.24987747321659998</v>
      </c>
      <c r="AA2864" s="8">
        <f>-IF(Sample[[#This Row],[Column2]]&gt;0,1,-1)*SQRT(Sample[[#This Row],[KPx''i]]^2+Sample[[#This Row],[KPx''j]]^2+Sample[[#This Row],[KPx''k]]^2)/Ksmag/Scale</f>
        <v>0.15301807689915992</v>
      </c>
      <c r="AB2864" s="1">
        <f>SQRT(Sample[[#This Row],[Kpy''i]]^2+Sample[[#This Row],[KPy''j]]^2+Sample[[#This Row],[KPy''k]]^2)/KTmag/Scale</f>
        <v>1.846266294886554</v>
      </c>
    </row>
    <row r="2865" spans="1:28" hidden="1" x14ac:dyDescent="0.25">
      <c r="A2865" s="5">
        <v>2860</v>
      </c>
      <c r="B2865" s="13" t="s">
        <v>43</v>
      </c>
      <c r="C2865" s="5"/>
      <c r="D2865" s="5"/>
      <c r="E2865">
        <v>10</v>
      </c>
      <c r="F2865">
        <v>6</v>
      </c>
      <c r="G2865">
        <v>1</v>
      </c>
      <c r="H2865" s="11">
        <f>Sample[[#This Row],[C]]/Sample[[#This Row],[D]]</f>
        <v>0.6</v>
      </c>
      <c r="I2865" s="11">
        <f>Sample[[#This Row],[A]]/Sample[[#This Row],[C]]</f>
        <v>0.16666666666666666</v>
      </c>
      <c r="J2865" s="11">
        <f>Sample[[#This Row],[D]]/Sample[[#This Row],[A]]</f>
        <v>10</v>
      </c>
      <c r="K2865" s="11">
        <f>Sample[[#This Row],[A]]/Sample[[#This Row],[D]]</f>
        <v>0.1</v>
      </c>
      <c r="L2865" s="11">
        <f>Sample[[#This Row],[D]]/Sample[[#This Row],[C]]</f>
        <v>1.6666666666666667</v>
      </c>
      <c r="M2865" s="11">
        <f>Sample[[#This Row],[C]]/Sample[[#This Row],[A]]</f>
        <v>6</v>
      </c>
      <c r="N2865">
        <f>IF(Sample[[#This Row],[Ap]]=0,10,LOG(Sample[[#This Row],[Ap]]))</f>
        <v>-0.22184874961635639</v>
      </c>
      <c r="O2865">
        <f>IF(Sample[[#This Row],[Ei]]=0,10,LOG(Sample[[#This Row],[Ei]]))</f>
        <v>-0.77815125038364363</v>
      </c>
      <c r="P2865">
        <f>IF(Sample[[#This Row],[Ii]]=0,10,LOG(Sample[[#This Row],[Ii]]))</f>
        <v>1</v>
      </c>
      <c r="Q2865">
        <f>Kx-Sample[[#This Row],[Xp]]</f>
        <v>0.22184874961635639</v>
      </c>
      <c r="R2865">
        <f>Ky-Sample[[#This Row],[Yp]]</f>
        <v>-0.22184874961635637</v>
      </c>
      <c r="S2865">
        <f>Kz-Sample[[#This Row],[Zp]]</f>
        <v>0</v>
      </c>
      <c r="T2865">
        <f>Sample[[#This Row],[Kpy]]*KSc-Sample[[#This Row],[KPz]]*KSb</f>
        <v>0.22184874961635637</v>
      </c>
      <c r="U2865">
        <f>-1*(Sample[[#This Row],[KPx]]*KSc-Sample[[#This Row],[KPz]]*KSa)</f>
        <v>0.22184874961635639</v>
      </c>
      <c r="V2865">
        <f>(Sample[[#This Row],[KPx]]*$R$2-Sample[[#This Row],[Kpy]]*KSa)</f>
        <v>0.22184874961635639</v>
      </c>
      <c r="W2865">
        <f>Sample[[#This Row],[Kpy]]*KTc-Sample[[#This Row],[KPz]]*KTb</f>
        <v>0.22184874961635637</v>
      </c>
      <c r="X2865">
        <f>-1*(Sample[[#This Row],[KPx]]*KTc-Sample[[#This Row],[KPz]]*KTa)</f>
        <v>0.22184874961635639</v>
      </c>
      <c r="Y2865">
        <f>(Sample[[#This Row],[KPx]]*KTb-Sample[[#This Row],[Kpy]]*KTa)</f>
        <v>0.22184874961635634</v>
      </c>
      <c r="Z2865">
        <f>-Sample[[#This Row],[Xp]]*a+Sample[[#This Row],[Yp]]*b+Sample[[#This Row],[Zp]]*c_</f>
        <v>0.44369749923271273</v>
      </c>
      <c r="AA2865" s="8">
        <f>-IF(Sample[[#This Row],[Column2]]&gt;0,1,-1)*SQRT(Sample[[#This Row],[KPx''i]]^2+Sample[[#This Row],[KPx''j]]^2+Sample[[#This Row],[KPx''k]]^2)/Ksmag/Scale</f>
        <v>-0.27170811831726921</v>
      </c>
      <c r="AB2865" s="1">
        <f>SQRT(Sample[[#This Row],[Kpy''i]]^2+Sample[[#This Row],[KPy''j]]^2+Sample[[#This Row],[KPy''k]]^2)/KTmag/Scale</f>
        <v>0.15687075525148209</v>
      </c>
    </row>
    <row r="2866" spans="1:28" hidden="1" x14ac:dyDescent="0.25">
      <c r="A2866" s="5">
        <v>2861</v>
      </c>
      <c r="B2866" s="13" t="s">
        <v>43</v>
      </c>
      <c r="C2866" s="5"/>
      <c r="D2866" s="5"/>
      <c r="E2866">
        <v>8</v>
      </c>
      <c r="F2866">
        <v>4</v>
      </c>
      <c r="G2866">
        <v>5</v>
      </c>
      <c r="H2866" s="11">
        <f>Sample[[#This Row],[C]]/Sample[[#This Row],[D]]</f>
        <v>0.5</v>
      </c>
      <c r="I2866" s="11">
        <f>Sample[[#This Row],[A]]/Sample[[#This Row],[C]]</f>
        <v>1.25</v>
      </c>
      <c r="J2866" s="11">
        <f>Sample[[#This Row],[D]]/Sample[[#This Row],[A]]</f>
        <v>1.6</v>
      </c>
      <c r="K2866" s="11">
        <f>Sample[[#This Row],[A]]/Sample[[#This Row],[D]]</f>
        <v>0.625</v>
      </c>
      <c r="L2866" s="11">
        <f>Sample[[#This Row],[D]]/Sample[[#This Row],[C]]</f>
        <v>2</v>
      </c>
      <c r="M2866" s="11">
        <f>Sample[[#This Row],[C]]/Sample[[#This Row],[A]]</f>
        <v>0.8</v>
      </c>
      <c r="N2866">
        <f>IF(Sample[[#This Row],[Ap]]=0,10,LOG(Sample[[#This Row],[Ap]]))</f>
        <v>-0.3010299956639812</v>
      </c>
      <c r="O2866">
        <f>IF(Sample[[#This Row],[Ei]]=0,10,LOG(Sample[[#This Row],[Ei]]))</f>
        <v>9.691001300805642E-2</v>
      </c>
      <c r="P2866">
        <f>IF(Sample[[#This Row],[Ii]]=0,10,LOG(Sample[[#This Row],[Ii]]))</f>
        <v>0.20411998265592479</v>
      </c>
      <c r="Q2866">
        <f>Kx-Sample[[#This Row],[Xp]]</f>
        <v>0.3010299956639812</v>
      </c>
      <c r="R2866">
        <f>Ky-Sample[[#This Row],[Yp]]</f>
        <v>-1.0969100130080565</v>
      </c>
      <c r="S2866">
        <f>Kz-Sample[[#This Row],[Zp]]</f>
        <v>0.79588001734407521</v>
      </c>
      <c r="T2866">
        <f>Sample[[#This Row],[Kpy]]*KSc-Sample[[#This Row],[KPz]]*KSb</f>
        <v>0.30102999566398125</v>
      </c>
      <c r="U2866">
        <f>-1*(Sample[[#This Row],[KPx]]*KSc-Sample[[#This Row],[KPz]]*KSa)</f>
        <v>0.3010299956639812</v>
      </c>
      <c r="V2866">
        <f>(Sample[[#This Row],[KPx]]*$R$2-Sample[[#This Row],[Kpy]]*KSa)</f>
        <v>0.3010299956639812</v>
      </c>
      <c r="W2866">
        <f>Sample[[#This Row],[Kpy]]*KTc-Sample[[#This Row],[KPz]]*KTb</f>
        <v>1.8927900303521317</v>
      </c>
      <c r="X2866">
        <f>-1*(Sample[[#This Row],[KPx]]*KTc-Sample[[#This Row],[KPz]]*KTa)</f>
        <v>1.8927900303521317</v>
      </c>
      <c r="Y2866">
        <f>(Sample[[#This Row],[KPx]]*KTb-Sample[[#This Row],[Kpy]]*KTa)</f>
        <v>1.8927900303521317</v>
      </c>
      <c r="Z2866">
        <f>-Sample[[#This Row],[Xp]]*a+Sample[[#This Row],[Yp]]*b+Sample[[#This Row],[Zp]]*c_</f>
        <v>0.6020599913279624</v>
      </c>
      <c r="AA2866" s="8">
        <f>-IF(Sample[[#This Row],[Column2]]&gt;0,1,-1)*SQRT(Sample[[#This Row],[KPx''i]]^2+Sample[[#This Row],[KPx''j]]^2+Sample[[#This Row],[KPx''k]]^2)/Ksmag/Scale</f>
        <v>-0.36868494332449331</v>
      </c>
      <c r="AB2866" s="1">
        <f>SQRT(Sample[[#This Row],[Kpy''i]]^2+Sample[[#This Row],[KPy''j]]^2+Sample[[#This Row],[KPy''k]]^2)/KTmag/Scale</f>
        <v>1.3384046658242836</v>
      </c>
    </row>
    <row r="2867" spans="1:28" hidden="1" x14ac:dyDescent="0.25">
      <c r="A2867" s="5">
        <v>2862</v>
      </c>
      <c r="B2867" s="13" t="s">
        <v>43</v>
      </c>
      <c r="C2867" s="5"/>
      <c r="D2867" s="5"/>
      <c r="E2867">
        <v>9</v>
      </c>
      <c r="F2867">
        <v>3</v>
      </c>
      <c r="G2867">
        <v>8</v>
      </c>
      <c r="H2867" s="11">
        <f>Sample[[#This Row],[C]]/Sample[[#This Row],[D]]</f>
        <v>0.33333333333333331</v>
      </c>
      <c r="I2867" s="11">
        <f>Sample[[#This Row],[A]]/Sample[[#This Row],[C]]</f>
        <v>2.6666666666666665</v>
      </c>
      <c r="J2867" s="11">
        <f>Sample[[#This Row],[D]]/Sample[[#This Row],[A]]</f>
        <v>1.125</v>
      </c>
      <c r="K2867" s="11">
        <f>Sample[[#This Row],[A]]/Sample[[#This Row],[D]]</f>
        <v>0.88888888888888884</v>
      </c>
      <c r="L2867" s="11">
        <f>Sample[[#This Row],[D]]/Sample[[#This Row],[C]]</f>
        <v>3</v>
      </c>
      <c r="M2867" s="11">
        <f>Sample[[#This Row],[C]]/Sample[[#This Row],[A]]</f>
        <v>0.375</v>
      </c>
      <c r="N2867">
        <f>IF(Sample[[#This Row],[Ap]]=0,10,LOG(Sample[[#This Row],[Ap]]))</f>
        <v>-0.47712125471966244</v>
      </c>
      <c r="O2867">
        <f>IF(Sample[[#This Row],[Ei]]=0,10,LOG(Sample[[#This Row],[Ei]]))</f>
        <v>0.4259687322722811</v>
      </c>
      <c r="P2867">
        <f>IF(Sample[[#This Row],[Ii]]=0,10,LOG(Sample[[#This Row],[Ii]]))</f>
        <v>5.1152522447381291E-2</v>
      </c>
      <c r="Q2867">
        <f>Kx-Sample[[#This Row],[Xp]]</f>
        <v>0.47712125471966244</v>
      </c>
      <c r="R2867">
        <f>Ky-Sample[[#This Row],[Yp]]</f>
        <v>-1.4259687322722812</v>
      </c>
      <c r="S2867">
        <f>Kz-Sample[[#This Row],[Zp]]</f>
        <v>0.94884747755261867</v>
      </c>
      <c r="T2867">
        <f>Sample[[#This Row],[Kpy]]*KSc-Sample[[#This Row],[KPz]]*KSb</f>
        <v>0.47712125471966249</v>
      </c>
      <c r="U2867">
        <f>-1*(Sample[[#This Row],[KPx]]*KSc-Sample[[#This Row],[KPz]]*KSa)</f>
        <v>0.47712125471966244</v>
      </c>
      <c r="V2867">
        <f>(Sample[[#This Row],[KPx]]*$R$2-Sample[[#This Row],[Kpy]]*KSa)</f>
        <v>0.47712125471966244</v>
      </c>
      <c r="W2867">
        <f>Sample[[#This Row],[Kpy]]*KTc-Sample[[#This Row],[KPz]]*KTb</f>
        <v>2.3748162098248997</v>
      </c>
      <c r="X2867">
        <f>-1*(Sample[[#This Row],[KPx]]*KTc-Sample[[#This Row],[KPz]]*KTa)</f>
        <v>2.3748162098248997</v>
      </c>
      <c r="Y2867">
        <f>(Sample[[#This Row],[KPx]]*KTb-Sample[[#This Row],[Kpy]]*KTa)</f>
        <v>2.3748162098248997</v>
      </c>
      <c r="Z2867">
        <f>-Sample[[#This Row],[Xp]]*a+Sample[[#This Row],[Yp]]*b+Sample[[#This Row],[Zp]]*c_</f>
        <v>0.95424250943932476</v>
      </c>
      <c r="AA2867" s="8">
        <f>-IF(Sample[[#This Row],[Column2]]&gt;0,1,-1)*SQRT(Sample[[#This Row],[KPx''i]]^2+Sample[[#This Row],[KPx''j]]^2+Sample[[#This Row],[KPx''k]]^2)/Ksmag/Scale</f>
        <v>-0.58435180974982659</v>
      </c>
      <c r="AB2867" s="1">
        <f>SQRT(Sample[[#This Row],[Kpy''i]]^2+Sample[[#This Row],[KPy''j]]^2+Sample[[#This Row],[KPy''k]]^2)/KTmag/Scale</f>
        <v>1.6792486460389218</v>
      </c>
    </row>
    <row r="2868" spans="1:28" hidden="1" x14ac:dyDescent="0.25">
      <c r="A2868" s="5">
        <v>2863</v>
      </c>
      <c r="B2868" s="13" t="s">
        <v>43</v>
      </c>
      <c r="C2868" s="5"/>
      <c r="D2868" s="5"/>
      <c r="E2868">
        <v>8</v>
      </c>
      <c r="F2868">
        <v>9</v>
      </c>
      <c r="G2868">
        <v>1</v>
      </c>
      <c r="H2868" s="11">
        <f>Sample[[#This Row],[C]]/Sample[[#This Row],[D]]</f>
        <v>1.125</v>
      </c>
      <c r="I2868" s="11">
        <f>Sample[[#This Row],[A]]/Sample[[#This Row],[C]]</f>
        <v>0.1111111111111111</v>
      </c>
      <c r="J2868" s="11">
        <f>Sample[[#This Row],[D]]/Sample[[#This Row],[A]]</f>
        <v>8</v>
      </c>
      <c r="K2868" s="11">
        <f>Sample[[#This Row],[A]]/Sample[[#This Row],[D]]</f>
        <v>0.125</v>
      </c>
      <c r="L2868" s="11">
        <f>Sample[[#This Row],[D]]/Sample[[#This Row],[C]]</f>
        <v>0.88888888888888884</v>
      </c>
      <c r="M2868" s="11">
        <f>Sample[[#This Row],[C]]/Sample[[#This Row],[A]]</f>
        <v>9</v>
      </c>
      <c r="N2868">
        <f>IF(Sample[[#This Row],[Ap]]=0,10,LOG(Sample[[#This Row],[Ap]]))</f>
        <v>5.1152522447381291E-2</v>
      </c>
      <c r="O2868">
        <f>IF(Sample[[#This Row],[Ei]]=0,10,LOG(Sample[[#This Row],[Ei]]))</f>
        <v>-0.95424250943932487</v>
      </c>
      <c r="P2868">
        <f>IF(Sample[[#This Row],[Ii]]=0,10,LOG(Sample[[#This Row],[Ii]]))</f>
        <v>0.90308998699194354</v>
      </c>
      <c r="Q2868">
        <f>Kx-Sample[[#This Row],[Xp]]</f>
        <v>-5.1152522447381291E-2</v>
      </c>
      <c r="R2868">
        <f>Ky-Sample[[#This Row],[Yp]]</f>
        <v>-4.5757490560675129E-2</v>
      </c>
      <c r="S2868">
        <f>Kz-Sample[[#This Row],[Zp]]</f>
        <v>9.6910013008056461E-2</v>
      </c>
      <c r="T2868">
        <f>Sample[[#This Row],[Kpy]]*KSc-Sample[[#This Row],[KPz]]*KSb</f>
        <v>-5.1152522447381332E-2</v>
      </c>
      <c r="U2868">
        <f>-1*(Sample[[#This Row],[KPx]]*KSc-Sample[[#This Row],[KPz]]*KSa)</f>
        <v>-5.1152522447381291E-2</v>
      </c>
      <c r="V2868">
        <f>(Sample[[#This Row],[KPx]]*$R$2-Sample[[#This Row],[Kpy]]*KSa)</f>
        <v>-5.1152522447381291E-2</v>
      </c>
      <c r="W2868">
        <f>Sample[[#This Row],[Kpy]]*KTc-Sample[[#This Row],[KPz]]*KTb</f>
        <v>0.14266750356873159</v>
      </c>
      <c r="X2868">
        <f>-1*(Sample[[#This Row],[KPx]]*KTc-Sample[[#This Row],[KPz]]*KTa)</f>
        <v>0.14266750356873165</v>
      </c>
      <c r="Y2868">
        <f>(Sample[[#This Row],[KPx]]*KTb-Sample[[#This Row],[Kpy]]*KTa)</f>
        <v>0.14266750356873154</v>
      </c>
      <c r="Z2868">
        <f>-Sample[[#This Row],[Xp]]*a+Sample[[#This Row],[Yp]]*b+Sample[[#This Row],[Zp]]*c_</f>
        <v>-0.10230504489476266</v>
      </c>
      <c r="AA2868" s="8">
        <f>-IF(Sample[[#This Row],[Column2]]&gt;0,1,-1)*SQRT(Sample[[#This Row],[KPx''i]]^2+Sample[[#This Row],[KPx''j]]^2+Sample[[#This Row],[KPx''k]]^2)/Ksmag/Scale</f>
        <v>6.2648789526173393E-2</v>
      </c>
      <c r="AB2868" s="1">
        <f>SQRT(Sample[[#This Row],[Kpy''i]]^2+Sample[[#This Row],[KPy''j]]^2+Sample[[#This Row],[KPy''k]]^2)/KTmag/Scale</f>
        <v>0.10088115922840607</v>
      </c>
    </row>
    <row r="2869" spans="1:28" hidden="1" x14ac:dyDescent="0.25">
      <c r="A2869" s="5">
        <v>2864</v>
      </c>
      <c r="B2869" s="13" t="s">
        <v>43</v>
      </c>
      <c r="C2869" s="5"/>
      <c r="D2869" s="5"/>
      <c r="E2869">
        <v>1</v>
      </c>
      <c r="F2869">
        <v>4</v>
      </c>
      <c r="G2869">
        <v>10</v>
      </c>
      <c r="H2869" s="11">
        <f>Sample[[#This Row],[C]]/Sample[[#This Row],[D]]</f>
        <v>4</v>
      </c>
      <c r="I2869" s="11">
        <f>Sample[[#This Row],[A]]/Sample[[#This Row],[C]]</f>
        <v>2.5</v>
      </c>
      <c r="J2869" s="11">
        <f>Sample[[#This Row],[D]]/Sample[[#This Row],[A]]</f>
        <v>0.1</v>
      </c>
      <c r="K2869" s="11">
        <f>Sample[[#This Row],[A]]/Sample[[#This Row],[D]]</f>
        <v>10</v>
      </c>
      <c r="L2869" s="11">
        <f>Sample[[#This Row],[D]]/Sample[[#This Row],[C]]</f>
        <v>0.25</v>
      </c>
      <c r="M2869" s="11">
        <f>Sample[[#This Row],[C]]/Sample[[#This Row],[A]]</f>
        <v>0.4</v>
      </c>
      <c r="N2869">
        <f>IF(Sample[[#This Row],[Ap]]=0,10,LOG(Sample[[#This Row],[Ap]]))</f>
        <v>0.6020599913279624</v>
      </c>
      <c r="O2869">
        <f>IF(Sample[[#This Row],[Ei]]=0,10,LOG(Sample[[#This Row],[Ei]]))</f>
        <v>0.3979400086720376</v>
      </c>
      <c r="P2869">
        <f>IF(Sample[[#This Row],[Ii]]=0,10,LOG(Sample[[#This Row],[Ii]]))</f>
        <v>-1</v>
      </c>
      <c r="Q2869">
        <f>Kx-Sample[[#This Row],[Xp]]</f>
        <v>-0.6020599913279624</v>
      </c>
      <c r="R2869">
        <f>Ky-Sample[[#This Row],[Yp]]</f>
        <v>-1.3979400086720375</v>
      </c>
      <c r="S2869">
        <f>Kz-Sample[[#This Row],[Zp]]</f>
        <v>2</v>
      </c>
      <c r="T2869">
        <f>Sample[[#This Row],[Kpy]]*KSc-Sample[[#This Row],[KPz]]*KSb</f>
        <v>-0.60205999132796251</v>
      </c>
      <c r="U2869">
        <f>-1*(Sample[[#This Row],[KPx]]*KSc-Sample[[#This Row],[KPz]]*KSa)</f>
        <v>-0.6020599913279624</v>
      </c>
      <c r="V2869">
        <f>(Sample[[#This Row],[KPx]]*$R$2-Sample[[#This Row],[Kpy]]*KSa)</f>
        <v>-0.6020599913279624</v>
      </c>
      <c r="W2869">
        <f>Sample[[#This Row],[Kpy]]*KTc-Sample[[#This Row],[KPz]]*KTb</f>
        <v>3.3979400086720375</v>
      </c>
      <c r="X2869">
        <f>-1*(Sample[[#This Row],[KPx]]*KTc-Sample[[#This Row],[KPz]]*KTa)</f>
        <v>3.3979400086720375</v>
      </c>
      <c r="Y2869">
        <f>(Sample[[#This Row],[KPx]]*KTb-Sample[[#This Row],[Kpy]]*KTa)</f>
        <v>3.3979400086720375</v>
      </c>
      <c r="Z2869">
        <f>-Sample[[#This Row],[Xp]]*a+Sample[[#This Row],[Yp]]*b+Sample[[#This Row],[Zp]]*c_</f>
        <v>-1.2041199826559248</v>
      </c>
      <c r="AA2869" s="8">
        <f>-IF(Sample[[#This Row],[Column2]]&gt;0,1,-1)*SQRT(Sample[[#This Row],[KPx''i]]^2+Sample[[#This Row],[KPx''j]]^2+Sample[[#This Row],[KPx''k]]^2)/Ksmag/Scale</f>
        <v>0.73736988664898662</v>
      </c>
      <c r="AB2869" s="1">
        <f>SQRT(Sample[[#This Row],[Kpy''i]]^2+Sample[[#This Row],[KPy''j]]^2+Sample[[#This Row],[KPy''k]]^2)/KTmag/Scale</f>
        <v>2.402706422197074</v>
      </c>
    </row>
    <row r="2870" spans="1:28" hidden="1" x14ac:dyDescent="0.25">
      <c r="A2870" s="5">
        <v>2865</v>
      </c>
      <c r="B2870" s="13" t="s">
        <v>43</v>
      </c>
      <c r="C2870" s="5"/>
      <c r="D2870" s="5"/>
      <c r="E2870">
        <v>2</v>
      </c>
      <c r="F2870">
        <v>9</v>
      </c>
      <c r="G2870">
        <v>9</v>
      </c>
      <c r="H2870" s="11">
        <f>Sample[[#This Row],[C]]/Sample[[#This Row],[D]]</f>
        <v>4.5</v>
      </c>
      <c r="I2870" s="11">
        <f>Sample[[#This Row],[A]]/Sample[[#This Row],[C]]</f>
        <v>1</v>
      </c>
      <c r="J2870" s="11">
        <f>Sample[[#This Row],[D]]/Sample[[#This Row],[A]]</f>
        <v>0.22222222222222221</v>
      </c>
      <c r="K2870" s="11">
        <f>Sample[[#This Row],[A]]/Sample[[#This Row],[D]]</f>
        <v>4.5</v>
      </c>
      <c r="L2870" s="11">
        <f>Sample[[#This Row],[D]]/Sample[[#This Row],[C]]</f>
        <v>0.22222222222222221</v>
      </c>
      <c r="M2870" s="11">
        <f>Sample[[#This Row],[C]]/Sample[[#This Row],[A]]</f>
        <v>1</v>
      </c>
      <c r="N2870">
        <f>IF(Sample[[#This Row],[Ap]]=0,10,LOG(Sample[[#This Row],[Ap]]))</f>
        <v>0.65321251377534373</v>
      </c>
      <c r="O2870">
        <f>IF(Sample[[#This Row],[Ei]]=0,10,LOG(Sample[[#This Row],[Ei]]))</f>
        <v>0</v>
      </c>
      <c r="P2870">
        <f>IF(Sample[[#This Row],[Ii]]=0,10,LOG(Sample[[#This Row],[Ii]]))</f>
        <v>-0.65321251377534373</v>
      </c>
      <c r="Q2870">
        <f>Kx-Sample[[#This Row],[Xp]]</f>
        <v>-0.65321251377534373</v>
      </c>
      <c r="R2870">
        <f>Ky-Sample[[#This Row],[Yp]]</f>
        <v>-1</v>
      </c>
      <c r="S2870">
        <f>Kz-Sample[[#This Row],[Zp]]</f>
        <v>1.6532125137753437</v>
      </c>
      <c r="T2870">
        <f>Sample[[#This Row],[Kpy]]*KSc-Sample[[#This Row],[KPz]]*KSb</f>
        <v>-0.65321251377534373</v>
      </c>
      <c r="U2870">
        <f>-1*(Sample[[#This Row],[KPx]]*KSc-Sample[[#This Row],[KPz]]*KSa)</f>
        <v>-0.65321251377534373</v>
      </c>
      <c r="V2870">
        <f>(Sample[[#This Row],[KPx]]*$R$2-Sample[[#This Row],[Kpy]]*KSa)</f>
        <v>-0.65321251377534373</v>
      </c>
      <c r="W2870">
        <f>Sample[[#This Row],[Kpy]]*KTc-Sample[[#This Row],[KPz]]*KTb</f>
        <v>2.653212513775344</v>
      </c>
      <c r="X2870">
        <f>-1*(Sample[[#This Row],[KPx]]*KTc-Sample[[#This Row],[KPz]]*KTa)</f>
        <v>2.653212513775344</v>
      </c>
      <c r="Y2870">
        <f>(Sample[[#This Row],[KPx]]*KTb-Sample[[#This Row],[Kpy]]*KTa)</f>
        <v>2.653212513775344</v>
      </c>
      <c r="Z2870">
        <f>-Sample[[#This Row],[Xp]]*a+Sample[[#This Row],[Yp]]*b+Sample[[#This Row],[Zp]]*c_</f>
        <v>-1.3064250275506875</v>
      </c>
      <c r="AA2870" s="8">
        <f>-IF(Sample[[#This Row],[Column2]]&gt;0,1,-1)*SQRT(Sample[[#This Row],[KPx''i]]^2+Sample[[#This Row],[KPx''j]]^2+Sample[[#This Row],[KPx''k]]^2)/Ksmag/Scale</f>
        <v>0.80001867617515987</v>
      </c>
      <c r="AB2870" s="1">
        <f>SQRT(Sample[[#This Row],[Kpy''i]]^2+Sample[[#This Row],[KPy''j]]^2+Sample[[#This Row],[KPy''k]]^2)/KTmag/Scale</f>
        <v>1.8761045604195521</v>
      </c>
    </row>
    <row r="2871" spans="1:28" hidden="1" x14ac:dyDescent="0.25">
      <c r="A2871" s="5">
        <v>2866</v>
      </c>
      <c r="B2871" s="13" t="s">
        <v>43</v>
      </c>
      <c r="C2871" s="5"/>
      <c r="D2871" s="5"/>
      <c r="E2871">
        <v>9</v>
      </c>
      <c r="F2871">
        <v>9</v>
      </c>
      <c r="G2871">
        <v>3</v>
      </c>
      <c r="H2871" s="11">
        <f>Sample[[#This Row],[C]]/Sample[[#This Row],[D]]</f>
        <v>1</v>
      </c>
      <c r="I2871" s="11">
        <f>Sample[[#This Row],[A]]/Sample[[#This Row],[C]]</f>
        <v>0.33333333333333331</v>
      </c>
      <c r="J2871" s="11">
        <f>Sample[[#This Row],[D]]/Sample[[#This Row],[A]]</f>
        <v>3</v>
      </c>
      <c r="K2871" s="11">
        <f>Sample[[#This Row],[A]]/Sample[[#This Row],[D]]</f>
        <v>0.33333333333333331</v>
      </c>
      <c r="L2871" s="11">
        <f>Sample[[#This Row],[D]]/Sample[[#This Row],[C]]</f>
        <v>1</v>
      </c>
      <c r="M2871" s="11">
        <f>Sample[[#This Row],[C]]/Sample[[#This Row],[A]]</f>
        <v>3</v>
      </c>
      <c r="N2871">
        <f>IF(Sample[[#This Row],[Ap]]=0,10,LOG(Sample[[#This Row],[Ap]]))</f>
        <v>0</v>
      </c>
      <c r="O2871">
        <f>IF(Sample[[#This Row],[Ei]]=0,10,LOG(Sample[[#This Row],[Ei]]))</f>
        <v>-0.47712125471966244</v>
      </c>
      <c r="P2871">
        <f>IF(Sample[[#This Row],[Ii]]=0,10,LOG(Sample[[#This Row],[Ii]]))</f>
        <v>0.47712125471966244</v>
      </c>
      <c r="Q2871">
        <f>Kx-Sample[[#This Row],[Xp]]</f>
        <v>0</v>
      </c>
      <c r="R2871">
        <f>Ky-Sample[[#This Row],[Yp]]</f>
        <v>-0.52287874528033762</v>
      </c>
      <c r="S2871">
        <f>Kz-Sample[[#This Row],[Zp]]</f>
        <v>0.52287874528033762</v>
      </c>
      <c r="T2871">
        <f>Sample[[#This Row],[Kpy]]*KSc-Sample[[#This Row],[KPz]]*KSb</f>
        <v>0</v>
      </c>
      <c r="U2871">
        <f>-1*(Sample[[#This Row],[KPx]]*KSc-Sample[[#This Row],[KPz]]*KSa)</f>
        <v>0</v>
      </c>
      <c r="V2871">
        <f>(Sample[[#This Row],[KPx]]*$R$2-Sample[[#This Row],[Kpy]]*KSa)</f>
        <v>0</v>
      </c>
      <c r="W2871">
        <f>Sample[[#This Row],[Kpy]]*KTc-Sample[[#This Row],[KPz]]*KTb</f>
        <v>1.0457574905606752</v>
      </c>
      <c r="X2871">
        <f>-1*(Sample[[#This Row],[KPx]]*KTc-Sample[[#This Row],[KPz]]*KTa)</f>
        <v>1.0457574905606752</v>
      </c>
      <c r="Y2871">
        <f>(Sample[[#This Row],[KPx]]*KTb-Sample[[#This Row],[Kpy]]*KTa)</f>
        <v>1.0457574905606752</v>
      </c>
      <c r="Z2871">
        <f>-Sample[[#This Row],[Xp]]*a+Sample[[#This Row],[Yp]]*b+Sample[[#This Row],[Zp]]*c_</f>
        <v>0</v>
      </c>
      <c r="AA2871" s="8">
        <f>-IF(Sample[[#This Row],[Column2]]&gt;0,1,-1)*SQRT(Sample[[#This Row],[KPx''i]]^2+Sample[[#This Row],[KPx''j]]^2+Sample[[#This Row],[KPx''k]]^2)/Ksmag/Scale</f>
        <v>0</v>
      </c>
      <c r="AB2871" s="1">
        <f>SQRT(Sample[[#This Row],[Kpy''i]]^2+Sample[[#This Row],[KPy''j]]^2+Sample[[#This Row],[KPy''k]]^2)/KTmag/Scale</f>
        <v>0.73946221305208049</v>
      </c>
    </row>
    <row r="2872" spans="1:28" hidden="1" x14ac:dyDescent="0.25">
      <c r="A2872" s="5">
        <v>2867</v>
      </c>
      <c r="B2872" s="13" t="s">
        <v>43</v>
      </c>
      <c r="C2872" s="5"/>
      <c r="D2872" s="5"/>
      <c r="E2872">
        <v>5</v>
      </c>
      <c r="F2872">
        <v>10</v>
      </c>
      <c r="G2872">
        <v>10</v>
      </c>
      <c r="H2872" s="11">
        <f>Sample[[#This Row],[C]]/Sample[[#This Row],[D]]</f>
        <v>2</v>
      </c>
      <c r="I2872" s="11">
        <f>Sample[[#This Row],[A]]/Sample[[#This Row],[C]]</f>
        <v>1</v>
      </c>
      <c r="J2872" s="11">
        <f>Sample[[#This Row],[D]]/Sample[[#This Row],[A]]</f>
        <v>0.5</v>
      </c>
      <c r="K2872" s="11">
        <f>Sample[[#This Row],[A]]/Sample[[#This Row],[D]]</f>
        <v>2</v>
      </c>
      <c r="L2872" s="11">
        <f>Sample[[#This Row],[D]]/Sample[[#This Row],[C]]</f>
        <v>0.5</v>
      </c>
      <c r="M2872" s="11">
        <f>Sample[[#This Row],[C]]/Sample[[#This Row],[A]]</f>
        <v>1</v>
      </c>
      <c r="N2872">
        <f>IF(Sample[[#This Row],[Ap]]=0,10,LOG(Sample[[#This Row],[Ap]]))</f>
        <v>0.3010299956639812</v>
      </c>
      <c r="O2872">
        <f>IF(Sample[[#This Row],[Ei]]=0,10,LOG(Sample[[#This Row],[Ei]]))</f>
        <v>0</v>
      </c>
      <c r="P2872">
        <f>IF(Sample[[#This Row],[Ii]]=0,10,LOG(Sample[[#This Row],[Ii]]))</f>
        <v>-0.3010299956639812</v>
      </c>
      <c r="Q2872">
        <f>Kx-Sample[[#This Row],[Xp]]</f>
        <v>-0.3010299956639812</v>
      </c>
      <c r="R2872">
        <f>Ky-Sample[[#This Row],[Yp]]</f>
        <v>-1</v>
      </c>
      <c r="S2872">
        <f>Kz-Sample[[#This Row],[Zp]]</f>
        <v>1.3010299956639813</v>
      </c>
      <c r="T2872">
        <f>Sample[[#This Row],[Kpy]]*KSc-Sample[[#This Row],[KPz]]*KSb</f>
        <v>-0.30102999566398125</v>
      </c>
      <c r="U2872">
        <f>-1*(Sample[[#This Row],[KPx]]*KSc-Sample[[#This Row],[KPz]]*KSa)</f>
        <v>-0.3010299956639812</v>
      </c>
      <c r="V2872">
        <f>(Sample[[#This Row],[KPx]]*$R$2-Sample[[#This Row],[Kpy]]*KSa)</f>
        <v>-0.3010299956639812</v>
      </c>
      <c r="W2872">
        <f>Sample[[#This Row],[Kpy]]*KTc-Sample[[#This Row],[KPz]]*KTb</f>
        <v>2.3010299956639813</v>
      </c>
      <c r="X2872">
        <f>-1*(Sample[[#This Row],[KPx]]*KTc-Sample[[#This Row],[KPz]]*KTa)</f>
        <v>2.3010299956639813</v>
      </c>
      <c r="Y2872">
        <f>(Sample[[#This Row],[KPx]]*KTb-Sample[[#This Row],[Kpy]]*KTa)</f>
        <v>2.3010299956639813</v>
      </c>
      <c r="Z2872">
        <f>-Sample[[#This Row],[Xp]]*a+Sample[[#This Row],[Yp]]*b+Sample[[#This Row],[Zp]]*c_</f>
        <v>-0.6020599913279624</v>
      </c>
      <c r="AA2872" s="8">
        <f>-IF(Sample[[#This Row],[Column2]]&gt;0,1,-1)*SQRT(Sample[[#This Row],[KPx''i]]^2+Sample[[#This Row],[KPx''j]]^2+Sample[[#This Row],[KPx''k]]^2)/Ksmag/Scale</f>
        <v>0.36868494332449331</v>
      </c>
      <c r="AB2872" s="1">
        <f>SQRT(Sample[[#This Row],[Kpy''i]]^2+Sample[[#This Row],[KPy''j]]^2+Sample[[#This Row],[KPy''k]]^2)/KTmag/Scale</f>
        <v>1.6270739136476533</v>
      </c>
    </row>
    <row r="2873" spans="1:28" hidden="1" x14ac:dyDescent="0.25">
      <c r="A2873" s="5">
        <v>2868</v>
      </c>
      <c r="B2873" s="13" t="s">
        <v>43</v>
      </c>
      <c r="C2873" s="5"/>
      <c r="D2873" s="5"/>
      <c r="E2873">
        <v>8</v>
      </c>
      <c r="F2873">
        <v>7</v>
      </c>
      <c r="G2873">
        <v>2</v>
      </c>
      <c r="H2873" s="11">
        <f>Sample[[#This Row],[C]]/Sample[[#This Row],[D]]</f>
        <v>0.875</v>
      </c>
      <c r="I2873" s="11">
        <f>Sample[[#This Row],[A]]/Sample[[#This Row],[C]]</f>
        <v>0.2857142857142857</v>
      </c>
      <c r="J2873" s="11">
        <f>Sample[[#This Row],[D]]/Sample[[#This Row],[A]]</f>
        <v>4</v>
      </c>
      <c r="K2873" s="11">
        <f>Sample[[#This Row],[A]]/Sample[[#This Row],[D]]</f>
        <v>0.25</v>
      </c>
      <c r="L2873" s="11">
        <f>Sample[[#This Row],[D]]/Sample[[#This Row],[C]]</f>
        <v>1.1428571428571428</v>
      </c>
      <c r="M2873" s="11">
        <f>Sample[[#This Row],[C]]/Sample[[#This Row],[A]]</f>
        <v>3.5</v>
      </c>
      <c r="N2873">
        <f>IF(Sample[[#This Row],[Ap]]=0,10,LOG(Sample[[#This Row],[Ap]]))</f>
        <v>-5.7991946977686754E-2</v>
      </c>
      <c r="O2873">
        <f>IF(Sample[[#This Row],[Ei]]=0,10,LOG(Sample[[#This Row],[Ei]]))</f>
        <v>-0.54406804435027567</v>
      </c>
      <c r="P2873">
        <f>IF(Sample[[#This Row],[Ii]]=0,10,LOG(Sample[[#This Row],[Ii]]))</f>
        <v>0.6020599913279624</v>
      </c>
      <c r="Q2873">
        <f>Kx-Sample[[#This Row],[Xp]]</f>
        <v>5.7991946977686754E-2</v>
      </c>
      <c r="R2873">
        <f>Ky-Sample[[#This Row],[Yp]]</f>
        <v>-0.45593195564972433</v>
      </c>
      <c r="S2873">
        <f>Kz-Sample[[#This Row],[Zp]]</f>
        <v>0.3979400086720376</v>
      </c>
      <c r="T2873">
        <f>Sample[[#This Row],[Kpy]]*KSc-Sample[[#This Row],[KPz]]*KSb</f>
        <v>5.7991946977686726E-2</v>
      </c>
      <c r="U2873">
        <f>-1*(Sample[[#This Row],[KPx]]*KSc-Sample[[#This Row],[KPz]]*KSa)</f>
        <v>5.7991946977686754E-2</v>
      </c>
      <c r="V2873">
        <f>(Sample[[#This Row],[KPx]]*$R$2-Sample[[#This Row],[Kpy]]*KSa)</f>
        <v>5.7991946977686754E-2</v>
      </c>
      <c r="W2873">
        <f>Sample[[#This Row],[Kpy]]*KTc-Sample[[#This Row],[KPz]]*KTb</f>
        <v>0.85387196432176193</v>
      </c>
      <c r="X2873">
        <f>-1*(Sample[[#This Row],[KPx]]*KTc-Sample[[#This Row],[KPz]]*KTa)</f>
        <v>0.85387196432176193</v>
      </c>
      <c r="Y2873">
        <f>(Sample[[#This Row],[KPx]]*KTb-Sample[[#This Row],[Kpy]]*KTa)</f>
        <v>0.85387196432176193</v>
      </c>
      <c r="Z2873">
        <f>-Sample[[#This Row],[Xp]]*a+Sample[[#This Row],[Yp]]*b+Sample[[#This Row],[Zp]]*c_</f>
        <v>0.11598389395537345</v>
      </c>
      <c r="AA2873" s="8">
        <f>-IF(Sample[[#This Row],[Column2]]&gt;0,1,-1)*SQRT(Sample[[#This Row],[KPx''i]]^2+Sample[[#This Row],[KPx''j]]^2+Sample[[#This Row],[KPx''k]]^2)/Ksmag/Scale</f>
        <v>-7.1025339642934796E-2</v>
      </c>
      <c r="AB2873" s="1">
        <f>SQRT(Sample[[#This Row],[Kpy''i]]^2+Sample[[#This Row],[KPy''j]]^2+Sample[[#This Row],[KPy''k]]^2)/KTmag/Scale</f>
        <v>0.60377865623699567</v>
      </c>
    </row>
    <row r="2874" spans="1:28" hidden="1" x14ac:dyDescent="0.25">
      <c r="A2874" s="5">
        <v>2869</v>
      </c>
      <c r="B2874" s="13" t="s">
        <v>43</v>
      </c>
      <c r="C2874" s="5"/>
      <c r="D2874" s="5"/>
      <c r="E2874">
        <v>6</v>
      </c>
      <c r="F2874">
        <v>7</v>
      </c>
      <c r="G2874">
        <v>10</v>
      </c>
      <c r="H2874" s="11">
        <f>Sample[[#This Row],[C]]/Sample[[#This Row],[D]]</f>
        <v>1.1666666666666667</v>
      </c>
      <c r="I2874" s="11">
        <f>Sample[[#This Row],[A]]/Sample[[#This Row],[C]]</f>
        <v>1.4285714285714286</v>
      </c>
      <c r="J2874" s="11">
        <f>Sample[[#This Row],[D]]/Sample[[#This Row],[A]]</f>
        <v>0.6</v>
      </c>
      <c r="K2874" s="11">
        <f>Sample[[#This Row],[A]]/Sample[[#This Row],[D]]</f>
        <v>1.6666666666666667</v>
      </c>
      <c r="L2874" s="11">
        <f>Sample[[#This Row],[D]]/Sample[[#This Row],[C]]</f>
        <v>0.8571428571428571</v>
      </c>
      <c r="M2874" s="11">
        <f>Sample[[#This Row],[C]]/Sample[[#This Row],[A]]</f>
        <v>0.7</v>
      </c>
      <c r="N2874">
        <f>IF(Sample[[#This Row],[Ap]]=0,10,LOG(Sample[[#This Row],[Ap]]))</f>
        <v>6.6946789630613221E-2</v>
      </c>
      <c r="O2874">
        <f>IF(Sample[[#This Row],[Ei]]=0,10,LOG(Sample[[#This Row],[Ei]]))</f>
        <v>0.15490195998574319</v>
      </c>
      <c r="P2874">
        <f>IF(Sample[[#This Row],[Ii]]=0,10,LOG(Sample[[#This Row],[Ii]]))</f>
        <v>-0.22184874961635639</v>
      </c>
      <c r="Q2874">
        <f>Kx-Sample[[#This Row],[Xp]]</f>
        <v>-6.6946789630613221E-2</v>
      </c>
      <c r="R2874">
        <f>Ky-Sample[[#This Row],[Yp]]</f>
        <v>-1.1549019599857431</v>
      </c>
      <c r="S2874">
        <f>Kz-Sample[[#This Row],[Zp]]</f>
        <v>1.2218487496163564</v>
      </c>
      <c r="T2874">
        <f>Sample[[#This Row],[Kpy]]*KSc-Sample[[#This Row],[KPz]]*KSb</f>
        <v>-6.694678963061329E-2</v>
      </c>
      <c r="U2874">
        <f>-1*(Sample[[#This Row],[KPx]]*KSc-Sample[[#This Row],[KPz]]*KSa)</f>
        <v>-6.6946789630613221E-2</v>
      </c>
      <c r="V2874">
        <f>(Sample[[#This Row],[KPx]]*$R$2-Sample[[#This Row],[Kpy]]*KSa)</f>
        <v>-6.6946789630613221E-2</v>
      </c>
      <c r="W2874">
        <f>Sample[[#This Row],[Kpy]]*KTc-Sample[[#This Row],[KPz]]*KTb</f>
        <v>2.3767507096020992</v>
      </c>
      <c r="X2874">
        <f>-1*(Sample[[#This Row],[KPx]]*KTc-Sample[[#This Row],[KPz]]*KTa)</f>
        <v>2.3767507096020997</v>
      </c>
      <c r="Y2874">
        <f>(Sample[[#This Row],[KPx]]*KTb-Sample[[#This Row],[Kpy]]*KTa)</f>
        <v>2.3767507096020992</v>
      </c>
      <c r="Z2874">
        <f>-Sample[[#This Row],[Xp]]*a+Sample[[#This Row],[Yp]]*b+Sample[[#This Row],[Zp]]*c_</f>
        <v>-0.13389357926122641</v>
      </c>
      <c r="AA2874" s="8">
        <f>-IF(Sample[[#This Row],[Column2]]&gt;0,1,-1)*SQRT(Sample[[#This Row],[KPx''i]]^2+Sample[[#This Row],[KPx''j]]^2+Sample[[#This Row],[KPx''k]]^2)/Ksmag/Scale</f>
        <v>8.1992737256225176E-2</v>
      </c>
      <c r="AB2874" s="1">
        <f>SQRT(Sample[[#This Row],[Kpy''i]]^2+Sample[[#This Row],[KPy''j]]^2+Sample[[#This Row],[KPy''k]]^2)/KTmag/Scale</f>
        <v>1.6806165439495833</v>
      </c>
    </row>
    <row r="2875" spans="1:28" hidden="1" x14ac:dyDescent="0.25">
      <c r="A2875" s="5">
        <v>2870</v>
      </c>
      <c r="B2875" s="13" t="s">
        <v>43</v>
      </c>
      <c r="C2875" s="5"/>
      <c r="D2875" s="5"/>
      <c r="E2875">
        <v>8</v>
      </c>
      <c r="F2875">
        <v>1</v>
      </c>
      <c r="G2875">
        <v>6</v>
      </c>
      <c r="H2875" s="11">
        <f>Sample[[#This Row],[C]]/Sample[[#This Row],[D]]</f>
        <v>0.125</v>
      </c>
      <c r="I2875" s="11">
        <f>Sample[[#This Row],[A]]/Sample[[#This Row],[C]]</f>
        <v>6</v>
      </c>
      <c r="J2875" s="11">
        <f>Sample[[#This Row],[D]]/Sample[[#This Row],[A]]</f>
        <v>1.3333333333333333</v>
      </c>
      <c r="K2875" s="11">
        <f>Sample[[#This Row],[A]]/Sample[[#This Row],[D]]</f>
        <v>0.75</v>
      </c>
      <c r="L2875" s="11">
        <f>Sample[[#This Row],[D]]/Sample[[#This Row],[C]]</f>
        <v>8</v>
      </c>
      <c r="M2875" s="11">
        <f>Sample[[#This Row],[C]]/Sample[[#This Row],[A]]</f>
        <v>0.16666666666666666</v>
      </c>
      <c r="N2875">
        <f>IF(Sample[[#This Row],[Ap]]=0,10,LOG(Sample[[#This Row],[Ap]]))</f>
        <v>-0.90308998699194354</v>
      </c>
      <c r="O2875">
        <f>IF(Sample[[#This Row],[Ei]]=0,10,LOG(Sample[[#This Row],[Ei]]))</f>
        <v>0.77815125038364363</v>
      </c>
      <c r="P2875">
        <f>IF(Sample[[#This Row],[Ii]]=0,10,LOG(Sample[[#This Row],[Ii]]))</f>
        <v>0.12493873660829993</v>
      </c>
      <c r="Q2875">
        <f>Kx-Sample[[#This Row],[Xp]]</f>
        <v>0.90308998699194354</v>
      </c>
      <c r="R2875">
        <f>Ky-Sample[[#This Row],[Yp]]</f>
        <v>-1.7781512503836436</v>
      </c>
      <c r="S2875">
        <f>Kz-Sample[[#This Row],[Zp]]</f>
        <v>0.87506126339170009</v>
      </c>
      <c r="T2875">
        <f>Sample[[#This Row],[Kpy]]*KSc-Sample[[#This Row],[KPz]]*KSb</f>
        <v>0.90308998699194354</v>
      </c>
      <c r="U2875">
        <f>-1*(Sample[[#This Row],[KPx]]*KSc-Sample[[#This Row],[KPz]]*KSa)</f>
        <v>0.90308998699194354</v>
      </c>
      <c r="V2875">
        <f>(Sample[[#This Row],[KPx]]*$R$2-Sample[[#This Row],[Kpy]]*KSa)</f>
        <v>0.90308998699194354</v>
      </c>
      <c r="W2875">
        <f>Sample[[#This Row],[Kpy]]*KTc-Sample[[#This Row],[KPz]]*KTb</f>
        <v>2.653212513775344</v>
      </c>
      <c r="X2875">
        <f>-1*(Sample[[#This Row],[KPx]]*KTc-Sample[[#This Row],[KPz]]*KTa)</f>
        <v>2.653212513775344</v>
      </c>
      <c r="Y2875">
        <f>(Sample[[#This Row],[KPx]]*KTb-Sample[[#This Row],[Kpy]]*KTa)</f>
        <v>2.653212513775344</v>
      </c>
      <c r="Z2875">
        <f>-Sample[[#This Row],[Xp]]*a+Sample[[#This Row],[Yp]]*b+Sample[[#This Row],[Zp]]*c_</f>
        <v>1.8061799739838871</v>
      </c>
      <c r="AA2875" s="8">
        <f>-IF(Sample[[#This Row],[Column2]]&gt;0,1,-1)*SQRT(Sample[[#This Row],[KPx''i]]^2+Sample[[#This Row],[KPx''j]]^2+Sample[[#This Row],[KPx''k]]^2)/Ksmag/Scale</f>
        <v>-1.1060548299734796</v>
      </c>
      <c r="AB2875" s="1">
        <f>SQRT(Sample[[#This Row],[Kpy''i]]^2+Sample[[#This Row],[KPy''j]]^2+Sample[[#This Row],[KPy''k]]^2)/KTmag/Scale</f>
        <v>1.8761045604195521</v>
      </c>
    </row>
    <row r="2876" spans="1:28" hidden="1" x14ac:dyDescent="0.25">
      <c r="A2876" s="5">
        <v>2871</v>
      </c>
      <c r="B2876" s="13" t="s">
        <v>43</v>
      </c>
      <c r="C2876" s="5"/>
      <c r="D2876" s="5"/>
      <c r="E2876">
        <v>8</v>
      </c>
      <c r="F2876">
        <v>5</v>
      </c>
      <c r="G2876">
        <v>4</v>
      </c>
      <c r="H2876" s="11">
        <f>Sample[[#This Row],[C]]/Sample[[#This Row],[D]]</f>
        <v>0.625</v>
      </c>
      <c r="I2876" s="11">
        <f>Sample[[#This Row],[A]]/Sample[[#This Row],[C]]</f>
        <v>0.8</v>
      </c>
      <c r="J2876" s="11">
        <f>Sample[[#This Row],[D]]/Sample[[#This Row],[A]]</f>
        <v>2</v>
      </c>
      <c r="K2876" s="11">
        <f>Sample[[#This Row],[A]]/Sample[[#This Row],[D]]</f>
        <v>0.5</v>
      </c>
      <c r="L2876" s="11">
        <f>Sample[[#This Row],[D]]/Sample[[#This Row],[C]]</f>
        <v>1.6</v>
      </c>
      <c r="M2876" s="11">
        <f>Sample[[#This Row],[C]]/Sample[[#This Row],[A]]</f>
        <v>1.25</v>
      </c>
      <c r="N2876">
        <f>IF(Sample[[#This Row],[Ap]]=0,10,LOG(Sample[[#This Row],[Ap]]))</f>
        <v>-0.20411998265592479</v>
      </c>
      <c r="O2876">
        <f>IF(Sample[[#This Row],[Ei]]=0,10,LOG(Sample[[#This Row],[Ei]]))</f>
        <v>-9.6910013008056392E-2</v>
      </c>
      <c r="P2876">
        <f>IF(Sample[[#This Row],[Ii]]=0,10,LOG(Sample[[#This Row],[Ii]]))</f>
        <v>0.3010299956639812</v>
      </c>
      <c r="Q2876">
        <f>Kx-Sample[[#This Row],[Xp]]</f>
        <v>0.20411998265592479</v>
      </c>
      <c r="R2876">
        <f>Ky-Sample[[#This Row],[Yp]]</f>
        <v>-0.90308998699194365</v>
      </c>
      <c r="S2876">
        <f>Kz-Sample[[#This Row],[Zp]]</f>
        <v>0.69897000433601875</v>
      </c>
      <c r="T2876">
        <f>Sample[[#This Row],[Kpy]]*KSc-Sample[[#This Row],[KPz]]*KSb</f>
        <v>0.2041199826559249</v>
      </c>
      <c r="U2876">
        <f>-1*(Sample[[#This Row],[KPx]]*KSc-Sample[[#This Row],[KPz]]*KSa)</f>
        <v>0.20411998265592479</v>
      </c>
      <c r="V2876">
        <f>(Sample[[#This Row],[KPx]]*$R$2-Sample[[#This Row],[Kpy]]*KSa)</f>
        <v>0.20411998265592479</v>
      </c>
      <c r="W2876">
        <f>Sample[[#This Row],[Kpy]]*KTc-Sample[[#This Row],[KPz]]*KTb</f>
        <v>1.6020599913279625</v>
      </c>
      <c r="X2876">
        <f>-1*(Sample[[#This Row],[KPx]]*KTc-Sample[[#This Row],[KPz]]*KTa)</f>
        <v>1.6020599913279623</v>
      </c>
      <c r="Y2876">
        <f>(Sample[[#This Row],[KPx]]*KTb-Sample[[#This Row],[Kpy]]*KTa)</f>
        <v>1.6020599913279625</v>
      </c>
      <c r="Z2876">
        <f>-Sample[[#This Row],[Xp]]*a+Sample[[#This Row],[Yp]]*b+Sample[[#This Row],[Zp]]*c_</f>
        <v>0.40823996531184958</v>
      </c>
      <c r="AA2876" s="8">
        <f>-IF(Sample[[#This Row],[Column2]]&gt;0,1,-1)*SQRT(Sample[[#This Row],[KPx''i]]^2+Sample[[#This Row],[KPx''j]]^2+Sample[[#This Row],[KPx''k]]^2)/Ksmag/Scale</f>
        <v>-0.24999490190638401</v>
      </c>
      <c r="AB2876" s="1">
        <f>SQRT(Sample[[#This Row],[Kpy''i]]^2+Sample[[#This Row],[KPy''j]]^2+Sample[[#This Row],[KPy''k]]^2)/KTmag/Scale</f>
        <v>1.1328274837356638</v>
      </c>
    </row>
    <row r="2877" spans="1:28" hidden="1" x14ac:dyDescent="0.25">
      <c r="A2877" s="5">
        <v>2872</v>
      </c>
      <c r="B2877" s="13" t="s">
        <v>43</v>
      </c>
      <c r="C2877" s="5"/>
      <c r="D2877" s="5"/>
      <c r="E2877">
        <v>1</v>
      </c>
      <c r="F2877">
        <v>4</v>
      </c>
      <c r="G2877">
        <v>10</v>
      </c>
      <c r="H2877" s="11">
        <f>Sample[[#This Row],[C]]/Sample[[#This Row],[D]]</f>
        <v>4</v>
      </c>
      <c r="I2877" s="11">
        <f>Sample[[#This Row],[A]]/Sample[[#This Row],[C]]</f>
        <v>2.5</v>
      </c>
      <c r="J2877" s="11">
        <f>Sample[[#This Row],[D]]/Sample[[#This Row],[A]]</f>
        <v>0.1</v>
      </c>
      <c r="K2877" s="11">
        <f>Sample[[#This Row],[A]]/Sample[[#This Row],[D]]</f>
        <v>10</v>
      </c>
      <c r="L2877" s="11">
        <f>Sample[[#This Row],[D]]/Sample[[#This Row],[C]]</f>
        <v>0.25</v>
      </c>
      <c r="M2877" s="11">
        <f>Sample[[#This Row],[C]]/Sample[[#This Row],[A]]</f>
        <v>0.4</v>
      </c>
      <c r="N2877">
        <f>IF(Sample[[#This Row],[Ap]]=0,10,LOG(Sample[[#This Row],[Ap]]))</f>
        <v>0.6020599913279624</v>
      </c>
      <c r="O2877">
        <f>IF(Sample[[#This Row],[Ei]]=0,10,LOG(Sample[[#This Row],[Ei]]))</f>
        <v>0.3979400086720376</v>
      </c>
      <c r="P2877">
        <f>IF(Sample[[#This Row],[Ii]]=0,10,LOG(Sample[[#This Row],[Ii]]))</f>
        <v>-1</v>
      </c>
      <c r="Q2877">
        <f>Kx-Sample[[#This Row],[Xp]]</f>
        <v>-0.6020599913279624</v>
      </c>
      <c r="R2877">
        <f>Ky-Sample[[#This Row],[Yp]]</f>
        <v>-1.3979400086720375</v>
      </c>
      <c r="S2877">
        <f>Kz-Sample[[#This Row],[Zp]]</f>
        <v>2</v>
      </c>
      <c r="T2877">
        <f>Sample[[#This Row],[Kpy]]*KSc-Sample[[#This Row],[KPz]]*KSb</f>
        <v>-0.60205999132796251</v>
      </c>
      <c r="U2877">
        <f>-1*(Sample[[#This Row],[KPx]]*KSc-Sample[[#This Row],[KPz]]*KSa)</f>
        <v>-0.6020599913279624</v>
      </c>
      <c r="V2877">
        <f>(Sample[[#This Row],[KPx]]*$R$2-Sample[[#This Row],[Kpy]]*KSa)</f>
        <v>-0.6020599913279624</v>
      </c>
      <c r="W2877">
        <f>Sample[[#This Row],[Kpy]]*KTc-Sample[[#This Row],[KPz]]*KTb</f>
        <v>3.3979400086720375</v>
      </c>
      <c r="X2877">
        <f>-1*(Sample[[#This Row],[KPx]]*KTc-Sample[[#This Row],[KPz]]*KTa)</f>
        <v>3.3979400086720375</v>
      </c>
      <c r="Y2877">
        <f>(Sample[[#This Row],[KPx]]*KTb-Sample[[#This Row],[Kpy]]*KTa)</f>
        <v>3.3979400086720375</v>
      </c>
      <c r="Z2877">
        <f>-Sample[[#This Row],[Xp]]*a+Sample[[#This Row],[Yp]]*b+Sample[[#This Row],[Zp]]*c_</f>
        <v>-1.2041199826559248</v>
      </c>
      <c r="AA2877" s="8">
        <f>-IF(Sample[[#This Row],[Column2]]&gt;0,1,-1)*SQRT(Sample[[#This Row],[KPx''i]]^2+Sample[[#This Row],[KPx''j]]^2+Sample[[#This Row],[KPx''k]]^2)/Ksmag/Scale</f>
        <v>0.73736988664898662</v>
      </c>
      <c r="AB2877" s="1">
        <f>SQRT(Sample[[#This Row],[Kpy''i]]^2+Sample[[#This Row],[KPy''j]]^2+Sample[[#This Row],[KPy''k]]^2)/KTmag/Scale</f>
        <v>2.402706422197074</v>
      </c>
    </row>
    <row r="2878" spans="1:28" hidden="1" x14ac:dyDescent="0.25">
      <c r="A2878" s="5">
        <v>2873</v>
      </c>
      <c r="B2878" s="13" t="s">
        <v>43</v>
      </c>
      <c r="C2878" s="5"/>
      <c r="D2878" s="5"/>
      <c r="E2878">
        <v>2</v>
      </c>
      <c r="F2878">
        <v>3</v>
      </c>
      <c r="G2878">
        <v>5</v>
      </c>
      <c r="H2878" s="11">
        <f>Sample[[#This Row],[C]]/Sample[[#This Row],[D]]</f>
        <v>1.5</v>
      </c>
      <c r="I2878" s="11">
        <f>Sample[[#This Row],[A]]/Sample[[#This Row],[C]]</f>
        <v>1.6666666666666667</v>
      </c>
      <c r="J2878" s="11">
        <f>Sample[[#This Row],[D]]/Sample[[#This Row],[A]]</f>
        <v>0.4</v>
      </c>
      <c r="K2878" s="11">
        <f>Sample[[#This Row],[A]]/Sample[[#This Row],[D]]</f>
        <v>2.5</v>
      </c>
      <c r="L2878" s="11">
        <f>Sample[[#This Row],[D]]/Sample[[#This Row],[C]]</f>
        <v>0.66666666666666663</v>
      </c>
      <c r="M2878" s="11">
        <f>Sample[[#This Row],[C]]/Sample[[#This Row],[A]]</f>
        <v>0.6</v>
      </c>
      <c r="N2878">
        <f>IF(Sample[[#This Row],[Ap]]=0,10,LOG(Sample[[#This Row],[Ap]]))</f>
        <v>0.17609125905568124</v>
      </c>
      <c r="O2878">
        <f>IF(Sample[[#This Row],[Ei]]=0,10,LOG(Sample[[#This Row],[Ei]]))</f>
        <v>0.22184874961635639</v>
      </c>
      <c r="P2878">
        <f>IF(Sample[[#This Row],[Ii]]=0,10,LOG(Sample[[#This Row],[Ii]]))</f>
        <v>-0.3979400086720376</v>
      </c>
      <c r="Q2878">
        <f>Kx-Sample[[#This Row],[Xp]]</f>
        <v>-0.17609125905568124</v>
      </c>
      <c r="R2878">
        <f>Ky-Sample[[#This Row],[Yp]]</f>
        <v>-1.2218487496163564</v>
      </c>
      <c r="S2878">
        <f>Kz-Sample[[#This Row],[Zp]]</f>
        <v>1.3979400086720375</v>
      </c>
      <c r="T2878">
        <f>Sample[[#This Row],[Kpy]]*KSc-Sample[[#This Row],[KPz]]*KSb</f>
        <v>-0.17609125905568113</v>
      </c>
      <c r="U2878">
        <f>-1*(Sample[[#This Row],[KPx]]*KSc-Sample[[#This Row],[KPz]]*KSa)</f>
        <v>-0.17609125905568124</v>
      </c>
      <c r="V2878">
        <f>(Sample[[#This Row],[KPx]]*$R$2-Sample[[#This Row],[Kpy]]*KSa)</f>
        <v>-0.17609125905568124</v>
      </c>
      <c r="W2878">
        <f>Sample[[#This Row],[Kpy]]*KTc-Sample[[#This Row],[KPz]]*KTb</f>
        <v>2.6197887582883936</v>
      </c>
      <c r="X2878">
        <f>-1*(Sample[[#This Row],[KPx]]*KTc-Sample[[#This Row],[KPz]]*KTa)</f>
        <v>2.6197887582883936</v>
      </c>
      <c r="Y2878">
        <f>(Sample[[#This Row],[KPx]]*KTb-Sample[[#This Row],[Kpy]]*KTa)</f>
        <v>2.6197887582883941</v>
      </c>
      <c r="Z2878">
        <f>-Sample[[#This Row],[Xp]]*a+Sample[[#This Row],[Yp]]*b+Sample[[#This Row],[Zp]]*c_</f>
        <v>-0.35218251811136242</v>
      </c>
      <c r="AA2878" s="8">
        <f>-IF(Sample[[#This Row],[Column2]]&gt;0,1,-1)*SQRT(Sample[[#This Row],[KPx''i]]^2+Sample[[#This Row],[KPx''j]]^2+Sample[[#This Row],[KPx''k]]^2)/Ksmag/Scale</f>
        <v>0.21566686642533325</v>
      </c>
      <c r="AB2878" s="1">
        <f>SQRT(Sample[[#This Row],[Kpy''i]]^2+Sample[[#This Row],[KPy''j]]^2+Sample[[#This Row],[KPy''k]]^2)/KTmag/Scale</f>
        <v>1.8524703962620084</v>
      </c>
    </row>
    <row r="2879" spans="1:28" hidden="1" x14ac:dyDescent="0.25">
      <c r="A2879" s="5">
        <v>2874</v>
      </c>
      <c r="B2879" s="13" t="s">
        <v>43</v>
      </c>
      <c r="C2879" s="5"/>
      <c r="D2879" s="5"/>
      <c r="E2879">
        <v>4</v>
      </c>
      <c r="F2879">
        <v>1</v>
      </c>
      <c r="G2879">
        <v>1</v>
      </c>
      <c r="H2879" s="11">
        <f>Sample[[#This Row],[C]]/Sample[[#This Row],[D]]</f>
        <v>0.25</v>
      </c>
      <c r="I2879" s="11">
        <f>Sample[[#This Row],[A]]/Sample[[#This Row],[C]]</f>
        <v>1</v>
      </c>
      <c r="J2879" s="11">
        <f>Sample[[#This Row],[D]]/Sample[[#This Row],[A]]</f>
        <v>4</v>
      </c>
      <c r="K2879" s="11">
        <f>Sample[[#This Row],[A]]/Sample[[#This Row],[D]]</f>
        <v>0.25</v>
      </c>
      <c r="L2879" s="11">
        <f>Sample[[#This Row],[D]]/Sample[[#This Row],[C]]</f>
        <v>4</v>
      </c>
      <c r="M2879" s="11">
        <f>Sample[[#This Row],[C]]/Sample[[#This Row],[A]]</f>
        <v>1</v>
      </c>
      <c r="N2879">
        <f>IF(Sample[[#This Row],[Ap]]=0,10,LOG(Sample[[#This Row],[Ap]]))</f>
        <v>-0.6020599913279624</v>
      </c>
      <c r="O2879">
        <f>IF(Sample[[#This Row],[Ei]]=0,10,LOG(Sample[[#This Row],[Ei]]))</f>
        <v>0</v>
      </c>
      <c r="P2879">
        <f>IF(Sample[[#This Row],[Ii]]=0,10,LOG(Sample[[#This Row],[Ii]]))</f>
        <v>0.6020599913279624</v>
      </c>
      <c r="Q2879">
        <f>Kx-Sample[[#This Row],[Xp]]</f>
        <v>0.6020599913279624</v>
      </c>
      <c r="R2879">
        <f>Ky-Sample[[#This Row],[Yp]]</f>
        <v>-1</v>
      </c>
      <c r="S2879">
        <f>Kz-Sample[[#This Row],[Zp]]</f>
        <v>0.3979400086720376</v>
      </c>
      <c r="T2879">
        <f>Sample[[#This Row],[Kpy]]*KSc-Sample[[#This Row],[KPz]]*KSb</f>
        <v>0.6020599913279624</v>
      </c>
      <c r="U2879">
        <f>-1*(Sample[[#This Row],[KPx]]*KSc-Sample[[#This Row],[KPz]]*KSa)</f>
        <v>0.6020599913279624</v>
      </c>
      <c r="V2879">
        <f>(Sample[[#This Row],[KPx]]*$R$2-Sample[[#This Row],[Kpy]]*KSa)</f>
        <v>0.6020599913279624</v>
      </c>
      <c r="W2879">
        <f>Sample[[#This Row],[Kpy]]*KTc-Sample[[#This Row],[KPz]]*KTb</f>
        <v>1.3979400086720375</v>
      </c>
      <c r="X2879">
        <f>-1*(Sample[[#This Row],[KPx]]*KTc-Sample[[#This Row],[KPz]]*KTa)</f>
        <v>1.3979400086720375</v>
      </c>
      <c r="Y2879">
        <f>(Sample[[#This Row],[KPx]]*KTb-Sample[[#This Row],[Kpy]]*KTa)</f>
        <v>1.3979400086720375</v>
      </c>
      <c r="Z2879">
        <f>-Sample[[#This Row],[Xp]]*a+Sample[[#This Row],[Yp]]*b+Sample[[#This Row],[Zp]]*c_</f>
        <v>1.2041199826559248</v>
      </c>
      <c r="AA2879" s="8">
        <f>-IF(Sample[[#This Row],[Column2]]&gt;0,1,-1)*SQRT(Sample[[#This Row],[KPx''i]]^2+Sample[[#This Row],[KPx''j]]^2+Sample[[#This Row],[KPx''k]]^2)/Ksmag/Scale</f>
        <v>-0.73736988664898651</v>
      </c>
      <c r="AB2879" s="1">
        <f>SQRT(Sample[[#This Row],[Kpy''i]]^2+Sample[[#This Row],[KPy''j]]^2+Sample[[#This Row],[KPy''k]]^2)/KTmag/Scale</f>
        <v>0.98849285982397894</v>
      </c>
    </row>
    <row r="2880" spans="1:28" hidden="1" x14ac:dyDescent="0.25">
      <c r="A2880" s="5">
        <v>2875</v>
      </c>
      <c r="B2880" s="13" t="s">
        <v>43</v>
      </c>
      <c r="C2880" s="5"/>
      <c r="D2880" s="5"/>
      <c r="E2880">
        <v>7</v>
      </c>
      <c r="F2880">
        <v>5</v>
      </c>
      <c r="G2880">
        <v>3</v>
      </c>
      <c r="H2880" s="11">
        <f>Sample[[#This Row],[C]]/Sample[[#This Row],[D]]</f>
        <v>0.7142857142857143</v>
      </c>
      <c r="I2880" s="11">
        <f>Sample[[#This Row],[A]]/Sample[[#This Row],[C]]</f>
        <v>0.6</v>
      </c>
      <c r="J2880" s="11">
        <f>Sample[[#This Row],[D]]/Sample[[#This Row],[A]]</f>
        <v>2.3333333333333335</v>
      </c>
      <c r="K2880" s="11">
        <f>Sample[[#This Row],[A]]/Sample[[#This Row],[D]]</f>
        <v>0.42857142857142855</v>
      </c>
      <c r="L2880" s="11">
        <f>Sample[[#This Row],[D]]/Sample[[#This Row],[C]]</f>
        <v>1.4</v>
      </c>
      <c r="M2880" s="11">
        <f>Sample[[#This Row],[C]]/Sample[[#This Row],[A]]</f>
        <v>1.6666666666666667</v>
      </c>
      <c r="N2880">
        <f>IF(Sample[[#This Row],[Ap]]=0,10,LOG(Sample[[#This Row],[Ap]]))</f>
        <v>-0.14612803567823801</v>
      </c>
      <c r="O2880">
        <f>IF(Sample[[#This Row],[Ei]]=0,10,LOG(Sample[[#This Row],[Ei]]))</f>
        <v>-0.22184874961635639</v>
      </c>
      <c r="P2880">
        <f>IF(Sample[[#This Row],[Ii]]=0,10,LOG(Sample[[#This Row],[Ii]]))</f>
        <v>0.36797678529459443</v>
      </c>
      <c r="Q2880">
        <f>Kx-Sample[[#This Row],[Xp]]</f>
        <v>0.14612803567823801</v>
      </c>
      <c r="R2880">
        <f>Ky-Sample[[#This Row],[Yp]]</f>
        <v>-0.77815125038364363</v>
      </c>
      <c r="S2880">
        <f>Kz-Sample[[#This Row],[Zp]]</f>
        <v>0.63202321470540557</v>
      </c>
      <c r="T2880">
        <f>Sample[[#This Row],[Kpy]]*KSc-Sample[[#This Row],[KPz]]*KSb</f>
        <v>0.14612803567823807</v>
      </c>
      <c r="U2880">
        <f>-1*(Sample[[#This Row],[KPx]]*KSc-Sample[[#This Row],[KPz]]*KSa)</f>
        <v>0.14612803567823801</v>
      </c>
      <c r="V2880">
        <f>(Sample[[#This Row],[KPx]]*$R$2-Sample[[#This Row],[Kpy]]*KSa)</f>
        <v>0.14612803567823801</v>
      </c>
      <c r="W2880">
        <f>Sample[[#This Row],[Kpy]]*KTc-Sample[[#This Row],[KPz]]*KTb</f>
        <v>1.4101744650890491</v>
      </c>
      <c r="X2880">
        <f>-1*(Sample[[#This Row],[KPx]]*KTc-Sample[[#This Row],[KPz]]*KTa)</f>
        <v>1.4101744650890491</v>
      </c>
      <c r="Y2880">
        <f>(Sample[[#This Row],[KPx]]*KTb-Sample[[#This Row],[Kpy]]*KTa)</f>
        <v>1.4101744650890493</v>
      </c>
      <c r="Z2880">
        <f>-Sample[[#This Row],[Xp]]*a+Sample[[#This Row],[Yp]]*b+Sample[[#This Row],[Zp]]*c_</f>
        <v>0.29225607135647608</v>
      </c>
      <c r="AA2880" s="8">
        <f>-IF(Sample[[#This Row],[Column2]]&gt;0,1,-1)*SQRT(Sample[[#This Row],[KPx''i]]^2+Sample[[#This Row],[KPx''j]]^2+Sample[[#This Row],[KPx''k]]^2)/Ksmag/Scale</f>
        <v>-0.17896956226344915</v>
      </c>
      <c r="AB2880" s="1">
        <f>SQRT(Sample[[#This Row],[Kpy''i]]^2+Sample[[#This Row],[KPy''j]]^2+Sample[[#This Row],[KPy''k]]^2)/KTmag/Scale</f>
        <v>0.99714392692057907</v>
      </c>
    </row>
    <row r="2881" spans="1:28" hidden="1" x14ac:dyDescent="0.25">
      <c r="A2881" s="5">
        <v>2876</v>
      </c>
      <c r="B2881" s="13" t="s">
        <v>43</v>
      </c>
      <c r="C2881" s="5"/>
      <c r="D2881" s="5"/>
      <c r="E2881">
        <v>2</v>
      </c>
      <c r="F2881">
        <v>6</v>
      </c>
      <c r="G2881">
        <v>10</v>
      </c>
      <c r="H2881" s="11">
        <f>Sample[[#This Row],[C]]/Sample[[#This Row],[D]]</f>
        <v>3</v>
      </c>
      <c r="I2881" s="11">
        <f>Sample[[#This Row],[A]]/Sample[[#This Row],[C]]</f>
        <v>1.6666666666666667</v>
      </c>
      <c r="J2881" s="11">
        <f>Sample[[#This Row],[D]]/Sample[[#This Row],[A]]</f>
        <v>0.2</v>
      </c>
      <c r="K2881" s="11">
        <f>Sample[[#This Row],[A]]/Sample[[#This Row],[D]]</f>
        <v>5</v>
      </c>
      <c r="L2881" s="11">
        <f>Sample[[#This Row],[D]]/Sample[[#This Row],[C]]</f>
        <v>0.33333333333333331</v>
      </c>
      <c r="M2881" s="11">
        <f>Sample[[#This Row],[C]]/Sample[[#This Row],[A]]</f>
        <v>0.6</v>
      </c>
      <c r="N2881">
        <f>IF(Sample[[#This Row],[Ap]]=0,10,LOG(Sample[[#This Row],[Ap]]))</f>
        <v>0.47712125471966244</v>
      </c>
      <c r="O2881">
        <f>IF(Sample[[#This Row],[Ei]]=0,10,LOG(Sample[[#This Row],[Ei]]))</f>
        <v>0.22184874961635639</v>
      </c>
      <c r="P2881">
        <f>IF(Sample[[#This Row],[Ii]]=0,10,LOG(Sample[[#This Row],[Ii]]))</f>
        <v>-0.69897000433601875</v>
      </c>
      <c r="Q2881">
        <f>Kx-Sample[[#This Row],[Xp]]</f>
        <v>-0.47712125471966244</v>
      </c>
      <c r="R2881">
        <f>Ky-Sample[[#This Row],[Yp]]</f>
        <v>-1.2218487496163564</v>
      </c>
      <c r="S2881">
        <f>Kz-Sample[[#This Row],[Zp]]</f>
        <v>1.6989700043360187</v>
      </c>
      <c r="T2881">
        <f>Sample[[#This Row],[Kpy]]*KSc-Sample[[#This Row],[KPz]]*KSb</f>
        <v>-0.47712125471966238</v>
      </c>
      <c r="U2881">
        <f>-1*(Sample[[#This Row],[KPx]]*KSc-Sample[[#This Row],[KPz]]*KSa)</f>
        <v>-0.47712125471966244</v>
      </c>
      <c r="V2881">
        <f>(Sample[[#This Row],[KPx]]*$R$2-Sample[[#This Row],[Kpy]]*KSa)</f>
        <v>-0.47712125471966244</v>
      </c>
      <c r="W2881">
        <f>Sample[[#This Row],[Kpy]]*KTc-Sample[[#This Row],[KPz]]*KTb</f>
        <v>2.9208187539523749</v>
      </c>
      <c r="X2881">
        <f>-1*(Sample[[#This Row],[KPx]]*KTc-Sample[[#This Row],[KPz]]*KTa)</f>
        <v>2.9208187539523749</v>
      </c>
      <c r="Y2881">
        <f>(Sample[[#This Row],[KPx]]*KTb-Sample[[#This Row],[Kpy]]*KTa)</f>
        <v>2.9208187539523753</v>
      </c>
      <c r="Z2881">
        <f>-Sample[[#This Row],[Xp]]*a+Sample[[#This Row],[Yp]]*b+Sample[[#This Row],[Zp]]*c_</f>
        <v>-0.95424250943932476</v>
      </c>
      <c r="AA2881" s="8">
        <f>-IF(Sample[[#This Row],[Column2]]&gt;0,1,-1)*SQRT(Sample[[#This Row],[KPx''i]]^2+Sample[[#This Row],[KPx''j]]^2+Sample[[#This Row],[KPx''k]]^2)/Ksmag/Scale</f>
        <v>0.58435180974982659</v>
      </c>
      <c r="AB2881" s="1">
        <f>SQRT(Sample[[#This Row],[Kpy''i]]^2+Sample[[#This Row],[KPy''j]]^2+Sample[[#This Row],[KPy''k]]^2)/KTmag/Scale</f>
        <v>2.0653307475365668</v>
      </c>
    </row>
    <row r="2882" spans="1:28" hidden="1" x14ac:dyDescent="0.25">
      <c r="A2882" s="5">
        <v>2877</v>
      </c>
      <c r="B2882" s="13" t="s">
        <v>43</v>
      </c>
      <c r="C2882" s="5"/>
      <c r="D2882" s="5"/>
      <c r="E2882">
        <v>2</v>
      </c>
      <c r="F2882">
        <v>8</v>
      </c>
      <c r="G2882">
        <v>2</v>
      </c>
      <c r="H2882" s="11">
        <f>Sample[[#This Row],[C]]/Sample[[#This Row],[D]]</f>
        <v>4</v>
      </c>
      <c r="I2882" s="11">
        <f>Sample[[#This Row],[A]]/Sample[[#This Row],[C]]</f>
        <v>0.25</v>
      </c>
      <c r="J2882" s="11">
        <f>Sample[[#This Row],[D]]/Sample[[#This Row],[A]]</f>
        <v>1</v>
      </c>
      <c r="K2882" s="11">
        <f>Sample[[#This Row],[A]]/Sample[[#This Row],[D]]</f>
        <v>1</v>
      </c>
      <c r="L2882" s="11">
        <f>Sample[[#This Row],[D]]/Sample[[#This Row],[C]]</f>
        <v>0.25</v>
      </c>
      <c r="M2882" s="11">
        <f>Sample[[#This Row],[C]]/Sample[[#This Row],[A]]</f>
        <v>4</v>
      </c>
      <c r="N2882">
        <f>IF(Sample[[#This Row],[Ap]]=0,10,LOG(Sample[[#This Row],[Ap]]))</f>
        <v>0.6020599913279624</v>
      </c>
      <c r="O2882">
        <f>IF(Sample[[#This Row],[Ei]]=0,10,LOG(Sample[[#This Row],[Ei]]))</f>
        <v>-0.6020599913279624</v>
      </c>
      <c r="P2882">
        <f>IF(Sample[[#This Row],[Ii]]=0,10,LOG(Sample[[#This Row],[Ii]]))</f>
        <v>0</v>
      </c>
      <c r="Q2882">
        <f>Kx-Sample[[#This Row],[Xp]]</f>
        <v>-0.6020599913279624</v>
      </c>
      <c r="R2882">
        <f>Ky-Sample[[#This Row],[Yp]]</f>
        <v>-0.3979400086720376</v>
      </c>
      <c r="S2882">
        <f>Kz-Sample[[#This Row],[Zp]]</f>
        <v>1</v>
      </c>
      <c r="T2882">
        <f>Sample[[#This Row],[Kpy]]*KSc-Sample[[#This Row],[KPz]]*KSb</f>
        <v>-0.6020599913279624</v>
      </c>
      <c r="U2882">
        <f>-1*(Sample[[#This Row],[KPx]]*KSc-Sample[[#This Row],[KPz]]*KSa)</f>
        <v>-0.6020599913279624</v>
      </c>
      <c r="V2882">
        <f>(Sample[[#This Row],[KPx]]*$R$2-Sample[[#This Row],[Kpy]]*KSa)</f>
        <v>-0.6020599913279624</v>
      </c>
      <c r="W2882">
        <f>Sample[[#This Row],[Kpy]]*KTc-Sample[[#This Row],[KPz]]*KTb</f>
        <v>1.3979400086720375</v>
      </c>
      <c r="X2882">
        <f>-1*(Sample[[#This Row],[KPx]]*KTc-Sample[[#This Row],[KPz]]*KTa)</f>
        <v>1.3979400086720375</v>
      </c>
      <c r="Y2882">
        <f>(Sample[[#This Row],[KPx]]*KTb-Sample[[#This Row],[Kpy]]*KTa)</f>
        <v>1.3979400086720375</v>
      </c>
      <c r="Z2882">
        <f>-Sample[[#This Row],[Xp]]*a+Sample[[#This Row],[Yp]]*b+Sample[[#This Row],[Zp]]*c_</f>
        <v>-1.2041199826559248</v>
      </c>
      <c r="AA2882" s="8">
        <f>-IF(Sample[[#This Row],[Column2]]&gt;0,1,-1)*SQRT(Sample[[#This Row],[KPx''i]]^2+Sample[[#This Row],[KPx''j]]^2+Sample[[#This Row],[KPx''k]]^2)/Ksmag/Scale</f>
        <v>0.73736988664898651</v>
      </c>
      <c r="AB2882" s="1">
        <f>SQRT(Sample[[#This Row],[Kpy''i]]^2+Sample[[#This Row],[KPy''j]]^2+Sample[[#This Row],[KPy''k]]^2)/KTmag/Scale</f>
        <v>0.98849285982397894</v>
      </c>
    </row>
    <row r="2883" spans="1:28" hidden="1" x14ac:dyDescent="0.25">
      <c r="A2883" s="5">
        <v>2878</v>
      </c>
      <c r="B2883" s="13" t="s">
        <v>43</v>
      </c>
      <c r="C2883" s="5"/>
      <c r="D2883" s="5"/>
      <c r="E2883">
        <v>3</v>
      </c>
      <c r="F2883">
        <v>7</v>
      </c>
      <c r="G2883">
        <v>2</v>
      </c>
      <c r="H2883" s="11">
        <f>Sample[[#This Row],[C]]/Sample[[#This Row],[D]]</f>
        <v>2.3333333333333335</v>
      </c>
      <c r="I2883" s="11">
        <f>Sample[[#This Row],[A]]/Sample[[#This Row],[C]]</f>
        <v>0.2857142857142857</v>
      </c>
      <c r="J2883" s="11">
        <f>Sample[[#This Row],[D]]/Sample[[#This Row],[A]]</f>
        <v>1.5</v>
      </c>
      <c r="K2883" s="11">
        <f>Sample[[#This Row],[A]]/Sample[[#This Row],[D]]</f>
        <v>0.66666666666666663</v>
      </c>
      <c r="L2883" s="11">
        <f>Sample[[#This Row],[D]]/Sample[[#This Row],[C]]</f>
        <v>0.42857142857142855</v>
      </c>
      <c r="M2883" s="11">
        <f>Sample[[#This Row],[C]]/Sample[[#This Row],[A]]</f>
        <v>3.5</v>
      </c>
      <c r="N2883">
        <f>IF(Sample[[#This Row],[Ap]]=0,10,LOG(Sample[[#This Row],[Ap]]))</f>
        <v>0.36797678529459443</v>
      </c>
      <c r="O2883">
        <f>IF(Sample[[#This Row],[Ei]]=0,10,LOG(Sample[[#This Row],[Ei]]))</f>
        <v>-0.54406804435027567</v>
      </c>
      <c r="P2883">
        <f>IF(Sample[[#This Row],[Ii]]=0,10,LOG(Sample[[#This Row],[Ii]]))</f>
        <v>0.17609125905568124</v>
      </c>
      <c r="Q2883">
        <f>Kx-Sample[[#This Row],[Xp]]</f>
        <v>-0.36797678529459443</v>
      </c>
      <c r="R2883">
        <f>Ky-Sample[[#This Row],[Yp]]</f>
        <v>-0.45593195564972433</v>
      </c>
      <c r="S2883">
        <f>Kz-Sample[[#This Row],[Zp]]</f>
        <v>0.82390874094431876</v>
      </c>
      <c r="T2883">
        <f>Sample[[#This Row],[Kpy]]*KSc-Sample[[#This Row],[KPz]]*KSb</f>
        <v>-0.36797678529459443</v>
      </c>
      <c r="U2883">
        <f>-1*(Sample[[#This Row],[KPx]]*KSc-Sample[[#This Row],[KPz]]*KSa)</f>
        <v>-0.36797678529459443</v>
      </c>
      <c r="V2883">
        <f>(Sample[[#This Row],[KPx]]*$R$2-Sample[[#This Row],[Kpy]]*KSa)</f>
        <v>-0.36797678529459443</v>
      </c>
      <c r="W2883">
        <f>Sample[[#This Row],[Kpy]]*KTc-Sample[[#This Row],[KPz]]*KTb</f>
        <v>1.279840696594043</v>
      </c>
      <c r="X2883">
        <f>-1*(Sample[[#This Row],[KPx]]*KTc-Sample[[#This Row],[KPz]]*KTa)</f>
        <v>1.279840696594043</v>
      </c>
      <c r="Y2883">
        <f>(Sample[[#This Row],[KPx]]*KTb-Sample[[#This Row],[Kpy]]*KTa)</f>
        <v>1.279840696594043</v>
      </c>
      <c r="Z2883">
        <f>-Sample[[#This Row],[Xp]]*a+Sample[[#This Row],[Yp]]*b+Sample[[#This Row],[Zp]]*c_</f>
        <v>-0.73595357058918887</v>
      </c>
      <c r="AA2883" s="8">
        <f>-IF(Sample[[#This Row],[Column2]]&gt;0,1,-1)*SQRT(Sample[[#This Row],[KPx''i]]^2+Sample[[#This Row],[KPx''j]]^2+Sample[[#This Row],[KPx''k]]^2)/Ksmag/Scale</f>
        <v>0.45067768058071839</v>
      </c>
      <c r="AB2883" s="1">
        <f>SQRT(Sample[[#This Row],[Kpy''i]]^2+Sample[[#This Row],[KPy''j]]^2+Sample[[#This Row],[KPy''k]]^2)/KTmag/Scale</f>
        <v>0.90498403540016259</v>
      </c>
    </row>
    <row r="2884" spans="1:28" hidden="1" x14ac:dyDescent="0.25">
      <c r="A2884" s="5">
        <v>2879</v>
      </c>
      <c r="B2884" s="13" t="s">
        <v>43</v>
      </c>
      <c r="C2884" s="5"/>
      <c r="D2884" s="5"/>
      <c r="E2884">
        <v>5</v>
      </c>
      <c r="F2884">
        <v>3</v>
      </c>
      <c r="G2884">
        <v>5</v>
      </c>
      <c r="H2884" s="11">
        <f>Sample[[#This Row],[C]]/Sample[[#This Row],[D]]</f>
        <v>0.6</v>
      </c>
      <c r="I2884" s="11">
        <f>Sample[[#This Row],[A]]/Sample[[#This Row],[C]]</f>
        <v>1.6666666666666667</v>
      </c>
      <c r="J2884" s="11">
        <f>Sample[[#This Row],[D]]/Sample[[#This Row],[A]]</f>
        <v>1</v>
      </c>
      <c r="K2884" s="11">
        <f>Sample[[#This Row],[A]]/Sample[[#This Row],[D]]</f>
        <v>1</v>
      </c>
      <c r="L2884" s="11">
        <f>Sample[[#This Row],[D]]/Sample[[#This Row],[C]]</f>
        <v>1.6666666666666667</v>
      </c>
      <c r="M2884" s="11">
        <f>Sample[[#This Row],[C]]/Sample[[#This Row],[A]]</f>
        <v>0.6</v>
      </c>
      <c r="N2884">
        <f>IF(Sample[[#This Row],[Ap]]=0,10,LOG(Sample[[#This Row],[Ap]]))</f>
        <v>-0.22184874961635639</v>
      </c>
      <c r="O2884">
        <f>IF(Sample[[#This Row],[Ei]]=0,10,LOG(Sample[[#This Row],[Ei]]))</f>
        <v>0.22184874961635639</v>
      </c>
      <c r="P2884">
        <f>IF(Sample[[#This Row],[Ii]]=0,10,LOG(Sample[[#This Row],[Ii]]))</f>
        <v>0</v>
      </c>
      <c r="Q2884">
        <f>Kx-Sample[[#This Row],[Xp]]</f>
        <v>0.22184874961635639</v>
      </c>
      <c r="R2884">
        <f>Ky-Sample[[#This Row],[Yp]]</f>
        <v>-1.2218487496163564</v>
      </c>
      <c r="S2884">
        <f>Kz-Sample[[#This Row],[Zp]]</f>
        <v>1</v>
      </c>
      <c r="T2884">
        <f>Sample[[#This Row],[Kpy]]*KSc-Sample[[#This Row],[KPz]]*KSb</f>
        <v>0.22184874961635637</v>
      </c>
      <c r="U2884">
        <f>-1*(Sample[[#This Row],[KPx]]*KSc-Sample[[#This Row],[KPz]]*KSa)</f>
        <v>0.22184874961635639</v>
      </c>
      <c r="V2884">
        <f>(Sample[[#This Row],[KPx]]*$R$2-Sample[[#This Row],[Kpy]]*KSa)</f>
        <v>0.22184874961635639</v>
      </c>
      <c r="W2884">
        <f>Sample[[#This Row],[Kpy]]*KTc-Sample[[#This Row],[KPz]]*KTb</f>
        <v>2.2218487496163561</v>
      </c>
      <c r="X2884">
        <f>-1*(Sample[[#This Row],[KPx]]*KTc-Sample[[#This Row],[KPz]]*KTa)</f>
        <v>2.2218487496163566</v>
      </c>
      <c r="Y2884">
        <f>(Sample[[#This Row],[KPx]]*KTb-Sample[[#This Row],[Kpy]]*KTa)</f>
        <v>2.2218487496163561</v>
      </c>
      <c r="Z2884">
        <f>-Sample[[#This Row],[Xp]]*a+Sample[[#This Row],[Yp]]*b+Sample[[#This Row],[Zp]]*c_</f>
        <v>0.44369749923271279</v>
      </c>
      <c r="AA2884" s="8">
        <f>-IF(Sample[[#This Row],[Column2]]&gt;0,1,-1)*SQRT(Sample[[#This Row],[KPx''i]]^2+Sample[[#This Row],[KPx''j]]^2+Sample[[#This Row],[KPx''k]]^2)/Ksmag/Scale</f>
        <v>-0.27170811831726921</v>
      </c>
      <c r="AB2884" s="1">
        <f>SQRT(Sample[[#This Row],[Kpy''i]]^2+Sample[[#This Row],[KPy''j]]^2+Sample[[#This Row],[KPy''k]]^2)/KTmag/Scale</f>
        <v>1.5710843176245775</v>
      </c>
    </row>
    <row r="2885" spans="1:28" hidden="1" x14ac:dyDescent="0.25">
      <c r="A2885" s="5">
        <v>2880</v>
      </c>
      <c r="B2885" s="13" t="s">
        <v>43</v>
      </c>
      <c r="C2885" s="5"/>
      <c r="D2885" s="5"/>
      <c r="E2885">
        <v>10</v>
      </c>
      <c r="F2885">
        <v>5</v>
      </c>
      <c r="G2885">
        <v>4</v>
      </c>
      <c r="H2885" s="11">
        <f>Sample[[#This Row],[C]]/Sample[[#This Row],[D]]</f>
        <v>0.5</v>
      </c>
      <c r="I2885" s="11">
        <f>Sample[[#This Row],[A]]/Sample[[#This Row],[C]]</f>
        <v>0.8</v>
      </c>
      <c r="J2885" s="11">
        <f>Sample[[#This Row],[D]]/Sample[[#This Row],[A]]</f>
        <v>2.5</v>
      </c>
      <c r="K2885" s="11">
        <f>Sample[[#This Row],[A]]/Sample[[#This Row],[D]]</f>
        <v>0.4</v>
      </c>
      <c r="L2885" s="11">
        <f>Sample[[#This Row],[D]]/Sample[[#This Row],[C]]</f>
        <v>2</v>
      </c>
      <c r="M2885" s="11">
        <f>Sample[[#This Row],[C]]/Sample[[#This Row],[A]]</f>
        <v>1.25</v>
      </c>
      <c r="N2885">
        <f>IF(Sample[[#This Row],[Ap]]=0,10,LOG(Sample[[#This Row],[Ap]]))</f>
        <v>-0.3010299956639812</v>
      </c>
      <c r="O2885">
        <f>IF(Sample[[#This Row],[Ei]]=0,10,LOG(Sample[[#This Row],[Ei]]))</f>
        <v>-9.6910013008056392E-2</v>
      </c>
      <c r="P2885">
        <f>IF(Sample[[#This Row],[Ii]]=0,10,LOG(Sample[[#This Row],[Ii]]))</f>
        <v>0.3979400086720376</v>
      </c>
      <c r="Q2885">
        <f>Kx-Sample[[#This Row],[Xp]]</f>
        <v>0.3010299956639812</v>
      </c>
      <c r="R2885">
        <f>Ky-Sample[[#This Row],[Yp]]</f>
        <v>-0.90308998699194365</v>
      </c>
      <c r="S2885">
        <f>Kz-Sample[[#This Row],[Zp]]</f>
        <v>0.6020599913279624</v>
      </c>
      <c r="T2885">
        <f>Sample[[#This Row],[Kpy]]*KSc-Sample[[#This Row],[KPz]]*KSb</f>
        <v>0.30102999566398125</v>
      </c>
      <c r="U2885">
        <f>-1*(Sample[[#This Row],[KPx]]*KSc-Sample[[#This Row],[KPz]]*KSa)</f>
        <v>0.3010299956639812</v>
      </c>
      <c r="V2885">
        <f>(Sample[[#This Row],[KPx]]*$R$2-Sample[[#This Row],[Kpy]]*KSa)</f>
        <v>0.3010299956639812</v>
      </c>
      <c r="W2885">
        <f>Sample[[#This Row],[Kpy]]*KTc-Sample[[#This Row],[KPz]]*KTb</f>
        <v>1.505149978319906</v>
      </c>
      <c r="X2885">
        <f>-1*(Sample[[#This Row],[KPx]]*KTc-Sample[[#This Row],[KPz]]*KTa)</f>
        <v>1.505149978319906</v>
      </c>
      <c r="Y2885">
        <f>(Sample[[#This Row],[KPx]]*KTb-Sample[[#This Row],[Kpy]]*KTa)</f>
        <v>1.505149978319906</v>
      </c>
      <c r="Z2885">
        <f>-Sample[[#This Row],[Xp]]*a+Sample[[#This Row],[Yp]]*b+Sample[[#This Row],[Zp]]*c_</f>
        <v>0.6020599913279624</v>
      </c>
      <c r="AA2885" s="8">
        <f>-IF(Sample[[#This Row],[Column2]]&gt;0,1,-1)*SQRT(Sample[[#This Row],[KPx''i]]^2+Sample[[#This Row],[KPx''j]]^2+Sample[[#This Row],[KPx''k]]^2)/Ksmag/Scale</f>
        <v>-0.36868494332449331</v>
      </c>
      <c r="AB2885" s="1">
        <f>SQRT(Sample[[#This Row],[Kpy''i]]^2+Sample[[#This Row],[KPy''j]]^2+Sample[[#This Row],[KPy''k]]^2)/KTmag/Scale</f>
        <v>1.0643017563727906</v>
      </c>
    </row>
    <row r="2886" spans="1:28" hidden="1" x14ac:dyDescent="0.25">
      <c r="A2886" s="5">
        <v>2881</v>
      </c>
      <c r="B2886" s="13" t="s">
        <v>43</v>
      </c>
      <c r="C2886" s="5"/>
      <c r="D2886" s="5"/>
      <c r="E2886">
        <v>2</v>
      </c>
      <c r="F2886">
        <v>10</v>
      </c>
      <c r="G2886">
        <v>5</v>
      </c>
      <c r="H2886" s="11">
        <f>Sample[[#This Row],[C]]/Sample[[#This Row],[D]]</f>
        <v>5</v>
      </c>
      <c r="I2886" s="11">
        <f>Sample[[#This Row],[A]]/Sample[[#This Row],[C]]</f>
        <v>0.5</v>
      </c>
      <c r="J2886" s="11">
        <f>Sample[[#This Row],[D]]/Sample[[#This Row],[A]]</f>
        <v>0.4</v>
      </c>
      <c r="K2886" s="11">
        <f>Sample[[#This Row],[A]]/Sample[[#This Row],[D]]</f>
        <v>2.5</v>
      </c>
      <c r="L2886" s="11">
        <f>Sample[[#This Row],[D]]/Sample[[#This Row],[C]]</f>
        <v>0.2</v>
      </c>
      <c r="M2886" s="11">
        <f>Sample[[#This Row],[C]]/Sample[[#This Row],[A]]</f>
        <v>2</v>
      </c>
      <c r="N2886">
        <f>IF(Sample[[#This Row],[Ap]]=0,10,LOG(Sample[[#This Row],[Ap]]))</f>
        <v>0.69897000433601886</v>
      </c>
      <c r="O2886">
        <f>IF(Sample[[#This Row],[Ei]]=0,10,LOG(Sample[[#This Row],[Ei]]))</f>
        <v>-0.3010299956639812</v>
      </c>
      <c r="P2886">
        <f>IF(Sample[[#This Row],[Ii]]=0,10,LOG(Sample[[#This Row],[Ii]]))</f>
        <v>-0.3979400086720376</v>
      </c>
      <c r="Q2886">
        <f>Kx-Sample[[#This Row],[Xp]]</f>
        <v>-0.69897000433601886</v>
      </c>
      <c r="R2886">
        <f>Ky-Sample[[#This Row],[Yp]]</f>
        <v>-0.69897000433601875</v>
      </c>
      <c r="S2886">
        <f>Kz-Sample[[#This Row],[Zp]]</f>
        <v>1.3979400086720375</v>
      </c>
      <c r="T2886">
        <f>Sample[[#This Row],[Kpy]]*KSc-Sample[[#This Row],[KPz]]*KSb</f>
        <v>-0.69897000433601875</v>
      </c>
      <c r="U2886">
        <f>-1*(Sample[[#This Row],[KPx]]*KSc-Sample[[#This Row],[KPz]]*KSa)</f>
        <v>-0.69897000433601886</v>
      </c>
      <c r="V2886">
        <f>(Sample[[#This Row],[KPx]]*$R$2-Sample[[#This Row],[Kpy]]*KSa)</f>
        <v>-0.69897000433601886</v>
      </c>
      <c r="W2886">
        <f>Sample[[#This Row],[Kpy]]*KTc-Sample[[#This Row],[KPz]]*KTb</f>
        <v>2.0969100130080562</v>
      </c>
      <c r="X2886">
        <f>-1*(Sample[[#This Row],[KPx]]*KTc-Sample[[#This Row],[KPz]]*KTa)</f>
        <v>2.0969100130080562</v>
      </c>
      <c r="Y2886">
        <f>(Sample[[#This Row],[KPx]]*KTb-Sample[[#This Row],[Kpy]]*KTa)</f>
        <v>2.0969100130080562</v>
      </c>
      <c r="Z2886">
        <f>-Sample[[#This Row],[Xp]]*a+Sample[[#This Row],[Yp]]*b+Sample[[#This Row],[Zp]]*c_</f>
        <v>-1.3979400086720375</v>
      </c>
      <c r="AA2886" s="8">
        <f>-IF(Sample[[#This Row],[Column2]]&gt;0,1,-1)*SQRT(Sample[[#This Row],[KPx''i]]^2+Sample[[#This Row],[KPx''j]]^2+Sample[[#This Row],[KPx''k]]^2)/Ksmag/Scale</f>
        <v>0.85605992806709574</v>
      </c>
      <c r="AB2886" s="1">
        <f>SQRT(Sample[[#This Row],[Kpy''i]]^2+Sample[[#This Row],[KPy''j]]^2+Sample[[#This Row],[KPy''k]]^2)/KTmag/Scale</f>
        <v>1.4827392897359684</v>
      </c>
    </row>
    <row r="2887" spans="1:28" hidden="1" x14ac:dyDescent="0.25">
      <c r="A2887" s="5">
        <v>2882</v>
      </c>
      <c r="B2887" s="13" t="s">
        <v>43</v>
      </c>
      <c r="C2887" s="5"/>
      <c r="D2887" s="5"/>
      <c r="E2887">
        <v>5</v>
      </c>
      <c r="F2887">
        <v>2</v>
      </c>
      <c r="G2887">
        <v>2</v>
      </c>
      <c r="H2887" s="11">
        <f>Sample[[#This Row],[C]]/Sample[[#This Row],[D]]</f>
        <v>0.4</v>
      </c>
      <c r="I2887" s="11">
        <f>Sample[[#This Row],[A]]/Sample[[#This Row],[C]]</f>
        <v>1</v>
      </c>
      <c r="J2887" s="11">
        <f>Sample[[#This Row],[D]]/Sample[[#This Row],[A]]</f>
        <v>2.5</v>
      </c>
      <c r="K2887" s="11">
        <f>Sample[[#This Row],[A]]/Sample[[#This Row],[D]]</f>
        <v>0.4</v>
      </c>
      <c r="L2887" s="11">
        <f>Sample[[#This Row],[D]]/Sample[[#This Row],[C]]</f>
        <v>2.5</v>
      </c>
      <c r="M2887" s="11">
        <f>Sample[[#This Row],[C]]/Sample[[#This Row],[A]]</f>
        <v>1</v>
      </c>
      <c r="N2887">
        <f>IF(Sample[[#This Row],[Ap]]=0,10,LOG(Sample[[#This Row],[Ap]]))</f>
        <v>-0.3979400086720376</v>
      </c>
      <c r="O2887">
        <f>IF(Sample[[#This Row],[Ei]]=0,10,LOG(Sample[[#This Row],[Ei]]))</f>
        <v>0</v>
      </c>
      <c r="P2887">
        <f>IF(Sample[[#This Row],[Ii]]=0,10,LOG(Sample[[#This Row],[Ii]]))</f>
        <v>0.3979400086720376</v>
      </c>
      <c r="Q2887">
        <f>Kx-Sample[[#This Row],[Xp]]</f>
        <v>0.3979400086720376</v>
      </c>
      <c r="R2887">
        <f>Ky-Sample[[#This Row],[Yp]]</f>
        <v>-1</v>
      </c>
      <c r="S2887">
        <f>Kz-Sample[[#This Row],[Zp]]</f>
        <v>0.6020599913279624</v>
      </c>
      <c r="T2887">
        <f>Sample[[#This Row],[Kpy]]*KSc-Sample[[#This Row],[KPz]]*KSb</f>
        <v>0.3979400086720376</v>
      </c>
      <c r="U2887">
        <f>-1*(Sample[[#This Row],[KPx]]*KSc-Sample[[#This Row],[KPz]]*KSa)</f>
        <v>0.3979400086720376</v>
      </c>
      <c r="V2887">
        <f>(Sample[[#This Row],[KPx]]*$R$2-Sample[[#This Row],[Kpy]]*KSa)</f>
        <v>0.3979400086720376</v>
      </c>
      <c r="W2887">
        <f>Sample[[#This Row],[Kpy]]*KTc-Sample[[#This Row],[KPz]]*KTb</f>
        <v>1.6020599913279625</v>
      </c>
      <c r="X2887">
        <f>-1*(Sample[[#This Row],[KPx]]*KTc-Sample[[#This Row],[KPz]]*KTa)</f>
        <v>1.6020599913279625</v>
      </c>
      <c r="Y2887">
        <f>(Sample[[#This Row],[KPx]]*KTb-Sample[[#This Row],[Kpy]]*KTa)</f>
        <v>1.6020599913279625</v>
      </c>
      <c r="Z2887">
        <f>-Sample[[#This Row],[Xp]]*a+Sample[[#This Row],[Yp]]*b+Sample[[#This Row],[Zp]]*c_</f>
        <v>0.79588001734407521</v>
      </c>
      <c r="AA2887" s="8">
        <f>-IF(Sample[[#This Row],[Column2]]&gt;0,1,-1)*SQRT(Sample[[#This Row],[KPx''i]]^2+Sample[[#This Row],[KPx''j]]^2+Sample[[#This Row],[KPx''k]]^2)/Ksmag/Scale</f>
        <v>-0.48737498474260249</v>
      </c>
      <c r="AB2887" s="1">
        <f>SQRT(Sample[[#This Row],[Kpy''i]]^2+Sample[[#This Row],[KPy''j]]^2+Sample[[#This Row],[KPy''k]]^2)/KTmag/Scale</f>
        <v>1.1328274837356638</v>
      </c>
    </row>
    <row r="2888" spans="1:28" hidden="1" x14ac:dyDescent="0.25">
      <c r="A2888" s="5">
        <v>2883</v>
      </c>
      <c r="B2888" s="13" t="s">
        <v>43</v>
      </c>
      <c r="C2888" s="5"/>
      <c r="D2888" s="5"/>
      <c r="E2888">
        <v>8</v>
      </c>
      <c r="F2888">
        <v>3</v>
      </c>
      <c r="G2888">
        <v>7</v>
      </c>
      <c r="H2888" s="11">
        <f>Sample[[#This Row],[C]]/Sample[[#This Row],[D]]</f>
        <v>0.375</v>
      </c>
      <c r="I2888" s="11">
        <f>Sample[[#This Row],[A]]/Sample[[#This Row],[C]]</f>
        <v>2.3333333333333335</v>
      </c>
      <c r="J2888" s="11">
        <f>Sample[[#This Row],[D]]/Sample[[#This Row],[A]]</f>
        <v>1.1428571428571428</v>
      </c>
      <c r="K2888" s="11">
        <f>Sample[[#This Row],[A]]/Sample[[#This Row],[D]]</f>
        <v>0.875</v>
      </c>
      <c r="L2888" s="11">
        <f>Sample[[#This Row],[D]]/Sample[[#This Row],[C]]</f>
        <v>2.6666666666666665</v>
      </c>
      <c r="M2888" s="11">
        <f>Sample[[#This Row],[C]]/Sample[[#This Row],[A]]</f>
        <v>0.42857142857142855</v>
      </c>
      <c r="N2888">
        <f>IF(Sample[[#This Row],[Ap]]=0,10,LOG(Sample[[#This Row],[Ap]]))</f>
        <v>-0.42596873227228116</v>
      </c>
      <c r="O2888">
        <f>IF(Sample[[#This Row],[Ei]]=0,10,LOG(Sample[[#This Row],[Ei]]))</f>
        <v>0.36797678529459443</v>
      </c>
      <c r="P2888">
        <f>IF(Sample[[#This Row],[Ii]]=0,10,LOG(Sample[[#This Row],[Ii]]))</f>
        <v>5.7991946977686733E-2</v>
      </c>
      <c r="Q2888">
        <f>Kx-Sample[[#This Row],[Xp]]</f>
        <v>0.42596873227228116</v>
      </c>
      <c r="R2888">
        <f>Ky-Sample[[#This Row],[Yp]]</f>
        <v>-1.3679767852945943</v>
      </c>
      <c r="S2888">
        <f>Kz-Sample[[#This Row],[Zp]]</f>
        <v>0.94200805302231327</v>
      </c>
      <c r="T2888">
        <f>Sample[[#This Row],[Kpy]]*KSc-Sample[[#This Row],[KPz]]*KSb</f>
        <v>0.42596873227228105</v>
      </c>
      <c r="U2888">
        <f>-1*(Sample[[#This Row],[KPx]]*KSc-Sample[[#This Row],[KPz]]*KSa)</f>
        <v>0.42596873227228116</v>
      </c>
      <c r="V2888">
        <f>(Sample[[#This Row],[KPx]]*$R$2-Sample[[#This Row],[Kpy]]*KSa)</f>
        <v>0.42596873227228116</v>
      </c>
      <c r="W2888">
        <f>Sample[[#This Row],[Kpy]]*KTc-Sample[[#This Row],[KPz]]*KTb</f>
        <v>2.3099848383169075</v>
      </c>
      <c r="X2888">
        <f>-1*(Sample[[#This Row],[KPx]]*KTc-Sample[[#This Row],[KPz]]*KTa)</f>
        <v>2.3099848383169075</v>
      </c>
      <c r="Y2888">
        <f>(Sample[[#This Row],[KPx]]*KTb-Sample[[#This Row],[Kpy]]*KTa)</f>
        <v>2.3099848383169075</v>
      </c>
      <c r="Z2888">
        <f>-Sample[[#This Row],[Xp]]*a+Sample[[#This Row],[Yp]]*b+Sample[[#This Row],[Zp]]*c_</f>
        <v>0.85193746454456232</v>
      </c>
      <c r="AA2888" s="8">
        <f>-IF(Sample[[#This Row],[Column2]]&gt;0,1,-1)*SQRT(Sample[[#This Row],[KPx''i]]^2+Sample[[#This Row],[KPx''j]]^2+Sample[[#This Row],[KPx''k]]^2)/Ksmag/Scale</f>
        <v>-0.52170302022365311</v>
      </c>
      <c r="AB2888" s="1">
        <f>SQRT(Sample[[#This Row],[Kpy''i]]^2+Sample[[#This Row],[KPy''j]]^2+Sample[[#This Row],[KPy''k]]^2)/KTmag/Scale</f>
        <v>1.6334059436119961</v>
      </c>
    </row>
    <row r="2889" spans="1:28" hidden="1" x14ac:dyDescent="0.25">
      <c r="A2889" s="5">
        <v>2884</v>
      </c>
      <c r="B2889" s="13" t="s">
        <v>43</v>
      </c>
      <c r="C2889" s="5"/>
      <c r="D2889" s="5"/>
      <c r="E2889">
        <v>8</v>
      </c>
      <c r="F2889">
        <v>9</v>
      </c>
      <c r="G2889">
        <v>10</v>
      </c>
      <c r="H2889" s="11">
        <f>Sample[[#This Row],[C]]/Sample[[#This Row],[D]]</f>
        <v>1.125</v>
      </c>
      <c r="I2889" s="11">
        <f>Sample[[#This Row],[A]]/Sample[[#This Row],[C]]</f>
        <v>1.1111111111111112</v>
      </c>
      <c r="J2889" s="11">
        <f>Sample[[#This Row],[D]]/Sample[[#This Row],[A]]</f>
        <v>0.8</v>
      </c>
      <c r="K2889" s="11">
        <f>Sample[[#This Row],[A]]/Sample[[#This Row],[D]]</f>
        <v>1.25</v>
      </c>
      <c r="L2889" s="11">
        <f>Sample[[#This Row],[D]]/Sample[[#This Row],[C]]</f>
        <v>0.88888888888888884</v>
      </c>
      <c r="M2889" s="11">
        <f>Sample[[#This Row],[C]]/Sample[[#This Row],[A]]</f>
        <v>0.9</v>
      </c>
      <c r="N2889">
        <f>IF(Sample[[#This Row],[Ap]]=0,10,LOG(Sample[[#This Row],[Ap]]))</f>
        <v>5.1152522447381291E-2</v>
      </c>
      <c r="O2889">
        <f>IF(Sample[[#This Row],[Ei]]=0,10,LOG(Sample[[#This Row],[Ei]]))</f>
        <v>4.5757490560675143E-2</v>
      </c>
      <c r="P2889">
        <f>IF(Sample[[#This Row],[Ii]]=0,10,LOG(Sample[[#This Row],[Ii]]))</f>
        <v>-9.6910013008056392E-2</v>
      </c>
      <c r="Q2889">
        <f>Kx-Sample[[#This Row],[Xp]]</f>
        <v>-5.1152522447381291E-2</v>
      </c>
      <c r="R2889">
        <f>Ky-Sample[[#This Row],[Yp]]</f>
        <v>-1.0457574905606752</v>
      </c>
      <c r="S2889">
        <f>Kz-Sample[[#This Row],[Zp]]</f>
        <v>1.0969100130080565</v>
      </c>
      <c r="T2889">
        <f>Sample[[#This Row],[Kpy]]*KSc-Sample[[#This Row],[KPz]]*KSb</f>
        <v>-5.1152522447381221E-2</v>
      </c>
      <c r="U2889">
        <f>-1*(Sample[[#This Row],[KPx]]*KSc-Sample[[#This Row],[KPz]]*KSa)</f>
        <v>-5.1152522447381291E-2</v>
      </c>
      <c r="V2889">
        <f>(Sample[[#This Row],[KPx]]*$R$2-Sample[[#This Row],[Kpy]]*KSa)</f>
        <v>-5.1152522447381291E-2</v>
      </c>
      <c r="W2889">
        <f>Sample[[#This Row],[Kpy]]*KTc-Sample[[#This Row],[KPz]]*KTb</f>
        <v>2.1426675035687319</v>
      </c>
      <c r="X2889">
        <f>-1*(Sample[[#This Row],[KPx]]*KTc-Sample[[#This Row],[KPz]]*KTa)</f>
        <v>2.1426675035687315</v>
      </c>
      <c r="Y2889">
        <f>(Sample[[#This Row],[KPx]]*KTb-Sample[[#This Row],[Kpy]]*KTa)</f>
        <v>2.1426675035687319</v>
      </c>
      <c r="Z2889">
        <f>-Sample[[#This Row],[Xp]]*a+Sample[[#This Row],[Yp]]*b+Sample[[#This Row],[Zp]]*c_</f>
        <v>-0.1023050448947625</v>
      </c>
      <c r="AA2889" s="8">
        <f>-IF(Sample[[#This Row],[Column2]]&gt;0,1,-1)*SQRT(Sample[[#This Row],[KPx''i]]^2+Sample[[#This Row],[KPx''j]]^2+Sample[[#This Row],[KPx''k]]^2)/Ksmag/Scale</f>
        <v>6.2648789526173337E-2</v>
      </c>
      <c r="AB2889" s="1">
        <f>SQRT(Sample[[#This Row],[Kpy''i]]^2+Sample[[#This Row],[KPy''j]]^2+Sample[[#This Row],[KPy''k]]^2)/KTmag/Scale</f>
        <v>1.5150947216015012</v>
      </c>
    </row>
    <row r="2890" spans="1:28" hidden="1" x14ac:dyDescent="0.25">
      <c r="A2890" s="5">
        <v>2885</v>
      </c>
      <c r="B2890" s="13" t="s">
        <v>43</v>
      </c>
      <c r="C2890" s="5"/>
      <c r="D2890" s="5"/>
      <c r="E2890">
        <v>6</v>
      </c>
      <c r="F2890">
        <v>8</v>
      </c>
      <c r="G2890">
        <v>3</v>
      </c>
      <c r="H2890" s="11">
        <f>Sample[[#This Row],[C]]/Sample[[#This Row],[D]]</f>
        <v>1.3333333333333333</v>
      </c>
      <c r="I2890" s="11">
        <f>Sample[[#This Row],[A]]/Sample[[#This Row],[C]]</f>
        <v>0.375</v>
      </c>
      <c r="J2890" s="11">
        <f>Sample[[#This Row],[D]]/Sample[[#This Row],[A]]</f>
        <v>2</v>
      </c>
      <c r="K2890" s="11">
        <f>Sample[[#This Row],[A]]/Sample[[#This Row],[D]]</f>
        <v>0.5</v>
      </c>
      <c r="L2890" s="11">
        <f>Sample[[#This Row],[D]]/Sample[[#This Row],[C]]</f>
        <v>0.75</v>
      </c>
      <c r="M2890" s="11">
        <f>Sample[[#This Row],[C]]/Sample[[#This Row],[A]]</f>
        <v>2.6666666666666665</v>
      </c>
      <c r="N2890">
        <f>IF(Sample[[#This Row],[Ap]]=0,10,LOG(Sample[[#This Row],[Ap]]))</f>
        <v>0.12493873660829993</v>
      </c>
      <c r="O2890">
        <f>IF(Sample[[#This Row],[Ei]]=0,10,LOG(Sample[[#This Row],[Ei]]))</f>
        <v>-0.42596873227228116</v>
      </c>
      <c r="P2890">
        <f>IF(Sample[[#This Row],[Ii]]=0,10,LOG(Sample[[#This Row],[Ii]]))</f>
        <v>0.3010299956639812</v>
      </c>
      <c r="Q2890">
        <f>Kx-Sample[[#This Row],[Xp]]</f>
        <v>-0.12493873660829993</v>
      </c>
      <c r="R2890">
        <f>Ky-Sample[[#This Row],[Yp]]</f>
        <v>-0.57403126772771884</v>
      </c>
      <c r="S2890">
        <f>Kz-Sample[[#This Row],[Zp]]</f>
        <v>0.69897000433601875</v>
      </c>
      <c r="T2890">
        <f>Sample[[#This Row],[Kpy]]*KSc-Sample[[#This Row],[KPz]]*KSb</f>
        <v>-0.12493873660829991</v>
      </c>
      <c r="U2890">
        <f>-1*(Sample[[#This Row],[KPx]]*KSc-Sample[[#This Row],[KPz]]*KSa)</f>
        <v>-0.12493873660829993</v>
      </c>
      <c r="V2890">
        <f>(Sample[[#This Row],[KPx]]*$R$2-Sample[[#This Row],[Kpy]]*KSa)</f>
        <v>-0.12493873660829993</v>
      </c>
      <c r="W2890">
        <f>Sample[[#This Row],[Kpy]]*KTc-Sample[[#This Row],[KPz]]*KTb</f>
        <v>1.2730012720637376</v>
      </c>
      <c r="X2890">
        <f>-1*(Sample[[#This Row],[KPx]]*KTc-Sample[[#This Row],[KPz]]*KTa)</f>
        <v>1.2730012720637376</v>
      </c>
      <c r="Y2890">
        <f>(Sample[[#This Row],[KPx]]*KTb-Sample[[#This Row],[Kpy]]*KTa)</f>
        <v>1.2730012720637376</v>
      </c>
      <c r="Z2890">
        <f>-Sample[[#This Row],[Xp]]*a+Sample[[#This Row],[Yp]]*b+Sample[[#This Row],[Zp]]*c_</f>
        <v>-0.24987747321659992</v>
      </c>
      <c r="AA2890" s="8">
        <f>-IF(Sample[[#This Row],[Column2]]&gt;0,1,-1)*SQRT(Sample[[#This Row],[KPx''i]]^2+Sample[[#This Row],[KPx''j]]^2+Sample[[#This Row],[KPx''k]]^2)/Ksmag/Scale</f>
        <v>0.15301807689915992</v>
      </c>
      <c r="AB2890" s="1">
        <f>SQRT(Sample[[#This Row],[Kpy''i]]^2+Sample[[#This Row],[KPy''j]]^2+Sample[[#This Row],[KPy''k]]^2)/KTmag/Scale</f>
        <v>0.90014783193537007</v>
      </c>
    </row>
    <row r="2891" spans="1:28" hidden="1" x14ac:dyDescent="0.25">
      <c r="A2891" s="5">
        <v>2886</v>
      </c>
      <c r="B2891" s="13" t="s">
        <v>43</v>
      </c>
      <c r="C2891" s="5"/>
      <c r="D2891" s="5"/>
      <c r="E2891">
        <v>3</v>
      </c>
      <c r="F2891">
        <v>4</v>
      </c>
      <c r="G2891">
        <v>9</v>
      </c>
      <c r="H2891" s="11">
        <f>Sample[[#This Row],[C]]/Sample[[#This Row],[D]]</f>
        <v>1.3333333333333333</v>
      </c>
      <c r="I2891" s="11">
        <f>Sample[[#This Row],[A]]/Sample[[#This Row],[C]]</f>
        <v>2.25</v>
      </c>
      <c r="J2891" s="11">
        <f>Sample[[#This Row],[D]]/Sample[[#This Row],[A]]</f>
        <v>0.33333333333333331</v>
      </c>
      <c r="K2891" s="11">
        <f>Sample[[#This Row],[A]]/Sample[[#This Row],[D]]</f>
        <v>3</v>
      </c>
      <c r="L2891" s="11">
        <f>Sample[[#This Row],[D]]/Sample[[#This Row],[C]]</f>
        <v>0.75</v>
      </c>
      <c r="M2891" s="11">
        <f>Sample[[#This Row],[C]]/Sample[[#This Row],[A]]</f>
        <v>0.44444444444444442</v>
      </c>
      <c r="N2891">
        <f>IF(Sample[[#This Row],[Ap]]=0,10,LOG(Sample[[#This Row],[Ap]]))</f>
        <v>0.12493873660829993</v>
      </c>
      <c r="O2891">
        <f>IF(Sample[[#This Row],[Ei]]=0,10,LOG(Sample[[#This Row],[Ei]]))</f>
        <v>0.35218251811136247</v>
      </c>
      <c r="P2891">
        <f>IF(Sample[[#This Row],[Ii]]=0,10,LOG(Sample[[#This Row],[Ii]]))</f>
        <v>-0.47712125471966244</v>
      </c>
      <c r="Q2891">
        <f>Kx-Sample[[#This Row],[Xp]]</f>
        <v>-0.12493873660829993</v>
      </c>
      <c r="R2891">
        <f>Ky-Sample[[#This Row],[Yp]]</f>
        <v>-1.3521825181113625</v>
      </c>
      <c r="S2891">
        <f>Kz-Sample[[#This Row],[Zp]]</f>
        <v>1.4771212547196624</v>
      </c>
      <c r="T2891">
        <f>Sample[[#This Row],[Kpy]]*KSc-Sample[[#This Row],[KPz]]*KSb</f>
        <v>-0.12493873660829991</v>
      </c>
      <c r="U2891">
        <f>-1*(Sample[[#This Row],[KPx]]*KSc-Sample[[#This Row],[KPz]]*KSa)</f>
        <v>-0.12493873660829993</v>
      </c>
      <c r="V2891">
        <f>(Sample[[#This Row],[KPx]]*$R$2-Sample[[#This Row],[Kpy]]*KSa)</f>
        <v>-0.12493873660829993</v>
      </c>
      <c r="W2891">
        <f>Sample[[#This Row],[Kpy]]*KTc-Sample[[#This Row],[KPz]]*KTb</f>
        <v>2.8293037728310249</v>
      </c>
      <c r="X2891">
        <f>-1*(Sample[[#This Row],[KPx]]*KTc-Sample[[#This Row],[KPz]]*KTa)</f>
        <v>2.8293037728310249</v>
      </c>
      <c r="Y2891">
        <f>(Sample[[#This Row],[KPx]]*KTb-Sample[[#This Row],[Kpy]]*KTa)</f>
        <v>2.8293037728310249</v>
      </c>
      <c r="Z2891">
        <f>-Sample[[#This Row],[Xp]]*a+Sample[[#This Row],[Yp]]*b+Sample[[#This Row],[Zp]]*c_</f>
        <v>-0.24987747321659992</v>
      </c>
      <c r="AA2891" s="8">
        <f>-IF(Sample[[#This Row],[Column2]]&gt;0,1,-1)*SQRT(Sample[[#This Row],[KPx''i]]^2+Sample[[#This Row],[KPx''j]]^2+Sample[[#This Row],[KPx''k]]^2)/Ksmag/Scale</f>
        <v>0.15301807689915992</v>
      </c>
      <c r="AB2891" s="1">
        <f>SQRT(Sample[[#This Row],[Kpy''i]]^2+Sample[[#This Row],[KPy''j]]^2+Sample[[#This Row],[KPy''k]]^2)/KTmag/Scale</f>
        <v>2.0006198838055012</v>
      </c>
    </row>
    <row r="2892" spans="1:28" hidden="1" x14ac:dyDescent="0.25">
      <c r="A2892" s="5">
        <v>2887</v>
      </c>
      <c r="B2892" s="13" t="s">
        <v>43</v>
      </c>
      <c r="C2892" s="5"/>
      <c r="D2892" s="5"/>
      <c r="E2892">
        <v>9</v>
      </c>
      <c r="F2892">
        <v>10</v>
      </c>
      <c r="G2892">
        <v>2</v>
      </c>
      <c r="H2892" s="11">
        <f>Sample[[#This Row],[C]]/Sample[[#This Row],[D]]</f>
        <v>1.1111111111111112</v>
      </c>
      <c r="I2892" s="11">
        <f>Sample[[#This Row],[A]]/Sample[[#This Row],[C]]</f>
        <v>0.2</v>
      </c>
      <c r="J2892" s="11">
        <f>Sample[[#This Row],[D]]/Sample[[#This Row],[A]]</f>
        <v>4.5</v>
      </c>
      <c r="K2892" s="11">
        <f>Sample[[#This Row],[A]]/Sample[[#This Row],[D]]</f>
        <v>0.22222222222222221</v>
      </c>
      <c r="L2892" s="11">
        <f>Sample[[#This Row],[D]]/Sample[[#This Row],[C]]</f>
        <v>0.9</v>
      </c>
      <c r="M2892" s="11">
        <f>Sample[[#This Row],[C]]/Sample[[#This Row],[A]]</f>
        <v>5</v>
      </c>
      <c r="N2892">
        <f>IF(Sample[[#This Row],[Ap]]=0,10,LOG(Sample[[#This Row],[Ap]]))</f>
        <v>4.5757490560675143E-2</v>
      </c>
      <c r="O2892">
        <f>IF(Sample[[#This Row],[Ei]]=0,10,LOG(Sample[[#This Row],[Ei]]))</f>
        <v>-0.69897000433601875</v>
      </c>
      <c r="P2892">
        <f>IF(Sample[[#This Row],[Ii]]=0,10,LOG(Sample[[#This Row],[Ii]]))</f>
        <v>0.65321251377534373</v>
      </c>
      <c r="Q2892">
        <f>Kx-Sample[[#This Row],[Xp]]</f>
        <v>-4.5757490560675143E-2</v>
      </c>
      <c r="R2892">
        <f>Ky-Sample[[#This Row],[Yp]]</f>
        <v>-0.30102999566398125</v>
      </c>
      <c r="S2892">
        <f>Kz-Sample[[#This Row],[Zp]]</f>
        <v>0.34678748622465627</v>
      </c>
      <c r="T2892">
        <f>Sample[[#This Row],[Kpy]]*KSc-Sample[[#This Row],[KPz]]*KSb</f>
        <v>-4.5757490560675018E-2</v>
      </c>
      <c r="U2892">
        <f>-1*(Sample[[#This Row],[KPx]]*KSc-Sample[[#This Row],[KPz]]*KSa)</f>
        <v>-4.5757490560675143E-2</v>
      </c>
      <c r="V2892">
        <f>(Sample[[#This Row],[KPx]]*$R$2-Sample[[#This Row],[Kpy]]*KSa)</f>
        <v>-4.5757490560675143E-2</v>
      </c>
      <c r="W2892">
        <f>Sample[[#This Row],[Kpy]]*KTc-Sample[[#This Row],[KPz]]*KTb</f>
        <v>0.64781748188863753</v>
      </c>
      <c r="X2892">
        <f>-1*(Sample[[#This Row],[KPx]]*KTc-Sample[[#This Row],[KPz]]*KTa)</f>
        <v>0.64781748188863741</v>
      </c>
      <c r="Y2892">
        <f>(Sample[[#This Row],[KPx]]*KTb-Sample[[#This Row],[Kpy]]*KTa)</f>
        <v>0.64781748188863764</v>
      </c>
      <c r="Z2892">
        <f>-Sample[[#This Row],[Xp]]*a+Sample[[#This Row],[Yp]]*b+Sample[[#This Row],[Zp]]*c_</f>
        <v>-9.1514981121350036E-2</v>
      </c>
      <c r="AA2892" s="8">
        <f>-IF(Sample[[#This Row],[Column2]]&gt;0,1,-1)*SQRT(Sample[[#This Row],[KPx''i]]^2+Sample[[#This Row],[KPx''j]]^2+Sample[[#This Row],[KPx''k]]^2)/Ksmag/Scale</f>
        <v>5.6041251891935873E-2</v>
      </c>
      <c r="AB2892" s="1">
        <f>SQRT(Sample[[#This Row],[Kpy''i]]^2+Sample[[#This Row],[KPy''j]]^2+Sample[[#This Row],[KPy''k]]^2)/KTmag/Scale</f>
        <v>0.45807613441464912</v>
      </c>
    </row>
    <row r="2893" spans="1:28" hidden="1" x14ac:dyDescent="0.25">
      <c r="A2893" s="5">
        <v>2888</v>
      </c>
      <c r="B2893" s="13" t="s">
        <v>43</v>
      </c>
      <c r="C2893" s="5"/>
      <c r="D2893" s="5"/>
      <c r="E2893">
        <v>1</v>
      </c>
      <c r="F2893">
        <v>3</v>
      </c>
      <c r="G2893">
        <v>4</v>
      </c>
      <c r="H2893" s="11">
        <f>Sample[[#This Row],[C]]/Sample[[#This Row],[D]]</f>
        <v>3</v>
      </c>
      <c r="I2893" s="11">
        <f>Sample[[#This Row],[A]]/Sample[[#This Row],[C]]</f>
        <v>1.3333333333333333</v>
      </c>
      <c r="J2893" s="11">
        <f>Sample[[#This Row],[D]]/Sample[[#This Row],[A]]</f>
        <v>0.25</v>
      </c>
      <c r="K2893" s="11">
        <f>Sample[[#This Row],[A]]/Sample[[#This Row],[D]]</f>
        <v>4</v>
      </c>
      <c r="L2893" s="11">
        <f>Sample[[#This Row],[D]]/Sample[[#This Row],[C]]</f>
        <v>0.33333333333333331</v>
      </c>
      <c r="M2893" s="11">
        <f>Sample[[#This Row],[C]]/Sample[[#This Row],[A]]</f>
        <v>0.75</v>
      </c>
      <c r="N2893">
        <f>IF(Sample[[#This Row],[Ap]]=0,10,LOG(Sample[[#This Row],[Ap]]))</f>
        <v>0.47712125471966244</v>
      </c>
      <c r="O2893">
        <f>IF(Sample[[#This Row],[Ei]]=0,10,LOG(Sample[[#This Row],[Ei]]))</f>
        <v>0.12493873660829993</v>
      </c>
      <c r="P2893">
        <f>IF(Sample[[#This Row],[Ii]]=0,10,LOG(Sample[[#This Row],[Ii]]))</f>
        <v>-0.6020599913279624</v>
      </c>
      <c r="Q2893">
        <f>Kx-Sample[[#This Row],[Xp]]</f>
        <v>-0.47712125471966244</v>
      </c>
      <c r="R2893">
        <f>Ky-Sample[[#This Row],[Yp]]</f>
        <v>-1.1249387366082999</v>
      </c>
      <c r="S2893">
        <f>Kz-Sample[[#This Row],[Zp]]</f>
        <v>1.6020599913279625</v>
      </c>
      <c r="T2893">
        <f>Sample[[#This Row],[Kpy]]*KSc-Sample[[#This Row],[KPz]]*KSb</f>
        <v>-0.4771212547196626</v>
      </c>
      <c r="U2893">
        <f>-1*(Sample[[#This Row],[KPx]]*KSc-Sample[[#This Row],[KPz]]*KSa)</f>
        <v>-0.47712125471966244</v>
      </c>
      <c r="V2893">
        <f>(Sample[[#This Row],[KPx]]*$R$2-Sample[[#This Row],[Kpy]]*KSa)</f>
        <v>-0.47712125471966244</v>
      </c>
      <c r="W2893">
        <f>Sample[[#This Row],[Kpy]]*KTc-Sample[[#This Row],[KPz]]*KTb</f>
        <v>2.7269987279362624</v>
      </c>
      <c r="X2893">
        <f>-1*(Sample[[#This Row],[KPx]]*KTc-Sample[[#This Row],[KPz]]*KTa)</f>
        <v>2.7269987279362624</v>
      </c>
      <c r="Y2893">
        <f>(Sample[[#This Row],[KPx]]*KTb-Sample[[#This Row],[Kpy]]*KTa)</f>
        <v>2.7269987279362624</v>
      </c>
      <c r="Z2893">
        <f>-Sample[[#This Row],[Xp]]*a+Sample[[#This Row],[Yp]]*b+Sample[[#This Row],[Zp]]*c_</f>
        <v>-0.95424250943932498</v>
      </c>
      <c r="AA2893" s="8">
        <f>-IF(Sample[[#This Row],[Column2]]&gt;0,1,-1)*SQRT(Sample[[#This Row],[KPx''i]]^2+Sample[[#This Row],[KPx''j]]^2+Sample[[#This Row],[KPx''k]]^2)/Ksmag/Scale</f>
        <v>0.58435180974982659</v>
      </c>
      <c r="AB2893" s="1">
        <f>SQRT(Sample[[#This Row],[Kpy''i]]^2+Sample[[#This Row],[KPy''j]]^2+Sample[[#This Row],[KPy''k]]^2)/KTmag/Scale</f>
        <v>1.9282792928108203</v>
      </c>
    </row>
    <row r="2894" spans="1:28" hidden="1" x14ac:dyDescent="0.25">
      <c r="A2894" s="5">
        <v>2889</v>
      </c>
      <c r="B2894" s="13" t="s">
        <v>43</v>
      </c>
      <c r="C2894" s="5"/>
      <c r="D2894" s="5"/>
      <c r="E2894">
        <v>4</v>
      </c>
      <c r="F2894">
        <v>9</v>
      </c>
      <c r="G2894">
        <v>2</v>
      </c>
      <c r="H2894" s="11">
        <f>Sample[[#This Row],[C]]/Sample[[#This Row],[D]]</f>
        <v>2.25</v>
      </c>
      <c r="I2894" s="11">
        <f>Sample[[#This Row],[A]]/Sample[[#This Row],[C]]</f>
        <v>0.22222222222222221</v>
      </c>
      <c r="J2894" s="11">
        <f>Sample[[#This Row],[D]]/Sample[[#This Row],[A]]</f>
        <v>2</v>
      </c>
      <c r="K2894" s="11">
        <f>Sample[[#This Row],[A]]/Sample[[#This Row],[D]]</f>
        <v>0.5</v>
      </c>
      <c r="L2894" s="11">
        <f>Sample[[#This Row],[D]]/Sample[[#This Row],[C]]</f>
        <v>0.44444444444444442</v>
      </c>
      <c r="M2894" s="11">
        <f>Sample[[#This Row],[C]]/Sample[[#This Row],[A]]</f>
        <v>4.5</v>
      </c>
      <c r="N2894">
        <f>IF(Sample[[#This Row],[Ap]]=0,10,LOG(Sample[[#This Row],[Ap]]))</f>
        <v>0.35218251811136247</v>
      </c>
      <c r="O2894">
        <f>IF(Sample[[#This Row],[Ei]]=0,10,LOG(Sample[[#This Row],[Ei]]))</f>
        <v>-0.65321251377534373</v>
      </c>
      <c r="P2894">
        <f>IF(Sample[[#This Row],[Ii]]=0,10,LOG(Sample[[#This Row],[Ii]]))</f>
        <v>0.3010299956639812</v>
      </c>
      <c r="Q2894">
        <f>Kx-Sample[[#This Row],[Xp]]</f>
        <v>-0.35218251811136247</v>
      </c>
      <c r="R2894">
        <f>Ky-Sample[[#This Row],[Yp]]</f>
        <v>-0.34678748622465627</v>
      </c>
      <c r="S2894">
        <f>Kz-Sample[[#This Row],[Zp]]</f>
        <v>0.69897000433601875</v>
      </c>
      <c r="T2894">
        <f>Sample[[#This Row],[Kpy]]*KSc-Sample[[#This Row],[KPz]]*KSb</f>
        <v>-0.35218251811136247</v>
      </c>
      <c r="U2894">
        <f>-1*(Sample[[#This Row],[KPx]]*KSc-Sample[[#This Row],[KPz]]*KSa)</f>
        <v>-0.35218251811136247</v>
      </c>
      <c r="V2894">
        <f>(Sample[[#This Row],[KPx]]*$R$2-Sample[[#This Row],[Kpy]]*KSa)</f>
        <v>-0.35218251811136247</v>
      </c>
      <c r="W2894">
        <f>Sample[[#This Row],[Kpy]]*KTc-Sample[[#This Row],[KPz]]*KTb</f>
        <v>1.045757490560675</v>
      </c>
      <c r="X2894">
        <f>-1*(Sample[[#This Row],[KPx]]*KTc-Sample[[#This Row],[KPz]]*KTa)</f>
        <v>1.045757490560675</v>
      </c>
      <c r="Y2894">
        <f>(Sample[[#This Row],[KPx]]*KTb-Sample[[#This Row],[Kpy]]*KTa)</f>
        <v>1.045757490560675</v>
      </c>
      <c r="Z2894">
        <f>-Sample[[#This Row],[Xp]]*a+Sample[[#This Row],[Yp]]*b+Sample[[#This Row],[Zp]]*c_</f>
        <v>-0.70436503622272506</v>
      </c>
      <c r="AA2894" s="8">
        <f>-IF(Sample[[#This Row],[Column2]]&gt;0,1,-1)*SQRT(Sample[[#This Row],[KPx''i]]^2+Sample[[#This Row],[KPx''j]]^2+Sample[[#This Row],[KPx''k]]^2)/Ksmag/Scale</f>
        <v>0.43133373285066656</v>
      </c>
      <c r="AB2894" s="1">
        <f>SQRT(Sample[[#This Row],[Kpy''i]]^2+Sample[[#This Row],[KPy''j]]^2+Sample[[#This Row],[KPy''k]]^2)/KTmag/Scale</f>
        <v>0.73946221305208037</v>
      </c>
    </row>
    <row r="2895" spans="1:28" hidden="1" x14ac:dyDescent="0.25">
      <c r="A2895" s="5">
        <v>2890</v>
      </c>
      <c r="B2895" s="13" t="s">
        <v>43</v>
      </c>
      <c r="C2895" s="5"/>
      <c r="D2895" s="5"/>
      <c r="E2895">
        <v>10</v>
      </c>
      <c r="F2895">
        <v>1</v>
      </c>
      <c r="G2895">
        <v>8</v>
      </c>
      <c r="H2895" s="11">
        <f>Sample[[#This Row],[C]]/Sample[[#This Row],[D]]</f>
        <v>0.1</v>
      </c>
      <c r="I2895" s="11">
        <f>Sample[[#This Row],[A]]/Sample[[#This Row],[C]]</f>
        <v>8</v>
      </c>
      <c r="J2895" s="11">
        <f>Sample[[#This Row],[D]]/Sample[[#This Row],[A]]</f>
        <v>1.25</v>
      </c>
      <c r="K2895" s="11">
        <f>Sample[[#This Row],[A]]/Sample[[#This Row],[D]]</f>
        <v>0.8</v>
      </c>
      <c r="L2895" s="11">
        <f>Sample[[#This Row],[D]]/Sample[[#This Row],[C]]</f>
        <v>10</v>
      </c>
      <c r="M2895" s="11">
        <f>Sample[[#This Row],[C]]/Sample[[#This Row],[A]]</f>
        <v>0.125</v>
      </c>
      <c r="N2895">
        <f>IF(Sample[[#This Row],[Ap]]=0,10,LOG(Sample[[#This Row],[Ap]]))</f>
        <v>-1</v>
      </c>
      <c r="O2895">
        <f>IF(Sample[[#This Row],[Ei]]=0,10,LOG(Sample[[#This Row],[Ei]]))</f>
        <v>0.90308998699194354</v>
      </c>
      <c r="P2895">
        <f>IF(Sample[[#This Row],[Ii]]=0,10,LOG(Sample[[#This Row],[Ii]]))</f>
        <v>9.691001300805642E-2</v>
      </c>
      <c r="Q2895">
        <f>Kx-Sample[[#This Row],[Xp]]</f>
        <v>1</v>
      </c>
      <c r="R2895">
        <f>Ky-Sample[[#This Row],[Yp]]</f>
        <v>-1.9030899869919435</v>
      </c>
      <c r="S2895">
        <f>Kz-Sample[[#This Row],[Zp]]</f>
        <v>0.90308998699194354</v>
      </c>
      <c r="T2895">
        <f>Sample[[#This Row],[Kpy]]*KSc-Sample[[#This Row],[KPz]]*KSb</f>
        <v>1</v>
      </c>
      <c r="U2895">
        <f>-1*(Sample[[#This Row],[KPx]]*KSc-Sample[[#This Row],[KPz]]*KSa)</f>
        <v>1</v>
      </c>
      <c r="V2895">
        <f>(Sample[[#This Row],[KPx]]*$R$2-Sample[[#This Row],[Kpy]]*KSa)</f>
        <v>1</v>
      </c>
      <c r="W2895">
        <f>Sample[[#This Row],[Kpy]]*KTc-Sample[[#This Row],[KPz]]*KTb</f>
        <v>2.8061799739838871</v>
      </c>
      <c r="X2895">
        <f>-1*(Sample[[#This Row],[KPx]]*KTc-Sample[[#This Row],[KPz]]*KTa)</f>
        <v>2.8061799739838871</v>
      </c>
      <c r="Y2895">
        <f>(Sample[[#This Row],[KPx]]*KTb-Sample[[#This Row],[Kpy]]*KTa)</f>
        <v>2.8061799739838871</v>
      </c>
      <c r="Z2895">
        <f>-Sample[[#This Row],[Xp]]*a+Sample[[#This Row],[Yp]]*b+Sample[[#This Row],[Zp]]*c_</f>
        <v>2</v>
      </c>
      <c r="AA2895" s="8">
        <f>-IF(Sample[[#This Row],[Column2]]&gt;0,1,-1)*SQRT(Sample[[#This Row],[KPx''i]]^2+Sample[[#This Row],[KPx''j]]^2+Sample[[#This Row],[KPx''k]]^2)/Ksmag/Scale</f>
        <v>-1.2247448713915889</v>
      </c>
      <c r="AB2895" s="1">
        <f>SQRT(Sample[[#This Row],[Kpy''i]]^2+Sample[[#This Row],[KPy''j]]^2+Sample[[#This Row],[KPy''k]]^2)/KTmag/Scale</f>
        <v>1.9842688888338964</v>
      </c>
    </row>
    <row r="2896" spans="1:28" hidden="1" x14ac:dyDescent="0.25">
      <c r="A2896" s="5">
        <v>2891</v>
      </c>
      <c r="B2896" s="13" t="s">
        <v>43</v>
      </c>
      <c r="C2896" s="5"/>
      <c r="D2896" s="5"/>
      <c r="E2896">
        <v>4</v>
      </c>
      <c r="F2896">
        <v>10</v>
      </c>
      <c r="G2896">
        <v>1</v>
      </c>
      <c r="H2896" s="11">
        <f>Sample[[#This Row],[C]]/Sample[[#This Row],[D]]</f>
        <v>2.5</v>
      </c>
      <c r="I2896" s="11">
        <f>Sample[[#This Row],[A]]/Sample[[#This Row],[C]]</f>
        <v>0.1</v>
      </c>
      <c r="J2896" s="11">
        <f>Sample[[#This Row],[D]]/Sample[[#This Row],[A]]</f>
        <v>4</v>
      </c>
      <c r="K2896" s="11">
        <f>Sample[[#This Row],[A]]/Sample[[#This Row],[D]]</f>
        <v>0.25</v>
      </c>
      <c r="L2896" s="11">
        <f>Sample[[#This Row],[D]]/Sample[[#This Row],[C]]</f>
        <v>0.4</v>
      </c>
      <c r="M2896" s="11">
        <f>Sample[[#This Row],[C]]/Sample[[#This Row],[A]]</f>
        <v>10</v>
      </c>
      <c r="N2896">
        <f>IF(Sample[[#This Row],[Ap]]=0,10,LOG(Sample[[#This Row],[Ap]]))</f>
        <v>0.3979400086720376</v>
      </c>
      <c r="O2896">
        <f>IF(Sample[[#This Row],[Ei]]=0,10,LOG(Sample[[#This Row],[Ei]]))</f>
        <v>-1</v>
      </c>
      <c r="P2896">
        <f>IF(Sample[[#This Row],[Ii]]=0,10,LOG(Sample[[#This Row],[Ii]]))</f>
        <v>0.6020599913279624</v>
      </c>
      <c r="Q2896">
        <f>Kx-Sample[[#This Row],[Xp]]</f>
        <v>-0.3979400086720376</v>
      </c>
      <c r="R2896">
        <f>Ky-Sample[[#This Row],[Yp]]</f>
        <v>0</v>
      </c>
      <c r="S2896">
        <f>Kz-Sample[[#This Row],[Zp]]</f>
        <v>0.3979400086720376</v>
      </c>
      <c r="T2896">
        <f>Sample[[#This Row],[Kpy]]*KSc-Sample[[#This Row],[KPz]]*KSb</f>
        <v>-0.3979400086720376</v>
      </c>
      <c r="U2896">
        <f>-1*(Sample[[#This Row],[KPx]]*KSc-Sample[[#This Row],[KPz]]*KSa)</f>
        <v>-0.3979400086720376</v>
      </c>
      <c r="V2896">
        <f>(Sample[[#This Row],[KPx]]*$R$2-Sample[[#This Row],[Kpy]]*KSa)</f>
        <v>-0.3979400086720376</v>
      </c>
      <c r="W2896">
        <f>Sample[[#This Row],[Kpy]]*KTc-Sample[[#This Row],[KPz]]*KTb</f>
        <v>0.3979400086720376</v>
      </c>
      <c r="X2896">
        <f>-1*(Sample[[#This Row],[KPx]]*KTc-Sample[[#This Row],[KPz]]*KTa)</f>
        <v>0.3979400086720376</v>
      </c>
      <c r="Y2896">
        <f>(Sample[[#This Row],[KPx]]*KTb-Sample[[#This Row],[Kpy]]*KTa)</f>
        <v>0.3979400086720376</v>
      </c>
      <c r="Z2896">
        <f>-Sample[[#This Row],[Xp]]*a+Sample[[#This Row],[Yp]]*b+Sample[[#This Row],[Zp]]*c_</f>
        <v>-0.79588001734407521</v>
      </c>
      <c r="AA2896" s="8">
        <f>-IF(Sample[[#This Row],[Column2]]&gt;0,1,-1)*SQRT(Sample[[#This Row],[KPx''i]]^2+Sample[[#This Row],[KPx''j]]^2+Sample[[#This Row],[KPx''k]]^2)/Ksmag/Scale</f>
        <v>0.48737498474260249</v>
      </c>
      <c r="AB2896" s="1">
        <f>SQRT(Sample[[#This Row],[Kpy''i]]^2+Sample[[#This Row],[KPy''j]]^2+Sample[[#This Row],[KPy''k]]^2)/KTmag/Scale</f>
        <v>0.28138607863743137</v>
      </c>
    </row>
    <row r="2897" spans="1:28" hidden="1" x14ac:dyDescent="0.25">
      <c r="A2897" s="5">
        <v>2892</v>
      </c>
      <c r="B2897" s="13" t="s">
        <v>43</v>
      </c>
      <c r="C2897" s="5"/>
      <c r="D2897" s="5"/>
      <c r="E2897">
        <v>4</v>
      </c>
      <c r="F2897">
        <v>5</v>
      </c>
      <c r="G2897">
        <v>9</v>
      </c>
      <c r="H2897" s="11">
        <f>Sample[[#This Row],[C]]/Sample[[#This Row],[D]]</f>
        <v>1.25</v>
      </c>
      <c r="I2897" s="11">
        <f>Sample[[#This Row],[A]]/Sample[[#This Row],[C]]</f>
        <v>1.8</v>
      </c>
      <c r="J2897" s="11">
        <f>Sample[[#This Row],[D]]/Sample[[#This Row],[A]]</f>
        <v>0.44444444444444442</v>
      </c>
      <c r="K2897" s="11">
        <f>Sample[[#This Row],[A]]/Sample[[#This Row],[D]]</f>
        <v>2.25</v>
      </c>
      <c r="L2897" s="11">
        <f>Sample[[#This Row],[D]]/Sample[[#This Row],[C]]</f>
        <v>0.8</v>
      </c>
      <c r="M2897" s="11">
        <f>Sample[[#This Row],[C]]/Sample[[#This Row],[A]]</f>
        <v>0.55555555555555558</v>
      </c>
      <c r="N2897">
        <f>IF(Sample[[#This Row],[Ap]]=0,10,LOG(Sample[[#This Row],[Ap]]))</f>
        <v>9.691001300805642E-2</v>
      </c>
      <c r="O2897">
        <f>IF(Sample[[#This Row],[Ei]]=0,10,LOG(Sample[[#This Row],[Ei]]))</f>
        <v>0.25527250510330607</v>
      </c>
      <c r="P2897">
        <f>IF(Sample[[#This Row],[Ii]]=0,10,LOG(Sample[[#This Row],[Ii]]))</f>
        <v>-0.35218251811136253</v>
      </c>
      <c r="Q2897">
        <f>Kx-Sample[[#This Row],[Xp]]</f>
        <v>-9.691001300805642E-2</v>
      </c>
      <c r="R2897">
        <f>Ky-Sample[[#This Row],[Yp]]</f>
        <v>-1.255272505103306</v>
      </c>
      <c r="S2897">
        <f>Kz-Sample[[#This Row],[Zp]]</f>
        <v>1.3521825181113625</v>
      </c>
      <c r="T2897">
        <f>Sample[[#This Row],[Kpy]]*KSc-Sample[[#This Row],[KPz]]*KSb</f>
        <v>-9.6910013008056461E-2</v>
      </c>
      <c r="U2897">
        <f>-1*(Sample[[#This Row],[KPx]]*KSc-Sample[[#This Row],[KPz]]*KSa)</f>
        <v>-9.691001300805642E-2</v>
      </c>
      <c r="V2897">
        <f>(Sample[[#This Row],[KPx]]*$R$2-Sample[[#This Row],[Kpy]]*KSa)</f>
        <v>-9.691001300805642E-2</v>
      </c>
      <c r="W2897">
        <f>Sample[[#This Row],[Kpy]]*KTc-Sample[[#This Row],[KPz]]*KTb</f>
        <v>2.6074550232146683</v>
      </c>
      <c r="X2897">
        <f>-1*(Sample[[#This Row],[KPx]]*KTc-Sample[[#This Row],[KPz]]*KTa)</f>
        <v>2.6074550232146687</v>
      </c>
      <c r="Y2897">
        <f>(Sample[[#This Row],[KPx]]*KTb-Sample[[#This Row],[Kpy]]*KTa)</f>
        <v>2.6074550232146683</v>
      </c>
      <c r="Z2897">
        <f>-Sample[[#This Row],[Xp]]*a+Sample[[#This Row],[Yp]]*b+Sample[[#This Row],[Zp]]*c_</f>
        <v>-0.19382002601611292</v>
      </c>
      <c r="AA2897" s="8">
        <f>-IF(Sample[[#This Row],[Column2]]&gt;0,1,-1)*SQRT(Sample[[#This Row],[KPx''i]]^2+Sample[[#This Row],[KPx''j]]^2+Sample[[#This Row],[KPx''k]]^2)/Ksmag/Scale</f>
        <v>0.11869004141810929</v>
      </c>
      <c r="AB2897" s="1">
        <f>SQRT(Sample[[#This Row],[Kpy''i]]^2+Sample[[#This Row],[KPy''j]]^2+Sample[[#This Row],[KPy''k]]^2)/KTmag/Scale</f>
        <v>1.8437491285540188</v>
      </c>
    </row>
    <row r="2898" spans="1:28" hidden="1" x14ac:dyDescent="0.25">
      <c r="A2898" s="5">
        <v>2893</v>
      </c>
      <c r="B2898" s="13" t="s">
        <v>43</v>
      </c>
      <c r="C2898" s="5"/>
      <c r="D2898" s="5"/>
      <c r="E2898">
        <v>3</v>
      </c>
      <c r="F2898">
        <v>7</v>
      </c>
      <c r="G2898">
        <v>5</v>
      </c>
      <c r="H2898" s="11">
        <f>Sample[[#This Row],[C]]/Sample[[#This Row],[D]]</f>
        <v>2.3333333333333335</v>
      </c>
      <c r="I2898" s="11">
        <f>Sample[[#This Row],[A]]/Sample[[#This Row],[C]]</f>
        <v>0.7142857142857143</v>
      </c>
      <c r="J2898" s="11">
        <f>Sample[[#This Row],[D]]/Sample[[#This Row],[A]]</f>
        <v>0.6</v>
      </c>
      <c r="K2898" s="11">
        <f>Sample[[#This Row],[A]]/Sample[[#This Row],[D]]</f>
        <v>1.6666666666666667</v>
      </c>
      <c r="L2898" s="11">
        <f>Sample[[#This Row],[D]]/Sample[[#This Row],[C]]</f>
        <v>0.42857142857142855</v>
      </c>
      <c r="M2898" s="11">
        <f>Sample[[#This Row],[C]]/Sample[[#This Row],[A]]</f>
        <v>1.4</v>
      </c>
      <c r="N2898">
        <f>IF(Sample[[#This Row],[Ap]]=0,10,LOG(Sample[[#This Row],[Ap]]))</f>
        <v>0.36797678529459443</v>
      </c>
      <c r="O2898">
        <f>IF(Sample[[#This Row],[Ei]]=0,10,LOG(Sample[[#This Row],[Ei]]))</f>
        <v>-0.14612803567823801</v>
      </c>
      <c r="P2898">
        <f>IF(Sample[[#This Row],[Ii]]=0,10,LOG(Sample[[#This Row],[Ii]]))</f>
        <v>-0.22184874961635639</v>
      </c>
      <c r="Q2898">
        <f>Kx-Sample[[#This Row],[Xp]]</f>
        <v>-0.36797678529459443</v>
      </c>
      <c r="R2898">
        <f>Ky-Sample[[#This Row],[Yp]]</f>
        <v>-0.85387196432176204</v>
      </c>
      <c r="S2898">
        <f>Kz-Sample[[#This Row],[Zp]]</f>
        <v>1.2218487496163564</v>
      </c>
      <c r="T2898">
        <f>Sample[[#This Row],[Kpy]]*KSc-Sample[[#This Row],[KPz]]*KSb</f>
        <v>-0.36797678529459432</v>
      </c>
      <c r="U2898">
        <f>-1*(Sample[[#This Row],[KPx]]*KSc-Sample[[#This Row],[KPz]]*KSa)</f>
        <v>-0.36797678529459443</v>
      </c>
      <c r="V2898">
        <f>(Sample[[#This Row],[KPx]]*$R$2-Sample[[#This Row],[Kpy]]*KSa)</f>
        <v>-0.36797678529459443</v>
      </c>
      <c r="W2898">
        <f>Sample[[#This Row],[Kpy]]*KTc-Sample[[#This Row],[KPz]]*KTb</f>
        <v>2.0757207139381184</v>
      </c>
      <c r="X2898">
        <f>-1*(Sample[[#This Row],[KPx]]*KTc-Sample[[#This Row],[KPz]]*KTa)</f>
        <v>2.0757207139381184</v>
      </c>
      <c r="Y2898">
        <f>(Sample[[#This Row],[KPx]]*KTb-Sample[[#This Row],[Kpy]]*KTa)</f>
        <v>2.0757207139381184</v>
      </c>
      <c r="Z2898">
        <f>-Sample[[#This Row],[Xp]]*a+Sample[[#This Row],[Yp]]*b+Sample[[#This Row],[Zp]]*c_</f>
        <v>-0.73595357058918887</v>
      </c>
      <c r="AA2898" s="8">
        <f>-IF(Sample[[#This Row],[Column2]]&gt;0,1,-1)*SQRT(Sample[[#This Row],[KPx''i]]^2+Sample[[#This Row],[KPx''j]]^2+Sample[[#This Row],[KPx''k]]^2)/Ksmag/Scale</f>
        <v>0.45067768058071828</v>
      </c>
      <c r="AB2898" s="1">
        <f>SQRT(Sample[[#This Row],[Kpy''i]]^2+Sample[[#This Row],[KPy''j]]^2+Sample[[#This Row],[KPy''k]]^2)/KTmag/Scale</f>
        <v>1.4677561926750253</v>
      </c>
    </row>
    <row r="2899" spans="1:28" hidden="1" x14ac:dyDescent="0.25">
      <c r="A2899" s="5">
        <v>2894</v>
      </c>
      <c r="B2899" s="13" t="s">
        <v>43</v>
      </c>
      <c r="C2899" s="5"/>
      <c r="D2899" s="5"/>
      <c r="E2899">
        <v>2</v>
      </c>
      <c r="F2899">
        <v>8</v>
      </c>
      <c r="G2899">
        <v>9</v>
      </c>
      <c r="H2899" s="11">
        <f>Sample[[#This Row],[C]]/Sample[[#This Row],[D]]</f>
        <v>4</v>
      </c>
      <c r="I2899" s="11">
        <f>Sample[[#This Row],[A]]/Sample[[#This Row],[C]]</f>
        <v>1.125</v>
      </c>
      <c r="J2899" s="11">
        <f>Sample[[#This Row],[D]]/Sample[[#This Row],[A]]</f>
        <v>0.22222222222222221</v>
      </c>
      <c r="K2899" s="11">
        <f>Sample[[#This Row],[A]]/Sample[[#This Row],[D]]</f>
        <v>4.5</v>
      </c>
      <c r="L2899" s="11">
        <f>Sample[[#This Row],[D]]/Sample[[#This Row],[C]]</f>
        <v>0.25</v>
      </c>
      <c r="M2899" s="11">
        <f>Sample[[#This Row],[C]]/Sample[[#This Row],[A]]</f>
        <v>0.88888888888888884</v>
      </c>
      <c r="N2899">
        <f>IF(Sample[[#This Row],[Ap]]=0,10,LOG(Sample[[#This Row],[Ap]]))</f>
        <v>0.6020599913279624</v>
      </c>
      <c r="O2899">
        <f>IF(Sample[[#This Row],[Ei]]=0,10,LOG(Sample[[#This Row],[Ei]]))</f>
        <v>5.1152522447381291E-2</v>
      </c>
      <c r="P2899">
        <f>IF(Sample[[#This Row],[Ii]]=0,10,LOG(Sample[[#This Row],[Ii]]))</f>
        <v>-0.65321251377534373</v>
      </c>
      <c r="Q2899">
        <f>Kx-Sample[[#This Row],[Xp]]</f>
        <v>-0.6020599913279624</v>
      </c>
      <c r="R2899">
        <f>Ky-Sample[[#This Row],[Yp]]</f>
        <v>-1.0511525224473812</v>
      </c>
      <c r="S2899">
        <f>Kz-Sample[[#This Row],[Zp]]</f>
        <v>1.6532125137753437</v>
      </c>
      <c r="T2899">
        <f>Sample[[#This Row],[Kpy]]*KSc-Sample[[#This Row],[KPz]]*KSb</f>
        <v>-0.60205999132796251</v>
      </c>
      <c r="U2899">
        <f>-1*(Sample[[#This Row],[KPx]]*KSc-Sample[[#This Row],[KPz]]*KSa)</f>
        <v>-0.6020599913279624</v>
      </c>
      <c r="V2899">
        <f>(Sample[[#This Row],[KPx]]*$R$2-Sample[[#This Row],[Kpy]]*KSa)</f>
        <v>-0.6020599913279624</v>
      </c>
      <c r="W2899">
        <f>Sample[[#This Row],[Kpy]]*KTc-Sample[[#This Row],[KPz]]*KTb</f>
        <v>2.7043650362227249</v>
      </c>
      <c r="X2899">
        <f>-1*(Sample[[#This Row],[KPx]]*KTc-Sample[[#This Row],[KPz]]*KTa)</f>
        <v>2.7043650362227249</v>
      </c>
      <c r="Y2899">
        <f>(Sample[[#This Row],[KPx]]*KTb-Sample[[#This Row],[Kpy]]*KTa)</f>
        <v>2.7043650362227249</v>
      </c>
      <c r="Z2899">
        <f>-Sample[[#This Row],[Xp]]*a+Sample[[#This Row],[Yp]]*b+Sample[[#This Row],[Zp]]*c_</f>
        <v>-1.2041199826559248</v>
      </c>
      <c r="AA2899" s="8">
        <f>-IF(Sample[[#This Row],[Column2]]&gt;0,1,-1)*SQRT(Sample[[#This Row],[KPx''i]]^2+Sample[[#This Row],[KPx''j]]^2+Sample[[#This Row],[KPx''k]]^2)/Ksmag/Scale</f>
        <v>0.73736988664898662</v>
      </c>
      <c r="AB2899" s="1">
        <f>SQRT(Sample[[#This Row],[Kpy''i]]^2+Sample[[#This Row],[KPy''j]]^2+Sample[[#This Row],[KPy''k]]^2)/KTmag/Scale</f>
        <v>1.9122748559168923</v>
      </c>
    </row>
    <row r="2900" spans="1:28" hidden="1" x14ac:dyDescent="0.25">
      <c r="A2900" s="5">
        <v>2895</v>
      </c>
      <c r="B2900" s="13" t="s">
        <v>43</v>
      </c>
      <c r="C2900" s="5"/>
      <c r="D2900" s="5"/>
      <c r="E2900">
        <v>3</v>
      </c>
      <c r="F2900">
        <v>2</v>
      </c>
      <c r="G2900">
        <v>3</v>
      </c>
      <c r="H2900" s="11">
        <f>Sample[[#This Row],[C]]/Sample[[#This Row],[D]]</f>
        <v>0.66666666666666663</v>
      </c>
      <c r="I2900" s="11">
        <f>Sample[[#This Row],[A]]/Sample[[#This Row],[C]]</f>
        <v>1.5</v>
      </c>
      <c r="J2900" s="11">
        <f>Sample[[#This Row],[D]]/Sample[[#This Row],[A]]</f>
        <v>1</v>
      </c>
      <c r="K2900" s="11">
        <f>Sample[[#This Row],[A]]/Sample[[#This Row],[D]]</f>
        <v>1</v>
      </c>
      <c r="L2900" s="11">
        <f>Sample[[#This Row],[D]]/Sample[[#This Row],[C]]</f>
        <v>1.5</v>
      </c>
      <c r="M2900" s="11">
        <f>Sample[[#This Row],[C]]/Sample[[#This Row],[A]]</f>
        <v>0.66666666666666663</v>
      </c>
      <c r="N2900">
        <f>IF(Sample[[#This Row],[Ap]]=0,10,LOG(Sample[[#This Row],[Ap]]))</f>
        <v>-0.17609125905568127</v>
      </c>
      <c r="O2900">
        <f>IF(Sample[[#This Row],[Ei]]=0,10,LOG(Sample[[#This Row],[Ei]]))</f>
        <v>0.17609125905568124</v>
      </c>
      <c r="P2900">
        <f>IF(Sample[[#This Row],[Ii]]=0,10,LOG(Sample[[#This Row],[Ii]]))</f>
        <v>0</v>
      </c>
      <c r="Q2900">
        <f>Kx-Sample[[#This Row],[Xp]]</f>
        <v>0.17609125905568127</v>
      </c>
      <c r="R2900">
        <f>Ky-Sample[[#This Row],[Yp]]</f>
        <v>-1.1760912590556813</v>
      </c>
      <c r="S2900">
        <f>Kz-Sample[[#This Row],[Zp]]</f>
        <v>1</v>
      </c>
      <c r="T2900">
        <f>Sample[[#This Row],[Kpy]]*KSc-Sample[[#This Row],[KPz]]*KSb</f>
        <v>0.17609125905568135</v>
      </c>
      <c r="U2900">
        <f>-1*(Sample[[#This Row],[KPx]]*KSc-Sample[[#This Row],[KPz]]*KSa)</f>
        <v>0.17609125905568127</v>
      </c>
      <c r="V2900">
        <f>(Sample[[#This Row],[KPx]]*$R$2-Sample[[#This Row],[Kpy]]*KSa)</f>
        <v>0.17609125905568127</v>
      </c>
      <c r="W2900">
        <f>Sample[[#This Row],[Kpy]]*KTc-Sample[[#This Row],[KPz]]*KTb</f>
        <v>2.1760912590556813</v>
      </c>
      <c r="X2900">
        <f>-1*(Sample[[#This Row],[KPx]]*KTc-Sample[[#This Row],[KPz]]*KTa)</f>
        <v>2.1760912590556813</v>
      </c>
      <c r="Y2900">
        <f>(Sample[[#This Row],[KPx]]*KTb-Sample[[#This Row],[Kpy]]*KTa)</f>
        <v>2.1760912590556813</v>
      </c>
      <c r="Z2900">
        <f>-Sample[[#This Row],[Xp]]*a+Sample[[#This Row],[Yp]]*b+Sample[[#This Row],[Zp]]*c_</f>
        <v>0.35218251811136247</v>
      </c>
      <c r="AA2900" s="8">
        <f>-IF(Sample[[#This Row],[Column2]]&gt;0,1,-1)*SQRT(Sample[[#This Row],[KPx''i]]^2+Sample[[#This Row],[KPx''j]]^2+Sample[[#This Row],[KPx''k]]^2)/Ksmag/Scale</f>
        <v>-0.21566686642533336</v>
      </c>
      <c r="AB2900" s="1">
        <f>SQRT(Sample[[#This Row],[Kpy''i]]^2+Sample[[#This Row],[KPy''j]]^2+Sample[[#This Row],[KPy''k]]^2)/KTmag/Scale</f>
        <v>1.5387288857590447</v>
      </c>
    </row>
    <row r="2901" spans="1:28" hidden="1" x14ac:dyDescent="0.25">
      <c r="A2901" s="5">
        <v>2896</v>
      </c>
      <c r="B2901" s="13" t="s">
        <v>43</v>
      </c>
      <c r="C2901" s="5"/>
      <c r="D2901" s="5"/>
      <c r="E2901">
        <v>1</v>
      </c>
      <c r="F2901">
        <v>1</v>
      </c>
      <c r="G2901">
        <v>9</v>
      </c>
      <c r="H2901" s="11">
        <f>Sample[[#This Row],[C]]/Sample[[#This Row],[D]]</f>
        <v>1</v>
      </c>
      <c r="I2901" s="11">
        <f>Sample[[#This Row],[A]]/Sample[[#This Row],[C]]</f>
        <v>9</v>
      </c>
      <c r="J2901" s="11">
        <f>Sample[[#This Row],[D]]/Sample[[#This Row],[A]]</f>
        <v>0.1111111111111111</v>
      </c>
      <c r="K2901" s="11">
        <f>Sample[[#This Row],[A]]/Sample[[#This Row],[D]]</f>
        <v>9</v>
      </c>
      <c r="L2901" s="11">
        <f>Sample[[#This Row],[D]]/Sample[[#This Row],[C]]</f>
        <v>1</v>
      </c>
      <c r="M2901" s="11">
        <f>Sample[[#This Row],[C]]/Sample[[#This Row],[A]]</f>
        <v>0.1111111111111111</v>
      </c>
      <c r="N2901">
        <f>IF(Sample[[#This Row],[Ap]]=0,10,LOG(Sample[[#This Row],[Ap]]))</f>
        <v>0</v>
      </c>
      <c r="O2901">
        <f>IF(Sample[[#This Row],[Ei]]=0,10,LOG(Sample[[#This Row],[Ei]]))</f>
        <v>0.95424250943932487</v>
      </c>
      <c r="P2901">
        <f>IF(Sample[[#This Row],[Ii]]=0,10,LOG(Sample[[#This Row],[Ii]]))</f>
        <v>-0.95424250943932487</v>
      </c>
      <c r="Q2901">
        <f>Kx-Sample[[#This Row],[Xp]]</f>
        <v>0</v>
      </c>
      <c r="R2901">
        <f>Ky-Sample[[#This Row],[Yp]]</f>
        <v>-1.9542425094393248</v>
      </c>
      <c r="S2901">
        <f>Kz-Sample[[#This Row],[Zp]]</f>
        <v>1.9542425094393248</v>
      </c>
      <c r="T2901">
        <f>Sample[[#This Row],[Kpy]]*KSc-Sample[[#This Row],[KPz]]*KSb</f>
        <v>0</v>
      </c>
      <c r="U2901">
        <f>-1*(Sample[[#This Row],[KPx]]*KSc-Sample[[#This Row],[KPz]]*KSa)</f>
        <v>0</v>
      </c>
      <c r="V2901">
        <f>(Sample[[#This Row],[KPx]]*$R$2-Sample[[#This Row],[Kpy]]*KSa)</f>
        <v>0</v>
      </c>
      <c r="W2901">
        <f>Sample[[#This Row],[Kpy]]*KTc-Sample[[#This Row],[KPz]]*KTb</f>
        <v>3.9084850188786495</v>
      </c>
      <c r="X2901">
        <f>-1*(Sample[[#This Row],[KPx]]*KTc-Sample[[#This Row],[KPz]]*KTa)</f>
        <v>3.9084850188786495</v>
      </c>
      <c r="Y2901">
        <f>(Sample[[#This Row],[KPx]]*KTb-Sample[[#This Row],[Kpy]]*KTa)</f>
        <v>3.9084850188786495</v>
      </c>
      <c r="Z2901">
        <f>-Sample[[#This Row],[Xp]]*a+Sample[[#This Row],[Yp]]*b+Sample[[#This Row],[Zp]]*c_</f>
        <v>0</v>
      </c>
      <c r="AA2901" s="8">
        <f>-IF(Sample[[#This Row],[Column2]]&gt;0,1,-1)*SQRT(Sample[[#This Row],[KPx''i]]^2+Sample[[#This Row],[KPx''j]]^2+Sample[[#This Row],[KPx''k]]^2)/Ksmag/Scale</f>
        <v>0</v>
      </c>
      <c r="AB2901" s="1">
        <f>SQRT(Sample[[#This Row],[Kpy''i]]^2+Sample[[#This Row],[KPy''j]]^2+Sample[[#This Row],[KPy''k]]^2)/KTmag/Scale</f>
        <v>2.7637162610151242</v>
      </c>
    </row>
    <row r="2902" spans="1:28" hidden="1" x14ac:dyDescent="0.25">
      <c r="A2902" s="5">
        <v>2897</v>
      </c>
      <c r="B2902" s="13" t="s">
        <v>43</v>
      </c>
      <c r="C2902" s="5"/>
      <c r="D2902" s="5"/>
      <c r="E2902">
        <v>3</v>
      </c>
      <c r="F2902">
        <v>4</v>
      </c>
      <c r="G2902">
        <v>6</v>
      </c>
      <c r="H2902" s="11">
        <f>Sample[[#This Row],[C]]/Sample[[#This Row],[D]]</f>
        <v>1.3333333333333333</v>
      </c>
      <c r="I2902" s="11">
        <f>Sample[[#This Row],[A]]/Sample[[#This Row],[C]]</f>
        <v>1.5</v>
      </c>
      <c r="J2902" s="11">
        <f>Sample[[#This Row],[D]]/Sample[[#This Row],[A]]</f>
        <v>0.5</v>
      </c>
      <c r="K2902" s="11">
        <f>Sample[[#This Row],[A]]/Sample[[#This Row],[D]]</f>
        <v>2</v>
      </c>
      <c r="L2902" s="11">
        <f>Sample[[#This Row],[D]]/Sample[[#This Row],[C]]</f>
        <v>0.75</v>
      </c>
      <c r="M2902" s="11">
        <f>Sample[[#This Row],[C]]/Sample[[#This Row],[A]]</f>
        <v>0.66666666666666663</v>
      </c>
      <c r="N2902">
        <f>IF(Sample[[#This Row],[Ap]]=0,10,LOG(Sample[[#This Row],[Ap]]))</f>
        <v>0.12493873660829993</v>
      </c>
      <c r="O2902">
        <f>IF(Sample[[#This Row],[Ei]]=0,10,LOG(Sample[[#This Row],[Ei]]))</f>
        <v>0.17609125905568124</v>
      </c>
      <c r="P2902">
        <f>IF(Sample[[#This Row],[Ii]]=0,10,LOG(Sample[[#This Row],[Ii]]))</f>
        <v>-0.3010299956639812</v>
      </c>
      <c r="Q2902">
        <f>Kx-Sample[[#This Row],[Xp]]</f>
        <v>-0.12493873660829993</v>
      </c>
      <c r="R2902">
        <f>Ky-Sample[[#This Row],[Yp]]</f>
        <v>-1.1760912590556813</v>
      </c>
      <c r="S2902">
        <f>Kz-Sample[[#This Row],[Zp]]</f>
        <v>1.3010299956639813</v>
      </c>
      <c r="T2902">
        <f>Sample[[#This Row],[Kpy]]*KSc-Sample[[#This Row],[KPz]]*KSb</f>
        <v>-0.12493873660829991</v>
      </c>
      <c r="U2902">
        <f>-1*(Sample[[#This Row],[KPx]]*KSc-Sample[[#This Row],[KPz]]*KSa)</f>
        <v>-0.12493873660829993</v>
      </c>
      <c r="V2902">
        <f>(Sample[[#This Row],[KPx]]*$R$2-Sample[[#This Row],[Kpy]]*KSa)</f>
        <v>-0.12493873660829993</v>
      </c>
      <c r="W2902">
        <f>Sample[[#This Row],[Kpy]]*KTc-Sample[[#This Row],[KPz]]*KTb</f>
        <v>2.4771212547196626</v>
      </c>
      <c r="X2902">
        <f>-1*(Sample[[#This Row],[KPx]]*KTc-Sample[[#This Row],[KPz]]*KTa)</f>
        <v>2.4771212547196626</v>
      </c>
      <c r="Y2902">
        <f>(Sample[[#This Row],[KPx]]*KTb-Sample[[#This Row],[Kpy]]*KTa)</f>
        <v>2.4771212547196626</v>
      </c>
      <c r="Z2902">
        <f>-Sample[[#This Row],[Xp]]*a+Sample[[#This Row],[Yp]]*b+Sample[[#This Row],[Zp]]*c_</f>
        <v>-0.24987747321659992</v>
      </c>
      <c r="AA2902" s="8">
        <f>-IF(Sample[[#This Row],[Column2]]&gt;0,1,-1)*SQRT(Sample[[#This Row],[KPx''i]]^2+Sample[[#This Row],[KPx''j]]^2+Sample[[#This Row],[KPx''k]]^2)/Ksmag/Scale</f>
        <v>0.15301807689915992</v>
      </c>
      <c r="AB2902" s="1">
        <f>SQRT(Sample[[#This Row],[Kpy''i]]^2+Sample[[#This Row],[KPy''j]]^2+Sample[[#This Row],[KPy''k]]^2)/KTmag/Scale</f>
        <v>1.7515892370336026</v>
      </c>
    </row>
    <row r="2903" spans="1:28" hidden="1" x14ac:dyDescent="0.25">
      <c r="A2903" s="5">
        <v>2898</v>
      </c>
      <c r="B2903" s="13" t="s">
        <v>43</v>
      </c>
      <c r="C2903" s="5"/>
      <c r="D2903" s="5"/>
      <c r="E2903">
        <v>8</v>
      </c>
      <c r="F2903">
        <v>4</v>
      </c>
      <c r="G2903">
        <v>8</v>
      </c>
      <c r="H2903" s="11">
        <f>Sample[[#This Row],[C]]/Sample[[#This Row],[D]]</f>
        <v>0.5</v>
      </c>
      <c r="I2903" s="11">
        <f>Sample[[#This Row],[A]]/Sample[[#This Row],[C]]</f>
        <v>2</v>
      </c>
      <c r="J2903" s="11">
        <f>Sample[[#This Row],[D]]/Sample[[#This Row],[A]]</f>
        <v>1</v>
      </c>
      <c r="K2903" s="11">
        <f>Sample[[#This Row],[A]]/Sample[[#This Row],[D]]</f>
        <v>1</v>
      </c>
      <c r="L2903" s="11">
        <f>Sample[[#This Row],[D]]/Sample[[#This Row],[C]]</f>
        <v>2</v>
      </c>
      <c r="M2903" s="11">
        <f>Sample[[#This Row],[C]]/Sample[[#This Row],[A]]</f>
        <v>0.5</v>
      </c>
      <c r="N2903">
        <f>IF(Sample[[#This Row],[Ap]]=0,10,LOG(Sample[[#This Row],[Ap]]))</f>
        <v>-0.3010299956639812</v>
      </c>
      <c r="O2903">
        <f>IF(Sample[[#This Row],[Ei]]=0,10,LOG(Sample[[#This Row],[Ei]]))</f>
        <v>0.3010299956639812</v>
      </c>
      <c r="P2903">
        <f>IF(Sample[[#This Row],[Ii]]=0,10,LOG(Sample[[#This Row],[Ii]]))</f>
        <v>0</v>
      </c>
      <c r="Q2903">
        <f>Kx-Sample[[#This Row],[Xp]]</f>
        <v>0.3010299956639812</v>
      </c>
      <c r="R2903">
        <f>Ky-Sample[[#This Row],[Yp]]</f>
        <v>-1.3010299956639813</v>
      </c>
      <c r="S2903">
        <f>Kz-Sample[[#This Row],[Zp]]</f>
        <v>1</v>
      </c>
      <c r="T2903">
        <f>Sample[[#This Row],[Kpy]]*KSc-Sample[[#This Row],[KPz]]*KSb</f>
        <v>0.30102999566398125</v>
      </c>
      <c r="U2903">
        <f>-1*(Sample[[#This Row],[KPx]]*KSc-Sample[[#This Row],[KPz]]*KSa)</f>
        <v>0.3010299956639812</v>
      </c>
      <c r="V2903">
        <f>(Sample[[#This Row],[KPx]]*$R$2-Sample[[#This Row],[Kpy]]*KSa)</f>
        <v>0.3010299956639812</v>
      </c>
      <c r="W2903">
        <f>Sample[[#This Row],[Kpy]]*KTc-Sample[[#This Row],[KPz]]*KTb</f>
        <v>2.3010299956639813</v>
      </c>
      <c r="X2903">
        <f>-1*(Sample[[#This Row],[KPx]]*KTc-Sample[[#This Row],[KPz]]*KTa)</f>
        <v>2.3010299956639813</v>
      </c>
      <c r="Y2903">
        <f>(Sample[[#This Row],[KPx]]*KTb-Sample[[#This Row],[Kpy]]*KTa)</f>
        <v>2.3010299956639813</v>
      </c>
      <c r="Z2903">
        <f>-Sample[[#This Row],[Xp]]*a+Sample[[#This Row],[Yp]]*b+Sample[[#This Row],[Zp]]*c_</f>
        <v>0.6020599913279624</v>
      </c>
      <c r="AA2903" s="8">
        <f>-IF(Sample[[#This Row],[Column2]]&gt;0,1,-1)*SQRT(Sample[[#This Row],[KPx''i]]^2+Sample[[#This Row],[KPx''j]]^2+Sample[[#This Row],[KPx''k]]^2)/Ksmag/Scale</f>
        <v>-0.36868494332449331</v>
      </c>
      <c r="AB2903" s="1">
        <f>SQRT(Sample[[#This Row],[Kpy''i]]^2+Sample[[#This Row],[KPy''j]]^2+Sample[[#This Row],[KPy''k]]^2)/KTmag/Scale</f>
        <v>1.6270739136476533</v>
      </c>
    </row>
    <row r="2904" spans="1:28" hidden="1" x14ac:dyDescent="0.25">
      <c r="A2904" s="5">
        <v>2899</v>
      </c>
      <c r="B2904" s="13" t="s">
        <v>43</v>
      </c>
      <c r="C2904" s="5"/>
      <c r="D2904" s="5"/>
      <c r="E2904">
        <v>10</v>
      </c>
      <c r="F2904">
        <v>10</v>
      </c>
      <c r="G2904">
        <v>4</v>
      </c>
      <c r="H2904" s="11">
        <f>Sample[[#This Row],[C]]/Sample[[#This Row],[D]]</f>
        <v>1</v>
      </c>
      <c r="I2904" s="11">
        <f>Sample[[#This Row],[A]]/Sample[[#This Row],[C]]</f>
        <v>0.4</v>
      </c>
      <c r="J2904" s="11">
        <f>Sample[[#This Row],[D]]/Sample[[#This Row],[A]]</f>
        <v>2.5</v>
      </c>
      <c r="K2904" s="11">
        <f>Sample[[#This Row],[A]]/Sample[[#This Row],[D]]</f>
        <v>0.4</v>
      </c>
      <c r="L2904" s="11">
        <f>Sample[[#This Row],[D]]/Sample[[#This Row],[C]]</f>
        <v>1</v>
      </c>
      <c r="M2904" s="11">
        <f>Sample[[#This Row],[C]]/Sample[[#This Row],[A]]</f>
        <v>2.5</v>
      </c>
      <c r="N2904">
        <f>IF(Sample[[#This Row],[Ap]]=0,10,LOG(Sample[[#This Row],[Ap]]))</f>
        <v>0</v>
      </c>
      <c r="O2904">
        <f>IF(Sample[[#This Row],[Ei]]=0,10,LOG(Sample[[#This Row],[Ei]]))</f>
        <v>-0.3979400086720376</v>
      </c>
      <c r="P2904">
        <f>IF(Sample[[#This Row],[Ii]]=0,10,LOG(Sample[[#This Row],[Ii]]))</f>
        <v>0.3979400086720376</v>
      </c>
      <c r="Q2904">
        <f>Kx-Sample[[#This Row],[Xp]]</f>
        <v>0</v>
      </c>
      <c r="R2904">
        <f>Ky-Sample[[#This Row],[Yp]]</f>
        <v>-0.6020599913279624</v>
      </c>
      <c r="S2904">
        <f>Kz-Sample[[#This Row],[Zp]]</f>
        <v>0.6020599913279624</v>
      </c>
      <c r="T2904">
        <f>Sample[[#This Row],[Kpy]]*KSc-Sample[[#This Row],[KPz]]*KSb</f>
        <v>0</v>
      </c>
      <c r="U2904">
        <f>-1*(Sample[[#This Row],[KPx]]*KSc-Sample[[#This Row],[KPz]]*KSa)</f>
        <v>0</v>
      </c>
      <c r="V2904">
        <f>(Sample[[#This Row],[KPx]]*$R$2-Sample[[#This Row],[Kpy]]*KSa)</f>
        <v>0</v>
      </c>
      <c r="W2904">
        <f>Sample[[#This Row],[Kpy]]*KTc-Sample[[#This Row],[KPz]]*KTb</f>
        <v>1.2041199826559248</v>
      </c>
      <c r="X2904">
        <f>-1*(Sample[[#This Row],[KPx]]*KTc-Sample[[#This Row],[KPz]]*KTa)</f>
        <v>1.2041199826559248</v>
      </c>
      <c r="Y2904">
        <f>(Sample[[#This Row],[KPx]]*KTb-Sample[[#This Row],[Kpy]]*KTa)</f>
        <v>1.2041199826559248</v>
      </c>
      <c r="Z2904">
        <f>-Sample[[#This Row],[Xp]]*a+Sample[[#This Row],[Yp]]*b+Sample[[#This Row],[Zp]]*c_</f>
        <v>0</v>
      </c>
      <c r="AA2904" s="8">
        <f>-IF(Sample[[#This Row],[Column2]]&gt;0,1,-1)*SQRT(Sample[[#This Row],[KPx''i]]^2+Sample[[#This Row],[KPx''j]]^2+Sample[[#This Row],[KPx''k]]^2)/Ksmag/Scale</f>
        <v>0</v>
      </c>
      <c r="AB2904" s="1">
        <f>SQRT(Sample[[#This Row],[Kpy''i]]^2+Sample[[#This Row],[KPy''j]]^2+Sample[[#This Row],[KPy''k]]^2)/KTmag/Scale</f>
        <v>0.85144140509823252</v>
      </c>
    </row>
    <row r="2905" spans="1:28" hidden="1" x14ac:dyDescent="0.25">
      <c r="A2905" s="5">
        <v>2900</v>
      </c>
      <c r="B2905" s="13" t="s">
        <v>43</v>
      </c>
      <c r="C2905" s="5"/>
      <c r="D2905" s="5"/>
      <c r="E2905">
        <v>8</v>
      </c>
      <c r="F2905">
        <v>10</v>
      </c>
      <c r="G2905">
        <v>2</v>
      </c>
      <c r="H2905" s="11">
        <f>Sample[[#This Row],[C]]/Sample[[#This Row],[D]]</f>
        <v>1.25</v>
      </c>
      <c r="I2905" s="11">
        <f>Sample[[#This Row],[A]]/Sample[[#This Row],[C]]</f>
        <v>0.2</v>
      </c>
      <c r="J2905" s="11">
        <f>Sample[[#This Row],[D]]/Sample[[#This Row],[A]]</f>
        <v>4</v>
      </c>
      <c r="K2905" s="11">
        <f>Sample[[#This Row],[A]]/Sample[[#This Row],[D]]</f>
        <v>0.25</v>
      </c>
      <c r="L2905" s="11">
        <f>Sample[[#This Row],[D]]/Sample[[#This Row],[C]]</f>
        <v>0.8</v>
      </c>
      <c r="M2905" s="11">
        <f>Sample[[#This Row],[C]]/Sample[[#This Row],[A]]</f>
        <v>5</v>
      </c>
      <c r="N2905">
        <f>IF(Sample[[#This Row],[Ap]]=0,10,LOG(Sample[[#This Row],[Ap]]))</f>
        <v>9.691001300805642E-2</v>
      </c>
      <c r="O2905">
        <f>IF(Sample[[#This Row],[Ei]]=0,10,LOG(Sample[[#This Row],[Ei]]))</f>
        <v>-0.69897000433601875</v>
      </c>
      <c r="P2905">
        <f>IF(Sample[[#This Row],[Ii]]=0,10,LOG(Sample[[#This Row],[Ii]]))</f>
        <v>0.6020599913279624</v>
      </c>
      <c r="Q2905">
        <f>Kx-Sample[[#This Row],[Xp]]</f>
        <v>-9.691001300805642E-2</v>
      </c>
      <c r="R2905">
        <f>Ky-Sample[[#This Row],[Yp]]</f>
        <v>-0.30102999566398125</v>
      </c>
      <c r="S2905">
        <f>Kz-Sample[[#This Row],[Zp]]</f>
        <v>0.3979400086720376</v>
      </c>
      <c r="T2905">
        <f>Sample[[#This Row],[Kpy]]*KSc-Sample[[#This Row],[KPz]]*KSb</f>
        <v>-9.691001300805635E-2</v>
      </c>
      <c r="U2905">
        <f>-1*(Sample[[#This Row],[KPx]]*KSc-Sample[[#This Row],[KPz]]*KSa)</f>
        <v>-9.691001300805642E-2</v>
      </c>
      <c r="V2905">
        <f>(Sample[[#This Row],[KPx]]*$R$2-Sample[[#This Row],[Kpy]]*KSa)</f>
        <v>-9.691001300805642E-2</v>
      </c>
      <c r="W2905">
        <f>Sample[[#This Row],[Kpy]]*KTc-Sample[[#This Row],[KPz]]*KTb</f>
        <v>0.69897000433601886</v>
      </c>
      <c r="X2905">
        <f>-1*(Sample[[#This Row],[KPx]]*KTc-Sample[[#This Row],[KPz]]*KTa)</f>
        <v>0.69897000433601875</v>
      </c>
      <c r="Y2905">
        <f>(Sample[[#This Row],[KPx]]*KTb-Sample[[#This Row],[Kpy]]*KTa)</f>
        <v>0.69897000433601897</v>
      </c>
      <c r="Z2905">
        <f>-Sample[[#This Row],[Xp]]*a+Sample[[#This Row],[Yp]]*b+Sample[[#This Row],[Zp]]*c_</f>
        <v>-0.1938200260161127</v>
      </c>
      <c r="AA2905" s="8">
        <f>-IF(Sample[[#This Row],[Column2]]&gt;0,1,-1)*SQRT(Sample[[#This Row],[KPx''i]]^2+Sample[[#This Row],[KPx''j]]^2+Sample[[#This Row],[KPx''k]]^2)/Ksmag/Scale</f>
        <v>0.11869004141810925</v>
      </c>
      <c r="AB2905" s="1">
        <f>SQRT(Sample[[#This Row],[Kpy''i]]^2+Sample[[#This Row],[KPy''j]]^2+Sample[[#This Row],[KPy''k]]^2)/KTmag/Scale</f>
        <v>0.49424642991198958</v>
      </c>
    </row>
    <row r="2906" spans="1:28" hidden="1" x14ac:dyDescent="0.25">
      <c r="A2906" s="5">
        <v>2901</v>
      </c>
      <c r="B2906" s="13" t="s">
        <v>43</v>
      </c>
      <c r="C2906" s="5"/>
      <c r="D2906" s="5"/>
      <c r="E2906">
        <v>6</v>
      </c>
      <c r="F2906">
        <v>1</v>
      </c>
      <c r="G2906">
        <v>7</v>
      </c>
      <c r="H2906" s="11">
        <f>Sample[[#This Row],[C]]/Sample[[#This Row],[D]]</f>
        <v>0.16666666666666666</v>
      </c>
      <c r="I2906" s="11">
        <f>Sample[[#This Row],[A]]/Sample[[#This Row],[C]]</f>
        <v>7</v>
      </c>
      <c r="J2906" s="11">
        <f>Sample[[#This Row],[D]]/Sample[[#This Row],[A]]</f>
        <v>0.8571428571428571</v>
      </c>
      <c r="K2906" s="11">
        <f>Sample[[#This Row],[A]]/Sample[[#This Row],[D]]</f>
        <v>1.1666666666666667</v>
      </c>
      <c r="L2906" s="11">
        <f>Sample[[#This Row],[D]]/Sample[[#This Row],[C]]</f>
        <v>6</v>
      </c>
      <c r="M2906" s="11">
        <f>Sample[[#This Row],[C]]/Sample[[#This Row],[A]]</f>
        <v>0.14285714285714285</v>
      </c>
      <c r="N2906">
        <f>IF(Sample[[#This Row],[Ap]]=0,10,LOG(Sample[[#This Row],[Ap]]))</f>
        <v>-0.77815125038364363</v>
      </c>
      <c r="O2906">
        <f>IF(Sample[[#This Row],[Ei]]=0,10,LOG(Sample[[#This Row],[Ei]]))</f>
        <v>0.84509804001425681</v>
      </c>
      <c r="P2906">
        <f>IF(Sample[[#This Row],[Ii]]=0,10,LOG(Sample[[#This Row],[Ii]]))</f>
        <v>-6.6946789630613221E-2</v>
      </c>
      <c r="Q2906">
        <f>Kx-Sample[[#This Row],[Xp]]</f>
        <v>0.77815125038364363</v>
      </c>
      <c r="R2906">
        <f>Ky-Sample[[#This Row],[Yp]]</f>
        <v>-1.8450980400142569</v>
      </c>
      <c r="S2906">
        <f>Kz-Sample[[#This Row],[Zp]]</f>
        <v>1.0669467896306133</v>
      </c>
      <c r="T2906">
        <f>Sample[[#This Row],[Kpy]]*KSc-Sample[[#This Row],[KPz]]*KSb</f>
        <v>0.77815125038364363</v>
      </c>
      <c r="U2906">
        <f>-1*(Sample[[#This Row],[KPx]]*KSc-Sample[[#This Row],[KPz]]*KSa)</f>
        <v>0.77815125038364363</v>
      </c>
      <c r="V2906">
        <f>(Sample[[#This Row],[KPx]]*$R$2-Sample[[#This Row],[Kpy]]*KSa)</f>
        <v>0.77815125038364363</v>
      </c>
      <c r="W2906">
        <f>Sample[[#This Row],[Kpy]]*KTc-Sample[[#This Row],[KPz]]*KTb</f>
        <v>2.91204482964487</v>
      </c>
      <c r="X2906">
        <f>-1*(Sample[[#This Row],[KPx]]*KTc-Sample[[#This Row],[KPz]]*KTa)</f>
        <v>2.91204482964487</v>
      </c>
      <c r="Y2906">
        <f>(Sample[[#This Row],[KPx]]*KTb-Sample[[#This Row],[Kpy]]*KTa)</f>
        <v>2.91204482964487</v>
      </c>
      <c r="Z2906">
        <f>-Sample[[#This Row],[Xp]]*a+Sample[[#This Row],[Yp]]*b+Sample[[#This Row],[Zp]]*c_</f>
        <v>1.5563025007672873</v>
      </c>
      <c r="AA2906" s="8">
        <f>-IF(Sample[[#This Row],[Column2]]&gt;0,1,-1)*SQRT(Sample[[#This Row],[KPx''i]]^2+Sample[[#This Row],[KPx''j]]^2+Sample[[#This Row],[KPx''k]]^2)/Ksmag/Scale</f>
        <v>-0.95303675307431968</v>
      </c>
      <c r="AB2906" s="1">
        <f>SQRT(Sample[[#This Row],[Kpy''i]]^2+Sample[[#This Row],[KPy''j]]^2+Sample[[#This Row],[KPy''k]]^2)/KTmag/Scale</f>
        <v>2.0591266461611122</v>
      </c>
    </row>
    <row r="2907" spans="1:28" hidden="1" x14ac:dyDescent="0.25">
      <c r="A2907" s="5">
        <v>2902</v>
      </c>
      <c r="B2907" s="13" t="s">
        <v>43</v>
      </c>
      <c r="C2907" s="5"/>
      <c r="D2907" s="5"/>
      <c r="E2907">
        <v>6</v>
      </c>
      <c r="F2907">
        <v>5</v>
      </c>
      <c r="G2907">
        <v>4</v>
      </c>
      <c r="H2907" s="11">
        <f>Sample[[#This Row],[C]]/Sample[[#This Row],[D]]</f>
        <v>0.83333333333333337</v>
      </c>
      <c r="I2907" s="11">
        <f>Sample[[#This Row],[A]]/Sample[[#This Row],[C]]</f>
        <v>0.8</v>
      </c>
      <c r="J2907" s="11">
        <f>Sample[[#This Row],[D]]/Sample[[#This Row],[A]]</f>
        <v>1.5</v>
      </c>
      <c r="K2907" s="11">
        <f>Sample[[#This Row],[A]]/Sample[[#This Row],[D]]</f>
        <v>0.66666666666666663</v>
      </c>
      <c r="L2907" s="11">
        <f>Sample[[#This Row],[D]]/Sample[[#This Row],[C]]</f>
        <v>1.2</v>
      </c>
      <c r="M2907" s="11">
        <f>Sample[[#This Row],[C]]/Sample[[#This Row],[A]]</f>
        <v>1.25</v>
      </c>
      <c r="N2907">
        <f>IF(Sample[[#This Row],[Ap]]=0,10,LOG(Sample[[#This Row],[Ap]]))</f>
        <v>-7.9181246047624804E-2</v>
      </c>
      <c r="O2907">
        <f>IF(Sample[[#This Row],[Ei]]=0,10,LOG(Sample[[#This Row],[Ei]]))</f>
        <v>-9.6910013008056392E-2</v>
      </c>
      <c r="P2907">
        <f>IF(Sample[[#This Row],[Ii]]=0,10,LOG(Sample[[#This Row],[Ii]]))</f>
        <v>0.17609125905568124</v>
      </c>
      <c r="Q2907">
        <f>Kx-Sample[[#This Row],[Xp]]</f>
        <v>7.9181246047624804E-2</v>
      </c>
      <c r="R2907">
        <f>Ky-Sample[[#This Row],[Yp]]</f>
        <v>-0.90308998699194365</v>
      </c>
      <c r="S2907">
        <f>Kz-Sample[[#This Row],[Zp]]</f>
        <v>0.82390874094431876</v>
      </c>
      <c r="T2907">
        <f>Sample[[#This Row],[Kpy]]*KSc-Sample[[#This Row],[KPz]]*KSb</f>
        <v>7.9181246047624887E-2</v>
      </c>
      <c r="U2907">
        <f>-1*(Sample[[#This Row],[KPx]]*KSc-Sample[[#This Row],[KPz]]*KSa)</f>
        <v>7.9181246047624804E-2</v>
      </c>
      <c r="V2907">
        <f>(Sample[[#This Row],[KPx]]*$R$2-Sample[[#This Row],[Kpy]]*KSa)</f>
        <v>7.9181246047624804E-2</v>
      </c>
      <c r="W2907">
        <f>Sample[[#This Row],[Kpy]]*KTc-Sample[[#This Row],[KPz]]*KTb</f>
        <v>1.7269987279362624</v>
      </c>
      <c r="X2907">
        <f>-1*(Sample[[#This Row],[KPx]]*KTc-Sample[[#This Row],[KPz]]*KTa)</f>
        <v>1.7269987279362624</v>
      </c>
      <c r="Y2907">
        <f>(Sample[[#This Row],[KPx]]*KTb-Sample[[#This Row],[Kpy]]*KTa)</f>
        <v>1.7269987279362624</v>
      </c>
      <c r="Z2907">
        <f>-Sample[[#This Row],[Xp]]*a+Sample[[#This Row],[Yp]]*b+Sample[[#This Row],[Zp]]*c_</f>
        <v>0.15836249209524969</v>
      </c>
      <c r="AA2907" s="8">
        <f>-IF(Sample[[#This Row],[Column2]]&gt;0,1,-1)*SQRT(Sample[[#This Row],[KPx''i]]^2+Sample[[#This Row],[KPx''j]]^2+Sample[[#This Row],[KPx''k]]^2)/Ksmag/Scale</f>
        <v>-9.6976825007224043E-2</v>
      </c>
      <c r="AB2907" s="1">
        <f>SQRT(Sample[[#This Row],[Kpy''i]]^2+Sample[[#This Row],[KPy''j]]^2+Sample[[#This Row],[KPy''k]]^2)/KTmag/Scale</f>
        <v>1.2211725116242726</v>
      </c>
    </row>
    <row r="2908" spans="1:28" hidden="1" x14ac:dyDescent="0.25">
      <c r="A2908" s="5">
        <v>2903</v>
      </c>
      <c r="B2908" s="13" t="s">
        <v>43</v>
      </c>
      <c r="C2908" s="5"/>
      <c r="D2908" s="5"/>
      <c r="E2908">
        <v>2</v>
      </c>
      <c r="F2908">
        <v>3</v>
      </c>
      <c r="G2908">
        <v>7</v>
      </c>
      <c r="H2908" s="11">
        <f>Sample[[#This Row],[C]]/Sample[[#This Row],[D]]</f>
        <v>1.5</v>
      </c>
      <c r="I2908" s="11">
        <f>Sample[[#This Row],[A]]/Sample[[#This Row],[C]]</f>
        <v>2.3333333333333335</v>
      </c>
      <c r="J2908" s="11">
        <f>Sample[[#This Row],[D]]/Sample[[#This Row],[A]]</f>
        <v>0.2857142857142857</v>
      </c>
      <c r="K2908" s="11">
        <f>Sample[[#This Row],[A]]/Sample[[#This Row],[D]]</f>
        <v>3.5</v>
      </c>
      <c r="L2908" s="11">
        <f>Sample[[#This Row],[D]]/Sample[[#This Row],[C]]</f>
        <v>0.66666666666666663</v>
      </c>
      <c r="M2908" s="11">
        <f>Sample[[#This Row],[C]]/Sample[[#This Row],[A]]</f>
        <v>0.42857142857142855</v>
      </c>
      <c r="N2908">
        <f>IF(Sample[[#This Row],[Ap]]=0,10,LOG(Sample[[#This Row],[Ap]]))</f>
        <v>0.17609125905568124</v>
      </c>
      <c r="O2908">
        <f>IF(Sample[[#This Row],[Ei]]=0,10,LOG(Sample[[#This Row],[Ei]]))</f>
        <v>0.36797678529459443</v>
      </c>
      <c r="P2908">
        <f>IF(Sample[[#This Row],[Ii]]=0,10,LOG(Sample[[#This Row],[Ii]]))</f>
        <v>-0.54406804435027567</v>
      </c>
      <c r="Q2908">
        <f>Kx-Sample[[#This Row],[Xp]]</f>
        <v>-0.17609125905568124</v>
      </c>
      <c r="R2908">
        <f>Ky-Sample[[#This Row],[Yp]]</f>
        <v>-1.3679767852945943</v>
      </c>
      <c r="S2908">
        <f>Kz-Sample[[#This Row],[Zp]]</f>
        <v>1.5440680443502757</v>
      </c>
      <c r="T2908">
        <f>Sample[[#This Row],[Kpy]]*KSc-Sample[[#This Row],[KPz]]*KSb</f>
        <v>-0.17609125905568135</v>
      </c>
      <c r="U2908">
        <f>-1*(Sample[[#This Row],[KPx]]*KSc-Sample[[#This Row],[KPz]]*KSa)</f>
        <v>-0.17609125905568124</v>
      </c>
      <c r="V2908">
        <f>(Sample[[#This Row],[KPx]]*$R$2-Sample[[#This Row],[Kpy]]*KSa)</f>
        <v>-0.17609125905568124</v>
      </c>
      <c r="W2908">
        <f>Sample[[#This Row],[Kpy]]*KTc-Sample[[#This Row],[KPz]]*KTb</f>
        <v>2.91204482964487</v>
      </c>
      <c r="X2908">
        <f>-1*(Sample[[#This Row],[KPx]]*KTc-Sample[[#This Row],[KPz]]*KTa)</f>
        <v>2.91204482964487</v>
      </c>
      <c r="Y2908">
        <f>(Sample[[#This Row],[KPx]]*KTb-Sample[[#This Row],[Kpy]]*KTa)</f>
        <v>2.91204482964487</v>
      </c>
      <c r="Z2908">
        <f>-Sample[[#This Row],[Xp]]*a+Sample[[#This Row],[Yp]]*b+Sample[[#This Row],[Zp]]*c_</f>
        <v>-0.35218251811136247</v>
      </c>
      <c r="AA2908" s="8">
        <f>-IF(Sample[[#This Row],[Column2]]&gt;0,1,-1)*SQRT(Sample[[#This Row],[KPx''i]]^2+Sample[[#This Row],[KPx''j]]^2+Sample[[#This Row],[KPx''k]]^2)/Ksmag/Scale</f>
        <v>0.21566686642533334</v>
      </c>
      <c r="AB2908" s="1">
        <f>SQRT(Sample[[#This Row],[Kpy''i]]^2+Sample[[#This Row],[KPy''j]]^2+Sample[[#This Row],[KPy''k]]^2)/KTmag/Scale</f>
        <v>2.0591266461611122</v>
      </c>
    </row>
    <row r="2909" spans="1:28" hidden="1" x14ac:dyDescent="0.25">
      <c r="A2909" s="5">
        <v>2904</v>
      </c>
      <c r="B2909" s="13" t="s">
        <v>43</v>
      </c>
      <c r="C2909" s="5"/>
      <c r="D2909" s="5"/>
      <c r="E2909">
        <v>3</v>
      </c>
      <c r="F2909">
        <v>9</v>
      </c>
      <c r="G2909">
        <v>6</v>
      </c>
      <c r="H2909" s="11">
        <f>Sample[[#This Row],[C]]/Sample[[#This Row],[D]]</f>
        <v>3</v>
      </c>
      <c r="I2909" s="11">
        <f>Sample[[#This Row],[A]]/Sample[[#This Row],[C]]</f>
        <v>0.66666666666666663</v>
      </c>
      <c r="J2909" s="11">
        <f>Sample[[#This Row],[D]]/Sample[[#This Row],[A]]</f>
        <v>0.5</v>
      </c>
      <c r="K2909" s="11">
        <f>Sample[[#This Row],[A]]/Sample[[#This Row],[D]]</f>
        <v>2</v>
      </c>
      <c r="L2909" s="11">
        <f>Sample[[#This Row],[D]]/Sample[[#This Row],[C]]</f>
        <v>0.33333333333333331</v>
      </c>
      <c r="M2909" s="11">
        <f>Sample[[#This Row],[C]]/Sample[[#This Row],[A]]</f>
        <v>1.5</v>
      </c>
      <c r="N2909">
        <f>IF(Sample[[#This Row],[Ap]]=0,10,LOG(Sample[[#This Row],[Ap]]))</f>
        <v>0.47712125471966244</v>
      </c>
      <c r="O2909">
        <f>IF(Sample[[#This Row],[Ei]]=0,10,LOG(Sample[[#This Row],[Ei]]))</f>
        <v>-0.17609125905568127</v>
      </c>
      <c r="P2909">
        <f>IF(Sample[[#This Row],[Ii]]=0,10,LOG(Sample[[#This Row],[Ii]]))</f>
        <v>-0.3010299956639812</v>
      </c>
      <c r="Q2909">
        <f>Kx-Sample[[#This Row],[Xp]]</f>
        <v>-0.47712125471966244</v>
      </c>
      <c r="R2909">
        <f>Ky-Sample[[#This Row],[Yp]]</f>
        <v>-0.82390874094431876</v>
      </c>
      <c r="S2909">
        <f>Kz-Sample[[#This Row],[Zp]]</f>
        <v>1.3010299956639813</v>
      </c>
      <c r="T2909">
        <f>Sample[[#This Row],[Kpy]]*KSc-Sample[[#This Row],[KPz]]*KSb</f>
        <v>-0.47712125471966249</v>
      </c>
      <c r="U2909">
        <f>-1*(Sample[[#This Row],[KPx]]*KSc-Sample[[#This Row],[KPz]]*KSa)</f>
        <v>-0.47712125471966244</v>
      </c>
      <c r="V2909">
        <f>(Sample[[#This Row],[KPx]]*$R$2-Sample[[#This Row],[Kpy]]*KSa)</f>
        <v>-0.47712125471966244</v>
      </c>
      <c r="W2909">
        <f>Sample[[#This Row],[Kpy]]*KTc-Sample[[#This Row],[KPz]]*KTb</f>
        <v>2.1249387366082999</v>
      </c>
      <c r="X2909">
        <f>-1*(Sample[[#This Row],[KPx]]*KTc-Sample[[#This Row],[KPz]]*KTa)</f>
        <v>2.1249387366082999</v>
      </c>
      <c r="Y2909">
        <f>(Sample[[#This Row],[KPx]]*KTb-Sample[[#This Row],[Kpy]]*KTa)</f>
        <v>2.1249387366082999</v>
      </c>
      <c r="Z2909">
        <f>-Sample[[#This Row],[Xp]]*a+Sample[[#This Row],[Yp]]*b+Sample[[#This Row],[Zp]]*c_</f>
        <v>-0.95424250943932498</v>
      </c>
      <c r="AA2909" s="8">
        <f>-IF(Sample[[#This Row],[Column2]]&gt;0,1,-1)*SQRT(Sample[[#This Row],[KPx''i]]^2+Sample[[#This Row],[KPx''j]]^2+Sample[[#This Row],[KPx''k]]^2)/Ksmag/Scale</f>
        <v>0.58435180974982659</v>
      </c>
      <c r="AB2909" s="1">
        <f>SQRT(Sample[[#This Row],[Kpy''i]]^2+Sample[[#This Row],[KPy''j]]^2+Sample[[#This Row],[KPy''k]]^2)/KTmag/Scale</f>
        <v>1.502558590261704</v>
      </c>
    </row>
    <row r="2910" spans="1:28" hidden="1" x14ac:dyDescent="0.25">
      <c r="A2910" s="5">
        <v>2905</v>
      </c>
      <c r="B2910" s="13" t="s">
        <v>43</v>
      </c>
      <c r="C2910" s="5"/>
      <c r="D2910" s="5"/>
      <c r="E2910">
        <v>5</v>
      </c>
      <c r="F2910">
        <v>8</v>
      </c>
      <c r="G2910">
        <v>7</v>
      </c>
      <c r="H2910" s="11">
        <f>Sample[[#This Row],[C]]/Sample[[#This Row],[D]]</f>
        <v>1.6</v>
      </c>
      <c r="I2910" s="11">
        <f>Sample[[#This Row],[A]]/Sample[[#This Row],[C]]</f>
        <v>0.875</v>
      </c>
      <c r="J2910" s="11">
        <f>Sample[[#This Row],[D]]/Sample[[#This Row],[A]]</f>
        <v>0.7142857142857143</v>
      </c>
      <c r="K2910" s="11">
        <f>Sample[[#This Row],[A]]/Sample[[#This Row],[D]]</f>
        <v>1.4</v>
      </c>
      <c r="L2910" s="11">
        <f>Sample[[#This Row],[D]]/Sample[[#This Row],[C]]</f>
        <v>0.625</v>
      </c>
      <c r="M2910" s="11">
        <f>Sample[[#This Row],[C]]/Sample[[#This Row],[A]]</f>
        <v>1.1428571428571428</v>
      </c>
      <c r="N2910">
        <f>IF(Sample[[#This Row],[Ap]]=0,10,LOG(Sample[[#This Row],[Ap]]))</f>
        <v>0.20411998265592479</v>
      </c>
      <c r="O2910">
        <f>IF(Sample[[#This Row],[Ei]]=0,10,LOG(Sample[[#This Row],[Ei]]))</f>
        <v>-5.7991946977686754E-2</v>
      </c>
      <c r="P2910">
        <f>IF(Sample[[#This Row],[Ii]]=0,10,LOG(Sample[[#This Row],[Ii]]))</f>
        <v>-0.14612803567823801</v>
      </c>
      <c r="Q2910">
        <f>Kx-Sample[[#This Row],[Xp]]</f>
        <v>-0.20411998265592479</v>
      </c>
      <c r="R2910">
        <f>Ky-Sample[[#This Row],[Yp]]</f>
        <v>-0.94200805302231327</v>
      </c>
      <c r="S2910">
        <f>Kz-Sample[[#This Row],[Zp]]</f>
        <v>1.146128035678238</v>
      </c>
      <c r="T2910">
        <f>Sample[[#This Row],[Kpy]]*KSc-Sample[[#This Row],[KPz]]*KSb</f>
        <v>-0.20411998265592468</v>
      </c>
      <c r="U2910">
        <f>-1*(Sample[[#This Row],[KPx]]*KSc-Sample[[#This Row],[KPz]]*KSa)</f>
        <v>-0.20411998265592479</v>
      </c>
      <c r="V2910">
        <f>(Sample[[#This Row],[KPx]]*$R$2-Sample[[#This Row],[Kpy]]*KSa)</f>
        <v>-0.20411998265592479</v>
      </c>
      <c r="W2910">
        <f>Sample[[#This Row],[Kpy]]*KTc-Sample[[#This Row],[KPz]]*KTb</f>
        <v>2.0881360887005513</v>
      </c>
      <c r="X2910">
        <f>-1*(Sample[[#This Row],[KPx]]*KTc-Sample[[#This Row],[KPz]]*KTa)</f>
        <v>2.0881360887005513</v>
      </c>
      <c r="Y2910">
        <f>(Sample[[#This Row],[KPx]]*KTb-Sample[[#This Row],[Kpy]]*KTa)</f>
        <v>2.0881360887005513</v>
      </c>
      <c r="Z2910">
        <f>-Sample[[#This Row],[Xp]]*a+Sample[[#This Row],[Yp]]*b+Sample[[#This Row],[Zp]]*c_</f>
        <v>-0.40823996531184953</v>
      </c>
      <c r="AA2910" s="8">
        <f>-IF(Sample[[#This Row],[Column2]]&gt;0,1,-1)*SQRT(Sample[[#This Row],[KPx''i]]^2+Sample[[#This Row],[KPx''j]]^2+Sample[[#This Row],[KPx''k]]^2)/Ksmag/Scale</f>
        <v>0.24999490190638396</v>
      </c>
      <c r="AB2910" s="1">
        <f>SQRT(Sample[[#This Row],[Kpy''i]]^2+Sample[[#This Row],[KPy''j]]^2+Sample[[#This Row],[KPy''k]]^2)/KTmag/Scale</f>
        <v>1.476535188360514</v>
      </c>
    </row>
    <row r="2911" spans="1:28" hidden="1" x14ac:dyDescent="0.25">
      <c r="A2911" s="5">
        <v>2906</v>
      </c>
      <c r="B2911" s="13" t="s">
        <v>43</v>
      </c>
      <c r="C2911" s="5"/>
      <c r="D2911" s="5"/>
      <c r="E2911">
        <v>7</v>
      </c>
      <c r="F2911">
        <v>1</v>
      </c>
      <c r="G2911">
        <v>7</v>
      </c>
      <c r="H2911" s="11">
        <f>Sample[[#This Row],[C]]/Sample[[#This Row],[D]]</f>
        <v>0.14285714285714285</v>
      </c>
      <c r="I2911" s="11">
        <f>Sample[[#This Row],[A]]/Sample[[#This Row],[C]]</f>
        <v>7</v>
      </c>
      <c r="J2911" s="11">
        <f>Sample[[#This Row],[D]]/Sample[[#This Row],[A]]</f>
        <v>1</v>
      </c>
      <c r="K2911" s="11">
        <f>Sample[[#This Row],[A]]/Sample[[#This Row],[D]]</f>
        <v>1</v>
      </c>
      <c r="L2911" s="11">
        <f>Sample[[#This Row],[D]]/Sample[[#This Row],[C]]</f>
        <v>7</v>
      </c>
      <c r="M2911" s="11">
        <f>Sample[[#This Row],[C]]/Sample[[#This Row],[A]]</f>
        <v>0.14285714285714285</v>
      </c>
      <c r="N2911">
        <f>IF(Sample[[#This Row],[Ap]]=0,10,LOG(Sample[[#This Row],[Ap]]))</f>
        <v>-0.84509804001425681</v>
      </c>
      <c r="O2911">
        <f>IF(Sample[[#This Row],[Ei]]=0,10,LOG(Sample[[#This Row],[Ei]]))</f>
        <v>0.84509804001425681</v>
      </c>
      <c r="P2911">
        <f>IF(Sample[[#This Row],[Ii]]=0,10,LOG(Sample[[#This Row],[Ii]]))</f>
        <v>0</v>
      </c>
      <c r="Q2911">
        <f>Kx-Sample[[#This Row],[Xp]]</f>
        <v>0.84509804001425681</v>
      </c>
      <c r="R2911">
        <f>Ky-Sample[[#This Row],[Yp]]</f>
        <v>-1.8450980400142569</v>
      </c>
      <c r="S2911">
        <f>Kz-Sample[[#This Row],[Zp]]</f>
        <v>1</v>
      </c>
      <c r="T2911">
        <f>Sample[[#This Row],[Kpy]]*KSc-Sample[[#This Row],[KPz]]*KSb</f>
        <v>0.84509804001425692</v>
      </c>
      <c r="U2911">
        <f>-1*(Sample[[#This Row],[KPx]]*KSc-Sample[[#This Row],[KPz]]*KSa)</f>
        <v>0.84509804001425681</v>
      </c>
      <c r="V2911">
        <f>(Sample[[#This Row],[KPx]]*$R$2-Sample[[#This Row],[Kpy]]*KSa)</f>
        <v>0.84509804001425681</v>
      </c>
      <c r="W2911">
        <f>Sample[[#This Row],[Kpy]]*KTc-Sample[[#This Row],[KPz]]*KTb</f>
        <v>2.8450980400142569</v>
      </c>
      <c r="X2911">
        <f>-1*(Sample[[#This Row],[KPx]]*KTc-Sample[[#This Row],[KPz]]*KTa)</f>
        <v>2.8450980400142569</v>
      </c>
      <c r="Y2911">
        <f>(Sample[[#This Row],[KPx]]*KTb-Sample[[#This Row],[Kpy]]*KTa)</f>
        <v>2.8450980400142569</v>
      </c>
      <c r="Z2911">
        <f>-Sample[[#This Row],[Xp]]*a+Sample[[#This Row],[Yp]]*b+Sample[[#This Row],[Zp]]*c_</f>
        <v>1.6901960800285136</v>
      </c>
      <c r="AA2911" s="8">
        <f>-IF(Sample[[#This Row],[Column2]]&gt;0,1,-1)*SQRT(Sample[[#This Row],[KPx''i]]^2+Sample[[#This Row],[KPx''j]]^2+Sample[[#This Row],[KPx''k]]^2)/Ksmag/Scale</f>
        <v>-1.035029490330545</v>
      </c>
      <c r="AB2911" s="1">
        <f>SQRT(Sample[[#This Row],[Kpy''i]]^2+Sample[[#This Row],[KPy''j]]^2+Sample[[#This Row],[KPy''k]]^2)/KTmag/Scale</f>
        <v>2.0117881172346364</v>
      </c>
    </row>
    <row r="2912" spans="1:28" hidden="1" x14ac:dyDescent="0.25">
      <c r="A2912" s="5">
        <v>2907</v>
      </c>
      <c r="B2912" s="13" t="s">
        <v>43</v>
      </c>
      <c r="C2912" s="5"/>
      <c r="D2912" s="5"/>
      <c r="E2912">
        <v>2</v>
      </c>
      <c r="F2912">
        <v>8</v>
      </c>
      <c r="G2912">
        <v>1</v>
      </c>
      <c r="H2912" s="11">
        <f>Sample[[#This Row],[C]]/Sample[[#This Row],[D]]</f>
        <v>4</v>
      </c>
      <c r="I2912" s="11">
        <f>Sample[[#This Row],[A]]/Sample[[#This Row],[C]]</f>
        <v>0.125</v>
      </c>
      <c r="J2912" s="11">
        <f>Sample[[#This Row],[D]]/Sample[[#This Row],[A]]</f>
        <v>2</v>
      </c>
      <c r="K2912" s="11">
        <f>Sample[[#This Row],[A]]/Sample[[#This Row],[D]]</f>
        <v>0.5</v>
      </c>
      <c r="L2912" s="11">
        <f>Sample[[#This Row],[D]]/Sample[[#This Row],[C]]</f>
        <v>0.25</v>
      </c>
      <c r="M2912" s="11">
        <f>Sample[[#This Row],[C]]/Sample[[#This Row],[A]]</f>
        <v>8</v>
      </c>
      <c r="N2912">
        <f>IF(Sample[[#This Row],[Ap]]=0,10,LOG(Sample[[#This Row],[Ap]]))</f>
        <v>0.6020599913279624</v>
      </c>
      <c r="O2912">
        <f>IF(Sample[[#This Row],[Ei]]=0,10,LOG(Sample[[#This Row],[Ei]]))</f>
        <v>-0.90308998699194354</v>
      </c>
      <c r="P2912">
        <f>IF(Sample[[#This Row],[Ii]]=0,10,LOG(Sample[[#This Row],[Ii]]))</f>
        <v>0.3010299956639812</v>
      </c>
      <c r="Q2912">
        <f>Kx-Sample[[#This Row],[Xp]]</f>
        <v>-0.6020599913279624</v>
      </c>
      <c r="R2912">
        <f>Ky-Sample[[#This Row],[Yp]]</f>
        <v>-9.6910013008056461E-2</v>
      </c>
      <c r="S2912">
        <f>Kz-Sample[[#This Row],[Zp]]</f>
        <v>0.69897000433601875</v>
      </c>
      <c r="T2912">
        <f>Sample[[#This Row],[Kpy]]*KSc-Sample[[#This Row],[KPz]]*KSb</f>
        <v>-0.60205999132796229</v>
      </c>
      <c r="U2912">
        <f>-1*(Sample[[#This Row],[KPx]]*KSc-Sample[[#This Row],[KPz]]*KSa)</f>
        <v>-0.6020599913279624</v>
      </c>
      <c r="V2912">
        <f>(Sample[[#This Row],[KPx]]*$R$2-Sample[[#This Row],[Kpy]]*KSa)</f>
        <v>-0.6020599913279624</v>
      </c>
      <c r="W2912">
        <f>Sample[[#This Row],[Kpy]]*KTc-Sample[[#This Row],[KPz]]*KTb</f>
        <v>0.79588001734407521</v>
      </c>
      <c r="X2912">
        <f>-1*(Sample[[#This Row],[KPx]]*KTc-Sample[[#This Row],[KPz]]*KTa)</f>
        <v>0.7958800173440751</v>
      </c>
      <c r="Y2912">
        <f>(Sample[[#This Row],[KPx]]*KTb-Sample[[#This Row],[Kpy]]*KTa)</f>
        <v>0.79588001734407532</v>
      </c>
      <c r="Z2912">
        <f>-Sample[[#This Row],[Xp]]*a+Sample[[#This Row],[Yp]]*b+Sample[[#This Row],[Zp]]*c_</f>
        <v>-1.2041199826559246</v>
      </c>
      <c r="AA2912" s="8">
        <f>-IF(Sample[[#This Row],[Column2]]&gt;0,1,-1)*SQRT(Sample[[#This Row],[KPx''i]]^2+Sample[[#This Row],[KPx''j]]^2+Sample[[#This Row],[KPx''k]]^2)/Ksmag/Scale</f>
        <v>0.73736988664898651</v>
      </c>
      <c r="AB2912" s="1">
        <f>SQRT(Sample[[#This Row],[Kpy''i]]^2+Sample[[#This Row],[KPy''j]]^2+Sample[[#This Row],[KPy''k]]^2)/KTmag/Scale</f>
        <v>0.56277215727486274</v>
      </c>
    </row>
    <row r="2913" spans="1:28" hidden="1" x14ac:dyDescent="0.25">
      <c r="A2913" s="5">
        <v>2908</v>
      </c>
      <c r="B2913" s="13" t="s">
        <v>43</v>
      </c>
      <c r="C2913" s="5"/>
      <c r="D2913" s="5"/>
      <c r="E2913">
        <v>7</v>
      </c>
      <c r="F2913">
        <v>10</v>
      </c>
      <c r="G2913">
        <v>5</v>
      </c>
      <c r="H2913" s="11">
        <f>Sample[[#This Row],[C]]/Sample[[#This Row],[D]]</f>
        <v>1.4285714285714286</v>
      </c>
      <c r="I2913" s="11">
        <f>Sample[[#This Row],[A]]/Sample[[#This Row],[C]]</f>
        <v>0.5</v>
      </c>
      <c r="J2913" s="11">
        <f>Sample[[#This Row],[D]]/Sample[[#This Row],[A]]</f>
        <v>1.4</v>
      </c>
      <c r="K2913" s="11">
        <f>Sample[[#This Row],[A]]/Sample[[#This Row],[D]]</f>
        <v>0.7142857142857143</v>
      </c>
      <c r="L2913" s="11">
        <f>Sample[[#This Row],[D]]/Sample[[#This Row],[C]]</f>
        <v>0.7</v>
      </c>
      <c r="M2913" s="11">
        <f>Sample[[#This Row],[C]]/Sample[[#This Row],[A]]</f>
        <v>2</v>
      </c>
      <c r="N2913">
        <f>IF(Sample[[#This Row],[Ap]]=0,10,LOG(Sample[[#This Row],[Ap]]))</f>
        <v>0.15490195998574319</v>
      </c>
      <c r="O2913">
        <f>IF(Sample[[#This Row],[Ei]]=0,10,LOG(Sample[[#This Row],[Ei]]))</f>
        <v>-0.3010299956639812</v>
      </c>
      <c r="P2913">
        <f>IF(Sample[[#This Row],[Ii]]=0,10,LOG(Sample[[#This Row],[Ii]]))</f>
        <v>0.14612803567823801</v>
      </c>
      <c r="Q2913">
        <f>Kx-Sample[[#This Row],[Xp]]</f>
        <v>-0.15490195998574319</v>
      </c>
      <c r="R2913">
        <f>Ky-Sample[[#This Row],[Yp]]</f>
        <v>-0.69897000433601875</v>
      </c>
      <c r="S2913">
        <f>Kz-Sample[[#This Row],[Zp]]</f>
        <v>0.85387196432176204</v>
      </c>
      <c r="T2913">
        <f>Sample[[#This Row],[Kpy]]*KSc-Sample[[#This Row],[KPz]]*KSb</f>
        <v>-0.1549019599857433</v>
      </c>
      <c r="U2913">
        <f>-1*(Sample[[#This Row],[KPx]]*KSc-Sample[[#This Row],[KPz]]*KSa)</f>
        <v>-0.15490195998574319</v>
      </c>
      <c r="V2913">
        <f>(Sample[[#This Row],[KPx]]*$R$2-Sample[[#This Row],[Kpy]]*KSa)</f>
        <v>-0.15490195998574319</v>
      </c>
      <c r="W2913">
        <f>Sample[[#This Row],[Kpy]]*KTc-Sample[[#This Row],[KPz]]*KTb</f>
        <v>1.5528419686577808</v>
      </c>
      <c r="X2913">
        <f>-1*(Sample[[#This Row],[KPx]]*KTc-Sample[[#This Row],[KPz]]*KTa)</f>
        <v>1.552841968657781</v>
      </c>
      <c r="Y2913">
        <f>(Sample[[#This Row],[KPx]]*KTb-Sample[[#This Row],[Kpy]]*KTa)</f>
        <v>1.5528419686577806</v>
      </c>
      <c r="Z2913">
        <f>-Sample[[#This Row],[Xp]]*a+Sample[[#This Row],[Yp]]*b+Sample[[#This Row],[Zp]]*c_</f>
        <v>-0.30980391997148637</v>
      </c>
      <c r="AA2913" s="8">
        <f>-IF(Sample[[#This Row],[Column2]]&gt;0,1,-1)*SQRT(Sample[[#This Row],[KPx''i]]^2+Sample[[#This Row],[KPx''j]]^2+Sample[[#This Row],[KPx''k]]^2)/Ksmag/Scale</f>
        <v>0.18971538106104413</v>
      </c>
      <c r="AB2913" s="1">
        <f>SQRT(Sample[[#This Row],[Kpy''i]]^2+Sample[[#This Row],[KPy''j]]^2+Sample[[#This Row],[KPy''k]]^2)/KTmag/Scale</f>
        <v>1.0980250861489851</v>
      </c>
    </row>
    <row r="2914" spans="1:28" hidden="1" x14ac:dyDescent="0.25">
      <c r="A2914" s="5">
        <v>2909</v>
      </c>
      <c r="B2914" s="13" t="s">
        <v>43</v>
      </c>
      <c r="C2914" s="5"/>
      <c r="D2914" s="5"/>
      <c r="E2914">
        <v>9</v>
      </c>
      <c r="F2914">
        <v>3</v>
      </c>
      <c r="G2914">
        <v>1</v>
      </c>
      <c r="H2914" s="11">
        <f>Sample[[#This Row],[C]]/Sample[[#This Row],[D]]</f>
        <v>0.33333333333333331</v>
      </c>
      <c r="I2914" s="11">
        <f>Sample[[#This Row],[A]]/Sample[[#This Row],[C]]</f>
        <v>0.33333333333333331</v>
      </c>
      <c r="J2914" s="11">
        <f>Sample[[#This Row],[D]]/Sample[[#This Row],[A]]</f>
        <v>9</v>
      </c>
      <c r="K2914" s="11">
        <f>Sample[[#This Row],[A]]/Sample[[#This Row],[D]]</f>
        <v>0.1111111111111111</v>
      </c>
      <c r="L2914" s="11">
        <f>Sample[[#This Row],[D]]/Sample[[#This Row],[C]]</f>
        <v>3</v>
      </c>
      <c r="M2914" s="11">
        <f>Sample[[#This Row],[C]]/Sample[[#This Row],[A]]</f>
        <v>3</v>
      </c>
      <c r="N2914">
        <f>IF(Sample[[#This Row],[Ap]]=0,10,LOG(Sample[[#This Row],[Ap]]))</f>
        <v>-0.47712125471966244</v>
      </c>
      <c r="O2914">
        <f>IF(Sample[[#This Row],[Ei]]=0,10,LOG(Sample[[#This Row],[Ei]]))</f>
        <v>-0.47712125471966244</v>
      </c>
      <c r="P2914">
        <f>IF(Sample[[#This Row],[Ii]]=0,10,LOG(Sample[[#This Row],[Ii]]))</f>
        <v>0.95424250943932487</v>
      </c>
      <c r="Q2914">
        <f>Kx-Sample[[#This Row],[Xp]]</f>
        <v>0.47712125471966244</v>
      </c>
      <c r="R2914">
        <f>Ky-Sample[[#This Row],[Yp]]</f>
        <v>-0.52287874528033762</v>
      </c>
      <c r="S2914">
        <f>Kz-Sample[[#This Row],[Zp]]</f>
        <v>4.5757490560675129E-2</v>
      </c>
      <c r="T2914">
        <f>Sample[[#This Row],[Kpy]]*KSc-Sample[[#This Row],[KPz]]*KSb</f>
        <v>0.47712125471966249</v>
      </c>
      <c r="U2914">
        <f>-1*(Sample[[#This Row],[KPx]]*KSc-Sample[[#This Row],[KPz]]*KSa)</f>
        <v>0.47712125471966244</v>
      </c>
      <c r="V2914">
        <f>(Sample[[#This Row],[KPx]]*$R$2-Sample[[#This Row],[Kpy]]*KSa)</f>
        <v>0.47712125471966244</v>
      </c>
      <c r="W2914">
        <f>Sample[[#This Row],[Kpy]]*KTc-Sample[[#This Row],[KPz]]*KTb</f>
        <v>0.56863623584101275</v>
      </c>
      <c r="X2914">
        <f>-1*(Sample[[#This Row],[KPx]]*KTc-Sample[[#This Row],[KPz]]*KTa)</f>
        <v>0.56863623584101264</v>
      </c>
      <c r="Y2914">
        <f>(Sample[[#This Row],[KPx]]*KTb-Sample[[#This Row],[Kpy]]*KTa)</f>
        <v>0.56863623584101286</v>
      </c>
      <c r="Z2914">
        <f>-Sample[[#This Row],[Xp]]*a+Sample[[#This Row],[Yp]]*b+Sample[[#This Row],[Zp]]*c_</f>
        <v>0.95424250943932487</v>
      </c>
      <c r="AA2914" s="8">
        <f>-IF(Sample[[#This Row],[Column2]]&gt;0,1,-1)*SQRT(Sample[[#This Row],[KPx''i]]^2+Sample[[#This Row],[KPx''j]]^2+Sample[[#This Row],[KPx''k]]^2)/Ksmag/Scale</f>
        <v>-0.58435180974982659</v>
      </c>
      <c r="AB2914" s="1">
        <f>SQRT(Sample[[#This Row],[Kpy''i]]^2+Sample[[#This Row],[KPy''j]]^2+Sample[[#This Row],[KPy''k]]^2)/KTmag/Scale</f>
        <v>0.4020865383915731</v>
      </c>
    </row>
    <row r="2915" spans="1:28" hidden="1" x14ac:dyDescent="0.25">
      <c r="A2915" s="5">
        <v>2910</v>
      </c>
      <c r="B2915" s="13" t="s">
        <v>43</v>
      </c>
      <c r="C2915" s="5"/>
      <c r="D2915" s="5"/>
      <c r="E2915">
        <v>9</v>
      </c>
      <c r="F2915">
        <v>4</v>
      </c>
      <c r="G2915">
        <v>1</v>
      </c>
      <c r="H2915" s="11">
        <f>Sample[[#This Row],[C]]/Sample[[#This Row],[D]]</f>
        <v>0.44444444444444442</v>
      </c>
      <c r="I2915" s="11">
        <f>Sample[[#This Row],[A]]/Sample[[#This Row],[C]]</f>
        <v>0.25</v>
      </c>
      <c r="J2915" s="11">
        <f>Sample[[#This Row],[D]]/Sample[[#This Row],[A]]</f>
        <v>9</v>
      </c>
      <c r="K2915" s="11">
        <f>Sample[[#This Row],[A]]/Sample[[#This Row],[D]]</f>
        <v>0.1111111111111111</v>
      </c>
      <c r="L2915" s="11">
        <f>Sample[[#This Row],[D]]/Sample[[#This Row],[C]]</f>
        <v>2.25</v>
      </c>
      <c r="M2915" s="11">
        <f>Sample[[#This Row],[C]]/Sample[[#This Row],[A]]</f>
        <v>4</v>
      </c>
      <c r="N2915">
        <f>IF(Sample[[#This Row],[Ap]]=0,10,LOG(Sample[[#This Row],[Ap]]))</f>
        <v>-0.35218251811136253</v>
      </c>
      <c r="O2915">
        <f>IF(Sample[[#This Row],[Ei]]=0,10,LOG(Sample[[#This Row],[Ei]]))</f>
        <v>-0.6020599913279624</v>
      </c>
      <c r="P2915">
        <f>IF(Sample[[#This Row],[Ii]]=0,10,LOG(Sample[[#This Row],[Ii]]))</f>
        <v>0.95424250943932487</v>
      </c>
      <c r="Q2915">
        <f>Kx-Sample[[#This Row],[Xp]]</f>
        <v>0.35218251811136253</v>
      </c>
      <c r="R2915">
        <f>Ky-Sample[[#This Row],[Yp]]</f>
        <v>-0.3979400086720376</v>
      </c>
      <c r="S2915">
        <f>Kz-Sample[[#This Row],[Zp]]</f>
        <v>4.5757490560675129E-2</v>
      </c>
      <c r="T2915">
        <f>Sample[[#This Row],[Kpy]]*KSc-Sample[[#This Row],[KPz]]*KSb</f>
        <v>0.35218251811136247</v>
      </c>
      <c r="U2915">
        <f>-1*(Sample[[#This Row],[KPx]]*KSc-Sample[[#This Row],[KPz]]*KSa)</f>
        <v>0.35218251811136253</v>
      </c>
      <c r="V2915">
        <f>(Sample[[#This Row],[KPx]]*$R$2-Sample[[#This Row],[Kpy]]*KSa)</f>
        <v>0.35218251811136253</v>
      </c>
      <c r="W2915">
        <f>Sample[[#This Row],[Kpy]]*KTc-Sample[[#This Row],[KPz]]*KTb</f>
        <v>0.44369749923271273</v>
      </c>
      <c r="X2915">
        <f>-1*(Sample[[#This Row],[KPx]]*KTc-Sample[[#This Row],[KPz]]*KTa)</f>
        <v>0.44369749923271279</v>
      </c>
      <c r="Y2915">
        <f>(Sample[[#This Row],[KPx]]*KTb-Sample[[#This Row],[Kpy]]*KTa)</f>
        <v>0.44369749923271268</v>
      </c>
      <c r="Z2915">
        <f>-Sample[[#This Row],[Xp]]*a+Sample[[#This Row],[Yp]]*b+Sample[[#This Row],[Zp]]*c_</f>
        <v>0.70436503622272495</v>
      </c>
      <c r="AA2915" s="8">
        <f>-IF(Sample[[#This Row],[Column2]]&gt;0,1,-1)*SQRT(Sample[[#This Row],[KPx''i]]^2+Sample[[#This Row],[KPx''j]]^2+Sample[[#This Row],[KPx''k]]^2)/Ksmag/Scale</f>
        <v>-0.43133373285066667</v>
      </c>
      <c r="AB2915" s="1">
        <f>SQRT(Sample[[#This Row],[Kpy''i]]^2+Sample[[#This Row],[KPy''j]]^2+Sample[[#This Row],[KPy''k]]^2)/KTmag/Scale</f>
        <v>0.31374151050296417</v>
      </c>
    </row>
    <row r="2916" spans="1:28" hidden="1" x14ac:dyDescent="0.25">
      <c r="A2916" s="5">
        <v>2911</v>
      </c>
      <c r="B2916" s="13" t="s">
        <v>43</v>
      </c>
      <c r="C2916" s="5"/>
      <c r="D2916" s="5"/>
      <c r="E2916">
        <v>7</v>
      </c>
      <c r="F2916">
        <v>5</v>
      </c>
      <c r="G2916">
        <v>10</v>
      </c>
      <c r="H2916" s="11">
        <f>Sample[[#This Row],[C]]/Sample[[#This Row],[D]]</f>
        <v>0.7142857142857143</v>
      </c>
      <c r="I2916" s="11">
        <f>Sample[[#This Row],[A]]/Sample[[#This Row],[C]]</f>
        <v>2</v>
      </c>
      <c r="J2916" s="11">
        <f>Sample[[#This Row],[D]]/Sample[[#This Row],[A]]</f>
        <v>0.7</v>
      </c>
      <c r="K2916" s="11">
        <f>Sample[[#This Row],[A]]/Sample[[#This Row],[D]]</f>
        <v>1.4285714285714286</v>
      </c>
      <c r="L2916" s="11">
        <f>Sample[[#This Row],[D]]/Sample[[#This Row],[C]]</f>
        <v>1.4</v>
      </c>
      <c r="M2916" s="11">
        <f>Sample[[#This Row],[C]]/Sample[[#This Row],[A]]</f>
        <v>0.5</v>
      </c>
      <c r="N2916">
        <f>IF(Sample[[#This Row],[Ap]]=0,10,LOG(Sample[[#This Row],[Ap]]))</f>
        <v>-0.14612803567823801</v>
      </c>
      <c r="O2916">
        <f>IF(Sample[[#This Row],[Ei]]=0,10,LOG(Sample[[#This Row],[Ei]]))</f>
        <v>0.3010299956639812</v>
      </c>
      <c r="P2916">
        <f>IF(Sample[[#This Row],[Ii]]=0,10,LOG(Sample[[#This Row],[Ii]]))</f>
        <v>-0.15490195998574319</v>
      </c>
      <c r="Q2916">
        <f>Kx-Sample[[#This Row],[Xp]]</f>
        <v>0.14612803567823801</v>
      </c>
      <c r="R2916">
        <f>Ky-Sample[[#This Row],[Yp]]</f>
        <v>-1.3010299956639813</v>
      </c>
      <c r="S2916">
        <f>Kz-Sample[[#This Row],[Zp]]</f>
        <v>1.1549019599857431</v>
      </c>
      <c r="T2916">
        <f>Sample[[#This Row],[Kpy]]*KSc-Sample[[#This Row],[KPz]]*KSb</f>
        <v>0.14612803567823818</v>
      </c>
      <c r="U2916">
        <f>-1*(Sample[[#This Row],[KPx]]*KSc-Sample[[#This Row],[KPz]]*KSa)</f>
        <v>0.14612803567823801</v>
      </c>
      <c r="V2916">
        <f>(Sample[[#This Row],[KPx]]*$R$2-Sample[[#This Row],[Kpy]]*KSa)</f>
        <v>0.14612803567823801</v>
      </c>
      <c r="W2916">
        <f>Sample[[#This Row],[Kpy]]*KTc-Sample[[#This Row],[KPz]]*KTb</f>
        <v>2.4559319556497243</v>
      </c>
      <c r="X2916">
        <f>-1*(Sample[[#This Row],[KPx]]*KTc-Sample[[#This Row],[KPz]]*KTa)</f>
        <v>2.4559319556497243</v>
      </c>
      <c r="Y2916">
        <f>(Sample[[#This Row],[KPx]]*KTb-Sample[[#This Row],[Kpy]]*KTa)</f>
        <v>2.4559319556497243</v>
      </c>
      <c r="Z2916">
        <f>-Sample[[#This Row],[Xp]]*a+Sample[[#This Row],[Yp]]*b+Sample[[#This Row],[Zp]]*c_</f>
        <v>0.29225607135647602</v>
      </c>
      <c r="AA2916" s="8">
        <f>-IF(Sample[[#This Row],[Column2]]&gt;0,1,-1)*SQRT(Sample[[#This Row],[KPx''i]]^2+Sample[[#This Row],[KPx''j]]^2+Sample[[#This Row],[KPx''k]]^2)/Ksmag/Scale</f>
        <v>-0.17896956226344918</v>
      </c>
      <c r="AB2916" s="1">
        <f>SQRT(Sample[[#This Row],[Kpy''i]]^2+Sample[[#This Row],[KPy''j]]^2+Sample[[#This Row],[KPy''k]]^2)/KTmag/Scale</f>
        <v>1.7366061399726598</v>
      </c>
    </row>
    <row r="2917" spans="1:28" hidden="1" x14ac:dyDescent="0.25">
      <c r="A2917" s="5">
        <v>2912</v>
      </c>
      <c r="B2917" s="13" t="s">
        <v>43</v>
      </c>
      <c r="C2917" s="5"/>
      <c r="D2917" s="5"/>
      <c r="E2917">
        <v>6</v>
      </c>
      <c r="F2917">
        <v>4</v>
      </c>
      <c r="G2917">
        <v>2</v>
      </c>
      <c r="H2917" s="11">
        <f>Sample[[#This Row],[C]]/Sample[[#This Row],[D]]</f>
        <v>0.66666666666666663</v>
      </c>
      <c r="I2917" s="11">
        <f>Sample[[#This Row],[A]]/Sample[[#This Row],[C]]</f>
        <v>0.5</v>
      </c>
      <c r="J2917" s="11">
        <f>Sample[[#This Row],[D]]/Sample[[#This Row],[A]]</f>
        <v>3</v>
      </c>
      <c r="K2917" s="11">
        <f>Sample[[#This Row],[A]]/Sample[[#This Row],[D]]</f>
        <v>0.33333333333333331</v>
      </c>
      <c r="L2917" s="11">
        <f>Sample[[#This Row],[D]]/Sample[[#This Row],[C]]</f>
        <v>1.5</v>
      </c>
      <c r="M2917" s="11">
        <f>Sample[[#This Row],[C]]/Sample[[#This Row],[A]]</f>
        <v>2</v>
      </c>
      <c r="N2917">
        <f>IF(Sample[[#This Row],[Ap]]=0,10,LOG(Sample[[#This Row],[Ap]]))</f>
        <v>-0.17609125905568127</v>
      </c>
      <c r="O2917">
        <f>IF(Sample[[#This Row],[Ei]]=0,10,LOG(Sample[[#This Row],[Ei]]))</f>
        <v>-0.3010299956639812</v>
      </c>
      <c r="P2917">
        <f>IF(Sample[[#This Row],[Ii]]=0,10,LOG(Sample[[#This Row],[Ii]]))</f>
        <v>0.47712125471966244</v>
      </c>
      <c r="Q2917">
        <f>Kx-Sample[[#This Row],[Xp]]</f>
        <v>0.17609125905568127</v>
      </c>
      <c r="R2917">
        <f>Ky-Sample[[#This Row],[Yp]]</f>
        <v>-0.69897000433601875</v>
      </c>
      <c r="S2917">
        <f>Kz-Sample[[#This Row],[Zp]]</f>
        <v>0.52287874528033762</v>
      </c>
      <c r="T2917">
        <f>Sample[[#This Row],[Kpy]]*KSc-Sample[[#This Row],[KPz]]*KSb</f>
        <v>0.17609125905568113</v>
      </c>
      <c r="U2917">
        <f>-1*(Sample[[#This Row],[KPx]]*KSc-Sample[[#This Row],[KPz]]*KSa)</f>
        <v>0.17609125905568127</v>
      </c>
      <c r="V2917">
        <f>(Sample[[#This Row],[KPx]]*$R$2-Sample[[#This Row],[Kpy]]*KSa)</f>
        <v>0.17609125905568127</v>
      </c>
      <c r="W2917">
        <f>Sample[[#This Row],[Kpy]]*KTc-Sample[[#This Row],[KPz]]*KTb</f>
        <v>1.2218487496163564</v>
      </c>
      <c r="X2917">
        <f>-1*(Sample[[#This Row],[KPx]]*KTc-Sample[[#This Row],[KPz]]*KTa)</f>
        <v>1.2218487496163566</v>
      </c>
      <c r="Y2917">
        <f>(Sample[[#This Row],[KPx]]*KTb-Sample[[#This Row],[Kpy]]*KTa)</f>
        <v>1.2218487496163561</v>
      </c>
      <c r="Z2917">
        <f>-Sample[[#This Row],[Xp]]*a+Sample[[#This Row],[Yp]]*b+Sample[[#This Row],[Zp]]*c_</f>
        <v>0.35218251811136247</v>
      </c>
      <c r="AA2917" s="8">
        <f>-IF(Sample[[#This Row],[Column2]]&gt;0,1,-1)*SQRT(Sample[[#This Row],[KPx''i]]^2+Sample[[#This Row],[KPx''j]]^2+Sample[[#This Row],[KPx''k]]^2)/Ksmag/Scale</f>
        <v>-0.21566686642533325</v>
      </c>
      <c r="AB2917" s="1">
        <f>SQRT(Sample[[#This Row],[Kpy''i]]^2+Sample[[#This Row],[KPy''j]]^2+Sample[[#This Row],[KPy''k]]^2)/KTmag/Scale</f>
        <v>0.86397753643802966</v>
      </c>
    </row>
    <row r="2918" spans="1:28" hidden="1" x14ac:dyDescent="0.25">
      <c r="A2918" s="5">
        <v>2913</v>
      </c>
      <c r="B2918" s="13" t="s">
        <v>43</v>
      </c>
      <c r="C2918" s="5"/>
      <c r="D2918" s="5"/>
      <c r="E2918">
        <v>6</v>
      </c>
      <c r="F2918">
        <v>6</v>
      </c>
      <c r="G2918">
        <v>3</v>
      </c>
      <c r="H2918" s="11">
        <f>Sample[[#This Row],[C]]/Sample[[#This Row],[D]]</f>
        <v>1</v>
      </c>
      <c r="I2918" s="11">
        <f>Sample[[#This Row],[A]]/Sample[[#This Row],[C]]</f>
        <v>0.5</v>
      </c>
      <c r="J2918" s="11">
        <f>Sample[[#This Row],[D]]/Sample[[#This Row],[A]]</f>
        <v>2</v>
      </c>
      <c r="K2918" s="11">
        <f>Sample[[#This Row],[A]]/Sample[[#This Row],[D]]</f>
        <v>0.5</v>
      </c>
      <c r="L2918" s="11">
        <f>Sample[[#This Row],[D]]/Sample[[#This Row],[C]]</f>
        <v>1</v>
      </c>
      <c r="M2918" s="11">
        <f>Sample[[#This Row],[C]]/Sample[[#This Row],[A]]</f>
        <v>2</v>
      </c>
      <c r="N2918">
        <f>IF(Sample[[#This Row],[Ap]]=0,10,LOG(Sample[[#This Row],[Ap]]))</f>
        <v>0</v>
      </c>
      <c r="O2918">
        <f>IF(Sample[[#This Row],[Ei]]=0,10,LOG(Sample[[#This Row],[Ei]]))</f>
        <v>-0.3010299956639812</v>
      </c>
      <c r="P2918">
        <f>IF(Sample[[#This Row],[Ii]]=0,10,LOG(Sample[[#This Row],[Ii]]))</f>
        <v>0.3010299956639812</v>
      </c>
      <c r="Q2918">
        <f>Kx-Sample[[#This Row],[Xp]]</f>
        <v>0</v>
      </c>
      <c r="R2918">
        <f>Ky-Sample[[#This Row],[Yp]]</f>
        <v>-0.69897000433601875</v>
      </c>
      <c r="S2918">
        <f>Kz-Sample[[#This Row],[Zp]]</f>
        <v>0.69897000433601875</v>
      </c>
      <c r="T2918">
        <f>Sample[[#This Row],[Kpy]]*KSc-Sample[[#This Row],[KPz]]*KSb</f>
        <v>0</v>
      </c>
      <c r="U2918">
        <f>-1*(Sample[[#This Row],[KPx]]*KSc-Sample[[#This Row],[KPz]]*KSa)</f>
        <v>0</v>
      </c>
      <c r="V2918">
        <f>(Sample[[#This Row],[KPx]]*$R$2-Sample[[#This Row],[Kpy]]*KSa)</f>
        <v>0</v>
      </c>
      <c r="W2918">
        <f>Sample[[#This Row],[Kpy]]*KTc-Sample[[#This Row],[KPz]]*KTb</f>
        <v>1.3979400086720375</v>
      </c>
      <c r="X2918">
        <f>-1*(Sample[[#This Row],[KPx]]*KTc-Sample[[#This Row],[KPz]]*KTa)</f>
        <v>1.3979400086720375</v>
      </c>
      <c r="Y2918">
        <f>(Sample[[#This Row],[KPx]]*KTb-Sample[[#This Row],[Kpy]]*KTa)</f>
        <v>1.3979400086720375</v>
      </c>
      <c r="Z2918">
        <f>-Sample[[#This Row],[Xp]]*a+Sample[[#This Row],[Yp]]*b+Sample[[#This Row],[Zp]]*c_</f>
        <v>0</v>
      </c>
      <c r="AA2918" s="8">
        <f>-IF(Sample[[#This Row],[Column2]]&gt;0,1,-1)*SQRT(Sample[[#This Row],[KPx''i]]^2+Sample[[#This Row],[KPx''j]]^2+Sample[[#This Row],[KPx''k]]^2)/Ksmag/Scale</f>
        <v>0</v>
      </c>
      <c r="AB2918" s="1">
        <f>SQRT(Sample[[#This Row],[Kpy''i]]^2+Sample[[#This Row],[KPy''j]]^2+Sample[[#This Row],[KPy''k]]^2)/KTmag/Scale</f>
        <v>0.98849285982397894</v>
      </c>
    </row>
    <row r="2919" spans="1:28" hidden="1" x14ac:dyDescent="0.25">
      <c r="A2919" s="5">
        <v>2914</v>
      </c>
      <c r="B2919" s="13" t="s">
        <v>43</v>
      </c>
      <c r="C2919" s="5"/>
      <c r="D2919" s="5"/>
      <c r="E2919">
        <v>6</v>
      </c>
      <c r="F2919">
        <v>6</v>
      </c>
      <c r="G2919">
        <v>9</v>
      </c>
      <c r="H2919" s="11">
        <f>Sample[[#This Row],[C]]/Sample[[#This Row],[D]]</f>
        <v>1</v>
      </c>
      <c r="I2919" s="11">
        <f>Sample[[#This Row],[A]]/Sample[[#This Row],[C]]</f>
        <v>1.5</v>
      </c>
      <c r="J2919" s="11">
        <f>Sample[[#This Row],[D]]/Sample[[#This Row],[A]]</f>
        <v>0.66666666666666663</v>
      </c>
      <c r="K2919" s="11">
        <f>Sample[[#This Row],[A]]/Sample[[#This Row],[D]]</f>
        <v>1.5</v>
      </c>
      <c r="L2919" s="11">
        <f>Sample[[#This Row],[D]]/Sample[[#This Row],[C]]</f>
        <v>1</v>
      </c>
      <c r="M2919" s="11">
        <f>Sample[[#This Row],[C]]/Sample[[#This Row],[A]]</f>
        <v>0.66666666666666663</v>
      </c>
      <c r="N2919">
        <f>IF(Sample[[#This Row],[Ap]]=0,10,LOG(Sample[[#This Row],[Ap]]))</f>
        <v>0</v>
      </c>
      <c r="O2919">
        <f>IF(Sample[[#This Row],[Ei]]=0,10,LOG(Sample[[#This Row],[Ei]]))</f>
        <v>0.17609125905568124</v>
      </c>
      <c r="P2919">
        <f>IF(Sample[[#This Row],[Ii]]=0,10,LOG(Sample[[#This Row],[Ii]]))</f>
        <v>-0.17609125905568127</v>
      </c>
      <c r="Q2919">
        <f>Kx-Sample[[#This Row],[Xp]]</f>
        <v>0</v>
      </c>
      <c r="R2919">
        <f>Ky-Sample[[#This Row],[Yp]]</f>
        <v>-1.1760912590556813</v>
      </c>
      <c r="S2919">
        <f>Kz-Sample[[#This Row],[Zp]]</f>
        <v>1.1760912590556813</v>
      </c>
      <c r="T2919">
        <f>Sample[[#This Row],[Kpy]]*KSc-Sample[[#This Row],[KPz]]*KSb</f>
        <v>0</v>
      </c>
      <c r="U2919">
        <f>-1*(Sample[[#This Row],[KPx]]*KSc-Sample[[#This Row],[KPz]]*KSa)</f>
        <v>0</v>
      </c>
      <c r="V2919">
        <f>(Sample[[#This Row],[KPx]]*$R$2-Sample[[#This Row],[Kpy]]*KSa)</f>
        <v>0</v>
      </c>
      <c r="W2919">
        <f>Sample[[#This Row],[Kpy]]*KTc-Sample[[#This Row],[KPz]]*KTb</f>
        <v>2.3521825181113627</v>
      </c>
      <c r="X2919">
        <f>-1*(Sample[[#This Row],[KPx]]*KTc-Sample[[#This Row],[KPz]]*KTa)</f>
        <v>2.3521825181113627</v>
      </c>
      <c r="Y2919">
        <f>(Sample[[#This Row],[KPx]]*KTb-Sample[[#This Row],[Kpy]]*KTa)</f>
        <v>2.3521825181113627</v>
      </c>
      <c r="Z2919">
        <f>-Sample[[#This Row],[Xp]]*a+Sample[[#This Row],[Yp]]*b+Sample[[#This Row],[Zp]]*c_</f>
        <v>0</v>
      </c>
      <c r="AA2919" s="8">
        <f>-IF(Sample[[#This Row],[Column2]]&gt;0,1,-1)*SQRT(Sample[[#This Row],[KPx''i]]^2+Sample[[#This Row],[KPx''j]]^2+Sample[[#This Row],[KPx''k]]^2)/Ksmag/Scale</f>
        <v>0</v>
      </c>
      <c r="AB2919" s="1">
        <f>SQRT(Sample[[#This Row],[Kpy''i]]^2+Sample[[#This Row],[KPy''j]]^2+Sample[[#This Row],[KPy''k]]^2)/KTmag/Scale</f>
        <v>1.6632442091449937</v>
      </c>
    </row>
    <row r="2920" spans="1:28" hidden="1" x14ac:dyDescent="0.25">
      <c r="A2920" s="5">
        <v>2915</v>
      </c>
      <c r="B2920" s="13" t="s">
        <v>43</v>
      </c>
      <c r="C2920" s="5"/>
      <c r="D2920" s="5"/>
      <c r="E2920">
        <v>10</v>
      </c>
      <c r="F2920">
        <v>6</v>
      </c>
      <c r="G2920">
        <v>7</v>
      </c>
      <c r="H2920" s="11">
        <f>Sample[[#This Row],[C]]/Sample[[#This Row],[D]]</f>
        <v>0.6</v>
      </c>
      <c r="I2920" s="11">
        <f>Sample[[#This Row],[A]]/Sample[[#This Row],[C]]</f>
        <v>1.1666666666666667</v>
      </c>
      <c r="J2920" s="11">
        <f>Sample[[#This Row],[D]]/Sample[[#This Row],[A]]</f>
        <v>1.4285714285714286</v>
      </c>
      <c r="K2920" s="11">
        <f>Sample[[#This Row],[A]]/Sample[[#This Row],[D]]</f>
        <v>0.7</v>
      </c>
      <c r="L2920" s="11">
        <f>Sample[[#This Row],[D]]/Sample[[#This Row],[C]]</f>
        <v>1.6666666666666667</v>
      </c>
      <c r="M2920" s="11">
        <f>Sample[[#This Row],[C]]/Sample[[#This Row],[A]]</f>
        <v>0.8571428571428571</v>
      </c>
      <c r="N2920">
        <f>IF(Sample[[#This Row],[Ap]]=0,10,LOG(Sample[[#This Row],[Ap]]))</f>
        <v>-0.22184874961635639</v>
      </c>
      <c r="O2920">
        <f>IF(Sample[[#This Row],[Ei]]=0,10,LOG(Sample[[#This Row],[Ei]]))</f>
        <v>6.6946789630613221E-2</v>
      </c>
      <c r="P2920">
        <f>IF(Sample[[#This Row],[Ii]]=0,10,LOG(Sample[[#This Row],[Ii]]))</f>
        <v>0.15490195998574319</v>
      </c>
      <c r="Q2920">
        <f>Kx-Sample[[#This Row],[Xp]]</f>
        <v>0.22184874961635639</v>
      </c>
      <c r="R2920">
        <f>Ky-Sample[[#This Row],[Yp]]</f>
        <v>-1.0669467896306133</v>
      </c>
      <c r="S2920">
        <f>Kz-Sample[[#This Row],[Zp]]</f>
        <v>0.84509804001425681</v>
      </c>
      <c r="T2920">
        <f>Sample[[#This Row],[Kpy]]*KSc-Sample[[#This Row],[KPz]]*KSb</f>
        <v>0.22184874961635648</v>
      </c>
      <c r="U2920">
        <f>-1*(Sample[[#This Row],[KPx]]*KSc-Sample[[#This Row],[KPz]]*KSa)</f>
        <v>0.22184874961635639</v>
      </c>
      <c r="V2920">
        <f>(Sample[[#This Row],[KPx]]*$R$2-Sample[[#This Row],[Kpy]]*KSa)</f>
        <v>0.22184874961635639</v>
      </c>
      <c r="W2920">
        <f>Sample[[#This Row],[Kpy]]*KTc-Sample[[#This Row],[KPz]]*KTb</f>
        <v>1.91204482964487</v>
      </c>
      <c r="X2920">
        <f>-1*(Sample[[#This Row],[KPx]]*KTc-Sample[[#This Row],[KPz]]*KTa)</f>
        <v>1.91204482964487</v>
      </c>
      <c r="Y2920">
        <f>(Sample[[#This Row],[KPx]]*KTb-Sample[[#This Row],[Kpy]]*KTa)</f>
        <v>1.9120448296448702</v>
      </c>
      <c r="Z2920">
        <f>-Sample[[#This Row],[Xp]]*a+Sample[[#This Row],[Yp]]*b+Sample[[#This Row],[Zp]]*c_</f>
        <v>0.44369749923271284</v>
      </c>
      <c r="AA2920" s="8">
        <f>-IF(Sample[[#This Row],[Column2]]&gt;0,1,-1)*SQRT(Sample[[#This Row],[KPx''i]]^2+Sample[[#This Row],[KPx''j]]^2+Sample[[#This Row],[KPx''k]]^2)/Ksmag/Scale</f>
        <v>-0.27170811831726921</v>
      </c>
      <c r="AB2920" s="1">
        <f>SQRT(Sample[[#This Row],[Kpy''i]]^2+Sample[[#This Row],[KPy''j]]^2+Sample[[#This Row],[KPy''k]]^2)/KTmag/Scale</f>
        <v>1.3520198649745649</v>
      </c>
    </row>
    <row r="2921" spans="1:28" hidden="1" x14ac:dyDescent="0.25">
      <c r="A2921" s="5">
        <v>2916</v>
      </c>
      <c r="B2921" s="13" t="s">
        <v>43</v>
      </c>
      <c r="C2921" s="5"/>
      <c r="D2921" s="5"/>
      <c r="E2921">
        <v>5</v>
      </c>
      <c r="F2921">
        <v>2</v>
      </c>
      <c r="G2921">
        <v>4</v>
      </c>
      <c r="H2921" s="11">
        <f>Sample[[#This Row],[C]]/Sample[[#This Row],[D]]</f>
        <v>0.4</v>
      </c>
      <c r="I2921" s="11">
        <f>Sample[[#This Row],[A]]/Sample[[#This Row],[C]]</f>
        <v>2</v>
      </c>
      <c r="J2921" s="11">
        <f>Sample[[#This Row],[D]]/Sample[[#This Row],[A]]</f>
        <v>1.25</v>
      </c>
      <c r="K2921" s="11">
        <f>Sample[[#This Row],[A]]/Sample[[#This Row],[D]]</f>
        <v>0.8</v>
      </c>
      <c r="L2921" s="11">
        <f>Sample[[#This Row],[D]]/Sample[[#This Row],[C]]</f>
        <v>2.5</v>
      </c>
      <c r="M2921" s="11">
        <f>Sample[[#This Row],[C]]/Sample[[#This Row],[A]]</f>
        <v>0.5</v>
      </c>
      <c r="N2921">
        <f>IF(Sample[[#This Row],[Ap]]=0,10,LOG(Sample[[#This Row],[Ap]]))</f>
        <v>-0.3979400086720376</v>
      </c>
      <c r="O2921">
        <f>IF(Sample[[#This Row],[Ei]]=0,10,LOG(Sample[[#This Row],[Ei]]))</f>
        <v>0.3010299956639812</v>
      </c>
      <c r="P2921">
        <f>IF(Sample[[#This Row],[Ii]]=0,10,LOG(Sample[[#This Row],[Ii]]))</f>
        <v>9.691001300805642E-2</v>
      </c>
      <c r="Q2921">
        <f>Kx-Sample[[#This Row],[Xp]]</f>
        <v>0.3979400086720376</v>
      </c>
      <c r="R2921">
        <f>Ky-Sample[[#This Row],[Yp]]</f>
        <v>-1.3010299956639813</v>
      </c>
      <c r="S2921">
        <f>Kz-Sample[[#This Row],[Zp]]</f>
        <v>0.90308998699194354</v>
      </c>
      <c r="T2921">
        <f>Sample[[#This Row],[Kpy]]*KSc-Sample[[#This Row],[KPz]]*KSb</f>
        <v>0.39794000867203771</v>
      </c>
      <c r="U2921">
        <f>-1*(Sample[[#This Row],[KPx]]*KSc-Sample[[#This Row],[KPz]]*KSa)</f>
        <v>0.3979400086720376</v>
      </c>
      <c r="V2921">
        <f>(Sample[[#This Row],[KPx]]*$R$2-Sample[[#This Row],[Kpy]]*KSa)</f>
        <v>0.3979400086720376</v>
      </c>
      <c r="W2921">
        <f>Sample[[#This Row],[Kpy]]*KTc-Sample[[#This Row],[KPz]]*KTb</f>
        <v>2.204119982655925</v>
      </c>
      <c r="X2921">
        <f>-1*(Sample[[#This Row],[KPx]]*KTc-Sample[[#This Row],[KPz]]*KTa)</f>
        <v>2.2041199826559246</v>
      </c>
      <c r="Y2921">
        <f>(Sample[[#This Row],[KPx]]*KTb-Sample[[#This Row],[Kpy]]*KTa)</f>
        <v>2.204119982655925</v>
      </c>
      <c r="Z2921">
        <f>-Sample[[#This Row],[Xp]]*a+Sample[[#This Row],[Yp]]*b+Sample[[#This Row],[Zp]]*c_</f>
        <v>0.79588001734407521</v>
      </c>
      <c r="AA2921" s="8">
        <f>-IF(Sample[[#This Row],[Column2]]&gt;0,1,-1)*SQRT(Sample[[#This Row],[KPx''i]]^2+Sample[[#This Row],[KPx''j]]^2+Sample[[#This Row],[KPx''k]]^2)/Ksmag/Scale</f>
        <v>-0.48737498474260249</v>
      </c>
      <c r="AB2921" s="1">
        <f>SQRT(Sample[[#This Row],[Kpy''i]]^2+Sample[[#This Row],[KPy''j]]^2+Sample[[#This Row],[KPy''k]]^2)/KTmag/Scale</f>
        <v>1.5585481862847801</v>
      </c>
    </row>
    <row r="2922" spans="1:28" hidden="1" x14ac:dyDescent="0.25">
      <c r="A2922" s="5">
        <v>2917</v>
      </c>
      <c r="B2922" s="13" t="s">
        <v>43</v>
      </c>
      <c r="C2922" s="5"/>
      <c r="D2922" s="5"/>
      <c r="E2922">
        <v>7</v>
      </c>
      <c r="F2922">
        <v>9</v>
      </c>
      <c r="G2922">
        <v>7</v>
      </c>
      <c r="H2922" s="11">
        <f>Sample[[#This Row],[C]]/Sample[[#This Row],[D]]</f>
        <v>1.2857142857142858</v>
      </c>
      <c r="I2922" s="11">
        <f>Sample[[#This Row],[A]]/Sample[[#This Row],[C]]</f>
        <v>0.77777777777777779</v>
      </c>
      <c r="J2922" s="11">
        <f>Sample[[#This Row],[D]]/Sample[[#This Row],[A]]</f>
        <v>1</v>
      </c>
      <c r="K2922" s="11">
        <f>Sample[[#This Row],[A]]/Sample[[#This Row],[D]]</f>
        <v>1</v>
      </c>
      <c r="L2922" s="11">
        <f>Sample[[#This Row],[D]]/Sample[[#This Row],[C]]</f>
        <v>0.77777777777777779</v>
      </c>
      <c r="M2922" s="11">
        <f>Sample[[#This Row],[C]]/Sample[[#This Row],[A]]</f>
        <v>1.2857142857142858</v>
      </c>
      <c r="N2922">
        <f>IF(Sample[[#This Row],[Ap]]=0,10,LOG(Sample[[#This Row],[Ap]]))</f>
        <v>0.10914446942506807</v>
      </c>
      <c r="O2922">
        <f>IF(Sample[[#This Row],[Ei]]=0,10,LOG(Sample[[#This Row],[Ei]]))</f>
        <v>-0.10914446942506803</v>
      </c>
      <c r="P2922">
        <f>IF(Sample[[#This Row],[Ii]]=0,10,LOG(Sample[[#This Row],[Ii]]))</f>
        <v>0</v>
      </c>
      <c r="Q2922">
        <f>Kx-Sample[[#This Row],[Xp]]</f>
        <v>-0.10914446942506807</v>
      </c>
      <c r="R2922">
        <f>Ky-Sample[[#This Row],[Yp]]</f>
        <v>-0.89085553057493194</v>
      </c>
      <c r="S2922">
        <f>Kz-Sample[[#This Row],[Zp]]</f>
        <v>1</v>
      </c>
      <c r="T2922">
        <f>Sample[[#This Row],[Kpy]]*KSc-Sample[[#This Row],[KPz]]*KSb</f>
        <v>-0.10914446942506806</v>
      </c>
      <c r="U2922">
        <f>-1*(Sample[[#This Row],[KPx]]*KSc-Sample[[#This Row],[KPz]]*KSa)</f>
        <v>-0.10914446942506807</v>
      </c>
      <c r="V2922">
        <f>(Sample[[#This Row],[KPx]]*$R$2-Sample[[#This Row],[Kpy]]*KSa)</f>
        <v>-0.10914446942506807</v>
      </c>
      <c r="W2922">
        <f>Sample[[#This Row],[Kpy]]*KTc-Sample[[#This Row],[KPz]]*KTb</f>
        <v>1.8908555305749319</v>
      </c>
      <c r="X2922">
        <f>-1*(Sample[[#This Row],[KPx]]*KTc-Sample[[#This Row],[KPz]]*KTa)</f>
        <v>1.8908555305749319</v>
      </c>
      <c r="Y2922">
        <f>(Sample[[#This Row],[KPx]]*KTb-Sample[[#This Row],[Kpy]]*KTa)</f>
        <v>1.8908555305749319</v>
      </c>
      <c r="Z2922">
        <f>-Sample[[#This Row],[Xp]]*a+Sample[[#This Row],[Yp]]*b+Sample[[#This Row],[Zp]]*c_</f>
        <v>-0.21828893885013606</v>
      </c>
      <c r="AA2922" s="8">
        <f>-IF(Sample[[#This Row],[Column2]]&gt;0,1,-1)*SQRT(Sample[[#This Row],[KPx''i]]^2+Sample[[#This Row],[KPx''j]]^2+Sample[[#This Row],[KPx''k]]^2)/Ksmag/Scale</f>
        <v>0.1336741291691082</v>
      </c>
      <c r="AB2922" s="1">
        <f>SQRT(Sample[[#This Row],[Kpy''i]]^2+Sample[[#This Row],[KPy''j]]^2+Sample[[#This Row],[KPy''k]]^2)/KTmag/Scale</f>
        <v>1.3370367679136217</v>
      </c>
    </row>
    <row r="2923" spans="1:28" hidden="1" x14ac:dyDescent="0.25">
      <c r="A2923" s="5">
        <v>2918</v>
      </c>
      <c r="B2923" s="13" t="s">
        <v>43</v>
      </c>
      <c r="C2923" s="5"/>
      <c r="D2923" s="5"/>
      <c r="E2923">
        <v>5</v>
      </c>
      <c r="F2923">
        <v>9</v>
      </c>
      <c r="G2923">
        <v>3</v>
      </c>
      <c r="H2923" s="11">
        <f>Sample[[#This Row],[C]]/Sample[[#This Row],[D]]</f>
        <v>1.8</v>
      </c>
      <c r="I2923" s="11">
        <f>Sample[[#This Row],[A]]/Sample[[#This Row],[C]]</f>
        <v>0.33333333333333331</v>
      </c>
      <c r="J2923" s="11">
        <f>Sample[[#This Row],[D]]/Sample[[#This Row],[A]]</f>
        <v>1.6666666666666667</v>
      </c>
      <c r="K2923" s="11">
        <f>Sample[[#This Row],[A]]/Sample[[#This Row],[D]]</f>
        <v>0.6</v>
      </c>
      <c r="L2923" s="11">
        <f>Sample[[#This Row],[D]]/Sample[[#This Row],[C]]</f>
        <v>0.55555555555555558</v>
      </c>
      <c r="M2923" s="11">
        <f>Sample[[#This Row],[C]]/Sample[[#This Row],[A]]</f>
        <v>3</v>
      </c>
      <c r="N2923">
        <f>IF(Sample[[#This Row],[Ap]]=0,10,LOG(Sample[[#This Row],[Ap]]))</f>
        <v>0.25527250510330607</v>
      </c>
      <c r="O2923">
        <f>IF(Sample[[#This Row],[Ei]]=0,10,LOG(Sample[[#This Row],[Ei]]))</f>
        <v>-0.47712125471966244</v>
      </c>
      <c r="P2923">
        <f>IF(Sample[[#This Row],[Ii]]=0,10,LOG(Sample[[#This Row],[Ii]]))</f>
        <v>0.22184874961635639</v>
      </c>
      <c r="Q2923">
        <f>Kx-Sample[[#This Row],[Xp]]</f>
        <v>-0.25527250510330607</v>
      </c>
      <c r="R2923">
        <f>Ky-Sample[[#This Row],[Yp]]</f>
        <v>-0.52287874528033762</v>
      </c>
      <c r="S2923">
        <f>Kz-Sample[[#This Row],[Zp]]</f>
        <v>0.77815125038364363</v>
      </c>
      <c r="T2923">
        <f>Sample[[#This Row],[Kpy]]*KSc-Sample[[#This Row],[KPz]]*KSb</f>
        <v>-0.25527250510330601</v>
      </c>
      <c r="U2923">
        <f>-1*(Sample[[#This Row],[KPx]]*KSc-Sample[[#This Row],[KPz]]*KSa)</f>
        <v>-0.25527250510330607</v>
      </c>
      <c r="V2923">
        <f>(Sample[[#This Row],[KPx]]*$R$2-Sample[[#This Row],[Kpy]]*KSa)</f>
        <v>-0.25527250510330607</v>
      </c>
      <c r="W2923">
        <f>Sample[[#This Row],[Kpy]]*KTc-Sample[[#This Row],[KPz]]*KTb</f>
        <v>1.3010299956639813</v>
      </c>
      <c r="X2923">
        <f>-1*(Sample[[#This Row],[KPx]]*KTc-Sample[[#This Row],[KPz]]*KTa)</f>
        <v>1.3010299956639813</v>
      </c>
      <c r="Y2923">
        <f>(Sample[[#This Row],[KPx]]*KTb-Sample[[#This Row],[Kpy]]*KTa)</f>
        <v>1.3010299956639813</v>
      </c>
      <c r="Z2923">
        <f>-Sample[[#This Row],[Xp]]*a+Sample[[#This Row],[Yp]]*b+Sample[[#This Row],[Zp]]*c_</f>
        <v>-0.51054501020661203</v>
      </c>
      <c r="AA2923" s="8">
        <f>-IF(Sample[[#This Row],[Column2]]&gt;0,1,-1)*SQRT(Sample[[#This Row],[KPx''i]]^2+Sample[[#This Row],[KPx''j]]^2+Sample[[#This Row],[KPx''k]]^2)/Ksmag/Scale</f>
        <v>0.31264369143255732</v>
      </c>
      <c r="AB2923" s="1">
        <f>SQRT(Sample[[#This Row],[Kpy''i]]^2+Sample[[#This Row],[KPy''j]]^2+Sample[[#This Row],[KPy''k]]^2)/KTmag/Scale</f>
        <v>0.91996713246110573</v>
      </c>
    </row>
    <row r="2924" spans="1:28" hidden="1" x14ac:dyDescent="0.25">
      <c r="A2924" s="5">
        <v>2919</v>
      </c>
      <c r="B2924" s="13" t="s">
        <v>43</v>
      </c>
      <c r="C2924" s="5"/>
      <c r="D2924" s="5"/>
      <c r="E2924">
        <v>6</v>
      </c>
      <c r="F2924">
        <v>6</v>
      </c>
      <c r="G2924">
        <v>8</v>
      </c>
      <c r="H2924" s="11">
        <f>Sample[[#This Row],[C]]/Sample[[#This Row],[D]]</f>
        <v>1</v>
      </c>
      <c r="I2924" s="11">
        <f>Sample[[#This Row],[A]]/Sample[[#This Row],[C]]</f>
        <v>1.3333333333333333</v>
      </c>
      <c r="J2924" s="11">
        <f>Sample[[#This Row],[D]]/Sample[[#This Row],[A]]</f>
        <v>0.75</v>
      </c>
      <c r="K2924" s="11">
        <f>Sample[[#This Row],[A]]/Sample[[#This Row],[D]]</f>
        <v>1.3333333333333333</v>
      </c>
      <c r="L2924" s="11">
        <f>Sample[[#This Row],[D]]/Sample[[#This Row],[C]]</f>
        <v>1</v>
      </c>
      <c r="M2924" s="11">
        <f>Sample[[#This Row],[C]]/Sample[[#This Row],[A]]</f>
        <v>0.75</v>
      </c>
      <c r="N2924">
        <f>IF(Sample[[#This Row],[Ap]]=0,10,LOG(Sample[[#This Row],[Ap]]))</f>
        <v>0</v>
      </c>
      <c r="O2924">
        <f>IF(Sample[[#This Row],[Ei]]=0,10,LOG(Sample[[#This Row],[Ei]]))</f>
        <v>0.12493873660829993</v>
      </c>
      <c r="P2924">
        <f>IF(Sample[[#This Row],[Ii]]=0,10,LOG(Sample[[#This Row],[Ii]]))</f>
        <v>-0.12493873660829995</v>
      </c>
      <c r="Q2924">
        <f>Kx-Sample[[#This Row],[Xp]]</f>
        <v>0</v>
      </c>
      <c r="R2924">
        <f>Ky-Sample[[#This Row],[Yp]]</f>
        <v>-1.1249387366082999</v>
      </c>
      <c r="S2924">
        <f>Kz-Sample[[#This Row],[Zp]]</f>
        <v>1.1249387366082999</v>
      </c>
      <c r="T2924">
        <f>Sample[[#This Row],[Kpy]]*KSc-Sample[[#This Row],[KPz]]*KSb</f>
        <v>0</v>
      </c>
      <c r="U2924">
        <f>-1*(Sample[[#This Row],[KPx]]*KSc-Sample[[#This Row],[KPz]]*KSa)</f>
        <v>0</v>
      </c>
      <c r="V2924">
        <f>(Sample[[#This Row],[KPx]]*$R$2-Sample[[#This Row],[Kpy]]*KSa)</f>
        <v>0</v>
      </c>
      <c r="W2924">
        <f>Sample[[#This Row],[Kpy]]*KTc-Sample[[#This Row],[KPz]]*KTb</f>
        <v>2.2498774732165998</v>
      </c>
      <c r="X2924">
        <f>-1*(Sample[[#This Row],[KPx]]*KTc-Sample[[#This Row],[KPz]]*KTa)</f>
        <v>2.2498774732165998</v>
      </c>
      <c r="Y2924">
        <f>(Sample[[#This Row],[KPx]]*KTb-Sample[[#This Row],[Kpy]]*KTa)</f>
        <v>2.2498774732165998</v>
      </c>
      <c r="Z2924">
        <f>-Sample[[#This Row],[Xp]]*a+Sample[[#This Row],[Yp]]*b+Sample[[#This Row],[Zp]]*c_</f>
        <v>0</v>
      </c>
      <c r="AA2924" s="8">
        <f>-IF(Sample[[#This Row],[Column2]]&gt;0,1,-1)*SQRT(Sample[[#This Row],[KPx''i]]^2+Sample[[#This Row],[KPx''j]]^2+Sample[[#This Row],[KPx''k]]^2)/Ksmag/Scale</f>
        <v>0</v>
      </c>
      <c r="AB2924" s="1">
        <f>SQRT(Sample[[#This Row],[Kpy''i]]^2+Sample[[#This Row],[KPy''j]]^2+Sample[[#This Row],[KPy''k]]^2)/KTmag/Scale</f>
        <v>1.5909036181503129</v>
      </c>
    </row>
    <row r="2925" spans="1:28" hidden="1" x14ac:dyDescent="0.25">
      <c r="A2925" s="5">
        <v>2920</v>
      </c>
      <c r="B2925" s="13" t="s">
        <v>43</v>
      </c>
      <c r="C2925" s="5"/>
      <c r="D2925" s="5"/>
      <c r="E2925">
        <v>9</v>
      </c>
      <c r="F2925">
        <v>7</v>
      </c>
      <c r="G2925">
        <v>3</v>
      </c>
      <c r="H2925" s="11">
        <f>Sample[[#This Row],[C]]/Sample[[#This Row],[D]]</f>
        <v>0.77777777777777779</v>
      </c>
      <c r="I2925" s="11">
        <f>Sample[[#This Row],[A]]/Sample[[#This Row],[C]]</f>
        <v>0.42857142857142855</v>
      </c>
      <c r="J2925" s="11">
        <f>Sample[[#This Row],[D]]/Sample[[#This Row],[A]]</f>
        <v>3</v>
      </c>
      <c r="K2925" s="11">
        <f>Sample[[#This Row],[A]]/Sample[[#This Row],[D]]</f>
        <v>0.33333333333333331</v>
      </c>
      <c r="L2925" s="11">
        <f>Sample[[#This Row],[D]]/Sample[[#This Row],[C]]</f>
        <v>1.2857142857142858</v>
      </c>
      <c r="M2925" s="11">
        <f>Sample[[#This Row],[C]]/Sample[[#This Row],[A]]</f>
        <v>2.3333333333333335</v>
      </c>
      <c r="N2925">
        <f>IF(Sample[[#This Row],[Ap]]=0,10,LOG(Sample[[#This Row],[Ap]]))</f>
        <v>-0.10914446942506803</v>
      </c>
      <c r="O2925">
        <f>IF(Sample[[#This Row],[Ei]]=0,10,LOG(Sample[[#This Row],[Ei]]))</f>
        <v>-0.36797678529459443</v>
      </c>
      <c r="P2925">
        <f>IF(Sample[[#This Row],[Ii]]=0,10,LOG(Sample[[#This Row],[Ii]]))</f>
        <v>0.47712125471966244</v>
      </c>
      <c r="Q2925">
        <f>Kx-Sample[[#This Row],[Xp]]</f>
        <v>0.10914446942506803</v>
      </c>
      <c r="R2925">
        <f>Ky-Sample[[#This Row],[Yp]]</f>
        <v>-0.63202321470540557</v>
      </c>
      <c r="S2925">
        <f>Kz-Sample[[#This Row],[Zp]]</f>
        <v>0.52287874528033762</v>
      </c>
      <c r="T2925">
        <f>Sample[[#This Row],[Kpy]]*KSc-Sample[[#This Row],[KPz]]*KSb</f>
        <v>0.10914446942506795</v>
      </c>
      <c r="U2925">
        <f>-1*(Sample[[#This Row],[KPx]]*KSc-Sample[[#This Row],[KPz]]*KSa)</f>
        <v>0.10914446942506803</v>
      </c>
      <c r="V2925">
        <f>(Sample[[#This Row],[KPx]]*$R$2-Sample[[#This Row],[Kpy]]*KSa)</f>
        <v>0.10914446942506803</v>
      </c>
      <c r="W2925">
        <f>Sample[[#This Row],[Kpy]]*KTc-Sample[[#This Row],[KPz]]*KTb</f>
        <v>1.1549019599857431</v>
      </c>
      <c r="X2925">
        <f>-1*(Sample[[#This Row],[KPx]]*KTc-Sample[[#This Row],[KPz]]*KTa)</f>
        <v>1.1549019599857433</v>
      </c>
      <c r="Y2925">
        <f>(Sample[[#This Row],[KPx]]*KTb-Sample[[#This Row],[Kpy]]*KTa)</f>
        <v>1.1549019599857431</v>
      </c>
      <c r="Z2925">
        <f>-Sample[[#This Row],[Xp]]*a+Sample[[#This Row],[Yp]]*b+Sample[[#This Row],[Zp]]*c_</f>
        <v>0.21828893885013601</v>
      </c>
      <c r="AA2925" s="8">
        <f>-IF(Sample[[#This Row],[Column2]]&gt;0,1,-1)*SQRT(Sample[[#This Row],[KPx''i]]^2+Sample[[#This Row],[KPx''j]]^2+Sample[[#This Row],[KPx''k]]^2)/Ksmag/Scale</f>
        <v>-0.13367412916910812</v>
      </c>
      <c r="AB2925" s="1">
        <f>SQRT(Sample[[#This Row],[Kpy''i]]^2+Sample[[#This Row],[KPy''j]]^2+Sample[[#This Row],[KPy''k]]^2)/KTmag/Scale</f>
        <v>0.81663900751155383</v>
      </c>
    </row>
    <row r="2926" spans="1:28" hidden="1" x14ac:dyDescent="0.25">
      <c r="A2926" s="5">
        <v>2921</v>
      </c>
      <c r="B2926" s="13" t="s">
        <v>43</v>
      </c>
      <c r="C2926" s="5"/>
      <c r="D2926" s="5"/>
      <c r="E2926">
        <v>10</v>
      </c>
      <c r="F2926">
        <v>5</v>
      </c>
      <c r="G2926">
        <v>3</v>
      </c>
      <c r="H2926" s="11">
        <f>Sample[[#This Row],[C]]/Sample[[#This Row],[D]]</f>
        <v>0.5</v>
      </c>
      <c r="I2926" s="11">
        <f>Sample[[#This Row],[A]]/Sample[[#This Row],[C]]</f>
        <v>0.6</v>
      </c>
      <c r="J2926" s="11">
        <f>Sample[[#This Row],[D]]/Sample[[#This Row],[A]]</f>
        <v>3.3333333333333335</v>
      </c>
      <c r="K2926" s="11">
        <f>Sample[[#This Row],[A]]/Sample[[#This Row],[D]]</f>
        <v>0.3</v>
      </c>
      <c r="L2926" s="11">
        <f>Sample[[#This Row],[D]]/Sample[[#This Row],[C]]</f>
        <v>2</v>
      </c>
      <c r="M2926" s="11">
        <f>Sample[[#This Row],[C]]/Sample[[#This Row],[A]]</f>
        <v>1.6666666666666667</v>
      </c>
      <c r="N2926">
        <f>IF(Sample[[#This Row],[Ap]]=0,10,LOG(Sample[[#This Row],[Ap]]))</f>
        <v>-0.3010299956639812</v>
      </c>
      <c r="O2926">
        <f>IF(Sample[[#This Row],[Ei]]=0,10,LOG(Sample[[#This Row],[Ei]]))</f>
        <v>-0.22184874961635639</v>
      </c>
      <c r="P2926">
        <f>IF(Sample[[#This Row],[Ii]]=0,10,LOG(Sample[[#This Row],[Ii]]))</f>
        <v>0.52287874528033762</v>
      </c>
      <c r="Q2926">
        <f>Kx-Sample[[#This Row],[Xp]]</f>
        <v>0.3010299956639812</v>
      </c>
      <c r="R2926">
        <f>Ky-Sample[[#This Row],[Yp]]</f>
        <v>-0.77815125038364363</v>
      </c>
      <c r="S2926">
        <f>Kz-Sample[[#This Row],[Zp]]</f>
        <v>0.47712125471966238</v>
      </c>
      <c r="T2926">
        <f>Sample[[#This Row],[Kpy]]*KSc-Sample[[#This Row],[KPz]]*KSb</f>
        <v>0.30102999566398125</v>
      </c>
      <c r="U2926">
        <f>-1*(Sample[[#This Row],[KPx]]*KSc-Sample[[#This Row],[KPz]]*KSa)</f>
        <v>0.3010299956639812</v>
      </c>
      <c r="V2926">
        <f>(Sample[[#This Row],[KPx]]*$R$2-Sample[[#This Row],[Kpy]]*KSa)</f>
        <v>0.3010299956639812</v>
      </c>
      <c r="W2926">
        <f>Sample[[#This Row],[Kpy]]*KTc-Sample[[#This Row],[KPz]]*KTb</f>
        <v>1.255272505103306</v>
      </c>
      <c r="X2926">
        <f>-1*(Sample[[#This Row],[KPx]]*KTc-Sample[[#This Row],[KPz]]*KTa)</f>
        <v>1.255272505103306</v>
      </c>
      <c r="Y2926">
        <f>(Sample[[#This Row],[KPx]]*KTb-Sample[[#This Row],[Kpy]]*KTa)</f>
        <v>1.255272505103306</v>
      </c>
      <c r="Z2926">
        <f>-Sample[[#This Row],[Xp]]*a+Sample[[#This Row],[Yp]]*b+Sample[[#This Row],[Zp]]*c_</f>
        <v>0.60205999132796251</v>
      </c>
      <c r="AA2926" s="8">
        <f>-IF(Sample[[#This Row],[Column2]]&gt;0,1,-1)*SQRT(Sample[[#This Row],[KPx''i]]^2+Sample[[#This Row],[KPx''j]]^2+Sample[[#This Row],[KPx''k]]^2)/Ksmag/Scale</f>
        <v>-0.36868494332449331</v>
      </c>
      <c r="AB2926" s="1">
        <f>SQRT(Sample[[#This Row],[Kpy''i]]^2+Sample[[#This Row],[KPy''j]]^2+Sample[[#This Row],[KPy''k]]^2)/KTmag/Scale</f>
        <v>0.88761170059557293</v>
      </c>
    </row>
    <row r="2927" spans="1:28" hidden="1" x14ac:dyDescent="0.25">
      <c r="A2927" s="5">
        <v>2922</v>
      </c>
      <c r="B2927" s="13" t="s">
        <v>43</v>
      </c>
      <c r="C2927" s="5"/>
      <c r="D2927" s="5"/>
      <c r="E2927">
        <v>10</v>
      </c>
      <c r="F2927">
        <v>1</v>
      </c>
      <c r="G2927">
        <v>6</v>
      </c>
      <c r="H2927" s="11">
        <f>Sample[[#This Row],[C]]/Sample[[#This Row],[D]]</f>
        <v>0.1</v>
      </c>
      <c r="I2927" s="11">
        <f>Sample[[#This Row],[A]]/Sample[[#This Row],[C]]</f>
        <v>6</v>
      </c>
      <c r="J2927" s="11">
        <f>Sample[[#This Row],[D]]/Sample[[#This Row],[A]]</f>
        <v>1.6666666666666667</v>
      </c>
      <c r="K2927" s="11">
        <f>Sample[[#This Row],[A]]/Sample[[#This Row],[D]]</f>
        <v>0.6</v>
      </c>
      <c r="L2927" s="11">
        <f>Sample[[#This Row],[D]]/Sample[[#This Row],[C]]</f>
        <v>10</v>
      </c>
      <c r="M2927" s="11">
        <f>Sample[[#This Row],[C]]/Sample[[#This Row],[A]]</f>
        <v>0.16666666666666666</v>
      </c>
      <c r="N2927">
        <f>IF(Sample[[#This Row],[Ap]]=0,10,LOG(Sample[[#This Row],[Ap]]))</f>
        <v>-1</v>
      </c>
      <c r="O2927">
        <f>IF(Sample[[#This Row],[Ei]]=0,10,LOG(Sample[[#This Row],[Ei]]))</f>
        <v>0.77815125038364363</v>
      </c>
      <c r="P2927">
        <f>IF(Sample[[#This Row],[Ii]]=0,10,LOG(Sample[[#This Row],[Ii]]))</f>
        <v>0.22184874961635639</v>
      </c>
      <c r="Q2927">
        <f>Kx-Sample[[#This Row],[Xp]]</f>
        <v>1</v>
      </c>
      <c r="R2927">
        <f>Ky-Sample[[#This Row],[Yp]]</f>
        <v>-1.7781512503836436</v>
      </c>
      <c r="S2927">
        <f>Kz-Sample[[#This Row],[Zp]]</f>
        <v>0.77815125038364363</v>
      </c>
      <c r="T2927">
        <f>Sample[[#This Row],[Kpy]]*KSc-Sample[[#This Row],[KPz]]*KSb</f>
        <v>1</v>
      </c>
      <c r="U2927">
        <f>-1*(Sample[[#This Row],[KPx]]*KSc-Sample[[#This Row],[KPz]]*KSa)</f>
        <v>1</v>
      </c>
      <c r="V2927">
        <f>(Sample[[#This Row],[KPx]]*$R$2-Sample[[#This Row],[Kpy]]*KSa)</f>
        <v>1</v>
      </c>
      <c r="W2927">
        <f>Sample[[#This Row],[Kpy]]*KTc-Sample[[#This Row],[KPz]]*KTb</f>
        <v>2.5563025007672873</v>
      </c>
      <c r="X2927">
        <f>-1*(Sample[[#This Row],[KPx]]*KTc-Sample[[#This Row],[KPz]]*KTa)</f>
        <v>2.5563025007672873</v>
      </c>
      <c r="Y2927">
        <f>(Sample[[#This Row],[KPx]]*KTb-Sample[[#This Row],[Kpy]]*KTa)</f>
        <v>2.5563025007672873</v>
      </c>
      <c r="Z2927">
        <f>-Sample[[#This Row],[Xp]]*a+Sample[[#This Row],[Yp]]*b+Sample[[#This Row],[Zp]]*c_</f>
        <v>2</v>
      </c>
      <c r="AA2927" s="8">
        <f>-IF(Sample[[#This Row],[Column2]]&gt;0,1,-1)*SQRT(Sample[[#This Row],[KPx''i]]^2+Sample[[#This Row],[KPx''j]]^2+Sample[[#This Row],[KPx''k]]^2)/Ksmag/Scale</f>
        <v>-1.2247448713915889</v>
      </c>
      <c r="AB2927" s="1">
        <f>SQRT(Sample[[#This Row],[Kpy''i]]^2+Sample[[#This Row],[KPy''j]]^2+Sample[[#This Row],[KPy''k]]^2)/KTmag/Scale</f>
        <v>1.8075788330566787</v>
      </c>
    </row>
    <row r="2928" spans="1:28" hidden="1" x14ac:dyDescent="0.25">
      <c r="A2928" s="5">
        <v>2923</v>
      </c>
      <c r="B2928" s="13" t="s">
        <v>43</v>
      </c>
      <c r="C2928" s="5"/>
      <c r="D2928" s="5"/>
      <c r="E2928">
        <v>5</v>
      </c>
      <c r="F2928">
        <v>5</v>
      </c>
      <c r="G2928">
        <v>2</v>
      </c>
      <c r="H2928" s="11">
        <f>Sample[[#This Row],[C]]/Sample[[#This Row],[D]]</f>
        <v>1</v>
      </c>
      <c r="I2928" s="11">
        <f>Sample[[#This Row],[A]]/Sample[[#This Row],[C]]</f>
        <v>0.4</v>
      </c>
      <c r="J2928" s="11">
        <f>Sample[[#This Row],[D]]/Sample[[#This Row],[A]]</f>
        <v>2.5</v>
      </c>
      <c r="K2928" s="11">
        <f>Sample[[#This Row],[A]]/Sample[[#This Row],[D]]</f>
        <v>0.4</v>
      </c>
      <c r="L2928" s="11">
        <f>Sample[[#This Row],[D]]/Sample[[#This Row],[C]]</f>
        <v>1</v>
      </c>
      <c r="M2928" s="11">
        <f>Sample[[#This Row],[C]]/Sample[[#This Row],[A]]</f>
        <v>2.5</v>
      </c>
      <c r="N2928">
        <f>IF(Sample[[#This Row],[Ap]]=0,10,LOG(Sample[[#This Row],[Ap]]))</f>
        <v>0</v>
      </c>
      <c r="O2928">
        <f>IF(Sample[[#This Row],[Ei]]=0,10,LOG(Sample[[#This Row],[Ei]]))</f>
        <v>-0.3979400086720376</v>
      </c>
      <c r="P2928">
        <f>IF(Sample[[#This Row],[Ii]]=0,10,LOG(Sample[[#This Row],[Ii]]))</f>
        <v>0.3979400086720376</v>
      </c>
      <c r="Q2928">
        <f>Kx-Sample[[#This Row],[Xp]]</f>
        <v>0</v>
      </c>
      <c r="R2928">
        <f>Ky-Sample[[#This Row],[Yp]]</f>
        <v>-0.6020599913279624</v>
      </c>
      <c r="S2928">
        <f>Kz-Sample[[#This Row],[Zp]]</f>
        <v>0.6020599913279624</v>
      </c>
      <c r="T2928">
        <f>Sample[[#This Row],[Kpy]]*KSc-Sample[[#This Row],[KPz]]*KSb</f>
        <v>0</v>
      </c>
      <c r="U2928">
        <f>-1*(Sample[[#This Row],[KPx]]*KSc-Sample[[#This Row],[KPz]]*KSa)</f>
        <v>0</v>
      </c>
      <c r="V2928">
        <f>(Sample[[#This Row],[KPx]]*$R$2-Sample[[#This Row],[Kpy]]*KSa)</f>
        <v>0</v>
      </c>
      <c r="W2928">
        <f>Sample[[#This Row],[Kpy]]*KTc-Sample[[#This Row],[KPz]]*KTb</f>
        <v>1.2041199826559248</v>
      </c>
      <c r="X2928">
        <f>-1*(Sample[[#This Row],[KPx]]*KTc-Sample[[#This Row],[KPz]]*KTa)</f>
        <v>1.2041199826559248</v>
      </c>
      <c r="Y2928">
        <f>(Sample[[#This Row],[KPx]]*KTb-Sample[[#This Row],[Kpy]]*KTa)</f>
        <v>1.2041199826559248</v>
      </c>
      <c r="Z2928">
        <f>-Sample[[#This Row],[Xp]]*a+Sample[[#This Row],[Yp]]*b+Sample[[#This Row],[Zp]]*c_</f>
        <v>0</v>
      </c>
      <c r="AA2928" s="8">
        <f>-IF(Sample[[#This Row],[Column2]]&gt;0,1,-1)*SQRT(Sample[[#This Row],[KPx''i]]^2+Sample[[#This Row],[KPx''j]]^2+Sample[[#This Row],[KPx''k]]^2)/Ksmag/Scale</f>
        <v>0</v>
      </c>
      <c r="AB2928" s="1">
        <f>SQRT(Sample[[#This Row],[Kpy''i]]^2+Sample[[#This Row],[KPy''j]]^2+Sample[[#This Row],[KPy''k]]^2)/KTmag/Scale</f>
        <v>0.85144140509823252</v>
      </c>
    </row>
    <row r="2929" spans="1:28" hidden="1" x14ac:dyDescent="0.25">
      <c r="A2929" s="5">
        <v>2924</v>
      </c>
      <c r="B2929" s="13" t="s">
        <v>43</v>
      </c>
      <c r="C2929" s="5"/>
      <c r="D2929" s="5"/>
      <c r="E2929">
        <v>2</v>
      </c>
      <c r="F2929">
        <v>8</v>
      </c>
      <c r="G2929">
        <v>10</v>
      </c>
      <c r="H2929" s="11">
        <f>Sample[[#This Row],[C]]/Sample[[#This Row],[D]]</f>
        <v>4</v>
      </c>
      <c r="I2929" s="11">
        <f>Sample[[#This Row],[A]]/Sample[[#This Row],[C]]</f>
        <v>1.25</v>
      </c>
      <c r="J2929" s="11">
        <f>Sample[[#This Row],[D]]/Sample[[#This Row],[A]]</f>
        <v>0.2</v>
      </c>
      <c r="K2929" s="11">
        <f>Sample[[#This Row],[A]]/Sample[[#This Row],[D]]</f>
        <v>5</v>
      </c>
      <c r="L2929" s="11">
        <f>Sample[[#This Row],[D]]/Sample[[#This Row],[C]]</f>
        <v>0.25</v>
      </c>
      <c r="M2929" s="11">
        <f>Sample[[#This Row],[C]]/Sample[[#This Row],[A]]</f>
        <v>0.8</v>
      </c>
      <c r="N2929">
        <f>IF(Sample[[#This Row],[Ap]]=0,10,LOG(Sample[[#This Row],[Ap]]))</f>
        <v>0.6020599913279624</v>
      </c>
      <c r="O2929">
        <f>IF(Sample[[#This Row],[Ei]]=0,10,LOG(Sample[[#This Row],[Ei]]))</f>
        <v>9.691001300805642E-2</v>
      </c>
      <c r="P2929">
        <f>IF(Sample[[#This Row],[Ii]]=0,10,LOG(Sample[[#This Row],[Ii]]))</f>
        <v>-0.69897000433601875</v>
      </c>
      <c r="Q2929">
        <f>Kx-Sample[[#This Row],[Xp]]</f>
        <v>-0.6020599913279624</v>
      </c>
      <c r="R2929">
        <f>Ky-Sample[[#This Row],[Yp]]</f>
        <v>-1.0969100130080565</v>
      </c>
      <c r="S2929">
        <f>Kz-Sample[[#This Row],[Zp]]</f>
        <v>1.6989700043360187</v>
      </c>
      <c r="T2929">
        <f>Sample[[#This Row],[Kpy]]*KSc-Sample[[#This Row],[KPz]]*KSb</f>
        <v>-0.60205999132796229</v>
      </c>
      <c r="U2929">
        <f>-1*(Sample[[#This Row],[KPx]]*KSc-Sample[[#This Row],[KPz]]*KSa)</f>
        <v>-0.6020599913279624</v>
      </c>
      <c r="V2929">
        <f>(Sample[[#This Row],[KPx]]*$R$2-Sample[[#This Row],[Kpy]]*KSa)</f>
        <v>-0.6020599913279624</v>
      </c>
      <c r="W2929">
        <f>Sample[[#This Row],[Kpy]]*KTc-Sample[[#This Row],[KPz]]*KTb</f>
        <v>2.795880017344075</v>
      </c>
      <c r="X2929">
        <f>-1*(Sample[[#This Row],[KPx]]*KTc-Sample[[#This Row],[KPz]]*KTa)</f>
        <v>2.795880017344075</v>
      </c>
      <c r="Y2929">
        <f>(Sample[[#This Row],[KPx]]*KTb-Sample[[#This Row],[Kpy]]*KTa)</f>
        <v>2.7958800173440754</v>
      </c>
      <c r="Z2929">
        <f>-Sample[[#This Row],[Xp]]*a+Sample[[#This Row],[Yp]]*b+Sample[[#This Row],[Zp]]*c_</f>
        <v>-1.2041199826559246</v>
      </c>
      <c r="AA2929" s="8">
        <f>-IF(Sample[[#This Row],[Column2]]&gt;0,1,-1)*SQRT(Sample[[#This Row],[KPx''i]]^2+Sample[[#This Row],[KPx''j]]^2+Sample[[#This Row],[KPx''k]]^2)/Ksmag/Scale</f>
        <v>0.73736988664898651</v>
      </c>
      <c r="AB2929" s="1">
        <f>SQRT(Sample[[#This Row],[Kpy''i]]^2+Sample[[#This Row],[KPy''j]]^2+Sample[[#This Row],[KPy''k]]^2)/KTmag/Scale</f>
        <v>1.9769857196479579</v>
      </c>
    </row>
    <row r="2930" spans="1:28" hidden="1" x14ac:dyDescent="0.25">
      <c r="A2930" s="5">
        <v>2925</v>
      </c>
      <c r="B2930" s="13" t="s">
        <v>43</v>
      </c>
      <c r="C2930" s="5"/>
      <c r="D2930" s="5"/>
      <c r="E2930">
        <v>4</v>
      </c>
      <c r="F2930">
        <v>9</v>
      </c>
      <c r="G2930">
        <v>10</v>
      </c>
      <c r="H2930" s="11">
        <f>Sample[[#This Row],[C]]/Sample[[#This Row],[D]]</f>
        <v>2.25</v>
      </c>
      <c r="I2930" s="11">
        <f>Sample[[#This Row],[A]]/Sample[[#This Row],[C]]</f>
        <v>1.1111111111111112</v>
      </c>
      <c r="J2930" s="11">
        <f>Sample[[#This Row],[D]]/Sample[[#This Row],[A]]</f>
        <v>0.4</v>
      </c>
      <c r="K2930" s="11">
        <f>Sample[[#This Row],[A]]/Sample[[#This Row],[D]]</f>
        <v>2.5</v>
      </c>
      <c r="L2930" s="11">
        <f>Sample[[#This Row],[D]]/Sample[[#This Row],[C]]</f>
        <v>0.44444444444444442</v>
      </c>
      <c r="M2930" s="11">
        <f>Sample[[#This Row],[C]]/Sample[[#This Row],[A]]</f>
        <v>0.9</v>
      </c>
      <c r="N2930">
        <f>IF(Sample[[#This Row],[Ap]]=0,10,LOG(Sample[[#This Row],[Ap]]))</f>
        <v>0.35218251811136247</v>
      </c>
      <c r="O2930">
        <f>IF(Sample[[#This Row],[Ei]]=0,10,LOG(Sample[[#This Row],[Ei]]))</f>
        <v>4.5757490560675143E-2</v>
      </c>
      <c r="P2930">
        <f>IF(Sample[[#This Row],[Ii]]=0,10,LOG(Sample[[#This Row],[Ii]]))</f>
        <v>-0.3979400086720376</v>
      </c>
      <c r="Q2930">
        <f>Kx-Sample[[#This Row],[Xp]]</f>
        <v>-0.35218251811136247</v>
      </c>
      <c r="R2930">
        <f>Ky-Sample[[#This Row],[Yp]]</f>
        <v>-1.0457574905606752</v>
      </c>
      <c r="S2930">
        <f>Kz-Sample[[#This Row],[Zp]]</f>
        <v>1.3979400086720375</v>
      </c>
      <c r="T2930">
        <f>Sample[[#This Row],[Kpy]]*KSc-Sample[[#This Row],[KPz]]*KSb</f>
        <v>-0.35218251811136225</v>
      </c>
      <c r="U2930">
        <f>-1*(Sample[[#This Row],[KPx]]*KSc-Sample[[#This Row],[KPz]]*KSa)</f>
        <v>-0.35218251811136247</v>
      </c>
      <c r="V2930">
        <f>(Sample[[#This Row],[KPx]]*$R$2-Sample[[#This Row],[Kpy]]*KSa)</f>
        <v>-0.35218251811136247</v>
      </c>
      <c r="W2930">
        <f>Sample[[#This Row],[Kpy]]*KTc-Sample[[#This Row],[KPz]]*KTb</f>
        <v>2.4436974992327127</v>
      </c>
      <c r="X2930">
        <f>-1*(Sample[[#This Row],[KPx]]*KTc-Sample[[#This Row],[KPz]]*KTa)</f>
        <v>2.4436974992327123</v>
      </c>
      <c r="Y2930">
        <f>(Sample[[#This Row],[KPx]]*KTb-Sample[[#This Row],[Kpy]]*KTa)</f>
        <v>2.4436974992327132</v>
      </c>
      <c r="Z2930">
        <f>-Sample[[#This Row],[Xp]]*a+Sample[[#This Row],[Yp]]*b+Sample[[#This Row],[Zp]]*c_</f>
        <v>-0.70436503622272495</v>
      </c>
      <c r="AA2930" s="8">
        <f>-IF(Sample[[#This Row],[Column2]]&gt;0,1,-1)*SQRT(Sample[[#This Row],[KPx''i]]^2+Sample[[#This Row],[KPx''j]]^2+Sample[[#This Row],[KPx''k]]^2)/Ksmag/Scale</f>
        <v>0.43133373285066651</v>
      </c>
      <c r="AB2930" s="1">
        <f>SQRT(Sample[[#This Row],[Kpy''i]]^2+Sample[[#This Row],[KPy''j]]^2+Sample[[#This Row],[KPy''k]]^2)/KTmag/Scale</f>
        <v>1.7279550728760593</v>
      </c>
    </row>
    <row r="2931" spans="1:28" x14ac:dyDescent="0.25">
      <c r="A2931" s="5">
        <v>2926</v>
      </c>
      <c r="B2931" s="13" t="s">
        <v>43</v>
      </c>
      <c r="C2931" s="5"/>
      <c r="D2931" s="5"/>
      <c r="E2931">
        <v>9</v>
      </c>
      <c r="F2931">
        <v>6</v>
      </c>
      <c r="G2931">
        <v>4</v>
      </c>
      <c r="H2931" s="11">
        <f>Sample[[#This Row],[C]]/Sample[[#This Row],[D]]</f>
        <v>0.66666666666666663</v>
      </c>
      <c r="I2931" s="11">
        <f>Sample[[#This Row],[A]]/Sample[[#This Row],[C]]</f>
        <v>0.66666666666666663</v>
      </c>
      <c r="J2931" s="11">
        <f>Sample[[#This Row],[D]]/Sample[[#This Row],[A]]</f>
        <v>2.25</v>
      </c>
      <c r="K2931" s="11">
        <f>Sample[[#This Row],[A]]/Sample[[#This Row],[D]]</f>
        <v>0.44444444444444442</v>
      </c>
      <c r="L2931" s="11">
        <f>Sample[[#This Row],[D]]/Sample[[#This Row],[C]]</f>
        <v>1.5</v>
      </c>
      <c r="M2931" s="11">
        <f>Sample[[#This Row],[C]]/Sample[[#This Row],[A]]</f>
        <v>1.5</v>
      </c>
      <c r="N2931">
        <f>IF(Sample[[#This Row],[Ap]]=0,10,LOG(Sample[[#This Row],[Ap]]))</f>
        <v>-0.17609125905568127</v>
      </c>
      <c r="O2931">
        <f>IF(Sample[[#This Row],[Ei]]=0,10,LOG(Sample[[#This Row],[Ei]]))</f>
        <v>-0.17609125905568127</v>
      </c>
      <c r="P2931">
        <f>IF(Sample[[#This Row],[Ii]]=0,10,LOG(Sample[[#This Row],[Ii]]))</f>
        <v>0.35218251811136247</v>
      </c>
      <c r="Q2931">
        <f>Kx-Sample[[#This Row],[Xp]]</f>
        <v>0.17609125905568127</v>
      </c>
      <c r="R2931">
        <f>Ky-Sample[[#This Row],[Yp]]</f>
        <v>-0.82390874094431876</v>
      </c>
      <c r="S2931">
        <f>Kz-Sample[[#This Row],[Zp]]</f>
        <v>0.64781748188863753</v>
      </c>
      <c r="T2931">
        <f>Sample[[#This Row],[Kpy]]*KSc-Sample[[#This Row],[KPz]]*KSb</f>
        <v>0.17609125905568124</v>
      </c>
      <c r="U2931">
        <f>-1*(Sample[[#This Row],[KPx]]*KSc-Sample[[#This Row],[KPz]]*KSa)</f>
        <v>0.17609125905568127</v>
      </c>
      <c r="V2931">
        <f>(Sample[[#This Row],[KPx]]*$R$2-Sample[[#This Row],[Kpy]]*KSa)</f>
        <v>0.17609125905568127</v>
      </c>
      <c r="W2931">
        <f>Sample[[#This Row],[Kpy]]*KTc-Sample[[#This Row],[KPz]]*KTb</f>
        <v>1.4717262228329564</v>
      </c>
      <c r="X2931">
        <f>-1*(Sample[[#This Row],[KPx]]*KTc-Sample[[#This Row],[KPz]]*KTa)</f>
        <v>1.4717262228329564</v>
      </c>
      <c r="Y2931">
        <f>(Sample[[#This Row],[KPx]]*KTb-Sample[[#This Row],[Kpy]]*KTa)</f>
        <v>1.4717262228329562</v>
      </c>
      <c r="Z2931">
        <f>-Sample[[#This Row],[Xp]]*a+Sample[[#This Row],[Yp]]*b+Sample[[#This Row],[Zp]]*c_</f>
        <v>0.35218251811136242</v>
      </c>
      <c r="AA2931" s="8">
        <f>-IF(Sample[[#This Row],[Column2]]&gt;0,1,-1)*SQRT(Sample[[#This Row],[KPx''i]]^2+Sample[[#This Row],[KPx''j]]^2+Sample[[#This Row],[KPx''k]]^2)/Ksmag/Scale</f>
        <v>-0.21566686642533334</v>
      </c>
      <c r="AB2931" s="1">
        <f>SQRT(Sample[[#This Row],[Kpy''i]]^2+Sample[[#This Row],[KPy''j]]^2+Sample[[#This Row],[KPy''k]]^2)/KTmag/Scale</f>
        <v>1.0406675922152473</v>
      </c>
    </row>
    <row r="2932" spans="1:28" hidden="1" x14ac:dyDescent="0.25">
      <c r="A2932" s="5">
        <v>2927</v>
      </c>
      <c r="B2932" s="13" t="s">
        <v>43</v>
      </c>
      <c r="C2932" s="5"/>
      <c r="D2932" s="5"/>
      <c r="E2932">
        <v>1</v>
      </c>
      <c r="F2932">
        <v>9</v>
      </c>
      <c r="G2932">
        <v>2</v>
      </c>
      <c r="H2932" s="11">
        <f>Sample[[#This Row],[C]]/Sample[[#This Row],[D]]</f>
        <v>9</v>
      </c>
      <c r="I2932" s="11">
        <f>Sample[[#This Row],[A]]/Sample[[#This Row],[C]]</f>
        <v>0.22222222222222221</v>
      </c>
      <c r="J2932" s="11">
        <f>Sample[[#This Row],[D]]/Sample[[#This Row],[A]]</f>
        <v>0.5</v>
      </c>
      <c r="K2932" s="11">
        <f>Sample[[#This Row],[A]]/Sample[[#This Row],[D]]</f>
        <v>2</v>
      </c>
      <c r="L2932" s="11">
        <f>Sample[[#This Row],[D]]/Sample[[#This Row],[C]]</f>
        <v>0.1111111111111111</v>
      </c>
      <c r="M2932" s="11">
        <f>Sample[[#This Row],[C]]/Sample[[#This Row],[A]]</f>
        <v>4.5</v>
      </c>
      <c r="N2932">
        <f>IF(Sample[[#This Row],[Ap]]=0,10,LOG(Sample[[#This Row],[Ap]]))</f>
        <v>0.95424250943932487</v>
      </c>
      <c r="O2932">
        <f>IF(Sample[[#This Row],[Ei]]=0,10,LOG(Sample[[#This Row],[Ei]]))</f>
        <v>-0.65321251377534373</v>
      </c>
      <c r="P2932">
        <f>IF(Sample[[#This Row],[Ii]]=0,10,LOG(Sample[[#This Row],[Ii]]))</f>
        <v>-0.3010299956639812</v>
      </c>
      <c r="Q2932">
        <f>Kx-Sample[[#This Row],[Xp]]</f>
        <v>-0.95424250943932487</v>
      </c>
      <c r="R2932">
        <f>Ky-Sample[[#This Row],[Yp]]</f>
        <v>-0.34678748622465627</v>
      </c>
      <c r="S2932">
        <f>Kz-Sample[[#This Row],[Zp]]</f>
        <v>1.3010299956639813</v>
      </c>
      <c r="T2932">
        <f>Sample[[#This Row],[Kpy]]*KSc-Sample[[#This Row],[KPz]]*KSb</f>
        <v>-0.95424250943932498</v>
      </c>
      <c r="U2932">
        <f>-1*(Sample[[#This Row],[KPx]]*KSc-Sample[[#This Row],[KPz]]*KSa)</f>
        <v>-0.95424250943932487</v>
      </c>
      <c r="V2932">
        <f>(Sample[[#This Row],[KPx]]*$R$2-Sample[[#This Row],[Kpy]]*KSa)</f>
        <v>-0.95424250943932487</v>
      </c>
      <c r="W2932">
        <f>Sample[[#This Row],[Kpy]]*KTc-Sample[[#This Row],[KPz]]*KTb</f>
        <v>1.6478174818886375</v>
      </c>
      <c r="X2932">
        <f>-1*(Sample[[#This Row],[KPx]]*KTc-Sample[[#This Row],[KPz]]*KTa)</f>
        <v>1.6478174818886377</v>
      </c>
      <c r="Y2932">
        <f>(Sample[[#This Row],[KPx]]*KTb-Sample[[#This Row],[Kpy]]*KTa)</f>
        <v>1.6478174818886373</v>
      </c>
      <c r="Z2932">
        <f>-Sample[[#This Row],[Xp]]*a+Sample[[#This Row],[Yp]]*b+Sample[[#This Row],[Zp]]*c_</f>
        <v>-1.90848501887865</v>
      </c>
      <c r="AA2932" s="8">
        <f>-IF(Sample[[#This Row],[Column2]]&gt;0,1,-1)*SQRT(Sample[[#This Row],[KPx''i]]^2+Sample[[#This Row],[KPx''j]]^2+Sample[[#This Row],[KPx''k]]^2)/Ksmag/Scale</f>
        <v>1.1687036194996532</v>
      </c>
      <c r="AB2932" s="1">
        <f>SQRT(Sample[[#This Row],[Kpy''i]]^2+Sample[[#This Row],[KPy''j]]^2+Sample[[#This Row],[KPy''k]]^2)/KTmag/Scale</f>
        <v>1.1651829156011966</v>
      </c>
    </row>
    <row r="2933" spans="1:28" hidden="1" x14ac:dyDescent="0.25">
      <c r="A2933" s="5">
        <v>2928</v>
      </c>
      <c r="B2933" s="13" t="s">
        <v>43</v>
      </c>
      <c r="C2933" s="5"/>
      <c r="D2933" s="5"/>
      <c r="E2933">
        <v>6</v>
      </c>
      <c r="F2933">
        <v>5</v>
      </c>
      <c r="G2933">
        <v>6</v>
      </c>
      <c r="H2933" s="11">
        <f>Sample[[#This Row],[C]]/Sample[[#This Row],[D]]</f>
        <v>0.83333333333333337</v>
      </c>
      <c r="I2933" s="11">
        <f>Sample[[#This Row],[A]]/Sample[[#This Row],[C]]</f>
        <v>1.2</v>
      </c>
      <c r="J2933" s="11">
        <f>Sample[[#This Row],[D]]/Sample[[#This Row],[A]]</f>
        <v>1</v>
      </c>
      <c r="K2933" s="11">
        <f>Sample[[#This Row],[A]]/Sample[[#This Row],[D]]</f>
        <v>1</v>
      </c>
      <c r="L2933" s="11">
        <f>Sample[[#This Row],[D]]/Sample[[#This Row],[C]]</f>
        <v>1.2</v>
      </c>
      <c r="M2933" s="11">
        <f>Sample[[#This Row],[C]]/Sample[[#This Row],[A]]</f>
        <v>0.83333333333333337</v>
      </c>
      <c r="N2933">
        <f>IF(Sample[[#This Row],[Ap]]=0,10,LOG(Sample[[#This Row],[Ap]]))</f>
        <v>-7.9181246047624804E-2</v>
      </c>
      <c r="O2933">
        <f>IF(Sample[[#This Row],[Ei]]=0,10,LOG(Sample[[#This Row],[Ei]]))</f>
        <v>7.9181246047624818E-2</v>
      </c>
      <c r="P2933">
        <f>IF(Sample[[#This Row],[Ii]]=0,10,LOG(Sample[[#This Row],[Ii]]))</f>
        <v>0</v>
      </c>
      <c r="Q2933">
        <f>Kx-Sample[[#This Row],[Xp]]</f>
        <v>7.9181246047624804E-2</v>
      </c>
      <c r="R2933">
        <f>Ky-Sample[[#This Row],[Yp]]</f>
        <v>-1.0791812460476249</v>
      </c>
      <c r="S2933">
        <f>Kz-Sample[[#This Row],[Zp]]</f>
        <v>1</v>
      </c>
      <c r="T2933">
        <f>Sample[[#This Row],[Kpy]]*KSc-Sample[[#This Row],[KPz]]*KSb</f>
        <v>7.9181246047624887E-2</v>
      </c>
      <c r="U2933">
        <f>-1*(Sample[[#This Row],[KPx]]*KSc-Sample[[#This Row],[KPz]]*KSa)</f>
        <v>7.9181246047624804E-2</v>
      </c>
      <c r="V2933">
        <f>(Sample[[#This Row],[KPx]]*$R$2-Sample[[#This Row],[Kpy]]*KSa)</f>
        <v>7.9181246047624804E-2</v>
      </c>
      <c r="W2933">
        <f>Sample[[#This Row],[Kpy]]*KTc-Sample[[#This Row],[KPz]]*KTb</f>
        <v>2.0791812460476251</v>
      </c>
      <c r="X2933">
        <f>-1*(Sample[[#This Row],[KPx]]*KTc-Sample[[#This Row],[KPz]]*KTa)</f>
        <v>2.0791812460476247</v>
      </c>
      <c r="Y2933">
        <f>(Sample[[#This Row],[KPx]]*KTb-Sample[[#This Row],[Kpy]]*KTa)</f>
        <v>2.0791812460476251</v>
      </c>
      <c r="Z2933">
        <f>-Sample[[#This Row],[Xp]]*a+Sample[[#This Row],[Yp]]*b+Sample[[#This Row],[Zp]]*c_</f>
        <v>0.15836249209524964</v>
      </c>
      <c r="AA2933" s="8">
        <f>-IF(Sample[[#This Row],[Column2]]&gt;0,1,-1)*SQRT(Sample[[#This Row],[KPx''i]]^2+Sample[[#This Row],[KPx''j]]^2+Sample[[#This Row],[KPx''k]]^2)/Ksmag/Scale</f>
        <v>-9.6976825007224043E-2</v>
      </c>
      <c r="AB2933" s="1">
        <f>SQRT(Sample[[#This Row],[Kpy''i]]^2+Sample[[#This Row],[KPy''j]]^2+Sample[[#This Row],[KPy''k]]^2)/KTmag/Scale</f>
        <v>1.4702031583961712</v>
      </c>
    </row>
    <row r="2934" spans="1:28" hidden="1" x14ac:dyDescent="0.25">
      <c r="A2934" s="5">
        <v>2929</v>
      </c>
      <c r="B2934" s="13" t="s">
        <v>43</v>
      </c>
      <c r="C2934" s="5"/>
      <c r="D2934" s="5"/>
      <c r="E2934">
        <v>1</v>
      </c>
      <c r="F2934">
        <v>9</v>
      </c>
      <c r="G2934">
        <v>9</v>
      </c>
      <c r="H2934" s="11">
        <f>Sample[[#This Row],[C]]/Sample[[#This Row],[D]]</f>
        <v>9</v>
      </c>
      <c r="I2934" s="11">
        <f>Sample[[#This Row],[A]]/Sample[[#This Row],[C]]</f>
        <v>1</v>
      </c>
      <c r="J2934" s="11">
        <f>Sample[[#This Row],[D]]/Sample[[#This Row],[A]]</f>
        <v>0.1111111111111111</v>
      </c>
      <c r="K2934" s="11">
        <f>Sample[[#This Row],[A]]/Sample[[#This Row],[D]]</f>
        <v>9</v>
      </c>
      <c r="L2934" s="11">
        <f>Sample[[#This Row],[D]]/Sample[[#This Row],[C]]</f>
        <v>0.1111111111111111</v>
      </c>
      <c r="M2934" s="11">
        <f>Sample[[#This Row],[C]]/Sample[[#This Row],[A]]</f>
        <v>1</v>
      </c>
      <c r="N2934">
        <f>IF(Sample[[#This Row],[Ap]]=0,10,LOG(Sample[[#This Row],[Ap]]))</f>
        <v>0.95424250943932487</v>
      </c>
      <c r="O2934">
        <f>IF(Sample[[#This Row],[Ei]]=0,10,LOG(Sample[[#This Row],[Ei]]))</f>
        <v>0</v>
      </c>
      <c r="P2934">
        <f>IF(Sample[[#This Row],[Ii]]=0,10,LOG(Sample[[#This Row],[Ii]]))</f>
        <v>-0.95424250943932487</v>
      </c>
      <c r="Q2934">
        <f>Kx-Sample[[#This Row],[Xp]]</f>
        <v>-0.95424250943932487</v>
      </c>
      <c r="R2934">
        <f>Ky-Sample[[#This Row],[Yp]]</f>
        <v>-1</v>
      </c>
      <c r="S2934">
        <f>Kz-Sample[[#This Row],[Zp]]</f>
        <v>1.9542425094393248</v>
      </c>
      <c r="T2934">
        <f>Sample[[#This Row],[Kpy]]*KSc-Sample[[#This Row],[KPz]]*KSb</f>
        <v>-0.95424250943932476</v>
      </c>
      <c r="U2934">
        <f>-1*(Sample[[#This Row],[KPx]]*KSc-Sample[[#This Row],[KPz]]*KSa)</f>
        <v>-0.95424250943932487</v>
      </c>
      <c r="V2934">
        <f>(Sample[[#This Row],[KPx]]*$R$2-Sample[[#This Row],[Kpy]]*KSa)</f>
        <v>-0.95424250943932487</v>
      </c>
      <c r="W2934">
        <f>Sample[[#This Row],[Kpy]]*KTc-Sample[[#This Row],[KPz]]*KTb</f>
        <v>2.9542425094393248</v>
      </c>
      <c r="X2934">
        <f>-1*(Sample[[#This Row],[KPx]]*KTc-Sample[[#This Row],[KPz]]*KTa)</f>
        <v>2.9542425094393248</v>
      </c>
      <c r="Y2934">
        <f>(Sample[[#This Row],[KPx]]*KTb-Sample[[#This Row],[Kpy]]*KTa)</f>
        <v>2.9542425094393248</v>
      </c>
      <c r="Z2934">
        <f>-Sample[[#This Row],[Xp]]*a+Sample[[#This Row],[Yp]]*b+Sample[[#This Row],[Zp]]*c_</f>
        <v>-1.9084850188786497</v>
      </c>
      <c r="AA2934" s="8">
        <f>-IF(Sample[[#This Row],[Column2]]&gt;0,1,-1)*SQRT(Sample[[#This Row],[KPx''i]]^2+Sample[[#This Row],[KPx''j]]^2+Sample[[#This Row],[KPx''k]]^2)/Ksmag/Scale</f>
        <v>1.1687036194996532</v>
      </c>
      <c r="AB2934" s="1">
        <f>SQRT(Sample[[#This Row],[Kpy''i]]^2+Sample[[#This Row],[KPy''j]]^2+Sample[[#This Row],[KPy''k]]^2)/KTmag/Scale</f>
        <v>2.0889649116941098</v>
      </c>
    </row>
    <row r="2935" spans="1:28" hidden="1" x14ac:dyDescent="0.25">
      <c r="A2935" s="5">
        <v>2930</v>
      </c>
      <c r="B2935" s="13" t="s">
        <v>43</v>
      </c>
      <c r="C2935" s="5"/>
      <c r="D2935" s="5"/>
      <c r="E2935">
        <v>4</v>
      </c>
      <c r="F2935">
        <v>7</v>
      </c>
      <c r="G2935">
        <v>1</v>
      </c>
      <c r="H2935" s="11">
        <f>Sample[[#This Row],[C]]/Sample[[#This Row],[D]]</f>
        <v>1.75</v>
      </c>
      <c r="I2935" s="11">
        <f>Sample[[#This Row],[A]]/Sample[[#This Row],[C]]</f>
        <v>0.14285714285714285</v>
      </c>
      <c r="J2935" s="11">
        <f>Sample[[#This Row],[D]]/Sample[[#This Row],[A]]</f>
        <v>4</v>
      </c>
      <c r="K2935" s="11">
        <f>Sample[[#This Row],[A]]/Sample[[#This Row],[D]]</f>
        <v>0.25</v>
      </c>
      <c r="L2935" s="11">
        <f>Sample[[#This Row],[D]]/Sample[[#This Row],[C]]</f>
        <v>0.5714285714285714</v>
      </c>
      <c r="M2935" s="11">
        <f>Sample[[#This Row],[C]]/Sample[[#This Row],[A]]</f>
        <v>7</v>
      </c>
      <c r="N2935">
        <f>IF(Sample[[#This Row],[Ap]]=0,10,LOG(Sample[[#This Row],[Ap]]))</f>
        <v>0.24303804868629444</v>
      </c>
      <c r="O2935">
        <f>IF(Sample[[#This Row],[Ei]]=0,10,LOG(Sample[[#This Row],[Ei]]))</f>
        <v>-0.84509804001425681</v>
      </c>
      <c r="P2935">
        <f>IF(Sample[[#This Row],[Ii]]=0,10,LOG(Sample[[#This Row],[Ii]]))</f>
        <v>0.6020599913279624</v>
      </c>
      <c r="Q2935">
        <f>Kx-Sample[[#This Row],[Xp]]</f>
        <v>-0.24303804868629444</v>
      </c>
      <c r="R2935">
        <f>Ky-Sample[[#This Row],[Yp]]</f>
        <v>-0.15490195998574319</v>
      </c>
      <c r="S2935">
        <f>Kz-Sample[[#This Row],[Zp]]</f>
        <v>0.3979400086720376</v>
      </c>
      <c r="T2935">
        <f>Sample[[#This Row],[Kpy]]*KSc-Sample[[#This Row],[KPz]]*KSb</f>
        <v>-0.24303804868629442</v>
      </c>
      <c r="U2935">
        <f>-1*(Sample[[#This Row],[KPx]]*KSc-Sample[[#This Row],[KPz]]*KSa)</f>
        <v>-0.24303804868629444</v>
      </c>
      <c r="V2935">
        <f>(Sample[[#This Row],[KPx]]*$R$2-Sample[[#This Row],[Kpy]]*KSa)</f>
        <v>-0.24303804868629444</v>
      </c>
      <c r="W2935">
        <f>Sample[[#This Row],[Kpy]]*KTc-Sample[[#This Row],[KPz]]*KTb</f>
        <v>0.55284196865778079</v>
      </c>
      <c r="X2935">
        <f>-1*(Sample[[#This Row],[KPx]]*KTc-Sample[[#This Row],[KPz]]*KTa)</f>
        <v>0.55284196865778079</v>
      </c>
      <c r="Y2935">
        <f>(Sample[[#This Row],[KPx]]*KTb-Sample[[#This Row],[Kpy]]*KTa)</f>
        <v>0.55284196865778079</v>
      </c>
      <c r="Z2935">
        <f>-Sample[[#This Row],[Xp]]*a+Sample[[#This Row],[Yp]]*b+Sample[[#This Row],[Zp]]*c_</f>
        <v>-0.48607609737258883</v>
      </c>
      <c r="AA2935" s="8">
        <f>-IF(Sample[[#This Row],[Column2]]&gt;0,1,-1)*SQRT(Sample[[#This Row],[KPx''i]]^2+Sample[[#This Row],[KPx''j]]^2+Sample[[#This Row],[KPx''k]]^2)/Ksmag/Scale</f>
        <v>0.29765960368155842</v>
      </c>
      <c r="AB2935" s="1">
        <f>SQRT(Sample[[#This Row],[Kpy''i]]^2+Sample[[#This Row],[KPy''j]]^2+Sample[[#This Row],[KPy''k]]^2)/KTmag/Scale</f>
        <v>0.39091830496243757</v>
      </c>
    </row>
    <row r="2936" spans="1:28" hidden="1" x14ac:dyDescent="0.25">
      <c r="A2936" s="5">
        <v>2931</v>
      </c>
      <c r="B2936" s="13" t="s">
        <v>43</v>
      </c>
      <c r="C2936" s="5"/>
      <c r="D2936" s="5"/>
      <c r="E2936">
        <v>10</v>
      </c>
      <c r="F2936">
        <v>8</v>
      </c>
      <c r="G2936">
        <v>8</v>
      </c>
      <c r="H2936" s="11">
        <f>Sample[[#This Row],[C]]/Sample[[#This Row],[D]]</f>
        <v>0.8</v>
      </c>
      <c r="I2936" s="11">
        <f>Sample[[#This Row],[A]]/Sample[[#This Row],[C]]</f>
        <v>1</v>
      </c>
      <c r="J2936" s="11">
        <f>Sample[[#This Row],[D]]/Sample[[#This Row],[A]]</f>
        <v>1.25</v>
      </c>
      <c r="K2936" s="11">
        <f>Sample[[#This Row],[A]]/Sample[[#This Row],[D]]</f>
        <v>0.8</v>
      </c>
      <c r="L2936" s="11">
        <f>Sample[[#This Row],[D]]/Sample[[#This Row],[C]]</f>
        <v>1.25</v>
      </c>
      <c r="M2936" s="11">
        <f>Sample[[#This Row],[C]]/Sample[[#This Row],[A]]</f>
        <v>1</v>
      </c>
      <c r="N2936">
        <f>IF(Sample[[#This Row],[Ap]]=0,10,LOG(Sample[[#This Row],[Ap]]))</f>
        <v>-9.6910013008056392E-2</v>
      </c>
      <c r="O2936">
        <f>IF(Sample[[#This Row],[Ei]]=0,10,LOG(Sample[[#This Row],[Ei]]))</f>
        <v>0</v>
      </c>
      <c r="P2936">
        <f>IF(Sample[[#This Row],[Ii]]=0,10,LOG(Sample[[#This Row],[Ii]]))</f>
        <v>9.691001300805642E-2</v>
      </c>
      <c r="Q2936">
        <f>Kx-Sample[[#This Row],[Xp]]</f>
        <v>9.6910013008056392E-2</v>
      </c>
      <c r="R2936">
        <f>Ky-Sample[[#This Row],[Yp]]</f>
        <v>-1</v>
      </c>
      <c r="S2936">
        <f>Kz-Sample[[#This Row],[Zp]]</f>
        <v>0.90308998699194354</v>
      </c>
      <c r="T2936">
        <f>Sample[[#This Row],[Kpy]]*KSc-Sample[[#This Row],[KPz]]*KSb</f>
        <v>9.6910013008056461E-2</v>
      </c>
      <c r="U2936">
        <f>-1*(Sample[[#This Row],[KPx]]*KSc-Sample[[#This Row],[KPz]]*KSa)</f>
        <v>9.6910013008056392E-2</v>
      </c>
      <c r="V2936">
        <f>(Sample[[#This Row],[KPx]]*$R$2-Sample[[#This Row],[Kpy]]*KSa)</f>
        <v>9.6910013008056392E-2</v>
      </c>
      <c r="W2936">
        <f>Sample[[#This Row],[Kpy]]*KTc-Sample[[#This Row],[KPz]]*KTb</f>
        <v>1.9030899869919435</v>
      </c>
      <c r="X2936">
        <f>-1*(Sample[[#This Row],[KPx]]*KTc-Sample[[#This Row],[KPz]]*KTa)</f>
        <v>1.9030899869919435</v>
      </c>
      <c r="Y2936">
        <f>(Sample[[#This Row],[KPx]]*KTb-Sample[[#This Row],[Kpy]]*KTa)</f>
        <v>1.9030899869919435</v>
      </c>
      <c r="Z2936">
        <f>-Sample[[#This Row],[Xp]]*a+Sample[[#This Row],[Yp]]*b+Sample[[#This Row],[Zp]]*c_</f>
        <v>0.19382002601611284</v>
      </c>
      <c r="AA2936" s="8">
        <f>-IF(Sample[[#This Row],[Column2]]&gt;0,1,-1)*SQRT(Sample[[#This Row],[KPx''i]]^2+Sample[[#This Row],[KPx''j]]^2+Sample[[#This Row],[KPx''k]]^2)/Ksmag/Scale</f>
        <v>-0.11869004141810927</v>
      </c>
      <c r="AB2936" s="1">
        <f>SQRT(Sample[[#This Row],[Kpy''i]]^2+Sample[[#This Row],[KPy''j]]^2+Sample[[#This Row],[KPy''k]]^2)/KTmag/Scale</f>
        <v>1.3456878350102222</v>
      </c>
    </row>
    <row r="2937" spans="1:28" hidden="1" x14ac:dyDescent="0.25">
      <c r="A2937" s="5">
        <v>2932</v>
      </c>
      <c r="B2937" s="13" t="s">
        <v>43</v>
      </c>
      <c r="C2937" s="5"/>
      <c r="D2937" s="5"/>
      <c r="E2937">
        <v>7</v>
      </c>
      <c r="F2937">
        <v>5</v>
      </c>
      <c r="G2937">
        <v>8</v>
      </c>
      <c r="H2937" s="11">
        <f>Sample[[#This Row],[C]]/Sample[[#This Row],[D]]</f>
        <v>0.7142857142857143</v>
      </c>
      <c r="I2937" s="11">
        <f>Sample[[#This Row],[A]]/Sample[[#This Row],[C]]</f>
        <v>1.6</v>
      </c>
      <c r="J2937" s="11">
        <f>Sample[[#This Row],[D]]/Sample[[#This Row],[A]]</f>
        <v>0.875</v>
      </c>
      <c r="K2937" s="11">
        <f>Sample[[#This Row],[A]]/Sample[[#This Row],[D]]</f>
        <v>1.1428571428571428</v>
      </c>
      <c r="L2937" s="11">
        <f>Sample[[#This Row],[D]]/Sample[[#This Row],[C]]</f>
        <v>1.4</v>
      </c>
      <c r="M2937" s="11">
        <f>Sample[[#This Row],[C]]/Sample[[#This Row],[A]]</f>
        <v>0.625</v>
      </c>
      <c r="N2937">
        <f>IF(Sample[[#This Row],[Ap]]=0,10,LOG(Sample[[#This Row],[Ap]]))</f>
        <v>-0.14612803567823801</v>
      </c>
      <c r="O2937">
        <f>IF(Sample[[#This Row],[Ei]]=0,10,LOG(Sample[[#This Row],[Ei]]))</f>
        <v>0.20411998265592479</v>
      </c>
      <c r="P2937">
        <f>IF(Sample[[#This Row],[Ii]]=0,10,LOG(Sample[[#This Row],[Ii]]))</f>
        <v>-5.7991946977686754E-2</v>
      </c>
      <c r="Q2937">
        <f>Kx-Sample[[#This Row],[Xp]]</f>
        <v>0.14612803567823801</v>
      </c>
      <c r="R2937">
        <f>Ky-Sample[[#This Row],[Yp]]</f>
        <v>-1.2041199826559248</v>
      </c>
      <c r="S2937">
        <f>Kz-Sample[[#This Row],[Zp]]</f>
        <v>1.0579919469776868</v>
      </c>
      <c r="T2937">
        <f>Sample[[#This Row],[Kpy]]*KSc-Sample[[#This Row],[KPz]]*KSb</f>
        <v>0.14612803567823796</v>
      </c>
      <c r="U2937">
        <f>-1*(Sample[[#This Row],[KPx]]*KSc-Sample[[#This Row],[KPz]]*KSa)</f>
        <v>0.14612803567823801</v>
      </c>
      <c r="V2937">
        <f>(Sample[[#This Row],[KPx]]*$R$2-Sample[[#This Row],[Kpy]]*KSa)</f>
        <v>0.14612803567823801</v>
      </c>
      <c r="W2937">
        <f>Sample[[#This Row],[Kpy]]*KTc-Sample[[#This Row],[KPz]]*KTb</f>
        <v>2.2621119296336119</v>
      </c>
      <c r="X2937">
        <f>-1*(Sample[[#This Row],[KPx]]*KTc-Sample[[#This Row],[KPz]]*KTa)</f>
        <v>2.2621119296336119</v>
      </c>
      <c r="Y2937">
        <f>(Sample[[#This Row],[KPx]]*KTb-Sample[[#This Row],[Kpy]]*KTa)</f>
        <v>2.2621119296336114</v>
      </c>
      <c r="Z2937">
        <f>-Sample[[#This Row],[Xp]]*a+Sample[[#This Row],[Yp]]*b+Sample[[#This Row],[Zp]]*c_</f>
        <v>0.29225607135647608</v>
      </c>
      <c r="AA2937" s="8">
        <f>-IF(Sample[[#This Row],[Column2]]&gt;0,1,-1)*SQRT(Sample[[#This Row],[KPx''i]]^2+Sample[[#This Row],[KPx''j]]^2+Sample[[#This Row],[KPx''k]]^2)/Ksmag/Scale</f>
        <v>-0.17896956226344909</v>
      </c>
      <c r="AB2937" s="1">
        <f>SQRT(Sample[[#This Row],[Kpy''i]]^2+Sample[[#This Row],[KPy''j]]^2+Sample[[#This Row],[KPy''k]]^2)/KTmag/Scale</f>
        <v>1.5995546852469131</v>
      </c>
    </row>
    <row r="2938" spans="1:28" hidden="1" x14ac:dyDescent="0.25">
      <c r="A2938" s="5">
        <v>2933</v>
      </c>
      <c r="B2938" s="13" t="s">
        <v>43</v>
      </c>
      <c r="C2938" s="5"/>
      <c r="D2938" s="5"/>
      <c r="E2938">
        <v>8</v>
      </c>
      <c r="F2938">
        <v>2</v>
      </c>
      <c r="G2938">
        <v>1</v>
      </c>
      <c r="H2938" s="11">
        <f>Sample[[#This Row],[C]]/Sample[[#This Row],[D]]</f>
        <v>0.25</v>
      </c>
      <c r="I2938" s="11">
        <f>Sample[[#This Row],[A]]/Sample[[#This Row],[C]]</f>
        <v>0.5</v>
      </c>
      <c r="J2938" s="11">
        <f>Sample[[#This Row],[D]]/Sample[[#This Row],[A]]</f>
        <v>8</v>
      </c>
      <c r="K2938" s="11">
        <f>Sample[[#This Row],[A]]/Sample[[#This Row],[D]]</f>
        <v>0.125</v>
      </c>
      <c r="L2938" s="11">
        <f>Sample[[#This Row],[D]]/Sample[[#This Row],[C]]</f>
        <v>4</v>
      </c>
      <c r="M2938" s="11">
        <f>Sample[[#This Row],[C]]/Sample[[#This Row],[A]]</f>
        <v>2</v>
      </c>
      <c r="N2938">
        <f>IF(Sample[[#This Row],[Ap]]=0,10,LOG(Sample[[#This Row],[Ap]]))</f>
        <v>-0.6020599913279624</v>
      </c>
      <c r="O2938">
        <f>IF(Sample[[#This Row],[Ei]]=0,10,LOG(Sample[[#This Row],[Ei]]))</f>
        <v>-0.3010299956639812</v>
      </c>
      <c r="P2938">
        <f>IF(Sample[[#This Row],[Ii]]=0,10,LOG(Sample[[#This Row],[Ii]]))</f>
        <v>0.90308998699194354</v>
      </c>
      <c r="Q2938">
        <f>Kx-Sample[[#This Row],[Xp]]</f>
        <v>0.6020599913279624</v>
      </c>
      <c r="R2938">
        <f>Ky-Sample[[#This Row],[Yp]]</f>
        <v>-0.69897000433601875</v>
      </c>
      <c r="S2938">
        <f>Kz-Sample[[#This Row],[Zp]]</f>
        <v>9.6910013008056461E-2</v>
      </c>
      <c r="T2938">
        <f>Sample[[#This Row],[Kpy]]*KSc-Sample[[#This Row],[KPz]]*KSb</f>
        <v>0.60205999132796229</v>
      </c>
      <c r="U2938">
        <f>-1*(Sample[[#This Row],[KPx]]*KSc-Sample[[#This Row],[KPz]]*KSa)</f>
        <v>0.6020599913279624</v>
      </c>
      <c r="V2938">
        <f>(Sample[[#This Row],[KPx]]*$R$2-Sample[[#This Row],[Kpy]]*KSa)</f>
        <v>0.6020599913279624</v>
      </c>
      <c r="W2938">
        <f>Sample[[#This Row],[Kpy]]*KTc-Sample[[#This Row],[KPz]]*KTb</f>
        <v>0.79588001734407521</v>
      </c>
      <c r="X2938">
        <f>-1*(Sample[[#This Row],[KPx]]*KTc-Sample[[#This Row],[KPz]]*KTa)</f>
        <v>0.79588001734407532</v>
      </c>
      <c r="Y2938">
        <f>(Sample[[#This Row],[KPx]]*KTb-Sample[[#This Row],[Kpy]]*KTa)</f>
        <v>0.7958800173440751</v>
      </c>
      <c r="Z2938">
        <f>-Sample[[#This Row],[Xp]]*a+Sample[[#This Row],[Yp]]*b+Sample[[#This Row],[Zp]]*c_</f>
        <v>1.2041199826559246</v>
      </c>
      <c r="AA2938" s="8">
        <f>-IF(Sample[[#This Row],[Column2]]&gt;0,1,-1)*SQRT(Sample[[#This Row],[KPx''i]]^2+Sample[[#This Row],[KPx''j]]^2+Sample[[#This Row],[KPx''k]]^2)/Ksmag/Scale</f>
        <v>-0.73736988664898651</v>
      </c>
      <c r="AB2938" s="1">
        <f>SQRT(Sample[[#This Row],[Kpy''i]]^2+Sample[[#This Row],[KPy''j]]^2+Sample[[#This Row],[KPy''k]]^2)/KTmag/Scale</f>
        <v>0.56277215727486274</v>
      </c>
    </row>
    <row r="2939" spans="1:28" hidden="1" x14ac:dyDescent="0.25">
      <c r="A2939" s="5">
        <v>2934</v>
      </c>
      <c r="B2939" s="13" t="s">
        <v>43</v>
      </c>
      <c r="C2939" s="5"/>
      <c r="D2939" s="5"/>
      <c r="E2939">
        <v>9</v>
      </c>
      <c r="F2939">
        <v>4</v>
      </c>
      <c r="G2939">
        <v>8</v>
      </c>
      <c r="H2939" s="11">
        <f>Sample[[#This Row],[C]]/Sample[[#This Row],[D]]</f>
        <v>0.44444444444444442</v>
      </c>
      <c r="I2939" s="11">
        <f>Sample[[#This Row],[A]]/Sample[[#This Row],[C]]</f>
        <v>2</v>
      </c>
      <c r="J2939" s="11">
        <f>Sample[[#This Row],[D]]/Sample[[#This Row],[A]]</f>
        <v>1.125</v>
      </c>
      <c r="K2939" s="11">
        <f>Sample[[#This Row],[A]]/Sample[[#This Row],[D]]</f>
        <v>0.88888888888888884</v>
      </c>
      <c r="L2939" s="11">
        <f>Sample[[#This Row],[D]]/Sample[[#This Row],[C]]</f>
        <v>2.25</v>
      </c>
      <c r="M2939" s="11">
        <f>Sample[[#This Row],[C]]/Sample[[#This Row],[A]]</f>
        <v>0.5</v>
      </c>
      <c r="N2939">
        <f>IF(Sample[[#This Row],[Ap]]=0,10,LOG(Sample[[#This Row],[Ap]]))</f>
        <v>-0.35218251811136253</v>
      </c>
      <c r="O2939">
        <f>IF(Sample[[#This Row],[Ei]]=0,10,LOG(Sample[[#This Row],[Ei]]))</f>
        <v>0.3010299956639812</v>
      </c>
      <c r="P2939">
        <f>IF(Sample[[#This Row],[Ii]]=0,10,LOG(Sample[[#This Row],[Ii]]))</f>
        <v>5.1152522447381291E-2</v>
      </c>
      <c r="Q2939">
        <f>Kx-Sample[[#This Row],[Xp]]</f>
        <v>0.35218251811136253</v>
      </c>
      <c r="R2939">
        <f>Ky-Sample[[#This Row],[Yp]]</f>
        <v>-1.3010299956639813</v>
      </c>
      <c r="S2939">
        <f>Kz-Sample[[#This Row],[Zp]]</f>
        <v>0.94884747755261867</v>
      </c>
      <c r="T2939">
        <f>Sample[[#This Row],[Kpy]]*KSc-Sample[[#This Row],[KPz]]*KSb</f>
        <v>0.35218251811136259</v>
      </c>
      <c r="U2939">
        <f>-1*(Sample[[#This Row],[KPx]]*KSc-Sample[[#This Row],[KPz]]*KSa)</f>
        <v>0.35218251811136253</v>
      </c>
      <c r="V2939">
        <f>(Sample[[#This Row],[KPx]]*$R$2-Sample[[#This Row],[Kpy]]*KSa)</f>
        <v>0.35218251811136253</v>
      </c>
      <c r="W2939">
        <f>Sample[[#This Row],[Kpy]]*KTc-Sample[[#This Row],[KPz]]*KTb</f>
        <v>2.2498774732165998</v>
      </c>
      <c r="X2939">
        <f>-1*(Sample[[#This Row],[KPx]]*KTc-Sample[[#This Row],[KPz]]*KTa)</f>
        <v>2.2498774732165998</v>
      </c>
      <c r="Y2939">
        <f>(Sample[[#This Row],[KPx]]*KTb-Sample[[#This Row],[Kpy]]*KTa)</f>
        <v>2.2498774732165998</v>
      </c>
      <c r="Z2939">
        <f>-Sample[[#This Row],[Xp]]*a+Sample[[#This Row],[Yp]]*b+Sample[[#This Row],[Zp]]*c_</f>
        <v>0.70436503622272495</v>
      </c>
      <c r="AA2939" s="8">
        <f>-IF(Sample[[#This Row],[Column2]]&gt;0,1,-1)*SQRT(Sample[[#This Row],[KPx''i]]^2+Sample[[#This Row],[KPx''j]]^2+Sample[[#This Row],[KPx''k]]^2)/Ksmag/Scale</f>
        <v>-0.43133373285066667</v>
      </c>
      <c r="AB2939" s="1">
        <f>SQRT(Sample[[#This Row],[Kpy''i]]^2+Sample[[#This Row],[KPy''j]]^2+Sample[[#This Row],[KPy''k]]^2)/KTmag/Scale</f>
        <v>1.5909036181503129</v>
      </c>
    </row>
    <row r="2940" spans="1:28" hidden="1" x14ac:dyDescent="0.25">
      <c r="A2940" s="5">
        <v>2935</v>
      </c>
      <c r="B2940" s="13" t="s">
        <v>43</v>
      </c>
      <c r="C2940" s="5"/>
      <c r="D2940" s="5"/>
      <c r="E2940">
        <v>7</v>
      </c>
      <c r="F2940">
        <v>10</v>
      </c>
      <c r="G2940">
        <v>5</v>
      </c>
      <c r="H2940" s="11">
        <f>Sample[[#This Row],[C]]/Sample[[#This Row],[D]]</f>
        <v>1.4285714285714286</v>
      </c>
      <c r="I2940" s="11">
        <f>Sample[[#This Row],[A]]/Sample[[#This Row],[C]]</f>
        <v>0.5</v>
      </c>
      <c r="J2940" s="11">
        <f>Sample[[#This Row],[D]]/Sample[[#This Row],[A]]</f>
        <v>1.4</v>
      </c>
      <c r="K2940" s="11">
        <f>Sample[[#This Row],[A]]/Sample[[#This Row],[D]]</f>
        <v>0.7142857142857143</v>
      </c>
      <c r="L2940" s="11">
        <f>Sample[[#This Row],[D]]/Sample[[#This Row],[C]]</f>
        <v>0.7</v>
      </c>
      <c r="M2940" s="11">
        <f>Sample[[#This Row],[C]]/Sample[[#This Row],[A]]</f>
        <v>2</v>
      </c>
      <c r="N2940">
        <f>IF(Sample[[#This Row],[Ap]]=0,10,LOG(Sample[[#This Row],[Ap]]))</f>
        <v>0.15490195998574319</v>
      </c>
      <c r="O2940">
        <f>IF(Sample[[#This Row],[Ei]]=0,10,LOG(Sample[[#This Row],[Ei]]))</f>
        <v>-0.3010299956639812</v>
      </c>
      <c r="P2940">
        <f>IF(Sample[[#This Row],[Ii]]=0,10,LOG(Sample[[#This Row],[Ii]]))</f>
        <v>0.14612803567823801</v>
      </c>
      <c r="Q2940">
        <f>Kx-Sample[[#This Row],[Xp]]</f>
        <v>-0.15490195998574319</v>
      </c>
      <c r="R2940">
        <f>Ky-Sample[[#This Row],[Yp]]</f>
        <v>-0.69897000433601875</v>
      </c>
      <c r="S2940">
        <f>Kz-Sample[[#This Row],[Zp]]</f>
        <v>0.85387196432176204</v>
      </c>
      <c r="T2940">
        <f>Sample[[#This Row],[Kpy]]*KSc-Sample[[#This Row],[KPz]]*KSb</f>
        <v>-0.1549019599857433</v>
      </c>
      <c r="U2940">
        <f>-1*(Sample[[#This Row],[KPx]]*KSc-Sample[[#This Row],[KPz]]*KSa)</f>
        <v>-0.15490195998574319</v>
      </c>
      <c r="V2940">
        <f>(Sample[[#This Row],[KPx]]*$R$2-Sample[[#This Row],[Kpy]]*KSa)</f>
        <v>-0.15490195998574319</v>
      </c>
      <c r="W2940">
        <f>Sample[[#This Row],[Kpy]]*KTc-Sample[[#This Row],[KPz]]*KTb</f>
        <v>1.5528419686577808</v>
      </c>
      <c r="X2940">
        <f>-1*(Sample[[#This Row],[KPx]]*KTc-Sample[[#This Row],[KPz]]*KTa)</f>
        <v>1.552841968657781</v>
      </c>
      <c r="Y2940">
        <f>(Sample[[#This Row],[KPx]]*KTb-Sample[[#This Row],[Kpy]]*KTa)</f>
        <v>1.5528419686577806</v>
      </c>
      <c r="Z2940">
        <f>-Sample[[#This Row],[Xp]]*a+Sample[[#This Row],[Yp]]*b+Sample[[#This Row],[Zp]]*c_</f>
        <v>-0.30980391997148637</v>
      </c>
      <c r="AA2940" s="8">
        <f>-IF(Sample[[#This Row],[Column2]]&gt;0,1,-1)*SQRT(Sample[[#This Row],[KPx''i]]^2+Sample[[#This Row],[KPx''j]]^2+Sample[[#This Row],[KPx''k]]^2)/Ksmag/Scale</f>
        <v>0.18971538106104413</v>
      </c>
      <c r="AB2940" s="1">
        <f>SQRT(Sample[[#This Row],[Kpy''i]]^2+Sample[[#This Row],[KPy''j]]^2+Sample[[#This Row],[KPy''k]]^2)/KTmag/Scale</f>
        <v>1.0980250861489851</v>
      </c>
    </row>
    <row r="2941" spans="1:28" hidden="1" x14ac:dyDescent="0.25">
      <c r="A2941" s="5">
        <v>2936</v>
      </c>
      <c r="B2941" s="13" t="s">
        <v>43</v>
      </c>
      <c r="C2941" s="5"/>
      <c r="D2941" s="5"/>
      <c r="E2941">
        <v>10</v>
      </c>
      <c r="F2941">
        <v>5</v>
      </c>
      <c r="G2941">
        <v>7</v>
      </c>
      <c r="H2941" s="11">
        <f>Sample[[#This Row],[C]]/Sample[[#This Row],[D]]</f>
        <v>0.5</v>
      </c>
      <c r="I2941" s="11">
        <f>Sample[[#This Row],[A]]/Sample[[#This Row],[C]]</f>
        <v>1.4</v>
      </c>
      <c r="J2941" s="11">
        <f>Sample[[#This Row],[D]]/Sample[[#This Row],[A]]</f>
        <v>1.4285714285714286</v>
      </c>
      <c r="K2941" s="11">
        <f>Sample[[#This Row],[A]]/Sample[[#This Row],[D]]</f>
        <v>0.7</v>
      </c>
      <c r="L2941" s="11">
        <f>Sample[[#This Row],[D]]/Sample[[#This Row],[C]]</f>
        <v>2</v>
      </c>
      <c r="M2941" s="11">
        <f>Sample[[#This Row],[C]]/Sample[[#This Row],[A]]</f>
        <v>0.7142857142857143</v>
      </c>
      <c r="N2941">
        <f>IF(Sample[[#This Row],[Ap]]=0,10,LOG(Sample[[#This Row],[Ap]]))</f>
        <v>-0.3010299956639812</v>
      </c>
      <c r="O2941">
        <f>IF(Sample[[#This Row],[Ei]]=0,10,LOG(Sample[[#This Row],[Ei]]))</f>
        <v>0.14612803567823801</v>
      </c>
      <c r="P2941">
        <f>IF(Sample[[#This Row],[Ii]]=0,10,LOG(Sample[[#This Row],[Ii]]))</f>
        <v>0.15490195998574319</v>
      </c>
      <c r="Q2941">
        <f>Kx-Sample[[#This Row],[Xp]]</f>
        <v>0.3010299956639812</v>
      </c>
      <c r="R2941">
        <f>Ky-Sample[[#This Row],[Yp]]</f>
        <v>-1.146128035678238</v>
      </c>
      <c r="S2941">
        <f>Kz-Sample[[#This Row],[Zp]]</f>
        <v>0.84509804001425681</v>
      </c>
      <c r="T2941">
        <f>Sample[[#This Row],[Kpy]]*KSc-Sample[[#This Row],[KPz]]*KSb</f>
        <v>0.30102999566398114</v>
      </c>
      <c r="U2941">
        <f>-1*(Sample[[#This Row],[KPx]]*KSc-Sample[[#This Row],[KPz]]*KSa)</f>
        <v>0.3010299956639812</v>
      </c>
      <c r="V2941">
        <f>(Sample[[#This Row],[KPx]]*$R$2-Sample[[#This Row],[Kpy]]*KSa)</f>
        <v>0.3010299956639812</v>
      </c>
      <c r="W2941">
        <f>Sample[[#This Row],[Kpy]]*KTc-Sample[[#This Row],[KPz]]*KTb</f>
        <v>1.9912260756924947</v>
      </c>
      <c r="X2941">
        <f>-1*(Sample[[#This Row],[KPx]]*KTc-Sample[[#This Row],[KPz]]*KTa)</f>
        <v>1.9912260756924949</v>
      </c>
      <c r="Y2941">
        <f>(Sample[[#This Row],[KPx]]*KTb-Sample[[#This Row],[Kpy]]*KTa)</f>
        <v>1.9912260756924947</v>
      </c>
      <c r="Z2941">
        <f>-Sample[[#This Row],[Xp]]*a+Sample[[#This Row],[Yp]]*b+Sample[[#This Row],[Zp]]*c_</f>
        <v>0.6020599913279624</v>
      </c>
      <c r="AA2941" s="8">
        <f>-IF(Sample[[#This Row],[Column2]]&gt;0,1,-1)*SQRT(Sample[[#This Row],[KPx''i]]^2+Sample[[#This Row],[KPx''j]]^2+Sample[[#This Row],[KPx''k]]^2)/Ksmag/Scale</f>
        <v>-0.36868494332449325</v>
      </c>
      <c r="AB2941" s="1">
        <f>SQRT(Sample[[#This Row],[Kpy''i]]^2+Sample[[#This Row],[KPy''j]]^2+Sample[[#This Row],[KPy''k]]^2)/KTmag/Scale</f>
        <v>1.4080094609976406</v>
      </c>
    </row>
    <row r="2942" spans="1:28" hidden="1" x14ac:dyDescent="0.25">
      <c r="A2942" s="5">
        <v>2937</v>
      </c>
      <c r="B2942" s="13" t="s">
        <v>43</v>
      </c>
      <c r="C2942" s="5"/>
      <c r="D2942" s="5"/>
      <c r="E2942">
        <v>5</v>
      </c>
      <c r="F2942">
        <v>2</v>
      </c>
      <c r="G2942">
        <v>4</v>
      </c>
      <c r="H2942" s="11">
        <f>Sample[[#This Row],[C]]/Sample[[#This Row],[D]]</f>
        <v>0.4</v>
      </c>
      <c r="I2942" s="11">
        <f>Sample[[#This Row],[A]]/Sample[[#This Row],[C]]</f>
        <v>2</v>
      </c>
      <c r="J2942" s="11">
        <f>Sample[[#This Row],[D]]/Sample[[#This Row],[A]]</f>
        <v>1.25</v>
      </c>
      <c r="K2942" s="11">
        <f>Sample[[#This Row],[A]]/Sample[[#This Row],[D]]</f>
        <v>0.8</v>
      </c>
      <c r="L2942" s="11">
        <f>Sample[[#This Row],[D]]/Sample[[#This Row],[C]]</f>
        <v>2.5</v>
      </c>
      <c r="M2942" s="11">
        <f>Sample[[#This Row],[C]]/Sample[[#This Row],[A]]</f>
        <v>0.5</v>
      </c>
      <c r="N2942">
        <f>IF(Sample[[#This Row],[Ap]]=0,10,LOG(Sample[[#This Row],[Ap]]))</f>
        <v>-0.3979400086720376</v>
      </c>
      <c r="O2942">
        <f>IF(Sample[[#This Row],[Ei]]=0,10,LOG(Sample[[#This Row],[Ei]]))</f>
        <v>0.3010299956639812</v>
      </c>
      <c r="P2942">
        <f>IF(Sample[[#This Row],[Ii]]=0,10,LOG(Sample[[#This Row],[Ii]]))</f>
        <v>9.691001300805642E-2</v>
      </c>
      <c r="Q2942">
        <f>Kx-Sample[[#This Row],[Xp]]</f>
        <v>0.3979400086720376</v>
      </c>
      <c r="R2942">
        <f>Ky-Sample[[#This Row],[Yp]]</f>
        <v>-1.3010299956639813</v>
      </c>
      <c r="S2942">
        <f>Kz-Sample[[#This Row],[Zp]]</f>
        <v>0.90308998699194354</v>
      </c>
      <c r="T2942">
        <f>Sample[[#This Row],[Kpy]]*KSc-Sample[[#This Row],[KPz]]*KSb</f>
        <v>0.39794000867203771</v>
      </c>
      <c r="U2942">
        <f>-1*(Sample[[#This Row],[KPx]]*KSc-Sample[[#This Row],[KPz]]*KSa)</f>
        <v>0.3979400086720376</v>
      </c>
      <c r="V2942">
        <f>(Sample[[#This Row],[KPx]]*$R$2-Sample[[#This Row],[Kpy]]*KSa)</f>
        <v>0.3979400086720376</v>
      </c>
      <c r="W2942">
        <f>Sample[[#This Row],[Kpy]]*KTc-Sample[[#This Row],[KPz]]*KTb</f>
        <v>2.204119982655925</v>
      </c>
      <c r="X2942">
        <f>-1*(Sample[[#This Row],[KPx]]*KTc-Sample[[#This Row],[KPz]]*KTa)</f>
        <v>2.2041199826559246</v>
      </c>
      <c r="Y2942">
        <f>(Sample[[#This Row],[KPx]]*KTb-Sample[[#This Row],[Kpy]]*KTa)</f>
        <v>2.204119982655925</v>
      </c>
      <c r="Z2942">
        <f>-Sample[[#This Row],[Xp]]*a+Sample[[#This Row],[Yp]]*b+Sample[[#This Row],[Zp]]*c_</f>
        <v>0.79588001734407521</v>
      </c>
      <c r="AA2942" s="8">
        <f>-IF(Sample[[#This Row],[Column2]]&gt;0,1,-1)*SQRT(Sample[[#This Row],[KPx''i]]^2+Sample[[#This Row],[KPx''j]]^2+Sample[[#This Row],[KPx''k]]^2)/Ksmag/Scale</f>
        <v>-0.48737498474260249</v>
      </c>
      <c r="AB2942" s="1">
        <f>SQRT(Sample[[#This Row],[Kpy''i]]^2+Sample[[#This Row],[KPy''j]]^2+Sample[[#This Row],[KPy''k]]^2)/KTmag/Scale</f>
        <v>1.5585481862847801</v>
      </c>
    </row>
    <row r="2943" spans="1:28" hidden="1" x14ac:dyDescent="0.25">
      <c r="A2943" s="5">
        <v>2938</v>
      </c>
      <c r="B2943" s="13" t="s">
        <v>43</v>
      </c>
      <c r="C2943" s="5"/>
      <c r="D2943" s="5"/>
      <c r="E2943">
        <v>10</v>
      </c>
      <c r="F2943">
        <v>5</v>
      </c>
      <c r="G2943">
        <v>2</v>
      </c>
      <c r="H2943" s="11">
        <f>Sample[[#This Row],[C]]/Sample[[#This Row],[D]]</f>
        <v>0.5</v>
      </c>
      <c r="I2943" s="11">
        <f>Sample[[#This Row],[A]]/Sample[[#This Row],[C]]</f>
        <v>0.4</v>
      </c>
      <c r="J2943" s="11">
        <f>Sample[[#This Row],[D]]/Sample[[#This Row],[A]]</f>
        <v>5</v>
      </c>
      <c r="K2943" s="11">
        <f>Sample[[#This Row],[A]]/Sample[[#This Row],[D]]</f>
        <v>0.2</v>
      </c>
      <c r="L2943" s="11">
        <f>Sample[[#This Row],[D]]/Sample[[#This Row],[C]]</f>
        <v>2</v>
      </c>
      <c r="M2943" s="11">
        <f>Sample[[#This Row],[C]]/Sample[[#This Row],[A]]</f>
        <v>2.5</v>
      </c>
      <c r="N2943">
        <f>IF(Sample[[#This Row],[Ap]]=0,10,LOG(Sample[[#This Row],[Ap]]))</f>
        <v>-0.3010299956639812</v>
      </c>
      <c r="O2943">
        <f>IF(Sample[[#This Row],[Ei]]=0,10,LOG(Sample[[#This Row],[Ei]]))</f>
        <v>-0.3979400086720376</v>
      </c>
      <c r="P2943">
        <f>IF(Sample[[#This Row],[Ii]]=0,10,LOG(Sample[[#This Row],[Ii]]))</f>
        <v>0.69897000433601886</v>
      </c>
      <c r="Q2943">
        <f>Kx-Sample[[#This Row],[Xp]]</f>
        <v>0.3010299956639812</v>
      </c>
      <c r="R2943">
        <f>Ky-Sample[[#This Row],[Yp]]</f>
        <v>-0.6020599913279624</v>
      </c>
      <c r="S2943">
        <f>Kz-Sample[[#This Row],[Zp]]</f>
        <v>0.30102999566398114</v>
      </c>
      <c r="T2943">
        <f>Sample[[#This Row],[Kpy]]*KSc-Sample[[#This Row],[KPz]]*KSb</f>
        <v>0.30102999566398125</v>
      </c>
      <c r="U2943">
        <f>-1*(Sample[[#This Row],[KPx]]*KSc-Sample[[#This Row],[KPz]]*KSa)</f>
        <v>0.3010299956639812</v>
      </c>
      <c r="V2943">
        <f>(Sample[[#This Row],[KPx]]*$R$2-Sample[[#This Row],[Kpy]]*KSa)</f>
        <v>0.3010299956639812</v>
      </c>
      <c r="W2943">
        <f>Sample[[#This Row],[Kpy]]*KTc-Sample[[#This Row],[KPz]]*KTb</f>
        <v>0.90308998699194354</v>
      </c>
      <c r="X2943">
        <f>-1*(Sample[[#This Row],[KPx]]*KTc-Sample[[#This Row],[KPz]]*KTa)</f>
        <v>0.90308998699194354</v>
      </c>
      <c r="Y2943">
        <f>(Sample[[#This Row],[KPx]]*KTb-Sample[[#This Row],[Kpy]]*KTa)</f>
        <v>0.90308998699194354</v>
      </c>
      <c r="Z2943">
        <f>-Sample[[#This Row],[Xp]]*a+Sample[[#This Row],[Yp]]*b+Sample[[#This Row],[Zp]]*c_</f>
        <v>0.60205999132796251</v>
      </c>
      <c r="AA2943" s="8">
        <f>-IF(Sample[[#This Row],[Column2]]&gt;0,1,-1)*SQRT(Sample[[#This Row],[KPx''i]]^2+Sample[[#This Row],[KPx''j]]^2+Sample[[#This Row],[KPx''k]]^2)/Ksmag/Scale</f>
        <v>-0.36868494332449331</v>
      </c>
      <c r="AB2943" s="1">
        <f>SQRT(Sample[[#This Row],[Kpy''i]]^2+Sample[[#This Row],[KPy''j]]^2+Sample[[#This Row],[KPy''k]]^2)/KTmag/Scale</f>
        <v>0.63858105382367436</v>
      </c>
    </row>
    <row r="2944" spans="1:28" hidden="1" x14ac:dyDescent="0.25">
      <c r="A2944" s="5">
        <v>2939</v>
      </c>
      <c r="B2944" s="13" t="s">
        <v>43</v>
      </c>
      <c r="C2944" s="5"/>
      <c r="D2944" s="5"/>
      <c r="E2944">
        <v>3</v>
      </c>
      <c r="F2944">
        <v>3</v>
      </c>
      <c r="G2944">
        <v>7</v>
      </c>
      <c r="H2944" s="11">
        <f>Sample[[#This Row],[C]]/Sample[[#This Row],[D]]</f>
        <v>1</v>
      </c>
      <c r="I2944" s="11">
        <f>Sample[[#This Row],[A]]/Sample[[#This Row],[C]]</f>
        <v>2.3333333333333335</v>
      </c>
      <c r="J2944" s="11">
        <f>Sample[[#This Row],[D]]/Sample[[#This Row],[A]]</f>
        <v>0.42857142857142855</v>
      </c>
      <c r="K2944" s="11">
        <f>Sample[[#This Row],[A]]/Sample[[#This Row],[D]]</f>
        <v>2.3333333333333335</v>
      </c>
      <c r="L2944" s="11">
        <f>Sample[[#This Row],[D]]/Sample[[#This Row],[C]]</f>
        <v>1</v>
      </c>
      <c r="M2944" s="11">
        <f>Sample[[#This Row],[C]]/Sample[[#This Row],[A]]</f>
        <v>0.42857142857142855</v>
      </c>
      <c r="N2944">
        <f>IF(Sample[[#This Row],[Ap]]=0,10,LOG(Sample[[#This Row],[Ap]]))</f>
        <v>0</v>
      </c>
      <c r="O2944">
        <f>IF(Sample[[#This Row],[Ei]]=0,10,LOG(Sample[[#This Row],[Ei]]))</f>
        <v>0.36797678529459443</v>
      </c>
      <c r="P2944">
        <f>IF(Sample[[#This Row],[Ii]]=0,10,LOG(Sample[[#This Row],[Ii]]))</f>
        <v>-0.36797678529459443</v>
      </c>
      <c r="Q2944">
        <f>Kx-Sample[[#This Row],[Xp]]</f>
        <v>0</v>
      </c>
      <c r="R2944">
        <f>Ky-Sample[[#This Row],[Yp]]</f>
        <v>-1.3679767852945943</v>
      </c>
      <c r="S2944">
        <f>Kz-Sample[[#This Row],[Zp]]</f>
        <v>1.3679767852945943</v>
      </c>
      <c r="T2944">
        <f>Sample[[#This Row],[Kpy]]*KSc-Sample[[#This Row],[KPz]]*KSb</f>
        <v>0</v>
      </c>
      <c r="U2944">
        <f>-1*(Sample[[#This Row],[KPx]]*KSc-Sample[[#This Row],[KPz]]*KSa)</f>
        <v>0</v>
      </c>
      <c r="V2944">
        <f>(Sample[[#This Row],[KPx]]*$R$2-Sample[[#This Row],[Kpy]]*KSa)</f>
        <v>0</v>
      </c>
      <c r="W2944">
        <f>Sample[[#This Row],[Kpy]]*KTc-Sample[[#This Row],[KPz]]*KTb</f>
        <v>2.7359535705891886</v>
      </c>
      <c r="X2944">
        <f>-1*(Sample[[#This Row],[KPx]]*KTc-Sample[[#This Row],[KPz]]*KTa)</f>
        <v>2.7359535705891886</v>
      </c>
      <c r="Y2944">
        <f>(Sample[[#This Row],[KPx]]*KTb-Sample[[#This Row],[Kpy]]*KTa)</f>
        <v>2.7359535705891886</v>
      </c>
      <c r="Z2944">
        <f>-Sample[[#This Row],[Xp]]*a+Sample[[#This Row],[Yp]]*b+Sample[[#This Row],[Zp]]*c_</f>
        <v>0</v>
      </c>
      <c r="AA2944" s="8">
        <f>-IF(Sample[[#This Row],[Column2]]&gt;0,1,-1)*SQRT(Sample[[#This Row],[KPx''i]]^2+Sample[[#This Row],[KPx''j]]^2+Sample[[#This Row],[KPx''k]]^2)/Ksmag/Scale</f>
        <v>0</v>
      </c>
      <c r="AB2944" s="1">
        <f>SQRT(Sample[[#This Row],[Kpy''i]]^2+Sample[[#This Row],[KPy''j]]^2+Sample[[#This Row],[KPy''k]]^2)/KTmag/Scale</f>
        <v>1.9346113227751629</v>
      </c>
    </row>
    <row r="2945" spans="1:28" hidden="1" x14ac:dyDescent="0.25">
      <c r="A2945" s="5">
        <v>2940</v>
      </c>
      <c r="B2945" s="13" t="s">
        <v>43</v>
      </c>
      <c r="C2945" s="5"/>
      <c r="D2945" s="5"/>
      <c r="E2945">
        <v>6</v>
      </c>
      <c r="F2945">
        <v>9</v>
      </c>
      <c r="G2945">
        <v>4</v>
      </c>
      <c r="H2945" s="11">
        <f>Sample[[#This Row],[C]]/Sample[[#This Row],[D]]</f>
        <v>1.5</v>
      </c>
      <c r="I2945" s="11">
        <f>Sample[[#This Row],[A]]/Sample[[#This Row],[C]]</f>
        <v>0.44444444444444442</v>
      </c>
      <c r="J2945" s="11">
        <f>Sample[[#This Row],[D]]/Sample[[#This Row],[A]]</f>
        <v>1.5</v>
      </c>
      <c r="K2945" s="11">
        <f>Sample[[#This Row],[A]]/Sample[[#This Row],[D]]</f>
        <v>0.66666666666666663</v>
      </c>
      <c r="L2945" s="11">
        <f>Sample[[#This Row],[D]]/Sample[[#This Row],[C]]</f>
        <v>0.66666666666666663</v>
      </c>
      <c r="M2945" s="11">
        <f>Sample[[#This Row],[C]]/Sample[[#This Row],[A]]</f>
        <v>2.25</v>
      </c>
      <c r="N2945">
        <f>IF(Sample[[#This Row],[Ap]]=0,10,LOG(Sample[[#This Row],[Ap]]))</f>
        <v>0.17609125905568124</v>
      </c>
      <c r="O2945">
        <f>IF(Sample[[#This Row],[Ei]]=0,10,LOG(Sample[[#This Row],[Ei]]))</f>
        <v>-0.35218251811136253</v>
      </c>
      <c r="P2945">
        <f>IF(Sample[[#This Row],[Ii]]=0,10,LOG(Sample[[#This Row],[Ii]]))</f>
        <v>0.17609125905568124</v>
      </c>
      <c r="Q2945">
        <f>Kx-Sample[[#This Row],[Xp]]</f>
        <v>-0.17609125905568124</v>
      </c>
      <c r="R2945">
        <f>Ky-Sample[[#This Row],[Yp]]</f>
        <v>-0.64781748188863753</v>
      </c>
      <c r="S2945">
        <f>Kz-Sample[[#This Row],[Zp]]</f>
        <v>0.82390874094431876</v>
      </c>
      <c r="T2945">
        <f>Sample[[#This Row],[Kpy]]*KSc-Sample[[#This Row],[KPz]]*KSb</f>
        <v>-0.17609125905568124</v>
      </c>
      <c r="U2945">
        <f>-1*(Sample[[#This Row],[KPx]]*KSc-Sample[[#This Row],[KPz]]*KSa)</f>
        <v>-0.17609125905568124</v>
      </c>
      <c r="V2945">
        <f>(Sample[[#This Row],[KPx]]*$R$2-Sample[[#This Row],[Kpy]]*KSa)</f>
        <v>-0.17609125905568124</v>
      </c>
      <c r="W2945">
        <f>Sample[[#This Row],[Kpy]]*KTc-Sample[[#This Row],[KPz]]*KTb</f>
        <v>1.4717262228329564</v>
      </c>
      <c r="X2945">
        <f>-1*(Sample[[#This Row],[KPx]]*KTc-Sample[[#This Row],[KPz]]*KTa)</f>
        <v>1.4717262228329564</v>
      </c>
      <c r="Y2945">
        <f>(Sample[[#This Row],[KPx]]*KTb-Sample[[#This Row],[Kpy]]*KTa)</f>
        <v>1.4717262228329564</v>
      </c>
      <c r="Z2945">
        <f>-Sample[[#This Row],[Xp]]*a+Sample[[#This Row],[Yp]]*b+Sample[[#This Row],[Zp]]*c_</f>
        <v>-0.35218251811136259</v>
      </c>
      <c r="AA2945" s="8">
        <f>-IF(Sample[[#This Row],[Column2]]&gt;0,1,-1)*SQRT(Sample[[#This Row],[KPx''i]]^2+Sample[[#This Row],[KPx''j]]^2+Sample[[#This Row],[KPx''k]]^2)/Ksmag/Scale</f>
        <v>0.21566686642533328</v>
      </c>
      <c r="AB2945" s="1">
        <f>SQRT(Sample[[#This Row],[Kpy''i]]^2+Sample[[#This Row],[KPy''j]]^2+Sample[[#This Row],[KPy''k]]^2)/KTmag/Scale</f>
        <v>1.0406675922152473</v>
      </c>
    </row>
    <row r="2946" spans="1:28" hidden="1" x14ac:dyDescent="0.25">
      <c r="A2946" s="5">
        <v>2941</v>
      </c>
      <c r="B2946" s="13" t="s">
        <v>43</v>
      </c>
      <c r="C2946" s="5"/>
      <c r="D2946" s="5"/>
      <c r="E2946">
        <v>6</v>
      </c>
      <c r="F2946">
        <v>5</v>
      </c>
      <c r="G2946">
        <v>1</v>
      </c>
      <c r="H2946" s="11">
        <f>Sample[[#This Row],[C]]/Sample[[#This Row],[D]]</f>
        <v>0.83333333333333337</v>
      </c>
      <c r="I2946" s="11">
        <f>Sample[[#This Row],[A]]/Sample[[#This Row],[C]]</f>
        <v>0.2</v>
      </c>
      <c r="J2946" s="11">
        <f>Sample[[#This Row],[D]]/Sample[[#This Row],[A]]</f>
        <v>6</v>
      </c>
      <c r="K2946" s="11">
        <f>Sample[[#This Row],[A]]/Sample[[#This Row],[D]]</f>
        <v>0.16666666666666666</v>
      </c>
      <c r="L2946" s="11">
        <f>Sample[[#This Row],[D]]/Sample[[#This Row],[C]]</f>
        <v>1.2</v>
      </c>
      <c r="M2946" s="11">
        <f>Sample[[#This Row],[C]]/Sample[[#This Row],[A]]</f>
        <v>5</v>
      </c>
      <c r="N2946">
        <f>IF(Sample[[#This Row],[Ap]]=0,10,LOG(Sample[[#This Row],[Ap]]))</f>
        <v>-7.9181246047624804E-2</v>
      </c>
      <c r="O2946">
        <f>IF(Sample[[#This Row],[Ei]]=0,10,LOG(Sample[[#This Row],[Ei]]))</f>
        <v>-0.69897000433601875</v>
      </c>
      <c r="P2946">
        <f>IF(Sample[[#This Row],[Ii]]=0,10,LOG(Sample[[#This Row],[Ii]]))</f>
        <v>0.77815125038364363</v>
      </c>
      <c r="Q2946">
        <f>Kx-Sample[[#This Row],[Xp]]</f>
        <v>7.9181246047624804E-2</v>
      </c>
      <c r="R2946">
        <f>Ky-Sample[[#This Row],[Yp]]</f>
        <v>-0.30102999566398125</v>
      </c>
      <c r="S2946">
        <f>Kz-Sample[[#This Row],[Zp]]</f>
        <v>0.22184874961635637</v>
      </c>
      <c r="T2946">
        <f>Sample[[#This Row],[Kpy]]*KSc-Sample[[#This Row],[KPz]]*KSb</f>
        <v>7.9181246047624887E-2</v>
      </c>
      <c r="U2946">
        <f>-1*(Sample[[#This Row],[KPx]]*KSc-Sample[[#This Row],[KPz]]*KSa)</f>
        <v>7.9181246047624804E-2</v>
      </c>
      <c r="V2946">
        <f>(Sample[[#This Row],[KPx]]*$R$2-Sample[[#This Row],[Kpy]]*KSa)</f>
        <v>7.9181246047624804E-2</v>
      </c>
      <c r="W2946">
        <f>Sample[[#This Row],[Kpy]]*KTc-Sample[[#This Row],[KPz]]*KTb</f>
        <v>0.52287874528033762</v>
      </c>
      <c r="X2946">
        <f>-1*(Sample[[#This Row],[KPx]]*KTc-Sample[[#This Row],[KPz]]*KTa)</f>
        <v>0.52287874528033751</v>
      </c>
      <c r="Y2946">
        <f>(Sample[[#This Row],[KPx]]*KTb-Sample[[#This Row],[Kpy]]*KTa)</f>
        <v>0.52287874528033773</v>
      </c>
      <c r="Z2946">
        <f>-Sample[[#This Row],[Xp]]*a+Sample[[#This Row],[Yp]]*b+Sample[[#This Row],[Zp]]*c_</f>
        <v>0.15836249209524977</v>
      </c>
      <c r="AA2946" s="8">
        <f>-IF(Sample[[#This Row],[Column2]]&gt;0,1,-1)*SQRT(Sample[[#This Row],[KPx''i]]^2+Sample[[#This Row],[KPx''j]]^2+Sample[[#This Row],[KPx''k]]^2)/Ksmag/Scale</f>
        <v>-9.6976825007224043E-2</v>
      </c>
      <c r="AB2946" s="1">
        <f>SQRT(Sample[[#This Row],[Kpy''i]]^2+Sample[[#This Row],[KPy''j]]^2+Sample[[#This Row],[KPy''k]]^2)/KTmag/Scale</f>
        <v>0.36973110652604024</v>
      </c>
    </row>
    <row r="2947" spans="1:28" hidden="1" x14ac:dyDescent="0.25">
      <c r="A2947" s="5">
        <v>2942</v>
      </c>
      <c r="B2947" s="13" t="s">
        <v>43</v>
      </c>
      <c r="C2947" s="5"/>
      <c r="D2947" s="5"/>
      <c r="E2947">
        <v>1</v>
      </c>
      <c r="F2947">
        <v>4</v>
      </c>
      <c r="G2947">
        <v>10</v>
      </c>
      <c r="H2947" s="11">
        <f>Sample[[#This Row],[C]]/Sample[[#This Row],[D]]</f>
        <v>4</v>
      </c>
      <c r="I2947" s="11">
        <f>Sample[[#This Row],[A]]/Sample[[#This Row],[C]]</f>
        <v>2.5</v>
      </c>
      <c r="J2947" s="11">
        <f>Sample[[#This Row],[D]]/Sample[[#This Row],[A]]</f>
        <v>0.1</v>
      </c>
      <c r="K2947" s="11">
        <f>Sample[[#This Row],[A]]/Sample[[#This Row],[D]]</f>
        <v>10</v>
      </c>
      <c r="L2947" s="11">
        <f>Sample[[#This Row],[D]]/Sample[[#This Row],[C]]</f>
        <v>0.25</v>
      </c>
      <c r="M2947" s="11">
        <f>Sample[[#This Row],[C]]/Sample[[#This Row],[A]]</f>
        <v>0.4</v>
      </c>
      <c r="N2947">
        <f>IF(Sample[[#This Row],[Ap]]=0,10,LOG(Sample[[#This Row],[Ap]]))</f>
        <v>0.6020599913279624</v>
      </c>
      <c r="O2947">
        <f>IF(Sample[[#This Row],[Ei]]=0,10,LOG(Sample[[#This Row],[Ei]]))</f>
        <v>0.3979400086720376</v>
      </c>
      <c r="P2947">
        <f>IF(Sample[[#This Row],[Ii]]=0,10,LOG(Sample[[#This Row],[Ii]]))</f>
        <v>-1</v>
      </c>
      <c r="Q2947">
        <f>Kx-Sample[[#This Row],[Xp]]</f>
        <v>-0.6020599913279624</v>
      </c>
      <c r="R2947">
        <f>Ky-Sample[[#This Row],[Yp]]</f>
        <v>-1.3979400086720375</v>
      </c>
      <c r="S2947">
        <f>Kz-Sample[[#This Row],[Zp]]</f>
        <v>2</v>
      </c>
      <c r="T2947">
        <f>Sample[[#This Row],[Kpy]]*KSc-Sample[[#This Row],[KPz]]*KSb</f>
        <v>-0.60205999132796251</v>
      </c>
      <c r="U2947">
        <f>-1*(Sample[[#This Row],[KPx]]*KSc-Sample[[#This Row],[KPz]]*KSa)</f>
        <v>-0.6020599913279624</v>
      </c>
      <c r="V2947">
        <f>(Sample[[#This Row],[KPx]]*$R$2-Sample[[#This Row],[Kpy]]*KSa)</f>
        <v>-0.6020599913279624</v>
      </c>
      <c r="W2947">
        <f>Sample[[#This Row],[Kpy]]*KTc-Sample[[#This Row],[KPz]]*KTb</f>
        <v>3.3979400086720375</v>
      </c>
      <c r="X2947">
        <f>-1*(Sample[[#This Row],[KPx]]*KTc-Sample[[#This Row],[KPz]]*KTa)</f>
        <v>3.3979400086720375</v>
      </c>
      <c r="Y2947">
        <f>(Sample[[#This Row],[KPx]]*KTb-Sample[[#This Row],[Kpy]]*KTa)</f>
        <v>3.3979400086720375</v>
      </c>
      <c r="Z2947">
        <f>-Sample[[#This Row],[Xp]]*a+Sample[[#This Row],[Yp]]*b+Sample[[#This Row],[Zp]]*c_</f>
        <v>-1.2041199826559248</v>
      </c>
      <c r="AA2947" s="8">
        <f>-IF(Sample[[#This Row],[Column2]]&gt;0,1,-1)*SQRT(Sample[[#This Row],[KPx''i]]^2+Sample[[#This Row],[KPx''j]]^2+Sample[[#This Row],[KPx''k]]^2)/Ksmag/Scale</f>
        <v>0.73736988664898662</v>
      </c>
      <c r="AB2947" s="1">
        <f>SQRT(Sample[[#This Row],[Kpy''i]]^2+Sample[[#This Row],[KPy''j]]^2+Sample[[#This Row],[KPy''k]]^2)/KTmag/Scale</f>
        <v>2.402706422197074</v>
      </c>
    </row>
    <row r="2948" spans="1:28" hidden="1" x14ac:dyDescent="0.25">
      <c r="A2948" s="5">
        <v>2943</v>
      </c>
      <c r="B2948" s="13" t="s">
        <v>43</v>
      </c>
      <c r="C2948" s="5"/>
      <c r="D2948" s="5"/>
      <c r="E2948">
        <v>2</v>
      </c>
      <c r="F2948">
        <v>8</v>
      </c>
      <c r="G2948">
        <v>8</v>
      </c>
      <c r="H2948" s="11">
        <f>Sample[[#This Row],[C]]/Sample[[#This Row],[D]]</f>
        <v>4</v>
      </c>
      <c r="I2948" s="11">
        <f>Sample[[#This Row],[A]]/Sample[[#This Row],[C]]</f>
        <v>1</v>
      </c>
      <c r="J2948" s="11">
        <f>Sample[[#This Row],[D]]/Sample[[#This Row],[A]]</f>
        <v>0.25</v>
      </c>
      <c r="K2948" s="11">
        <f>Sample[[#This Row],[A]]/Sample[[#This Row],[D]]</f>
        <v>4</v>
      </c>
      <c r="L2948" s="11">
        <f>Sample[[#This Row],[D]]/Sample[[#This Row],[C]]</f>
        <v>0.25</v>
      </c>
      <c r="M2948" s="11">
        <f>Sample[[#This Row],[C]]/Sample[[#This Row],[A]]</f>
        <v>1</v>
      </c>
      <c r="N2948">
        <f>IF(Sample[[#This Row],[Ap]]=0,10,LOG(Sample[[#This Row],[Ap]]))</f>
        <v>0.6020599913279624</v>
      </c>
      <c r="O2948">
        <f>IF(Sample[[#This Row],[Ei]]=0,10,LOG(Sample[[#This Row],[Ei]]))</f>
        <v>0</v>
      </c>
      <c r="P2948">
        <f>IF(Sample[[#This Row],[Ii]]=0,10,LOG(Sample[[#This Row],[Ii]]))</f>
        <v>-0.6020599913279624</v>
      </c>
      <c r="Q2948">
        <f>Kx-Sample[[#This Row],[Xp]]</f>
        <v>-0.6020599913279624</v>
      </c>
      <c r="R2948">
        <f>Ky-Sample[[#This Row],[Yp]]</f>
        <v>-1</v>
      </c>
      <c r="S2948">
        <f>Kz-Sample[[#This Row],[Zp]]</f>
        <v>1.6020599913279625</v>
      </c>
      <c r="T2948">
        <f>Sample[[#This Row],[Kpy]]*KSc-Sample[[#This Row],[KPz]]*KSb</f>
        <v>-0.60205999132796251</v>
      </c>
      <c r="U2948">
        <f>-1*(Sample[[#This Row],[KPx]]*KSc-Sample[[#This Row],[KPz]]*KSa)</f>
        <v>-0.6020599913279624</v>
      </c>
      <c r="V2948">
        <f>(Sample[[#This Row],[KPx]]*$R$2-Sample[[#This Row],[Kpy]]*KSa)</f>
        <v>-0.6020599913279624</v>
      </c>
      <c r="W2948">
        <f>Sample[[#This Row],[Kpy]]*KTc-Sample[[#This Row],[KPz]]*KTb</f>
        <v>2.6020599913279625</v>
      </c>
      <c r="X2948">
        <f>-1*(Sample[[#This Row],[KPx]]*KTc-Sample[[#This Row],[KPz]]*KTa)</f>
        <v>2.6020599913279625</v>
      </c>
      <c r="Y2948">
        <f>(Sample[[#This Row],[KPx]]*KTb-Sample[[#This Row],[Kpy]]*KTa)</f>
        <v>2.6020599913279625</v>
      </c>
      <c r="Z2948">
        <f>-Sample[[#This Row],[Xp]]*a+Sample[[#This Row],[Yp]]*b+Sample[[#This Row],[Zp]]*c_</f>
        <v>-1.2041199826559248</v>
      </c>
      <c r="AA2948" s="8">
        <f>-IF(Sample[[#This Row],[Column2]]&gt;0,1,-1)*SQRT(Sample[[#This Row],[KPx''i]]^2+Sample[[#This Row],[KPx''j]]^2+Sample[[#This Row],[KPx''k]]^2)/Ksmag/Scale</f>
        <v>0.73736988664898662</v>
      </c>
      <c r="AB2948" s="1">
        <f>SQRT(Sample[[#This Row],[Kpy''i]]^2+Sample[[#This Row],[KPy''j]]^2+Sample[[#This Row],[KPy''k]]^2)/KTmag/Scale</f>
        <v>1.8399342649222115</v>
      </c>
    </row>
    <row r="2949" spans="1:28" hidden="1" x14ac:dyDescent="0.25">
      <c r="A2949" s="5">
        <v>2944</v>
      </c>
      <c r="B2949" s="13" t="s">
        <v>43</v>
      </c>
      <c r="C2949" s="5"/>
      <c r="D2949" s="5"/>
      <c r="E2949">
        <v>7</v>
      </c>
      <c r="F2949">
        <v>5</v>
      </c>
      <c r="G2949">
        <v>4</v>
      </c>
      <c r="H2949" s="11">
        <f>Sample[[#This Row],[C]]/Sample[[#This Row],[D]]</f>
        <v>0.7142857142857143</v>
      </c>
      <c r="I2949" s="11">
        <f>Sample[[#This Row],[A]]/Sample[[#This Row],[C]]</f>
        <v>0.8</v>
      </c>
      <c r="J2949" s="11">
        <f>Sample[[#This Row],[D]]/Sample[[#This Row],[A]]</f>
        <v>1.75</v>
      </c>
      <c r="K2949" s="11">
        <f>Sample[[#This Row],[A]]/Sample[[#This Row],[D]]</f>
        <v>0.5714285714285714</v>
      </c>
      <c r="L2949" s="11">
        <f>Sample[[#This Row],[D]]/Sample[[#This Row],[C]]</f>
        <v>1.4</v>
      </c>
      <c r="M2949" s="11">
        <f>Sample[[#This Row],[C]]/Sample[[#This Row],[A]]</f>
        <v>1.25</v>
      </c>
      <c r="N2949">
        <f>IF(Sample[[#This Row],[Ap]]=0,10,LOG(Sample[[#This Row],[Ap]]))</f>
        <v>-0.14612803567823801</v>
      </c>
      <c r="O2949">
        <f>IF(Sample[[#This Row],[Ei]]=0,10,LOG(Sample[[#This Row],[Ei]]))</f>
        <v>-9.6910013008056392E-2</v>
      </c>
      <c r="P2949">
        <f>IF(Sample[[#This Row],[Ii]]=0,10,LOG(Sample[[#This Row],[Ii]]))</f>
        <v>0.24303804868629444</v>
      </c>
      <c r="Q2949">
        <f>Kx-Sample[[#This Row],[Xp]]</f>
        <v>0.14612803567823801</v>
      </c>
      <c r="R2949">
        <f>Ky-Sample[[#This Row],[Yp]]</f>
        <v>-0.90308998699194365</v>
      </c>
      <c r="S2949">
        <f>Kz-Sample[[#This Row],[Zp]]</f>
        <v>0.75696195131370558</v>
      </c>
      <c r="T2949">
        <f>Sample[[#This Row],[Kpy]]*KSc-Sample[[#This Row],[KPz]]*KSb</f>
        <v>0.14612803567823807</v>
      </c>
      <c r="U2949">
        <f>-1*(Sample[[#This Row],[KPx]]*KSc-Sample[[#This Row],[KPz]]*KSa)</f>
        <v>0.14612803567823801</v>
      </c>
      <c r="V2949">
        <f>(Sample[[#This Row],[KPx]]*$R$2-Sample[[#This Row],[Kpy]]*KSa)</f>
        <v>0.14612803567823801</v>
      </c>
      <c r="W2949">
        <f>Sample[[#This Row],[Kpy]]*KTc-Sample[[#This Row],[KPz]]*KTb</f>
        <v>1.6600519383056493</v>
      </c>
      <c r="X2949">
        <f>-1*(Sample[[#This Row],[KPx]]*KTc-Sample[[#This Row],[KPz]]*KTa)</f>
        <v>1.6600519383056491</v>
      </c>
      <c r="Y2949">
        <f>(Sample[[#This Row],[KPx]]*KTb-Sample[[#This Row],[Kpy]]*KTa)</f>
        <v>1.6600519383056493</v>
      </c>
      <c r="Z2949">
        <f>-Sample[[#This Row],[Xp]]*a+Sample[[#This Row],[Yp]]*b+Sample[[#This Row],[Zp]]*c_</f>
        <v>0.29225607135647613</v>
      </c>
      <c r="AA2949" s="8">
        <f>-IF(Sample[[#This Row],[Column2]]&gt;0,1,-1)*SQRT(Sample[[#This Row],[KPx''i]]^2+Sample[[#This Row],[KPx''j]]^2+Sample[[#This Row],[KPx''k]]^2)/Ksmag/Scale</f>
        <v>-0.17896956226344915</v>
      </c>
      <c r="AB2949" s="1">
        <f>SQRT(Sample[[#This Row],[Kpy''i]]^2+Sample[[#This Row],[KPy''j]]^2+Sample[[#This Row],[KPy''k]]^2)/KTmag/Scale</f>
        <v>1.173833982697797</v>
      </c>
    </row>
    <row r="2950" spans="1:28" hidden="1" x14ac:dyDescent="0.25">
      <c r="A2950" s="5">
        <v>2945</v>
      </c>
      <c r="B2950" s="13" t="s">
        <v>43</v>
      </c>
      <c r="C2950" s="5"/>
      <c r="D2950" s="5"/>
      <c r="E2950">
        <v>1</v>
      </c>
      <c r="F2950">
        <v>8</v>
      </c>
      <c r="G2950">
        <v>7</v>
      </c>
      <c r="H2950" s="11">
        <f>Sample[[#This Row],[C]]/Sample[[#This Row],[D]]</f>
        <v>8</v>
      </c>
      <c r="I2950" s="11">
        <f>Sample[[#This Row],[A]]/Sample[[#This Row],[C]]</f>
        <v>0.875</v>
      </c>
      <c r="J2950" s="11">
        <f>Sample[[#This Row],[D]]/Sample[[#This Row],[A]]</f>
        <v>0.14285714285714285</v>
      </c>
      <c r="K2950" s="11">
        <f>Sample[[#This Row],[A]]/Sample[[#This Row],[D]]</f>
        <v>7</v>
      </c>
      <c r="L2950" s="11">
        <f>Sample[[#This Row],[D]]/Sample[[#This Row],[C]]</f>
        <v>0.125</v>
      </c>
      <c r="M2950" s="11">
        <f>Sample[[#This Row],[C]]/Sample[[#This Row],[A]]</f>
        <v>1.1428571428571428</v>
      </c>
      <c r="N2950">
        <f>IF(Sample[[#This Row],[Ap]]=0,10,LOG(Sample[[#This Row],[Ap]]))</f>
        <v>0.90308998699194354</v>
      </c>
      <c r="O2950">
        <f>IF(Sample[[#This Row],[Ei]]=0,10,LOG(Sample[[#This Row],[Ei]]))</f>
        <v>-5.7991946977686754E-2</v>
      </c>
      <c r="P2950">
        <f>IF(Sample[[#This Row],[Ii]]=0,10,LOG(Sample[[#This Row],[Ii]]))</f>
        <v>-0.84509804001425681</v>
      </c>
      <c r="Q2950">
        <f>Kx-Sample[[#This Row],[Xp]]</f>
        <v>-0.90308998699194354</v>
      </c>
      <c r="R2950">
        <f>Ky-Sample[[#This Row],[Yp]]</f>
        <v>-0.94200805302231327</v>
      </c>
      <c r="S2950">
        <f>Kz-Sample[[#This Row],[Zp]]</f>
        <v>1.8450980400142569</v>
      </c>
      <c r="T2950">
        <f>Sample[[#This Row],[Kpy]]*KSc-Sample[[#This Row],[KPz]]*KSb</f>
        <v>-0.90308998699194365</v>
      </c>
      <c r="U2950">
        <f>-1*(Sample[[#This Row],[KPx]]*KSc-Sample[[#This Row],[KPz]]*KSa)</f>
        <v>-0.90308998699194354</v>
      </c>
      <c r="V2950">
        <f>(Sample[[#This Row],[KPx]]*$R$2-Sample[[#This Row],[Kpy]]*KSa)</f>
        <v>-0.90308998699194354</v>
      </c>
      <c r="W2950">
        <f>Sample[[#This Row],[Kpy]]*KTc-Sample[[#This Row],[KPz]]*KTb</f>
        <v>2.7871060930365701</v>
      </c>
      <c r="X2950">
        <f>-1*(Sample[[#This Row],[KPx]]*KTc-Sample[[#This Row],[KPz]]*KTa)</f>
        <v>2.7871060930365701</v>
      </c>
      <c r="Y2950">
        <f>(Sample[[#This Row],[KPx]]*KTb-Sample[[#This Row],[Kpy]]*KTa)</f>
        <v>2.7871060930365701</v>
      </c>
      <c r="Z2950">
        <f>-Sample[[#This Row],[Xp]]*a+Sample[[#This Row],[Yp]]*b+Sample[[#This Row],[Zp]]*c_</f>
        <v>-1.8061799739838871</v>
      </c>
      <c r="AA2950" s="8">
        <f>-IF(Sample[[#This Row],[Column2]]&gt;0,1,-1)*SQRT(Sample[[#This Row],[KPx''i]]^2+Sample[[#This Row],[KPx''j]]^2+Sample[[#This Row],[KPx''k]]^2)/Ksmag/Scale</f>
        <v>1.1060548299734796</v>
      </c>
      <c r="AB2950" s="1">
        <f>SQRT(Sample[[#This Row],[Kpy''i]]^2+Sample[[#This Row],[KPy''j]]^2+Sample[[#This Row],[KPy''k]]^2)/KTmag/Scale</f>
        <v>1.9707816182725035</v>
      </c>
    </row>
    <row r="2951" spans="1:28" hidden="1" x14ac:dyDescent="0.25">
      <c r="A2951" s="5">
        <v>2946</v>
      </c>
      <c r="B2951" s="13" t="s">
        <v>43</v>
      </c>
      <c r="C2951" s="5"/>
      <c r="D2951" s="5"/>
      <c r="E2951">
        <v>5</v>
      </c>
      <c r="F2951">
        <v>3</v>
      </c>
      <c r="G2951">
        <v>6</v>
      </c>
      <c r="H2951" s="11">
        <f>Sample[[#This Row],[C]]/Sample[[#This Row],[D]]</f>
        <v>0.6</v>
      </c>
      <c r="I2951" s="11">
        <f>Sample[[#This Row],[A]]/Sample[[#This Row],[C]]</f>
        <v>2</v>
      </c>
      <c r="J2951" s="11">
        <f>Sample[[#This Row],[D]]/Sample[[#This Row],[A]]</f>
        <v>0.83333333333333337</v>
      </c>
      <c r="K2951" s="11">
        <f>Sample[[#This Row],[A]]/Sample[[#This Row],[D]]</f>
        <v>1.2</v>
      </c>
      <c r="L2951" s="11">
        <f>Sample[[#This Row],[D]]/Sample[[#This Row],[C]]</f>
        <v>1.6666666666666667</v>
      </c>
      <c r="M2951" s="11">
        <f>Sample[[#This Row],[C]]/Sample[[#This Row],[A]]</f>
        <v>0.5</v>
      </c>
      <c r="N2951">
        <f>IF(Sample[[#This Row],[Ap]]=0,10,LOG(Sample[[#This Row],[Ap]]))</f>
        <v>-0.22184874961635639</v>
      </c>
      <c r="O2951">
        <f>IF(Sample[[#This Row],[Ei]]=0,10,LOG(Sample[[#This Row],[Ei]]))</f>
        <v>0.3010299956639812</v>
      </c>
      <c r="P2951">
        <f>IF(Sample[[#This Row],[Ii]]=0,10,LOG(Sample[[#This Row],[Ii]]))</f>
        <v>-7.9181246047624804E-2</v>
      </c>
      <c r="Q2951">
        <f>Kx-Sample[[#This Row],[Xp]]</f>
        <v>0.22184874961635639</v>
      </c>
      <c r="R2951">
        <f>Ky-Sample[[#This Row],[Yp]]</f>
        <v>-1.3010299956639813</v>
      </c>
      <c r="S2951">
        <f>Kz-Sample[[#This Row],[Zp]]</f>
        <v>1.0791812460476249</v>
      </c>
      <c r="T2951">
        <f>Sample[[#This Row],[Kpy]]*KSc-Sample[[#This Row],[KPz]]*KSb</f>
        <v>0.22184874961635637</v>
      </c>
      <c r="U2951">
        <f>-1*(Sample[[#This Row],[KPx]]*KSc-Sample[[#This Row],[KPz]]*KSa)</f>
        <v>0.22184874961635639</v>
      </c>
      <c r="V2951">
        <f>(Sample[[#This Row],[KPx]]*$R$2-Sample[[#This Row],[Kpy]]*KSa)</f>
        <v>0.22184874961635639</v>
      </c>
      <c r="W2951">
        <f>Sample[[#This Row],[Kpy]]*KTc-Sample[[#This Row],[KPz]]*KTb</f>
        <v>2.3802112417116064</v>
      </c>
      <c r="X2951">
        <f>-1*(Sample[[#This Row],[KPx]]*KTc-Sample[[#This Row],[KPz]]*KTa)</f>
        <v>2.3802112417116064</v>
      </c>
      <c r="Y2951">
        <f>(Sample[[#This Row],[KPx]]*KTb-Sample[[#This Row],[Kpy]]*KTa)</f>
        <v>2.3802112417116059</v>
      </c>
      <c r="Z2951">
        <f>-Sample[[#This Row],[Xp]]*a+Sample[[#This Row],[Yp]]*b+Sample[[#This Row],[Zp]]*c_</f>
        <v>0.44369749923271279</v>
      </c>
      <c r="AA2951" s="8">
        <f>-IF(Sample[[#This Row],[Column2]]&gt;0,1,-1)*SQRT(Sample[[#This Row],[KPx''i]]^2+Sample[[#This Row],[KPx''j]]^2+Sample[[#This Row],[KPx''k]]^2)/Ksmag/Scale</f>
        <v>-0.27170811831726921</v>
      </c>
      <c r="AB2951" s="1">
        <f>SQRT(Sample[[#This Row],[Kpy''i]]^2+Sample[[#This Row],[KPy''j]]^2+Sample[[#This Row],[KPy''k]]^2)/KTmag/Scale</f>
        <v>1.6830635096707296</v>
      </c>
    </row>
    <row r="2952" spans="1:28" hidden="1" x14ac:dyDescent="0.25">
      <c r="A2952" s="5">
        <v>2947</v>
      </c>
      <c r="B2952" s="13" t="s">
        <v>43</v>
      </c>
      <c r="C2952" s="5"/>
      <c r="D2952" s="5"/>
      <c r="E2952">
        <v>9</v>
      </c>
      <c r="F2952">
        <v>1</v>
      </c>
      <c r="G2952">
        <v>7</v>
      </c>
      <c r="H2952" s="11">
        <f>Sample[[#This Row],[C]]/Sample[[#This Row],[D]]</f>
        <v>0.1111111111111111</v>
      </c>
      <c r="I2952" s="11">
        <f>Sample[[#This Row],[A]]/Sample[[#This Row],[C]]</f>
        <v>7</v>
      </c>
      <c r="J2952" s="11">
        <f>Sample[[#This Row],[D]]/Sample[[#This Row],[A]]</f>
        <v>1.2857142857142858</v>
      </c>
      <c r="K2952" s="11">
        <f>Sample[[#This Row],[A]]/Sample[[#This Row],[D]]</f>
        <v>0.77777777777777779</v>
      </c>
      <c r="L2952" s="11">
        <f>Sample[[#This Row],[D]]/Sample[[#This Row],[C]]</f>
        <v>9</v>
      </c>
      <c r="M2952" s="11">
        <f>Sample[[#This Row],[C]]/Sample[[#This Row],[A]]</f>
        <v>0.14285714285714285</v>
      </c>
      <c r="N2952">
        <f>IF(Sample[[#This Row],[Ap]]=0,10,LOG(Sample[[#This Row],[Ap]]))</f>
        <v>-0.95424250943932487</v>
      </c>
      <c r="O2952">
        <f>IF(Sample[[#This Row],[Ei]]=0,10,LOG(Sample[[#This Row],[Ei]]))</f>
        <v>0.84509804001425681</v>
      </c>
      <c r="P2952">
        <f>IF(Sample[[#This Row],[Ii]]=0,10,LOG(Sample[[#This Row],[Ii]]))</f>
        <v>0.10914446942506807</v>
      </c>
      <c r="Q2952">
        <f>Kx-Sample[[#This Row],[Xp]]</f>
        <v>0.95424250943932487</v>
      </c>
      <c r="R2952">
        <f>Ky-Sample[[#This Row],[Yp]]</f>
        <v>-1.8450980400142569</v>
      </c>
      <c r="S2952">
        <f>Kz-Sample[[#This Row],[Zp]]</f>
        <v>0.89085553057493194</v>
      </c>
      <c r="T2952">
        <f>Sample[[#This Row],[Kpy]]*KSc-Sample[[#This Row],[KPz]]*KSb</f>
        <v>0.95424250943932498</v>
      </c>
      <c r="U2952">
        <f>-1*(Sample[[#This Row],[KPx]]*KSc-Sample[[#This Row],[KPz]]*KSa)</f>
        <v>0.95424250943932487</v>
      </c>
      <c r="V2952">
        <f>(Sample[[#This Row],[KPx]]*$R$2-Sample[[#This Row],[Kpy]]*KSa)</f>
        <v>0.95424250943932487</v>
      </c>
      <c r="W2952">
        <f>Sample[[#This Row],[Kpy]]*KTc-Sample[[#This Row],[KPz]]*KTb</f>
        <v>2.7359535705891886</v>
      </c>
      <c r="X2952">
        <f>-1*(Sample[[#This Row],[KPx]]*KTc-Sample[[#This Row],[KPz]]*KTa)</f>
        <v>2.7359535705891886</v>
      </c>
      <c r="Y2952">
        <f>(Sample[[#This Row],[KPx]]*KTb-Sample[[#This Row],[Kpy]]*KTa)</f>
        <v>2.7359535705891891</v>
      </c>
      <c r="Z2952">
        <f>-Sample[[#This Row],[Xp]]*a+Sample[[#This Row],[Yp]]*b+Sample[[#This Row],[Zp]]*c_</f>
        <v>1.9084850188786497</v>
      </c>
      <c r="AA2952" s="8">
        <f>-IF(Sample[[#This Row],[Column2]]&gt;0,1,-1)*SQRT(Sample[[#This Row],[KPx''i]]^2+Sample[[#This Row],[KPx''j]]^2+Sample[[#This Row],[KPx''k]]^2)/Ksmag/Scale</f>
        <v>-1.1687036194996532</v>
      </c>
      <c r="AB2952" s="1">
        <f>SQRT(Sample[[#This Row],[Kpy''i]]^2+Sample[[#This Row],[KPy''j]]^2+Sample[[#This Row],[KPy''k]]^2)/KTmag/Scale</f>
        <v>1.9346113227751629</v>
      </c>
    </row>
    <row r="2953" spans="1:28" hidden="1" x14ac:dyDescent="0.25">
      <c r="A2953" s="5">
        <v>2948</v>
      </c>
      <c r="B2953" s="13" t="s">
        <v>43</v>
      </c>
      <c r="C2953" s="5"/>
      <c r="D2953" s="5"/>
      <c r="E2953">
        <v>3</v>
      </c>
      <c r="F2953">
        <v>1</v>
      </c>
      <c r="G2953">
        <v>8</v>
      </c>
      <c r="H2953" s="11">
        <f>Sample[[#This Row],[C]]/Sample[[#This Row],[D]]</f>
        <v>0.33333333333333331</v>
      </c>
      <c r="I2953" s="11">
        <f>Sample[[#This Row],[A]]/Sample[[#This Row],[C]]</f>
        <v>8</v>
      </c>
      <c r="J2953" s="11">
        <f>Sample[[#This Row],[D]]/Sample[[#This Row],[A]]</f>
        <v>0.375</v>
      </c>
      <c r="K2953" s="11">
        <f>Sample[[#This Row],[A]]/Sample[[#This Row],[D]]</f>
        <v>2.6666666666666665</v>
      </c>
      <c r="L2953" s="11">
        <f>Sample[[#This Row],[D]]/Sample[[#This Row],[C]]</f>
        <v>3</v>
      </c>
      <c r="M2953" s="11">
        <f>Sample[[#This Row],[C]]/Sample[[#This Row],[A]]</f>
        <v>0.125</v>
      </c>
      <c r="N2953">
        <f>IF(Sample[[#This Row],[Ap]]=0,10,LOG(Sample[[#This Row],[Ap]]))</f>
        <v>-0.47712125471966244</v>
      </c>
      <c r="O2953">
        <f>IF(Sample[[#This Row],[Ei]]=0,10,LOG(Sample[[#This Row],[Ei]]))</f>
        <v>0.90308998699194354</v>
      </c>
      <c r="P2953">
        <f>IF(Sample[[#This Row],[Ii]]=0,10,LOG(Sample[[#This Row],[Ii]]))</f>
        <v>-0.42596873227228116</v>
      </c>
      <c r="Q2953">
        <f>Kx-Sample[[#This Row],[Xp]]</f>
        <v>0.47712125471966244</v>
      </c>
      <c r="R2953">
        <f>Ky-Sample[[#This Row],[Yp]]</f>
        <v>-1.9030899869919435</v>
      </c>
      <c r="S2953">
        <f>Kz-Sample[[#This Row],[Zp]]</f>
        <v>1.4259687322722812</v>
      </c>
      <c r="T2953">
        <f>Sample[[#This Row],[Kpy]]*KSc-Sample[[#This Row],[KPz]]*KSb</f>
        <v>0.47712125471966238</v>
      </c>
      <c r="U2953">
        <f>-1*(Sample[[#This Row],[KPx]]*KSc-Sample[[#This Row],[KPz]]*KSa)</f>
        <v>0.47712125471966244</v>
      </c>
      <c r="V2953">
        <f>(Sample[[#This Row],[KPx]]*$R$2-Sample[[#This Row],[Kpy]]*KSa)</f>
        <v>0.47712125471966244</v>
      </c>
      <c r="W2953">
        <f>Sample[[#This Row],[Kpy]]*KTc-Sample[[#This Row],[KPz]]*KTb</f>
        <v>3.3290587192642249</v>
      </c>
      <c r="X2953">
        <f>-1*(Sample[[#This Row],[KPx]]*KTc-Sample[[#This Row],[KPz]]*KTa)</f>
        <v>3.3290587192642249</v>
      </c>
      <c r="Y2953">
        <f>(Sample[[#This Row],[KPx]]*KTb-Sample[[#This Row],[Kpy]]*KTa)</f>
        <v>3.3290587192642245</v>
      </c>
      <c r="Z2953">
        <f>-Sample[[#This Row],[Xp]]*a+Sample[[#This Row],[Yp]]*b+Sample[[#This Row],[Zp]]*c_</f>
        <v>0.95424250943932476</v>
      </c>
      <c r="AA2953" s="8">
        <f>-IF(Sample[[#This Row],[Column2]]&gt;0,1,-1)*SQRT(Sample[[#This Row],[KPx''i]]^2+Sample[[#This Row],[KPx''j]]^2+Sample[[#This Row],[KPx''k]]^2)/Ksmag/Scale</f>
        <v>-0.58435180974982659</v>
      </c>
      <c r="AB2953" s="1">
        <f>SQRT(Sample[[#This Row],[Kpy''i]]^2+Sample[[#This Row],[KPy''j]]^2+Sample[[#This Row],[KPy''k]]^2)/KTmag/Scale</f>
        <v>2.3539999953599362</v>
      </c>
    </row>
    <row r="2954" spans="1:28" hidden="1" x14ac:dyDescent="0.25">
      <c r="A2954" s="5">
        <v>2949</v>
      </c>
      <c r="B2954" s="13" t="s">
        <v>43</v>
      </c>
      <c r="C2954" s="5"/>
      <c r="D2954" s="5"/>
      <c r="E2954">
        <v>7</v>
      </c>
      <c r="F2954">
        <v>9</v>
      </c>
      <c r="G2954">
        <v>5</v>
      </c>
      <c r="H2954" s="11">
        <f>Sample[[#This Row],[C]]/Sample[[#This Row],[D]]</f>
        <v>1.2857142857142858</v>
      </c>
      <c r="I2954" s="11">
        <f>Sample[[#This Row],[A]]/Sample[[#This Row],[C]]</f>
        <v>0.55555555555555558</v>
      </c>
      <c r="J2954" s="11">
        <f>Sample[[#This Row],[D]]/Sample[[#This Row],[A]]</f>
        <v>1.4</v>
      </c>
      <c r="K2954" s="11">
        <f>Sample[[#This Row],[A]]/Sample[[#This Row],[D]]</f>
        <v>0.7142857142857143</v>
      </c>
      <c r="L2954" s="11">
        <f>Sample[[#This Row],[D]]/Sample[[#This Row],[C]]</f>
        <v>0.77777777777777779</v>
      </c>
      <c r="M2954" s="11">
        <f>Sample[[#This Row],[C]]/Sample[[#This Row],[A]]</f>
        <v>1.8</v>
      </c>
      <c r="N2954">
        <f>IF(Sample[[#This Row],[Ap]]=0,10,LOG(Sample[[#This Row],[Ap]]))</f>
        <v>0.10914446942506807</v>
      </c>
      <c r="O2954">
        <f>IF(Sample[[#This Row],[Ei]]=0,10,LOG(Sample[[#This Row],[Ei]]))</f>
        <v>-0.25527250510330607</v>
      </c>
      <c r="P2954">
        <f>IF(Sample[[#This Row],[Ii]]=0,10,LOG(Sample[[#This Row],[Ii]]))</f>
        <v>0.14612803567823801</v>
      </c>
      <c r="Q2954">
        <f>Kx-Sample[[#This Row],[Xp]]</f>
        <v>-0.10914446942506807</v>
      </c>
      <c r="R2954">
        <f>Ky-Sample[[#This Row],[Yp]]</f>
        <v>-0.74472749489669399</v>
      </c>
      <c r="S2954">
        <f>Kz-Sample[[#This Row],[Zp]]</f>
        <v>0.85387196432176204</v>
      </c>
      <c r="T2954">
        <f>Sample[[#This Row],[Kpy]]*KSc-Sample[[#This Row],[KPz]]*KSb</f>
        <v>-0.10914446942506806</v>
      </c>
      <c r="U2954">
        <f>-1*(Sample[[#This Row],[KPx]]*KSc-Sample[[#This Row],[KPz]]*KSa)</f>
        <v>-0.10914446942506807</v>
      </c>
      <c r="V2954">
        <f>(Sample[[#This Row],[KPx]]*$R$2-Sample[[#This Row],[Kpy]]*KSa)</f>
        <v>-0.10914446942506807</v>
      </c>
      <c r="W2954">
        <f>Sample[[#This Row],[Kpy]]*KTc-Sample[[#This Row],[KPz]]*KTb</f>
        <v>1.598599459218456</v>
      </c>
      <c r="X2954">
        <f>-1*(Sample[[#This Row],[KPx]]*KTc-Sample[[#This Row],[KPz]]*KTa)</f>
        <v>1.598599459218456</v>
      </c>
      <c r="Y2954">
        <f>(Sample[[#This Row],[KPx]]*KTb-Sample[[#This Row],[Kpy]]*KTa)</f>
        <v>1.598599459218456</v>
      </c>
      <c r="Z2954">
        <f>-Sample[[#This Row],[Xp]]*a+Sample[[#This Row],[Yp]]*b+Sample[[#This Row],[Zp]]*c_</f>
        <v>-0.21828893885013612</v>
      </c>
      <c r="AA2954" s="8">
        <f>-IF(Sample[[#This Row],[Column2]]&gt;0,1,-1)*SQRT(Sample[[#This Row],[KPx''i]]^2+Sample[[#This Row],[KPx''j]]^2+Sample[[#This Row],[KPx''k]]^2)/Ksmag/Scale</f>
        <v>0.1336741291691082</v>
      </c>
      <c r="AB2954" s="1">
        <f>SQRT(Sample[[#This Row],[Kpy''i]]^2+Sample[[#This Row],[KPy''j]]^2+Sample[[#This Row],[KPy''k]]^2)/KTmag/Scale</f>
        <v>1.1303805180145181</v>
      </c>
    </row>
    <row r="2955" spans="1:28" hidden="1" x14ac:dyDescent="0.25">
      <c r="A2955" s="5">
        <v>2950</v>
      </c>
      <c r="B2955" s="13" t="s">
        <v>43</v>
      </c>
      <c r="C2955" s="5"/>
      <c r="D2955" s="5"/>
      <c r="E2955">
        <v>8</v>
      </c>
      <c r="F2955">
        <v>2</v>
      </c>
      <c r="G2955">
        <v>3</v>
      </c>
      <c r="H2955" s="11">
        <f>Sample[[#This Row],[C]]/Sample[[#This Row],[D]]</f>
        <v>0.25</v>
      </c>
      <c r="I2955" s="11">
        <f>Sample[[#This Row],[A]]/Sample[[#This Row],[C]]</f>
        <v>1.5</v>
      </c>
      <c r="J2955" s="11">
        <f>Sample[[#This Row],[D]]/Sample[[#This Row],[A]]</f>
        <v>2.6666666666666665</v>
      </c>
      <c r="K2955" s="11">
        <f>Sample[[#This Row],[A]]/Sample[[#This Row],[D]]</f>
        <v>0.375</v>
      </c>
      <c r="L2955" s="11">
        <f>Sample[[#This Row],[D]]/Sample[[#This Row],[C]]</f>
        <v>4</v>
      </c>
      <c r="M2955" s="11">
        <f>Sample[[#This Row],[C]]/Sample[[#This Row],[A]]</f>
        <v>0.66666666666666663</v>
      </c>
      <c r="N2955">
        <f>IF(Sample[[#This Row],[Ap]]=0,10,LOG(Sample[[#This Row],[Ap]]))</f>
        <v>-0.6020599913279624</v>
      </c>
      <c r="O2955">
        <f>IF(Sample[[#This Row],[Ei]]=0,10,LOG(Sample[[#This Row],[Ei]]))</f>
        <v>0.17609125905568124</v>
      </c>
      <c r="P2955">
        <f>IF(Sample[[#This Row],[Ii]]=0,10,LOG(Sample[[#This Row],[Ii]]))</f>
        <v>0.4259687322722811</v>
      </c>
      <c r="Q2955">
        <f>Kx-Sample[[#This Row],[Xp]]</f>
        <v>0.6020599913279624</v>
      </c>
      <c r="R2955">
        <f>Ky-Sample[[#This Row],[Yp]]</f>
        <v>-1.1760912590556813</v>
      </c>
      <c r="S2955">
        <f>Kz-Sample[[#This Row],[Zp]]</f>
        <v>0.57403126772771884</v>
      </c>
      <c r="T2955">
        <f>Sample[[#This Row],[Kpy]]*KSc-Sample[[#This Row],[KPz]]*KSb</f>
        <v>0.60205999132796251</v>
      </c>
      <c r="U2955">
        <f>-1*(Sample[[#This Row],[KPx]]*KSc-Sample[[#This Row],[KPz]]*KSa)</f>
        <v>0.6020599913279624</v>
      </c>
      <c r="V2955">
        <f>(Sample[[#This Row],[KPx]]*$R$2-Sample[[#This Row],[Kpy]]*KSa)</f>
        <v>0.6020599913279624</v>
      </c>
      <c r="W2955">
        <f>Sample[[#This Row],[Kpy]]*KTc-Sample[[#This Row],[KPz]]*KTb</f>
        <v>1.7501225267834002</v>
      </c>
      <c r="X2955">
        <f>-1*(Sample[[#This Row],[KPx]]*KTc-Sample[[#This Row],[KPz]]*KTa)</f>
        <v>1.7501225267834002</v>
      </c>
      <c r="Y2955">
        <f>(Sample[[#This Row],[KPx]]*KTb-Sample[[#This Row],[Kpy]]*KTa)</f>
        <v>1.7501225267834002</v>
      </c>
      <c r="Z2955">
        <f>-Sample[[#This Row],[Xp]]*a+Sample[[#This Row],[Yp]]*b+Sample[[#This Row],[Zp]]*c_</f>
        <v>1.2041199826559246</v>
      </c>
      <c r="AA2955" s="8">
        <f>-IF(Sample[[#This Row],[Column2]]&gt;0,1,-1)*SQRT(Sample[[#This Row],[KPx''i]]^2+Sample[[#This Row],[KPx''j]]^2+Sample[[#This Row],[KPx''k]]^2)/Ksmag/Scale</f>
        <v>-0.73736988664898662</v>
      </c>
      <c r="AB2955" s="1">
        <f>SQRT(Sample[[#This Row],[Kpy''i]]^2+Sample[[#This Row],[KPy''j]]^2+Sample[[#This Row],[KPy''k]]^2)/KTmag/Scale</f>
        <v>1.2375235065958776</v>
      </c>
    </row>
    <row r="2956" spans="1:28" hidden="1" x14ac:dyDescent="0.25">
      <c r="A2956" s="5">
        <v>2951</v>
      </c>
      <c r="B2956" s="13" t="s">
        <v>43</v>
      </c>
      <c r="C2956" s="5"/>
      <c r="D2956" s="5"/>
      <c r="E2956">
        <v>5</v>
      </c>
      <c r="F2956">
        <v>9</v>
      </c>
      <c r="G2956">
        <v>1</v>
      </c>
      <c r="H2956" s="11">
        <f>Sample[[#This Row],[C]]/Sample[[#This Row],[D]]</f>
        <v>1.8</v>
      </c>
      <c r="I2956" s="11">
        <f>Sample[[#This Row],[A]]/Sample[[#This Row],[C]]</f>
        <v>0.1111111111111111</v>
      </c>
      <c r="J2956" s="11">
        <f>Sample[[#This Row],[D]]/Sample[[#This Row],[A]]</f>
        <v>5</v>
      </c>
      <c r="K2956" s="11">
        <f>Sample[[#This Row],[A]]/Sample[[#This Row],[D]]</f>
        <v>0.2</v>
      </c>
      <c r="L2956" s="11">
        <f>Sample[[#This Row],[D]]/Sample[[#This Row],[C]]</f>
        <v>0.55555555555555558</v>
      </c>
      <c r="M2956" s="11">
        <f>Sample[[#This Row],[C]]/Sample[[#This Row],[A]]</f>
        <v>9</v>
      </c>
      <c r="N2956">
        <f>IF(Sample[[#This Row],[Ap]]=0,10,LOG(Sample[[#This Row],[Ap]]))</f>
        <v>0.25527250510330607</v>
      </c>
      <c r="O2956">
        <f>IF(Sample[[#This Row],[Ei]]=0,10,LOG(Sample[[#This Row],[Ei]]))</f>
        <v>-0.95424250943932487</v>
      </c>
      <c r="P2956">
        <f>IF(Sample[[#This Row],[Ii]]=0,10,LOG(Sample[[#This Row],[Ii]]))</f>
        <v>0.69897000433601886</v>
      </c>
      <c r="Q2956">
        <f>Kx-Sample[[#This Row],[Xp]]</f>
        <v>-0.25527250510330607</v>
      </c>
      <c r="R2956">
        <f>Ky-Sample[[#This Row],[Yp]]</f>
        <v>-4.5757490560675129E-2</v>
      </c>
      <c r="S2956">
        <f>Kz-Sample[[#This Row],[Zp]]</f>
        <v>0.30102999566398114</v>
      </c>
      <c r="T2956">
        <f>Sample[[#This Row],[Kpy]]*KSc-Sample[[#This Row],[KPz]]*KSb</f>
        <v>-0.25527250510330601</v>
      </c>
      <c r="U2956">
        <f>-1*(Sample[[#This Row],[KPx]]*KSc-Sample[[#This Row],[KPz]]*KSa)</f>
        <v>-0.25527250510330607</v>
      </c>
      <c r="V2956">
        <f>(Sample[[#This Row],[KPx]]*$R$2-Sample[[#This Row],[Kpy]]*KSa)</f>
        <v>-0.25527250510330607</v>
      </c>
      <c r="W2956">
        <f>Sample[[#This Row],[Kpy]]*KTc-Sample[[#This Row],[KPz]]*KTb</f>
        <v>0.34678748622465627</v>
      </c>
      <c r="X2956">
        <f>-1*(Sample[[#This Row],[KPx]]*KTc-Sample[[#This Row],[KPz]]*KTa)</f>
        <v>0.34678748622465622</v>
      </c>
      <c r="Y2956">
        <f>(Sample[[#This Row],[KPx]]*KTb-Sample[[#This Row],[Kpy]]*KTa)</f>
        <v>0.34678748622465633</v>
      </c>
      <c r="Z2956">
        <f>-Sample[[#This Row],[Xp]]*a+Sample[[#This Row],[Yp]]*b+Sample[[#This Row],[Zp]]*c_</f>
        <v>-0.51054501020661203</v>
      </c>
      <c r="AA2956" s="8">
        <f>-IF(Sample[[#This Row],[Column2]]&gt;0,1,-1)*SQRT(Sample[[#This Row],[KPx''i]]^2+Sample[[#This Row],[KPx''j]]^2+Sample[[#This Row],[KPx''k]]^2)/Ksmag/Scale</f>
        <v>0.31264369143255732</v>
      </c>
      <c r="AB2956" s="1">
        <f>SQRT(Sample[[#This Row],[Kpy''i]]^2+Sample[[#This Row],[KPy''j]]^2+Sample[[#This Row],[KPy''k]]^2)/KTmag/Scale</f>
        <v>0.2452157831400909</v>
      </c>
    </row>
    <row r="2957" spans="1:28" hidden="1" x14ac:dyDescent="0.25">
      <c r="A2957" s="5">
        <v>2952</v>
      </c>
      <c r="B2957" s="13" t="s">
        <v>43</v>
      </c>
      <c r="C2957" s="5"/>
      <c r="D2957" s="5"/>
      <c r="E2957">
        <v>8</v>
      </c>
      <c r="F2957">
        <v>8</v>
      </c>
      <c r="G2957">
        <v>4</v>
      </c>
      <c r="H2957" s="11">
        <f>Sample[[#This Row],[C]]/Sample[[#This Row],[D]]</f>
        <v>1</v>
      </c>
      <c r="I2957" s="11">
        <f>Sample[[#This Row],[A]]/Sample[[#This Row],[C]]</f>
        <v>0.5</v>
      </c>
      <c r="J2957" s="11">
        <f>Sample[[#This Row],[D]]/Sample[[#This Row],[A]]</f>
        <v>2</v>
      </c>
      <c r="K2957" s="11">
        <f>Sample[[#This Row],[A]]/Sample[[#This Row],[D]]</f>
        <v>0.5</v>
      </c>
      <c r="L2957" s="11">
        <f>Sample[[#This Row],[D]]/Sample[[#This Row],[C]]</f>
        <v>1</v>
      </c>
      <c r="M2957" s="11">
        <f>Sample[[#This Row],[C]]/Sample[[#This Row],[A]]</f>
        <v>2</v>
      </c>
      <c r="N2957">
        <f>IF(Sample[[#This Row],[Ap]]=0,10,LOG(Sample[[#This Row],[Ap]]))</f>
        <v>0</v>
      </c>
      <c r="O2957">
        <f>IF(Sample[[#This Row],[Ei]]=0,10,LOG(Sample[[#This Row],[Ei]]))</f>
        <v>-0.3010299956639812</v>
      </c>
      <c r="P2957">
        <f>IF(Sample[[#This Row],[Ii]]=0,10,LOG(Sample[[#This Row],[Ii]]))</f>
        <v>0.3010299956639812</v>
      </c>
      <c r="Q2957">
        <f>Kx-Sample[[#This Row],[Xp]]</f>
        <v>0</v>
      </c>
      <c r="R2957">
        <f>Ky-Sample[[#This Row],[Yp]]</f>
        <v>-0.69897000433601875</v>
      </c>
      <c r="S2957">
        <f>Kz-Sample[[#This Row],[Zp]]</f>
        <v>0.69897000433601875</v>
      </c>
      <c r="T2957">
        <f>Sample[[#This Row],[Kpy]]*KSc-Sample[[#This Row],[KPz]]*KSb</f>
        <v>0</v>
      </c>
      <c r="U2957">
        <f>-1*(Sample[[#This Row],[KPx]]*KSc-Sample[[#This Row],[KPz]]*KSa)</f>
        <v>0</v>
      </c>
      <c r="V2957">
        <f>(Sample[[#This Row],[KPx]]*$R$2-Sample[[#This Row],[Kpy]]*KSa)</f>
        <v>0</v>
      </c>
      <c r="W2957">
        <f>Sample[[#This Row],[Kpy]]*KTc-Sample[[#This Row],[KPz]]*KTb</f>
        <v>1.3979400086720375</v>
      </c>
      <c r="X2957">
        <f>-1*(Sample[[#This Row],[KPx]]*KTc-Sample[[#This Row],[KPz]]*KTa)</f>
        <v>1.3979400086720375</v>
      </c>
      <c r="Y2957">
        <f>(Sample[[#This Row],[KPx]]*KTb-Sample[[#This Row],[Kpy]]*KTa)</f>
        <v>1.3979400086720375</v>
      </c>
      <c r="Z2957">
        <f>-Sample[[#This Row],[Xp]]*a+Sample[[#This Row],[Yp]]*b+Sample[[#This Row],[Zp]]*c_</f>
        <v>0</v>
      </c>
      <c r="AA2957" s="8">
        <f>-IF(Sample[[#This Row],[Column2]]&gt;0,1,-1)*SQRT(Sample[[#This Row],[KPx''i]]^2+Sample[[#This Row],[KPx''j]]^2+Sample[[#This Row],[KPx''k]]^2)/Ksmag/Scale</f>
        <v>0</v>
      </c>
      <c r="AB2957" s="1">
        <f>SQRT(Sample[[#This Row],[Kpy''i]]^2+Sample[[#This Row],[KPy''j]]^2+Sample[[#This Row],[KPy''k]]^2)/KTmag/Scale</f>
        <v>0.98849285982397894</v>
      </c>
    </row>
    <row r="2958" spans="1:28" hidden="1" x14ac:dyDescent="0.25">
      <c r="A2958" s="5">
        <v>2953</v>
      </c>
      <c r="B2958" s="13" t="s">
        <v>43</v>
      </c>
      <c r="C2958" s="5"/>
      <c r="D2958" s="5"/>
      <c r="E2958">
        <v>8</v>
      </c>
      <c r="F2958">
        <v>7</v>
      </c>
      <c r="G2958">
        <v>2</v>
      </c>
      <c r="H2958" s="11">
        <f>Sample[[#This Row],[C]]/Sample[[#This Row],[D]]</f>
        <v>0.875</v>
      </c>
      <c r="I2958" s="11">
        <f>Sample[[#This Row],[A]]/Sample[[#This Row],[C]]</f>
        <v>0.2857142857142857</v>
      </c>
      <c r="J2958" s="11">
        <f>Sample[[#This Row],[D]]/Sample[[#This Row],[A]]</f>
        <v>4</v>
      </c>
      <c r="K2958" s="11">
        <f>Sample[[#This Row],[A]]/Sample[[#This Row],[D]]</f>
        <v>0.25</v>
      </c>
      <c r="L2958" s="11">
        <f>Sample[[#This Row],[D]]/Sample[[#This Row],[C]]</f>
        <v>1.1428571428571428</v>
      </c>
      <c r="M2958" s="11">
        <f>Sample[[#This Row],[C]]/Sample[[#This Row],[A]]</f>
        <v>3.5</v>
      </c>
      <c r="N2958">
        <f>IF(Sample[[#This Row],[Ap]]=0,10,LOG(Sample[[#This Row],[Ap]]))</f>
        <v>-5.7991946977686754E-2</v>
      </c>
      <c r="O2958">
        <f>IF(Sample[[#This Row],[Ei]]=0,10,LOG(Sample[[#This Row],[Ei]]))</f>
        <v>-0.54406804435027567</v>
      </c>
      <c r="P2958">
        <f>IF(Sample[[#This Row],[Ii]]=0,10,LOG(Sample[[#This Row],[Ii]]))</f>
        <v>0.6020599913279624</v>
      </c>
      <c r="Q2958">
        <f>Kx-Sample[[#This Row],[Xp]]</f>
        <v>5.7991946977686754E-2</v>
      </c>
      <c r="R2958">
        <f>Ky-Sample[[#This Row],[Yp]]</f>
        <v>-0.45593195564972433</v>
      </c>
      <c r="S2958">
        <f>Kz-Sample[[#This Row],[Zp]]</f>
        <v>0.3979400086720376</v>
      </c>
      <c r="T2958">
        <f>Sample[[#This Row],[Kpy]]*KSc-Sample[[#This Row],[KPz]]*KSb</f>
        <v>5.7991946977686726E-2</v>
      </c>
      <c r="U2958">
        <f>-1*(Sample[[#This Row],[KPx]]*KSc-Sample[[#This Row],[KPz]]*KSa)</f>
        <v>5.7991946977686754E-2</v>
      </c>
      <c r="V2958">
        <f>(Sample[[#This Row],[KPx]]*$R$2-Sample[[#This Row],[Kpy]]*KSa)</f>
        <v>5.7991946977686754E-2</v>
      </c>
      <c r="W2958">
        <f>Sample[[#This Row],[Kpy]]*KTc-Sample[[#This Row],[KPz]]*KTb</f>
        <v>0.85387196432176193</v>
      </c>
      <c r="X2958">
        <f>-1*(Sample[[#This Row],[KPx]]*KTc-Sample[[#This Row],[KPz]]*KTa)</f>
        <v>0.85387196432176193</v>
      </c>
      <c r="Y2958">
        <f>(Sample[[#This Row],[KPx]]*KTb-Sample[[#This Row],[Kpy]]*KTa)</f>
        <v>0.85387196432176193</v>
      </c>
      <c r="Z2958">
        <f>-Sample[[#This Row],[Xp]]*a+Sample[[#This Row],[Yp]]*b+Sample[[#This Row],[Zp]]*c_</f>
        <v>0.11598389395537345</v>
      </c>
      <c r="AA2958" s="8">
        <f>-IF(Sample[[#This Row],[Column2]]&gt;0,1,-1)*SQRT(Sample[[#This Row],[KPx''i]]^2+Sample[[#This Row],[KPx''j]]^2+Sample[[#This Row],[KPx''k]]^2)/Ksmag/Scale</f>
        <v>-7.1025339642934796E-2</v>
      </c>
      <c r="AB2958" s="1">
        <f>SQRT(Sample[[#This Row],[Kpy''i]]^2+Sample[[#This Row],[KPy''j]]^2+Sample[[#This Row],[KPy''k]]^2)/KTmag/Scale</f>
        <v>0.60377865623699567</v>
      </c>
    </row>
    <row r="2959" spans="1:28" hidden="1" x14ac:dyDescent="0.25">
      <c r="A2959" s="5">
        <v>2954</v>
      </c>
      <c r="B2959" s="13" t="s">
        <v>43</v>
      </c>
      <c r="C2959" s="5"/>
      <c r="D2959" s="5"/>
      <c r="E2959">
        <v>9</v>
      </c>
      <c r="F2959">
        <v>3</v>
      </c>
      <c r="G2959">
        <v>10</v>
      </c>
      <c r="H2959" s="11">
        <f>Sample[[#This Row],[C]]/Sample[[#This Row],[D]]</f>
        <v>0.33333333333333331</v>
      </c>
      <c r="I2959" s="11">
        <f>Sample[[#This Row],[A]]/Sample[[#This Row],[C]]</f>
        <v>3.3333333333333335</v>
      </c>
      <c r="J2959" s="11">
        <f>Sample[[#This Row],[D]]/Sample[[#This Row],[A]]</f>
        <v>0.9</v>
      </c>
      <c r="K2959" s="11">
        <f>Sample[[#This Row],[A]]/Sample[[#This Row],[D]]</f>
        <v>1.1111111111111112</v>
      </c>
      <c r="L2959" s="11">
        <f>Sample[[#This Row],[D]]/Sample[[#This Row],[C]]</f>
        <v>3</v>
      </c>
      <c r="M2959" s="11">
        <f>Sample[[#This Row],[C]]/Sample[[#This Row],[A]]</f>
        <v>0.3</v>
      </c>
      <c r="N2959">
        <f>IF(Sample[[#This Row],[Ap]]=0,10,LOG(Sample[[#This Row],[Ap]]))</f>
        <v>-0.47712125471966244</v>
      </c>
      <c r="O2959">
        <f>IF(Sample[[#This Row],[Ei]]=0,10,LOG(Sample[[#This Row],[Ei]]))</f>
        <v>0.52287874528033762</v>
      </c>
      <c r="P2959">
        <f>IF(Sample[[#This Row],[Ii]]=0,10,LOG(Sample[[#This Row],[Ii]]))</f>
        <v>-4.5757490560675115E-2</v>
      </c>
      <c r="Q2959">
        <f>Kx-Sample[[#This Row],[Xp]]</f>
        <v>0.47712125471966244</v>
      </c>
      <c r="R2959">
        <f>Ky-Sample[[#This Row],[Yp]]</f>
        <v>-1.5228787452803376</v>
      </c>
      <c r="S2959">
        <f>Kz-Sample[[#This Row],[Zp]]</f>
        <v>1.045757490560675</v>
      </c>
      <c r="T2959">
        <f>Sample[[#This Row],[Kpy]]*KSc-Sample[[#This Row],[KPz]]*KSb</f>
        <v>0.4771212547196626</v>
      </c>
      <c r="U2959">
        <f>-1*(Sample[[#This Row],[KPx]]*KSc-Sample[[#This Row],[KPz]]*KSa)</f>
        <v>0.47712125471966244</v>
      </c>
      <c r="V2959">
        <f>(Sample[[#This Row],[KPx]]*$R$2-Sample[[#This Row],[Kpy]]*KSa)</f>
        <v>0.47712125471966244</v>
      </c>
      <c r="W2959">
        <f>Sample[[#This Row],[Kpy]]*KTc-Sample[[#This Row],[KPz]]*KTb</f>
        <v>2.5686362358410126</v>
      </c>
      <c r="X2959">
        <f>-1*(Sample[[#This Row],[KPx]]*KTc-Sample[[#This Row],[KPz]]*KTa)</f>
        <v>2.5686362358410126</v>
      </c>
      <c r="Y2959">
        <f>(Sample[[#This Row],[KPx]]*KTb-Sample[[#This Row],[Kpy]]*KTa)</f>
        <v>2.5686362358410126</v>
      </c>
      <c r="Z2959">
        <f>-Sample[[#This Row],[Xp]]*a+Sample[[#This Row],[Yp]]*b+Sample[[#This Row],[Zp]]*c_</f>
        <v>0.95424250943932498</v>
      </c>
      <c r="AA2959" s="8">
        <f>-IF(Sample[[#This Row],[Column2]]&gt;0,1,-1)*SQRT(Sample[[#This Row],[KPx''i]]^2+Sample[[#This Row],[KPx''j]]^2+Sample[[#This Row],[KPx''k]]^2)/Ksmag/Scale</f>
        <v>-0.58435180974982659</v>
      </c>
      <c r="AB2959" s="1">
        <f>SQRT(Sample[[#This Row],[Kpy''i]]^2+Sample[[#This Row],[KPy''j]]^2+Sample[[#This Row],[KPy''k]]^2)/KTmag/Scale</f>
        <v>1.8163001007646682</v>
      </c>
    </row>
    <row r="2960" spans="1:28" hidden="1" x14ac:dyDescent="0.25">
      <c r="A2960" s="5">
        <v>2955</v>
      </c>
      <c r="B2960" s="13" t="s">
        <v>43</v>
      </c>
      <c r="C2960" s="5"/>
      <c r="D2960" s="5"/>
      <c r="E2960">
        <v>8</v>
      </c>
      <c r="F2960">
        <v>3</v>
      </c>
      <c r="G2960">
        <v>5</v>
      </c>
      <c r="H2960" s="11">
        <f>Sample[[#This Row],[C]]/Sample[[#This Row],[D]]</f>
        <v>0.375</v>
      </c>
      <c r="I2960" s="11">
        <f>Sample[[#This Row],[A]]/Sample[[#This Row],[C]]</f>
        <v>1.6666666666666667</v>
      </c>
      <c r="J2960" s="11">
        <f>Sample[[#This Row],[D]]/Sample[[#This Row],[A]]</f>
        <v>1.6</v>
      </c>
      <c r="K2960" s="11">
        <f>Sample[[#This Row],[A]]/Sample[[#This Row],[D]]</f>
        <v>0.625</v>
      </c>
      <c r="L2960" s="11">
        <f>Sample[[#This Row],[D]]/Sample[[#This Row],[C]]</f>
        <v>2.6666666666666665</v>
      </c>
      <c r="M2960" s="11">
        <f>Sample[[#This Row],[C]]/Sample[[#This Row],[A]]</f>
        <v>0.6</v>
      </c>
      <c r="N2960">
        <f>IF(Sample[[#This Row],[Ap]]=0,10,LOG(Sample[[#This Row],[Ap]]))</f>
        <v>-0.42596873227228116</v>
      </c>
      <c r="O2960">
        <f>IF(Sample[[#This Row],[Ei]]=0,10,LOG(Sample[[#This Row],[Ei]]))</f>
        <v>0.22184874961635639</v>
      </c>
      <c r="P2960">
        <f>IF(Sample[[#This Row],[Ii]]=0,10,LOG(Sample[[#This Row],[Ii]]))</f>
        <v>0.20411998265592479</v>
      </c>
      <c r="Q2960">
        <f>Kx-Sample[[#This Row],[Xp]]</f>
        <v>0.42596873227228116</v>
      </c>
      <c r="R2960">
        <f>Ky-Sample[[#This Row],[Yp]]</f>
        <v>-1.2218487496163564</v>
      </c>
      <c r="S2960">
        <f>Kz-Sample[[#This Row],[Zp]]</f>
        <v>0.79588001734407521</v>
      </c>
      <c r="T2960">
        <f>Sample[[#This Row],[Kpy]]*KSc-Sample[[#This Row],[KPz]]*KSb</f>
        <v>0.42596873227228116</v>
      </c>
      <c r="U2960">
        <f>-1*(Sample[[#This Row],[KPx]]*KSc-Sample[[#This Row],[KPz]]*KSa)</f>
        <v>0.42596873227228116</v>
      </c>
      <c r="V2960">
        <f>(Sample[[#This Row],[KPx]]*$R$2-Sample[[#This Row],[Kpy]]*KSa)</f>
        <v>0.42596873227228116</v>
      </c>
      <c r="W2960">
        <f>Sample[[#This Row],[Kpy]]*KTc-Sample[[#This Row],[KPz]]*KTb</f>
        <v>2.0177287669604316</v>
      </c>
      <c r="X2960">
        <f>-1*(Sample[[#This Row],[KPx]]*KTc-Sample[[#This Row],[KPz]]*KTa)</f>
        <v>2.0177287669604316</v>
      </c>
      <c r="Y2960">
        <f>(Sample[[#This Row],[KPx]]*KTb-Sample[[#This Row],[Kpy]]*KTa)</f>
        <v>2.0177287669604316</v>
      </c>
      <c r="Z2960">
        <f>-Sample[[#This Row],[Xp]]*a+Sample[[#This Row],[Yp]]*b+Sample[[#This Row],[Zp]]*c_</f>
        <v>0.85193746454456232</v>
      </c>
      <c r="AA2960" s="8">
        <f>-IF(Sample[[#This Row],[Column2]]&gt;0,1,-1)*SQRT(Sample[[#This Row],[KPx''i]]^2+Sample[[#This Row],[KPx''j]]^2+Sample[[#This Row],[KPx''k]]^2)/Ksmag/Scale</f>
        <v>-0.52170302022365322</v>
      </c>
      <c r="AB2960" s="1">
        <f>SQRT(Sample[[#This Row],[Kpy''i]]^2+Sample[[#This Row],[KPy''j]]^2+Sample[[#This Row],[KPy''k]]^2)/KTmag/Scale</f>
        <v>1.4267496937128925</v>
      </c>
    </row>
    <row r="2961" spans="1:28" hidden="1" x14ac:dyDescent="0.25">
      <c r="A2961" s="5">
        <v>2956</v>
      </c>
      <c r="B2961" s="13" t="s">
        <v>43</v>
      </c>
      <c r="C2961" s="5"/>
      <c r="D2961" s="5"/>
      <c r="E2961">
        <v>8</v>
      </c>
      <c r="F2961">
        <v>10</v>
      </c>
      <c r="G2961">
        <v>8</v>
      </c>
      <c r="H2961" s="11">
        <f>Sample[[#This Row],[C]]/Sample[[#This Row],[D]]</f>
        <v>1.25</v>
      </c>
      <c r="I2961" s="11">
        <f>Sample[[#This Row],[A]]/Sample[[#This Row],[C]]</f>
        <v>0.8</v>
      </c>
      <c r="J2961" s="11">
        <f>Sample[[#This Row],[D]]/Sample[[#This Row],[A]]</f>
        <v>1</v>
      </c>
      <c r="K2961" s="11">
        <f>Sample[[#This Row],[A]]/Sample[[#This Row],[D]]</f>
        <v>1</v>
      </c>
      <c r="L2961" s="11">
        <f>Sample[[#This Row],[D]]/Sample[[#This Row],[C]]</f>
        <v>0.8</v>
      </c>
      <c r="M2961" s="11">
        <f>Sample[[#This Row],[C]]/Sample[[#This Row],[A]]</f>
        <v>1.25</v>
      </c>
      <c r="N2961">
        <f>IF(Sample[[#This Row],[Ap]]=0,10,LOG(Sample[[#This Row],[Ap]]))</f>
        <v>9.691001300805642E-2</v>
      </c>
      <c r="O2961">
        <f>IF(Sample[[#This Row],[Ei]]=0,10,LOG(Sample[[#This Row],[Ei]]))</f>
        <v>-9.6910013008056392E-2</v>
      </c>
      <c r="P2961">
        <f>IF(Sample[[#This Row],[Ii]]=0,10,LOG(Sample[[#This Row],[Ii]]))</f>
        <v>0</v>
      </c>
      <c r="Q2961">
        <f>Kx-Sample[[#This Row],[Xp]]</f>
        <v>-9.691001300805642E-2</v>
      </c>
      <c r="R2961">
        <f>Ky-Sample[[#This Row],[Yp]]</f>
        <v>-0.90308998699194365</v>
      </c>
      <c r="S2961">
        <f>Kz-Sample[[#This Row],[Zp]]</f>
        <v>1</v>
      </c>
      <c r="T2961">
        <f>Sample[[#This Row],[Kpy]]*KSc-Sample[[#This Row],[KPz]]*KSb</f>
        <v>-9.691001300805635E-2</v>
      </c>
      <c r="U2961">
        <f>-1*(Sample[[#This Row],[KPx]]*KSc-Sample[[#This Row],[KPz]]*KSa)</f>
        <v>-9.691001300805642E-2</v>
      </c>
      <c r="V2961">
        <f>(Sample[[#This Row],[KPx]]*$R$2-Sample[[#This Row],[Kpy]]*KSa)</f>
        <v>-9.691001300805642E-2</v>
      </c>
      <c r="W2961">
        <f>Sample[[#This Row],[Kpy]]*KTc-Sample[[#This Row],[KPz]]*KTb</f>
        <v>1.9030899869919438</v>
      </c>
      <c r="X2961">
        <f>-1*(Sample[[#This Row],[KPx]]*KTc-Sample[[#This Row],[KPz]]*KTa)</f>
        <v>1.9030899869919435</v>
      </c>
      <c r="Y2961">
        <f>(Sample[[#This Row],[KPx]]*KTb-Sample[[#This Row],[Kpy]]*KTa)</f>
        <v>1.9030899869919438</v>
      </c>
      <c r="Z2961">
        <f>-Sample[[#This Row],[Xp]]*a+Sample[[#This Row],[Yp]]*b+Sample[[#This Row],[Zp]]*c_</f>
        <v>-0.19382002601611278</v>
      </c>
      <c r="AA2961" s="8">
        <f>-IF(Sample[[#This Row],[Column2]]&gt;0,1,-1)*SQRT(Sample[[#This Row],[KPx''i]]^2+Sample[[#This Row],[KPx''j]]^2+Sample[[#This Row],[KPx''k]]^2)/Ksmag/Scale</f>
        <v>0.11869004141810925</v>
      </c>
      <c r="AB2961" s="1">
        <f>SQRT(Sample[[#This Row],[Kpy''i]]^2+Sample[[#This Row],[KPy''j]]^2+Sample[[#This Row],[KPy''k]]^2)/KTmag/Scale</f>
        <v>1.3456878350102222</v>
      </c>
    </row>
    <row r="2962" spans="1:28" hidden="1" x14ac:dyDescent="0.25">
      <c r="A2962" s="5">
        <v>2957</v>
      </c>
      <c r="B2962" s="13" t="s">
        <v>43</v>
      </c>
      <c r="C2962" s="5"/>
      <c r="D2962" s="5"/>
      <c r="E2962">
        <v>7</v>
      </c>
      <c r="F2962">
        <v>3</v>
      </c>
      <c r="G2962">
        <v>8</v>
      </c>
      <c r="H2962" s="11">
        <f>Sample[[#This Row],[C]]/Sample[[#This Row],[D]]</f>
        <v>0.42857142857142855</v>
      </c>
      <c r="I2962" s="11">
        <f>Sample[[#This Row],[A]]/Sample[[#This Row],[C]]</f>
        <v>2.6666666666666665</v>
      </c>
      <c r="J2962" s="11">
        <f>Sample[[#This Row],[D]]/Sample[[#This Row],[A]]</f>
        <v>0.875</v>
      </c>
      <c r="K2962" s="11">
        <f>Sample[[#This Row],[A]]/Sample[[#This Row],[D]]</f>
        <v>1.1428571428571428</v>
      </c>
      <c r="L2962" s="11">
        <f>Sample[[#This Row],[D]]/Sample[[#This Row],[C]]</f>
        <v>2.3333333333333335</v>
      </c>
      <c r="M2962" s="11">
        <f>Sample[[#This Row],[C]]/Sample[[#This Row],[A]]</f>
        <v>0.375</v>
      </c>
      <c r="N2962">
        <f>IF(Sample[[#This Row],[Ap]]=0,10,LOG(Sample[[#This Row],[Ap]]))</f>
        <v>-0.36797678529459443</v>
      </c>
      <c r="O2962">
        <f>IF(Sample[[#This Row],[Ei]]=0,10,LOG(Sample[[#This Row],[Ei]]))</f>
        <v>0.4259687322722811</v>
      </c>
      <c r="P2962">
        <f>IF(Sample[[#This Row],[Ii]]=0,10,LOG(Sample[[#This Row],[Ii]]))</f>
        <v>-5.7991946977686754E-2</v>
      </c>
      <c r="Q2962">
        <f>Kx-Sample[[#This Row],[Xp]]</f>
        <v>0.36797678529459443</v>
      </c>
      <c r="R2962">
        <f>Ky-Sample[[#This Row],[Yp]]</f>
        <v>-1.4259687322722812</v>
      </c>
      <c r="S2962">
        <f>Kz-Sample[[#This Row],[Zp]]</f>
        <v>1.0579919469776868</v>
      </c>
      <c r="T2962">
        <f>Sample[[#This Row],[Kpy]]*KSc-Sample[[#This Row],[KPz]]*KSb</f>
        <v>0.36797678529459432</v>
      </c>
      <c r="U2962">
        <f>-1*(Sample[[#This Row],[KPx]]*KSc-Sample[[#This Row],[KPz]]*KSa)</f>
        <v>0.36797678529459443</v>
      </c>
      <c r="V2962">
        <f>(Sample[[#This Row],[KPx]]*$R$2-Sample[[#This Row],[Kpy]]*KSa)</f>
        <v>0.36797678529459443</v>
      </c>
      <c r="W2962">
        <f>Sample[[#This Row],[Kpy]]*KTc-Sample[[#This Row],[KPz]]*KTb</f>
        <v>2.483960679249968</v>
      </c>
      <c r="X2962">
        <f>-1*(Sample[[#This Row],[KPx]]*KTc-Sample[[#This Row],[KPz]]*KTa)</f>
        <v>2.483960679249968</v>
      </c>
      <c r="Y2962">
        <f>(Sample[[#This Row],[KPx]]*KTb-Sample[[#This Row],[Kpy]]*KTa)</f>
        <v>2.483960679249968</v>
      </c>
      <c r="Z2962">
        <f>-Sample[[#This Row],[Xp]]*a+Sample[[#This Row],[Yp]]*b+Sample[[#This Row],[Zp]]*c_</f>
        <v>0.73595357058918864</v>
      </c>
      <c r="AA2962" s="8">
        <f>-IF(Sample[[#This Row],[Column2]]&gt;0,1,-1)*SQRT(Sample[[#This Row],[KPx''i]]^2+Sample[[#This Row],[KPx''j]]^2+Sample[[#This Row],[KPx''k]]^2)/Ksmag/Scale</f>
        <v>-0.45067768058071828</v>
      </c>
      <c r="AB2962" s="1">
        <f>SQRT(Sample[[#This Row],[Kpy''i]]^2+Sample[[#This Row],[KPy''j]]^2+Sample[[#This Row],[KPy''k]]^2)/KTmag/Scale</f>
        <v>1.7564254404983952</v>
      </c>
    </row>
    <row r="2963" spans="1:28" hidden="1" x14ac:dyDescent="0.25">
      <c r="A2963" s="5">
        <v>2958</v>
      </c>
      <c r="B2963" s="13" t="s">
        <v>43</v>
      </c>
      <c r="C2963" s="5"/>
      <c r="D2963" s="5"/>
      <c r="E2963">
        <v>2</v>
      </c>
      <c r="F2963">
        <v>10</v>
      </c>
      <c r="G2963">
        <v>5</v>
      </c>
      <c r="H2963" s="11">
        <f>Sample[[#This Row],[C]]/Sample[[#This Row],[D]]</f>
        <v>5</v>
      </c>
      <c r="I2963" s="11">
        <f>Sample[[#This Row],[A]]/Sample[[#This Row],[C]]</f>
        <v>0.5</v>
      </c>
      <c r="J2963" s="11">
        <f>Sample[[#This Row],[D]]/Sample[[#This Row],[A]]</f>
        <v>0.4</v>
      </c>
      <c r="K2963" s="11">
        <f>Sample[[#This Row],[A]]/Sample[[#This Row],[D]]</f>
        <v>2.5</v>
      </c>
      <c r="L2963" s="11">
        <f>Sample[[#This Row],[D]]/Sample[[#This Row],[C]]</f>
        <v>0.2</v>
      </c>
      <c r="M2963" s="11">
        <f>Sample[[#This Row],[C]]/Sample[[#This Row],[A]]</f>
        <v>2</v>
      </c>
      <c r="N2963">
        <f>IF(Sample[[#This Row],[Ap]]=0,10,LOG(Sample[[#This Row],[Ap]]))</f>
        <v>0.69897000433601886</v>
      </c>
      <c r="O2963">
        <f>IF(Sample[[#This Row],[Ei]]=0,10,LOG(Sample[[#This Row],[Ei]]))</f>
        <v>-0.3010299956639812</v>
      </c>
      <c r="P2963">
        <f>IF(Sample[[#This Row],[Ii]]=0,10,LOG(Sample[[#This Row],[Ii]]))</f>
        <v>-0.3979400086720376</v>
      </c>
      <c r="Q2963">
        <f>Kx-Sample[[#This Row],[Xp]]</f>
        <v>-0.69897000433601886</v>
      </c>
      <c r="R2963">
        <f>Ky-Sample[[#This Row],[Yp]]</f>
        <v>-0.69897000433601875</v>
      </c>
      <c r="S2963">
        <f>Kz-Sample[[#This Row],[Zp]]</f>
        <v>1.3979400086720375</v>
      </c>
      <c r="T2963">
        <f>Sample[[#This Row],[Kpy]]*KSc-Sample[[#This Row],[KPz]]*KSb</f>
        <v>-0.69897000433601875</v>
      </c>
      <c r="U2963">
        <f>-1*(Sample[[#This Row],[KPx]]*KSc-Sample[[#This Row],[KPz]]*KSa)</f>
        <v>-0.69897000433601886</v>
      </c>
      <c r="V2963">
        <f>(Sample[[#This Row],[KPx]]*$R$2-Sample[[#This Row],[Kpy]]*KSa)</f>
        <v>-0.69897000433601886</v>
      </c>
      <c r="W2963">
        <f>Sample[[#This Row],[Kpy]]*KTc-Sample[[#This Row],[KPz]]*KTb</f>
        <v>2.0969100130080562</v>
      </c>
      <c r="X2963">
        <f>-1*(Sample[[#This Row],[KPx]]*KTc-Sample[[#This Row],[KPz]]*KTa)</f>
        <v>2.0969100130080562</v>
      </c>
      <c r="Y2963">
        <f>(Sample[[#This Row],[KPx]]*KTb-Sample[[#This Row],[Kpy]]*KTa)</f>
        <v>2.0969100130080562</v>
      </c>
      <c r="Z2963">
        <f>-Sample[[#This Row],[Xp]]*a+Sample[[#This Row],[Yp]]*b+Sample[[#This Row],[Zp]]*c_</f>
        <v>-1.3979400086720375</v>
      </c>
      <c r="AA2963" s="8">
        <f>-IF(Sample[[#This Row],[Column2]]&gt;0,1,-1)*SQRT(Sample[[#This Row],[KPx''i]]^2+Sample[[#This Row],[KPx''j]]^2+Sample[[#This Row],[KPx''k]]^2)/Ksmag/Scale</f>
        <v>0.85605992806709574</v>
      </c>
      <c r="AB2963" s="1">
        <f>SQRT(Sample[[#This Row],[Kpy''i]]^2+Sample[[#This Row],[KPy''j]]^2+Sample[[#This Row],[KPy''k]]^2)/KTmag/Scale</f>
        <v>1.4827392897359684</v>
      </c>
    </row>
    <row r="2964" spans="1:28" hidden="1" x14ac:dyDescent="0.25">
      <c r="A2964" s="5">
        <v>2959</v>
      </c>
      <c r="B2964" s="13" t="s">
        <v>43</v>
      </c>
      <c r="C2964" s="5"/>
      <c r="D2964" s="5"/>
      <c r="E2964">
        <v>4</v>
      </c>
      <c r="F2964">
        <v>2</v>
      </c>
      <c r="G2964">
        <v>3</v>
      </c>
      <c r="H2964" s="11">
        <f>Sample[[#This Row],[C]]/Sample[[#This Row],[D]]</f>
        <v>0.5</v>
      </c>
      <c r="I2964" s="11">
        <f>Sample[[#This Row],[A]]/Sample[[#This Row],[C]]</f>
        <v>1.5</v>
      </c>
      <c r="J2964" s="11">
        <f>Sample[[#This Row],[D]]/Sample[[#This Row],[A]]</f>
        <v>1.3333333333333333</v>
      </c>
      <c r="K2964" s="11">
        <f>Sample[[#This Row],[A]]/Sample[[#This Row],[D]]</f>
        <v>0.75</v>
      </c>
      <c r="L2964" s="11">
        <f>Sample[[#This Row],[D]]/Sample[[#This Row],[C]]</f>
        <v>2</v>
      </c>
      <c r="M2964" s="11">
        <f>Sample[[#This Row],[C]]/Sample[[#This Row],[A]]</f>
        <v>0.66666666666666663</v>
      </c>
      <c r="N2964">
        <f>IF(Sample[[#This Row],[Ap]]=0,10,LOG(Sample[[#This Row],[Ap]]))</f>
        <v>-0.3010299956639812</v>
      </c>
      <c r="O2964">
        <f>IF(Sample[[#This Row],[Ei]]=0,10,LOG(Sample[[#This Row],[Ei]]))</f>
        <v>0.17609125905568124</v>
      </c>
      <c r="P2964">
        <f>IF(Sample[[#This Row],[Ii]]=0,10,LOG(Sample[[#This Row],[Ii]]))</f>
        <v>0.12493873660829993</v>
      </c>
      <c r="Q2964">
        <f>Kx-Sample[[#This Row],[Xp]]</f>
        <v>0.3010299956639812</v>
      </c>
      <c r="R2964">
        <f>Ky-Sample[[#This Row],[Yp]]</f>
        <v>-1.1760912590556813</v>
      </c>
      <c r="S2964">
        <f>Kz-Sample[[#This Row],[Zp]]</f>
        <v>0.87506126339170009</v>
      </c>
      <c r="T2964">
        <f>Sample[[#This Row],[Kpy]]*KSc-Sample[[#This Row],[KPz]]*KSb</f>
        <v>0.30102999566398125</v>
      </c>
      <c r="U2964">
        <f>-1*(Sample[[#This Row],[KPx]]*KSc-Sample[[#This Row],[KPz]]*KSa)</f>
        <v>0.3010299956639812</v>
      </c>
      <c r="V2964">
        <f>(Sample[[#This Row],[KPx]]*$R$2-Sample[[#This Row],[Kpy]]*KSa)</f>
        <v>0.3010299956639812</v>
      </c>
      <c r="W2964">
        <f>Sample[[#This Row],[Kpy]]*KTc-Sample[[#This Row],[KPz]]*KTb</f>
        <v>2.0511525224473814</v>
      </c>
      <c r="X2964">
        <f>-1*(Sample[[#This Row],[KPx]]*KTc-Sample[[#This Row],[KPz]]*KTa)</f>
        <v>2.0511525224473814</v>
      </c>
      <c r="Y2964">
        <f>(Sample[[#This Row],[KPx]]*KTb-Sample[[#This Row],[Kpy]]*KTa)</f>
        <v>2.0511525224473814</v>
      </c>
      <c r="Z2964">
        <f>-Sample[[#This Row],[Xp]]*a+Sample[[#This Row],[Yp]]*b+Sample[[#This Row],[Zp]]*c_</f>
        <v>0.60205999132796229</v>
      </c>
      <c r="AA2964" s="8">
        <f>-IF(Sample[[#This Row],[Column2]]&gt;0,1,-1)*SQRT(Sample[[#This Row],[KPx''i]]^2+Sample[[#This Row],[KPx''j]]^2+Sample[[#This Row],[KPx''k]]^2)/Ksmag/Scale</f>
        <v>-0.36868494332449331</v>
      </c>
      <c r="AB2964" s="1">
        <f>SQRT(Sample[[#This Row],[Kpy''i]]^2+Sample[[#This Row],[KPy''j]]^2+Sample[[#This Row],[KPy''k]]^2)/KTmag/Scale</f>
        <v>1.4503838578704358</v>
      </c>
    </row>
    <row r="2965" spans="1:28" hidden="1" x14ac:dyDescent="0.25">
      <c r="A2965" s="5">
        <v>2960</v>
      </c>
      <c r="B2965" s="13" t="s">
        <v>43</v>
      </c>
      <c r="C2965" s="5"/>
      <c r="D2965" s="5"/>
      <c r="E2965">
        <v>5</v>
      </c>
      <c r="F2965">
        <v>6</v>
      </c>
      <c r="G2965">
        <v>5</v>
      </c>
      <c r="H2965" s="11">
        <f>Sample[[#This Row],[C]]/Sample[[#This Row],[D]]</f>
        <v>1.2</v>
      </c>
      <c r="I2965" s="11">
        <f>Sample[[#This Row],[A]]/Sample[[#This Row],[C]]</f>
        <v>0.83333333333333337</v>
      </c>
      <c r="J2965" s="11">
        <f>Sample[[#This Row],[D]]/Sample[[#This Row],[A]]</f>
        <v>1</v>
      </c>
      <c r="K2965" s="11">
        <f>Sample[[#This Row],[A]]/Sample[[#This Row],[D]]</f>
        <v>1</v>
      </c>
      <c r="L2965" s="11">
        <f>Sample[[#This Row],[D]]/Sample[[#This Row],[C]]</f>
        <v>0.83333333333333337</v>
      </c>
      <c r="M2965" s="11">
        <f>Sample[[#This Row],[C]]/Sample[[#This Row],[A]]</f>
        <v>1.2</v>
      </c>
      <c r="N2965">
        <f>IF(Sample[[#This Row],[Ap]]=0,10,LOG(Sample[[#This Row],[Ap]]))</f>
        <v>7.9181246047624818E-2</v>
      </c>
      <c r="O2965">
        <f>IF(Sample[[#This Row],[Ei]]=0,10,LOG(Sample[[#This Row],[Ei]]))</f>
        <v>-7.9181246047624804E-2</v>
      </c>
      <c r="P2965">
        <f>IF(Sample[[#This Row],[Ii]]=0,10,LOG(Sample[[#This Row],[Ii]]))</f>
        <v>0</v>
      </c>
      <c r="Q2965">
        <f>Kx-Sample[[#This Row],[Xp]]</f>
        <v>-7.9181246047624818E-2</v>
      </c>
      <c r="R2965">
        <f>Ky-Sample[[#This Row],[Yp]]</f>
        <v>-0.92081875395237522</v>
      </c>
      <c r="S2965">
        <f>Kz-Sample[[#This Row],[Zp]]</f>
        <v>1</v>
      </c>
      <c r="T2965">
        <f>Sample[[#This Row],[Kpy]]*KSc-Sample[[#This Row],[KPz]]*KSb</f>
        <v>-7.9181246047624776E-2</v>
      </c>
      <c r="U2965">
        <f>-1*(Sample[[#This Row],[KPx]]*KSc-Sample[[#This Row],[KPz]]*KSa)</f>
        <v>-7.9181246047624818E-2</v>
      </c>
      <c r="V2965">
        <f>(Sample[[#This Row],[KPx]]*$R$2-Sample[[#This Row],[Kpy]]*KSa)</f>
        <v>-7.9181246047624818E-2</v>
      </c>
      <c r="W2965">
        <f>Sample[[#This Row],[Kpy]]*KTc-Sample[[#This Row],[KPz]]*KTb</f>
        <v>1.9208187539523753</v>
      </c>
      <c r="X2965">
        <f>-1*(Sample[[#This Row],[KPx]]*KTc-Sample[[#This Row],[KPz]]*KTa)</f>
        <v>1.9208187539523751</v>
      </c>
      <c r="Y2965">
        <f>(Sample[[#This Row],[KPx]]*KTb-Sample[[#This Row],[Kpy]]*KTa)</f>
        <v>1.9208187539523753</v>
      </c>
      <c r="Z2965">
        <f>-Sample[[#This Row],[Xp]]*a+Sample[[#This Row],[Yp]]*b+Sample[[#This Row],[Zp]]*c_</f>
        <v>-0.15836249209524961</v>
      </c>
      <c r="AA2965" s="8">
        <f>-IF(Sample[[#This Row],[Column2]]&gt;0,1,-1)*SQRT(Sample[[#This Row],[KPx''i]]^2+Sample[[#This Row],[KPx''j]]^2+Sample[[#This Row],[KPx''k]]^2)/Ksmag/Scale</f>
        <v>9.6976825007224002E-2</v>
      </c>
      <c r="AB2965" s="1">
        <f>SQRT(Sample[[#This Row],[Kpy''i]]^2+Sample[[#This Row],[KPy''j]]^2+Sample[[#This Row],[KPy''k]]^2)/KTmag/Scale</f>
        <v>1.3582239663500193</v>
      </c>
    </row>
    <row r="2966" spans="1:28" hidden="1" x14ac:dyDescent="0.25">
      <c r="A2966" s="5">
        <v>2961</v>
      </c>
      <c r="B2966" s="13" t="s">
        <v>43</v>
      </c>
      <c r="C2966" s="5"/>
      <c r="D2966" s="5"/>
      <c r="E2966">
        <v>4</v>
      </c>
      <c r="F2966">
        <v>10</v>
      </c>
      <c r="G2966">
        <v>5</v>
      </c>
      <c r="H2966" s="11">
        <f>Sample[[#This Row],[C]]/Sample[[#This Row],[D]]</f>
        <v>2.5</v>
      </c>
      <c r="I2966" s="11">
        <f>Sample[[#This Row],[A]]/Sample[[#This Row],[C]]</f>
        <v>0.5</v>
      </c>
      <c r="J2966" s="11">
        <f>Sample[[#This Row],[D]]/Sample[[#This Row],[A]]</f>
        <v>0.8</v>
      </c>
      <c r="K2966" s="11">
        <f>Sample[[#This Row],[A]]/Sample[[#This Row],[D]]</f>
        <v>1.25</v>
      </c>
      <c r="L2966" s="11">
        <f>Sample[[#This Row],[D]]/Sample[[#This Row],[C]]</f>
        <v>0.4</v>
      </c>
      <c r="M2966" s="11">
        <f>Sample[[#This Row],[C]]/Sample[[#This Row],[A]]</f>
        <v>2</v>
      </c>
      <c r="N2966">
        <f>IF(Sample[[#This Row],[Ap]]=0,10,LOG(Sample[[#This Row],[Ap]]))</f>
        <v>0.3979400086720376</v>
      </c>
      <c r="O2966">
        <f>IF(Sample[[#This Row],[Ei]]=0,10,LOG(Sample[[#This Row],[Ei]]))</f>
        <v>-0.3010299956639812</v>
      </c>
      <c r="P2966">
        <f>IF(Sample[[#This Row],[Ii]]=0,10,LOG(Sample[[#This Row],[Ii]]))</f>
        <v>-9.6910013008056392E-2</v>
      </c>
      <c r="Q2966">
        <f>Kx-Sample[[#This Row],[Xp]]</f>
        <v>-0.3979400086720376</v>
      </c>
      <c r="R2966">
        <f>Ky-Sample[[#This Row],[Yp]]</f>
        <v>-0.69897000433601875</v>
      </c>
      <c r="S2966">
        <f>Kz-Sample[[#This Row],[Zp]]</f>
        <v>1.0969100130080565</v>
      </c>
      <c r="T2966">
        <f>Sample[[#This Row],[Kpy]]*KSc-Sample[[#This Row],[KPz]]*KSb</f>
        <v>-0.39794000867203771</v>
      </c>
      <c r="U2966">
        <f>-1*(Sample[[#This Row],[KPx]]*KSc-Sample[[#This Row],[KPz]]*KSa)</f>
        <v>-0.3979400086720376</v>
      </c>
      <c r="V2966">
        <f>(Sample[[#This Row],[KPx]]*$R$2-Sample[[#This Row],[Kpy]]*KSa)</f>
        <v>-0.3979400086720376</v>
      </c>
      <c r="W2966">
        <f>Sample[[#This Row],[Kpy]]*KTc-Sample[[#This Row],[KPz]]*KTb</f>
        <v>1.7958800173440752</v>
      </c>
      <c r="X2966">
        <f>-1*(Sample[[#This Row],[KPx]]*KTc-Sample[[#This Row],[KPz]]*KTa)</f>
        <v>1.7958800173440754</v>
      </c>
      <c r="Y2966">
        <f>(Sample[[#This Row],[KPx]]*KTb-Sample[[#This Row],[Kpy]]*KTa)</f>
        <v>1.795880017344075</v>
      </c>
      <c r="Z2966">
        <f>-Sample[[#This Row],[Xp]]*a+Sample[[#This Row],[Yp]]*b+Sample[[#This Row],[Zp]]*c_</f>
        <v>-0.79588001734407521</v>
      </c>
      <c r="AA2966" s="8">
        <f>-IF(Sample[[#This Row],[Column2]]&gt;0,1,-1)*SQRT(Sample[[#This Row],[KPx''i]]^2+Sample[[#This Row],[KPx''j]]^2+Sample[[#This Row],[KPx''k]]^2)/Ksmag/Scale</f>
        <v>0.48737498474260249</v>
      </c>
      <c r="AB2966" s="1">
        <f>SQRT(Sample[[#This Row],[Kpy''i]]^2+Sample[[#This Row],[KPy''j]]^2+Sample[[#This Row],[KPy''k]]^2)/KTmag/Scale</f>
        <v>1.2698789384614104</v>
      </c>
    </row>
    <row r="2967" spans="1:28" hidden="1" x14ac:dyDescent="0.25">
      <c r="A2967" s="5">
        <v>2962</v>
      </c>
      <c r="B2967" s="13" t="s">
        <v>43</v>
      </c>
      <c r="C2967" s="5"/>
      <c r="D2967" s="5"/>
      <c r="E2967">
        <v>7</v>
      </c>
      <c r="F2967">
        <v>9</v>
      </c>
      <c r="G2967">
        <v>10</v>
      </c>
      <c r="H2967" s="11">
        <f>Sample[[#This Row],[C]]/Sample[[#This Row],[D]]</f>
        <v>1.2857142857142858</v>
      </c>
      <c r="I2967" s="11">
        <f>Sample[[#This Row],[A]]/Sample[[#This Row],[C]]</f>
        <v>1.1111111111111112</v>
      </c>
      <c r="J2967" s="11">
        <f>Sample[[#This Row],[D]]/Sample[[#This Row],[A]]</f>
        <v>0.7</v>
      </c>
      <c r="K2967" s="11">
        <f>Sample[[#This Row],[A]]/Sample[[#This Row],[D]]</f>
        <v>1.4285714285714286</v>
      </c>
      <c r="L2967" s="11">
        <f>Sample[[#This Row],[D]]/Sample[[#This Row],[C]]</f>
        <v>0.77777777777777779</v>
      </c>
      <c r="M2967" s="11">
        <f>Sample[[#This Row],[C]]/Sample[[#This Row],[A]]</f>
        <v>0.9</v>
      </c>
      <c r="N2967">
        <f>IF(Sample[[#This Row],[Ap]]=0,10,LOG(Sample[[#This Row],[Ap]]))</f>
        <v>0.10914446942506807</v>
      </c>
      <c r="O2967">
        <f>IF(Sample[[#This Row],[Ei]]=0,10,LOG(Sample[[#This Row],[Ei]]))</f>
        <v>4.5757490560675143E-2</v>
      </c>
      <c r="P2967">
        <f>IF(Sample[[#This Row],[Ii]]=0,10,LOG(Sample[[#This Row],[Ii]]))</f>
        <v>-0.15490195998574319</v>
      </c>
      <c r="Q2967">
        <f>Kx-Sample[[#This Row],[Xp]]</f>
        <v>-0.10914446942506807</v>
      </c>
      <c r="R2967">
        <f>Ky-Sample[[#This Row],[Yp]]</f>
        <v>-1.0457574905606752</v>
      </c>
      <c r="S2967">
        <f>Kz-Sample[[#This Row],[Zp]]</f>
        <v>1.1549019599857431</v>
      </c>
      <c r="T2967">
        <f>Sample[[#This Row],[Kpy]]*KSc-Sample[[#This Row],[KPz]]*KSb</f>
        <v>-0.10914446942506784</v>
      </c>
      <c r="U2967">
        <f>-1*(Sample[[#This Row],[KPx]]*KSc-Sample[[#This Row],[KPz]]*KSa)</f>
        <v>-0.10914446942506807</v>
      </c>
      <c r="V2967">
        <f>(Sample[[#This Row],[KPx]]*$R$2-Sample[[#This Row],[Kpy]]*KSa)</f>
        <v>-0.10914446942506807</v>
      </c>
      <c r="W2967">
        <f>Sample[[#This Row],[Kpy]]*KTc-Sample[[#This Row],[KPz]]*KTb</f>
        <v>2.2006594505464183</v>
      </c>
      <c r="X2967">
        <f>-1*(Sample[[#This Row],[KPx]]*KTc-Sample[[#This Row],[KPz]]*KTa)</f>
        <v>2.2006594505464179</v>
      </c>
      <c r="Y2967">
        <f>(Sample[[#This Row],[KPx]]*KTb-Sample[[#This Row],[Kpy]]*KTa)</f>
        <v>2.2006594505464188</v>
      </c>
      <c r="Z2967">
        <f>-Sample[[#This Row],[Xp]]*a+Sample[[#This Row],[Yp]]*b+Sample[[#This Row],[Zp]]*c_</f>
        <v>-0.21828893885013609</v>
      </c>
      <c r="AA2967" s="8">
        <f>-IF(Sample[[#This Row],[Column2]]&gt;0,1,-1)*SQRT(Sample[[#This Row],[KPx''i]]^2+Sample[[#This Row],[KPx''j]]^2+Sample[[#This Row],[KPx''k]]^2)/Ksmag/Scale</f>
        <v>0.13367412916910812</v>
      </c>
      <c r="AB2967" s="1">
        <f>SQRT(Sample[[#This Row],[Kpy''i]]^2+Sample[[#This Row],[KPy''j]]^2+Sample[[#This Row],[KPy''k]]^2)/KTmag/Scale</f>
        <v>1.5561012205636342</v>
      </c>
    </row>
    <row r="2968" spans="1:28" hidden="1" x14ac:dyDescent="0.25">
      <c r="A2968" s="5">
        <v>2963</v>
      </c>
      <c r="B2968" s="13" t="s">
        <v>43</v>
      </c>
      <c r="C2968" s="5"/>
      <c r="D2968" s="5"/>
      <c r="E2968">
        <v>1</v>
      </c>
      <c r="F2968">
        <v>3</v>
      </c>
      <c r="G2968">
        <v>1</v>
      </c>
      <c r="H2968" s="11">
        <f>Sample[[#This Row],[C]]/Sample[[#This Row],[D]]</f>
        <v>3</v>
      </c>
      <c r="I2968" s="11">
        <f>Sample[[#This Row],[A]]/Sample[[#This Row],[C]]</f>
        <v>0.33333333333333331</v>
      </c>
      <c r="J2968" s="11">
        <f>Sample[[#This Row],[D]]/Sample[[#This Row],[A]]</f>
        <v>1</v>
      </c>
      <c r="K2968" s="11">
        <f>Sample[[#This Row],[A]]/Sample[[#This Row],[D]]</f>
        <v>1</v>
      </c>
      <c r="L2968" s="11">
        <f>Sample[[#This Row],[D]]/Sample[[#This Row],[C]]</f>
        <v>0.33333333333333331</v>
      </c>
      <c r="M2968" s="11">
        <f>Sample[[#This Row],[C]]/Sample[[#This Row],[A]]</f>
        <v>3</v>
      </c>
      <c r="N2968">
        <f>IF(Sample[[#This Row],[Ap]]=0,10,LOG(Sample[[#This Row],[Ap]]))</f>
        <v>0.47712125471966244</v>
      </c>
      <c r="O2968">
        <f>IF(Sample[[#This Row],[Ei]]=0,10,LOG(Sample[[#This Row],[Ei]]))</f>
        <v>-0.47712125471966244</v>
      </c>
      <c r="P2968">
        <f>IF(Sample[[#This Row],[Ii]]=0,10,LOG(Sample[[#This Row],[Ii]]))</f>
        <v>0</v>
      </c>
      <c r="Q2968">
        <f>Kx-Sample[[#This Row],[Xp]]</f>
        <v>-0.47712125471966244</v>
      </c>
      <c r="R2968">
        <f>Ky-Sample[[#This Row],[Yp]]</f>
        <v>-0.52287874528033762</v>
      </c>
      <c r="S2968">
        <f>Kz-Sample[[#This Row],[Zp]]</f>
        <v>1</v>
      </c>
      <c r="T2968">
        <f>Sample[[#This Row],[Kpy]]*KSc-Sample[[#This Row],[KPz]]*KSb</f>
        <v>-0.47712125471966238</v>
      </c>
      <c r="U2968">
        <f>-1*(Sample[[#This Row],[KPx]]*KSc-Sample[[#This Row],[KPz]]*KSa)</f>
        <v>-0.47712125471966244</v>
      </c>
      <c r="V2968">
        <f>(Sample[[#This Row],[KPx]]*$R$2-Sample[[#This Row],[Kpy]]*KSa)</f>
        <v>-0.47712125471966244</v>
      </c>
      <c r="W2968">
        <f>Sample[[#This Row],[Kpy]]*KTc-Sample[[#This Row],[KPz]]*KTb</f>
        <v>1.5228787452803376</v>
      </c>
      <c r="X2968">
        <f>-1*(Sample[[#This Row],[KPx]]*KTc-Sample[[#This Row],[KPz]]*KTa)</f>
        <v>1.5228787452803376</v>
      </c>
      <c r="Y2968">
        <f>(Sample[[#This Row],[KPx]]*KTb-Sample[[#This Row],[Kpy]]*KTa)</f>
        <v>1.5228787452803376</v>
      </c>
      <c r="Z2968">
        <f>-Sample[[#This Row],[Xp]]*a+Sample[[#This Row],[Yp]]*b+Sample[[#This Row],[Zp]]*c_</f>
        <v>-0.95424250943932487</v>
      </c>
      <c r="AA2968" s="8">
        <f>-IF(Sample[[#This Row],[Column2]]&gt;0,1,-1)*SQRT(Sample[[#This Row],[KPx''i]]^2+Sample[[#This Row],[KPx''j]]^2+Sample[[#This Row],[KPx''k]]^2)/Ksmag/Scale</f>
        <v>0.58435180974982659</v>
      </c>
      <c r="AB2968" s="1">
        <f>SQRT(Sample[[#This Row],[Kpy''i]]^2+Sample[[#This Row],[KPy''j]]^2+Sample[[#This Row],[KPy''k]]^2)/KTmag/Scale</f>
        <v>1.0768378877125877</v>
      </c>
    </row>
    <row r="2969" spans="1:28" hidden="1" x14ac:dyDescent="0.25">
      <c r="A2969" s="5">
        <v>2964</v>
      </c>
      <c r="B2969" s="13" t="s">
        <v>43</v>
      </c>
      <c r="C2969" s="5"/>
      <c r="D2969" s="5"/>
      <c r="E2969">
        <v>2</v>
      </c>
      <c r="F2969">
        <v>7</v>
      </c>
      <c r="G2969">
        <v>5</v>
      </c>
      <c r="H2969" s="11">
        <f>Sample[[#This Row],[C]]/Sample[[#This Row],[D]]</f>
        <v>3.5</v>
      </c>
      <c r="I2969" s="11">
        <f>Sample[[#This Row],[A]]/Sample[[#This Row],[C]]</f>
        <v>0.7142857142857143</v>
      </c>
      <c r="J2969" s="11">
        <f>Sample[[#This Row],[D]]/Sample[[#This Row],[A]]</f>
        <v>0.4</v>
      </c>
      <c r="K2969" s="11">
        <f>Sample[[#This Row],[A]]/Sample[[#This Row],[D]]</f>
        <v>2.5</v>
      </c>
      <c r="L2969" s="11">
        <f>Sample[[#This Row],[D]]/Sample[[#This Row],[C]]</f>
        <v>0.2857142857142857</v>
      </c>
      <c r="M2969" s="11">
        <f>Sample[[#This Row],[C]]/Sample[[#This Row],[A]]</f>
        <v>1.4</v>
      </c>
      <c r="N2969">
        <f>IF(Sample[[#This Row],[Ap]]=0,10,LOG(Sample[[#This Row],[Ap]]))</f>
        <v>0.54406804435027567</v>
      </c>
      <c r="O2969">
        <f>IF(Sample[[#This Row],[Ei]]=0,10,LOG(Sample[[#This Row],[Ei]]))</f>
        <v>-0.14612803567823801</v>
      </c>
      <c r="P2969">
        <f>IF(Sample[[#This Row],[Ii]]=0,10,LOG(Sample[[#This Row],[Ii]]))</f>
        <v>-0.3979400086720376</v>
      </c>
      <c r="Q2969">
        <f>Kx-Sample[[#This Row],[Xp]]</f>
        <v>-0.54406804435027567</v>
      </c>
      <c r="R2969">
        <f>Ky-Sample[[#This Row],[Yp]]</f>
        <v>-0.85387196432176204</v>
      </c>
      <c r="S2969">
        <f>Kz-Sample[[#This Row],[Zp]]</f>
        <v>1.3979400086720375</v>
      </c>
      <c r="T2969">
        <f>Sample[[#This Row],[Kpy]]*KSc-Sample[[#This Row],[KPz]]*KSb</f>
        <v>-0.54406804435027545</v>
      </c>
      <c r="U2969">
        <f>-1*(Sample[[#This Row],[KPx]]*KSc-Sample[[#This Row],[KPz]]*KSa)</f>
        <v>-0.54406804435027567</v>
      </c>
      <c r="V2969">
        <f>(Sample[[#This Row],[KPx]]*$R$2-Sample[[#This Row],[Kpy]]*KSa)</f>
        <v>-0.54406804435027567</v>
      </c>
      <c r="W2969">
        <f>Sample[[#This Row],[Kpy]]*KTc-Sample[[#This Row],[KPz]]*KTb</f>
        <v>2.2518119729937993</v>
      </c>
      <c r="X2969">
        <f>-1*(Sample[[#This Row],[KPx]]*KTc-Sample[[#This Row],[KPz]]*KTa)</f>
        <v>2.2518119729937993</v>
      </c>
      <c r="Y2969">
        <f>(Sample[[#This Row],[KPx]]*KTb-Sample[[#This Row],[Kpy]]*KTa)</f>
        <v>2.2518119729937998</v>
      </c>
      <c r="Z2969">
        <f>-Sample[[#This Row],[Xp]]*a+Sample[[#This Row],[Yp]]*b+Sample[[#This Row],[Zp]]*c_</f>
        <v>-1.0881360887005513</v>
      </c>
      <c r="AA2969" s="8">
        <f>-IF(Sample[[#This Row],[Column2]]&gt;0,1,-1)*SQRT(Sample[[#This Row],[KPx''i]]^2+Sample[[#This Row],[KPx''j]]^2+Sample[[#This Row],[KPx''k]]^2)/Ksmag/Scale</f>
        <v>0.66634454700605161</v>
      </c>
      <c r="AB2969" s="1">
        <f>SQRT(Sample[[#This Row],[Kpy''i]]^2+Sample[[#This Row],[KPy''j]]^2+Sample[[#This Row],[KPy''k]]^2)/KTmag/Scale</f>
        <v>1.5922715160609744</v>
      </c>
    </row>
    <row r="2970" spans="1:28" hidden="1" x14ac:dyDescent="0.25">
      <c r="A2970" s="5">
        <v>2965</v>
      </c>
      <c r="B2970" s="13" t="s">
        <v>43</v>
      </c>
      <c r="C2970" s="5"/>
      <c r="D2970" s="5"/>
      <c r="E2970">
        <v>2</v>
      </c>
      <c r="F2970">
        <v>1</v>
      </c>
      <c r="G2970">
        <v>3</v>
      </c>
      <c r="H2970" s="11">
        <f>Sample[[#This Row],[C]]/Sample[[#This Row],[D]]</f>
        <v>0.5</v>
      </c>
      <c r="I2970" s="11">
        <f>Sample[[#This Row],[A]]/Sample[[#This Row],[C]]</f>
        <v>3</v>
      </c>
      <c r="J2970" s="11">
        <f>Sample[[#This Row],[D]]/Sample[[#This Row],[A]]</f>
        <v>0.66666666666666663</v>
      </c>
      <c r="K2970" s="11">
        <f>Sample[[#This Row],[A]]/Sample[[#This Row],[D]]</f>
        <v>1.5</v>
      </c>
      <c r="L2970" s="11">
        <f>Sample[[#This Row],[D]]/Sample[[#This Row],[C]]</f>
        <v>2</v>
      </c>
      <c r="M2970" s="11">
        <f>Sample[[#This Row],[C]]/Sample[[#This Row],[A]]</f>
        <v>0.33333333333333331</v>
      </c>
      <c r="N2970">
        <f>IF(Sample[[#This Row],[Ap]]=0,10,LOG(Sample[[#This Row],[Ap]]))</f>
        <v>-0.3010299956639812</v>
      </c>
      <c r="O2970">
        <f>IF(Sample[[#This Row],[Ei]]=0,10,LOG(Sample[[#This Row],[Ei]]))</f>
        <v>0.47712125471966244</v>
      </c>
      <c r="P2970">
        <f>IF(Sample[[#This Row],[Ii]]=0,10,LOG(Sample[[#This Row],[Ii]]))</f>
        <v>-0.17609125905568127</v>
      </c>
      <c r="Q2970">
        <f>Kx-Sample[[#This Row],[Xp]]</f>
        <v>0.3010299956639812</v>
      </c>
      <c r="R2970">
        <f>Ky-Sample[[#This Row],[Yp]]</f>
        <v>-1.4771212547196624</v>
      </c>
      <c r="S2970">
        <f>Kz-Sample[[#This Row],[Zp]]</f>
        <v>1.1760912590556813</v>
      </c>
      <c r="T2970">
        <f>Sample[[#This Row],[Kpy]]*KSc-Sample[[#This Row],[KPz]]*KSb</f>
        <v>0.30102999566398103</v>
      </c>
      <c r="U2970">
        <f>-1*(Sample[[#This Row],[KPx]]*KSc-Sample[[#This Row],[KPz]]*KSa)</f>
        <v>0.3010299956639812</v>
      </c>
      <c r="V2970">
        <f>(Sample[[#This Row],[KPx]]*$R$2-Sample[[#This Row],[Kpy]]*KSa)</f>
        <v>0.3010299956639812</v>
      </c>
      <c r="W2970">
        <f>Sample[[#This Row],[Kpy]]*KTc-Sample[[#This Row],[KPz]]*KTb</f>
        <v>2.653212513775344</v>
      </c>
      <c r="X2970">
        <f>-1*(Sample[[#This Row],[KPx]]*KTc-Sample[[#This Row],[KPz]]*KTa)</f>
        <v>2.653212513775344</v>
      </c>
      <c r="Y2970">
        <f>(Sample[[#This Row],[KPx]]*KTb-Sample[[#This Row],[Kpy]]*KTa)</f>
        <v>2.6532125137753435</v>
      </c>
      <c r="Z2970">
        <f>-Sample[[#This Row],[Xp]]*a+Sample[[#This Row],[Yp]]*b+Sample[[#This Row],[Zp]]*c_</f>
        <v>0.60205999132796229</v>
      </c>
      <c r="AA2970" s="8">
        <f>-IF(Sample[[#This Row],[Column2]]&gt;0,1,-1)*SQRT(Sample[[#This Row],[KPx''i]]^2+Sample[[#This Row],[KPx''j]]^2+Sample[[#This Row],[KPx''k]]^2)/Ksmag/Scale</f>
        <v>-0.36868494332449314</v>
      </c>
      <c r="AB2970" s="1">
        <f>SQRT(Sample[[#This Row],[Kpy''i]]^2+Sample[[#This Row],[KPy''j]]^2+Sample[[#This Row],[KPy''k]]^2)/KTmag/Scale</f>
        <v>1.8761045604195521</v>
      </c>
    </row>
    <row r="2971" spans="1:28" hidden="1" x14ac:dyDescent="0.25">
      <c r="A2971" s="5">
        <v>2966</v>
      </c>
      <c r="B2971" s="13" t="s">
        <v>43</v>
      </c>
      <c r="C2971" s="5"/>
      <c r="D2971" s="5"/>
      <c r="E2971">
        <v>10</v>
      </c>
      <c r="F2971">
        <v>5</v>
      </c>
      <c r="G2971">
        <v>3</v>
      </c>
      <c r="H2971" s="11">
        <f>Sample[[#This Row],[C]]/Sample[[#This Row],[D]]</f>
        <v>0.5</v>
      </c>
      <c r="I2971" s="11">
        <f>Sample[[#This Row],[A]]/Sample[[#This Row],[C]]</f>
        <v>0.6</v>
      </c>
      <c r="J2971" s="11">
        <f>Sample[[#This Row],[D]]/Sample[[#This Row],[A]]</f>
        <v>3.3333333333333335</v>
      </c>
      <c r="K2971" s="11">
        <f>Sample[[#This Row],[A]]/Sample[[#This Row],[D]]</f>
        <v>0.3</v>
      </c>
      <c r="L2971" s="11">
        <f>Sample[[#This Row],[D]]/Sample[[#This Row],[C]]</f>
        <v>2</v>
      </c>
      <c r="M2971" s="11">
        <f>Sample[[#This Row],[C]]/Sample[[#This Row],[A]]</f>
        <v>1.6666666666666667</v>
      </c>
      <c r="N2971">
        <f>IF(Sample[[#This Row],[Ap]]=0,10,LOG(Sample[[#This Row],[Ap]]))</f>
        <v>-0.3010299956639812</v>
      </c>
      <c r="O2971">
        <f>IF(Sample[[#This Row],[Ei]]=0,10,LOG(Sample[[#This Row],[Ei]]))</f>
        <v>-0.22184874961635639</v>
      </c>
      <c r="P2971">
        <f>IF(Sample[[#This Row],[Ii]]=0,10,LOG(Sample[[#This Row],[Ii]]))</f>
        <v>0.52287874528033762</v>
      </c>
      <c r="Q2971">
        <f>Kx-Sample[[#This Row],[Xp]]</f>
        <v>0.3010299956639812</v>
      </c>
      <c r="R2971">
        <f>Ky-Sample[[#This Row],[Yp]]</f>
        <v>-0.77815125038364363</v>
      </c>
      <c r="S2971">
        <f>Kz-Sample[[#This Row],[Zp]]</f>
        <v>0.47712125471966238</v>
      </c>
      <c r="T2971">
        <f>Sample[[#This Row],[Kpy]]*KSc-Sample[[#This Row],[KPz]]*KSb</f>
        <v>0.30102999566398125</v>
      </c>
      <c r="U2971">
        <f>-1*(Sample[[#This Row],[KPx]]*KSc-Sample[[#This Row],[KPz]]*KSa)</f>
        <v>0.3010299956639812</v>
      </c>
      <c r="V2971">
        <f>(Sample[[#This Row],[KPx]]*$R$2-Sample[[#This Row],[Kpy]]*KSa)</f>
        <v>0.3010299956639812</v>
      </c>
      <c r="W2971">
        <f>Sample[[#This Row],[Kpy]]*KTc-Sample[[#This Row],[KPz]]*KTb</f>
        <v>1.255272505103306</v>
      </c>
      <c r="X2971">
        <f>-1*(Sample[[#This Row],[KPx]]*KTc-Sample[[#This Row],[KPz]]*KTa)</f>
        <v>1.255272505103306</v>
      </c>
      <c r="Y2971">
        <f>(Sample[[#This Row],[KPx]]*KTb-Sample[[#This Row],[Kpy]]*KTa)</f>
        <v>1.255272505103306</v>
      </c>
      <c r="Z2971">
        <f>-Sample[[#This Row],[Xp]]*a+Sample[[#This Row],[Yp]]*b+Sample[[#This Row],[Zp]]*c_</f>
        <v>0.60205999132796251</v>
      </c>
      <c r="AA2971" s="8">
        <f>-IF(Sample[[#This Row],[Column2]]&gt;0,1,-1)*SQRT(Sample[[#This Row],[KPx''i]]^2+Sample[[#This Row],[KPx''j]]^2+Sample[[#This Row],[KPx''k]]^2)/Ksmag/Scale</f>
        <v>-0.36868494332449331</v>
      </c>
      <c r="AB2971" s="1">
        <f>SQRT(Sample[[#This Row],[Kpy''i]]^2+Sample[[#This Row],[KPy''j]]^2+Sample[[#This Row],[KPy''k]]^2)/KTmag/Scale</f>
        <v>0.88761170059557293</v>
      </c>
    </row>
    <row r="2972" spans="1:28" hidden="1" x14ac:dyDescent="0.25">
      <c r="A2972" s="5">
        <v>2967</v>
      </c>
      <c r="B2972" s="13" t="s">
        <v>43</v>
      </c>
      <c r="C2972" s="5"/>
      <c r="D2972" s="5"/>
      <c r="E2972">
        <v>5</v>
      </c>
      <c r="F2972">
        <v>6</v>
      </c>
      <c r="G2972">
        <v>7</v>
      </c>
      <c r="H2972" s="11">
        <f>Sample[[#This Row],[C]]/Sample[[#This Row],[D]]</f>
        <v>1.2</v>
      </c>
      <c r="I2972" s="11">
        <f>Sample[[#This Row],[A]]/Sample[[#This Row],[C]]</f>
        <v>1.1666666666666667</v>
      </c>
      <c r="J2972" s="11">
        <f>Sample[[#This Row],[D]]/Sample[[#This Row],[A]]</f>
        <v>0.7142857142857143</v>
      </c>
      <c r="K2972" s="11">
        <f>Sample[[#This Row],[A]]/Sample[[#This Row],[D]]</f>
        <v>1.4</v>
      </c>
      <c r="L2972" s="11">
        <f>Sample[[#This Row],[D]]/Sample[[#This Row],[C]]</f>
        <v>0.83333333333333337</v>
      </c>
      <c r="M2972" s="11">
        <f>Sample[[#This Row],[C]]/Sample[[#This Row],[A]]</f>
        <v>0.8571428571428571</v>
      </c>
      <c r="N2972">
        <f>IF(Sample[[#This Row],[Ap]]=0,10,LOG(Sample[[#This Row],[Ap]]))</f>
        <v>7.9181246047624818E-2</v>
      </c>
      <c r="O2972">
        <f>IF(Sample[[#This Row],[Ei]]=0,10,LOG(Sample[[#This Row],[Ei]]))</f>
        <v>6.6946789630613221E-2</v>
      </c>
      <c r="P2972">
        <f>IF(Sample[[#This Row],[Ii]]=0,10,LOG(Sample[[#This Row],[Ii]]))</f>
        <v>-0.14612803567823801</v>
      </c>
      <c r="Q2972">
        <f>Kx-Sample[[#This Row],[Xp]]</f>
        <v>-7.9181246047624818E-2</v>
      </c>
      <c r="R2972">
        <f>Ky-Sample[[#This Row],[Yp]]</f>
        <v>-1.0669467896306133</v>
      </c>
      <c r="S2972">
        <f>Kz-Sample[[#This Row],[Zp]]</f>
        <v>1.146128035678238</v>
      </c>
      <c r="T2972">
        <f>Sample[[#This Row],[Kpy]]*KSc-Sample[[#This Row],[KPz]]*KSb</f>
        <v>-7.9181246047624665E-2</v>
      </c>
      <c r="U2972">
        <f>-1*(Sample[[#This Row],[KPx]]*KSc-Sample[[#This Row],[KPz]]*KSa)</f>
        <v>-7.9181246047624818E-2</v>
      </c>
      <c r="V2972">
        <f>(Sample[[#This Row],[KPx]]*$R$2-Sample[[#This Row],[Kpy]]*KSa)</f>
        <v>-7.9181246047624818E-2</v>
      </c>
      <c r="W2972">
        <f>Sample[[#This Row],[Kpy]]*KTc-Sample[[#This Row],[KPz]]*KTb</f>
        <v>2.2130748253088512</v>
      </c>
      <c r="X2972">
        <f>-1*(Sample[[#This Row],[KPx]]*KTc-Sample[[#This Row],[KPz]]*KTa)</f>
        <v>2.2130748253088512</v>
      </c>
      <c r="Y2972">
        <f>(Sample[[#This Row],[KPx]]*KTb-Sample[[#This Row],[Kpy]]*KTa)</f>
        <v>2.2130748253088512</v>
      </c>
      <c r="Z2972">
        <f>-Sample[[#This Row],[Xp]]*a+Sample[[#This Row],[Yp]]*b+Sample[[#This Row],[Zp]]*c_</f>
        <v>-0.15836249209524958</v>
      </c>
      <c r="AA2972" s="8">
        <f>-IF(Sample[[#This Row],[Column2]]&gt;0,1,-1)*SQRT(Sample[[#This Row],[KPx''i]]^2+Sample[[#This Row],[KPx''j]]^2+Sample[[#This Row],[KPx''k]]^2)/Ksmag/Scale</f>
        <v>9.697682500722396E-2</v>
      </c>
      <c r="AB2972" s="1">
        <f>SQRT(Sample[[#This Row],[Kpy''i]]^2+Sample[[#This Row],[KPy''j]]^2+Sample[[#This Row],[KPy''k]]^2)/KTmag/Scale</f>
        <v>1.5648802162491229</v>
      </c>
    </row>
    <row r="2973" spans="1:28" hidden="1" x14ac:dyDescent="0.25">
      <c r="A2973" s="5">
        <v>2968</v>
      </c>
      <c r="B2973" s="13" t="s">
        <v>43</v>
      </c>
      <c r="C2973" s="5"/>
      <c r="D2973" s="5"/>
      <c r="E2973">
        <v>4</v>
      </c>
      <c r="F2973">
        <v>3</v>
      </c>
      <c r="G2973">
        <v>10</v>
      </c>
      <c r="H2973" s="11">
        <f>Sample[[#This Row],[C]]/Sample[[#This Row],[D]]</f>
        <v>0.75</v>
      </c>
      <c r="I2973" s="11">
        <f>Sample[[#This Row],[A]]/Sample[[#This Row],[C]]</f>
        <v>3.3333333333333335</v>
      </c>
      <c r="J2973" s="11">
        <f>Sample[[#This Row],[D]]/Sample[[#This Row],[A]]</f>
        <v>0.4</v>
      </c>
      <c r="K2973" s="11">
        <f>Sample[[#This Row],[A]]/Sample[[#This Row],[D]]</f>
        <v>2.5</v>
      </c>
      <c r="L2973" s="11">
        <f>Sample[[#This Row],[D]]/Sample[[#This Row],[C]]</f>
        <v>1.3333333333333333</v>
      </c>
      <c r="M2973" s="11">
        <f>Sample[[#This Row],[C]]/Sample[[#This Row],[A]]</f>
        <v>0.3</v>
      </c>
      <c r="N2973">
        <f>IF(Sample[[#This Row],[Ap]]=0,10,LOG(Sample[[#This Row],[Ap]]))</f>
        <v>-0.12493873660829995</v>
      </c>
      <c r="O2973">
        <f>IF(Sample[[#This Row],[Ei]]=0,10,LOG(Sample[[#This Row],[Ei]]))</f>
        <v>0.52287874528033762</v>
      </c>
      <c r="P2973">
        <f>IF(Sample[[#This Row],[Ii]]=0,10,LOG(Sample[[#This Row],[Ii]]))</f>
        <v>-0.3979400086720376</v>
      </c>
      <c r="Q2973">
        <f>Kx-Sample[[#This Row],[Xp]]</f>
        <v>0.12493873660829995</v>
      </c>
      <c r="R2973">
        <f>Ky-Sample[[#This Row],[Yp]]</f>
        <v>-1.5228787452803376</v>
      </c>
      <c r="S2973">
        <f>Kz-Sample[[#This Row],[Zp]]</f>
        <v>1.3979400086720375</v>
      </c>
      <c r="T2973">
        <f>Sample[[#This Row],[Kpy]]*KSc-Sample[[#This Row],[KPz]]*KSb</f>
        <v>0.12493873660830013</v>
      </c>
      <c r="U2973">
        <f>-1*(Sample[[#This Row],[KPx]]*KSc-Sample[[#This Row],[KPz]]*KSa)</f>
        <v>0.12493873660829995</v>
      </c>
      <c r="V2973">
        <f>(Sample[[#This Row],[KPx]]*$R$2-Sample[[#This Row],[Kpy]]*KSa)</f>
        <v>0.12493873660829995</v>
      </c>
      <c r="W2973">
        <f>Sample[[#This Row],[Kpy]]*KTc-Sample[[#This Row],[KPz]]*KTb</f>
        <v>2.9208187539523749</v>
      </c>
      <c r="X2973">
        <f>-1*(Sample[[#This Row],[KPx]]*KTc-Sample[[#This Row],[KPz]]*KTa)</f>
        <v>2.9208187539523749</v>
      </c>
      <c r="Y2973">
        <f>(Sample[[#This Row],[KPx]]*KTb-Sample[[#This Row],[Kpy]]*KTa)</f>
        <v>2.9208187539523753</v>
      </c>
      <c r="Z2973">
        <f>-Sample[[#This Row],[Xp]]*a+Sample[[#This Row],[Yp]]*b+Sample[[#This Row],[Zp]]*c_</f>
        <v>0.24987747321660003</v>
      </c>
      <c r="AA2973" s="8">
        <f>-IF(Sample[[#This Row],[Column2]]&gt;0,1,-1)*SQRT(Sample[[#This Row],[KPx''i]]^2+Sample[[#This Row],[KPx''j]]^2+Sample[[#This Row],[KPx''k]]^2)/Ksmag/Scale</f>
        <v>-0.15301807689916</v>
      </c>
      <c r="AB2973" s="1">
        <f>SQRT(Sample[[#This Row],[Kpy''i]]^2+Sample[[#This Row],[KPy''j]]^2+Sample[[#This Row],[KPy''k]]^2)/KTmag/Scale</f>
        <v>2.0653307475365668</v>
      </c>
    </row>
    <row r="2974" spans="1:28" hidden="1" x14ac:dyDescent="0.25">
      <c r="A2974" s="5">
        <v>2969</v>
      </c>
      <c r="B2974" s="13" t="s">
        <v>43</v>
      </c>
      <c r="C2974" s="5"/>
      <c r="D2974" s="5"/>
      <c r="E2974">
        <v>5</v>
      </c>
      <c r="F2974">
        <v>6</v>
      </c>
      <c r="G2974">
        <v>4</v>
      </c>
      <c r="H2974" s="11">
        <f>Sample[[#This Row],[C]]/Sample[[#This Row],[D]]</f>
        <v>1.2</v>
      </c>
      <c r="I2974" s="11">
        <f>Sample[[#This Row],[A]]/Sample[[#This Row],[C]]</f>
        <v>0.66666666666666663</v>
      </c>
      <c r="J2974" s="11">
        <f>Sample[[#This Row],[D]]/Sample[[#This Row],[A]]</f>
        <v>1.25</v>
      </c>
      <c r="K2974" s="11">
        <f>Sample[[#This Row],[A]]/Sample[[#This Row],[D]]</f>
        <v>0.8</v>
      </c>
      <c r="L2974" s="11">
        <f>Sample[[#This Row],[D]]/Sample[[#This Row],[C]]</f>
        <v>0.83333333333333337</v>
      </c>
      <c r="M2974" s="11">
        <f>Sample[[#This Row],[C]]/Sample[[#This Row],[A]]</f>
        <v>1.5</v>
      </c>
      <c r="N2974">
        <f>IF(Sample[[#This Row],[Ap]]=0,10,LOG(Sample[[#This Row],[Ap]]))</f>
        <v>7.9181246047624818E-2</v>
      </c>
      <c r="O2974">
        <f>IF(Sample[[#This Row],[Ei]]=0,10,LOG(Sample[[#This Row],[Ei]]))</f>
        <v>-0.17609125905568127</v>
      </c>
      <c r="P2974">
        <f>IF(Sample[[#This Row],[Ii]]=0,10,LOG(Sample[[#This Row],[Ii]]))</f>
        <v>9.691001300805642E-2</v>
      </c>
      <c r="Q2974">
        <f>Kx-Sample[[#This Row],[Xp]]</f>
        <v>-7.9181246047624818E-2</v>
      </c>
      <c r="R2974">
        <f>Ky-Sample[[#This Row],[Yp]]</f>
        <v>-0.82390874094431876</v>
      </c>
      <c r="S2974">
        <f>Kz-Sample[[#This Row],[Zp]]</f>
        <v>0.90308998699194354</v>
      </c>
      <c r="T2974">
        <f>Sample[[#This Row],[Kpy]]*KSc-Sample[[#This Row],[KPz]]*KSb</f>
        <v>-7.9181246047624776E-2</v>
      </c>
      <c r="U2974">
        <f>-1*(Sample[[#This Row],[KPx]]*KSc-Sample[[#This Row],[KPz]]*KSa)</f>
        <v>-7.9181246047624818E-2</v>
      </c>
      <c r="V2974">
        <f>(Sample[[#This Row],[KPx]]*$R$2-Sample[[#This Row],[Kpy]]*KSa)</f>
        <v>-7.9181246047624818E-2</v>
      </c>
      <c r="W2974">
        <f>Sample[[#This Row],[Kpy]]*KTc-Sample[[#This Row],[KPz]]*KTb</f>
        <v>1.7269987279362624</v>
      </c>
      <c r="X2974">
        <f>-1*(Sample[[#This Row],[KPx]]*KTc-Sample[[#This Row],[KPz]]*KTa)</f>
        <v>1.7269987279362622</v>
      </c>
      <c r="Y2974">
        <f>(Sample[[#This Row],[KPx]]*KTb-Sample[[#This Row],[Kpy]]*KTa)</f>
        <v>1.7269987279362624</v>
      </c>
      <c r="Z2974">
        <f>-Sample[[#This Row],[Xp]]*a+Sample[[#This Row],[Yp]]*b+Sample[[#This Row],[Zp]]*c_</f>
        <v>-0.15836249209524969</v>
      </c>
      <c r="AA2974" s="8">
        <f>-IF(Sample[[#This Row],[Column2]]&gt;0,1,-1)*SQRT(Sample[[#This Row],[KPx''i]]^2+Sample[[#This Row],[KPx''j]]^2+Sample[[#This Row],[KPx''k]]^2)/Ksmag/Scale</f>
        <v>9.6976825007224002E-2</v>
      </c>
      <c r="AB2974" s="1">
        <f>SQRT(Sample[[#This Row],[Kpy''i]]^2+Sample[[#This Row],[KPy''j]]^2+Sample[[#This Row],[KPy''k]]^2)/KTmag/Scale</f>
        <v>1.2211725116242726</v>
      </c>
    </row>
    <row r="2975" spans="1:28" hidden="1" x14ac:dyDescent="0.25">
      <c r="A2975" s="5">
        <v>2970</v>
      </c>
      <c r="B2975" s="13" t="s">
        <v>43</v>
      </c>
      <c r="C2975" s="5"/>
      <c r="D2975" s="5"/>
      <c r="E2975">
        <v>3</v>
      </c>
      <c r="F2975">
        <v>8</v>
      </c>
      <c r="G2975">
        <v>10</v>
      </c>
      <c r="H2975" s="11">
        <f>Sample[[#This Row],[C]]/Sample[[#This Row],[D]]</f>
        <v>2.6666666666666665</v>
      </c>
      <c r="I2975" s="11">
        <f>Sample[[#This Row],[A]]/Sample[[#This Row],[C]]</f>
        <v>1.25</v>
      </c>
      <c r="J2975" s="11">
        <f>Sample[[#This Row],[D]]/Sample[[#This Row],[A]]</f>
        <v>0.3</v>
      </c>
      <c r="K2975" s="11">
        <f>Sample[[#This Row],[A]]/Sample[[#This Row],[D]]</f>
        <v>3.3333333333333335</v>
      </c>
      <c r="L2975" s="11">
        <f>Sample[[#This Row],[D]]/Sample[[#This Row],[C]]</f>
        <v>0.375</v>
      </c>
      <c r="M2975" s="11">
        <f>Sample[[#This Row],[C]]/Sample[[#This Row],[A]]</f>
        <v>0.8</v>
      </c>
      <c r="N2975">
        <f>IF(Sample[[#This Row],[Ap]]=0,10,LOG(Sample[[#This Row],[Ap]]))</f>
        <v>0.4259687322722811</v>
      </c>
      <c r="O2975">
        <f>IF(Sample[[#This Row],[Ei]]=0,10,LOG(Sample[[#This Row],[Ei]]))</f>
        <v>9.691001300805642E-2</v>
      </c>
      <c r="P2975">
        <f>IF(Sample[[#This Row],[Ii]]=0,10,LOG(Sample[[#This Row],[Ii]]))</f>
        <v>-0.52287874528033762</v>
      </c>
      <c r="Q2975">
        <f>Kx-Sample[[#This Row],[Xp]]</f>
        <v>-0.4259687322722811</v>
      </c>
      <c r="R2975">
        <f>Ky-Sample[[#This Row],[Yp]]</f>
        <v>-1.0969100130080565</v>
      </c>
      <c r="S2975">
        <f>Kz-Sample[[#This Row],[Zp]]</f>
        <v>1.5228787452803376</v>
      </c>
      <c r="T2975">
        <f>Sample[[#This Row],[Kpy]]*KSc-Sample[[#This Row],[KPz]]*KSb</f>
        <v>-0.42596873227228116</v>
      </c>
      <c r="U2975">
        <f>-1*(Sample[[#This Row],[KPx]]*KSc-Sample[[#This Row],[KPz]]*KSa)</f>
        <v>-0.4259687322722811</v>
      </c>
      <c r="V2975">
        <f>(Sample[[#This Row],[KPx]]*$R$2-Sample[[#This Row],[Kpy]]*KSa)</f>
        <v>-0.4259687322722811</v>
      </c>
      <c r="W2975">
        <f>Sample[[#This Row],[Kpy]]*KTc-Sample[[#This Row],[KPz]]*KTb</f>
        <v>2.6197887582883941</v>
      </c>
      <c r="X2975">
        <f>-1*(Sample[[#This Row],[KPx]]*KTc-Sample[[#This Row],[KPz]]*KTa)</f>
        <v>2.6197887582883941</v>
      </c>
      <c r="Y2975">
        <f>(Sample[[#This Row],[KPx]]*KTb-Sample[[#This Row],[Kpy]]*KTa)</f>
        <v>2.6197887582883941</v>
      </c>
      <c r="Z2975">
        <f>-Sample[[#This Row],[Xp]]*a+Sample[[#This Row],[Yp]]*b+Sample[[#This Row],[Zp]]*c_</f>
        <v>-0.85193746454456243</v>
      </c>
      <c r="AA2975" s="8">
        <f>-IF(Sample[[#This Row],[Column2]]&gt;0,1,-1)*SQRT(Sample[[#This Row],[KPx''i]]^2+Sample[[#This Row],[KPx''j]]^2+Sample[[#This Row],[KPx''k]]^2)/Ksmag/Scale</f>
        <v>0.52170302022365311</v>
      </c>
      <c r="AB2975" s="1">
        <f>SQRT(Sample[[#This Row],[Kpy''i]]^2+Sample[[#This Row],[KPy''j]]^2+Sample[[#This Row],[KPy''k]]^2)/KTmag/Scale</f>
        <v>1.8524703962620088</v>
      </c>
    </row>
    <row r="2976" spans="1:28" hidden="1" x14ac:dyDescent="0.25">
      <c r="A2976" s="5">
        <v>2971</v>
      </c>
      <c r="B2976" s="13" t="s">
        <v>43</v>
      </c>
      <c r="C2976" s="5"/>
      <c r="D2976" s="5"/>
      <c r="E2976">
        <v>5</v>
      </c>
      <c r="F2976">
        <v>10</v>
      </c>
      <c r="G2976">
        <v>8</v>
      </c>
      <c r="H2976" s="11">
        <f>Sample[[#This Row],[C]]/Sample[[#This Row],[D]]</f>
        <v>2</v>
      </c>
      <c r="I2976" s="11">
        <f>Sample[[#This Row],[A]]/Sample[[#This Row],[C]]</f>
        <v>0.8</v>
      </c>
      <c r="J2976" s="11">
        <f>Sample[[#This Row],[D]]/Sample[[#This Row],[A]]</f>
        <v>0.625</v>
      </c>
      <c r="K2976" s="11">
        <f>Sample[[#This Row],[A]]/Sample[[#This Row],[D]]</f>
        <v>1.6</v>
      </c>
      <c r="L2976" s="11">
        <f>Sample[[#This Row],[D]]/Sample[[#This Row],[C]]</f>
        <v>0.5</v>
      </c>
      <c r="M2976" s="11">
        <f>Sample[[#This Row],[C]]/Sample[[#This Row],[A]]</f>
        <v>1.25</v>
      </c>
      <c r="N2976">
        <f>IF(Sample[[#This Row],[Ap]]=0,10,LOG(Sample[[#This Row],[Ap]]))</f>
        <v>0.3010299956639812</v>
      </c>
      <c r="O2976">
        <f>IF(Sample[[#This Row],[Ei]]=0,10,LOG(Sample[[#This Row],[Ei]]))</f>
        <v>-9.6910013008056392E-2</v>
      </c>
      <c r="P2976">
        <f>IF(Sample[[#This Row],[Ii]]=0,10,LOG(Sample[[#This Row],[Ii]]))</f>
        <v>-0.20411998265592479</v>
      </c>
      <c r="Q2976">
        <f>Kx-Sample[[#This Row],[Xp]]</f>
        <v>-0.3010299956639812</v>
      </c>
      <c r="R2976">
        <f>Ky-Sample[[#This Row],[Yp]]</f>
        <v>-0.90308998699194365</v>
      </c>
      <c r="S2976">
        <f>Kz-Sample[[#This Row],[Zp]]</f>
        <v>1.2041199826559248</v>
      </c>
      <c r="T2976">
        <f>Sample[[#This Row],[Kpy]]*KSc-Sample[[#This Row],[KPz]]*KSb</f>
        <v>-0.30102999566398114</v>
      </c>
      <c r="U2976">
        <f>-1*(Sample[[#This Row],[KPx]]*KSc-Sample[[#This Row],[KPz]]*KSa)</f>
        <v>-0.3010299956639812</v>
      </c>
      <c r="V2976">
        <f>(Sample[[#This Row],[KPx]]*$R$2-Sample[[#This Row],[Kpy]]*KSa)</f>
        <v>-0.3010299956639812</v>
      </c>
      <c r="W2976">
        <f>Sample[[#This Row],[Kpy]]*KTc-Sample[[#This Row],[KPz]]*KTb</f>
        <v>2.1072099696478683</v>
      </c>
      <c r="X2976">
        <f>-1*(Sample[[#This Row],[KPx]]*KTc-Sample[[#This Row],[KPz]]*KTa)</f>
        <v>2.1072099696478683</v>
      </c>
      <c r="Y2976">
        <f>(Sample[[#This Row],[KPx]]*KTb-Sample[[#This Row],[Kpy]]*KTa)</f>
        <v>2.1072099696478683</v>
      </c>
      <c r="Z2976">
        <f>-Sample[[#This Row],[Xp]]*a+Sample[[#This Row],[Yp]]*b+Sample[[#This Row],[Zp]]*c_</f>
        <v>-0.6020599913279624</v>
      </c>
      <c r="AA2976" s="8">
        <f>-IF(Sample[[#This Row],[Column2]]&gt;0,1,-1)*SQRT(Sample[[#This Row],[KPx''i]]^2+Sample[[#This Row],[KPx''j]]^2+Sample[[#This Row],[KPx''k]]^2)/Ksmag/Scale</f>
        <v>0.36868494332449325</v>
      </c>
      <c r="AB2976" s="1">
        <f>SQRT(Sample[[#This Row],[Kpy''i]]^2+Sample[[#This Row],[KPy''j]]^2+Sample[[#This Row],[KPy''k]]^2)/KTmag/Scale</f>
        <v>1.4900224589219069</v>
      </c>
    </row>
    <row r="2977" spans="1:28" hidden="1" x14ac:dyDescent="0.25">
      <c r="A2977" s="5">
        <v>2972</v>
      </c>
      <c r="B2977" s="13" t="s">
        <v>43</v>
      </c>
      <c r="C2977" s="5"/>
      <c r="D2977" s="5"/>
      <c r="E2977">
        <v>5</v>
      </c>
      <c r="F2977">
        <v>3</v>
      </c>
      <c r="G2977">
        <v>3</v>
      </c>
      <c r="H2977" s="11">
        <f>Sample[[#This Row],[C]]/Sample[[#This Row],[D]]</f>
        <v>0.6</v>
      </c>
      <c r="I2977" s="11">
        <f>Sample[[#This Row],[A]]/Sample[[#This Row],[C]]</f>
        <v>1</v>
      </c>
      <c r="J2977" s="11">
        <f>Sample[[#This Row],[D]]/Sample[[#This Row],[A]]</f>
        <v>1.6666666666666667</v>
      </c>
      <c r="K2977" s="11">
        <f>Sample[[#This Row],[A]]/Sample[[#This Row],[D]]</f>
        <v>0.6</v>
      </c>
      <c r="L2977" s="11">
        <f>Sample[[#This Row],[D]]/Sample[[#This Row],[C]]</f>
        <v>1.6666666666666667</v>
      </c>
      <c r="M2977" s="11">
        <f>Sample[[#This Row],[C]]/Sample[[#This Row],[A]]</f>
        <v>1</v>
      </c>
      <c r="N2977">
        <f>IF(Sample[[#This Row],[Ap]]=0,10,LOG(Sample[[#This Row],[Ap]]))</f>
        <v>-0.22184874961635639</v>
      </c>
      <c r="O2977">
        <f>IF(Sample[[#This Row],[Ei]]=0,10,LOG(Sample[[#This Row],[Ei]]))</f>
        <v>0</v>
      </c>
      <c r="P2977">
        <f>IF(Sample[[#This Row],[Ii]]=0,10,LOG(Sample[[#This Row],[Ii]]))</f>
        <v>0.22184874961635639</v>
      </c>
      <c r="Q2977">
        <f>Kx-Sample[[#This Row],[Xp]]</f>
        <v>0.22184874961635639</v>
      </c>
      <c r="R2977">
        <f>Ky-Sample[[#This Row],[Yp]]</f>
        <v>-1</v>
      </c>
      <c r="S2977">
        <f>Kz-Sample[[#This Row],[Zp]]</f>
        <v>0.77815125038364363</v>
      </c>
      <c r="T2977">
        <f>Sample[[#This Row],[Kpy]]*KSc-Sample[[#This Row],[KPz]]*KSb</f>
        <v>0.22184874961635637</v>
      </c>
      <c r="U2977">
        <f>-1*(Sample[[#This Row],[KPx]]*KSc-Sample[[#This Row],[KPz]]*KSa)</f>
        <v>0.22184874961635639</v>
      </c>
      <c r="V2977">
        <f>(Sample[[#This Row],[KPx]]*$R$2-Sample[[#This Row],[Kpy]]*KSa)</f>
        <v>0.22184874961635639</v>
      </c>
      <c r="W2977">
        <f>Sample[[#This Row],[Kpy]]*KTc-Sample[[#This Row],[KPz]]*KTb</f>
        <v>1.7781512503836436</v>
      </c>
      <c r="X2977">
        <f>-1*(Sample[[#This Row],[KPx]]*KTc-Sample[[#This Row],[KPz]]*KTa)</f>
        <v>1.7781512503836436</v>
      </c>
      <c r="Y2977">
        <f>(Sample[[#This Row],[KPx]]*KTb-Sample[[#This Row],[Kpy]]*KTa)</f>
        <v>1.7781512503836436</v>
      </c>
      <c r="Z2977">
        <f>-Sample[[#This Row],[Xp]]*a+Sample[[#This Row],[Yp]]*b+Sample[[#This Row],[Zp]]*c_</f>
        <v>0.44369749923271279</v>
      </c>
      <c r="AA2977" s="8">
        <f>-IF(Sample[[#This Row],[Column2]]&gt;0,1,-1)*SQRT(Sample[[#This Row],[KPx''i]]^2+Sample[[#This Row],[KPx''j]]^2+Sample[[#This Row],[KPx''k]]^2)/Ksmag/Scale</f>
        <v>-0.27170811831726921</v>
      </c>
      <c r="AB2977" s="1">
        <f>SQRT(Sample[[#This Row],[Kpy''i]]^2+Sample[[#This Row],[KPy''j]]^2+Sample[[#This Row],[KPy''k]]^2)/KTmag/Scale</f>
        <v>1.2573428071216133</v>
      </c>
    </row>
    <row r="2978" spans="1:28" hidden="1" x14ac:dyDescent="0.25">
      <c r="A2978" s="5">
        <v>2973</v>
      </c>
      <c r="B2978" s="13" t="s">
        <v>43</v>
      </c>
      <c r="C2978" s="5"/>
      <c r="D2978" s="5"/>
      <c r="E2978">
        <v>8</v>
      </c>
      <c r="F2978">
        <v>5</v>
      </c>
      <c r="G2978">
        <v>7</v>
      </c>
      <c r="H2978" s="11">
        <f>Sample[[#This Row],[C]]/Sample[[#This Row],[D]]</f>
        <v>0.625</v>
      </c>
      <c r="I2978" s="11">
        <f>Sample[[#This Row],[A]]/Sample[[#This Row],[C]]</f>
        <v>1.4</v>
      </c>
      <c r="J2978" s="11">
        <f>Sample[[#This Row],[D]]/Sample[[#This Row],[A]]</f>
        <v>1.1428571428571428</v>
      </c>
      <c r="K2978" s="11">
        <f>Sample[[#This Row],[A]]/Sample[[#This Row],[D]]</f>
        <v>0.875</v>
      </c>
      <c r="L2978" s="11">
        <f>Sample[[#This Row],[D]]/Sample[[#This Row],[C]]</f>
        <v>1.6</v>
      </c>
      <c r="M2978" s="11">
        <f>Sample[[#This Row],[C]]/Sample[[#This Row],[A]]</f>
        <v>0.7142857142857143</v>
      </c>
      <c r="N2978">
        <f>IF(Sample[[#This Row],[Ap]]=0,10,LOG(Sample[[#This Row],[Ap]]))</f>
        <v>-0.20411998265592479</v>
      </c>
      <c r="O2978">
        <f>IF(Sample[[#This Row],[Ei]]=0,10,LOG(Sample[[#This Row],[Ei]]))</f>
        <v>0.14612803567823801</v>
      </c>
      <c r="P2978">
        <f>IF(Sample[[#This Row],[Ii]]=0,10,LOG(Sample[[#This Row],[Ii]]))</f>
        <v>5.7991946977686733E-2</v>
      </c>
      <c r="Q2978">
        <f>Kx-Sample[[#This Row],[Xp]]</f>
        <v>0.20411998265592479</v>
      </c>
      <c r="R2978">
        <f>Ky-Sample[[#This Row],[Yp]]</f>
        <v>-1.146128035678238</v>
      </c>
      <c r="S2978">
        <f>Kz-Sample[[#This Row],[Zp]]</f>
        <v>0.94200805302231327</v>
      </c>
      <c r="T2978">
        <f>Sample[[#This Row],[Kpy]]*KSc-Sample[[#This Row],[KPz]]*KSb</f>
        <v>0.20411998265592468</v>
      </c>
      <c r="U2978">
        <f>-1*(Sample[[#This Row],[KPx]]*KSc-Sample[[#This Row],[KPz]]*KSa)</f>
        <v>0.20411998265592479</v>
      </c>
      <c r="V2978">
        <f>(Sample[[#This Row],[KPx]]*$R$2-Sample[[#This Row],[Kpy]]*KSa)</f>
        <v>0.20411998265592479</v>
      </c>
      <c r="W2978">
        <f>Sample[[#This Row],[Kpy]]*KTc-Sample[[#This Row],[KPz]]*KTb</f>
        <v>2.0881360887005513</v>
      </c>
      <c r="X2978">
        <f>-1*(Sample[[#This Row],[KPx]]*KTc-Sample[[#This Row],[KPz]]*KTa)</f>
        <v>2.0881360887005513</v>
      </c>
      <c r="Y2978">
        <f>(Sample[[#This Row],[KPx]]*KTb-Sample[[#This Row],[Kpy]]*KTa)</f>
        <v>2.0881360887005513</v>
      </c>
      <c r="Z2978">
        <f>-Sample[[#This Row],[Xp]]*a+Sample[[#This Row],[Yp]]*b+Sample[[#This Row],[Zp]]*c_</f>
        <v>0.40823996531184947</v>
      </c>
      <c r="AA2978" s="8">
        <f>-IF(Sample[[#This Row],[Column2]]&gt;0,1,-1)*SQRT(Sample[[#This Row],[KPx''i]]^2+Sample[[#This Row],[KPx''j]]^2+Sample[[#This Row],[KPx''k]]^2)/Ksmag/Scale</f>
        <v>-0.24999490190638396</v>
      </c>
      <c r="AB2978" s="1">
        <f>SQRT(Sample[[#This Row],[Kpy''i]]^2+Sample[[#This Row],[KPy''j]]^2+Sample[[#This Row],[KPy''k]]^2)/KTmag/Scale</f>
        <v>1.476535188360514</v>
      </c>
    </row>
    <row r="2979" spans="1:28" hidden="1" x14ac:dyDescent="0.25">
      <c r="A2979" s="5">
        <v>2974</v>
      </c>
      <c r="B2979" s="13" t="s">
        <v>43</v>
      </c>
      <c r="C2979" s="5"/>
      <c r="D2979" s="5"/>
      <c r="E2979">
        <v>3</v>
      </c>
      <c r="F2979">
        <v>8</v>
      </c>
      <c r="G2979">
        <v>1</v>
      </c>
      <c r="H2979" s="11">
        <f>Sample[[#This Row],[C]]/Sample[[#This Row],[D]]</f>
        <v>2.6666666666666665</v>
      </c>
      <c r="I2979" s="11">
        <f>Sample[[#This Row],[A]]/Sample[[#This Row],[C]]</f>
        <v>0.125</v>
      </c>
      <c r="J2979" s="11">
        <f>Sample[[#This Row],[D]]/Sample[[#This Row],[A]]</f>
        <v>3</v>
      </c>
      <c r="K2979" s="11">
        <f>Sample[[#This Row],[A]]/Sample[[#This Row],[D]]</f>
        <v>0.33333333333333331</v>
      </c>
      <c r="L2979" s="11">
        <f>Sample[[#This Row],[D]]/Sample[[#This Row],[C]]</f>
        <v>0.375</v>
      </c>
      <c r="M2979" s="11">
        <f>Sample[[#This Row],[C]]/Sample[[#This Row],[A]]</f>
        <v>8</v>
      </c>
      <c r="N2979">
        <f>IF(Sample[[#This Row],[Ap]]=0,10,LOG(Sample[[#This Row],[Ap]]))</f>
        <v>0.4259687322722811</v>
      </c>
      <c r="O2979">
        <f>IF(Sample[[#This Row],[Ei]]=0,10,LOG(Sample[[#This Row],[Ei]]))</f>
        <v>-0.90308998699194354</v>
      </c>
      <c r="P2979">
        <f>IF(Sample[[#This Row],[Ii]]=0,10,LOG(Sample[[#This Row],[Ii]]))</f>
        <v>0.47712125471966244</v>
      </c>
      <c r="Q2979">
        <f>Kx-Sample[[#This Row],[Xp]]</f>
        <v>-0.4259687322722811</v>
      </c>
      <c r="R2979">
        <f>Ky-Sample[[#This Row],[Yp]]</f>
        <v>-9.6910013008056461E-2</v>
      </c>
      <c r="S2979">
        <f>Kz-Sample[[#This Row],[Zp]]</f>
        <v>0.52287874528033762</v>
      </c>
      <c r="T2979">
        <f>Sample[[#This Row],[Kpy]]*KSc-Sample[[#This Row],[KPz]]*KSb</f>
        <v>-0.42596873227228116</v>
      </c>
      <c r="U2979">
        <f>-1*(Sample[[#This Row],[KPx]]*KSc-Sample[[#This Row],[KPz]]*KSa)</f>
        <v>-0.4259687322722811</v>
      </c>
      <c r="V2979">
        <f>(Sample[[#This Row],[KPx]]*$R$2-Sample[[#This Row],[Kpy]]*KSa)</f>
        <v>-0.4259687322722811</v>
      </c>
      <c r="W2979">
        <f>Sample[[#This Row],[Kpy]]*KTc-Sample[[#This Row],[KPz]]*KTb</f>
        <v>0.61978875828839408</v>
      </c>
      <c r="X2979">
        <f>-1*(Sample[[#This Row],[KPx]]*KTc-Sample[[#This Row],[KPz]]*KTa)</f>
        <v>0.61978875828839408</v>
      </c>
      <c r="Y2979">
        <f>(Sample[[#This Row],[KPx]]*KTb-Sample[[#This Row],[Kpy]]*KTa)</f>
        <v>0.61978875828839408</v>
      </c>
      <c r="Z2979">
        <f>-Sample[[#This Row],[Xp]]*a+Sample[[#This Row],[Yp]]*b+Sample[[#This Row],[Zp]]*c_</f>
        <v>-0.85193746454456221</v>
      </c>
      <c r="AA2979" s="8">
        <f>-IF(Sample[[#This Row],[Column2]]&gt;0,1,-1)*SQRT(Sample[[#This Row],[KPx''i]]^2+Sample[[#This Row],[KPx''j]]^2+Sample[[#This Row],[KPx''k]]^2)/Ksmag/Scale</f>
        <v>0.52170302022365311</v>
      </c>
      <c r="AB2979" s="1">
        <f>SQRT(Sample[[#This Row],[Kpy''i]]^2+Sample[[#This Row],[KPy''j]]^2+Sample[[#This Row],[KPy''k]]^2)/KTmag/Scale</f>
        <v>0.43825683388891357</v>
      </c>
    </row>
    <row r="2980" spans="1:28" hidden="1" x14ac:dyDescent="0.25">
      <c r="A2980" s="5">
        <v>2975</v>
      </c>
      <c r="B2980" s="13" t="s">
        <v>43</v>
      </c>
      <c r="C2980" s="5"/>
      <c r="D2980" s="5"/>
      <c r="E2980">
        <v>10</v>
      </c>
      <c r="F2980">
        <v>1</v>
      </c>
      <c r="G2980">
        <v>7</v>
      </c>
      <c r="H2980" s="11">
        <f>Sample[[#This Row],[C]]/Sample[[#This Row],[D]]</f>
        <v>0.1</v>
      </c>
      <c r="I2980" s="11">
        <f>Sample[[#This Row],[A]]/Sample[[#This Row],[C]]</f>
        <v>7</v>
      </c>
      <c r="J2980" s="11">
        <f>Sample[[#This Row],[D]]/Sample[[#This Row],[A]]</f>
        <v>1.4285714285714286</v>
      </c>
      <c r="K2980" s="11">
        <f>Sample[[#This Row],[A]]/Sample[[#This Row],[D]]</f>
        <v>0.7</v>
      </c>
      <c r="L2980" s="11">
        <f>Sample[[#This Row],[D]]/Sample[[#This Row],[C]]</f>
        <v>10</v>
      </c>
      <c r="M2980" s="11">
        <f>Sample[[#This Row],[C]]/Sample[[#This Row],[A]]</f>
        <v>0.14285714285714285</v>
      </c>
      <c r="N2980">
        <f>IF(Sample[[#This Row],[Ap]]=0,10,LOG(Sample[[#This Row],[Ap]]))</f>
        <v>-1</v>
      </c>
      <c r="O2980">
        <f>IF(Sample[[#This Row],[Ei]]=0,10,LOG(Sample[[#This Row],[Ei]]))</f>
        <v>0.84509804001425681</v>
      </c>
      <c r="P2980">
        <f>IF(Sample[[#This Row],[Ii]]=0,10,LOG(Sample[[#This Row],[Ii]]))</f>
        <v>0.15490195998574319</v>
      </c>
      <c r="Q2980">
        <f>Kx-Sample[[#This Row],[Xp]]</f>
        <v>1</v>
      </c>
      <c r="R2980">
        <f>Ky-Sample[[#This Row],[Yp]]</f>
        <v>-1.8450980400142569</v>
      </c>
      <c r="S2980">
        <f>Kz-Sample[[#This Row],[Zp]]</f>
        <v>0.84509804001425681</v>
      </c>
      <c r="T2980">
        <f>Sample[[#This Row],[Kpy]]*KSc-Sample[[#This Row],[KPz]]*KSb</f>
        <v>1</v>
      </c>
      <c r="U2980">
        <f>-1*(Sample[[#This Row],[KPx]]*KSc-Sample[[#This Row],[KPz]]*KSa)</f>
        <v>1</v>
      </c>
      <c r="V2980">
        <f>(Sample[[#This Row],[KPx]]*$R$2-Sample[[#This Row],[Kpy]]*KSa)</f>
        <v>1</v>
      </c>
      <c r="W2980">
        <f>Sample[[#This Row],[Kpy]]*KTc-Sample[[#This Row],[KPz]]*KTb</f>
        <v>2.6901960800285138</v>
      </c>
      <c r="X2980">
        <f>-1*(Sample[[#This Row],[KPx]]*KTc-Sample[[#This Row],[KPz]]*KTa)</f>
        <v>2.6901960800285138</v>
      </c>
      <c r="Y2980">
        <f>(Sample[[#This Row],[KPx]]*KTb-Sample[[#This Row],[Kpy]]*KTa)</f>
        <v>2.6901960800285138</v>
      </c>
      <c r="Z2980">
        <f>-Sample[[#This Row],[Xp]]*a+Sample[[#This Row],[Yp]]*b+Sample[[#This Row],[Zp]]*c_</f>
        <v>2</v>
      </c>
      <c r="AA2980" s="8">
        <f>-IF(Sample[[#This Row],[Column2]]&gt;0,1,-1)*SQRT(Sample[[#This Row],[KPx''i]]^2+Sample[[#This Row],[KPx''j]]^2+Sample[[#This Row],[KPx''k]]^2)/Ksmag/Scale</f>
        <v>-1.2247448713915889</v>
      </c>
      <c r="AB2980" s="1">
        <f>SQRT(Sample[[#This Row],[Kpy''i]]^2+Sample[[#This Row],[KPy''j]]^2+Sample[[#This Row],[KPy''k]]^2)/KTmag/Scale</f>
        <v>1.9022558909096305</v>
      </c>
    </row>
    <row r="2981" spans="1:28" hidden="1" x14ac:dyDescent="0.25">
      <c r="A2981" s="5">
        <v>2976</v>
      </c>
      <c r="B2981" s="13" t="s">
        <v>43</v>
      </c>
      <c r="C2981" s="5"/>
      <c r="D2981" s="5"/>
      <c r="E2981">
        <v>7</v>
      </c>
      <c r="F2981">
        <v>5</v>
      </c>
      <c r="G2981">
        <v>7</v>
      </c>
      <c r="H2981" s="11">
        <f>Sample[[#This Row],[C]]/Sample[[#This Row],[D]]</f>
        <v>0.7142857142857143</v>
      </c>
      <c r="I2981" s="11">
        <f>Sample[[#This Row],[A]]/Sample[[#This Row],[C]]</f>
        <v>1.4</v>
      </c>
      <c r="J2981" s="11">
        <f>Sample[[#This Row],[D]]/Sample[[#This Row],[A]]</f>
        <v>1</v>
      </c>
      <c r="K2981" s="11">
        <f>Sample[[#This Row],[A]]/Sample[[#This Row],[D]]</f>
        <v>1</v>
      </c>
      <c r="L2981" s="11">
        <f>Sample[[#This Row],[D]]/Sample[[#This Row],[C]]</f>
        <v>1.4</v>
      </c>
      <c r="M2981" s="11">
        <f>Sample[[#This Row],[C]]/Sample[[#This Row],[A]]</f>
        <v>0.7142857142857143</v>
      </c>
      <c r="N2981">
        <f>IF(Sample[[#This Row],[Ap]]=0,10,LOG(Sample[[#This Row],[Ap]]))</f>
        <v>-0.14612803567823801</v>
      </c>
      <c r="O2981">
        <f>IF(Sample[[#This Row],[Ei]]=0,10,LOG(Sample[[#This Row],[Ei]]))</f>
        <v>0.14612803567823801</v>
      </c>
      <c r="P2981">
        <f>IF(Sample[[#This Row],[Ii]]=0,10,LOG(Sample[[#This Row],[Ii]]))</f>
        <v>0</v>
      </c>
      <c r="Q2981">
        <f>Kx-Sample[[#This Row],[Xp]]</f>
        <v>0.14612803567823801</v>
      </c>
      <c r="R2981">
        <f>Ky-Sample[[#This Row],[Yp]]</f>
        <v>-1.146128035678238</v>
      </c>
      <c r="S2981">
        <f>Kz-Sample[[#This Row],[Zp]]</f>
        <v>1</v>
      </c>
      <c r="T2981">
        <f>Sample[[#This Row],[Kpy]]*KSc-Sample[[#This Row],[KPz]]*KSb</f>
        <v>0.14612803567823796</v>
      </c>
      <c r="U2981">
        <f>-1*(Sample[[#This Row],[KPx]]*KSc-Sample[[#This Row],[KPz]]*KSa)</f>
        <v>0.14612803567823801</v>
      </c>
      <c r="V2981">
        <f>(Sample[[#This Row],[KPx]]*$R$2-Sample[[#This Row],[Kpy]]*KSa)</f>
        <v>0.14612803567823801</v>
      </c>
      <c r="W2981">
        <f>Sample[[#This Row],[Kpy]]*KTc-Sample[[#This Row],[KPz]]*KTb</f>
        <v>2.1461280356782382</v>
      </c>
      <c r="X2981">
        <f>-1*(Sample[[#This Row],[KPx]]*KTc-Sample[[#This Row],[KPz]]*KTa)</f>
        <v>2.1461280356782382</v>
      </c>
      <c r="Y2981">
        <f>(Sample[[#This Row],[KPx]]*KTb-Sample[[#This Row],[Kpy]]*KTa)</f>
        <v>2.1461280356782377</v>
      </c>
      <c r="Z2981">
        <f>-Sample[[#This Row],[Xp]]*a+Sample[[#This Row],[Yp]]*b+Sample[[#This Row],[Zp]]*c_</f>
        <v>0.29225607135647602</v>
      </c>
      <c r="AA2981" s="8">
        <f>-IF(Sample[[#This Row],[Column2]]&gt;0,1,-1)*SQRT(Sample[[#This Row],[KPx''i]]^2+Sample[[#This Row],[KPx''j]]^2+Sample[[#This Row],[KPx''k]]^2)/Ksmag/Scale</f>
        <v>-0.17896956226344909</v>
      </c>
      <c r="AB2981" s="1">
        <f>SQRT(Sample[[#This Row],[Kpy''i]]^2+Sample[[#This Row],[KPy''j]]^2+Sample[[#This Row],[KPy''k]]^2)/KTmag/Scale</f>
        <v>1.517541687322647</v>
      </c>
    </row>
    <row r="2982" spans="1:28" hidden="1" x14ac:dyDescent="0.25">
      <c r="A2982" s="5">
        <v>2977</v>
      </c>
      <c r="B2982" s="13" t="s">
        <v>43</v>
      </c>
      <c r="C2982" s="5"/>
      <c r="D2982" s="5"/>
      <c r="E2982">
        <v>7</v>
      </c>
      <c r="F2982">
        <v>9</v>
      </c>
      <c r="G2982">
        <v>10</v>
      </c>
      <c r="H2982" s="11">
        <f>Sample[[#This Row],[C]]/Sample[[#This Row],[D]]</f>
        <v>1.2857142857142858</v>
      </c>
      <c r="I2982" s="11">
        <f>Sample[[#This Row],[A]]/Sample[[#This Row],[C]]</f>
        <v>1.1111111111111112</v>
      </c>
      <c r="J2982" s="11">
        <f>Sample[[#This Row],[D]]/Sample[[#This Row],[A]]</f>
        <v>0.7</v>
      </c>
      <c r="K2982" s="11">
        <f>Sample[[#This Row],[A]]/Sample[[#This Row],[D]]</f>
        <v>1.4285714285714286</v>
      </c>
      <c r="L2982" s="11">
        <f>Sample[[#This Row],[D]]/Sample[[#This Row],[C]]</f>
        <v>0.77777777777777779</v>
      </c>
      <c r="M2982" s="11">
        <f>Sample[[#This Row],[C]]/Sample[[#This Row],[A]]</f>
        <v>0.9</v>
      </c>
      <c r="N2982">
        <f>IF(Sample[[#This Row],[Ap]]=0,10,LOG(Sample[[#This Row],[Ap]]))</f>
        <v>0.10914446942506807</v>
      </c>
      <c r="O2982">
        <f>IF(Sample[[#This Row],[Ei]]=0,10,LOG(Sample[[#This Row],[Ei]]))</f>
        <v>4.5757490560675143E-2</v>
      </c>
      <c r="P2982">
        <f>IF(Sample[[#This Row],[Ii]]=0,10,LOG(Sample[[#This Row],[Ii]]))</f>
        <v>-0.15490195998574319</v>
      </c>
      <c r="Q2982">
        <f>Kx-Sample[[#This Row],[Xp]]</f>
        <v>-0.10914446942506807</v>
      </c>
      <c r="R2982">
        <f>Ky-Sample[[#This Row],[Yp]]</f>
        <v>-1.0457574905606752</v>
      </c>
      <c r="S2982">
        <f>Kz-Sample[[#This Row],[Zp]]</f>
        <v>1.1549019599857431</v>
      </c>
      <c r="T2982">
        <f>Sample[[#This Row],[Kpy]]*KSc-Sample[[#This Row],[KPz]]*KSb</f>
        <v>-0.10914446942506784</v>
      </c>
      <c r="U2982">
        <f>-1*(Sample[[#This Row],[KPx]]*KSc-Sample[[#This Row],[KPz]]*KSa)</f>
        <v>-0.10914446942506807</v>
      </c>
      <c r="V2982">
        <f>(Sample[[#This Row],[KPx]]*$R$2-Sample[[#This Row],[Kpy]]*KSa)</f>
        <v>-0.10914446942506807</v>
      </c>
      <c r="W2982">
        <f>Sample[[#This Row],[Kpy]]*KTc-Sample[[#This Row],[KPz]]*KTb</f>
        <v>2.2006594505464183</v>
      </c>
      <c r="X2982">
        <f>-1*(Sample[[#This Row],[KPx]]*KTc-Sample[[#This Row],[KPz]]*KTa)</f>
        <v>2.2006594505464179</v>
      </c>
      <c r="Y2982">
        <f>(Sample[[#This Row],[KPx]]*KTb-Sample[[#This Row],[Kpy]]*KTa)</f>
        <v>2.2006594505464188</v>
      </c>
      <c r="Z2982">
        <f>-Sample[[#This Row],[Xp]]*a+Sample[[#This Row],[Yp]]*b+Sample[[#This Row],[Zp]]*c_</f>
        <v>-0.21828893885013609</v>
      </c>
      <c r="AA2982" s="8">
        <f>-IF(Sample[[#This Row],[Column2]]&gt;0,1,-1)*SQRT(Sample[[#This Row],[KPx''i]]^2+Sample[[#This Row],[KPx''j]]^2+Sample[[#This Row],[KPx''k]]^2)/Ksmag/Scale</f>
        <v>0.13367412916910812</v>
      </c>
      <c r="AB2982" s="1">
        <f>SQRT(Sample[[#This Row],[Kpy''i]]^2+Sample[[#This Row],[KPy''j]]^2+Sample[[#This Row],[KPy''k]]^2)/KTmag/Scale</f>
        <v>1.5561012205636342</v>
      </c>
    </row>
    <row r="2983" spans="1:28" hidden="1" x14ac:dyDescent="0.25">
      <c r="A2983" s="5">
        <v>2978</v>
      </c>
      <c r="B2983" s="13" t="s">
        <v>43</v>
      </c>
      <c r="C2983" s="5"/>
      <c r="D2983" s="5"/>
      <c r="E2983">
        <v>2</v>
      </c>
      <c r="F2983">
        <v>8</v>
      </c>
      <c r="G2983">
        <v>10</v>
      </c>
      <c r="H2983" s="11">
        <f>Sample[[#This Row],[C]]/Sample[[#This Row],[D]]</f>
        <v>4</v>
      </c>
      <c r="I2983" s="11">
        <f>Sample[[#This Row],[A]]/Sample[[#This Row],[C]]</f>
        <v>1.25</v>
      </c>
      <c r="J2983" s="11">
        <f>Sample[[#This Row],[D]]/Sample[[#This Row],[A]]</f>
        <v>0.2</v>
      </c>
      <c r="K2983" s="11">
        <f>Sample[[#This Row],[A]]/Sample[[#This Row],[D]]</f>
        <v>5</v>
      </c>
      <c r="L2983" s="11">
        <f>Sample[[#This Row],[D]]/Sample[[#This Row],[C]]</f>
        <v>0.25</v>
      </c>
      <c r="M2983" s="11">
        <f>Sample[[#This Row],[C]]/Sample[[#This Row],[A]]</f>
        <v>0.8</v>
      </c>
      <c r="N2983">
        <f>IF(Sample[[#This Row],[Ap]]=0,10,LOG(Sample[[#This Row],[Ap]]))</f>
        <v>0.6020599913279624</v>
      </c>
      <c r="O2983">
        <f>IF(Sample[[#This Row],[Ei]]=0,10,LOG(Sample[[#This Row],[Ei]]))</f>
        <v>9.691001300805642E-2</v>
      </c>
      <c r="P2983">
        <f>IF(Sample[[#This Row],[Ii]]=0,10,LOG(Sample[[#This Row],[Ii]]))</f>
        <v>-0.69897000433601875</v>
      </c>
      <c r="Q2983">
        <f>Kx-Sample[[#This Row],[Xp]]</f>
        <v>-0.6020599913279624</v>
      </c>
      <c r="R2983">
        <f>Ky-Sample[[#This Row],[Yp]]</f>
        <v>-1.0969100130080565</v>
      </c>
      <c r="S2983">
        <f>Kz-Sample[[#This Row],[Zp]]</f>
        <v>1.6989700043360187</v>
      </c>
      <c r="T2983">
        <f>Sample[[#This Row],[Kpy]]*KSc-Sample[[#This Row],[KPz]]*KSb</f>
        <v>-0.60205999132796229</v>
      </c>
      <c r="U2983">
        <f>-1*(Sample[[#This Row],[KPx]]*KSc-Sample[[#This Row],[KPz]]*KSa)</f>
        <v>-0.6020599913279624</v>
      </c>
      <c r="V2983">
        <f>(Sample[[#This Row],[KPx]]*$R$2-Sample[[#This Row],[Kpy]]*KSa)</f>
        <v>-0.6020599913279624</v>
      </c>
      <c r="W2983">
        <f>Sample[[#This Row],[Kpy]]*KTc-Sample[[#This Row],[KPz]]*KTb</f>
        <v>2.795880017344075</v>
      </c>
      <c r="X2983">
        <f>-1*(Sample[[#This Row],[KPx]]*KTc-Sample[[#This Row],[KPz]]*KTa)</f>
        <v>2.795880017344075</v>
      </c>
      <c r="Y2983">
        <f>(Sample[[#This Row],[KPx]]*KTb-Sample[[#This Row],[Kpy]]*KTa)</f>
        <v>2.7958800173440754</v>
      </c>
      <c r="Z2983">
        <f>-Sample[[#This Row],[Xp]]*a+Sample[[#This Row],[Yp]]*b+Sample[[#This Row],[Zp]]*c_</f>
        <v>-1.2041199826559246</v>
      </c>
      <c r="AA2983" s="8">
        <f>-IF(Sample[[#This Row],[Column2]]&gt;0,1,-1)*SQRT(Sample[[#This Row],[KPx''i]]^2+Sample[[#This Row],[KPx''j]]^2+Sample[[#This Row],[KPx''k]]^2)/Ksmag/Scale</f>
        <v>0.73736988664898651</v>
      </c>
      <c r="AB2983" s="1">
        <f>SQRT(Sample[[#This Row],[Kpy''i]]^2+Sample[[#This Row],[KPy''j]]^2+Sample[[#This Row],[KPy''k]]^2)/KTmag/Scale</f>
        <v>1.9769857196479579</v>
      </c>
    </row>
    <row r="2984" spans="1:28" hidden="1" x14ac:dyDescent="0.25">
      <c r="A2984" s="5">
        <v>2979</v>
      </c>
      <c r="B2984" s="13" t="s">
        <v>43</v>
      </c>
      <c r="C2984" s="5"/>
      <c r="D2984" s="5"/>
      <c r="E2984">
        <v>8</v>
      </c>
      <c r="F2984">
        <v>2</v>
      </c>
      <c r="G2984">
        <v>7</v>
      </c>
      <c r="H2984" s="11">
        <f>Sample[[#This Row],[C]]/Sample[[#This Row],[D]]</f>
        <v>0.25</v>
      </c>
      <c r="I2984" s="11">
        <f>Sample[[#This Row],[A]]/Sample[[#This Row],[C]]</f>
        <v>3.5</v>
      </c>
      <c r="J2984" s="11">
        <f>Sample[[#This Row],[D]]/Sample[[#This Row],[A]]</f>
        <v>1.1428571428571428</v>
      </c>
      <c r="K2984" s="11">
        <f>Sample[[#This Row],[A]]/Sample[[#This Row],[D]]</f>
        <v>0.875</v>
      </c>
      <c r="L2984" s="11">
        <f>Sample[[#This Row],[D]]/Sample[[#This Row],[C]]</f>
        <v>4</v>
      </c>
      <c r="M2984" s="11">
        <f>Sample[[#This Row],[C]]/Sample[[#This Row],[A]]</f>
        <v>0.2857142857142857</v>
      </c>
      <c r="N2984">
        <f>IF(Sample[[#This Row],[Ap]]=0,10,LOG(Sample[[#This Row],[Ap]]))</f>
        <v>-0.6020599913279624</v>
      </c>
      <c r="O2984">
        <f>IF(Sample[[#This Row],[Ei]]=0,10,LOG(Sample[[#This Row],[Ei]]))</f>
        <v>0.54406804435027567</v>
      </c>
      <c r="P2984">
        <f>IF(Sample[[#This Row],[Ii]]=0,10,LOG(Sample[[#This Row],[Ii]]))</f>
        <v>5.7991946977686733E-2</v>
      </c>
      <c r="Q2984">
        <f>Kx-Sample[[#This Row],[Xp]]</f>
        <v>0.6020599913279624</v>
      </c>
      <c r="R2984">
        <f>Ky-Sample[[#This Row],[Yp]]</f>
        <v>-1.5440680443502757</v>
      </c>
      <c r="S2984">
        <f>Kz-Sample[[#This Row],[Zp]]</f>
        <v>0.94200805302231327</v>
      </c>
      <c r="T2984">
        <f>Sample[[#This Row],[Kpy]]*KSc-Sample[[#This Row],[KPz]]*KSb</f>
        <v>0.6020599913279624</v>
      </c>
      <c r="U2984">
        <f>-1*(Sample[[#This Row],[KPx]]*KSc-Sample[[#This Row],[KPz]]*KSa)</f>
        <v>0.6020599913279624</v>
      </c>
      <c r="V2984">
        <f>(Sample[[#This Row],[KPx]]*$R$2-Sample[[#This Row],[Kpy]]*KSa)</f>
        <v>0.6020599913279624</v>
      </c>
      <c r="W2984">
        <f>Sample[[#This Row],[Kpy]]*KTc-Sample[[#This Row],[KPz]]*KTb</f>
        <v>2.4860760973725888</v>
      </c>
      <c r="X2984">
        <f>-1*(Sample[[#This Row],[KPx]]*KTc-Sample[[#This Row],[KPz]]*KTa)</f>
        <v>2.4860760973725888</v>
      </c>
      <c r="Y2984">
        <f>(Sample[[#This Row],[KPx]]*KTb-Sample[[#This Row],[Kpy]]*KTa)</f>
        <v>2.4860760973725888</v>
      </c>
      <c r="Z2984">
        <f>-Sample[[#This Row],[Xp]]*a+Sample[[#This Row],[Yp]]*b+Sample[[#This Row],[Zp]]*c_</f>
        <v>1.2041199826559248</v>
      </c>
      <c r="AA2984" s="8">
        <f>-IF(Sample[[#This Row],[Column2]]&gt;0,1,-1)*SQRT(Sample[[#This Row],[KPx''i]]^2+Sample[[#This Row],[KPx''j]]^2+Sample[[#This Row],[KPx''k]]^2)/Ksmag/Scale</f>
        <v>-0.73736988664898651</v>
      </c>
      <c r="AB2984" s="1">
        <f>SQRT(Sample[[#This Row],[Kpy''i]]^2+Sample[[#This Row],[KPy''j]]^2+Sample[[#This Row],[KPy''k]]^2)/KTmag/Scale</f>
        <v>1.7579212669979456</v>
      </c>
    </row>
    <row r="2985" spans="1:28" hidden="1" x14ac:dyDescent="0.25">
      <c r="A2985" s="5">
        <v>2980</v>
      </c>
      <c r="B2985" s="13" t="s">
        <v>43</v>
      </c>
      <c r="C2985" s="5"/>
      <c r="D2985" s="5"/>
      <c r="E2985">
        <v>3</v>
      </c>
      <c r="F2985">
        <v>5</v>
      </c>
      <c r="G2985">
        <v>6</v>
      </c>
      <c r="H2985" s="11">
        <f>Sample[[#This Row],[C]]/Sample[[#This Row],[D]]</f>
        <v>1.6666666666666667</v>
      </c>
      <c r="I2985" s="11">
        <f>Sample[[#This Row],[A]]/Sample[[#This Row],[C]]</f>
        <v>1.2</v>
      </c>
      <c r="J2985" s="11">
        <f>Sample[[#This Row],[D]]/Sample[[#This Row],[A]]</f>
        <v>0.5</v>
      </c>
      <c r="K2985" s="11">
        <f>Sample[[#This Row],[A]]/Sample[[#This Row],[D]]</f>
        <v>2</v>
      </c>
      <c r="L2985" s="11">
        <f>Sample[[#This Row],[D]]/Sample[[#This Row],[C]]</f>
        <v>0.6</v>
      </c>
      <c r="M2985" s="11">
        <f>Sample[[#This Row],[C]]/Sample[[#This Row],[A]]</f>
        <v>0.83333333333333337</v>
      </c>
      <c r="N2985">
        <f>IF(Sample[[#This Row],[Ap]]=0,10,LOG(Sample[[#This Row],[Ap]]))</f>
        <v>0.22184874961635639</v>
      </c>
      <c r="O2985">
        <f>IF(Sample[[#This Row],[Ei]]=0,10,LOG(Sample[[#This Row],[Ei]]))</f>
        <v>7.9181246047624818E-2</v>
      </c>
      <c r="P2985">
        <f>IF(Sample[[#This Row],[Ii]]=0,10,LOG(Sample[[#This Row],[Ii]]))</f>
        <v>-0.3010299956639812</v>
      </c>
      <c r="Q2985">
        <f>Kx-Sample[[#This Row],[Xp]]</f>
        <v>-0.22184874961635639</v>
      </c>
      <c r="R2985">
        <f>Ky-Sample[[#This Row],[Yp]]</f>
        <v>-1.0791812460476249</v>
      </c>
      <c r="S2985">
        <f>Kz-Sample[[#This Row],[Zp]]</f>
        <v>1.3010299956639813</v>
      </c>
      <c r="T2985">
        <f>Sample[[#This Row],[Kpy]]*KSc-Sample[[#This Row],[KPz]]*KSb</f>
        <v>-0.22184874961635637</v>
      </c>
      <c r="U2985">
        <f>-1*(Sample[[#This Row],[KPx]]*KSc-Sample[[#This Row],[KPz]]*KSa)</f>
        <v>-0.22184874961635639</v>
      </c>
      <c r="V2985">
        <f>(Sample[[#This Row],[KPx]]*$R$2-Sample[[#This Row],[Kpy]]*KSa)</f>
        <v>-0.22184874961635639</v>
      </c>
      <c r="W2985">
        <f>Sample[[#This Row],[Kpy]]*KTc-Sample[[#This Row],[KPz]]*KTb</f>
        <v>2.3802112417116064</v>
      </c>
      <c r="X2985">
        <f>-1*(Sample[[#This Row],[KPx]]*KTc-Sample[[#This Row],[KPz]]*KTa)</f>
        <v>2.3802112417116059</v>
      </c>
      <c r="Y2985">
        <f>(Sample[[#This Row],[KPx]]*KTb-Sample[[#This Row],[Kpy]]*KTa)</f>
        <v>2.3802112417116064</v>
      </c>
      <c r="Z2985">
        <f>-Sample[[#This Row],[Xp]]*a+Sample[[#This Row],[Yp]]*b+Sample[[#This Row],[Zp]]*c_</f>
        <v>-0.44369749923271273</v>
      </c>
      <c r="AA2985" s="8">
        <f>-IF(Sample[[#This Row],[Column2]]&gt;0,1,-1)*SQRT(Sample[[#This Row],[KPx''i]]^2+Sample[[#This Row],[KPx''j]]^2+Sample[[#This Row],[KPx''k]]^2)/Ksmag/Scale</f>
        <v>0.27170811831726921</v>
      </c>
      <c r="AB2985" s="1">
        <f>SQRT(Sample[[#This Row],[Kpy''i]]^2+Sample[[#This Row],[KPy''j]]^2+Sample[[#This Row],[KPy''k]]^2)/KTmag/Scale</f>
        <v>1.6830635096707296</v>
      </c>
    </row>
    <row r="2986" spans="1:28" hidden="1" x14ac:dyDescent="0.25">
      <c r="A2986" s="5">
        <v>2981</v>
      </c>
      <c r="B2986" s="13" t="s">
        <v>43</v>
      </c>
      <c r="C2986" s="5"/>
      <c r="D2986" s="5"/>
      <c r="E2986">
        <v>1</v>
      </c>
      <c r="F2986">
        <v>6</v>
      </c>
      <c r="G2986">
        <v>3</v>
      </c>
      <c r="H2986" s="11">
        <f>Sample[[#This Row],[C]]/Sample[[#This Row],[D]]</f>
        <v>6</v>
      </c>
      <c r="I2986" s="11">
        <f>Sample[[#This Row],[A]]/Sample[[#This Row],[C]]</f>
        <v>0.5</v>
      </c>
      <c r="J2986" s="11">
        <f>Sample[[#This Row],[D]]/Sample[[#This Row],[A]]</f>
        <v>0.33333333333333331</v>
      </c>
      <c r="K2986" s="11">
        <f>Sample[[#This Row],[A]]/Sample[[#This Row],[D]]</f>
        <v>3</v>
      </c>
      <c r="L2986" s="11">
        <f>Sample[[#This Row],[D]]/Sample[[#This Row],[C]]</f>
        <v>0.16666666666666666</v>
      </c>
      <c r="M2986" s="11">
        <f>Sample[[#This Row],[C]]/Sample[[#This Row],[A]]</f>
        <v>2</v>
      </c>
      <c r="N2986">
        <f>IF(Sample[[#This Row],[Ap]]=0,10,LOG(Sample[[#This Row],[Ap]]))</f>
        <v>0.77815125038364363</v>
      </c>
      <c r="O2986">
        <f>IF(Sample[[#This Row],[Ei]]=0,10,LOG(Sample[[#This Row],[Ei]]))</f>
        <v>-0.3010299956639812</v>
      </c>
      <c r="P2986">
        <f>IF(Sample[[#This Row],[Ii]]=0,10,LOG(Sample[[#This Row],[Ii]]))</f>
        <v>-0.47712125471966244</v>
      </c>
      <c r="Q2986">
        <f>Kx-Sample[[#This Row],[Xp]]</f>
        <v>-0.77815125038364363</v>
      </c>
      <c r="R2986">
        <f>Ky-Sample[[#This Row],[Yp]]</f>
        <v>-0.69897000433601875</v>
      </c>
      <c r="S2986">
        <f>Kz-Sample[[#This Row],[Zp]]</f>
        <v>1.4771212547196624</v>
      </c>
      <c r="T2986">
        <f>Sample[[#This Row],[Kpy]]*KSc-Sample[[#This Row],[KPz]]*KSb</f>
        <v>-0.77815125038364363</v>
      </c>
      <c r="U2986">
        <f>-1*(Sample[[#This Row],[KPx]]*KSc-Sample[[#This Row],[KPz]]*KSa)</f>
        <v>-0.77815125038364363</v>
      </c>
      <c r="V2986">
        <f>(Sample[[#This Row],[KPx]]*$R$2-Sample[[#This Row],[Kpy]]*KSa)</f>
        <v>-0.77815125038364363</v>
      </c>
      <c r="W2986">
        <f>Sample[[#This Row],[Kpy]]*KTc-Sample[[#This Row],[KPz]]*KTb</f>
        <v>2.1760912590556813</v>
      </c>
      <c r="X2986">
        <f>-1*(Sample[[#This Row],[KPx]]*KTc-Sample[[#This Row],[KPz]]*KTa)</f>
        <v>2.1760912590556813</v>
      </c>
      <c r="Y2986">
        <f>(Sample[[#This Row],[KPx]]*KTb-Sample[[#This Row],[Kpy]]*KTa)</f>
        <v>2.1760912590556813</v>
      </c>
      <c r="Z2986">
        <f>-Sample[[#This Row],[Xp]]*a+Sample[[#This Row],[Yp]]*b+Sample[[#This Row],[Zp]]*c_</f>
        <v>-1.5563025007672873</v>
      </c>
      <c r="AA2986" s="8">
        <f>-IF(Sample[[#This Row],[Column2]]&gt;0,1,-1)*SQRT(Sample[[#This Row],[KPx''i]]^2+Sample[[#This Row],[KPx''j]]^2+Sample[[#This Row],[KPx''k]]^2)/Ksmag/Scale</f>
        <v>0.95303675307431968</v>
      </c>
      <c r="AB2986" s="1">
        <f>SQRT(Sample[[#This Row],[Kpy''i]]^2+Sample[[#This Row],[KPy''j]]^2+Sample[[#This Row],[KPy''k]]^2)/KTmag/Scale</f>
        <v>1.5387288857590447</v>
      </c>
    </row>
    <row r="2987" spans="1:28" hidden="1" x14ac:dyDescent="0.25">
      <c r="A2987" s="5">
        <v>2982</v>
      </c>
      <c r="B2987" s="13" t="s">
        <v>43</v>
      </c>
      <c r="C2987" s="5"/>
      <c r="D2987" s="5"/>
      <c r="E2987">
        <v>5</v>
      </c>
      <c r="F2987">
        <v>8</v>
      </c>
      <c r="G2987">
        <v>5</v>
      </c>
      <c r="H2987" s="11">
        <f>Sample[[#This Row],[C]]/Sample[[#This Row],[D]]</f>
        <v>1.6</v>
      </c>
      <c r="I2987" s="11">
        <f>Sample[[#This Row],[A]]/Sample[[#This Row],[C]]</f>
        <v>0.625</v>
      </c>
      <c r="J2987" s="11">
        <f>Sample[[#This Row],[D]]/Sample[[#This Row],[A]]</f>
        <v>1</v>
      </c>
      <c r="K2987" s="11">
        <f>Sample[[#This Row],[A]]/Sample[[#This Row],[D]]</f>
        <v>1</v>
      </c>
      <c r="L2987" s="11">
        <f>Sample[[#This Row],[D]]/Sample[[#This Row],[C]]</f>
        <v>0.625</v>
      </c>
      <c r="M2987" s="11">
        <f>Sample[[#This Row],[C]]/Sample[[#This Row],[A]]</f>
        <v>1.6</v>
      </c>
      <c r="N2987">
        <f>IF(Sample[[#This Row],[Ap]]=0,10,LOG(Sample[[#This Row],[Ap]]))</f>
        <v>0.20411998265592479</v>
      </c>
      <c r="O2987">
        <f>IF(Sample[[#This Row],[Ei]]=0,10,LOG(Sample[[#This Row],[Ei]]))</f>
        <v>-0.20411998265592479</v>
      </c>
      <c r="P2987">
        <f>IF(Sample[[#This Row],[Ii]]=0,10,LOG(Sample[[#This Row],[Ii]]))</f>
        <v>0</v>
      </c>
      <c r="Q2987">
        <f>Kx-Sample[[#This Row],[Xp]]</f>
        <v>-0.20411998265592479</v>
      </c>
      <c r="R2987">
        <f>Ky-Sample[[#This Row],[Yp]]</f>
        <v>-0.79588001734407521</v>
      </c>
      <c r="S2987">
        <f>Kz-Sample[[#This Row],[Zp]]</f>
        <v>1</v>
      </c>
      <c r="T2987">
        <f>Sample[[#This Row],[Kpy]]*KSc-Sample[[#This Row],[KPz]]*KSb</f>
        <v>-0.20411998265592479</v>
      </c>
      <c r="U2987">
        <f>-1*(Sample[[#This Row],[KPx]]*KSc-Sample[[#This Row],[KPz]]*KSa)</f>
        <v>-0.20411998265592479</v>
      </c>
      <c r="V2987">
        <f>(Sample[[#This Row],[KPx]]*$R$2-Sample[[#This Row],[Kpy]]*KSa)</f>
        <v>-0.20411998265592479</v>
      </c>
      <c r="W2987">
        <f>Sample[[#This Row],[Kpy]]*KTc-Sample[[#This Row],[KPz]]*KTb</f>
        <v>1.7958800173440752</v>
      </c>
      <c r="X2987">
        <f>-1*(Sample[[#This Row],[KPx]]*KTc-Sample[[#This Row],[KPz]]*KTa)</f>
        <v>1.7958800173440752</v>
      </c>
      <c r="Y2987">
        <f>(Sample[[#This Row],[KPx]]*KTb-Sample[[#This Row],[Kpy]]*KTa)</f>
        <v>1.7958800173440752</v>
      </c>
      <c r="Z2987">
        <f>-Sample[[#This Row],[Xp]]*a+Sample[[#This Row],[Yp]]*b+Sample[[#This Row],[Zp]]*c_</f>
        <v>-0.40823996531184958</v>
      </c>
      <c r="AA2987" s="8">
        <f>-IF(Sample[[#This Row],[Column2]]&gt;0,1,-1)*SQRT(Sample[[#This Row],[KPx''i]]^2+Sample[[#This Row],[KPx''j]]^2+Sample[[#This Row],[KPx''k]]^2)/Ksmag/Scale</f>
        <v>0.24999490190638396</v>
      </c>
      <c r="AB2987" s="1">
        <f>SQRT(Sample[[#This Row],[Kpy''i]]^2+Sample[[#This Row],[KPy''j]]^2+Sample[[#This Row],[KPy''k]]^2)/KTmag/Scale</f>
        <v>1.2698789384614104</v>
      </c>
    </row>
    <row r="2988" spans="1:28" hidden="1" x14ac:dyDescent="0.25">
      <c r="A2988" s="5">
        <v>2983</v>
      </c>
      <c r="B2988" s="13" t="s">
        <v>43</v>
      </c>
      <c r="C2988" s="5"/>
      <c r="D2988" s="5"/>
      <c r="E2988">
        <v>4</v>
      </c>
      <c r="F2988">
        <v>4</v>
      </c>
      <c r="G2988">
        <v>5</v>
      </c>
      <c r="H2988" s="11">
        <f>Sample[[#This Row],[C]]/Sample[[#This Row],[D]]</f>
        <v>1</v>
      </c>
      <c r="I2988" s="11">
        <f>Sample[[#This Row],[A]]/Sample[[#This Row],[C]]</f>
        <v>1.25</v>
      </c>
      <c r="J2988" s="11">
        <f>Sample[[#This Row],[D]]/Sample[[#This Row],[A]]</f>
        <v>0.8</v>
      </c>
      <c r="K2988" s="11">
        <f>Sample[[#This Row],[A]]/Sample[[#This Row],[D]]</f>
        <v>1.25</v>
      </c>
      <c r="L2988" s="11">
        <f>Sample[[#This Row],[D]]/Sample[[#This Row],[C]]</f>
        <v>1</v>
      </c>
      <c r="M2988" s="11">
        <f>Sample[[#This Row],[C]]/Sample[[#This Row],[A]]</f>
        <v>0.8</v>
      </c>
      <c r="N2988">
        <f>IF(Sample[[#This Row],[Ap]]=0,10,LOG(Sample[[#This Row],[Ap]]))</f>
        <v>0</v>
      </c>
      <c r="O2988">
        <f>IF(Sample[[#This Row],[Ei]]=0,10,LOG(Sample[[#This Row],[Ei]]))</f>
        <v>9.691001300805642E-2</v>
      </c>
      <c r="P2988">
        <f>IF(Sample[[#This Row],[Ii]]=0,10,LOG(Sample[[#This Row],[Ii]]))</f>
        <v>-9.6910013008056392E-2</v>
      </c>
      <c r="Q2988">
        <f>Kx-Sample[[#This Row],[Xp]]</f>
        <v>0</v>
      </c>
      <c r="R2988">
        <f>Ky-Sample[[#This Row],[Yp]]</f>
        <v>-1.0969100130080565</v>
      </c>
      <c r="S2988">
        <f>Kz-Sample[[#This Row],[Zp]]</f>
        <v>1.0969100130080565</v>
      </c>
      <c r="T2988">
        <f>Sample[[#This Row],[Kpy]]*KSc-Sample[[#This Row],[KPz]]*KSb</f>
        <v>0</v>
      </c>
      <c r="U2988">
        <f>-1*(Sample[[#This Row],[KPx]]*KSc-Sample[[#This Row],[KPz]]*KSa)</f>
        <v>0</v>
      </c>
      <c r="V2988">
        <f>(Sample[[#This Row],[KPx]]*$R$2-Sample[[#This Row],[Kpy]]*KSa)</f>
        <v>0</v>
      </c>
      <c r="W2988">
        <f>Sample[[#This Row],[Kpy]]*KTc-Sample[[#This Row],[KPz]]*KTb</f>
        <v>2.1938200260161129</v>
      </c>
      <c r="X2988">
        <f>-1*(Sample[[#This Row],[KPx]]*KTc-Sample[[#This Row],[KPz]]*KTa)</f>
        <v>2.1938200260161129</v>
      </c>
      <c r="Y2988">
        <f>(Sample[[#This Row],[KPx]]*KTb-Sample[[#This Row],[Kpy]]*KTa)</f>
        <v>2.1938200260161129</v>
      </c>
      <c r="Z2988">
        <f>-Sample[[#This Row],[Xp]]*a+Sample[[#This Row],[Yp]]*b+Sample[[#This Row],[Zp]]*c_</f>
        <v>0</v>
      </c>
      <c r="AA2988" s="8">
        <f>-IF(Sample[[#This Row],[Column2]]&gt;0,1,-1)*SQRT(Sample[[#This Row],[KPx''i]]^2+Sample[[#This Row],[KPx''j]]^2+Sample[[#This Row],[KPx''k]]^2)/Ksmag/Scale</f>
        <v>0</v>
      </c>
      <c r="AB2988" s="1">
        <f>SQRT(Sample[[#This Row],[Kpy''i]]^2+Sample[[#This Row],[KPy''j]]^2+Sample[[#This Row],[KPy''k]]^2)/KTmag/Scale</f>
        <v>1.5512650170988418</v>
      </c>
    </row>
    <row r="2989" spans="1:28" hidden="1" x14ac:dyDescent="0.25">
      <c r="A2989" s="5">
        <v>2984</v>
      </c>
      <c r="B2989" s="13" t="s">
        <v>43</v>
      </c>
      <c r="C2989" s="5"/>
      <c r="D2989" s="5"/>
      <c r="E2989">
        <v>10</v>
      </c>
      <c r="F2989">
        <v>9</v>
      </c>
      <c r="G2989">
        <v>6</v>
      </c>
      <c r="H2989" s="11">
        <f>Sample[[#This Row],[C]]/Sample[[#This Row],[D]]</f>
        <v>0.9</v>
      </c>
      <c r="I2989" s="11">
        <f>Sample[[#This Row],[A]]/Sample[[#This Row],[C]]</f>
        <v>0.66666666666666663</v>
      </c>
      <c r="J2989" s="11">
        <f>Sample[[#This Row],[D]]/Sample[[#This Row],[A]]</f>
        <v>1.6666666666666667</v>
      </c>
      <c r="K2989" s="11">
        <f>Sample[[#This Row],[A]]/Sample[[#This Row],[D]]</f>
        <v>0.6</v>
      </c>
      <c r="L2989" s="11">
        <f>Sample[[#This Row],[D]]/Sample[[#This Row],[C]]</f>
        <v>1.1111111111111112</v>
      </c>
      <c r="M2989" s="11">
        <f>Sample[[#This Row],[C]]/Sample[[#This Row],[A]]</f>
        <v>1.5</v>
      </c>
      <c r="N2989">
        <f>IF(Sample[[#This Row],[Ap]]=0,10,LOG(Sample[[#This Row],[Ap]]))</f>
        <v>-4.5757490560675115E-2</v>
      </c>
      <c r="O2989">
        <f>IF(Sample[[#This Row],[Ei]]=0,10,LOG(Sample[[#This Row],[Ei]]))</f>
        <v>-0.17609125905568127</v>
      </c>
      <c r="P2989">
        <f>IF(Sample[[#This Row],[Ii]]=0,10,LOG(Sample[[#This Row],[Ii]]))</f>
        <v>0.22184874961635639</v>
      </c>
      <c r="Q2989">
        <f>Kx-Sample[[#This Row],[Xp]]</f>
        <v>4.5757490560675115E-2</v>
      </c>
      <c r="R2989">
        <f>Ky-Sample[[#This Row],[Yp]]</f>
        <v>-0.82390874094431876</v>
      </c>
      <c r="S2989">
        <f>Kz-Sample[[#This Row],[Zp]]</f>
        <v>0.77815125038364363</v>
      </c>
      <c r="T2989">
        <f>Sample[[#This Row],[Kpy]]*KSc-Sample[[#This Row],[KPz]]*KSb</f>
        <v>4.5757490560675129E-2</v>
      </c>
      <c r="U2989">
        <f>-1*(Sample[[#This Row],[KPx]]*KSc-Sample[[#This Row],[KPz]]*KSa)</f>
        <v>4.5757490560675115E-2</v>
      </c>
      <c r="V2989">
        <f>(Sample[[#This Row],[KPx]]*$R$2-Sample[[#This Row],[Kpy]]*KSa)</f>
        <v>4.5757490560675115E-2</v>
      </c>
      <c r="W2989">
        <f>Sample[[#This Row],[Kpy]]*KTc-Sample[[#This Row],[KPz]]*KTb</f>
        <v>1.6020599913279625</v>
      </c>
      <c r="X2989">
        <f>-1*(Sample[[#This Row],[KPx]]*KTc-Sample[[#This Row],[KPz]]*KTa)</f>
        <v>1.6020599913279623</v>
      </c>
      <c r="Y2989">
        <f>(Sample[[#This Row],[KPx]]*KTb-Sample[[#This Row],[Kpy]]*KTa)</f>
        <v>1.6020599913279625</v>
      </c>
      <c r="Z2989">
        <f>-Sample[[#This Row],[Xp]]*a+Sample[[#This Row],[Yp]]*b+Sample[[#This Row],[Zp]]*c_</f>
        <v>9.1514981121350258E-2</v>
      </c>
      <c r="AA2989" s="8">
        <f>-IF(Sample[[#This Row],[Column2]]&gt;0,1,-1)*SQRT(Sample[[#This Row],[KPx''i]]^2+Sample[[#This Row],[KPx''j]]^2+Sample[[#This Row],[KPx''k]]^2)/Ksmag/Scale</f>
        <v>-5.6041251891935893E-2</v>
      </c>
      <c r="AB2989" s="1">
        <f>SQRT(Sample[[#This Row],[Kpy''i]]^2+Sample[[#This Row],[KPy''j]]^2+Sample[[#This Row],[KPy''k]]^2)/KTmag/Scale</f>
        <v>1.1328274837356638</v>
      </c>
    </row>
    <row r="2990" spans="1:28" hidden="1" x14ac:dyDescent="0.25">
      <c r="A2990" s="5">
        <v>2985</v>
      </c>
      <c r="B2990" s="13" t="s">
        <v>43</v>
      </c>
      <c r="C2990" s="5"/>
      <c r="D2990" s="5"/>
      <c r="E2990">
        <v>4</v>
      </c>
      <c r="F2990">
        <v>6</v>
      </c>
      <c r="G2990">
        <v>2</v>
      </c>
      <c r="H2990" s="11">
        <f>Sample[[#This Row],[C]]/Sample[[#This Row],[D]]</f>
        <v>1.5</v>
      </c>
      <c r="I2990" s="11">
        <f>Sample[[#This Row],[A]]/Sample[[#This Row],[C]]</f>
        <v>0.33333333333333331</v>
      </c>
      <c r="J2990" s="11">
        <f>Sample[[#This Row],[D]]/Sample[[#This Row],[A]]</f>
        <v>2</v>
      </c>
      <c r="K2990" s="11">
        <f>Sample[[#This Row],[A]]/Sample[[#This Row],[D]]</f>
        <v>0.5</v>
      </c>
      <c r="L2990" s="11">
        <f>Sample[[#This Row],[D]]/Sample[[#This Row],[C]]</f>
        <v>0.66666666666666663</v>
      </c>
      <c r="M2990" s="11">
        <f>Sample[[#This Row],[C]]/Sample[[#This Row],[A]]</f>
        <v>3</v>
      </c>
      <c r="N2990">
        <f>IF(Sample[[#This Row],[Ap]]=0,10,LOG(Sample[[#This Row],[Ap]]))</f>
        <v>0.17609125905568124</v>
      </c>
      <c r="O2990">
        <f>IF(Sample[[#This Row],[Ei]]=0,10,LOG(Sample[[#This Row],[Ei]]))</f>
        <v>-0.47712125471966244</v>
      </c>
      <c r="P2990">
        <f>IF(Sample[[#This Row],[Ii]]=0,10,LOG(Sample[[#This Row],[Ii]]))</f>
        <v>0.3010299956639812</v>
      </c>
      <c r="Q2990">
        <f>Kx-Sample[[#This Row],[Xp]]</f>
        <v>-0.17609125905568124</v>
      </c>
      <c r="R2990">
        <f>Ky-Sample[[#This Row],[Yp]]</f>
        <v>-0.52287874528033762</v>
      </c>
      <c r="S2990">
        <f>Kz-Sample[[#This Row],[Zp]]</f>
        <v>0.69897000433601875</v>
      </c>
      <c r="T2990">
        <f>Sample[[#This Row],[Kpy]]*KSc-Sample[[#This Row],[KPz]]*KSb</f>
        <v>-0.17609125905568113</v>
      </c>
      <c r="U2990">
        <f>-1*(Sample[[#This Row],[KPx]]*KSc-Sample[[#This Row],[KPz]]*KSa)</f>
        <v>-0.17609125905568124</v>
      </c>
      <c r="V2990">
        <f>(Sample[[#This Row],[KPx]]*$R$2-Sample[[#This Row],[Kpy]]*KSa)</f>
        <v>-0.17609125905568124</v>
      </c>
      <c r="W2990">
        <f>Sample[[#This Row],[Kpy]]*KTc-Sample[[#This Row],[KPz]]*KTb</f>
        <v>1.2218487496163564</v>
      </c>
      <c r="X2990">
        <f>-1*(Sample[[#This Row],[KPx]]*KTc-Sample[[#This Row],[KPz]]*KTa)</f>
        <v>1.2218487496163561</v>
      </c>
      <c r="Y2990">
        <f>(Sample[[#This Row],[KPx]]*KTb-Sample[[#This Row],[Kpy]]*KTa)</f>
        <v>1.2218487496163566</v>
      </c>
      <c r="Z2990">
        <f>-Sample[[#This Row],[Xp]]*a+Sample[[#This Row],[Yp]]*b+Sample[[#This Row],[Zp]]*c_</f>
        <v>-0.35218251811136247</v>
      </c>
      <c r="AA2990" s="8">
        <f>-IF(Sample[[#This Row],[Column2]]&gt;0,1,-1)*SQRT(Sample[[#This Row],[KPx''i]]^2+Sample[[#This Row],[KPx''j]]^2+Sample[[#This Row],[KPx''k]]^2)/Ksmag/Scale</f>
        <v>0.21566686642533325</v>
      </c>
      <c r="AB2990" s="1">
        <f>SQRT(Sample[[#This Row],[Kpy''i]]^2+Sample[[#This Row],[KPy''j]]^2+Sample[[#This Row],[KPy''k]]^2)/KTmag/Scale</f>
        <v>0.86397753643802966</v>
      </c>
    </row>
    <row r="2991" spans="1:28" hidden="1" x14ac:dyDescent="0.25">
      <c r="A2991" s="5">
        <v>2986</v>
      </c>
      <c r="B2991" s="13" t="s">
        <v>43</v>
      </c>
      <c r="C2991" s="5"/>
      <c r="D2991" s="5"/>
      <c r="E2991">
        <v>7</v>
      </c>
      <c r="F2991">
        <v>6</v>
      </c>
      <c r="G2991">
        <v>9</v>
      </c>
      <c r="H2991" s="11">
        <f>Sample[[#This Row],[C]]/Sample[[#This Row],[D]]</f>
        <v>0.8571428571428571</v>
      </c>
      <c r="I2991" s="11">
        <f>Sample[[#This Row],[A]]/Sample[[#This Row],[C]]</f>
        <v>1.5</v>
      </c>
      <c r="J2991" s="11">
        <f>Sample[[#This Row],[D]]/Sample[[#This Row],[A]]</f>
        <v>0.77777777777777779</v>
      </c>
      <c r="K2991" s="11">
        <f>Sample[[#This Row],[A]]/Sample[[#This Row],[D]]</f>
        <v>1.2857142857142858</v>
      </c>
      <c r="L2991" s="11">
        <f>Sample[[#This Row],[D]]/Sample[[#This Row],[C]]</f>
        <v>1.1666666666666667</v>
      </c>
      <c r="M2991" s="11">
        <f>Sample[[#This Row],[C]]/Sample[[#This Row],[A]]</f>
        <v>0.66666666666666663</v>
      </c>
      <c r="N2991">
        <f>IF(Sample[[#This Row],[Ap]]=0,10,LOG(Sample[[#This Row],[Ap]]))</f>
        <v>-6.6946789630613221E-2</v>
      </c>
      <c r="O2991">
        <f>IF(Sample[[#This Row],[Ei]]=0,10,LOG(Sample[[#This Row],[Ei]]))</f>
        <v>0.17609125905568124</v>
      </c>
      <c r="P2991">
        <f>IF(Sample[[#This Row],[Ii]]=0,10,LOG(Sample[[#This Row],[Ii]]))</f>
        <v>-0.10914446942506803</v>
      </c>
      <c r="Q2991">
        <f>Kx-Sample[[#This Row],[Xp]]</f>
        <v>6.6946789630613221E-2</v>
      </c>
      <c r="R2991">
        <f>Ky-Sample[[#This Row],[Yp]]</f>
        <v>-1.1760912590556813</v>
      </c>
      <c r="S2991">
        <f>Kz-Sample[[#This Row],[Zp]]</f>
        <v>1.1091444694250681</v>
      </c>
      <c r="T2991">
        <f>Sample[[#This Row],[Kpy]]*KSc-Sample[[#This Row],[KPz]]*KSb</f>
        <v>6.694678963061329E-2</v>
      </c>
      <c r="U2991">
        <f>-1*(Sample[[#This Row],[KPx]]*KSc-Sample[[#This Row],[KPz]]*KSa)</f>
        <v>6.6946789630613221E-2</v>
      </c>
      <c r="V2991">
        <f>(Sample[[#This Row],[KPx]]*$R$2-Sample[[#This Row],[Kpy]]*KSa)</f>
        <v>6.6946789630613221E-2</v>
      </c>
      <c r="W2991">
        <f>Sample[[#This Row],[Kpy]]*KTc-Sample[[#This Row],[KPz]]*KTb</f>
        <v>2.2852357284807496</v>
      </c>
      <c r="X2991">
        <f>-1*(Sample[[#This Row],[KPx]]*KTc-Sample[[#This Row],[KPz]]*KTa)</f>
        <v>2.2852357284807492</v>
      </c>
      <c r="Y2991">
        <f>(Sample[[#This Row],[KPx]]*KTb-Sample[[#This Row],[Kpy]]*KTa)</f>
        <v>2.2852357284807496</v>
      </c>
      <c r="Z2991">
        <f>-Sample[[#This Row],[Xp]]*a+Sample[[#This Row],[Yp]]*b+Sample[[#This Row],[Zp]]*c_</f>
        <v>0.13389357926122641</v>
      </c>
      <c r="AA2991" s="8">
        <f>-IF(Sample[[#This Row],[Column2]]&gt;0,1,-1)*SQRT(Sample[[#This Row],[KPx''i]]^2+Sample[[#This Row],[KPx''j]]^2+Sample[[#This Row],[KPx''k]]^2)/Ksmag/Scale</f>
        <v>-8.1992737256225176E-2</v>
      </c>
      <c r="AB2991" s="1">
        <f>SQRT(Sample[[#This Row],[Kpy''i]]^2+Sample[[#This Row],[KPy''j]]^2+Sample[[#This Row],[KPy''k]]^2)/KTmag/Scale</f>
        <v>1.6159056802185181</v>
      </c>
    </row>
    <row r="2992" spans="1:28" hidden="1" x14ac:dyDescent="0.25">
      <c r="A2992" s="5">
        <v>2987</v>
      </c>
      <c r="B2992" s="13" t="s">
        <v>43</v>
      </c>
      <c r="C2992" s="5"/>
      <c r="D2992" s="5"/>
      <c r="E2992">
        <v>2</v>
      </c>
      <c r="F2992">
        <v>2</v>
      </c>
      <c r="G2992">
        <v>9</v>
      </c>
      <c r="H2992" s="11">
        <f>Sample[[#This Row],[C]]/Sample[[#This Row],[D]]</f>
        <v>1</v>
      </c>
      <c r="I2992" s="11">
        <f>Sample[[#This Row],[A]]/Sample[[#This Row],[C]]</f>
        <v>4.5</v>
      </c>
      <c r="J2992" s="11">
        <f>Sample[[#This Row],[D]]/Sample[[#This Row],[A]]</f>
        <v>0.22222222222222221</v>
      </c>
      <c r="K2992" s="11">
        <f>Sample[[#This Row],[A]]/Sample[[#This Row],[D]]</f>
        <v>4.5</v>
      </c>
      <c r="L2992" s="11">
        <f>Sample[[#This Row],[D]]/Sample[[#This Row],[C]]</f>
        <v>1</v>
      </c>
      <c r="M2992" s="11">
        <f>Sample[[#This Row],[C]]/Sample[[#This Row],[A]]</f>
        <v>0.22222222222222221</v>
      </c>
      <c r="N2992">
        <f>IF(Sample[[#This Row],[Ap]]=0,10,LOG(Sample[[#This Row],[Ap]]))</f>
        <v>0</v>
      </c>
      <c r="O2992">
        <f>IF(Sample[[#This Row],[Ei]]=0,10,LOG(Sample[[#This Row],[Ei]]))</f>
        <v>0.65321251377534373</v>
      </c>
      <c r="P2992">
        <f>IF(Sample[[#This Row],[Ii]]=0,10,LOG(Sample[[#This Row],[Ii]]))</f>
        <v>-0.65321251377534373</v>
      </c>
      <c r="Q2992">
        <f>Kx-Sample[[#This Row],[Xp]]</f>
        <v>0</v>
      </c>
      <c r="R2992">
        <f>Ky-Sample[[#This Row],[Yp]]</f>
        <v>-1.6532125137753437</v>
      </c>
      <c r="S2992">
        <f>Kz-Sample[[#This Row],[Zp]]</f>
        <v>1.6532125137753437</v>
      </c>
      <c r="T2992">
        <f>Sample[[#This Row],[Kpy]]*KSc-Sample[[#This Row],[KPz]]*KSb</f>
        <v>0</v>
      </c>
      <c r="U2992">
        <f>-1*(Sample[[#This Row],[KPx]]*KSc-Sample[[#This Row],[KPz]]*KSa)</f>
        <v>0</v>
      </c>
      <c r="V2992">
        <f>(Sample[[#This Row],[KPx]]*$R$2-Sample[[#This Row],[Kpy]]*KSa)</f>
        <v>0</v>
      </c>
      <c r="W2992">
        <f>Sample[[#This Row],[Kpy]]*KTc-Sample[[#This Row],[KPz]]*KTb</f>
        <v>3.3064250275506875</v>
      </c>
      <c r="X2992">
        <f>-1*(Sample[[#This Row],[KPx]]*KTc-Sample[[#This Row],[KPz]]*KTa)</f>
        <v>3.3064250275506875</v>
      </c>
      <c r="Y2992">
        <f>(Sample[[#This Row],[KPx]]*KTb-Sample[[#This Row],[Kpy]]*KTa)</f>
        <v>3.3064250275506875</v>
      </c>
      <c r="Z2992">
        <f>-Sample[[#This Row],[Xp]]*a+Sample[[#This Row],[Yp]]*b+Sample[[#This Row],[Zp]]*c_</f>
        <v>0</v>
      </c>
      <c r="AA2992" s="8">
        <f>-IF(Sample[[#This Row],[Column2]]&gt;0,1,-1)*SQRT(Sample[[#This Row],[KPx''i]]^2+Sample[[#This Row],[KPx''j]]^2+Sample[[#This Row],[KPx''k]]^2)/Ksmag/Scale</f>
        <v>0</v>
      </c>
      <c r="AB2992" s="1">
        <f>SQRT(Sample[[#This Row],[Kpy''i]]^2+Sample[[#This Row],[KPy''j]]^2+Sample[[#This Row],[KPy''k]]^2)/KTmag/Scale</f>
        <v>2.3379955584660084</v>
      </c>
    </row>
    <row r="2993" spans="1:28" hidden="1" x14ac:dyDescent="0.25">
      <c r="A2993" s="5">
        <v>2988</v>
      </c>
      <c r="B2993" s="13" t="s">
        <v>43</v>
      </c>
      <c r="C2993" s="5"/>
      <c r="D2993" s="5"/>
      <c r="E2993">
        <v>3</v>
      </c>
      <c r="F2993">
        <v>3</v>
      </c>
      <c r="G2993">
        <v>6</v>
      </c>
      <c r="H2993" s="11">
        <f>Sample[[#This Row],[C]]/Sample[[#This Row],[D]]</f>
        <v>1</v>
      </c>
      <c r="I2993" s="11">
        <f>Sample[[#This Row],[A]]/Sample[[#This Row],[C]]</f>
        <v>2</v>
      </c>
      <c r="J2993" s="11">
        <f>Sample[[#This Row],[D]]/Sample[[#This Row],[A]]</f>
        <v>0.5</v>
      </c>
      <c r="K2993" s="11">
        <f>Sample[[#This Row],[A]]/Sample[[#This Row],[D]]</f>
        <v>2</v>
      </c>
      <c r="L2993" s="11">
        <f>Sample[[#This Row],[D]]/Sample[[#This Row],[C]]</f>
        <v>1</v>
      </c>
      <c r="M2993" s="11">
        <f>Sample[[#This Row],[C]]/Sample[[#This Row],[A]]</f>
        <v>0.5</v>
      </c>
      <c r="N2993">
        <f>IF(Sample[[#This Row],[Ap]]=0,10,LOG(Sample[[#This Row],[Ap]]))</f>
        <v>0</v>
      </c>
      <c r="O2993">
        <f>IF(Sample[[#This Row],[Ei]]=0,10,LOG(Sample[[#This Row],[Ei]]))</f>
        <v>0.3010299956639812</v>
      </c>
      <c r="P2993">
        <f>IF(Sample[[#This Row],[Ii]]=0,10,LOG(Sample[[#This Row],[Ii]]))</f>
        <v>-0.3010299956639812</v>
      </c>
      <c r="Q2993">
        <f>Kx-Sample[[#This Row],[Xp]]</f>
        <v>0</v>
      </c>
      <c r="R2993">
        <f>Ky-Sample[[#This Row],[Yp]]</f>
        <v>-1.3010299956639813</v>
      </c>
      <c r="S2993">
        <f>Kz-Sample[[#This Row],[Zp]]</f>
        <v>1.3010299956639813</v>
      </c>
      <c r="T2993">
        <f>Sample[[#This Row],[Kpy]]*KSc-Sample[[#This Row],[KPz]]*KSb</f>
        <v>0</v>
      </c>
      <c r="U2993">
        <f>-1*(Sample[[#This Row],[KPx]]*KSc-Sample[[#This Row],[KPz]]*KSa)</f>
        <v>0</v>
      </c>
      <c r="V2993">
        <f>(Sample[[#This Row],[KPx]]*$R$2-Sample[[#This Row],[Kpy]]*KSa)</f>
        <v>0</v>
      </c>
      <c r="W2993">
        <f>Sample[[#This Row],[Kpy]]*KTc-Sample[[#This Row],[KPz]]*KTb</f>
        <v>2.6020599913279625</v>
      </c>
      <c r="X2993">
        <f>-1*(Sample[[#This Row],[KPx]]*KTc-Sample[[#This Row],[KPz]]*KTa)</f>
        <v>2.6020599913279625</v>
      </c>
      <c r="Y2993">
        <f>(Sample[[#This Row],[KPx]]*KTb-Sample[[#This Row],[Kpy]]*KTa)</f>
        <v>2.6020599913279625</v>
      </c>
      <c r="Z2993">
        <f>-Sample[[#This Row],[Xp]]*a+Sample[[#This Row],[Yp]]*b+Sample[[#This Row],[Zp]]*c_</f>
        <v>0</v>
      </c>
      <c r="AA2993" s="8">
        <f>-IF(Sample[[#This Row],[Column2]]&gt;0,1,-1)*SQRT(Sample[[#This Row],[KPx''i]]^2+Sample[[#This Row],[KPx''j]]^2+Sample[[#This Row],[KPx''k]]^2)/Ksmag/Scale</f>
        <v>0</v>
      </c>
      <c r="AB2993" s="1">
        <f>SQRT(Sample[[#This Row],[Kpy''i]]^2+Sample[[#This Row],[KPy''j]]^2+Sample[[#This Row],[KPy''k]]^2)/KTmag/Scale</f>
        <v>1.8399342649222115</v>
      </c>
    </row>
    <row r="2994" spans="1:28" hidden="1" x14ac:dyDescent="0.25">
      <c r="A2994" s="5">
        <v>2989</v>
      </c>
      <c r="B2994" s="13" t="s">
        <v>43</v>
      </c>
      <c r="C2994" s="5"/>
      <c r="D2994" s="5"/>
      <c r="E2994">
        <v>10</v>
      </c>
      <c r="F2994">
        <v>5</v>
      </c>
      <c r="G2994">
        <v>6</v>
      </c>
      <c r="H2994" s="11">
        <f>Sample[[#This Row],[C]]/Sample[[#This Row],[D]]</f>
        <v>0.5</v>
      </c>
      <c r="I2994" s="11">
        <f>Sample[[#This Row],[A]]/Sample[[#This Row],[C]]</f>
        <v>1.2</v>
      </c>
      <c r="J2994" s="11">
        <f>Sample[[#This Row],[D]]/Sample[[#This Row],[A]]</f>
        <v>1.6666666666666667</v>
      </c>
      <c r="K2994" s="11">
        <f>Sample[[#This Row],[A]]/Sample[[#This Row],[D]]</f>
        <v>0.6</v>
      </c>
      <c r="L2994" s="11">
        <f>Sample[[#This Row],[D]]/Sample[[#This Row],[C]]</f>
        <v>2</v>
      </c>
      <c r="M2994" s="11">
        <f>Sample[[#This Row],[C]]/Sample[[#This Row],[A]]</f>
        <v>0.83333333333333337</v>
      </c>
      <c r="N2994">
        <f>IF(Sample[[#This Row],[Ap]]=0,10,LOG(Sample[[#This Row],[Ap]]))</f>
        <v>-0.3010299956639812</v>
      </c>
      <c r="O2994">
        <f>IF(Sample[[#This Row],[Ei]]=0,10,LOG(Sample[[#This Row],[Ei]]))</f>
        <v>7.9181246047624818E-2</v>
      </c>
      <c r="P2994">
        <f>IF(Sample[[#This Row],[Ii]]=0,10,LOG(Sample[[#This Row],[Ii]]))</f>
        <v>0.22184874961635639</v>
      </c>
      <c r="Q2994">
        <f>Kx-Sample[[#This Row],[Xp]]</f>
        <v>0.3010299956639812</v>
      </c>
      <c r="R2994">
        <f>Ky-Sample[[#This Row],[Yp]]</f>
        <v>-1.0791812460476249</v>
      </c>
      <c r="S2994">
        <f>Kz-Sample[[#This Row],[Zp]]</f>
        <v>0.77815125038364363</v>
      </c>
      <c r="T2994">
        <f>Sample[[#This Row],[Kpy]]*KSc-Sample[[#This Row],[KPz]]*KSb</f>
        <v>0.30102999566398125</v>
      </c>
      <c r="U2994">
        <f>-1*(Sample[[#This Row],[KPx]]*KSc-Sample[[#This Row],[KPz]]*KSa)</f>
        <v>0.3010299956639812</v>
      </c>
      <c r="V2994">
        <f>(Sample[[#This Row],[KPx]]*$R$2-Sample[[#This Row],[Kpy]]*KSa)</f>
        <v>0.3010299956639812</v>
      </c>
      <c r="W2994">
        <f>Sample[[#This Row],[Kpy]]*KTc-Sample[[#This Row],[KPz]]*KTb</f>
        <v>1.8573324964312685</v>
      </c>
      <c r="X2994">
        <f>-1*(Sample[[#This Row],[KPx]]*KTc-Sample[[#This Row],[KPz]]*KTa)</f>
        <v>1.8573324964312685</v>
      </c>
      <c r="Y2994">
        <f>(Sample[[#This Row],[KPx]]*KTb-Sample[[#This Row],[Kpy]]*KTa)</f>
        <v>1.8573324964312685</v>
      </c>
      <c r="Z2994">
        <f>-Sample[[#This Row],[Xp]]*a+Sample[[#This Row],[Yp]]*b+Sample[[#This Row],[Zp]]*c_</f>
        <v>0.6020599913279624</v>
      </c>
      <c r="AA2994" s="8">
        <f>-IF(Sample[[#This Row],[Column2]]&gt;0,1,-1)*SQRT(Sample[[#This Row],[KPx''i]]^2+Sample[[#This Row],[KPx''j]]^2+Sample[[#This Row],[KPx''k]]^2)/Ksmag/Scale</f>
        <v>-0.36868494332449331</v>
      </c>
      <c r="AB2994" s="1">
        <f>SQRT(Sample[[#This Row],[Kpy''i]]^2+Sample[[#This Row],[KPy''j]]^2+Sample[[#This Row],[KPy''k]]^2)/KTmag/Scale</f>
        <v>1.3133324031446891</v>
      </c>
    </row>
    <row r="2995" spans="1:28" hidden="1" x14ac:dyDescent="0.25">
      <c r="A2995" s="5">
        <v>2990</v>
      </c>
      <c r="B2995" s="13" t="s">
        <v>43</v>
      </c>
      <c r="C2995" s="5"/>
      <c r="D2995" s="5"/>
      <c r="E2995">
        <v>1</v>
      </c>
      <c r="F2995">
        <v>10</v>
      </c>
      <c r="G2995">
        <v>7</v>
      </c>
      <c r="H2995" s="11">
        <f>Sample[[#This Row],[C]]/Sample[[#This Row],[D]]</f>
        <v>10</v>
      </c>
      <c r="I2995" s="11">
        <f>Sample[[#This Row],[A]]/Sample[[#This Row],[C]]</f>
        <v>0.7</v>
      </c>
      <c r="J2995" s="11">
        <f>Sample[[#This Row],[D]]/Sample[[#This Row],[A]]</f>
        <v>0.14285714285714285</v>
      </c>
      <c r="K2995" s="11">
        <f>Sample[[#This Row],[A]]/Sample[[#This Row],[D]]</f>
        <v>7</v>
      </c>
      <c r="L2995" s="11">
        <f>Sample[[#This Row],[D]]/Sample[[#This Row],[C]]</f>
        <v>0.1</v>
      </c>
      <c r="M2995" s="11">
        <f>Sample[[#This Row],[C]]/Sample[[#This Row],[A]]</f>
        <v>1.4285714285714286</v>
      </c>
      <c r="N2995">
        <f>IF(Sample[[#This Row],[Ap]]=0,10,LOG(Sample[[#This Row],[Ap]]))</f>
        <v>1</v>
      </c>
      <c r="O2995">
        <f>IF(Sample[[#This Row],[Ei]]=0,10,LOG(Sample[[#This Row],[Ei]]))</f>
        <v>-0.15490195998574319</v>
      </c>
      <c r="P2995">
        <f>IF(Sample[[#This Row],[Ii]]=0,10,LOG(Sample[[#This Row],[Ii]]))</f>
        <v>-0.84509804001425681</v>
      </c>
      <c r="Q2995">
        <f>Kx-Sample[[#This Row],[Xp]]</f>
        <v>-1</v>
      </c>
      <c r="R2995">
        <f>Ky-Sample[[#This Row],[Yp]]</f>
        <v>-0.84509804001425681</v>
      </c>
      <c r="S2995">
        <f>Kz-Sample[[#This Row],[Zp]]</f>
        <v>1.8450980400142569</v>
      </c>
      <c r="T2995">
        <f>Sample[[#This Row],[Kpy]]*KSc-Sample[[#This Row],[KPz]]*KSb</f>
        <v>-1</v>
      </c>
      <c r="U2995">
        <f>-1*(Sample[[#This Row],[KPx]]*KSc-Sample[[#This Row],[KPz]]*KSa)</f>
        <v>-1</v>
      </c>
      <c r="V2995">
        <f>(Sample[[#This Row],[KPx]]*$R$2-Sample[[#This Row],[Kpy]]*KSa)</f>
        <v>-1</v>
      </c>
      <c r="W2995">
        <f>Sample[[#This Row],[Kpy]]*KTc-Sample[[#This Row],[KPz]]*KTb</f>
        <v>2.6901960800285138</v>
      </c>
      <c r="X2995">
        <f>-1*(Sample[[#This Row],[KPx]]*KTc-Sample[[#This Row],[KPz]]*KTa)</f>
        <v>2.6901960800285138</v>
      </c>
      <c r="Y2995">
        <f>(Sample[[#This Row],[KPx]]*KTb-Sample[[#This Row],[Kpy]]*KTa)</f>
        <v>2.6901960800285138</v>
      </c>
      <c r="Z2995">
        <f>-Sample[[#This Row],[Xp]]*a+Sample[[#This Row],[Yp]]*b+Sample[[#This Row],[Zp]]*c_</f>
        <v>-2</v>
      </c>
      <c r="AA2995" s="8">
        <f>-IF(Sample[[#This Row],[Column2]]&gt;0,1,-1)*SQRT(Sample[[#This Row],[KPx''i]]^2+Sample[[#This Row],[KPx''j]]^2+Sample[[#This Row],[KPx''k]]^2)/Ksmag/Scale</f>
        <v>1.2247448713915889</v>
      </c>
      <c r="AB2995" s="1">
        <f>SQRT(Sample[[#This Row],[Kpy''i]]^2+Sample[[#This Row],[KPy''j]]^2+Sample[[#This Row],[KPy''k]]^2)/KTmag/Scale</f>
        <v>1.9022558909096305</v>
      </c>
    </row>
    <row r="2996" spans="1:28" hidden="1" x14ac:dyDescent="0.25">
      <c r="A2996" s="5">
        <v>2991</v>
      </c>
      <c r="B2996" s="13" t="s">
        <v>43</v>
      </c>
      <c r="C2996" s="5"/>
      <c r="D2996" s="5"/>
      <c r="E2996">
        <v>4</v>
      </c>
      <c r="F2996">
        <v>5</v>
      </c>
      <c r="G2996">
        <v>9</v>
      </c>
      <c r="H2996" s="11">
        <f>Sample[[#This Row],[C]]/Sample[[#This Row],[D]]</f>
        <v>1.25</v>
      </c>
      <c r="I2996" s="11">
        <f>Sample[[#This Row],[A]]/Sample[[#This Row],[C]]</f>
        <v>1.8</v>
      </c>
      <c r="J2996" s="11">
        <f>Sample[[#This Row],[D]]/Sample[[#This Row],[A]]</f>
        <v>0.44444444444444442</v>
      </c>
      <c r="K2996" s="11">
        <f>Sample[[#This Row],[A]]/Sample[[#This Row],[D]]</f>
        <v>2.25</v>
      </c>
      <c r="L2996" s="11">
        <f>Sample[[#This Row],[D]]/Sample[[#This Row],[C]]</f>
        <v>0.8</v>
      </c>
      <c r="M2996" s="11">
        <f>Sample[[#This Row],[C]]/Sample[[#This Row],[A]]</f>
        <v>0.55555555555555558</v>
      </c>
      <c r="N2996">
        <f>IF(Sample[[#This Row],[Ap]]=0,10,LOG(Sample[[#This Row],[Ap]]))</f>
        <v>9.691001300805642E-2</v>
      </c>
      <c r="O2996">
        <f>IF(Sample[[#This Row],[Ei]]=0,10,LOG(Sample[[#This Row],[Ei]]))</f>
        <v>0.25527250510330607</v>
      </c>
      <c r="P2996">
        <f>IF(Sample[[#This Row],[Ii]]=0,10,LOG(Sample[[#This Row],[Ii]]))</f>
        <v>-0.35218251811136253</v>
      </c>
      <c r="Q2996">
        <f>Kx-Sample[[#This Row],[Xp]]</f>
        <v>-9.691001300805642E-2</v>
      </c>
      <c r="R2996">
        <f>Ky-Sample[[#This Row],[Yp]]</f>
        <v>-1.255272505103306</v>
      </c>
      <c r="S2996">
        <f>Kz-Sample[[#This Row],[Zp]]</f>
        <v>1.3521825181113625</v>
      </c>
      <c r="T2996">
        <f>Sample[[#This Row],[Kpy]]*KSc-Sample[[#This Row],[KPz]]*KSb</f>
        <v>-9.6910013008056461E-2</v>
      </c>
      <c r="U2996">
        <f>-1*(Sample[[#This Row],[KPx]]*KSc-Sample[[#This Row],[KPz]]*KSa)</f>
        <v>-9.691001300805642E-2</v>
      </c>
      <c r="V2996">
        <f>(Sample[[#This Row],[KPx]]*$R$2-Sample[[#This Row],[Kpy]]*KSa)</f>
        <v>-9.691001300805642E-2</v>
      </c>
      <c r="W2996">
        <f>Sample[[#This Row],[Kpy]]*KTc-Sample[[#This Row],[KPz]]*KTb</f>
        <v>2.6074550232146683</v>
      </c>
      <c r="X2996">
        <f>-1*(Sample[[#This Row],[KPx]]*KTc-Sample[[#This Row],[KPz]]*KTa)</f>
        <v>2.6074550232146687</v>
      </c>
      <c r="Y2996">
        <f>(Sample[[#This Row],[KPx]]*KTb-Sample[[#This Row],[Kpy]]*KTa)</f>
        <v>2.6074550232146683</v>
      </c>
      <c r="Z2996">
        <f>-Sample[[#This Row],[Xp]]*a+Sample[[#This Row],[Yp]]*b+Sample[[#This Row],[Zp]]*c_</f>
        <v>-0.19382002601611292</v>
      </c>
      <c r="AA2996" s="8">
        <f>-IF(Sample[[#This Row],[Column2]]&gt;0,1,-1)*SQRT(Sample[[#This Row],[KPx''i]]^2+Sample[[#This Row],[KPx''j]]^2+Sample[[#This Row],[KPx''k]]^2)/Ksmag/Scale</f>
        <v>0.11869004141810929</v>
      </c>
      <c r="AB2996" s="1">
        <f>SQRT(Sample[[#This Row],[Kpy''i]]^2+Sample[[#This Row],[KPy''j]]^2+Sample[[#This Row],[KPy''k]]^2)/KTmag/Scale</f>
        <v>1.8437491285540188</v>
      </c>
    </row>
    <row r="2998" spans="1:28" x14ac:dyDescent="0.25">
      <c r="S2998">
        <v>1</v>
      </c>
    </row>
    <row r="2999" spans="1:28" x14ac:dyDescent="0.25">
      <c r="U2999">
        <f>U2997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63F8-C456-41DF-94C5-0921FCCB9E11}">
  <dimension ref="A1"/>
  <sheetViews>
    <sheetView workbookViewId="0"/>
  </sheetViews>
  <sheetFormatPr defaultRowHeight="15" x14ac:dyDescent="0.25"/>
  <sheetData>
    <row r="1" spans="1:1" x14ac:dyDescent="0.25">
      <c r="A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EC17-5DBD-4797-AAAA-B894D8AC32FA}">
  <dimension ref="B1:AN1513"/>
  <sheetViews>
    <sheetView tabSelected="1" zoomScale="70" zoomScaleNormal="70" workbookViewId="0">
      <pane xSplit="39480" ySplit="405" topLeftCell="AK1" activePane="bottomLeft"/>
      <selection activeCell="AF1" sqref="AF1:AF337"/>
      <selection pane="topRight" activeCell="AK1" sqref="AK1"/>
      <selection pane="bottomLeft" activeCell="V20" sqref="V20"/>
      <selection pane="bottomRight" activeCell="AK4" sqref="AK4"/>
    </sheetView>
  </sheetViews>
  <sheetFormatPr defaultRowHeight="15" x14ac:dyDescent="0.25"/>
  <cols>
    <col min="1" max="1" width="21.85546875" customWidth="1"/>
    <col min="2" max="6" width="15.85546875" bestFit="1" customWidth="1"/>
    <col min="7" max="7" width="14.85546875" bestFit="1" customWidth="1"/>
    <col min="8" max="10" width="15.85546875" bestFit="1" customWidth="1"/>
    <col min="11" max="11" width="14.85546875" bestFit="1" customWidth="1"/>
    <col min="12" max="12" width="15.85546875" bestFit="1" customWidth="1"/>
    <col min="13" max="13" width="14.85546875" bestFit="1" customWidth="1"/>
    <col min="14" max="15" width="15.85546875" bestFit="1" customWidth="1"/>
    <col min="16" max="16" width="8.5703125" bestFit="1" customWidth="1"/>
    <col min="17" max="17" width="14" bestFit="1" customWidth="1"/>
    <col min="18" max="18" width="9.140625" bestFit="1" customWidth="1"/>
    <col min="19" max="19" width="7.7109375" bestFit="1" customWidth="1"/>
    <col min="20" max="20" width="12" bestFit="1" customWidth="1"/>
    <col min="21" max="21" width="13.5703125" bestFit="1" customWidth="1"/>
    <col min="22" max="22" width="10.140625" bestFit="1" customWidth="1"/>
    <col min="23" max="23" width="11.5703125" bestFit="1" customWidth="1"/>
    <col min="24" max="24" width="16.42578125" bestFit="1" customWidth="1"/>
    <col min="25" max="25" width="14.85546875" bestFit="1" customWidth="1"/>
    <col min="26" max="26" width="15" bestFit="1" customWidth="1"/>
    <col min="27" max="35" width="14.85546875" bestFit="1" customWidth="1"/>
    <col min="36" max="36" width="11" bestFit="1" customWidth="1"/>
    <col min="37" max="37" width="14.85546875" bestFit="1" customWidth="1"/>
    <col min="38" max="38" width="20.28515625" bestFit="1" customWidth="1"/>
  </cols>
  <sheetData>
    <row r="1" spans="2:40" x14ac:dyDescent="0.25">
      <c r="B1" s="6" t="s">
        <v>6</v>
      </c>
      <c r="C1" s="6" t="s">
        <v>7</v>
      </c>
      <c r="D1" s="6" t="s">
        <v>8</v>
      </c>
      <c r="E1" s="2" t="s">
        <v>31</v>
      </c>
      <c r="F1" s="2" t="s">
        <v>32</v>
      </c>
      <c r="G1" s="2" t="s">
        <v>33</v>
      </c>
      <c r="H1" s="3" t="s">
        <v>25</v>
      </c>
      <c r="I1" s="3" t="s">
        <v>26</v>
      </c>
      <c r="J1" s="3" t="s">
        <v>27</v>
      </c>
      <c r="K1" s="4" t="s">
        <v>22</v>
      </c>
      <c r="L1" s="4" t="s">
        <v>23</v>
      </c>
      <c r="M1" s="4" t="s">
        <v>24</v>
      </c>
      <c r="N1" s="4" t="s">
        <v>14</v>
      </c>
      <c r="O1" s="3" t="s">
        <v>71</v>
      </c>
      <c r="P1" s="4" t="s">
        <v>72</v>
      </c>
      <c r="Q1" s="4" t="s">
        <v>73</v>
      </c>
      <c r="R1" s="4" t="s">
        <v>15</v>
      </c>
      <c r="S1" s="4" t="s">
        <v>21</v>
      </c>
      <c r="T1" t="s">
        <v>63</v>
      </c>
      <c r="U1" t="s">
        <v>48</v>
      </c>
      <c r="V1" t="s">
        <v>46</v>
      </c>
      <c r="W1" t="s">
        <v>49</v>
      </c>
      <c r="X1" t="s">
        <v>50</v>
      </c>
      <c r="Y1" t="s">
        <v>51</v>
      </c>
      <c r="Z1" t="s">
        <v>52</v>
      </c>
      <c r="AA1" t="s">
        <v>47</v>
      </c>
      <c r="AB1" t="s">
        <v>66</v>
      </c>
      <c r="AC1" t="s">
        <v>37</v>
      </c>
      <c r="AD1" t="s">
        <v>67</v>
      </c>
      <c r="AE1" t="s">
        <v>68</v>
      </c>
      <c r="AF1" t="s">
        <v>53</v>
      </c>
      <c r="AG1" t="s">
        <v>69</v>
      </c>
      <c r="AH1" t="s">
        <v>70</v>
      </c>
      <c r="AI1" t="s">
        <v>62</v>
      </c>
      <c r="AJ1" t="s">
        <v>29</v>
      </c>
      <c r="AK1" t="s">
        <v>64</v>
      </c>
      <c r="AL1" t="s">
        <v>65</v>
      </c>
    </row>
    <row r="2" spans="2:40" x14ac:dyDescent="0.25">
      <c r="B2" s="8">
        <f>IF(EffortOutcomesAG0[[#This Row],[Apn]]=0,10,LOG(EffortOutcomesAG0[[#This Row],[Apn]]))</f>
        <v>-0.19732398974542681</v>
      </c>
      <c r="C2" s="8">
        <f>IF(EffortOutcomesAG0[[#This Row],[Ein]]=0,10,LOG(EffortOutcomesAG0[[#This Row],[Ein]]))</f>
        <v>10</v>
      </c>
      <c r="D2" s="8">
        <f>IF(EffortOutcomesAG0[[#This Row],[Iin]]=0,10,LOG(EffortOutcomesAG0[[#This Row],[Iin]]))</f>
        <v>10</v>
      </c>
      <c r="E2" s="8">
        <f>Kx-EffortOutcomesAG0[[#This Row],[Xp]]</f>
        <v>0.19732398974542681</v>
      </c>
      <c r="F2" s="8">
        <f>Ky-EffortOutcomesAG0[[#This Row],[Yp]]</f>
        <v>-11</v>
      </c>
      <c r="G2" s="8">
        <f>Kz-EffortOutcomesAG0[[#This Row],[Zp]]</f>
        <v>-9</v>
      </c>
      <c r="H2" s="8">
        <f>EffortOutcomesAG0[[#This Row],[Kpy]]*KSc-EffortOutcomesAG0[[#This Row],[KPz]]*KSb</f>
        <v>20</v>
      </c>
      <c r="I2" s="8">
        <f>-1*(EffortOutcomesAG0[[#This Row],[KPx]]*KSc-EffortOutcomesAG0[[#This Row],[KPz]]*KSa)</f>
        <v>0.19732398974542681</v>
      </c>
      <c r="J2" s="8">
        <f>(EffortOutcomesAG0[[#This Row],[KPx]]*$C$2-EffortOutcomesAG0[[#This Row],[Kpy]]*KSa)</f>
        <v>1.9732398974542682</v>
      </c>
      <c r="K2" s="8">
        <f>EffortOutcomesAG0[[#This Row],[Kpy]]*KTc-EffortOutcomesAG0[[#This Row],[KPz]]*KTb</f>
        <v>2</v>
      </c>
      <c r="L2" s="8">
        <f>-1*(EffortOutcomesAG0[[#This Row],[KPx]]*KTc-EffortOutcomesAG0[[#This Row],[KPz]]*KTa)</f>
        <v>-17.802676010254572</v>
      </c>
      <c r="M2" s="8">
        <f>(EffortOutcomesAG0[[#This Row],[KPx]]*KTb-EffortOutcomesAG0[[#This Row],[Kpy]]*KTa)</f>
        <v>21.802676010254572</v>
      </c>
      <c r="N2" s="8">
        <f>-EffortOutcomesAG0[[#This Row],[Xp]]*a+EffortOutcomesAG0[[#This Row],[Yp]]*b+EffortOutcomesAG0[[#This Row],[Zp]]*c_</f>
        <v>40</v>
      </c>
      <c r="O2">
        <f>-IF(EffortOutcomesAG0[[#This Row],[Column2]]&gt;0,1,-1)*SQRT(EffortOutcomesAG0[[#This Row],[KPx''i]]^2+EffortOutcomesAG0[[#This Row],[KPx''j]]^2+EffortOutcomesAG0[[#This Row],[KPx''k]]^2)/Ksmag/Scale</f>
        <v>-14.211485011247669</v>
      </c>
      <c r="P2" s="9">
        <f>SQRT(EffortOutcomesAG0[[#This Row],[Kpy''i]]^2+EffortOutcomesAG0[[#This Row],[KPy''j]]^2+EffortOutcomesAG0[[#This Row],[KPy''k]]^2)/KTmag/Scale</f>
        <v>11.520213788049711</v>
      </c>
      <c r="Q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" s="14">
        <v>44872</v>
      </c>
      <c r="U2" s="9" t="s">
        <v>57</v>
      </c>
      <c r="V2" t="s">
        <v>74</v>
      </c>
      <c r="W2" t="s">
        <v>56</v>
      </c>
      <c r="X2">
        <v>0</v>
      </c>
      <c r="Y2">
        <v>0.9375</v>
      </c>
      <c r="Z2">
        <v>0.59517857142857145</v>
      </c>
      <c r="AA2">
        <v>0.6348571428571429</v>
      </c>
      <c r="AB2">
        <v>0.9522857142857144</v>
      </c>
      <c r="AC2">
        <v>0</v>
      </c>
      <c r="AD2">
        <v>1.0501050105010501</v>
      </c>
      <c r="AE2">
        <v>1.5751575157515751</v>
      </c>
      <c r="AF2">
        <v>0</v>
      </c>
      <c r="AJ2">
        <v>1</v>
      </c>
      <c r="AK2">
        <f>SUBTOTAL(9,EffortOutcomesAG0[[#This Row],[Allocation]:[Iin]])</f>
        <v>5.7450839548240538</v>
      </c>
      <c r="AL2" t="str">
        <f>EffortOutcomesAG0[[#This Row],[WARDS]]&amp;EffortOutcomesAG0[[#This Row],[Role]]&amp;EffortOutcomesAG0[[#This Row],[Shifts]]</f>
        <v>WATTCERT4AM</v>
      </c>
    </row>
    <row r="3" spans="2:40" x14ac:dyDescent="0.25">
      <c r="B3" s="8">
        <f>IF(EffortOutcomesAG0[[#This Row],[Apn]]=0,10,LOG(EffortOutcomesAG0[[#This Row],[Apn]]))</f>
        <v>-0.19732398974542681</v>
      </c>
      <c r="C3" s="8">
        <f>IF(EffortOutcomesAG0[[#This Row],[Ein]]=0,10,LOG(EffortOutcomesAG0[[#This Row],[Ein]]))</f>
        <v>10</v>
      </c>
      <c r="D3" s="8">
        <f>IF(EffortOutcomesAG0[[#This Row],[Iin]]=0,10,LOG(EffortOutcomesAG0[[#This Row],[Iin]]))</f>
        <v>10</v>
      </c>
      <c r="E3" s="8">
        <f>Kx-EffortOutcomesAG0[[#This Row],[Xp]]</f>
        <v>0.19732398974542681</v>
      </c>
      <c r="F3" s="8">
        <f>Ky-EffortOutcomesAG0[[#This Row],[Yp]]</f>
        <v>-11</v>
      </c>
      <c r="G3" s="8">
        <f>Kz-EffortOutcomesAG0[[#This Row],[Zp]]</f>
        <v>-9</v>
      </c>
      <c r="H3" s="8">
        <f>EffortOutcomesAG0[[#This Row],[Kpy]]*KSc-EffortOutcomesAG0[[#This Row],[KPz]]*KSb</f>
        <v>20</v>
      </c>
      <c r="I3" s="8">
        <f>-1*(EffortOutcomesAG0[[#This Row],[KPx]]*KSc-EffortOutcomesAG0[[#This Row],[KPz]]*KSa)</f>
        <v>0.19732398974542681</v>
      </c>
      <c r="J3" s="8">
        <f>(EffortOutcomesAG0[[#This Row],[KPx]]*$C$2-EffortOutcomesAG0[[#This Row],[Kpy]]*KSa)</f>
        <v>1.9732398974542682</v>
      </c>
      <c r="K3" s="8">
        <f>EffortOutcomesAG0[[#This Row],[Kpy]]*KTc-EffortOutcomesAG0[[#This Row],[KPz]]*KTb</f>
        <v>2</v>
      </c>
      <c r="L3" s="8">
        <f>-1*(EffortOutcomesAG0[[#This Row],[KPx]]*KTc-EffortOutcomesAG0[[#This Row],[KPz]]*KTa)</f>
        <v>-17.802676010254572</v>
      </c>
      <c r="M3" s="8">
        <f>(EffortOutcomesAG0[[#This Row],[KPx]]*KTb-EffortOutcomesAG0[[#This Row],[Kpy]]*KTa)</f>
        <v>21.802676010254572</v>
      </c>
      <c r="N3" s="8">
        <f>-EffortOutcomesAG0[[#This Row],[Xp]]*a+EffortOutcomesAG0[[#This Row],[Yp]]*b+EffortOutcomesAG0[[#This Row],[Zp]]*c_</f>
        <v>40</v>
      </c>
      <c r="O3">
        <f>-IF(EffortOutcomesAG0[[#This Row],[Column2]]&gt;0,1,-1)*SQRT(EffortOutcomesAG0[[#This Row],[KPx''i]]^2+EffortOutcomesAG0[[#This Row],[KPx''j]]^2+EffortOutcomesAG0[[#This Row],[KPx''k]]^2)/Ksmag/Scale</f>
        <v>-14.211485011247669</v>
      </c>
      <c r="P3" s="9">
        <f>SQRT(EffortOutcomesAG0[[#This Row],[Kpy''i]]^2+EffortOutcomesAG0[[#This Row],[KPy''j]]^2+EffortOutcomesAG0[[#This Row],[KPy''k]]^2)/KTmag/Scale</f>
        <v>11.520213788049711</v>
      </c>
      <c r="Q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" s="14">
        <v>44872</v>
      </c>
      <c r="U3" s="9" t="s">
        <v>54</v>
      </c>
      <c r="V3" t="s">
        <v>74</v>
      </c>
      <c r="W3" t="s">
        <v>56</v>
      </c>
      <c r="X3">
        <v>0</v>
      </c>
      <c r="Y3">
        <v>0.9375</v>
      </c>
      <c r="Z3">
        <v>0.59517857142857145</v>
      </c>
      <c r="AA3">
        <v>0.6348571428571429</v>
      </c>
      <c r="AB3">
        <v>0.9522857142857144</v>
      </c>
      <c r="AC3">
        <v>0</v>
      </c>
      <c r="AD3">
        <v>1.0501050105010501</v>
      </c>
      <c r="AE3">
        <v>1.5751575157515751</v>
      </c>
      <c r="AF3">
        <v>0</v>
      </c>
      <c r="AJ3">
        <v>2</v>
      </c>
      <c r="AK3">
        <f>SUBTOTAL(9,EffortOutcomesAG0[[#This Row],[Allocation]:[Iin]])</f>
        <v>5.7450839548240538</v>
      </c>
      <c r="AL3" t="str">
        <f>EffortOutcomesAG0[[#This Row],[WARDS]]&amp;EffortOutcomesAG0[[#This Row],[Role]]&amp;EffortOutcomesAG0[[#This Row],[Shifts]]</f>
        <v>BANKCERT4AM</v>
      </c>
    </row>
    <row r="4" spans="2:40" x14ac:dyDescent="0.25">
      <c r="B4" s="8">
        <f>IF(EffortOutcomesAG0[[#This Row],[Apn]]=0,10,LOG(EffortOutcomesAG0[[#This Row],[Apn]]))</f>
        <v>10</v>
      </c>
      <c r="C4" s="8">
        <f>IF(EffortOutcomesAG0[[#This Row],[Ein]]=0,10,LOG(EffortOutcomesAG0[[#This Row],[Ein]]))</f>
        <v>10</v>
      </c>
      <c r="D4" s="8">
        <f>IF(EffortOutcomesAG0[[#This Row],[Iin]]=0,10,LOG(EffortOutcomesAG0[[#This Row],[Iin]]))</f>
        <v>10</v>
      </c>
      <c r="E4" s="8">
        <f>Kx-EffortOutcomesAG0[[#This Row],[Xp]]</f>
        <v>-10</v>
      </c>
      <c r="F4" s="8">
        <f>Ky-EffortOutcomesAG0[[#This Row],[Yp]]</f>
        <v>-11</v>
      </c>
      <c r="G4" s="8">
        <f>Kz-EffortOutcomesAG0[[#This Row],[Zp]]</f>
        <v>-9</v>
      </c>
      <c r="H4" s="8">
        <f>EffortOutcomesAG0[[#This Row],[Kpy]]*KSc-EffortOutcomesAG0[[#This Row],[KPz]]*KSb</f>
        <v>20</v>
      </c>
      <c r="I4" s="8">
        <f>-1*(EffortOutcomesAG0[[#This Row],[KPx]]*KSc-EffortOutcomesAG0[[#This Row],[KPz]]*KSa)</f>
        <v>-10</v>
      </c>
      <c r="J4" s="8">
        <f>(EffortOutcomesAG0[[#This Row],[KPx]]*$C$2-EffortOutcomesAG0[[#This Row],[Kpy]]*KSa)</f>
        <v>-100</v>
      </c>
      <c r="K4" s="8">
        <f>EffortOutcomesAG0[[#This Row],[Kpy]]*KTc-EffortOutcomesAG0[[#This Row],[KPz]]*KTb</f>
        <v>2</v>
      </c>
      <c r="L4" s="8">
        <f>-1*(EffortOutcomesAG0[[#This Row],[KPx]]*KTc-EffortOutcomesAG0[[#This Row],[KPz]]*KTa)</f>
        <v>-28</v>
      </c>
      <c r="M4" s="8">
        <f>(EffortOutcomesAG0[[#This Row],[KPx]]*KTb-EffortOutcomesAG0[[#This Row],[Kpy]]*KTa)</f>
        <v>32</v>
      </c>
      <c r="N4" s="8">
        <f>-EffortOutcomesAG0[[#This Row],[Xp]]*a+EffortOutcomesAG0[[#This Row],[Yp]]*b+EffortOutcomesAG0[[#This Row],[Zp]]*c_</f>
        <v>40</v>
      </c>
      <c r="O4">
        <f>-IF(EffortOutcomesAG0[[#This Row],[Column2]]&gt;0,1,-1)*SQRT(EffortOutcomesAG0[[#This Row],[KPx''i]]^2+EffortOutcomesAG0[[#This Row],[KPx''j]]^2+EffortOutcomesAG0[[#This Row],[KPx''k]]^2)/Ksmag/Scale</f>
        <v>-72.456883730947197</v>
      </c>
      <c r="P4" s="9">
        <f>SQRT(EffortOutcomesAG0[[#This Row],[Kpy''i]]^2+EffortOutcomesAG0[[#This Row],[KPy''j]]^2+EffortOutcomesAG0[[#This Row],[KPy''k]]^2)/KTmag/Scale</f>
        <v>17.37814719698277</v>
      </c>
      <c r="Q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" s="14">
        <v>44872</v>
      </c>
      <c r="U4" s="9" t="s">
        <v>76</v>
      </c>
      <c r="V4" t="s">
        <v>74</v>
      </c>
      <c r="W4" t="s">
        <v>56</v>
      </c>
      <c r="X4">
        <v>0</v>
      </c>
      <c r="Y4">
        <v>0</v>
      </c>
      <c r="Z4">
        <v>0</v>
      </c>
      <c r="AJ4">
        <v>3</v>
      </c>
      <c r="AK4">
        <f>SUBTOTAL(9,EffortOutcomesAG0[[#This Row],[Allocation]:[Iin]])</f>
        <v>0</v>
      </c>
      <c r="AL4" t="str">
        <f>EffortOutcomesAG0[[#This Row],[WARDS]]&amp;EffortOutcomesAG0[[#This Row],[Role]]&amp;EffortOutcomesAG0[[#This Row],[Shifts]]</f>
        <v>OtherCERT4AM</v>
      </c>
    </row>
    <row r="5" spans="2:40" x14ac:dyDescent="0.25">
      <c r="B5" s="8">
        <f>IF(EffortOutcomesAG0[[#This Row],[Apn]]=0,10,LOG(EffortOutcomesAG0[[#This Row],[Apn]]))</f>
        <v>-0.19732398974542681</v>
      </c>
      <c r="C5" s="8">
        <f>IF(EffortOutcomesAG0[[#This Row],[Ein]]=0,10,LOG(EffortOutcomesAG0[[#This Row],[Ein]]))</f>
        <v>10</v>
      </c>
      <c r="D5" s="8">
        <f>IF(EffortOutcomesAG0[[#This Row],[Iin]]=0,10,LOG(EffortOutcomesAG0[[#This Row],[Iin]]))</f>
        <v>10</v>
      </c>
      <c r="E5" s="8">
        <f>Kx-EffortOutcomesAG0[[#This Row],[Xp]]</f>
        <v>0.19732398974542681</v>
      </c>
      <c r="F5" s="8">
        <f>Ky-EffortOutcomesAG0[[#This Row],[Yp]]</f>
        <v>-11</v>
      </c>
      <c r="G5" s="8">
        <f>Kz-EffortOutcomesAG0[[#This Row],[Zp]]</f>
        <v>-9</v>
      </c>
      <c r="H5" s="8">
        <f>EffortOutcomesAG0[[#This Row],[Kpy]]*KSc-EffortOutcomesAG0[[#This Row],[KPz]]*KSb</f>
        <v>20</v>
      </c>
      <c r="I5" s="8">
        <f>-1*(EffortOutcomesAG0[[#This Row],[KPx]]*KSc-EffortOutcomesAG0[[#This Row],[KPz]]*KSa)</f>
        <v>0.19732398974542681</v>
      </c>
      <c r="J5" s="8">
        <f>(EffortOutcomesAG0[[#This Row],[KPx]]*$C$2-EffortOutcomesAG0[[#This Row],[Kpy]]*KSa)</f>
        <v>1.9732398974542682</v>
      </c>
      <c r="K5" s="8">
        <f>EffortOutcomesAG0[[#This Row],[Kpy]]*KTc-EffortOutcomesAG0[[#This Row],[KPz]]*KTb</f>
        <v>2</v>
      </c>
      <c r="L5" s="8">
        <f>-1*(EffortOutcomesAG0[[#This Row],[KPx]]*KTc-EffortOutcomesAG0[[#This Row],[KPz]]*KTa)</f>
        <v>-17.802676010254572</v>
      </c>
      <c r="M5" s="8">
        <f>(EffortOutcomesAG0[[#This Row],[KPx]]*KTb-EffortOutcomesAG0[[#This Row],[Kpy]]*KTa)</f>
        <v>21.802676010254572</v>
      </c>
      <c r="N5" s="8">
        <f>-EffortOutcomesAG0[[#This Row],[Xp]]*a+EffortOutcomesAG0[[#This Row],[Yp]]*b+EffortOutcomesAG0[[#This Row],[Zp]]*c_</f>
        <v>40</v>
      </c>
      <c r="O5">
        <f>-IF(EffortOutcomesAG0[[#This Row],[Column2]]&gt;0,1,-1)*SQRT(EffortOutcomesAG0[[#This Row],[KPx''i]]^2+EffortOutcomesAG0[[#This Row],[KPx''j]]^2+EffortOutcomesAG0[[#This Row],[KPx''k]]^2)/Ksmag/Scale</f>
        <v>-14.211485011247669</v>
      </c>
      <c r="P5" s="9">
        <f>SQRT(EffortOutcomesAG0[[#This Row],[Kpy''i]]^2+EffortOutcomesAG0[[#This Row],[KPy''j]]^2+EffortOutcomesAG0[[#This Row],[KPy''k]]^2)/KTmag/Scale</f>
        <v>11.520213788049711</v>
      </c>
      <c r="Q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" s="14">
        <v>44872</v>
      </c>
      <c r="U5" s="9" t="s">
        <v>58</v>
      </c>
      <c r="V5" t="s">
        <v>74</v>
      </c>
      <c r="W5" t="s">
        <v>56</v>
      </c>
      <c r="X5">
        <v>0</v>
      </c>
      <c r="Y5">
        <v>0.9375</v>
      </c>
      <c r="Z5">
        <v>0.59517857142857145</v>
      </c>
      <c r="AA5">
        <v>0.6348571428571429</v>
      </c>
      <c r="AB5">
        <v>0.9522857142857144</v>
      </c>
      <c r="AC5">
        <v>0</v>
      </c>
      <c r="AD5">
        <v>1.0501050105010501</v>
      </c>
      <c r="AE5">
        <v>1.5751575157515751</v>
      </c>
      <c r="AF5">
        <v>0</v>
      </c>
      <c r="AJ5">
        <v>4</v>
      </c>
      <c r="AK5">
        <f>SUBTOTAL(9,EffortOutcomesAG0[[#This Row],[Allocation]:[Iin]])</f>
        <v>5.7450839548240538</v>
      </c>
      <c r="AL5" t="str">
        <f>EffortOutcomesAG0[[#This Row],[WARDS]]&amp;EffortOutcomesAG0[[#This Row],[Role]]&amp;EffortOutcomesAG0[[#This Row],[Shifts]]</f>
        <v>WARACERT4AM</v>
      </c>
    </row>
    <row r="6" spans="2:40" x14ac:dyDescent="0.25">
      <c r="B6" s="8">
        <f>IF(EffortOutcomesAG0[[#This Row],[Apn]]=0,10,LOG(EffortOutcomesAG0[[#This Row],[Apn]]))</f>
        <v>-0.19732398974542681</v>
      </c>
      <c r="C6" s="8">
        <f>IF(EffortOutcomesAG0[[#This Row],[Ein]]=0,10,LOG(EffortOutcomesAG0[[#This Row],[Ein]]))</f>
        <v>10</v>
      </c>
      <c r="D6" s="8">
        <f>IF(EffortOutcomesAG0[[#This Row],[Iin]]=0,10,LOG(EffortOutcomesAG0[[#This Row],[Iin]]))</f>
        <v>10</v>
      </c>
      <c r="E6" s="8">
        <f>Kx-EffortOutcomesAG0[[#This Row],[Xp]]</f>
        <v>0.19732398974542681</v>
      </c>
      <c r="F6" s="8">
        <f>Ky-EffortOutcomesAG0[[#This Row],[Yp]]</f>
        <v>-11</v>
      </c>
      <c r="G6" s="8">
        <f>Kz-EffortOutcomesAG0[[#This Row],[Zp]]</f>
        <v>-9</v>
      </c>
      <c r="H6" s="8">
        <f>EffortOutcomesAG0[[#This Row],[Kpy]]*KSc-EffortOutcomesAG0[[#This Row],[KPz]]*KSb</f>
        <v>20</v>
      </c>
      <c r="I6" s="8">
        <f>-1*(EffortOutcomesAG0[[#This Row],[KPx]]*KSc-EffortOutcomesAG0[[#This Row],[KPz]]*KSa)</f>
        <v>0.19732398974542681</v>
      </c>
      <c r="J6" s="8">
        <f>(EffortOutcomesAG0[[#This Row],[KPx]]*$C$2-EffortOutcomesAG0[[#This Row],[Kpy]]*KSa)</f>
        <v>1.9732398974542682</v>
      </c>
      <c r="K6" s="8">
        <f>EffortOutcomesAG0[[#This Row],[Kpy]]*KTc-EffortOutcomesAG0[[#This Row],[KPz]]*KTb</f>
        <v>2</v>
      </c>
      <c r="L6" s="8">
        <f>-1*(EffortOutcomesAG0[[#This Row],[KPx]]*KTc-EffortOutcomesAG0[[#This Row],[KPz]]*KTa)</f>
        <v>-17.802676010254572</v>
      </c>
      <c r="M6" s="8">
        <f>(EffortOutcomesAG0[[#This Row],[KPx]]*KTb-EffortOutcomesAG0[[#This Row],[Kpy]]*KTa)</f>
        <v>21.802676010254572</v>
      </c>
      <c r="N6" s="8">
        <f>-EffortOutcomesAG0[[#This Row],[Xp]]*a+EffortOutcomesAG0[[#This Row],[Yp]]*b+EffortOutcomesAG0[[#This Row],[Zp]]*c_</f>
        <v>40</v>
      </c>
      <c r="O6">
        <f>-IF(EffortOutcomesAG0[[#This Row],[Column2]]&gt;0,1,-1)*SQRT(EffortOutcomesAG0[[#This Row],[KPx''i]]^2+EffortOutcomesAG0[[#This Row],[KPx''j]]^2+EffortOutcomesAG0[[#This Row],[KPx''k]]^2)/Ksmag/Scale</f>
        <v>-14.211485011247669</v>
      </c>
      <c r="P6" s="9">
        <f>SQRT(EffortOutcomesAG0[[#This Row],[Kpy''i]]^2+EffortOutcomesAG0[[#This Row],[KPy''j]]^2+EffortOutcomesAG0[[#This Row],[KPy''k]]^2)/KTmag/Scale</f>
        <v>11.520213788049711</v>
      </c>
      <c r="Q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" s="14">
        <v>44873</v>
      </c>
      <c r="U6" s="9" t="s">
        <v>57</v>
      </c>
      <c r="V6" t="s">
        <v>74</v>
      </c>
      <c r="W6" t="s">
        <v>56</v>
      </c>
      <c r="X6">
        <v>0</v>
      </c>
      <c r="Y6">
        <v>0.9375</v>
      </c>
      <c r="Z6">
        <v>0.59517857142857145</v>
      </c>
      <c r="AA6">
        <v>0.6348571428571429</v>
      </c>
      <c r="AB6">
        <v>0.9522857142857144</v>
      </c>
      <c r="AC6">
        <v>0</v>
      </c>
      <c r="AD6">
        <v>1.0501050105010501</v>
      </c>
      <c r="AE6">
        <v>1.5751575157515751</v>
      </c>
      <c r="AF6">
        <v>0</v>
      </c>
      <c r="AJ6">
        <v>5</v>
      </c>
      <c r="AK6">
        <f>SUBTOTAL(9,EffortOutcomesAG0[[#This Row],[Allocation]:[Iin]])</f>
        <v>5.7450839548240538</v>
      </c>
      <c r="AL6" t="str">
        <f>EffortOutcomesAG0[[#This Row],[WARDS]]&amp;EffortOutcomesAG0[[#This Row],[Role]]&amp;EffortOutcomesAG0[[#This Row],[Shifts]]</f>
        <v>WATTCERT4AM</v>
      </c>
    </row>
    <row r="7" spans="2:40" x14ac:dyDescent="0.25">
      <c r="B7" s="8">
        <f>IF(EffortOutcomesAG0[[#This Row],[Apn]]=0,10,LOG(EffortOutcomesAG0[[#This Row],[Apn]]))</f>
        <v>-0.19732398974542681</v>
      </c>
      <c r="C7" s="8">
        <f>IF(EffortOutcomesAG0[[#This Row],[Ein]]=0,10,LOG(EffortOutcomesAG0[[#This Row],[Ein]]))</f>
        <v>10</v>
      </c>
      <c r="D7" s="8">
        <f>IF(EffortOutcomesAG0[[#This Row],[Iin]]=0,10,LOG(EffortOutcomesAG0[[#This Row],[Iin]]))</f>
        <v>10</v>
      </c>
      <c r="E7" s="8">
        <f>Kx-EffortOutcomesAG0[[#This Row],[Xp]]</f>
        <v>0.19732398974542681</v>
      </c>
      <c r="F7" s="8">
        <f>Ky-EffortOutcomesAG0[[#This Row],[Yp]]</f>
        <v>-11</v>
      </c>
      <c r="G7" s="8">
        <f>Kz-EffortOutcomesAG0[[#This Row],[Zp]]</f>
        <v>-9</v>
      </c>
      <c r="H7" s="8">
        <f>EffortOutcomesAG0[[#This Row],[Kpy]]*KSc-EffortOutcomesAG0[[#This Row],[KPz]]*KSb</f>
        <v>20</v>
      </c>
      <c r="I7" s="8">
        <f>-1*(EffortOutcomesAG0[[#This Row],[KPx]]*KSc-EffortOutcomesAG0[[#This Row],[KPz]]*KSa)</f>
        <v>0.19732398974542681</v>
      </c>
      <c r="J7" s="8">
        <f>(EffortOutcomesAG0[[#This Row],[KPx]]*$C$2-EffortOutcomesAG0[[#This Row],[Kpy]]*KSa)</f>
        <v>1.9732398974542682</v>
      </c>
      <c r="K7" s="8">
        <f>EffortOutcomesAG0[[#This Row],[Kpy]]*KTc-EffortOutcomesAG0[[#This Row],[KPz]]*KTb</f>
        <v>2</v>
      </c>
      <c r="L7" s="8">
        <f>-1*(EffortOutcomesAG0[[#This Row],[KPx]]*KTc-EffortOutcomesAG0[[#This Row],[KPz]]*KTa)</f>
        <v>-17.802676010254572</v>
      </c>
      <c r="M7" s="8">
        <f>(EffortOutcomesAG0[[#This Row],[KPx]]*KTb-EffortOutcomesAG0[[#This Row],[Kpy]]*KTa)</f>
        <v>21.802676010254572</v>
      </c>
      <c r="N7" s="8">
        <f>-EffortOutcomesAG0[[#This Row],[Xp]]*a+EffortOutcomesAG0[[#This Row],[Yp]]*b+EffortOutcomesAG0[[#This Row],[Zp]]*c_</f>
        <v>40</v>
      </c>
      <c r="O7">
        <f>-IF(EffortOutcomesAG0[[#This Row],[Column2]]&gt;0,1,-1)*SQRT(EffortOutcomesAG0[[#This Row],[KPx''i]]^2+EffortOutcomesAG0[[#This Row],[KPx''j]]^2+EffortOutcomesAG0[[#This Row],[KPx''k]]^2)/Ksmag/Scale</f>
        <v>-14.211485011247669</v>
      </c>
      <c r="P7" s="9">
        <f>SQRT(EffortOutcomesAG0[[#This Row],[Kpy''i]]^2+EffortOutcomesAG0[[#This Row],[KPy''j]]^2+EffortOutcomesAG0[[#This Row],[KPy''k]]^2)/KTmag/Scale</f>
        <v>11.520213788049711</v>
      </c>
      <c r="Q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" s="14">
        <v>44873</v>
      </c>
      <c r="U7" s="9" t="s">
        <v>54</v>
      </c>
      <c r="V7" t="s">
        <v>74</v>
      </c>
      <c r="W7" t="s">
        <v>56</v>
      </c>
      <c r="X7">
        <v>0</v>
      </c>
      <c r="Y7">
        <v>0.9375</v>
      </c>
      <c r="Z7">
        <v>0.59517857142857145</v>
      </c>
      <c r="AA7">
        <v>0.6348571428571429</v>
      </c>
      <c r="AB7">
        <v>0.9522857142857144</v>
      </c>
      <c r="AC7">
        <v>0</v>
      </c>
      <c r="AD7">
        <v>1.0501050105010501</v>
      </c>
      <c r="AE7">
        <v>1.5751575157515751</v>
      </c>
      <c r="AF7">
        <v>0</v>
      </c>
      <c r="AJ7">
        <v>6</v>
      </c>
      <c r="AK7">
        <f>SUBTOTAL(9,EffortOutcomesAG0[[#This Row],[Allocation]:[Iin]])</f>
        <v>5.7450839548240538</v>
      </c>
      <c r="AL7" t="str">
        <f>EffortOutcomesAG0[[#This Row],[WARDS]]&amp;EffortOutcomesAG0[[#This Row],[Role]]&amp;EffortOutcomesAG0[[#This Row],[Shifts]]</f>
        <v>BANKCERT4AM</v>
      </c>
    </row>
    <row r="8" spans="2:40" x14ac:dyDescent="0.25">
      <c r="B8" s="8">
        <f>IF(EffortOutcomesAG0[[#This Row],[Apn]]=0,10,LOG(EffortOutcomesAG0[[#This Row],[Apn]]))</f>
        <v>-0.19732398974542681</v>
      </c>
      <c r="C8" s="8">
        <f>IF(EffortOutcomesAG0[[#This Row],[Ein]]=0,10,LOG(EffortOutcomesAG0[[#This Row],[Ein]]))</f>
        <v>10</v>
      </c>
      <c r="D8" s="8">
        <f>IF(EffortOutcomesAG0[[#This Row],[Iin]]=0,10,LOG(EffortOutcomesAG0[[#This Row],[Iin]]))</f>
        <v>10</v>
      </c>
      <c r="E8" s="8">
        <f>Kx-EffortOutcomesAG0[[#This Row],[Xp]]</f>
        <v>0.19732398974542681</v>
      </c>
      <c r="F8" s="8">
        <f>Ky-EffortOutcomesAG0[[#This Row],[Yp]]</f>
        <v>-11</v>
      </c>
      <c r="G8" s="8">
        <f>Kz-EffortOutcomesAG0[[#This Row],[Zp]]</f>
        <v>-9</v>
      </c>
      <c r="H8" s="8">
        <f>EffortOutcomesAG0[[#This Row],[Kpy]]*KSc-EffortOutcomesAG0[[#This Row],[KPz]]*KSb</f>
        <v>20</v>
      </c>
      <c r="I8" s="8">
        <f>-1*(EffortOutcomesAG0[[#This Row],[KPx]]*KSc-EffortOutcomesAG0[[#This Row],[KPz]]*KSa)</f>
        <v>0.19732398974542681</v>
      </c>
      <c r="J8" s="8">
        <f>(EffortOutcomesAG0[[#This Row],[KPx]]*$C$2-EffortOutcomesAG0[[#This Row],[Kpy]]*KSa)</f>
        <v>1.9732398974542682</v>
      </c>
      <c r="K8" s="8">
        <f>EffortOutcomesAG0[[#This Row],[Kpy]]*KTc-EffortOutcomesAG0[[#This Row],[KPz]]*KTb</f>
        <v>2</v>
      </c>
      <c r="L8" s="8">
        <f>-1*(EffortOutcomesAG0[[#This Row],[KPx]]*KTc-EffortOutcomesAG0[[#This Row],[KPz]]*KTa)</f>
        <v>-17.802676010254572</v>
      </c>
      <c r="M8" s="8">
        <f>(EffortOutcomesAG0[[#This Row],[KPx]]*KTb-EffortOutcomesAG0[[#This Row],[Kpy]]*KTa)</f>
        <v>21.802676010254572</v>
      </c>
      <c r="N8" s="8">
        <f>-EffortOutcomesAG0[[#This Row],[Xp]]*a+EffortOutcomesAG0[[#This Row],[Yp]]*b+EffortOutcomesAG0[[#This Row],[Zp]]*c_</f>
        <v>40</v>
      </c>
      <c r="O8">
        <f>-IF(EffortOutcomesAG0[[#This Row],[Column2]]&gt;0,1,-1)*SQRT(EffortOutcomesAG0[[#This Row],[KPx''i]]^2+EffortOutcomesAG0[[#This Row],[KPx''j]]^2+EffortOutcomesAG0[[#This Row],[KPx''k]]^2)/Ksmag/Scale</f>
        <v>-14.211485011247669</v>
      </c>
      <c r="P8" s="9">
        <f>SQRT(EffortOutcomesAG0[[#This Row],[Kpy''i]]^2+EffortOutcomesAG0[[#This Row],[KPy''j]]^2+EffortOutcomesAG0[[#This Row],[KPy''k]]^2)/KTmag/Scale</f>
        <v>11.520213788049711</v>
      </c>
      <c r="Q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" s="14">
        <v>44873</v>
      </c>
      <c r="U8" s="9" t="s">
        <v>58</v>
      </c>
      <c r="V8" t="s">
        <v>74</v>
      </c>
      <c r="W8" t="s">
        <v>56</v>
      </c>
      <c r="X8">
        <v>0</v>
      </c>
      <c r="Y8">
        <v>0.9375</v>
      </c>
      <c r="Z8">
        <v>0.59517857142857145</v>
      </c>
      <c r="AA8">
        <v>0.6348571428571429</v>
      </c>
      <c r="AB8">
        <v>0.9522857142857144</v>
      </c>
      <c r="AC8">
        <v>0</v>
      </c>
      <c r="AD8">
        <v>1.0501050105010501</v>
      </c>
      <c r="AE8">
        <v>1.5751575157515751</v>
      </c>
      <c r="AF8">
        <v>0</v>
      </c>
      <c r="AJ8">
        <v>7</v>
      </c>
      <c r="AK8">
        <f>SUBTOTAL(9,EffortOutcomesAG0[[#This Row],[Allocation]:[Iin]])</f>
        <v>5.7450839548240538</v>
      </c>
      <c r="AL8" t="str">
        <f>EffortOutcomesAG0[[#This Row],[WARDS]]&amp;EffortOutcomesAG0[[#This Row],[Role]]&amp;EffortOutcomesAG0[[#This Row],[Shifts]]</f>
        <v>WARACERT4AM</v>
      </c>
    </row>
    <row r="9" spans="2:40" x14ac:dyDescent="0.25">
      <c r="B9" s="8">
        <f>IF(EffortOutcomesAG0[[#This Row],[Apn]]=0,10,LOG(EffortOutcomesAG0[[#This Row],[Apn]]))</f>
        <v>10</v>
      </c>
      <c r="C9" s="8">
        <f>IF(EffortOutcomesAG0[[#This Row],[Ein]]=0,10,LOG(EffortOutcomesAG0[[#This Row],[Ein]]))</f>
        <v>10</v>
      </c>
      <c r="D9" s="8">
        <f>IF(EffortOutcomesAG0[[#This Row],[Iin]]=0,10,LOG(EffortOutcomesAG0[[#This Row],[Iin]]))</f>
        <v>10</v>
      </c>
      <c r="E9" s="8">
        <f>Kx-EffortOutcomesAG0[[#This Row],[Xp]]</f>
        <v>-10</v>
      </c>
      <c r="F9" s="8">
        <f>Ky-EffortOutcomesAG0[[#This Row],[Yp]]</f>
        <v>-11</v>
      </c>
      <c r="G9" s="8">
        <f>Kz-EffortOutcomesAG0[[#This Row],[Zp]]</f>
        <v>-9</v>
      </c>
      <c r="H9" s="8">
        <f>EffortOutcomesAG0[[#This Row],[Kpy]]*KSc-EffortOutcomesAG0[[#This Row],[KPz]]*KSb</f>
        <v>20</v>
      </c>
      <c r="I9" s="8">
        <f>-1*(EffortOutcomesAG0[[#This Row],[KPx]]*KSc-EffortOutcomesAG0[[#This Row],[KPz]]*KSa)</f>
        <v>-10</v>
      </c>
      <c r="J9" s="8">
        <f>(EffortOutcomesAG0[[#This Row],[KPx]]*$C$2-EffortOutcomesAG0[[#This Row],[Kpy]]*KSa)</f>
        <v>-100</v>
      </c>
      <c r="K9" s="8">
        <f>EffortOutcomesAG0[[#This Row],[Kpy]]*KTc-EffortOutcomesAG0[[#This Row],[KPz]]*KTb</f>
        <v>2</v>
      </c>
      <c r="L9" s="8">
        <f>-1*(EffortOutcomesAG0[[#This Row],[KPx]]*KTc-EffortOutcomesAG0[[#This Row],[KPz]]*KTa)</f>
        <v>-28</v>
      </c>
      <c r="M9" s="8">
        <f>(EffortOutcomesAG0[[#This Row],[KPx]]*KTb-EffortOutcomesAG0[[#This Row],[Kpy]]*KTa)</f>
        <v>32</v>
      </c>
      <c r="N9" s="8">
        <f>-EffortOutcomesAG0[[#This Row],[Xp]]*a+EffortOutcomesAG0[[#This Row],[Yp]]*b+EffortOutcomesAG0[[#This Row],[Zp]]*c_</f>
        <v>40</v>
      </c>
      <c r="O9">
        <f>-IF(EffortOutcomesAG0[[#This Row],[Column2]]&gt;0,1,-1)*SQRT(EffortOutcomesAG0[[#This Row],[KPx''i]]^2+EffortOutcomesAG0[[#This Row],[KPx''j]]^2+EffortOutcomesAG0[[#This Row],[KPx''k]]^2)/Ksmag/Scale</f>
        <v>-72.456883730947197</v>
      </c>
      <c r="P9" s="9">
        <f>SQRT(EffortOutcomesAG0[[#This Row],[Kpy''i]]^2+EffortOutcomesAG0[[#This Row],[KPy''j]]^2+EffortOutcomesAG0[[#This Row],[KPy''k]]^2)/KTmag/Scale</f>
        <v>17.37814719698277</v>
      </c>
      <c r="Q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" s="14">
        <v>44873</v>
      </c>
      <c r="U9" s="9" t="s">
        <v>76</v>
      </c>
      <c r="V9" t="s">
        <v>74</v>
      </c>
      <c r="W9" t="s">
        <v>56</v>
      </c>
      <c r="X9">
        <v>0</v>
      </c>
      <c r="Y9">
        <v>0</v>
      </c>
      <c r="Z9">
        <v>0</v>
      </c>
      <c r="AJ9">
        <v>8</v>
      </c>
      <c r="AK9">
        <f>SUBTOTAL(9,EffortOutcomesAG0[[#This Row],[Allocation]:[Iin]])</f>
        <v>0</v>
      </c>
      <c r="AL9" t="str">
        <f>EffortOutcomesAG0[[#This Row],[WARDS]]&amp;EffortOutcomesAG0[[#This Row],[Role]]&amp;EffortOutcomesAG0[[#This Row],[Shifts]]</f>
        <v>OtherCERT4AM</v>
      </c>
    </row>
    <row r="10" spans="2:40" x14ac:dyDescent="0.25">
      <c r="B10" s="8">
        <f>IF(EffortOutcomesAG0[[#This Row],[Apn]]=0,10,LOG(EffortOutcomesAG0[[#This Row],[Apn]]))</f>
        <v>-0.22728721312287004</v>
      </c>
      <c r="C10" s="8">
        <f>IF(EffortOutcomesAG0[[#This Row],[Ein]]=0,10,LOG(EffortOutcomesAG0[[#This Row],[Ein]]))</f>
        <v>10</v>
      </c>
      <c r="D10" s="8">
        <f>IF(EffortOutcomesAG0[[#This Row],[Iin]]=0,10,LOG(EffortOutcomesAG0[[#This Row],[Iin]]))</f>
        <v>10</v>
      </c>
      <c r="E10" s="8">
        <f>Kx-EffortOutcomesAG0[[#This Row],[Xp]]</f>
        <v>0.22728721312287004</v>
      </c>
      <c r="F10" s="8">
        <f>Ky-EffortOutcomesAG0[[#This Row],[Yp]]</f>
        <v>-11</v>
      </c>
      <c r="G10" s="8">
        <f>Kz-EffortOutcomesAG0[[#This Row],[Zp]]</f>
        <v>-9</v>
      </c>
      <c r="H10" s="8">
        <f>EffortOutcomesAG0[[#This Row],[Kpy]]*KSc-EffortOutcomesAG0[[#This Row],[KPz]]*KSb</f>
        <v>20</v>
      </c>
      <c r="I10" s="8">
        <f>-1*(EffortOutcomesAG0[[#This Row],[KPx]]*KSc-EffortOutcomesAG0[[#This Row],[KPz]]*KSa)</f>
        <v>0.22728721312287004</v>
      </c>
      <c r="J10" s="8">
        <f>(EffortOutcomesAG0[[#This Row],[KPx]]*$C$2-EffortOutcomesAG0[[#This Row],[Kpy]]*KSa)</f>
        <v>2.2728721312287004</v>
      </c>
      <c r="K10" s="8">
        <f>EffortOutcomesAG0[[#This Row],[Kpy]]*KTc-EffortOutcomesAG0[[#This Row],[KPz]]*KTb</f>
        <v>2</v>
      </c>
      <c r="L10" s="8">
        <f>-1*(EffortOutcomesAG0[[#This Row],[KPx]]*KTc-EffortOutcomesAG0[[#This Row],[KPz]]*KTa)</f>
        <v>-17.772712786877129</v>
      </c>
      <c r="M10" s="8">
        <f>(EffortOutcomesAG0[[#This Row],[KPx]]*KTb-EffortOutcomesAG0[[#This Row],[Kpy]]*KTa)</f>
        <v>21.772712786877129</v>
      </c>
      <c r="N10" s="8">
        <f>-EffortOutcomesAG0[[#This Row],[Xp]]*a+EffortOutcomesAG0[[#This Row],[Yp]]*b+EffortOutcomesAG0[[#This Row],[Zp]]*c_</f>
        <v>40</v>
      </c>
      <c r="O10">
        <f>-IF(EffortOutcomesAG0[[#This Row],[Column2]]&gt;0,1,-1)*SQRT(EffortOutcomesAG0[[#This Row],[KPx''i]]^2+EffortOutcomesAG0[[#This Row],[KPx''j]]^2+EffortOutcomesAG0[[#This Row],[KPx''k]]^2)/Ksmag/Scale</f>
        <v>-14.234071926229774</v>
      </c>
      <c r="P10" s="9">
        <f>SQRT(EffortOutcomesAG0[[#This Row],[Kpy''i]]^2+EffortOutcomesAG0[[#This Row],[KPy''j]]^2+EffortOutcomesAG0[[#This Row],[KPy''k]]^2)/KTmag/Scale</f>
        <v>11.503045552553093</v>
      </c>
      <c r="Q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" s="14">
        <v>44874</v>
      </c>
      <c r="U10" s="9" t="s">
        <v>58</v>
      </c>
      <c r="V10" t="s">
        <v>74</v>
      </c>
      <c r="W10" t="s">
        <v>56</v>
      </c>
      <c r="X10">
        <v>0</v>
      </c>
      <c r="Y10">
        <v>0.9375</v>
      </c>
      <c r="Z10">
        <v>0.55549999999999999</v>
      </c>
      <c r="AA10">
        <v>0.59253333333333336</v>
      </c>
      <c r="AB10">
        <v>0.88880000000000003</v>
      </c>
      <c r="AC10">
        <v>0</v>
      </c>
      <c r="AD10">
        <v>1.1251125112511251</v>
      </c>
      <c r="AE10">
        <v>1.6876687668766877</v>
      </c>
      <c r="AF10">
        <v>0</v>
      </c>
      <c r="AJ10">
        <v>9</v>
      </c>
      <c r="AK10">
        <f>SUBTOTAL(9,EffortOutcomesAG0[[#This Row],[Allocation]:[Iin]])</f>
        <v>5.7871146114611465</v>
      </c>
      <c r="AL10" t="str">
        <f>EffortOutcomesAG0[[#This Row],[WARDS]]&amp;EffortOutcomesAG0[[#This Row],[Role]]&amp;EffortOutcomesAG0[[#This Row],[Shifts]]</f>
        <v>WARACERT4AM</v>
      </c>
    </row>
    <row r="11" spans="2:40" x14ac:dyDescent="0.25">
      <c r="B11" s="8">
        <f>IF(EffortOutcomesAG0[[#This Row],[Apn]]=0,10,LOG(EffortOutcomesAG0[[#This Row],[Apn]]))</f>
        <v>-0.22728721312287004</v>
      </c>
      <c r="C11" s="8">
        <f>IF(EffortOutcomesAG0[[#This Row],[Ein]]=0,10,LOG(EffortOutcomesAG0[[#This Row],[Ein]]))</f>
        <v>10</v>
      </c>
      <c r="D11" s="8">
        <f>IF(EffortOutcomesAG0[[#This Row],[Iin]]=0,10,LOG(EffortOutcomesAG0[[#This Row],[Iin]]))</f>
        <v>10</v>
      </c>
      <c r="E11" s="8">
        <f>Kx-EffortOutcomesAG0[[#This Row],[Xp]]</f>
        <v>0.22728721312287004</v>
      </c>
      <c r="F11" s="8">
        <f>Ky-EffortOutcomesAG0[[#This Row],[Yp]]</f>
        <v>-11</v>
      </c>
      <c r="G11" s="8">
        <f>Kz-EffortOutcomesAG0[[#This Row],[Zp]]</f>
        <v>-9</v>
      </c>
      <c r="H11" s="8">
        <f>EffortOutcomesAG0[[#This Row],[Kpy]]*KSc-EffortOutcomesAG0[[#This Row],[KPz]]*KSb</f>
        <v>20</v>
      </c>
      <c r="I11" s="8">
        <f>-1*(EffortOutcomesAG0[[#This Row],[KPx]]*KSc-EffortOutcomesAG0[[#This Row],[KPz]]*KSa)</f>
        <v>0.22728721312287004</v>
      </c>
      <c r="J11" s="8">
        <f>(EffortOutcomesAG0[[#This Row],[KPx]]*$C$2-EffortOutcomesAG0[[#This Row],[Kpy]]*KSa)</f>
        <v>2.2728721312287004</v>
      </c>
      <c r="K11" s="8">
        <f>EffortOutcomesAG0[[#This Row],[Kpy]]*KTc-EffortOutcomesAG0[[#This Row],[KPz]]*KTb</f>
        <v>2</v>
      </c>
      <c r="L11" s="8">
        <f>-1*(EffortOutcomesAG0[[#This Row],[KPx]]*KTc-EffortOutcomesAG0[[#This Row],[KPz]]*KTa)</f>
        <v>-17.772712786877129</v>
      </c>
      <c r="M11" s="8">
        <f>(EffortOutcomesAG0[[#This Row],[KPx]]*KTb-EffortOutcomesAG0[[#This Row],[Kpy]]*KTa)</f>
        <v>21.772712786877129</v>
      </c>
      <c r="N11" s="8">
        <f>-EffortOutcomesAG0[[#This Row],[Xp]]*a+EffortOutcomesAG0[[#This Row],[Yp]]*b+EffortOutcomesAG0[[#This Row],[Zp]]*c_</f>
        <v>40</v>
      </c>
      <c r="O11">
        <f>-IF(EffortOutcomesAG0[[#This Row],[Column2]]&gt;0,1,-1)*SQRT(EffortOutcomesAG0[[#This Row],[KPx''i]]^2+EffortOutcomesAG0[[#This Row],[KPx''j]]^2+EffortOutcomesAG0[[#This Row],[KPx''k]]^2)/Ksmag/Scale</f>
        <v>-14.234071926229774</v>
      </c>
      <c r="P11" s="9">
        <f>SQRT(EffortOutcomesAG0[[#This Row],[Kpy''i]]^2+EffortOutcomesAG0[[#This Row],[KPy''j]]^2+EffortOutcomesAG0[[#This Row],[KPy''k]]^2)/KTmag/Scale</f>
        <v>11.503045552553093</v>
      </c>
      <c r="Q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" s="14">
        <v>44874</v>
      </c>
      <c r="U11" s="9" t="s">
        <v>57</v>
      </c>
      <c r="V11" t="s">
        <v>74</v>
      </c>
      <c r="W11" t="s">
        <v>56</v>
      </c>
      <c r="X11">
        <v>0</v>
      </c>
      <c r="Y11">
        <v>0.9375</v>
      </c>
      <c r="Z11">
        <v>0.55549999999999999</v>
      </c>
      <c r="AA11">
        <v>0.59253333333333336</v>
      </c>
      <c r="AB11">
        <v>0.88880000000000003</v>
      </c>
      <c r="AC11">
        <v>0</v>
      </c>
      <c r="AD11">
        <v>1.1251125112511251</v>
      </c>
      <c r="AE11">
        <v>1.6876687668766877</v>
      </c>
      <c r="AF11">
        <v>0</v>
      </c>
      <c r="AJ11">
        <v>10</v>
      </c>
      <c r="AK11">
        <f>SUBTOTAL(9,EffortOutcomesAG0[[#This Row],[Allocation]:[Iin]])</f>
        <v>5.7871146114611465</v>
      </c>
      <c r="AL11" t="str">
        <f>EffortOutcomesAG0[[#This Row],[WARDS]]&amp;EffortOutcomesAG0[[#This Row],[Role]]&amp;EffortOutcomesAG0[[#This Row],[Shifts]]</f>
        <v>WATTCERT4AM</v>
      </c>
    </row>
    <row r="12" spans="2:40" x14ac:dyDescent="0.25">
      <c r="B12" s="8">
        <f>IF(EffortOutcomesAG0[[#This Row],[Apn]]=0,10,LOG(EffortOutcomesAG0[[#This Row],[Apn]]))</f>
        <v>-0.22728721312287004</v>
      </c>
      <c r="C12" s="8">
        <f>IF(EffortOutcomesAG0[[#This Row],[Ein]]=0,10,LOG(EffortOutcomesAG0[[#This Row],[Ein]]))</f>
        <v>10</v>
      </c>
      <c r="D12" s="8">
        <f>IF(EffortOutcomesAG0[[#This Row],[Iin]]=0,10,LOG(EffortOutcomesAG0[[#This Row],[Iin]]))</f>
        <v>10</v>
      </c>
      <c r="E12" s="8">
        <f>Kx-EffortOutcomesAG0[[#This Row],[Xp]]</f>
        <v>0.22728721312287004</v>
      </c>
      <c r="F12" s="8">
        <f>Ky-EffortOutcomesAG0[[#This Row],[Yp]]</f>
        <v>-11</v>
      </c>
      <c r="G12" s="8">
        <f>Kz-EffortOutcomesAG0[[#This Row],[Zp]]</f>
        <v>-9</v>
      </c>
      <c r="H12" s="8">
        <f>EffortOutcomesAG0[[#This Row],[Kpy]]*KSc-EffortOutcomesAG0[[#This Row],[KPz]]*KSb</f>
        <v>20</v>
      </c>
      <c r="I12" s="8">
        <f>-1*(EffortOutcomesAG0[[#This Row],[KPx]]*KSc-EffortOutcomesAG0[[#This Row],[KPz]]*KSa)</f>
        <v>0.22728721312287004</v>
      </c>
      <c r="J12" s="8">
        <f>(EffortOutcomesAG0[[#This Row],[KPx]]*$C$2-EffortOutcomesAG0[[#This Row],[Kpy]]*KSa)</f>
        <v>2.2728721312287004</v>
      </c>
      <c r="K12" s="8">
        <f>EffortOutcomesAG0[[#This Row],[Kpy]]*KTc-EffortOutcomesAG0[[#This Row],[KPz]]*KTb</f>
        <v>2</v>
      </c>
      <c r="L12" s="8">
        <f>-1*(EffortOutcomesAG0[[#This Row],[KPx]]*KTc-EffortOutcomesAG0[[#This Row],[KPz]]*KTa)</f>
        <v>-17.772712786877129</v>
      </c>
      <c r="M12" s="8">
        <f>(EffortOutcomesAG0[[#This Row],[KPx]]*KTb-EffortOutcomesAG0[[#This Row],[Kpy]]*KTa)</f>
        <v>21.772712786877129</v>
      </c>
      <c r="N12" s="8">
        <f>-EffortOutcomesAG0[[#This Row],[Xp]]*a+EffortOutcomesAG0[[#This Row],[Yp]]*b+EffortOutcomesAG0[[#This Row],[Zp]]*c_</f>
        <v>40</v>
      </c>
      <c r="O12">
        <f>-IF(EffortOutcomesAG0[[#This Row],[Column2]]&gt;0,1,-1)*SQRT(EffortOutcomesAG0[[#This Row],[KPx''i]]^2+EffortOutcomesAG0[[#This Row],[KPx''j]]^2+EffortOutcomesAG0[[#This Row],[KPx''k]]^2)/Ksmag/Scale</f>
        <v>-14.234071926229774</v>
      </c>
      <c r="P12" s="9">
        <f>SQRT(EffortOutcomesAG0[[#This Row],[Kpy''i]]^2+EffortOutcomesAG0[[#This Row],[KPy''j]]^2+EffortOutcomesAG0[[#This Row],[KPy''k]]^2)/KTmag/Scale</f>
        <v>11.503045552553093</v>
      </c>
      <c r="Q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" s="14">
        <v>44874</v>
      </c>
      <c r="U12" s="9" t="s">
        <v>54</v>
      </c>
      <c r="V12" t="s">
        <v>74</v>
      </c>
      <c r="W12" t="s">
        <v>56</v>
      </c>
      <c r="X12">
        <v>0</v>
      </c>
      <c r="Y12">
        <v>0.9375</v>
      </c>
      <c r="Z12">
        <v>0.55549999999999999</v>
      </c>
      <c r="AA12">
        <v>0.59253333333333336</v>
      </c>
      <c r="AB12">
        <v>0.88880000000000003</v>
      </c>
      <c r="AC12">
        <v>0</v>
      </c>
      <c r="AD12">
        <v>1.1251125112511251</v>
      </c>
      <c r="AE12">
        <v>1.6876687668766877</v>
      </c>
      <c r="AF12">
        <v>0</v>
      </c>
      <c r="AJ12">
        <v>11</v>
      </c>
      <c r="AK12">
        <f>SUBTOTAL(9,EffortOutcomesAG0[[#This Row],[Allocation]:[Iin]])</f>
        <v>5.7871146114611465</v>
      </c>
      <c r="AL12" t="str">
        <f>EffortOutcomesAG0[[#This Row],[WARDS]]&amp;EffortOutcomesAG0[[#This Row],[Role]]&amp;EffortOutcomesAG0[[#This Row],[Shifts]]</f>
        <v>BANKCERT4AM</v>
      </c>
    </row>
    <row r="13" spans="2:40" x14ac:dyDescent="0.25">
      <c r="B13" s="8">
        <f>IF(EffortOutcomesAG0[[#This Row],[Apn]]=0,10,LOG(EffortOutcomesAG0[[#This Row],[Apn]]))</f>
        <v>10</v>
      </c>
      <c r="C13" s="8">
        <f>IF(EffortOutcomesAG0[[#This Row],[Ein]]=0,10,LOG(EffortOutcomesAG0[[#This Row],[Ein]]))</f>
        <v>10</v>
      </c>
      <c r="D13" s="8">
        <f>IF(EffortOutcomesAG0[[#This Row],[Iin]]=0,10,LOG(EffortOutcomesAG0[[#This Row],[Iin]]))</f>
        <v>10</v>
      </c>
      <c r="E13" s="8">
        <f>Kx-EffortOutcomesAG0[[#This Row],[Xp]]</f>
        <v>-10</v>
      </c>
      <c r="F13" s="8">
        <f>Ky-EffortOutcomesAG0[[#This Row],[Yp]]</f>
        <v>-11</v>
      </c>
      <c r="G13" s="8">
        <f>Kz-EffortOutcomesAG0[[#This Row],[Zp]]</f>
        <v>-9</v>
      </c>
      <c r="H13" s="8">
        <f>EffortOutcomesAG0[[#This Row],[Kpy]]*KSc-EffortOutcomesAG0[[#This Row],[KPz]]*KSb</f>
        <v>20</v>
      </c>
      <c r="I13" s="8">
        <f>-1*(EffortOutcomesAG0[[#This Row],[KPx]]*KSc-EffortOutcomesAG0[[#This Row],[KPz]]*KSa)</f>
        <v>-10</v>
      </c>
      <c r="J13" s="8">
        <f>(EffortOutcomesAG0[[#This Row],[KPx]]*$C$2-EffortOutcomesAG0[[#This Row],[Kpy]]*KSa)</f>
        <v>-100</v>
      </c>
      <c r="K13" s="8">
        <f>EffortOutcomesAG0[[#This Row],[Kpy]]*KTc-EffortOutcomesAG0[[#This Row],[KPz]]*KTb</f>
        <v>2</v>
      </c>
      <c r="L13" s="8">
        <f>-1*(EffortOutcomesAG0[[#This Row],[KPx]]*KTc-EffortOutcomesAG0[[#This Row],[KPz]]*KTa)</f>
        <v>-28</v>
      </c>
      <c r="M13" s="8">
        <f>(EffortOutcomesAG0[[#This Row],[KPx]]*KTb-EffortOutcomesAG0[[#This Row],[Kpy]]*KTa)</f>
        <v>32</v>
      </c>
      <c r="N13" s="8">
        <f>-EffortOutcomesAG0[[#This Row],[Xp]]*a+EffortOutcomesAG0[[#This Row],[Yp]]*b+EffortOutcomesAG0[[#This Row],[Zp]]*c_</f>
        <v>40</v>
      </c>
      <c r="O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" s="9">
        <f>SQRT(EffortOutcomesAG0[[#This Row],[Kpy''i]]^2+EffortOutcomesAG0[[#This Row],[KPy''j]]^2+EffortOutcomesAG0[[#This Row],[KPy''k]]^2)/KTmag/Scale</f>
        <v>17.37814719698277</v>
      </c>
      <c r="Q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" s="14">
        <v>44874</v>
      </c>
      <c r="U13" s="9" t="s">
        <v>76</v>
      </c>
      <c r="V13" t="s">
        <v>74</v>
      </c>
      <c r="W13" t="s">
        <v>56</v>
      </c>
      <c r="X13">
        <v>0</v>
      </c>
      <c r="Y13">
        <v>0</v>
      </c>
      <c r="Z13">
        <v>0</v>
      </c>
      <c r="AJ13">
        <v>12</v>
      </c>
      <c r="AK13">
        <f>SUBTOTAL(9,EffortOutcomesAG0[[#This Row],[Allocation]:[Iin]])</f>
        <v>0</v>
      </c>
      <c r="AL13" t="str">
        <f>EffortOutcomesAG0[[#This Row],[WARDS]]&amp;EffortOutcomesAG0[[#This Row],[Role]]&amp;EffortOutcomesAG0[[#This Row],[Shifts]]</f>
        <v>OtherCERT4AM</v>
      </c>
    </row>
    <row r="14" spans="2:40" x14ac:dyDescent="0.25">
      <c r="B14" s="8">
        <f>IF(EffortOutcomesAG0[[#This Row],[Apn]]=0,10,LOG(EffortOutcomesAG0[[#This Row],[Apn]]))</f>
        <v>10</v>
      </c>
      <c r="C14" s="8">
        <f>IF(EffortOutcomesAG0[[#This Row],[Ein]]=0,10,LOG(EffortOutcomesAG0[[#This Row],[Ein]]))</f>
        <v>10</v>
      </c>
      <c r="D14" s="8">
        <f>IF(EffortOutcomesAG0[[#This Row],[Iin]]=0,10,LOG(EffortOutcomesAG0[[#This Row],[Iin]]))</f>
        <v>10</v>
      </c>
      <c r="E14" s="8">
        <f>Kx-EffortOutcomesAG0[[#This Row],[Xp]]</f>
        <v>-10</v>
      </c>
      <c r="F14" s="8">
        <f>Ky-EffortOutcomesAG0[[#This Row],[Yp]]</f>
        <v>-11</v>
      </c>
      <c r="G14" s="8">
        <f>Kz-EffortOutcomesAG0[[#This Row],[Zp]]</f>
        <v>-9</v>
      </c>
      <c r="H14" s="8">
        <f>EffortOutcomesAG0[[#This Row],[Kpy]]*KSc-EffortOutcomesAG0[[#This Row],[KPz]]*KSb</f>
        <v>20</v>
      </c>
      <c r="I14" s="8">
        <f>-1*(EffortOutcomesAG0[[#This Row],[KPx]]*KSc-EffortOutcomesAG0[[#This Row],[KPz]]*KSa)</f>
        <v>-10</v>
      </c>
      <c r="J14" s="8">
        <f>(EffortOutcomesAG0[[#This Row],[KPx]]*$C$2-EffortOutcomesAG0[[#This Row],[Kpy]]*KSa)</f>
        <v>-100</v>
      </c>
      <c r="K14" s="8">
        <f>EffortOutcomesAG0[[#This Row],[Kpy]]*KTc-EffortOutcomesAG0[[#This Row],[KPz]]*KTb</f>
        <v>2</v>
      </c>
      <c r="L14" s="8">
        <f>-1*(EffortOutcomesAG0[[#This Row],[KPx]]*KTc-EffortOutcomesAG0[[#This Row],[KPz]]*KTa)</f>
        <v>-28</v>
      </c>
      <c r="M14" s="8">
        <f>(EffortOutcomesAG0[[#This Row],[KPx]]*KTb-EffortOutcomesAG0[[#This Row],[Kpy]]*KTa)</f>
        <v>32</v>
      </c>
      <c r="N14" s="8">
        <f>-EffortOutcomesAG0[[#This Row],[Xp]]*a+EffortOutcomesAG0[[#This Row],[Yp]]*b+EffortOutcomesAG0[[#This Row],[Zp]]*c_</f>
        <v>40</v>
      </c>
      <c r="O14">
        <f>-IF(EffortOutcomesAG0[[#This Row],[Column2]]&gt;0,1,-1)*SQRT(EffortOutcomesAG0[[#This Row],[KPx''i]]^2+EffortOutcomesAG0[[#This Row],[KPx''j]]^2+EffortOutcomesAG0[[#This Row],[KPx''k]]^2)/Ksmag/Scale</f>
        <v>-72.456883730947197</v>
      </c>
      <c r="P14" s="9">
        <f>SQRT(EffortOutcomesAG0[[#This Row],[Kpy''i]]^2+EffortOutcomesAG0[[#This Row],[KPy''j]]^2+EffortOutcomesAG0[[#This Row],[KPy''k]]^2)/KTmag/Scale</f>
        <v>17.37814719698277</v>
      </c>
      <c r="Q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" s="14">
        <v>44875</v>
      </c>
      <c r="U14" s="9" t="s">
        <v>76</v>
      </c>
      <c r="V14" t="s">
        <v>74</v>
      </c>
      <c r="W14" t="s">
        <v>56</v>
      </c>
      <c r="X14">
        <v>0</v>
      </c>
      <c r="Y14">
        <v>0</v>
      </c>
      <c r="Z14">
        <v>0</v>
      </c>
      <c r="AJ14">
        <v>13</v>
      </c>
      <c r="AK14">
        <f>SUBTOTAL(9,EffortOutcomesAG0[[#This Row],[Allocation]:[Iin]])</f>
        <v>0</v>
      </c>
      <c r="AL14" t="str">
        <f>EffortOutcomesAG0[[#This Row],[WARDS]]&amp;EffortOutcomesAG0[[#This Row],[Role]]&amp;EffortOutcomesAG0[[#This Row],[Shifts]]</f>
        <v>OtherCERT4AM</v>
      </c>
    </row>
    <row r="15" spans="2:40" x14ac:dyDescent="0.25">
      <c r="B15" s="8">
        <f>IF(EffortOutcomesAG0[[#This Row],[Apn]]=0,10,LOG(EffortOutcomesAG0[[#This Row],[Apn]]))</f>
        <v>-0.22728721312287004</v>
      </c>
      <c r="C15" s="8">
        <f>IF(EffortOutcomesAG0[[#This Row],[Ein]]=0,10,LOG(EffortOutcomesAG0[[#This Row],[Ein]]))</f>
        <v>10</v>
      </c>
      <c r="D15" s="8">
        <f>IF(EffortOutcomesAG0[[#This Row],[Iin]]=0,10,LOG(EffortOutcomesAG0[[#This Row],[Iin]]))</f>
        <v>10</v>
      </c>
      <c r="E15" s="8">
        <f>Kx-EffortOutcomesAG0[[#This Row],[Xp]]</f>
        <v>0.22728721312287004</v>
      </c>
      <c r="F15" s="8">
        <f>Ky-EffortOutcomesAG0[[#This Row],[Yp]]</f>
        <v>-11</v>
      </c>
      <c r="G15" s="8">
        <f>Kz-EffortOutcomesAG0[[#This Row],[Zp]]</f>
        <v>-9</v>
      </c>
      <c r="H15" s="8">
        <f>EffortOutcomesAG0[[#This Row],[Kpy]]*KSc-EffortOutcomesAG0[[#This Row],[KPz]]*KSb</f>
        <v>20</v>
      </c>
      <c r="I15" s="8">
        <f>-1*(EffortOutcomesAG0[[#This Row],[KPx]]*KSc-EffortOutcomesAG0[[#This Row],[KPz]]*KSa)</f>
        <v>0.22728721312287004</v>
      </c>
      <c r="J15" s="8">
        <f>(EffortOutcomesAG0[[#This Row],[KPx]]*$C$2-EffortOutcomesAG0[[#This Row],[Kpy]]*KSa)</f>
        <v>2.2728721312287004</v>
      </c>
      <c r="K15" s="8">
        <f>EffortOutcomesAG0[[#This Row],[Kpy]]*KTc-EffortOutcomesAG0[[#This Row],[KPz]]*KTb</f>
        <v>2</v>
      </c>
      <c r="L15" s="8">
        <f>-1*(EffortOutcomesAG0[[#This Row],[KPx]]*KTc-EffortOutcomesAG0[[#This Row],[KPz]]*KTa)</f>
        <v>-17.772712786877129</v>
      </c>
      <c r="M15" s="8">
        <f>(EffortOutcomesAG0[[#This Row],[KPx]]*KTb-EffortOutcomesAG0[[#This Row],[Kpy]]*KTa)</f>
        <v>21.772712786877129</v>
      </c>
      <c r="N15" s="8">
        <f>-EffortOutcomesAG0[[#This Row],[Xp]]*a+EffortOutcomesAG0[[#This Row],[Yp]]*b+EffortOutcomesAG0[[#This Row],[Zp]]*c_</f>
        <v>40</v>
      </c>
      <c r="O15">
        <f>-IF(EffortOutcomesAG0[[#This Row],[Column2]]&gt;0,1,-1)*SQRT(EffortOutcomesAG0[[#This Row],[KPx''i]]^2+EffortOutcomesAG0[[#This Row],[KPx''j]]^2+EffortOutcomesAG0[[#This Row],[KPx''k]]^2)/Ksmag/Scale</f>
        <v>-14.234071926229774</v>
      </c>
      <c r="P15" s="9">
        <f>SQRT(EffortOutcomesAG0[[#This Row],[Kpy''i]]^2+EffortOutcomesAG0[[#This Row],[KPy''j]]^2+EffortOutcomesAG0[[#This Row],[KPy''k]]^2)/KTmag/Scale</f>
        <v>11.503045552553093</v>
      </c>
      <c r="Q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" s="14">
        <v>44875</v>
      </c>
      <c r="U15" s="9" t="s">
        <v>54</v>
      </c>
      <c r="V15" t="s">
        <v>74</v>
      </c>
      <c r="W15" t="s">
        <v>56</v>
      </c>
      <c r="X15">
        <v>0</v>
      </c>
      <c r="Y15">
        <v>0.9375</v>
      </c>
      <c r="Z15">
        <v>0.55549999999999999</v>
      </c>
      <c r="AA15">
        <v>0.59253333333333336</v>
      </c>
      <c r="AB15">
        <v>0.88880000000000003</v>
      </c>
      <c r="AC15">
        <v>0</v>
      </c>
      <c r="AD15">
        <v>1.1251125112511251</v>
      </c>
      <c r="AE15">
        <v>1.6876687668766877</v>
      </c>
      <c r="AF15">
        <v>0</v>
      </c>
      <c r="AJ15">
        <v>14</v>
      </c>
      <c r="AK15">
        <f>SUBTOTAL(9,EffortOutcomesAG0[[#This Row],[Allocation]:[Iin]])</f>
        <v>5.7871146114611465</v>
      </c>
      <c r="AL15" t="str">
        <f>EffortOutcomesAG0[[#This Row],[WARDS]]&amp;EffortOutcomesAG0[[#This Row],[Role]]&amp;EffortOutcomesAG0[[#This Row],[Shifts]]</f>
        <v>BANKCERT4AM</v>
      </c>
    </row>
    <row r="16" spans="2:40" x14ac:dyDescent="0.25">
      <c r="B16" s="8">
        <f>IF(EffortOutcomesAG0[[#This Row],[Apn]]=0,10,LOG(EffortOutcomesAG0[[#This Row],[Apn]]))</f>
        <v>-0.22728721312287004</v>
      </c>
      <c r="C16" s="8">
        <f>IF(EffortOutcomesAG0[[#This Row],[Ein]]=0,10,LOG(EffortOutcomesAG0[[#This Row],[Ein]]))</f>
        <v>10</v>
      </c>
      <c r="D16" s="8">
        <f>IF(EffortOutcomesAG0[[#This Row],[Iin]]=0,10,LOG(EffortOutcomesAG0[[#This Row],[Iin]]))</f>
        <v>10</v>
      </c>
      <c r="E16" s="8">
        <f>Kx-EffortOutcomesAG0[[#This Row],[Xp]]</f>
        <v>0.22728721312287004</v>
      </c>
      <c r="F16" s="8">
        <f>Ky-EffortOutcomesAG0[[#This Row],[Yp]]</f>
        <v>-11</v>
      </c>
      <c r="G16" s="8">
        <f>Kz-EffortOutcomesAG0[[#This Row],[Zp]]</f>
        <v>-9</v>
      </c>
      <c r="H16" s="8">
        <f>EffortOutcomesAG0[[#This Row],[Kpy]]*KSc-EffortOutcomesAG0[[#This Row],[KPz]]*KSb</f>
        <v>20</v>
      </c>
      <c r="I16" s="8">
        <f>-1*(EffortOutcomesAG0[[#This Row],[KPx]]*KSc-EffortOutcomesAG0[[#This Row],[KPz]]*KSa)</f>
        <v>0.22728721312287004</v>
      </c>
      <c r="J16" s="8">
        <f>(EffortOutcomesAG0[[#This Row],[KPx]]*$C$2-EffortOutcomesAG0[[#This Row],[Kpy]]*KSa)</f>
        <v>2.2728721312287004</v>
      </c>
      <c r="K16" s="8">
        <f>EffortOutcomesAG0[[#This Row],[Kpy]]*KTc-EffortOutcomesAG0[[#This Row],[KPz]]*KTb</f>
        <v>2</v>
      </c>
      <c r="L16" s="8">
        <f>-1*(EffortOutcomesAG0[[#This Row],[KPx]]*KTc-EffortOutcomesAG0[[#This Row],[KPz]]*KTa)</f>
        <v>-17.772712786877129</v>
      </c>
      <c r="M16" s="8">
        <f>(EffortOutcomesAG0[[#This Row],[KPx]]*KTb-EffortOutcomesAG0[[#This Row],[Kpy]]*KTa)</f>
        <v>21.772712786877129</v>
      </c>
      <c r="N16" s="8">
        <f>-EffortOutcomesAG0[[#This Row],[Xp]]*a+EffortOutcomesAG0[[#This Row],[Yp]]*b+EffortOutcomesAG0[[#This Row],[Zp]]*c_</f>
        <v>40</v>
      </c>
      <c r="O16">
        <f>-IF(EffortOutcomesAG0[[#This Row],[Column2]]&gt;0,1,-1)*SQRT(EffortOutcomesAG0[[#This Row],[KPx''i]]^2+EffortOutcomesAG0[[#This Row],[KPx''j]]^2+EffortOutcomesAG0[[#This Row],[KPx''k]]^2)/Ksmag/Scale</f>
        <v>-14.234071926229774</v>
      </c>
      <c r="P16" s="9">
        <f>SQRT(EffortOutcomesAG0[[#This Row],[Kpy''i]]^2+EffortOutcomesAG0[[#This Row],[KPy''j]]^2+EffortOutcomesAG0[[#This Row],[KPy''k]]^2)/KTmag/Scale</f>
        <v>11.503045552553093</v>
      </c>
      <c r="Q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" s="14">
        <v>44875</v>
      </c>
      <c r="U16" s="9" t="s">
        <v>58</v>
      </c>
      <c r="V16" t="s">
        <v>74</v>
      </c>
      <c r="W16" t="s">
        <v>56</v>
      </c>
      <c r="X16">
        <v>0</v>
      </c>
      <c r="Y16">
        <v>0.9375</v>
      </c>
      <c r="Z16">
        <v>0.55549999999999999</v>
      </c>
      <c r="AA16">
        <v>0.59253333333333336</v>
      </c>
      <c r="AB16">
        <v>0.88880000000000003</v>
      </c>
      <c r="AC16">
        <v>0</v>
      </c>
      <c r="AD16">
        <v>1.1251125112511251</v>
      </c>
      <c r="AE16">
        <v>1.6876687668766877</v>
      </c>
      <c r="AF16">
        <v>0</v>
      </c>
      <c r="AJ16">
        <v>15</v>
      </c>
      <c r="AK16">
        <f>SUBTOTAL(9,EffortOutcomesAG0[[#This Row],[Allocation]:[Iin]])</f>
        <v>5.7871146114611465</v>
      </c>
      <c r="AL16" t="str">
        <f>EffortOutcomesAG0[[#This Row],[WARDS]]&amp;EffortOutcomesAG0[[#This Row],[Role]]&amp;EffortOutcomesAG0[[#This Row],[Shifts]]</f>
        <v>WARACERT4AM</v>
      </c>
      <c r="AN16">
        <f t="shared" ref="AN16:AN47" si="0">SUM(AM16:AM16)</f>
        <v>0</v>
      </c>
    </row>
    <row r="17" spans="2:40" x14ac:dyDescent="0.25">
      <c r="B17" s="8">
        <f>IF(EffortOutcomesAG0[[#This Row],[Apn]]=0,10,LOG(EffortOutcomesAG0[[#This Row],[Apn]]))</f>
        <v>-0.22728721312287004</v>
      </c>
      <c r="C17" s="8">
        <f>IF(EffortOutcomesAG0[[#This Row],[Ein]]=0,10,LOG(EffortOutcomesAG0[[#This Row],[Ein]]))</f>
        <v>10</v>
      </c>
      <c r="D17" s="8">
        <f>IF(EffortOutcomesAG0[[#This Row],[Iin]]=0,10,LOG(EffortOutcomesAG0[[#This Row],[Iin]]))</f>
        <v>10</v>
      </c>
      <c r="E17" s="8">
        <f>Kx-EffortOutcomesAG0[[#This Row],[Xp]]</f>
        <v>0.22728721312287004</v>
      </c>
      <c r="F17" s="8">
        <f>Ky-EffortOutcomesAG0[[#This Row],[Yp]]</f>
        <v>-11</v>
      </c>
      <c r="G17" s="8">
        <f>Kz-EffortOutcomesAG0[[#This Row],[Zp]]</f>
        <v>-9</v>
      </c>
      <c r="H17" s="8">
        <f>EffortOutcomesAG0[[#This Row],[Kpy]]*KSc-EffortOutcomesAG0[[#This Row],[KPz]]*KSb</f>
        <v>20</v>
      </c>
      <c r="I17" s="8">
        <f>-1*(EffortOutcomesAG0[[#This Row],[KPx]]*KSc-EffortOutcomesAG0[[#This Row],[KPz]]*KSa)</f>
        <v>0.22728721312287004</v>
      </c>
      <c r="J17" s="8">
        <f>(EffortOutcomesAG0[[#This Row],[KPx]]*$C$2-EffortOutcomesAG0[[#This Row],[Kpy]]*KSa)</f>
        <v>2.2728721312287004</v>
      </c>
      <c r="K17" s="8">
        <f>EffortOutcomesAG0[[#This Row],[Kpy]]*KTc-EffortOutcomesAG0[[#This Row],[KPz]]*KTb</f>
        <v>2</v>
      </c>
      <c r="L17" s="8">
        <f>-1*(EffortOutcomesAG0[[#This Row],[KPx]]*KTc-EffortOutcomesAG0[[#This Row],[KPz]]*KTa)</f>
        <v>-17.772712786877129</v>
      </c>
      <c r="M17" s="8">
        <f>(EffortOutcomesAG0[[#This Row],[KPx]]*KTb-EffortOutcomesAG0[[#This Row],[Kpy]]*KTa)</f>
        <v>21.772712786877129</v>
      </c>
      <c r="N17" s="8">
        <f>-EffortOutcomesAG0[[#This Row],[Xp]]*a+EffortOutcomesAG0[[#This Row],[Yp]]*b+EffortOutcomesAG0[[#This Row],[Zp]]*c_</f>
        <v>40</v>
      </c>
      <c r="O17">
        <f>-IF(EffortOutcomesAG0[[#This Row],[Column2]]&gt;0,1,-1)*SQRT(EffortOutcomesAG0[[#This Row],[KPx''i]]^2+EffortOutcomesAG0[[#This Row],[KPx''j]]^2+EffortOutcomesAG0[[#This Row],[KPx''k]]^2)/Ksmag/Scale</f>
        <v>-14.234071926229774</v>
      </c>
      <c r="P17" s="9">
        <f>SQRT(EffortOutcomesAG0[[#This Row],[Kpy''i]]^2+EffortOutcomesAG0[[#This Row],[KPy''j]]^2+EffortOutcomesAG0[[#This Row],[KPy''k]]^2)/KTmag/Scale</f>
        <v>11.503045552553093</v>
      </c>
      <c r="Q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" s="14">
        <v>44875</v>
      </c>
      <c r="U17" s="9" t="s">
        <v>57</v>
      </c>
      <c r="V17" t="s">
        <v>74</v>
      </c>
      <c r="W17" t="s">
        <v>56</v>
      </c>
      <c r="X17">
        <v>0</v>
      </c>
      <c r="Y17">
        <v>0.9375</v>
      </c>
      <c r="Z17">
        <v>0.55549999999999999</v>
      </c>
      <c r="AA17">
        <v>0.59253333333333336</v>
      </c>
      <c r="AB17">
        <v>0.88880000000000003</v>
      </c>
      <c r="AC17">
        <v>0</v>
      </c>
      <c r="AD17">
        <v>1.1251125112511251</v>
      </c>
      <c r="AE17">
        <v>1.6876687668766877</v>
      </c>
      <c r="AF17">
        <v>0</v>
      </c>
      <c r="AJ17">
        <v>16</v>
      </c>
      <c r="AK17">
        <f>SUBTOTAL(9,EffortOutcomesAG0[[#This Row],[Allocation]:[Iin]])</f>
        <v>5.7871146114611465</v>
      </c>
      <c r="AL17" t="str">
        <f>EffortOutcomesAG0[[#This Row],[WARDS]]&amp;EffortOutcomesAG0[[#This Row],[Role]]&amp;EffortOutcomesAG0[[#This Row],[Shifts]]</f>
        <v>WATTCERT4AM</v>
      </c>
      <c r="AN17">
        <f t="shared" si="0"/>
        <v>0</v>
      </c>
    </row>
    <row r="18" spans="2:40" x14ac:dyDescent="0.25">
      <c r="B18" s="8">
        <f>IF(EffortOutcomesAG0[[#This Row],[Apn]]=0,10,LOG(EffortOutcomesAG0[[#This Row],[Apn]]))</f>
        <v>-0.29423400275348327</v>
      </c>
      <c r="C18" s="8">
        <f>IF(EffortOutcomesAG0[[#This Row],[Ein]]=0,10,LOG(EffortOutcomesAG0[[#This Row],[Ein]]))</f>
        <v>10</v>
      </c>
      <c r="D18" s="8">
        <f>IF(EffortOutcomesAG0[[#This Row],[Iin]]=0,10,LOG(EffortOutcomesAG0[[#This Row],[Iin]]))</f>
        <v>10</v>
      </c>
      <c r="E18" s="8">
        <f>Kx-EffortOutcomesAG0[[#This Row],[Xp]]</f>
        <v>0.29423400275348327</v>
      </c>
      <c r="F18" s="8">
        <f>Ky-EffortOutcomesAG0[[#This Row],[Yp]]</f>
        <v>-11</v>
      </c>
      <c r="G18" s="8">
        <f>Kz-EffortOutcomesAG0[[#This Row],[Zp]]</f>
        <v>-9</v>
      </c>
      <c r="H18" s="8">
        <f>EffortOutcomesAG0[[#This Row],[Kpy]]*KSc-EffortOutcomesAG0[[#This Row],[KPz]]*KSb</f>
        <v>20</v>
      </c>
      <c r="I18" s="8">
        <f>-1*(EffortOutcomesAG0[[#This Row],[KPx]]*KSc-EffortOutcomesAG0[[#This Row],[KPz]]*KSa)</f>
        <v>0.29423400275348327</v>
      </c>
      <c r="J18" s="8">
        <f>(EffortOutcomesAG0[[#This Row],[KPx]]*$C$2-EffortOutcomesAG0[[#This Row],[Kpy]]*KSa)</f>
        <v>2.9423400275348328</v>
      </c>
      <c r="K18" s="8">
        <f>EffortOutcomesAG0[[#This Row],[Kpy]]*KTc-EffortOutcomesAG0[[#This Row],[KPz]]*KTb</f>
        <v>2</v>
      </c>
      <c r="L18" s="8">
        <f>-1*(EffortOutcomesAG0[[#This Row],[KPx]]*KTc-EffortOutcomesAG0[[#This Row],[KPz]]*KTa)</f>
        <v>-17.705765997246516</v>
      </c>
      <c r="M18" s="8">
        <f>(EffortOutcomesAG0[[#This Row],[KPx]]*KTb-EffortOutcomesAG0[[#This Row],[Kpy]]*KTa)</f>
        <v>21.705765997246516</v>
      </c>
      <c r="N18" s="8">
        <f>-EffortOutcomesAG0[[#This Row],[Xp]]*a+EffortOutcomesAG0[[#This Row],[Yp]]*b+EffortOutcomesAG0[[#This Row],[Zp]]*c_</f>
        <v>40</v>
      </c>
      <c r="O18">
        <f>-IF(EffortOutcomesAG0[[#This Row],[Column2]]&gt;0,1,-1)*SQRT(EffortOutcomesAG0[[#This Row],[KPx''i]]^2+EffortOutcomesAG0[[#This Row],[KPx''j]]^2+EffortOutcomesAG0[[#This Row],[KPx''k]]^2)/Ksmag/Scale</f>
        <v>-14.295872454768368</v>
      </c>
      <c r="P18" s="9">
        <f>SQRT(EffortOutcomesAG0[[#This Row],[Kpy''i]]^2+EffortOutcomesAG0[[#This Row],[KPy''j]]^2+EffortOutcomesAG0[[#This Row],[KPy''k]]^2)/KTmag/Scale</f>
        <v>11.464688010557127</v>
      </c>
      <c r="Q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" s="14">
        <v>44876</v>
      </c>
      <c r="U18" s="9" t="s">
        <v>57</v>
      </c>
      <c r="V18" t="s">
        <v>74</v>
      </c>
      <c r="W18" t="s">
        <v>56</v>
      </c>
      <c r="X18">
        <v>0</v>
      </c>
      <c r="Y18">
        <v>0.9375</v>
      </c>
      <c r="Z18">
        <v>0.47614285714285715</v>
      </c>
      <c r="AA18">
        <v>0.50788571428571427</v>
      </c>
      <c r="AB18">
        <v>0.76182857142857141</v>
      </c>
      <c r="AC18">
        <v>0</v>
      </c>
      <c r="AD18">
        <v>1.3126312631263126</v>
      </c>
      <c r="AE18">
        <v>1.968946894689469</v>
      </c>
      <c r="AF18">
        <v>0</v>
      </c>
      <c r="AJ18">
        <v>17</v>
      </c>
      <c r="AK18">
        <f>SUBTOTAL(9,EffortOutcomesAG0[[#This Row],[Allocation]:[Iin]])</f>
        <v>5.9649353006729244</v>
      </c>
      <c r="AL18" t="str">
        <f>EffortOutcomesAG0[[#This Row],[WARDS]]&amp;EffortOutcomesAG0[[#This Row],[Role]]&amp;EffortOutcomesAG0[[#This Row],[Shifts]]</f>
        <v>WATTCERT4AM</v>
      </c>
      <c r="AN18">
        <f t="shared" si="0"/>
        <v>0</v>
      </c>
    </row>
    <row r="19" spans="2:40" x14ac:dyDescent="0.25">
      <c r="B19" s="8">
        <f>IF(EffortOutcomesAG0[[#This Row],[Apn]]=0,10,LOG(EffortOutcomesAG0[[#This Row],[Apn]]))</f>
        <v>-0.29423400275348327</v>
      </c>
      <c r="C19" s="8">
        <f>IF(EffortOutcomesAG0[[#This Row],[Ein]]=0,10,LOG(EffortOutcomesAG0[[#This Row],[Ein]]))</f>
        <v>10</v>
      </c>
      <c r="D19" s="8">
        <f>IF(EffortOutcomesAG0[[#This Row],[Iin]]=0,10,LOG(EffortOutcomesAG0[[#This Row],[Iin]]))</f>
        <v>10</v>
      </c>
      <c r="E19" s="8">
        <f>Kx-EffortOutcomesAG0[[#This Row],[Xp]]</f>
        <v>0.29423400275348327</v>
      </c>
      <c r="F19" s="8">
        <f>Ky-EffortOutcomesAG0[[#This Row],[Yp]]</f>
        <v>-11</v>
      </c>
      <c r="G19" s="8">
        <f>Kz-EffortOutcomesAG0[[#This Row],[Zp]]</f>
        <v>-9</v>
      </c>
      <c r="H19" s="8">
        <f>EffortOutcomesAG0[[#This Row],[Kpy]]*KSc-EffortOutcomesAG0[[#This Row],[KPz]]*KSb</f>
        <v>20</v>
      </c>
      <c r="I19" s="8">
        <f>-1*(EffortOutcomesAG0[[#This Row],[KPx]]*KSc-EffortOutcomesAG0[[#This Row],[KPz]]*KSa)</f>
        <v>0.29423400275348327</v>
      </c>
      <c r="J19" s="8">
        <f>(EffortOutcomesAG0[[#This Row],[KPx]]*$C$2-EffortOutcomesAG0[[#This Row],[Kpy]]*KSa)</f>
        <v>2.9423400275348328</v>
      </c>
      <c r="K19" s="8">
        <f>EffortOutcomesAG0[[#This Row],[Kpy]]*KTc-EffortOutcomesAG0[[#This Row],[KPz]]*KTb</f>
        <v>2</v>
      </c>
      <c r="L19" s="8">
        <f>-1*(EffortOutcomesAG0[[#This Row],[KPx]]*KTc-EffortOutcomesAG0[[#This Row],[KPz]]*KTa)</f>
        <v>-17.705765997246516</v>
      </c>
      <c r="M19" s="8">
        <f>(EffortOutcomesAG0[[#This Row],[KPx]]*KTb-EffortOutcomesAG0[[#This Row],[Kpy]]*KTa)</f>
        <v>21.705765997246516</v>
      </c>
      <c r="N19" s="8">
        <f>-EffortOutcomesAG0[[#This Row],[Xp]]*a+EffortOutcomesAG0[[#This Row],[Yp]]*b+EffortOutcomesAG0[[#This Row],[Zp]]*c_</f>
        <v>40</v>
      </c>
      <c r="O19">
        <f>-IF(EffortOutcomesAG0[[#This Row],[Column2]]&gt;0,1,-1)*SQRT(EffortOutcomesAG0[[#This Row],[KPx''i]]^2+EffortOutcomesAG0[[#This Row],[KPx''j]]^2+EffortOutcomesAG0[[#This Row],[KPx''k]]^2)/Ksmag/Scale</f>
        <v>-14.295872454768368</v>
      </c>
      <c r="P19" s="9">
        <f>SQRT(EffortOutcomesAG0[[#This Row],[Kpy''i]]^2+EffortOutcomesAG0[[#This Row],[KPy''j]]^2+EffortOutcomesAG0[[#This Row],[KPy''k]]^2)/KTmag/Scale</f>
        <v>11.464688010557127</v>
      </c>
      <c r="Q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" s="14">
        <v>44876</v>
      </c>
      <c r="U19" s="9" t="s">
        <v>54</v>
      </c>
      <c r="V19" t="s">
        <v>74</v>
      </c>
      <c r="W19" t="s">
        <v>56</v>
      </c>
      <c r="X19">
        <v>0</v>
      </c>
      <c r="Y19">
        <v>0.9375</v>
      </c>
      <c r="Z19">
        <v>0.47614285714285715</v>
      </c>
      <c r="AA19">
        <v>0.50788571428571427</v>
      </c>
      <c r="AB19">
        <v>0.76182857142857141</v>
      </c>
      <c r="AC19">
        <v>0</v>
      </c>
      <c r="AD19">
        <v>1.3126312631263126</v>
      </c>
      <c r="AE19">
        <v>1.968946894689469</v>
      </c>
      <c r="AF19">
        <v>0</v>
      </c>
      <c r="AJ19">
        <v>18</v>
      </c>
      <c r="AK19">
        <f>SUBTOTAL(9,EffortOutcomesAG0[[#This Row],[Allocation]:[Iin]])</f>
        <v>5.9649353006729244</v>
      </c>
      <c r="AL19" t="str">
        <f>EffortOutcomesAG0[[#This Row],[WARDS]]&amp;EffortOutcomesAG0[[#This Row],[Role]]&amp;EffortOutcomesAG0[[#This Row],[Shifts]]</f>
        <v>BANKCERT4AM</v>
      </c>
      <c r="AN19">
        <f t="shared" si="0"/>
        <v>0</v>
      </c>
    </row>
    <row r="20" spans="2:40" x14ac:dyDescent="0.25">
      <c r="B20" s="8">
        <f>IF(EffortOutcomesAG0[[#This Row],[Apn]]=0,10,LOG(EffortOutcomesAG0[[#This Row],[Apn]]))</f>
        <v>10</v>
      </c>
      <c r="C20" s="8">
        <f>IF(EffortOutcomesAG0[[#This Row],[Ein]]=0,10,LOG(EffortOutcomesAG0[[#This Row],[Ein]]))</f>
        <v>10</v>
      </c>
      <c r="D20" s="8">
        <f>IF(EffortOutcomesAG0[[#This Row],[Iin]]=0,10,LOG(EffortOutcomesAG0[[#This Row],[Iin]]))</f>
        <v>10</v>
      </c>
      <c r="E20" s="8">
        <f>Kx-EffortOutcomesAG0[[#This Row],[Xp]]</f>
        <v>-10</v>
      </c>
      <c r="F20" s="8">
        <f>Ky-EffortOutcomesAG0[[#This Row],[Yp]]</f>
        <v>-11</v>
      </c>
      <c r="G20" s="8">
        <f>Kz-EffortOutcomesAG0[[#This Row],[Zp]]</f>
        <v>-9</v>
      </c>
      <c r="H20" s="8">
        <f>EffortOutcomesAG0[[#This Row],[Kpy]]*KSc-EffortOutcomesAG0[[#This Row],[KPz]]*KSb</f>
        <v>20</v>
      </c>
      <c r="I20" s="8">
        <f>-1*(EffortOutcomesAG0[[#This Row],[KPx]]*KSc-EffortOutcomesAG0[[#This Row],[KPz]]*KSa)</f>
        <v>-10</v>
      </c>
      <c r="J20" s="8">
        <f>(EffortOutcomesAG0[[#This Row],[KPx]]*$C$2-EffortOutcomesAG0[[#This Row],[Kpy]]*KSa)</f>
        <v>-100</v>
      </c>
      <c r="K20" s="8">
        <f>EffortOutcomesAG0[[#This Row],[Kpy]]*KTc-EffortOutcomesAG0[[#This Row],[KPz]]*KTb</f>
        <v>2</v>
      </c>
      <c r="L20" s="8">
        <f>-1*(EffortOutcomesAG0[[#This Row],[KPx]]*KTc-EffortOutcomesAG0[[#This Row],[KPz]]*KTa)</f>
        <v>-28</v>
      </c>
      <c r="M20" s="8">
        <f>(EffortOutcomesAG0[[#This Row],[KPx]]*KTb-EffortOutcomesAG0[[#This Row],[Kpy]]*KTa)</f>
        <v>32</v>
      </c>
      <c r="N20" s="8">
        <f>-EffortOutcomesAG0[[#This Row],[Xp]]*a+EffortOutcomesAG0[[#This Row],[Yp]]*b+EffortOutcomesAG0[[#This Row],[Zp]]*c_</f>
        <v>40</v>
      </c>
      <c r="O20">
        <f>-IF(EffortOutcomesAG0[[#This Row],[Column2]]&gt;0,1,-1)*SQRT(EffortOutcomesAG0[[#This Row],[KPx''i]]^2+EffortOutcomesAG0[[#This Row],[KPx''j]]^2+EffortOutcomesAG0[[#This Row],[KPx''k]]^2)/Ksmag/Scale</f>
        <v>-72.456883730947197</v>
      </c>
      <c r="P20" s="9">
        <f>SQRT(EffortOutcomesAG0[[#This Row],[Kpy''i]]^2+EffortOutcomesAG0[[#This Row],[KPy''j]]^2+EffortOutcomesAG0[[#This Row],[KPy''k]]^2)/KTmag/Scale</f>
        <v>17.37814719698277</v>
      </c>
      <c r="Q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" s="14">
        <v>44876</v>
      </c>
      <c r="U20" s="9" t="s">
        <v>76</v>
      </c>
      <c r="V20" t="s">
        <v>74</v>
      </c>
      <c r="W20" t="s">
        <v>56</v>
      </c>
      <c r="X20">
        <v>0</v>
      </c>
      <c r="Y20">
        <v>0</v>
      </c>
      <c r="Z20">
        <v>0</v>
      </c>
      <c r="AJ20">
        <v>19</v>
      </c>
      <c r="AK20">
        <f>SUBTOTAL(9,EffortOutcomesAG0[[#This Row],[Allocation]:[Iin]])</f>
        <v>0</v>
      </c>
      <c r="AL20" t="str">
        <f>EffortOutcomesAG0[[#This Row],[WARDS]]&amp;EffortOutcomesAG0[[#This Row],[Role]]&amp;EffortOutcomesAG0[[#This Row],[Shifts]]</f>
        <v>OtherCERT4AM</v>
      </c>
      <c r="AN20">
        <f t="shared" si="0"/>
        <v>0</v>
      </c>
    </row>
    <row r="21" spans="2:40" x14ac:dyDescent="0.25">
      <c r="B21" s="8">
        <f>IF(EffortOutcomesAG0[[#This Row],[Apn]]=0,10,LOG(EffortOutcomesAG0[[#This Row],[Apn]]))</f>
        <v>-0.29423400275348327</v>
      </c>
      <c r="C21" s="8">
        <f>IF(EffortOutcomesAG0[[#This Row],[Ein]]=0,10,LOG(EffortOutcomesAG0[[#This Row],[Ein]]))</f>
        <v>10</v>
      </c>
      <c r="D21" s="8">
        <f>IF(EffortOutcomesAG0[[#This Row],[Iin]]=0,10,LOG(EffortOutcomesAG0[[#This Row],[Iin]]))</f>
        <v>10</v>
      </c>
      <c r="E21" s="8">
        <f>Kx-EffortOutcomesAG0[[#This Row],[Xp]]</f>
        <v>0.29423400275348327</v>
      </c>
      <c r="F21" s="8">
        <f>Ky-EffortOutcomesAG0[[#This Row],[Yp]]</f>
        <v>-11</v>
      </c>
      <c r="G21" s="8">
        <f>Kz-EffortOutcomesAG0[[#This Row],[Zp]]</f>
        <v>-9</v>
      </c>
      <c r="H21" s="8">
        <f>EffortOutcomesAG0[[#This Row],[Kpy]]*KSc-EffortOutcomesAG0[[#This Row],[KPz]]*KSb</f>
        <v>20</v>
      </c>
      <c r="I21" s="8">
        <f>-1*(EffortOutcomesAG0[[#This Row],[KPx]]*KSc-EffortOutcomesAG0[[#This Row],[KPz]]*KSa)</f>
        <v>0.29423400275348327</v>
      </c>
      <c r="J21" s="8">
        <f>(EffortOutcomesAG0[[#This Row],[KPx]]*$C$2-EffortOutcomesAG0[[#This Row],[Kpy]]*KSa)</f>
        <v>2.9423400275348328</v>
      </c>
      <c r="K21" s="8">
        <f>EffortOutcomesAG0[[#This Row],[Kpy]]*KTc-EffortOutcomesAG0[[#This Row],[KPz]]*KTb</f>
        <v>2</v>
      </c>
      <c r="L21" s="8">
        <f>-1*(EffortOutcomesAG0[[#This Row],[KPx]]*KTc-EffortOutcomesAG0[[#This Row],[KPz]]*KTa)</f>
        <v>-17.705765997246516</v>
      </c>
      <c r="M21" s="8">
        <f>(EffortOutcomesAG0[[#This Row],[KPx]]*KTb-EffortOutcomesAG0[[#This Row],[Kpy]]*KTa)</f>
        <v>21.705765997246516</v>
      </c>
      <c r="N21" s="8">
        <f>-EffortOutcomesAG0[[#This Row],[Xp]]*a+EffortOutcomesAG0[[#This Row],[Yp]]*b+EffortOutcomesAG0[[#This Row],[Zp]]*c_</f>
        <v>40</v>
      </c>
      <c r="O21">
        <f>-IF(EffortOutcomesAG0[[#This Row],[Column2]]&gt;0,1,-1)*SQRT(EffortOutcomesAG0[[#This Row],[KPx''i]]^2+EffortOutcomesAG0[[#This Row],[KPx''j]]^2+EffortOutcomesAG0[[#This Row],[KPx''k]]^2)/Ksmag/Scale</f>
        <v>-14.295872454768368</v>
      </c>
      <c r="P21" s="9">
        <f>SQRT(EffortOutcomesAG0[[#This Row],[Kpy''i]]^2+EffortOutcomesAG0[[#This Row],[KPy''j]]^2+EffortOutcomesAG0[[#This Row],[KPy''k]]^2)/KTmag/Scale</f>
        <v>11.464688010557127</v>
      </c>
      <c r="Q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" s="14">
        <v>44876</v>
      </c>
      <c r="U21" s="9" t="s">
        <v>58</v>
      </c>
      <c r="V21" t="s">
        <v>74</v>
      </c>
      <c r="W21" t="s">
        <v>56</v>
      </c>
      <c r="X21">
        <v>0</v>
      </c>
      <c r="Y21">
        <v>0.9375</v>
      </c>
      <c r="Z21">
        <v>0.47614285714285715</v>
      </c>
      <c r="AA21">
        <v>0.50788571428571427</v>
      </c>
      <c r="AB21">
        <v>0.76182857142857141</v>
      </c>
      <c r="AC21">
        <v>0</v>
      </c>
      <c r="AD21">
        <v>1.3126312631263126</v>
      </c>
      <c r="AE21">
        <v>1.968946894689469</v>
      </c>
      <c r="AF21">
        <v>0</v>
      </c>
      <c r="AJ21">
        <v>20</v>
      </c>
      <c r="AK21">
        <f>SUBTOTAL(9,EffortOutcomesAG0[[#This Row],[Allocation]:[Iin]])</f>
        <v>5.9649353006729244</v>
      </c>
      <c r="AL21" t="str">
        <f>EffortOutcomesAG0[[#This Row],[WARDS]]&amp;EffortOutcomesAG0[[#This Row],[Role]]&amp;EffortOutcomesAG0[[#This Row],[Shifts]]</f>
        <v>WARACERT4AM</v>
      </c>
      <c r="AN21">
        <f t="shared" si="0"/>
        <v>0</v>
      </c>
    </row>
    <row r="22" spans="2:40" x14ac:dyDescent="0.25">
      <c r="B22" s="8">
        <f>IF(EffortOutcomesAG0[[#This Row],[Apn]]=0,10,LOG(EffortOutcomesAG0[[#This Row],[Apn]]))</f>
        <v>-0.29423400275348327</v>
      </c>
      <c r="C22" s="8">
        <f>IF(EffortOutcomesAG0[[#This Row],[Ein]]=0,10,LOG(EffortOutcomesAG0[[#This Row],[Ein]]))</f>
        <v>10</v>
      </c>
      <c r="D22" s="8">
        <f>IF(EffortOutcomesAG0[[#This Row],[Iin]]=0,10,LOG(EffortOutcomesAG0[[#This Row],[Iin]]))</f>
        <v>10</v>
      </c>
      <c r="E22" s="8">
        <f>Kx-EffortOutcomesAG0[[#This Row],[Xp]]</f>
        <v>0.29423400275348327</v>
      </c>
      <c r="F22" s="8">
        <f>Ky-EffortOutcomesAG0[[#This Row],[Yp]]</f>
        <v>-11</v>
      </c>
      <c r="G22" s="8">
        <f>Kz-EffortOutcomesAG0[[#This Row],[Zp]]</f>
        <v>-9</v>
      </c>
      <c r="H22" s="8">
        <f>EffortOutcomesAG0[[#This Row],[Kpy]]*KSc-EffortOutcomesAG0[[#This Row],[KPz]]*KSb</f>
        <v>20</v>
      </c>
      <c r="I22" s="8">
        <f>-1*(EffortOutcomesAG0[[#This Row],[KPx]]*KSc-EffortOutcomesAG0[[#This Row],[KPz]]*KSa)</f>
        <v>0.29423400275348327</v>
      </c>
      <c r="J22" s="8">
        <f>(EffortOutcomesAG0[[#This Row],[KPx]]*$C$2-EffortOutcomesAG0[[#This Row],[Kpy]]*KSa)</f>
        <v>2.9423400275348328</v>
      </c>
      <c r="K22" s="8">
        <f>EffortOutcomesAG0[[#This Row],[Kpy]]*KTc-EffortOutcomesAG0[[#This Row],[KPz]]*KTb</f>
        <v>2</v>
      </c>
      <c r="L22" s="8">
        <f>-1*(EffortOutcomesAG0[[#This Row],[KPx]]*KTc-EffortOutcomesAG0[[#This Row],[KPz]]*KTa)</f>
        <v>-17.705765997246516</v>
      </c>
      <c r="M22" s="8">
        <f>(EffortOutcomesAG0[[#This Row],[KPx]]*KTb-EffortOutcomesAG0[[#This Row],[Kpy]]*KTa)</f>
        <v>21.705765997246516</v>
      </c>
      <c r="N22" s="8">
        <f>-EffortOutcomesAG0[[#This Row],[Xp]]*a+EffortOutcomesAG0[[#This Row],[Yp]]*b+EffortOutcomesAG0[[#This Row],[Zp]]*c_</f>
        <v>40</v>
      </c>
      <c r="O22">
        <f>-IF(EffortOutcomesAG0[[#This Row],[Column2]]&gt;0,1,-1)*SQRT(EffortOutcomesAG0[[#This Row],[KPx''i]]^2+EffortOutcomesAG0[[#This Row],[KPx''j]]^2+EffortOutcomesAG0[[#This Row],[KPx''k]]^2)/Ksmag/Scale</f>
        <v>-14.295872454768368</v>
      </c>
      <c r="P22" s="9">
        <f>SQRT(EffortOutcomesAG0[[#This Row],[Kpy''i]]^2+EffortOutcomesAG0[[#This Row],[KPy''j]]^2+EffortOutcomesAG0[[#This Row],[KPy''k]]^2)/KTmag/Scale</f>
        <v>11.464688010557127</v>
      </c>
      <c r="Q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" s="14">
        <v>44877</v>
      </c>
      <c r="U22" s="9" t="s">
        <v>58</v>
      </c>
      <c r="V22" t="s">
        <v>74</v>
      </c>
      <c r="W22" t="s">
        <v>56</v>
      </c>
      <c r="X22">
        <v>0</v>
      </c>
      <c r="Y22">
        <v>0.9375</v>
      </c>
      <c r="Z22">
        <v>0.47614285714285715</v>
      </c>
      <c r="AA22">
        <v>0.50788571428571427</v>
      </c>
      <c r="AB22">
        <v>0.76182857142857141</v>
      </c>
      <c r="AC22">
        <v>0</v>
      </c>
      <c r="AD22">
        <v>1.3126312631263126</v>
      </c>
      <c r="AE22">
        <v>1.968946894689469</v>
      </c>
      <c r="AF22">
        <v>0</v>
      </c>
      <c r="AJ22">
        <v>21</v>
      </c>
      <c r="AK22">
        <f>SUBTOTAL(9,EffortOutcomesAG0[[#This Row],[Allocation]:[Iin]])</f>
        <v>5.9649353006729244</v>
      </c>
      <c r="AL22" t="str">
        <f>EffortOutcomesAG0[[#This Row],[WARDS]]&amp;EffortOutcomesAG0[[#This Row],[Role]]&amp;EffortOutcomesAG0[[#This Row],[Shifts]]</f>
        <v>WARACERT4AM</v>
      </c>
      <c r="AN22">
        <f t="shared" si="0"/>
        <v>0</v>
      </c>
    </row>
    <row r="23" spans="2:40" x14ac:dyDescent="0.25">
      <c r="B23" s="8">
        <f>IF(EffortOutcomesAG0[[#This Row],[Apn]]=0,10,LOG(EffortOutcomesAG0[[#This Row],[Apn]]))</f>
        <v>10</v>
      </c>
      <c r="C23" s="8">
        <f>IF(EffortOutcomesAG0[[#This Row],[Ein]]=0,10,LOG(EffortOutcomesAG0[[#This Row],[Ein]]))</f>
        <v>10</v>
      </c>
      <c r="D23" s="8">
        <f>IF(EffortOutcomesAG0[[#This Row],[Iin]]=0,10,LOG(EffortOutcomesAG0[[#This Row],[Iin]]))</f>
        <v>10</v>
      </c>
      <c r="E23" s="8">
        <f>Kx-EffortOutcomesAG0[[#This Row],[Xp]]</f>
        <v>-10</v>
      </c>
      <c r="F23" s="8">
        <f>Ky-EffortOutcomesAG0[[#This Row],[Yp]]</f>
        <v>-11</v>
      </c>
      <c r="G23" s="8">
        <f>Kz-EffortOutcomesAG0[[#This Row],[Zp]]</f>
        <v>-9</v>
      </c>
      <c r="H23" s="8">
        <f>EffortOutcomesAG0[[#This Row],[Kpy]]*KSc-EffortOutcomesAG0[[#This Row],[KPz]]*KSb</f>
        <v>20</v>
      </c>
      <c r="I23" s="8">
        <f>-1*(EffortOutcomesAG0[[#This Row],[KPx]]*KSc-EffortOutcomesAG0[[#This Row],[KPz]]*KSa)</f>
        <v>-10</v>
      </c>
      <c r="J23" s="8">
        <f>(EffortOutcomesAG0[[#This Row],[KPx]]*$C$2-EffortOutcomesAG0[[#This Row],[Kpy]]*KSa)</f>
        <v>-100</v>
      </c>
      <c r="K23" s="8">
        <f>EffortOutcomesAG0[[#This Row],[Kpy]]*KTc-EffortOutcomesAG0[[#This Row],[KPz]]*KTb</f>
        <v>2</v>
      </c>
      <c r="L23" s="8">
        <f>-1*(EffortOutcomesAG0[[#This Row],[KPx]]*KTc-EffortOutcomesAG0[[#This Row],[KPz]]*KTa)</f>
        <v>-28</v>
      </c>
      <c r="M23" s="8">
        <f>(EffortOutcomesAG0[[#This Row],[KPx]]*KTb-EffortOutcomesAG0[[#This Row],[Kpy]]*KTa)</f>
        <v>32</v>
      </c>
      <c r="N23" s="8">
        <f>-EffortOutcomesAG0[[#This Row],[Xp]]*a+EffortOutcomesAG0[[#This Row],[Yp]]*b+EffortOutcomesAG0[[#This Row],[Zp]]*c_</f>
        <v>40</v>
      </c>
      <c r="O23">
        <f>-IF(EffortOutcomesAG0[[#This Row],[Column2]]&gt;0,1,-1)*SQRT(EffortOutcomesAG0[[#This Row],[KPx''i]]^2+EffortOutcomesAG0[[#This Row],[KPx''j]]^2+EffortOutcomesAG0[[#This Row],[KPx''k]]^2)/Ksmag/Scale</f>
        <v>-72.456883730947197</v>
      </c>
      <c r="P23" s="9">
        <f>SQRT(EffortOutcomesAG0[[#This Row],[Kpy''i]]^2+EffortOutcomesAG0[[#This Row],[KPy''j]]^2+EffortOutcomesAG0[[#This Row],[KPy''k]]^2)/KTmag/Scale</f>
        <v>17.37814719698277</v>
      </c>
      <c r="Q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" s="14">
        <v>44877</v>
      </c>
      <c r="U23" s="9" t="s">
        <v>76</v>
      </c>
      <c r="V23" t="s">
        <v>74</v>
      </c>
      <c r="W23" t="s">
        <v>56</v>
      </c>
      <c r="X23">
        <v>0</v>
      </c>
      <c r="Y23">
        <v>0</v>
      </c>
      <c r="Z23">
        <v>0</v>
      </c>
      <c r="AJ23">
        <v>22</v>
      </c>
      <c r="AK23">
        <f>SUBTOTAL(9,EffortOutcomesAG0[[#This Row],[Allocation]:[Iin]])</f>
        <v>0</v>
      </c>
      <c r="AL23" t="str">
        <f>EffortOutcomesAG0[[#This Row],[WARDS]]&amp;EffortOutcomesAG0[[#This Row],[Role]]&amp;EffortOutcomesAG0[[#This Row],[Shifts]]</f>
        <v>OtherCERT4AM</v>
      </c>
      <c r="AN23">
        <f t="shared" si="0"/>
        <v>0</v>
      </c>
    </row>
    <row r="24" spans="2:40" x14ac:dyDescent="0.25">
      <c r="B24" s="8">
        <f>IF(EffortOutcomesAG0[[#This Row],[Apn]]=0,10,LOG(EffortOutcomesAG0[[#This Row],[Apn]]))</f>
        <v>-0.29423400275348327</v>
      </c>
      <c r="C24" s="8">
        <f>IF(EffortOutcomesAG0[[#This Row],[Ein]]=0,10,LOG(EffortOutcomesAG0[[#This Row],[Ein]]))</f>
        <v>10</v>
      </c>
      <c r="D24" s="8">
        <f>IF(EffortOutcomesAG0[[#This Row],[Iin]]=0,10,LOG(EffortOutcomesAG0[[#This Row],[Iin]]))</f>
        <v>10</v>
      </c>
      <c r="E24" s="8">
        <f>Kx-EffortOutcomesAG0[[#This Row],[Xp]]</f>
        <v>0.29423400275348327</v>
      </c>
      <c r="F24" s="8">
        <f>Ky-EffortOutcomesAG0[[#This Row],[Yp]]</f>
        <v>-11</v>
      </c>
      <c r="G24" s="8">
        <f>Kz-EffortOutcomesAG0[[#This Row],[Zp]]</f>
        <v>-9</v>
      </c>
      <c r="H24" s="8">
        <f>EffortOutcomesAG0[[#This Row],[Kpy]]*KSc-EffortOutcomesAG0[[#This Row],[KPz]]*KSb</f>
        <v>20</v>
      </c>
      <c r="I24" s="8">
        <f>-1*(EffortOutcomesAG0[[#This Row],[KPx]]*KSc-EffortOutcomesAG0[[#This Row],[KPz]]*KSa)</f>
        <v>0.29423400275348327</v>
      </c>
      <c r="J24" s="8">
        <f>(EffortOutcomesAG0[[#This Row],[KPx]]*$C$2-EffortOutcomesAG0[[#This Row],[Kpy]]*KSa)</f>
        <v>2.9423400275348328</v>
      </c>
      <c r="K24" s="8">
        <f>EffortOutcomesAG0[[#This Row],[Kpy]]*KTc-EffortOutcomesAG0[[#This Row],[KPz]]*KTb</f>
        <v>2</v>
      </c>
      <c r="L24" s="8">
        <f>-1*(EffortOutcomesAG0[[#This Row],[KPx]]*KTc-EffortOutcomesAG0[[#This Row],[KPz]]*KTa)</f>
        <v>-17.705765997246516</v>
      </c>
      <c r="M24" s="8">
        <f>(EffortOutcomesAG0[[#This Row],[KPx]]*KTb-EffortOutcomesAG0[[#This Row],[Kpy]]*KTa)</f>
        <v>21.705765997246516</v>
      </c>
      <c r="N24" s="8">
        <f>-EffortOutcomesAG0[[#This Row],[Xp]]*a+EffortOutcomesAG0[[#This Row],[Yp]]*b+EffortOutcomesAG0[[#This Row],[Zp]]*c_</f>
        <v>40</v>
      </c>
      <c r="O24">
        <f>-IF(EffortOutcomesAG0[[#This Row],[Column2]]&gt;0,1,-1)*SQRT(EffortOutcomesAG0[[#This Row],[KPx''i]]^2+EffortOutcomesAG0[[#This Row],[KPx''j]]^2+EffortOutcomesAG0[[#This Row],[KPx''k]]^2)/Ksmag/Scale</f>
        <v>-14.295872454768368</v>
      </c>
      <c r="P24" s="9">
        <f>SQRT(EffortOutcomesAG0[[#This Row],[Kpy''i]]^2+EffortOutcomesAG0[[#This Row],[KPy''j]]^2+EffortOutcomesAG0[[#This Row],[KPy''k]]^2)/KTmag/Scale</f>
        <v>11.464688010557127</v>
      </c>
      <c r="Q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" s="14">
        <v>44877</v>
      </c>
      <c r="U24" s="9" t="s">
        <v>54</v>
      </c>
      <c r="V24" t="s">
        <v>74</v>
      </c>
      <c r="W24" t="s">
        <v>56</v>
      </c>
      <c r="X24">
        <v>0</v>
      </c>
      <c r="Y24">
        <v>0.9375</v>
      </c>
      <c r="Z24">
        <v>0.47614285714285715</v>
      </c>
      <c r="AA24">
        <v>0.50788571428571427</v>
      </c>
      <c r="AB24">
        <v>0.76182857142857141</v>
      </c>
      <c r="AC24">
        <v>0</v>
      </c>
      <c r="AD24">
        <v>1.3126312631263126</v>
      </c>
      <c r="AE24">
        <v>1.968946894689469</v>
      </c>
      <c r="AF24">
        <v>0</v>
      </c>
      <c r="AJ24">
        <v>23</v>
      </c>
      <c r="AK24">
        <f>SUBTOTAL(9,EffortOutcomesAG0[[#This Row],[Allocation]:[Iin]])</f>
        <v>5.9649353006729244</v>
      </c>
      <c r="AL24" t="str">
        <f>EffortOutcomesAG0[[#This Row],[WARDS]]&amp;EffortOutcomesAG0[[#This Row],[Role]]&amp;EffortOutcomesAG0[[#This Row],[Shifts]]</f>
        <v>BANKCERT4AM</v>
      </c>
      <c r="AN24">
        <f t="shared" si="0"/>
        <v>0</v>
      </c>
    </row>
    <row r="25" spans="2:40" x14ac:dyDescent="0.25">
      <c r="B25" s="8">
        <f>IF(EffortOutcomesAG0[[#This Row],[Apn]]=0,10,LOG(EffortOutcomesAG0[[#This Row],[Apn]]))</f>
        <v>-0.29423400275348327</v>
      </c>
      <c r="C25" s="8">
        <f>IF(EffortOutcomesAG0[[#This Row],[Ein]]=0,10,LOG(EffortOutcomesAG0[[#This Row],[Ein]]))</f>
        <v>10</v>
      </c>
      <c r="D25" s="8">
        <f>IF(EffortOutcomesAG0[[#This Row],[Iin]]=0,10,LOG(EffortOutcomesAG0[[#This Row],[Iin]]))</f>
        <v>10</v>
      </c>
      <c r="E25" s="8">
        <f>Kx-EffortOutcomesAG0[[#This Row],[Xp]]</f>
        <v>0.29423400275348327</v>
      </c>
      <c r="F25" s="8">
        <f>Ky-EffortOutcomesAG0[[#This Row],[Yp]]</f>
        <v>-11</v>
      </c>
      <c r="G25" s="8">
        <f>Kz-EffortOutcomesAG0[[#This Row],[Zp]]</f>
        <v>-9</v>
      </c>
      <c r="H25" s="8">
        <f>EffortOutcomesAG0[[#This Row],[Kpy]]*KSc-EffortOutcomesAG0[[#This Row],[KPz]]*KSb</f>
        <v>20</v>
      </c>
      <c r="I25" s="8">
        <f>-1*(EffortOutcomesAG0[[#This Row],[KPx]]*KSc-EffortOutcomesAG0[[#This Row],[KPz]]*KSa)</f>
        <v>0.29423400275348327</v>
      </c>
      <c r="J25" s="8">
        <f>(EffortOutcomesAG0[[#This Row],[KPx]]*$C$2-EffortOutcomesAG0[[#This Row],[Kpy]]*KSa)</f>
        <v>2.9423400275348328</v>
      </c>
      <c r="K25" s="8">
        <f>EffortOutcomesAG0[[#This Row],[Kpy]]*KTc-EffortOutcomesAG0[[#This Row],[KPz]]*KTb</f>
        <v>2</v>
      </c>
      <c r="L25" s="8">
        <f>-1*(EffortOutcomesAG0[[#This Row],[KPx]]*KTc-EffortOutcomesAG0[[#This Row],[KPz]]*KTa)</f>
        <v>-17.705765997246516</v>
      </c>
      <c r="M25" s="8">
        <f>(EffortOutcomesAG0[[#This Row],[KPx]]*KTb-EffortOutcomesAG0[[#This Row],[Kpy]]*KTa)</f>
        <v>21.705765997246516</v>
      </c>
      <c r="N25" s="8">
        <f>-EffortOutcomesAG0[[#This Row],[Xp]]*a+EffortOutcomesAG0[[#This Row],[Yp]]*b+EffortOutcomesAG0[[#This Row],[Zp]]*c_</f>
        <v>40</v>
      </c>
      <c r="O25">
        <f>-IF(EffortOutcomesAG0[[#This Row],[Column2]]&gt;0,1,-1)*SQRT(EffortOutcomesAG0[[#This Row],[KPx''i]]^2+EffortOutcomesAG0[[#This Row],[KPx''j]]^2+EffortOutcomesAG0[[#This Row],[KPx''k]]^2)/Ksmag/Scale</f>
        <v>-14.295872454768368</v>
      </c>
      <c r="P25" s="9">
        <f>SQRT(EffortOutcomesAG0[[#This Row],[Kpy''i]]^2+EffortOutcomesAG0[[#This Row],[KPy''j]]^2+EffortOutcomesAG0[[#This Row],[KPy''k]]^2)/KTmag/Scale</f>
        <v>11.464688010557127</v>
      </c>
      <c r="Q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" s="14">
        <v>44877</v>
      </c>
      <c r="U25" s="9" t="s">
        <v>57</v>
      </c>
      <c r="V25" t="s">
        <v>74</v>
      </c>
      <c r="W25" t="s">
        <v>56</v>
      </c>
      <c r="X25">
        <v>0</v>
      </c>
      <c r="Y25">
        <v>0.9375</v>
      </c>
      <c r="Z25">
        <v>0.47614285714285715</v>
      </c>
      <c r="AA25">
        <v>0.50788571428571427</v>
      </c>
      <c r="AB25">
        <v>0.76182857142857141</v>
      </c>
      <c r="AC25">
        <v>0</v>
      </c>
      <c r="AD25">
        <v>1.3126312631263126</v>
      </c>
      <c r="AE25">
        <v>1.968946894689469</v>
      </c>
      <c r="AF25">
        <v>0</v>
      </c>
      <c r="AJ25">
        <v>24</v>
      </c>
      <c r="AK25">
        <f>SUBTOTAL(9,EffortOutcomesAG0[[#This Row],[Allocation]:[Iin]])</f>
        <v>5.9649353006729244</v>
      </c>
      <c r="AL25" t="str">
        <f>EffortOutcomesAG0[[#This Row],[WARDS]]&amp;EffortOutcomesAG0[[#This Row],[Role]]&amp;EffortOutcomesAG0[[#This Row],[Shifts]]</f>
        <v>WATTCERT4AM</v>
      </c>
      <c r="AN25">
        <f t="shared" si="0"/>
        <v>0</v>
      </c>
    </row>
    <row r="26" spans="2:40" x14ac:dyDescent="0.25">
      <c r="B26" s="8">
        <f>IF(EffortOutcomesAG0[[#This Row],[Apn]]=0,10,LOG(EffortOutcomesAG0[[#This Row],[Apn]]))</f>
        <v>-0.41917273936178318</v>
      </c>
      <c r="C26" s="8">
        <f>IF(EffortOutcomesAG0[[#This Row],[Ein]]=0,10,LOG(EffortOutcomesAG0[[#This Row],[Ein]]))</f>
        <v>10</v>
      </c>
      <c r="D26" s="8">
        <f>IF(EffortOutcomesAG0[[#This Row],[Iin]]=0,10,LOG(EffortOutcomesAG0[[#This Row],[Iin]]))</f>
        <v>10</v>
      </c>
      <c r="E26" s="8">
        <f>Kx-EffortOutcomesAG0[[#This Row],[Xp]]</f>
        <v>0.41917273936178318</v>
      </c>
      <c r="F26" s="8">
        <f>Ky-EffortOutcomesAG0[[#This Row],[Yp]]</f>
        <v>-11</v>
      </c>
      <c r="G26" s="8">
        <f>Kz-EffortOutcomesAG0[[#This Row],[Zp]]</f>
        <v>-9</v>
      </c>
      <c r="H26" s="8">
        <f>EffortOutcomesAG0[[#This Row],[Kpy]]*KSc-EffortOutcomesAG0[[#This Row],[KPz]]*KSb</f>
        <v>20</v>
      </c>
      <c r="I26" s="8">
        <f>-1*(EffortOutcomesAG0[[#This Row],[KPx]]*KSc-EffortOutcomesAG0[[#This Row],[KPz]]*KSa)</f>
        <v>0.41917273936178318</v>
      </c>
      <c r="J26" s="8">
        <f>(EffortOutcomesAG0[[#This Row],[KPx]]*$C$2-EffortOutcomesAG0[[#This Row],[Kpy]]*KSa)</f>
        <v>4.1917273936178319</v>
      </c>
      <c r="K26" s="8">
        <f>EffortOutcomesAG0[[#This Row],[Kpy]]*KTc-EffortOutcomesAG0[[#This Row],[KPz]]*KTb</f>
        <v>2</v>
      </c>
      <c r="L26" s="8">
        <f>-1*(EffortOutcomesAG0[[#This Row],[KPx]]*KTc-EffortOutcomesAG0[[#This Row],[KPz]]*KTa)</f>
        <v>-17.580827260638216</v>
      </c>
      <c r="M26" s="8">
        <f>(EffortOutcomesAG0[[#This Row],[KPx]]*KTb-EffortOutcomesAG0[[#This Row],[Kpy]]*KTa)</f>
        <v>21.580827260638216</v>
      </c>
      <c r="N26" s="8">
        <f>-EffortOutcomesAG0[[#This Row],[Xp]]*a+EffortOutcomesAG0[[#This Row],[Yp]]*b+EffortOutcomesAG0[[#This Row],[Zp]]*c_</f>
        <v>40</v>
      </c>
      <c r="O26">
        <f>-IF(EffortOutcomesAG0[[#This Row],[Column2]]&gt;0,1,-1)*SQRT(EffortOutcomesAG0[[#This Row],[KPx''i]]^2+EffortOutcomesAG0[[#This Row],[KPx''j]]^2+EffortOutcomesAG0[[#This Row],[KPx''k]]^2)/Ksmag/Scale</f>
        <v>-14.452444158823624</v>
      </c>
      <c r="P26" s="9">
        <f>SQRT(EffortOutcomesAG0[[#This Row],[Kpy''i]]^2+EffortOutcomesAG0[[#This Row],[KPy''j]]^2+EffortOutcomesAG0[[#This Row],[KPy''k]]^2)/KTmag/Scale</f>
        <v>11.393108972985274</v>
      </c>
      <c r="Q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" s="14">
        <v>44878</v>
      </c>
      <c r="U26" s="9" t="s">
        <v>54</v>
      </c>
      <c r="V26" t="s">
        <v>74</v>
      </c>
      <c r="W26" t="s">
        <v>56</v>
      </c>
      <c r="X26">
        <v>0</v>
      </c>
      <c r="Y26">
        <v>0.9375</v>
      </c>
      <c r="Z26">
        <v>0.35710714285714285</v>
      </c>
      <c r="AA26">
        <v>0.38091428571428571</v>
      </c>
      <c r="AB26">
        <v>0.57137142857142853</v>
      </c>
      <c r="AC26">
        <v>0</v>
      </c>
      <c r="AD26">
        <v>1.7501750175017503</v>
      </c>
      <c r="AE26">
        <v>2.6252625262526252</v>
      </c>
      <c r="AF26">
        <v>0</v>
      </c>
      <c r="AJ26">
        <v>25</v>
      </c>
      <c r="AK26">
        <f>SUBTOTAL(9,EffortOutcomesAG0[[#This Row],[Allocation]:[Iin]])</f>
        <v>6.6223304008972326</v>
      </c>
      <c r="AL26" t="str">
        <f>EffortOutcomesAG0[[#This Row],[WARDS]]&amp;EffortOutcomesAG0[[#This Row],[Role]]&amp;EffortOutcomesAG0[[#This Row],[Shifts]]</f>
        <v>BANKCERT4AM</v>
      </c>
      <c r="AN26">
        <f t="shared" si="0"/>
        <v>0</v>
      </c>
    </row>
    <row r="27" spans="2:40" x14ac:dyDescent="0.25">
      <c r="B27" s="8">
        <f>IF(EffortOutcomesAG0[[#This Row],[Apn]]=0,10,LOG(EffortOutcomesAG0[[#This Row],[Apn]]))</f>
        <v>-0.41917273936178318</v>
      </c>
      <c r="C27" s="8">
        <f>IF(EffortOutcomesAG0[[#This Row],[Ein]]=0,10,LOG(EffortOutcomesAG0[[#This Row],[Ein]]))</f>
        <v>10</v>
      </c>
      <c r="D27" s="8">
        <f>IF(EffortOutcomesAG0[[#This Row],[Iin]]=0,10,LOG(EffortOutcomesAG0[[#This Row],[Iin]]))</f>
        <v>10</v>
      </c>
      <c r="E27" s="8">
        <f>Kx-EffortOutcomesAG0[[#This Row],[Xp]]</f>
        <v>0.41917273936178318</v>
      </c>
      <c r="F27" s="8">
        <f>Ky-EffortOutcomesAG0[[#This Row],[Yp]]</f>
        <v>-11</v>
      </c>
      <c r="G27" s="8">
        <f>Kz-EffortOutcomesAG0[[#This Row],[Zp]]</f>
        <v>-9</v>
      </c>
      <c r="H27" s="8">
        <f>EffortOutcomesAG0[[#This Row],[Kpy]]*KSc-EffortOutcomesAG0[[#This Row],[KPz]]*KSb</f>
        <v>20</v>
      </c>
      <c r="I27" s="8">
        <f>-1*(EffortOutcomesAG0[[#This Row],[KPx]]*KSc-EffortOutcomesAG0[[#This Row],[KPz]]*KSa)</f>
        <v>0.41917273936178318</v>
      </c>
      <c r="J27" s="8">
        <f>(EffortOutcomesAG0[[#This Row],[KPx]]*$C$2-EffortOutcomesAG0[[#This Row],[Kpy]]*KSa)</f>
        <v>4.1917273936178319</v>
      </c>
      <c r="K27" s="8">
        <f>EffortOutcomesAG0[[#This Row],[Kpy]]*KTc-EffortOutcomesAG0[[#This Row],[KPz]]*KTb</f>
        <v>2</v>
      </c>
      <c r="L27" s="8">
        <f>-1*(EffortOutcomesAG0[[#This Row],[KPx]]*KTc-EffortOutcomesAG0[[#This Row],[KPz]]*KTa)</f>
        <v>-17.580827260638216</v>
      </c>
      <c r="M27" s="8">
        <f>(EffortOutcomesAG0[[#This Row],[KPx]]*KTb-EffortOutcomesAG0[[#This Row],[Kpy]]*KTa)</f>
        <v>21.580827260638216</v>
      </c>
      <c r="N27" s="8">
        <f>-EffortOutcomesAG0[[#This Row],[Xp]]*a+EffortOutcomesAG0[[#This Row],[Yp]]*b+EffortOutcomesAG0[[#This Row],[Zp]]*c_</f>
        <v>40</v>
      </c>
      <c r="O27">
        <f>-IF(EffortOutcomesAG0[[#This Row],[Column2]]&gt;0,1,-1)*SQRT(EffortOutcomesAG0[[#This Row],[KPx''i]]^2+EffortOutcomesAG0[[#This Row],[KPx''j]]^2+EffortOutcomesAG0[[#This Row],[KPx''k]]^2)/Ksmag/Scale</f>
        <v>-14.452444158823624</v>
      </c>
      <c r="P27" s="9">
        <f>SQRT(EffortOutcomesAG0[[#This Row],[Kpy''i]]^2+EffortOutcomesAG0[[#This Row],[KPy''j]]^2+EffortOutcomesAG0[[#This Row],[KPy''k]]^2)/KTmag/Scale</f>
        <v>11.393108972985274</v>
      </c>
      <c r="Q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" s="14">
        <v>44878</v>
      </c>
      <c r="U27" s="9" t="s">
        <v>57</v>
      </c>
      <c r="V27" t="s">
        <v>74</v>
      </c>
      <c r="W27" t="s">
        <v>56</v>
      </c>
      <c r="X27">
        <v>0</v>
      </c>
      <c r="Y27">
        <v>0.9375</v>
      </c>
      <c r="Z27">
        <v>0.35710714285714285</v>
      </c>
      <c r="AA27">
        <v>0.38091428571428571</v>
      </c>
      <c r="AB27">
        <v>0.57137142857142853</v>
      </c>
      <c r="AC27">
        <v>0</v>
      </c>
      <c r="AD27">
        <v>1.7501750175017503</v>
      </c>
      <c r="AE27">
        <v>2.6252625262526252</v>
      </c>
      <c r="AF27">
        <v>0</v>
      </c>
      <c r="AJ27">
        <v>26</v>
      </c>
      <c r="AK27">
        <f>SUBTOTAL(9,EffortOutcomesAG0[[#This Row],[Allocation]:[Iin]])</f>
        <v>6.6223304008972326</v>
      </c>
      <c r="AL27" t="str">
        <f>EffortOutcomesAG0[[#This Row],[WARDS]]&amp;EffortOutcomesAG0[[#This Row],[Role]]&amp;EffortOutcomesAG0[[#This Row],[Shifts]]</f>
        <v>WATTCERT4AM</v>
      </c>
      <c r="AN27">
        <f t="shared" si="0"/>
        <v>0</v>
      </c>
    </row>
    <row r="28" spans="2:40" x14ac:dyDescent="0.25">
      <c r="B28" s="8">
        <f>IF(EffortOutcomesAG0[[#This Row],[Apn]]=0,10,LOG(EffortOutcomesAG0[[#This Row],[Apn]]))</f>
        <v>10</v>
      </c>
      <c r="C28" s="8">
        <f>IF(EffortOutcomesAG0[[#This Row],[Ein]]=0,10,LOG(EffortOutcomesAG0[[#This Row],[Ein]]))</f>
        <v>10</v>
      </c>
      <c r="D28" s="8">
        <f>IF(EffortOutcomesAG0[[#This Row],[Iin]]=0,10,LOG(EffortOutcomesAG0[[#This Row],[Iin]]))</f>
        <v>10</v>
      </c>
      <c r="E28" s="8">
        <f>Kx-EffortOutcomesAG0[[#This Row],[Xp]]</f>
        <v>-10</v>
      </c>
      <c r="F28" s="8">
        <f>Ky-EffortOutcomesAG0[[#This Row],[Yp]]</f>
        <v>-11</v>
      </c>
      <c r="G28" s="8">
        <f>Kz-EffortOutcomesAG0[[#This Row],[Zp]]</f>
        <v>-9</v>
      </c>
      <c r="H28" s="8">
        <f>EffortOutcomesAG0[[#This Row],[Kpy]]*KSc-EffortOutcomesAG0[[#This Row],[KPz]]*KSb</f>
        <v>20</v>
      </c>
      <c r="I28" s="8">
        <f>-1*(EffortOutcomesAG0[[#This Row],[KPx]]*KSc-EffortOutcomesAG0[[#This Row],[KPz]]*KSa)</f>
        <v>-10</v>
      </c>
      <c r="J28" s="8">
        <f>(EffortOutcomesAG0[[#This Row],[KPx]]*$C$2-EffortOutcomesAG0[[#This Row],[Kpy]]*KSa)</f>
        <v>-100</v>
      </c>
      <c r="K28" s="8">
        <f>EffortOutcomesAG0[[#This Row],[Kpy]]*KTc-EffortOutcomesAG0[[#This Row],[KPz]]*KTb</f>
        <v>2</v>
      </c>
      <c r="L28" s="8">
        <f>-1*(EffortOutcomesAG0[[#This Row],[KPx]]*KTc-EffortOutcomesAG0[[#This Row],[KPz]]*KTa)</f>
        <v>-28</v>
      </c>
      <c r="M28" s="8">
        <f>(EffortOutcomesAG0[[#This Row],[KPx]]*KTb-EffortOutcomesAG0[[#This Row],[Kpy]]*KTa)</f>
        <v>32</v>
      </c>
      <c r="N28" s="8">
        <f>-EffortOutcomesAG0[[#This Row],[Xp]]*a+EffortOutcomesAG0[[#This Row],[Yp]]*b+EffortOutcomesAG0[[#This Row],[Zp]]*c_</f>
        <v>40</v>
      </c>
      <c r="O28">
        <f>-IF(EffortOutcomesAG0[[#This Row],[Column2]]&gt;0,1,-1)*SQRT(EffortOutcomesAG0[[#This Row],[KPx''i]]^2+EffortOutcomesAG0[[#This Row],[KPx''j]]^2+EffortOutcomesAG0[[#This Row],[KPx''k]]^2)/Ksmag/Scale</f>
        <v>-72.456883730947197</v>
      </c>
      <c r="P28" s="9">
        <f>SQRT(EffortOutcomesAG0[[#This Row],[Kpy''i]]^2+EffortOutcomesAG0[[#This Row],[KPy''j]]^2+EffortOutcomesAG0[[#This Row],[KPy''k]]^2)/KTmag/Scale</f>
        <v>17.37814719698277</v>
      </c>
      <c r="Q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" s="14">
        <v>44878</v>
      </c>
      <c r="U28" s="9" t="s">
        <v>76</v>
      </c>
      <c r="V28" t="s">
        <v>74</v>
      </c>
      <c r="W28" t="s">
        <v>56</v>
      </c>
      <c r="X28">
        <v>0</v>
      </c>
      <c r="Y28">
        <v>0</v>
      </c>
      <c r="Z28">
        <v>0</v>
      </c>
      <c r="AJ28">
        <v>27</v>
      </c>
      <c r="AK28">
        <f>SUBTOTAL(9,EffortOutcomesAG0[[#This Row],[Allocation]:[Iin]])</f>
        <v>0</v>
      </c>
      <c r="AL28" t="str">
        <f>EffortOutcomesAG0[[#This Row],[WARDS]]&amp;EffortOutcomesAG0[[#This Row],[Role]]&amp;EffortOutcomesAG0[[#This Row],[Shifts]]</f>
        <v>OtherCERT4AM</v>
      </c>
      <c r="AN28">
        <f t="shared" si="0"/>
        <v>0</v>
      </c>
    </row>
    <row r="29" spans="2:40" x14ac:dyDescent="0.25">
      <c r="B29" s="8">
        <f>IF(EffortOutcomesAG0[[#This Row],[Apn]]=0,10,LOG(EffortOutcomesAG0[[#This Row],[Apn]]))</f>
        <v>-0.41917273936178318</v>
      </c>
      <c r="C29" s="8">
        <f>IF(EffortOutcomesAG0[[#This Row],[Ein]]=0,10,LOG(EffortOutcomesAG0[[#This Row],[Ein]]))</f>
        <v>10</v>
      </c>
      <c r="D29" s="8">
        <f>IF(EffortOutcomesAG0[[#This Row],[Iin]]=0,10,LOG(EffortOutcomesAG0[[#This Row],[Iin]]))</f>
        <v>10</v>
      </c>
      <c r="E29" s="8">
        <f>Kx-EffortOutcomesAG0[[#This Row],[Xp]]</f>
        <v>0.41917273936178318</v>
      </c>
      <c r="F29" s="8">
        <f>Ky-EffortOutcomesAG0[[#This Row],[Yp]]</f>
        <v>-11</v>
      </c>
      <c r="G29" s="8">
        <f>Kz-EffortOutcomesAG0[[#This Row],[Zp]]</f>
        <v>-9</v>
      </c>
      <c r="H29" s="8">
        <f>EffortOutcomesAG0[[#This Row],[Kpy]]*KSc-EffortOutcomesAG0[[#This Row],[KPz]]*KSb</f>
        <v>20</v>
      </c>
      <c r="I29" s="8">
        <f>-1*(EffortOutcomesAG0[[#This Row],[KPx]]*KSc-EffortOutcomesAG0[[#This Row],[KPz]]*KSa)</f>
        <v>0.41917273936178318</v>
      </c>
      <c r="J29" s="8">
        <f>(EffortOutcomesAG0[[#This Row],[KPx]]*$C$2-EffortOutcomesAG0[[#This Row],[Kpy]]*KSa)</f>
        <v>4.1917273936178319</v>
      </c>
      <c r="K29" s="8">
        <f>EffortOutcomesAG0[[#This Row],[Kpy]]*KTc-EffortOutcomesAG0[[#This Row],[KPz]]*KTb</f>
        <v>2</v>
      </c>
      <c r="L29" s="8">
        <f>-1*(EffortOutcomesAG0[[#This Row],[KPx]]*KTc-EffortOutcomesAG0[[#This Row],[KPz]]*KTa)</f>
        <v>-17.580827260638216</v>
      </c>
      <c r="M29" s="8">
        <f>(EffortOutcomesAG0[[#This Row],[KPx]]*KTb-EffortOutcomesAG0[[#This Row],[Kpy]]*KTa)</f>
        <v>21.580827260638216</v>
      </c>
      <c r="N29" s="8">
        <f>-EffortOutcomesAG0[[#This Row],[Xp]]*a+EffortOutcomesAG0[[#This Row],[Yp]]*b+EffortOutcomesAG0[[#This Row],[Zp]]*c_</f>
        <v>40</v>
      </c>
      <c r="O29">
        <f>-IF(EffortOutcomesAG0[[#This Row],[Column2]]&gt;0,1,-1)*SQRT(EffortOutcomesAG0[[#This Row],[KPx''i]]^2+EffortOutcomesAG0[[#This Row],[KPx''j]]^2+EffortOutcomesAG0[[#This Row],[KPx''k]]^2)/Ksmag/Scale</f>
        <v>-14.452444158823624</v>
      </c>
      <c r="P29" s="9">
        <f>SQRT(EffortOutcomesAG0[[#This Row],[Kpy''i]]^2+EffortOutcomesAG0[[#This Row],[KPy''j]]^2+EffortOutcomesAG0[[#This Row],[KPy''k]]^2)/KTmag/Scale</f>
        <v>11.393108972985274</v>
      </c>
      <c r="Q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" s="14">
        <v>44878</v>
      </c>
      <c r="U29" s="9" t="s">
        <v>58</v>
      </c>
      <c r="V29" t="s">
        <v>74</v>
      </c>
      <c r="W29" t="s">
        <v>56</v>
      </c>
      <c r="X29">
        <v>0</v>
      </c>
      <c r="Y29">
        <v>0.9375</v>
      </c>
      <c r="Z29">
        <v>0.35710714285714285</v>
      </c>
      <c r="AA29">
        <v>0.38091428571428571</v>
      </c>
      <c r="AB29">
        <v>0.57137142857142853</v>
      </c>
      <c r="AC29">
        <v>0</v>
      </c>
      <c r="AD29">
        <v>1.7501750175017503</v>
      </c>
      <c r="AE29">
        <v>2.6252625262526252</v>
      </c>
      <c r="AF29">
        <v>0</v>
      </c>
      <c r="AJ29">
        <v>28</v>
      </c>
      <c r="AK29">
        <f>SUBTOTAL(9,EffortOutcomesAG0[[#This Row],[Allocation]:[Iin]])</f>
        <v>6.6223304008972326</v>
      </c>
      <c r="AL29" t="str">
        <f>EffortOutcomesAG0[[#This Row],[WARDS]]&amp;EffortOutcomesAG0[[#This Row],[Role]]&amp;EffortOutcomesAG0[[#This Row],[Shifts]]</f>
        <v>WARACERT4AM</v>
      </c>
      <c r="AN29">
        <f t="shared" si="0"/>
        <v>0</v>
      </c>
    </row>
    <row r="30" spans="2:40" x14ac:dyDescent="0.25">
      <c r="B30" s="8">
        <f>IF(EffortOutcomesAG0[[#This Row],[Apn]]=0,10,LOG(EffortOutcomesAG0[[#This Row],[Apn]]))</f>
        <v>-0.19732398974542681</v>
      </c>
      <c r="C30" s="8">
        <f>IF(EffortOutcomesAG0[[#This Row],[Ein]]=0,10,LOG(EffortOutcomesAG0[[#This Row],[Ein]]))</f>
        <v>10</v>
      </c>
      <c r="D30" s="8">
        <f>IF(EffortOutcomesAG0[[#This Row],[Iin]]=0,10,LOG(EffortOutcomesAG0[[#This Row],[Iin]]))</f>
        <v>10</v>
      </c>
      <c r="E30" s="8">
        <f>Kx-EffortOutcomesAG0[[#This Row],[Xp]]</f>
        <v>0.19732398974542681</v>
      </c>
      <c r="F30" s="8">
        <f>Ky-EffortOutcomesAG0[[#This Row],[Yp]]</f>
        <v>-11</v>
      </c>
      <c r="G30" s="8">
        <f>Kz-EffortOutcomesAG0[[#This Row],[Zp]]</f>
        <v>-9</v>
      </c>
      <c r="H30" s="8">
        <f>EffortOutcomesAG0[[#This Row],[Kpy]]*KSc-EffortOutcomesAG0[[#This Row],[KPz]]*KSb</f>
        <v>20</v>
      </c>
      <c r="I30" s="8">
        <f>-1*(EffortOutcomesAG0[[#This Row],[KPx]]*KSc-EffortOutcomesAG0[[#This Row],[KPz]]*KSa)</f>
        <v>0.19732398974542681</v>
      </c>
      <c r="J30" s="8">
        <f>(EffortOutcomesAG0[[#This Row],[KPx]]*$C$2-EffortOutcomesAG0[[#This Row],[Kpy]]*KSa)</f>
        <v>1.9732398974542682</v>
      </c>
      <c r="K30" s="8">
        <f>EffortOutcomesAG0[[#This Row],[Kpy]]*KTc-EffortOutcomesAG0[[#This Row],[KPz]]*KTb</f>
        <v>2</v>
      </c>
      <c r="L30" s="8">
        <f>-1*(EffortOutcomesAG0[[#This Row],[KPx]]*KTc-EffortOutcomesAG0[[#This Row],[KPz]]*KTa)</f>
        <v>-17.802676010254572</v>
      </c>
      <c r="M30" s="8">
        <f>(EffortOutcomesAG0[[#This Row],[KPx]]*KTb-EffortOutcomesAG0[[#This Row],[Kpy]]*KTa)</f>
        <v>21.802676010254572</v>
      </c>
      <c r="N30" s="8">
        <f>-EffortOutcomesAG0[[#This Row],[Xp]]*a+EffortOutcomesAG0[[#This Row],[Yp]]*b+EffortOutcomesAG0[[#This Row],[Zp]]*c_</f>
        <v>40</v>
      </c>
      <c r="O30">
        <f>-IF(EffortOutcomesAG0[[#This Row],[Column2]]&gt;0,1,-1)*SQRT(EffortOutcomesAG0[[#This Row],[KPx''i]]^2+EffortOutcomesAG0[[#This Row],[KPx''j]]^2+EffortOutcomesAG0[[#This Row],[KPx''k]]^2)/Ksmag/Scale</f>
        <v>-14.211485011247669</v>
      </c>
      <c r="P30" s="9">
        <f>SQRT(EffortOutcomesAG0[[#This Row],[Kpy''i]]^2+EffortOutcomesAG0[[#This Row],[KPy''j]]^2+EffortOutcomesAG0[[#This Row],[KPy''k]]^2)/KTmag/Scale</f>
        <v>11.520213788049711</v>
      </c>
      <c r="Q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" s="14">
        <v>44879</v>
      </c>
      <c r="U30" s="9" t="s">
        <v>57</v>
      </c>
      <c r="V30" t="s">
        <v>74</v>
      </c>
      <c r="W30" t="s">
        <v>56</v>
      </c>
      <c r="X30">
        <v>0</v>
      </c>
      <c r="Y30">
        <v>0.9375</v>
      </c>
      <c r="Z30">
        <v>0.59517857142857145</v>
      </c>
      <c r="AA30">
        <v>0.6348571428571429</v>
      </c>
      <c r="AB30">
        <v>0.9522857142857144</v>
      </c>
      <c r="AC30">
        <v>0</v>
      </c>
      <c r="AD30">
        <v>1.0501050105010501</v>
      </c>
      <c r="AE30">
        <v>1.5751575157515751</v>
      </c>
      <c r="AF30">
        <v>0</v>
      </c>
      <c r="AJ30">
        <v>29</v>
      </c>
      <c r="AK30">
        <f>SUBTOTAL(9,EffortOutcomesAG0[[#This Row],[Allocation]:[Iin]])</f>
        <v>5.7450839548240538</v>
      </c>
      <c r="AL30" t="str">
        <f>EffortOutcomesAG0[[#This Row],[WARDS]]&amp;EffortOutcomesAG0[[#This Row],[Role]]&amp;EffortOutcomesAG0[[#This Row],[Shifts]]</f>
        <v>WATTCERT4AM</v>
      </c>
      <c r="AN30">
        <f t="shared" si="0"/>
        <v>0</v>
      </c>
    </row>
    <row r="31" spans="2:40" x14ac:dyDescent="0.25">
      <c r="B31" s="8">
        <f>IF(EffortOutcomesAG0[[#This Row],[Apn]]=0,10,LOG(EffortOutcomesAG0[[#This Row],[Apn]]))</f>
        <v>10</v>
      </c>
      <c r="C31" s="8">
        <f>IF(EffortOutcomesAG0[[#This Row],[Ein]]=0,10,LOG(EffortOutcomesAG0[[#This Row],[Ein]]))</f>
        <v>10</v>
      </c>
      <c r="D31" s="8">
        <f>IF(EffortOutcomesAG0[[#This Row],[Iin]]=0,10,LOG(EffortOutcomesAG0[[#This Row],[Iin]]))</f>
        <v>10</v>
      </c>
      <c r="E31" s="8">
        <f>Kx-EffortOutcomesAG0[[#This Row],[Xp]]</f>
        <v>-10</v>
      </c>
      <c r="F31" s="8">
        <f>Ky-EffortOutcomesAG0[[#This Row],[Yp]]</f>
        <v>-11</v>
      </c>
      <c r="G31" s="8">
        <f>Kz-EffortOutcomesAG0[[#This Row],[Zp]]</f>
        <v>-9</v>
      </c>
      <c r="H31" s="8">
        <f>EffortOutcomesAG0[[#This Row],[Kpy]]*KSc-EffortOutcomesAG0[[#This Row],[KPz]]*KSb</f>
        <v>20</v>
      </c>
      <c r="I31" s="8">
        <f>-1*(EffortOutcomesAG0[[#This Row],[KPx]]*KSc-EffortOutcomesAG0[[#This Row],[KPz]]*KSa)</f>
        <v>-10</v>
      </c>
      <c r="J31" s="8">
        <f>(EffortOutcomesAG0[[#This Row],[KPx]]*$C$2-EffortOutcomesAG0[[#This Row],[Kpy]]*KSa)</f>
        <v>-100</v>
      </c>
      <c r="K31" s="8">
        <f>EffortOutcomesAG0[[#This Row],[Kpy]]*KTc-EffortOutcomesAG0[[#This Row],[KPz]]*KTb</f>
        <v>2</v>
      </c>
      <c r="L31" s="8">
        <f>-1*(EffortOutcomesAG0[[#This Row],[KPx]]*KTc-EffortOutcomesAG0[[#This Row],[KPz]]*KTa)</f>
        <v>-28</v>
      </c>
      <c r="M31" s="8">
        <f>(EffortOutcomesAG0[[#This Row],[KPx]]*KTb-EffortOutcomesAG0[[#This Row],[Kpy]]*KTa)</f>
        <v>32</v>
      </c>
      <c r="N31" s="8">
        <f>-EffortOutcomesAG0[[#This Row],[Xp]]*a+EffortOutcomesAG0[[#This Row],[Yp]]*b+EffortOutcomesAG0[[#This Row],[Zp]]*c_</f>
        <v>40</v>
      </c>
      <c r="O31">
        <f>-IF(EffortOutcomesAG0[[#This Row],[Column2]]&gt;0,1,-1)*SQRT(EffortOutcomesAG0[[#This Row],[KPx''i]]^2+EffortOutcomesAG0[[#This Row],[KPx''j]]^2+EffortOutcomesAG0[[#This Row],[KPx''k]]^2)/Ksmag/Scale</f>
        <v>-72.456883730947197</v>
      </c>
      <c r="P31" s="9">
        <f>SQRT(EffortOutcomesAG0[[#This Row],[Kpy''i]]^2+EffortOutcomesAG0[[#This Row],[KPy''j]]^2+EffortOutcomesAG0[[#This Row],[KPy''k]]^2)/KTmag/Scale</f>
        <v>17.37814719698277</v>
      </c>
      <c r="Q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" s="14">
        <v>44879</v>
      </c>
      <c r="U31" s="9" t="s">
        <v>76</v>
      </c>
      <c r="V31" t="s">
        <v>74</v>
      </c>
      <c r="W31" t="s">
        <v>56</v>
      </c>
      <c r="X31">
        <v>0</v>
      </c>
      <c r="Y31">
        <v>0</v>
      </c>
      <c r="Z31">
        <v>0</v>
      </c>
      <c r="AJ31">
        <v>30</v>
      </c>
      <c r="AK31">
        <f>SUBTOTAL(9,EffortOutcomesAG0[[#This Row],[Allocation]:[Iin]])</f>
        <v>0</v>
      </c>
      <c r="AL31" t="str">
        <f>EffortOutcomesAG0[[#This Row],[WARDS]]&amp;EffortOutcomesAG0[[#This Row],[Role]]&amp;EffortOutcomesAG0[[#This Row],[Shifts]]</f>
        <v>OtherCERT4AM</v>
      </c>
      <c r="AN31">
        <f t="shared" si="0"/>
        <v>0</v>
      </c>
    </row>
    <row r="32" spans="2:40" x14ac:dyDescent="0.25">
      <c r="B32" s="8">
        <f>IF(EffortOutcomesAG0[[#This Row],[Apn]]=0,10,LOG(EffortOutcomesAG0[[#This Row],[Apn]]))</f>
        <v>-0.19732398974542681</v>
      </c>
      <c r="C32" s="8">
        <f>IF(EffortOutcomesAG0[[#This Row],[Ein]]=0,10,LOG(EffortOutcomesAG0[[#This Row],[Ein]]))</f>
        <v>10</v>
      </c>
      <c r="D32" s="8">
        <f>IF(EffortOutcomesAG0[[#This Row],[Iin]]=0,10,LOG(EffortOutcomesAG0[[#This Row],[Iin]]))</f>
        <v>10</v>
      </c>
      <c r="E32" s="8">
        <f>Kx-EffortOutcomesAG0[[#This Row],[Xp]]</f>
        <v>0.19732398974542681</v>
      </c>
      <c r="F32" s="8">
        <f>Ky-EffortOutcomesAG0[[#This Row],[Yp]]</f>
        <v>-11</v>
      </c>
      <c r="G32" s="8">
        <f>Kz-EffortOutcomesAG0[[#This Row],[Zp]]</f>
        <v>-9</v>
      </c>
      <c r="H32" s="8">
        <f>EffortOutcomesAG0[[#This Row],[Kpy]]*KSc-EffortOutcomesAG0[[#This Row],[KPz]]*KSb</f>
        <v>20</v>
      </c>
      <c r="I32" s="8">
        <f>-1*(EffortOutcomesAG0[[#This Row],[KPx]]*KSc-EffortOutcomesAG0[[#This Row],[KPz]]*KSa)</f>
        <v>0.19732398974542681</v>
      </c>
      <c r="J32" s="8">
        <f>(EffortOutcomesAG0[[#This Row],[KPx]]*$C$2-EffortOutcomesAG0[[#This Row],[Kpy]]*KSa)</f>
        <v>1.9732398974542682</v>
      </c>
      <c r="K32" s="8">
        <f>EffortOutcomesAG0[[#This Row],[Kpy]]*KTc-EffortOutcomesAG0[[#This Row],[KPz]]*KTb</f>
        <v>2</v>
      </c>
      <c r="L32" s="8">
        <f>-1*(EffortOutcomesAG0[[#This Row],[KPx]]*KTc-EffortOutcomesAG0[[#This Row],[KPz]]*KTa)</f>
        <v>-17.802676010254572</v>
      </c>
      <c r="M32" s="8">
        <f>(EffortOutcomesAG0[[#This Row],[KPx]]*KTb-EffortOutcomesAG0[[#This Row],[Kpy]]*KTa)</f>
        <v>21.802676010254572</v>
      </c>
      <c r="N32" s="8">
        <f>-EffortOutcomesAG0[[#This Row],[Xp]]*a+EffortOutcomesAG0[[#This Row],[Yp]]*b+EffortOutcomesAG0[[#This Row],[Zp]]*c_</f>
        <v>40</v>
      </c>
      <c r="O32">
        <f>-IF(EffortOutcomesAG0[[#This Row],[Column2]]&gt;0,1,-1)*SQRT(EffortOutcomesAG0[[#This Row],[KPx''i]]^2+EffortOutcomesAG0[[#This Row],[KPx''j]]^2+EffortOutcomesAG0[[#This Row],[KPx''k]]^2)/Ksmag/Scale</f>
        <v>-14.211485011247669</v>
      </c>
      <c r="P32" s="9">
        <f>SQRT(EffortOutcomesAG0[[#This Row],[Kpy''i]]^2+EffortOutcomesAG0[[#This Row],[KPy''j]]^2+EffortOutcomesAG0[[#This Row],[KPy''k]]^2)/KTmag/Scale</f>
        <v>11.520213788049711</v>
      </c>
      <c r="Q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" s="14">
        <v>44879</v>
      </c>
      <c r="U32" s="9" t="s">
        <v>58</v>
      </c>
      <c r="V32" t="s">
        <v>74</v>
      </c>
      <c r="W32" t="s">
        <v>56</v>
      </c>
      <c r="X32">
        <v>0</v>
      </c>
      <c r="Y32">
        <v>0.9375</v>
      </c>
      <c r="Z32">
        <v>0.59517857142857145</v>
      </c>
      <c r="AA32">
        <v>0.6348571428571429</v>
      </c>
      <c r="AB32">
        <v>0.9522857142857144</v>
      </c>
      <c r="AC32">
        <v>0</v>
      </c>
      <c r="AD32">
        <v>1.0501050105010501</v>
      </c>
      <c r="AE32">
        <v>1.5751575157515751</v>
      </c>
      <c r="AF32">
        <v>0</v>
      </c>
      <c r="AJ32">
        <v>31</v>
      </c>
      <c r="AK32">
        <f>SUBTOTAL(9,EffortOutcomesAG0[[#This Row],[Allocation]:[Iin]])</f>
        <v>5.7450839548240538</v>
      </c>
      <c r="AL32" t="str">
        <f>EffortOutcomesAG0[[#This Row],[WARDS]]&amp;EffortOutcomesAG0[[#This Row],[Role]]&amp;EffortOutcomesAG0[[#This Row],[Shifts]]</f>
        <v>WARACERT4AM</v>
      </c>
      <c r="AN32">
        <f t="shared" si="0"/>
        <v>0</v>
      </c>
    </row>
    <row r="33" spans="2:40" x14ac:dyDescent="0.25">
      <c r="B33" s="8">
        <f>IF(EffortOutcomesAG0[[#This Row],[Apn]]=0,10,LOG(EffortOutcomesAG0[[#This Row],[Apn]]))</f>
        <v>-0.19732398974542681</v>
      </c>
      <c r="C33" s="8">
        <f>IF(EffortOutcomesAG0[[#This Row],[Ein]]=0,10,LOG(EffortOutcomesAG0[[#This Row],[Ein]]))</f>
        <v>10</v>
      </c>
      <c r="D33" s="8">
        <f>IF(EffortOutcomesAG0[[#This Row],[Iin]]=0,10,LOG(EffortOutcomesAG0[[#This Row],[Iin]]))</f>
        <v>10</v>
      </c>
      <c r="E33" s="8">
        <f>Kx-EffortOutcomesAG0[[#This Row],[Xp]]</f>
        <v>0.19732398974542681</v>
      </c>
      <c r="F33" s="8">
        <f>Ky-EffortOutcomesAG0[[#This Row],[Yp]]</f>
        <v>-11</v>
      </c>
      <c r="G33" s="8">
        <f>Kz-EffortOutcomesAG0[[#This Row],[Zp]]</f>
        <v>-9</v>
      </c>
      <c r="H33" s="8">
        <f>EffortOutcomesAG0[[#This Row],[Kpy]]*KSc-EffortOutcomesAG0[[#This Row],[KPz]]*KSb</f>
        <v>20</v>
      </c>
      <c r="I33" s="8">
        <f>-1*(EffortOutcomesAG0[[#This Row],[KPx]]*KSc-EffortOutcomesAG0[[#This Row],[KPz]]*KSa)</f>
        <v>0.19732398974542681</v>
      </c>
      <c r="J33" s="8">
        <f>(EffortOutcomesAG0[[#This Row],[KPx]]*$C$2-EffortOutcomesAG0[[#This Row],[Kpy]]*KSa)</f>
        <v>1.9732398974542682</v>
      </c>
      <c r="K33" s="8">
        <f>EffortOutcomesAG0[[#This Row],[Kpy]]*KTc-EffortOutcomesAG0[[#This Row],[KPz]]*KTb</f>
        <v>2</v>
      </c>
      <c r="L33" s="8">
        <f>-1*(EffortOutcomesAG0[[#This Row],[KPx]]*KTc-EffortOutcomesAG0[[#This Row],[KPz]]*KTa)</f>
        <v>-17.802676010254572</v>
      </c>
      <c r="M33" s="8">
        <f>(EffortOutcomesAG0[[#This Row],[KPx]]*KTb-EffortOutcomesAG0[[#This Row],[Kpy]]*KTa)</f>
        <v>21.802676010254572</v>
      </c>
      <c r="N33" s="8">
        <f>-EffortOutcomesAG0[[#This Row],[Xp]]*a+EffortOutcomesAG0[[#This Row],[Yp]]*b+EffortOutcomesAG0[[#This Row],[Zp]]*c_</f>
        <v>40</v>
      </c>
      <c r="O33">
        <f>-IF(EffortOutcomesAG0[[#This Row],[Column2]]&gt;0,1,-1)*SQRT(EffortOutcomesAG0[[#This Row],[KPx''i]]^2+EffortOutcomesAG0[[#This Row],[KPx''j]]^2+EffortOutcomesAG0[[#This Row],[KPx''k]]^2)/Ksmag/Scale</f>
        <v>-14.211485011247669</v>
      </c>
      <c r="P33" s="9">
        <f>SQRT(EffortOutcomesAG0[[#This Row],[Kpy''i]]^2+EffortOutcomesAG0[[#This Row],[KPy''j]]^2+EffortOutcomesAG0[[#This Row],[KPy''k]]^2)/KTmag/Scale</f>
        <v>11.520213788049711</v>
      </c>
      <c r="Q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" s="14">
        <v>44879</v>
      </c>
      <c r="U33" s="9" t="s">
        <v>54</v>
      </c>
      <c r="V33" t="s">
        <v>74</v>
      </c>
      <c r="W33" t="s">
        <v>56</v>
      </c>
      <c r="X33">
        <v>0</v>
      </c>
      <c r="Y33">
        <v>0.9375</v>
      </c>
      <c r="Z33">
        <v>0.59517857142857145</v>
      </c>
      <c r="AA33">
        <v>0.6348571428571429</v>
      </c>
      <c r="AB33">
        <v>0.9522857142857144</v>
      </c>
      <c r="AC33">
        <v>0</v>
      </c>
      <c r="AD33">
        <v>1.0501050105010501</v>
      </c>
      <c r="AE33">
        <v>1.5751575157515751</v>
      </c>
      <c r="AF33">
        <v>0</v>
      </c>
      <c r="AJ33">
        <v>32</v>
      </c>
      <c r="AK33">
        <f>SUBTOTAL(9,EffortOutcomesAG0[[#This Row],[Allocation]:[Iin]])</f>
        <v>5.7450839548240538</v>
      </c>
      <c r="AL33" t="str">
        <f>EffortOutcomesAG0[[#This Row],[WARDS]]&amp;EffortOutcomesAG0[[#This Row],[Role]]&amp;EffortOutcomesAG0[[#This Row],[Shifts]]</f>
        <v>BANKCERT4AM</v>
      </c>
      <c r="AN33">
        <f t="shared" si="0"/>
        <v>0</v>
      </c>
    </row>
    <row r="34" spans="2:40" x14ac:dyDescent="0.25">
      <c r="B34" s="8">
        <f>IF(EffortOutcomesAG0[[#This Row],[Apn]]=0,10,LOG(EffortOutcomesAG0[[#This Row],[Apn]]))</f>
        <v>-0.19732398974542681</v>
      </c>
      <c r="C34" s="8">
        <f>IF(EffortOutcomesAG0[[#This Row],[Ein]]=0,10,LOG(EffortOutcomesAG0[[#This Row],[Ein]]))</f>
        <v>10</v>
      </c>
      <c r="D34" s="8">
        <f>IF(EffortOutcomesAG0[[#This Row],[Iin]]=0,10,LOG(EffortOutcomesAG0[[#This Row],[Iin]]))</f>
        <v>10</v>
      </c>
      <c r="E34" s="8">
        <f>Kx-EffortOutcomesAG0[[#This Row],[Xp]]</f>
        <v>0.19732398974542681</v>
      </c>
      <c r="F34" s="8">
        <f>Ky-EffortOutcomesAG0[[#This Row],[Yp]]</f>
        <v>-11</v>
      </c>
      <c r="G34" s="8">
        <f>Kz-EffortOutcomesAG0[[#This Row],[Zp]]</f>
        <v>-9</v>
      </c>
      <c r="H34" s="8">
        <f>EffortOutcomesAG0[[#This Row],[Kpy]]*KSc-EffortOutcomesAG0[[#This Row],[KPz]]*KSb</f>
        <v>20</v>
      </c>
      <c r="I34" s="8">
        <f>-1*(EffortOutcomesAG0[[#This Row],[KPx]]*KSc-EffortOutcomesAG0[[#This Row],[KPz]]*KSa)</f>
        <v>0.19732398974542681</v>
      </c>
      <c r="J34" s="8">
        <f>(EffortOutcomesAG0[[#This Row],[KPx]]*$C$2-EffortOutcomesAG0[[#This Row],[Kpy]]*KSa)</f>
        <v>1.9732398974542682</v>
      </c>
      <c r="K34" s="8">
        <f>EffortOutcomesAG0[[#This Row],[Kpy]]*KTc-EffortOutcomesAG0[[#This Row],[KPz]]*KTb</f>
        <v>2</v>
      </c>
      <c r="L34" s="8">
        <f>-1*(EffortOutcomesAG0[[#This Row],[KPx]]*KTc-EffortOutcomesAG0[[#This Row],[KPz]]*KTa)</f>
        <v>-17.802676010254572</v>
      </c>
      <c r="M34" s="8">
        <f>(EffortOutcomesAG0[[#This Row],[KPx]]*KTb-EffortOutcomesAG0[[#This Row],[Kpy]]*KTa)</f>
        <v>21.802676010254572</v>
      </c>
      <c r="N34" s="8">
        <f>-EffortOutcomesAG0[[#This Row],[Xp]]*a+EffortOutcomesAG0[[#This Row],[Yp]]*b+EffortOutcomesAG0[[#This Row],[Zp]]*c_</f>
        <v>40</v>
      </c>
      <c r="O34">
        <f>-IF(EffortOutcomesAG0[[#This Row],[Column2]]&gt;0,1,-1)*SQRT(EffortOutcomesAG0[[#This Row],[KPx''i]]^2+EffortOutcomesAG0[[#This Row],[KPx''j]]^2+EffortOutcomesAG0[[#This Row],[KPx''k]]^2)/Ksmag/Scale</f>
        <v>-14.211485011247669</v>
      </c>
      <c r="P34" s="9">
        <f>SQRT(EffortOutcomesAG0[[#This Row],[Kpy''i]]^2+EffortOutcomesAG0[[#This Row],[KPy''j]]^2+EffortOutcomesAG0[[#This Row],[KPy''k]]^2)/KTmag/Scale</f>
        <v>11.520213788049711</v>
      </c>
      <c r="Q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" s="14">
        <v>44880</v>
      </c>
      <c r="U34" s="9" t="s">
        <v>57</v>
      </c>
      <c r="V34" t="s">
        <v>74</v>
      </c>
      <c r="W34" t="s">
        <v>56</v>
      </c>
      <c r="X34">
        <v>0</v>
      </c>
      <c r="Y34">
        <v>0.9375</v>
      </c>
      <c r="Z34">
        <v>0.59517857142857145</v>
      </c>
      <c r="AA34">
        <v>0.6348571428571429</v>
      </c>
      <c r="AB34">
        <v>0.9522857142857144</v>
      </c>
      <c r="AC34">
        <v>0</v>
      </c>
      <c r="AD34">
        <v>1.0501050105010501</v>
      </c>
      <c r="AE34">
        <v>1.5751575157515751</v>
      </c>
      <c r="AF34">
        <v>0</v>
      </c>
      <c r="AJ34">
        <v>33</v>
      </c>
      <c r="AK34">
        <f>SUBTOTAL(9,EffortOutcomesAG0[[#This Row],[Allocation]:[Iin]])</f>
        <v>5.7450839548240538</v>
      </c>
      <c r="AL34" t="str">
        <f>EffortOutcomesAG0[[#This Row],[WARDS]]&amp;EffortOutcomesAG0[[#This Row],[Role]]&amp;EffortOutcomesAG0[[#This Row],[Shifts]]</f>
        <v>WATTCERT4AM</v>
      </c>
      <c r="AN34">
        <f t="shared" si="0"/>
        <v>0</v>
      </c>
    </row>
    <row r="35" spans="2:40" x14ac:dyDescent="0.25">
      <c r="B35" s="8">
        <f>IF(EffortOutcomesAG0[[#This Row],[Apn]]=0,10,LOG(EffortOutcomesAG0[[#This Row],[Apn]]))</f>
        <v>10</v>
      </c>
      <c r="C35" s="8">
        <f>IF(EffortOutcomesAG0[[#This Row],[Ein]]=0,10,LOG(EffortOutcomesAG0[[#This Row],[Ein]]))</f>
        <v>10</v>
      </c>
      <c r="D35" s="8">
        <f>IF(EffortOutcomesAG0[[#This Row],[Iin]]=0,10,LOG(EffortOutcomesAG0[[#This Row],[Iin]]))</f>
        <v>10</v>
      </c>
      <c r="E35" s="8">
        <f>Kx-EffortOutcomesAG0[[#This Row],[Xp]]</f>
        <v>-10</v>
      </c>
      <c r="F35" s="8">
        <f>Ky-EffortOutcomesAG0[[#This Row],[Yp]]</f>
        <v>-11</v>
      </c>
      <c r="G35" s="8">
        <f>Kz-EffortOutcomesAG0[[#This Row],[Zp]]</f>
        <v>-9</v>
      </c>
      <c r="H35" s="8">
        <f>EffortOutcomesAG0[[#This Row],[Kpy]]*KSc-EffortOutcomesAG0[[#This Row],[KPz]]*KSb</f>
        <v>20</v>
      </c>
      <c r="I35" s="8">
        <f>-1*(EffortOutcomesAG0[[#This Row],[KPx]]*KSc-EffortOutcomesAG0[[#This Row],[KPz]]*KSa)</f>
        <v>-10</v>
      </c>
      <c r="J35" s="8">
        <f>(EffortOutcomesAG0[[#This Row],[KPx]]*$C$2-EffortOutcomesAG0[[#This Row],[Kpy]]*KSa)</f>
        <v>-100</v>
      </c>
      <c r="K35" s="8">
        <f>EffortOutcomesAG0[[#This Row],[Kpy]]*KTc-EffortOutcomesAG0[[#This Row],[KPz]]*KTb</f>
        <v>2</v>
      </c>
      <c r="L35" s="8">
        <f>-1*(EffortOutcomesAG0[[#This Row],[KPx]]*KTc-EffortOutcomesAG0[[#This Row],[KPz]]*KTa)</f>
        <v>-28</v>
      </c>
      <c r="M35" s="8">
        <f>(EffortOutcomesAG0[[#This Row],[KPx]]*KTb-EffortOutcomesAG0[[#This Row],[Kpy]]*KTa)</f>
        <v>32</v>
      </c>
      <c r="N35" s="8">
        <f>-EffortOutcomesAG0[[#This Row],[Xp]]*a+EffortOutcomesAG0[[#This Row],[Yp]]*b+EffortOutcomesAG0[[#This Row],[Zp]]*c_</f>
        <v>40</v>
      </c>
      <c r="O35">
        <f>-IF(EffortOutcomesAG0[[#This Row],[Column2]]&gt;0,1,-1)*SQRT(EffortOutcomesAG0[[#This Row],[KPx''i]]^2+EffortOutcomesAG0[[#This Row],[KPx''j]]^2+EffortOutcomesAG0[[#This Row],[KPx''k]]^2)/Ksmag/Scale</f>
        <v>-72.456883730947197</v>
      </c>
      <c r="P35" s="9">
        <f>SQRT(EffortOutcomesAG0[[#This Row],[Kpy''i]]^2+EffortOutcomesAG0[[#This Row],[KPy''j]]^2+EffortOutcomesAG0[[#This Row],[KPy''k]]^2)/KTmag/Scale</f>
        <v>17.37814719698277</v>
      </c>
      <c r="Q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" s="14">
        <v>44880</v>
      </c>
      <c r="U35" s="9" t="s">
        <v>76</v>
      </c>
      <c r="V35" t="s">
        <v>74</v>
      </c>
      <c r="W35" t="s">
        <v>56</v>
      </c>
      <c r="X35">
        <v>0</v>
      </c>
      <c r="Y35">
        <v>0</v>
      </c>
      <c r="Z35">
        <v>0</v>
      </c>
      <c r="AJ35">
        <v>34</v>
      </c>
      <c r="AK35">
        <f>SUBTOTAL(9,EffortOutcomesAG0[[#This Row],[Allocation]:[Iin]])</f>
        <v>0</v>
      </c>
      <c r="AL35" t="str">
        <f>EffortOutcomesAG0[[#This Row],[WARDS]]&amp;EffortOutcomesAG0[[#This Row],[Role]]&amp;EffortOutcomesAG0[[#This Row],[Shifts]]</f>
        <v>OtherCERT4AM</v>
      </c>
      <c r="AN35">
        <f t="shared" si="0"/>
        <v>0</v>
      </c>
    </row>
    <row r="36" spans="2:40" x14ac:dyDescent="0.25">
      <c r="B36" s="8">
        <f>IF(EffortOutcomesAG0[[#This Row],[Apn]]=0,10,LOG(EffortOutcomesAG0[[#This Row],[Apn]]))</f>
        <v>-0.19732398974542681</v>
      </c>
      <c r="C36" s="8">
        <f>IF(EffortOutcomesAG0[[#This Row],[Ein]]=0,10,LOG(EffortOutcomesAG0[[#This Row],[Ein]]))</f>
        <v>10</v>
      </c>
      <c r="D36" s="8">
        <f>IF(EffortOutcomesAG0[[#This Row],[Iin]]=0,10,LOG(EffortOutcomesAG0[[#This Row],[Iin]]))</f>
        <v>10</v>
      </c>
      <c r="E36" s="8">
        <f>Kx-EffortOutcomesAG0[[#This Row],[Xp]]</f>
        <v>0.19732398974542681</v>
      </c>
      <c r="F36" s="8">
        <f>Ky-EffortOutcomesAG0[[#This Row],[Yp]]</f>
        <v>-11</v>
      </c>
      <c r="G36" s="8">
        <f>Kz-EffortOutcomesAG0[[#This Row],[Zp]]</f>
        <v>-9</v>
      </c>
      <c r="H36" s="8">
        <f>EffortOutcomesAG0[[#This Row],[Kpy]]*KSc-EffortOutcomesAG0[[#This Row],[KPz]]*KSb</f>
        <v>20</v>
      </c>
      <c r="I36" s="8">
        <f>-1*(EffortOutcomesAG0[[#This Row],[KPx]]*KSc-EffortOutcomesAG0[[#This Row],[KPz]]*KSa)</f>
        <v>0.19732398974542681</v>
      </c>
      <c r="J36" s="8">
        <f>(EffortOutcomesAG0[[#This Row],[KPx]]*$C$2-EffortOutcomesAG0[[#This Row],[Kpy]]*KSa)</f>
        <v>1.9732398974542682</v>
      </c>
      <c r="K36" s="8">
        <f>EffortOutcomesAG0[[#This Row],[Kpy]]*KTc-EffortOutcomesAG0[[#This Row],[KPz]]*KTb</f>
        <v>2</v>
      </c>
      <c r="L36" s="8">
        <f>-1*(EffortOutcomesAG0[[#This Row],[KPx]]*KTc-EffortOutcomesAG0[[#This Row],[KPz]]*KTa)</f>
        <v>-17.802676010254572</v>
      </c>
      <c r="M36" s="8">
        <f>(EffortOutcomesAG0[[#This Row],[KPx]]*KTb-EffortOutcomesAG0[[#This Row],[Kpy]]*KTa)</f>
        <v>21.802676010254572</v>
      </c>
      <c r="N36" s="8">
        <f>-EffortOutcomesAG0[[#This Row],[Xp]]*a+EffortOutcomesAG0[[#This Row],[Yp]]*b+EffortOutcomesAG0[[#This Row],[Zp]]*c_</f>
        <v>40</v>
      </c>
      <c r="O36">
        <f>-IF(EffortOutcomesAG0[[#This Row],[Column2]]&gt;0,1,-1)*SQRT(EffortOutcomesAG0[[#This Row],[KPx''i]]^2+EffortOutcomesAG0[[#This Row],[KPx''j]]^2+EffortOutcomesAG0[[#This Row],[KPx''k]]^2)/Ksmag/Scale</f>
        <v>-14.211485011247669</v>
      </c>
      <c r="P36" s="9">
        <f>SQRT(EffortOutcomesAG0[[#This Row],[Kpy''i]]^2+EffortOutcomesAG0[[#This Row],[KPy''j]]^2+EffortOutcomesAG0[[#This Row],[KPy''k]]^2)/KTmag/Scale</f>
        <v>11.520213788049711</v>
      </c>
      <c r="Q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" s="14">
        <v>44880</v>
      </c>
      <c r="U36" s="9" t="s">
        <v>58</v>
      </c>
      <c r="V36" t="s">
        <v>74</v>
      </c>
      <c r="W36" t="s">
        <v>56</v>
      </c>
      <c r="X36">
        <v>0</v>
      </c>
      <c r="Y36">
        <v>0.9375</v>
      </c>
      <c r="Z36">
        <v>0.59517857142857145</v>
      </c>
      <c r="AA36">
        <v>0.6348571428571429</v>
      </c>
      <c r="AB36">
        <v>0.9522857142857144</v>
      </c>
      <c r="AC36">
        <v>0</v>
      </c>
      <c r="AD36">
        <v>1.0501050105010501</v>
      </c>
      <c r="AE36">
        <v>1.5751575157515751</v>
      </c>
      <c r="AF36">
        <v>0</v>
      </c>
      <c r="AJ36">
        <v>35</v>
      </c>
      <c r="AK36">
        <f>SUBTOTAL(9,EffortOutcomesAG0[[#This Row],[Allocation]:[Iin]])</f>
        <v>5.7450839548240538</v>
      </c>
      <c r="AL36" t="str">
        <f>EffortOutcomesAG0[[#This Row],[WARDS]]&amp;EffortOutcomesAG0[[#This Row],[Role]]&amp;EffortOutcomesAG0[[#This Row],[Shifts]]</f>
        <v>WARACERT4AM</v>
      </c>
      <c r="AN36">
        <f t="shared" si="0"/>
        <v>0</v>
      </c>
    </row>
    <row r="37" spans="2:40" x14ac:dyDescent="0.25">
      <c r="B37" s="8">
        <f>IF(EffortOutcomesAG0[[#This Row],[Apn]]=0,10,LOG(EffortOutcomesAG0[[#This Row],[Apn]]))</f>
        <v>-0.19732398974542681</v>
      </c>
      <c r="C37" s="8">
        <f>IF(EffortOutcomesAG0[[#This Row],[Ein]]=0,10,LOG(EffortOutcomesAG0[[#This Row],[Ein]]))</f>
        <v>10</v>
      </c>
      <c r="D37" s="8">
        <f>IF(EffortOutcomesAG0[[#This Row],[Iin]]=0,10,LOG(EffortOutcomesAG0[[#This Row],[Iin]]))</f>
        <v>10</v>
      </c>
      <c r="E37" s="8">
        <f>Kx-EffortOutcomesAG0[[#This Row],[Xp]]</f>
        <v>0.19732398974542681</v>
      </c>
      <c r="F37" s="8">
        <f>Ky-EffortOutcomesAG0[[#This Row],[Yp]]</f>
        <v>-11</v>
      </c>
      <c r="G37" s="8">
        <f>Kz-EffortOutcomesAG0[[#This Row],[Zp]]</f>
        <v>-9</v>
      </c>
      <c r="H37" s="8">
        <f>EffortOutcomesAG0[[#This Row],[Kpy]]*KSc-EffortOutcomesAG0[[#This Row],[KPz]]*KSb</f>
        <v>20</v>
      </c>
      <c r="I37" s="8">
        <f>-1*(EffortOutcomesAG0[[#This Row],[KPx]]*KSc-EffortOutcomesAG0[[#This Row],[KPz]]*KSa)</f>
        <v>0.19732398974542681</v>
      </c>
      <c r="J37" s="8">
        <f>(EffortOutcomesAG0[[#This Row],[KPx]]*$C$2-EffortOutcomesAG0[[#This Row],[Kpy]]*KSa)</f>
        <v>1.9732398974542682</v>
      </c>
      <c r="K37" s="8">
        <f>EffortOutcomesAG0[[#This Row],[Kpy]]*KTc-EffortOutcomesAG0[[#This Row],[KPz]]*KTb</f>
        <v>2</v>
      </c>
      <c r="L37" s="8">
        <f>-1*(EffortOutcomesAG0[[#This Row],[KPx]]*KTc-EffortOutcomesAG0[[#This Row],[KPz]]*KTa)</f>
        <v>-17.802676010254572</v>
      </c>
      <c r="M37" s="8">
        <f>(EffortOutcomesAG0[[#This Row],[KPx]]*KTb-EffortOutcomesAG0[[#This Row],[Kpy]]*KTa)</f>
        <v>21.802676010254572</v>
      </c>
      <c r="N37" s="8">
        <f>-EffortOutcomesAG0[[#This Row],[Xp]]*a+EffortOutcomesAG0[[#This Row],[Yp]]*b+EffortOutcomesAG0[[#This Row],[Zp]]*c_</f>
        <v>40</v>
      </c>
      <c r="O37">
        <f>-IF(EffortOutcomesAG0[[#This Row],[Column2]]&gt;0,1,-1)*SQRT(EffortOutcomesAG0[[#This Row],[KPx''i]]^2+EffortOutcomesAG0[[#This Row],[KPx''j]]^2+EffortOutcomesAG0[[#This Row],[KPx''k]]^2)/Ksmag/Scale</f>
        <v>-14.211485011247669</v>
      </c>
      <c r="P37" s="9">
        <f>SQRT(EffortOutcomesAG0[[#This Row],[Kpy''i]]^2+EffortOutcomesAG0[[#This Row],[KPy''j]]^2+EffortOutcomesAG0[[#This Row],[KPy''k]]^2)/KTmag/Scale</f>
        <v>11.520213788049711</v>
      </c>
      <c r="Q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" s="14">
        <v>44880</v>
      </c>
      <c r="U37" s="9" t="s">
        <v>54</v>
      </c>
      <c r="V37" t="s">
        <v>74</v>
      </c>
      <c r="W37" t="s">
        <v>56</v>
      </c>
      <c r="X37">
        <v>0</v>
      </c>
      <c r="Y37">
        <v>0.9375</v>
      </c>
      <c r="Z37">
        <v>0.59517857142857145</v>
      </c>
      <c r="AA37">
        <v>0.6348571428571429</v>
      </c>
      <c r="AB37">
        <v>0.9522857142857144</v>
      </c>
      <c r="AC37">
        <v>0</v>
      </c>
      <c r="AD37">
        <v>1.0501050105010501</v>
      </c>
      <c r="AE37">
        <v>1.5751575157515751</v>
      </c>
      <c r="AF37">
        <v>0</v>
      </c>
      <c r="AJ37">
        <v>36</v>
      </c>
      <c r="AK37">
        <f>SUBTOTAL(9,EffortOutcomesAG0[[#This Row],[Allocation]:[Iin]])</f>
        <v>5.7450839548240538</v>
      </c>
      <c r="AL37" t="str">
        <f>EffortOutcomesAG0[[#This Row],[WARDS]]&amp;EffortOutcomesAG0[[#This Row],[Role]]&amp;EffortOutcomesAG0[[#This Row],[Shifts]]</f>
        <v>BANKCERT4AM</v>
      </c>
      <c r="AN37">
        <f t="shared" si="0"/>
        <v>0</v>
      </c>
    </row>
    <row r="38" spans="2:40" x14ac:dyDescent="0.25">
      <c r="B38" s="8">
        <f>IF(EffortOutcomesAG0[[#This Row],[Apn]]=0,10,LOG(EffortOutcomesAG0[[#This Row],[Apn]]))</f>
        <v>10</v>
      </c>
      <c r="C38" s="8">
        <f>IF(EffortOutcomesAG0[[#This Row],[Ein]]=0,10,LOG(EffortOutcomesAG0[[#This Row],[Ein]]))</f>
        <v>10</v>
      </c>
      <c r="D38" s="8">
        <f>IF(EffortOutcomesAG0[[#This Row],[Iin]]=0,10,LOG(EffortOutcomesAG0[[#This Row],[Iin]]))</f>
        <v>10</v>
      </c>
      <c r="E38" s="8">
        <f>Kx-EffortOutcomesAG0[[#This Row],[Xp]]</f>
        <v>-10</v>
      </c>
      <c r="F38" s="8">
        <f>Ky-EffortOutcomesAG0[[#This Row],[Yp]]</f>
        <v>-11</v>
      </c>
      <c r="G38" s="8">
        <f>Kz-EffortOutcomesAG0[[#This Row],[Zp]]</f>
        <v>-9</v>
      </c>
      <c r="H38" s="8">
        <f>EffortOutcomesAG0[[#This Row],[Kpy]]*KSc-EffortOutcomesAG0[[#This Row],[KPz]]*KSb</f>
        <v>20</v>
      </c>
      <c r="I38" s="8">
        <f>-1*(EffortOutcomesAG0[[#This Row],[KPx]]*KSc-EffortOutcomesAG0[[#This Row],[KPz]]*KSa)</f>
        <v>-10</v>
      </c>
      <c r="J38" s="8">
        <f>(EffortOutcomesAG0[[#This Row],[KPx]]*$C$2-EffortOutcomesAG0[[#This Row],[Kpy]]*KSa)</f>
        <v>-100</v>
      </c>
      <c r="K38" s="8">
        <f>EffortOutcomesAG0[[#This Row],[Kpy]]*KTc-EffortOutcomesAG0[[#This Row],[KPz]]*KTb</f>
        <v>2</v>
      </c>
      <c r="L38" s="8">
        <f>-1*(EffortOutcomesAG0[[#This Row],[KPx]]*KTc-EffortOutcomesAG0[[#This Row],[KPz]]*KTa)</f>
        <v>-28</v>
      </c>
      <c r="M38" s="8">
        <f>(EffortOutcomesAG0[[#This Row],[KPx]]*KTb-EffortOutcomesAG0[[#This Row],[Kpy]]*KTa)</f>
        <v>32</v>
      </c>
      <c r="N38" s="8">
        <f>-EffortOutcomesAG0[[#This Row],[Xp]]*a+EffortOutcomesAG0[[#This Row],[Yp]]*b+EffortOutcomesAG0[[#This Row],[Zp]]*c_</f>
        <v>40</v>
      </c>
      <c r="O38">
        <f>-IF(EffortOutcomesAG0[[#This Row],[Column2]]&gt;0,1,-1)*SQRT(EffortOutcomesAG0[[#This Row],[KPx''i]]^2+EffortOutcomesAG0[[#This Row],[KPx''j]]^2+EffortOutcomesAG0[[#This Row],[KPx''k]]^2)/Ksmag/Scale</f>
        <v>-72.456883730947197</v>
      </c>
      <c r="P38" s="9">
        <f>SQRT(EffortOutcomesAG0[[#This Row],[Kpy''i]]^2+EffortOutcomesAG0[[#This Row],[KPy''j]]^2+EffortOutcomesAG0[[#This Row],[KPy''k]]^2)/KTmag/Scale</f>
        <v>17.37814719698277</v>
      </c>
      <c r="Q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" s="14">
        <v>44881</v>
      </c>
      <c r="U38" s="9" t="s">
        <v>76</v>
      </c>
      <c r="V38" t="s">
        <v>74</v>
      </c>
      <c r="W38" t="s">
        <v>56</v>
      </c>
      <c r="X38">
        <v>0</v>
      </c>
      <c r="Y38">
        <v>0</v>
      </c>
      <c r="Z38">
        <v>0</v>
      </c>
      <c r="AJ38">
        <v>37</v>
      </c>
      <c r="AK38">
        <f>SUBTOTAL(9,EffortOutcomesAG0[[#This Row],[Allocation]:[Iin]])</f>
        <v>0</v>
      </c>
      <c r="AL38" t="str">
        <f>EffortOutcomesAG0[[#This Row],[WARDS]]&amp;EffortOutcomesAG0[[#This Row],[Role]]&amp;EffortOutcomesAG0[[#This Row],[Shifts]]</f>
        <v>OtherCERT4AM</v>
      </c>
      <c r="AN38">
        <f t="shared" si="0"/>
        <v>0</v>
      </c>
    </row>
    <row r="39" spans="2:40" x14ac:dyDescent="0.25">
      <c r="B39" s="8">
        <f>IF(EffortOutcomesAG0[[#This Row],[Apn]]=0,10,LOG(EffortOutcomesAG0[[#This Row],[Apn]]))</f>
        <v>-0.22728721312287004</v>
      </c>
      <c r="C39" s="8">
        <f>IF(EffortOutcomesAG0[[#This Row],[Ein]]=0,10,LOG(EffortOutcomesAG0[[#This Row],[Ein]]))</f>
        <v>10</v>
      </c>
      <c r="D39" s="8">
        <f>IF(EffortOutcomesAG0[[#This Row],[Iin]]=0,10,LOG(EffortOutcomesAG0[[#This Row],[Iin]]))</f>
        <v>10</v>
      </c>
      <c r="E39" s="8">
        <f>Kx-EffortOutcomesAG0[[#This Row],[Xp]]</f>
        <v>0.22728721312287004</v>
      </c>
      <c r="F39" s="8">
        <f>Ky-EffortOutcomesAG0[[#This Row],[Yp]]</f>
        <v>-11</v>
      </c>
      <c r="G39" s="8">
        <f>Kz-EffortOutcomesAG0[[#This Row],[Zp]]</f>
        <v>-9</v>
      </c>
      <c r="H39" s="8">
        <f>EffortOutcomesAG0[[#This Row],[Kpy]]*KSc-EffortOutcomesAG0[[#This Row],[KPz]]*KSb</f>
        <v>20</v>
      </c>
      <c r="I39" s="8">
        <f>-1*(EffortOutcomesAG0[[#This Row],[KPx]]*KSc-EffortOutcomesAG0[[#This Row],[KPz]]*KSa)</f>
        <v>0.22728721312287004</v>
      </c>
      <c r="J39" s="8">
        <f>(EffortOutcomesAG0[[#This Row],[KPx]]*$C$2-EffortOutcomesAG0[[#This Row],[Kpy]]*KSa)</f>
        <v>2.2728721312287004</v>
      </c>
      <c r="K39" s="8">
        <f>EffortOutcomesAG0[[#This Row],[Kpy]]*KTc-EffortOutcomesAG0[[#This Row],[KPz]]*KTb</f>
        <v>2</v>
      </c>
      <c r="L39" s="8">
        <f>-1*(EffortOutcomesAG0[[#This Row],[KPx]]*KTc-EffortOutcomesAG0[[#This Row],[KPz]]*KTa)</f>
        <v>-17.772712786877129</v>
      </c>
      <c r="M39" s="8">
        <f>(EffortOutcomesAG0[[#This Row],[KPx]]*KTb-EffortOutcomesAG0[[#This Row],[Kpy]]*KTa)</f>
        <v>21.772712786877129</v>
      </c>
      <c r="N39" s="8">
        <f>-EffortOutcomesAG0[[#This Row],[Xp]]*a+EffortOutcomesAG0[[#This Row],[Yp]]*b+EffortOutcomesAG0[[#This Row],[Zp]]*c_</f>
        <v>40</v>
      </c>
      <c r="O39">
        <f>-IF(EffortOutcomesAG0[[#This Row],[Column2]]&gt;0,1,-1)*SQRT(EffortOutcomesAG0[[#This Row],[KPx''i]]^2+EffortOutcomesAG0[[#This Row],[KPx''j]]^2+EffortOutcomesAG0[[#This Row],[KPx''k]]^2)/Ksmag/Scale</f>
        <v>-14.234071926229774</v>
      </c>
      <c r="P39" s="9">
        <f>SQRT(EffortOutcomesAG0[[#This Row],[Kpy''i]]^2+EffortOutcomesAG0[[#This Row],[KPy''j]]^2+EffortOutcomesAG0[[#This Row],[KPy''k]]^2)/KTmag/Scale</f>
        <v>11.503045552553093</v>
      </c>
      <c r="Q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" s="14">
        <v>44881</v>
      </c>
      <c r="U39" s="9" t="s">
        <v>57</v>
      </c>
      <c r="V39" t="s">
        <v>74</v>
      </c>
      <c r="W39" t="s">
        <v>56</v>
      </c>
      <c r="X39">
        <v>0</v>
      </c>
      <c r="Y39">
        <v>0.9375</v>
      </c>
      <c r="Z39">
        <v>0.55549999999999999</v>
      </c>
      <c r="AA39">
        <v>0.59253333333333336</v>
      </c>
      <c r="AB39">
        <v>0.88880000000000003</v>
      </c>
      <c r="AC39">
        <v>0</v>
      </c>
      <c r="AD39">
        <v>1.1251125112511251</v>
      </c>
      <c r="AE39">
        <v>1.6876687668766877</v>
      </c>
      <c r="AF39">
        <v>0</v>
      </c>
      <c r="AJ39">
        <v>38</v>
      </c>
      <c r="AK39">
        <f>SUBTOTAL(9,EffortOutcomesAG0[[#This Row],[Allocation]:[Iin]])</f>
        <v>5.7871146114611465</v>
      </c>
      <c r="AL39" t="str">
        <f>EffortOutcomesAG0[[#This Row],[WARDS]]&amp;EffortOutcomesAG0[[#This Row],[Role]]&amp;EffortOutcomesAG0[[#This Row],[Shifts]]</f>
        <v>WATTCERT4AM</v>
      </c>
      <c r="AN39">
        <f t="shared" si="0"/>
        <v>0</v>
      </c>
    </row>
    <row r="40" spans="2:40" x14ac:dyDescent="0.25">
      <c r="B40" s="8">
        <f>IF(EffortOutcomesAG0[[#This Row],[Apn]]=0,10,LOG(EffortOutcomesAG0[[#This Row],[Apn]]))</f>
        <v>-0.22728721312287004</v>
      </c>
      <c r="C40" s="8">
        <f>IF(EffortOutcomesAG0[[#This Row],[Ein]]=0,10,LOG(EffortOutcomesAG0[[#This Row],[Ein]]))</f>
        <v>10</v>
      </c>
      <c r="D40" s="8">
        <f>IF(EffortOutcomesAG0[[#This Row],[Iin]]=0,10,LOG(EffortOutcomesAG0[[#This Row],[Iin]]))</f>
        <v>10</v>
      </c>
      <c r="E40" s="8">
        <f>Kx-EffortOutcomesAG0[[#This Row],[Xp]]</f>
        <v>0.22728721312287004</v>
      </c>
      <c r="F40" s="8">
        <f>Ky-EffortOutcomesAG0[[#This Row],[Yp]]</f>
        <v>-11</v>
      </c>
      <c r="G40" s="8">
        <f>Kz-EffortOutcomesAG0[[#This Row],[Zp]]</f>
        <v>-9</v>
      </c>
      <c r="H40" s="8">
        <f>EffortOutcomesAG0[[#This Row],[Kpy]]*KSc-EffortOutcomesAG0[[#This Row],[KPz]]*KSb</f>
        <v>20</v>
      </c>
      <c r="I40" s="8">
        <f>-1*(EffortOutcomesAG0[[#This Row],[KPx]]*KSc-EffortOutcomesAG0[[#This Row],[KPz]]*KSa)</f>
        <v>0.22728721312287004</v>
      </c>
      <c r="J40" s="8">
        <f>(EffortOutcomesAG0[[#This Row],[KPx]]*$C$2-EffortOutcomesAG0[[#This Row],[Kpy]]*KSa)</f>
        <v>2.2728721312287004</v>
      </c>
      <c r="K40" s="8">
        <f>EffortOutcomesAG0[[#This Row],[Kpy]]*KTc-EffortOutcomesAG0[[#This Row],[KPz]]*KTb</f>
        <v>2</v>
      </c>
      <c r="L40" s="8">
        <f>-1*(EffortOutcomesAG0[[#This Row],[KPx]]*KTc-EffortOutcomesAG0[[#This Row],[KPz]]*KTa)</f>
        <v>-17.772712786877129</v>
      </c>
      <c r="M40" s="8">
        <f>(EffortOutcomesAG0[[#This Row],[KPx]]*KTb-EffortOutcomesAG0[[#This Row],[Kpy]]*KTa)</f>
        <v>21.772712786877129</v>
      </c>
      <c r="N40" s="8">
        <f>-EffortOutcomesAG0[[#This Row],[Xp]]*a+EffortOutcomesAG0[[#This Row],[Yp]]*b+EffortOutcomesAG0[[#This Row],[Zp]]*c_</f>
        <v>40</v>
      </c>
      <c r="O40">
        <f>-IF(EffortOutcomesAG0[[#This Row],[Column2]]&gt;0,1,-1)*SQRT(EffortOutcomesAG0[[#This Row],[KPx''i]]^2+EffortOutcomesAG0[[#This Row],[KPx''j]]^2+EffortOutcomesAG0[[#This Row],[KPx''k]]^2)/Ksmag/Scale</f>
        <v>-14.234071926229774</v>
      </c>
      <c r="P40" s="9">
        <f>SQRT(EffortOutcomesAG0[[#This Row],[Kpy''i]]^2+EffortOutcomesAG0[[#This Row],[KPy''j]]^2+EffortOutcomesAG0[[#This Row],[KPy''k]]^2)/KTmag/Scale</f>
        <v>11.503045552553093</v>
      </c>
      <c r="Q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" s="14">
        <v>44881</v>
      </c>
      <c r="U40" s="9" t="s">
        <v>54</v>
      </c>
      <c r="V40" t="s">
        <v>74</v>
      </c>
      <c r="W40" t="s">
        <v>56</v>
      </c>
      <c r="X40">
        <v>0</v>
      </c>
      <c r="Y40">
        <v>0.9375</v>
      </c>
      <c r="Z40">
        <v>0.55549999999999999</v>
      </c>
      <c r="AA40">
        <v>0.59253333333333336</v>
      </c>
      <c r="AB40">
        <v>0.88880000000000003</v>
      </c>
      <c r="AC40">
        <v>0</v>
      </c>
      <c r="AD40">
        <v>1.1251125112511251</v>
      </c>
      <c r="AE40">
        <v>1.6876687668766877</v>
      </c>
      <c r="AF40">
        <v>0</v>
      </c>
      <c r="AJ40">
        <v>39</v>
      </c>
      <c r="AK40">
        <f>SUBTOTAL(9,EffortOutcomesAG0[[#This Row],[Allocation]:[Iin]])</f>
        <v>5.7871146114611465</v>
      </c>
      <c r="AL40" t="str">
        <f>EffortOutcomesAG0[[#This Row],[WARDS]]&amp;EffortOutcomesAG0[[#This Row],[Role]]&amp;EffortOutcomesAG0[[#This Row],[Shifts]]</f>
        <v>BANKCERT4AM</v>
      </c>
      <c r="AN40">
        <f t="shared" si="0"/>
        <v>0</v>
      </c>
    </row>
    <row r="41" spans="2:40" x14ac:dyDescent="0.25">
      <c r="B41" s="8">
        <f>IF(EffortOutcomesAG0[[#This Row],[Apn]]=0,10,LOG(EffortOutcomesAG0[[#This Row],[Apn]]))</f>
        <v>-0.22728721312287004</v>
      </c>
      <c r="C41" s="8">
        <f>IF(EffortOutcomesAG0[[#This Row],[Ein]]=0,10,LOG(EffortOutcomesAG0[[#This Row],[Ein]]))</f>
        <v>10</v>
      </c>
      <c r="D41" s="8">
        <f>IF(EffortOutcomesAG0[[#This Row],[Iin]]=0,10,LOG(EffortOutcomesAG0[[#This Row],[Iin]]))</f>
        <v>10</v>
      </c>
      <c r="E41" s="8">
        <f>Kx-EffortOutcomesAG0[[#This Row],[Xp]]</f>
        <v>0.22728721312287004</v>
      </c>
      <c r="F41" s="8">
        <f>Ky-EffortOutcomesAG0[[#This Row],[Yp]]</f>
        <v>-11</v>
      </c>
      <c r="G41" s="8">
        <f>Kz-EffortOutcomesAG0[[#This Row],[Zp]]</f>
        <v>-9</v>
      </c>
      <c r="H41" s="8">
        <f>EffortOutcomesAG0[[#This Row],[Kpy]]*KSc-EffortOutcomesAG0[[#This Row],[KPz]]*KSb</f>
        <v>20</v>
      </c>
      <c r="I41" s="8">
        <f>-1*(EffortOutcomesAG0[[#This Row],[KPx]]*KSc-EffortOutcomesAG0[[#This Row],[KPz]]*KSa)</f>
        <v>0.22728721312287004</v>
      </c>
      <c r="J41" s="8">
        <f>(EffortOutcomesAG0[[#This Row],[KPx]]*$C$2-EffortOutcomesAG0[[#This Row],[Kpy]]*KSa)</f>
        <v>2.2728721312287004</v>
      </c>
      <c r="K41" s="8">
        <f>EffortOutcomesAG0[[#This Row],[Kpy]]*KTc-EffortOutcomesAG0[[#This Row],[KPz]]*KTb</f>
        <v>2</v>
      </c>
      <c r="L41" s="8">
        <f>-1*(EffortOutcomesAG0[[#This Row],[KPx]]*KTc-EffortOutcomesAG0[[#This Row],[KPz]]*KTa)</f>
        <v>-17.772712786877129</v>
      </c>
      <c r="M41" s="8">
        <f>(EffortOutcomesAG0[[#This Row],[KPx]]*KTb-EffortOutcomesAG0[[#This Row],[Kpy]]*KTa)</f>
        <v>21.772712786877129</v>
      </c>
      <c r="N41" s="8">
        <f>-EffortOutcomesAG0[[#This Row],[Xp]]*a+EffortOutcomesAG0[[#This Row],[Yp]]*b+EffortOutcomesAG0[[#This Row],[Zp]]*c_</f>
        <v>40</v>
      </c>
      <c r="O41">
        <f>-IF(EffortOutcomesAG0[[#This Row],[Column2]]&gt;0,1,-1)*SQRT(EffortOutcomesAG0[[#This Row],[KPx''i]]^2+EffortOutcomesAG0[[#This Row],[KPx''j]]^2+EffortOutcomesAG0[[#This Row],[KPx''k]]^2)/Ksmag/Scale</f>
        <v>-14.234071926229774</v>
      </c>
      <c r="P41" s="9">
        <f>SQRT(EffortOutcomesAG0[[#This Row],[Kpy''i]]^2+EffortOutcomesAG0[[#This Row],[KPy''j]]^2+EffortOutcomesAG0[[#This Row],[KPy''k]]^2)/KTmag/Scale</f>
        <v>11.503045552553093</v>
      </c>
      <c r="Q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" s="14">
        <v>44881</v>
      </c>
      <c r="U41" s="9" t="s">
        <v>58</v>
      </c>
      <c r="V41" t="s">
        <v>74</v>
      </c>
      <c r="W41" t="s">
        <v>56</v>
      </c>
      <c r="X41">
        <v>0</v>
      </c>
      <c r="Y41">
        <v>0.9375</v>
      </c>
      <c r="Z41">
        <v>0.55549999999999999</v>
      </c>
      <c r="AA41">
        <v>0.59253333333333336</v>
      </c>
      <c r="AB41">
        <v>0.88880000000000003</v>
      </c>
      <c r="AC41">
        <v>0</v>
      </c>
      <c r="AD41">
        <v>1.1251125112511251</v>
      </c>
      <c r="AE41">
        <v>1.6876687668766877</v>
      </c>
      <c r="AF41">
        <v>0</v>
      </c>
      <c r="AJ41">
        <v>40</v>
      </c>
      <c r="AK41">
        <f>SUBTOTAL(9,EffortOutcomesAG0[[#This Row],[Allocation]:[Iin]])</f>
        <v>5.7871146114611465</v>
      </c>
      <c r="AL41" t="str">
        <f>EffortOutcomesAG0[[#This Row],[WARDS]]&amp;EffortOutcomesAG0[[#This Row],[Role]]&amp;EffortOutcomesAG0[[#This Row],[Shifts]]</f>
        <v>WARACERT4AM</v>
      </c>
      <c r="AN41">
        <f t="shared" si="0"/>
        <v>0</v>
      </c>
    </row>
    <row r="42" spans="2:40" x14ac:dyDescent="0.25">
      <c r="B42" s="8">
        <f>IF(EffortOutcomesAG0[[#This Row],[Apn]]=0,10,LOG(EffortOutcomesAG0[[#This Row],[Apn]]))</f>
        <v>-0.22728721312287004</v>
      </c>
      <c r="C42" s="8">
        <f>IF(EffortOutcomesAG0[[#This Row],[Ein]]=0,10,LOG(EffortOutcomesAG0[[#This Row],[Ein]]))</f>
        <v>10</v>
      </c>
      <c r="D42" s="8">
        <f>IF(EffortOutcomesAG0[[#This Row],[Iin]]=0,10,LOG(EffortOutcomesAG0[[#This Row],[Iin]]))</f>
        <v>10</v>
      </c>
      <c r="E42" s="8">
        <f>Kx-EffortOutcomesAG0[[#This Row],[Xp]]</f>
        <v>0.22728721312287004</v>
      </c>
      <c r="F42" s="8">
        <f>Ky-EffortOutcomesAG0[[#This Row],[Yp]]</f>
        <v>-11</v>
      </c>
      <c r="G42" s="8">
        <f>Kz-EffortOutcomesAG0[[#This Row],[Zp]]</f>
        <v>-9</v>
      </c>
      <c r="H42" s="8">
        <f>EffortOutcomesAG0[[#This Row],[Kpy]]*KSc-EffortOutcomesAG0[[#This Row],[KPz]]*KSb</f>
        <v>20</v>
      </c>
      <c r="I42" s="8">
        <f>-1*(EffortOutcomesAG0[[#This Row],[KPx]]*KSc-EffortOutcomesAG0[[#This Row],[KPz]]*KSa)</f>
        <v>0.22728721312287004</v>
      </c>
      <c r="J42" s="8">
        <f>(EffortOutcomesAG0[[#This Row],[KPx]]*$C$2-EffortOutcomesAG0[[#This Row],[Kpy]]*KSa)</f>
        <v>2.2728721312287004</v>
      </c>
      <c r="K42" s="8">
        <f>EffortOutcomesAG0[[#This Row],[Kpy]]*KTc-EffortOutcomesAG0[[#This Row],[KPz]]*KTb</f>
        <v>2</v>
      </c>
      <c r="L42" s="8">
        <f>-1*(EffortOutcomesAG0[[#This Row],[KPx]]*KTc-EffortOutcomesAG0[[#This Row],[KPz]]*KTa)</f>
        <v>-17.772712786877129</v>
      </c>
      <c r="M42" s="8">
        <f>(EffortOutcomesAG0[[#This Row],[KPx]]*KTb-EffortOutcomesAG0[[#This Row],[Kpy]]*KTa)</f>
        <v>21.772712786877129</v>
      </c>
      <c r="N42" s="8">
        <f>-EffortOutcomesAG0[[#This Row],[Xp]]*a+EffortOutcomesAG0[[#This Row],[Yp]]*b+EffortOutcomesAG0[[#This Row],[Zp]]*c_</f>
        <v>40</v>
      </c>
      <c r="O42">
        <f>-IF(EffortOutcomesAG0[[#This Row],[Column2]]&gt;0,1,-1)*SQRT(EffortOutcomesAG0[[#This Row],[KPx''i]]^2+EffortOutcomesAG0[[#This Row],[KPx''j]]^2+EffortOutcomesAG0[[#This Row],[KPx''k]]^2)/Ksmag/Scale</f>
        <v>-14.234071926229774</v>
      </c>
      <c r="P42" s="9">
        <f>SQRT(EffortOutcomesAG0[[#This Row],[Kpy''i]]^2+EffortOutcomesAG0[[#This Row],[KPy''j]]^2+EffortOutcomesAG0[[#This Row],[KPy''k]]^2)/KTmag/Scale</f>
        <v>11.503045552553093</v>
      </c>
      <c r="Q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" s="14">
        <v>44882</v>
      </c>
      <c r="U42" s="9" t="s">
        <v>57</v>
      </c>
      <c r="V42" t="s">
        <v>74</v>
      </c>
      <c r="W42" t="s">
        <v>56</v>
      </c>
      <c r="X42">
        <v>0</v>
      </c>
      <c r="Y42">
        <v>0.9375</v>
      </c>
      <c r="Z42">
        <v>0.55549999999999999</v>
      </c>
      <c r="AA42">
        <v>0.59253333333333336</v>
      </c>
      <c r="AB42">
        <v>0.88880000000000003</v>
      </c>
      <c r="AC42">
        <v>0</v>
      </c>
      <c r="AD42">
        <v>1.1251125112511251</v>
      </c>
      <c r="AE42">
        <v>1.6876687668766877</v>
      </c>
      <c r="AF42">
        <v>0</v>
      </c>
      <c r="AJ42">
        <v>41</v>
      </c>
      <c r="AK42">
        <f>SUBTOTAL(9,EffortOutcomesAG0[[#This Row],[Allocation]:[Iin]])</f>
        <v>5.7871146114611465</v>
      </c>
      <c r="AL42" t="str">
        <f>EffortOutcomesAG0[[#This Row],[WARDS]]&amp;EffortOutcomesAG0[[#This Row],[Role]]&amp;EffortOutcomesAG0[[#This Row],[Shifts]]</f>
        <v>WATTCERT4AM</v>
      </c>
      <c r="AN42">
        <f t="shared" si="0"/>
        <v>0</v>
      </c>
    </row>
    <row r="43" spans="2:40" x14ac:dyDescent="0.25">
      <c r="B43" s="8">
        <f>IF(EffortOutcomesAG0[[#This Row],[Apn]]=0,10,LOG(EffortOutcomesAG0[[#This Row],[Apn]]))</f>
        <v>-0.22728721312287004</v>
      </c>
      <c r="C43" s="8">
        <f>IF(EffortOutcomesAG0[[#This Row],[Ein]]=0,10,LOG(EffortOutcomesAG0[[#This Row],[Ein]]))</f>
        <v>10</v>
      </c>
      <c r="D43" s="8">
        <f>IF(EffortOutcomesAG0[[#This Row],[Iin]]=0,10,LOG(EffortOutcomesAG0[[#This Row],[Iin]]))</f>
        <v>10</v>
      </c>
      <c r="E43" s="8">
        <f>Kx-EffortOutcomesAG0[[#This Row],[Xp]]</f>
        <v>0.22728721312287004</v>
      </c>
      <c r="F43" s="8">
        <f>Ky-EffortOutcomesAG0[[#This Row],[Yp]]</f>
        <v>-11</v>
      </c>
      <c r="G43" s="8">
        <f>Kz-EffortOutcomesAG0[[#This Row],[Zp]]</f>
        <v>-9</v>
      </c>
      <c r="H43" s="8">
        <f>EffortOutcomesAG0[[#This Row],[Kpy]]*KSc-EffortOutcomesAG0[[#This Row],[KPz]]*KSb</f>
        <v>20</v>
      </c>
      <c r="I43" s="8">
        <f>-1*(EffortOutcomesAG0[[#This Row],[KPx]]*KSc-EffortOutcomesAG0[[#This Row],[KPz]]*KSa)</f>
        <v>0.22728721312287004</v>
      </c>
      <c r="J43" s="8">
        <f>(EffortOutcomesAG0[[#This Row],[KPx]]*$C$2-EffortOutcomesAG0[[#This Row],[Kpy]]*KSa)</f>
        <v>2.2728721312287004</v>
      </c>
      <c r="K43" s="8">
        <f>EffortOutcomesAG0[[#This Row],[Kpy]]*KTc-EffortOutcomesAG0[[#This Row],[KPz]]*KTb</f>
        <v>2</v>
      </c>
      <c r="L43" s="8">
        <f>-1*(EffortOutcomesAG0[[#This Row],[KPx]]*KTc-EffortOutcomesAG0[[#This Row],[KPz]]*KTa)</f>
        <v>-17.772712786877129</v>
      </c>
      <c r="M43" s="8">
        <f>(EffortOutcomesAG0[[#This Row],[KPx]]*KTb-EffortOutcomesAG0[[#This Row],[Kpy]]*KTa)</f>
        <v>21.772712786877129</v>
      </c>
      <c r="N43" s="8">
        <f>-EffortOutcomesAG0[[#This Row],[Xp]]*a+EffortOutcomesAG0[[#This Row],[Yp]]*b+EffortOutcomesAG0[[#This Row],[Zp]]*c_</f>
        <v>40</v>
      </c>
      <c r="O43">
        <f>-IF(EffortOutcomesAG0[[#This Row],[Column2]]&gt;0,1,-1)*SQRT(EffortOutcomesAG0[[#This Row],[KPx''i]]^2+EffortOutcomesAG0[[#This Row],[KPx''j]]^2+EffortOutcomesAG0[[#This Row],[KPx''k]]^2)/Ksmag/Scale</f>
        <v>-14.234071926229774</v>
      </c>
      <c r="P43" s="9">
        <f>SQRT(EffortOutcomesAG0[[#This Row],[Kpy''i]]^2+EffortOutcomesAG0[[#This Row],[KPy''j]]^2+EffortOutcomesAG0[[#This Row],[KPy''k]]^2)/KTmag/Scale</f>
        <v>11.503045552553093</v>
      </c>
      <c r="Q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" s="14">
        <v>44882</v>
      </c>
      <c r="U43" s="9" t="s">
        <v>54</v>
      </c>
      <c r="V43" t="s">
        <v>74</v>
      </c>
      <c r="W43" t="s">
        <v>56</v>
      </c>
      <c r="X43">
        <v>0</v>
      </c>
      <c r="Y43">
        <v>0.9375</v>
      </c>
      <c r="Z43">
        <v>0.55549999999999999</v>
      </c>
      <c r="AA43">
        <v>0.59253333333333336</v>
      </c>
      <c r="AB43">
        <v>0.88880000000000003</v>
      </c>
      <c r="AC43">
        <v>0</v>
      </c>
      <c r="AD43">
        <v>1.1251125112511251</v>
      </c>
      <c r="AE43">
        <v>1.6876687668766877</v>
      </c>
      <c r="AF43">
        <v>0</v>
      </c>
      <c r="AJ43">
        <v>42</v>
      </c>
      <c r="AK43">
        <f>SUBTOTAL(9,EffortOutcomesAG0[[#This Row],[Allocation]:[Iin]])</f>
        <v>5.7871146114611465</v>
      </c>
      <c r="AL43" t="str">
        <f>EffortOutcomesAG0[[#This Row],[WARDS]]&amp;EffortOutcomesAG0[[#This Row],[Role]]&amp;EffortOutcomesAG0[[#This Row],[Shifts]]</f>
        <v>BANKCERT4AM</v>
      </c>
      <c r="AN43">
        <f t="shared" si="0"/>
        <v>0</v>
      </c>
    </row>
    <row r="44" spans="2:40" x14ac:dyDescent="0.25">
      <c r="B44" s="8">
        <f>IF(EffortOutcomesAG0[[#This Row],[Apn]]=0,10,LOG(EffortOutcomesAG0[[#This Row],[Apn]]))</f>
        <v>10</v>
      </c>
      <c r="C44" s="8">
        <f>IF(EffortOutcomesAG0[[#This Row],[Ein]]=0,10,LOG(EffortOutcomesAG0[[#This Row],[Ein]]))</f>
        <v>10</v>
      </c>
      <c r="D44" s="8">
        <f>IF(EffortOutcomesAG0[[#This Row],[Iin]]=0,10,LOG(EffortOutcomesAG0[[#This Row],[Iin]]))</f>
        <v>10</v>
      </c>
      <c r="E44" s="8">
        <f>Kx-EffortOutcomesAG0[[#This Row],[Xp]]</f>
        <v>-10</v>
      </c>
      <c r="F44" s="8">
        <f>Ky-EffortOutcomesAG0[[#This Row],[Yp]]</f>
        <v>-11</v>
      </c>
      <c r="G44" s="8">
        <f>Kz-EffortOutcomesAG0[[#This Row],[Zp]]</f>
        <v>-9</v>
      </c>
      <c r="H44" s="8">
        <f>EffortOutcomesAG0[[#This Row],[Kpy]]*KSc-EffortOutcomesAG0[[#This Row],[KPz]]*KSb</f>
        <v>20</v>
      </c>
      <c r="I44" s="8">
        <f>-1*(EffortOutcomesAG0[[#This Row],[KPx]]*KSc-EffortOutcomesAG0[[#This Row],[KPz]]*KSa)</f>
        <v>-10</v>
      </c>
      <c r="J44" s="8">
        <f>(EffortOutcomesAG0[[#This Row],[KPx]]*$C$2-EffortOutcomesAG0[[#This Row],[Kpy]]*KSa)</f>
        <v>-100</v>
      </c>
      <c r="K44" s="8">
        <f>EffortOutcomesAG0[[#This Row],[Kpy]]*KTc-EffortOutcomesAG0[[#This Row],[KPz]]*KTb</f>
        <v>2</v>
      </c>
      <c r="L44" s="8">
        <f>-1*(EffortOutcomesAG0[[#This Row],[KPx]]*KTc-EffortOutcomesAG0[[#This Row],[KPz]]*KTa)</f>
        <v>-28</v>
      </c>
      <c r="M44" s="8">
        <f>(EffortOutcomesAG0[[#This Row],[KPx]]*KTb-EffortOutcomesAG0[[#This Row],[Kpy]]*KTa)</f>
        <v>32</v>
      </c>
      <c r="N44" s="8">
        <f>-EffortOutcomesAG0[[#This Row],[Xp]]*a+EffortOutcomesAG0[[#This Row],[Yp]]*b+EffortOutcomesAG0[[#This Row],[Zp]]*c_</f>
        <v>40</v>
      </c>
      <c r="O44">
        <f>-IF(EffortOutcomesAG0[[#This Row],[Column2]]&gt;0,1,-1)*SQRT(EffortOutcomesAG0[[#This Row],[KPx''i]]^2+EffortOutcomesAG0[[#This Row],[KPx''j]]^2+EffortOutcomesAG0[[#This Row],[KPx''k]]^2)/Ksmag/Scale</f>
        <v>-72.456883730947197</v>
      </c>
      <c r="P44" s="9">
        <f>SQRT(EffortOutcomesAG0[[#This Row],[Kpy''i]]^2+EffortOutcomesAG0[[#This Row],[KPy''j]]^2+EffortOutcomesAG0[[#This Row],[KPy''k]]^2)/KTmag/Scale</f>
        <v>17.37814719698277</v>
      </c>
      <c r="Q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" s="14">
        <v>44882</v>
      </c>
      <c r="U44" s="9" t="s">
        <v>76</v>
      </c>
      <c r="V44" t="s">
        <v>74</v>
      </c>
      <c r="W44" t="s">
        <v>56</v>
      </c>
      <c r="X44">
        <v>0</v>
      </c>
      <c r="Y44">
        <v>0</v>
      </c>
      <c r="Z44">
        <v>0</v>
      </c>
      <c r="AJ44">
        <v>43</v>
      </c>
      <c r="AK44">
        <f>SUBTOTAL(9,EffortOutcomesAG0[[#This Row],[Allocation]:[Iin]])</f>
        <v>0</v>
      </c>
      <c r="AL44" t="str">
        <f>EffortOutcomesAG0[[#This Row],[WARDS]]&amp;EffortOutcomesAG0[[#This Row],[Role]]&amp;EffortOutcomesAG0[[#This Row],[Shifts]]</f>
        <v>OtherCERT4AM</v>
      </c>
      <c r="AN44">
        <f t="shared" si="0"/>
        <v>0</v>
      </c>
    </row>
    <row r="45" spans="2:40" x14ac:dyDescent="0.25">
      <c r="B45" s="8">
        <f>IF(EffortOutcomesAG0[[#This Row],[Apn]]=0,10,LOG(EffortOutcomesAG0[[#This Row],[Apn]]))</f>
        <v>-0.22728721312287004</v>
      </c>
      <c r="C45" s="8">
        <f>IF(EffortOutcomesAG0[[#This Row],[Ein]]=0,10,LOG(EffortOutcomesAG0[[#This Row],[Ein]]))</f>
        <v>10</v>
      </c>
      <c r="D45" s="8">
        <f>IF(EffortOutcomesAG0[[#This Row],[Iin]]=0,10,LOG(EffortOutcomesAG0[[#This Row],[Iin]]))</f>
        <v>10</v>
      </c>
      <c r="E45" s="8">
        <f>Kx-EffortOutcomesAG0[[#This Row],[Xp]]</f>
        <v>0.22728721312287004</v>
      </c>
      <c r="F45" s="8">
        <f>Ky-EffortOutcomesAG0[[#This Row],[Yp]]</f>
        <v>-11</v>
      </c>
      <c r="G45" s="8">
        <f>Kz-EffortOutcomesAG0[[#This Row],[Zp]]</f>
        <v>-9</v>
      </c>
      <c r="H45" s="8">
        <f>EffortOutcomesAG0[[#This Row],[Kpy]]*KSc-EffortOutcomesAG0[[#This Row],[KPz]]*KSb</f>
        <v>20</v>
      </c>
      <c r="I45" s="8">
        <f>-1*(EffortOutcomesAG0[[#This Row],[KPx]]*KSc-EffortOutcomesAG0[[#This Row],[KPz]]*KSa)</f>
        <v>0.22728721312287004</v>
      </c>
      <c r="J45" s="8">
        <f>(EffortOutcomesAG0[[#This Row],[KPx]]*$C$2-EffortOutcomesAG0[[#This Row],[Kpy]]*KSa)</f>
        <v>2.2728721312287004</v>
      </c>
      <c r="K45" s="8">
        <f>EffortOutcomesAG0[[#This Row],[Kpy]]*KTc-EffortOutcomesAG0[[#This Row],[KPz]]*KTb</f>
        <v>2</v>
      </c>
      <c r="L45" s="8">
        <f>-1*(EffortOutcomesAG0[[#This Row],[KPx]]*KTc-EffortOutcomesAG0[[#This Row],[KPz]]*KTa)</f>
        <v>-17.772712786877129</v>
      </c>
      <c r="M45" s="8">
        <f>(EffortOutcomesAG0[[#This Row],[KPx]]*KTb-EffortOutcomesAG0[[#This Row],[Kpy]]*KTa)</f>
        <v>21.772712786877129</v>
      </c>
      <c r="N45" s="8">
        <f>-EffortOutcomesAG0[[#This Row],[Xp]]*a+EffortOutcomesAG0[[#This Row],[Yp]]*b+EffortOutcomesAG0[[#This Row],[Zp]]*c_</f>
        <v>40</v>
      </c>
      <c r="O45">
        <f>-IF(EffortOutcomesAG0[[#This Row],[Column2]]&gt;0,1,-1)*SQRT(EffortOutcomesAG0[[#This Row],[KPx''i]]^2+EffortOutcomesAG0[[#This Row],[KPx''j]]^2+EffortOutcomesAG0[[#This Row],[KPx''k]]^2)/Ksmag/Scale</f>
        <v>-14.234071926229774</v>
      </c>
      <c r="P45" s="9">
        <f>SQRT(EffortOutcomesAG0[[#This Row],[Kpy''i]]^2+EffortOutcomesAG0[[#This Row],[KPy''j]]^2+EffortOutcomesAG0[[#This Row],[KPy''k]]^2)/KTmag/Scale</f>
        <v>11.503045552553093</v>
      </c>
      <c r="Q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" s="14">
        <v>44882</v>
      </c>
      <c r="U45" s="9" t="s">
        <v>58</v>
      </c>
      <c r="V45" t="s">
        <v>74</v>
      </c>
      <c r="W45" t="s">
        <v>56</v>
      </c>
      <c r="X45">
        <v>0</v>
      </c>
      <c r="Y45">
        <v>0.9375</v>
      </c>
      <c r="Z45">
        <v>0.55549999999999999</v>
      </c>
      <c r="AA45">
        <v>0.59253333333333336</v>
      </c>
      <c r="AB45">
        <v>0.88880000000000003</v>
      </c>
      <c r="AC45">
        <v>0</v>
      </c>
      <c r="AD45">
        <v>1.1251125112511251</v>
      </c>
      <c r="AE45">
        <v>1.6876687668766877</v>
      </c>
      <c r="AF45">
        <v>0</v>
      </c>
      <c r="AJ45">
        <v>44</v>
      </c>
      <c r="AK45">
        <f>SUBTOTAL(9,EffortOutcomesAG0[[#This Row],[Allocation]:[Iin]])</f>
        <v>5.7871146114611465</v>
      </c>
      <c r="AL45" t="str">
        <f>EffortOutcomesAG0[[#This Row],[WARDS]]&amp;EffortOutcomesAG0[[#This Row],[Role]]&amp;EffortOutcomesAG0[[#This Row],[Shifts]]</f>
        <v>WARACERT4AM</v>
      </c>
      <c r="AN45">
        <f t="shared" si="0"/>
        <v>0</v>
      </c>
    </row>
    <row r="46" spans="2:40" x14ac:dyDescent="0.25">
      <c r="B46" s="8">
        <f>IF(EffortOutcomesAG0[[#This Row],[Apn]]=0,10,LOG(EffortOutcomesAG0[[#This Row],[Apn]]))</f>
        <v>-0.29423400275348327</v>
      </c>
      <c r="C46" s="8">
        <f>IF(EffortOutcomesAG0[[#This Row],[Ein]]=0,10,LOG(EffortOutcomesAG0[[#This Row],[Ein]]))</f>
        <v>10</v>
      </c>
      <c r="D46" s="8">
        <f>IF(EffortOutcomesAG0[[#This Row],[Iin]]=0,10,LOG(EffortOutcomesAG0[[#This Row],[Iin]]))</f>
        <v>10</v>
      </c>
      <c r="E46" s="8">
        <f>Kx-EffortOutcomesAG0[[#This Row],[Xp]]</f>
        <v>0.29423400275348327</v>
      </c>
      <c r="F46" s="8">
        <f>Ky-EffortOutcomesAG0[[#This Row],[Yp]]</f>
        <v>-11</v>
      </c>
      <c r="G46" s="8">
        <f>Kz-EffortOutcomesAG0[[#This Row],[Zp]]</f>
        <v>-9</v>
      </c>
      <c r="H46" s="8">
        <f>EffortOutcomesAG0[[#This Row],[Kpy]]*KSc-EffortOutcomesAG0[[#This Row],[KPz]]*KSb</f>
        <v>20</v>
      </c>
      <c r="I46" s="8">
        <f>-1*(EffortOutcomesAG0[[#This Row],[KPx]]*KSc-EffortOutcomesAG0[[#This Row],[KPz]]*KSa)</f>
        <v>0.29423400275348327</v>
      </c>
      <c r="J46" s="8">
        <f>(EffortOutcomesAG0[[#This Row],[KPx]]*$C$2-EffortOutcomesAG0[[#This Row],[Kpy]]*KSa)</f>
        <v>2.9423400275348328</v>
      </c>
      <c r="K46" s="8">
        <f>EffortOutcomesAG0[[#This Row],[Kpy]]*KTc-EffortOutcomesAG0[[#This Row],[KPz]]*KTb</f>
        <v>2</v>
      </c>
      <c r="L46" s="8">
        <f>-1*(EffortOutcomesAG0[[#This Row],[KPx]]*KTc-EffortOutcomesAG0[[#This Row],[KPz]]*KTa)</f>
        <v>-17.705765997246516</v>
      </c>
      <c r="M46" s="8">
        <f>(EffortOutcomesAG0[[#This Row],[KPx]]*KTb-EffortOutcomesAG0[[#This Row],[Kpy]]*KTa)</f>
        <v>21.705765997246516</v>
      </c>
      <c r="N46" s="8">
        <f>-EffortOutcomesAG0[[#This Row],[Xp]]*a+EffortOutcomesAG0[[#This Row],[Yp]]*b+EffortOutcomesAG0[[#This Row],[Zp]]*c_</f>
        <v>40</v>
      </c>
      <c r="O46">
        <f>-IF(EffortOutcomesAG0[[#This Row],[Column2]]&gt;0,1,-1)*SQRT(EffortOutcomesAG0[[#This Row],[KPx''i]]^2+EffortOutcomesAG0[[#This Row],[KPx''j]]^2+EffortOutcomesAG0[[#This Row],[KPx''k]]^2)/Ksmag/Scale</f>
        <v>-14.295872454768368</v>
      </c>
      <c r="P46" s="9">
        <f>SQRT(EffortOutcomesAG0[[#This Row],[Kpy''i]]^2+EffortOutcomesAG0[[#This Row],[KPy''j]]^2+EffortOutcomesAG0[[#This Row],[KPy''k]]^2)/KTmag/Scale</f>
        <v>11.464688010557127</v>
      </c>
      <c r="Q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" s="14">
        <v>44883</v>
      </c>
      <c r="U46" s="9" t="s">
        <v>54</v>
      </c>
      <c r="V46" t="s">
        <v>74</v>
      </c>
      <c r="W46" t="s">
        <v>56</v>
      </c>
      <c r="X46">
        <v>0</v>
      </c>
      <c r="Y46">
        <v>0.9375</v>
      </c>
      <c r="Z46">
        <v>0.47614285714285715</v>
      </c>
      <c r="AA46">
        <v>0.50788571428571427</v>
      </c>
      <c r="AB46">
        <v>0.76182857142857141</v>
      </c>
      <c r="AC46">
        <v>0</v>
      </c>
      <c r="AD46">
        <v>1.3126312631263126</v>
      </c>
      <c r="AE46">
        <v>1.968946894689469</v>
      </c>
      <c r="AF46">
        <v>0</v>
      </c>
      <c r="AJ46">
        <v>45</v>
      </c>
      <c r="AK46">
        <f>SUBTOTAL(9,EffortOutcomesAG0[[#This Row],[Allocation]:[Iin]])</f>
        <v>5.9649353006729244</v>
      </c>
      <c r="AL46" t="str">
        <f>EffortOutcomesAG0[[#This Row],[WARDS]]&amp;EffortOutcomesAG0[[#This Row],[Role]]&amp;EffortOutcomesAG0[[#This Row],[Shifts]]</f>
        <v>BANKCERT4AM</v>
      </c>
      <c r="AN46">
        <f t="shared" si="0"/>
        <v>0</v>
      </c>
    </row>
    <row r="47" spans="2:40" x14ac:dyDescent="0.25">
      <c r="B47" s="8">
        <f>IF(EffortOutcomesAG0[[#This Row],[Apn]]=0,10,LOG(EffortOutcomesAG0[[#This Row],[Apn]]))</f>
        <v>-0.29423400275348327</v>
      </c>
      <c r="C47" s="8">
        <f>IF(EffortOutcomesAG0[[#This Row],[Ein]]=0,10,LOG(EffortOutcomesAG0[[#This Row],[Ein]]))</f>
        <v>10</v>
      </c>
      <c r="D47" s="8">
        <f>IF(EffortOutcomesAG0[[#This Row],[Iin]]=0,10,LOG(EffortOutcomesAG0[[#This Row],[Iin]]))</f>
        <v>10</v>
      </c>
      <c r="E47" s="8">
        <f>Kx-EffortOutcomesAG0[[#This Row],[Xp]]</f>
        <v>0.29423400275348327</v>
      </c>
      <c r="F47" s="8">
        <f>Ky-EffortOutcomesAG0[[#This Row],[Yp]]</f>
        <v>-11</v>
      </c>
      <c r="G47" s="8">
        <f>Kz-EffortOutcomesAG0[[#This Row],[Zp]]</f>
        <v>-9</v>
      </c>
      <c r="H47" s="8">
        <f>EffortOutcomesAG0[[#This Row],[Kpy]]*KSc-EffortOutcomesAG0[[#This Row],[KPz]]*KSb</f>
        <v>20</v>
      </c>
      <c r="I47" s="8">
        <f>-1*(EffortOutcomesAG0[[#This Row],[KPx]]*KSc-EffortOutcomesAG0[[#This Row],[KPz]]*KSa)</f>
        <v>0.29423400275348327</v>
      </c>
      <c r="J47" s="8">
        <f>(EffortOutcomesAG0[[#This Row],[KPx]]*$C$2-EffortOutcomesAG0[[#This Row],[Kpy]]*KSa)</f>
        <v>2.9423400275348328</v>
      </c>
      <c r="K47" s="8">
        <f>EffortOutcomesAG0[[#This Row],[Kpy]]*KTc-EffortOutcomesAG0[[#This Row],[KPz]]*KTb</f>
        <v>2</v>
      </c>
      <c r="L47" s="8">
        <f>-1*(EffortOutcomesAG0[[#This Row],[KPx]]*KTc-EffortOutcomesAG0[[#This Row],[KPz]]*KTa)</f>
        <v>-17.705765997246516</v>
      </c>
      <c r="M47" s="8">
        <f>(EffortOutcomesAG0[[#This Row],[KPx]]*KTb-EffortOutcomesAG0[[#This Row],[Kpy]]*KTa)</f>
        <v>21.705765997246516</v>
      </c>
      <c r="N47" s="8">
        <f>-EffortOutcomesAG0[[#This Row],[Xp]]*a+EffortOutcomesAG0[[#This Row],[Yp]]*b+EffortOutcomesAG0[[#This Row],[Zp]]*c_</f>
        <v>40</v>
      </c>
      <c r="O47">
        <f>-IF(EffortOutcomesAG0[[#This Row],[Column2]]&gt;0,1,-1)*SQRT(EffortOutcomesAG0[[#This Row],[KPx''i]]^2+EffortOutcomesAG0[[#This Row],[KPx''j]]^2+EffortOutcomesAG0[[#This Row],[KPx''k]]^2)/Ksmag/Scale</f>
        <v>-14.295872454768368</v>
      </c>
      <c r="P47" s="9">
        <f>SQRT(EffortOutcomesAG0[[#This Row],[Kpy''i]]^2+EffortOutcomesAG0[[#This Row],[KPy''j]]^2+EffortOutcomesAG0[[#This Row],[KPy''k]]^2)/KTmag/Scale</f>
        <v>11.464688010557127</v>
      </c>
      <c r="Q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" s="14">
        <v>44883</v>
      </c>
      <c r="U47" s="9" t="s">
        <v>57</v>
      </c>
      <c r="V47" t="s">
        <v>74</v>
      </c>
      <c r="W47" t="s">
        <v>56</v>
      </c>
      <c r="X47">
        <v>0</v>
      </c>
      <c r="Y47">
        <v>0.9375</v>
      </c>
      <c r="Z47">
        <v>0.47614285714285715</v>
      </c>
      <c r="AA47">
        <v>0.50788571428571427</v>
      </c>
      <c r="AB47">
        <v>0.76182857142857141</v>
      </c>
      <c r="AC47">
        <v>0</v>
      </c>
      <c r="AD47">
        <v>1.3126312631263126</v>
      </c>
      <c r="AE47">
        <v>1.968946894689469</v>
      </c>
      <c r="AF47">
        <v>0</v>
      </c>
      <c r="AJ47">
        <v>46</v>
      </c>
      <c r="AK47">
        <f>SUBTOTAL(9,EffortOutcomesAG0[[#This Row],[Allocation]:[Iin]])</f>
        <v>5.9649353006729244</v>
      </c>
      <c r="AL47" t="str">
        <f>EffortOutcomesAG0[[#This Row],[WARDS]]&amp;EffortOutcomesAG0[[#This Row],[Role]]&amp;EffortOutcomesAG0[[#This Row],[Shifts]]</f>
        <v>WATTCERT4AM</v>
      </c>
      <c r="AN47">
        <f t="shared" si="0"/>
        <v>0</v>
      </c>
    </row>
    <row r="48" spans="2:40" x14ac:dyDescent="0.25">
      <c r="B48" s="8">
        <f>IF(EffortOutcomesAG0[[#This Row],[Apn]]=0,10,LOG(EffortOutcomesAG0[[#This Row],[Apn]]))</f>
        <v>10</v>
      </c>
      <c r="C48" s="8">
        <f>IF(EffortOutcomesAG0[[#This Row],[Ein]]=0,10,LOG(EffortOutcomesAG0[[#This Row],[Ein]]))</f>
        <v>10</v>
      </c>
      <c r="D48" s="8">
        <f>IF(EffortOutcomesAG0[[#This Row],[Iin]]=0,10,LOG(EffortOutcomesAG0[[#This Row],[Iin]]))</f>
        <v>10</v>
      </c>
      <c r="E48" s="8">
        <f>Kx-EffortOutcomesAG0[[#This Row],[Xp]]</f>
        <v>-10</v>
      </c>
      <c r="F48" s="8">
        <f>Ky-EffortOutcomesAG0[[#This Row],[Yp]]</f>
        <v>-11</v>
      </c>
      <c r="G48" s="8">
        <f>Kz-EffortOutcomesAG0[[#This Row],[Zp]]</f>
        <v>-9</v>
      </c>
      <c r="H48" s="8">
        <f>EffortOutcomesAG0[[#This Row],[Kpy]]*KSc-EffortOutcomesAG0[[#This Row],[KPz]]*KSb</f>
        <v>20</v>
      </c>
      <c r="I48" s="8">
        <f>-1*(EffortOutcomesAG0[[#This Row],[KPx]]*KSc-EffortOutcomesAG0[[#This Row],[KPz]]*KSa)</f>
        <v>-10</v>
      </c>
      <c r="J48" s="8">
        <f>(EffortOutcomesAG0[[#This Row],[KPx]]*$C$2-EffortOutcomesAG0[[#This Row],[Kpy]]*KSa)</f>
        <v>-100</v>
      </c>
      <c r="K48" s="8">
        <f>EffortOutcomesAG0[[#This Row],[Kpy]]*KTc-EffortOutcomesAG0[[#This Row],[KPz]]*KTb</f>
        <v>2</v>
      </c>
      <c r="L48" s="8">
        <f>-1*(EffortOutcomesAG0[[#This Row],[KPx]]*KTc-EffortOutcomesAG0[[#This Row],[KPz]]*KTa)</f>
        <v>-28</v>
      </c>
      <c r="M48" s="8">
        <f>(EffortOutcomesAG0[[#This Row],[KPx]]*KTb-EffortOutcomesAG0[[#This Row],[Kpy]]*KTa)</f>
        <v>32</v>
      </c>
      <c r="N48" s="8">
        <f>-EffortOutcomesAG0[[#This Row],[Xp]]*a+EffortOutcomesAG0[[#This Row],[Yp]]*b+EffortOutcomesAG0[[#This Row],[Zp]]*c_</f>
        <v>40</v>
      </c>
      <c r="O48">
        <f>-IF(EffortOutcomesAG0[[#This Row],[Column2]]&gt;0,1,-1)*SQRT(EffortOutcomesAG0[[#This Row],[KPx''i]]^2+EffortOutcomesAG0[[#This Row],[KPx''j]]^2+EffortOutcomesAG0[[#This Row],[KPx''k]]^2)/Ksmag/Scale</f>
        <v>-72.456883730947197</v>
      </c>
      <c r="P48" s="9">
        <f>SQRT(EffortOutcomesAG0[[#This Row],[Kpy''i]]^2+EffortOutcomesAG0[[#This Row],[KPy''j]]^2+EffortOutcomesAG0[[#This Row],[KPy''k]]^2)/KTmag/Scale</f>
        <v>17.37814719698277</v>
      </c>
      <c r="Q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" s="14">
        <v>44883</v>
      </c>
      <c r="U48" s="9" t="s">
        <v>76</v>
      </c>
      <c r="V48" t="s">
        <v>74</v>
      </c>
      <c r="W48" t="s">
        <v>56</v>
      </c>
      <c r="X48">
        <v>0</v>
      </c>
      <c r="Y48">
        <v>0</v>
      </c>
      <c r="Z48">
        <v>0</v>
      </c>
      <c r="AJ48">
        <v>47</v>
      </c>
      <c r="AK48">
        <f>SUBTOTAL(9,EffortOutcomesAG0[[#This Row],[Allocation]:[Iin]])</f>
        <v>0</v>
      </c>
      <c r="AL48" t="str">
        <f>EffortOutcomesAG0[[#This Row],[WARDS]]&amp;EffortOutcomesAG0[[#This Row],[Role]]&amp;EffortOutcomesAG0[[#This Row],[Shifts]]</f>
        <v>OtherCERT4AM</v>
      </c>
      <c r="AN48">
        <f t="shared" ref="AN48:AN79" si="1">SUM(AM48:AM48)</f>
        <v>0</v>
      </c>
    </row>
    <row r="49" spans="2:40" x14ac:dyDescent="0.25">
      <c r="B49" s="8">
        <f>IF(EffortOutcomesAG0[[#This Row],[Apn]]=0,10,LOG(EffortOutcomesAG0[[#This Row],[Apn]]))</f>
        <v>-0.29423400275348327</v>
      </c>
      <c r="C49" s="8">
        <f>IF(EffortOutcomesAG0[[#This Row],[Ein]]=0,10,LOG(EffortOutcomesAG0[[#This Row],[Ein]]))</f>
        <v>10</v>
      </c>
      <c r="D49" s="8">
        <f>IF(EffortOutcomesAG0[[#This Row],[Iin]]=0,10,LOG(EffortOutcomesAG0[[#This Row],[Iin]]))</f>
        <v>10</v>
      </c>
      <c r="E49" s="8">
        <f>Kx-EffortOutcomesAG0[[#This Row],[Xp]]</f>
        <v>0.29423400275348327</v>
      </c>
      <c r="F49" s="8">
        <f>Ky-EffortOutcomesAG0[[#This Row],[Yp]]</f>
        <v>-11</v>
      </c>
      <c r="G49" s="8">
        <f>Kz-EffortOutcomesAG0[[#This Row],[Zp]]</f>
        <v>-9</v>
      </c>
      <c r="H49" s="8">
        <f>EffortOutcomesAG0[[#This Row],[Kpy]]*KSc-EffortOutcomesAG0[[#This Row],[KPz]]*KSb</f>
        <v>20</v>
      </c>
      <c r="I49" s="8">
        <f>-1*(EffortOutcomesAG0[[#This Row],[KPx]]*KSc-EffortOutcomesAG0[[#This Row],[KPz]]*KSa)</f>
        <v>0.29423400275348327</v>
      </c>
      <c r="J49" s="8">
        <f>(EffortOutcomesAG0[[#This Row],[KPx]]*$C$2-EffortOutcomesAG0[[#This Row],[Kpy]]*KSa)</f>
        <v>2.9423400275348328</v>
      </c>
      <c r="K49" s="8">
        <f>EffortOutcomesAG0[[#This Row],[Kpy]]*KTc-EffortOutcomesAG0[[#This Row],[KPz]]*KTb</f>
        <v>2</v>
      </c>
      <c r="L49" s="8">
        <f>-1*(EffortOutcomesAG0[[#This Row],[KPx]]*KTc-EffortOutcomesAG0[[#This Row],[KPz]]*KTa)</f>
        <v>-17.705765997246516</v>
      </c>
      <c r="M49" s="8">
        <f>(EffortOutcomesAG0[[#This Row],[KPx]]*KTb-EffortOutcomesAG0[[#This Row],[Kpy]]*KTa)</f>
        <v>21.705765997246516</v>
      </c>
      <c r="N49" s="8">
        <f>-EffortOutcomesAG0[[#This Row],[Xp]]*a+EffortOutcomesAG0[[#This Row],[Yp]]*b+EffortOutcomesAG0[[#This Row],[Zp]]*c_</f>
        <v>40</v>
      </c>
      <c r="O49">
        <f>-IF(EffortOutcomesAG0[[#This Row],[Column2]]&gt;0,1,-1)*SQRT(EffortOutcomesAG0[[#This Row],[KPx''i]]^2+EffortOutcomesAG0[[#This Row],[KPx''j]]^2+EffortOutcomesAG0[[#This Row],[KPx''k]]^2)/Ksmag/Scale</f>
        <v>-14.295872454768368</v>
      </c>
      <c r="P49" s="9">
        <f>SQRT(EffortOutcomesAG0[[#This Row],[Kpy''i]]^2+EffortOutcomesAG0[[#This Row],[KPy''j]]^2+EffortOutcomesAG0[[#This Row],[KPy''k]]^2)/KTmag/Scale</f>
        <v>11.464688010557127</v>
      </c>
      <c r="Q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" s="14">
        <v>44883</v>
      </c>
      <c r="U49" s="9" t="s">
        <v>58</v>
      </c>
      <c r="V49" t="s">
        <v>74</v>
      </c>
      <c r="W49" t="s">
        <v>56</v>
      </c>
      <c r="X49">
        <v>0</v>
      </c>
      <c r="Y49">
        <v>0.9375</v>
      </c>
      <c r="Z49">
        <v>0.47614285714285715</v>
      </c>
      <c r="AA49">
        <v>0.50788571428571427</v>
      </c>
      <c r="AB49">
        <v>0.76182857142857141</v>
      </c>
      <c r="AC49">
        <v>0</v>
      </c>
      <c r="AD49">
        <v>1.3126312631263126</v>
      </c>
      <c r="AE49">
        <v>1.968946894689469</v>
      </c>
      <c r="AF49">
        <v>0</v>
      </c>
      <c r="AJ49">
        <v>48</v>
      </c>
      <c r="AK49">
        <f>SUBTOTAL(9,EffortOutcomesAG0[[#This Row],[Allocation]:[Iin]])</f>
        <v>5.9649353006729244</v>
      </c>
      <c r="AL49" t="str">
        <f>EffortOutcomesAG0[[#This Row],[WARDS]]&amp;EffortOutcomesAG0[[#This Row],[Role]]&amp;EffortOutcomesAG0[[#This Row],[Shifts]]</f>
        <v>WARACERT4AM</v>
      </c>
      <c r="AN49">
        <f t="shared" si="1"/>
        <v>0</v>
      </c>
    </row>
    <row r="50" spans="2:40" x14ac:dyDescent="0.25">
      <c r="B50" s="8">
        <f>IF(EffortOutcomesAG0[[#This Row],[Apn]]=0,10,LOG(EffortOutcomesAG0[[#This Row],[Apn]]))</f>
        <v>-0.29423400275348327</v>
      </c>
      <c r="C50" s="8">
        <f>IF(EffortOutcomesAG0[[#This Row],[Ein]]=0,10,LOG(EffortOutcomesAG0[[#This Row],[Ein]]))</f>
        <v>10</v>
      </c>
      <c r="D50" s="8">
        <f>IF(EffortOutcomesAG0[[#This Row],[Iin]]=0,10,LOG(EffortOutcomesAG0[[#This Row],[Iin]]))</f>
        <v>10</v>
      </c>
      <c r="E50" s="8">
        <f>Kx-EffortOutcomesAG0[[#This Row],[Xp]]</f>
        <v>0.29423400275348327</v>
      </c>
      <c r="F50" s="8">
        <f>Ky-EffortOutcomesAG0[[#This Row],[Yp]]</f>
        <v>-11</v>
      </c>
      <c r="G50" s="8">
        <f>Kz-EffortOutcomesAG0[[#This Row],[Zp]]</f>
        <v>-9</v>
      </c>
      <c r="H50" s="8">
        <f>EffortOutcomesAG0[[#This Row],[Kpy]]*KSc-EffortOutcomesAG0[[#This Row],[KPz]]*KSb</f>
        <v>20</v>
      </c>
      <c r="I50" s="8">
        <f>-1*(EffortOutcomesAG0[[#This Row],[KPx]]*KSc-EffortOutcomesAG0[[#This Row],[KPz]]*KSa)</f>
        <v>0.29423400275348327</v>
      </c>
      <c r="J50" s="8">
        <f>(EffortOutcomesAG0[[#This Row],[KPx]]*$C$2-EffortOutcomesAG0[[#This Row],[Kpy]]*KSa)</f>
        <v>2.9423400275348328</v>
      </c>
      <c r="K50" s="8">
        <f>EffortOutcomesAG0[[#This Row],[Kpy]]*KTc-EffortOutcomesAG0[[#This Row],[KPz]]*KTb</f>
        <v>2</v>
      </c>
      <c r="L50" s="8">
        <f>-1*(EffortOutcomesAG0[[#This Row],[KPx]]*KTc-EffortOutcomesAG0[[#This Row],[KPz]]*KTa)</f>
        <v>-17.705765997246516</v>
      </c>
      <c r="M50" s="8">
        <f>(EffortOutcomesAG0[[#This Row],[KPx]]*KTb-EffortOutcomesAG0[[#This Row],[Kpy]]*KTa)</f>
        <v>21.705765997246516</v>
      </c>
      <c r="N50" s="8">
        <f>-EffortOutcomesAG0[[#This Row],[Xp]]*a+EffortOutcomesAG0[[#This Row],[Yp]]*b+EffortOutcomesAG0[[#This Row],[Zp]]*c_</f>
        <v>40</v>
      </c>
      <c r="O50">
        <f>-IF(EffortOutcomesAG0[[#This Row],[Column2]]&gt;0,1,-1)*SQRT(EffortOutcomesAG0[[#This Row],[KPx''i]]^2+EffortOutcomesAG0[[#This Row],[KPx''j]]^2+EffortOutcomesAG0[[#This Row],[KPx''k]]^2)/Ksmag/Scale</f>
        <v>-14.295872454768368</v>
      </c>
      <c r="P50" s="9">
        <f>SQRT(EffortOutcomesAG0[[#This Row],[Kpy''i]]^2+EffortOutcomesAG0[[#This Row],[KPy''j]]^2+EffortOutcomesAG0[[#This Row],[KPy''k]]^2)/KTmag/Scale</f>
        <v>11.464688010557127</v>
      </c>
      <c r="Q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" s="14">
        <v>44884</v>
      </c>
      <c r="U50" s="9" t="s">
        <v>54</v>
      </c>
      <c r="V50" t="s">
        <v>74</v>
      </c>
      <c r="W50" t="s">
        <v>56</v>
      </c>
      <c r="X50">
        <v>0</v>
      </c>
      <c r="Y50">
        <v>0.9375</v>
      </c>
      <c r="Z50">
        <v>0.47614285714285715</v>
      </c>
      <c r="AA50">
        <v>0.50788571428571427</v>
      </c>
      <c r="AB50">
        <v>0.76182857142857141</v>
      </c>
      <c r="AC50">
        <v>0</v>
      </c>
      <c r="AD50">
        <v>1.3126312631263126</v>
      </c>
      <c r="AE50">
        <v>1.968946894689469</v>
      </c>
      <c r="AF50">
        <v>0</v>
      </c>
      <c r="AJ50">
        <v>49</v>
      </c>
      <c r="AK50">
        <f>SUBTOTAL(9,EffortOutcomesAG0[[#This Row],[Allocation]:[Iin]])</f>
        <v>5.9649353006729244</v>
      </c>
      <c r="AL50" t="str">
        <f>EffortOutcomesAG0[[#This Row],[WARDS]]&amp;EffortOutcomesAG0[[#This Row],[Role]]&amp;EffortOutcomesAG0[[#This Row],[Shifts]]</f>
        <v>BANKCERT4AM</v>
      </c>
      <c r="AN50">
        <f t="shared" si="1"/>
        <v>0</v>
      </c>
    </row>
    <row r="51" spans="2:40" x14ac:dyDescent="0.25">
      <c r="B51" s="8">
        <f>IF(EffortOutcomesAG0[[#This Row],[Apn]]=0,10,LOG(EffortOutcomesAG0[[#This Row],[Apn]]))</f>
        <v>-0.29423400275348327</v>
      </c>
      <c r="C51" s="8">
        <f>IF(EffortOutcomesAG0[[#This Row],[Ein]]=0,10,LOG(EffortOutcomesAG0[[#This Row],[Ein]]))</f>
        <v>10</v>
      </c>
      <c r="D51" s="8">
        <f>IF(EffortOutcomesAG0[[#This Row],[Iin]]=0,10,LOG(EffortOutcomesAG0[[#This Row],[Iin]]))</f>
        <v>10</v>
      </c>
      <c r="E51" s="8">
        <f>Kx-EffortOutcomesAG0[[#This Row],[Xp]]</f>
        <v>0.29423400275348327</v>
      </c>
      <c r="F51" s="8">
        <f>Ky-EffortOutcomesAG0[[#This Row],[Yp]]</f>
        <v>-11</v>
      </c>
      <c r="G51" s="8">
        <f>Kz-EffortOutcomesAG0[[#This Row],[Zp]]</f>
        <v>-9</v>
      </c>
      <c r="H51" s="8">
        <f>EffortOutcomesAG0[[#This Row],[Kpy]]*KSc-EffortOutcomesAG0[[#This Row],[KPz]]*KSb</f>
        <v>20</v>
      </c>
      <c r="I51" s="8">
        <f>-1*(EffortOutcomesAG0[[#This Row],[KPx]]*KSc-EffortOutcomesAG0[[#This Row],[KPz]]*KSa)</f>
        <v>0.29423400275348327</v>
      </c>
      <c r="J51" s="8">
        <f>(EffortOutcomesAG0[[#This Row],[KPx]]*$C$2-EffortOutcomesAG0[[#This Row],[Kpy]]*KSa)</f>
        <v>2.9423400275348328</v>
      </c>
      <c r="K51" s="8">
        <f>EffortOutcomesAG0[[#This Row],[Kpy]]*KTc-EffortOutcomesAG0[[#This Row],[KPz]]*KTb</f>
        <v>2</v>
      </c>
      <c r="L51" s="8">
        <f>-1*(EffortOutcomesAG0[[#This Row],[KPx]]*KTc-EffortOutcomesAG0[[#This Row],[KPz]]*KTa)</f>
        <v>-17.705765997246516</v>
      </c>
      <c r="M51" s="8">
        <f>(EffortOutcomesAG0[[#This Row],[KPx]]*KTb-EffortOutcomesAG0[[#This Row],[Kpy]]*KTa)</f>
        <v>21.705765997246516</v>
      </c>
      <c r="N51" s="8">
        <f>-EffortOutcomesAG0[[#This Row],[Xp]]*a+EffortOutcomesAG0[[#This Row],[Yp]]*b+EffortOutcomesAG0[[#This Row],[Zp]]*c_</f>
        <v>40</v>
      </c>
      <c r="O51">
        <f>-IF(EffortOutcomesAG0[[#This Row],[Column2]]&gt;0,1,-1)*SQRT(EffortOutcomesAG0[[#This Row],[KPx''i]]^2+EffortOutcomesAG0[[#This Row],[KPx''j]]^2+EffortOutcomesAG0[[#This Row],[KPx''k]]^2)/Ksmag/Scale</f>
        <v>-14.295872454768368</v>
      </c>
      <c r="P51" s="9">
        <f>SQRT(EffortOutcomesAG0[[#This Row],[Kpy''i]]^2+EffortOutcomesAG0[[#This Row],[KPy''j]]^2+EffortOutcomesAG0[[#This Row],[KPy''k]]^2)/KTmag/Scale</f>
        <v>11.464688010557127</v>
      </c>
      <c r="Q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" s="14">
        <v>44884</v>
      </c>
      <c r="U51" s="9" t="s">
        <v>57</v>
      </c>
      <c r="V51" t="s">
        <v>74</v>
      </c>
      <c r="W51" t="s">
        <v>56</v>
      </c>
      <c r="X51">
        <v>0</v>
      </c>
      <c r="Y51">
        <v>0.9375</v>
      </c>
      <c r="Z51">
        <v>0.47614285714285715</v>
      </c>
      <c r="AA51">
        <v>0.50788571428571427</v>
      </c>
      <c r="AB51">
        <v>0.76182857142857141</v>
      </c>
      <c r="AC51">
        <v>0</v>
      </c>
      <c r="AD51">
        <v>1.3126312631263126</v>
      </c>
      <c r="AE51">
        <v>1.968946894689469</v>
      </c>
      <c r="AF51">
        <v>0</v>
      </c>
      <c r="AJ51">
        <v>50</v>
      </c>
      <c r="AK51">
        <f>SUBTOTAL(9,EffortOutcomesAG0[[#This Row],[Allocation]:[Iin]])</f>
        <v>5.9649353006729244</v>
      </c>
      <c r="AL51" t="str">
        <f>EffortOutcomesAG0[[#This Row],[WARDS]]&amp;EffortOutcomesAG0[[#This Row],[Role]]&amp;EffortOutcomesAG0[[#This Row],[Shifts]]</f>
        <v>WATTCERT4AM</v>
      </c>
      <c r="AN51">
        <f t="shared" si="1"/>
        <v>0</v>
      </c>
    </row>
    <row r="52" spans="2:40" x14ac:dyDescent="0.25">
      <c r="B52" s="8">
        <f>IF(EffortOutcomesAG0[[#This Row],[Apn]]=0,10,LOG(EffortOutcomesAG0[[#This Row],[Apn]]))</f>
        <v>10</v>
      </c>
      <c r="C52" s="8">
        <f>IF(EffortOutcomesAG0[[#This Row],[Ein]]=0,10,LOG(EffortOutcomesAG0[[#This Row],[Ein]]))</f>
        <v>10</v>
      </c>
      <c r="D52" s="8">
        <f>IF(EffortOutcomesAG0[[#This Row],[Iin]]=0,10,LOG(EffortOutcomesAG0[[#This Row],[Iin]]))</f>
        <v>10</v>
      </c>
      <c r="E52" s="8">
        <f>Kx-EffortOutcomesAG0[[#This Row],[Xp]]</f>
        <v>-10</v>
      </c>
      <c r="F52" s="8">
        <f>Ky-EffortOutcomesAG0[[#This Row],[Yp]]</f>
        <v>-11</v>
      </c>
      <c r="G52" s="8">
        <f>Kz-EffortOutcomesAG0[[#This Row],[Zp]]</f>
        <v>-9</v>
      </c>
      <c r="H52" s="8">
        <f>EffortOutcomesAG0[[#This Row],[Kpy]]*KSc-EffortOutcomesAG0[[#This Row],[KPz]]*KSb</f>
        <v>20</v>
      </c>
      <c r="I52" s="8">
        <f>-1*(EffortOutcomesAG0[[#This Row],[KPx]]*KSc-EffortOutcomesAG0[[#This Row],[KPz]]*KSa)</f>
        <v>-10</v>
      </c>
      <c r="J52" s="8">
        <f>(EffortOutcomesAG0[[#This Row],[KPx]]*$C$2-EffortOutcomesAG0[[#This Row],[Kpy]]*KSa)</f>
        <v>-100</v>
      </c>
      <c r="K52" s="8">
        <f>EffortOutcomesAG0[[#This Row],[Kpy]]*KTc-EffortOutcomesAG0[[#This Row],[KPz]]*KTb</f>
        <v>2</v>
      </c>
      <c r="L52" s="8">
        <f>-1*(EffortOutcomesAG0[[#This Row],[KPx]]*KTc-EffortOutcomesAG0[[#This Row],[KPz]]*KTa)</f>
        <v>-28</v>
      </c>
      <c r="M52" s="8">
        <f>(EffortOutcomesAG0[[#This Row],[KPx]]*KTb-EffortOutcomesAG0[[#This Row],[Kpy]]*KTa)</f>
        <v>32</v>
      </c>
      <c r="N52" s="8">
        <f>-EffortOutcomesAG0[[#This Row],[Xp]]*a+EffortOutcomesAG0[[#This Row],[Yp]]*b+EffortOutcomesAG0[[#This Row],[Zp]]*c_</f>
        <v>40</v>
      </c>
      <c r="O52">
        <f>-IF(EffortOutcomesAG0[[#This Row],[Column2]]&gt;0,1,-1)*SQRT(EffortOutcomesAG0[[#This Row],[KPx''i]]^2+EffortOutcomesAG0[[#This Row],[KPx''j]]^2+EffortOutcomesAG0[[#This Row],[KPx''k]]^2)/Ksmag/Scale</f>
        <v>-72.456883730947197</v>
      </c>
      <c r="P52" s="9">
        <f>SQRT(EffortOutcomesAG0[[#This Row],[Kpy''i]]^2+EffortOutcomesAG0[[#This Row],[KPy''j]]^2+EffortOutcomesAG0[[#This Row],[KPy''k]]^2)/KTmag/Scale</f>
        <v>17.37814719698277</v>
      </c>
      <c r="Q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" s="14">
        <v>44884</v>
      </c>
      <c r="U52" s="9" t="s">
        <v>76</v>
      </c>
      <c r="V52" t="s">
        <v>74</v>
      </c>
      <c r="W52" t="s">
        <v>56</v>
      </c>
      <c r="X52">
        <v>0</v>
      </c>
      <c r="Y52">
        <v>0</v>
      </c>
      <c r="Z52">
        <v>0</v>
      </c>
      <c r="AJ52">
        <v>51</v>
      </c>
      <c r="AK52">
        <f>SUBTOTAL(9,EffortOutcomesAG0[[#This Row],[Allocation]:[Iin]])</f>
        <v>0</v>
      </c>
      <c r="AL52" t="str">
        <f>EffortOutcomesAG0[[#This Row],[WARDS]]&amp;EffortOutcomesAG0[[#This Row],[Role]]&amp;EffortOutcomesAG0[[#This Row],[Shifts]]</f>
        <v>OtherCERT4AM</v>
      </c>
      <c r="AN52">
        <f t="shared" si="1"/>
        <v>0</v>
      </c>
    </row>
    <row r="53" spans="2:40" x14ac:dyDescent="0.25">
      <c r="B53" s="8">
        <f>IF(EffortOutcomesAG0[[#This Row],[Apn]]=0,10,LOG(EffortOutcomesAG0[[#This Row],[Apn]]))</f>
        <v>-0.29423400275348327</v>
      </c>
      <c r="C53" s="8">
        <f>IF(EffortOutcomesAG0[[#This Row],[Ein]]=0,10,LOG(EffortOutcomesAG0[[#This Row],[Ein]]))</f>
        <v>10</v>
      </c>
      <c r="D53" s="8">
        <f>IF(EffortOutcomesAG0[[#This Row],[Iin]]=0,10,LOG(EffortOutcomesAG0[[#This Row],[Iin]]))</f>
        <v>10</v>
      </c>
      <c r="E53" s="8">
        <f>Kx-EffortOutcomesAG0[[#This Row],[Xp]]</f>
        <v>0.29423400275348327</v>
      </c>
      <c r="F53" s="8">
        <f>Ky-EffortOutcomesAG0[[#This Row],[Yp]]</f>
        <v>-11</v>
      </c>
      <c r="G53" s="8">
        <f>Kz-EffortOutcomesAG0[[#This Row],[Zp]]</f>
        <v>-9</v>
      </c>
      <c r="H53" s="8">
        <f>EffortOutcomesAG0[[#This Row],[Kpy]]*KSc-EffortOutcomesAG0[[#This Row],[KPz]]*KSb</f>
        <v>20</v>
      </c>
      <c r="I53" s="8">
        <f>-1*(EffortOutcomesAG0[[#This Row],[KPx]]*KSc-EffortOutcomesAG0[[#This Row],[KPz]]*KSa)</f>
        <v>0.29423400275348327</v>
      </c>
      <c r="J53" s="8">
        <f>(EffortOutcomesAG0[[#This Row],[KPx]]*$C$2-EffortOutcomesAG0[[#This Row],[Kpy]]*KSa)</f>
        <v>2.9423400275348328</v>
      </c>
      <c r="K53" s="8">
        <f>EffortOutcomesAG0[[#This Row],[Kpy]]*KTc-EffortOutcomesAG0[[#This Row],[KPz]]*KTb</f>
        <v>2</v>
      </c>
      <c r="L53" s="8">
        <f>-1*(EffortOutcomesAG0[[#This Row],[KPx]]*KTc-EffortOutcomesAG0[[#This Row],[KPz]]*KTa)</f>
        <v>-17.705765997246516</v>
      </c>
      <c r="M53" s="8">
        <f>(EffortOutcomesAG0[[#This Row],[KPx]]*KTb-EffortOutcomesAG0[[#This Row],[Kpy]]*KTa)</f>
        <v>21.705765997246516</v>
      </c>
      <c r="N53" s="8">
        <f>-EffortOutcomesAG0[[#This Row],[Xp]]*a+EffortOutcomesAG0[[#This Row],[Yp]]*b+EffortOutcomesAG0[[#This Row],[Zp]]*c_</f>
        <v>40</v>
      </c>
      <c r="O53">
        <f>-IF(EffortOutcomesAG0[[#This Row],[Column2]]&gt;0,1,-1)*SQRT(EffortOutcomesAG0[[#This Row],[KPx''i]]^2+EffortOutcomesAG0[[#This Row],[KPx''j]]^2+EffortOutcomesAG0[[#This Row],[KPx''k]]^2)/Ksmag/Scale</f>
        <v>-14.295872454768368</v>
      </c>
      <c r="P53" s="9">
        <f>SQRT(EffortOutcomesAG0[[#This Row],[Kpy''i]]^2+EffortOutcomesAG0[[#This Row],[KPy''j]]^2+EffortOutcomesAG0[[#This Row],[KPy''k]]^2)/KTmag/Scale</f>
        <v>11.464688010557127</v>
      </c>
      <c r="Q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" s="14">
        <v>44884</v>
      </c>
      <c r="U53" s="9" t="s">
        <v>58</v>
      </c>
      <c r="V53" t="s">
        <v>74</v>
      </c>
      <c r="W53" t="s">
        <v>56</v>
      </c>
      <c r="X53">
        <v>0</v>
      </c>
      <c r="Y53">
        <v>0.9375</v>
      </c>
      <c r="Z53">
        <v>0.47614285714285715</v>
      </c>
      <c r="AA53">
        <v>0.50788571428571427</v>
      </c>
      <c r="AB53">
        <v>0.76182857142857141</v>
      </c>
      <c r="AC53">
        <v>0</v>
      </c>
      <c r="AD53">
        <v>1.3126312631263126</v>
      </c>
      <c r="AE53">
        <v>1.968946894689469</v>
      </c>
      <c r="AF53">
        <v>0</v>
      </c>
      <c r="AJ53">
        <v>52</v>
      </c>
      <c r="AK53">
        <f>SUBTOTAL(9,EffortOutcomesAG0[[#This Row],[Allocation]:[Iin]])</f>
        <v>5.9649353006729244</v>
      </c>
      <c r="AL53" t="str">
        <f>EffortOutcomesAG0[[#This Row],[WARDS]]&amp;EffortOutcomesAG0[[#This Row],[Role]]&amp;EffortOutcomesAG0[[#This Row],[Shifts]]</f>
        <v>WARACERT4AM</v>
      </c>
      <c r="AN53">
        <f t="shared" si="1"/>
        <v>0</v>
      </c>
    </row>
    <row r="54" spans="2:40" x14ac:dyDescent="0.25">
      <c r="B54" s="8">
        <f>IF(EffortOutcomesAG0[[#This Row],[Apn]]=0,10,LOG(EffortOutcomesAG0[[#This Row],[Apn]]))</f>
        <v>-0.41917273936178318</v>
      </c>
      <c r="C54" s="8">
        <f>IF(EffortOutcomesAG0[[#This Row],[Ein]]=0,10,LOG(EffortOutcomesAG0[[#This Row],[Ein]]))</f>
        <v>10</v>
      </c>
      <c r="D54" s="8">
        <f>IF(EffortOutcomesAG0[[#This Row],[Iin]]=0,10,LOG(EffortOutcomesAG0[[#This Row],[Iin]]))</f>
        <v>10</v>
      </c>
      <c r="E54" s="8">
        <f>Kx-EffortOutcomesAG0[[#This Row],[Xp]]</f>
        <v>0.41917273936178318</v>
      </c>
      <c r="F54" s="8">
        <f>Ky-EffortOutcomesAG0[[#This Row],[Yp]]</f>
        <v>-11</v>
      </c>
      <c r="G54" s="8">
        <f>Kz-EffortOutcomesAG0[[#This Row],[Zp]]</f>
        <v>-9</v>
      </c>
      <c r="H54" s="8">
        <f>EffortOutcomesAG0[[#This Row],[Kpy]]*KSc-EffortOutcomesAG0[[#This Row],[KPz]]*KSb</f>
        <v>20</v>
      </c>
      <c r="I54" s="8">
        <f>-1*(EffortOutcomesAG0[[#This Row],[KPx]]*KSc-EffortOutcomesAG0[[#This Row],[KPz]]*KSa)</f>
        <v>0.41917273936178318</v>
      </c>
      <c r="J54" s="8">
        <f>(EffortOutcomesAG0[[#This Row],[KPx]]*$C$2-EffortOutcomesAG0[[#This Row],[Kpy]]*KSa)</f>
        <v>4.1917273936178319</v>
      </c>
      <c r="K54" s="8">
        <f>EffortOutcomesAG0[[#This Row],[Kpy]]*KTc-EffortOutcomesAG0[[#This Row],[KPz]]*KTb</f>
        <v>2</v>
      </c>
      <c r="L54" s="8">
        <f>-1*(EffortOutcomesAG0[[#This Row],[KPx]]*KTc-EffortOutcomesAG0[[#This Row],[KPz]]*KTa)</f>
        <v>-17.580827260638216</v>
      </c>
      <c r="M54" s="8">
        <f>(EffortOutcomesAG0[[#This Row],[KPx]]*KTb-EffortOutcomesAG0[[#This Row],[Kpy]]*KTa)</f>
        <v>21.580827260638216</v>
      </c>
      <c r="N54" s="8">
        <f>-EffortOutcomesAG0[[#This Row],[Xp]]*a+EffortOutcomesAG0[[#This Row],[Yp]]*b+EffortOutcomesAG0[[#This Row],[Zp]]*c_</f>
        <v>40</v>
      </c>
      <c r="O54">
        <f>-IF(EffortOutcomesAG0[[#This Row],[Column2]]&gt;0,1,-1)*SQRT(EffortOutcomesAG0[[#This Row],[KPx''i]]^2+EffortOutcomesAG0[[#This Row],[KPx''j]]^2+EffortOutcomesAG0[[#This Row],[KPx''k]]^2)/Ksmag/Scale</f>
        <v>-14.452444158823624</v>
      </c>
      <c r="P54" s="9">
        <f>SQRT(EffortOutcomesAG0[[#This Row],[Kpy''i]]^2+EffortOutcomesAG0[[#This Row],[KPy''j]]^2+EffortOutcomesAG0[[#This Row],[KPy''k]]^2)/KTmag/Scale</f>
        <v>11.393108972985274</v>
      </c>
      <c r="Q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" s="14">
        <v>44885</v>
      </c>
      <c r="U54" s="9" t="s">
        <v>58</v>
      </c>
      <c r="V54" t="s">
        <v>74</v>
      </c>
      <c r="W54" t="s">
        <v>56</v>
      </c>
      <c r="X54">
        <v>0</v>
      </c>
      <c r="Y54">
        <v>0.9375</v>
      </c>
      <c r="Z54">
        <v>0.35710714285714285</v>
      </c>
      <c r="AA54">
        <v>0.38091428571428571</v>
      </c>
      <c r="AB54">
        <v>0.57137142857142853</v>
      </c>
      <c r="AC54">
        <v>0</v>
      </c>
      <c r="AD54">
        <v>1.7501750175017503</v>
      </c>
      <c r="AE54">
        <v>2.6252625262526252</v>
      </c>
      <c r="AF54">
        <v>0</v>
      </c>
      <c r="AJ54">
        <v>53</v>
      </c>
      <c r="AK54">
        <f>SUBTOTAL(9,EffortOutcomesAG0[[#This Row],[Allocation]:[Iin]])</f>
        <v>6.6223304008972326</v>
      </c>
      <c r="AL54" t="str">
        <f>EffortOutcomesAG0[[#This Row],[WARDS]]&amp;EffortOutcomesAG0[[#This Row],[Role]]&amp;EffortOutcomesAG0[[#This Row],[Shifts]]</f>
        <v>WARACERT4AM</v>
      </c>
      <c r="AN54">
        <f t="shared" si="1"/>
        <v>0</v>
      </c>
    </row>
    <row r="55" spans="2:40" x14ac:dyDescent="0.25">
      <c r="B55" s="8">
        <f>IF(EffortOutcomesAG0[[#This Row],[Apn]]=0,10,LOG(EffortOutcomesAG0[[#This Row],[Apn]]))</f>
        <v>10</v>
      </c>
      <c r="C55" s="8">
        <f>IF(EffortOutcomesAG0[[#This Row],[Ein]]=0,10,LOG(EffortOutcomesAG0[[#This Row],[Ein]]))</f>
        <v>10</v>
      </c>
      <c r="D55" s="8">
        <f>IF(EffortOutcomesAG0[[#This Row],[Iin]]=0,10,LOG(EffortOutcomesAG0[[#This Row],[Iin]]))</f>
        <v>10</v>
      </c>
      <c r="E55" s="8">
        <f>Kx-EffortOutcomesAG0[[#This Row],[Xp]]</f>
        <v>-10</v>
      </c>
      <c r="F55" s="8">
        <f>Ky-EffortOutcomesAG0[[#This Row],[Yp]]</f>
        <v>-11</v>
      </c>
      <c r="G55" s="8">
        <f>Kz-EffortOutcomesAG0[[#This Row],[Zp]]</f>
        <v>-9</v>
      </c>
      <c r="H55" s="8">
        <f>EffortOutcomesAG0[[#This Row],[Kpy]]*KSc-EffortOutcomesAG0[[#This Row],[KPz]]*KSb</f>
        <v>20</v>
      </c>
      <c r="I55" s="8">
        <f>-1*(EffortOutcomesAG0[[#This Row],[KPx]]*KSc-EffortOutcomesAG0[[#This Row],[KPz]]*KSa)</f>
        <v>-10</v>
      </c>
      <c r="J55" s="8">
        <f>(EffortOutcomesAG0[[#This Row],[KPx]]*$C$2-EffortOutcomesAG0[[#This Row],[Kpy]]*KSa)</f>
        <v>-100</v>
      </c>
      <c r="K55" s="8">
        <f>EffortOutcomesAG0[[#This Row],[Kpy]]*KTc-EffortOutcomesAG0[[#This Row],[KPz]]*KTb</f>
        <v>2</v>
      </c>
      <c r="L55" s="8">
        <f>-1*(EffortOutcomesAG0[[#This Row],[KPx]]*KTc-EffortOutcomesAG0[[#This Row],[KPz]]*KTa)</f>
        <v>-28</v>
      </c>
      <c r="M55" s="8">
        <f>(EffortOutcomesAG0[[#This Row],[KPx]]*KTb-EffortOutcomesAG0[[#This Row],[Kpy]]*KTa)</f>
        <v>32</v>
      </c>
      <c r="N55" s="8">
        <f>-EffortOutcomesAG0[[#This Row],[Xp]]*a+EffortOutcomesAG0[[#This Row],[Yp]]*b+EffortOutcomesAG0[[#This Row],[Zp]]*c_</f>
        <v>40</v>
      </c>
      <c r="O55">
        <f>-IF(EffortOutcomesAG0[[#This Row],[Column2]]&gt;0,1,-1)*SQRT(EffortOutcomesAG0[[#This Row],[KPx''i]]^2+EffortOutcomesAG0[[#This Row],[KPx''j]]^2+EffortOutcomesAG0[[#This Row],[KPx''k]]^2)/Ksmag/Scale</f>
        <v>-72.456883730947197</v>
      </c>
      <c r="P55" s="9">
        <f>SQRT(EffortOutcomesAG0[[#This Row],[Kpy''i]]^2+EffortOutcomesAG0[[#This Row],[KPy''j]]^2+EffortOutcomesAG0[[#This Row],[KPy''k]]^2)/KTmag/Scale</f>
        <v>17.37814719698277</v>
      </c>
      <c r="Q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" s="14">
        <v>44885</v>
      </c>
      <c r="U55" s="9" t="s">
        <v>76</v>
      </c>
      <c r="V55" t="s">
        <v>74</v>
      </c>
      <c r="W55" t="s">
        <v>56</v>
      </c>
      <c r="X55">
        <v>0</v>
      </c>
      <c r="Y55">
        <v>0</v>
      </c>
      <c r="Z55">
        <v>0</v>
      </c>
      <c r="AJ55">
        <v>54</v>
      </c>
      <c r="AK55">
        <f>SUBTOTAL(9,EffortOutcomesAG0[[#This Row],[Allocation]:[Iin]])</f>
        <v>0</v>
      </c>
      <c r="AL55" t="str">
        <f>EffortOutcomesAG0[[#This Row],[WARDS]]&amp;EffortOutcomesAG0[[#This Row],[Role]]&amp;EffortOutcomesAG0[[#This Row],[Shifts]]</f>
        <v>OtherCERT4AM</v>
      </c>
      <c r="AN55">
        <f t="shared" si="1"/>
        <v>0</v>
      </c>
    </row>
    <row r="56" spans="2:40" x14ac:dyDescent="0.25">
      <c r="B56" s="8">
        <f>IF(EffortOutcomesAG0[[#This Row],[Apn]]=0,10,LOG(EffortOutcomesAG0[[#This Row],[Apn]]))</f>
        <v>-0.41917273936178318</v>
      </c>
      <c r="C56" s="8">
        <f>IF(EffortOutcomesAG0[[#This Row],[Ein]]=0,10,LOG(EffortOutcomesAG0[[#This Row],[Ein]]))</f>
        <v>10</v>
      </c>
      <c r="D56" s="8">
        <f>IF(EffortOutcomesAG0[[#This Row],[Iin]]=0,10,LOG(EffortOutcomesAG0[[#This Row],[Iin]]))</f>
        <v>10</v>
      </c>
      <c r="E56" s="8">
        <f>Kx-EffortOutcomesAG0[[#This Row],[Xp]]</f>
        <v>0.41917273936178318</v>
      </c>
      <c r="F56" s="8">
        <f>Ky-EffortOutcomesAG0[[#This Row],[Yp]]</f>
        <v>-11</v>
      </c>
      <c r="G56" s="8">
        <f>Kz-EffortOutcomesAG0[[#This Row],[Zp]]</f>
        <v>-9</v>
      </c>
      <c r="H56" s="8">
        <f>EffortOutcomesAG0[[#This Row],[Kpy]]*KSc-EffortOutcomesAG0[[#This Row],[KPz]]*KSb</f>
        <v>20</v>
      </c>
      <c r="I56" s="8">
        <f>-1*(EffortOutcomesAG0[[#This Row],[KPx]]*KSc-EffortOutcomesAG0[[#This Row],[KPz]]*KSa)</f>
        <v>0.41917273936178318</v>
      </c>
      <c r="J56" s="8">
        <f>(EffortOutcomesAG0[[#This Row],[KPx]]*$C$2-EffortOutcomesAG0[[#This Row],[Kpy]]*KSa)</f>
        <v>4.1917273936178319</v>
      </c>
      <c r="K56" s="8">
        <f>EffortOutcomesAG0[[#This Row],[Kpy]]*KTc-EffortOutcomesAG0[[#This Row],[KPz]]*KTb</f>
        <v>2</v>
      </c>
      <c r="L56" s="8">
        <f>-1*(EffortOutcomesAG0[[#This Row],[KPx]]*KTc-EffortOutcomesAG0[[#This Row],[KPz]]*KTa)</f>
        <v>-17.580827260638216</v>
      </c>
      <c r="M56" s="8">
        <f>(EffortOutcomesAG0[[#This Row],[KPx]]*KTb-EffortOutcomesAG0[[#This Row],[Kpy]]*KTa)</f>
        <v>21.580827260638216</v>
      </c>
      <c r="N56" s="8">
        <f>-EffortOutcomesAG0[[#This Row],[Xp]]*a+EffortOutcomesAG0[[#This Row],[Yp]]*b+EffortOutcomesAG0[[#This Row],[Zp]]*c_</f>
        <v>40</v>
      </c>
      <c r="O56">
        <f>-IF(EffortOutcomesAG0[[#This Row],[Column2]]&gt;0,1,-1)*SQRT(EffortOutcomesAG0[[#This Row],[KPx''i]]^2+EffortOutcomesAG0[[#This Row],[KPx''j]]^2+EffortOutcomesAG0[[#This Row],[KPx''k]]^2)/Ksmag/Scale</f>
        <v>-14.452444158823624</v>
      </c>
      <c r="P56" s="9">
        <f>SQRT(EffortOutcomesAG0[[#This Row],[Kpy''i]]^2+EffortOutcomesAG0[[#This Row],[KPy''j]]^2+EffortOutcomesAG0[[#This Row],[KPy''k]]^2)/KTmag/Scale</f>
        <v>11.393108972985274</v>
      </c>
      <c r="Q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" s="14">
        <v>44885</v>
      </c>
      <c r="U56" s="9" t="s">
        <v>54</v>
      </c>
      <c r="V56" t="s">
        <v>74</v>
      </c>
      <c r="W56" t="s">
        <v>56</v>
      </c>
      <c r="X56">
        <v>0</v>
      </c>
      <c r="Y56">
        <v>0.9375</v>
      </c>
      <c r="Z56">
        <v>0.35710714285714285</v>
      </c>
      <c r="AA56">
        <v>0.38091428571428571</v>
      </c>
      <c r="AB56">
        <v>0.57137142857142853</v>
      </c>
      <c r="AC56">
        <v>0</v>
      </c>
      <c r="AD56">
        <v>1.7501750175017503</v>
      </c>
      <c r="AE56">
        <v>2.6252625262526252</v>
      </c>
      <c r="AF56">
        <v>0</v>
      </c>
      <c r="AJ56">
        <v>55</v>
      </c>
      <c r="AK56">
        <f>SUBTOTAL(9,EffortOutcomesAG0[[#This Row],[Allocation]:[Iin]])</f>
        <v>6.6223304008972326</v>
      </c>
      <c r="AL56" t="str">
        <f>EffortOutcomesAG0[[#This Row],[WARDS]]&amp;EffortOutcomesAG0[[#This Row],[Role]]&amp;EffortOutcomesAG0[[#This Row],[Shifts]]</f>
        <v>BANKCERT4AM</v>
      </c>
      <c r="AN56">
        <f t="shared" si="1"/>
        <v>0</v>
      </c>
    </row>
    <row r="57" spans="2:40" x14ac:dyDescent="0.25">
      <c r="B57" s="8">
        <f>IF(EffortOutcomesAG0[[#This Row],[Apn]]=0,10,LOG(EffortOutcomesAG0[[#This Row],[Apn]]))</f>
        <v>-0.41917273936178318</v>
      </c>
      <c r="C57" s="8">
        <f>IF(EffortOutcomesAG0[[#This Row],[Ein]]=0,10,LOG(EffortOutcomesAG0[[#This Row],[Ein]]))</f>
        <v>10</v>
      </c>
      <c r="D57" s="8">
        <f>IF(EffortOutcomesAG0[[#This Row],[Iin]]=0,10,LOG(EffortOutcomesAG0[[#This Row],[Iin]]))</f>
        <v>10</v>
      </c>
      <c r="E57" s="8">
        <f>Kx-EffortOutcomesAG0[[#This Row],[Xp]]</f>
        <v>0.41917273936178318</v>
      </c>
      <c r="F57" s="8">
        <f>Ky-EffortOutcomesAG0[[#This Row],[Yp]]</f>
        <v>-11</v>
      </c>
      <c r="G57" s="8">
        <f>Kz-EffortOutcomesAG0[[#This Row],[Zp]]</f>
        <v>-9</v>
      </c>
      <c r="H57" s="8">
        <f>EffortOutcomesAG0[[#This Row],[Kpy]]*KSc-EffortOutcomesAG0[[#This Row],[KPz]]*KSb</f>
        <v>20</v>
      </c>
      <c r="I57" s="8">
        <f>-1*(EffortOutcomesAG0[[#This Row],[KPx]]*KSc-EffortOutcomesAG0[[#This Row],[KPz]]*KSa)</f>
        <v>0.41917273936178318</v>
      </c>
      <c r="J57" s="8">
        <f>(EffortOutcomesAG0[[#This Row],[KPx]]*$C$2-EffortOutcomesAG0[[#This Row],[Kpy]]*KSa)</f>
        <v>4.1917273936178319</v>
      </c>
      <c r="K57" s="8">
        <f>EffortOutcomesAG0[[#This Row],[Kpy]]*KTc-EffortOutcomesAG0[[#This Row],[KPz]]*KTb</f>
        <v>2</v>
      </c>
      <c r="L57" s="8">
        <f>-1*(EffortOutcomesAG0[[#This Row],[KPx]]*KTc-EffortOutcomesAG0[[#This Row],[KPz]]*KTa)</f>
        <v>-17.580827260638216</v>
      </c>
      <c r="M57" s="8">
        <f>(EffortOutcomesAG0[[#This Row],[KPx]]*KTb-EffortOutcomesAG0[[#This Row],[Kpy]]*KTa)</f>
        <v>21.580827260638216</v>
      </c>
      <c r="N57" s="8">
        <f>-EffortOutcomesAG0[[#This Row],[Xp]]*a+EffortOutcomesAG0[[#This Row],[Yp]]*b+EffortOutcomesAG0[[#This Row],[Zp]]*c_</f>
        <v>40</v>
      </c>
      <c r="O57">
        <f>-IF(EffortOutcomesAG0[[#This Row],[Column2]]&gt;0,1,-1)*SQRT(EffortOutcomesAG0[[#This Row],[KPx''i]]^2+EffortOutcomesAG0[[#This Row],[KPx''j]]^2+EffortOutcomesAG0[[#This Row],[KPx''k]]^2)/Ksmag/Scale</f>
        <v>-14.452444158823624</v>
      </c>
      <c r="P57" s="9">
        <f>SQRT(EffortOutcomesAG0[[#This Row],[Kpy''i]]^2+EffortOutcomesAG0[[#This Row],[KPy''j]]^2+EffortOutcomesAG0[[#This Row],[KPy''k]]^2)/KTmag/Scale</f>
        <v>11.393108972985274</v>
      </c>
      <c r="Q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" s="14">
        <v>44885</v>
      </c>
      <c r="U57" s="9" t="s">
        <v>57</v>
      </c>
      <c r="V57" t="s">
        <v>74</v>
      </c>
      <c r="W57" t="s">
        <v>56</v>
      </c>
      <c r="X57">
        <v>0</v>
      </c>
      <c r="Y57">
        <v>0.9375</v>
      </c>
      <c r="Z57">
        <v>0.35710714285714285</v>
      </c>
      <c r="AA57">
        <v>0.38091428571428571</v>
      </c>
      <c r="AB57">
        <v>0.57137142857142853</v>
      </c>
      <c r="AC57">
        <v>0</v>
      </c>
      <c r="AD57">
        <v>1.7501750175017503</v>
      </c>
      <c r="AE57">
        <v>2.6252625262526252</v>
      </c>
      <c r="AF57">
        <v>0</v>
      </c>
      <c r="AJ57">
        <v>56</v>
      </c>
      <c r="AK57">
        <f>SUBTOTAL(9,EffortOutcomesAG0[[#This Row],[Allocation]:[Iin]])</f>
        <v>6.6223304008972326</v>
      </c>
      <c r="AL57" t="str">
        <f>EffortOutcomesAG0[[#This Row],[WARDS]]&amp;EffortOutcomesAG0[[#This Row],[Role]]&amp;EffortOutcomesAG0[[#This Row],[Shifts]]</f>
        <v>WATTCERT4AM</v>
      </c>
      <c r="AN57">
        <f t="shared" si="1"/>
        <v>0</v>
      </c>
    </row>
    <row r="58" spans="2:40" x14ac:dyDescent="0.25">
      <c r="B58" s="8">
        <f>IF(EffortOutcomesAG0[[#This Row],[Apn]]=0,10,LOG(EffortOutcomesAG0[[#This Row],[Apn]]))</f>
        <v>-0.19732398974542681</v>
      </c>
      <c r="C58" s="8">
        <f>IF(EffortOutcomesAG0[[#This Row],[Ein]]=0,10,LOG(EffortOutcomesAG0[[#This Row],[Ein]]))</f>
        <v>10</v>
      </c>
      <c r="D58" s="8">
        <f>IF(EffortOutcomesAG0[[#This Row],[Iin]]=0,10,LOG(EffortOutcomesAG0[[#This Row],[Iin]]))</f>
        <v>10</v>
      </c>
      <c r="E58" s="8">
        <f>Kx-EffortOutcomesAG0[[#This Row],[Xp]]</f>
        <v>0.19732398974542681</v>
      </c>
      <c r="F58" s="8">
        <f>Ky-EffortOutcomesAG0[[#This Row],[Yp]]</f>
        <v>-11</v>
      </c>
      <c r="G58" s="8">
        <f>Kz-EffortOutcomesAG0[[#This Row],[Zp]]</f>
        <v>-9</v>
      </c>
      <c r="H58" s="8">
        <f>EffortOutcomesAG0[[#This Row],[Kpy]]*KSc-EffortOutcomesAG0[[#This Row],[KPz]]*KSb</f>
        <v>20</v>
      </c>
      <c r="I58" s="8">
        <f>-1*(EffortOutcomesAG0[[#This Row],[KPx]]*KSc-EffortOutcomesAG0[[#This Row],[KPz]]*KSa)</f>
        <v>0.19732398974542681</v>
      </c>
      <c r="J58" s="8">
        <f>(EffortOutcomesAG0[[#This Row],[KPx]]*$C$2-EffortOutcomesAG0[[#This Row],[Kpy]]*KSa)</f>
        <v>1.9732398974542682</v>
      </c>
      <c r="K58" s="8">
        <f>EffortOutcomesAG0[[#This Row],[Kpy]]*KTc-EffortOutcomesAG0[[#This Row],[KPz]]*KTb</f>
        <v>2</v>
      </c>
      <c r="L58" s="8">
        <f>-1*(EffortOutcomesAG0[[#This Row],[KPx]]*KTc-EffortOutcomesAG0[[#This Row],[KPz]]*KTa)</f>
        <v>-17.802676010254572</v>
      </c>
      <c r="M58" s="8">
        <f>(EffortOutcomesAG0[[#This Row],[KPx]]*KTb-EffortOutcomesAG0[[#This Row],[Kpy]]*KTa)</f>
        <v>21.802676010254572</v>
      </c>
      <c r="N58" s="8">
        <f>-EffortOutcomesAG0[[#This Row],[Xp]]*a+EffortOutcomesAG0[[#This Row],[Yp]]*b+EffortOutcomesAG0[[#This Row],[Zp]]*c_</f>
        <v>40</v>
      </c>
      <c r="O58">
        <f>-IF(EffortOutcomesAG0[[#This Row],[Column2]]&gt;0,1,-1)*SQRT(EffortOutcomesAG0[[#This Row],[KPx''i]]^2+EffortOutcomesAG0[[#This Row],[KPx''j]]^2+EffortOutcomesAG0[[#This Row],[KPx''k]]^2)/Ksmag/Scale</f>
        <v>-14.211485011247669</v>
      </c>
      <c r="P58" s="9">
        <f>SQRT(EffortOutcomesAG0[[#This Row],[Kpy''i]]^2+EffortOutcomesAG0[[#This Row],[KPy''j]]^2+EffortOutcomesAG0[[#This Row],[KPy''k]]^2)/KTmag/Scale</f>
        <v>11.520213788049711</v>
      </c>
      <c r="Q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" s="14">
        <v>44900</v>
      </c>
      <c r="U58" s="9" t="s">
        <v>54</v>
      </c>
      <c r="V58" t="s">
        <v>74</v>
      </c>
      <c r="W58" t="s">
        <v>56</v>
      </c>
      <c r="X58">
        <v>0</v>
      </c>
      <c r="Y58">
        <v>0.9375</v>
      </c>
      <c r="Z58">
        <v>0.59517857142857145</v>
      </c>
      <c r="AA58">
        <v>0.6348571428571429</v>
      </c>
      <c r="AB58">
        <v>0.9522857142857144</v>
      </c>
      <c r="AC58">
        <v>0</v>
      </c>
      <c r="AD58">
        <v>1.0501050105010501</v>
      </c>
      <c r="AE58">
        <v>1.5751575157515751</v>
      </c>
      <c r="AF58">
        <v>0</v>
      </c>
      <c r="AJ58">
        <v>57</v>
      </c>
      <c r="AK58">
        <f>SUBTOTAL(9,EffortOutcomesAG0[[#This Row],[Allocation]:[Iin]])</f>
        <v>5.7450839548240538</v>
      </c>
      <c r="AL58" t="str">
        <f>EffortOutcomesAG0[[#This Row],[WARDS]]&amp;EffortOutcomesAG0[[#This Row],[Role]]&amp;EffortOutcomesAG0[[#This Row],[Shifts]]</f>
        <v>BANKCERT4AM</v>
      </c>
      <c r="AN58">
        <f t="shared" si="1"/>
        <v>0</v>
      </c>
    </row>
    <row r="59" spans="2:40" x14ac:dyDescent="0.25">
      <c r="B59" s="8">
        <f>IF(EffortOutcomesAG0[[#This Row],[Apn]]=0,10,LOG(EffortOutcomesAG0[[#This Row],[Apn]]))</f>
        <v>-0.19732398974542681</v>
      </c>
      <c r="C59" s="8">
        <f>IF(EffortOutcomesAG0[[#This Row],[Ein]]=0,10,LOG(EffortOutcomesAG0[[#This Row],[Ein]]))</f>
        <v>10</v>
      </c>
      <c r="D59" s="8">
        <f>IF(EffortOutcomesAG0[[#This Row],[Iin]]=0,10,LOG(EffortOutcomesAG0[[#This Row],[Iin]]))</f>
        <v>10</v>
      </c>
      <c r="E59" s="8">
        <f>Kx-EffortOutcomesAG0[[#This Row],[Xp]]</f>
        <v>0.19732398974542681</v>
      </c>
      <c r="F59" s="8">
        <f>Ky-EffortOutcomesAG0[[#This Row],[Yp]]</f>
        <v>-11</v>
      </c>
      <c r="G59" s="8">
        <f>Kz-EffortOutcomesAG0[[#This Row],[Zp]]</f>
        <v>-9</v>
      </c>
      <c r="H59" s="8">
        <f>EffortOutcomesAG0[[#This Row],[Kpy]]*KSc-EffortOutcomesAG0[[#This Row],[KPz]]*KSb</f>
        <v>20</v>
      </c>
      <c r="I59" s="8">
        <f>-1*(EffortOutcomesAG0[[#This Row],[KPx]]*KSc-EffortOutcomesAG0[[#This Row],[KPz]]*KSa)</f>
        <v>0.19732398974542681</v>
      </c>
      <c r="J59" s="8">
        <f>(EffortOutcomesAG0[[#This Row],[KPx]]*$C$2-EffortOutcomesAG0[[#This Row],[Kpy]]*KSa)</f>
        <v>1.9732398974542682</v>
      </c>
      <c r="K59" s="8">
        <f>EffortOutcomesAG0[[#This Row],[Kpy]]*KTc-EffortOutcomesAG0[[#This Row],[KPz]]*KTb</f>
        <v>2</v>
      </c>
      <c r="L59" s="8">
        <f>-1*(EffortOutcomesAG0[[#This Row],[KPx]]*KTc-EffortOutcomesAG0[[#This Row],[KPz]]*KTa)</f>
        <v>-17.802676010254572</v>
      </c>
      <c r="M59" s="8">
        <f>(EffortOutcomesAG0[[#This Row],[KPx]]*KTb-EffortOutcomesAG0[[#This Row],[Kpy]]*KTa)</f>
        <v>21.802676010254572</v>
      </c>
      <c r="N59" s="8">
        <f>-EffortOutcomesAG0[[#This Row],[Xp]]*a+EffortOutcomesAG0[[#This Row],[Yp]]*b+EffortOutcomesAG0[[#This Row],[Zp]]*c_</f>
        <v>40</v>
      </c>
      <c r="O59">
        <f>-IF(EffortOutcomesAG0[[#This Row],[Column2]]&gt;0,1,-1)*SQRT(EffortOutcomesAG0[[#This Row],[KPx''i]]^2+EffortOutcomesAG0[[#This Row],[KPx''j]]^2+EffortOutcomesAG0[[#This Row],[KPx''k]]^2)/Ksmag/Scale</f>
        <v>-14.211485011247669</v>
      </c>
      <c r="P59" s="9">
        <f>SQRT(EffortOutcomesAG0[[#This Row],[Kpy''i]]^2+EffortOutcomesAG0[[#This Row],[KPy''j]]^2+EffortOutcomesAG0[[#This Row],[KPy''k]]^2)/KTmag/Scale</f>
        <v>11.520213788049711</v>
      </c>
      <c r="Q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" s="14">
        <v>44900</v>
      </c>
      <c r="U59" s="9" t="s">
        <v>58</v>
      </c>
      <c r="V59" t="s">
        <v>74</v>
      </c>
      <c r="W59" t="s">
        <v>56</v>
      </c>
      <c r="X59">
        <v>0</v>
      </c>
      <c r="Y59">
        <v>0.9375</v>
      </c>
      <c r="Z59">
        <v>0.59517857142857145</v>
      </c>
      <c r="AA59">
        <v>0.6348571428571429</v>
      </c>
      <c r="AB59">
        <v>0.9522857142857144</v>
      </c>
      <c r="AC59">
        <v>0</v>
      </c>
      <c r="AD59">
        <v>1.0501050105010501</v>
      </c>
      <c r="AE59">
        <v>1.5751575157515751</v>
      </c>
      <c r="AF59">
        <v>0</v>
      </c>
      <c r="AJ59">
        <v>58</v>
      </c>
      <c r="AK59">
        <f>SUBTOTAL(9,EffortOutcomesAG0[[#This Row],[Allocation]:[Iin]])</f>
        <v>5.7450839548240538</v>
      </c>
      <c r="AL59" t="str">
        <f>EffortOutcomesAG0[[#This Row],[WARDS]]&amp;EffortOutcomesAG0[[#This Row],[Role]]&amp;EffortOutcomesAG0[[#This Row],[Shifts]]</f>
        <v>WARACERT4AM</v>
      </c>
      <c r="AN59">
        <f t="shared" si="1"/>
        <v>0</v>
      </c>
    </row>
    <row r="60" spans="2:40" x14ac:dyDescent="0.25">
      <c r="B60" s="8">
        <f>IF(EffortOutcomesAG0[[#This Row],[Apn]]=0,10,LOG(EffortOutcomesAG0[[#This Row],[Apn]]))</f>
        <v>-0.19732398974542681</v>
      </c>
      <c r="C60" s="8">
        <f>IF(EffortOutcomesAG0[[#This Row],[Ein]]=0,10,LOG(EffortOutcomesAG0[[#This Row],[Ein]]))</f>
        <v>10</v>
      </c>
      <c r="D60" s="8">
        <f>IF(EffortOutcomesAG0[[#This Row],[Iin]]=0,10,LOG(EffortOutcomesAG0[[#This Row],[Iin]]))</f>
        <v>10</v>
      </c>
      <c r="E60" s="8">
        <f>Kx-EffortOutcomesAG0[[#This Row],[Xp]]</f>
        <v>0.19732398974542681</v>
      </c>
      <c r="F60" s="8">
        <f>Ky-EffortOutcomesAG0[[#This Row],[Yp]]</f>
        <v>-11</v>
      </c>
      <c r="G60" s="8">
        <f>Kz-EffortOutcomesAG0[[#This Row],[Zp]]</f>
        <v>-9</v>
      </c>
      <c r="H60" s="8">
        <f>EffortOutcomesAG0[[#This Row],[Kpy]]*KSc-EffortOutcomesAG0[[#This Row],[KPz]]*KSb</f>
        <v>20</v>
      </c>
      <c r="I60" s="8">
        <f>-1*(EffortOutcomesAG0[[#This Row],[KPx]]*KSc-EffortOutcomesAG0[[#This Row],[KPz]]*KSa)</f>
        <v>0.19732398974542681</v>
      </c>
      <c r="J60" s="8">
        <f>(EffortOutcomesAG0[[#This Row],[KPx]]*$C$2-EffortOutcomesAG0[[#This Row],[Kpy]]*KSa)</f>
        <v>1.9732398974542682</v>
      </c>
      <c r="K60" s="8">
        <f>EffortOutcomesAG0[[#This Row],[Kpy]]*KTc-EffortOutcomesAG0[[#This Row],[KPz]]*KTb</f>
        <v>2</v>
      </c>
      <c r="L60" s="8">
        <f>-1*(EffortOutcomesAG0[[#This Row],[KPx]]*KTc-EffortOutcomesAG0[[#This Row],[KPz]]*KTa)</f>
        <v>-17.802676010254572</v>
      </c>
      <c r="M60" s="8">
        <f>(EffortOutcomesAG0[[#This Row],[KPx]]*KTb-EffortOutcomesAG0[[#This Row],[Kpy]]*KTa)</f>
        <v>21.802676010254572</v>
      </c>
      <c r="N60" s="8">
        <f>-EffortOutcomesAG0[[#This Row],[Xp]]*a+EffortOutcomesAG0[[#This Row],[Yp]]*b+EffortOutcomesAG0[[#This Row],[Zp]]*c_</f>
        <v>40</v>
      </c>
      <c r="O60">
        <f>-IF(EffortOutcomesAG0[[#This Row],[Column2]]&gt;0,1,-1)*SQRT(EffortOutcomesAG0[[#This Row],[KPx''i]]^2+EffortOutcomesAG0[[#This Row],[KPx''j]]^2+EffortOutcomesAG0[[#This Row],[KPx''k]]^2)/Ksmag/Scale</f>
        <v>-14.211485011247669</v>
      </c>
      <c r="P60" s="9">
        <f>SQRT(EffortOutcomesAG0[[#This Row],[Kpy''i]]^2+EffortOutcomesAG0[[#This Row],[KPy''j]]^2+EffortOutcomesAG0[[#This Row],[KPy''k]]^2)/KTmag/Scale</f>
        <v>11.520213788049711</v>
      </c>
      <c r="Q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" s="14">
        <v>44900</v>
      </c>
      <c r="U60" s="9" t="s">
        <v>57</v>
      </c>
      <c r="V60" t="s">
        <v>74</v>
      </c>
      <c r="W60" t="s">
        <v>56</v>
      </c>
      <c r="X60">
        <v>0</v>
      </c>
      <c r="Y60">
        <v>0.9375</v>
      </c>
      <c r="Z60">
        <v>0.59517857142857145</v>
      </c>
      <c r="AA60">
        <v>0.6348571428571429</v>
      </c>
      <c r="AB60">
        <v>0.9522857142857144</v>
      </c>
      <c r="AC60">
        <v>0</v>
      </c>
      <c r="AD60">
        <v>1.0501050105010501</v>
      </c>
      <c r="AE60">
        <v>1.5751575157515751</v>
      </c>
      <c r="AF60">
        <v>0</v>
      </c>
      <c r="AJ60">
        <v>59</v>
      </c>
      <c r="AK60">
        <f>SUBTOTAL(9,EffortOutcomesAG0[[#This Row],[Allocation]:[Iin]])</f>
        <v>5.7450839548240538</v>
      </c>
      <c r="AL60" t="str">
        <f>EffortOutcomesAG0[[#This Row],[WARDS]]&amp;EffortOutcomesAG0[[#This Row],[Role]]&amp;EffortOutcomesAG0[[#This Row],[Shifts]]</f>
        <v>WATTCERT4AM</v>
      </c>
      <c r="AN60">
        <f t="shared" si="1"/>
        <v>0</v>
      </c>
    </row>
    <row r="61" spans="2:40" x14ac:dyDescent="0.25">
      <c r="B61" s="8">
        <f>IF(EffortOutcomesAG0[[#This Row],[Apn]]=0,10,LOG(EffortOutcomesAG0[[#This Row],[Apn]]))</f>
        <v>10</v>
      </c>
      <c r="C61" s="8">
        <f>IF(EffortOutcomesAG0[[#This Row],[Ein]]=0,10,LOG(EffortOutcomesAG0[[#This Row],[Ein]]))</f>
        <v>10</v>
      </c>
      <c r="D61" s="8">
        <f>IF(EffortOutcomesAG0[[#This Row],[Iin]]=0,10,LOG(EffortOutcomesAG0[[#This Row],[Iin]]))</f>
        <v>10</v>
      </c>
      <c r="E61" s="8">
        <f>Kx-EffortOutcomesAG0[[#This Row],[Xp]]</f>
        <v>-10</v>
      </c>
      <c r="F61" s="8">
        <f>Ky-EffortOutcomesAG0[[#This Row],[Yp]]</f>
        <v>-11</v>
      </c>
      <c r="G61" s="8">
        <f>Kz-EffortOutcomesAG0[[#This Row],[Zp]]</f>
        <v>-9</v>
      </c>
      <c r="H61" s="8">
        <f>EffortOutcomesAG0[[#This Row],[Kpy]]*KSc-EffortOutcomesAG0[[#This Row],[KPz]]*KSb</f>
        <v>20</v>
      </c>
      <c r="I61" s="8">
        <f>-1*(EffortOutcomesAG0[[#This Row],[KPx]]*KSc-EffortOutcomesAG0[[#This Row],[KPz]]*KSa)</f>
        <v>-10</v>
      </c>
      <c r="J61" s="8">
        <f>(EffortOutcomesAG0[[#This Row],[KPx]]*$C$2-EffortOutcomesAG0[[#This Row],[Kpy]]*KSa)</f>
        <v>-100</v>
      </c>
      <c r="K61" s="8">
        <f>EffortOutcomesAG0[[#This Row],[Kpy]]*KTc-EffortOutcomesAG0[[#This Row],[KPz]]*KTb</f>
        <v>2</v>
      </c>
      <c r="L61" s="8">
        <f>-1*(EffortOutcomesAG0[[#This Row],[KPx]]*KTc-EffortOutcomesAG0[[#This Row],[KPz]]*KTa)</f>
        <v>-28</v>
      </c>
      <c r="M61" s="8">
        <f>(EffortOutcomesAG0[[#This Row],[KPx]]*KTb-EffortOutcomesAG0[[#This Row],[Kpy]]*KTa)</f>
        <v>32</v>
      </c>
      <c r="N61" s="8">
        <f>-EffortOutcomesAG0[[#This Row],[Xp]]*a+EffortOutcomesAG0[[#This Row],[Yp]]*b+EffortOutcomesAG0[[#This Row],[Zp]]*c_</f>
        <v>40</v>
      </c>
      <c r="O61">
        <f>-IF(EffortOutcomesAG0[[#This Row],[Column2]]&gt;0,1,-1)*SQRT(EffortOutcomesAG0[[#This Row],[KPx''i]]^2+EffortOutcomesAG0[[#This Row],[KPx''j]]^2+EffortOutcomesAG0[[#This Row],[KPx''k]]^2)/Ksmag/Scale</f>
        <v>-72.456883730947197</v>
      </c>
      <c r="P61" s="9">
        <f>SQRT(EffortOutcomesAG0[[#This Row],[Kpy''i]]^2+EffortOutcomesAG0[[#This Row],[KPy''j]]^2+EffortOutcomesAG0[[#This Row],[KPy''k]]^2)/KTmag/Scale</f>
        <v>17.37814719698277</v>
      </c>
      <c r="Q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" s="14">
        <v>44900</v>
      </c>
      <c r="U61" s="9" t="s">
        <v>76</v>
      </c>
      <c r="V61" t="s">
        <v>74</v>
      </c>
      <c r="W61" t="s">
        <v>56</v>
      </c>
      <c r="X61">
        <v>0</v>
      </c>
      <c r="Y61">
        <v>0</v>
      </c>
      <c r="Z61">
        <v>0</v>
      </c>
      <c r="AJ61">
        <v>60</v>
      </c>
      <c r="AK61">
        <f>SUBTOTAL(9,EffortOutcomesAG0[[#This Row],[Allocation]:[Iin]])</f>
        <v>0</v>
      </c>
      <c r="AL61" t="str">
        <f>EffortOutcomesAG0[[#This Row],[WARDS]]&amp;EffortOutcomesAG0[[#This Row],[Role]]&amp;EffortOutcomesAG0[[#This Row],[Shifts]]</f>
        <v>OtherCERT4AM</v>
      </c>
      <c r="AN61">
        <f t="shared" si="1"/>
        <v>0</v>
      </c>
    </row>
    <row r="62" spans="2:40" x14ac:dyDescent="0.25">
      <c r="B62" s="8">
        <f>IF(EffortOutcomesAG0[[#This Row],[Apn]]=0,10,LOG(EffortOutcomesAG0[[#This Row],[Apn]]))</f>
        <v>-0.19732398974542681</v>
      </c>
      <c r="C62" s="8">
        <f>IF(EffortOutcomesAG0[[#This Row],[Ein]]=0,10,LOG(EffortOutcomesAG0[[#This Row],[Ein]]))</f>
        <v>10</v>
      </c>
      <c r="D62" s="8">
        <f>IF(EffortOutcomesAG0[[#This Row],[Iin]]=0,10,LOG(EffortOutcomesAG0[[#This Row],[Iin]]))</f>
        <v>10</v>
      </c>
      <c r="E62" s="8">
        <f>Kx-EffortOutcomesAG0[[#This Row],[Xp]]</f>
        <v>0.19732398974542681</v>
      </c>
      <c r="F62" s="8">
        <f>Ky-EffortOutcomesAG0[[#This Row],[Yp]]</f>
        <v>-11</v>
      </c>
      <c r="G62" s="8">
        <f>Kz-EffortOutcomesAG0[[#This Row],[Zp]]</f>
        <v>-9</v>
      </c>
      <c r="H62" s="8">
        <f>EffortOutcomesAG0[[#This Row],[Kpy]]*KSc-EffortOutcomesAG0[[#This Row],[KPz]]*KSb</f>
        <v>20</v>
      </c>
      <c r="I62" s="8">
        <f>-1*(EffortOutcomesAG0[[#This Row],[KPx]]*KSc-EffortOutcomesAG0[[#This Row],[KPz]]*KSa)</f>
        <v>0.19732398974542681</v>
      </c>
      <c r="J62" s="8">
        <f>(EffortOutcomesAG0[[#This Row],[KPx]]*$C$2-EffortOutcomesAG0[[#This Row],[Kpy]]*KSa)</f>
        <v>1.9732398974542682</v>
      </c>
      <c r="K62" s="8">
        <f>EffortOutcomesAG0[[#This Row],[Kpy]]*KTc-EffortOutcomesAG0[[#This Row],[KPz]]*KTb</f>
        <v>2</v>
      </c>
      <c r="L62" s="8">
        <f>-1*(EffortOutcomesAG0[[#This Row],[KPx]]*KTc-EffortOutcomesAG0[[#This Row],[KPz]]*KTa)</f>
        <v>-17.802676010254572</v>
      </c>
      <c r="M62" s="8">
        <f>(EffortOutcomesAG0[[#This Row],[KPx]]*KTb-EffortOutcomesAG0[[#This Row],[Kpy]]*KTa)</f>
        <v>21.802676010254572</v>
      </c>
      <c r="N62" s="8">
        <f>-EffortOutcomesAG0[[#This Row],[Xp]]*a+EffortOutcomesAG0[[#This Row],[Yp]]*b+EffortOutcomesAG0[[#This Row],[Zp]]*c_</f>
        <v>40</v>
      </c>
      <c r="O62">
        <f>-IF(EffortOutcomesAG0[[#This Row],[Column2]]&gt;0,1,-1)*SQRT(EffortOutcomesAG0[[#This Row],[KPx''i]]^2+EffortOutcomesAG0[[#This Row],[KPx''j]]^2+EffortOutcomesAG0[[#This Row],[KPx''k]]^2)/Ksmag/Scale</f>
        <v>-14.211485011247669</v>
      </c>
      <c r="P62" s="9">
        <f>SQRT(EffortOutcomesAG0[[#This Row],[Kpy''i]]^2+EffortOutcomesAG0[[#This Row],[KPy''j]]^2+EffortOutcomesAG0[[#This Row],[KPy''k]]^2)/KTmag/Scale</f>
        <v>11.520213788049711</v>
      </c>
      <c r="Q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" s="14">
        <v>44901</v>
      </c>
      <c r="U62" s="9" t="s">
        <v>58</v>
      </c>
      <c r="V62" t="s">
        <v>74</v>
      </c>
      <c r="W62" t="s">
        <v>56</v>
      </c>
      <c r="X62">
        <v>0</v>
      </c>
      <c r="Y62">
        <v>0.9375</v>
      </c>
      <c r="Z62">
        <v>0.59517857142857145</v>
      </c>
      <c r="AA62">
        <v>0.6348571428571429</v>
      </c>
      <c r="AB62">
        <v>0.9522857142857144</v>
      </c>
      <c r="AC62">
        <v>0</v>
      </c>
      <c r="AD62">
        <v>1.0501050105010501</v>
      </c>
      <c r="AE62">
        <v>1.5751575157515751</v>
      </c>
      <c r="AF62">
        <v>0</v>
      </c>
      <c r="AJ62">
        <v>61</v>
      </c>
      <c r="AK62">
        <f>SUBTOTAL(9,EffortOutcomesAG0[[#This Row],[Allocation]:[Iin]])</f>
        <v>5.7450839548240538</v>
      </c>
      <c r="AL62" t="str">
        <f>EffortOutcomesAG0[[#This Row],[WARDS]]&amp;EffortOutcomesAG0[[#This Row],[Role]]&amp;EffortOutcomesAG0[[#This Row],[Shifts]]</f>
        <v>WARACERT4AM</v>
      </c>
      <c r="AN62">
        <f t="shared" si="1"/>
        <v>0</v>
      </c>
    </row>
    <row r="63" spans="2:40" x14ac:dyDescent="0.25">
      <c r="B63" s="8">
        <f>IF(EffortOutcomesAG0[[#This Row],[Apn]]=0,10,LOG(EffortOutcomesAG0[[#This Row],[Apn]]))</f>
        <v>-0.19732398974542681</v>
      </c>
      <c r="C63" s="8">
        <f>IF(EffortOutcomesAG0[[#This Row],[Ein]]=0,10,LOG(EffortOutcomesAG0[[#This Row],[Ein]]))</f>
        <v>10</v>
      </c>
      <c r="D63" s="8">
        <f>IF(EffortOutcomesAG0[[#This Row],[Iin]]=0,10,LOG(EffortOutcomesAG0[[#This Row],[Iin]]))</f>
        <v>10</v>
      </c>
      <c r="E63" s="8">
        <f>Kx-EffortOutcomesAG0[[#This Row],[Xp]]</f>
        <v>0.19732398974542681</v>
      </c>
      <c r="F63" s="8">
        <f>Ky-EffortOutcomesAG0[[#This Row],[Yp]]</f>
        <v>-11</v>
      </c>
      <c r="G63" s="8">
        <f>Kz-EffortOutcomesAG0[[#This Row],[Zp]]</f>
        <v>-9</v>
      </c>
      <c r="H63" s="8">
        <f>EffortOutcomesAG0[[#This Row],[Kpy]]*KSc-EffortOutcomesAG0[[#This Row],[KPz]]*KSb</f>
        <v>20</v>
      </c>
      <c r="I63" s="8">
        <f>-1*(EffortOutcomesAG0[[#This Row],[KPx]]*KSc-EffortOutcomesAG0[[#This Row],[KPz]]*KSa)</f>
        <v>0.19732398974542681</v>
      </c>
      <c r="J63" s="8">
        <f>(EffortOutcomesAG0[[#This Row],[KPx]]*$C$2-EffortOutcomesAG0[[#This Row],[Kpy]]*KSa)</f>
        <v>1.9732398974542682</v>
      </c>
      <c r="K63" s="8">
        <f>EffortOutcomesAG0[[#This Row],[Kpy]]*KTc-EffortOutcomesAG0[[#This Row],[KPz]]*KTb</f>
        <v>2</v>
      </c>
      <c r="L63" s="8">
        <f>-1*(EffortOutcomesAG0[[#This Row],[KPx]]*KTc-EffortOutcomesAG0[[#This Row],[KPz]]*KTa)</f>
        <v>-17.802676010254572</v>
      </c>
      <c r="M63" s="8">
        <f>(EffortOutcomesAG0[[#This Row],[KPx]]*KTb-EffortOutcomesAG0[[#This Row],[Kpy]]*KTa)</f>
        <v>21.802676010254572</v>
      </c>
      <c r="N63" s="8">
        <f>-EffortOutcomesAG0[[#This Row],[Xp]]*a+EffortOutcomesAG0[[#This Row],[Yp]]*b+EffortOutcomesAG0[[#This Row],[Zp]]*c_</f>
        <v>40</v>
      </c>
      <c r="O63">
        <f>-IF(EffortOutcomesAG0[[#This Row],[Column2]]&gt;0,1,-1)*SQRT(EffortOutcomesAG0[[#This Row],[KPx''i]]^2+EffortOutcomesAG0[[#This Row],[KPx''j]]^2+EffortOutcomesAG0[[#This Row],[KPx''k]]^2)/Ksmag/Scale</f>
        <v>-14.211485011247669</v>
      </c>
      <c r="P63" s="9">
        <f>SQRT(EffortOutcomesAG0[[#This Row],[Kpy''i]]^2+EffortOutcomesAG0[[#This Row],[KPy''j]]^2+EffortOutcomesAG0[[#This Row],[KPy''k]]^2)/KTmag/Scale</f>
        <v>11.520213788049711</v>
      </c>
      <c r="Q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" s="14">
        <v>44901</v>
      </c>
      <c r="U63" s="9" t="s">
        <v>57</v>
      </c>
      <c r="V63" t="s">
        <v>74</v>
      </c>
      <c r="W63" t="s">
        <v>56</v>
      </c>
      <c r="X63">
        <v>0</v>
      </c>
      <c r="Y63">
        <v>0.9375</v>
      </c>
      <c r="Z63">
        <v>0.59517857142857145</v>
      </c>
      <c r="AA63">
        <v>0.6348571428571429</v>
      </c>
      <c r="AB63">
        <v>0.9522857142857144</v>
      </c>
      <c r="AC63">
        <v>0</v>
      </c>
      <c r="AD63">
        <v>1.0501050105010501</v>
      </c>
      <c r="AE63">
        <v>1.5751575157515751</v>
      </c>
      <c r="AF63">
        <v>0</v>
      </c>
      <c r="AJ63">
        <v>62</v>
      </c>
      <c r="AK63">
        <f>SUBTOTAL(9,EffortOutcomesAG0[[#This Row],[Allocation]:[Iin]])</f>
        <v>5.7450839548240538</v>
      </c>
      <c r="AL63" t="str">
        <f>EffortOutcomesAG0[[#This Row],[WARDS]]&amp;EffortOutcomesAG0[[#This Row],[Role]]&amp;EffortOutcomesAG0[[#This Row],[Shifts]]</f>
        <v>WATTCERT4AM</v>
      </c>
      <c r="AN63">
        <f t="shared" si="1"/>
        <v>0</v>
      </c>
    </row>
    <row r="64" spans="2:40" x14ac:dyDescent="0.25">
      <c r="B64" s="8">
        <f>IF(EffortOutcomesAG0[[#This Row],[Apn]]=0,10,LOG(EffortOutcomesAG0[[#This Row],[Apn]]))</f>
        <v>10</v>
      </c>
      <c r="C64" s="8">
        <f>IF(EffortOutcomesAG0[[#This Row],[Ein]]=0,10,LOG(EffortOutcomesAG0[[#This Row],[Ein]]))</f>
        <v>10</v>
      </c>
      <c r="D64" s="8">
        <f>IF(EffortOutcomesAG0[[#This Row],[Iin]]=0,10,LOG(EffortOutcomesAG0[[#This Row],[Iin]]))</f>
        <v>10</v>
      </c>
      <c r="E64" s="8">
        <f>Kx-EffortOutcomesAG0[[#This Row],[Xp]]</f>
        <v>-10</v>
      </c>
      <c r="F64" s="8">
        <f>Ky-EffortOutcomesAG0[[#This Row],[Yp]]</f>
        <v>-11</v>
      </c>
      <c r="G64" s="8">
        <f>Kz-EffortOutcomesAG0[[#This Row],[Zp]]</f>
        <v>-9</v>
      </c>
      <c r="H64" s="8">
        <f>EffortOutcomesAG0[[#This Row],[Kpy]]*KSc-EffortOutcomesAG0[[#This Row],[KPz]]*KSb</f>
        <v>20</v>
      </c>
      <c r="I64" s="8">
        <f>-1*(EffortOutcomesAG0[[#This Row],[KPx]]*KSc-EffortOutcomesAG0[[#This Row],[KPz]]*KSa)</f>
        <v>-10</v>
      </c>
      <c r="J64" s="8">
        <f>(EffortOutcomesAG0[[#This Row],[KPx]]*$C$2-EffortOutcomesAG0[[#This Row],[Kpy]]*KSa)</f>
        <v>-100</v>
      </c>
      <c r="K64" s="8">
        <f>EffortOutcomesAG0[[#This Row],[Kpy]]*KTc-EffortOutcomesAG0[[#This Row],[KPz]]*KTb</f>
        <v>2</v>
      </c>
      <c r="L64" s="8">
        <f>-1*(EffortOutcomesAG0[[#This Row],[KPx]]*KTc-EffortOutcomesAG0[[#This Row],[KPz]]*KTa)</f>
        <v>-28</v>
      </c>
      <c r="M64" s="8">
        <f>(EffortOutcomesAG0[[#This Row],[KPx]]*KTb-EffortOutcomesAG0[[#This Row],[Kpy]]*KTa)</f>
        <v>32</v>
      </c>
      <c r="N64" s="8">
        <f>-EffortOutcomesAG0[[#This Row],[Xp]]*a+EffortOutcomesAG0[[#This Row],[Yp]]*b+EffortOutcomesAG0[[#This Row],[Zp]]*c_</f>
        <v>40</v>
      </c>
      <c r="O64">
        <f>-IF(EffortOutcomesAG0[[#This Row],[Column2]]&gt;0,1,-1)*SQRT(EffortOutcomesAG0[[#This Row],[KPx''i]]^2+EffortOutcomesAG0[[#This Row],[KPx''j]]^2+EffortOutcomesAG0[[#This Row],[KPx''k]]^2)/Ksmag/Scale</f>
        <v>-72.456883730947197</v>
      </c>
      <c r="P64" s="9">
        <f>SQRT(EffortOutcomesAG0[[#This Row],[Kpy''i]]^2+EffortOutcomesAG0[[#This Row],[KPy''j]]^2+EffortOutcomesAG0[[#This Row],[KPy''k]]^2)/KTmag/Scale</f>
        <v>17.37814719698277</v>
      </c>
      <c r="Q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" s="14">
        <v>44901</v>
      </c>
      <c r="U64" s="9" t="s">
        <v>76</v>
      </c>
      <c r="V64" t="s">
        <v>74</v>
      </c>
      <c r="W64" t="s">
        <v>56</v>
      </c>
      <c r="X64">
        <v>0</v>
      </c>
      <c r="Y64">
        <v>0</v>
      </c>
      <c r="Z64">
        <v>0</v>
      </c>
      <c r="AJ64">
        <v>63</v>
      </c>
      <c r="AK64">
        <f>SUBTOTAL(9,EffortOutcomesAG0[[#This Row],[Allocation]:[Iin]])</f>
        <v>0</v>
      </c>
      <c r="AL64" t="str">
        <f>EffortOutcomesAG0[[#This Row],[WARDS]]&amp;EffortOutcomesAG0[[#This Row],[Role]]&amp;EffortOutcomesAG0[[#This Row],[Shifts]]</f>
        <v>OtherCERT4AM</v>
      </c>
      <c r="AN64">
        <f t="shared" si="1"/>
        <v>0</v>
      </c>
    </row>
    <row r="65" spans="2:40" x14ac:dyDescent="0.25">
      <c r="B65" s="8">
        <f>IF(EffortOutcomesAG0[[#This Row],[Apn]]=0,10,LOG(EffortOutcomesAG0[[#This Row],[Apn]]))</f>
        <v>-0.19732398974542681</v>
      </c>
      <c r="C65" s="8">
        <f>IF(EffortOutcomesAG0[[#This Row],[Ein]]=0,10,LOG(EffortOutcomesAG0[[#This Row],[Ein]]))</f>
        <v>10</v>
      </c>
      <c r="D65" s="8">
        <f>IF(EffortOutcomesAG0[[#This Row],[Iin]]=0,10,LOG(EffortOutcomesAG0[[#This Row],[Iin]]))</f>
        <v>10</v>
      </c>
      <c r="E65" s="8">
        <f>Kx-EffortOutcomesAG0[[#This Row],[Xp]]</f>
        <v>0.19732398974542681</v>
      </c>
      <c r="F65" s="8">
        <f>Ky-EffortOutcomesAG0[[#This Row],[Yp]]</f>
        <v>-11</v>
      </c>
      <c r="G65" s="8">
        <f>Kz-EffortOutcomesAG0[[#This Row],[Zp]]</f>
        <v>-9</v>
      </c>
      <c r="H65" s="8">
        <f>EffortOutcomesAG0[[#This Row],[Kpy]]*KSc-EffortOutcomesAG0[[#This Row],[KPz]]*KSb</f>
        <v>20</v>
      </c>
      <c r="I65" s="8">
        <f>-1*(EffortOutcomesAG0[[#This Row],[KPx]]*KSc-EffortOutcomesAG0[[#This Row],[KPz]]*KSa)</f>
        <v>0.19732398974542681</v>
      </c>
      <c r="J65" s="8">
        <f>(EffortOutcomesAG0[[#This Row],[KPx]]*$C$2-EffortOutcomesAG0[[#This Row],[Kpy]]*KSa)</f>
        <v>1.9732398974542682</v>
      </c>
      <c r="K65" s="8">
        <f>EffortOutcomesAG0[[#This Row],[Kpy]]*KTc-EffortOutcomesAG0[[#This Row],[KPz]]*KTb</f>
        <v>2</v>
      </c>
      <c r="L65" s="8">
        <f>-1*(EffortOutcomesAG0[[#This Row],[KPx]]*KTc-EffortOutcomesAG0[[#This Row],[KPz]]*KTa)</f>
        <v>-17.802676010254572</v>
      </c>
      <c r="M65" s="8">
        <f>(EffortOutcomesAG0[[#This Row],[KPx]]*KTb-EffortOutcomesAG0[[#This Row],[Kpy]]*KTa)</f>
        <v>21.802676010254572</v>
      </c>
      <c r="N65" s="8">
        <f>-EffortOutcomesAG0[[#This Row],[Xp]]*a+EffortOutcomesAG0[[#This Row],[Yp]]*b+EffortOutcomesAG0[[#This Row],[Zp]]*c_</f>
        <v>40</v>
      </c>
      <c r="O65">
        <f>-IF(EffortOutcomesAG0[[#This Row],[Column2]]&gt;0,1,-1)*SQRT(EffortOutcomesAG0[[#This Row],[KPx''i]]^2+EffortOutcomesAG0[[#This Row],[KPx''j]]^2+EffortOutcomesAG0[[#This Row],[KPx''k]]^2)/Ksmag/Scale</f>
        <v>-14.211485011247669</v>
      </c>
      <c r="P65" s="9">
        <f>SQRT(EffortOutcomesAG0[[#This Row],[Kpy''i]]^2+EffortOutcomesAG0[[#This Row],[KPy''j]]^2+EffortOutcomesAG0[[#This Row],[KPy''k]]^2)/KTmag/Scale</f>
        <v>11.520213788049711</v>
      </c>
      <c r="Q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" s="14">
        <v>44901</v>
      </c>
      <c r="U65" s="9" t="s">
        <v>54</v>
      </c>
      <c r="V65" t="s">
        <v>74</v>
      </c>
      <c r="W65" t="s">
        <v>56</v>
      </c>
      <c r="X65">
        <v>0</v>
      </c>
      <c r="Y65">
        <v>0.9375</v>
      </c>
      <c r="Z65">
        <v>0.59517857142857145</v>
      </c>
      <c r="AA65">
        <v>0.6348571428571429</v>
      </c>
      <c r="AB65">
        <v>0.9522857142857144</v>
      </c>
      <c r="AC65">
        <v>0</v>
      </c>
      <c r="AD65">
        <v>1.0501050105010501</v>
      </c>
      <c r="AE65">
        <v>1.5751575157515751</v>
      </c>
      <c r="AF65">
        <v>0</v>
      </c>
      <c r="AJ65">
        <v>64</v>
      </c>
      <c r="AK65">
        <f>SUBTOTAL(9,EffortOutcomesAG0[[#This Row],[Allocation]:[Iin]])</f>
        <v>5.7450839548240538</v>
      </c>
      <c r="AL65" t="str">
        <f>EffortOutcomesAG0[[#This Row],[WARDS]]&amp;EffortOutcomesAG0[[#This Row],[Role]]&amp;EffortOutcomesAG0[[#This Row],[Shifts]]</f>
        <v>BANKCERT4AM</v>
      </c>
      <c r="AN65">
        <f t="shared" si="1"/>
        <v>0</v>
      </c>
    </row>
    <row r="66" spans="2:40" x14ac:dyDescent="0.25">
      <c r="B66" s="8">
        <f>IF(EffortOutcomesAG0[[#This Row],[Apn]]=0,10,LOG(EffortOutcomesAG0[[#This Row],[Apn]]))</f>
        <v>-0.22728721312287004</v>
      </c>
      <c r="C66" s="8">
        <f>IF(EffortOutcomesAG0[[#This Row],[Ein]]=0,10,LOG(EffortOutcomesAG0[[#This Row],[Ein]]))</f>
        <v>10</v>
      </c>
      <c r="D66" s="8">
        <f>IF(EffortOutcomesAG0[[#This Row],[Iin]]=0,10,LOG(EffortOutcomesAG0[[#This Row],[Iin]]))</f>
        <v>10</v>
      </c>
      <c r="E66" s="8">
        <f>Kx-EffortOutcomesAG0[[#This Row],[Xp]]</f>
        <v>0.22728721312287004</v>
      </c>
      <c r="F66" s="8">
        <f>Ky-EffortOutcomesAG0[[#This Row],[Yp]]</f>
        <v>-11</v>
      </c>
      <c r="G66" s="8">
        <f>Kz-EffortOutcomesAG0[[#This Row],[Zp]]</f>
        <v>-9</v>
      </c>
      <c r="H66" s="8">
        <f>EffortOutcomesAG0[[#This Row],[Kpy]]*KSc-EffortOutcomesAG0[[#This Row],[KPz]]*KSb</f>
        <v>20</v>
      </c>
      <c r="I66" s="8">
        <f>-1*(EffortOutcomesAG0[[#This Row],[KPx]]*KSc-EffortOutcomesAG0[[#This Row],[KPz]]*KSa)</f>
        <v>0.22728721312287004</v>
      </c>
      <c r="J66" s="8">
        <f>(EffortOutcomesAG0[[#This Row],[KPx]]*$C$2-EffortOutcomesAG0[[#This Row],[Kpy]]*KSa)</f>
        <v>2.2728721312287004</v>
      </c>
      <c r="K66" s="8">
        <f>EffortOutcomesAG0[[#This Row],[Kpy]]*KTc-EffortOutcomesAG0[[#This Row],[KPz]]*KTb</f>
        <v>2</v>
      </c>
      <c r="L66" s="8">
        <f>-1*(EffortOutcomesAG0[[#This Row],[KPx]]*KTc-EffortOutcomesAG0[[#This Row],[KPz]]*KTa)</f>
        <v>-17.772712786877129</v>
      </c>
      <c r="M66" s="8">
        <f>(EffortOutcomesAG0[[#This Row],[KPx]]*KTb-EffortOutcomesAG0[[#This Row],[Kpy]]*KTa)</f>
        <v>21.772712786877129</v>
      </c>
      <c r="N66" s="8">
        <f>-EffortOutcomesAG0[[#This Row],[Xp]]*a+EffortOutcomesAG0[[#This Row],[Yp]]*b+EffortOutcomesAG0[[#This Row],[Zp]]*c_</f>
        <v>40</v>
      </c>
      <c r="O66">
        <f>-IF(EffortOutcomesAG0[[#This Row],[Column2]]&gt;0,1,-1)*SQRT(EffortOutcomesAG0[[#This Row],[KPx''i]]^2+EffortOutcomesAG0[[#This Row],[KPx''j]]^2+EffortOutcomesAG0[[#This Row],[KPx''k]]^2)/Ksmag/Scale</f>
        <v>-14.234071926229774</v>
      </c>
      <c r="P66" s="9">
        <f>SQRT(EffortOutcomesAG0[[#This Row],[Kpy''i]]^2+EffortOutcomesAG0[[#This Row],[KPy''j]]^2+EffortOutcomesAG0[[#This Row],[KPy''k]]^2)/KTmag/Scale</f>
        <v>11.503045552553093</v>
      </c>
      <c r="Q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" s="14">
        <v>44902</v>
      </c>
      <c r="U66" s="9" t="s">
        <v>57</v>
      </c>
      <c r="V66" t="s">
        <v>74</v>
      </c>
      <c r="W66" t="s">
        <v>56</v>
      </c>
      <c r="X66">
        <v>0</v>
      </c>
      <c r="Y66">
        <v>0.9375</v>
      </c>
      <c r="Z66">
        <v>0.55549999999999999</v>
      </c>
      <c r="AA66">
        <v>0.59253333333333336</v>
      </c>
      <c r="AB66">
        <v>0.88880000000000003</v>
      </c>
      <c r="AC66">
        <v>0</v>
      </c>
      <c r="AD66">
        <v>1.1251125112511251</v>
      </c>
      <c r="AE66">
        <v>1.6876687668766877</v>
      </c>
      <c r="AF66">
        <v>0</v>
      </c>
      <c r="AJ66">
        <v>65</v>
      </c>
      <c r="AK66">
        <f>SUBTOTAL(9,EffortOutcomesAG0[[#This Row],[Allocation]:[Iin]])</f>
        <v>5.7871146114611465</v>
      </c>
      <c r="AL66" t="str">
        <f>EffortOutcomesAG0[[#This Row],[WARDS]]&amp;EffortOutcomesAG0[[#This Row],[Role]]&amp;EffortOutcomesAG0[[#This Row],[Shifts]]</f>
        <v>WATTCERT4AM</v>
      </c>
      <c r="AN66">
        <f t="shared" si="1"/>
        <v>0</v>
      </c>
    </row>
    <row r="67" spans="2:40" x14ac:dyDescent="0.25">
      <c r="B67" s="8">
        <f>IF(EffortOutcomesAG0[[#This Row],[Apn]]=0,10,LOG(EffortOutcomesAG0[[#This Row],[Apn]]))</f>
        <v>-0.22728721312287004</v>
      </c>
      <c r="C67" s="8">
        <f>IF(EffortOutcomesAG0[[#This Row],[Ein]]=0,10,LOG(EffortOutcomesAG0[[#This Row],[Ein]]))</f>
        <v>10</v>
      </c>
      <c r="D67" s="8">
        <f>IF(EffortOutcomesAG0[[#This Row],[Iin]]=0,10,LOG(EffortOutcomesAG0[[#This Row],[Iin]]))</f>
        <v>10</v>
      </c>
      <c r="E67" s="8">
        <f>Kx-EffortOutcomesAG0[[#This Row],[Xp]]</f>
        <v>0.22728721312287004</v>
      </c>
      <c r="F67" s="8">
        <f>Ky-EffortOutcomesAG0[[#This Row],[Yp]]</f>
        <v>-11</v>
      </c>
      <c r="G67" s="8">
        <f>Kz-EffortOutcomesAG0[[#This Row],[Zp]]</f>
        <v>-9</v>
      </c>
      <c r="H67" s="8">
        <f>EffortOutcomesAG0[[#This Row],[Kpy]]*KSc-EffortOutcomesAG0[[#This Row],[KPz]]*KSb</f>
        <v>20</v>
      </c>
      <c r="I67" s="8">
        <f>-1*(EffortOutcomesAG0[[#This Row],[KPx]]*KSc-EffortOutcomesAG0[[#This Row],[KPz]]*KSa)</f>
        <v>0.22728721312287004</v>
      </c>
      <c r="J67" s="8">
        <f>(EffortOutcomesAG0[[#This Row],[KPx]]*$C$2-EffortOutcomesAG0[[#This Row],[Kpy]]*KSa)</f>
        <v>2.2728721312287004</v>
      </c>
      <c r="K67" s="8">
        <f>EffortOutcomesAG0[[#This Row],[Kpy]]*KTc-EffortOutcomesAG0[[#This Row],[KPz]]*KTb</f>
        <v>2</v>
      </c>
      <c r="L67" s="8">
        <f>-1*(EffortOutcomesAG0[[#This Row],[KPx]]*KTc-EffortOutcomesAG0[[#This Row],[KPz]]*KTa)</f>
        <v>-17.772712786877129</v>
      </c>
      <c r="M67" s="8">
        <f>(EffortOutcomesAG0[[#This Row],[KPx]]*KTb-EffortOutcomesAG0[[#This Row],[Kpy]]*KTa)</f>
        <v>21.772712786877129</v>
      </c>
      <c r="N67" s="8">
        <f>-EffortOutcomesAG0[[#This Row],[Xp]]*a+EffortOutcomesAG0[[#This Row],[Yp]]*b+EffortOutcomesAG0[[#This Row],[Zp]]*c_</f>
        <v>40</v>
      </c>
      <c r="O67">
        <f>-IF(EffortOutcomesAG0[[#This Row],[Column2]]&gt;0,1,-1)*SQRT(EffortOutcomesAG0[[#This Row],[KPx''i]]^2+EffortOutcomesAG0[[#This Row],[KPx''j]]^2+EffortOutcomesAG0[[#This Row],[KPx''k]]^2)/Ksmag/Scale</f>
        <v>-14.234071926229774</v>
      </c>
      <c r="P67" s="9">
        <f>SQRT(EffortOutcomesAG0[[#This Row],[Kpy''i]]^2+EffortOutcomesAG0[[#This Row],[KPy''j]]^2+EffortOutcomesAG0[[#This Row],[KPy''k]]^2)/KTmag/Scale</f>
        <v>11.503045552553093</v>
      </c>
      <c r="Q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" s="14">
        <v>44902</v>
      </c>
      <c r="U67" s="9" t="s">
        <v>58</v>
      </c>
      <c r="V67" t="s">
        <v>74</v>
      </c>
      <c r="W67" t="s">
        <v>56</v>
      </c>
      <c r="X67">
        <v>0</v>
      </c>
      <c r="Y67">
        <v>0.9375</v>
      </c>
      <c r="Z67">
        <v>0.55549999999999999</v>
      </c>
      <c r="AA67">
        <v>0.59253333333333336</v>
      </c>
      <c r="AB67">
        <v>0.88880000000000003</v>
      </c>
      <c r="AC67">
        <v>0</v>
      </c>
      <c r="AD67">
        <v>1.1251125112511251</v>
      </c>
      <c r="AE67">
        <v>1.6876687668766877</v>
      </c>
      <c r="AF67">
        <v>0</v>
      </c>
      <c r="AJ67">
        <v>66</v>
      </c>
      <c r="AK67">
        <f>SUBTOTAL(9,EffortOutcomesAG0[[#This Row],[Allocation]:[Iin]])</f>
        <v>5.7871146114611465</v>
      </c>
      <c r="AL67" t="str">
        <f>EffortOutcomesAG0[[#This Row],[WARDS]]&amp;EffortOutcomesAG0[[#This Row],[Role]]&amp;EffortOutcomesAG0[[#This Row],[Shifts]]</f>
        <v>WARACERT4AM</v>
      </c>
      <c r="AN67">
        <f t="shared" si="1"/>
        <v>0</v>
      </c>
    </row>
    <row r="68" spans="2:40" x14ac:dyDescent="0.25">
      <c r="B68" s="8">
        <f>IF(EffortOutcomesAG0[[#This Row],[Apn]]=0,10,LOG(EffortOutcomesAG0[[#This Row],[Apn]]))</f>
        <v>10</v>
      </c>
      <c r="C68" s="8">
        <f>IF(EffortOutcomesAG0[[#This Row],[Ein]]=0,10,LOG(EffortOutcomesAG0[[#This Row],[Ein]]))</f>
        <v>10</v>
      </c>
      <c r="D68" s="8">
        <f>IF(EffortOutcomesAG0[[#This Row],[Iin]]=0,10,LOG(EffortOutcomesAG0[[#This Row],[Iin]]))</f>
        <v>10</v>
      </c>
      <c r="E68" s="8">
        <f>Kx-EffortOutcomesAG0[[#This Row],[Xp]]</f>
        <v>-10</v>
      </c>
      <c r="F68" s="8">
        <f>Ky-EffortOutcomesAG0[[#This Row],[Yp]]</f>
        <v>-11</v>
      </c>
      <c r="G68" s="8">
        <f>Kz-EffortOutcomesAG0[[#This Row],[Zp]]</f>
        <v>-9</v>
      </c>
      <c r="H68" s="8">
        <f>EffortOutcomesAG0[[#This Row],[Kpy]]*KSc-EffortOutcomesAG0[[#This Row],[KPz]]*KSb</f>
        <v>20</v>
      </c>
      <c r="I68" s="8">
        <f>-1*(EffortOutcomesAG0[[#This Row],[KPx]]*KSc-EffortOutcomesAG0[[#This Row],[KPz]]*KSa)</f>
        <v>-10</v>
      </c>
      <c r="J68" s="8">
        <f>(EffortOutcomesAG0[[#This Row],[KPx]]*$C$2-EffortOutcomesAG0[[#This Row],[Kpy]]*KSa)</f>
        <v>-100</v>
      </c>
      <c r="K68" s="8">
        <f>EffortOutcomesAG0[[#This Row],[Kpy]]*KTc-EffortOutcomesAG0[[#This Row],[KPz]]*KTb</f>
        <v>2</v>
      </c>
      <c r="L68" s="8">
        <f>-1*(EffortOutcomesAG0[[#This Row],[KPx]]*KTc-EffortOutcomesAG0[[#This Row],[KPz]]*KTa)</f>
        <v>-28</v>
      </c>
      <c r="M68" s="8">
        <f>(EffortOutcomesAG0[[#This Row],[KPx]]*KTb-EffortOutcomesAG0[[#This Row],[Kpy]]*KTa)</f>
        <v>32</v>
      </c>
      <c r="N68" s="8">
        <f>-EffortOutcomesAG0[[#This Row],[Xp]]*a+EffortOutcomesAG0[[#This Row],[Yp]]*b+EffortOutcomesAG0[[#This Row],[Zp]]*c_</f>
        <v>40</v>
      </c>
      <c r="O68">
        <f>-IF(EffortOutcomesAG0[[#This Row],[Column2]]&gt;0,1,-1)*SQRT(EffortOutcomesAG0[[#This Row],[KPx''i]]^2+EffortOutcomesAG0[[#This Row],[KPx''j]]^2+EffortOutcomesAG0[[#This Row],[KPx''k]]^2)/Ksmag/Scale</f>
        <v>-72.456883730947197</v>
      </c>
      <c r="P68" s="9">
        <f>SQRT(EffortOutcomesAG0[[#This Row],[Kpy''i]]^2+EffortOutcomesAG0[[#This Row],[KPy''j]]^2+EffortOutcomesAG0[[#This Row],[KPy''k]]^2)/KTmag/Scale</f>
        <v>17.37814719698277</v>
      </c>
      <c r="Q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" s="14">
        <v>44902</v>
      </c>
      <c r="U68" s="9" t="s">
        <v>76</v>
      </c>
      <c r="V68" t="s">
        <v>74</v>
      </c>
      <c r="W68" t="s">
        <v>56</v>
      </c>
      <c r="X68">
        <v>0</v>
      </c>
      <c r="Y68">
        <v>0</v>
      </c>
      <c r="Z68">
        <v>0</v>
      </c>
      <c r="AJ68">
        <v>67</v>
      </c>
      <c r="AK68">
        <f>SUBTOTAL(9,EffortOutcomesAG0[[#This Row],[Allocation]:[Iin]])</f>
        <v>0</v>
      </c>
      <c r="AL68" t="str">
        <f>EffortOutcomesAG0[[#This Row],[WARDS]]&amp;EffortOutcomesAG0[[#This Row],[Role]]&amp;EffortOutcomesAG0[[#This Row],[Shifts]]</f>
        <v>OtherCERT4AM</v>
      </c>
      <c r="AN68">
        <f t="shared" si="1"/>
        <v>0</v>
      </c>
    </row>
    <row r="69" spans="2:40" x14ac:dyDescent="0.25">
      <c r="B69" s="8">
        <f>IF(EffortOutcomesAG0[[#This Row],[Apn]]=0,10,LOG(EffortOutcomesAG0[[#This Row],[Apn]]))</f>
        <v>-0.22728721312287004</v>
      </c>
      <c r="C69" s="8">
        <f>IF(EffortOutcomesAG0[[#This Row],[Ein]]=0,10,LOG(EffortOutcomesAG0[[#This Row],[Ein]]))</f>
        <v>10</v>
      </c>
      <c r="D69" s="8">
        <f>IF(EffortOutcomesAG0[[#This Row],[Iin]]=0,10,LOG(EffortOutcomesAG0[[#This Row],[Iin]]))</f>
        <v>10</v>
      </c>
      <c r="E69" s="8">
        <f>Kx-EffortOutcomesAG0[[#This Row],[Xp]]</f>
        <v>0.22728721312287004</v>
      </c>
      <c r="F69" s="8">
        <f>Ky-EffortOutcomesAG0[[#This Row],[Yp]]</f>
        <v>-11</v>
      </c>
      <c r="G69" s="8">
        <f>Kz-EffortOutcomesAG0[[#This Row],[Zp]]</f>
        <v>-9</v>
      </c>
      <c r="H69" s="8">
        <f>EffortOutcomesAG0[[#This Row],[Kpy]]*KSc-EffortOutcomesAG0[[#This Row],[KPz]]*KSb</f>
        <v>20</v>
      </c>
      <c r="I69" s="8">
        <f>-1*(EffortOutcomesAG0[[#This Row],[KPx]]*KSc-EffortOutcomesAG0[[#This Row],[KPz]]*KSa)</f>
        <v>0.22728721312287004</v>
      </c>
      <c r="J69" s="8">
        <f>(EffortOutcomesAG0[[#This Row],[KPx]]*$C$2-EffortOutcomesAG0[[#This Row],[Kpy]]*KSa)</f>
        <v>2.2728721312287004</v>
      </c>
      <c r="K69" s="8">
        <f>EffortOutcomesAG0[[#This Row],[Kpy]]*KTc-EffortOutcomesAG0[[#This Row],[KPz]]*KTb</f>
        <v>2</v>
      </c>
      <c r="L69" s="8">
        <f>-1*(EffortOutcomesAG0[[#This Row],[KPx]]*KTc-EffortOutcomesAG0[[#This Row],[KPz]]*KTa)</f>
        <v>-17.772712786877129</v>
      </c>
      <c r="M69" s="8">
        <f>(EffortOutcomesAG0[[#This Row],[KPx]]*KTb-EffortOutcomesAG0[[#This Row],[Kpy]]*KTa)</f>
        <v>21.772712786877129</v>
      </c>
      <c r="N69" s="8">
        <f>-EffortOutcomesAG0[[#This Row],[Xp]]*a+EffortOutcomesAG0[[#This Row],[Yp]]*b+EffortOutcomesAG0[[#This Row],[Zp]]*c_</f>
        <v>40</v>
      </c>
      <c r="O69">
        <f>-IF(EffortOutcomesAG0[[#This Row],[Column2]]&gt;0,1,-1)*SQRT(EffortOutcomesAG0[[#This Row],[KPx''i]]^2+EffortOutcomesAG0[[#This Row],[KPx''j]]^2+EffortOutcomesAG0[[#This Row],[KPx''k]]^2)/Ksmag/Scale</f>
        <v>-14.234071926229774</v>
      </c>
      <c r="P69" s="9">
        <f>SQRT(EffortOutcomesAG0[[#This Row],[Kpy''i]]^2+EffortOutcomesAG0[[#This Row],[KPy''j]]^2+EffortOutcomesAG0[[#This Row],[KPy''k]]^2)/KTmag/Scale</f>
        <v>11.503045552553093</v>
      </c>
      <c r="Q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" s="14">
        <v>44902</v>
      </c>
      <c r="U69" s="9" t="s">
        <v>54</v>
      </c>
      <c r="V69" t="s">
        <v>74</v>
      </c>
      <c r="W69" t="s">
        <v>56</v>
      </c>
      <c r="X69">
        <v>0</v>
      </c>
      <c r="Y69">
        <v>0.9375</v>
      </c>
      <c r="Z69">
        <v>0.55549999999999999</v>
      </c>
      <c r="AA69">
        <v>0.59253333333333336</v>
      </c>
      <c r="AB69">
        <v>0.88880000000000003</v>
      </c>
      <c r="AC69">
        <v>0</v>
      </c>
      <c r="AD69">
        <v>1.1251125112511251</v>
      </c>
      <c r="AE69">
        <v>1.6876687668766877</v>
      </c>
      <c r="AF69">
        <v>0</v>
      </c>
      <c r="AJ69">
        <v>68</v>
      </c>
      <c r="AK69">
        <f>SUBTOTAL(9,EffortOutcomesAG0[[#This Row],[Allocation]:[Iin]])</f>
        <v>5.7871146114611465</v>
      </c>
      <c r="AL69" t="str">
        <f>EffortOutcomesAG0[[#This Row],[WARDS]]&amp;EffortOutcomesAG0[[#This Row],[Role]]&amp;EffortOutcomesAG0[[#This Row],[Shifts]]</f>
        <v>BANKCERT4AM</v>
      </c>
      <c r="AN69">
        <f t="shared" si="1"/>
        <v>0</v>
      </c>
    </row>
    <row r="70" spans="2:40" x14ac:dyDescent="0.25">
      <c r="B70" s="8">
        <f>IF(EffortOutcomesAG0[[#This Row],[Apn]]=0,10,LOG(EffortOutcomesAG0[[#This Row],[Apn]]))</f>
        <v>-0.22728721312287004</v>
      </c>
      <c r="C70" s="8">
        <f>IF(EffortOutcomesAG0[[#This Row],[Ein]]=0,10,LOG(EffortOutcomesAG0[[#This Row],[Ein]]))</f>
        <v>10</v>
      </c>
      <c r="D70" s="8">
        <f>IF(EffortOutcomesAG0[[#This Row],[Iin]]=0,10,LOG(EffortOutcomesAG0[[#This Row],[Iin]]))</f>
        <v>10</v>
      </c>
      <c r="E70" s="8">
        <f>Kx-EffortOutcomesAG0[[#This Row],[Xp]]</f>
        <v>0.22728721312287004</v>
      </c>
      <c r="F70" s="8">
        <f>Ky-EffortOutcomesAG0[[#This Row],[Yp]]</f>
        <v>-11</v>
      </c>
      <c r="G70" s="8">
        <f>Kz-EffortOutcomesAG0[[#This Row],[Zp]]</f>
        <v>-9</v>
      </c>
      <c r="H70" s="8">
        <f>EffortOutcomesAG0[[#This Row],[Kpy]]*KSc-EffortOutcomesAG0[[#This Row],[KPz]]*KSb</f>
        <v>20</v>
      </c>
      <c r="I70" s="8">
        <f>-1*(EffortOutcomesAG0[[#This Row],[KPx]]*KSc-EffortOutcomesAG0[[#This Row],[KPz]]*KSa)</f>
        <v>0.22728721312287004</v>
      </c>
      <c r="J70" s="8">
        <f>(EffortOutcomesAG0[[#This Row],[KPx]]*$C$2-EffortOutcomesAG0[[#This Row],[Kpy]]*KSa)</f>
        <v>2.2728721312287004</v>
      </c>
      <c r="K70" s="8">
        <f>EffortOutcomesAG0[[#This Row],[Kpy]]*KTc-EffortOutcomesAG0[[#This Row],[KPz]]*KTb</f>
        <v>2</v>
      </c>
      <c r="L70" s="8">
        <f>-1*(EffortOutcomesAG0[[#This Row],[KPx]]*KTc-EffortOutcomesAG0[[#This Row],[KPz]]*KTa)</f>
        <v>-17.772712786877129</v>
      </c>
      <c r="M70" s="8">
        <f>(EffortOutcomesAG0[[#This Row],[KPx]]*KTb-EffortOutcomesAG0[[#This Row],[Kpy]]*KTa)</f>
        <v>21.772712786877129</v>
      </c>
      <c r="N70" s="8">
        <f>-EffortOutcomesAG0[[#This Row],[Xp]]*a+EffortOutcomesAG0[[#This Row],[Yp]]*b+EffortOutcomesAG0[[#This Row],[Zp]]*c_</f>
        <v>40</v>
      </c>
      <c r="O70">
        <f>-IF(EffortOutcomesAG0[[#This Row],[Column2]]&gt;0,1,-1)*SQRT(EffortOutcomesAG0[[#This Row],[KPx''i]]^2+EffortOutcomesAG0[[#This Row],[KPx''j]]^2+EffortOutcomesAG0[[#This Row],[KPx''k]]^2)/Ksmag/Scale</f>
        <v>-14.234071926229774</v>
      </c>
      <c r="P70" s="9">
        <f>SQRT(EffortOutcomesAG0[[#This Row],[Kpy''i]]^2+EffortOutcomesAG0[[#This Row],[KPy''j]]^2+EffortOutcomesAG0[[#This Row],[KPy''k]]^2)/KTmag/Scale</f>
        <v>11.503045552553093</v>
      </c>
      <c r="Q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0" s="14">
        <v>44903</v>
      </c>
      <c r="U70" s="9" t="s">
        <v>57</v>
      </c>
      <c r="V70" t="s">
        <v>74</v>
      </c>
      <c r="W70" t="s">
        <v>56</v>
      </c>
      <c r="X70">
        <v>0</v>
      </c>
      <c r="Y70">
        <v>0.9375</v>
      </c>
      <c r="Z70">
        <v>0.55549999999999999</v>
      </c>
      <c r="AA70">
        <v>0.59253333333333336</v>
      </c>
      <c r="AB70">
        <v>0.88880000000000003</v>
      </c>
      <c r="AC70">
        <v>0</v>
      </c>
      <c r="AD70">
        <v>1.1251125112511251</v>
      </c>
      <c r="AE70">
        <v>1.6876687668766877</v>
      </c>
      <c r="AF70">
        <v>0</v>
      </c>
      <c r="AJ70">
        <v>69</v>
      </c>
      <c r="AK70">
        <f>SUBTOTAL(9,EffortOutcomesAG0[[#This Row],[Allocation]:[Iin]])</f>
        <v>5.7871146114611465</v>
      </c>
      <c r="AL70" t="str">
        <f>EffortOutcomesAG0[[#This Row],[WARDS]]&amp;EffortOutcomesAG0[[#This Row],[Role]]&amp;EffortOutcomesAG0[[#This Row],[Shifts]]</f>
        <v>WATTCERT4AM</v>
      </c>
      <c r="AN70">
        <f t="shared" si="1"/>
        <v>0</v>
      </c>
    </row>
    <row r="71" spans="2:40" x14ac:dyDescent="0.25">
      <c r="B71" s="8">
        <f>IF(EffortOutcomesAG0[[#This Row],[Apn]]=0,10,LOG(EffortOutcomesAG0[[#This Row],[Apn]]))</f>
        <v>-0.22728721312287004</v>
      </c>
      <c r="C71" s="8">
        <f>IF(EffortOutcomesAG0[[#This Row],[Ein]]=0,10,LOG(EffortOutcomesAG0[[#This Row],[Ein]]))</f>
        <v>10</v>
      </c>
      <c r="D71" s="8">
        <f>IF(EffortOutcomesAG0[[#This Row],[Iin]]=0,10,LOG(EffortOutcomesAG0[[#This Row],[Iin]]))</f>
        <v>10</v>
      </c>
      <c r="E71" s="8">
        <f>Kx-EffortOutcomesAG0[[#This Row],[Xp]]</f>
        <v>0.22728721312287004</v>
      </c>
      <c r="F71" s="8">
        <f>Ky-EffortOutcomesAG0[[#This Row],[Yp]]</f>
        <v>-11</v>
      </c>
      <c r="G71" s="8">
        <f>Kz-EffortOutcomesAG0[[#This Row],[Zp]]</f>
        <v>-9</v>
      </c>
      <c r="H71" s="8">
        <f>EffortOutcomesAG0[[#This Row],[Kpy]]*KSc-EffortOutcomesAG0[[#This Row],[KPz]]*KSb</f>
        <v>20</v>
      </c>
      <c r="I71" s="8">
        <f>-1*(EffortOutcomesAG0[[#This Row],[KPx]]*KSc-EffortOutcomesAG0[[#This Row],[KPz]]*KSa)</f>
        <v>0.22728721312287004</v>
      </c>
      <c r="J71" s="8">
        <f>(EffortOutcomesAG0[[#This Row],[KPx]]*$C$2-EffortOutcomesAG0[[#This Row],[Kpy]]*KSa)</f>
        <v>2.2728721312287004</v>
      </c>
      <c r="K71" s="8">
        <f>EffortOutcomesAG0[[#This Row],[Kpy]]*KTc-EffortOutcomesAG0[[#This Row],[KPz]]*KTb</f>
        <v>2</v>
      </c>
      <c r="L71" s="8">
        <f>-1*(EffortOutcomesAG0[[#This Row],[KPx]]*KTc-EffortOutcomesAG0[[#This Row],[KPz]]*KTa)</f>
        <v>-17.772712786877129</v>
      </c>
      <c r="M71" s="8">
        <f>(EffortOutcomesAG0[[#This Row],[KPx]]*KTb-EffortOutcomesAG0[[#This Row],[Kpy]]*KTa)</f>
        <v>21.772712786877129</v>
      </c>
      <c r="N71" s="8">
        <f>-EffortOutcomesAG0[[#This Row],[Xp]]*a+EffortOutcomesAG0[[#This Row],[Yp]]*b+EffortOutcomesAG0[[#This Row],[Zp]]*c_</f>
        <v>40</v>
      </c>
      <c r="O71">
        <f>-IF(EffortOutcomesAG0[[#This Row],[Column2]]&gt;0,1,-1)*SQRT(EffortOutcomesAG0[[#This Row],[KPx''i]]^2+EffortOutcomesAG0[[#This Row],[KPx''j]]^2+EffortOutcomesAG0[[#This Row],[KPx''k]]^2)/Ksmag/Scale</f>
        <v>-14.234071926229774</v>
      </c>
      <c r="P71" s="9">
        <f>SQRT(EffortOutcomesAG0[[#This Row],[Kpy''i]]^2+EffortOutcomesAG0[[#This Row],[KPy''j]]^2+EffortOutcomesAG0[[#This Row],[KPy''k]]^2)/KTmag/Scale</f>
        <v>11.503045552553093</v>
      </c>
      <c r="Q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" s="14">
        <v>44903</v>
      </c>
      <c r="U71" s="9" t="s">
        <v>58</v>
      </c>
      <c r="V71" t="s">
        <v>74</v>
      </c>
      <c r="W71" t="s">
        <v>56</v>
      </c>
      <c r="X71">
        <v>0</v>
      </c>
      <c r="Y71">
        <v>0.9375</v>
      </c>
      <c r="Z71">
        <v>0.55549999999999999</v>
      </c>
      <c r="AA71">
        <v>0.59253333333333336</v>
      </c>
      <c r="AB71">
        <v>0.88880000000000003</v>
      </c>
      <c r="AC71">
        <v>0</v>
      </c>
      <c r="AD71">
        <v>1.1251125112511251</v>
      </c>
      <c r="AE71">
        <v>1.6876687668766877</v>
      </c>
      <c r="AF71">
        <v>0</v>
      </c>
      <c r="AJ71">
        <v>70</v>
      </c>
      <c r="AK71">
        <f>SUBTOTAL(9,EffortOutcomesAG0[[#This Row],[Allocation]:[Iin]])</f>
        <v>5.7871146114611465</v>
      </c>
      <c r="AL71" t="str">
        <f>EffortOutcomesAG0[[#This Row],[WARDS]]&amp;EffortOutcomesAG0[[#This Row],[Role]]&amp;EffortOutcomesAG0[[#This Row],[Shifts]]</f>
        <v>WARACERT4AM</v>
      </c>
      <c r="AN71">
        <f t="shared" si="1"/>
        <v>0</v>
      </c>
    </row>
    <row r="72" spans="2:40" x14ac:dyDescent="0.25">
      <c r="B72" s="8">
        <f>IF(EffortOutcomesAG0[[#This Row],[Apn]]=0,10,LOG(EffortOutcomesAG0[[#This Row],[Apn]]))</f>
        <v>10</v>
      </c>
      <c r="C72" s="8">
        <f>IF(EffortOutcomesAG0[[#This Row],[Ein]]=0,10,LOG(EffortOutcomesAG0[[#This Row],[Ein]]))</f>
        <v>10</v>
      </c>
      <c r="D72" s="8">
        <f>IF(EffortOutcomesAG0[[#This Row],[Iin]]=0,10,LOG(EffortOutcomesAG0[[#This Row],[Iin]]))</f>
        <v>10</v>
      </c>
      <c r="E72" s="8">
        <f>Kx-EffortOutcomesAG0[[#This Row],[Xp]]</f>
        <v>-10</v>
      </c>
      <c r="F72" s="8">
        <f>Ky-EffortOutcomesAG0[[#This Row],[Yp]]</f>
        <v>-11</v>
      </c>
      <c r="G72" s="8">
        <f>Kz-EffortOutcomesAG0[[#This Row],[Zp]]</f>
        <v>-9</v>
      </c>
      <c r="H72" s="8">
        <f>EffortOutcomesAG0[[#This Row],[Kpy]]*KSc-EffortOutcomesAG0[[#This Row],[KPz]]*KSb</f>
        <v>20</v>
      </c>
      <c r="I72" s="8">
        <f>-1*(EffortOutcomesAG0[[#This Row],[KPx]]*KSc-EffortOutcomesAG0[[#This Row],[KPz]]*KSa)</f>
        <v>-10</v>
      </c>
      <c r="J72" s="8">
        <f>(EffortOutcomesAG0[[#This Row],[KPx]]*$C$2-EffortOutcomesAG0[[#This Row],[Kpy]]*KSa)</f>
        <v>-100</v>
      </c>
      <c r="K72" s="8">
        <f>EffortOutcomesAG0[[#This Row],[Kpy]]*KTc-EffortOutcomesAG0[[#This Row],[KPz]]*KTb</f>
        <v>2</v>
      </c>
      <c r="L72" s="8">
        <f>-1*(EffortOutcomesAG0[[#This Row],[KPx]]*KTc-EffortOutcomesAG0[[#This Row],[KPz]]*KTa)</f>
        <v>-28</v>
      </c>
      <c r="M72" s="8">
        <f>(EffortOutcomesAG0[[#This Row],[KPx]]*KTb-EffortOutcomesAG0[[#This Row],[Kpy]]*KTa)</f>
        <v>32</v>
      </c>
      <c r="N72" s="8">
        <f>-EffortOutcomesAG0[[#This Row],[Xp]]*a+EffortOutcomesAG0[[#This Row],[Yp]]*b+EffortOutcomesAG0[[#This Row],[Zp]]*c_</f>
        <v>40</v>
      </c>
      <c r="O72">
        <f>-IF(EffortOutcomesAG0[[#This Row],[Column2]]&gt;0,1,-1)*SQRT(EffortOutcomesAG0[[#This Row],[KPx''i]]^2+EffortOutcomesAG0[[#This Row],[KPx''j]]^2+EffortOutcomesAG0[[#This Row],[KPx''k]]^2)/Ksmag/Scale</f>
        <v>-72.456883730947197</v>
      </c>
      <c r="P72" s="9">
        <f>SQRT(EffortOutcomesAG0[[#This Row],[Kpy''i]]^2+EffortOutcomesAG0[[#This Row],[KPy''j]]^2+EffortOutcomesAG0[[#This Row],[KPy''k]]^2)/KTmag/Scale</f>
        <v>17.37814719698277</v>
      </c>
      <c r="Q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" s="14">
        <v>44903</v>
      </c>
      <c r="U72" s="9" t="s">
        <v>76</v>
      </c>
      <c r="V72" t="s">
        <v>74</v>
      </c>
      <c r="W72" t="s">
        <v>56</v>
      </c>
      <c r="X72">
        <v>0</v>
      </c>
      <c r="Y72">
        <v>0</v>
      </c>
      <c r="Z72">
        <v>0</v>
      </c>
      <c r="AJ72">
        <v>71</v>
      </c>
      <c r="AK72">
        <f>SUBTOTAL(9,EffortOutcomesAG0[[#This Row],[Allocation]:[Iin]])</f>
        <v>0</v>
      </c>
      <c r="AL72" t="str">
        <f>EffortOutcomesAG0[[#This Row],[WARDS]]&amp;EffortOutcomesAG0[[#This Row],[Role]]&amp;EffortOutcomesAG0[[#This Row],[Shifts]]</f>
        <v>OtherCERT4AM</v>
      </c>
      <c r="AN72">
        <f t="shared" si="1"/>
        <v>0</v>
      </c>
    </row>
    <row r="73" spans="2:40" x14ac:dyDescent="0.25">
      <c r="B73" s="8">
        <f>IF(EffortOutcomesAG0[[#This Row],[Apn]]=0,10,LOG(EffortOutcomesAG0[[#This Row],[Apn]]))</f>
        <v>-0.22728721312287004</v>
      </c>
      <c r="C73" s="8">
        <f>IF(EffortOutcomesAG0[[#This Row],[Ein]]=0,10,LOG(EffortOutcomesAG0[[#This Row],[Ein]]))</f>
        <v>10</v>
      </c>
      <c r="D73" s="8">
        <f>IF(EffortOutcomesAG0[[#This Row],[Iin]]=0,10,LOG(EffortOutcomesAG0[[#This Row],[Iin]]))</f>
        <v>10</v>
      </c>
      <c r="E73" s="8">
        <f>Kx-EffortOutcomesAG0[[#This Row],[Xp]]</f>
        <v>0.22728721312287004</v>
      </c>
      <c r="F73" s="8">
        <f>Ky-EffortOutcomesAG0[[#This Row],[Yp]]</f>
        <v>-11</v>
      </c>
      <c r="G73" s="8">
        <f>Kz-EffortOutcomesAG0[[#This Row],[Zp]]</f>
        <v>-9</v>
      </c>
      <c r="H73" s="8">
        <f>EffortOutcomesAG0[[#This Row],[Kpy]]*KSc-EffortOutcomesAG0[[#This Row],[KPz]]*KSb</f>
        <v>20</v>
      </c>
      <c r="I73" s="8">
        <f>-1*(EffortOutcomesAG0[[#This Row],[KPx]]*KSc-EffortOutcomesAG0[[#This Row],[KPz]]*KSa)</f>
        <v>0.22728721312287004</v>
      </c>
      <c r="J73" s="8">
        <f>(EffortOutcomesAG0[[#This Row],[KPx]]*$C$2-EffortOutcomesAG0[[#This Row],[Kpy]]*KSa)</f>
        <v>2.2728721312287004</v>
      </c>
      <c r="K73" s="8">
        <f>EffortOutcomesAG0[[#This Row],[Kpy]]*KTc-EffortOutcomesAG0[[#This Row],[KPz]]*KTb</f>
        <v>2</v>
      </c>
      <c r="L73" s="8">
        <f>-1*(EffortOutcomesAG0[[#This Row],[KPx]]*KTc-EffortOutcomesAG0[[#This Row],[KPz]]*KTa)</f>
        <v>-17.772712786877129</v>
      </c>
      <c r="M73" s="8">
        <f>(EffortOutcomesAG0[[#This Row],[KPx]]*KTb-EffortOutcomesAG0[[#This Row],[Kpy]]*KTa)</f>
        <v>21.772712786877129</v>
      </c>
      <c r="N73" s="8">
        <f>-EffortOutcomesAG0[[#This Row],[Xp]]*a+EffortOutcomesAG0[[#This Row],[Yp]]*b+EffortOutcomesAG0[[#This Row],[Zp]]*c_</f>
        <v>40</v>
      </c>
      <c r="O73">
        <f>-IF(EffortOutcomesAG0[[#This Row],[Column2]]&gt;0,1,-1)*SQRT(EffortOutcomesAG0[[#This Row],[KPx''i]]^2+EffortOutcomesAG0[[#This Row],[KPx''j]]^2+EffortOutcomesAG0[[#This Row],[KPx''k]]^2)/Ksmag/Scale</f>
        <v>-14.234071926229774</v>
      </c>
      <c r="P73" s="9">
        <f>SQRT(EffortOutcomesAG0[[#This Row],[Kpy''i]]^2+EffortOutcomesAG0[[#This Row],[KPy''j]]^2+EffortOutcomesAG0[[#This Row],[KPy''k]]^2)/KTmag/Scale</f>
        <v>11.503045552553093</v>
      </c>
      <c r="Q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" s="14">
        <v>44903</v>
      </c>
      <c r="U73" s="9" t="s">
        <v>54</v>
      </c>
      <c r="V73" t="s">
        <v>74</v>
      </c>
      <c r="W73" t="s">
        <v>56</v>
      </c>
      <c r="X73">
        <v>0</v>
      </c>
      <c r="Y73">
        <v>0.9375</v>
      </c>
      <c r="Z73">
        <v>0.55549999999999999</v>
      </c>
      <c r="AA73">
        <v>0.59253333333333336</v>
      </c>
      <c r="AB73">
        <v>0.88880000000000003</v>
      </c>
      <c r="AC73">
        <v>0</v>
      </c>
      <c r="AD73">
        <v>1.1251125112511251</v>
      </c>
      <c r="AE73">
        <v>1.6876687668766877</v>
      </c>
      <c r="AF73">
        <v>0</v>
      </c>
      <c r="AJ73">
        <v>72</v>
      </c>
      <c r="AK73">
        <f>SUBTOTAL(9,EffortOutcomesAG0[[#This Row],[Allocation]:[Iin]])</f>
        <v>5.7871146114611465</v>
      </c>
      <c r="AL73" t="str">
        <f>EffortOutcomesAG0[[#This Row],[WARDS]]&amp;EffortOutcomesAG0[[#This Row],[Role]]&amp;EffortOutcomesAG0[[#This Row],[Shifts]]</f>
        <v>BANKCERT4AM</v>
      </c>
      <c r="AN73">
        <f t="shared" si="1"/>
        <v>0</v>
      </c>
    </row>
    <row r="74" spans="2:40" x14ac:dyDescent="0.25">
      <c r="B74" s="8">
        <f>IF(EffortOutcomesAG0[[#This Row],[Apn]]=0,10,LOG(EffortOutcomesAG0[[#This Row],[Apn]]))</f>
        <v>-0.29423400275348327</v>
      </c>
      <c r="C74" s="8">
        <f>IF(EffortOutcomesAG0[[#This Row],[Ein]]=0,10,LOG(EffortOutcomesAG0[[#This Row],[Ein]]))</f>
        <v>10</v>
      </c>
      <c r="D74" s="8">
        <f>IF(EffortOutcomesAG0[[#This Row],[Iin]]=0,10,LOG(EffortOutcomesAG0[[#This Row],[Iin]]))</f>
        <v>10</v>
      </c>
      <c r="E74" s="8">
        <f>Kx-EffortOutcomesAG0[[#This Row],[Xp]]</f>
        <v>0.29423400275348327</v>
      </c>
      <c r="F74" s="8">
        <f>Ky-EffortOutcomesAG0[[#This Row],[Yp]]</f>
        <v>-11</v>
      </c>
      <c r="G74" s="8">
        <f>Kz-EffortOutcomesAG0[[#This Row],[Zp]]</f>
        <v>-9</v>
      </c>
      <c r="H74" s="8">
        <f>EffortOutcomesAG0[[#This Row],[Kpy]]*KSc-EffortOutcomesAG0[[#This Row],[KPz]]*KSb</f>
        <v>20</v>
      </c>
      <c r="I74" s="8">
        <f>-1*(EffortOutcomesAG0[[#This Row],[KPx]]*KSc-EffortOutcomesAG0[[#This Row],[KPz]]*KSa)</f>
        <v>0.29423400275348327</v>
      </c>
      <c r="J74" s="8">
        <f>(EffortOutcomesAG0[[#This Row],[KPx]]*$C$2-EffortOutcomesAG0[[#This Row],[Kpy]]*KSa)</f>
        <v>2.9423400275348328</v>
      </c>
      <c r="K74" s="8">
        <f>EffortOutcomesAG0[[#This Row],[Kpy]]*KTc-EffortOutcomesAG0[[#This Row],[KPz]]*KTb</f>
        <v>2</v>
      </c>
      <c r="L74" s="8">
        <f>-1*(EffortOutcomesAG0[[#This Row],[KPx]]*KTc-EffortOutcomesAG0[[#This Row],[KPz]]*KTa)</f>
        <v>-17.705765997246516</v>
      </c>
      <c r="M74" s="8">
        <f>(EffortOutcomesAG0[[#This Row],[KPx]]*KTb-EffortOutcomesAG0[[#This Row],[Kpy]]*KTa)</f>
        <v>21.705765997246516</v>
      </c>
      <c r="N74" s="8">
        <f>-EffortOutcomesAG0[[#This Row],[Xp]]*a+EffortOutcomesAG0[[#This Row],[Yp]]*b+EffortOutcomesAG0[[#This Row],[Zp]]*c_</f>
        <v>40</v>
      </c>
      <c r="O74">
        <f>-IF(EffortOutcomesAG0[[#This Row],[Column2]]&gt;0,1,-1)*SQRT(EffortOutcomesAG0[[#This Row],[KPx''i]]^2+EffortOutcomesAG0[[#This Row],[KPx''j]]^2+EffortOutcomesAG0[[#This Row],[KPx''k]]^2)/Ksmag/Scale</f>
        <v>-14.295872454768368</v>
      </c>
      <c r="P74" s="9">
        <f>SQRT(EffortOutcomesAG0[[#This Row],[Kpy''i]]^2+EffortOutcomesAG0[[#This Row],[KPy''j]]^2+EffortOutcomesAG0[[#This Row],[KPy''k]]^2)/KTmag/Scale</f>
        <v>11.464688010557127</v>
      </c>
      <c r="Q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4" s="14">
        <v>44904</v>
      </c>
      <c r="U74" s="9" t="s">
        <v>54</v>
      </c>
      <c r="V74" t="s">
        <v>74</v>
      </c>
      <c r="W74" t="s">
        <v>56</v>
      </c>
      <c r="X74">
        <v>0</v>
      </c>
      <c r="Y74">
        <v>0.9375</v>
      </c>
      <c r="Z74">
        <v>0.47614285714285715</v>
      </c>
      <c r="AA74">
        <v>0.50788571428571427</v>
      </c>
      <c r="AB74">
        <v>0.76182857142857141</v>
      </c>
      <c r="AC74">
        <v>0</v>
      </c>
      <c r="AD74">
        <v>1.3126312631263126</v>
      </c>
      <c r="AE74">
        <v>1.968946894689469</v>
      </c>
      <c r="AF74">
        <v>0</v>
      </c>
      <c r="AJ74">
        <v>73</v>
      </c>
      <c r="AK74">
        <f>SUBTOTAL(9,EffortOutcomesAG0[[#This Row],[Allocation]:[Iin]])</f>
        <v>5.9649353006729244</v>
      </c>
      <c r="AL74" t="str">
        <f>EffortOutcomesAG0[[#This Row],[WARDS]]&amp;EffortOutcomesAG0[[#This Row],[Role]]&amp;EffortOutcomesAG0[[#This Row],[Shifts]]</f>
        <v>BANKCERT4AM</v>
      </c>
      <c r="AN74">
        <f t="shared" si="1"/>
        <v>0</v>
      </c>
    </row>
    <row r="75" spans="2:40" x14ac:dyDescent="0.25">
      <c r="B75" s="8">
        <f>IF(EffortOutcomesAG0[[#This Row],[Apn]]=0,10,LOG(EffortOutcomesAG0[[#This Row],[Apn]]))</f>
        <v>10</v>
      </c>
      <c r="C75" s="8">
        <f>IF(EffortOutcomesAG0[[#This Row],[Ein]]=0,10,LOG(EffortOutcomesAG0[[#This Row],[Ein]]))</f>
        <v>10</v>
      </c>
      <c r="D75" s="8">
        <f>IF(EffortOutcomesAG0[[#This Row],[Iin]]=0,10,LOG(EffortOutcomesAG0[[#This Row],[Iin]]))</f>
        <v>10</v>
      </c>
      <c r="E75" s="8">
        <f>Kx-EffortOutcomesAG0[[#This Row],[Xp]]</f>
        <v>-10</v>
      </c>
      <c r="F75" s="8">
        <f>Ky-EffortOutcomesAG0[[#This Row],[Yp]]</f>
        <v>-11</v>
      </c>
      <c r="G75" s="8">
        <f>Kz-EffortOutcomesAG0[[#This Row],[Zp]]</f>
        <v>-9</v>
      </c>
      <c r="H75" s="8">
        <f>EffortOutcomesAG0[[#This Row],[Kpy]]*KSc-EffortOutcomesAG0[[#This Row],[KPz]]*KSb</f>
        <v>20</v>
      </c>
      <c r="I75" s="8">
        <f>-1*(EffortOutcomesAG0[[#This Row],[KPx]]*KSc-EffortOutcomesAG0[[#This Row],[KPz]]*KSa)</f>
        <v>-10</v>
      </c>
      <c r="J75" s="8">
        <f>(EffortOutcomesAG0[[#This Row],[KPx]]*$C$2-EffortOutcomesAG0[[#This Row],[Kpy]]*KSa)</f>
        <v>-100</v>
      </c>
      <c r="K75" s="8">
        <f>EffortOutcomesAG0[[#This Row],[Kpy]]*KTc-EffortOutcomesAG0[[#This Row],[KPz]]*KTb</f>
        <v>2</v>
      </c>
      <c r="L75" s="8">
        <f>-1*(EffortOutcomesAG0[[#This Row],[KPx]]*KTc-EffortOutcomesAG0[[#This Row],[KPz]]*KTa)</f>
        <v>-28</v>
      </c>
      <c r="M75" s="8">
        <f>(EffortOutcomesAG0[[#This Row],[KPx]]*KTb-EffortOutcomesAG0[[#This Row],[Kpy]]*KTa)</f>
        <v>32</v>
      </c>
      <c r="N75" s="8">
        <f>-EffortOutcomesAG0[[#This Row],[Xp]]*a+EffortOutcomesAG0[[#This Row],[Yp]]*b+EffortOutcomesAG0[[#This Row],[Zp]]*c_</f>
        <v>40</v>
      </c>
      <c r="O75">
        <f>-IF(EffortOutcomesAG0[[#This Row],[Column2]]&gt;0,1,-1)*SQRT(EffortOutcomesAG0[[#This Row],[KPx''i]]^2+EffortOutcomesAG0[[#This Row],[KPx''j]]^2+EffortOutcomesAG0[[#This Row],[KPx''k]]^2)/Ksmag/Scale</f>
        <v>-72.456883730947197</v>
      </c>
      <c r="P75" s="9">
        <f>SQRT(EffortOutcomesAG0[[#This Row],[Kpy''i]]^2+EffortOutcomesAG0[[#This Row],[KPy''j]]^2+EffortOutcomesAG0[[#This Row],[KPy''k]]^2)/KTmag/Scale</f>
        <v>17.37814719698277</v>
      </c>
      <c r="Q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" s="14">
        <v>44904</v>
      </c>
      <c r="U75" s="9" t="s">
        <v>76</v>
      </c>
      <c r="V75" t="s">
        <v>74</v>
      </c>
      <c r="W75" t="s">
        <v>56</v>
      </c>
      <c r="X75">
        <v>0</v>
      </c>
      <c r="Y75">
        <v>0</v>
      </c>
      <c r="Z75">
        <v>0</v>
      </c>
      <c r="AJ75">
        <v>74</v>
      </c>
      <c r="AK75">
        <f>SUBTOTAL(9,EffortOutcomesAG0[[#This Row],[Allocation]:[Iin]])</f>
        <v>0</v>
      </c>
      <c r="AL75" t="str">
        <f>EffortOutcomesAG0[[#This Row],[WARDS]]&amp;EffortOutcomesAG0[[#This Row],[Role]]&amp;EffortOutcomesAG0[[#This Row],[Shifts]]</f>
        <v>OtherCERT4AM</v>
      </c>
      <c r="AN75">
        <f t="shared" si="1"/>
        <v>0</v>
      </c>
    </row>
    <row r="76" spans="2:40" x14ac:dyDescent="0.25">
      <c r="B76" s="8">
        <f>IF(EffortOutcomesAG0[[#This Row],[Apn]]=0,10,LOG(EffortOutcomesAG0[[#This Row],[Apn]]))</f>
        <v>-0.29423400275348327</v>
      </c>
      <c r="C76" s="8">
        <f>IF(EffortOutcomesAG0[[#This Row],[Ein]]=0,10,LOG(EffortOutcomesAG0[[#This Row],[Ein]]))</f>
        <v>10</v>
      </c>
      <c r="D76" s="8">
        <f>IF(EffortOutcomesAG0[[#This Row],[Iin]]=0,10,LOG(EffortOutcomesAG0[[#This Row],[Iin]]))</f>
        <v>10</v>
      </c>
      <c r="E76" s="8">
        <f>Kx-EffortOutcomesAG0[[#This Row],[Xp]]</f>
        <v>0.29423400275348327</v>
      </c>
      <c r="F76" s="8">
        <f>Ky-EffortOutcomesAG0[[#This Row],[Yp]]</f>
        <v>-11</v>
      </c>
      <c r="G76" s="8">
        <f>Kz-EffortOutcomesAG0[[#This Row],[Zp]]</f>
        <v>-9</v>
      </c>
      <c r="H76" s="8">
        <f>EffortOutcomesAG0[[#This Row],[Kpy]]*KSc-EffortOutcomesAG0[[#This Row],[KPz]]*KSb</f>
        <v>20</v>
      </c>
      <c r="I76" s="8">
        <f>-1*(EffortOutcomesAG0[[#This Row],[KPx]]*KSc-EffortOutcomesAG0[[#This Row],[KPz]]*KSa)</f>
        <v>0.29423400275348327</v>
      </c>
      <c r="J76" s="8">
        <f>(EffortOutcomesAG0[[#This Row],[KPx]]*$C$2-EffortOutcomesAG0[[#This Row],[Kpy]]*KSa)</f>
        <v>2.9423400275348328</v>
      </c>
      <c r="K76" s="8">
        <f>EffortOutcomesAG0[[#This Row],[Kpy]]*KTc-EffortOutcomesAG0[[#This Row],[KPz]]*KTb</f>
        <v>2</v>
      </c>
      <c r="L76" s="8">
        <f>-1*(EffortOutcomesAG0[[#This Row],[KPx]]*KTc-EffortOutcomesAG0[[#This Row],[KPz]]*KTa)</f>
        <v>-17.705765997246516</v>
      </c>
      <c r="M76" s="8">
        <f>(EffortOutcomesAG0[[#This Row],[KPx]]*KTb-EffortOutcomesAG0[[#This Row],[Kpy]]*KTa)</f>
        <v>21.705765997246516</v>
      </c>
      <c r="N76" s="8">
        <f>-EffortOutcomesAG0[[#This Row],[Xp]]*a+EffortOutcomesAG0[[#This Row],[Yp]]*b+EffortOutcomesAG0[[#This Row],[Zp]]*c_</f>
        <v>40</v>
      </c>
      <c r="O76">
        <f>-IF(EffortOutcomesAG0[[#This Row],[Column2]]&gt;0,1,-1)*SQRT(EffortOutcomesAG0[[#This Row],[KPx''i]]^2+EffortOutcomesAG0[[#This Row],[KPx''j]]^2+EffortOutcomesAG0[[#This Row],[KPx''k]]^2)/Ksmag/Scale</f>
        <v>-14.295872454768368</v>
      </c>
      <c r="P76" s="9">
        <f>SQRT(EffortOutcomesAG0[[#This Row],[Kpy''i]]^2+EffortOutcomesAG0[[#This Row],[KPy''j]]^2+EffortOutcomesAG0[[#This Row],[KPy''k]]^2)/KTmag/Scale</f>
        <v>11.464688010557127</v>
      </c>
      <c r="Q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6" s="14">
        <v>44904</v>
      </c>
      <c r="U76" s="9" t="s">
        <v>58</v>
      </c>
      <c r="V76" t="s">
        <v>74</v>
      </c>
      <c r="W76" t="s">
        <v>56</v>
      </c>
      <c r="X76">
        <v>0</v>
      </c>
      <c r="Y76">
        <v>0.9375</v>
      </c>
      <c r="Z76">
        <v>0.47614285714285715</v>
      </c>
      <c r="AA76">
        <v>0.50788571428571427</v>
      </c>
      <c r="AB76">
        <v>0.76182857142857141</v>
      </c>
      <c r="AC76">
        <v>0</v>
      </c>
      <c r="AD76">
        <v>1.3126312631263126</v>
      </c>
      <c r="AE76">
        <v>1.968946894689469</v>
      </c>
      <c r="AF76">
        <v>0</v>
      </c>
      <c r="AJ76">
        <v>75</v>
      </c>
      <c r="AK76">
        <f>SUBTOTAL(9,EffortOutcomesAG0[[#This Row],[Allocation]:[Iin]])</f>
        <v>5.9649353006729244</v>
      </c>
      <c r="AL76" t="str">
        <f>EffortOutcomesAG0[[#This Row],[WARDS]]&amp;EffortOutcomesAG0[[#This Row],[Role]]&amp;EffortOutcomesAG0[[#This Row],[Shifts]]</f>
        <v>WARACERT4AM</v>
      </c>
      <c r="AN76">
        <f t="shared" si="1"/>
        <v>0</v>
      </c>
    </row>
    <row r="77" spans="2:40" x14ac:dyDescent="0.25">
      <c r="B77" s="8">
        <f>IF(EffortOutcomesAG0[[#This Row],[Apn]]=0,10,LOG(EffortOutcomesAG0[[#This Row],[Apn]]))</f>
        <v>-0.29423400275348327</v>
      </c>
      <c r="C77" s="8">
        <f>IF(EffortOutcomesAG0[[#This Row],[Ein]]=0,10,LOG(EffortOutcomesAG0[[#This Row],[Ein]]))</f>
        <v>10</v>
      </c>
      <c r="D77" s="8">
        <f>IF(EffortOutcomesAG0[[#This Row],[Iin]]=0,10,LOG(EffortOutcomesAG0[[#This Row],[Iin]]))</f>
        <v>10</v>
      </c>
      <c r="E77" s="8">
        <f>Kx-EffortOutcomesAG0[[#This Row],[Xp]]</f>
        <v>0.29423400275348327</v>
      </c>
      <c r="F77" s="8">
        <f>Ky-EffortOutcomesAG0[[#This Row],[Yp]]</f>
        <v>-11</v>
      </c>
      <c r="G77" s="8">
        <f>Kz-EffortOutcomesAG0[[#This Row],[Zp]]</f>
        <v>-9</v>
      </c>
      <c r="H77" s="8">
        <f>EffortOutcomesAG0[[#This Row],[Kpy]]*KSc-EffortOutcomesAG0[[#This Row],[KPz]]*KSb</f>
        <v>20</v>
      </c>
      <c r="I77" s="8">
        <f>-1*(EffortOutcomesAG0[[#This Row],[KPx]]*KSc-EffortOutcomesAG0[[#This Row],[KPz]]*KSa)</f>
        <v>0.29423400275348327</v>
      </c>
      <c r="J77" s="8">
        <f>(EffortOutcomesAG0[[#This Row],[KPx]]*$C$2-EffortOutcomesAG0[[#This Row],[Kpy]]*KSa)</f>
        <v>2.9423400275348328</v>
      </c>
      <c r="K77" s="8">
        <f>EffortOutcomesAG0[[#This Row],[Kpy]]*KTc-EffortOutcomesAG0[[#This Row],[KPz]]*KTb</f>
        <v>2</v>
      </c>
      <c r="L77" s="8">
        <f>-1*(EffortOutcomesAG0[[#This Row],[KPx]]*KTc-EffortOutcomesAG0[[#This Row],[KPz]]*KTa)</f>
        <v>-17.705765997246516</v>
      </c>
      <c r="M77" s="8">
        <f>(EffortOutcomesAG0[[#This Row],[KPx]]*KTb-EffortOutcomesAG0[[#This Row],[Kpy]]*KTa)</f>
        <v>21.705765997246516</v>
      </c>
      <c r="N77" s="8">
        <f>-EffortOutcomesAG0[[#This Row],[Xp]]*a+EffortOutcomesAG0[[#This Row],[Yp]]*b+EffortOutcomesAG0[[#This Row],[Zp]]*c_</f>
        <v>40</v>
      </c>
      <c r="O77">
        <f>-IF(EffortOutcomesAG0[[#This Row],[Column2]]&gt;0,1,-1)*SQRT(EffortOutcomesAG0[[#This Row],[KPx''i]]^2+EffortOutcomesAG0[[#This Row],[KPx''j]]^2+EffortOutcomesAG0[[#This Row],[KPx''k]]^2)/Ksmag/Scale</f>
        <v>-14.295872454768368</v>
      </c>
      <c r="P77" s="9">
        <f>SQRT(EffortOutcomesAG0[[#This Row],[Kpy''i]]^2+EffortOutcomesAG0[[#This Row],[KPy''j]]^2+EffortOutcomesAG0[[#This Row],[KPy''k]]^2)/KTmag/Scale</f>
        <v>11.464688010557127</v>
      </c>
      <c r="Q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7" s="14">
        <v>44904</v>
      </c>
      <c r="U77" s="9" t="s">
        <v>57</v>
      </c>
      <c r="V77" t="s">
        <v>74</v>
      </c>
      <c r="W77" t="s">
        <v>56</v>
      </c>
      <c r="X77">
        <v>0</v>
      </c>
      <c r="Y77">
        <v>0.9375</v>
      </c>
      <c r="Z77">
        <v>0.47614285714285715</v>
      </c>
      <c r="AA77">
        <v>0.50788571428571427</v>
      </c>
      <c r="AB77">
        <v>0.76182857142857141</v>
      </c>
      <c r="AC77">
        <v>0</v>
      </c>
      <c r="AD77">
        <v>1.3126312631263126</v>
      </c>
      <c r="AE77">
        <v>1.968946894689469</v>
      </c>
      <c r="AF77">
        <v>0</v>
      </c>
      <c r="AJ77">
        <v>76</v>
      </c>
      <c r="AK77">
        <f>SUBTOTAL(9,EffortOutcomesAG0[[#This Row],[Allocation]:[Iin]])</f>
        <v>5.9649353006729244</v>
      </c>
      <c r="AL77" t="str">
        <f>EffortOutcomesAG0[[#This Row],[WARDS]]&amp;EffortOutcomesAG0[[#This Row],[Role]]&amp;EffortOutcomesAG0[[#This Row],[Shifts]]</f>
        <v>WATTCERT4AM</v>
      </c>
      <c r="AN77">
        <f t="shared" si="1"/>
        <v>0</v>
      </c>
    </row>
    <row r="78" spans="2:40" x14ac:dyDescent="0.25">
      <c r="B78" s="8">
        <f>IF(EffortOutcomesAG0[[#This Row],[Apn]]=0,10,LOG(EffortOutcomesAG0[[#This Row],[Apn]]))</f>
        <v>-0.29423400275348327</v>
      </c>
      <c r="C78" s="8">
        <f>IF(EffortOutcomesAG0[[#This Row],[Ein]]=0,10,LOG(EffortOutcomesAG0[[#This Row],[Ein]]))</f>
        <v>10</v>
      </c>
      <c r="D78" s="8">
        <f>IF(EffortOutcomesAG0[[#This Row],[Iin]]=0,10,LOG(EffortOutcomesAG0[[#This Row],[Iin]]))</f>
        <v>10</v>
      </c>
      <c r="E78" s="8">
        <f>Kx-EffortOutcomesAG0[[#This Row],[Xp]]</f>
        <v>0.29423400275348327</v>
      </c>
      <c r="F78" s="8">
        <f>Ky-EffortOutcomesAG0[[#This Row],[Yp]]</f>
        <v>-11</v>
      </c>
      <c r="G78" s="8">
        <f>Kz-EffortOutcomesAG0[[#This Row],[Zp]]</f>
        <v>-9</v>
      </c>
      <c r="H78" s="8">
        <f>EffortOutcomesAG0[[#This Row],[Kpy]]*KSc-EffortOutcomesAG0[[#This Row],[KPz]]*KSb</f>
        <v>20</v>
      </c>
      <c r="I78" s="8">
        <f>-1*(EffortOutcomesAG0[[#This Row],[KPx]]*KSc-EffortOutcomesAG0[[#This Row],[KPz]]*KSa)</f>
        <v>0.29423400275348327</v>
      </c>
      <c r="J78" s="8">
        <f>(EffortOutcomesAG0[[#This Row],[KPx]]*$C$2-EffortOutcomesAG0[[#This Row],[Kpy]]*KSa)</f>
        <v>2.9423400275348328</v>
      </c>
      <c r="K78" s="8">
        <f>EffortOutcomesAG0[[#This Row],[Kpy]]*KTc-EffortOutcomesAG0[[#This Row],[KPz]]*KTb</f>
        <v>2</v>
      </c>
      <c r="L78" s="8">
        <f>-1*(EffortOutcomesAG0[[#This Row],[KPx]]*KTc-EffortOutcomesAG0[[#This Row],[KPz]]*KTa)</f>
        <v>-17.705765997246516</v>
      </c>
      <c r="M78" s="8">
        <f>(EffortOutcomesAG0[[#This Row],[KPx]]*KTb-EffortOutcomesAG0[[#This Row],[Kpy]]*KTa)</f>
        <v>21.705765997246516</v>
      </c>
      <c r="N78" s="8">
        <f>-EffortOutcomesAG0[[#This Row],[Xp]]*a+EffortOutcomesAG0[[#This Row],[Yp]]*b+EffortOutcomesAG0[[#This Row],[Zp]]*c_</f>
        <v>40</v>
      </c>
      <c r="O78">
        <f>-IF(EffortOutcomesAG0[[#This Row],[Column2]]&gt;0,1,-1)*SQRT(EffortOutcomesAG0[[#This Row],[KPx''i]]^2+EffortOutcomesAG0[[#This Row],[KPx''j]]^2+EffortOutcomesAG0[[#This Row],[KPx''k]]^2)/Ksmag/Scale</f>
        <v>-14.295872454768368</v>
      </c>
      <c r="P78" s="9">
        <f>SQRT(EffortOutcomesAG0[[#This Row],[Kpy''i]]^2+EffortOutcomesAG0[[#This Row],[KPy''j]]^2+EffortOutcomesAG0[[#This Row],[KPy''k]]^2)/KTmag/Scale</f>
        <v>11.464688010557127</v>
      </c>
      <c r="Q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" s="14">
        <v>44905</v>
      </c>
      <c r="U78" s="9" t="s">
        <v>58</v>
      </c>
      <c r="V78" t="s">
        <v>74</v>
      </c>
      <c r="W78" t="s">
        <v>56</v>
      </c>
      <c r="X78">
        <v>0</v>
      </c>
      <c r="Y78">
        <v>0.9375</v>
      </c>
      <c r="Z78">
        <v>0.47614285714285715</v>
      </c>
      <c r="AA78">
        <v>0.50788571428571427</v>
      </c>
      <c r="AB78">
        <v>0.76182857142857141</v>
      </c>
      <c r="AC78">
        <v>0</v>
      </c>
      <c r="AD78">
        <v>1.3126312631263126</v>
      </c>
      <c r="AE78">
        <v>1.968946894689469</v>
      </c>
      <c r="AF78">
        <v>0</v>
      </c>
      <c r="AJ78">
        <v>77</v>
      </c>
      <c r="AK78">
        <f>SUBTOTAL(9,EffortOutcomesAG0[[#This Row],[Allocation]:[Iin]])</f>
        <v>5.9649353006729244</v>
      </c>
      <c r="AL78" t="str">
        <f>EffortOutcomesAG0[[#This Row],[WARDS]]&amp;EffortOutcomesAG0[[#This Row],[Role]]&amp;EffortOutcomesAG0[[#This Row],[Shifts]]</f>
        <v>WARACERT4AM</v>
      </c>
      <c r="AN78">
        <f t="shared" si="1"/>
        <v>0</v>
      </c>
    </row>
    <row r="79" spans="2:40" x14ac:dyDescent="0.25">
      <c r="B79" s="8">
        <f>IF(EffortOutcomesAG0[[#This Row],[Apn]]=0,10,LOG(EffortOutcomesAG0[[#This Row],[Apn]]))</f>
        <v>-0.29423400275348327</v>
      </c>
      <c r="C79" s="8">
        <f>IF(EffortOutcomesAG0[[#This Row],[Ein]]=0,10,LOG(EffortOutcomesAG0[[#This Row],[Ein]]))</f>
        <v>10</v>
      </c>
      <c r="D79" s="8">
        <f>IF(EffortOutcomesAG0[[#This Row],[Iin]]=0,10,LOG(EffortOutcomesAG0[[#This Row],[Iin]]))</f>
        <v>10</v>
      </c>
      <c r="E79" s="8">
        <f>Kx-EffortOutcomesAG0[[#This Row],[Xp]]</f>
        <v>0.29423400275348327</v>
      </c>
      <c r="F79" s="8">
        <f>Ky-EffortOutcomesAG0[[#This Row],[Yp]]</f>
        <v>-11</v>
      </c>
      <c r="G79" s="8">
        <f>Kz-EffortOutcomesAG0[[#This Row],[Zp]]</f>
        <v>-9</v>
      </c>
      <c r="H79" s="8">
        <f>EffortOutcomesAG0[[#This Row],[Kpy]]*KSc-EffortOutcomesAG0[[#This Row],[KPz]]*KSb</f>
        <v>20</v>
      </c>
      <c r="I79" s="8">
        <f>-1*(EffortOutcomesAG0[[#This Row],[KPx]]*KSc-EffortOutcomesAG0[[#This Row],[KPz]]*KSa)</f>
        <v>0.29423400275348327</v>
      </c>
      <c r="J79" s="8">
        <f>(EffortOutcomesAG0[[#This Row],[KPx]]*$C$2-EffortOutcomesAG0[[#This Row],[Kpy]]*KSa)</f>
        <v>2.9423400275348328</v>
      </c>
      <c r="K79" s="8">
        <f>EffortOutcomesAG0[[#This Row],[Kpy]]*KTc-EffortOutcomesAG0[[#This Row],[KPz]]*KTb</f>
        <v>2</v>
      </c>
      <c r="L79" s="8">
        <f>-1*(EffortOutcomesAG0[[#This Row],[KPx]]*KTc-EffortOutcomesAG0[[#This Row],[KPz]]*KTa)</f>
        <v>-17.705765997246516</v>
      </c>
      <c r="M79" s="8">
        <f>(EffortOutcomesAG0[[#This Row],[KPx]]*KTb-EffortOutcomesAG0[[#This Row],[Kpy]]*KTa)</f>
        <v>21.705765997246516</v>
      </c>
      <c r="N79" s="8">
        <f>-EffortOutcomesAG0[[#This Row],[Xp]]*a+EffortOutcomesAG0[[#This Row],[Yp]]*b+EffortOutcomesAG0[[#This Row],[Zp]]*c_</f>
        <v>40</v>
      </c>
      <c r="O79">
        <f>-IF(EffortOutcomesAG0[[#This Row],[Column2]]&gt;0,1,-1)*SQRT(EffortOutcomesAG0[[#This Row],[KPx''i]]^2+EffortOutcomesAG0[[#This Row],[KPx''j]]^2+EffortOutcomesAG0[[#This Row],[KPx''k]]^2)/Ksmag/Scale</f>
        <v>-14.295872454768368</v>
      </c>
      <c r="P79" s="9">
        <f>SQRT(EffortOutcomesAG0[[#This Row],[Kpy''i]]^2+EffortOutcomesAG0[[#This Row],[KPy''j]]^2+EffortOutcomesAG0[[#This Row],[KPy''k]]^2)/KTmag/Scale</f>
        <v>11.464688010557127</v>
      </c>
      <c r="Q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9" s="14">
        <v>44905</v>
      </c>
      <c r="U79" s="9" t="s">
        <v>57</v>
      </c>
      <c r="V79" t="s">
        <v>74</v>
      </c>
      <c r="W79" t="s">
        <v>56</v>
      </c>
      <c r="X79">
        <v>0</v>
      </c>
      <c r="Y79">
        <v>0.9375</v>
      </c>
      <c r="Z79">
        <v>0.47614285714285715</v>
      </c>
      <c r="AA79">
        <v>0.50788571428571427</v>
      </c>
      <c r="AB79">
        <v>0.76182857142857141</v>
      </c>
      <c r="AC79">
        <v>0</v>
      </c>
      <c r="AD79">
        <v>1.3126312631263126</v>
      </c>
      <c r="AE79">
        <v>1.968946894689469</v>
      </c>
      <c r="AF79">
        <v>0</v>
      </c>
      <c r="AJ79">
        <v>78</v>
      </c>
      <c r="AK79">
        <f>SUBTOTAL(9,EffortOutcomesAG0[[#This Row],[Allocation]:[Iin]])</f>
        <v>5.9649353006729244</v>
      </c>
      <c r="AL79" t="str">
        <f>EffortOutcomesAG0[[#This Row],[WARDS]]&amp;EffortOutcomesAG0[[#This Row],[Role]]&amp;EffortOutcomesAG0[[#This Row],[Shifts]]</f>
        <v>WATTCERT4AM</v>
      </c>
      <c r="AN79">
        <f t="shared" si="1"/>
        <v>0</v>
      </c>
    </row>
    <row r="80" spans="2:40" x14ac:dyDescent="0.25">
      <c r="B80" s="8">
        <f>IF(EffortOutcomesAG0[[#This Row],[Apn]]=0,10,LOG(EffortOutcomesAG0[[#This Row],[Apn]]))</f>
        <v>-0.29423400275348327</v>
      </c>
      <c r="C80" s="8">
        <f>IF(EffortOutcomesAG0[[#This Row],[Ein]]=0,10,LOG(EffortOutcomesAG0[[#This Row],[Ein]]))</f>
        <v>10</v>
      </c>
      <c r="D80" s="8">
        <f>IF(EffortOutcomesAG0[[#This Row],[Iin]]=0,10,LOG(EffortOutcomesAG0[[#This Row],[Iin]]))</f>
        <v>10</v>
      </c>
      <c r="E80" s="8">
        <f>Kx-EffortOutcomesAG0[[#This Row],[Xp]]</f>
        <v>0.29423400275348327</v>
      </c>
      <c r="F80" s="8">
        <f>Ky-EffortOutcomesAG0[[#This Row],[Yp]]</f>
        <v>-11</v>
      </c>
      <c r="G80" s="8">
        <f>Kz-EffortOutcomesAG0[[#This Row],[Zp]]</f>
        <v>-9</v>
      </c>
      <c r="H80" s="8">
        <f>EffortOutcomesAG0[[#This Row],[Kpy]]*KSc-EffortOutcomesAG0[[#This Row],[KPz]]*KSb</f>
        <v>20</v>
      </c>
      <c r="I80" s="8">
        <f>-1*(EffortOutcomesAG0[[#This Row],[KPx]]*KSc-EffortOutcomesAG0[[#This Row],[KPz]]*KSa)</f>
        <v>0.29423400275348327</v>
      </c>
      <c r="J80" s="8">
        <f>(EffortOutcomesAG0[[#This Row],[KPx]]*$C$2-EffortOutcomesAG0[[#This Row],[Kpy]]*KSa)</f>
        <v>2.9423400275348328</v>
      </c>
      <c r="K80" s="8">
        <f>EffortOutcomesAG0[[#This Row],[Kpy]]*KTc-EffortOutcomesAG0[[#This Row],[KPz]]*KTb</f>
        <v>2</v>
      </c>
      <c r="L80" s="8">
        <f>-1*(EffortOutcomesAG0[[#This Row],[KPx]]*KTc-EffortOutcomesAG0[[#This Row],[KPz]]*KTa)</f>
        <v>-17.705765997246516</v>
      </c>
      <c r="M80" s="8">
        <f>(EffortOutcomesAG0[[#This Row],[KPx]]*KTb-EffortOutcomesAG0[[#This Row],[Kpy]]*KTa)</f>
        <v>21.705765997246516</v>
      </c>
      <c r="N80" s="8">
        <f>-EffortOutcomesAG0[[#This Row],[Xp]]*a+EffortOutcomesAG0[[#This Row],[Yp]]*b+EffortOutcomesAG0[[#This Row],[Zp]]*c_</f>
        <v>40</v>
      </c>
      <c r="O80">
        <f>-IF(EffortOutcomesAG0[[#This Row],[Column2]]&gt;0,1,-1)*SQRT(EffortOutcomesAG0[[#This Row],[KPx''i]]^2+EffortOutcomesAG0[[#This Row],[KPx''j]]^2+EffortOutcomesAG0[[#This Row],[KPx''k]]^2)/Ksmag/Scale</f>
        <v>-14.295872454768368</v>
      </c>
      <c r="P80" s="9">
        <f>SQRT(EffortOutcomesAG0[[#This Row],[Kpy''i]]^2+EffortOutcomesAG0[[#This Row],[KPy''j]]^2+EffortOutcomesAG0[[#This Row],[KPy''k]]^2)/KTmag/Scale</f>
        <v>11.464688010557127</v>
      </c>
      <c r="Q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" s="14">
        <v>44905</v>
      </c>
      <c r="U80" s="9" t="s">
        <v>54</v>
      </c>
      <c r="V80" t="s">
        <v>74</v>
      </c>
      <c r="W80" t="s">
        <v>56</v>
      </c>
      <c r="X80">
        <v>0</v>
      </c>
      <c r="Y80">
        <v>0.9375</v>
      </c>
      <c r="Z80">
        <v>0.47614285714285715</v>
      </c>
      <c r="AA80">
        <v>0.50788571428571427</v>
      </c>
      <c r="AB80">
        <v>0.76182857142857141</v>
      </c>
      <c r="AC80">
        <v>0</v>
      </c>
      <c r="AD80">
        <v>1.3126312631263126</v>
      </c>
      <c r="AE80">
        <v>1.968946894689469</v>
      </c>
      <c r="AF80">
        <v>0</v>
      </c>
      <c r="AJ80">
        <v>79</v>
      </c>
      <c r="AK80">
        <f>SUBTOTAL(9,EffortOutcomesAG0[[#This Row],[Allocation]:[Iin]])</f>
        <v>5.9649353006729244</v>
      </c>
      <c r="AL80" t="str">
        <f>EffortOutcomesAG0[[#This Row],[WARDS]]&amp;EffortOutcomesAG0[[#This Row],[Role]]&amp;EffortOutcomesAG0[[#This Row],[Shifts]]</f>
        <v>BANKCERT4AM</v>
      </c>
      <c r="AN80">
        <f t="shared" ref="AN80:AN111" si="2">SUM(AM80:AM80)</f>
        <v>0</v>
      </c>
    </row>
    <row r="81" spans="2:40" x14ac:dyDescent="0.25">
      <c r="B81" s="8">
        <f>IF(EffortOutcomesAG0[[#This Row],[Apn]]=0,10,LOG(EffortOutcomesAG0[[#This Row],[Apn]]))</f>
        <v>10</v>
      </c>
      <c r="C81" s="8">
        <f>IF(EffortOutcomesAG0[[#This Row],[Ein]]=0,10,LOG(EffortOutcomesAG0[[#This Row],[Ein]]))</f>
        <v>10</v>
      </c>
      <c r="D81" s="8">
        <f>IF(EffortOutcomesAG0[[#This Row],[Iin]]=0,10,LOG(EffortOutcomesAG0[[#This Row],[Iin]]))</f>
        <v>10</v>
      </c>
      <c r="E81" s="8">
        <f>Kx-EffortOutcomesAG0[[#This Row],[Xp]]</f>
        <v>-10</v>
      </c>
      <c r="F81" s="8">
        <f>Ky-EffortOutcomesAG0[[#This Row],[Yp]]</f>
        <v>-11</v>
      </c>
      <c r="G81" s="8">
        <f>Kz-EffortOutcomesAG0[[#This Row],[Zp]]</f>
        <v>-9</v>
      </c>
      <c r="H81" s="8">
        <f>EffortOutcomesAG0[[#This Row],[Kpy]]*KSc-EffortOutcomesAG0[[#This Row],[KPz]]*KSb</f>
        <v>20</v>
      </c>
      <c r="I81" s="8">
        <f>-1*(EffortOutcomesAG0[[#This Row],[KPx]]*KSc-EffortOutcomesAG0[[#This Row],[KPz]]*KSa)</f>
        <v>-10</v>
      </c>
      <c r="J81" s="8">
        <f>(EffortOutcomesAG0[[#This Row],[KPx]]*$C$2-EffortOutcomesAG0[[#This Row],[Kpy]]*KSa)</f>
        <v>-100</v>
      </c>
      <c r="K81" s="8">
        <f>EffortOutcomesAG0[[#This Row],[Kpy]]*KTc-EffortOutcomesAG0[[#This Row],[KPz]]*KTb</f>
        <v>2</v>
      </c>
      <c r="L81" s="8">
        <f>-1*(EffortOutcomesAG0[[#This Row],[KPx]]*KTc-EffortOutcomesAG0[[#This Row],[KPz]]*KTa)</f>
        <v>-28</v>
      </c>
      <c r="M81" s="8">
        <f>(EffortOutcomesAG0[[#This Row],[KPx]]*KTb-EffortOutcomesAG0[[#This Row],[Kpy]]*KTa)</f>
        <v>32</v>
      </c>
      <c r="N81" s="8">
        <f>-EffortOutcomesAG0[[#This Row],[Xp]]*a+EffortOutcomesAG0[[#This Row],[Yp]]*b+EffortOutcomesAG0[[#This Row],[Zp]]*c_</f>
        <v>40</v>
      </c>
      <c r="O81">
        <f>-IF(EffortOutcomesAG0[[#This Row],[Column2]]&gt;0,1,-1)*SQRT(EffortOutcomesAG0[[#This Row],[KPx''i]]^2+EffortOutcomesAG0[[#This Row],[KPx''j]]^2+EffortOutcomesAG0[[#This Row],[KPx''k]]^2)/Ksmag/Scale</f>
        <v>-72.456883730947197</v>
      </c>
      <c r="P81" s="9">
        <f>SQRT(EffortOutcomesAG0[[#This Row],[Kpy''i]]^2+EffortOutcomesAG0[[#This Row],[KPy''j]]^2+EffortOutcomesAG0[[#This Row],[KPy''k]]^2)/KTmag/Scale</f>
        <v>17.37814719698277</v>
      </c>
      <c r="Q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1" s="14">
        <v>44905</v>
      </c>
      <c r="U81" s="9" t="s">
        <v>76</v>
      </c>
      <c r="V81" t="s">
        <v>74</v>
      </c>
      <c r="W81" t="s">
        <v>56</v>
      </c>
      <c r="X81">
        <v>0</v>
      </c>
      <c r="Y81">
        <v>0</v>
      </c>
      <c r="Z81">
        <v>0</v>
      </c>
      <c r="AJ81">
        <v>80</v>
      </c>
      <c r="AK81">
        <f>SUBTOTAL(9,EffortOutcomesAG0[[#This Row],[Allocation]:[Iin]])</f>
        <v>0</v>
      </c>
      <c r="AL81" t="str">
        <f>EffortOutcomesAG0[[#This Row],[WARDS]]&amp;EffortOutcomesAG0[[#This Row],[Role]]&amp;EffortOutcomesAG0[[#This Row],[Shifts]]</f>
        <v>OtherCERT4AM</v>
      </c>
      <c r="AN81">
        <f t="shared" si="2"/>
        <v>0</v>
      </c>
    </row>
    <row r="82" spans="2:40" x14ac:dyDescent="0.25">
      <c r="B82" s="8">
        <f>IF(EffortOutcomesAG0[[#This Row],[Apn]]=0,10,LOG(EffortOutcomesAG0[[#This Row],[Apn]]))</f>
        <v>-0.41917273936178318</v>
      </c>
      <c r="C82" s="8">
        <f>IF(EffortOutcomesAG0[[#This Row],[Ein]]=0,10,LOG(EffortOutcomesAG0[[#This Row],[Ein]]))</f>
        <v>10</v>
      </c>
      <c r="D82" s="8">
        <f>IF(EffortOutcomesAG0[[#This Row],[Iin]]=0,10,LOG(EffortOutcomesAG0[[#This Row],[Iin]]))</f>
        <v>10</v>
      </c>
      <c r="E82" s="8">
        <f>Kx-EffortOutcomesAG0[[#This Row],[Xp]]</f>
        <v>0.41917273936178318</v>
      </c>
      <c r="F82" s="8">
        <f>Ky-EffortOutcomesAG0[[#This Row],[Yp]]</f>
        <v>-11</v>
      </c>
      <c r="G82" s="8">
        <f>Kz-EffortOutcomesAG0[[#This Row],[Zp]]</f>
        <v>-9</v>
      </c>
      <c r="H82" s="8">
        <f>EffortOutcomesAG0[[#This Row],[Kpy]]*KSc-EffortOutcomesAG0[[#This Row],[KPz]]*KSb</f>
        <v>20</v>
      </c>
      <c r="I82" s="8">
        <f>-1*(EffortOutcomesAG0[[#This Row],[KPx]]*KSc-EffortOutcomesAG0[[#This Row],[KPz]]*KSa)</f>
        <v>0.41917273936178318</v>
      </c>
      <c r="J82" s="8">
        <f>(EffortOutcomesAG0[[#This Row],[KPx]]*$C$2-EffortOutcomesAG0[[#This Row],[Kpy]]*KSa)</f>
        <v>4.1917273936178319</v>
      </c>
      <c r="K82" s="8">
        <f>EffortOutcomesAG0[[#This Row],[Kpy]]*KTc-EffortOutcomesAG0[[#This Row],[KPz]]*KTb</f>
        <v>2</v>
      </c>
      <c r="L82" s="8">
        <f>-1*(EffortOutcomesAG0[[#This Row],[KPx]]*KTc-EffortOutcomesAG0[[#This Row],[KPz]]*KTa)</f>
        <v>-17.580827260638216</v>
      </c>
      <c r="M82" s="8">
        <f>(EffortOutcomesAG0[[#This Row],[KPx]]*KTb-EffortOutcomesAG0[[#This Row],[Kpy]]*KTa)</f>
        <v>21.580827260638216</v>
      </c>
      <c r="N82" s="8">
        <f>-EffortOutcomesAG0[[#This Row],[Xp]]*a+EffortOutcomesAG0[[#This Row],[Yp]]*b+EffortOutcomesAG0[[#This Row],[Zp]]*c_</f>
        <v>40</v>
      </c>
      <c r="O82">
        <f>-IF(EffortOutcomesAG0[[#This Row],[Column2]]&gt;0,1,-1)*SQRT(EffortOutcomesAG0[[#This Row],[KPx''i]]^2+EffortOutcomesAG0[[#This Row],[KPx''j]]^2+EffortOutcomesAG0[[#This Row],[KPx''k]]^2)/Ksmag/Scale</f>
        <v>-14.452444158823624</v>
      </c>
      <c r="P82" s="9">
        <f>SQRT(EffortOutcomesAG0[[#This Row],[Kpy''i]]^2+EffortOutcomesAG0[[#This Row],[KPy''j]]^2+EffortOutcomesAG0[[#This Row],[KPy''k]]^2)/KTmag/Scale</f>
        <v>11.393108972985274</v>
      </c>
      <c r="Q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" s="14">
        <v>44906</v>
      </c>
      <c r="U82" s="9" t="s">
        <v>58</v>
      </c>
      <c r="V82" t="s">
        <v>74</v>
      </c>
      <c r="W82" t="s">
        <v>56</v>
      </c>
      <c r="X82">
        <v>0</v>
      </c>
      <c r="Y82">
        <v>0.9375</v>
      </c>
      <c r="Z82">
        <v>0.35710714285714285</v>
      </c>
      <c r="AA82">
        <v>0.38091428571428571</v>
      </c>
      <c r="AB82">
        <v>0.57137142857142853</v>
      </c>
      <c r="AC82">
        <v>0</v>
      </c>
      <c r="AD82">
        <v>1.7501750175017503</v>
      </c>
      <c r="AE82">
        <v>2.6252625262526252</v>
      </c>
      <c r="AF82">
        <v>0</v>
      </c>
      <c r="AJ82">
        <v>81</v>
      </c>
      <c r="AK82">
        <f>SUBTOTAL(9,EffortOutcomesAG0[[#This Row],[Allocation]:[Iin]])</f>
        <v>6.6223304008972326</v>
      </c>
      <c r="AL82" t="str">
        <f>EffortOutcomesAG0[[#This Row],[WARDS]]&amp;EffortOutcomesAG0[[#This Row],[Role]]&amp;EffortOutcomesAG0[[#This Row],[Shifts]]</f>
        <v>WARACERT4AM</v>
      </c>
      <c r="AN82">
        <f t="shared" si="2"/>
        <v>0</v>
      </c>
    </row>
    <row r="83" spans="2:40" x14ac:dyDescent="0.25">
      <c r="B83" s="8">
        <f>IF(EffortOutcomesAG0[[#This Row],[Apn]]=0,10,LOG(EffortOutcomesAG0[[#This Row],[Apn]]))</f>
        <v>-0.41917273936178318</v>
      </c>
      <c r="C83" s="8">
        <f>IF(EffortOutcomesAG0[[#This Row],[Ein]]=0,10,LOG(EffortOutcomesAG0[[#This Row],[Ein]]))</f>
        <v>10</v>
      </c>
      <c r="D83" s="8">
        <f>IF(EffortOutcomesAG0[[#This Row],[Iin]]=0,10,LOG(EffortOutcomesAG0[[#This Row],[Iin]]))</f>
        <v>10</v>
      </c>
      <c r="E83" s="8">
        <f>Kx-EffortOutcomesAG0[[#This Row],[Xp]]</f>
        <v>0.41917273936178318</v>
      </c>
      <c r="F83" s="8">
        <f>Ky-EffortOutcomesAG0[[#This Row],[Yp]]</f>
        <v>-11</v>
      </c>
      <c r="G83" s="8">
        <f>Kz-EffortOutcomesAG0[[#This Row],[Zp]]</f>
        <v>-9</v>
      </c>
      <c r="H83" s="8">
        <f>EffortOutcomesAG0[[#This Row],[Kpy]]*KSc-EffortOutcomesAG0[[#This Row],[KPz]]*KSb</f>
        <v>20</v>
      </c>
      <c r="I83" s="8">
        <f>-1*(EffortOutcomesAG0[[#This Row],[KPx]]*KSc-EffortOutcomesAG0[[#This Row],[KPz]]*KSa)</f>
        <v>0.41917273936178318</v>
      </c>
      <c r="J83" s="8">
        <f>(EffortOutcomesAG0[[#This Row],[KPx]]*$C$2-EffortOutcomesAG0[[#This Row],[Kpy]]*KSa)</f>
        <v>4.1917273936178319</v>
      </c>
      <c r="K83" s="8">
        <f>EffortOutcomesAG0[[#This Row],[Kpy]]*KTc-EffortOutcomesAG0[[#This Row],[KPz]]*KTb</f>
        <v>2</v>
      </c>
      <c r="L83" s="8">
        <f>-1*(EffortOutcomesAG0[[#This Row],[KPx]]*KTc-EffortOutcomesAG0[[#This Row],[KPz]]*KTa)</f>
        <v>-17.580827260638216</v>
      </c>
      <c r="M83" s="8">
        <f>(EffortOutcomesAG0[[#This Row],[KPx]]*KTb-EffortOutcomesAG0[[#This Row],[Kpy]]*KTa)</f>
        <v>21.580827260638216</v>
      </c>
      <c r="N83" s="8">
        <f>-EffortOutcomesAG0[[#This Row],[Xp]]*a+EffortOutcomesAG0[[#This Row],[Yp]]*b+EffortOutcomesAG0[[#This Row],[Zp]]*c_</f>
        <v>40</v>
      </c>
      <c r="O83">
        <f>-IF(EffortOutcomesAG0[[#This Row],[Column2]]&gt;0,1,-1)*SQRT(EffortOutcomesAG0[[#This Row],[KPx''i]]^2+EffortOutcomesAG0[[#This Row],[KPx''j]]^2+EffortOutcomesAG0[[#This Row],[KPx''k]]^2)/Ksmag/Scale</f>
        <v>-14.452444158823624</v>
      </c>
      <c r="P83" s="9">
        <f>SQRT(EffortOutcomesAG0[[#This Row],[Kpy''i]]^2+EffortOutcomesAG0[[#This Row],[KPy''j]]^2+EffortOutcomesAG0[[#This Row],[KPy''k]]^2)/KTmag/Scale</f>
        <v>11.393108972985274</v>
      </c>
      <c r="Q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3" s="14">
        <v>44906</v>
      </c>
      <c r="U83" s="9" t="s">
        <v>57</v>
      </c>
      <c r="V83" t="s">
        <v>74</v>
      </c>
      <c r="W83" t="s">
        <v>56</v>
      </c>
      <c r="X83">
        <v>0</v>
      </c>
      <c r="Y83">
        <v>0.9375</v>
      </c>
      <c r="Z83">
        <v>0.35710714285714285</v>
      </c>
      <c r="AA83">
        <v>0.38091428571428571</v>
      </c>
      <c r="AB83">
        <v>0.57137142857142853</v>
      </c>
      <c r="AC83">
        <v>0</v>
      </c>
      <c r="AD83">
        <v>1.7501750175017503</v>
      </c>
      <c r="AE83">
        <v>2.6252625262526252</v>
      </c>
      <c r="AF83">
        <v>0</v>
      </c>
      <c r="AJ83">
        <v>82</v>
      </c>
      <c r="AK83">
        <f>SUBTOTAL(9,EffortOutcomesAG0[[#This Row],[Allocation]:[Iin]])</f>
        <v>6.6223304008972326</v>
      </c>
      <c r="AL83" t="str">
        <f>EffortOutcomesAG0[[#This Row],[WARDS]]&amp;EffortOutcomesAG0[[#This Row],[Role]]&amp;EffortOutcomesAG0[[#This Row],[Shifts]]</f>
        <v>WATTCERT4AM</v>
      </c>
      <c r="AN83">
        <f t="shared" si="2"/>
        <v>0</v>
      </c>
    </row>
    <row r="84" spans="2:40" x14ac:dyDescent="0.25">
      <c r="B84" s="8">
        <f>IF(EffortOutcomesAG0[[#This Row],[Apn]]=0,10,LOG(EffortOutcomesAG0[[#This Row],[Apn]]))</f>
        <v>-0.41917273936178318</v>
      </c>
      <c r="C84" s="8">
        <f>IF(EffortOutcomesAG0[[#This Row],[Ein]]=0,10,LOG(EffortOutcomesAG0[[#This Row],[Ein]]))</f>
        <v>10</v>
      </c>
      <c r="D84" s="8">
        <f>IF(EffortOutcomesAG0[[#This Row],[Iin]]=0,10,LOG(EffortOutcomesAG0[[#This Row],[Iin]]))</f>
        <v>10</v>
      </c>
      <c r="E84" s="8">
        <f>Kx-EffortOutcomesAG0[[#This Row],[Xp]]</f>
        <v>0.41917273936178318</v>
      </c>
      <c r="F84" s="8">
        <f>Ky-EffortOutcomesAG0[[#This Row],[Yp]]</f>
        <v>-11</v>
      </c>
      <c r="G84" s="8">
        <f>Kz-EffortOutcomesAG0[[#This Row],[Zp]]</f>
        <v>-9</v>
      </c>
      <c r="H84" s="8">
        <f>EffortOutcomesAG0[[#This Row],[Kpy]]*KSc-EffortOutcomesAG0[[#This Row],[KPz]]*KSb</f>
        <v>20</v>
      </c>
      <c r="I84" s="8">
        <f>-1*(EffortOutcomesAG0[[#This Row],[KPx]]*KSc-EffortOutcomesAG0[[#This Row],[KPz]]*KSa)</f>
        <v>0.41917273936178318</v>
      </c>
      <c r="J84" s="8">
        <f>(EffortOutcomesAG0[[#This Row],[KPx]]*$C$2-EffortOutcomesAG0[[#This Row],[Kpy]]*KSa)</f>
        <v>4.1917273936178319</v>
      </c>
      <c r="K84" s="8">
        <f>EffortOutcomesAG0[[#This Row],[Kpy]]*KTc-EffortOutcomesAG0[[#This Row],[KPz]]*KTb</f>
        <v>2</v>
      </c>
      <c r="L84" s="8">
        <f>-1*(EffortOutcomesAG0[[#This Row],[KPx]]*KTc-EffortOutcomesAG0[[#This Row],[KPz]]*KTa)</f>
        <v>-17.580827260638216</v>
      </c>
      <c r="M84" s="8">
        <f>(EffortOutcomesAG0[[#This Row],[KPx]]*KTb-EffortOutcomesAG0[[#This Row],[Kpy]]*KTa)</f>
        <v>21.580827260638216</v>
      </c>
      <c r="N84" s="8">
        <f>-EffortOutcomesAG0[[#This Row],[Xp]]*a+EffortOutcomesAG0[[#This Row],[Yp]]*b+EffortOutcomesAG0[[#This Row],[Zp]]*c_</f>
        <v>40</v>
      </c>
      <c r="O84">
        <f>-IF(EffortOutcomesAG0[[#This Row],[Column2]]&gt;0,1,-1)*SQRT(EffortOutcomesAG0[[#This Row],[KPx''i]]^2+EffortOutcomesAG0[[#This Row],[KPx''j]]^2+EffortOutcomesAG0[[#This Row],[KPx''k]]^2)/Ksmag/Scale</f>
        <v>-14.452444158823624</v>
      </c>
      <c r="P84" s="9">
        <f>SQRT(EffortOutcomesAG0[[#This Row],[Kpy''i]]^2+EffortOutcomesAG0[[#This Row],[KPy''j]]^2+EffortOutcomesAG0[[#This Row],[KPy''k]]^2)/KTmag/Scale</f>
        <v>11.393108972985274</v>
      </c>
      <c r="Q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" s="14">
        <v>44906</v>
      </c>
      <c r="U84" s="9" t="s">
        <v>54</v>
      </c>
      <c r="V84" t="s">
        <v>74</v>
      </c>
      <c r="W84" t="s">
        <v>56</v>
      </c>
      <c r="X84">
        <v>0</v>
      </c>
      <c r="Y84">
        <v>0.9375</v>
      </c>
      <c r="Z84">
        <v>0.35710714285714285</v>
      </c>
      <c r="AA84">
        <v>0.38091428571428571</v>
      </c>
      <c r="AB84">
        <v>0.57137142857142853</v>
      </c>
      <c r="AC84">
        <v>0</v>
      </c>
      <c r="AD84">
        <v>1.7501750175017503</v>
      </c>
      <c r="AE84">
        <v>2.6252625262526252</v>
      </c>
      <c r="AF84">
        <v>0</v>
      </c>
      <c r="AJ84">
        <v>83</v>
      </c>
      <c r="AK84">
        <f>SUBTOTAL(9,EffortOutcomesAG0[[#This Row],[Allocation]:[Iin]])</f>
        <v>6.6223304008972326</v>
      </c>
      <c r="AL84" t="str">
        <f>EffortOutcomesAG0[[#This Row],[WARDS]]&amp;EffortOutcomesAG0[[#This Row],[Role]]&amp;EffortOutcomesAG0[[#This Row],[Shifts]]</f>
        <v>BANKCERT4AM</v>
      </c>
      <c r="AN84">
        <f t="shared" si="2"/>
        <v>0</v>
      </c>
    </row>
    <row r="85" spans="2:40" x14ac:dyDescent="0.25">
      <c r="B85" s="8">
        <f>IF(EffortOutcomesAG0[[#This Row],[Apn]]=0,10,LOG(EffortOutcomesAG0[[#This Row],[Apn]]))</f>
        <v>10</v>
      </c>
      <c r="C85" s="8">
        <f>IF(EffortOutcomesAG0[[#This Row],[Ein]]=0,10,LOG(EffortOutcomesAG0[[#This Row],[Ein]]))</f>
        <v>10</v>
      </c>
      <c r="D85" s="8">
        <f>IF(EffortOutcomesAG0[[#This Row],[Iin]]=0,10,LOG(EffortOutcomesAG0[[#This Row],[Iin]]))</f>
        <v>10</v>
      </c>
      <c r="E85" s="8">
        <f>Kx-EffortOutcomesAG0[[#This Row],[Xp]]</f>
        <v>-10</v>
      </c>
      <c r="F85" s="8">
        <f>Ky-EffortOutcomesAG0[[#This Row],[Yp]]</f>
        <v>-11</v>
      </c>
      <c r="G85" s="8">
        <f>Kz-EffortOutcomesAG0[[#This Row],[Zp]]</f>
        <v>-9</v>
      </c>
      <c r="H85" s="8">
        <f>EffortOutcomesAG0[[#This Row],[Kpy]]*KSc-EffortOutcomesAG0[[#This Row],[KPz]]*KSb</f>
        <v>20</v>
      </c>
      <c r="I85" s="8">
        <f>-1*(EffortOutcomesAG0[[#This Row],[KPx]]*KSc-EffortOutcomesAG0[[#This Row],[KPz]]*KSa)</f>
        <v>-10</v>
      </c>
      <c r="J85" s="8">
        <f>(EffortOutcomesAG0[[#This Row],[KPx]]*$C$2-EffortOutcomesAG0[[#This Row],[Kpy]]*KSa)</f>
        <v>-100</v>
      </c>
      <c r="K85" s="8">
        <f>EffortOutcomesAG0[[#This Row],[Kpy]]*KTc-EffortOutcomesAG0[[#This Row],[KPz]]*KTb</f>
        <v>2</v>
      </c>
      <c r="L85" s="8">
        <f>-1*(EffortOutcomesAG0[[#This Row],[KPx]]*KTc-EffortOutcomesAG0[[#This Row],[KPz]]*KTa)</f>
        <v>-28</v>
      </c>
      <c r="M85" s="8">
        <f>(EffortOutcomesAG0[[#This Row],[KPx]]*KTb-EffortOutcomesAG0[[#This Row],[Kpy]]*KTa)</f>
        <v>32</v>
      </c>
      <c r="N85" s="8">
        <f>-EffortOutcomesAG0[[#This Row],[Xp]]*a+EffortOutcomesAG0[[#This Row],[Yp]]*b+EffortOutcomesAG0[[#This Row],[Zp]]*c_</f>
        <v>40</v>
      </c>
      <c r="O85">
        <f>-IF(EffortOutcomesAG0[[#This Row],[Column2]]&gt;0,1,-1)*SQRT(EffortOutcomesAG0[[#This Row],[KPx''i]]^2+EffortOutcomesAG0[[#This Row],[KPx''j]]^2+EffortOutcomesAG0[[#This Row],[KPx''k]]^2)/Ksmag/Scale</f>
        <v>-72.456883730947197</v>
      </c>
      <c r="P85" s="9">
        <f>SQRT(EffortOutcomesAG0[[#This Row],[Kpy''i]]^2+EffortOutcomesAG0[[#This Row],[KPy''j]]^2+EffortOutcomesAG0[[#This Row],[KPy''k]]^2)/KTmag/Scale</f>
        <v>17.37814719698277</v>
      </c>
      <c r="Q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" s="14">
        <v>44906</v>
      </c>
      <c r="U85" s="9" t="s">
        <v>76</v>
      </c>
      <c r="V85" t="s">
        <v>74</v>
      </c>
      <c r="W85" t="s">
        <v>56</v>
      </c>
      <c r="X85">
        <v>0</v>
      </c>
      <c r="Y85">
        <v>0</v>
      </c>
      <c r="Z85">
        <v>0</v>
      </c>
      <c r="AJ85">
        <v>84</v>
      </c>
      <c r="AK85">
        <f>SUBTOTAL(9,EffortOutcomesAG0[[#This Row],[Allocation]:[Iin]])</f>
        <v>0</v>
      </c>
      <c r="AL85" t="str">
        <f>EffortOutcomesAG0[[#This Row],[WARDS]]&amp;EffortOutcomesAG0[[#This Row],[Role]]&amp;EffortOutcomesAG0[[#This Row],[Shifts]]</f>
        <v>OtherCERT4AM</v>
      </c>
      <c r="AN85">
        <f t="shared" si="2"/>
        <v>0</v>
      </c>
    </row>
    <row r="86" spans="2:40" x14ac:dyDescent="0.25">
      <c r="B86" s="8">
        <f>IF(EffortOutcomesAG0[[#This Row],[Apn]]=0,10,LOG(EffortOutcomesAG0[[#This Row],[Apn]]))</f>
        <v>10</v>
      </c>
      <c r="C86" s="8">
        <f>IF(EffortOutcomesAG0[[#This Row],[Ein]]=0,10,LOG(EffortOutcomesAG0[[#This Row],[Ein]]))</f>
        <v>10</v>
      </c>
      <c r="D86" s="8">
        <f>IF(EffortOutcomesAG0[[#This Row],[Iin]]=0,10,LOG(EffortOutcomesAG0[[#This Row],[Iin]]))</f>
        <v>10</v>
      </c>
      <c r="E86" s="8">
        <f>Kx-EffortOutcomesAG0[[#This Row],[Xp]]</f>
        <v>-10</v>
      </c>
      <c r="F86" s="8">
        <f>Ky-EffortOutcomesAG0[[#This Row],[Yp]]</f>
        <v>-11</v>
      </c>
      <c r="G86" s="8">
        <f>Kz-EffortOutcomesAG0[[#This Row],[Zp]]</f>
        <v>-9</v>
      </c>
      <c r="H86" s="8">
        <f>EffortOutcomesAG0[[#This Row],[Kpy]]*KSc-EffortOutcomesAG0[[#This Row],[KPz]]*KSb</f>
        <v>20</v>
      </c>
      <c r="I86" s="8">
        <f>-1*(EffortOutcomesAG0[[#This Row],[KPx]]*KSc-EffortOutcomesAG0[[#This Row],[KPz]]*KSa)</f>
        <v>-10</v>
      </c>
      <c r="J86" s="8">
        <f>(EffortOutcomesAG0[[#This Row],[KPx]]*$C$2-EffortOutcomesAG0[[#This Row],[Kpy]]*KSa)</f>
        <v>-100</v>
      </c>
      <c r="K86" s="8">
        <f>EffortOutcomesAG0[[#This Row],[Kpy]]*KTc-EffortOutcomesAG0[[#This Row],[KPz]]*KTb</f>
        <v>2</v>
      </c>
      <c r="L86" s="8">
        <f>-1*(EffortOutcomesAG0[[#This Row],[KPx]]*KTc-EffortOutcomesAG0[[#This Row],[KPz]]*KTa)</f>
        <v>-28</v>
      </c>
      <c r="M86" s="8">
        <f>(EffortOutcomesAG0[[#This Row],[KPx]]*KTb-EffortOutcomesAG0[[#This Row],[Kpy]]*KTa)</f>
        <v>32</v>
      </c>
      <c r="N86" s="8">
        <f>-EffortOutcomesAG0[[#This Row],[Xp]]*a+EffortOutcomesAG0[[#This Row],[Yp]]*b+EffortOutcomesAG0[[#This Row],[Zp]]*c_</f>
        <v>40</v>
      </c>
      <c r="O86">
        <f>-IF(EffortOutcomesAG0[[#This Row],[Column2]]&gt;0,1,-1)*SQRT(EffortOutcomesAG0[[#This Row],[KPx''i]]^2+EffortOutcomesAG0[[#This Row],[KPx''j]]^2+EffortOutcomesAG0[[#This Row],[KPx''k]]^2)/Ksmag/Scale</f>
        <v>-72.456883730947197</v>
      </c>
      <c r="P86" s="9">
        <f>SQRT(EffortOutcomesAG0[[#This Row],[Kpy''i]]^2+EffortOutcomesAG0[[#This Row],[KPy''j]]^2+EffortOutcomesAG0[[#This Row],[KPy''k]]^2)/KTmag/Scale</f>
        <v>17.37814719698277</v>
      </c>
      <c r="Q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" s="14">
        <v>44907</v>
      </c>
      <c r="U86" s="9" t="s">
        <v>76</v>
      </c>
      <c r="V86" t="s">
        <v>74</v>
      </c>
      <c r="W86" t="s">
        <v>56</v>
      </c>
      <c r="X86">
        <v>0</v>
      </c>
      <c r="Y86">
        <v>0</v>
      </c>
      <c r="Z86">
        <v>0</v>
      </c>
      <c r="AJ86">
        <v>85</v>
      </c>
      <c r="AK86">
        <f>SUBTOTAL(9,EffortOutcomesAG0[[#This Row],[Allocation]:[Iin]])</f>
        <v>0</v>
      </c>
      <c r="AL86" t="str">
        <f>EffortOutcomesAG0[[#This Row],[WARDS]]&amp;EffortOutcomesAG0[[#This Row],[Role]]&amp;EffortOutcomesAG0[[#This Row],[Shifts]]</f>
        <v>OtherCERT4AM</v>
      </c>
      <c r="AN86">
        <f t="shared" si="2"/>
        <v>0</v>
      </c>
    </row>
    <row r="87" spans="2:40" x14ac:dyDescent="0.25">
      <c r="B87" s="8">
        <f>IF(EffortOutcomesAG0[[#This Row],[Apn]]=0,10,LOG(EffortOutcomesAG0[[#This Row],[Apn]]))</f>
        <v>-0.19732398974542681</v>
      </c>
      <c r="C87" s="8">
        <f>IF(EffortOutcomesAG0[[#This Row],[Ein]]=0,10,LOG(EffortOutcomesAG0[[#This Row],[Ein]]))</f>
        <v>10</v>
      </c>
      <c r="D87" s="8">
        <f>IF(EffortOutcomesAG0[[#This Row],[Iin]]=0,10,LOG(EffortOutcomesAG0[[#This Row],[Iin]]))</f>
        <v>10</v>
      </c>
      <c r="E87" s="8">
        <f>Kx-EffortOutcomesAG0[[#This Row],[Xp]]</f>
        <v>0.19732398974542681</v>
      </c>
      <c r="F87" s="8">
        <f>Ky-EffortOutcomesAG0[[#This Row],[Yp]]</f>
        <v>-11</v>
      </c>
      <c r="G87" s="8">
        <f>Kz-EffortOutcomesAG0[[#This Row],[Zp]]</f>
        <v>-9</v>
      </c>
      <c r="H87" s="8">
        <f>EffortOutcomesAG0[[#This Row],[Kpy]]*KSc-EffortOutcomesAG0[[#This Row],[KPz]]*KSb</f>
        <v>20</v>
      </c>
      <c r="I87" s="8">
        <f>-1*(EffortOutcomesAG0[[#This Row],[KPx]]*KSc-EffortOutcomesAG0[[#This Row],[KPz]]*KSa)</f>
        <v>0.19732398974542681</v>
      </c>
      <c r="J87" s="8">
        <f>(EffortOutcomesAG0[[#This Row],[KPx]]*$C$2-EffortOutcomesAG0[[#This Row],[Kpy]]*KSa)</f>
        <v>1.9732398974542682</v>
      </c>
      <c r="K87" s="8">
        <f>EffortOutcomesAG0[[#This Row],[Kpy]]*KTc-EffortOutcomesAG0[[#This Row],[KPz]]*KTb</f>
        <v>2</v>
      </c>
      <c r="L87" s="8">
        <f>-1*(EffortOutcomesAG0[[#This Row],[KPx]]*KTc-EffortOutcomesAG0[[#This Row],[KPz]]*KTa)</f>
        <v>-17.802676010254572</v>
      </c>
      <c r="M87" s="8">
        <f>(EffortOutcomesAG0[[#This Row],[KPx]]*KTb-EffortOutcomesAG0[[#This Row],[Kpy]]*KTa)</f>
        <v>21.802676010254572</v>
      </c>
      <c r="N87" s="8">
        <f>-EffortOutcomesAG0[[#This Row],[Xp]]*a+EffortOutcomesAG0[[#This Row],[Yp]]*b+EffortOutcomesAG0[[#This Row],[Zp]]*c_</f>
        <v>40</v>
      </c>
      <c r="O87">
        <f>-IF(EffortOutcomesAG0[[#This Row],[Column2]]&gt;0,1,-1)*SQRT(EffortOutcomesAG0[[#This Row],[KPx''i]]^2+EffortOutcomesAG0[[#This Row],[KPx''j]]^2+EffortOutcomesAG0[[#This Row],[KPx''k]]^2)/Ksmag/Scale</f>
        <v>-14.211485011247669</v>
      </c>
      <c r="P87" s="9">
        <f>SQRT(EffortOutcomesAG0[[#This Row],[Kpy''i]]^2+EffortOutcomesAG0[[#This Row],[KPy''j]]^2+EffortOutcomesAG0[[#This Row],[KPy''k]]^2)/KTmag/Scale</f>
        <v>11.520213788049711</v>
      </c>
      <c r="Q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" s="14">
        <v>44907</v>
      </c>
      <c r="U87" s="9" t="s">
        <v>54</v>
      </c>
      <c r="V87" t="s">
        <v>74</v>
      </c>
      <c r="W87" t="s">
        <v>56</v>
      </c>
      <c r="X87">
        <v>0</v>
      </c>
      <c r="Y87">
        <v>0.9375</v>
      </c>
      <c r="Z87">
        <v>0.59517857142857145</v>
      </c>
      <c r="AA87">
        <v>0.6348571428571429</v>
      </c>
      <c r="AB87">
        <v>0.9522857142857144</v>
      </c>
      <c r="AC87">
        <v>0</v>
      </c>
      <c r="AD87">
        <v>1.0501050105010501</v>
      </c>
      <c r="AE87">
        <v>1.5751575157515751</v>
      </c>
      <c r="AF87">
        <v>0</v>
      </c>
      <c r="AJ87">
        <v>86</v>
      </c>
      <c r="AK87">
        <f>SUBTOTAL(9,EffortOutcomesAG0[[#This Row],[Allocation]:[Iin]])</f>
        <v>5.7450839548240538</v>
      </c>
      <c r="AL87" t="str">
        <f>EffortOutcomesAG0[[#This Row],[WARDS]]&amp;EffortOutcomesAG0[[#This Row],[Role]]&amp;EffortOutcomesAG0[[#This Row],[Shifts]]</f>
        <v>BANKCERT4AM</v>
      </c>
      <c r="AN87">
        <f t="shared" si="2"/>
        <v>0</v>
      </c>
    </row>
    <row r="88" spans="2:40" x14ac:dyDescent="0.25">
      <c r="B88" s="8">
        <f>IF(EffortOutcomesAG0[[#This Row],[Apn]]=0,10,LOG(EffortOutcomesAG0[[#This Row],[Apn]]))</f>
        <v>-0.19732398974542681</v>
      </c>
      <c r="C88" s="8">
        <f>IF(EffortOutcomesAG0[[#This Row],[Ein]]=0,10,LOG(EffortOutcomesAG0[[#This Row],[Ein]]))</f>
        <v>10</v>
      </c>
      <c r="D88" s="8">
        <f>IF(EffortOutcomesAG0[[#This Row],[Iin]]=0,10,LOG(EffortOutcomesAG0[[#This Row],[Iin]]))</f>
        <v>10</v>
      </c>
      <c r="E88" s="8">
        <f>Kx-EffortOutcomesAG0[[#This Row],[Xp]]</f>
        <v>0.19732398974542681</v>
      </c>
      <c r="F88" s="8">
        <f>Ky-EffortOutcomesAG0[[#This Row],[Yp]]</f>
        <v>-11</v>
      </c>
      <c r="G88" s="8">
        <f>Kz-EffortOutcomesAG0[[#This Row],[Zp]]</f>
        <v>-9</v>
      </c>
      <c r="H88" s="8">
        <f>EffortOutcomesAG0[[#This Row],[Kpy]]*KSc-EffortOutcomesAG0[[#This Row],[KPz]]*KSb</f>
        <v>20</v>
      </c>
      <c r="I88" s="8">
        <f>-1*(EffortOutcomesAG0[[#This Row],[KPx]]*KSc-EffortOutcomesAG0[[#This Row],[KPz]]*KSa)</f>
        <v>0.19732398974542681</v>
      </c>
      <c r="J88" s="8">
        <f>(EffortOutcomesAG0[[#This Row],[KPx]]*$C$2-EffortOutcomesAG0[[#This Row],[Kpy]]*KSa)</f>
        <v>1.9732398974542682</v>
      </c>
      <c r="K88" s="8">
        <f>EffortOutcomesAG0[[#This Row],[Kpy]]*KTc-EffortOutcomesAG0[[#This Row],[KPz]]*KTb</f>
        <v>2</v>
      </c>
      <c r="L88" s="8">
        <f>-1*(EffortOutcomesAG0[[#This Row],[KPx]]*KTc-EffortOutcomesAG0[[#This Row],[KPz]]*KTa)</f>
        <v>-17.802676010254572</v>
      </c>
      <c r="M88" s="8">
        <f>(EffortOutcomesAG0[[#This Row],[KPx]]*KTb-EffortOutcomesAG0[[#This Row],[Kpy]]*KTa)</f>
        <v>21.802676010254572</v>
      </c>
      <c r="N88" s="8">
        <f>-EffortOutcomesAG0[[#This Row],[Xp]]*a+EffortOutcomesAG0[[#This Row],[Yp]]*b+EffortOutcomesAG0[[#This Row],[Zp]]*c_</f>
        <v>40</v>
      </c>
      <c r="O88">
        <f>-IF(EffortOutcomesAG0[[#This Row],[Column2]]&gt;0,1,-1)*SQRT(EffortOutcomesAG0[[#This Row],[KPx''i]]^2+EffortOutcomesAG0[[#This Row],[KPx''j]]^2+EffortOutcomesAG0[[#This Row],[KPx''k]]^2)/Ksmag/Scale</f>
        <v>-14.211485011247669</v>
      </c>
      <c r="P88" s="9">
        <f>SQRT(EffortOutcomesAG0[[#This Row],[Kpy''i]]^2+EffortOutcomesAG0[[#This Row],[KPy''j]]^2+EffortOutcomesAG0[[#This Row],[KPy''k]]^2)/KTmag/Scale</f>
        <v>11.520213788049711</v>
      </c>
      <c r="Q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" s="14">
        <v>44907</v>
      </c>
      <c r="U88" s="9" t="s">
        <v>58</v>
      </c>
      <c r="V88" t="s">
        <v>74</v>
      </c>
      <c r="W88" t="s">
        <v>56</v>
      </c>
      <c r="X88">
        <v>0</v>
      </c>
      <c r="Y88">
        <v>0.9375</v>
      </c>
      <c r="Z88">
        <v>0.59517857142857145</v>
      </c>
      <c r="AA88">
        <v>0.6348571428571429</v>
      </c>
      <c r="AB88">
        <v>0.9522857142857144</v>
      </c>
      <c r="AC88">
        <v>0</v>
      </c>
      <c r="AD88">
        <v>1.0501050105010501</v>
      </c>
      <c r="AE88">
        <v>1.5751575157515751</v>
      </c>
      <c r="AF88">
        <v>0</v>
      </c>
      <c r="AJ88">
        <v>87</v>
      </c>
      <c r="AK88">
        <f>SUBTOTAL(9,EffortOutcomesAG0[[#This Row],[Allocation]:[Iin]])</f>
        <v>5.7450839548240538</v>
      </c>
      <c r="AL88" t="str">
        <f>EffortOutcomesAG0[[#This Row],[WARDS]]&amp;EffortOutcomesAG0[[#This Row],[Role]]&amp;EffortOutcomesAG0[[#This Row],[Shifts]]</f>
        <v>WARACERT4AM</v>
      </c>
      <c r="AN88">
        <f t="shared" si="2"/>
        <v>0</v>
      </c>
    </row>
    <row r="89" spans="2:40" x14ac:dyDescent="0.25">
      <c r="B89" s="8">
        <f>IF(EffortOutcomesAG0[[#This Row],[Apn]]=0,10,LOG(EffortOutcomesAG0[[#This Row],[Apn]]))</f>
        <v>-0.19732398974542681</v>
      </c>
      <c r="C89" s="8">
        <f>IF(EffortOutcomesAG0[[#This Row],[Ein]]=0,10,LOG(EffortOutcomesAG0[[#This Row],[Ein]]))</f>
        <v>10</v>
      </c>
      <c r="D89" s="8">
        <f>IF(EffortOutcomesAG0[[#This Row],[Iin]]=0,10,LOG(EffortOutcomesAG0[[#This Row],[Iin]]))</f>
        <v>10</v>
      </c>
      <c r="E89" s="8">
        <f>Kx-EffortOutcomesAG0[[#This Row],[Xp]]</f>
        <v>0.19732398974542681</v>
      </c>
      <c r="F89" s="8">
        <f>Ky-EffortOutcomesAG0[[#This Row],[Yp]]</f>
        <v>-11</v>
      </c>
      <c r="G89" s="8">
        <f>Kz-EffortOutcomesAG0[[#This Row],[Zp]]</f>
        <v>-9</v>
      </c>
      <c r="H89" s="8">
        <f>EffortOutcomesAG0[[#This Row],[Kpy]]*KSc-EffortOutcomesAG0[[#This Row],[KPz]]*KSb</f>
        <v>20</v>
      </c>
      <c r="I89" s="8">
        <f>-1*(EffortOutcomesAG0[[#This Row],[KPx]]*KSc-EffortOutcomesAG0[[#This Row],[KPz]]*KSa)</f>
        <v>0.19732398974542681</v>
      </c>
      <c r="J89" s="8">
        <f>(EffortOutcomesAG0[[#This Row],[KPx]]*$C$2-EffortOutcomesAG0[[#This Row],[Kpy]]*KSa)</f>
        <v>1.9732398974542682</v>
      </c>
      <c r="K89" s="8">
        <f>EffortOutcomesAG0[[#This Row],[Kpy]]*KTc-EffortOutcomesAG0[[#This Row],[KPz]]*KTb</f>
        <v>2</v>
      </c>
      <c r="L89" s="8">
        <f>-1*(EffortOutcomesAG0[[#This Row],[KPx]]*KTc-EffortOutcomesAG0[[#This Row],[KPz]]*KTa)</f>
        <v>-17.802676010254572</v>
      </c>
      <c r="M89" s="8">
        <f>(EffortOutcomesAG0[[#This Row],[KPx]]*KTb-EffortOutcomesAG0[[#This Row],[Kpy]]*KTa)</f>
        <v>21.802676010254572</v>
      </c>
      <c r="N89" s="8">
        <f>-EffortOutcomesAG0[[#This Row],[Xp]]*a+EffortOutcomesAG0[[#This Row],[Yp]]*b+EffortOutcomesAG0[[#This Row],[Zp]]*c_</f>
        <v>40</v>
      </c>
      <c r="O89">
        <f>-IF(EffortOutcomesAG0[[#This Row],[Column2]]&gt;0,1,-1)*SQRT(EffortOutcomesAG0[[#This Row],[KPx''i]]^2+EffortOutcomesAG0[[#This Row],[KPx''j]]^2+EffortOutcomesAG0[[#This Row],[KPx''k]]^2)/Ksmag/Scale</f>
        <v>-14.211485011247669</v>
      </c>
      <c r="P89" s="9">
        <f>SQRT(EffortOutcomesAG0[[#This Row],[Kpy''i]]^2+EffortOutcomesAG0[[#This Row],[KPy''j]]^2+EffortOutcomesAG0[[#This Row],[KPy''k]]^2)/KTmag/Scale</f>
        <v>11.520213788049711</v>
      </c>
      <c r="Q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" s="14">
        <v>44907</v>
      </c>
      <c r="U89" s="9" t="s">
        <v>57</v>
      </c>
      <c r="V89" t="s">
        <v>74</v>
      </c>
      <c r="W89" t="s">
        <v>56</v>
      </c>
      <c r="X89">
        <v>0</v>
      </c>
      <c r="Y89">
        <v>0.9375</v>
      </c>
      <c r="Z89">
        <v>0.59517857142857145</v>
      </c>
      <c r="AA89">
        <v>0.6348571428571429</v>
      </c>
      <c r="AB89">
        <v>0.9522857142857144</v>
      </c>
      <c r="AC89">
        <v>0</v>
      </c>
      <c r="AD89">
        <v>1.0501050105010501</v>
      </c>
      <c r="AE89">
        <v>1.5751575157515751</v>
      </c>
      <c r="AF89">
        <v>0</v>
      </c>
      <c r="AJ89">
        <v>88</v>
      </c>
      <c r="AK89">
        <f>SUBTOTAL(9,EffortOutcomesAG0[[#This Row],[Allocation]:[Iin]])</f>
        <v>5.7450839548240538</v>
      </c>
      <c r="AL89" t="str">
        <f>EffortOutcomesAG0[[#This Row],[WARDS]]&amp;EffortOutcomesAG0[[#This Row],[Role]]&amp;EffortOutcomesAG0[[#This Row],[Shifts]]</f>
        <v>WATTCERT4AM</v>
      </c>
      <c r="AN89">
        <f t="shared" si="2"/>
        <v>0</v>
      </c>
    </row>
    <row r="90" spans="2:40" x14ac:dyDescent="0.25">
      <c r="B90" s="8">
        <f>IF(EffortOutcomesAG0[[#This Row],[Apn]]=0,10,LOG(EffortOutcomesAG0[[#This Row],[Apn]]))</f>
        <v>-0.19732398974542681</v>
      </c>
      <c r="C90" s="8">
        <f>IF(EffortOutcomesAG0[[#This Row],[Ein]]=0,10,LOG(EffortOutcomesAG0[[#This Row],[Ein]]))</f>
        <v>10</v>
      </c>
      <c r="D90" s="8">
        <f>IF(EffortOutcomesAG0[[#This Row],[Iin]]=0,10,LOG(EffortOutcomesAG0[[#This Row],[Iin]]))</f>
        <v>10</v>
      </c>
      <c r="E90" s="8">
        <f>Kx-EffortOutcomesAG0[[#This Row],[Xp]]</f>
        <v>0.19732398974542681</v>
      </c>
      <c r="F90" s="8">
        <f>Ky-EffortOutcomesAG0[[#This Row],[Yp]]</f>
        <v>-11</v>
      </c>
      <c r="G90" s="8">
        <f>Kz-EffortOutcomesAG0[[#This Row],[Zp]]</f>
        <v>-9</v>
      </c>
      <c r="H90" s="8">
        <f>EffortOutcomesAG0[[#This Row],[Kpy]]*KSc-EffortOutcomesAG0[[#This Row],[KPz]]*KSb</f>
        <v>20</v>
      </c>
      <c r="I90" s="8">
        <f>-1*(EffortOutcomesAG0[[#This Row],[KPx]]*KSc-EffortOutcomesAG0[[#This Row],[KPz]]*KSa)</f>
        <v>0.19732398974542681</v>
      </c>
      <c r="J90" s="8">
        <f>(EffortOutcomesAG0[[#This Row],[KPx]]*$C$2-EffortOutcomesAG0[[#This Row],[Kpy]]*KSa)</f>
        <v>1.9732398974542682</v>
      </c>
      <c r="K90" s="8">
        <f>EffortOutcomesAG0[[#This Row],[Kpy]]*KTc-EffortOutcomesAG0[[#This Row],[KPz]]*KTb</f>
        <v>2</v>
      </c>
      <c r="L90" s="8">
        <f>-1*(EffortOutcomesAG0[[#This Row],[KPx]]*KTc-EffortOutcomesAG0[[#This Row],[KPz]]*KTa)</f>
        <v>-17.802676010254572</v>
      </c>
      <c r="M90" s="8">
        <f>(EffortOutcomesAG0[[#This Row],[KPx]]*KTb-EffortOutcomesAG0[[#This Row],[Kpy]]*KTa)</f>
        <v>21.802676010254572</v>
      </c>
      <c r="N90" s="8">
        <f>-EffortOutcomesAG0[[#This Row],[Xp]]*a+EffortOutcomesAG0[[#This Row],[Yp]]*b+EffortOutcomesAG0[[#This Row],[Zp]]*c_</f>
        <v>40</v>
      </c>
      <c r="O90">
        <f>-IF(EffortOutcomesAG0[[#This Row],[Column2]]&gt;0,1,-1)*SQRT(EffortOutcomesAG0[[#This Row],[KPx''i]]^2+EffortOutcomesAG0[[#This Row],[KPx''j]]^2+EffortOutcomesAG0[[#This Row],[KPx''k]]^2)/Ksmag/Scale</f>
        <v>-14.211485011247669</v>
      </c>
      <c r="P90" s="9">
        <f>SQRT(EffortOutcomesAG0[[#This Row],[Kpy''i]]^2+EffortOutcomesAG0[[#This Row],[KPy''j]]^2+EffortOutcomesAG0[[#This Row],[KPy''k]]^2)/KTmag/Scale</f>
        <v>11.520213788049711</v>
      </c>
      <c r="Q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" s="14">
        <v>44908</v>
      </c>
      <c r="U90" s="9" t="s">
        <v>58</v>
      </c>
      <c r="V90" t="s">
        <v>74</v>
      </c>
      <c r="W90" t="s">
        <v>56</v>
      </c>
      <c r="X90">
        <v>0</v>
      </c>
      <c r="Y90">
        <v>0.9375</v>
      </c>
      <c r="Z90">
        <v>0.59517857142857145</v>
      </c>
      <c r="AA90">
        <v>0.6348571428571429</v>
      </c>
      <c r="AB90">
        <v>0.9522857142857144</v>
      </c>
      <c r="AC90">
        <v>0</v>
      </c>
      <c r="AD90">
        <v>1.0501050105010501</v>
      </c>
      <c r="AE90">
        <v>1.5751575157515751</v>
      </c>
      <c r="AF90">
        <v>0</v>
      </c>
      <c r="AJ90">
        <v>89</v>
      </c>
      <c r="AK90">
        <f>SUBTOTAL(9,EffortOutcomesAG0[[#This Row],[Allocation]:[Iin]])</f>
        <v>5.7450839548240538</v>
      </c>
      <c r="AL90" t="str">
        <f>EffortOutcomesAG0[[#This Row],[WARDS]]&amp;EffortOutcomesAG0[[#This Row],[Role]]&amp;EffortOutcomesAG0[[#This Row],[Shifts]]</f>
        <v>WARACERT4AM</v>
      </c>
      <c r="AN90">
        <f t="shared" si="2"/>
        <v>0</v>
      </c>
    </row>
    <row r="91" spans="2:40" x14ac:dyDescent="0.25">
      <c r="B91" s="8">
        <f>IF(EffortOutcomesAG0[[#This Row],[Apn]]=0,10,LOG(EffortOutcomesAG0[[#This Row],[Apn]]))</f>
        <v>10</v>
      </c>
      <c r="C91" s="8">
        <f>IF(EffortOutcomesAG0[[#This Row],[Ein]]=0,10,LOG(EffortOutcomesAG0[[#This Row],[Ein]]))</f>
        <v>10</v>
      </c>
      <c r="D91" s="8">
        <f>IF(EffortOutcomesAG0[[#This Row],[Iin]]=0,10,LOG(EffortOutcomesAG0[[#This Row],[Iin]]))</f>
        <v>10</v>
      </c>
      <c r="E91" s="8">
        <f>Kx-EffortOutcomesAG0[[#This Row],[Xp]]</f>
        <v>-10</v>
      </c>
      <c r="F91" s="8">
        <f>Ky-EffortOutcomesAG0[[#This Row],[Yp]]</f>
        <v>-11</v>
      </c>
      <c r="G91" s="8">
        <f>Kz-EffortOutcomesAG0[[#This Row],[Zp]]</f>
        <v>-9</v>
      </c>
      <c r="H91" s="8">
        <f>EffortOutcomesAG0[[#This Row],[Kpy]]*KSc-EffortOutcomesAG0[[#This Row],[KPz]]*KSb</f>
        <v>20</v>
      </c>
      <c r="I91" s="8">
        <f>-1*(EffortOutcomesAG0[[#This Row],[KPx]]*KSc-EffortOutcomesAG0[[#This Row],[KPz]]*KSa)</f>
        <v>-10</v>
      </c>
      <c r="J91" s="8">
        <f>(EffortOutcomesAG0[[#This Row],[KPx]]*$C$2-EffortOutcomesAG0[[#This Row],[Kpy]]*KSa)</f>
        <v>-100</v>
      </c>
      <c r="K91" s="8">
        <f>EffortOutcomesAG0[[#This Row],[Kpy]]*KTc-EffortOutcomesAG0[[#This Row],[KPz]]*KTb</f>
        <v>2</v>
      </c>
      <c r="L91" s="8">
        <f>-1*(EffortOutcomesAG0[[#This Row],[KPx]]*KTc-EffortOutcomesAG0[[#This Row],[KPz]]*KTa)</f>
        <v>-28</v>
      </c>
      <c r="M91" s="8">
        <f>(EffortOutcomesAG0[[#This Row],[KPx]]*KTb-EffortOutcomesAG0[[#This Row],[Kpy]]*KTa)</f>
        <v>32</v>
      </c>
      <c r="N91" s="8">
        <f>-EffortOutcomesAG0[[#This Row],[Xp]]*a+EffortOutcomesAG0[[#This Row],[Yp]]*b+EffortOutcomesAG0[[#This Row],[Zp]]*c_</f>
        <v>40</v>
      </c>
      <c r="O91">
        <f>-IF(EffortOutcomesAG0[[#This Row],[Column2]]&gt;0,1,-1)*SQRT(EffortOutcomesAG0[[#This Row],[KPx''i]]^2+EffortOutcomesAG0[[#This Row],[KPx''j]]^2+EffortOutcomesAG0[[#This Row],[KPx''k]]^2)/Ksmag/Scale</f>
        <v>-72.456883730947197</v>
      </c>
      <c r="P91" s="9">
        <f>SQRT(EffortOutcomesAG0[[#This Row],[Kpy''i]]^2+EffortOutcomesAG0[[#This Row],[KPy''j]]^2+EffortOutcomesAG0[[#This Row],[KPy''k]]^2)/KTmag/Scale</f>
        <v>17.37814719698277</v>
      </c>
      <c r="Q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" s="14">
        <v>44908</v>
      </c>
      <c r="U91" s="9" t="s">
        <v>76</v>
      </c>
      <c r="V91" t="s">
        <v>74</v>
      </c>
      <c r="W91" t="s">
        <v>56</v>
      </c>
      <c r="X91">
        <v>0</v>
      </c>
      <c r="Y91">
        <v>0</v>
      </c>
      <c r="Z91">
        <v>0</v>
      </c>
      <c r="AJ91">
        <v>90</v>
      </c>
      <c r="AK91">
        <f>SUBTOTAL(9,EffortOutcomesAG0[[#This Row],[Allocation]:[Iin]])</f>
        <v>0</v>
      </c>
      <c r="AL91" t="str">
        <f>EffortOutcomesAG0[[#This Row],[WARDS]]&amp;EffortOutcomesAG0[[#This Row],[Role]]&amp;EffortOutcomesAG0[[#This Row],[Shifts]]</f>
        <v>OtherCERT4AM</v>
      </c>
      <c r="AN91">
        <f t="shared" si="2"/>
        <v>0</v>
      </c>
    </row>
    <row r="92" spans="2:40" x14ac:dyDescent="0.25">
      <c r="B92" s="8">
        <f>IF(EffortOutcomesAG0[[#This Row],[Apn]]=0,10,LOG(EffortOutcomesAG0[[#This Row],[Apn]]))</f>
        <v>-0.19732398974542681</v>
      </c>
      <c r="C92" s="8">
        <f>IF(EffortOutcomesAG0[[#This Row],[Ein]]=0,10,LOG(EffortOutcomesAG0[[#This Row],[Ein]]))</f>
        <v>10</v>
      </c>
      <c r="D92" s="8">
        <f>IF(EffortOutcomesAG0[[#This Row],[Iin]]=0,10,LOG(EffortOutcomesAG0[[#This Row],[Iin]]))</f>
        <v>10</v>
      </c>
      <c r="E92" s="8">
        <f>Kx-EffortOutcomesAG0[[#This Row],[Xp]]</f>
        <v>0.19732398974542681</v>
      </c>
      <c r="F92" s="8">
        <f>Ky-EffortOutcomesAG0[[#This Row],[Yp]]</f>
        <v>-11</v>
      </c>
      <c r="G92" s="8">
        <f>Kz-EffortOutcomesAG0[[#This Row],[Zp]]</f>
        <v>-9</v>
      </c>
      <c r="H92" s="8">
        <f>EffortOutcomesAG0[[#This Row],[Kpy]]*KSc-EffortOutcomesAG0[[#This Row],[KPz]]*KSb</f>
        <v>20</v>
      </c>
      <c r="I92" s="8">
        <f>-1*(EffortOutcomesAG0[[#This Row],[KPx]]*KSc-EffortOutcomesAG0[[#This Row],[KPz]]*KSa)</f>
        <v>0.19732398974542681</v>
      </c>
      <c r="J92" s="8">
        <f>(EffortOutcomesAG0[[#This Row],[KPx]]*$C$2-EffortOutcomesAG0[[#This Row],[Kpy]]*KSa)</f>
        <v>1.9732398974542682</v>
      </c>
      <c r="K92" s="8">
        <f>EffortOutcomesAG0[[#This Row],[Kpy]]*KTc-EffortOutcomesAG0[[#This Row],[KPz]]*KTb</f>
        <v>2</v>
      </c>
      <c r="L92" s="8">
        <f>-1*(EffortOutcomesAG0[[#This Row],[KPx]]*KTc-EffortOutcomesAG0[[#This Row],[KPz]]*KTa)</f>
        <v>-17.802676010254572</v>
      </c>
      <c r="M92" s="8">
        <f>(EffortOutcomesAG0[[#This Row],[KPx]]*KTb-EffortOutcomesAG0[[#This Row],[Kpy]]*KTa)</f>
        <v>21.802676010254572</v>
      </c>
      <c r="N92" s="8">
        <f>-EffortOutcomesAG0[[#This Row],[Xp]]*a+EffortOutcomesAG0[[#This Row],[Yp]]*b+EffortOutcomesAG0[[#This Row],[Zp]]*c_</f>
        <v>40</v>
      </c>
      <c r="O92">
        <f>-IF(EffortOutcomesAG0[[#This Row],[Column2]]&gt;0,1,-1)*SQRT(EffortOutcomesAG0[[#This Row],[KPx''i]]^2+EffortOutcomesAG0[[#This Row],[KPx''j]]^2+EffortOutcomesAG0[[#This Row],[KPx''k]]^2)/Ksmag/Scale</f>
        <v>-14.211485011247669</v>
      </c>
      <c r="P92" s="9">
        <f>SQRT(EffortOutcomesAG0[[#This Row],[Kpy''i]]^2+EffortOutcomesAG0[[#This Row],[KPy''j]]^2+EffortOutcomesAG0[[#This Row],[KPy''k]]^2)/KTmag/Scale</f>
        <v>11.520213788049711</v>
      </c>
      <c r="Q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" s="14">
        <v>44908</v>
      </c>
      <c r="U92" s="9" t="s">
        <v>54</v>
      </c>
      <c r="V92" t="s">
        <v>74</v>
      </c>
      <c r="W92" t="s">
        <v>56</v>
      </c>
      <c r="X92">
        <v>0</v>
      </c>
      <c r="Y92">
        <v>0.9375</v>
      </c>
      <c r="Z92">
        <v>0.59517857142857145</v>
      </c>
      <c r="AA92">
        <v>0.6348571428571429</v>
      </c>
      <c r="AB92">
        <v>0.9522857142857144</v>
      </c>
      <c r="AC92">
        <v>0</v>
      </c>
      <c r="AD92">
        <v>1.0501050105010501</v>
      </c>
      <c r="AE92">
        <v>1.5751575157515751</v>
      </c>
      <c r="AF92">
        <v>0</v>
      </c>
      <c r="AJ92">
        <v>91</v>
      </c>
      <c r="AK92">
        <f>SUBTOTAL(9,EffortOutcomesAG0[[#This Row],[Allocation]:[Iin]])</f>
        <v>5.7450839548240538</v>
      </c>
      <c r="AL92" t="str">
        <f>EffortOutcomesAG0[[#This Row],[WARDS]]&amp;EffortOutcomesAG0[[#This Row],[Role]]&amp;EffortOutcomesAG0[[#This Row],[Shifts]]</f>
        <v>BANKCERT4AM</v>
      </c>
      <c r="AN92">
        <f t="shared" si="2"/>
        <v>0</v>
      </c>
    </row>
    <row r="93" spans="2:40" x14ac:dyDescent="0.25">
      <c r="B93" s="8">
        <f>IF(EffortOutcomesAG0[[#This Row],[Apn]]=0,10,LOG(EffortOutcomesAG0[[#This Row],[Apn]]))</f>
        <v>-0.19732398974542681</v>
      </c>
      <c r="C93" s="8">
        <f>IF(EffortOutcomesAG0[[#This Row],[Ein]]=0,10,LOG(EffortOutcomesAG0[[#This Row],[Ein]]))</f>
        <v>10</v>
      </c>
      <c r="D93" s="8">
        <f>IF(EffortOutcomesAG0[[#This Row],[Iin]]=0,10,LOG(EffortOutcomesAG0[[#This Row],[Iin]]))</f>
        <v>10</v>
      </c>
      <c r="E93" s="8">
        <f>Kx-EffortOutcomesAG0[[#This Row],[Xp]]</f>
        <v>0.19732398974542681</v>
      </c>
      <c r="F93" s="8">
        <f>Ky-EffortOutcomesAG0[[#This Row],[Yp]]</f>
        <v>-11</v>
      </c>
      <c r="G93" s="8">
        <f>Kz-EffortOutcomesAG0[[#This Row],[Zp]]</f>
        <v>-9</v>
      </c>
      <c r="H93" s="8">
        <f>EffortOutcomesAG0[[#This Row],[Kpy]]*KSc-EffortOutcomesAG0[[#This Row],[KPz]]*KSb</f>
        <v>20</v>
      </c>
      <c r="I93" s="8">
        <f>-1*(EffortOutcomesAG0[[#This Row],[KPx]]*KSc-EffortOutcomesAG0[[#This Row],[KPz]]*KSa)</f>
        <v>0.19732398974542681</v>
      </c>
      <c r="J93" s="8">
        <f>(EffortOutcomesAG0[[#This Row],[KPx]]*$C$2-EffortOutcomesAG0[[#This Row],[Kpy]]*KSa)</f>
        <v>1.9732398974542682</v>
      </c>
      <c r="K93" s="8">
        <f>EffortOutcomesAG0[[#This Row],[Kpy]]*KTc-EffortOutcomesAG0[[#This Row],[KPz]]*KTb</f>
        <v>2</v>
      </c>
      <c r="L93" s="8">
        <f>-1*(EffortOutcomesAG0[[#This Row],[KPx]]*KTc-EffortOutcomesAG0[[#This Row],[KPz]]*KTa)</f>
        <v>-17.802676010254572</v>
      </c>
      <c r="M93" s="8">
        <f>(EffortOutcomesAG0[[#This Row],[KPx]]*KTb-EffortOutcomesAG0[[#This Row],[Kpy]]*KTa)</f>
        <v>21.802676010254572</v>
      </c>
      <c r="N93" s="8">
        <f>-EffortOutcomesAG0[[#This Row],[Xp]]*a+EffortOutcomesAG0[[#This Row],[Yp]]*b+EffortOutcomesAG0[[#This Row],[Zp]]*c_</f>
        <v>40</v>
      </c>
      <c r="O93">
        <f>-IF(EffortOutcomesAG0[[#This Row],[Column2]]&gt;0,1,-1)*SQRT(EffortOutcomesAG0[[#This Row],[KPx''i]]^2+EffortOutcomesAG0[[#This Row],[KPx''j]]^2+EffortOutcomesAG0[[#This Row],[KPx''k]]^2)/Ksmag/Scale</f>
        <v>-14.211485011247669</v>
      </c>
      <c r="P93" s="9">
        <f>SQRT(EffortOutcomesAG0[[#This Row],[Kpy''i]]^2+EffortOutcomesAG0[[#This Row],[KPy''j]]^2+EffortOutcomesAG0[[#This Row],[KPy''k]]^2)/KTmag/Scale</f>
        <v>11.520213788049711</v>
      </c>
      <c r="Q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" s="14">
        <v>44908</v>
      </c>
      <c r="U93" s="9" t="s">
        <v>57</v>
      </c>
      <c r="V93" t="s">
        <v>74</v>
      </c>
      <c r="W93" t="s">
        <v>56</v>
      </c>
      <c r="X93">
        <v>0</v>
      </c>
      <c r="Y93">
        <v>0.9375</v>
      </c>
      <c r="Z93">
        <v>0.59517857142857145</v>
      </c>
      <c r="AA93">
        <v>0.6348571428571429</v>
      </c>
      <c r="AB93">
        <v>0.9522857142857144</v>
      </c>
      <c r="AC93">
        <v>0</v>
      </c>
      <c r="AD93">
        <v>1.0501050105010501</v>
      </c>
      <c r="AE93">
        <v>1.5751575157515751</v>
      </c>
      <c r="AF93">
        <v>0</v>
      </c>
      <c r="AJ93">
        <v>92</v>
      </c>
      <c r="AK93">
        <f>SUBTOTAL(9,EffortOutcomesAG0[[#This Row],[Allocation]:[Iin]])</f>
        <v>5.7450839548240538</v>
      </c>
      <c r="AL93" t="str">
        <f>EffortOutcomesAG0[[#This Row],[WARDS]]&amp;EffortOutcomesAG0[[#This Row],[Role]]&amp;EffortOutcomesAG0[[#This Row],[Shifts]]</f>
        <v>WATTCERT4AM</v>
      </c>
      <c r="AN93">
        <f t="shared" si="2"/>
        <v>0</v>
      </c>
    </row>
    <row r="94" spans="2:40" x14ac:dyDescent="0.25">
      <c r="B94" s="8">
        <f>IF(EffortOutcomesAG0[[#This Row],[Apn]]=0,10,LOG(EffortOutcomesAG0[[#This Row],[Apn]]))</f>
        <v>-0.22728721312287004</v>
      </c>
      <c r="C94" s="8">
        <f>IF(EffortOutcomesAG0[[#This Row],[Ein]]=0,10,LOG(EffortOutcomesAG0[[#This Row],[Ein]]))</f>
        <v>10</v>
      </c>
      <c r="D94" s="8">
        <f>IF(EffortOutcomesAG0[[#This Row],[Iin]]=0,10,LOG(EffortOutcomesAG0[[#This Row],[Iin]]))</f>
        <v>10</v>
      </c>
      <c r="E94" s="8">
        <f>Kx-EffortOutcomesAG0[[#This Row],[Xp]]</f>
        <v>0.22728721312287004</v>
      </c>
      <c r="F94" s="8">
        <f>Ky-EffortOutcomesAG0[[#This Row],[Yp]]</f>
        <v>-11</v>
      </c>
      <c r="G94" s="8">
        <f>Kz-EffortOutcomesAG0[[#This Row],[Zp]]</f>
        <v>-9</v>
      </c>
      <c r="H94" s="8">
        <f>EffortOutcomesAG0[[#This Row],[Kpy]]*KSc-EffortOutcomesAG0[[#This Row],[KPz]]*KSb</f>
        <v>20</v>
      </c>
      <c r="I94" s="8">
        <f>-1*(EffortOutcomesAG0[[#This Row],[KPx]]*KSc-EffortOutcomesAG0[[#This Row],[KPz]]*KSa)</f>
        <v>0.22728721312287004</v>
      </c>
      <c r="J94" s="8">
        <f>(EffortOutcomesAG0[[#This Row],[KPx]]*$C$2-EffortOutcomesAG0[[#This Row],[Kpy]]*KSa)</f>
        <v>2.2728721312287004</v>
      </c>
      <c r="K94" s="8">
        <f>EffortOutcomesAG0[[#This Row],[Kpy]]*KTc-EffortOutcomesAG0[[#This Row],[KPz]]*KTb</f>
        <v>2</v>
      </c>
      <c r="L94" s="8">
        <f>-1*(EffortOutcomesAG0[[#This Row],[KPx]]*KTc-EffortOutcomesAG0[[#This Row],[KPz]]*KTa)</f>
        <v>-17.772712786877129</v>
      </c>
      <c r="M94" s="8">
        <f>(EffortOutcomesAG0[[#This Row],[KPx]]*KTb-EffortOutcomesAG0[[#This Row],[Kpy]]*KTa)</f>
        <v>21.772712786877129</v>
      </c>
      <c r="N94" s="8">
        <f>-EffortOutcomesAG0[[#This Row],[Xp]]*a+EffortOutcomesAG0[[#This Row],[Yp]]*b+EffortOutcomesAG0[[#This Row],[Zp]]*c_</f>
        <v>40</v>
      </c>
      <c r="O94">
        <f>-IF(EffortOutcomesAG0[[#This Row],[Column2]]&gt;0,1,-1)*SQRT(EffortOutcomesAG0[[#This Row],[KPx''i]]^2+EffortOutcomesAG0[[#This Row],[KPx''j]]^2+EffortOutcomesAG0[[#This Row],[KPx''k]]^2)/Ksmag/Scale</f>
        <v>-14.234071926229774</v>
      </c>
      <c r="P94" s="9">
        <f>SQRT(EffortOutcomesAG0[[#This Row],[Kpy''i]]^2+EffortOutcomesAG0[[#This Row],[KPy''j]]^2+EffortOutcomesAG0[[#This Row],[KPy''k]]^2)/KTmag/Scale</f>
        <v>11.503045552553093</v>
      </c>
      <c r="Q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" s="14">
        <v>44909</v>
      </c>
      <c r="U94" s="9" t="s">
        <v>57</v>
      </c>
      <c r="V94" t="s">
        <v>74</v>
      </c>
      <c r="W94" t="s">
        <v>56</v>
      </c>
      <c r="X94">
        <v>0</v>
      </c>
      <c r="Y94">
        <v>0.9375</v>
      </c>
      <c r="Z94">
        <v>0.55549999999999999</v>
      </c>
      <c r="AA94">
        <v>0.59253333333333336</v>
      </c>
      <c r="AB94">
        <v>0.88880000000000003</v>
      </c>
      <c r="AC94">
        <v>0</v>
      </c>
      <c r="AD94">
        <v>1.1251125112511251</v>
      </c>
      <c r="AE94">
        <v>1.6876687668766877</v>
      </c>
      <c r="AF94">
        <v>0</v>
      </c>
      <c r="AJ94">
        <v>93</v>
      </c>
      <c r="AK94">
        <f>SUBTOTAL(9,EffortOutcomesAG0[[#This Row],[Allocation]:[Iin]])</f>
        <v>5.7871146114611465</v>
      </c>
      <c r="AL94" t="str">
        <f>EffortOutcomesAG0[[#This Row],[WARDS]]&amp;EffortOutcomesAG0[[#This Row],[Role]]&amp;EffortOutcomesAG0[[#This Row],[Shifts]]</f>
        <v>WATTCERT4AM</v>
      </c>
      <c r="AN94">
        <f t="shared" si="2"/>
        <v>0</v>
      </c>
    </row>
    <row r="95" spans="2:40" x14ac:dyDescent="0.25">
      <c r="B95" s="8">
        <f>IF(EffortOutcomesAG0[[#This Row],[Apn]]=0,10,LOG(EffortOutcomesAG0[[#This Row],[Apn]]))</f>
        <v>10</v>
      </c>
      <c r="C95" s="8">
        <f>IF(EffortOutcomesAG0[[#This Row],[Ein]]=0,10,LOG(EffortOutcomesAG0[[#This Row],[Ein]]))</f>
        <v>10</v>
      </c>
      <c r="D95" s="8">
        <f>IF(EffortOutcomesAG0[[#This Row],[Iin]]=0,10,LOG(EffortOutcomesAG0[[#This Row],[Iin]]))</f>
        <v>10</v>
      </c>
      <c r="E95" s="8">
        <f>Kx-EffortOutcomesAG0[[#This Row],[Xp]]</f>
        <v>-10</v>
      </c>
      <c r="F95" s="8">
        <f>Ky-EffortOutcomesAG0[[#This Row],[Yp]]</f>
        <v>-11</v>
      </c>
      <c r="G95" s="8">
        <f>Kz-EffortOutcomesAG0[[#This Row],[Zp]]</f>
        <v>-9</v>
      </c>
      <c r="H95" s="8">
        <f>EffortOutcomesAG0[[#This Row],[Kpy]]*KSc-EffortOutcomesAG0[[#This Row],[KPz]]*KSb</f>
        <v>20</v>
      </c>
      <c r="I95" s="8">
        <f>-1*(EffortOutcomesAG0[[#This Row],[KPx]]*KSc-EffortOutcomesAG0[[#This Row],[KPz]]*KSa)</f>
        <v>-10</v>
      </c>
      <c r="J95" s="8">
        <f>(EffortOutcomesAG0[[#This Row],[KPx]]*$C$2-EffortOutcomesAG0[[#This Row],[Kpy]]*KSa)</f>
        <v>-100</v>
      </c>
      <c r="K95" s="8">
        <f>EffortOutcomesAG0[[#This Row],[Kpy]]*KTc-EffortOutcomesAG0[[#This Row],[KPz]]*KTb</f>
        <v>2</v>
      </c>
      <c r="L95" s="8">
        <f>-1*(EffortOutcomesAG0[[#This Row],[KPx]]*KTc-EffortOutcomesAG0[[#This Row],[KPz]]*KTa)</f>
        <v>-28</v>
      </c>
      <c r="M95" s="8">
        <f>(EffortOutcomesAG0[[#This Row],[KPx]]*KTb-EffortOutcomesAG0[[#This Row],[Kpy]]*KTa)</f>
        <v>32</v>
      </c>
      <c r="N95" s="8">
        <f>-EffortOutcomesAG0[[#This Row],[Xp]]*a+EffortOutcomesAG0[[#This Row],[Yp]]*b+EffortOutcomesAG0[[#This Row],[Zp]]*c_</f>
        <v>40</v>
      </c>
      <c r="O95">
        <f>-IF(EffortOutcomesAG0[[#This Row],[Column2]]&gt;0,1,-1)*SQRT(EffortOutcomesAG0[[#This Row],[KPx''i]]^2+EffortOutcomesAG0[[#This Row],[KPx''j]]^2+EffortOutcomesAG0[[#This Row],[KPx''k]]^2)/Ksmag/Scale</f>
        <v>-72.456883730947197</v>
      </c>
      <c r="P95" s="9">
        <f>SQRT(EffortOutcomesAG0[[#This Row],[Kpy''i]]^2+EffortOutcomesAG0[[#This Row],[KPy''j]]^2+EffortOutcomesAG0[[#This Row],[KPy''k]]^2)/KTmag/Scale</f>
        <v>17.37814719698277</v>
      </c>
      <c r="Q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" s="14">
        <v>44909</v>
      </c>
      <c r="U95" s="9" t="s">
        <v>76</v>
      </c>
      <c r="V95" t="s">
        <v>74</v>
      </c>
      <c r="W95" t="s">
        <v>56</v>
      </c>
      <c r="X95">
        <v>0</v>
      </c>
      <c r="Y95">
        <v>0</v>
      </c>
      <c r="Z95">
        <v>0</v>
      </c>
      <c r="AJ95">
        <v>94</v>
      </c>
      <c r="AK95">
        <f>SUBTOTAL(9,EffortOutcomesAG0[[#This Row],[Allocation]:[Iin]])</f>
        <v>0</v>
      </c>
      <c r="AL95" t="str">
        <f>EffortOutcomesAG0[[#This Row],[WARDS]]&amp;EffortOutcomesAG0[[#This Row],[Role]]&amp;EffortOutcomesAG0[[#This Row],[Shifts]]</f>
        <v>OtherCERT4AM</v>
      </c>
      <c r="AN95">
        <f t="shared" si="2"/>
        <v>0</v>
      </c>
    </row>
    <row r="96" spans="2:40" x14ac:dyDescent="0.25">
      <c r="B96" s="8">
        <f>IF(EffortOutcomesAG0[[#This Row],[Apn]]=0,10,LOG(EffortOutcomesAG0[[#This Row],[Apn]]))</f>
        <v>-0.22728721312287004</v>
      </c>
      <c r="C96" s="8">
        <f>IF(EffortOutcomesAG0[[#This Row],[Ein]]=0,10,LOG(EffortOutcomesAG0[[#This Row],[Ein]]))</f>
        <v>10</v>
      </c>
      <c r="D96" s="8">
        <f>IF(EffortOutcomesAG0[[#This Row],[Iin]]=0,10,LOG(EffortOutcomesAG0[[#This Row],[Iin]]))</f>
        <v>10</v>
      </c>
      <c r="E96" s="8">
        <f>Kx-EffortOutcomesAG0[[#This Row],[Xp]]</f>
        <v>0.22728721312287004</v>
      </c>
      <c r="F96" s="8">
        <f>Ky-EffortOutcomesAG0[[#This Row],[Yp]]</f>
        <v>-11</v>
      </c>
      <c r="G96" s="8">
        <f>Kz-EffortOutcomesAG0[[#This Row],[Zp]]</f>
        <v>-9</v>
      </c>
      <c r="H96" s="8">
        <f>EffortOutcomesAG0[[#This Row],[Kpy]]*KSc-EffortOutcomesAG0[[#This Row],[KPz]]*KSb</f>
        <v>20</v>
      </c>
      <c r="I96" s="8">
        <f>-1*(EffortOutcomesAG0[[#This Row],[KPx]]*KSc-EffortOutcomesAG0[[#This Row],[KPz]]*KSa)</f>
        <v>0.22728721312287004</v>
      </c>
      <c r="J96" s="8">
        <f>(EffortOutcomesAG0[[#This Row],[KPx]]*$C$2-EffortOutcomesAG0[[#This Row],[Kpy]]*KSa)</f>
        <v>2.2728721312287004</v>
      </c>
      <c r="K96" s="8">
        <f>EffortOutcomesAG0[[#This Row],[Kpy]]*KTc-EffortOutcomesAG0[[#This Row],[KPz]]*KTb</f>
        <v>2</v>
      </c>
      <c r="L96" s="8">
        <f>-1*(EffortOutcomesAG0[[#This Row],[KPx]]*KTc-EffortOutcomesAG0[[#This Row],[KPz]]*KTa)</f>
        <v>-17.772712786877129</v>
      </c>
      <c r="M96" s="8">
        <f>(EffortOutcomesAG0[[#This Row],[KPx]]*KTb-EffortOutcomesAG0[[#This Row],[Kpy]]*KTa)</f>
        <v>21.772712786877129</v>
      </c>
      <c r="N96" s="8">
        <f>-EffortOutcomesAG0[[#This Row],[Xp]]*a+EffortOutcomesAG0[[#This Row],[Yp]]*b+EffortOutcomesAG0[[#This Row],[Zp]]*c_</f>
        <v>40</v>
      </c>
      <c r="O96">
        <f>-IF(EffortOutcomesAG0[[#This Row],[Column2]]&gt;0,1,-1)*SQRT(EffortOutcomesAG0[[#This Row],[KPx''i]]^2+EffortOutcomesAG0[[#This Row],[KPx''j]]^2+EffortOutcomesAG0[[#This Row],[KPx''k]]^2)/Ksmag/Scale</f>
        <v>-14.234071926229774</v>
      </c>
      <c r="P96" s="9">
        <f>SQRT(EffortOutcomesAG0[[#This Row],[Kpy''i]]^2+EffortOutcomesAG0[[#This Row],[KPy''j]]^2+EffortOutcomesAG0[[#This Row],[KPy''k]]^2)/KTmag/Scale</f>
        <v>11.503045552553093</v>
      </c>
      <c r="Q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" s="14">
        <v>44909</v>
      </c>
      <c r="U96" s="9" t="s">
        <v>58</v>
      </c>
      <c r="V96" t="s">
        <v>74</v>
      </c>
      <c r="W96" t="s">
        <v>56</v>
      </c>
      <c r="X96">
        <v>0</v>
      </c>
      <c r="Y96">
        <v>0.9375</v>
      </c>
      <c r="Z96">
        <v>0.55549999999999999</v>
      </c>
      <c r="AA96">
        <v>0.59253333333333336</v>
      </c>
      <c r="AB96">
        <v>0.88880000000000003</v>
      </c>
      <c r="AC96">
        <v>0</v>
      </c>
      <c r="AD96">
        <v>1.1251125112511251</v>
      </c>
      <c r="AE96">
        <v>1.6876687668766877</v>
      </c>
      <c r="AF96">
        <v>0</v>
      </c>
      <c r="AJ96">
        <v>95</v>
      </c>
      <c r="AK96">
        <f>SUBTOTAL(9,EffortOutcomesAG0[[#This Row],[Allocation]:[Iin]])</f>
        <v>5.7871146114611465</v>
      </c>
      <c r="AL96" t="str">
        <f>EffortOutcomesAG0[[#This Row],[WARDS]]&amp;EffortOutcomesAG0[[#This Row],[Role]]&amp;EffortOutcomesAG0[[#This Row],[Shifts]]</f>
        <v>WARACERT4AM</v>
      </c>
      <c r="AN96">
        <f t="shared" si="2"/>
        <v>0</v>
      </c>
    </row>
    <row r="97" spans="2:40" x14ac:dyDescent="0.25">
      <c r="B97" s="8">
        <f>IF(EffortOutcomesAG0[[#This Row],[Apn]]=0,10,LOG(EffortOutcomesAG0[[#This Row],[Apn]]))</f>
        <v>-0.22728721312287004</v>
      </c>
      <c r="C97" s="8">
        <f>IF(EffortOutcomesAG0[[#This Row],[Ein]]=0,10,LOG(EffortOutcomesAG0[[#This Row],[Ein]]))</f>
        <v>10</v>
      </c>
      <c r="D97" s="8">
        <f>IF(EffortOutcomesAG0[[#This Row],[Iin]]=0,10,LOG(EffortOutcomesAG0[[#This Row],[Iin]]))</f>
        <v>10</v>
      </c>
      <c r="E97" s="8">
        <f>Kx-EffortOutcomesAG0[[#This Row],[Xp]]</f>
        <v>0.22728721312287004</v>
      </c>
      <c r="F97" s="8">
        <f>Ky-EffortOutcomesAG0[[#This Row],[Yp]]</f>
        <v>-11</v>
      </c>
      <c r="G97" s="8">
        <f>Kz-EffortOutcomesAG0[[#This Row],[Zp]]</f>
        <v>-9</v>
      </c>
      <c r="H97" s="8">
        <f>EffortOutcomesAG0[[#This Row],[Kpy]]*KSc-EffortOutcomesAG0[[#This Row],[KPz]]*KSb</f>
        <v>20</v>
      </c>
      <c r="I97" s="8">
        <f>-1*(EffortOutcomesAG0[[#This Row],[KPx]]*KSc-EffortOutcomesAG0[[#This Row],[KPz]]*KSa)</f>
        <v>0.22728721312287004</v>
      </c>
      <c r="J97" s="8">
        <f>(EffortOutcomesAG0[[#This Row],[KPx]]*$C$2-EffortOutcomesAG0[[#This Row],[Kpy]]*KSa)</f>
        <v>2.2728721312287004</v>
      </c>
      <c r="K97" s="8">
        <f>EffortOutcomesAG0[[#This Row],[Kpy]]*KTc-EffortOutcomesAG0[[#This Row],[KPz]]*KTb</f>
        <v>2</v>
      </c>
      <c r="L97" s="8">
        <f>-1*(EffortOutcomesAG0[[#This Row],[KPx]]*KTc-EffortOutcomesAG0[[#This Row],[KPz]]*KTa)</f>
        <v>-17.772712786877129</v>
      </c>
      <c r="M97" s="8">
        <f>(EffortOutcomesAG0[[#This Row],[KPx]]*KTb-EffortOutcomesAG0[[#This Row],[Kpy]]*KTa)</f>
        <v>21.772712786877129</v>
      </c>
      <c r="N97" s="8">
        <f>-EffortOutcomesAG0[[#This Row],[Xp]]*a+EffortOutcomesAG0[[#This Row],[Yp]]*b+EffortOutcomesAG0[[#This Row],[Zp]]*c_</f>
        <v>40</v>
      </c>
      <c r="O97">
        <f>-IF(EffortOutcomesAG0[[#This Row],[Column2]]&gt;0,1,-1)*SQRT(EffortOutcomesAG0[[#This Row],[KPx''i]]^2+EffortOutcomesAG0[[#This Row],[KPx''j]]^2+EffortOutcomesAG0[[#This Row],[KPx''k]]^2)/Ksmag/Scale</f>
        <v>-14.234071926229774</v>
      </c>
      <c r="P97" s="9">
        <f>SQRT(EffortOutcomesAG0[[#This Row],[Kpy''i]]^2+EffortOutcomesAG0[[#This Row],[KPy''j]]^2+EffortOutcomesAG0[[#This Row],[KPy''k]]^2)/KTmag/Scale</f>
        <v>11.503045552553093</v>
      </c>
      <c r="Q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" s="14">
        <v>44909</v>
      </c>
      <c r="U97" s="9" t="s">
        <v>54</v>
      </c>
      <c r="V97" t="s">
        <v>74</v>
      </c>
      <c r="W97" t="s">
        <v>56</v>
      </c>
      <c r="X97">
        <v>0</v>
      </c>
      <c r="Y97">
        <v>0.9375</v>
      </c>
      <c r="Z97">
        <v>0.55549999999999999</v>
      </c>
      <c r="AA97">
        <v>0.59253333333333336</v>
      </c>
      <c r="AB97">
        <v>0.88880000000000003</v>
      </c>
      <c r="AC97">
        <v>0</v>
      </c>
      <c r="AD97">
        <v>1.1251125112511251</v>
      </c>
      <c r="AE97">
        <v>1.6876687668766877</v>
      </c>
      <c r="AF97">
        <v>0</v>
      </c>
      <c r="AJ97">
        <v>96</v>
      </c>
      <c r="AK97">
        <f>SUBTOTAL(9,EffortOutcomesAG0[[#This Row],[Allocation]:[Iin]])</f>
        <v>5.7871146114611465</v>
      </c>
      <c r="AL97" t="str">
        <f>EffortOutcomesAG0[[#This Row],[WARDS]]&amp;EffortOutcomesAG0[[#This Row],[Role]]&amp;EffortOutcomesAG0[[#This Row],[Shifts]]</f>
        <v>BANKCERT4AM</v>
      </c>
      <c r="AN97">
        <f t="shared" si="2"/>
        <v>0</v>
      </c>
    </row>
    <row r="98" spans="2:40" x14ac:dyDescent="0.25">
      <c r="B98" s="8">
        <f>IF(EffortOutcomesAG0[[#This Row],[Apn]]=0,10,LOG(EffortOutcomesAG0[[#This Row],[Apn]]))</f>
        <v>10</v>
      </c>
      <c r="C98" s="8">
        <f>IF(EffortOutcomesAG0[[#This Row],[Ein]]=0,10,LOG(EffortOutcomesAG0[[#This Row],[Ein]]))</f>
        <v>10</v>
      </c>
      <c r="D98" s="8">
        <f>IF(EffortOutcomesAG0[[#This Row],[Iin]]=0,10,LOG(EffortOutcomesAG0[[#This Row],[Iin]]))</f>
        <v>10</v>
      </c>
      <c r="E98" s="8">
        <f>Kx-EffortOutcomesAG0[[#This Row],[Xp]]</f>
        <v>-10</v>
      </c>
      <c r="F98" s="8">
        <f>Ky-EffortOutcomesAG0[[#This Row],[Yp]]</f>
        <v>-11</v>
      </c>
      <c r="G98" s="8">
        <f>Kz-EffortOutcomesAG0[[#This Row],[Zp]]</f>
        <v>-9</v>
      </c>
      <c r="H98" s="8">
        <f>EffortOutcomesAG0[[#This Row],[Kpy]]*KSc-EffortOutcomesAG0[[#This Row],[KPz]]*KSb</f>
        <v>20</v>
      </c>
      <c r="I98" s="8">
        <f>-1*(EffortOutcomesAG0[[#This Row],[KPx]]*KSc-EffortOutcomesAG0[[#This Row],[KPz]]*KSa)</f>
        <v>-10</v>
      </c>
      <c r="J98" s="8">
        <f>(EffortOutcomesAG0[[#This Row],[KPx]]*$C$2-EffortOutcomesAG0[[#This Row],[Kpy]]*KSa)</f>
        <v>-100</v>
      </c>
      <c r="K98" s="8">
        <f>EffortOutcomesAG0[[#This Row],[Kpy]]*KTc-EffortOutcomesAG0[[#This Row],[KPz]]*KTb</f>
        <v>2</v>
      </c>
      <c r="L98" s="8">
        <f>-1*(EffortOutcomesAG0[[#This Row],[KPx]]*KTc-EffortOutcomesAG0[[#This Row],[KPz]]*KTa)</f>
        <v>-28</v>
      </c>
      <c r="M98" s="8">
        <f>(EffortOutcomesAG0[[#This Row],[KPx]]*KTb-EffortOutcomesAG0[[#This Row],[Kpy]]*KTa)</f>
        <v>32</v>
      </c>
      <c r="N98" s="8">
        <f>-EffortOutcomesAG0[[#This Row],[Xp]]*a+EffortOutcomesAG0[[#This Row],[Yp]]*b+EffortOutcomesAG0[[#This Row],[Zp]]*c_</f>
        <v>40</v>
      </c>
      <c r="O98">
        <f>-IF(EffortOutcomesAG0[[#This Row],[Column2]]&gt;0,1,-1)*SQRT(EffortOutcomesAG0[[#This Row],[KPx''i]]^2+EffortOutcomesAG0[[#This Row],[KPx''j]]^2+EffortOutcomesAG0[[#This Row],[KPx''k]]^2)/Ksmag/Scale</f>
        <v>-72.456883730947197</v>
      </c>
      <c r="P98" s="9">
        <f>SQRT(EffortOutcomesAG0[[#This Row],[Kpy''i]]^2+EffortOutcomesAG0[[#This Row],[KPy''j]]^2+EffortOutcomesAG0[[#This Row],[KPy''k]]^2)/KTmag/Scale</f>
        <v>17.37814719698277</v>
      </c>
      <c r="Q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" s="14">
        <v>44910</v>
      </c>
      <c r="U98" s="9" t="s">
        <v>76</v>
      </c>
      <c r="V98" t="s">
        <v>74</v>
      </c>
      <c r="W98" t="s">
        <v>56</v>
      </c>
      <c r="X98">
        <v>0</v>
      </c>
      <c r="Y98">
        <v>0</v>
      </c>
      <c r="Z98">
        <v>0</v>
      </c>
      <c r="AJ98">
        <v>97</v>
      </c>
      <c r="AK98">
        <f>SUBTOTAL(9,EffortOutcomesAG0[[#This Row],[Allocation]:[Iin]])</f>
        <v>0</v>
      </c>
      <c r="AL98" t="str">
        <f>EffortOutcomesAG0[[#This Row],[WARDS]]&amp;EffortOutcomesAG0[[#This Row],[Role]]&amp;EffortOutcomesAG0[[#This Row],[Shifts]]</f>
        <v>OtherCERT4AM</v>
      </c>
      <c r="AN98">
        <f t="shared" si="2"/>
        <v>0</v>
      </c>
    </row>
    <row r="99" spans="2:40" x14ac:dyDescent="0.25">
      <c r="B99" s="8">
        <f>IF(EffortOutcomesAG0[[#This Row],[Apn]]=0,10,LOG(EffortOutcomesAG0[[#This Row],[Apn]]))</f>
        <v>-0.22728721312287004</v>
      </c>
      <c r="C99" s="8">
        <f>IF(EffortOutcomesAG0[[#This Row],[Ein]]=0,10,LOG(EffortOutcomesAG0[[#This Row],[Ein]]))</f>
        <v>10</v>
      </c>
      <c r="D99" s="8">
        <f>IF(EffortOutcomesAG0[[#This Row],[Iin]]=0,10,LOG(EffortOutcomesAG0[[#This Row],[Iin]]))</f>
        <v>10</v>
      </c>
      <c r="E99" s="8">
        <f>Kx-EffortOutcomesAG0[[#This Row],[Xp]]</f>
        <v>0.22728721312287004</v>
      </c>
      <c r="F99" s="8">
        <f>Ky-EffortOutcomesAG0[[#This Row],[Yp]]</f>
        <v>-11</v>
      </c>
      <c r="G99" s="8">
        <f>Kz-EffortOutcomesAG0[[#This Row],[Zp]]</f>
        <v>-9</v>
      </c>
      <c r="H99" s="8">
        <f>EffortOutcomesAG0[[#This Row],[Kpy]]*KSc-EffortOutcomesAG0[[#This Row],[KPz]]*KSb</f>
        <v>20</v>
      </c>
      <c r="I99" s="8">
        <f>-1*(EffortOutcomesAG0[[#This Row],[KPx]]*KSc-EffortOutcomesAG0[[#This Row],[KPz]]*KSa)</f>
        <v>0.22728721312287004</v>
      </c>
      <c r="J99" s="8">
        <f>(EffortOutcomesAG0[[#This Row],[KPx]]*$C$2-EffortOutcomesAG0[[#This Row],[Kpy]]*KSa)</f>
        <v>2.2728721312287004</v>
      </c>
      <c r="K99" s="8">
        <f>EffortOutcomesAG0[[#This Row],[Kpy]]*KTc-EffortOutcomesAG0[[#This Row],[KPz]]*KTb</f>
        <v>2</v>
      </c>
      <c r="L99" s="8">
        <f>-1*(EffortOutcomesAG0[[#This Row],[KPx]]*KTc-EffortOutcomesAG0[[#This Row],[KPz]]*KTa)</f>
        <v>-17.772712786877129</v>
      </c>
      <c r="M99" s="8">
        <f>(EffortOutcomesAG0[[#This Row],[KPx]]*KTb-EffortOutcomesAG0[[#This Row],[Kpy]]*KTa)</f>
        <v>21.772712786877129</v>
      </c>
      <c r="N99" s="8">
        <f>-EffortOutcomesAG0[[#This Row],[Xp]]*a+EffortOutcomesAG0[[#This Row],[Yp]]*b+EffortOutcomesAG0[[#This Row],[Zp]]*c_</f>
        <v>40</v>
      </c>
      <c r="O99">
        <f>-IF(EffortOutcomesAG0[[#This Row],[Column2]]&gt;0,1,-1)*SQRT(EffortOutcomesAG0[[#This Row],[KPx''i]]^2+EffortOutcomesAG0[[#This Row],[KPx''j]]^2+EffortOutcomesAG0[[#This Row],[KPx''k]]^2)/Ksmag/Scale</f>
        <v>-14.234071926229774</v>
      </c>
      <c r="P99" s="9">
        <f>SQRT(EffortOutcomesAG0[[#This Row],[Kpy''i]]^2+EffortOutcomesAG0[[#This Row],[KPy''j]]^2+EffortOutcomesAG0[[#This Row],[KPy''k]]^2)/KTmag/Scale</f>
        <v>11.503045552553093</v>
      </c>
      <c r="Q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" s="14">
        <v>44910</v>
      </c>
      <c r="U99" s="9" t="s">
        <v>54</v>
      </c>
      <c r="V99" t="s">
        <v>74</v>
      </c>
      <c r="W99" t="s">
        <v>56</v>
      </c>
      <c r="X99">
        <v>0</v>
      </c>
      <c r="Y99">
        <v>0.9375</v>
      </c>
      <c r="Z99">
        <v>0.55549999999999999</v>
      </c>
      <c r="AA99">
        <v>0.59253333333333336</v>
      </c>
      <c r="AB99">
        <v>0.88880000000000003</v>
      </c>
      <c r="AC99">
        <v>0</v>
      </c>
      <c r="AD99">
        <v>1.1251125112511251</v>
      </c>
      <c r="AE99">
        <v>1.6876687668766877</v>
      </c>
      <c r="AF99">
        <v>0</v>
      </c>
      <c r="AJ99">
        <v>98</v>
      </c>
      <c r="AK99">
        <f>SUBTOTAL(9,EffortOutcomesAG0[[#This Row],[Allocation]:[Iin]])</f>
        <v>5.7871146114611465</v>
      </c>
      <c r="AL99" t="str">
        <f>EffortOutcomesAG0[[#This Row],[WARDS]]&amp;EffortOutcomesAG0[[#This Row],[Role]]&amp;EffortOutcomesAG0[[#This Row],[Shifts]]</f>
        <v>BANKCERT4AM</v>
      </c>
      <c r="AN99">
        <f t="shared" si="2"/>
        <v>0</v>
      </c>
    </row>
    <row r="100" spans="2:40" x14ac:dyDescent="0.25">
      <c r="B100" s="8">
        <f>IF(EffortOutcomesAG0[[#This Row],[Apn]]=0,10,LOG(EffortOutcomesAG0[[#This Row],[Apn]]))</f>
        <v>-0.22728721312287004</v>
      </c>
      <c r="C100" s="8">
        <f>IF(EffortOutcomesAG0[[#This Row],[Ein]]=0,10,LOG(EffortOutcomesAG0[[#This Row],[Ein]]))</f>
        <v>10</v>
      </c>
      <c r="D100" s="8">
        <f>IF(EffortOutcomesAG0[[#This Row],[Iin]]=0,10,LOG(EffortOutcomesAG0[[#This Row],[Iin]]))</f>
        <v>10</v>
      </c>
      <c r="E100" s="8">
        <f>Kx-EffortOutcomesAG0[[#This Row],[Xp]]</f>
        <v>0.22728721312287004</v>
      </c>
      <c r="F100" s="8">
        <f>Ky-EffortOutcomesAG0[[#This Row],[Yp]]</f>
        <v>-11</v>
      </c>
      <c r="G100" s="8">
        <f>Kz-EffortOutcomesAG0[[#This Row],[Zp]]</f>
        <v>-9</v>
      </c>
      <c r="H100" s="8">
        <f>EffortOutcomesAG0[[#This Row],[Kpy]]*KSc-EffortOutcomesAG0[[#This Row],[KPz]]*KSb</f>
        <v>20</v>
      </c>
      <c r="I100" s="8">
        <f>-1*(EffortOutcomesAG0[[#This Row],[KPx]]*KSc-EffortOutcomesAG0[[#This Row],[KPz]]*KSa)</f>
        <v>0.22728721312287004</v>
      </c>
      <c r="J100" s="8">
        <f>(EffortOutcomesAG0[[#This Row],[KPx]]*$C$2-EffortOutcomesAG0[[#This Row],[Kpy]]*KSa)</f>
        <v>2.2728721312287004</v>
      </c>
      <c r="K100" s="8">
        <f>EffortOutcomesAG0[[#This Row],[Kpy]]*KTc-EffortOutcomesAG0[[#This Row],[KPz]]*KTb</f>
        <v>2</v>
      </c>
      <c r="L100" s="8">
        <f>-1*(EffortOutcomesAG0[[#This Row],[KPx]]*KTc-EffortOutcomesAG0[[#This Row],[KPz]]*KTa)</f>
        <v>-17.772712786877129</v>
      </c>
      <c r="M100" s="8">
        <f>(EffortOutcomesAG0[[#This Row],[KPx]]*KTb-EffortOutcomesAG0[[#This Row],[Kpy]]*KTa)</f>
        <v>21.772712786877129</v>
      </c>
      <c r="N100" s="8">
        <f>-EffortOutcomesAG0[[#This Row],[Xp]]*a+EffortOutcomesAG0[[#This Row],[Yp]]*b+EffortOutcomesAG0[[#This Row],[Zp]]*c_</f>
        <v>40</v>
      </c>
      <c r="O100">
        <f>-IF(EffortOutcomesAG0[[#This Row],[Column2]]&gt;0,1,-1)*SQRT(EffortOutcomesAG0[[#This Row],[KPx''i]]^2+EffortOutcomesAG0[[#This Row],[KPx''j]]^2+EffortOutcomesAG0[[#This Row],[KPx''k]]^2)/Ksmag/Scale</f>
        <v>-14.234071926229774</v>
      </c>
      <c r="P100" s="9">
        <f>SQRT(EffortOutcomesAG0[[#This Row],[Kpy''i]]^2+EffortOutcomesAG0[[#This Row],[KPy''j]]^2+EffortOutcomesAG0[[#This Row],[KPy''k]]^2)/KTmag/Scale</f>
        <v>11.503045552553093</v>
      </c>
      <c r="Q1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" s="14">
        <v>44910</v>
      </c>
      <c r="U100" s="9" t="s">
        <v>58</v>
      </c>
      <c r="V100" t="s">
        <v>74</v>
      </c>
      <c r="W100" t="s">
        <v>56</v>
      </c>
      <c r="X100">
        <v>0</v>
      </c>
      <c r="Y100">
        <v>0.9375</v>
      </c>
      <c r="Z100">
        <v>0.55549999999999999</v>
      </c>
      <c r="AA100">
        <v>0.59253333333333336</v>
      </c>
      <c r="AB100">
        <v>0.88880000000000003</v>
      </c>
      <c r="AC100">
        <v>0</v>
      </c>
      <c r="AD100">
        <v>1.1251125112511251</v>
      </c>
      <c r="AE100">
        <v>1.6876687668766877</v>
      </c>
      <c r="AF100">
        <v>0</v>
      </c>
      <c r="AJ100">
        <v>99</v>
      </c>
      <c r="AK100">
        <f>SUBTOTAL(9,EffortOutcomesAG0[[#This Row],[Allocation]:[Iin]])</f>
        <v>5.7871146114611465</v>
      </c>
      <c r="AL100" t="str">
        <f>EffortOutcomesAG0[[#This Row],[WARDS]]&amp;EffortOutcomesAG0[[#This Row],[Role]]&amp;EffortOutcomesAG0[[#This Row],[Shifts]]</f>
        <v>WARACERT4AM</v>
      </c>
      <c r="AN100">
        <f t="shared" si="2"/>
        <v>0</v>
      </c>
    </row>
    <row r="101" spans="2:40" x14ac:dyDescent="0.25">
      <c r="B101" s="8">
        <f>IF(EffortOutcomesAG0[[#This Row],[Apn]]=0,10,LOG(EffortOutcomesAG0[[#This Row],[Apn]]))</f>
        <v>-0.22728721312287004</v>
      </c>
      <c r="C101" s="8">
        <f>IF(EffortOutcomesAG0[[#This Row],[Ein]]=0,10,LOG(EffortOutcomesAG0[[#This Row],[Ein]]))</f>
        <v>10</v>
      </c>
      <c r="D101" s="8">
        <f>IF(EffortOutcomesAG0[[#This Row],[Iin]]=0,10,LOG(EffortOutcomesAG0[[#This Row],[Iin]]))</f>
        <v>10</v>
      </c>
      <c r="E101" s="8">
        <f>Kx-EffortOutcomesAG0[[#This Row],[Xp]]</f>
        <v>0.22728721312287004</v>
      </c>
      <c r="F101" s="8">
        <f>Ky-EffortOutcomesAG0[[#This Row],[Yp]]</f>
        <v>-11</v>
      </c>
      <c r="G101" s="8">
        <f>Kz-EffortOutcomesAG0[[#This Row],[Zp]]</f>
        <v>-9</v>
      </c>
      <c r="H101" s="8">
        <f>EffortOutcomesAG0[[#This Row],[Kpy]]*KSc-EffortOutcomesAG0[[#This Row],[KPz]]*KSb</f>
        <v>20</v>
      </c>
      <c r="I101" s="8">
        <f>-1*(EffortOutcomesAG0[[#This Row],[KPx]]*KSc-EffortOutcomesAG0[[#This Row],[KPz]]*KSa)</f>
        <v>0.22728721312287004</v>
      </c>
      <c r="J101" s="8">
        <f>(EffortOutcomesAG0[[#This Row],[KPx]]*$C$2-EffortOutcomesAG0[[#This Row],[Kpy]]*KSa)</f>
        <v>2.2728721312287004</v>
      </c>
      <c r="K101" s="8">
        <f>EffortOutcomesAG0[[#This Row],[Kpy]]*KTc-EffortOutcomesAG0[[#This Row],[KPz]]*KTb</f>
        <v>2</v>
      </c>
      <c r="L101" s="8">
        <f>-1*(EffortOutcomesAG0[[#This Row],[KPx]]*KTc-EffortOutcomesAG0[[#This Row],[KPz]]*KTa)</f>
        <v>-17.772712786877129</v>
      </c>
      <c r="M101" s="8">
        <f>(EffortOutcomesAG0[[#This Row],[KPx]]*KTb-EffortOutcomesAG0[[#This Row],[Kpy]]*KTa)</f>
        <v>21.772712786877129</v>
      </c>
      <c r="N101" s="8">
        <f>-EffortOutcomesAG0[[#This Row],[Xp]]*a+EffortOutcomesAG0[[#This Row],[Yp]]*b+EffortOutcomesAG0[[#This Row],[Zp]]*c_</f>
        <v>40</v>
      </c>
      <c r="O101">
        <f>-IF(EffortOutcomesAG0[[#This Row],[Column2]]&gt;0,1,-1)*SQRT(EffortOutcomesAG0[[#This Row],[KPx''i]]^2+EffortOutcomesAG0[[#This Row],[KPx''j]]^2+EffortOutcomesAG0[[#This Row],[KPx''k]]^2)/Ksmag/Scale</f>
        <v>-14.234071926229774</v>
      </c>
      <c r="P101" s="9">
        <f>SQRT(EffortOutcomesAG0[[#This Row],[Kpy''i]]^2+EffortOutcomesAG0[[#This Row],[KPy''j]]^2+EffortOutcomesAG0[[#This Row],[KPy''k]]^2)/KTmag/Scale</f>
        <v>11.503045552553093</v>
      </c>
      <c r="Q1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" s="14">
        <v>44910</v>
      </c>
      <c r="U101" s="9" t="s">
        <v>57</v>
      </c>
      <c r="V101" t="s">
        <v>74</v>
      </c>
      <c r="W101" t="s">
        <v>56</v>
      </c>
      <c r="X101">
        <v>0</v>
      </c>
      <c r="Y101">
        <v>0.9375</v>
      </c>
      <c r="Z101">
        <v>0.55549999999999999</v>
      </c>
      <c r="AA101">
        <v>0.59253333333333336</v>
      </c>
      <c r="AB101">
        <v>0.88880000000000003</v>
      </c>
      <c r="AC101">
        <v>0</v>
      </c>
      <c r="AD101">
        <v>1.1251125112511251</v>
      </c>
      <c r="AE101">
        <v>1.6876687668766877</v>
      </c>
      <c r="AF101">
        <v>0</v>
      </c>
      <c r="AJ101">
        <v>100</v>
      </c>
      <c r="AK101">
        <f>SUBTOTAL(9,EffortOutcomesAG0[[#This Row],[Allocation]:[Iin]])</f>
        <v>5.7871146114611465</v>
      </c>
      <c r="AL101" t="str">
        <f>EffortOutcomesAG0[[#This Row],[WARDS]]&amp;EffortOutcomesAG0[[#This Row],[Role]]&amp;EffortOutcomesAG0[[#This Row],[Shifts]]</f>
        <v>WATTCERT4AM</v>
      </c>
      <c r="AN101">
        <f t="shared" si="2"/>
        <v>0</v>
      </c>
    </row>
    <row r="102" spans="2:40" x14ac:dyDescent="0.25">
      <c r="B102" s="8">
        <f>IF(EffortOutcomesAG0[[#This Row],[Apn]]=0,10,LOG(EffortOutcomesAG0[[#This Row],[Apn]]))</f>
        <v>-0.29423400275348327</v>
      </c>
      <c r="C102" s="8">
        <f>IF(EffortOutcomesAG0[[#This Row],[Ein]]=0,10,LOG(EffortOutcomesAG0[[#This Row],[Ein]]))</f>
        <v>10</v>
      </c>
      <c r="D102" s="8">
        <f>IF(EffortOutcomesAG0[[#This Row],[Iin]]=0,10,LOG(EffortOutcomesAG0[[#This Row],[Iin]]))</f>
        <v>10</v>
      </c>
      <c r="E102" s="8">
        <f>Kx-EffortOutcomesAG0[[#This Row],[Xp]]</f>
        <v>0.29423400275348327</v>
      </c>
      <c r="F102" s="8">
        <f>Ky-EffortOutcomesAG0[[#This Row],[Yp]]</f>
        <v>-11</v>
      </c>
      <c r="G102" s="8">
        <f>Kz-EffortOutcomesAG0[[#This Row],[Zp]]</f>
        <v>-9</v>
      </c>
      <c r="H102" s="8">
        <f>EffortOutcomesAG0[[#This Row],[Kpy]]*KSc-EffortOutcomesAG0[[#This Row],[KPz]]*KSb</f>
        <v>20</v>
      </c>
      <c r="I102" s="8">
        <f>-1*(EffortOutcomesAG0[[#This Row],[KPx]]*KSc-EffortOutcomesAG0[[#This Row],[KPz]]*KSa)</f>
        <v>0.29423400275348327</v>
      </c>
      <c r="J102" s="8">
        <f>(EffortOutcomesAG0[[#This Row],[KPx]]*$C$2-EffortOutcomesAG0[[#This Row],[Kpy]]*KSa)</f>
        <v>2.9423400275348328</v>
      </c>
      <c r="K102" s="8">
        <f>EffortOutcomesAG0[[#This Row],[Kpy]]*KTc-EffortOutcomesAG0[[#This Row],[KPz]]*KTb</f>
        <v>2</v>
      </c>
      <c r="L102" s="8">
        <f>-1*(EffortOutcomesAG0[[#This Row],[KPx]]*KTc-EffortOutcomesAG0[[#This Row],[KPz]]*KTa)</f>
        <v>-17.705765997246516</v>
      </c>
      <c r="M102" s="8">
        <f>(EffortOutcomesAG0[[#This Row],[KPx]]*KTb-EffortOutcomesAG0[[#This Row],[Kpy]]*KTa)</f>
        <v>21.705765997246516</v>
      </c>
      <c r="N102" s="8">
        <f>-EffortOutcomesAG0[[#This Row],[Xp]]*a+EffortOutcomesAG0[[#This Row],[Yp]]*b+EffortOutcomesAG0[[#This Row],[Zp]]*c_</f>
        <v>40</v>
      </c>
      <c r="O102">
        <f>-IF(EffortOutcomesAG0[[#This Row],[Column2]]&gt;0,1,-1)*SQRT(EffortOutcomesAG0[[#This Row],[KPx''i]]^2+EffortOutcomesAG0[[#This Row],[KPx''j]]^2+EffortOutcomesAG0[[#This Row],[KPx''k]]^2)/Ksmag/Scale</f>
        <v>-14.295872454768368</v>
      </c>
      <c r="P102" s="9">
        <f>SQRT(EffortOutcomesAG0[[#This Row],[Kpy''i]]^2+EffortOutcomesAG0[[#This Row],[KPy''j]]^2+EffortOutcomesAG0[[#This Row],[KPy''k]]^2)/KTmag/Scale</f>
        <v>11.464688010557127</v>
      </c>
      <c r="Q1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" s="14">
        <v>44911</v>
      </c>
      <c r="U102" s="9" t="s">
        <v>58</v>
      </c>
      <c r="V102" t="s">
        <v>74</v>
      </c>
      <c r="W102" t="s">
        <v>56</v>
      </c>
      <c r="X102">
        <v>0</v>
      </c>
      <c r="Y102">
        <v>0.9375</v>
      </c>
      <c r="Z102">
        <v>0.47614285714285715</v>
      </c>
      <c r="AA102">
        <v>0.50788571428571427</v>
      </c>
      <c r="AB102">
        <v>0.76182857142857141</v>
      </c>
      <c r="AC102">
        <v>0</v>
      </c>
      <c r="AD102">
        <v>1.3126312631263126</v>
      </c>
      <c r="AE102">
        <v>1.968946894689469</v>
      </c>
      <c r="AF102">
        <v>0</v>
      </c>
      <c r="AJ102">
        <v>101</v>
      </c>
      <c r="AK102">
        <f>SUBTOTAL(9,EffortOutcomesAG0[[#This Row],[Allocation]:[Iin]])</f>
        <v>5.9649353006729244</v>
      </c>
      <c r="AL102" t="str">
        <f>EffortOutcomesAG0[[#This Row],[WARDS]]&amp;EffortOutcomesAG0[[#This Row],[Role]]&amp;EffortOutcomesAG0[[#This Row],[Shifts]]</f>
        <v>WARACERT4AM</v>
      </c>
      <c r="AN102">
        <f t="shared" si="2"/>
        <v>0</v>
      </c>
    </row>
    <row r="103" spans="2:40" x14ac:dyDescent="0.25">
      <c r="B103" s="8">
        <f>IF(EffortOutcomesAG0[[#This Row],[Apn]]=0,10,LOG(EffortOutcomesAG0[[#This Row],[Apn]]))</f>
        <v>-0.29423400275348327</v>
      </c>
      <c r="C103" s="8">
        <f>IF(EffortOutcomesAG0[[#This Row],[Ein]]=0,10,LOG(EffortOutcomesAG0[[#This Row],[Ein]]))</f>
        <v>10</v>
      </c>
      <c r="D103" s="8">
        <f>IF(EffortOutcomesAG0[[#This Row],[Iin]]=0,10,LOG(EffortOutcomesAG0[[#This Row],[Iin]]))</f>
        <v>10</v>
      </c>
      <c r="E103" s="8">
        <f>Kx-EffortOutcomesAG0[[#This Row],[Xp]]</f>
        <v>0.29423400275348327</v>
      </c>
      <c r="F103" s="8">
        <f>Ky-EffortOutcomesAG0[[#This Row],[Yp]]</f>
        <v>-11</v>
      </c>
      <c r="G103" s="8">
        <f>Kz-EffortOutcomesAG0[[#This Row],[Zp]]</f>
        <v>-9</v>
      </c>
      <c r="H103" s="8">
        <f>EffortOutcomesAG0[[#This Row],[Kpy]]*KSc-EffortOutcomesAG0[[#This Row],[KPz]]*KSb</f>
        <v>20</v>
      </c>
      <c r="I103" s="8">
        <f>-1*(EffortOutcomesAG0[[#This Row],[KPx]]*KSc-EffortOutcomesAG0[[#This Row],[KPz]]*KSa)</f>
        <v>0.29423400275348327</v>
      </c>
      <c r="J103" s="8">
        <f>(EffortOutcomesAG0[[#This Row],[KPx]]*$C$2-EffortOutcomesAG0[[#This Row],[Kpy]]*KSa)</f>
        <v>2.9423400275348328</v>
      </c>
      <c r="K103" s="8">
        <f>EffortOutcomesAG0[[#This Row],[Kpy]]*KTc-EffortOutcomesAG0[[#This Row],[KPz]]*KTb</f>
        <v>2</v>
      </c>
      <c r="L103" s="8">
        <f>-1*(EffortOutcomesAG0[[#This Row],[KPx]]*KTc-EffortOutcomesAG0[[#This Row],[KPz]]*KTa)</f>
        <v>-17.705765997246516</v>
      </c>
      <c r="M103" s="8">
        <f>(EffortOutcomesAG0[[#This Row],[KPx]]*KTb-EffortOutcomesAG0[[#This Row],[Kpy]]*KTa)</f>
        <v>21.705765997246516</v>
      </c>
      <c r="N103" s="8">
        <f>-EffortOutcomesAG0[[#This Row],[Xp]]*a+EffortOutcomesAG0[[#This Row],[Yp]]*b+EffortOutcomesAG0[[#This Row],[Zp]]*c_</f>
        <v>40</v>
      </c>
      <c r="O103">
        <f>-IF(EffortOutcomesAG0[[#This Row],[Column2]]&gt;0,1,-1)*SQRT(EffortOutcomesAG0[[#This Row],[KPx''i]]^2+EffortOutcomesAG0[[#This Row],[KPx''j]]^2+EffortOutcomesAG0[[#This Row],[KPx''k]]^2)/Ksmag/Scale</f>
        <v>-14.295872454768368</v>
      </c>
      <c r="P103" s="9">
        <f>SQRT(EffortOutcomesAG0[[#This Row],[Kpy''i]]^2+EffortOutcomesAG0[[#This Row],[KPy''j]]^2+EffortOutcomesAG0[[#This Row],[KPy''k]]^2)/KTmag/Scale</f>
        <v>11.464688010557127</v>
      </c>
      <c r="Q1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" s="14">
        <v>44911</v>
      </c>
      <c r="U103" s="9" t="s">
        <v>54</v>
      </c>
      <c r="V103" t="s">
        <v>74</v>
      </c>
      <c r="W103" t="s">
        <v>56</v>
      </c>
      <c r="X103">
        <v>0</v>
      </c>
      <c r="Y103">
        <v>0.9375</v>
      </c>
      <c r="Z103">
        <v>0.47614285714285715</v>
      </c>
      <c r="AA103">
        <v>0.50788571428571427</v>
      </c>
      <c r="AB103">
        <v>0.76182857142857141</v>
      </c>
      <c r="AC103">
        <v>0</v>
      </c>
      <c r="AD103">
        <v>1.3126312631263126</v>
      </c>
      <c r="AE103">
        <v>1.968946894689469</v>
      </c>
      <c r="AF103">
        <v>0</v>
      </c>
      <c r="AJ103">
        <v>102</v>
      </c>
      <c r="AK103">
        <f>SUBTOTAL(9,EffortOutcomesAG0[[#This Row],[Allocation]:[Iin]])</f>
        <v>5.9649353006729244</v>
      </c>
      <c r="AL103" t="str">
        <f>EffortOutcomesAG0[[#This Row],[WARDS]]&amp;EffortOutcomesAG0[[#This Row],[Role]]&amp;EffortOutcomesAG0[[#This Row],[Shifts]]</f>
        <v>BANKCERT4AM</v>
      </c>
      <c r="AN103">
        <f t="shared" si="2"/>
        <v>0</v>
      </c>
    </row>
    <row r="104" spans="2:40" x14ac:dyDescent="0.25">
      <c r="B104" s="8">
        <f>IF(EffortOutcomesAG0[[#This Row],[Apn]]=0,10,LOG(EffortOutcomesAG0[[#This Row],[Apn]]))</f>
        <v>10</v>
      </c>
      <c r="C104" s="8">
        <f>IF(EffortOutcomesAG0[[#This Row],[Ein]]=0,10,LOG(EffortOutcomesAG0[[#This Row],[Ein]]))</f>
        <v>10</v>
      </c>
      <c r="D104" s="8">
        <f>IF(EffortOutcomesAG0[[#This Row],[Iin]]=0,10,LOG(EffortOutcomesAG0[[#This Row],[Iin]]))</f>
        <v>10</v>
      </c>
      <c r="E104" s="8">
        <f>Kx-EffortOutcomesAG0[[#This Row],[Xp]]</f>
        <v>-10</v>
      </c>
      <c r="F104" s="8">
        <f>Ky-EffortOutcomesAG0[[#This Row],[Yp]]</f>
        <v>-11</v>
      </c>
      <c r="G104" s="8">
        <f>Kz-EffortOutcomesAG0[[#This Row],[Zp]]</f>
        <v>-9</v>
      </c>
      <c r="H104" s="8">
        <f>EffortOutcomesAG0[[#This Row],[Kpy]]*KSc-EffortOutcomesAG0[[#This Row],[KPz]]*KSb</f>
        <v>20</v>
      </c>
      <c r="I104" s="8">
        <f>-1*(EffortOutcomesAG0[[#This Row],[KPx]]*KSc-EffortOutcomesAG0[[#This Row],[KPz]]*KSa)</f>
        <v>-10</v>
      </c>
      <c r="J104" s="8">
        <f>(EffortOutcomesAG0[[#This Row],[KPx]]*$C$2-EffortOutcomesAG0[[#This Row],[Kpy]]*KSa)</f>
        <v>-100</v>
      </c>
      <c r="K104" s="8">
        <f>EffortOutcomesAG0[[#This Row],[Kpy]]*KTc-EffortOutcomesAG0[[#This Row],[KPz]]*KTb</f>
        <v>2</v>
      </c>
      <c r="L104" s="8">
        <f>-1*(EffortOutcomesAG0[[#This Row],[KPx]]*KTc-EffortOutcomesAG0[[#This Row],[KPz]]*KTa)</f>
        <v>-28</v>
      </c>
      <c r="M104" s="8">
        <f>(EffortOutcomesAG0[[#This Row],[KPx]]*KTb-EffortOutcomesAG0[[#This Row],[Kpy]]*KTa)</f>
        <v>32</v>
      </c>
      <c r="N104" s="8">
        <f>-EffortOutcomesAG0[[#This Row],[Xp]]*a+EffortOutcomesAG0[[#This Row],[Yp]]*b+EffortOutcomesAG0[[#This Row],[Zp]]*c_</f>
        <v>40</v>
      </c>
      <c r="O10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" s="9">
        <f>SQRT(EffortOutcomesAG0[[#This Row],[Kpy''i]]^2+EffortOutcomesAG0[[#This Row],[KPy''j]]^2+EffortOutcomesAG0[[#This Row],[KPy''k]]^2)/KTmag/Scale</f>
        <v>17.37814719698277</v>
      </c>
      <c r="Q1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" s="14">
        <v>44911</v>
      </c>
      <c r="U104" s="9" t="s">
        <v>76</v>
      </c>
      <c r="V104" t="s">
        <v>74</v>
      </c>
      <c r="W104" t="s">
        <v>56</v>
      </c>
      <c r="X104">
        <v>0</v>
      </c>
      <c r="Y104">
        <v>0</v>
      </c>
      <c r="Z104">
        <v>0</v>
      </c>
      <c r="AJ104">
        <v>103</v>
      </c>
      <c r="AK104">
        <f>SUBTOTAL(9,EffortOutcomesAG0[[#This Row],[Allocation]:[Iin]])</f>
        <v>0</v>
      </c>
      <c r="AL104" t="str">
        <f>EffortOutcomesAG0[[#This Row],[WARDS]]&amp;EffortOutcomesAG0[[#This Row],[Role]]&amp;EffortOutcomesAG0[[#This Row],[Shifts]]</f>
        <v>OtherCERT4AM</v>
      </c>
      <c r="AN104">
        <f t="shared" si="2"/>
        <v>0</v>
      </c>
    </row>
    <row r="105" spans="2:40" x14ac:dyDescent="0.25">
      <c r="B105" s="8">
        <f>IF(EffortOutcomesAG0[[#This Row],[Apn]]=0,10,LOG(EffortOutcomesAG0[[#This Row],[Apn]]))</f>
        <v>-0.29423400275348327</v>
      </c>
      <c r="C105" s="8">
        <f>IF(EffortOutcomesAG0[[#This Row],[Ein]]=0,10,LOG(EffortOutcomesAG0[[#This Row],[Ein]]))</f>
        <v>10</v>
      </c>
      <c r="D105" s="8">
        <f>IF(EffortOutcomesAG0[[#This Row],[Iin]]=0,10,LOG(EffortOutcomesAG0[[#This Row],[Iin]]))</f>
        <v>10</v>
      </c>
      <c r="E105" s="8">
        <f>Kx-EffortOutcomesAG0[[#This Row],[Xp]]</f>
        <v>0.29423400275348327</v>
      </c>
      <c r="F105" s="8">
        <f>Ky-EffortOutcomesAG0[[#This Row],[Yp]]</f>
        <v>-11</v>
      </c>
      <c r="G105" s="8">
        <f>Kz-EffortOutcomesAG0[[#This Row],[Zp]]</f>
        <v>-9</v>
      </c>
      <c r="H105" s="8">
        <f>EffortOutcomesAG0[[#This Row],[Kpy]]*KSc-EffortOutcomesAG0[[#This Row],[KPz]]*KSb</f>
        <v>20</v>
      </c>
      <c r="I105" s="8">
        <f>-1*(EffortOutcomesAG0[[#This Row],[KPx]]*KSc-EffortOutcomesAG0[[#This Row],[KPz]]*KSa)</f>
        <v>0.29423400275348327</v>
      </c>
      <c r="J105" s="8">
        <f>(EffortOutcomesAG0[[#This Row],[KPx]]*$C$2-EffortOutcomesAG0[[#This Row],[Kpy]]*KSa)</f>
        <v>2.9423400275348328</v>
      </c>
      <c r="K105" s="8">
        <f>EffortOutcomesAG0[[#This Row],[Kpy]]*KTc-EffortOutcomesAG0[[#This Row],[KPz]]*KTb</f>
        <v>2</v>
      </c>
      <c r="L105" s="8">
        <f>-1*(EffortOutcomesAG0[[#This Row],[KPx]]*KTc-EffortOutcomesAG0[[#This Row],[KPz]]*KTa)</f>
        <v>-17.705765997246516</v>
      </c>
      <c r="M105" s="8">
        <f>(EffortOutcomesAG0[[#This Row],[KPx]]*KTb-EffortOutcomesAG0[[#This Row],[Kpy]]*KTa)</f>
        <v>21.705765997246516</v>
      </c>
      <c r="N105" s="8">
        <f>-EffortOutcomesAG0[[#This Row],[Xp]]*a+EffortOutcomesAG0[[#This Row],[Yp]]*b+EffortOutcomesAG0[[#This Row],[Zp]]*c_</f>
        <v>40</v>
      </c>
      <c r="O105">
        <f>-IF(EffortOutcomesAG0[[#This Row],[Column2]]&gt;0,1,-1)*SQRT(EffortOutcomesAG0[[#This Row],[KPx''i]]^2+EffortOutcomesAG0[[#This Row],[KPx''j]]^2+EffortOutcomesAG0[[#This Row],[KPx''k]]^2)/Ksmag/Scale</f>
        <v>-14.295872454768368</v>
      </c>
      <c r="P105" s="9">
        <f>SQRT(EffortOutcomesAG0[[#This Row],[Kpy''i]]^2+EffortOutcomesAG0[[#This Row],[KPy''j]]^2+EffortOutcomesAG0[[#This Row],[KPy''k]]^2)/KTmag/Scale</f>
        <v>11.464688010557127</v>
      </c>
      <c r="Q1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" s="14">
        <v>44911</v>
      </c>
      <c r="U105" s="9" t="s">
        <v>57</v>
      </c>
      <c r="V105" t="s">
        <v>74</v>
      </c>
      <c r="W105" t="s">
        <v>56</v>
      </c>
      <c r="X105">
        <v>0</v>
      </c>
      <c r="Y105">
        <v>0.9375</v>
      </c>
      <c r="Z105">
        <v>0.47614285714285715</v>
      </c>
      <c r="AA105">
        <v>0.50788571428571427</v>
      </c>
      <c r="AB105">
        <v>0.76182857142857141</v>
      </c>
      <c r="AC105">
        <v>0</v>
      </c>
      <c r="AD105">
        <v>1.3126312631263126</v>
      </c>
      <c r="AE105">
        <v>1.968946894689469</v>
      </c>
      <c r="AF105">
        <v>0</v>
      </c>
      <c r="AJ105">
        <v>104</v>
      </c>
      <c r="AK105">
        <f>SUBTOTAL(9,EffortOutcomesAG0[[#This Row],[Allocation]:[Iin]])</f>
        <v>5.9649353006729244</v>
      </c>
      <c r="AL105" t="str">
        <f>EffortOutcomesAG0[[#This Row],[WARDS]]&amp;EffortOutcomesAG0[[#This Row],[Role]]&amp;EffortOutcomesAG0[[#This Row],[Shifts]]</f>
        <v>WATTCERT4AM</v>
      </c>
      <c r="AN105">
        <f t="shared" si="2"/>
        <v>0</v>
      </c>
    </row>
    <row r="106" spans="2:40" x14ac:dyDescent="0.25">
      <c r="B106" s="8">
        <f>IF(EffortOutcomesAG0[[#This Row],[Apn]]=0,10,LOG(EffortOutcomesAG0[[#This Row],[Apn]]))</f>
        <v>10</v>
      </c>
      <c r="C106" s="8">
        <f>IF(EffortOutcomesAG0[[#This Row],[Ein]]=0,10,LOG(EffortOutcomesAG0[[#This Row],[Ein]]))</f>
        <v>10</v>
      </c>
      <c r="D106" s="8">
        <f>IF(EffortOutcomesAG0[[#This Row],[Iin]]=0,10,LOG(EffortOutcomesAG0[[#This Row],[Iin]]))</f>
        <v>10</v>
      </c>
      <c r="E106" s="8">
        <f>Kx-EffortOutcomesAG0[[#This Row],[Xp]]</f>
        <v>-10</v>
      </c>
      <c r="F106" s="8">
        <f>Ky-EffortOutcomesAG0[[#This Row],[Yp]]</f>
        <v>-11</v>
      </c>
      <c r="G106" s="8">
        <f>Kz-EffortOutcomesAG0[[#This Row],[Zp]]</f>
        <v>-9</v>
      </c>
      <c r="H106" s="8">
        <f>EffortOutcomesAG0[[#This Row],[Kpy]]*KSc-EffortOutcomesAG0[[#This Row],[KPz]]*KSb</f>
        <v>20</v>
      </c>
      <c r="I106" s="8">
        <f>-1*(EffortOutcomesAG0[[#This Row],[KPx]]*KSc-EffortOutcomesAG0[[#This Row],[KPz]]*KSa)</f>
        <v>-10</v>
      </c>
      <c r="J106" s="8">
        <f>(EffortOutcomesAG0[[#This Row],[KPx]]*$C$2-EffortOutcomesAG0[[#This Row],[Kpy]]*KSa)</f>
        <v>-100</v>
      </c>
      <c r="K106" s="8">
        <f>EffortOutcomesAG0[[#This Row],[Kpy]]*KTc-EffortOutcomesAG0[[#This Row],[KPz]]*KTb</f>
        <v>2</v>
      </c>
      <c r="L106" s="8">
        <f>-1*(EffortOutcomesAG0[[#This Row],[KPx]]*KTc-EffortOutcomesAG0[[#This Row],[KPz]]*KTa)</f>
        <v>-28</v>
      </c>
      <c r="M106" s="8">
        <f>(EffortOutcomesAG0[[#This Row],[KPx]]*KTb-EffortOutcomesAG0[[#This Row],[Kpy]]*KTa)</f>
        <v>32</v>
      </c>
      <c r="N106" s="8">
        <f>-EffortOutcomesAG0[[#This Row],[Xp]]*a+EffortOutcomesAG0[[#This Row],[Yp]]*b+EffortOutcomesAG0[[#This Row],[Zp]]*c_</f>
        <v>40</v>
      </c>
      <c r="O106">
        <f>-IF(EffortOutcomesAG0[[#This Row],[Column2]]&gt;0,1,-1)*SQRT(EffortOutcomesAG0[[#This Row],[KPx''i]]^2+EffortOutcomesAG0[[#This Row],[KPx''j]]^2+EffortOutcomesAG0[[#This Row],[KPx''k]]^2)/Ksmag/Scale</f>
        <v>-72.456883730947197</v>
      </c>
      <c r="P106" s="9">
        <f>SQRT(EffortOutcomesAG0[[#This Row],[Kpy''i]]^2+EffortOutcomesAG0[[#This Row],[KPy''j]]^2+EffortOutcomesAG0[[#This Row],[KPy''k]]^2)/KTmag/Scale</f>
        <v>17.37814719698277</v>
      </c>
      <c r="Q1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" s="14">
        <v>44912</v>
      </c>
      <c r="U106" s="9" t="s">
        <v>76</v>
      </c>
      <c r="V106" t="s">
        <v>74</v>
      </c>
      <c r="W106" t="s">
        <v>56</v>
      </c>
      <c r="X106">
        <v>0</v>
      </c>
      <c r="Y106">
        <v>0</v>
      </c>
      <c r="Z106">
        <v>0</v>
      </c>
      <c r="AJ106">
        <v>105</v>
      </c>
      <c r="AK106">
        <f>SUBTOTAL(9,EffortOutcomesAG0[[#This Row],[Allocation]:[Iin]])</f>
        <v>0</v>
      </c>
      <c r="AL106" t="str">
        <f>EffortOutcomesAG0[[#This Row],[WARDS]]&amp;EffortOutcomesAG0[[#This Row],[Role]]&amp;EffortOutcomesAG0[[#This Row],[Shifts]]</f>
        <v>OtherCERT4AM</v>
      </c>
      <c r="AN106">
        <f t="shared" si="2"/>
        <v>0</v>
      </c>
    </row>
    <row r="107" spans="2:40" x14ac:dyDescent="0.25">
      <c r="B107" s="8">
        <f>IF(EffortOutcomesAG0[[#This Row],[Apn]]=0,10,LOG(EffortOutcomesAG0[[#This Row],[Apn]]))</f>
        <v>-0.29423400275348327</v>
      </c>
      <c r="C107" s="8">
        <f>IF(EffortOutcomesAG0[[#This Row],[Ein]]=0,10,LOG(EffortOutcomesAG0[[#This Row],[Ein]]))</f>
        <v>10</v>
      </c>
      <c r="D107" s="8">
        <f>IF(EffortOutcomesAG0[[#This Row],[Iin]]=0,10,LOG(EffortOutcomesAG0[[#This Row],[Iin]]))</f>
        <v>10</v>
      </c>
      <c r="E107" s="8">
        <f>Kx-EffortOutcomesAG0[[#This Row],[Xp]]</f>
        <v>0.29423400275348327</v>
      </c>
      <c r="F107" s="8">
        <f>Ky-EffortOutcomesAG0[[#This Row],[Yp]]</f>
        <v>-11</v>
      </c>
      <c r="G107" s="8">
        <f>Kz-EffortOutcomesAG0[[#This Row],[Zp]]</f>
        <v>-9</v>
      </c>
      <c r="H107" s="8">
        <f>EffortOutcomesAG0[[#This Row],[Kpy]]*KSc-EffortOutcomesAG0[[#This Row],[KPz]]*KSb</f>
        <v>20</v>
      </c>
      <c r="I107" s="8">
        <f>-1*(EffortOutcomesAG0[[#This Row],[KPx]]*KSc-EffortOutcomesAG0[[#This Row],[KPz]]*KSa)</f>
        <v>0.29423400275348327</v>
      </c>
      <c r="J107" s="8">
        <f>(EffortOutcomesAG0[[#This Row],[KPx]]*$C$2-EffortOutcomesAG0[[#This Row],[Kpy]]*KSa)</f>
        <v>2.9423400275348328</v>
      </c>
      <c r="K107" s="8">
        <f>EffortOutcomesAG0[[#This Row],[Kpy]]*KTc-EffortOutcomesAG0[[#This Row],[KPz]]*KTb</f>
        <v>2</v>
      </c>
      <c r="L107" s="8">
        <f>-1*(EffortOutcomesAG0[[#This Row],[KPx]]*KTc-EffortOutcomesAG0[[#This Row],[KPz]]*KTa)</f>
        <v>-17.705765997246516</v>
      </c>
      <c r="M107" s="8">
        <f>(EffortOutcomesAG0[[#This Row],[KPx]]*KTb-EffortOutcomesAG0[[#This Row],[Kpy]]*KTa)</f>
        <v>21.705765997246516</v>
      </c>
      <c r="N107" s="8">
        <f>-EffortOutcomesAG0[[#This Row],[Xp]]*a+EffortOutcomesAG0[[#This Row],[Yp]]*b+EffortOutcomesAG0[[#This Row],[Zp]]*c_</f>
        <v>40</v>
      </c>
      <c r="O107">
        <f>-IF(EffortOutcomesAG0[[#This Row],[Column2]]&gt;0,1,-1)*SQRT(EffortOutcomesAG0[[#This Row],[KPx''i]]^2+EffortOutcomesAG0[[#This Row],[KPx''j]]^2+EffortOutcomesAG0[[#This Row],[KPx''k]]^2)/Ksmag/Scale</f>
        <v>-14.295872454768368</v>
      </c>
      <c r="P107" s="9">
        <f>SQRT(EffortOutcomesAG0[[#This Row],[Kpy''i]]^2+EffortOutcomesAG0[[#This Row],[KPy''j]]^2+EffortOutcomesAG0[[#This Row],[KPy''k]]^2)/KTmag/Scale</f>
        <v>11.464688010557127</v>
      </c>
      <c r="Q1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" s="14">
        <v>44912</v>
      </c>
      <c r="U107" s="9" t="s">
        <v>54</v>
      </c>
      <c r="V107" t="s">
        <v>74</v>
      </c>
      <c r="W107" t="s">
        <v>56</v>
      </c>
      <c r="X107">
        <v>0</v>
      </c>
      <c r="Y107">
        <v>0.9375</v>
      </c>
      <c r="Z107">
        <v>0.47614285714285715</v>
      </c>
      <c r="AA107">
        <v>0.50788571428571427</v>
      </c>
      <c r="AB107">
        <v>0.76182857142857141</v>
      </c>
      <c r="AC107">
        <v>0</v>
      </c>
      <c r="AD107">
        <v>1.3126312631263126</v>
      </c>
      <c r="AE107">
        <v>1.968946894689469</v>
      </c>
      <c r="AF107">
        <v>0</v>
      </c>
      <c r="AJ107">
        <v>106</v>
      </c>
      <c r="AK107">
        <f>SUBTOTAL(9,EffortOutcomesAG0[[#This Row],[Allocation]:[Iin]])</f>
        <v>5.9649353006729244</v>
      </c>
      <c r="AL107" t="str">
        <f>EffortOutcomesAG0[[#This Row],[WARDS]]&amp;EffortOutcomesAG0[[#This Row],[Role]]&amp;EffortOutcomesAG0[[#This Row],[Shifts]]</f>
        <v>BANKCERT4AM</v>
      </c>
      <c r="AN107">
        <f t="shared" si="2"/>
        <v>0</v>
      </c>
    </row>
    <row r="108" spans="2:40" x14ac:dyDescent="0.25">
      <c r="B108" s="8">
        <f>IF(EffortOutcomesAG0[[#This Row],[Apn]]=0,10,LOG(EffortOutcomesAG0[[#This Row],[Apn]]))</f>
        <v>-0.29423400275348327</v>
      </c>
      <c r="C108" s="8">
        <f>IF(EffortOutcomesAG0[[#This Row],[Ein]]=0,10,LOG(EffortOutcomesAG0[[#This Row],[Ein]]))</f>
        <v>10</v>
      </c>
      <c r="D108" s="8">
        <f>IF(EffortOutcomesAG0[[#This Row],[Iin]]=0,10,LOG(EffortOutcomesAG0[[#This Row],[Iin]]))</f>
        <v>10</v>
      </c>
      <c r="E108" s="8">
        <f>Kx-EffortOutcomesAG0[[#This Row],[Xp]]</f>
        <v>0.29423400275348327</v>
      </c>
      <c r="F108" s="8">
        <f>Ky-EffortOutcomesAG0[[#This Row],[Yp]]</f>
        <v>-11</v>
      </c>
      <c r="G108" s="8">
        <f>Kz-EffortOutcomesAG0[[#This Row],[Zp]]</f>
        <v>-9</v>
      </c>
      <c r="H108" s="8">
        <f>EffortOutcomesAG0[[#This Row],[Kpy]]*KSc-EffortOutcomesAG0[[#This Row],[KPz]]*KSb</f>
        <v>20</v>
      </c>
      <c r="I108" s="8">
        <f>-1*(EffortOutcomesAG0[[#This Row],[KPx]]*KSc-EffortOutcomesAG0[[#This Row],[KPz]]*KSa)</f>
        <v>0.29423400275348327</v>
      </c>
      <c r="J108" s="8">
        <f>(EffortOutcomesAG0[[#This Row],[KPx]]*$C$2-EffortOutcomesAG0[[#This Row],[Kpy]]*KSa)</f>
        <v>2.9423400275348328</v>
      </c>
      <c r="K108" s="8">
        <f>EffortOutcomesAG0[[#This Row],[Kpy]]*KTc-EffortOutcomesAG0[[#This Row],[KPz]]*KTb</f>
        <v>2</v>
      </c>
      <c r="L108" s="8">
        <f>-1*(EffortOutcomesAG0[[#This Row],[KPx]]*KTc-EffortOutcomesAG0[[#This Row],[KPz]]*KTa)</f>
        <v>-17.705765997246516</v>
      </c>
      <c r="M108" s="8">
        <f>(EffortOutcomesAG0[[#This Row],[KPx]]*KTb-EffortOutcomesAG0[[#This Row],[Kpy]]*KTa)</f>
        <v>21.705765997246516</v>
      </c>
      <c r="N108" s="8">
        <f>-EffortOutcomesAG0[[#This Row],[Xp]]*a+EffortOutcomesAG0[[#This Row],[Yp]]*b+EffortOutcomesAG0[[#This Row],[Zp]]*c_</f>
        <v>40</v>
      </c>
      <c r="O108">
        <f>-IF(EffortOutcomesAG0[[#This Row],[Column2]]&gt;0,1,-1)*SQRT(EffortOutcomesAG0[[#This Row],[KPx''i]]^2+EffortOutcomesAG0[[#This Row],[KPx''j]]^2+EffortOutcomesAG0[[#This Row],[KPx''k]]^2)/Ksmag/Scale</f>
        <v>-14.295872454768368</v>
      </c>
      <c r="P108" s="9">
        <f>SQRT(EffortOutcomesAG0[[#This Row],[Kpy''i]]^2+EffortOutcomesAG0[[#This Row],[KPy''j]]^2+EffortOutcomesAG0[[#This Row],[KPy''k]]^2)/KTmag/Scale</f>
        <v>11.464688010557127</v>
      </c>
      <c r="Q1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" s="14">
        <v>44912</v>
      </c>
      <c r="U108" s="9" t="s">
        <v>57</v>
      </c>
      <c r="V108" t="s">
        <v>74</v>
      </c>
      <c r="W108" t="s">
        <v>56</v>
      </c>
      <c r="X108">
        <v>0</v>
      </c>
      <c r="Y108">
        <v>0.9375</v>
      </c>
      <c r="Z108">
        <v>0.47614285714285715</v>
      </c>
      <c r="AA108">
        <v>0.50788571428571427</v>
      </c>
      <c r="AB108">
        <v>0.76182857142857141</v>
      </c>
      <c r="AC108">
        <v>0</v>
      </c>
      <c r="AD108">
        <v>1.3126312631263126</v>
      </c>
      <c r="AE108">
        <v>1.968946894689469</v>
      </c>
      <c r="AF108">
        <v>0</v>
      </c>
      <c r="AJ108">
        <v>107</v>
      </c>
      <c r="AK108">
        <f>SUBTOTAL(9,EffortOutcomesAG0[[#This Row],[Allocation]:[Iin]])</f>
        <v>5.9649353006729244</v>
      </c>
      <c r="AL108" t="str">
        <f>EffortOutcomesAG0[[#This Row],[WARDS]]&amp;EffortOutcomesAG0[[#This Row],[Role]]&amp;EffortOutcomesAG0[[#This Row],[Shifts]]</f>
        <v>WATTCERT4AM</v>
      </c>
      <c r="AN108">
        <f t="shared" si="2"/>
        <v>0</v>
      </c>
    </row>
    <row r="109" spans="2:40" x14ac:dyDescent="0.25">
      <c r="B109" s="8">
        <f>IF(EffortOutcomesAG0[[#This Row],[Apn]]=0,10,LOG(EffortOutcomesAG0[[#This Row],[Apn]]))</f>
        <v>-0.29423400275348327</v>
      </c>
      <c r="C109" s="8">
        <f>IF(EffortOutcomesAG0[[#This Row],[Ein]]=0,10,LOG(EffortOutcomesAG0[[#This Row],[Ein]]))</f>
        <v>10</v>
      </c>
      <c r="D109" s="8">
        <f>IF(EffortOutcomesAG0[[#This Row],[Iin]]=0,10,LOG(EffortOutcomesAG0[[#This Row],[Iin]]))</f>
        <v>10</v>
      </c>
      <c r="E109" s="8">
        <f>Kx-EffortOutcomesAG0[[#This Row],[Xp]]</f>
        <v>0.29423400275348327</v>
      </c>
      <c r="F109" s="8">
        <f>Ky-EffortOutcomesAG0[[#This Row],[Yp]]</f>
        <v>-11</v>
      </c>
      <c r="G109" s="8">
        <f>Kz-EffortOutcomesAG0[[#This Row],[Zp]]</f>
        <v>-9</v>
      </c>
      <c r="H109" s="8">
        <f>EffortOutcomesAG0[[#This Row],[Kpy]]*KSc-EffortOutcomesAG0[[#This Row],[KPz]]*KSb</f>
        <v>20</v>
      </c>
      <c r="I109" s="8">
        <f>-1*(EffortOutcomesAG0[[#This Row],[KPx]]*KSc-EffortOutcomesAG0[[#This Row],[KPz]]*KSa)</f>
        <v>0.29423400275348327</v>
      </c>
      <c r="J109" s="8">
        <f>(EffortOutcomesAG0[[#This Row],[KPx]]*$C$2-EffortOutcomesAG0[[#This Row],[Kpy]]*KSa)</f>
        <v>2.9423400275348328</v>
      </c>
      <c r="K109" s="8">
        <f>EffortOutcomesAG0[[#This Row],[Kpy]]*KTc-EffortOutcomesAG0[[#This Row],[KPz]]*KTb</f>
        <v>2</v>
      </c>
      <c r="L109" s="8">
        <f>-1*(EffortOutcomesAG0[[#This Row],[KPx]]*KTc-EffortOutcomesAG0[[#This Row],[KPz]]*KTa)</f>
        <v>-17.705765997246516</v>
      </c>
      <c r="M109" s="8">
        <f>(EffortOutcomesAG0[[#This Row],[KPx]]*KTb-EffortOutcomesAG0[[#This Row],[Kpy]]*KTa)</f>
        <v>21.705765997246516</v>
      </c>
      <c r="N109" s="8">
        <f>-EffortOutcomesAG0[[#This Row],[Xp]]*a+EffortOutcomesAG0[[#This Row],[Yp]]*b+EffortOutcomesAG0[[#This Row],[Zp]]*c_</f>
        <v>40</v>
      </c>
      <c r="O109">
        <f>-IF(EffortOutcomesAG0[[#This Row],[Column2]]&gt;0,1,-1)*SQRT(EffortOutcomesAG0[[#This Row],[KPx''i]]^2+EffortOutcomesAG0[[#This Row],[KPx''j]]^2+EffortOutcomesAG0[[#This Row],[KPx''k]]^2)/Ksmag/Scale</f>
        <v>-14.295872454768368</v>
      </c>
      <c r="P109" s="9">
        <f>SQRT(EffortOutcomesAG0[[#This Row],[Kpy''i]]^2+EffortOutcomesAG0[[#This Row],[KPy''j]]^2+EffortOutcomesAG0[[#This Row],[KPy''k]]^2)/KTmag/Scale</f>
        <v>11.464688010557127</v>
      </c>
      <c r="Q1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" s="14">
        <v>44912</v>
      </c>
      <c r="U109" s="9" t="s">
        <v>58</v>
      </c>
      <c r="V109" t="s">
        <v>74</v>
      </c>
      <c r="W109" t="s">
        <v>56</v>
      </c>
      <c r="X109">
        <v>0</v>
      </c>
      <c r="Y109">
        <v>0.9375</v>
      </c>
      <c r="Z109">
        <v>0.47614285714285715</v>
      </c>
      <c r="AA109">
        <v>0.50788571428571427</v>
      </c>
      <c r="AB109">
        <v>0.76182857142857141</v>
      </c>
      <c r="AC109">
        <v>0</v>
      </c>
      <c r="AD109">
        <v>1.3126312631263126</v>
      </c>
      <c r="AE109">
        <v>1.968946894689469</v>
      </c>
      <c r="AF109">
        <v>0</v>
      </c>
      <c r="AJ109">
        <v>108</v>
      </c>
      <c r="AK109">
        <f>SUBTOTAL(9,EffortOutcomesAG0[[#This Row],[Allocation]:[Iin]])</f>
        <v>5.9649353006729244</v>
      </c>
      <c r="AL109" t="str">
        <f>EffortOutcomesAG0[[#This Row],[WARDS]]&amp;EffortOutcomesAG0[[#This Row],[Role]]&amp;EffortOutcomesAG0[[#This Row],[Shifts]]</f>
        <v>WARACERT4AM</v>
      </c>
      <c r="AN109">
        <f t="shared" si="2"/>
        <v>0</v>
      </c>
    </row>
    <row r="110" spans="2:40" x14ac:dyDescent="0.25">
      <c r="B110" s="8">
        <f>IF(EffortOutcomesAG0[[#This Row],[Apn]]=0,10,LOG(EffortOutcomesAG0[[#This Row],[Apn]]))</f>
        <v>-0.41917273936178318</v>
      </c>
      <c r="C110" s="8">
        <f>IF(EffortOutcomesAG0[[#This Row],[Ein]]=0,10,LOG(EffortOutcomesAG0[[#This Row],[Ein]]))</f>
        <v>10</v>
      </c>
      <c r="D110" s="8">
        <f>IF(EffortOutcomesAG0[[#This Row],[Iin]]=0,10,LOG(EffortOutcomesAG0[[#This Row],[Iin]]))</f>
        <v>10</v>
      </c>
      <c r="E110" s="8">
        <f>Kx-EffortOutcomesAG0[[#This Row],[Xp]]</f>
        <v>0.41917273936178318</v>
      </c>
      <c r="F110" s="8">
        <f>Ky-EffortOutcomesAG0[[#This Row],[Yp]]</f>
        <v>-11</v>
      </c>
      <c r="G110" s="8">
        <f>Kz-EffortOutcomesAG0[[#This Row],[Zp]]</f>
        <v>-9</v>
      </c>
      <c r="H110" s="8">
        <f>EffortOutcomesAG0[[#This Row],[Kpy]]*KSc-EffortOutcomesAG0[[#This Row],[KPz]]*KSb</f>
        <v>20</v>
      </c>
      <c r="I110" s="8">
        <f>-1*(EffortOutcomesAG0[[#This Row],[KPx]]*KSc-EffortOutcomesAG0[[#This Row],[KPz]]*KSa)</f>
        <v>0.41917273936178318</v>
      </c>
      <c r="J110" s="8">
        <f>(EffortOutcomesAG0[[#This Row],[KPx]]*$C$2-EffortOutcomesAG0[[#This Row],[Kpy]]*KSa)</f>
        <v>4.1917273936178319</v>
      </c>
      <c r="K110" s="8">
        <f>EffortOutcomesAG0[[#This Row],[Kpy]]*KTc-EffortOutcomesAG0[[#This Row],[KPz]]*KTb</f>
        <v>2</v>
      </c>
      <c r="L110" s="8">
        <f>-1*(EffortOutcomesAG0[[#This Row],[KPx]]*KTc-EffortOutcomesAG0[[#This Row],[KPz]]*KTa)</f>
        <v>-17.580827260638216</v>
      </c>
      <c r="M110" s="8">
        <f>(EffortOutcomesAG0[[#This Row],[KPx]]*KTb-EffortOutcomesAG0[[#This Row],[Kpy]]*KTa)</f>
        <v>21.580827260638216</v>
      </c>
      <c r="N110" s="8">
        <f>-EffortOutcomesAG0[[#This Row],[Xp]]*a+EffortOutcomesAG0[[#This Row],[Yp]]*b+EffortOutcomesAG0[[#This Row],[Zp]]*c_</f>
        <v>40</v>
      </c>
      <c r="O110">
        <f>-IF(EffortOutcomesAG0[[#This Row],[Column2]]&gt;0,1,-1)*SQRT(EffortOutcomesAG0[[#This Row],[KPx''i]]^2+EffortOutcomesAG0[[#This Row],[KPx''j]]^2+EffortOutcomesAG0[[#This Row],[KPx''k]]^2)/Ksmag/Scale</f>
        <v>-14.452444158823624</v>
      </c>
      <c r="P110" s="9">
        <f>SQRT(EffortOutcomesAG0[[#This Row],[Kpy''i]]^2+EffortOutcomesAG0[[#This Row],[KPy''j]]^2+EffortOutcomesAG0[[#This Row],[KPy''k]]^2)/KTmag/Scale</f>
        <v>11.393108972985274</v>
      </c>
      <c r="Q1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" s="14">
        <v>44913</v>
      </c>
      <c r="U110" s="9" t="s">
        <v>54</v>
      </c>
      <c r="V110" t="s">
        <v>74</v>
      </c>
      <c r="W110" t="s">
        <v>56</v>
      </c>
      <c r="X110">
        <v>0</v>
      </c>
      <c r="Y110">
        <v>0.9375</v>
      </c>
      <c r="Z110">
        <v>0.35710714285714285</v>
      </c>
      <c r="AA110">
        <v>0.38091428571428571</v>
      </c>
      <c r="AB110">
        <v>0.57137142857142853</v>
      </c>
      <c r="AC110">
        <v>0</v>
      </c>
      <c r="AD110">
        <v>1.7501750175017503</v>
      </c>
      <c r="AE110">
        <v>2.6252625262526252</v>
      </c>
      <c r="AF110">
        <v>0</v>
      </c>
      <c r="AJ110">
        <v>109</v>
      </c>
      <c r="AK110">
        <f>SUBTOTAL(9,EffortOutcomesAG0[[#This Row],[Allocation]:[Iin]])</f>
        <v>6.6223304008972326</v>
      </c>
      <c r="AL110" t="str">
        <f>EffortOutcomesAG0[[#This Row],[WARDS]]&amp;EffortOutcomesAG0[[#This Row],[Role]]&amp;EffortOutcomesAG0[[#This Row],[Shifts]]</f>
        <v>BANKCERT4AM</v>
      </c>
      <c r="AN110">
        <f t="shared" si="2"/>
        <v>0</v>
      </c>
    </row>
    <row r="111" spans="2:40" x14ac:dyDescent="0.25">
      <c r="B111" s="8">
        <f>IF(EffortOutcomesAG0[[#This Row],[Apn]]=0,10,LOG(EffortOutcomesAG0[[#This Row],[Apn]]))</f>
        <v>10</v>
      </c>
      <c r="C111" s="8">
        <f>IF(EffortOutcomesAG0[[#This Row],[Ein]]=0,10,LOG(EffortOutcomesAG0[[#This Row],[Ein]]))</f>
        <v>10</v>
      </c>
      <c r="D111" s="8">
        <f>IF(EffortOutcomesAG0[[#This Row],[Iin]]=0,10,LOG(EffortOutcomesAG0[[#This Row],[Iin]]))</f>
        <v>10</v>
      </c>
      <c r="E111" s="8">
        <f>Kx-EffortOutcomesAG0[[#This Row],[Xp]]</f>
        <v>-10</v>
      </c>
      <c r="F111" s="8">
        <f>Ky-EffortOutcomesAG0[[#This Row],[Yp]]</f>
        <v>-11</v>
      </c>
      <c r="G111" s="8">
        <f>Kz-EffortOutcomesAG0[[#This Row],[Zp]]</f>
        <v>-9</v>
      </c>
      <c r="H111" s="8">
        <f>EffortOutcomesAG0[[#This Row],[Kpy]]*KSc-EffortOutcomesAG0[[#This Row],[KPz]]*KSb</f>
        <v>20</v>
      </c>
      <c r="I111" s="8">
        <f>-1*(EffortOutcomesAG0[[#This Row],[KPx]]*KSc-EffortOutcomesAG0[[#This Row],[KPz]]*KSa)</f>
        <v>-10</v>
      </c>
      <c r="J111" s="8">
        <f>(EffortOutcomesAG0[[#This Row],[KPx]]*$C$2-EffortOutcomesAG0[[#This Row],[Kpy]]*KSa)</f>
        <v>-100</v>
      </c>
      <c r="K111" s="8">
        <f>EffortOutcomesAG0[[#This Row],[Kpy]]*KTc-EffortOutcomesAG0[[#This Row],[KPz]]*KTb</f>
        <v>2</v>
      </c>
      <c r="L111" s="8">
        <f>-1*(EffortOutcomesAG0[[#This Row],[KPx]]*KTc-EffortOutcomesAG0[[#This Row],[KPz]]*KTa)</f>
        <v>-28</v>
      </c>
      <c r="M111" s="8">
        <f>(EffortOutcomesAG0[[#This Row],[KPx]]*KTb-EffortOutcomesAG0[[#This Row],[Kpy]]*KTa)</f>
        <v>32</v>
      </c>
      <c r="N111" s="8">
        <f>-EffortOutcomesAG0[[#This Row],[Xp]]*a+EffortOutcomesAG0[[#This Row],[Yp]]*b+EffortOutcomesAG0[[#This Row],[Zp]]*c_</f>
        <v>40</v>
      </c>
      <c r="O11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1" s="9">
        <f>SQRT(EffortOutcomesAG0[[#This Row],[Kpy''i]]^2+EffortOutcomesAG0[[#This Row],[KPy''j]]^2+EffortOutcomesAG0[[#This Row],[KPy''k]]^2)/KTmag/Scale</f>
        <v>17.37814719698277</v>
      </c>
      <c r="Q1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" s="14">
        <v>44913</v>
      </c>
      <c r="U111" s="9" t="s">
        <v>76</v>
      </c>
      <c r="V111" t="s">
        <v>74</v>
      </c>
      <c r="W111" t="s">
        <v>56</v>
      </c>
      <c r="X111">
        <v>0</v>
      </c>
      <c r="Y111">
        <v>0</v>
      </c>
      <c r="Z111">
        <v>0</v>
      </c>
      <c r="AJ111">
        <v>110</v>
      </c>
      <c r="AK111">
        <f>SUBTOTAL(9,EffortOutcomesAG0[[#This Row],[Allocation]:[Iin]])</f>
        <v>0</v>
      </c>
      <c r="AL111" t="str">
        <f>EffortOutcomesAG0[[#This Row],[WARDS]]&amp;EffortOutcomesAG0[[#This Row],[Role]]&amp;EffortOutcomesAG0[[#This Row],[Shifts]]</f>
        <v>OtherCERT4AM</v>
      </c>
      <c r="AN111">
        <f t="shared" si="2"/>
        <v>0</v>
      </c>
    </row>
    <row r="112" spans="2:40" x14ac:dyDescent="0.25">
      <c r="B112" s="8">
        <f>IF(EffortOutcomesAG0[[#This Row],[Apn]]=0,10,LOG(EffortOutcomesAG0[[#This Row],[Apn]]))</f>
        <v>-0.41917273936178318</v>
      </c>
      <c r="C112" s="8">
        <f>IF(EffortOutcomesAG0[[#This Row],[Ein]]=0,10,LOG(EffortOutcomesAG0[[#This Row],[Ein]]))</f>
        <v>10</v>
      </c>
      <c r="D112" s="8">
        <f>IF(EffortOutcomesAG0[[#This Row],[Iin]]=0,10,LOG(EffortOutcomesAG0[[#This Row],[Iin]]))</f>
        <v>10</v>
      </c>
      <c r="E112" s="8">
        <f>Kx-EffortOutcomesAG0[[#This Row],[Xp]]</f>
        <v>0.41917273936178318</v>
      </c>
      <c r="F112" s="8">
        <f>Ky-EffortOutcomesAG0[[#This Row],[Yp]]</f>
        <v>-11</v>
      </c>
      <c r="G112" s="8">
        <f>Kz-EffortOutcomesAG0[[#This Row],[Zp]]</f>
        <v>-9</v>
      </c>
      <c r="H112" s="8">
        <f>EffortOutcomesAG0[[#This Row],[Kpy]]*KSc-EffortOutcomesAG0[[#This Row],[KPz]]*KSb</f>
        <v>20</v>
      </c>
      <c r="I112" s="8">
        <f>-1*(EffortOutcomesAG0[[#This Row],[KPx]]*KSc-EffortOutcomesAG0[[#This Row],[KPz]]*KSa)</f>
        <v>0.41917273936178318</v>
      </c>
      <c r="J112" s="8">
        <f>(EffortOutcomesAG0[[#This Row],[KPx]]*$C$2-EffortOutcomesAG0[[#This Row],[Kpy]]*KSa)</f>
        <v>4.1917273936178319</v>
      </c>
      <c r="K112" s="8">
        <f>EffortOutcomesAG0[[#This Row],[Kpy]]*KTc-EffortOutcomesAG0[[#This Row],[KPz]]*KTb</f>
        <v>2</v>
      </c>
      <c r="L112" s="8">
        <f>-1*(EffortOutcomesAG0[[#This Row],[KPx]]*KTc-EffortOutcomesAG0[[#This Row],[KPz]]*KTa)</f>
        <v>-17.580827260638216</v>
      </c>
      <c r="M112" s="8">
        <f>(EffortOutcomesAG0[[#This Row],[KPx]]*KTb-EffortOutcomesAG0[[#This Row],[Kpy]]*KTa)</f>
        <v>21.580827260638216</v>
      </c>
      <c r="N112" s="8">
        <f>-EffortOutcomesAG0[[#This Row],[Xp]]*a+EffortOutcomesAG0[[#This Row],[Yp]]*b+EffortOutcomesAG0[[#This Row],[Zp]]*c_</f>
        <v>40</v>
      </c>
      <c r="O112">
        <f>-IF(EffortOutcomesAG0[[#This Row],[Column2]]&gt;0,1,-1)*SQRT(EffortOutcomesAG0[[#This Row],[KPx''i]]^2+EffortOutcomesAG0[[#This Row],[KPx''j]]^2+EffortOutcomesAG0[[#This Row],[KPx''k]]^2)/Ksmag/Scale</f>
        <v>-14.452444158823624</v>
      </c>
      <c r="P112" s="9">
        <f>SQRT(EffortOutcomesAG0[[#This Row],[Kpy''i]]^2+EffortOutcomesAG0[[#This Row],[KPy''j]]^2+EffortOutcomesAG0[[#This Row],[KPy''k]]^2)/KTmag/Scale</f>
        <v>11.393108972985274</v>
      </c>
      <c r="Q1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" s="14">
        <v>44913</v>
      </c>
      <c r="U112" s="9" t="s">
        <v>57</v>
      </c>
      <c r="V112" t="s">
        <v>74</v>
      </c>
      <c r="W112" t="s">
        <v>56</v>
      </c>
      <c r="X112">
        <v>0</v>
      </c>
      <c r="Y112">
        <v>0.9375</v>
      </c>
      <c r="Z112">
        <v>0.35710714285714285</v>
      </c>
      <c r="AA112">
        <v>0.38091428571428571</v>
      </c>
      <c r="AB112">
        <v>0.57137142857142853</v>
      </c>
      <c r="AC112">
        <v>0</v>
      </c>
      <c r="AD112">
        <v>1.7501750175017503</v>
      </c>
      <c r="AE112">
        <v>2.6252625262526252</v>
      </c>
      <c r="AF112">
        <v>0</v>
      </c>
      <c r="AJ112">
        <v>111</v>
      </c>
      <c r="AK112">
        <f>SUBTOTAL(9,EffortOutcomesAG0[[#This Row],[Allocation]:[Iin]])</f>
        <v>6.6223304008972326</v>
      </c>
      <c r="AL112" t="str">
        <f>EffortOutcomesAG0[[#This Row],[WARDS]]&amp;EffortOutcomesAG0[[#This Row],[Role]]&amp;EffortOutcomesAG0[[#This Row],[Shifts]]</f>
        <v>WATTCERT4AM</v>
      </c>
      <c r="AN112">
        <f t="shared" ref="AN112:AN143" si="3">SUM(AM112:AM112)</f>
        <v>0</v>
      </c>
    </row>
    <row r="113" spans="2:40" x14ac:dyDescent="0.25">
      <c r="B113" s="8">
        <f>IF(EffortOutcomesAG0[[#This Row],[Apn]]=0,10,LOG(EffortOutcomesAG0[[#This Row],[Apn]]))</f>
        <v>-0.41917273936178318</v>
      </c>
      <c r="C113" s="8">
        <f>IF(EffortOutcomesAG0[[#This Row],[Ein]]=0,10,LOG(EffortOutcomesAG0[[#This Row],[Ein]]))</f>
        <v>10</v>
      </c>
      <c r="D113" s="8">
        <f>IF(EffortOutcomesAG0[[#This Row],[Iin]]=0,10,LOG(EffortOutcomesAG0[[#This Row],[Iin]]))</f>
        <v>10</v>
      </c>
      <c r="E113" s="8">
        <f>Kx-EffortOutcomesAG0[[#This Row],[Xp]]</f>
        <v>0.41917273936178318</v>
      </c>
      <c r="F113" s="8">
        <f>Ky-EffortOutcomesAG0[[#This Row],[Yp]]</f>
        <v>-11</v>
      </c>
      <c r="G113" s="8">
        <f>Kz-EffortOutcomesAG0[[#This Row],[Zp]]</f>
        <v>-9</v>
      </c>
      <c r="H113" s="8">
        <f>EffortOutcomesAG0[[#This Row],[Kpy]]*KSc-EffortOutcomesAG0[[#This Row],[KPz]]*KSb</f>
        <v>20</v>
      </c>
      <c r="I113" s="8">
        <f>-1*(EffortOutcomesAG0[[#This Row],[KPx]]*KSc-EffortOutcomesAG0[[#This Row],[KPz]]*KSa)</f>
        <v>0.41917273936178318</v>
      </c>
      <c r="J113" s="8">
        <f>(EffortOutcomesAG0[[#This Row],[KPx]]*$C$2-EffortOutcomesAG0[[#This Row],[Kpy]]*KSa)</f>
        <v>4.1917273936178319</v>
      </c>
      <c r="K113" s="8">
        <f>EffortOutcomesAG0[[#This Row],[Kpy]]*KTc-EffortOutcomesAG0[[#This Row],[KPz]]*KTb</f>
        <v>2</v>
      </c>
      <c r="L113" s="8">
        <f>-1*(EffortOutcomesAG0[[#This Row],[KPx]]*KTc-EffortOutcomesAG0[[#This Row],[KPz]]*KTa)</f>
        <v>-17.580827260638216</v>
      </c>
      <c r="M113" s="8">
        <f>(EffortOutcomesAG0[[#This Row],[KPx]]*KTb-EffortOutcomesAG0[[#This Row],[Kpy]]*KTa)</f>
        <v>21.580827260638216</v>
      </c>
      <c r="N113" s="8">
        <f>-EffortOutcomesAG0[[#This Row],[Xp]]*a+EffortOutcomesAG0[[#This Row],[Yp]]*b+EffortOutcomesAG0[[#This Row],[Zp]]*c_</f>
        <v>40</v>
      </c>
      <c r="O113">
        <f>-IF(EffortOutcomesAG0[[#This Row],[Column2]]&gt;0,1,-1)*SQRT(EffortOutcomesAG0[[#This Row],[KPx''i]]^2+EffortOutcomesAG0[[#This Row],[KPx''j]]^2+EffortOutcomesAG0[[#This Row],[KPx''k]]^2)/Ksmag/Scale</f>
        <v>-14.452444158823624</v>
      </c>
      <c r="P113" s="9">
        <f>SQRT(EffortOutcomesAG0[[#This Row],[Kpy''i]]^2+EffortOutcomesAG0[[#This Row],[KPy''j]]^2+EffortOutcomesAG0[[#This Row],[KPy''k]]^2)/KTmag/Scale</f>
        <v>11.393108972985274</v>
      </c>
      <c r="Q1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" s="14">
        <v>44913</v>
      </c>
      <c r="U113" s="9" t="s">
        <v>58</v>
      </c>
      <c r="V113" t="s">
        <v>74</v>
      </c>
      <c r="W113" t="s">
        <v>56</v>
      </c>
      <c r="X113">
        <v>0</v>
      </c>
      <c r="Y113">
        <v>0.9375</v>
      </c>
      <c r="Z113">
        <v>0.35710714285714285</v>
      </c>
      <c r="AA113">
        <v>0.38091428571428571</v>
      </c>
      <c r="AB113">
        <v>0.57137142857142853</v>
      </c>
      <c r="AC113">
        <v>0</v>
      </c>
      <c r="AD113">
        <v>1.7501750175017503</v>
      </c>
      <c r="AE113">
        <v>2.6252625262526252</v>
      </c>
      <c r="AF113">
        <v>0</v>
      </c>
      <c r="AJ113">
        <v>112</v>
      </c>
      <c r="AK113">
        <f>SUBTOTAL(9,EffortOutcomesAG0[[#This Row],[Allocation]:[Iin]])</f>
        <v>6.6223304008972326</v>
      </c>
      <c r="AL113" t="str">
        <f>EffortOutcomesAG0[[#This Row],[WARDS]]&amp;EffortOutcomesAG0[[#This Row],[Role]]&amp;EffortOutcomesAG0[[#This Row],[Shifts]]</f>
        <v>WARACERT4AM</v>
      </c>
      <c r="AN113">
        <f t="shared" si="3"/>
        <v>0</v>
      </c>
    </row>
    <row r="114" spans="2:40" x14ac:dyDescent="0.25">
      <c r="B114" s="8">
        <f>IF(EffortOutcomesAG0[[#This Row],[Apn]]=0,10,LOG(EffortOutcomesAG0[[#This Row],[Apn]]))</f>
        <v>-0.19732398974542681</v>
      </c>
      <c r="C114" s="8">
        <f>IF(EffortOutcomesAG0[[#This Row],[Ein]]=0,10,LOG(EffortOutcomesAG0[[#This Row],[Ein]]))</f>
        <v>10</v>
      </c>
      <c r="D114" s="8">
        <f>IF(EffortOutcomesAG0[[#This Row],[Iin]]=0,10,LOG(EffortOutcomesAG0[[#This Row],[Iin]]))</f>
        <v>10</v>
      </c>
      <c r="E114" s="8">
        <f>Kx-EffortOutcomesAG0[[#This Row],[Xp]]</f>
        <v>0.19732398974542681</v>
      </c>
      <c r="F114" s="8">
        <f>Ky-EffortOutcomesAG0[[#This Row],[Yp]]</f>
        <v>-11</v>
      </c>
      <c r="G114" s="8">
        <f>Kz-EffortOutcomesAG0[[#This Row],[Zp]]</f>
        <v>-9</v>
      </c>
      <c r="H114" s="8">
        <f>EffortOutcomesAG0[[#This Row],[Kpy]]*KSc-EffortOutcomesAG0[[#This Row],[KPz]]*KSb</f>
        <v>20</v>
      </c>
      <c r="I114" s="8">
        <f>-1*(EffortOutcomesAG0[[#This Row],[KPx]]*KSc-EffortOutcomesAG0[[#This Row],[KPz]]*KSa)</f>
        <v>0.19732398974542681</v>
      </c>
      <c r="J114" s="8">
        <f>(EffortOutcomesAG0[[#This Row],[KPx]]*$C$2-EffortOutcomesAG0[[#This Row],[Kpy]]*KSa)</f>
        <v>1.9732398974542682</v>
      </c>
      <c r="K114" s="8">
        <f>EffortOutcomesAG0[[#This Row],[Kpy]]*KTc-EffortOutcomesAG0[[#This Row],[KPz]]*KTb</f>
        <v>2</v>
      </c>
      <c r="L114" s="8">
        <f>-1*(EffortOutcomesAG0[[#This Row],[KPx]]*KTc-EffortOutcomesAG0[[#This Row],[KPz]]*KTa)</f>
        <v>-17.802676010254572</v>
      </c>
      <c r="M114" s="8">
        <f>(EffortOutcomesAG0[[#This Row],[KPx]]*KTb-EffortOutcomesAG0[[#This Row],[Kpy]]*KTa)</f>
        <v>21.802676010254572</v>
      </c>
      <c r="N114" s="8">
        <f>-EffortOutcomesAG0[[#This Row],[Xp]]*a+EffortOutcomesAG0[[#This Row],[Yp]]*b+EffortOutcomesAG0[[#This Row],[Zp]]*c_</f>
        <v>40</v>
      </c>
      <c r="O114">
        <f>-IF(EffortOutcomesAG0[[#This Row],[Column2]]&gt;0,1,-1)*SQRT(EffortOutcomesAG0[[#This Row],[KPx''i]]^2+EffortOutcomesAG0[[#This Row],[KPx''j]]^2+EffortOutcomesAG0[[#This Row],[KPx''k]]^2)/Ksmag/Scale</f>
        <v>-14.211485011247669</v>
      </c>
      <c r="P114" s="9">
        <f>SQRT(EffortOutcomesAG0[[#This Row],[Kpy''i]]^2+EffortOutcomesAG0[[#This Row],[KPy''j]]^2+EffortOutcomesAG0[[#This Row],[KPy''k]]^2)/KTmag/Scale</f>
        <v>11.520213788049711</v>
      </c>
      <c r="Q1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" s="14">
        <v>44914</v>
      </c>
      <c r="U114" s="9" t="s">
        <v>58</v>
      </c>
      <c r="V114" t="s">
        <v>74</v>
      </c>
      <c r="W114" t="s">
        <v>56</v>
      </c>
      <c r="X114">
        <v>0</v>
      </c>
      <c r="Y114">
        <v>0.9375</v>
      </c>
      <c r="Z114">
        <v>0.59517857142857145</v>
      </c>
      <c r="AA114">
        <v>0.6348571428571429</v>
      </c>
      <c r="AB114">
        <v>0.9522857142857144</v>
      </c>
      <c r="AC114">
        <v>0</v>
      </c>
      <c r="AD114">
        <v>1.0501050105010501</v>
      </c>
      <c r="AE114">
        <v>1.5751575157515751</v>
      </c>
      <c r="AF114">
        <v>0</v>
      </c>
      <c r="AJ114">
        <v>113</v>
      </c>
      <c r="AK114">
        <f>SUBTOTAL(9,EffortOutcomesAG0[[#This Row],[Allocation]:[Iin]])</f>
        <v>5.7450839548240538</v>
      </c>
      <c r="AL114" t="str">
        <f>EffortOutcomesAG0[[#This Row],[WARDS]]&amp;EffortOutcomesAG0[[#This Row],[Role]]&amp;EffortOutcomesAG0[[#This Row],[Shifts]]</f>
        <v>WARACERT4AM</v>
      </c>
      <c r="AN114">
        <f t="shared" si="3"/>
        <v>0</v>
      </c>
    </row>
    <row r="115" spans="2:40" x14ac:dyDescent="0.25">
      <c r="B115" s="8">
        <f>IF(EffortOutcomesAG0[[#This Row],[Apn]]=0,10,LOG(EffortOutcomesAG0[[#This Row],[Apn]]))</f>
        <v>-0.19732398974542681</v>
      </c>
      <c r="C115" s="8">
        <f>IF(EffortOutcomesAG0[[#This Row],[Ein]]=0,10,LOG(EffortOutcomesAG0[[#This Row],[Ein]]))</f>
        <v>10</v>
      </c>
      <c r="D115" s="8">
        <f>IF(EffortOutcomesAG0[[#This Row],[Iin]]=0,10,LOG(EffortOutcomesAG0[[#This Row],[Iin]]))</f>
        <v>10</v>
      </c>
      <c r="E115" s="8">
        <f>Kx-EffortOutcomesAG0[[#This Row],[Xp]]</f>
        <v>0.19732398974542681</v>
      </c>
      <c r="F115" s="8">
        <f>Ky-EffortOutcomesAG0[[#This Row],[Yp]]</f>
        <v>-11</v>
      </c>
      <c r="G115" s="8">
        <f>Kz-EffortOutcomesAG0[[#This Row],[Zp]]</f>
        <v>-9</v>
      </c>
      <c r="H115" s="8">
        <f>EffortOutcomesAG0[[#This Row],[Kpy]]*KSc-EffortOutcomesAG0[[#This Row],[KPz]]*KSb</f>
        <v>20</v>
      </c>
      <c r="I115" s="8">
        <f>-1*(EffortOutcomesAG0[[#This Row],[KPx]]*KSc-EffortOutcomesAG0[[#This Row],[KPz]]*KSa)</f>
        <v>0.19732398974542681</v>
      </c>
      <c r="J115" s="8">
        <f>(EffortOutcomesAG0[[#This Row],[KPx]]*$C$2-EffortOutcomesAG0[[#This Row],[Kpy]]*KSa)</f>
        <v>1.9732398974542682</v>
      </c>
      <c r="K115" s="8">
        <f>EffortOutcomesAG0[[#This Row],[Kpy]]*KTc-EffortOutcomesAG0[[#This Row],[KPz]]*KTb</f>
        <v>2</v>
      </c>
      <c r="L115" s="8">
        <f>-1*(EffortOutcomesAG0[[#This Row],[KPx]]*KTc-EffortOutcomesAG0[[#This Row],[KPz]]*KTa)</f>
        <v>-17.802676010254572</v>
      </c>
      <c r="M115" s="8">
        <f>(EffortOutcomesAG0[[#This Row],[KPx]]*KTb-EffortOutcomesAG0[[#This Row],[Kpy]]*KTa)</f>
        <v>21.802676010254572</v>
      </c>
      <c r="N115" s="8">
        <f>-EffortOutcomesAG0[[#This Row],[Xp]]*a+EffortOutcomesAG0[[#This Row],[Yp]]*b+EffortOutcomesAG0[[#This Row],[Zp]]*c_</f>
        <v>40</v>
      </c>
      <c r="O115">
        <f>-IF(EffortOutcomesAG0[[#This Row],[Column2]]&gt;0,1,-1)*SQRT(EffortOutcomesAG0[[#This Row],[KPx''i]]^2+EffortOutcomesAG0[[#This Row],[KPx''j]]^2+EffortOutcomesAG0[[#This Row],[KPx''k]]^2)/Ksmag/Scale</f>
        <v>-14.211485011247669</v>
      </c>
      <c r="P115" s="9">
        <f>SQRT(EffortOutcomesAG0[[#This Row],[Kpy''i]]^2+EffortOutcomesAG0[[#This Row],[KPy''j]]^2+EffortOutcomesAG0[[#This Row],[KPy''k]]^2)/KTmag/Scale</f>
        <v>11.520213788049711</v>
      </c>
      <c r="Q1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" s="14">
        <v>44914</v>
      </c>
      <c r="U115" s="9" t="s">
        <v>57</v>
      </c>
      <c r="V115" t="s">
        <v>74</v>
      </c>
      <c r="W115" t="s">
        <v>56</v>
      </c>
      <c r="X115">
        <v>0</v>
      </c>
      <c r="Y115">
        <v>0.9375</v>
      </c>
      <c r="Z115">
        <v>0.59517857142857145</v>
      </c>
      <c r="AA115">
        <v>0.6348571428571429</v>
      </c>
      <c r="AB115">
        <v>0.9522857142857144</v>
      </c>
      <c r="AC115">
        <v>0</v>
      </c>
      <c r="AD115">
        <v>1.0501050105010501</v>
      </c>
      <c r="AE115">
        <v>1.5751575157515751</v>
      </c>
      <c r="AF115">
        <v>0</v>
      </c>
      <c r="AJ115">
        <v>114</v>
      </c>
      <c r="AK115">
        <f>SUBTOTAL(9,EffortOutcomesAG0[[#This Row],[Allocation]:[Iin]])</f>
        <v>5.7450839548240538</v>
      </c>
      <c r="AL115" t="str">
        <f>EffortOutcomesAG0[[#This Row],[WARDS]]&amp;EffortOutcomesAG0[[#This Row],[Role]]&amp;EffortOutcomesAG0[[#This Row],[Shifts]]</f>
        <v>WATTCERT4AM</v>
      </c>
      <c r="AN115">
        <f t="shared" si="3"/>
        <v>0</v>
      </c>
    </row>
    <row r="116" spans="2:40" x14ac:dyDescent="0.25">
      <c r="B116" s="8">
        <f>IF(EffortOutcomesAG0[[#This Row],[Apn]]=0,10,LOG(EffortOutcomesAG0[[#This Row],[Apn]]))</f>
        <v>-0.19732398974542681</v>
      </c>
      <c r="C116" s="8">
        <f>IF(EffortOutcomesAG0[[#This Row],[Ein]]=0,10,LOG(EffortOutcomesAG0[[#This Row],[Ein]]))</f>
        <v>10</v>
      </c>
      <c r="D116" s="8">
        <f>IF(EffortOutcomesAG0[[#This Row],[Iin]]=0,10,LOG(EffortOutcomesAG0[[#This Row],[Iin]]))</f>
        <v>10</v>
      </c>
      <c r="E116" s="8">
        <f>Kx-EffortOutcomesAG0[[#This Row],[Xp]]</f>
        <v>0.19732398974542681</v>
      </c>
      <c r="F116" s="8">
        <f>Ky-EffortOutcomesAG0[[#This Row],[Yp]]</f>
        <v>-11</v>
      </c>
      <c r="G116" s="8">
        <f>Kz-EffortOutcomesAG0[[#This Row],[Zp]]</f>
        <v>-9</v>
      </c>
      <c r="H116" s="8">
        <f>EffortOutcomesAG0[[#This Row],[Kpy]]*KSc-EffortOutcomesAG0[[#This Row],[KPz]]*KSb</f>
        <v>20</v>
      </c>
      <c r="I116" s="8">
        <f>-1*(EffortOutcomesAG0[[#This Row],[KPx]]*KSc-EffortOutcomesAG0[[#This Row],[KPz]]*KSa)</f>
        <v>0.19732398974542681</v>
      </c>
      <c r="J116" s="8">
        <f>(EffortOutcomesAG0[[#This Row],[KPx]]*$C$2-EffortOutcomesAG0[[#This Row],[Kpy]]*KSa)</f>
        <v>1.9732398974542682</v>
      </c>
      <c r="K116" s="8">
        <f>EffortOutcomesAG0[[#This Row],[Kpy]]*KTc-EffortOutcomesAG0[[#This Row],[KPz]]*KTb</f>
        <v>2</v>
      </c>
      <c r="L116" s="8">
        <f>-1*(EffortOutcomesAG0[[#This Row],[KPx]]*KTc-EffortOutcomesAG0[[#This Row],[KPz]]*KTa)</f>
        <v>-17.802676010254572</v>
      </c>
      <c r="M116" s="8">
        <f>(EffortOutcomesAG0[[#This Row],[KPx]]*KTb-EffortOutcomesAG0[[#This Row],[Kpy]]*KTa)</f>
        <v>21.802676010254572</v>
      </c>
      <c r="N116" s="8">
        <f>-EffortOutcomesAG0[[#This Row],[Xp]]*a+EffortOutcomesAG0[[#This Row],[Yp]]*b+EffortOutcomesAG0[[#This Row],[Zp]]*c_</f>
        <v>40</v>
      </c>
      <c r="O116">
        <f>-IF(EffortOutcomesAG0[[#This Row],[Column2]]&gt;0,1,-1)*SQRT(EffortOutcomesAG0[[#This Row],[KPx''i]]^2+EffortOutcomesAG0[[#This Row],[KPx''j]]^2+EffortOutcomesAG0[[#This Row],[KPx''k]]^2)/Ksmag/Scale</f>
        <v>-14.211485011247669</v>
      </c>
      <c r="P116" s="9">
        <f>SQRT(EffortOutcomesAG0[[#This Row],[Kpy''i]]^2+EffortOutcomesAG0[[#This Row],[KPy''j]]^2+EffortOutcomesAG0[[#This Row],[KPy''k]]^2)/KTmag/Scale</f>
        <v>11.520213788049711</v>
      </c>
      <c r="Q1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" s="14">
        <v>44914</v>
      </c>
      <c r="U116" s="9" t="s">
        <v>54</v>
      </c>
      <c r="V116" t="s">
        <v>74</v>
      </c>
      <c r="W116" t="s">
        <v>56</v>
      </c>
      <c r="X116">
        <v>0</v>
      </c>
      <c r="Y116">
        <v>0.9375</v>
      </c>
      <c r="Z116">
        <v>0.59517857142857145</v>
      </c>
      <c r="AA116">
        <v>0.6348571428571429</v>
      </c>
      <c r="AB116">
        <v>0.9522857142857144</v>
      </c>
      <c r="AC116">
        <v>0</v>
      </c>
      <c r="AD116">
        <v>1.0501050105010501</v>
      </c>
      <c r="AE116">
        <v>1.5751575157515751</v>
      </c>
      <c r="AF116">
        <v>0</v>
      </c>
      <c r="AJ116">
        <v>115</v>
      </c>
      <c r="AK116">
        <f>SUBTOTAL(9,EffortOutcomesAG0[[#This Row],[Allocation]:[Iin]])</f>
        <v>5.7450839548240538</v>
      </c>
      <c r="AL116" t="str">
        <f>EffortOutcomesAG0[[#This Row],[WARDS]]&amp;EffortOutcomesAG0[[#This Row],[Role]]&amp;EffortOutcomesAG0[[#This Row],[Shifts]]</f>
        <v>BANKCERT4AM</v>
      </c>
      <c r="AN116">
        <f t="shared" si="3"/>
        <v>0</v>
      </c>
    </row>
    <row r="117" spans="2:40" x14ac:dyDescent="0.25">
      <c r="B117" s="8">
        <f>IF(EffortOutcomesAG0[[#This Row],[Apn]]=0,10,LOG(EffortOutcomesAG0[[#This Row],[Apn]]))</f>
        <v>10</v>
      </c>
      <c r="C117" s="8">
        <f>IF(EffortOutcomesAG0[[#This Row],[Ein]]=0,10,LOG(EffortOutcomesAG0[[#This Row],[Ein]]))</f>
        <v>10</v>
      </c>
      <c r="D117" s="8">
        <f>IF(EffortOutcomesAG0[[#This Row],[Iin]]=0,10,LOG(EffortOutcomesAG0[[#This Row],[Iin]]))</f>
        <v>10</v>
      </c>
      <c r="E117" s="8">
        <f>Kx-EffortOutcomesAG0[[#This Row],[Xp]]</f>
        <v>-10</v>
      </c>
      <c r="F117" s="8">
        <f>Ky-EffortOutcomesAG0[[#This Row],[Yp]]</f>
        <v>-11</v>
      </c>
      <c r="G117" s="8">
        <f>Kz-EffortOutcomesAG0[[#This Row],[Zp]]</f>
        <v>-9</v>
      </c>
      <c r="H117" s="8">
        <f>EffortOutcomesAG0[[#This Row],[Kpy]]*KSc-EffortOutcomesAG0[[#This Row],[KPz]]*KSb</f>
        <v>20</v>
      </c>
      <c r="I117" s="8">
        <f>-1*(EffortOutcomesAG0[[#This Row],[KPx]]*KSc-EffortOutcomesAG0[[#This Row],[KPz]]*KSa)</f>
        <v>-10</v>
      </c>
      <c r="J117" s="8">
        <f>(EffortOutcomesAG0[[#This Row],[KPx]]*$C$2-EffortOutcomesAG0[[#This Row],[Kpy]]*KSa)</f>
        <v>-100</v>
      </c>
      <c r="K117" s="8">
        <f>EffortOutcomesAG0[[#This Row],[Kpy]]*KTc-EffortOutcomesAG0[[#This Row],[KPz]]*KTb</f>
        <v>2</v>
      </c>
      <c r="L117" s="8">
        <f>-1*(EffortOutcomesAG0[[#This Row],[KPx]]*KTc-EffortOutcomesAG0[[#This Row],[KPz]]*KTa)</f>
        <v>-28</v>
      </c>
      <c r="M117" s="8">
        <f>(EffortOutcomesAG0[[#This Row],[KPx]]*KTb-EffortOutcomesAG0[[#This Row],[Kpy]]*KTa)</f>
        <v>32</v>
      </c>
      <c r="N117" s="8">
        <f>-EffortOutcomesAG0[[#This Row],[Xp]]*a+EffortOutcomesAG0[[#This Row],[Yp]]*b+EffortOutcomesAG0[[#This Row],[Zp]]*c_</f>
        <v>40</v>
      </c>
      <c r="O1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" s="9">
        <f>SQRT(EffortOutcomesAG0[[#This Row],[Kpy''i]]^2+EffortOutcomesAG0[[#This Row],[KPy''j]]^2+EffortOutcomesAG0[[#This Row],[KPy''k]]^2)/KTmag/Scale</f>
        <v>17.37814719698277</v>
      </c>
      <c r="Q1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" s="14">
        <v>44914</v>
      </c>
      <c r="U117" s="9" t="s">
        <v>76</v>
      </c>
      <c r="V117" t="s">
        <v>74</v>
      </c>
      <c r="W117" t="s">
        <v>56</v>
      </c>
      <c r="X117">
        <v>0</v>
      </c>
      <c r="Y117">
        <v>0</v>
      </c>
      <c r="Z117">
        <v>0</v>
      </c>
      <c r="AJ117">
        <v>116</v>
      </c>
      <c r="AK117">
        <f>SUBTOTAL(9,EffortOutcomesAG0[[#This Row],[Allocation]:[Iin]])</f>
        <v>0</v>
      </c>
      <c r="AL117" t="str">
        <f>EffortOutcomesAG0[[#This Row],[WARDS]]&amp;EffortOutcomesAG0[[#This Row],[Role]]&amp;EffortOutcomesAG0[[#This Row],[Shifts]]</f>
        <v>OtherCERT4AM</v>
      </c>
      <c r="AN117">
        <f t="shared" si="3"/>
        <v>0</v>
      </c>
    </row>
    <row r="118" spans="2:40" x14ac:dyDescent="0.25">
      <c r="B118" s="8">
        <f>IF(EffortOutcomesAG0[[#This Row],[Apn]]=0,10,LOG(EffortOutcomesAG0[[#This Row],[Apn]]))</f>
        <v>-0.19732398974542681</v>
      </c>
      <c r="C118" s="8">
        <f>IF(EffortOutcomesAG0[[#This Row],[Ein]]=0,10,LOG(EffortOutcomesAG0[[#This Row],[Ein]]))</f>
        <v>10</v>
      </c>
      <c r="D118" s="8">
        <f>IF(EffortOutcomesAG0[[#This Row],[Iin]]=0,10,LOG(EffortOutcomesAG0[[#This Row],[Iin]]))</f>
        <v>10</v>
      </c>
      <c r="E118" s="8">
        <f>Kx-EffortOutcomesAG0[[#This Row],[Xp]]</f>
        <v>0.19732398974542681</v>
      </c>
      <c r="F118" s="8">
        <f>Ky-EffortOutcomesAG0[[#This Row],[Yp]]</f>
        <v>-11</v>
      </c>
      <c r="G118" s="8">
        <f>Kz-EffortOutcomesAG0[[#This Row],[Zp]]</f>
        <v>-9</v>
      </c>
      <c r="H118" s="8">
        <f>EffortOutcomesAG0[[#This Row],[Kpy]]*KSc-EffortOutcomesAG0[[#This Row],[KPz]]*KSb</f>
        <v>20</v>
      </c>
      <c r="I118" s="8">
        <f>-1*(EffortOutcomesAG0[[#This Row],[KPx]]*KSc-EffortOutcomesAG0[[#This Row],[KPz]]*KSa)</f>
        <v>0.19732398974542681</v>
      </c>
      <c r="J118" s="8">
        <f>(EffortOutcomesAG0[[#This Row],[KPx]]*$C$2-EffortOutcomesAG0[[#This Row],[Kpy]]*KSa)</f>
        <v>1.9732398974542682</v>
      </c>
      <c r="K118" s="8">
        <f>EffortOutcomesAG0[[#This Row],[Kpy]]*KTc-EffortOutcomesAG0[[#This Row],[KPz]]*KTb</f>
        <v>2</v>
      </c>
      <c r="L118" s="8">
        <f>-1*(EffortOutcomesAG0[[#This Row],[KPx]]*KTc-EffortOutcomesAG0[[#This Row],[KPz]]*KTa)</f>
        <v>-17.802676010254572</v>
      </c>
      <c r="M118" s="8">
        <f>(EffortOutcomesAG0[[#This Row],[KPx]]*KTb-EffortOutcomesAG0[[#This Row],[Kpy]]*KTa)</f>
        <v>21.802676010254572</v>
      </c>
      <c r="N118" s="8">
        <f>-EffortOutcomesAG0[[#This Row],[Xp]]*a+EffortOutcomesAG0[[#This Row],[Yp]]*b+EffortOutcomesAG0[[#This Row],[Zp]]*c_</f>
        <v>40</v>
      </c>
      <c r="O118">
        <f>-IF(EffortOutcomesAG0[[#This Row],[Column2]]&gt;0,1,-1)*SQRT(EffortOutcomesAG0[[#This Row],[KPx''i]]^2+EffortOutcomesAG0[[#This Row],[KPx''j]]^2+EffortOutcomesAG0[[#This Row],[KPx''k]]^2)/Ksmag/Scale</f>
        <v>-14.211485011247669</v>
      </c>
      <c r="P118" s="9">
        <f>SQRT(EffortOutcomesAG0[[#This Row],[Kpy''i]]^2+EffortOutcomesAG0[[#This Row],[KPy''j]]^2+EffortOutcomesAG0[[#This Row],[KPy''k]]^2)/KTmag/Scale</f>
        <v>11.520213788049711</v>
      </c>
      <c r="Q1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8" s="14">
        <v>44915</v>
      </c>
      <c r="U118" s="9" t="s">
        <v>54</v>
      </c>
      <c r="V118" t="s">
        <v>74</v>
      </c>
      <c r="W118" t="s">
        <v>56</v>
      </c>
      <c r="X118">
        <v>0</v>
      </c>
      <c r="Y118">
        <v>0.9375</v>
      </c>
      <c r="Z118">
        <v>0.59517857142857145</v>
      </c>
      <c r="AA118">
        <v>0.6348571428571429</v>
      </c>
      <c r="AB118">
        <v>0.9522857142857144</v>
      </c>
      <c r="AC118">
        <v>0</v>
      </c>
      <c r="AD118">
        <v>1.0501050105010501</v>
      </c>
      <c r="AE118">
        <v>1.5751575157515751</v>
      </c>
      <c r="AF118">
        <v>0</v>
      </c>
      <c r="AJ118">
        <v>117</v>
      </c>
      <c r="AK118">
        <f>SUBTOTAL(9,EffortOutcomesAG0[[#This Row],[Allocation]:[Iin]])</f>
        <v>5.7450839548240538</v>
      </c>
      <c r="AL118" t="str">
        <f>EffortOutcomesAG0[[#This Row],[WARDS]]&amp;EffortOutcomesAG0[[#This Row],[Role]]&amp;EffortOutcomesAG0[[#This Row],[Shifts]]</f>
        <v>BANKCERT4AM</v>
      </c>
      <c r="AN118">
        <f t="shared" si="3"/>
        <v>0</v>
      </c>
    </row>
    <row r="119" spans="2:40" x14ac:dyDescent="0.25">
      <c r="B119" s="8">
        <f>IF(EffortOutcomesAG0[[#This Row],[Apn]]=0,10,LOG(EffortOutcomesAG0[[#This Row],[Apn]]))</f>
        <v>-0.19732398974542681</v>
      </c>
      <c r="C119" s="8">
        <f>IF(EffortOutcomesAG0[[#This Row],[Ein]]=0,10,LOG(EffortOutcomesAG0[[#This Row],[Ein]]))</f>
        <v>10</v>
      </c>
      <c r="D119" s="8">
        <f>IF(EffortOutcomesAG0[[#This Row],[Iin]]=0,10,LOG(EffortOutcomesAG0[[#This Row],[Iin]]))</f>
        <v>10</v>
      </c>
      <c r="E119" s="8">
        <f>Kx-EffortOutcomesAG0[[#This Row],[Xp]]</f>
        <v>0.19732398974542681</v>
      </c>
      <c r="F119" s="8">
        <f>Ky-EffortOutcomesAG0[[#This Row],[Yp]]</f>
        <v>-11</v>
      </c>
      <c r="G119" s="8">
        <f>Kz-EffortOutcomesAG0[[#This Row],[Zp]]</f>
        <v>-9</v>
      </c>
      <c r="H119" s="8">
        <f>EffortOutcomesAG0[[#This Row],[Kpy]]*KSc-EffortOutcomesAG0[[#This Row],[KPz]]*KSb</f>
        <v>20</v>
      </c>
      <c r="I119" s="8">
        <f>-1*(EffortOutcomesAG0[[#This Row],[KPx]]*KSc-EffortOutcomesAG0[[#This Row],[KPz]]*KSa)</f>
        <v>0.19732398974542681</v>
      </c>
      <c r="J119" s="8">
        <f>(EffortOutcomesAG0[[#This Row],[KPx]]*$C$2-EffortOutcomesAG0[[#This Row],[Kpy]]*KSa)</f>
        <v>1.9732398974542682</v>
      </c>
      <c r="K119" s="8">
        <f>EffortOutcomesAG0[[#This Row],[Kpy]]*KTc-EffortOutcomesAG0[[#This Row],[KPz]]*KTb</f>
        <v>2</v>
      </c>
      <c r="L119" s="8">
        <f>-1*(EffortOutcomesAG0[[#This Row],[KPx]]*KTc-EffortOutcomesAG0[[#This Row],[KPz]]*KTa)</f>
        <v>-17.802676010254572</v>
      </c>
      <c r="M119" s="8">
        <f>(EffortOutcomesAG0[[#This Row],[KPx]]*KTb-EffortOutcomesAG0[[#This Row],[Kpy]]*KTa)</f>
        <v>21.802676010254572</v>
      </c>
      <c r="N119" s="8">
        <f>-EffortOutcomesAG0[[#This Row],[Xp]]*a+EffortOutcomesAG0[[#This Row],[Yp]]*b+EffortOutcomesAG0[[#This Row],[Zp]]*c_</f>
        <v>40</v>
      </c>
      <c r="O119">
        <f>-IF(EffortOutcomesAG0[[#This Row],[Column2]]&gt;0,1,-1)*SQRT(EffortOutcomesAG0[[#This Row],[KPx''i]]^2+EffortOutcomesAG0[[#This Row],[KPx''j]]^2+EffortOutcomesAG0[[#This Row],[KPx''k]]^2)/Ksmag/Scale</f>
        <v>-14.211485011247669</v>
      </c>
      <c r="P119" s="9">
        <f>SQRT(EffortOutcomesAG0[[#This Row],[Kpy''i]]^2+EffortOutcomesAG0[[#This Row],[KPy''j]]^2+EffortOutcomesAG0[[#This Row],[KPy''k]]^2)/KTmag/Scale</f>
        <v>11.520213788049711</v>
      </c>
      <c r="Q1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" s="14">
        <v>44915</v>
      </c>
      <c r="U119" s="9" t="s">
        <v>58</v>
      </c>
      <c r="V119" t="s">
        <v>74</v>
      </c>
      <c r="W119" t="s">
        <v>56</v>
      </c>
      <c r="X119">
        <v>0</v>
      </c>
      <c r="Y119">
        <v>0.9375</v>
      </c>
      <c r="Z119">
        <v>0.59517857142857145</v>
      </c>
      <c r="AA119">
        <v>0.6348571428571429</v>
      </c>
      <c r="AB119">
        <v>0.9522857142857144</v>
      </c>
      <c r="AC119">
        <v>0</v>
      </c>
      <c r="AD119">
        <v>1.0501050105010501</v>
      </c>
      <c r="AE119">
        <v>1.5751575157515751</v>
      </c>
      <c r="AF119">
        <v>0</v>
      </c>
      <c r="AJ119">
        <v>118</v>
      </c>
      <c r="AK119">
        <f>SUBTOTAL(9,EffortOutcomesAG0[[#This Row],[Allocation]:[Iin]])</f>
        <v>5.7450839548240538</v>
      </c>
      <c r="AL119" t="str">
        <f>EffortOutcomesAG0[[#This Row],[WARDS]]&amp;EffortOutcomesAG0[[#This Row],[Role]]&amp;EffortOutcomesAG0[[#This Row],[Shifts]]</f>
        <v>WARACERT4AM</v>
      </c>
      <c r="AN119">
        <f t="shared" si="3"/>
        <v>0</v>
      </c>
    </row>
    <row r="120" spans="2:40" x14ac:dyDescent="0.25">
      <c r="B120" s="8">
        <f>IF(EffortOutcomesAG0[[#This Row],[Apn]]=0,10,LOG(EffortOutcomesAG0[[#This Row],[Apn]]))</f>
        <v>10</v>
      </c>
      <c r="C120" s="8">
        <f>IF(EffortOutcomesAG0[[#This Row],[Ein]]=0,10,LOG(EffortOutcomesAG0[[#This Row],[Ein]]))</f>
        <v>10</v>
      </c>
      <c r="D120" s="8">
        <f>IF(EffortOutcomesAG0[[#This Row],[Iin]]=0,10,LOG(EffortOutcomesAG0[[#This Row],[Iin]]))</f>
        <v>10</v>
      </c>
      <c r="E120" s="8">
        <f>Kx-EffortOutcomesAG0[[#This Row],[Xp]]</f>
        <v>-10</v>
      </c>
      <c r="F120" s="8">
        <f>Ky-EffortOutcomesAG0[[#This Row],[Yp]]</f>
        <v>-11</v>
      </c>
      <c r="G120" s="8">
        <f>Kz-EffortOutcomesAG0[[#This Row],[Zp]]</f>
        <v>-9</v>
      </c>
      <c r="H120" s="8">
        <f>EffortOutcomesAG0[[#This Row],[Kpy]]*KSc-EffortOutcomesAG0[[#This Row],[KPz]]*KSb</f>
        <v>20</v>
      </c>
      <c r="I120" s="8">
        <f>-1*(EffortOutcomesAG0[[#This Row],[KPx]]*KSc-EffortOutcomesAG0[[#This Row],[KPz]]*KSa)</f>
        <v>-10</v>
      </c>
      <c r="J120" s="8">
        <f>(EffortOutcomesAG0[[#This Row],[KPx]]*$C$2-EffortOutcomesAG0[[#This Row],[Kpy]]*KSa)</f>
        <v>-100</v>
      </c>
      <c r="K120" s="8">
        <f>EffortOutcomesAG0[[#This Row],[Kpy]]*KTc-EffortOutcomesAG0[[#This Row],[KPz]]*KTb</f>
        <v>2</v>
      </c>
      <c r="L120" s="8">
        <f>-1*(EffortOutcomesAG0[[#This Row],[KPx]]*KTc-EffortOutcomesAG0[[#This Row],[KPz]]*KTa)</f>
        <v>-28</v>
      </c>
      <c r="M120" s="8">
        <f>(EffortOutcomesAG0[[#This Row],[KPx]]*KTb-EffortOutcomesAG0[[#This Row],[Kpy]]*KTa)</f>
        <v>32</v>
      </c>
      <c r="N120" s="8">
        <f>-EffortOutcomesAG0[[#This Row],[Xp]]*a+EffortOutcomesAG0[[#This Row],[Yp]]*b+EffortOutcomesAG0[[#This Row],[Zp]]*c_</f>
        <v>40</v>
      </c>
      <c r="O120">
        <f>-IF(EffortOutcomesAG0[[#This Row],[Column2]]&gt;0,1,-1)*SQRT(EffortOutcomesAG0[[#This Row],[KPx''i]]^2+EffortOutcomesAG0[[#This Row],[KPx''j]]^2+EffortOutcomesAG0[[#This Row],[KPx''k]]^2)/Ksmag/Scale</f>
        <v>-72.456883730947197</v>
      </c>
      <c r="P120" s="9">
        <f>SQRT(EffortOutcomesAG0[[#This Row],[Kpy''i]]^2+EffortOutcomesAG0[[#This Row],[KPy''j]]^2+EffortOutcomesAG0[[#This Row],[KPy''k]]^2)/KTmag/Scale</f>
        <v>17.37814719698277</v>
      </c>
      <c r="Q1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" s="14">
        <v>44915</v>
      </c>
      <c r="U120" s="9" t="s">
        <v>76</v>
      </c>
      <c r="V120" t="s">
        <v>74</v>
      </c>
      <c r="W120" t="s">
        <v>56</v>
      </c>
      <c r="X120">
        <v>0</v>
      </c>
      <c r="Y120">
        <v>0</v>
      </c>
      <c r="Z120">
        <v>0</v>
      </c>
      <c r="AJ120">
        <v>119</v>
      </c>
      <c r="AK120">
        <f>SUBTOTAL(9,EffortOutcomesAG0[[#This Row],[Allocation]:[Iin]])</f>
        <v>0</v>
      </c>
      <c r="AL120" t="str">
        <f>EffortOutcomesAG0[[#This Row],[WARDS]]&amp;EffortOutcomesAG0[[#This Row],[Role]]&amp;EffortOutcomesAG0[[#This Row],[Shifts]]</f>
        <v>OtherCERT4AM</v>
      </c>
      <c r="AN120">
        <f t="shared" si="3"/>
        <v>0</v>
      </c>
    </row>
    <row r="121" spans="2:40" x14ac:dyDescent="0.25">
      <c r="B121" s="8">
        <f>IF(EffortOutcomesAG0[[#This Row],[Apn]]=0,10,LOG(EffortOutcomesAG0[[#This Row],[Apn]]))</f>
        <v>-0.19732398974542681</v>
      </c>
      <c r="C121" s="8">
        <f>IF(EffortOutcomesAG0[[#This Row],[Ein]]=0,10,LOG(EffortOutcomesAG0[[#This Row],[Ein]]))</f>
        <v>10</v>
      </c>
      <c r="D121" s="8">
        <f>IF(EffortOutcomesAG0[[#This Row],[Iin]]=0,10,LOG(EffortOutcomesAG0[[#This Row],[Iin]]))</f>
        <v>10</v>
      </c>
      <c r="E121" s="8">
        <f>Kx-EffortOutcomesAG0[[#This Row],[Xp]]</f>
        <v>0.19732398974542681</v>
      </c>
      <c r="F121" s="8">
        <f>Ky-EffortOutcomesAG0[[#This Row],[Yp]]</f>
        <v>-11</v>
      </c>
      <c r="G121" s="8">
        <f>Kz-EffortOutcomesAG0[[#This Row],[Zp]]</f>
        <v>-9</v>
      </c>
      <c r="H121" s="8">
        <f>EffortOutcomesAG0[[#This Row],[Kpy]]*KSc-EffortOutcomesAG0[[#This Row],[KPz]]*KSb</f>
        <v>20</v>
      </c>
      <c r="I121" s="8">
        <f>-1*(EffortOutcomesAG0[[#This Row],[KPx]]*KSc-EffortOutcomesAG0[[#This Row],[KPz]]*KSa)</f>
        <v>0.19732398974542681</v>
      </c>
      <c r="J121" s="8">
        <f>(EffortOutcomesAG0[[#This Row],[KPx]]*$C$2-EffortOutcomesAG0[[#This Row],[Kpy]]*KSa)</f>
        <v>1.9732398974542682</v>
      </c>
      <c r="K121" s="8">
        <f>EffortOutcomesAG0[[#This Row],[Kpy]]*KTc-EffortOutcomesAG0[[#This Row],[KPz]]*KTb</f>
        <v>2</v>
      </c>
      <c r="L121" s="8">
        <f>-1*(EffortOutcomesAG0[[#This Row],[KPx]]*KTc-EffortOutcomesAG0[[#This Row],[KPz]]*KTa)</f>
        <v>-17.802676010254572</v>
      </c>
      <c r="M121" s="8">
        <f>(EffortOutcomesAG0[[#This Row],[KPx]]*KTb-EffortOutcomesAG0[[#This Row],[Kpy]]*KTa)</f>
        <v>21.802676010254572</v>
      </c>
      <c r="N121" s="8">
        <f>-EffortOutcomesAG0[[#This Row],[Xp]]*a+EffortOutcomesAG0[[#This Row],[Yp]]*b+EffortOutcomesAG0[[#This Row],[Zp]]*c_</f>
        <v>40</v>
      </c>
      <c r="O121">
        <f>-IF(EffortOutcomesAG0[[#This Row],[Column2]]&gt;0,1,-1)*SQRT(EffortOutcomesAG0[[#This Row],[KPx''i]]^2+EffortOutcomesAG0[[#This Row],[KPx''j]]^2+EffortOutcomesAG0[[#This Row],[KPx''k]]^2)/Ksmag/Scale</f>
        <v>-14.211485011247669</v>
      </c>
      <c r="P121" s="9">
        <f>SQRT(EffortOutcomesAG0[[#This Row],[Kpy''i]]^2+EffortOutcomesAG0[[#This Row],[KPy''j]]^2+EffortOutcomesAG0[[#This Row],[KPy''k]]^2)/KTmag/Scale</f>
        <v>11.520213788049711</v>
      </c>
      <c r="Q1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1" s="14">
        <v>44915</v>
      </c>
      <c r="U121" s="9" t="s">
        <v>57</v>
      </c>
      <c r="V121" t="s">
        <v>74</v>
      </c>
      <c r="W121" t="s">
        <v>56</v>
      </c>
      <c r="X121">
        <v>0</v>
      </c>
      <c r="Y121">
        <v>0.9375</v>
      </c>
      <c r="Z121">
        <v>0.59517857142857145</v>
      </c>
      <c r="AA121">
        <v>0.6348571428571429</v>
      </c>
      <c r="AB121">
        <v>0.9522857142857144</v>
      </c>
      <c r="AC121">
        <v>0</v>
      </c>
      <c r="AD121">
        <v>1.0501050105010501</v>
      </c>
      <c r="AE121">
        <v>1.5751575157515751</v>
      </c>
      <c r="AF121">
        <v>0</v>
      </c>
      <c r="AJ121">
        <v>120</v>
      </c>
      <c r="AK121">
        <f>SUBTOTAL(9,EffortOutcomesAG0[[#This Row],[Allocation]:[Iin]])</f>
        <v>5.7450839548240538</v>
      </c>
      <c r="AL121" t="str">
        <f>EffortOutcomesAG0[[#This Row],[WARDS]]&amp;EffortOutcomesAG0[[#This Row],[Role]]&amp;EffortOutcomesAG0[[#This Row],[Shifts]]</f>
        <v>WATTCERT4AM</v>
      </c>
      <c r="AN121">
        <f t="shared" si="3"/>
        <v>0</v>
      </c>
    </row>
    <row r="122" spans="2:40" x14ac:dyDescent="0.25">
      <c r="B122" s="8">
        <f>IF(EffortOutcomesAG0[[#This Row],[Apn]]=0,10,LOG(EffortOutcomesAG0[[#This Row],[Apn]]))</f>
        <v>-0.22728721312287004</v>
      </c>
      <c r="C122" s="8">
        <f>IF(EffortOutcomesAG0[[#This Row],[Ein]]=0,10,LOG(EffortOutcomesAG0[[#This Row],[Ein]]))</f>
        <v>10</v>
      </c>
      <c r="D122" s="8">
        <f>IF(EffortOutcomesAG0[[#This Row],[Iin]]=0,10,LOG(EffortOutcomesAG0[[#This Row],[Iin]]))</f>
        <v>10</v>
      </c>
      <c r="E122" s="8">
        <f>Kx-EffortOutcomesAG0[[#This Row],[Xp]]</f>
        <v>0.22728721312287004</v>
      </c>
      <c r="F122" s="8">
        <f>Ky-EffortOutcomesAG0[[#This Row],[Yp]]</f>
        <v>-11</v>
      </c>
      <c r="G122" s="8">
        <f>Kz-EffortOutcomesAG0[[#This Row],[Zp]]</f>
        <v>-9</v>
      </c>
      <c r="H122" s="8">
        <f>EffortOutcomesAG0[[#This Row],[Kpy]]*KSc-EffortOutcomesAG0[[#This Row],[KPz]]*KSb</f>
        <v>20</v>
      </c>
      <c r="I122" s="8">
        <f>-1*(EffortOutcomesAG0[[#This Row],[KPx]]*KSc-EffortOutcomesAG0[[#This Row],[KPz]]*KSa)</f>
        <v>0.22728721312287004</v>
      </c>
      <c r="J122" s="8">
        <f>(EffortOutcomesAG0[[#This Row],[KPx]]*$C$2-EffortOutcomesAG0[[#This Row],[Kpy]]*KSa)</f>
        <v>2.2728721312287004</v>
      </c>
      <c r="K122" s="8">
        <f>EffortOutcomesAG0[[#This Row],[Kpy]]*KTc-EffortOutcomesAG0[[#This Row],[KPz]]*KTb</f>
        <v>2</v>
      </c>
      <c r="L122" s="8">
        <f>-1*(EffortOutcomesAG0[[#This Row],[KPx]]*KTc-EffortOutcomesAG0[[#This Row],[KPz]]*KTa)</f>
        <v>-17.772712786877129</v>
      </c>
      <c r="M122" s="8">
        <f>(EffortOutcomesAG0[[#This Row],[KPx]]*KTb-EffortOutcomesAG0[[#This Row],[Kpy]]*KTa)</f>
        <v>21.772712786877129</v>
      </c>
      <c r="N122" s="8">
        <f>-EffortOutcomesAG0[[#This Row],[Xp]]*a+EffortOutcomesAG0[[#This Row],[Yp]]*b+EffortOutcomesAG0[[#This Row],[Zp]]*c_</f>
        <v>40</v>
      </c>
      <c r="O122">
        <f>-IF(EffortOutcomesAG0[[#This Row],[Column2]]&gt;0,1,-1)*SQRT(EffortOutcomesAG0[[#This Row],[KPx''i]]^2+EffortOutcomesAG0[[#This Row],[KPx''j]]^2+EffortOutcomesAG0[[#This Row],[KPx''k]]^2)/Ksmag/Scale</f>
        <v>-14.234071926229774</v>
      </c>
      <c r="P122" s="9">
        <f>SQRT(EffortOutcomesAG0[[#This Row],[Kpy''i]]^2+EffortOutcomesAG0[[#This Row],[KPy''j]]^2+EffortOutcomesAG0[[#This Row],[KPy''k]]^2)/KTmag/Scale</f>
        <v>11.503045552553093</v>
      </c>
      <c r="Q1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" s="14">
        <v>44916</v>
      </c>
      <c r="U122" s="9" t="s">
        <v>58</v>
      </c>
      <c r="V122" t="s">
        <v>74</v>
      </c>
      <c r="W122" t="s">
        <v>56</v>
      </c>
      <c r="X122">
        <v>0</v>
      </c>
      <c r="Y122">
        <v>0.9375</v>
      </c>
      <c r="Z122">
        <v>0.55549999999999999</v>
      </c>
      <c r="AA122">
        <v>0.59253333333333336</v>
      </c>
      <c r="AB122">
        <v>0.88880000000000003</v>
      </c>
      <c r="AC122">
        <v>0</v>
      </c>
      <c r="AD122">
        <v>1.1251125112511251</v>
      </c>
      <c r="AE122">
        <v>1.6876687668766877</v>
      </c>
      <c r="AF122">
        <v>0</v>
      </c>
      <c r="AJ122">
        <v>121</v>
      </c>
      <c r="AK122">
        <f>SUBTOTAL(9,EffortOutcomesAG0[[#This Row],[Allocation]:[Iin]])</f>
        <v>5.7871146114611465</v>
      </c>
      <c r="AL122" t="str">
        <f>EffortOutcomesAG0[[#This Row],[WARDS]]&amp;EffortOutcomesAG0[[#This Row],[Role]]&amp;EffortOutcomesAG0[[#This Row],[Shifts]]</f>
        <v>WARACERT4AM</v>
      </c>
      <c r="AN122">
        <f t="shared" si="3"/>
        <v>0</v>
      </c>
    </row>
    <row r="123" spans="2:40" x14ac:dyDescent="0.25">
      <c r="B123" s="8">
        <f>IF(EffortOutcomesAG0[[#This Row],[Apn]]=0,10,LOG(EffortOutcomesAG0[[#This Row],[Apn]]))</f>
        <v>10</v>
      </c>
      <c r="C123" s="8">
        <f>IF(EffortOutcomesAG0[[#This Row],[Ein]]=0,10,LOG(EffortOutcomesAG0[[#This Row],[Ein]]))</f>
        <v>10</v>
      </c>
      <c r="D123" s="8">
        <f>IF(EffortOutcomesAG0[[#This Row],[Iin]]=0,10,LOG(EffortOutcomesAG0[[#This Row],[Iin]]))</f>
        <v>10</v>
      </c>
      <c r="E123" s="8">
        <f>Kx-EffortOutcomesAG0[[#This Row],[Xp]]</f>
        <v>-10</v>
      </c>
      <c r="F123" s="8">
        <f>Ky-EffortOutcomesAG0[[#This Row],[Yp]]</f>
        <v>-11</v>
      </c>
      <c r="G123" s="8">
        <f>Kz-EffortOutcomesAG0[[#This Row],[Zp]]</f>
        <v>-9</v>
      </c>
      <c r="H123" s="8">
        <f>EffortOutcomesAG0[[#This Row],[Kpy]]*KSc-EffortOutcomesAG0[[#This Row],[KPz]]*KSb</f>
        <v>20</v>
      </c>
      <c r="I123" s="8">
        <f>-1*(EffortOutcomesAG0[[#This Row],[KPx]]*KSc-EffortOutcomesAG0[[#This Row],[KPz]]*KSa)</f>
        <v>-10</v>
      </c>
      <c r="J123" s="8">
        <f>(EffortOutcomesAG0[[#This Row],[KPx]]*$C$2-EffortOutcomesAG0[[#This Row],[Kpy]]*KSa)</f>
        <v>-100</v>
      </c>
      <c r="K123" s="8">
        <f>EffortOutcomesAG0[[#This Row],[Kpy]]*KTc-EffortOutcomesAG0[[#This Row],[KPz]]*KTb</f>
        <v>2</v>
      </c>
      <c r="L123" s="8">
        <f>-1*(EffortOutcomesAG0[[#This Row],[KPx]]*KTc-EffortOutcomesAG0[[#This Row],[KPz]]*KTa)</f>
        <v>-28</v>
      </c>
      <c r="M123" s="8">
        <f>(EffortOutcomesAG0[[#This Row],[KPx]]*KTb-EffortOutcomesAG0[[#This Row],[Kpy]]*KTa)</f>
        <v>32</v>
      </c>
      <c r="N123" s="8">
        <f>-EffortOutcomesAG0[[#This Row],[Xp]]*a+EffortOutcomesAG0[[#This Row],[Yp]]*b+EffortOutcomesAG0[[#This Row],[Zp]]*c_</f>
        <v>40</v>
      </c>
      <c r="O12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" s="9">
        <f>SQRT(EffortOutcomesAG0[[#This Row],[Kpy''i]]^2+EffortOutcomesAG0[[#This Row],[KPy''j]]^2+EffortOutcomesAG0[[#This Row],[KPy''k]]^2)/KTmag/Scale</f>
        <v>17.37814719698277</v>
      </c>
      <c r="Q1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" s="14">
        <v>44916</v>
      </c>
      <c r="U123" s="9" t="s">
        <v>76</v>
      </c>
      <c r="V123" t="s">
        <v>74</v>
      </c>
      <c r="W123" t="s">
        <v>56</v>
      </c>
      <c r="X123">
        <v>0</v>
      </c>
      <c r="Y123">
        <v>0</v>
      </c>
      <c r="Z123">
        <v>0</v>
      </c>
      <c r="AJ123">
        <v>122</v>
      </c>
      <c r="AK123">
        <f>SUBTOTAL(9,EffortOutcomesAG0[[#This Row],[Allocation]:[Iin]])</f>
        <v>0</v>
      </c>
      <c r="AL123" t="str">
        <f>EffortOutcomesAG0[[#This Row],[WARDS]]&amp;EffortOutcomesAG0[[#This Row],[Role]]&amp;EffortOutcomesAG0[[#This Row],[Shifts]]</f>
        <v>OtherCERT4AM</v>
      </c>
      <c r="AN123">
        <f t="shared" si="3"/>
        <v>0</v>
      </c>
    </row>
    <row r="124" spans="2:40" x14ac:dyDescent="0.25">
      <c r="B124" s="8">
        <f>IF(EffortOutcomesAG0[[#This Row],[Apn]]=0,10,LOG(EffortOutcomesAG0[[#This Row],[Apn]]))</f>
        <v>-0.22728721312287004</v>
      </c>
      <c r="C124" s="8">
        <f>IF(EffortOutcomesAG0[[#This Row],[Ein]]=0,10,LOG(EffortOutcomesAG0[[#This Row],[Ein]]))</f>
        <v>10</v>
      </c>
      <c r="D124" s="8">
        <f>IF(EffortOutcomesAG0[[#This Row],[Iin]]=0,10,LOG(EffortOutcomesAG0[[#This Row],[Iin]]))</f>
        <v>10</v>
      </c>
      <c r="E124" s="8">
        <f>Kx-EffortOutcomesAG0[[#This Row],[Xp]]</f>
        <v>0.22728721312287004</v>
      </c>
      <c r="F124" s="8">
        <f>Ky-EffortOutcomesAG0[[#This Row],[Yp]]</f>
        <v>-11</v>
      </c>
      <c r="G124" s="8">
        <f>Kz-EffortOutcomesAG0[[#This Row],[Zp]]</f>
        <v>-9</v>
      </c>
      <c r="H124" s="8">
        <f>EffortOutcomesAG0[[#This Row],[Kpy]]*KSc-EffortOutcomesAG0[[#This Row],[KPz]]*KSb</f>
        <v>20</v>
      </c>
      <c r="I124" s="8">
        <f>-1*(EffortOutcomesAG0[[#This Row],[KPx]]*KSc-EffortOutcomesAG0[[#This Row],[KPz]]*KSa)</f>
        <v>0.22728721312287004</v>
      </c>
      <c r="J124" s="8">
        <f>(EffortOutcomesAG0[[#This Row],[KPx]]*$C$2-EffortOutcomesAG0[[#This Row],[Kpy]]*KSa)</f>
        <v>2.2728721312287004</v>
      </c>
      <c r="K124" s="8">
        <f>EffortOutcomesAG0[[#This Row],[Kpy]]*KTc-EffortOutcomesAG0[[#This Row],[KPz]]*KTb</f>
        <v>2</v>
      </c>
      <c r="L124" s="8">
        <f>-1*(EffortOutcomesAG0[[#This Row],[KPx]]*KTc-EffortOutcomesAG0[[#This Row],[KPz]]*KTa)</f>
        <v>-17.772712786877129</v>
      </c>
      <c r="M124" s="8">
        <f>(EffortOutcomesAG0[[#This Row],[KPx]]*KTb-EffortOutcomesAG0[[#This Row],[Kpy]]*KTa)</f>
        <v>21.772712786877129</v>
      </c>
      <c r="N124" s="8">
        <f>-EffortOutcomesAG0[[#This Row],[Xp]]*a+EffortOutcomesAG0[[#This Row],[Yp]]*b+EffortOutcomesAG0[[#This Row],[Zp]]*c_</f>
        <v>40</v>
      </c>
      <c r="O124">
        <f>-IF(EffortOutcomesAG0[[#This Row],[Column2]]&gt;0,1,-1)*SQRT(EffortOutcomesAG0[[#This Row],[KPx''i]]^2+EffortOutcomesAG0[[#This Row],[KPx''j]]^2+EffortOutcomesAG0[[#This Row],[KPx''k]]^2)/Ksmag/Scale</f>
        <v>-14.234071926229774</v>
      </c>
      <c r="P124" s="9">
        <f>SQRT(EffortOutcomesAG0[[#This Row],[Kpy''i]]^2+EffortOutcomesAG0[[#This Row],[KPy''j]]^2+EffortOutcomesAG0[[#This Row],[KPy''k]]^2)/KTmag/Scale</f>
        <v>11.503045552553093</v>
      </c>
      <c r="Q1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4" s="14">
        <v>44916</v>
      </c>
      <c r="U124" s="9" t="s">
        <v>54</v>
      </c>
      <c r="V124" t="s">
        <v>74</v>
      </c>
      <c r="W124" t="s">
        <v>56</v>
      </c>
      <c r="X124">
        <v>0</v>
      </c>
      <c r="Y124">
        <v>0.9375</v>
      </c>
      <c r="Z124">
        <v>0.55549999999999999</v>
      </c>
      <c r="AA124">
        <v>0.59253333333333336</v>
      </c>
      <c r="AB124">
        <v>0.88880000000000003</v>
      </c>
      <c r="AC124">
        <v>0</v>
      </c>
      <c r="AD124">
        <v>1.1251125112511251</v>
      </c>
      <c r="AE124">
        <v>1.6876687668766877</v>
      </c>
      <c r="AF124">
        <v>0</v>
      </c>
      <c r="AJ124">
        <v>123</v>
      </c>
      <c r="AK124">
        <f>SUBTOTAL(9,EffortOutcomesAG0[[#This Row],[Allocation]:[Iin]])</f>
        <v>5.7871146114611465</v>
      </c>
      <c r="AL124" t="str">
        <f>EffortOutcomesAG0[[#This Row],[WARDS]]&amp;EffortOutcomesAG0[[#This Row],[Role]]&amp;EffortOutcomesAG0[[#This Row],[Shifts]]</f>
        <v>BANKCERT4AM</v>
      </c>
      <c r="AN124">
        <f t="shared" si="3"/>
        <v>0</v>
      </c>
    </row>
    <row r="125" spans="2:40" x14ac:dyDescent="0.25">
      <c r="B125" s="8">
        <f>IF(EffortOutcomesAG0[[#This Row],[Apn]]=0,10,LOG(EffortOutcomesAG0[[#This Row],[Apn]]))</f>
        <v>-0.22728721312287004</v>
      </c>
      <c r="C125" s="8">
        <f>IF(EffortOutcomesAG0[[#This Row],[Ein]]=0,10,LOG(EffortOutcomesAG0[[#This Row],[Ein]]))</f>
        <v>10</v>
      </c>
      <c r="D125" s="8">
        <f>IF(EffortOutcomesAG0[[#This Row],[Iin]]=0,10,LOG(EffortOutcomesAG0[[#This Row],[Iin]]))</f>
        <v>10</v>
      </c>
      <c r="E125" s="8">
        <f>Kx-EffortOutcomesAG0[[#This Row],[Xp]]</f>
        <v>0.22728721312287004</v>
      </c>
      <c r="F125" s="8">
        <f>Ky-EffortOutcomesAG0[[#This Row],[Yp]]</f>
        <v>-11</v>
      </c>
      <c r="G125" s="8">
        <f>Kz-EffortOutcomesAG0[[#This Row],[Zp]]</f>
        <v>-9</v>
      </c>
      <c r="H125" s="8">
        <f>EffortOutcomesAG0[[#This Row],[Kpy]]*KSc-EffortOutcomesAG0[[#This Row],[KPz]]*KSb</f>
        <v>20</v>
      </c>
      <c r="I125" s="8">
        <f>-1*(EffortOutcomesAG0[[#This Row],[KPx]]*KSc-EffortOutcomesAG0[[#This Row],[KPz]]*KSa)</f>
        <v>0.22728721312287004</v>
      </c>
      <c r="J125" s="8">
        <f>(EffortOutcomesAG0[[#This Row],[KPx]]*$C$2-EffortOutcomesAG0[[#This Row],[Kpy]]*KSa)</f>
        <v>2.2728721312287004</v>
      </c>
      <c r="K125" s="8">
        <f>EffortOutcomesAG0[[#This Row],[Kpy]]*KTc-EffortOutcomesAG0[[#This Row],[KPz]]*KTb</f>
        <v>2</v>
      </c>
      <c r="L125" s="8">
        <f>-1*(EffortOutcomesAG0[[#This Row],[KPx]]*KTc-EffortOutcomesAG0[[#This Row],[KPz]]*KTa)</f>
        <v>-17.772712786877129</v>
      </c>
      <c r="M125" s="8">
        <f>(EffortOutcomesAG0[[#This Row],[KPx]]*KTb-EffortOutcomesAG0[[#This Row],[Kpy]]*KTa)</f>
        <v>21.772712786877129</v>
      </c>
      <c r="N125" s="8">
        <f>-EffortOutcomesAG0[[#This Row],[Xp]]*a+EffortOutcomesAG0[[#This Row],[Yp]]*b+EffortOutcomesAG0[[#This Row],[Zp]]*c_</f>
        <v>40</v>
      </c>
      <c r="O125">
        <f>-IF(EffortOutcomesAG0[[#This Row],[Column2]]&gt;0,1,-1)*SQRT(EffortOutcomesAG0[[#This Row],[KPx''i]]^2+EffortOutcomesAG0[[#This Row],[KPx''j]]^2+EffortOutcomesAG0[[#This Row],[KPx''k]]^2)/Ksmag/Scale</f>
        <v>-14.234071926229774</v>
      </c>
      <c r="P125" s="9">
        <f>SQRT(EffortOutcomesAG0[[#This Row],[Kpy''i]]^2+EffortOutcomesAG0[[#This Row],[KPy''j]]^2+EffortOutcomesAG0[[#This Row],[KPy''k]]^2)/KTmag/Scale</f>
        <v>11.503045552553093</v>
      </c>
      <c r="Q1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" s="14">
        <v>44916</v>
      </c>
      <c r="U125" s="9" t="s">
        <v>57</v>
      </c>
      <c r="V125" t="s">
        <v>74</v>
      </c>
      <c r="W125" t="s">
        <v>56</v>
      </c>
      <c r="X125">
        <v>0</v>
      </c>
      <c r="Y125">
        <v>0.9375</v>
      </c>
      <c r="Z125">
        <v>0.55549999999999999</v>
      </c>
      <c r="AA125">
        <v>0.59253333333333336</v>
      </c>
      <c r="AB125">
        <v>0.88880000000000003</v>
      </c>
      <c r="AC125">
        <v>0</v>
      </c>
      <c r="AD125">
        <v>1.1251125112511251</v>
      </c>
      <c r="AE125">
        <v>1.6876687668766877</v>
      </c>
      <c r="AF125">
        <v>0</v>
      </c>
      <c r="AJ125">
        <v>124</v>
      </c>
      <c r="AK125">
        <f>SUBTOTAL(9,EffortOutcomesAG0[[#This Row],[Allocation]:[Iin]])</f>
        <v>5.7871146114611465</v>
      </c>
      <c r="AL125" t="str">
        <f>EffortOutcomesAG0[[#This Row],[WARDS]]&amp;EffortOutcomesAG0[[#This Row],[Role]]&amp;EffortOutcomesAG0[[#This Row],[Shifts]]</f>
        <v>WATTCERT4AM</v>
      </c>
      <c r="AN125">
        <f t="shared" si="3"/>
        <v>0</v>
      </c>
    </row>
    <row r="126" spans="2:40" x14ac:dyDescent="0.25">
      <c r="B126" s="8">
        <f>IF(EffortOutcomesAG0[[#This Row],[Apn]]=0,10,LOG(EffortOutcomesAG0[[#This Row],[Apn]]))</f>
        <v>-0.22728721312287004</v>
      </c>
      <c r="C126" s="8">
        <f>IF(EffortOutcomesAG0[[#This Row],[Ein]]=0,10,LOG(EffortOutcomesAG0[[#This Row],[Ein]]))</f>
        <v>10</v>
      </c>
      <c r="D126" s="8">
        <f>IF(EffortOutcomesAG0[[#This Row],[Iin]]=0,10,LOG(EffortOutcomesAG0[[#This Row],[Iin]]))</f>
        <v>10</v>
      </c>
      <c r="E126" s="8">
        <f>Kx-EffortOutcomesAG0[[#This Row],[Xp]]</f>
        <v>0.22728721312287004</v>
      </c>
      <c r="F126" s="8">
        <f>Ky-EffortOutcomesAG0[[#This Row],[Yp]]</f>
        <v>-11</v>
      </c>
      <c r="G126" s="8">
        <f>Kz-EffortOutcomesAG0[[#This Row],[Zp]]</f>
        <v>-9</v>
      </c>
      <c r="H126" s="8">
        <f>EffortOutcomesAG0[[#This Row],[Kpy]]*KSc-EffortOutcomesAG0[[#This Row],[KPz]]*KSb</f>
        <v>20</v>
      </c>
      <c r="I126" s="8">
        <f>-1*(EffortOutcomesAG0[[#This Row],[KPx]]*KSc-EffortOutcomesAG0[[#This Row],[KPz]]*KSa)</f>
        <v>0.22728721312287004</v>
      </c>
      <c r="J126" s="8">
        <f>(EffortOutcomesAG0[[#This Row],[KPx]]*$C$2-EffortOutcomesAG0[[#This Row],[Kpy]]*KSa)</f>
        <v>2.2728721312287004</v>
      </c>
      <c r="K126" s="8">
        <f>EffortOutcomesAG0[[#This Row],[Kpy]]*KTc-EffortOutcomesAG0[[#This Row],[KPz]]*KTb</f>
        <v>2</v>
      </c>
      <c r="L126" s="8">
        <f>-1*(EffortOutcomesAG0[[#This Row],[KPx]]*KTc-EffortOutcomesAG0[[#This Row],[KPz]]*KTa)</f>
        <v>-17.772712786877129</v>
      </c>
      <c r="M126" s="8">
        <f>(EffortOutcomesAG0[[#This Row],[KPx]]*KTb-EffortOutcomesAG0[[#This Row],[Kpy]]*KTa)</f>
        <v>21.772712786877129</v>
      </c>
      <c r="N126" s="8">
        <f>-EffortOutcomesAG0[[#This Row],[Xp]]*a+EffortOutcomesAG0[[#This Row],[Yp]]*b+EffortOutcomesAG0[[#This Row],[Zp]]*c_</f>
        <v>40</v>
      </c>
      <c r="O126">
        <f>-IF(EffortOutcomesAG0[[#This Row],[Column2]]&gt;0,1,-1)*SQRT(EffortOutcomesAG0[[#This Row],[KPx''i]]^2+EffortOutcomesAG0[[#This Row],[KPx''j]]^2+EffortOutcomesAG0[[#This Row],[KPx''k]]^2)/Ksmag/Scale</f>
        <v>-14.234071926229774</v>
      </c>
      <c r="P126" s="9">
        <f>SQRT(EffortOutcomesAG0[[#This Row],[Kpy''i]]^2+EffortOutcomesAG0[[#This Row],[KPy''j]]^2+EffortOutcomesAG0[[#This Row],[KPy''k]]^2)/KTmag/Scale</f>
        <v>11.503045552553093</v>
      </c>
      <c r="Q1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6" s="14">
        <v>44917</v>
      </c>
      <c r="U126" s="9" t="s">
        <v>58</v>
      </c>
      <c r="V126" t="s">
        <v>74</v>
      </c>
      <c r="W126" t="s">
        <v>56</v>
      </c>
      <c r="X126">
        <v>0</v>
      </c>
      <c r="Y126">
        <v>0.9375</v>
      </c>
      <c r="Z126">
        <v>0.55549999999999999</v>
      </c>
      <c r="AA126">
        <v>0.59253333333333336</v>
      </c>
      <c r="AB126">
        <v>0.88880000000000003</v>
      </c>
      <c r="AC126">
        <v>0</v>
      </c>
      <c r="AD126">
        <v>1.1251125112511251</v>
      </c>
      <c r="AE126">
        <v>1.6876687668766877</v>
      </c>
      <c r="AF126">
        <v>0</v>
      </c>
      <c r="AJ126">
        <v>125</v>
      </c>
      <c r="AK126">
        <f>SUBTOTAL(9,EffortOutcomesAG0[[#This Row],[Allocation]:[Iin]])</f>
        <v>5.7871146114611465</v>
      </c>
      <c r="AL126" t="str">
        <f>EffortOutcomesAG0[[#This Row],[WARDS]]&amp;EffortOutcomesAG0[[#This Row],[Role]]&amp;EffortOutcomesAG0[[#This Row],[Shifts]]</f>
        <v>WARACERT4AM</v>
      </c>
      <c r="AN126">
        <f t="shared" si="3"/>
        <v>0</v>
      </c>
    </row>
    <row r="127" spans="2:40" x14ac:dyDescent="0.25">
      <c r="B127" s="8">
        <f>IF(EffortOutcomesAG0[[#This Row],[Apn]]=0,10,LOG(EffortOutcomesAG0[[#This Row],[Apn]]))</f>
        <v>-0.22728721312287004</v>
      </c>
      <c r="C127" s="8">
        <f>IF(EffortOutcomesAG0[[#This Row],[Ein]]=0,10,LOG(EffortOutcomesAG0[[#This Row],[Ein]]))</f>
        <v>10</v>
      </c>
      <c r="D127" s="8">
        <f>IF(EffortOutcomesAG0[[#This Row],[Iin]]=0,10,LOG(EffortOutcomesAG0[[#This Row],[Iin]]))</f>
        <v>10</v>
      </c>
      <c r="E127" s="8">
        <f>Kx-EffortOutcomesAG0[[#This Row],[Xp]]</f>
        <v>0.22728721312287004</v>
      </c>
      <c r="F127" s="8">
        <f>Ky-EffortOutcomesAG0[[#This Row],[Yp]]</f>
        <v>-11</v>
      </c>
      <c r="G127" s="8">
        <f>Kz-EffortOutcomesAG0[[#This Row],[Zp]]</f>
        <v>-9</v>
      </c>
      <c r="H127" s="8">
        <f>EffortOutcomesAG0[[#This Row],[Kpy]]*KSc-EffortOutcomesAG0[[#This Row],[KPz]]*KSb</f>
        <v>20</v>
      </c>
      <c r="I127" s="8">
        <f>-1*(EffortOutcomesAG0[[#This Row],[KPx]]*KSc-EffortOutcomesAG0[[#This Row],[KPz]]*KSa)</f>
        <v>0.22728721312287004</v>
      </c>
      <c r="J127" s="8">
        <f>(EffortOutcomesAG0[[#This Row],[KPx]]*$C$2-EffortOutcomesAG0[[#This Row],[Kpy]]*KSa)</f>
        <v>2.2728721312287004</v>
      </c>
      <c r="K127" s="8">
        <f>EffortOutcomesAG0[[#This Row],[Kpy]]*KTc-EffortOutcomesAG0[[#This Row],[KPz]]*KTb</f>
        <v>2</v>
      </c>
      <c r="L127" s="8">
        <f>-1*(EffortOutcomesAG0[[#This Row],[KPx]]*KTc-EffortOutcomesAG0[[#This Row],[KPz]]*KTa)</f>
        <v>-17.772712786877129</v>
      </c>
      <c r="M127" s="8">
        <f>(EffortOutcomesAG0[[#This Row],[KPx]]*KTb-EffortOutcomesAG0[[#This Row],[Kpy]]*KTa)</f>
        <v>21.772712786877129</v>
      </c>
      <c r="N127" s="8">
        <f>-EffortOutcomesAG0[[#This Row],[Xp]]*a+EffortOutcomesAG0[[#This Row],[Yp]]*b+EffortOutcomesAG0[[#This Row],[Zp]]*c_</f>
        <v>40</v>
      </c>
      <c r="O127">
        <f>-IF(EffortOutcomesAG0[[#This Row],[Column2]]&gt;0,1,-1)*SQRT(EffortOutcomesAG0[[#This Row],[KPx''i]]^2+EffortOutcomesAG0[[#This Row],[KPx''j]]^2+EffortOutcomesAG0[[#This Row],[KPx''k]]^2)/Ksmag/Scale</f>
        <v>-14.234071926229774</v>
      </c>
      <c r="P127" s="9">
        <f>SQRT(EffortOutcomesAG0[[#This Row],[Kpy''i]]^2+EffortOutcomesAG0[[#This Row],[KPy''j]]^2+EffortOutcomesAG0[[#This Row],[KPy''k]]^2)/KTmag/Scale</f>
        <v>11.503045552553093</v>
      </c>
      <c r="Q1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" s="14">
        <v>44917</v>
      </c>
      <c r="U127" s="9" t="s">
        <v>57</v>
      </c>
      <c r="V127" t="s">
        <v>74</v>
      </c>
      <c r="W127" t="s">
        <v>56</v>
      </c>
      <c r="X127">
        <v>0</v>
      </c>
      <c r="Y127">
        <v>0.9375</v>
      </c>
      <c r="Z127">
        <v>0.55549999999999999</v>
      </c>
      <c r="AA127">
        <v>0.59253333333333336</v>
      </c>
      <c r="AB127">
        <v>0.88880000000000003</v>
      </c>
      <c r="AC127">
        <v>0</v>
      </c>
      <c r="AD127">
        <v>1.1251125112511251</v>
      </c>
      <c r="AE127">
        <v>1.6876687668766877</v>
      </c>
      <c r="AF127">
        <v>0</v>
      </c>
      <c r="AJ127">
        <v>126</v>
      </c>
      <c r="AK127">
        <f>SUBTOTAL(9,EffortOutcomesAG0[[#This Row],[Allocation]:[Iin]])</f>
        <v>5.7871146114611465</v>
      </c>
      <c r="AL127" t="str">
        <f>EffortOutcomesAG0[[#This Row],[WARDS]]&amp;EffortOutcomesAG0[[#This Row],[Role]]&amp;EffortOutcomesAG0[[#This Row],[Shifts]]</f>
        <v>WATTCERT4AM</v>
      </c>
      <c r="AN127">
        <f t="shared" si="3"/>
        <v>0</v>
      </c>
    </row>
    <row r="128" spans="2:40" x14ac:dyDescent="0.25">
      <c r="B128" s="8">
        <f>IF(EffortOutcomesAG0[[#This Row],[Apn]]=0,10,LOG(EffortOutcomesAG0[[#This Row],[Apn]]))</f>
        <v>10</v>
      </c>
      <c r="C128" s="8">
        <f>IF(EffortOutcomesAG0[[#This Row],[Ein]]=0,10,LOG(EffortOutcomesAG0[[#This Row],[Ein]]))</f>
        <v>10</v>
      </c>
      <c r="D128" s="8">
        <f>IF(EffortOutcomesAG0[[#This Row],[Iin]]=0,10,LOG(EffortOutcomesAG0[[#This Row],[Iin]]))</f>
        <v>10</v>
      </c>
      <c r="E128" s="8">
        <f>Kx-EffortOutcomesAG0[[#This Row],[Xp]]</f>
        <v>-10</v>
      </c>
      <c r="F128" s="8">
        <f>Ky-EffortOutcomesAG0[[#This Row],[Yp]]</f>
        <v>-11</v>
      </c>
      <c r="G128" s="8">
        <f>Kz-EffortOutcomesAG0[[#This Row],[Zp]]</f>
        <v>-9</v>
      </c>
      <c r="H128" s="8">
        <f>EffortOutcomesAG0[[#This Row],[Kpy]]*KSc-EffortOutcomesAG0[[#This Row],[KPz]]*KSb</f>
        <v>20</v>
      </c>
      <c r="I128" s="8">
        <f>-1*(EffortOutcomesAG0[[#This Row],[KPx]]*KSc-EffortOutcomesAG0[[#This Row],[KPz]]*KSa)</f>
        <v>-10</v>
      </c>
      <c r="J128" s="8">
        <f>(EffortOutcomesAG0[[#This Row],[KPx]]*$C$2-EffortOutcomesAG0[[#This Row],[Kpy]]*KSa)</f>
        <v>-100</v>
      </c>
      <c r="K128" s="8">
        <f>EffortOutcomesAG0[[#This Row],[Kpy]]*KTc-EffortOutcomesAG0[[#This Row],[KPz]]*KTb</f>
        <v>2</v>
      </c>
      <c r="L128" s="8">
        <f>-1*(EffortOutcomesAG0[[#This Row],[KPx]]*KTc-EffortOutcomesAG0[[#This Row],[KPz]]*KTa)</f>
        <v>-28</v>
      </c>
      <c r="M128" s="8">
        <f>(EffortOutcomesAG0[[#This Row],[KPx]]*KTb-EffortOutcomesAG0[[#This Row],[Kpy]]*KTa)</f>
        <v>32</v>
      </c>
      <c r="N128" s="8">
        <f>-EffortOutcomesAG0[[#This Row],[Xp]]*a+EffortOutcomesAG0[[#This Row],[Yp]]*b+EffortOutcomesAG0[[#This Row],[Zp]]*c_</f>
        <v>40</v>
      </c>
      <c r="O12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8" s="9">
        <f>SQRT(EffortOutcomesAG0[[#This Row],[Kpy''i]]^2+EffortOutcomesAG0[[#This Row],[KPy''j]]^2+EffortOutcomesAG0[[#This Row],[KPy''k]]^2)/KTmag/Scale</f>
        <v>17.37814719698277</v>
      </c>
      <c r="Q1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" s="14">
        <v>44917</v>
      </c>
      <c r="U128" s="9" t="s">
        <v>76</v>
      </c>
      <c r="V128" t="s">
        <v>74</v>
      </c>
      <c r="W128" t="s">
        <v>56</v>
      </c>
      <c r="X128">
        <v>0</v>
      </c>
      <c r="Y128">
        <v>0</v>
      </c>
      <c r="Z128">
        <v>0</v>
      </c>
      <c r="AJ128">
        <v>127</v>
      </c>
      <c r="AK128">
        <f>SUBTOTAL(9,EffortOutcomesAG0[[#This Row],[Allocation]:[Iin]])</f>
        <v>0</v>
      </c>
      <c r="AL128" t="str">
        <f>EffortOutcomesAG0[[#This Row],[WARDS]]&amp;EffortOutcomesAG0[[#This Row],[Role]]&amp;EffortOutcomesAG0[[#This Row],[Shifts]]</f>
        <v>OtherCERT4AM</v>
      </c>
      <c r="AN128">
        <f t="shared" si="3"/>
        <v>0</v>
      </c>
    </row>
    <row r="129" spans="2:40" x14ac:dyDescent="0.25">
      <c r="B129" s="8">
        <f>IF(EffortOutcomesAG0[[#This Row],[Apn]]=0,10,LOG(EffortOutcomesAG0[[#This Row],[Apn]]))</f>
        <v>-0.22728721312287004</v>
      </c>
      <c r="C129" s="8">
        <f>IF(EffortOutcomesAG0[[#This Row],[Ein]]=0,10,LOG(EffortOutcomesAG0[[#This Row],[Ein]]))</f>
        <v>10</v>
      </c>
      <c r="D129" s="8">
        <f>IF(EffortOutcomesAG0[[#This Row],[Iin]]=0,10,LOG(EffortOutcomesAG0[[#This Row],[Iin]]))</f>
        <v>10</v>
      </c>
      <c r="E129" s="8">
        <f>Kx-EffortOutcomesAG0[[#This Row],[Xp]]</f>
        <v>0.22728721312287004</v>
      </c>
      <c r="F129" s="8">
        <f>Ky-EffortOutcomesAG0[[#This Row],[Yp]]</f>
        <v>-11</v>
      </c>
      <c r="G129" s="8">
        <f>Kz-EffortOutcomesAG0[[#This Row],[Zp]]</f>
        <v>-9</v>
      </c>
      <c r="H129" s="8">
        <f>EffortOutcomesAG0[[#This Row],[Kpy]]*KSc-EffortOutcomesAG0[[#This Row],[KPz]]*KSb</f>
        <v>20</v>
      </c>
      <c r="I129" s="8">
        <f>-1*(EffortOutcomesAG0[[#This Row],[KPx]]*KSc-EffortOutcomesAG0[[#This Row],[KPz]]*KSa)</f>
        <v>0.22728721312287004</v>
      </c>
      <c r="J129" s="8">
        <f>(EffortOutcomesAG0[[#This Row],[KPx]]*$C$2-EffortOutcomesAG0[[#This Row],[Kpy]]*KSa)</f>
        <v>2.2728721312287004</v>
      </c>
      <c r="K129" s="8">
        <f>EffortOutcomesAG0[[#This Row],[Kpy]]*KTc-EffortOutcomesAG0[[#This Row],[KPz]]*KTb</f>
        <v>2</v>
      </c>
      <c r="L129" s="8">
        <f>-1*(EffortOutcomesAG0[[#This Row],[KPx]]*KTc-EffortOutcomesAG0[[#This Row],[KPz]]*KTa)</f>
        <v>-17.772712786877129</v>
      </c>
      <c r="M129" s="8">
        <f>(EffortOutcomesAG0[[#This Row],[KPx]]*KTb-EffortOutcomesAG0[[#This Row],[Kpy]]*KTa)</f>
        <v>21.772712786877129</v>
      </c>
      <c r="N129" s="8">
        <f>-EffortOutcomesAG0[[#This Row],[Xp]]*a+EffortOutcomesAG0[[#This Row],[Yp]]*b+EffortOutcomesAG0[[#This Row],[Zp]]*c_</f>
        <v>40</v>
      </c>
      <c r="O129">
        <f>-IF(EffortOutcomesAG0[[#This Row],[Column2]]&gt;0,1,-1)*SQRT(EffortOutcomesAG0[[#This Row],[KPx''i]]^2+EffortOutcomesAG0[[#This Row],[KPx''j]]^2+EffortOutcomesAG0[[#This Row],[KPx''k]]^2)/Ksmag/Scale</f>
        <v>-14.234071926229774</v>
      </c>
      <c r="P129" s="9">
        <f>SQRT(EffortOutcomesAG0[[#This Row],[Kpy''i]]^2+EffortOutcomesAG0[[#This Row],[KPy''j]]^2+EffortOutcomesAG0[[#This Row],[KPy''k]]^2)/KTmag/Scale</f>
        <v>11.503045552553093</v>
      </c>
      <c r="Q1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" s="14">
        <v>44917</v>
      </c>
      <c r="U129" s="9" t="s">
        <v>54</v>
      </c>
      <c r="V129" t="s">
        <v>74</v>
      </c>
      <c r="W129" t="s">
        <v>56</v>
      </c>
      <c r="X129">
        <v>0</v>
      </c>
      <c r="Y129">
        <v>0.9375</v>
      </c>
      <c r="Z129">
        <v>0.55549999999999999</v>
      </c>
      <c r="AA129">
        <v>0.59253333333333336</v>
      </c>
      <c r="AB129">
        <v>0.88880000000000003</v>
      </c>
      <c r="AC129">
        <v>0</v>
      </c>
      <c r="AD129">
        <v>1.1251125112511251</v>
      </c>
      <c r="AE129">
        <v>1.6876687668766877</v>
      </c>
      <c r="AF129">
        <v>0</v>
      </c>
      <c r="AJ129">
        <v>128</v>
      </c>
      <c r="AK129">
        <f>SUBTOTAL(9,EffortOutcomesAG0[[#This Row],[Allocation]:[Iin]])</f>
        <v>5.7871146114611465</v>
      </c>
      <c r="AL129" t="str">
        <f>EffortOutcomesAG0[[#This Row],[WARDS]]&amp;EffortOutcomesAG0[[#This Row],[Role]]&amp;EffortOutcomesAG0[[#This Row],[Shifts]]</f>
        <v>BANKCERT4AM</v>
      </c>
      <c r="AN129">
        <f t="shared" si="3"/>
        <v>0</v>
      </c>
    </row>
    <row r="130" spans="2:40" x14ac:dyDescent="0.25">
      <c r="B130" s="8">
        <f>IF(EffortOutcomesAG0[[#This Row],[Apn]]=0,10,LOG(EffortOutcomesAG0[[#This Row],[Apn]]))</f>
        <v>-0.29423400275348327</v>
      </c>
      <c r="C130" s="8">
        <f>IF(EffortOutcomesAG0[[#This Row],[Ein]]=0,10,LOG(EffortOutcomesAG0[[#This Row],[Ein]]))</f>
        <v>10</v>
      </c>
      <c r="D130" s="8">
        <f>IF(EffortOutcomesAG0[[#This Row],[Iin]]=0,10,LOG(EffortOutcomesAG0[[#This Row],[Iin]]))</f>
        <v>10</v>
      </c>
      <c r="E130" s="8">
        <f>Kx-EffortOutcomesAG0[[#This Row],[Xp]]</f>
        <v>0.29423400275348327</v>
      </c>
      <c r="F130" s="8">
        <f>Ky-EffortOutcomesAG0[[#This Row],[Yp]]</f>
        <v>-11</v>
      </c>
      <c r="G130" s="8">
        <f>Kz-EffortOutcomesAG0[[#This Row],[Zp]]</f>
        <v>-9</v>
      </c>
      <c r="H130" s="8">
        <f>EffortOutcomesAG0[[#This Row],[Kpy]]*KSc-EffortOutcomesAG0[[#This Row],[KPz]]*KSb</f>
        <v>20</v>
      </c>
      <c r="I130" s="8">
        <f>-1*(EffortOutcomesAG0[[#This Row],[KPx]]*KSc-EffortOutcomesAG0[[#This Row],[KPz]]*KSa)</f>
        <v>0.29423400275348327</v>
      </c>
      <c r="J130" s="8">
        <f>(EffortOutcomesAG0[[#This Row],[KPx]]*$C$2-EffortOutcomesAG0[[#This Row],[Kpy]]*KSa)</f>
        <v>2.9423400275348328</v>
      </c>
      <c r="K130" s="8">
        <f>EffortOutcomesAG0[[#This Row],[Kpy]]*KTc-EffortOutcomesAG0[[#This Row],[KPz]]*KTb</f>
        <v>2</v>
      </c>
      <c r="L130" s="8">
        <f>-1*(EffortOutcomesAG0[[#This Row],[KPx]]*KTc-EffortOutcomesAG0[[#This Row],[KPz]]*KTa)</f>
        <v>-17.705765997246516</v>
      </c>
      <c r="M130" s="8">
        <f>(EffortOutcomesAG0[[#This Row],[KPx]]*KTb-EffortOutcomesAG0[[#This Row],[Kpy]]*KTa)</f>
        <v>21.705765997246516</v>
      </c>
      <c r="N130" s="8">
        <f>-EffortOutcomesAG0[[#This Row],[Xp]]*a+EffortOutcomesAG0[[#This Row],[Yp]]*b+EffortOutcomesAG0[[#This Row],[Zp]]*c_</f>
        <v>40</v>
      </c>
      <c r="O130">
        <f>-IF(EffortOutcomesAG0[[#This Row],[Column2]]&gt;0,1,-1)*SQRT(EffortOutcomesAG0[[#This Row],[KPx''i]]^2+EffortOutcomesAG0[[#This Row],[KPx''j]]^2+EffortOutcomesAG0[[#This Row],[KPx''k]]^2)/Ksmag/Scale</f>
        <v>-14.295872454768368</v>
      </c>
      <c r="P130" s="9">
        <f>SQRT(EffortOutcomesAG0[[#This Row],[Kpy''i]]^2+EffortOutcomesAG0[[#This Row],[KPy''j]]^2+EffortOutcomesAG0[[#This Row],[KPy''k]]^2)/KTmag/Scale</f>
        <v>11.464688010557127</v>
      </c>
      <c r="Q1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0" s="14">
        <v>44918</v>
      </c>
      <c r="U130" s="9" t="s">
        <v>57</v>
      </c>
      <c r="V130" t="s">
        <v>74</v>
      </c>
      <c r="W130" t="s">
        <v>56</v>
      </c>
      <c r="X130">
        <v>0</v>
      </c>
      <c r="Y130">
        <v>0.9375</v>
      </c>
      <c r="Z130">
        <v>0.47614285714285715</v>
      </c>
      <c r="AA130">
        <v>0.50788571428571427</v>
      </c>
      <c r="AB130">
        <v>0.76182857142857141</v>
      </c>
      <c r="AC130">
        <v>0</v>
      </c>
      <c r="AD130">
        <v>1.3126312631263126</v>
      </c>
      <c r="AE130">
        <v>1.968946894689469</v>
      </c>
      <c r="AF130">
        <v>0</v>
      </c>
      <c r="AJ130">
        <v>129</v>
      </c>
      <c r="AK130">
        <f>SUBTOTAL(9,EffortOutcomesAG0[[#This Row],[Allocation]:[Iin]])</f>
        <v>5.9649353006729244</v>
      </c>
      <c r="AL130" t="str">
        <f>EffortOutcomesAG0[[#This Row],[WARDS]]&amp;EffortOutcomesAG0[[#This Row],[Role]]&amp;EffortOutcomesAG0[[#This Row],[Shifts]]</f>
        <v>WATTCERT4AM</v>
      </c>
      <c r="AN130">
        <f t="shared" si="3"/>
        <v>0</v>
      </c>
    </row>
    <row r="131" spans="2:40" x14ac:dyDescent="0.25">
      <c r="B131" s="8">
        <f>IF(EffortOutcomesAG0[[#This Row],[Apn]]=0,10,LOG(EffortOutcomesAG0[[#This Row],[Apn]]))</f>
        <v>-0.29423400275348327</v>
      </c>
      <c r="C131" s="8">
        <f>IF(EffortOutcomesAG0[[#This Row],[Ein]]=0,10,LOG(EffortOutcomesAG0[[#This Row],[Ein]]))</f>
        <v>10</v>
      </c>
      <c r="D131" s="8">
        <f>IF(EffortOutcomesAG0[[#This Row],[Iin]]=0,10,LOG(EffortOutcomesAG0[[#This Row],[Iin]]))</f>
        <v>10</v>
      </c>
      <c r="E131" s="8">
        <f>Kx-EffortOutcomesAG0[[#This Row],[Xp]]</f>
        <v>0.29423400275348327</v>
      </c>
      <c r="F131" s="8">
        <f>Ky-EffortOutcomesAG0[[#This Row],[Yp]]</f>
        <v>-11</v>
      </c>
      <c r="G131" s="8">
        <f>Kz-EffortOutcomesAG0[[#This Row],[Zp]]</f>
        <v>-9</v>
      </c>
      <c r="H131" s="8">
        <f>EffortOutcomesAG0[[#This Row],[Kpy]]*KSc-EffortOutcomesAG0[[#This Row],[KPz]]*KSb</f>
        <v>20</v>
      </c>
      <c r="I131" s="8">
        <f>-1*(EffortOutcomesAG0[[#This Row],[KPx]]*KSc-EffortOutcomesAG0[[#This Row],[KPz]]*KSa)</f>
        <v>0.29423400275348327</v>
      </c>
      <c r="J131" s="8">
        <f>(EffortOutcomesAG0[[#This Row],[KPx]]*$C$2-EffortOutcomesAG0[[#This Row],[Kpy]]*KSa)</f>
        <v>2.9423400275348328</v>
      </c>
      <c r="K131" s="8">
        <f>EffortOutcomesAG0[[#This Row],[Kpy]]*KTc-EffortOutcomesAG0[[#This Row],[KPz]]*KTb</f>
        <v>2</v>
      </c>
      <c r="L131" s="8">
        <f>-1*(EffortOutcomesAG0[[#This Row],[KPx]]*KTc-EffortOutcomesAG0[[#This Row],[KPz]]*KTa)</f>
        <v>-17.705765997246516</v>
      </c>
      <c r="M131" s="8">
        <f>(EffortOutcomesAG0[[#This Row],[KPx]]*KTb-EffortOutcomesAG0[[#This Row],[Kpy]]*KTa)</f>
        <v>21.705765997246516</v>
      </c>
      <c r="N131" s="8">
        <f>-EffortOutcomesAG0[[#This Row],[Xp]]*a+EffortOutcomesAG0[[#This Row],[Yp]]*b+EffortOutcomesAG0[[#This Row],[Zp]]*c_</f>
        <v>40</v>
      </c>
      <c r="O131">
        <f>-IF(EffortOutcomesAG0[[#This Row],[Column2]]&gt;0,1,-1)*SQRT(EffortOutcomesAG0[[#This Row],[KPx''i]]^2+EffortOutcomesAG0[[#This Row],[KPx''j]]^2+EffortOutcomesAG0[[#This Row],[KPx''k]]^2)/Ksmag/Scale</f>
        <v>-14.295872454768368</v>
      </c>
      <c r="P131" s="9">
        <f>SQRT(EffortOutcomesAG0[[#This Row],[Kpy''i]]^2+EffortOutcomesAG0[[#This Row],[KPy''j]]^2+EffortOutcomesAG0[[#This Row],[KPy''k]]^2)/KTmag/Scale</f>
        <v>11.464688010557127</v>
      </c>
      <c r="Q1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" s="14">
        <v>44918</v>
      </c>
      <c r="U131" s="9" t="s">
        <v>58</v>
      </c>
      <c r="V131" t="s">
        <v>74</v>
      </c>
      <c r="W131" t="s">
        <v>56</v>
      </c>
      <c r="X131">
        <v>0</v>
      </c>
      <c r="Y131">
        <v>0.9375</v>
      </c>
      <c r="Z131">
        <v>0.47614285714285715</v>
      </c>
      <c r="AA131">
        <v>0.50788571428571427</v>
      </c>
      <c r="AB131">
        <v>0.76182857142857141</v>
      </c>
      <c r="AC131">
        <v>0</v>
      </c>
      <c r="AD131">
        <v>1.3126312631263126</v>
      </c>
      <c r="AE131">
        <v>1.968946894689469</v>
      </c>
      <c r="AF131">
        <v>0</v>
      </c>
      <c r="AJ131">
        <v>130</v>
      </c>
      <c r="AK131">
        <f>SUBTOTAL(9,EffortOutcomesAG0[[#This Row],[Allocation]:[Iin]])</f>
        <v>5.9649353006729244</v>
      </c>
      <c r="AL131" t="str">
        <f>EffortOutcomesAG0[[#This Row],[WARDS]]&amp;EffortOutcomesAG0[[#This Row],[Role]]&amp;EffortOutcomesAG0[[#This Row],[Shifts]]</f>
        <v>WARACERT4AM</v>
      </c>
      <c r="AN131">
        <f t="shared" si="3"/>
        <v>0</v>
      </c>
    </row>
    <row r="132" spans="2:40" x14ac:dyDescent="0.25">
      <c r="B132" s="8">
        <f>IF(EffortOutcomesAG0[[#This Row],[Apn]]=0,10,LOG(EffortOutcomesAG0[[#This Row],[Apn]]))</f>
        <v>-0.29423400275348327</v>
      </c>
      <c r="C132" s="8">
        <f>IF(EffortOutcomesAG0[[#This Row],[Ein]]=0,10,LOG(EffortOutcomesAG0[[#This Row],[Ein]]))</f>
        <v>10</v>
      </c>
      <c r="D132" s="8">
        <f>IF(EffortOutcomesAG0[[#This Row],[Iin]]=0,10,LOG(EffortOutcomesAG0[[#This Row],[Iin]]))</f>
        <v>10</v>
      </c>
      <c r="E132" s="8">
        <f>Kx-EffortOutcomesAG0[[#This Row],[Xp]]</f>
        <v>0.29423400275348327</v>
      </c>
      <c r="F132" s="8">
        <f>Ky-EffortOutcomesAG0[[#This Row],[Yp]]</f>
        <v>-11</v>
      </c>
      <c r="G132" s="8">
        <f>Kz-EffortOutcomesAG0[[#This Row],[Zp]]</f>
        <v>-9</v>
      </c>
      <c r="H132" s="8">
        <f>EffortOutcomesAG0[[#This Row],[Kpy]]*KSc-EffortOutcomesAG0[[#This Row],[KPz]]*KSb</f>
        <v>20</v>
      </c>
      <c r="I132" s="8">
        <f>-1*(EffortOutcomesAG0[[#This Row],[KPx]]*KSc-EffortOutcomesAG0[[#This Row],[KPz]]*KSa)</f>
        <v>0.29423400275348327</v>
      </c>
      <c r="J132" s="8">
        <f>(EffortOutcomesAG0[[#This Row],[KPx]]*$C$2-EffortOutcomesAG0[[#This Row],[Kpy]]*KSa)</f>
        <v>2.9423400275348328</v>
      </c>
      <c r="K132" s="8">
        <f>EffortOutcomesAG0[[#This Row],[Kpy]]*KTc-EffortOutcomesAG0[[#This Row],[KPz]]*KTb</f>
        <v>2</v>
      </c>
      <c r="L132" s="8">
        <f>-1*(EffortOutcomesAG0[[#This Row],[KPx]]*KTc-EffortOutcomesAG0[[#This Row],[KPz]]*KTa)</f>
        <v>-17.705765997246516</v>
      </c>
      <c r="M132" s="8">
        <f>(EffortOutcomesAG0[[#This Row],[KPx]]*KTb-EffortOutcomesAG0[[#This Row],[Kpy]]*KTa)</f>
        <v>21.705765997246516</v>
      </c>
      <c r="N132" s="8">
        <f>-EffortOutcomesAG0[[#This Row],[Xp]]*a+EffortOutcomesAG0[[#This Row],[Yp]]*b+EffortOutcomesAG0[[#This Row],[Zp]]*c_</f>
        <v>40</v>
      </c>
      <c r="O132">
        <f>-IF(EffortOutcomesAG0[[#This Row],[Column2]]&gt;0,1,-1)*SQRT(EffortOutcomesAG0[[#This Row],[KPx''i]]^2+EffortOutcomesAG0[[#This Row],[KPx''j]]^2+EffortOutcomesAG0[[#This Row],[KPx''k]]^2)/Ksmag/Scale</f>
        <v>-14.295872454768368</v>
      </c>
      <c r="P132" s="9">
        <f>SQRT(EffortOutcomesAG0[[#This Row],[Kpy''i]]^2+EffortOutcomesAG0[[#This Row],[KPy''j]]^2+EffortOutcomesAG0[[#This Row],[KPy''k]]^2)/KTmag/Scale</f>
        <v>11.464688010557127</v>
      </c>
      <c r="Q1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" s="14">
        <v>44918</v>
      </c>
      <c r="U132" s="9" t="s">
        <v>54</v>
      </c>
      <c r="V132" t="s">
        <v>74</v>
      </c>
      <c r="W132" t="s">
        <v>56</v>
      </c>
      <c r="X132">
        <v>0</v>
      </c>
      <c r="Y132">
        <v>0.9375</v>
      </c>
      <c r="Z132">
        <v>0.47614285714285715</v>
      </c>
      <c r="AA132">
        <v>0.50788571428571427</v>
      </c>
      <c r="AB132">
        <v>0.76182857142857141</v>
      </c>
      <c r="AC132">
        <v>0</v>
      </c>
      <c r="AD132">
        <v>1.3126312631263126</v>
      </c>
      <c r="AE132">
        <v>1.968946894689469</v>
      </c>
      <c r="AF132">
        <v>0</v>
      </c>
      <c r="AJ132">
        <v>131</v>
      </c>
      <c r="AK132">
        <f>SUBTOTAL(9,EffortOutcomesAG0[[#This Row],[Allocation]:[Iin]])</f>
        <v>5.9649353006729244</v>
      </c>
      <c r="AL132" t="str">
        <f>EffortOutcomesAG0[[#This Row],[WARDS]]&amp;EffortOutcomesAG0[[#This Row],[Role]]&amp;EffortOutcomesAG0[[#This Row],[Shifts]]</f>
        <v>BANKCERT4AM</v>
      </c>
      <c r="AN132">
        <f t="shared" si="3"/>
        <v>0</v>
      </c>
    </row>
    <row r="133" spans="2:40" x14ac:dyDescent="0.25">
      <c r="B133" s="8">
        <f>IF(EffortOutcomesAG0[[#This Row],[Apn]]=0,10,LOG(EffortOutcomesAG0[[#This Row],[Apn]]))</f>
        <v>10</v>
      </c>
      <c r="C133" s="8">
        <f>IF(EffortOutcomesAG0[[#This Row],[Ein]]=0,10,LOG(EffortOutcomesAG0[[#This Row],[Ein]]))</f>
        <v>10</v>
      </c>
      <c r="D133" s="8">
        <f>IF(EffortOutcomesAG0[[#This Row],[Iin]]=0,10,LOG(EffortOutcomesAG0[[#This Row],[Iin]]))</f>
        <v>10</v>
      </c>
      <c r="E133" s="8">
        <f>Kx-EffortOutcomesAG0[[#This Row],[Xp]]</f>
        <v>-10</v>
      </c>
      <c r="F133" s="8">
        <f>Ky-EffortOutcomesAG0[[#This Row],[Yp]]</f>
        <v>-11</v>
      </c>
      <c r="G133" s="8">
        <f>Kz-EffortOutcomesAG0[[#This Row],[Zp]]</f>
        <v>-9</v>
      </c>
      <c r="H133" s="8">
        <f>EffortOutcomesAG0[[#This Row],[Kpy]]*KSc-EffortOutcomesAG0[[#This Row],[KPz]]*KSb</f>
        <v>20</v>
      </c>
      <c r="I133" s="8">
        <f>-1*(EffortOutcomesAG0[[#This Row],[KPx]]*KSc-EffortOutcomesAG0[[#This Row],[KPz]]*KSa)</f>
        <v>-10</v>
      </c>
      <c r="J133" s="8">
        <f>(EffortOutcomesAG0[[#This Row],[KPx]]*$C$2-EffortOutcomesAG0[[#This Row],[Kpy]]*KSa)</f>
        <v>-100</v>
      </c>
      <c r="K133" s="8">
        <f>EffortOutcomesAG0[[#This Row],[Kpy]]*KTc-EffortOutcomesAG0[[#This Row],[KPz]]*KTb</f>
        <v>2</v>
      </c>
      <c r="L133" s="8">
        <f>-1*(EffortOutcomesAG0[[#This Row],[KPx]]*KTc-EffortOutcomesAG0[[#This Row],[KPz]]*KTa)</f>
        <v>-28</v>
      </c>
      <c r="M133" s="8">
        <f>(EffortOutcomesAG0[[#This Row],[KPx]]*KTb-EffortOutcomesAG0[[#This Row],[Kpy]]*KTa)</f>
        <v>32</v>
      </c>
      <c r="N133" s="8">
        <f>-EffortOutcomesAG0[[#This Row],[Xp]]*a+EffortOutcomesAG0[[#This Row],[Yp]]*b+EffortOutcomesAG0[[#This Row],[Zp]]*c_</f>
        <v>40</v>
      </c>
      <c r="O1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3" s="9">
        <f>SQRT(EffortOutcomesAG0[[#This Row],[Kpy''i]]^2+EffortOutcomesAG0[[#This Row],[KPy''j]]^2+EffortOutcomesAG0[[#This Row],[KPy''k]]^2)/KTmag/Scale</f>
        <v>17.37814719698277</v>
      </c>
      <c r="Q1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" s="14">
        <v>44918</v>
      </c>
      <c r="U133" s="9" t="s">
        <v>76</v>
      </c>
      <c r="V133" t="s">
        <v>74</v>
      </c>
      <c r="W133" t="s">
        <v>56</v>
      </c>
      <c r="X133">
        <v>0</v>
      </c>
      <c r="Y133">
        <v>0</v>
      </c>
      <c r="Z133">
        <v>0</v>
      </c>
      <c r="AJ133">
        <v>132</v>
      </c>
      <c r="AK133">
        <f>SUBTOTAL(9,EffortOutcomesAG0[[#This Row],[Allocation]:[Iin]])</f>
        <v>0</v>
      </c>
      <c r="AL133" t="str">
        <f>EffortOutcomesAG0[[#This Row],[WARDS]]&amp;EffortOutcomesAG0[[#This Row],[Role]]&amp;EffortOutcomesAG0[[#This Row],[Shifts]]</f>
        <v>OtherCERT4AM</v>
      </c>
      <c r="AN133">
        <f t="shared" si="3"/>
        <v>0</v>
      </c>
    </row>
    <row r="134" spans="2:40" x14ac:dyDescent="0.25">
      <c r="B134" s="8">
        <f>IF(EffortOutcomesAG0[[#This Row],[Apn]]=0,10,LOG(EffortOutcomesAG0[[#This Row],[Apn]]))</f>
        <v>-0.29423400275348327</v>
      </c>
      <c r="C134" s="8">
        <f>IF(EffortOutcomesAG0[[#This Row],[Ein]]=0,10,LOG(EffortOutcomesAG0[[#This Row],[Ein]]))</f>
        <v>10</v>
      </c>
      <c r="D134" s="8">
        <f>IF(EffortOutcomesAG0[[#This Row],[Iin]]=0,10,LOG(EffortOutcomesAG0[[#This Row],[Iin]]))</f>
        <v>10</v>
      </c>
      <c r="E134" s="8">
        <f>Kx-EffortOutcomesAG0[[#This Row],[Xp]]</f>
        <v>0.29423400275348327</v>
      </c>
      <c r="F134" s="8">
        <f>Ky-EffortOutcomesAG0[[#This Row],[Yp]]</f>
        <v>-11</v>
      </c>
      <c r="G134" s="8">
        <f>Kz-EffortOutcomesAG0[[#This Row],[Zp]]</f>
        <v>-9</v>
      </c>
      <c r="H134" s="8">
        <f>EffortOutcomesAG0[[#This Row],[Kpy]]*KSc-EffortOutcomesAG0[[#This Row],[KPz]]*KSb</f>
        <v>20</v>
      </c>
      <c r="I134" s="8">
        <f>-1*(EffortOutcomesAG0[[#This Row],[KPx]]*KSc-EffortOutcomesAG0[[#This Row],[KPz]]*KSa)</f>
        <v>0.29423400275348327</v>
      </c>
      <c r="J134" s="8">
        <f>(EffortOutcomesAG0[[#This Row],[KPx]]*$C$2-EffortOutcomesAG0[[#This Row],[Kpy]]*KSa)</f>
        <v>2.9423400275348328</v>
      </c>
      <c r="K134" s="8">
        <f>EffortOutcomesAG0[[#This Row],[Kpy]]*KTc-EffortOutcomesAG0[[#This Row],[KPz]]*KTb</f>
        <v>2</v>
      </c>
      <c r="L134" s="8">
        <f>-1*(EffortOutcomesAG0[[#This Row],[KPx]]*KTc-EffortOutcomesAG0[[#This Row],[KPz]]*KTa)</f>
        <v>-17.705765997246516</v>
      </c>
      <c r="M134" s="8">
        <f>(EffortOutcomesAG0[[#This Row],[KPx]]*KTb-EffortOutcomesAG0[[#This Row],[Kpy]]*KTa)</f>
        <v>21.705765997246516</v>
      </c>
      <c r="N134" s="8">
        <f>-EffortOutcomesAG0[[#This Row],[Xp]]*a+EffortOutcomesAG0[[#This Row],[Yp]]*b+EffortOutcomesAG0[[#This Row],[Zp]]*c_</f>
        <v>40</v>
      </c>
      <c r="O134">
        <f>-IF(EffortOutcomesAG0[[#This Row],[Column2]]&gt;0,1,-1)*SQRT(EffortOutcomesAG0[[#This Row],[KPx''i]]^2+EffortOutcomesAG0[[#This Row],[KPx''j]]^2+EffortOutcomesAG0[[#This Row],[KPx''k]]^2)/Ksmag/Scale</f>
        <v>-14.295872454768368</v>
      </c>
      <c r="P134" s="9">
        <f>SQRT(EffortOutcomesAG0[[#This Row],[Kpy''i]]^2+EffortOutcomesAG0[[#This Row],[KPy''j]]^2+EffortOutcomesAG0[[#This Row],[KPy''k]]^2)/KTmag/Scale</f>
        <v>11.464688010557127</v>
      </c>
      <c r="Q1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" s="14">
        <v>44919</v>
      </c>
      <c r="U134" s="9" t="s">
        <v>54</v>
      </c>
      <c r="V134" t="s">
        <v>74</v>
      </c>
      <c r="W134" t="s">
        <v>56</v>
      </c>
      <c r="X134">
        <v>0</v>
      </c>
      <c r="Y134">
        <v>0.9375</v>
      </c>
      <c r="Z134">
        <v>0.47614285714285715</v>
      </c>
      <c r="AA134">
        <v>0.50788571428571427</v>
      </c>
      <c r="AB134">
        <v>0.76182857142857141</v>
      </c>
      <c r="AC134">
        <v>0</v>
      </c>
      <c r="AD134">
        <v>1.3126312631263126</v>
      </c>
      <c r="AE134">
        <v>1.968946894689469</v>
      </c>
      <c r="AF134">
        <v>0</v>
      </c>
      <c r="AJ134">
        <v>133</v>
      </c>
      <c r="AK134">
        <f>SUBTOTAL(9,EffortOutcomesAG0[[#This Row],[Allocation]:[Iin]])</f>
        <v>5.9649353006729244</v>
      </c>
      <c r="AL134" t="str">
        <f>EffortOutcomesAG0[[#This Row],[WARDS]]&amp;EffortOutcomesAG0[[#This Row],[Role]]&amp;EffortOutcomesAG0[[#This Row],[Shifts]]</f>
        <v>BANKCERT4AM</v>
      </c>
      <c r="AN134">
        <f t="shared" si="3"/>
        <v>0</v>
      </c>
    </row>
    <row r="135" spans="2:40" x14ac:dyDescent="0.25">
      <c r="B135" s="8">
        <f>IF(EffortOutcomesAG0[[#This Row],[Apn]]=0,10,LOG(EffortOutcomesAG0[[#This Row],[Apn]]))</f>
        <v>-0.29423400275348327</v>
      </c>
      <c r="C135" s="8">
        <f>IF(EffortOutcomesAG0[[#This Row],[Ein]]=0,10,LOG(EffortOutcomesAG0[[#This Row],[Ein]]))</f>
        <v>10</v>
      </c>
      <c r="D135" s="8">
        <f>IF(EffortOutcomesAG0[[#This Row],[Iin]]=0,10,LOG(EffortOutcomesAG0[[#This Row],[Iin]]))</f>
        <v>10</v>
      </c>
      <c r="E135" s="8">
        <f>Kx-EffortOutcomesAG0[[#This Row],[Xp]]</f>
        <v>0.29423400275348327</v>
      </c>
      <c r="F135" s="8">
        <f>Ky-EffortOutcomesAG0[[#This Row],[Yp]]</f>
        <v>-11</v>
      </c>
      <c r="G135" s="8">
        <f>Kz-EffortOutcomesAG0[[#This Row],[Zp]]</f>
        <v>-9</v>
      </c>
      <c r="H135" s="8">
        <f>EffortOutcomesAG0[[#This Row],[Kpy]]*KSc-EffortOutcomesAG0[[#This Row],[KPz]]*KSb</f>
        <v>20</v>
      </c>
      <c r="I135" s="8">
        <f>-1*(EffortOutcomesAG0[[#This Row],[KPx]]*KSc-EffortOutcomesAG0[[#This Row],[KPz]]*KSa)</f>
        <v>0.29423400275348327</v>
      </c>
      <c r="J135" s="8">
        <f>(EffortOutcomesAG0[[#This Row],[KPx]]*$C$2-EffortOutcomesAG0[[#This Row],[Kpy]]*KSa)</f>
        <v>2.9423400275348328</v>
      </c>
      <c r="K135" s="8">
        <f>EffortOutcomesAG0[[#This Row],[Kpy]]*KTc-EffortOutcomesAG0[[#This Row],[KPz]]*KTb</f>
        <v>2</v>
      </c>
      <c r="L135" s="8">
        <f>-1*(EffortOutcomesAG0[[#This Row],[KPx]]*KTc-EffortOutcomesAG0[[#This Row],[KPz]]*KTa)</f>
        <v>-17.705765997246516</v>
      </c>
      <c r="M135" s="8">
        <f>(EffortOutcomesAG0[[#This Row],[KPx]]*KTb-EffortOutcomesAG0[[#This Row],[Kpy]]*KTa)</f>
        <v>21.705765997246516</v>
      </c>
      <c r="N135" s="8">
        <f>-EffortOutcomesAG0[[#This Row],[Xp]]*a+EffortOutcomesAG0[[#This Row],[Yp]]*b+EffortOutcomesAG0[[#This Row],[Zp]]*c_</f>
        <v>40</v>
      </c>
      <c r="O135">
        <f>-IF(EffortOutcomesAG0[[#This Row],[Column2]]&gt;0,1,-1)*SQRT(EffortOutcomesAG0[[#This Row],[KPx''i]]^2+EffortOutcomesAG0[[#This Row],[KPx''j]]^2+EffortOutcomesAG0[[#This Row],[KPx''k]]^2)/Ksmag/Scale</f>
        <v>-14.295872454768368</v>
      </c>
      <c r="P135" s="9">
        <f>SQRT(EffortOutcomesAG0[[#This Row],[Kpy''i]]^2+EffortOutcomesAG0[[#This Row],[KPy''j]]^2+EffortOutcomesAG0[[#This Row],[KPy''k]]^2)/KTmag/Scale</f>
        <v>11.464688010557127</v>
      </c>
      <c r="Q1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" s="14">
        <v>44919</v>
      </c>
      <c r="U135" s="9" t="s">
        <v>58</v>
      </c>
      <c r="V135" t="s">
        <v>74</v>
      </c>
      <c r="W135" t="s">
        <v>56</v>
      </c>
      <c r="X135">
        <v>0</v>
      </c>
      <c r="Y135">
        <v>0.9375</v>
      </c>
      <c r="Z135">
        <v>0.47614285714285715</v>
      </c>
      <c r="AA135">
        <v>0.50788571428571427</v>
      </c>
      <c r="AB135">
        <v>0.76182857142857141</v>
      </c>
      <c r="AC135">
        <v>0</v>
      </c>
      <c r="AD135">
        <v>1.3126312631263126</v>
      </c>
      <c r="AE135">
        <v>1.968946894689469</v>
      </c>
      <c r="AF135">
        <v>0</v>
      </c>
      <c r="AJ135">
        <v>134</v>
      </c>
      <c r="AK135">
        <f>SUBTOTAL(9,EffortOutcomesAG0[[#This Row],[Allocation]:[Iin]])</f>
        <v>5.9649353006729244</v>
      </c>
      <c r="AL135" t="str">
        <f>EffortOutcomesAG0[[#This Row],[WARDS]]&amp;EffortOutcomesAG0[[#This Row],[Role]]&amp;EffortOutcomesAG0[[#This Row],[Shifts]]</f>
        <v>WARACERT4AM</v>
      </c>
      <c r="AN135">
        <f t="shared" si="3"/>
        <v>0</v>
      </c>
    </row>
    <row r="136" spans="2:40" x14ac:dyDescent="0.25">
      <c r="B136" s="8">
        <f>IF(EffortOutcomesAG0[[#This Row],[Apn]]=0,10,LOG(EffortOutcomesAG0[[#This Row],[Apn]]))</f>
        <v>10</v>
      </c>
      <c r="C136" s="8">
        <f>IF(EffortOutcomesAG0[[#This Row],[Ein]]=0,10,LOG(EffortOutcomesAG0[[#This Row],[Ein]]))</f>
        <v>10</v>
      </c>
      <c r="D136" s="8">
        <f>IF(EffortOutcomesAG0[[#This Row],[Iin]]=0,10,LOG(EffortOutcomesAG0[[#This Row],[Iin]]))</f>
        <v>10</v>
      </c>
      <c r="E136" s="8">
        <f>Kx-EffortOutcomesAG0[[#This Row],[Xp]]</f>
        <v>-10</v>
      </c>
      <c r="F136" s="8">
        <f>Ky-EffortOutcomesAG0[[#This Row],[Yp]]</f>
        <v>-11</v>
      </c>
      <c r="G136" s="8">
        <f>Kz-EffortOutcomesAG0[[#This Row],[Zp]]</f>
        <v>-9</v>
      </c>
      <c r="H136" s="8">
        <f>EffortOutcomesAG0[[#This Row],[Kpy]]*KSc-EffortOutcomesAG0[[#This Row],[KPz]]*KSb</f>
        <v>20</v>
      </c>
      <c r="I136" s="8">
        <f>-1*(EffortOutcomesAG0[[#This Row],[KPx]]*KSc-EffortOutcomesAG0[[#This Row],[KPz]]*KSa)</f>
        <v>-10</v>
      </c>
      <c r="J136" s="8">
        <f>(EffortOutcomesAG0[[#This Row],[KPx]]*$C$2-EffortOutcomesAG0[[#This Row],[Kpy]]*KSa)</f>
        <v>-100</v>
      </c>
      <c r="K136" s="8">
        <f>EffortOutcomesAG0[[#This Row],[Kpy]]*KTc-EffortOutcomesAG0[[#This Row],[KPz]]*KTb</f>
        <v>2</v>
      </c>
      <c r="L136" s="8">
        <f>-1*(EffortOutcomesAG0[[#This Row],[KPx]]*KTc-EffortOutcomesAG0[[#This Row],[KPz]]*KTa)</f>
        <v>-28</v>
      </c>
      <c r="M136" s="8">
        <f>(EffortOutcomesAG0[[#This Row],[KPx]]*KTb-EffortOutcomesAG0[[#This Row],[Kpy]]*KTa)</f>
        <v>32</v>
      </c>
      <c r="N136" s="8">
        <f>-EffortOutcomesAG0[[#This Row],[Xp]]*a+EffortOutcomesAG0[[#This Row],[Yp]]*b+EffortOutcomesAG0[[#This Row],[Zp]]*c_</f>
        <v>40</v>
      </c>
      <c r="O136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" s="9">
        <f>SQRT(EffortOutcomesAG0[[#This Row],[Kpy''i]]^2+EffortOutcomesAG0[[#This Row],[KPy''j]]^2+EffortOutcomesAG0[[#This Row],[KPy''k]]^2)/KTmag/Scale</f>
        <v>17.37814719698277</v>
      </c>
      <c r="Q1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" s="14">
        <v>44919</v>
      </c>
      <c r="U136" s="9" t="s">
        <v>76</v>
      </c>
      <c r="V136" t="s">
        <v>74</v>
      </c>
      <c r="W136" t="s">
        <v>56</v>
      </c>
      <c r="X136">
        <v>0</v>
      </c>
      <c r="Y136">
        <v>0</v>
      </c>
      <c r="Z136">
        <v>0</v>
      </c>
      <c r="AJ136">
        <v>135</v>
      </c>
      <c r="AK136">
        <f>SUBTOTAL(9,EffortOutcomesAG0[[#This Row],[Allocation]:[Iin]])</f>
        <v>0</v>
      </c>
      <c r="AL136" t="str">
        <f>EffortOutcomesAG0[[#This Row],[WARDS]]&amp;EffortOutcomesAG0[[#This Row],[Role]]&amp;EffortOutcomesAG0[[#This Row],[Shifts]]</f>
        <v>OtherCERT4AM</v>
      </c>
      <c r="AN136">
        <f t="shared" si="3"/>
        <v>0</v>
      </c>
    </row>
    <row r="137" spans="2:40" x14ac:dyDescent="0.25">
      <c r="B137" s="8">
        <f>IF(EffortOutcomesAG0[[#This Row],[Apn]]=0,10,LOG(EffortOutcomesAG0[[#This Row],[Apn]]))</f>
        <v>-0.29423400275348327</v>
      </c>
      <c r="C137" s="8">
        <f>IF(EffortOutcomesAG0[[#This Row],[Ein]]=0,10,LOG(EffortOutcomesAG0[[#This Row],[Ein]]))</f>
        <v>10</v>
      </c>
      <c r="D137" s="8">
        <f>IF(EffortOutcomesAG0[[#This Row],[Iin]]=0,10,LOG(EffortOutcomesAG0[[#This Row],[Iin]]))</f>
        <v>10</v>
      </c>
      <c r="E137" s="8">
        <f>Kx-EffortOutcomesAG0[[#This Row],[Xp]]</f>
        <v>0.29423400275348327</v>
      </c>
      <c r="F137" s="8">
        <f>Ky-EffortOutcomesAG0[[#This Row],[Yp]]</f>
        <v>-11</v>
      </c>
      <c r="G137" s="8">
        <f>Kz-EffortOutcomesAG0[[#This Row],[Zp]]</f>
        <v>-9</v>
      </c>
      <c r="H137" s="8">
        <f>EffortOutcomesAG0[[#This Row],[Kpy]]*KSc-EffortOutcomesAG0[[#This Row],[KPz]]*KSb</f>
        <v>20</v>
      </c>
      <c r="I137" s="8">
        <f>-1*(EffortOutcomesAG0[[#This Row],[KPx]]*KSc-EffortOutcomesAG0[[#This Row],[KPz]]*KSa)</f>
        <v>0.29423400275348327</v>
      </c>
      <c r="J137" s="8">
        <f>(EffortOutcomesAG0[[#This Row],[KPx]]*$C$2-EffortOutcomesAG0[[#This Row],[Kpy]]*KSa)</f>
        <v>2.9423400275348328</v>
      </c>
      <c r="K137" s="8">
        <f>EffortOutcomesAG0[[#This Row],[Kpy]]*KTc-EffortOutcomesAG0[[#This Row],[KPz]]*KTb</f>
        <v>2</v>
      </c>
      <c r="L137" s="8">
        <f>-1*(EffortOutcomesAG0[[#This Row],[KPx]]*KTc-EffortOutcomesAG0[[#This Row],[KPz]]*KTa)</f>
        <v>-17.705765997246516</v>
      </c>
      <c r="M137" s="8">
        <f>(EffortOutcomesAG0[[#This Row],[KPx]]*KTb-EffortOutcomesAG0[[#This Row],[Kpy]]*KTa)</f>
        <v>21.705765997246516</v>
      </c>
      <c r="N137" s="8">
        <f>-EffortOutcomesAG0[[#This Row],[Xp]]*a+EffortOutcomesAG0[[#This Row],[Yp]]*b+EffortOutcomesAG0[[#This Row],[Zp]]*c_</f>
        <v>40</v>
      </c>
      <c r="O137">
        <f>-IF(EffortOutcomesAG0[[#This Row],[Column2]]&gt;0,1,-1)*SQRT(EffortOutcomesAG0[[#This Row],[KPx''i]]^2+EffortOutcomesAG0[[#This Row],[KPx''j]]^2+EffortOutcomesAG0[[#This Row],[KPx''k]]^2)/Ksmag/Scale</f>
        <v>-14.295872454768368</v>
      </c>
      <c r="P137" s="9">
        <f>SQRT(EffortOutcomesAG0[[#This Row],[Kpy''i]]^2+EffortOutcomesAG0[[#This Row],[KPy''j]]^2+EffortOutcomesAG0[[#This Row],[KPy''k]]^2)/KTmag/Scale</f>
        <v>11.464688010557127</v>
      </c>
      <c r="Q1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" s="14">
        <v>44919</v>
      </c>
      <c r="U137" s="9" t="s">
        <v>57</v>
      </c>
      <c r="V137" t="s">
        <v>74</v>
      </c>
      <c r="W137" t="s">
        <v>56</v>
      </c>
      <c r="X137">
        <v>0</v>
      </c>
      <c r="Y137">
        <v>0.9375</v>
      </c>
      <c r="Z137">
        <v>0.47614285714285715</v>
      </c>
      <c r="AA137">
        <v>0.50788571428571427</v>
      </c>
      <c r="AB137">
        <v>0.76182857142857141</v>
      </c>
      <c r="AC137">
        <v>0</v>
      </c>
      <c r="AD137">
        <v>1.3126312631263126</v>
      </c>
      <c r="AE137">
        <v>1.968946894689469</v>
      </c>
      <c r="AF137">
        <v>0</v>
      </c>
      <c r="AJ137">
        <v>136</v>
      </c>
      <c r="AK137">
        <f>SUBTOTAL(9,EffortOutcomesAG0[[#This Row],[Allocation]:[Iin]])</f>
        <v>5.9649353006729244</v>
      </c>
      <c r="AL137" t="str">
        <f>EffortOutcomesAG0[[#This Row],[WARDS]]&amp;EffortOutcomesAG0[[#This Row],[Role]]&amp;EffortOutcomesAG0[[#This Row],[Shifts]]</f>
        <v>WATTCERT4AM</v>
      </c>
      <c r="AN137">
        <f t="shared" si="3"/>
        <v>0</v>
      </c>
    </row>
    <row r="138" spans="2:40" x14ac:dyDescent="0.25">
      <c r="B138" s="8">
        <f>IF(EffortOutcomesAG0[[#This Row],[Apn]]=0,10,LOG(EffortOutcomesAG0[[#This Row],[Apn]]))</f>
        <v>10</v>
      </c>
      <c r="C138" s="8">
        <f>IF(EffortOutcomesAG0[[#This Row],[Ein]]=0,10,LOG(EffortOutcomesAG0[[#This Row],[Ein]]))</f>
        <v>10</v>
      </c>
      <c r="D138" s="8">
        <f>IF(EffortOutcomesAG0[[#This Row],[Iin]]=0,10,LOG(EffortOutcomesAG0[[#This Row],[Iin]]))</f>
        <v>10</v>
      </c>
      <c r="E138" s="8">
        <f>Kx-EffortOutcomesAG0[[#This Row],[Xp]]</f>
        <v>-10</v>
      </c>
      <c r="F138" s="8">
        <f>Ky-EffortOutcomesAG0[[#This Row],[Yp]]</f>
        <v>-11</v>
      </c>
      <c r="G138" s="8">
        <f>Kz-EffortOutcomesAG0[[#This Row],[Zp]]</f>
        <v>-9</v>
      </c>
      <c r="H138" s="8">
        <f>EffortOutcomesAG0[[#This Row],[Kpy]]*KSc-EffortOutcomesAG0[[#This Row],[KPz]]*KSb</f>
        <v>20</v>
      </c>
      <c r="I138" s="8">
        <f>-1*(EffortOutcomesAG0[[#This Row],[KPx]]*KSc-EffortOutcomesAG0[[#This Row],[KPz]]*KSa)</f>
        <v>-10</v>
      </c>
      <c r="J138" s="8">
        <f>(EffortOutcomesAG0[[#This Row],[KPx]]*$C$2-EffortOutcomesAG0[[#This Row],[Kpy]]*KSa)</f>
        <v>-100</v>
      </c>
      <c r="K138" s="8">
        <f>EffortOutcomesAG0[[#This Row],[Kpy]]*KTc-EffortOutcomesAG0[[#This Row],[KPz]]*KTb</f>
        <v>2</v>
      </c>
      <c r="L138" s="8">
        <f>-1*(EffortOutcomesAG0[[#This Row],[KPx]]*KTc-EffortOutcomesAG0[[#This Row],[KPz]]*KTa)</f>
        <v>-28</v>
      </c>
      <c r="M138" s="8">
        <f>(EffortOutcomesAG0[[#This Row],[KPx]]*KTb-EffortOutcomesAG0[[#This Row],[Kpy]]*KTa)</f>
        <v>32</v>
      </c>
      <c r="N138" s="8">
        <f>-EffortOutcomesAG0[[#This Row],[Xp]]*a+EffortOutcomesAG0[[#This Row],[Yp]]*b+EffortOutcomesAG0[[#This Row],[Zp]]*c_</f>
        <v>40</v>
      </c>
      <c r="O138">
        <f>-IF(EffortOutcomesAG0[[#This Row],[Column2]]&gt;0,1,-1)*SQRT(EffortOutcomesAG0[[#This Row],[KPx''i]]^2+EffortOutcomesAG0[[#This Row],[KPx''j]]^2+EffortOutcomesAG0[[#This Row],[KPx''k]]^2)/Ksmag/Scale</f>
        <v>-72.456883730947197</v>
      </c>
      <c r="P138" s="9">
        <f>SQRT(EffortOutcomesAG0[[#This Row],[Kpy''i]]^2+EffortOutcomesAG0[[#This Row],[KPy''j]]^2+EffortOutcomesAG0[[#This Row],[KPy''k]]^2)/KTmag/Scale</f>
        <v>17.37814719698277</v>
      </c>
      <c r="Q1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" s="14">
        <v>44920</v>
      </c>
      <c r="U138" s="9" t="s">
        <v>76</v>
      </c>
      <c r="V138" t="s">
        <v>74</v>
      </c>
      <c r="W138" t="s">
        <v>56</v>
      </c>
      <c r="X138">
        <v>0</v>
      </c>
      <c r="Y138">
        <v>0</v>
      </c>
      <c r="Z138">
        <v>0</v>
      </c>
      <c r="AJ138">
        <v>137</v>
      </c>
      <c r="AK138">
        <f>SUBTOTAL(9,EffortOutcomesAG0[[#This Row],[Allocation]:[Iin]])</f>
        <v>0</v>
      </c>
      <c r="AL138" t="str">
        <f>EffortOutcomesAG0[[#This Row],[WARDS]]&amp;EffortOutcomesAG0[[#This Row],[Role]]&amp;EffortOutcomesAG0[[#This Row],[Shifts]]</f>
        <v>OtherCERT4AM</v>
      </c>
      <c r="AN138">
        <f t="shared" si="3"/>
        <v>0</v>
      </c>
    </row>
    <row r="139" spans="2:40" x14ac:dyDescent="0.25">
      <c r="B139" s="8">
        <f>IF(EffortOutcomesAG0[[#This Row],[Apn]]=0,10,LOG(EffortOutcomesAG0[[#This Row],[Apn]]))</f>
        <v>-0.41917273936178318</v>
      </c>
      <c r="C139" s="8">
        <f>IF(EffortOutcomesAG0[[#This Row],[Ein]]=0,10,LOG(EffortOutcomesAG0[[#This Row],[Ein]]))</f>
        <v>10</v>
      </c>
      <c r="D139" s="8">
        <f>IF(EffortOutcomesAG0[[#This Row],[Iin]]=0,10,LOG(EffortOutcomesAG0[[#This Row],[Iin]]))</f>
        <v>10</v>
      </c>
      <c r="E139" s="8">
        <f>Kx-EffortOutcomesAG0[[#This Row],[Xp]]</f>
        <v>0.41917273936178318</v>
      </c>
      <c r="F139" s="8">
        <f>Ky-EffortOutcomesAG0[[#This Row],[Yp]]</f>
        <v>-11</v>
      </c>
      <c r="G139" s="8">
        <f>Kz-EffortOutcomesAG0[[#This Row],[Zp]]</f>
        <v>-9</v>
      </c>
      <c r="H139" s="8">
        <f>EffortOutcomesAG0[[#This Row],[Kpy]]*KSc-EffortOutcomesAG0[[#This Row],[KPz]]*KSb</f>
        <v>20</v>
      </c>
      <c r="I139" s="8">
        <f>-1*(EffortOutcomesAG0[[#This Row],[KPx]]*KSc-EffortOutcomesAG0[[#This Row],[KPz]]*KSa)</f>
        <v>0.41917273936178318</v>
      </c>
      <c r="J139" s="8">
        <f>(EffortOutcomesAG0[[#This Row],[KPx]]*$C$2-EffortOutcomesAG0[[#This Row],[Kpy]]*KSa)</f>
        <v>4.1917273936178319</v>
      </c>
      <c r="K139" s="8">
        <f>EffortOutcomesAG0[[#This Row],[Kpy]]*KTc-EffortOutcomesAG0[[#This Row],[KPz]]*KTb</f>
        <v>2</v>
      </c>
      <c r="L139" s="8">
        <f>-1*(EffortOutcomesAG0[[#This Row],[KPx]]*KTc-EffortOutcomesAG0[[#This Row],[KPz]]*KTa)</f>
        <v>-17.580827260638216</v>
      </c>
      <c r="M139" s="8">
        <f>(EffortOutcomesAG0[[#This Row],[KPx]]*KTb-EffortOutcomesAG0[[#This Row],[Kpy]]*KTa)</f>
        <v>21.580827260638216</v>
      </c>
      <c r="N139" s="8">
        <f>-EffortOutcomesAG0[[#This Row],[Xp]]*a+EffortOutcomesAG0[[#This Row],[Yp]]*b+EffortOutcomesAG0[[#This Row],[Zp]]*c_</f>
        <v>40</v>
      </c>
      <c r="O139">
        <f>-IF(EffortOutcomesAG0[[#This Row],[Column2]]&gt;0,1,-1)*SQRT(EffortOutcomesAG0[[#This Row],[KPx''i]]^2+EffortOutcomesAG0[[#This Row],[KPx''j]]^2+EffortOutcomesAG0[[#This Row],[KPx''k]]^2)/Ksmag/Scale</f>
        <v>-14.452444158823624</v>
      </c>
      <c r="P139" s="9">
        <f>SQRT(EffortOutcomesAG0[[#This Row],[Kpy''i]]^2+EffortOutcomesAG0[[#This Row],[KPy''j]]^2+EffortOutcomesAG0[[#This Row],[KPy''k]]^2)/KTmag/Scale</f>
        <v>11.393108972985274</v>
      </c>
      <c r="Q1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" s="14">
        <v>44920</v>
      </c>
      <c r="U139" s="9" t="s">
        <v>58</v>
      </c>
      <c r="V139" t="s">
        <v>74</v>
      </c>
      <c r="W139" t="s">
        <v>56</v>
      </c>
      <c r="X139">
        <v>0</v>
      </c>
      <c r="Y139">
        <v>0.9375</v>
      </c>
      <c r="Z139">
        <v>0.35710714285714285</v>
      </c>
      <c r="AA139">
        <v>0.38091428571428571</v>
      </c>
      <c r="AB139">
        <v>0.57137142857142853</v>
      </c>
      <c r="AC139">
        <v>0</v>
      </c>
      <c r="AD139">
        <v>1.7501750175017503</v>
      </c>
      <c r="AE139">
        <v>2.6252625262526252</v>
      </c>
      <c r="AF139">
        <v>0</v>
      </c>
      <c r="AJ139">
        <v>138</v>
      </c>
      <c r="AK139">
        <f>SUBTOTAL(9,EffortOutcomesAG0[[#This Row],[Allocation]:[Iin]])</f>
        <v>6.6223304008972326</v>
      </c>
      <c r="AL139" t="str">
        <f>EffortOutcomesAG0[[#This Row],[WARDS]]&amp;EffortOutcomesAG0[[#This Row],[Role]]&amp;EffortOutcomesAG0[[#This Row],[Shifts]]</f>
        <v>WARACERT4AM</v>
      </c>
      <c r="AN139">
        <f t="shared" si="3"/>
        <v>0</v>
      </c>
    </row>
    <row r="140" spans="2:40" x14ac:dyDescent="0.25">
      <c r="B140" s="8">
        <f>IF(EffortOutcomesAG0[[#This Row],[Apn]]=0,10,LOG(EffortOutcomesAG0[[#This Row],[Apn]]))</f>
        <v>-0.41917273936178318</v>
      </c>
      <c r="C140" s="8">
        <f>IF(EffortOutcomesAG0[[#This Row],[Ein]]=0,10,LOG(EffortOutcomesAG0[[#This Row],[Ein]]))</f>
        <v>10</v>
      </c>
      <c r="D140" s="8">
        <f>IF(EffortOutcomesAG0[[#This Row],[Iin]]=0,10,LOG(EffortOutcomesAG0[[#This Row],[Iin]]))</f>
        <v>10</v>
      </c>
      <c r="E140" s="8">
        <f>Kx-EffortOutcomesAG0[[#This Row],[Xp]]</f>
        <v>0.41917273936178318</v>
      </c>
      <c r="F140" s="8">
        <f>Ky-EffortOutcomesAG0[[#This Row],[Yp]]</f>
        <v>-11</v>
      </c>
      <c r="G140" s="8">
        <f>Kz-EffortOutcomesAG0[[#This Row],[Zp]]</f>
        <v>-9</v>
      </c>
      <c r="H140" s="8">
        <f>EffortOutcomesAG0[[#This Row],[Kpy]]*KSc-EffortOutcomesAG0[[#This Row],[KPz]]*KSb</f>
        <v>20</v>
      </c>
      <c r="I140" s="8">
        <f>-1*(EffortOutcomesAG0[[#This Row],[KPx]]*KSc-EffortOutcomesAG0[[#This Row],[KPz]]*KSa)</f>
        <v>0.41917273936178318</v>
      </c>
      <c r="J140" s="8">
        <f>(EffortOutcomesAG0[[#This Row],[KPx]]*$C$2-EffortOutcomesAG0[[#This Row],[Kpy]]*KSa)</f>
        <v>4.1917273936178319</v>
      </c>
      <c r="K140" s="8">
        <f>EffortOutcomesAG0[[#This Row],[Kpy]]*KTc-EffortOutcomesAG0[[#This Row],[KPz]]*KTb</f>
        <v>2</v>
      </c>
      <c r="L140" s="8">
        <f>-1*(EffortOutcomesAG0[[#This Row],[KPx]]*KTc-EffortOutcomesAG0[[#This Row],[KPz]]*KTa)</f>
        <v>-17.580827260638216</v>
      </c>
      <c r="M140" s="8">
        <f>(EffortOutcomesAG0[[#This Row],[KPx]]*KTb-EffortOutcomesAG0[[#This Row],[Kpy]]*KTa)</f>
        <v>21.580827260638216</v>
      </c>
      <c r="N140" s="8">
        <f>-EffortOutcomesAG0[[#This Row],[Xp]]*a+EffortOutcomesAG0[[#This Row],[Yp]]*b+EffortOutcomesAG0[[#This Row],[Zp]]*c_</f>
        <v>40</v>
      </c>
      <c r="O140">
        <f>-IF(EffortOutcomesAG0[[#This Row],[Column2]]&gt;0,1,-1)*SQRT(EffortOutcomesAG0[[#This Row],[KPx''i]]^2+EffortOutcomesAG0[[#This Row],[KPx''j]]^2+EffortOutcomesAG0[[#This Row],[KPx''k]]^2)/Ksmag/Scale</f>
        <v>-14.452444158823624</v>
      </c>
      <c r="P140" s="9">
        <f>SQRT(EffortOutcomesAG0[[#This Row],[Kpy''i]]^2+EffortOutcomesAG0[[#This Row],[KPy''j]]^2+EffortOutcomesAG0[[#This Row],[KPy''k]]^2)/KTmag/Scale</f>
        <v>11.393108972985274</v>
      </c>
      <c r="Q1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" s="14">
        <v>44920</v>
      </c>
      <c r="U140" s="9" t="s">
        <v>57</v>
      </c>
      <c r="V140" t="s">
        <v>74</v>
      </c>
      <c r="W140" t="s">
        <v>56</v>
      </c>
      <c r="X140">
        <v>0</v>
      </c>
      <c r="Y140">
        <v>0.9375</v>
      </c>
      <c r="Z140">
        <v>0.35710714285714285</v>
      </c>
      <c r="AA140">
        <v>0.38091428571428571</v>
      </c>
      <c r="AB140">
        <v>0.57137142857142853</v>
      </c>
      <c r="AC140">
        <v>0</v>
      </c>
      <c r="AD140">
        <v>1.7501750175017503</v>
      </c>
      <c r="AE140">
        <v>2.6252625262526252</v>
      </c>
      <c r="AF140">
        <v>0</v>
      </c>
      <c r="AJ140">
        <v>139</v>
      </c>
      <c r="AK140">
        <f>SUBTOTAL(9,EffortOutcomesAG0[[#This Row],[Allocation]:[Iin]])</f>
        <v>6.6223304008972326</v>
      </c>
      <c r="AL140" t="str">
        <f>EffortOutcomesAG0[[#This Row],[WARDS]]&amp;EffortOutcomesAG0[[#This Row],[Role]]&amp;EffortOutcomesAG0[[#This Row],[Shifts]]</f>
        <v>WATTCERT4AM</v>
      </c>
      <c r="AN140">
        <f t="shared" si="3"/>
        <v>0</v>
      </c>
    </row>
    <row r="141" spans="2:40" x14ac:dyDescent="0.25">
      <c r="B141" s="8">
        <f>IF(EffortOutcomesAG0[[#This Row],[Apn]]=0,10,LOG(EffortOutcomesAG0[[#This Row],[Apn]]))</f>
        <v>-0.41917273936178318</v>
      </c>
      <c r="C141" s="8">
        <f>IF(EffortOutcomesAG0[[#This Row],[Ein]]=0,10,LOG(EffortOutcomesAG0[[#This Row],[Ein]]))</f>
        <v>10</v>
      </c>
      <c r="D141" s="8">
        <f>IF(EffortOutcomesAG0[[#This Row],[Iin]]=0,10,LOG(EffortOutcomesAG0[[#This Row],[Iin]]))</f>
        <v>10</v>
      </c>
      <c r="E141" s="8">
        <f>Kx-EffortOutcomesAG0[[#This Row],[Xp]]</f>
        <v>0.41917273936178318</v>
      </c>
      <c r="F141" s="8">
        <f>Ky-EffortOutcomesAG0[[#This Row],[Yp]]</f>
        <v>-11</v>
      </c>
      <c r="G141" s="8">
        <f>Kz-EffortOutcomesAG0[[#This Row],[Zp]]</f>
        <v>-9</v>
      </c>
      <c r="H141" s="8">
        <f>EffortOutcomesAG0[[#This Row],[Kpy]]*KSc-EffortOutcomesAG0[[#This Row],[KPz]]*KSb</f>
        <v>20</v>
      </c>
      <c r="I141" s="8">
        <f>-1*(EffortOutcomesAG0[[#This Row],[KPx]]*KSc-EffortOutcomesAG0[[#This Row],[KPz]]*KSa)</f>
        <v>0.41917273936178318</v>
      </c>
      <c r="J141" s="8">
        <f>(EffortOutcomesAG0[[#This Row],[KPx]]*$C$2-EffortOutcomesAG0[[#This Row],[Kpy]]*KSa)</f>
        <v>4.1917273936178319</v>
      </c>
      <c r="K141" s="8">
        <f>EffortOutcomesAG0[[#This Row],[Kpy]]*KTc-EffortOutcomesAG0[[#This Row],[KPz]]*KTb</f>
        <v>2</v>
      </c>
      <c r="L141" s="8">
        <f>-1*(EffortOutcomesAG0[[#This Row],[KPx]]*KTc-EffortOutcomesAG0[[#This Row],[KPz]]*KTa)</f>
        <v>-17.580827260638216</v>
      </c>
      <c r="M141" s="8">
        <f>(EffortOutcomesAG0[[#This Row],[KPx]]*KTb-EffortOutcomesAG0[[#This Row],[Kpy]]*KTa)</f>
        <v>21.580827260638216</v>
      </c>
      <c r="N141" s="8">
        <f>-EffortOutcomesAG0[[#This Row],[Xp]]*a+EffortOutcomesAG0[[#This Row],[Yp]]*b+EffortOutcomesAG0[[#This Row],[Zp]]*c_</f>
        <v>40</v>
      </c>
      <c r="O141">
        <f>-IF(EffortOutcomesAG0[[#This Row],[Column2]]&gt;0,1,-1)*SQRT(EffortOutcomesAG0[[#This Row],[KPx''i]]^2+EffortOutcomesAG0[[#This Row],[KPx''j]]^2+EffortOutcomesAG0[[#This Row],[KPx''k]]^2)/Ksmag/Scale</f>
        <v>-14.452444158823624</v>
      </c>
      <c r="P141" s="9">
        <f>SQRT(EffortOutcomesAG0[[#This Row],[Kpy''i]]^2+EffortOutcomesAG0[[#This Row],[KPy''j]]^2+EffortOutcomesAG0[[#This Row],[KPy''k]]^2)/KTmag/Scale</f>
        <v>11.393108972985274</v>
      </c>
      <c r="Q1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" s="14">
        <v>44920</v>
      </c>
      <c r="U141" s="9" t="s">
        <v>54</v>
      </c>
      <c r="V141" t="s">
        <v>74</v>
      </c>
      <c r="W141" t="s">
        <v>56</v>
      </c>
      <c r="X141">
        <v>0</v>
      </c>
      <c r="Y141">
        <v>0.9375</v>
      </c>
      <c r="Z141">
        <v>0.35710714285714285</v>
      </c>
      <c r="AA141">
        <v>0.38091428571428571</v>
      </c>
      <c r="AB141">
        <v>0.57137142857142853</v>
      </c>
      <c r="AC141">
        <v>0</v>
      </c>
      <c r="AD141">
        <v>1.7501750175017503</v>
      </c>
      <c r="AE141">
        <v>2.6252625262526252</v>
      </c>
      <c r="AF141">
        <v>0</v>
      </c>
      <c r="AJ141">
        <v>140</v>
      </c>
      <c r="AK141">
        <f>SUBTOTAL(9,EffortOutcomesAG0[[#This Row],[Allocation]:[Iin]])</f>
        <v>6.6223304008972326</v>
      </c>
      <c r="AL141" t="str">
        <f>EffortOutcomesAG0[[#This Row],[WARDS]]&amp;EffortOutcomesAG0[[#This Row],[Role]]&amp;EffortOutcomesAG0[[#This Row],[Shifts]]</f>
        <v>BANKCERT4AM</v>
      </c>
      <c r="AN141">
        <f t="shared" si="3"/>
        <v>0</v>
      </c>
    </row>
    <row r="142" spans="2:40" x14ac:dyDescent="0.25">
      <c r="B142" s="8">
        <f>IF(EffortOutcomesAG0[[#This Row],[Apn]]=0,10,LOG(EffortOutcomesAG0[[#This Row],[Apn]]))</f>
        <v>-0.19732398974542681</v>
      </c>
      <c r="C142" s="8">
        <f>IF(EffortOutcomesAG0[[#This Row],[Ein]]=0,10,LOG(EffortOutcomesAG0[[#This Row],[Ein]]))</f>
        <v>10</v>
      </c>
      <c r="D142" s="8">
        <f>IF(EffortOutcomesAG0[[#This Row],[Iin]]=0,10,LOG(EffortOutcomesAG0[[#This Row],[Iin]]))</f>
        <v>10</v>
      </c>
      <c r="E142" s="8">
        <f>Kx-EffortOutcomesAG0[[#This Row],[Xp]]</f>
        <v>0.19732398974542681</v>
      </c>
      <c r="F142" s="8">
        <f>Ky-EffortOutcomesAG0[[#This Row],[Yp]]</f>
        <v>-11</v>
      </c>
      <c r="G142" s="8">
        <f>Kz-EffortOutcomesAG0[[#This Row],[Zp]]</f>
        <v>-9</v>
      </c>
      <c r="H142" s="8">
        <f>EffortOutcomesAG0[[#This Row],[Kpy]]*KSc-EffortOutcomesAG0[[#This Row],[KPz]]*KSb</f>
        <v>20</v>
      </c>
      <c r="I142" s="8">
        <f>-1*(EffortOutcomesAG0[[#This Row],[KPx]]*KSc-EffortOutcomesAG0[[#This Row],[KPz]]*KSa)</f>
        <v>0.19732398974542681</v>
      </c>
      <c r="J142" s="8">
        <f>(EffortOutcomesAG0[[#This Row],[KPx]]*$C$2-EffortOutcomesAG0[[#This Row],[Kpy]]*KSa)</f>
        <v>1.9732398974542682</v>
      </c>
      <c r="K142" s="8">
        <f>EffortOutcomesAG0[[#This Row],[Kpy]]*KTc-EffortOutcomesAG0[[#This Row],[KPz]]*KTb</f>
        <v>2</v>
      </c>
      <c r="L142" s="8">
        <f>-1*(EffortOutcomesAG0[[#This Row],[KPx]]*KTc-EffortOutcomesAG0[[#This Row],[KPz]]*KTa)</f>
        <v>-17.802676010254572</v>
      </c>
      <c r="M142" s="8">
        <f>(EffortOutcomesAG0[[#This Row],[KPx]]*KTb-EffortOutcomesAG0[[#This Row],[Kpy]]*KTa)</f>
        <v>21.802676010254572</v>
      </c>
      <c r="N142" s="8">
        <f>-EffortOutcomesAG0[[#This Row],[Xp]]*a+EffortOutcomesAG0[[#This Row],[Yp]]*b+EffortOutcomesAG0[[#This Row],[Zp]]*c_</f>
        <v>40</v>
      </c>
      <c r="O142">
        <f>-IF(EffortOutcomesAG0[[#This Row],[Column2]]&gt;0,1,-1)*SQRT(EffortOutcomesAG0[[#This Row],[KPx''i]]^2+EffortOutcomesAG0[[#This Row],[KPx''j]]^2+EffortOutcomesAG0[[#This Row],[KPx''k]]^2)/Ksmag/Scale</f>
        <v>-14.211485011247669</v>
      </c>
      <c r="P142" s="9">
        <f>SQRT(EffortOutcomesAG0[[#This Row],[Kpy''i]]^2+EffortOutcomesAG0[[#This Row],[KPy''j]]^2+EffortOutcomesAG0[[#This Row],[KPy''k]]^2)/KTmag/Scale</f>
        <v>11.520213788049711</v>
      </c>
      <c r="Q1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" s="14">
        <v>44921</v>
      </c>
      <c r="U142" s="9" t="s">
        <v>57</v>
      </c>
      <c r="V142" t="s">
        <v>74</v>
      </c>
      <c r="W142" t="s">
        <v>56</v>
      </c>
      <c r="X142">
        <v>0</v>
      </c>
      <c r="Y142">
        <v>0.9375</v>
      </c>
      <c r="Z142">
        <v>0.59517857142857145</v>
      </c>
      <c r="AA142">
        <v>0.6348571428571429</v>
      </c>
      <c r="AB142">
        <v>0.9522857142857144</v>
      </c>
      <c r="AC142">
        <v>0</v>
      </c>
      <c r="AD142">
        <v>1.0501050105010501</v>
      </c>
      <c r="AE142">
        <v>1.5751575157515751</v>
      </c>
      <c r="AF142">
        <v>0</v>
      </c>
      <c r="AJ142">
        <v>141</v>
      </c>
      <c r="AK142">
        <f>SUBTOTAL(9,EffortOutcomesAG0[[#This Row],[Allocation]:[Iin]])</f>
        <v>5.7450839548240538</v>
      </c>
      <c r="AL142" t="str">
        <f>EffortOutcomesAG0[[#This Row],[WARDS]]&amp;EffortOutcomesAG0[[#This Row],[Role]]&amp;EffortOutcomesAG0[[#This Row],[Shifts]]</f>
        <v>WATTCERT4AM</v>
      </c>
      <c r="AN142">
        <f t="shared" si="3"/>
        <v>0</v>
      </c>
    </row>
    <row r="143" spans="2:40" x14ac:dyDescent="0.25">
      <c r="B143" s="8">
        <f>IF(EffortOutcomesAG0[[#This Row],[Apn]]=0,10,LOG(EffortOutcomesAG0[[#This Row],[Apn]]))</f>
        <v>-0.19732398974542681</v>
      </c>
      <c r="C143" s="8">
        <f>IF(EffortOutcomesAG0[[#This Row],[Ein]]=0,10,LOG(EffortOutcomesAG0[[#This Row],[Ein]]))</f>
        <v>10</v>
      </c>
      <c r="D143" s="8">
        <f>IF(EffortOutcomesAG0[[#This Row],[Iin]]=0,10,LOG(EffortOutcomesAG0[[#This Row],[Iin]]))</f>
        <v>10</v>
      </c>
      <c r="E143" s="8">
        <f>Kx-EffortOutcomesAG0[[#This Row],[Xp]]</f>
        <v>0.19732398974542681</v>
      </c>
      <c r="F143" s="8">
        <f>Ky-EffortOutcomesAG0[[#This Row],[Yp]]</f>
        <v>-11</v>
      </c>
      <c r="G143" s="8">
        <f>Kz-EffortOutcomesAG0[[#This Row],[Zp]]</f>
        <v>-9</v>
      </c>
      <c r="H143" s="8">
        <f>EffortOutcomesAG0[[#This Row],[Kpy]]*KSc-EffortOutcomesAG0[[#This Row],[KPz]]*KSb</f>
        <v>20</v>
      </c>
      <c r="I143" s="8">
        <f>-1*(EffortOutcomesAG0[[#This Row],[KPx]]*KSc-EffortOutcomesAG0[[#This Row],[KPz]]*KSa)</f>
        <v>0.19732398974542681</v>
      </c>
      <c r="J143" s="8">
        <f>(EffortOutcomesAG0[[#This Row],[KPx]]*$C$2-EffortOutcomesAG0[[#This Row],[Kpy]]*KSa)</f>
        <v>1.9732398974542682</v>
      </c>
      <c r="K143" s="8">
        <f>EffortOutcomesAG0[[#This Row],[Kpy]]*KTc-EffortOutcomesAG0[[#This Row],[KPz]]*KTb</f>
        <v>2</v>
      </c>
      <c r="L143" s="8">
        <f>-1*(EffortOutcomesAG0[[#This Row],[KPx]]*KTc-EffortOutcomesAG0[[#This Row],[KPz]]*KTa)</f>
        <v>-17.802676010254572</v>
      </c>
      <c r="M143" s="8">
        <f>(EffortOutcomesAG0[[#This Row],[KPx]]*KTb-EffortOutcomesAG0[[#This Row],[Kpy]]*KTa)</f>
        <v>21.802676010254572</v>
      </c>
      <c r="N143" s="8">
        <f>-EffortOutcomesAG0[[#This Row],[Xp]]*a+EffortOutcomesAG0[[#This Row],[Yp]]*b+EffortOutcomesAG0[[#This Row],[Zp]]*c_</f>
        <v>40</v>
      </c>
      <c r="O143">
        <f>-IF(EffortOutcomesAG0[[#This Row],[Column2]]&gt;0,1,-1)*SQRT(EffortOutcomesAG0[[#This Row],[KPx''i]]^2+EffortOutcomesAG0[[#This Row],[KPx''j]]^2+EffortOutcomesAG0[[#This Row],[KPx''k]]^2)/Ksmag/Scale</f>
        <v>-14.211485011247669</v>
      </c>
      <c r="P143" s="9">
        <f>SQRT(EffortOutcomesAG0[[#This Row],[Kpy''i]]^2+EffortOutcomesAG0[[#This Row],[KPy''j]]^2+EffortOutcomesAG0[[#This Row],[KPy''k]]^2)/KTmag/Scale</f>
        <v>11.520213788049711</v>
      </c>
      <c r="Q1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" s="14">
        <v>44921</v>
      </c>
      <c r="U143" s="9" t="s">
        <v>58</v>
      </c>
      <c r="V143" t="s">
        <v>74</v>
      </c>
      <c r="W143" t="s">
        <v>56</v>
      </c>
      <c r="X143">
        <v>0</v>
      </c>
      <c r="Y143">
        <v>0.9375</v>
      </c>
      <c r="Z143">
        <v>0.59517857142857145</v>
      </c>
      <c r="AA143">
        <v>0.6348571428571429</v>
      </c>
      <c r="AB143">
        <v>0.9522857142857144</v>
      </c>
      <c r="AC143">
        <v>0</v>
      </c>
      <c r="AD143">
        <v>1.0501050105010501</v>
      </c>
      <c r="AE143">
        <v>1.5751575157515751</v>
      </c>
      <c r="AF143">
        <v>0</v>
      </c>
      <c r="AJ143">
        <v>142</v>
      </c>
      <c r="AK143">
        <f>SUBTOTAL(9,EffortOutcomesAG0[[#This Row],[Allocation]:[Iin]])</f>
        <v>5.7450839548240538</v>
      </c>
      <c r="AL143" t="str">
        <f>EffortOutcomesAG0[[#This Row],[WARDS]]&amp;EffortOutcomesAG0[[#This Row],[Role]]&amp;EffortOutcomesAG0[[#This Row],[Shifts]]</f>
        <v>WARACERT4AM</v>
      </c>
      <c r="AN143">
        <f t="shared" si="3"/>
        <v>0</v>
      </c>
    </row>
    <row r="144" spans="2:40" x14ac:dyDescent="0.25">
      <c r="B144" s="8">
        <f>IF(EffortOutcomesAG0[[#This Row],[Apn]]=0,10,LOG(EffortOutcomesAG0[[#This Row],[Apn]]))</f>
        <v>10</v>
      </c>
      <c r="C144" s="8">
        <f>IF(EffortOutcomesAG0[[#This Row],[Ein]]=0,10,LOG(EffortOutcomesAG0[[#This Row],[Ein]]))</f>
        <v>10</v>
      </c>
      <c r="D144" s="8">
        <f>IF(EffortOutcomesAG0[[#This Row],[Iin]]=0,10,LOG(EffortOutcomesAG0[[#This Row],[Iin]]))</f>
        <v>10</v>
      </c>
      <c r="E144" s="8">
        <f>Kx-EffortOutcomesAG0[[#This Row],[Xp]]</f>
        <v>-10</v>
      </c>
      <c r="F144" s="8">
        <f>Ky-EffortOutcomesAG0[[#This Row],[Yp]]</f>
        <v>-11</v>
      </c>
      <c r="G144" s="8">
        <f>Kz-EffortOutcomesAG0[[#This Row],[Zp]]</f>
        <v>-9</v>
      </c>
      <c r="H144" s="8">
        <f>EffortOutcomesAG0[[#This Row],[Kpy]]*KSc-EffortOutcomesAG0[[#This Row],[KPz]]*KSb</f>
        <v>20</v>
      </c>
      <c r="I144" s="8">
        <f>-1*(EffortOutcomesAG0[[#This Row],[KPx]]*KSc-EffortOutcomesAG0[[#This Row],[KPz]]*KSa)</f>
        <v>-10</v>
      </c>
      <c r="J144" s="8">
        <f>(EffortOutcomesAG0[[#This Row],[KPx]]*$C$2-EffortOutcomesAG0[[#This Row],[Kpy]]*KSa)</f>
        <v>-100</v>
      </c>
      <c r="K144" s="8">
        <f>EffortOutcomesAG0[[#This Row],[Kpy]]*KTc-EffortOutcomesAG0[[#This Row],[KPz]]*KTb</f>
        <v>2</v>
      </c>
      <c r="L144" s="8">
        <f>-1*(EffortOutcomesAG0[[#This Row],[KPx]]*KTc-EffortOutcomesAG0[[#This Row],[KPz]]*KTa)</f>
        <v>-28</v>
      </c>
      <c r="M144" s="8">
        <f>(EffortOutcomesAG0[[#This Row],[KPx]]*KTb-EffortOutcomesAG0[[#This Row],[Kpy]]*KTa)</f>
        <v>32</v>
      </c>
      <c r="N144" s="8">
        <f>-EffortOutcomesAG0[[#This Row],[Xp]]*a+EffortOutcomesAG0[[#This Row],[Yp]]*b+EffortOutcomesAG0[[#This Row],[Zp]]*c_</f>
        <v>40</v>
      </c>
      <c r="O144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" s="9">
        <f>SQRT(EffortOutcomesAG0[[#This Row],[Kpy''i]]^2+EffortOutcomesAG0[[#This Row],[KPy''j]]^2+EffortOutcomesAG0[[#This Row],[KPy''k]]^2)/KTmag/Scale</f>
        <v>17.37814719698277</v>
      </c>
      <c r="Q1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" s="14">
        <v>44921</v>
      </c>
      <c r="U144" s="9" t="s">
        <v>76</v>
      </c>
      <c r="V144" t="s">
        <v>74</v>
      </c>
      <c r="W144" t="s">
        <v>56</v>
      </c>
      <c r="X144">
        <v>0</v>
      </c>
      <c r="Y144">
        <v>0</v>
      </c>
      <c r="Z144">
        <v>0</v>
      </c>
      <c r="AJ144">
        <v>143</v>
      </c>
      <c r="AK144">
        <f>SUBTOTAL(9,EffortOutcomesAG0[[#This Row],[Allocation]:[Iin]])</f>
        <v>0</v>
      </c>
      <c r="AL144" t="str">
        <f>EffortOutcomesAG0[[#This Row],[WARDS]]&amp;EffortOutcomesAG0[[#This Row],[Role]]&amp;EffortOutcomesAG0[[#This Row],[Shifts]]</f>
        <v>OtherCERT4AM</v>
      </c>
      <c r="AN144">
        <f t="shared" ref="AN144:AN175" si="4">SUM(AM144:AM144)</f>
        <v>0</v>
      </c>
    </row>
    <row r="145" spans="2:40" x14ac:dyDescent="0.25">
      <c r="B145" s="8">
        <f>IF(EffortOutcomesAG0[[#This Row],[Apn]]=0,10,LOG(EffortOutcomesAG0[[#This Row],[Apn]]))</f>
        <v>-0.19732398974542681</v>
      </c>
      <c r="C145" s="8">
        <f>IF(EffortOutcomesAG0[[#This Row],[Ein]]=0,10,LOG(EffortOutcomesAG0[[#This Row],[Ein]]))</f>
        <v>10</v>
      </c>
      <c r="D145" s="8">
        <f>IF(EffortOutcomesAG0[[#This Row],[Iin]]=0,10,LOG(EffortOutcomesAG0[[#This Row],[Iin]]))</f>
        <v>10</v>
      </c>
      <c r="E145" s="8">
        <f>Kx-EffortOutcomesAG0[[#This Row],[Xp]]</f>
        <v>0.19732398974542681</v>
      </c>
      <c r="F145" s="8">
        <f>Ky-EffortOutcomesAG0[[#This Row],[Yp]]</f>
        <v>-11</v>
      </c>
      <c r="G145" s="8">
        <f>Kz-EffortOutcomesAG0[[#This Row],[Zp]]</f>
        <v>-9</v>
      </c>
      <c r="H145" s="8">
        <f>EffortOutcomesAG0[[#This Row],[Kpy]]*KSc-EffortOutcomesAG0[[#This Row],[KPz]]*KSb</f>
        <v>20</v>
      </c>
      <c r="I145" s="8">
        <f>-1*(EffortOutcomesAG0[[#This Row],[KPx]]*KSc-EffortOutcomesAG0[[#This Row],[KPz]]*KSa)</f>
        <v>0.19732398974542681</v>
      </c>
      <c r="J145" s="8">
        <f>(EffortOutcomesAG0[[#This Row],[KPx]]*$C$2-EffortOutcomesAG0[[#This Row],[Kpy]]*KSa)</f>
        <v>1.9732398974542682</v>
      </c>
      <c r="K145" s="8">
        <f>EffortOutcomesAG0[[#This Row],[Kpy]]*KTc-EffortOutcomesAG0[[#This Row],[KPz]]*KTb</f>
        <v>2</v>
      </c>
      <c r="L145" s="8">
        <f>-1*(EffortOutcomesAG0[[#This Row],[KPx]]*KTc-EffortOutcomesAG0[[#This Row],[KPz]]*KTa)</f>
        <v>-17.802676010254572</v>
      </c>
      <c r="M145" s="8">
        <f>(EffortOutcomesAG0[[#This Row],[KPx]]*KTb-EffortOutcomesAG0[[#This Row],[Kpy]]*KTa)</f>
        <v>21.802676010254572</v>
      </c>
      <c r="N145" s="8">
        <f>-EffortOutcomesAG0[[#This Row],[Xp]]*a+EffortOutcomesAG0[[#This Row],[Yp]]*b+EffortOutcomesAG0[[#This Row],[Zp]]*c_</f>
        <v>40</v>
      </c>
      <c r="O145">
        <f>-IF(EffortOutcomesAG0[[#This Row],[Column2]]&gt;0,1,-1)*SQRT(EffortOutcomesAG0[[#This Row],[KPx''i]]^2+EffortOutcomesAG0[[#This Row],[KPx''j]]^2+EffortOutcomesAG0[[#This Row],[KPx''k]]^2)/Ksmag/Scale</f>
        <v>-14.211485011247669</v>
      </c>
      <c r="P145" s="9">
        <f>SQRT(EffortOutcomesAG0[[#This Row],[Kpy''i]]^2+EffortOutcomesAG0[[#This Row],[KPy''j]]^2+EffortOutcomesAG0[[#This Row],[KPy''k]]^2)/KTmag/Scale</f>
        <v>11.520213788049711</v>
      </c>
      <c r="Q1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" s="14">
        <v>44921</v>
      </c>
      <c r="U145" s="9" t="s">
        <v>54</v>
      </c>
      <c r="V145" t="s">
        <v>74</v>
      </c>
      <c r="W145" t="s">
        <v>56</v>
      </c>
      <c r="X145">
        <v>0</v>
      </c>
      <c r="Y145">
        <v>0.9375</v>
      </c>
      <c r="Z145">
        <v>0.59517857142857145</v>
      </c>
      <c r="AA145">
        <v>0.6348571428571429</v>
      </c>
      <c r="AB145">
        <v>0.9522857142857144</v>
      </c>
      <c r="AC145">
        <v>0</v>
      </c>
      <c r="AD145">
        <v>1.0501050105010501</v>
      </c>
      <c r="AE145">
        <v>1.5751575157515751</v>
      </c>
      <c r="AF145">
        <v>0</v>
      </c>
      <c r="AJ145">
        <v>144</v>
      </c>
      <c r="AK145">
        <f>SUBTOTAL(9,EffortOutcomesAG0[[#This Row],[Allocation]:[Iin]])</f>
        <v>5.7450839548240538</v>
      </c>
      <c r="AL145" t="str">
        <f>EffortOutcomesAG0[[#This Row],[WARDS]]&amp;EffortOutcomesAG0[[#This Row],[Role]]&amp;EffortOutcomesAG0[[#This Row],[Shifts]]</f>
        <v>BANKCERT4AM</v>
      </c>
      <c r="AN145">
        <f t="shared" si="4"/>
        <v>0</v>
      </c>
    </row>
    <row r="146" spans="2:40" x14ac:dyDescent="0.25">
      <c r="B146" s="8">
        <f>IF(EffortOutcomesAG0[[#This Row],[Apn]]=0,10,LOG(EffortOutcomesAG0[[#This Row],[Apn]]))</f>
        <v>-0.19732398974542681</v>
      </c>
      <c r="C146" s="8">
        <f>IF(EffortOutcomesAG0[[#This Row],[Ein]]=0,10,LOG(EffortOutcomesAG0[[#This Row],[Ein]]))</f>
        <v>10</v>
      </c>
      <c r="D146" s="8">
        <f>IF(EffortOutcomesAG0[[#This Row],[Iin]]=0,10,LOG(EffortOutcomesAG0[[#This Row],[Iin]]))</f>
        <v>10</v>
      </c>
      <c r="E146" s="8">
        <f>Kx-EffortOutcomesAG0[[#This Row],[Xp]]</f>
        <v>0.19732398974542681</v>
      </c>
      <c r="F146" s="8">
        <f>Ky-EffortOutcomesAG0[[#This Row],[Yp]]</f>
        <v>-11</v>
      </c>
      <c r="G146" s="8">
        <f>Kz-EffortOutcomesAG0[[#This Row],[Zp]]</f>
        <v>-9</v>
      </c>
      <c r="H146" s="8">
        <f>EffortOutcomesAG0[[#This Row],[Kpy]]*KSc-EffortOutcomesAG0[[#This Row],[KPz]]*KSb</f>
        <v>20</v>
      </c>
      <c r="I146" s="8">
        <f>-1*(EffortOutcomesAG0[[#This Row],[KPx]]*KSc-EffortOutcomesAG0[[#This Row],[KPz]]*KSa)</f>
        <v>0.19732398974542681</v>
      </c>
      <c r="J146" s="8">
        <f>(EffortOutcomesAG0[[#This Row],[KPx]]*$C$2-EffortOutcomesAG0[[#This Row],[Kpy]]*KSa)</f>
        <v>1.9732398974542682</v>
      </c>
      <c r="K146" s="8">
        <f>EffortOutcomesAG0[[#This Row],[Kpy]]*KTc-EffortOutcomesAG0[[#This Row],[KPz]]*KTb</f>
        <v>2</v>
      </c>
      <c r="L146" s="8">
        <f>-1*(EffortOutcomesAG0[[#This Row],[KPx]]*KTc-EffortOutcomesAG0[[#This Row],[KPz]]*KTa)</f>
        <v>-17.802676010254572</v>
      </c>
      <c r="M146" s="8">
        <f>(EffortOutcomesAG0[[#This Row],[KPx]]*KTb-EffortOutcomesAG0[[#This Row],[Kpy]]*KTa)</f>
        <v>21.802676010254572</v>
      </c>
      <c r="N146" s="8">
        <f>-EffortOutcomesAG0[[#This Row],[Xp]]*a+EffortOutcomesAG0[[#This Row],[Yp]]*b+EffortOutcomesAG0[[#This Row],[Zp]]*c_</f>
        <v>40</v>
      </c>
      <c r="O146">
        <f>-IF(EffortOutcomesAG0[[#This Row],[Column2]]&gt;0,1,-1)*SQRT(EffortOutcomesAG0[[#This Row],[KPx''i]]^2+EffortOutcomesAG0[[#This Row],[KPx''j]]^2+EffortOutcomesAG0[[#This Row],[KPx''k]]^2)/Ksmag/Scale</f>
        <v>-14.211485011247669</v>
      </c>
      <c r="P146" s="9">
        <f>SQRT(EffortOutcomesAG0[[#This Row],[Kpy''i]]^2+EffortOutcomesAG0[[#This Row],[KPy''j]]^2+EffortOutcomesAG0[[#This Row],[KPy''k]]^2)/KTmag/Scale</f>
        <v>11.520213788049711</v>
      </c>
      <c r="Q1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" s="14">
        <v>44922</v>
      </c>
      <c r="U146" s="9" t="s">
        <v>57</v>
      </c>
      <c r="V146" t="s">
        <v>74</v>
      </c>
      <c r="W146" t="s">
        <v>56</v>
      </c>
      <c r="X146">
        <v>0</v>
      </c>
      <c r="Y146">
        <v>0.9375</v>
      </c>
      <c r="Z146">
        <v>0.59517857142857145</v>
      </c>
      <c r="AA146">
        <v>0.6348571428571429</v>
      </c>
      <c r="AB146">
        <v>0.9522857142857144</v>
      </c>
      <c r="AC146">
        <v>0</v>
      </c>
      <c r="AD146">
        <v>1.0501050105010501</v>
      </c>
      <c r="AE146">
        <v>1.5751575157515751</v>
      </c>
      <c r="AF146">
        <v>0</v>
      </c>
      <c r="AJ146">
        <v>145</v>
      </c>
      <c r="AK146">
        <f>SUBTOTAL(9,EffortOutcomesAG0[[#This Row],[Allocation]:[Iin]])</f>
        <v>5.7450839548240538</v>
      </c>
      <c r="AL146" t="str">
        <f>EffortOutcomesAG0[[#This Row],[WARDS]]&amp;EffortOutcomesAG0[[#This Row],[Role]]&amp;EffortOutcomesAG0[[#This Row],[Shifts]]</f>
        <v>WATTCERT4AM</v>
      </c>
      <c r="AN146">
        <f t="shared" si="4"/>
        <v>0</v>
      </c>
    </row>
    <row r="147" spans="2:40" x14ac:dyDescent="0.25">
      <c r="B147" s="8">
        <f>IF(EffortOutcomesAG0[[#This Row],[Apn]]=0,10,LOG(EffortOutcomesAG0[[#This Row],[Apn]]))</f>
        <v>-0.19732398974542681</v>
      </c>
      <c r="C147" s="8">
        <f>IF(EffortOutcomesAG0[[#This Row],[Ein]]=0,10,LOG(EffortOutcomesAG0[[#This Row],[Ein]]))</f>
        <v>10</v>
      </c>
      <c r="D147" s="8">
        <f>IF(EffortOutcomesAG0[[#This Row],[Iin]]=0,10,LOG(EffortOutcomesAG0[[#This Row],[Iin]]))</f>
        <v>10</v>
      </c>
      <c r="E147" s="8">
        <f>Kx-EffortOutcomesAG0[[#This Row],[Xp]]</f>
        <v>0.19732398974542681</v>
      </c>
      <c r="F147" s="8">
        <f>Ky-EffortOutcomesAG0[[#This Row],[Yp]]</f>
        <v>-11</v>
      </c>
      <c r="G147" s="8">
        <f>Kz-EffortOutcomesAG0[[#This Row],[Zp]]</f>
        <v>-9</v>
      </c>
      <c r="H147" s="8">
        <f>EffortOutcomesAG0[[#This Row],[Kpy]]*KSc-EffortOutcomesAG0[[#This Row],[KPz]]*KSb</f>
        <v>20</v>
      </c>
      <c r="I147" s="8">
        <f>-1*(EffortOutcomesAG0[[#This Row],[KPx]]*KSc-EffortOutcomesAG0[[#This Row],[KPz]]*KSa)</f>
        <v>0.19732398974542681</v>
      </c>
      <c r="J147" s="8">
        <f>(EffortOutcomesAG0[[#This Row],[KPx]]*$C$2-EffortOutcomesAG0[[#This Row],[Kpy]]*KSa)</f>
        <v>1.9732398974542682</v>
      </c>
      <c r="K147" s="8">
        <f>EffortOutcomesAG0[[#This Row],[Kpy]]*KTc-EffortOutcomesAG0[[#This Row],[KPz]]*KTb</f>
        <v>2</v>
      </c>
      <c r="L147" s="8">
        <f>-1*(EffortOutcomesAG0[[#This Row],[KPx]]*KTc-EffortOutcomesAG0[[#This Row],[KPz]]*KTa)</f>
        <v>-17.802676010254572</v>
      </c>
      <c r="M147" s="8">
        <f>(EffortOutcomesAG0[[#This Row],[KPx]]*KTb-EffortOutcomesAG0[[#This Row],[Kpy]]*KTa)</f>
        <v>21.802676010254572</v>
      </c>
      <c r="N147" s="8">
        <f>-EffortOutcomesAG0[[#This Row],[Xp]]*a+EffortOutcomesAG0[[#This Row],[Yp]]*b+EffortOutcomesAG0[[#This Row],[Zp]]*c_</f>
        <v>40</v>
      </c>
      <c r="O147">
        <f>-IF(EffortOutcomesAG0[[#This Row],[Column2]]&gt;0,1,-1)*SQRT(EffortOutcomesAG0[[#This Row],[KPx''i]]^2+EffortOutcomesAG0[[#This Row],[KPx''j]]^2+EffortOutcomesAG0[[#This Row],[KPx''k]]^2)/Ksmag/Scale</f>
        <v>-14.211485011247669</v>
      </c>
      <c r="P147" s="9">
        <f>SQRT(EffortOutcomesAG0[[#This Row],[Kpy''i]]^2+EffortOutcomesAG0[[#This Row],[KPy''j]]^2+EffortOutcomesAG0[[#This Row],[KPy''k]]^2)/KTmag/Scale</f>
        <v>11.520213788049711</v>
      </c>
      <c r="Q1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" s="14">
        <v>44922</v>
      </c>
      <c r="U147" s="9" t="s">
        <v>58</v>
      </c>
      <c r="V147" t="s">
        <v>74</v>
      </c>
      <c r="W147" t="s">
        <v>56</v>
      </c>
      <c r="X147">
        <v>0</v>
      </c>
      <c r="Y147">
        <v>0.9375</v>
      </c>
      <c r="Z147">
        <v>0.59517857142857145</v>
      </c>
      <c r="AA147">
        <v>0.6348571428571429</v>
      </c>
      <c r="AB147">
        <v>0.9522857142857144</v>
      </c>
      <c r="AC147">
        <v>0</v>
      </c>
      <c r="AD147">
        <v>1.0501050105010501</v>
      </c>
      <c r="AE147">
        <v>1.5751575157515751</v>
      </c>
      <c r="AF147">
        <v>0</v>
      </c>
      <c r="AJ147">
        <v>146</v>
      </c>
      <c r="AK147">
        <f>SUBTOTAL(9,EffortOutcomesAG0[[#This Row],[Allocation]:[Iin]])</f>
        <v>5.7450839548240538</v>
      </c>
      <c r="AL147" t="str">
        <f>EffortOutcomesAG0[[#This Row],[WARDS]]&amp;EffortOutcomesAG0[[#This Row],[Role]]&amp;EffortOutcomesAG0[[#This Row],[Shifts]]</f>
        <v>WARACERT4AM</v>
      </c>
      <c r="AN147">
        <f t="shared" si="4"/>
        <v>0</v>
      </c>
    </row>
    <row r="148" spans="2:40" x14ac:dyDescent="0.25">
      <c r="B148" s="8">
        <f>IF(EffortOutcomesAG0[[#This Row],[Apn]]=0,10,LOG(EffortOutcomesAG0[[#This Row],[Apn]]))</f>
        <v>10</v>
      </c>
      <c r="C148" s="8">
        <f>IF(EffortOutcomesAG0[[#This Row],[Ein]]=0,10,LOG(EffortOutcomesAG0[[#This Row],[Ein]]))</f>
        <v>10</v>
      </c>
      <c r="D148" s="8">
        <f>IF(EffortOutcomesAG0[[#This Row],[Iin]]=0,10,LOG(EffortOutcomesAG0[[#This Row],[Iin]]))</f>
        <v>10</v>
      </c>
      <c r="E148" s="8">
        <f>Kx-EffortOutcomesAG0[[#This Row],[Xp]]</f>
        <v>-10</v>
      </c>
      <c r="F148" s="8">
        <f>Ky-EffortOutcomesAG0[[#This Row],[Yp]]</f>
        <v>-11</v>
      </c>
      <c r="G148" s="8">
        <f>Kz-EffortOutcomesAG0[[#This Row],[Zp]]</f>
        <v>-9</v>
      </c>
      <c r="H148" s="8">
        <f>EffortOutcomesAG0[[#This Row],[Kpy]]*KSc-EffortOutcomesAG0[[#This Row],[KPz]]*KSb</f>
        <v>20</v>
      </c>
      <c r="I148" s="8">
        <f>-1*(EffortOutcomesAG0[[#This Row],[KPx]]*KSc-EffortOutcomesAG0[[#This Row],[KPz]]*KSa)</f>
        <v>-10</v>
      </c>
      <c r="J148" s="8">
        <f>(EffortOutcomesAG0[[#This Row],[KPx]]*$C$2-EffortOutcomesAG0[[#This Row],[Kpy]]*KSa)</f>
        <v>-100</v>
      </c>
      <c r="K148" s="8">
        <f>EffortOutcomesAG0[[#This Row],[Kpy]]*KTc-EffortOutcomesAG0[[#This Row],[KPz]]*KTb</f>
        <v>2</v>
      </c>
      <c r="L148" s="8">
        <f>-1*(EffortOutcomesAG0[[#This Row],[KPx]]*KTc-EffortOutcomesAG0[[#This Row],[KPz]]*KTa)</f>
        <v>-28</v>
      </c>
      <c r="M148" s="8">
        <f>(EffortOutcomesAG0[[#This Row],[KPx]]*KTb-EffortOutcomesAG0[[#This Row],[Kpy]]*KTa)</f>
        <v>32</v>
      </c>
      <c r="N148" s="8">
        <f>-EffortOutcomesAG0[[#This Row],[Xp]]*a+EffortOutcomesAG0[[#This Row],[Yp]]*b+EffortOutcomesAG0[[#This Row],[Zp]]*c_</f>
        <v>40</v>
      </c>
      <c r="O148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" s="9">
        <f>SQRT(EffortOutcomesAG0[[#This Row],[Kpy''i]]^2+EffortOutcomesAG0[[#This Row],[KPy''j]]^2+EffortOutcomesAG0[[#This Row],[KPy''k]]^2)/KTmag/Scale</f>
        <v>17.37814719698277</v>
      </c>
      <c r="Q1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" s="14">
        <v>44922</v>
      </c>
      <c r="U148" s="9" t="s">
        <v>76</v>
      </c>
      <c r="V148" t="s">
        <v>74</v>
      </c>
      <c r="W148" t="s">
        <v>56</v>
      </c>
      <c r="X148">
        <v>0</v>
      </c>
      <c r="Y148">
        <v>0</v>
      </c>
      <c r="Z148">
        <v>0</v>
      </c>
      <c r="AJ148">
        <v>147</v>
      </c>
      <c r="AK148">
        <f>SUBTOTAL(9,EffortOutcomesAG0[[#This Row],[Allocation]:[Iin]])</f>
        <v>0</v>
      </c>
      <c r="AL148" t="str">
        <f>EffortOutcomesAG0[[#This Row],[WARDS]]&amp;EffortOutcomesAG0[[#This Row],[Role]]&amp;EffortOutcomesAG0[[#This Row],[Shifts]]</f>
        <v>OtherCERT4AM</v>
      </c>
      <c r="AN148">
        <f t="shared" si="4"/>
        <v>0</v>
      </c>
    </row>
    <row r="149" spans="2:40" x14ac:dyDescent="0.25">
      <c r="B149" s="8">
        <f>IF(EffortOutcomesAG0[[#This Row],[Apn]]=0,10,LOG(EffortOutcomesAG0[[#This Row],[Apn]]))</f>
        <v>-0.19732398974542681</v>
      </c>
      <c r="C149" s="8">
        <f>IF(EffortOutcomesAG0[[#This Row],[Ein]]=0,10,LOG(EffortOutcomesAG0[[#This Row],[Ein]]))</f>
        <v>10</v>
      </c>
      <c r="D149" s="8">
        <f>IF(EffortOutcomesAG0[[#This Row],[Iin]]=0,10,LOG(EffortOutcomesAG0[[#This Row],[Iin]]))</f>
        <v>10</v>
      </c>
      <c r="E149" s="8">
        <f>Kx-EffortOutcomesAG0[[#This Row],[Xp]]</f>
        <v>0.19732398974542681</v>
      </c>
      <c r="F149" s="8">
        <f>Ky-EffortOutcomesAG0[[#This Row],[Yp]]</f>
        <v>-11</v>
      </c>
      <c r="G149" s="8">
        <f>Kz-EffortOutcomesAG0[[#This Row],[Zp]]</f>
        <v>-9</v>
      </c>
      <c r="H149" s="8">
        <f>EffortOutcomesAG0[[#This Row],[Kpy]]*KSc-EffortOutcomesAG0[[#This Row],[KPz]]*KSb</f>
        <v>20</v>
      </c>
      <c r="I149" s="8">
        <f>-1*(EffortOutcomesAG0[[#This Row],[KPx]]*KSc-EffortOutcomesAG0[[#This Row],[KPz]]*KSa)</f>
        <v>0.19732398974542681</v>
      </c>
      <c r="J149" s="8">
        <f>(EffortOutcomesAG0[[#This Row],[KPx]]*$C$2-EffortOutcomesAG0[[#This Row],[Kpy]]*KSa)</f>
        <v>1.9732398974542682</v>
      </c>
      <c r="K149" s="8">
        <f>EffortOutcomesAG0[[#This Row],[Kpy]]*KTc-EffortOutcomesAG0[[#This Row],[KPz]]*KTb</f>
        <v>2</v>
      </c>
      <c r="L149" s="8">
        <f>-1*(EffortOutcomesAG0[[#This Row],[KPx]]*KTc-EffortOutcomesAG0[[#This Row],[KPz]]*KTa)</f>
        <v>-17.802676010254572</v>
      </c>
      <c r="M149" s="8">
        <f>(EffortOutcomesAG0[[#This Row],[KPx]]*KTb-EffortOutcomesAG0[[#This Row],[Kpy]]*KTa)</f>
        <v>21.802676010254572</v>
      </c>
      <c r="N149" s="8">
        <f>-EffortOutcomesAG0[[#This Row],[Xp]]*a+EffortOutcomesAG0[[#This Row],[Yp]]*b+EffortOutcomesAG0[[#This Row],[Zp]]*c_</f>
        <v>40</v>
      </c>
      <c r="O149">
        <f>-IF(EffortOutcomesAG0[[#This Row],[Column2]]&gt;0,1,-1)*SQRT(EffortOutcomesAG0[[#This Row],[KPx''i]]^2+EffortOutcomesAG0[[#This Row],[KPx''j]]^2+EffortOutcomesAG0[[#This Row],[KPx''k]]^2)/Ksmag/Scale</f>
        <v>-14.211485011247669</v>
      </c>
      <c r="P149" s="9">
        <f>SQRT(EffortOutcomesAG0[[#This Row],[Kpy''i]]^2+EffortOutcomesAG0[[#This Row],[KPy''j]]^2+EffortOutcomesAG0[[#This Row],[KPy''k]]^2)/KTmag/Scale</f>
        <v>11.520213788049711</v>
      </c>
      <c r="Q1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" s="14">
        <v>44922</v>
      </c>
      <c r="U149" s="9" t="s">
        <v>54</v>
      </c>
      <c r="V149" t="s">
        <v>74</v>
      </c>
      <c r="W149" t="s">
        <v>56</v>
      </c>
      <c r="X149">
        <v>0</v>
      </c>
      <c r="Y149">
        <v>0.9375</v>
      </c>
      <c r="Z149">
        <v>0.59517857142857145</v>
      </c>
      <c r="AA149">
        <v>0.6348571428571429</v>
      </c>
      <c r="AB149">
        <v>0.9522857142857144</v>
      </c>
      <c r="AC149">
        <v>0</v>
      </c>
      <c r="AD149">
        <v>1.0501050105010501</v>
      </c>
      <c r="AE149">
        <v>1.5751575157515751</v>
      </c>
      <c r="AF149">
        <v>0</v>
      </c>
      <c r="AJ149">
        <v>148</v>
      </c>
      <c r="AK149">
        <f>SUBTOTAL(9,EffortOutcomesAG0[[#This Row],[Allocation]:[Iin]])</f>
        <v>5.7450839548240538</v>
      </c>
      <c r="AL149" t="str">
        <f>EffortOutcomesAG0[[#This Row],[WARDS]]&amp;EffortOutcomesAG0[[#This Row],[Role]]&amp;EffortOutcomesAG0[[#This Row],[Shifts]]</f>
        <v>BANKCERT4AM</v>
      </c>
      <c r="AN149">
        <f t="shared" si="4"/>
        <v>0</v>
      </c>
    </row>
    <row r="150" spans="2:40" x14ac:dyDescent="0.25">
      <c r="B150" s="8">
        <f>IF(EffortOutcomesAG0[[#This Row],[Apn]]=0,10,LOG(EffortOutcomesAG0[[#This Row],[Apn]]))</f>
        <v>10</v>
      </c>
      <c r="C150" s="8">
        <f>IF(EffortOutcomesAG0[[#This Row],[Ein]]=0,10,LOG(EffortOutcomesAG0[[#This Row],[Ein]]))</f>
        <v>10</v>
      </c>
      <c r="D150" s="8">
        <f>IF(EffortOutcomesAG0[[#This Row],[Iin]]=0,10,LOG(EffortOutcomesAG0[[#This Row],[Iin]]))</f>
        <v>10</v>
      </c>
      <c r="E150" s="8">
        <f>Kx-EffortOutcomesAG0[[#This Row],[Xp]]</f>
        <v>-10</v>
      </c>
      <c r="F150" s="8">
        <f>Ky-EffortOutcomesAG0[[#This Row],[Yp]]</f>
        <v>-11</v>
      </c>
      <c r="G150" s="8">
        <f>Kz-EffortOutcomesAG0[[#This Row],[Zp]]</f>
        <v>-9</v>
      </c>
      <c r="H150" s="8">
        <f>EffortOutcomesAG0[[#This Row],[Kpy]]*KSc-EffortOutcomesAG0[[#This Row],[KPz]]*KSb</f>
        <v>20</v>
      </c>
      <c r="I150" s="8">
        <f>-1*(EffortOutcomesAG0[[#This Row],[KPx]]*KSc-EffortOutcomesAG0[[#This Row],[KPz]]*KSa)</f>
        <v>-10</v>
      </c>
      <c r="J150" s="8">
        <f>(EffortOutcomesAG0[[#This Row],[KPx]]*$C$2-EffortOutcomesAG0[[#This Row],[Kpy]]*KSa)</f>
        <v>-100</v>
      </c>
      <c r="K150" s="8">
        <f>EffortOutcomesAG0[[#This Row],[Kpy]]*KTc-EffortOutcomesAG0[[#This Row],[KPz]]*KTb</f>
        <v>2</v>
      </c>
      <c r="L150" s="8">
        <f>-1*(EffortOutcomesAG0[[#This Row],[KPx]]*KTc-EffortOutcomesAG0[[#This Row],[KPz]]*KTa)</f>
        <v>-28</v>
      </c>
      <c r="M150" s="8">
        <f>(EffortOutcomesAG0[[#This Row],[KPx]]*KTb-EffortOutcomesAG0[[#This Row],[Kpy]]*KTa)</f>
        <v>32</v>
      </c>
      <c r="N150" s="8">
        <f>-EffortOutcomesAG0[[#This Row],[Xp]]*a+EffortOutcomesAG0[[#This Row],[Yp]]*b+EffortOutcomesAG0[[#This Row],[Zp]]*c_</f>
        <v>40</v>
      </c>
      <c r="O150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" s="9">
        <f>SQRT(EffortOutcomesAG0[[#This Row],[Kpy''i]]^2+EffortOutcomesAG0[[#This Row],[KPy''j]]^2+EffortOutcomesAG0[[#This Row],[KPy''k]]^2)/KTmag/Scale</f>
        <v>17.37814719698277</v>
      </c>
      <c r="Q1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" s="14">
        <v>44923</v>
      </c>
      <c r="U150" s="9" t="s">
        <v>76</v>
      </c>
      <c r="V150" t="s">
        <v>74</v>
      </c>
      <c r="W150" t="s">
        <v>56</v>
      </c>
      <c r="X150">
        <v>0</v>
      </c>
      <c r="Y150">
        <v>0</v>
      </c>
      <c r="Z150">
        <v>0</v>
      </c>
      <c r="AJ150">
        <v>149</v>
      </c>
      <c r="AK150">
        <f>SUBTOTAL(9,EffortOutcomesAG0[[#This Row],[Allocation]:[Iin]])</f>
        <v>0</v>
      </c>
      <c r="AL150" t="str">
        <f>EffortOutcomesAG0[[#This Row],[WARDS]]&amp;EffortOutcomesAG0[[#This Row],[Role]]&amp;EffortOutcomesAG0[[#This Row],[Shifts]]</f>
        <v>OtherCERT4AM</v>
      </c>
      <c r="AN150">
        <f t="shared" si="4"/>
        <v>0</v>
      </c>
    </row>
    <row r="151" spans="2:40" x14ac:dyDescent="0.25">
      <c r="B151" s="8">
        <f>IF(EffortOutcomesAG0[[#This Row],[Apn]]=0,10,LOG(EffortOutcomesAG0[[#This Row],[Apn]]))</f>
        <v>-0.22728721312287004</v>
      </c>
      <c r="C151" s="8">
        <f>IF(EffortOutcomesAG0[[#This Row],[Ein]]=0,10,LOG(EffortOutcomesAG0[[#This Row],[Ein]]))</f>
        <v>10</v>
      </c>
      <c r="D151" s="8">
        <f>IF(EffortOutcomesAG0[[#This Row],[Iin]]=0,10,LOG(EffortOutcomesAG0[[#This Row],[Iin]]))</f>
        <v>10</v>
      </c>
      <c r="E151" s="8">
        <f>Kx-EffortOutcomesAG0[[#This Row],[Xp]]</f>
        <v>0.22728721312287004</v>
      </c>
      <c r="F151" s="8">
        <f>Ky-EffortOutcomesAG0[[#This Row],[Yp]]</f>
        <v>-11</v>
      </c>
      <c r="G151" s="8">
        <f>Kz-EffortOutcomesAG0[[#This Row],[Zp]]</f>
        <v>-9</v>
      </c>
      <c r="H151" s="8">
        <f>EffortOutcomesAG0[[#This Row],[Kpy]]*KSc-EffortOutcomesAG0[[#This Row],[KPz]]*KSb</f>
        <v>20</v>
      </c>
      <c r="I151" s="8">
        <f>-1*(EffortOutcomesAG0[[#This Row],[KPx]]*KSc-EffortOutcomesAG0[[#This Row],[KPz]]*KSa)</f>
        <v>0.22728721312287004</v>
      </c>
      <c r="J151" s="8">
        <f>(EffortOutcomesAG0[[#This Row],[KPx]]*$C$2-EffortOutcomesAG0[[#This Row],[Kpy]]*KSa)</f>
        <v>2.2728721312287004</v>
      </c>
      <c r="K151" s="8">
        <f>EffortOutcomesAG0[[#This Row],[Kpy]]*KTc-EffortOutcomesAG0[[#This Row],[KPz]]*KTb</f>
        <v>2</v>
      </c>
      <c r="L151" s="8">
        <f>-1*(EffortOutcomesAG0[[#This Row],[KPx]]*KTc-EffortOutcomesAG0[[#This Row],[KPz]]*KTa)</f>
        <v>-17.772712786877129</v>
      </c>
      <c r="M151" s="8">
        <f>(EffortOutcomesAG0[[#This Row],[KPx]]*KTb-EffortOutcomesAG0[[#This Row],[Kpy]]*KTa)</f>
        <v>21.772712786877129</v>
      </c>
      <c r="N151" s="8">
        <f>-EffortOutcomesAG0[[#This Row],[Xp]]*a+EffortOutcomesAG0[[#This Row],[Yp]]*b+EffortOutcomesAG0[[#This Row],[Zp]]*c_</f>
        <v>40</v>
      </c>
      <c r="O151">
        <f>-IF(EffortOutcomesAG0[[#This Row],[Column2]]&gt;0,1,-1)*SQRT(EffortOutcomesAG0[[#This Row],[KPx''i]]^2+EffortOutcomesAG0[[#This Row],[KPx''j]]^2+EffortOutcomesAG0[[#This Row],[KPx''k]]^2)/Ksmag/Scale</f>
        <v>-14.234071926229774</v>
      </c>
      <c r="P151" s="9">
        <f>SQRT(EffortOutcomesAG0[[#This Row],[Kpy''i]]^2+EffortOutcomesAG0[[#This Row],[KPy''j]]^2+EffortOutcomesAG0[[#This Row],[KPy''k]]^2)/KTmag/Scale</f>
        <v>11.503045552553093</v>
      </c>
      <c r="Q1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1" s="14">
        <v>44923</v>
      </c>
      <c r="U151" s="9" t="s">
        <v>54</v>
      </c>
      <c r="V151" t="s">
        <v>74</v>
      </c>
      <c r="W151" t="s">
        <v>56</v>
      </c>
      <c r="X151">
        <v>0</v>
      </c>
      <c r="Y151">
        <v>0.9375</v>
      </c>
      <c r="Z151">
        <v>0.55549999999999999</v>
      </c>
      <c r="AA151">
        <v>0.59253333333333336</v>
      </c>
      <c r="AB151">
        <v>0.88880000000000003</v>
      </c>
      <c r="AC151">
        <v>0</v>
      </c>
      <c r="AD151">
        <v>1.1251125112511251</v>
      </c>
      <c r="AE151">
        <v>1.6876687668766877</v>
      </c>
      <c r="AF151">
        <v>0</v>
      </c>
      <c r="AJ151">
        <v>150</v>
      </c>
      <c r="AK151">
        <f>SUBTOTAL(9,EffortOutcomesAG0[[#This Row],[Allocation]:[Iin]])</f>
        <v>5.7871146114611465</v>
      </c>
      <c r="AL151" t="str">
        <f>EffortOutcomesAG0[[#This Row],[WARDS]]&amp;EffortOutcomesAG0[[#This Row],[Role]]&amp;EffortOutcomesAG0[[#This Row],[Shifts]]</f>
        <v>BANKCERT4AM</v>
      </c>
      <c r="AN151">
        <f t="shared" si="4"/>
        <v>0</v>
      </c>
    </row>
    <row r="152" spans="2:40" x14ac:dyDescent="0.25">
      <c r="B152" s="8">
        <f>IF(EffortOutcomesAG0[[#This Row],[Apn]]=0,10,LOG(EffortOutcomesAG0[[#This Row],[Apn]]))</f>
        <v>-0.22728721312287004</v>
      </c>
      <c r="C152" s="8">
        <f>IF(EffortOutcomesAG0[[#This Row],[Ein]]=0,10,LOG(EffortOutcomesAG0[[#This Row],[Ein]]))</f>
        <v>10</v>
      </c>
      <c r="D152" s="8">
        <f>IF(EffortOutcomesAG0[[#This Row],[Iin]]=0,10,LOG(EffortOutcomesAG0[[#This Row],[Iin]]))</f>
        <v>10</v>
      </c>
      <c r="E152" s="8">
        <f>Kx-EffortOutcomesAG0[[#This Row],[Xp]]</f>
        <v>0.22728721312287004</v>
      </c>
      <c r="F152" s="8">
        <f>Ky-EffortOutcomesAG0[[#This Row],[Yp]]</f>
        <v>-11</v>
      </c>
      <c r="G152" s="8">
        <f>Kz-EffortOutcomesAG0[[#This Row],[Zp]]</f>
        <v>-9</v>
      </c>
      <c r="H152" s="8">
        <f>EffortOutcomesAG0[[#This Row],[Kpy]]*KSc-EffortOutcomesAG0[[#This Row],[KPz]]*KSb</f>
        <v>20</v>
      </c>
      <c r="I152" s="8">
        <f>-1*(EffortOutcomesAG0[[#This Row],[KPx]]*KSc-EffortOutcomesAG0[[#This Row],[KPz]]*KSa)</f>
        <v>0.22728721312287004</v>
      </c>
      <c r="J152" s="8">
        <f>(EffortOutcomesAG0[[#This Row],[KPx]]*$C$2-EffortOutcomesAG0[[#This Row],[Kpy]]*KSa)</f>
        <v>2.2728721312287004</v>
      </c>
      <c r="K152" s="8">
        <f>EffortOutcomesAG0[[#This Row],[Kpy]]*KTc-EffortOutcomesAG0[[#This Row],[KPz]]*KTb</f>
        <v>2</v>
      </c>
      <c r="L152" s="8">
        <f>-1*(EffortOutcomesAG0[[#This Row],[KPx]]*KTc-EffortOutcomesAG0[[#This Row],[KPz]]*KTa)</f>
        <v>-17.772712786877129</v>
      </c>
      <c r="M152" s="8">
        <f>(EffortOutcomesAG0[[#This Row],[KPx]]*KTb-EffortOutcomesAG0[[#This Row],[Kpy]]*KTa)</f>
        <v>21.772712786877129</v>
      </c>
      <c r="N152" s="8">
        <f>-EffortOutcomesAG0[[#This Row],[Xp]]*a+EffortOutcomesAG0[[#This Row],[Yp]]*b+EffortOutcomesAG0[[#This Row],[Zp]]*c_</f>
        <v>40</v>
      </c>
      <c r="O152">
        <f>-IF(EffortOutcomesAG0[[#This Row],[Column2]]&gt;0,1,-1)*SQRT(EffortOutcomesAG0[[#This Row],[KPx''i]]^2+EffortOutcomesAG0[[#This Row],[KPx''j]]^2+EffortOutcomesAG0[[#This Row],[KPx''k]]^2)/Ksmag/Scale</f>
        <v>-14.234071926229774</v>
      </c>
      <c r="P152" s="9">
        <f>SQRT(EffortOutcomesAG0[[#This Row],[Kpy''i]]^2+EffortOutcomesAG0[[#This Row],[KPy''j]]^2+EffortOutcomesAG0[[#This Row],[KPy''k]]^2)/KTmag/Scale</f>
        <v>11.503045552553093</v>
      </c>
      <c r="Q1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2" s="14">
        <v>44923</v>
      </c>
      <c r="U152" s="9" t="s">
        <v>58</v>
      </c>
      <c r="V152" t="s">
        <v>74</v>
      </c>
      <c r="W152" t="s">
        <v>56</v>
      </c>
      <c r="X152">
        <v>0</v>
      </c>
      <c r="Y152">
        <v>0.9375</v>
      </c>
      <c r="Z152">
        <v>0.55549999999999999</v>
      </c>
      <c r="AA152">
        <v>0.59253333333333336</v>
      </c>
      <c r="AB152">
        <v>0.88880000000000003</v>
      </c>
      <c r="AC152">
        <v>0</v>
      </c>
      <c r="AD152">
        <v>1.1251125112511251</v>
      </c>
      <c r="AE152">
        <v>1.6876687668766877</v>
      </c>
      <c r="AF152">
        <v>0</v>
      </c>
      <c r="AJ152">
        <v>151</v>
      </c>
      <c r="AK152">
        <f>SUBTOTAL(9,EffortOutcomesAG0[[#This Row],[Allocation]:[Iin]])</f>
        <v>5.7871146114611465</v>
      </c>
      <c r="AL152" t="str">
        <f>EffortOutcomesAG0[[#This Row],[WARDS]]&amp;EffortOutcomesAG0[[#This Row],[Role]]&amp;EffortOutcomesAG0[[#This Row],[Shifts]]</f>
        <v>WARACERT4AM</v>
      </c>
      <c r="AN152">
        <f t="shared" si="4"/>
        <v>0</v>
      </c>
    </row>
    <row r="153" spans="2:40" x14ac:dyDescent="0.25">
      <c r="B153" s="8">
        <f>IF(EffortOutcomesAG0[[#This Row],[Apn]]=0,10,LOG(EffortOutcomesAG0[[#This Row],[Apn]]))</f>
        <v>-0.22728721312287004</v>
      </c>
      <c r="C153" s="8">
        <f>IF(EffortOutcomesAG0[[#This Row],[Ein]]=0,10,LOG(EffortOutcomesAG0[[#This Row],[Ein]]))</f>
        <v>10</v>
      </c>
      <c r="D153" s="8">
        <f>IF(EffortOutcomesAG0[[#This Row],[Iin]]=0,10,LOG(EffortOutcomesAG0[[#This Row],[Iin]]))</f>
        <v>10</v>
      </c>
      <c r="E153" s="8">
        <f>Kx-EffortOutcomesAG0[[#This Row],[Xp]]</f>
        <v>0.22728721312287004</v>
      </c>
      <c r="F153" s="8">
        <f>Ky-EffortOutcomesAG0[[#This Row],[Yp]]</f>
        <v>-11</v>
      </c>
      <c r="G153" s="8">
        <f>Kz-EffortOutcomesAG0[[#This Row],[Zp]]</f>
        <v>-9</v>
      </c>
      <c r="H153" s="8">
        <f>EffortOutcomesAG0[[#This Row],[Kpy]]*KSc-EffortOutcomesAG0[[#This Row],[KPz]]*KSb</f>
        <v>20</v>
      </c>
      <c r="I153" s="8">
        <f>-1*(EffortOutcomesAG0[[#This Row],[KPx]]*KSc-EffortOutcomesAG0[[#This Row],[KPz]]*KSa)</f>
        <v>0.22728721312287004</v>
      </c>
      <c r="J153" s="8">
        <f>(EffortOutcomesAG0[[#This Row],[KPx]]*$C$2-EffortOutcomesAG0[[#This Row],[Kpy]]*KSa)</f>
        <v>2.2728721312287004</v>
      </c>
      <c r="K153" s="8">
        <f>EffortOutcomesAG0[[#This Row],[Kpy]]*KTc-EffortOutcomesAG0[[#This Row],[KPz]]*KTb</f>
        <v>2</v>
      </c>
      <c r="L153" s="8">
        <f>-1*(EffortOutcomesAG0[[#This Row],[KPx]]*KTc-EffortOutcomesAG0[[#This Row],[KPz]]*KTa)</f>
        <v>-17.772712786877129</v>
      </c>
      <c r="M153" s="8">
        <f>(EffortOutcomesAG0[[#This Row],[KPx]]*KTb-EffortOutcomesAG0[[#This Row],[Kpy]]*KTa)</f>
        <v>21.772712786877129</v>
      </c>
      <c r="N153" s="8">
        <f>-EffortOutcomesAG0[[#This Row],[Xp]]*a+EffortOutcomesAG0[[#This Row],[Yp]]*b+EffortOutcomesAG0[[#This Row],[Zp]]*c_</f>
        <v>40</v>
      </c>
      <c r="O153">
        <f>-IF(EffortOutcomesAG0[[#This Row],[Column2]]&gt;0,1,-1)*SQRT(EffortOutcomesAG0[[#This Row],[KPx''i]]^2+EffortOutcomesAG0[[#This Row],[KPx''j]]^2+EffortOutcomesAG0[[#This Row],[KPx''k]]^2)/Ksmag/Scale</f>
        <v>-14.234071926229774</v>
      </c>
      <c r="P153" s="9">
        <f>SQRT(EffortOutcomesAG0[[#This Row],[Kpy''i]]^2+EffortOutcomesAG0[[#This Row],[KPy''j]]^2+EffortOutcomesAG0[[#This Row],[KPy''k]]^2)/KTmag/Scale</f>
        <v>11.503045552553093</v>
      </c>
      <c r="Q1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3" s="14">
        <v>44923</v>
      </c>
      <c r="U153" s="9" t="s">
        <v>57</v>
      </c>
      <c r="V153" t="s">
        <v>74</v>
      </c>
      <c r="W153" t="s">
        <v>56</v>
      </c>
      <c r="X153">
        <v>0</v>
      </c>
      <c r="Y153">
        <v>0.9375</v>
      </c>
      <c r="Z153">
        <v>0.55549999999999999</v>
      </c>
      <c r="AA153">
        <v>0.59253333333333336</v>
      </c>
      <c r="AB153">
        <v>0.88880000000000003</v>
      </c>
      <c r="AC153">
        <v>0</v>
      </c>
      <c r="AD153">
        <v>1.1251125112511251</v>
      </c>
      <c r="AE153">
        <v>1.6876687668766877</v>
      </c>
      <c r="AF153">
        <v>0</v>
      </c>
      <c r="AJ153">
        <v>152</v>
      </c>
      <c r="AK153">
        <f>SUBTOTAL(9,EffortOutcomesAG0[[#This Row],[Allocation]:[Iin]])</f>
        <v>5.7871146114611465</v>
      </c>
      <c r="AL153" t="str">
        <f>EffortOutcomesAG0[[#This Row],[WARDS]]&amp;EffortOutcomesAG0[[#This Row],[Role]]&amp;EffortOutcomesAG0[[#This Row],[Shifts]]</f>
        <v>WATTCERT4AM</v>
      </c>
      <c r="AN153">
        <f t="shared" si="4"/>
        <v>0</v>
      </c>
    </row>
    <row r="154" spans="2:40" x14ac:dyDescent="0.25">
      <c r="B154" s="8">
        <f>IF(EffortOutcomesAG0[[#This Row],[Apn]]=0,10,LOG(EffortOutcomesAG0[[#This Row],[Apn]]))</f>
        <v>-0.22728721312287004</v>
      </c>
      <c r="C154" s="8">
        <f>IF(EffortOutcomesAG0[[#This Row],[Ein]]=0,10,LOG(EffortOutcomesAG0[[#This Row],[Ein]]))</f>
        <v>10</v>
      </c>
      <c r="D154" s="8">
        <f>IF(EffortOutcomesAG0[[#This Row],[Iin]]=0,10,LOG(EffortOutcomesAG0[[#This Row],[Iin]]))</f>
        <v>10</v>
      </c>
      <c r="E154" s="8">
        <f>Kx-EffortOutcomesAG0[[#This Row],[Xp]]</f>
        <v>0.22728721312287004</v>
      </c>
      <c r="F154" s="8">
        <f>Ky-EffortOutcomesAG0[[#This Row],[Yp]]</f>
        <v>-11</v>
      </c>
      <c r="G154" s="8">
        <f>Kz-EffortOutcomesAG0[[#This Row],[Zp]]</f>
        <v>-9</v>
      </c>
      <c r="H154" s="8">
        <f>EffortOutcomesAG0[[#This Row],[Kpy]]*KSc-EffortOutcomesAG0[[#This Row],[KPz]]*KSb</f>
        <v>20</v>
      </c>
      <c r="I154" s="8">
        <f>-1*(EffortOutcomesAG0[[#This Row],[KPx]]*KSc-EffortOutcomesAG0[[#This Row],[KPz]]*KSa)</f>
        <v>0.22728721312287004</v>
      </c>
      <c r="J154" s="8">
        <f>(EffortOutcomesAG0[[#This Row],[KPx]]*$C$2-EffortOutcomesAG0[[#This Row],[Kpy]]*KSa)</f>
        <v>2.2728721312287004</v>
      </c>
      <c r="K154" s="8">
        <f>EffortOutcomesAG0[[#This Row],[Kpy]]*KTc-EffortOutcomesAG0[[#This Row],[KPz]]*KTb</f>
        <v>2</v>
      </c>
      <c r="L154" s="8">
        <f>-1*(EffortOutcomesAG0[[#This Row],[KPx]]*KTc-EffortOutcomesAG0[[#This Row],[KPz]]*KTa)</f>
        <v>-17.772712786877129</v>
      </c>
      <c r="M154" s="8">
        <f>(EffortOutcomesAG0[[#This Row],[KPx]]*KTb-EffortOutcomesAG0[[#This Row],[Kpy]]*KTa)</f>
        <v>21.772712786877129</v>
      </c>
      <c r="N154" s="8">
        <f>-EffortOutcomesAG0[[#This Row],[Xp]]*a+EffortOutcomesAG0[[#This Row],[Yp]]*b+EffortOutcomesAG0[[#This Row],[Zp]]*c_</f>
        <v>40</v>
      </c>
      <c r="O154">
        <f>-IF(EffortOutcomesAG0[[#This Row],[Column2]]&gt;0,1,-1)*SQRT(EffortOutcomesAG0[[#This Row],[KPx''i]]^2+EffortOutcomesAG0[[#This Row],[KPx''j]]^2+EffortOutcomesAG0[[#This Row],[KPx''k]]^2)/Ksmag/Scale</f>
        <v>-14.234071926229774</v>
      </c>
      <c r="P154" s="9">
        <f>SQRT(EffortOutcomesAG0[[#This Row],[Kpy''i]]^2+EffortOutcomesAG0[[#This Row],[KPy''j]]^2+EffortOutcomesAG0[[#This Row],[KPy''k]]^2)/KTmag/Scale</f>
        <v>11.503045552553093</v>
      </c>
      <c r="Q1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4" s="14">
        <v>44924</v>
      </c>
      <c r="U154" s="9" t="s">
        <v>57</v>
      </c>
      <c r="V154" t="s">
        <v>74</v>
      </c>
      <c r="W154" t="s">
        <v>56</v>
      </c>
      <c r="X154">
        <v>0</v>
      </c>
      <c r="Y154">
        <v>0.9375</v>
      </c>
      <c r="Z154">
        <v>0.55549999999999999</v>
      </c>
      <c r="AA154">
        <v>0.59253333333333336</v>
      </c>
      <c r="AB154">
        <v>0.88880000000000003</v>
      </c>
      <c r="AC154">
        <v>0</v>
      </c>
      <c r="AD154">
        <v>1.1251125112511251</v>
      </c>
      <c r="AE154">
        <v>1.6876687668766877</v>
      </c>
      <c r="AF154">
        <v>0</v>
      </c>
      <c r="AJ154">
        <v>153</v>
      </c>
      <c r="AK154">
        <f>SUBTOTAL(9,EffortOutcomesAG0[[#This Row],[Allocation]:[Iin]])</f>
        <v>5.7871146114611465</v>
      </c>
      <c r="AL154" t="str">
        <f>EffortOutcomesAG0[[#This Row],[WARDS]]&amp;EffortOutcomesAG0[[#This Row],[Role]]&amp;EffortOutcomesAG0[[#This Row],[Shifts]]</f>
        <v>WATTCERT4AM</v>
      </c>
      <c r="AN154">
        <f t="shared" si="4"/>
        <v>0</v>
      </c>
    </row>
    <row r="155" spans="2:40" x14ac:dyDescent="0.25">
      <c r="B155" s="8">
        <f>IF(EffortOutcomesAG0[[#This Row],[Apn]]=0,10,LOG(EffortOutcomesAG0[[#This Row],[Apn]]))</f>
        <v>-0.22728721312287004</v>
      </c>
      <c r="C155" s="8">
        <f>IF(EffortOutcomesAG0[[#This Row],[Ein]]=0,10,LOG(EffortOutcomesAG0[[#This Row],[Ein]]))</f>
        <v>10</v>
      </c>
      <c r="D155" s="8">
        <f>IF(EffortOutcomesAG0[[#This Row],[Iin]]=0,10,LOG(EffortOutcomesAG0[[#This Row],[Iin]]))</f>
        <v>10</v>
      </c>
      <c r="E155" s="8">
        <f>Kx-EffortOutcomesAG0[[#This Row],[Xp]]</f>
        <v>0.22728721312287004</v>
      </c>
      <c r="F155" s="8">
        <f>Ky-EffortOutcomesAG0[[#This Row],[Yp]]</f>
        <v>-11</v>
      </c>
      <c r="G155" s="8">
        <f>Kz-EffortOutcomesAG0[[#This Row],[Zp]]</f>
        <v>-9</v>
      </c>
      <c r="H155" s="8">
        <f>EffortOutcomesAG0[[#This Row],[Kpy]]*KSc-EffortOutcomesAG0[[#This Row],[KPz]]*KSb</f>
        <v>20</v>
      </c>
      <c r="I155" s="8">
        <f>-1*(EffortOutcomesAG0[[#This Row],[KPx]]*KSc-EffortOutcomesAG0[[#This Row],[KPz]]*KSa)</f>
        <v>0.22728721312287004</v>
      </c>
      <c r="J155" s="8">
        <f>(EffortOutcomesAG0[[#This Row],[KPx]]*$C$2-EffortOutcomesAG0[[#This Row],[Kpy]]*KSa)</f>
        <v>2.2728721312287004</v>
      </c>
      <c r="K155" s="8">
        <f>EffortOutcomesAG0[[#This Row],[Kpy]]*KTc-EffortOutcomesAG0[[#This Row],[KPz]]*KTb</f>
        <v>2</v>
      </c>
      <c r="L155" s="8">
        <f>-1*(EffortOutcomesAG0[[#This Row],[KPx]]*KTc-EffortOutcomesAG0[[#This Row],[KPz]]*KTa)</f>
        <v>-17.772712786877129</v>
      </c>
      <c r="M155" s="8">
        <f>(EffortOutcomesAG0[[#This Row],[KPx]]*KTb-EffortOutcomesAG0[[#This Row],[Kpy]]*KTa)</f>
        <v>21.772712786877129</v>
      </c>
      <c r="N155" s="8">
        <f>-EffortOutcomesAG0[[#This Row],[Xp]]*a+EffortOutcomesAG0[[#This Row],[Yp]]*b+EffortOutcomesAG0[[#This Row],[Zp]]*c_</f>
        <v>40</v>
      </c>
      <c r="O155">
        <f>-IF(EffortOutcomesAG0[[#This Row],[Column2]]&gt;0,1,-1)*SQRT(EffortOutcomesAG0[[#This Row],[KPx''i]]^2+EffortOutcomesAG0[[#This Row],[KPx''j]]^2+EffortOutcomesAG0[[#This Row],[KPx''k]]^2)/Ksmag/Scale</f>
        <v>-14.234071926229774</v>
      </c>
      <c r="P155" s="9">
        <f>SQRT(EffortOutcomesAG0[[#This Row],[Kpy''i]]^2+EffortOutcomesAG0[[#This Row],[KPy''j]]^2+EffortOutcomesAG0[[#This Row],[KPy''k]]^2)/KTmag/Scale</f>
        <v>11.503045552553093</v>
      </c>
      <c r="Q1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5" s="14">
        <v>44924</v>
      </c>
      <c r="U155" s="9" t="s">
        <v>58</v>
      </c>
      <c r="V155" t="s">
        <v>74</v>
      </c>
      <c r="W155" t="s">
        <v>56</v>
      </c>
      <c r="X155">
        <v>0</v>
      </c>
      <c r="Y155">
        <v>0.9375</v>
      </c>
      <c r="Z155">
        <v>0.55549999999999999</v>
      </c>
      <c r="AA155">
        <v>0.59253333333333336</v>
      </c>
      <c r="AB155">
        <v>0.88880000000000003</v>
      </c>
      <c r="AC155">
        <v>0</v>
      </c>
      <c r="AD155">
        <v>1.1251125112511251</v>
      </c>
      <c r="AE155">
        <v>1.6876687668766877</v>
      </c>
      <c r="AF155">
        <v>0</v>
      </c>
      <c r="AJ155">
        <v>154</v>
      </c>
      <c r="AK155">
        <f>SUBTOTAL(9,EffortOutcomesAG0[[#This Row],[Allocation]:[Iin]])</f>
        <v>5.7871146114611465</v>
      </c>
      <c r="AL155" t="str">
        <f>EffortOutcomesAG0[[#This Row],[WARDS]]&amp;EffortOutcomesAG0[[#This Row],[Role]]&amp;EffortOutcomesAG0[[#This Row],[Shifts]]</f>
        <v>WARACERT4AM</v>
      </c>
      <c r="AN155">
        <f t="shared" si="4"/>
        <v>0</v>
      </c>
    </row>
    <row r="156" spans="2:40" x14ac:dyDescent="0.25">
      <c r="B156" s="8">
        <f>IF(EffortOutcomesAG0[[#This Row],[Apn]]=0,10,LOG(EffortOutcomesAG0[[#This Row],[Apn]]))</f>
        <v>-0.22728721312287004</v>
      </c>
      <c r="C156" s="8">
        <f>IF(EffortOutcomesAG0[[#This Row],[Ein]]=0,10,LOG(EffortOutcomesAG0[[#This Row],[Ein]]))</f>
        <v>10</v>
      </c>
      <c r="D156" s="8">
        <f>IF(EffortOutcomesAG0[[#This Row],[Iin]]=0,10,LOG(EffortOutcomesAG0[[#This Row],[Iin]]))</f>
        <v>10</v>
      </c>
      <c r="E156" s="8">
        <f>Kx-EffortOutcomesAG0[[#This Row],[Xp]]</f>
        <v>0.22728721312287004</v>
      </c>
      <c r="F156" s="8">
        <f>Ky-EffortOutcomesAG0[[#This Row],[Yp]]</f>
        <v>-11</v>
      </c>
      <c r="G156" s="8">
        <f>Kz-EffortOutcomesAG0[[#This Row],[Zp]]</f>
        <v>-9</v>
      </c>
      <c r="H156" s="8">
        <f>EffortOutcomesAG0[[#This Row],[Kpy]]*KSc-EffortOutcomesAG0[[#This Row],[KPz]]*KSb</f>
        <v>20</v>
      </c>
      <c r="I156" s="8">
        <f>-1*(EffortOutcomesAG0[[#This Row],[KPx]]*KSc-EffortOutcomesAG0[[#This Row],[KPz]]*KSa)</f>
        <v>0.22728721312287004</v>
      </c>
      <c r="J156" s="8">
        <f>(EffortOutcomesAG0[[#This Row],[KPx]]*$C$2-EffortOutcomesAG0[[#This Row],[Kpy]]*KSa)</f>
        <v>2.2728721312287004</v>
      </c>
      <c r="K156" s="8">
        <f>EffortOutcomesAG0[[#This Row],[Kpy]]*KTc-EffortOutcomesAG0[[#This Row],[KPz]]*KTb</f>
        <v>2</v>
      </c>
      <c r="L156" s="8">
        <f>-1*(EffortOutcomesAG0[[#This Row],[KPx]]*KTc-EffortOutcomesAG0[[#This Row],[KPz]]*KTa)</f>
        <v>-17.772712786877129</v>
      </c>
      <c r="M156" s="8">
        <f>(EffortOutcomesAG0[[#This Row],[KPx]]*KTb-EffortOutcomesAG0[[#This Row],[Kpy]]*KTa)</f>
        <v>21.772712786877129</v>
      </c>
      <c r="N156" s="8">
        <f>-EffortOutcomesAG0[[#This Row],[Xp]]*a+EffortOutcomesAG0[[#This Row],[Yp]]*b+EffortOutcomesAG0[[#This Row],[Zp]]*c_</f>
        <v>40</v>
      </c>
      <c r="O156">
        <f>-IF(EffortOutcomesAG0[[#This Row],[Column2]]&gt;0,1,-1)*SQRT(EffortOutcomesAG0[[#This Row],[KPx''i]]^2+EffortOutcomesAG0[[#This Row],[KPx''j]]^2+EffortOutcomesAG0[[#This Row],[KPx''k]]^2)/Ksmag/Scale</f>
        <v>-14.234071926229774</v>
      </c>
      <c r="P156" s="9">
        <f>SQRT(EffortOutcomesAG0[[#This Row],[Kpy''i]]^2+EffortOutcomesAG0[[#This Row],[KPy''j]]^2+EffortOutcomesAG0[[#This Row],[KPy''k]]^2)/KTmag/Scale</f>
        <v>11.503045552553093</v>
      </c>
      <c r="Q1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6" s="14">
        <v>44924</v>
      </c>
      <c r="U156" s="9" t="s">
        <v>54</v>
      </c>
      <c r="V156" t="s">
        <v>74</v>
      </c>
      <c r="W156" t="s">
        <v>56</v>
      </c>
      <c r="X156">
        <v>0</v>
      </c>
      <c r="Y156">
        <v>0.9375</v>
      </c>
      <c r="Z156">
        <v>0.55549999999999999</v>
      </c>
      <c r="AA156">
        <v>0.59253333333333336</v>
      </c>
      <c r="AB156">
        <v>0.88880000000000003</v>
      </c>
      <c r="AC156">
        <v>0</v>
      </c>
      <c r="AD156">
        <v>1.1251125112511251</v>
      </c>
      <c r="AE156">
        <v>1.6876687668766877</v>
      </c>
      <c r="AF156">
        <v>0</v>
      </c>
      <c r="AJ156">
        <v>155</v>
      </c>
      <c r="AK156">
        <f>SUBTOTAL(9,EffortOutcomesAG0[[#This Row],[Allocation]:[Iin]])</f>
        <v>5.7871146114611465</v>
      </c>
      <c r="AL156" t="str">
        <f>EffortOutcomesAG0[[#This Row],[WARDS]]&amp;EffortOutcomesAG0[[#This Row],[Role]]&amp;EffortOutcomesAG0[[#This Row],[Shifts]]</f>
        <v>BANKCERT4AM</v>
      </c>
      <c r="AN156">
        <f t="shared" si="4"/>
        <v>0</v>
      </c>
    </row>
    <row r="157" spans="2:40" x14ac:dyDescent="0.25">
      <c r="B157" s="8">
        <f>IF(EffortOutcomesAG0[[#This Row],[Apn]]=0,10,LOG(EffortOutcomesAG0[[#This Row],[Apn]]))</f>
        <v>10</v>
      </c>
      <c r="C157" s="8">
        <f>IF(EffortOutcomesAG0[[#This Row],[Ein]]=0,10,LOG(EffortOutcomesAG0[[#This Row],[Ein]]))</f>
        <v>10</v>
      </c>
      <c r="D157" s="8">
        <f>IF(EffortOutcomesAG0[[#This Row],[Iin]]=0,10,LOG(EffortOutcomesAG0[[#This Row],[Iin]]))</f>
        <v>10</v>
      </c>
      <c r="E157" s="8">
        <f>Kx-EffortOutcomesAG0[[#This Row],[Xp]]</f>
        <v>-10</v>
      </c>
      <c r="F157" s="8">
        <f>Ky-EffortOutcomesAG0[[#This Row],[Yp]]</f>
        <v>-11</v>
      </c>
      <c r="G157" s="8">
        <f>Kz-EffortOutcomesAG0[[#This Row],[Zp]]</f>
        <v>-9</v>
      </c>
      <c r="H157" s="8">
        <f>EffortOutcomesAG0[[#This Row],[Kpy]]*KSc-EffortOutcomesAG0[[#This Row],[KPz]]*KSb</f>
        <v>20</v>
      </c>
      <c r="I157" s="8">
        <f>-1*(EffortOutcomesAG0[[#This Row],[KPx]]*KSc-EffortOutcomesAG0[[#This Row],[KPz]]*KSa)</f>
        <v>-10</v>
      </c>
      <c r="J157" s="8">
        <f>(EffortOutcomesAG0[[#This Row],[KPx]]*$C$2-EffortOutcomesAG0[[#This Row],[Kpy]]*KSa)</f>
        <v>-100</v>
      </c>
      <c r="K157" s="8">
        <f>EffortOutcomesAG0[[#This Row],[Kpy]]*KTc-EffortOutcomesAG0[[#This Row],[KPz]]*KTb</f>
        <v>2</v>
      </c>
      <c r="L157" s="8">
        <f>-1*(EffortOutcomesAG0[[#This Row],[KPx]]*KTc-EffortOutcomesAG0[[#This Row],[KPz]]*KTa)</f>
        <v>-28</v>
      </c>
      <c r="M157" s="8">
        <f>(EffortOutcomesAG0[[#This Row],[KPx]]*KTb-EffortOutcomesAG0[[#This Row],[Kpy]]*KTa)</f>
        <v>32</v>
      </c>
      <c r="N157" s="8">
        <f>-EffortOutcomesAG0[[#This Row],[Xp]]*a+EffortOutcomesAG0[[#This Row],[Yp]]*b+EffortOutcomesAG0[[#This Row],[Zp]]*c_</f>
        <v>40</v>
      </c>
      <c r="O157">
        <f>-IF(EffortOutcomesAG0[[#This Row],[Column2]]&gt;0,1,-1)*SQRT(EffortOutcomesAG0[[#This Row],[KPx''i]]^2+EffortOutcomesAG0[[#This Row],[KPx''j]]^2+EffortOutcomesAG0[[#This Row],[KPx''k]]^2)/Ksmag/Scale</f>
        <v>-72.456883730947197</v>
      </c>
      <c r="P157" s="9">
        <f>SQRT(EffortOutcomesAG0[[#This Row],[Kpy''i]]^2+EffortOutcomesAG0[[#This Row],[KPy''j]]^2+EffortOutcomesAG0[[#This Row],[KPy''k]]^2)/KTmag/Scale</f>
        <v>17.37814719698277</v>
      </c>
      <c r="Q1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7" s="14">
        <v>44924</v>
      </c>
      <c r="U157" s="9" t="s">
        <v>76</v>
      </c>
      <c r="V157" t="s">
        <v>74</v>
      </c>
      <c r="W157" t="s">
        <v>56</v>
      </c>
      <c r="X157">
        <v>0</v>
      </c>
      <c r="Y157">
        <v>0</v>
      </c>
      <c r="Z157">
        <v>0</v>
      </c>
      <c r="AJ157">
        <v>156</v>
      </c>
      <c r="AK157">
        <f>SUBTOTAL(9,EffortOutcomesAG0[[#This Row],[Allocation]:[Iin]])</f>
        <v>0</v>
      </c>
      <c r="AL157" t="str">
        <f>EffortOutcomesAG0[[#This Row],[WARDS]]&amp;EffortOutcomesAG0[[#This Row],[Role]]&amp;EffortOutcomesAG0[[#This Row],[Shifts]]</f>
        <v>OtherCERT4AM</v>
      </c>
      <c r="AN157">
        <f t="shared" si="4"/>
        <v>0</v>
      </c>
    </row>
    <row r="158" spans="2:40" x14ac:dyDescent="0.25">
      <c r="B158" s="8">
        <f>IF(EffortOutcomesAG0[[#This Row],[Apn]]=0,10,LOG(EffortOutcomesAG0[[#This Row],[Apn]]))</f>
        <v>-0.29423400275348327</v>
      </c>
      <c r="C158" s="8">
        <f>IF(EffortOutcomesAG0[[#This Row],[Ein]]=0,10,LOG(EffortOutcomesAG0[[#This Row],[Ein]]))</f>
        <v>10</v>
      </c>
      <c r="D158" s="8">
        <f>IF(EffortOutcomesAG0[[#This Row],[Iin]]=0,10,LOG(EffortOutcomesAG0[[#This Row],[Iin]]))</f>
        <v>10</v>
      </c>
      <c r="E158" s="8">
        <f>Kx-EffortOutcomesAG0[[#This Row],[Xp]]</f>
        <v>0.29423400275348327</v>
      </c>
      <c r="F158" s="8">
        <f>Ky-EffortOutcomesAG0[[#This Row],[Yp]]</f>
        <v>-11</v>
      </c>
      <c r="G158" s="8">
        <f>Kz-EffortOutcomesAG0[[#This Row],[Zp]]</f>
        <v>-9</v>
      </c>
      <c r="H158" s="8">
        <f>EffortOutcomesAG0[[#This Row],[Kpy]]*KSc-EffortOutcomesAG0[[#This Row],[KPz]]*KSb</f>
        <v>20</v>
      </c>
      <c r="I158" s="8">
        <f>-1*(EffortOutcomesAG0[[#This Row],[KPx]]*KSc-EffortOutcomesAG0[[#This Row],[KPz]]*KSa)</f>
        <v>0.29423400275348327</v>
      </c>
      <c r="J158" s="8">
        <f>(EffortOutcomesAG0[[#This Row],[KPx]]*$C$2-EffortOutcomesAG0[[#This Row],[Kpy]]*KSa)</f>
        <v>2.9423400275348328</v>
      </c>
      <c r="K158" s="8">
        <f>EffortOutcomesAG0[[#This Row],[Kpy]]*KTc-EffortOutcomesAG0[[#This Row],[KPz]]*KTb</f>
        <v>2</v>
      </c>
      <c r="L158" s="8">
        <f>-1*(EffortOutcomesAG0[[#This Row],[KPx]]*KTc-EffortOutcomesAG0[[#This Row],[KPz]]*KTa)</f>
        <v>-17.705765997246516</v>
      </c>
      <c r="M158" s="8">
        <f>(EffortOutcomesAG0[[#This Row],[KPx]]*KTb-EffortOutcomesAG0[[#This Row],[Kpy]]*KTa)</f>
        <v>21.705765997246516</v>
      </c>
      <c r="N158" s="8">
        <f>-EffortOutcomesAG0[[#This Row],[Xp]]*a+EffortOutcomesAG0[[#This Row],[Yp]]*b+EffortOutcomesAG0[[#This Row],[Zp]]*c_</f>
        <v>40</v>
      </c>
      <c r="O158">
        <f>-IF(EffortOutcomesAG0[[#This Row],[Column2]]&gt;0,1,-1)*SQRT(EffortOutcomesAG0[[#This Row],[KPx''i]]^2+EffortOutcomesAG0[[#This Row],[KPx''j]]^2+EffortOutcomesAG0[[#This Row],[KPx''k]]^2)/Ksmag/Scale</f>
        <v>-14.295872454768368</v>
      </c>
      <c r="P158" s="9">
        <f>SQRT(EffortOutcomesAG0[[#This Row],[Kpy''i]]^2+EffortOutcomesAG0[[#This Row],[KPy''j]]^2+EffortOutcomesAG0[[#This Row],[KPy''k]]^2)/KTmag/Scale</f>
        <v>11.464688010557127</v>
      </c>
      <c r="Q1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8" s="14">
        <v>44925</v>
      </c>
      <c r="U158" s="9" t="s">
        <v>58</v>
      </c>
      <c r="V158" t="s">
        <v>74</v>
      </c>
      <c r="W158" t="s">
        <v>56</v>
      </c>
      <c r="X158">
        <v>0</v>
      </c>
      <c r="Y158">
        <v>0.9375</v>
      </c>
      <c r="Z158">
        <v>0.47614285714285715</v>
      </c>
      <c r="AA158">
        <v>0.50788571428571427</v>
      </c>
      <c r="AB158">
        <v>0.76182857142857141</v>
      </c>
      <c r="AC158">
        <v>0</v>
      </c>
      <c r="AD158">
        <v>1.3126312631263126</v>
      </c>
      <c r="AE158">
        <v>1.968946894689469</v>
      </c>
      <c r="AF158">
        <v>0</v>
      </c>
      <c r="AJ158">
        <v>157</v>
      </c>
      <c r="AK158">
        <f>SUBTOTAL(9,EffortOutcomesAG0[[#This Row],[Allocation]:[Iin]])</f>
        <v>5.9649353006729244</v>
      </c>
      <c r="AL158" t="str">
        <f>EffortOutcomesAG0[[#This Row],[WARDS]]&amp;EffortOutcomesAG0[[#This Row],[Role]]&amp;EffortOutcomesAG0[[#This Row],[Shifts]]</f>
        <v>WARACERT4AM</v>
      </c>
      <c r="AN158">
        <f t="shared" si="4"/>
        <v>0</v>
      </c>
    </row>
    <row r="159" spans="2:40" x14ac:dyDescent="0.25">
      <c r="B159" s="8">
        <f>IF(EffortOutcomesAG0[[#This Row],[Apn]]=0,10,LOG(EffortOutcomesAG0[[#This Row],[Apn]]))</f>
        <v>-0.29423400275348327</v>
      </c>
      <c r="C159" s="8">
        <f>IF(EffortOutcomesAG0[[#This Row],[Ein]]=0,10,LOG(EffortOutcomesAG0[[#This Row],[Ein]]))</f>
        <v>10</v>
      </c>
      <c r="D159" s="8">
        <f>IF(EffortOutcomesAG0[[#This Row],[Iin]]=0,10,LOG(EffortOutcomesAG0[[#This Row],[Iin]]))</f>
        <v>10</v>
      </c>
      <c r="E159" s="8">
        <f>Kx-EffortOutcomesAG0[[#This Row],[Xp]]</f>
        <v>0.29423400275348327</v>
      </c>
      <c r="F159" s="8">
        <f>Ky-EffortOutcomesAG0[[#This Row],[Yp]]</f>
        <v>-11</v>
      </c>
      <c r="G159" s="8">
        <f>Kz-EffortOutcomesAG0[[#This Row],[Zp]]</f>
        <v>-9</v>
      </c>
      <c r="H159" s="8">
        <f>EffortOutcomesAG0[[#This Row],[Kpy]]*KSc-EffortOutcomesAG0[[#This Row],[KPz]]*KSb</f>
        <v>20</v>
      </c>
      <c r="I159" s="8">
        <f>-1*(EffortOutcomesAG0[[#This Row],[KPx]]*KSc-EffortOutcomesAG0[[#This Row],[KPz]]*KSa)</f>
        <v>0.29423400275348327</v>
      </c>
      <c r="J159" s="8">
        <f>(EffortOutcomesAG0[[#This Row],[KPx]]*$C$2-EffortOutcomesAG0[[#This Row],[Kpy]]*KSa)</f>
        <v>2.9423400275348328</v>
      </c>
      <c r="K159" s="8">
        <f>EffortOutcomesAG0[[#This Row],[Kpy]]*KTc-EffortOutcomesAG0[[#This Row],[KPz]]*KTb</f>
        <v>2</v>
      </c>
      <c r="L159" s="8">
        <f>-1*(EffortOutcomesAG0[[#This Row],[KPx]]*KTc-EffortOutcomesAG0[[#This Row],[KPz]]*KTa)</f>
        <v>-17.705765997246516</v>
      </c>
      <c r="M159" s="8">
        <f>(EffortOutcomesAG0[[#This Row],[KPx]]*KTb-EffortOutcomesAG0[[#This Row],[Kpy]]*KTa)</f>
        <v>21.705765997246516</v>
      </c>
      <c r="N159" s="8">
        <f>-EffortOutcomesAG0[[#This Row],[Xp]]*a+EffortOutcomesAG0[[#This Row],[Yp]]*b+EffortOutcomesAG0[[#This Row],[Zp]]*c_</f>
        <v>40</v>
      </c>
      <c r="O159">
        <f>-IF(EffortOutcomesAG0[[#This Row],[Column2]]&gt;0,1,-1)*SQRT(EffortOutcomesAG0[[#This Row],[KPx''i]]^2+EffortOutcomesAG0[[#This Row],[KPx''j]]^2+EffortOutcomesAG0[[#This Row],[KPx''k]]^2)/Ksmag/Scale</f>
        <v>-14.295872454768368</v>
      </c>
      <c r="P159" s="9">
        <f>SQRT(EffortOutcomesAG0[[#This Row],[Kpy''i]]^2+EffortOutcomesAG0[[#This Row],[KPy''j]]^2+EffortOutcomesAG0[[#This Row],[KPy''k]]^2)/KTmag/Scale</f>
        <v>11.464688010557127</v>
      </c>
      <c r="Q1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9" s="14">
        <v>44925</v>
      </c>
      <c r="U159" s="9" t="s">
        <v>57</v>
      </c>
      <c r="V159" t="s">
        <v>74</v>
      </c>
      <c r="W159" t="s">
        <v>56</v>
      </c>
      <c r="X159">
        <v>0</v>
      </c>
      <c r="Y159">
        <v>0.9375</v>
      </c>
      <c r="Z159">
        <v>0.47614285714285715</v>
      </c>
      <c r="AA159">
        <v>0.50788571428571427</v>
      </c>
      <c r="AB159">
        <v>0.76182857142857141</v>
      </c>
      <c r="AC159">
        <v>0</v>
      </c>
      <c r="AD159">
        <v>1.3126312631263126</v>
      </c>
      <c r="AE159">
        <v>1.968946894689469</v>
      </c>
      <c r="AF159">
        <v>0</v>
      </c>
      <c r="AJ159">
        <v>158</v>
      </c>
      <c r="AK159">
        <f>SUBTOTAL(9,EffortOutcomesAG0[[#This Row],[Allocation]:[Iin]])</f>
        <v>5.9649353006729244</v>
      </c>
      <c r="AL159" t="str">
        <f>EffortOutcomesAG0[[#This Row],[WARDS]]&amp;EffortOutcomesAG0[[#This Row],[Role]]&amp;EffortOutcomesAG0[[#This Row],[Shifts]]</f>
        <v>WATTCERT4AM</v>
      </c>
      <c r="AN159">
        <f t="shared" si="4"/>
        <v>0</v>
      </c>
    </row>
    <row r="160" spans="2:40" x14ac:dyDescent="0.25">
      <c r="B160" s="8">
        <f>IF(EffortOutcomesAG0[[#This Row],[Apn]]=0,10,LOG(EffortOutcomesAG0[[#This Row],[Apn]]))</f>
        <v>-0.29423400275348327</v>
      </c>
      <c r="C160" s="8">
        <f>IF(EffortOutcomesAG0[[#This Row],[Ein]]=0,10,LOG(EffortOutcomesAG0[[#This Row],[Ein]]))</f>
        <v>10</v>
      </c>
      <c r="D160" s="8">
        <f>IF(EffortOutcomesAG0[[#This Row],[Iin]]=0,10,LOG(EffortOutcomesAG0[[#This Row],[Iin]]))</f>
        <v>10</v>
      </c>
      <c r="E160" s="8">
        <f>Kx-EffortOutcomesAG0[[#This Row],[Xp]]</f>
        <v>0.29423400275348327</v>
      </c>
      <c r="F160" s="8">
        <f>Ky-EffortOutcomesAG0[[#This Row],[Yp]]</f>
        <v>-11</v>
      </c>
      <c r="G160" s="8">
        <f>Kz-EffortOutcomesAG0[[#This Row],[Zp]]</f>
        <v>-9</v>
      </c>
      <c r="H160" s="8">
        <f>EffortOutcomesAG0[[#This Row],[Kpy]]*KSc-EffortOutcomesAG0[[#This Row],[KPz]]*KSb</f>
        <v>20</v>
      </c>
      <c r="I160" s="8">
        <f>-1*(EffortOutcomesAG0[[#This Row],[KPx]]*KSc-EffortOutcomesAG0[[#This Row],[KPz]]*KSa)</f>
        <v>0.29423400275348327</v>
      </c>
      <c r="J160" s="8">
        <f>(EffortOutcomesAG0[[#This Row],[KPx]]*$C$2-EffortOutcomesAG0[[#This Row],[Kpy]]*KSa)</f>
        <v>2.9423400275348328</v>
      </c>
      <c r="K160" s="8">
        <f>EffortOutcomesAG0[[#This Row],[Kpy]]*KTc-EffortOutcomesAG0[[#This Row],[KPz]]*KTb</f>
        <v>2</v>
      </c>
      <c r="L160" s="8">
        <f>-1*(EffortOutcomesAG0[[#This Row],[KPx]]*KTc-EffortOutcomesAG0[[#This Row],[KPz]]*KTa)</f>
        <v>-17.705765997246516</v>
      </c>
      <c r="M160" s="8">
        <f>(EffortOutcomesAG0[[#This Row],[KPx]]*KTb-EffortOutcomesAG0[[#This Row],[Kpy]]*KTa)</f>
        <v>21.705765997246516</v>
      </c>
      <c r="N160" s="8">
        <f>-EffortOutcomesAG0[[#This Row],[Xp]]*a+EffortOutcomesAG0[[#This Row],[Yp]]*b+EffortOutcomesAG0[[#This Row],[Zp]]*c_</f>
        <v>40</v>
      </c>
      <c r="O160">
        <f>-IF(EffortOutcomesAG0[[#This Row],[Column2]]&gt;0,1,-1)*SQRT(EffortOutcomesAG0[[#This Row],[KPx''i]]^2+EffortOutcomesAG0[[#This Row],[KPx''j]]^2+EffortOutcomesAG0[[#This Row],[KPx''k]]^2)/Ksmag/Scale</f>
        <v>-14.295872454768368</v>
      </c>
      <c r="P160" s="9">
        <f>SQRT(EffortOutcomesAG0[[#This Row],[Kpy''i]]^2+EffortOutcomesAG0[[#This Row],[KPy''j]]^2+EffortOutcomesAG0[[#This Row],[KPy''k]]^2)/KTmag/Scale</f>
        <v>11.464688010557127</v>
      </c>
      <c r="Q1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0" s="14">
        <v>44925</v>
      </c>
      <c r="U160" s="9" t="s">
        <v>54</v>
      </c>
      <c r="V160" t="s">
        <v>74</v>
      </c>
      <c r="W160" t="s">
        <v>56</v>
      </c>
      <c r="X160">
        <v>0</v>
      </c>
      <c r="Y160">
        <v>0.9375</v>
      </c>
      <c r="Z160">
        <v>0.47614285714285715</v>
      </c>
      <c r="AA160">
        <v>0.50788571428571427</v>
      </c>
      <c r="AB160">
        <v>0.76182857142857141</v>
      </c>
      <c r="AC160">
        <v>0</v>
      </c>
      <c r="AD160">
        <v>1.3126312631263126</v>
      </c>
      <c r="AE160">
        <v>1.968946894689469</v>
      </c>
      <c r="AF160">
        <v>0</v>
      </c>
      <c r="AJ160">
        <v>159</v>
      </c>
      <c r="AK160">
        <f>SUBTOTAL(9,EffortOutcomesAG0[[#This Row],[Allocation]:[Iin]])</f>
        <v>5.9649353006729244</v>
      </c>
      <c r="AL160" t="str">
        <f>EffortOutcomesAG0[[#This Row],[WARDS]]&amp;EffortOutcomesAG0[[#This Row],[Role]]&amp;EffortOutcomesAG0[[#This Row],[Shifts]]</f>
        <v>BANKCERT4AM</v>
      </c>
      <c r="AN160">
        <f t="shared" si="4"/>
        <v>0</v>
      </c>
    </row>
    <row r="161" spans="2:40" x14ac:dyDescent="0.25">
      <c r="B161" s="8">
        <f>IF(EffortOutcomesAG0[[#This Row],[Apn]]=0,10,LOG(EffortOutcomesAG0[[#This Row],[Apn]]))</f>
        <v>10</v>
      </c>
      <c r="C161" s="8">
        <f>IF(EffortOutcomesAG0[[#This Row],[Ein]]=0,10,LOG(EffortOutcomesAG0[[#This Row],[Ein]]))</f>
        <v>10</v>
      </c>
      <c r="D161" s="8">
        <f>IF(EffortOutcomesAG0[[#This Row],[Iin]]=0,10,LOG(EffortOutcomesAG0[[#This Row],[Iin]]))</f>
        <v>10</v>
      </c>
      <c r="E161" s="8">
        <f>Kx-EffortOutcomesAG0[[#This Row],[Xp]]</f>
        <v>-10</v>
      </c>
      <c r="F161" s="8">
        <f>Ky-EffortOutcomesAG0[[#This Row],[Yp]]</f>
        <v>-11</v>
      </c>
      <c r="G161" s="8">
        <f>Kz-EffortOutcomesAG0[[#This Row],[Zp]]</f>
        <v>-9</v>
      </c>
      <c r="H161" s="8">
        <f>EffortOutcomesAG0[[#This Row],[Kpy]]*KSc-EffortOutcomesAG0[[#This Row],[KPz]]*KSb</f>
        <v>20</v>
      </c>
      <c r="I161" s="8">
        <f>-1*(EffortOutcomesAG0[[#This Row],[KPx]]*KSc-EffortOutcomesAG0[[#This Row],[KPz]]*KSa)</f>
        <v>-10</v>
      </c>
      <c r="J161" s="8">
        <f>(EffortOutcomesAG0[[#This Row],[KPx]]*$C$2-EffortOutcomesAG0[[#This Row],[Kpy]]*KSa)</f>
        <v>-100</v>
      </c>
      <c r="K161" s="8">
        <f>EffortOutcomesAG0[[#This Row],[Kpy]]*KTc-EffortOutcomesAG0[[#This Row],[KPz]]*KTb</f>
        <v>2</v>
      </c>
      <c r="L161" s="8">
        <f>-1*(EffortOutcomesAG0[[#This Row],[KPx]]*KTc-EffortOutcomesAG0[[#This Row],[KPz]]*KTa)</f>
        <v>-28</v>
      </c>
      <c r="M161" s="8">
        <f>(EffortOutcomesAG0[[#This Row],[KPx]]*KTb-EffortOutcomesAG0[[#This Row],[Kpy]]*KTa)</f>
        <v>32</v>
      </c>
      <c r="N161" s="8">
        <f>-EffortOutcomesAG0[[#This Row],[Xp]]*a+EffortOutcomesAG0[[#This Row],[Yp]]*b+EffortOutcomesAG0[[#This Row],[Zp]]*c_</f>
        <v>40</v>
      </c>
      <c r="O1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61" s="9">
        <f>SQRT(EffortOutcomesAG0[[#This Row],[Kpy''i]]^2+EffortOutcomesAG0[[#This Row],[KPy''j]]^2+EffortOutcomesAG0[[#This Row],[KPy''k]]^2)/KTmag/Scale</f>
        <v>17.37814719698277</v>
      </c>
      <c r="Q1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1" s="14">
        <v>44925</v>
      </c>
      <c r="U161" s="9" t="s">
        <v>76</v>
      </c>
      <c r="V161" t="s">
        <v>74</v>
      </c>
      <c r="W161" t="s">
        <v>56</v>
      </c>
      <c r="X161">
        <v>0</v>
      </c>
      <c r="Y161">
        <v>0</v>
      </c>
      <c r="Z161">
        <v>0</v>
      </c>
      <c r="AJ161">
        <v>160</v>
      </c>
      <c r="AK161">
        <f>SUBTOTAL(9,EffortOutcomesAG0[[#This Row],[Allocation]:[Iin]])</f>
        <v>0</v>
      </c>
      <c r="AL161" t="str">
        <f>EffortOutcomesAG0[[#This Row],[WARDS]]&amp;EffortOutcomesAG0[[#This Row],[Role]]&amp;EffortOutcomesAG0[[#This Row],[Shifts]]</f>
        <v>OtherCERT4AM</v>
      </c>
      <c r="AN161">
        <f t="shared" si="4"/>
        <v>0</v>
      </c>
    </row>
    <row r="162" spans="2:40" x14ac:dyDescent="0.25">
      <c r="B162" s="8">
        <f>IF(EffortOutcomesAG0[[#This Row],[Apn]]=0,10,LOG(EffortOutcomesAG0[[#This Row],[Apn]]))</f>
        <v>-0.29423400275348327</v>
      </c>
      <c r="C162" s="8">
        <f>IF(EffortOutcomesAG0[[#This Row],[Ein]]=0,10,LOG(EffortOutcomesAG0[[#This Row],[Ein]]))</f>
        <v>10</v>
      </c>
      <c r="D162" s="8">
        <f>IF(EffortOutcomesAG0[[#This Row],[Iin]]=0,10,LOG(EffortOutcomesAG0[[#This Row],[Iin]]))</f>
        <v>10</v>
      </c>
      <c r="E162" s="8">
        <f>Kx-EffortOutcomesAG0[[#This Row],[Xp]]</f>
        <v>0.29423400275348327</v>
      </c>
      <c r="F162" s="8">
        <f>Ky-EffortOutcomesAG0[[#This Row],[Yp]]</f>
        <v>-11</v>
      </c>
      <c r="G162" s="8">
        <f>Kz-EffortOutcomesAG0[[#This Row],[Zp]]</f>
        <v>-9</v>
      </c>
      <c r="H162" s="8">
        <f>EffortOutcomesAG0[[#This Row],[Kpy]]*KSc-EffortOutcomesAG0[[#This Row],[KPz]]*KSb</f>
        <v>20</v>
      </c>
      <c r="I162" s="8">
        <f>-1*(EffortOutcomesAG0[[#This Row],[KPx]]*KSc-EffortOutcomesAG0[[#This Row],[KPz]]*KSa)</f>
        <v>0.29423400275348327</v>
      </c>
      <c r="J162" s="8">
        <f>(EffortOutcomesAG0[[#This Row],[KPx]]*$C$2-EffortOutcomesAG0[[#This Row],[Kpy]]*KSa)</f>
        <v>2.9423400275348328</v>
      </c>
      <c r="K162" s="8">
        <f>EffortOutcomesAG0[[#This Row],[Kpy]]*KTc-EffortOutcomesAG0[[#This Row],[KPz]]*KTb</f>
        <v>2</v>
      </c>
      <c r="L162" s="8">
        <f>-1*(EffortOutcomesAG0[[#This Row],[KPx]]*KTc-EffortOutcomesAG0[[#This Row],[KPz]]*KTa)</f>
        <v>-17.705765997246516</v>
      </c>
      <c r="M162" s="8">
        <f>(EffortOutcomesAG0[[#This Row],[KPx]]*KTb-EffortOutcomesAG0[[#This Row],[Kpy]]*KTa)</f>
        <v>21.705765997246516</v>
      </c>
      <c r="N162" s="8">
        <f>-EffortOutcomesAG0[[#This Row],[Xp]]*a+EffortOutcomesAG0[[#This Row],[Yp]]*b+EffortOutcomesAG0[[#This Row],[Zp]]*c_</f>
        <v>40</v>
      </c>
      <c r="O162">
        <f>-IF(EffortOutcomesAG0[[#This Row],[Column2]]&gt;0,1,-1)*SQRT(EffortOutcomesAG0[[#This Row],[KPx''i]]^2+EffortOutcomesAG0[[#This Row],[KPx''j]]^2+EffortOutcomesAG0[[#This Row],[KPx''k]]^2)/Ksmag/Scale</f>
        <v>-14.295872454768368</v>
      </c>
      <c r="P162" s="9">
        <f>SQRT(EffortOutcomesAG0[[#This Row],[Kpy''i]]^2+EffortOutcomesAG0[[#This Row],[KPy''j]]^2+EffortOutcomesAG0[[#This Row],[KPy''k]]^2)/KTmag/Scale</f>
        <v>11.464688010557127</v>
      </c>
      <c r="Q1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2" s="14">
        <v>44926</v>
      </c>
      <c r="U162" s="9" t="s">
        <v>58</v>
      </c>
      <c r="V162" t="s">
        <v>74</v>
      </c>
      <c r="W162" t="s">
        <v>56</v>
      </c>
      <c r="X162">
        <v>0</v>
      </c>
      <c r="Y162">
        <v>0.9375</v>
      </c>
      <c r="Z162">
        <v>0.47614285714285715</v>
      </c>
      <c r="AA162">
        <v>0.50788571428571427</v>
      </c>
      <c r="AB162">
        <v>0.76182857142857141</v>
      </c>
      <c r="AC162">
        <v>0</v>
      </c>
      <c r="AD162">
        <v>1.3126312631263126</v>
      </c>
      <c r="AE162">
        <v>1.968946894689469</v>
      </c>
      <c r="AF162">
        <v>0</v>
      </c>
      <c r="AJ162">
        <v>161</v>
      </c>
      <c r="AK162">
        <f>SUBTOTAL(9,EffortOutcomesAG0[[#This Row],[Allocation]:[Iin]])</f>
        <v>5.9649353006729244</v>
      </c>
      <c r="AL162" t="str">
        <f>EffortOutcomesAG0[[#This Row],[WARDS]]&amp;EffortOutcomesAG0[[#This Row],[Role]]&amp;EffortOutcomesAG0[[#This Row],[Shifts]]</f>
        <v>WARACERT4AM</v>
      </c>
      <c r="AN162">
        <f t="shared" si="4"/>
        <v>0</v>
      </c>
    </row>
    <row r="163" spans="2:40" x14ac:dyDescent="0.25">
      <c r="B163" s="8">
        <f>IF(EffortOutcomesAG0[[#This Row],[Apn]]=0,10,LOG(EffortOutcomesAG0[[#This Row],[Apn]]))</f>
        <v>-0.29423400275348327</v>
      </c>
      <c r="C163" s="8">
        <f>IF(EffortOutcomesAG0[[#This Row],[Ein]]=0,10,LOG(EffortOutcomesAG0[[#This Row],[Ein]]))</f>
        <v>10</v>
      </c>
      <c r="D163" s="8">
        <f>IF(EffortOutcomesAG0[[#This Row],[Iin]]=0,10,LOG(EffortOutcomesAG0[[#This Row],[Iin]]))</f>
        <v>10</v>
      </c>
      <c r="E163" s="8">
        <f>Kx-EffortOutcomesAG0[[#This Row],[Xp]]</f>
        <v>0.29423400275348327</v>
      </c>
      <c r="F163" s="8">
        <f>Ky-EffortOutcomesAG0[[#This Row],[Yp]]</f>
        <v>-11</v>
      </c>
      <c r="G163" s="8">
        <f>Kz-EffortOutcomesAG0[[#This Row],[Zp]]</f>
        <v>-9</v>
      </c>
      <c r="H163" s="8">
        <f>EffortOutcomesAG0[[#This Row],[Kpy]]*KSc-EffortOutcomesAG0[[#This Row],[KPz]]*KSb</f>
        <v>20</v>
      </c>
      <c r="I163" s="8">
        <f>-1*(EffortOutcomesAG0[[#This Row],[KPx]]*KSc-EffortOutcomesAG0[[#This Row],[KPz]]*KSa)</f>
        <v>0.29423400275348327</v>
      </c>
      <c r="J163" s="8">
        <f>(EffortOutcomesAG0[[#This Row],[KPx]]*$C$2-EffortOutcomesAG0[[#This Row],[Kpy]]*KSa)</f>
        <v>2.9423400275348328</v>
      </c>
      <c r="K163" s="8">
        <f>EffortOutcomesAG0[[#This Row],[Kpy]]*KTc-EffortOutcomesAG0[[#This Row],[KPz]]*KTb</f>
        <v>2</v>
      </c>
      <c r="L163" s="8">
        <f>-1*(EffortOutcomesAG0[[#This Row],[KPx]]*KTc-EffortOutcomesAG0[[#This Row],[KPz]]*KTa)</f>
        <v>-17.705765997246516</v>
      </c>
      <c r="M163" s="8">
        <f>(EffortOutcomesAG0[[#This Row],[KPx]]*KTb-EffortOutcomesAG0[[#This Row],[Kpy]]*KTa)</f>
        <v>21.705765997246516</v>
      </c>
      <c r="N163" s="8">
        <f>-EffortOutcomesAG0[[#This Row],[Xp]]*a+EffortOutcomesAG0[[#This Row],[Yp]]*b+EffortOutcomesAG0[[#This Row],[Zp]]*c_</f>
        <v>40</v>
      </c>
      <c r="O163">
        <f>-IF(EffortOutcomesAG0[[#This Row],[Column2]]&gt;0,1,-1)*SQRT(EffortOutcomesAG0[[#This Row],[KPx''i]]^2+EffortOutcomesAG0[[#This Row],[KPx''j]]^2+EffortOutcomesAG0[[#This Row],[KPx''k]]^2)/Ksmag/Scale</f>
        <v>-14.295872454768368</v>
      </c>
      <c r="P163" s="9">
        <f>SQRT(EffortOutcomesAG0[[#This Row],[Kpy''i]]^2+EffortOutcomesAG0[[#This Row],[KPy''j]]^2+EffortOutcomesAG0[[#This Row],[KPy''k]]^2)/KTmag/Scale</f>
        <v>11.464688010557127</v>
      </c>
      <c r="Q1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3" s="14">
        <v>44926</v>
      </c>
      <c r="U163" s="9" t="s">
        <v>57</v>
      </c>
      <c r="V163" t="s">
        <v>74</v>
      </c>
      <c r="W163" t="s">
        <v>56</v>
      </c>
      <c r="X163">
        <v>0</v>
      </c>
      <c r="Y163">
        <v>0.9375</v>
      </c>
      <c r="Z163">
        <v>0.47614285714285715</v>
      </c>
      <c r="AA163">
        <v>0.50788571428571427</v>
      </c>
      <c r="AB163">
        <v>0.76182857142857141</v>
      </c>
      <c r="AC163">
        <v>0</v>
      </c>
      <c r="AD163">
        <v>1.3126312631263126</v>
      </c>
      <c r="AE163">
        <v>1.968946894689469</v>
      </c>
      <c r="AF163">
        <v>0</v>
      </c>
      <c r="AJ163">
        <v>162</v>
      </c>
      <c r="AK163">
        <f>SUBTOTAL(9,EffortOutcomesAG0[[#This Row],[Allocation]:[Iin]])</f>
        <v>5.9649353006729244</v>
      </c>
      <c r="AL163" t="str">
        <f>EffortOutcomesAG0[[#This Row],[WARDS]]&amp;EffortOutcomesAG0[[#This Row],[Role]]&amp;EffortOutcomesAG0[[#This Row],[Shifts]]</f>
        <v>WATTCERT4AM</v>
      </c>
      <c r="AN163">
        <f t="shared" si="4"/>
        <v>0</v>
      </c>
    </row>
    <row r="164" spans="2:40" x14ac:dyDescent="0.25">
      <c r="B164" s="8">
        <f>IF(EffortOutcomesAG0[[#This Row],[Apn]]=0,10,LOG(EffortOutcomesAG0[[#This Row],[Apn]]))</f>
        <v>10</v>
      </c>
      <c r="C164" s="8">
        <f>IF(EffortOutcomesAG0[[#This Row],[Ein]]=0,10,LOG(EffortOutcomesAG0[[#This Row],[Ein]]))</f>
        <v>10</v>
      </c>
      <c r="D164" s="8">
        <f>IF(EffortOutcomesAG0[[#This Row],[Iin]]=0,10,LOG(EffortOutcomesAG0[[#This Row],[Iin]]))</f>
        <v>10</v>
      </c>
      <c r="E164" s="8">
        <f>Kx-EffortOutcomesAG0[[#This Row],[Xp]]</f>
        <v>-10</v>
      </c>
      <c r="F164" s="8">
        <f>Ky-EffortOutcomesAG0[[#This Row],[Yp]]</f>
        <v>-11</v>
      </c>
      <c r="G164" s="8">
        <f>Kz-EffortOutcomesAG0[[#This Row],[Zp]]</f>
        <v>-9</v>
      </c>
      <c r="H164" s="8">
        <f>EffortOutcomesAG0[[#This Row],[Kpy]]*KSc-EffortOutcomesAG0[[#This Row],[KPz]]*KSb</f>
        <v>20</v>
      </c>
      <c r="I164" s="8">
        <f>-1*(EffortOutcomesAG0[[#This Row],[KPx]]*KSc-EffortOutcomesAG0[[#This Row],[KPz]]*KSa)</f>
        <v>-10</v>
      </c>
      <c r="J164" s="8">
        <f>(EffortOutcomesAG0[[#This Row],[KPx]]*$C$2-EffortOutcomesAG0[[#This Row],[Kpy]]*KSa)</f>
        <v>-100</v>
      </c>
      <c r="K164" s="8">
        <f>EffortOutcomesAG0[[#This Row],[Kpy]]*KTc-EffortOutcomesAG0[[#This Row],[KPz]]*KTb</f>
        <v>2</v>
      </c>
      <c r="L164" s="8">
        <f>-1*(EffortOutcomesAG0[[#This Row],[KPx]]*KTc-EffortOutcomesAG0[[#This Row],[KPz]]*KTa)</f>
        <v>-28</v>
      </c>
      <c r="M164" s="8">
        <f>(EffortOutcomesAG0[[#This Row],[KPx]]*KTb-EffortOutcomesAG0[[#This Row],[Kpy]]*KTa)</f>
        <v>32</v>
      </c>
      <c r="N164" s="8">
        <f>-EffortOutcomesAG0[[#This Row],[Xp]]*a+EffortOutcomesAG0[[#This Row],[Yp]]*b+EffortOutcomesAG0[[#This Row],[Zp]]*c_</f>
        <v>40</v>
      </c>
      <c r="O164">
        <f>-IF(EffortOutcomesAG0[[#This Row],[Column2]]&gt;0,1,-1)*SQRT(EffortOutcomesAG0[[#This Row],[KPx''i]]^2+EffortOutcomesAG0[[#This Row],[KPx''j]]^2+EffortOutcomesAG0[[#This Row],[KPx''k]]^2)/Ksmag/Scale</f>
        <v>-72.456883730947197</v>
      </c>
      <c r="P164" s="9">
        <f>SQRT(EffortOutcomesAG0[[#This Row],[Kpy''i]]^2+EffortOutcomesAG0[[#This Row],[KPy''j]]^2+EffortOutcomesAG0[[#This Row],[KPy''k]]^2)/KTmag/Scale</f>
        <v>17.37814719698277</v>
      </c>
      <c r="Q1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4" s="14">
        <v>44926</v>
      </c>
      <c r="U164" s="9" t="s">
        <v>76</v>
      </c>
      <c r="V164" t="s">
        <v>74</v>
      </c>
      <c r="W164" t="s">
        <v>56</v>
      </c>
      <c r="X164">
        <v>0</v>
      </c>
      <c r="Y164">
        <v>0</v>
      </c>
      <c r="Z164">
        <v>0</v>
      </c>
      <c r="AJ164">
        <v>163</v>
      </c>
      <c r="AK164">
        <f>SUBTOTAL(9,EffortOutcomesAG0[[#This Row],[Allocation]:[Iin]])</f>
        <v>0</v>
      </c>
      <c r="AL164" t="str">
        <f>EffortOutcomesAG0[[#This Row],[WARDS]]&amp;EffortOutcomesAG0[[#This Row],[Role]]&amp;EffortOutcomesAG0[[#This Row],[Shifts]]</f>
        <v>OtherCERT4AM</v>
      </c>
      <c r="AN164">
        <f t="shared" si="4"/>
        <v>0</v>
      </c>
    </row>
    <row r="165" spans="2:40" x14ac:dyDescent="0.25">
      <c r="B165" s="8">
        <f>IF(EffortOutcomesAG0[[#This Row],[Apn]]=0,10,LOG(EffortOutcomesAG0[[#This Row],[Apn]]))</f>
        <v>-0.29423400275348327</v>
      </c>
      <c r="C165" s="8">
        <f>IF(EffortOutcomesAG0[[#This Row],[Ein]]=0,10,LOG(EffortOutcomesAG0[[#This Row],[Ein]]))</f>
        <v>10</v>
      </c>
      <c r="D165" s="8">
        <f>IF(EffortOutcomesAG0[[#This Row],[Iin]]=0,10,LOG(EffortOutcomesAG0[[#This Row],[Iin]]))</f>
        <v>10</v>
      </c>
      <c r="E165" s="8">
        <f>Kx-EffortOutcomesAG0[[#This Row],[Xp]]</f>
        <v>0.29423400275348327</v>
      </c>
      <c r="F165" s="8">
        <f>Ky-EffortOutcomesAG0[[#This Row],[Yp]]</f>
        <v>-11</v>
      </c>
      <c r="G165" s="8">
        <f>Kz-EffortOutcomesAG0[[#This Row],[Zp]]</f>
        <v>-9</v>
      </c>
      <c r="H165" s="8">
        <f>EffortOutcomesAG0[[#This Row],[Kpy]]*KSc-EffortOutcomesAG0[[#This Row],[KPz]]*KSb</f>
        <v>20</v>
      </c>
      <c r="I165" s="8">
        <f>-1*(EffortOutcomesAG0[[#This Row],[KPx]]*KSc-EffortOutcomesAG0[[#This Row],[KPz]]*KSa)</f>
        <v>0.29423400275348327</v>
      </c>
      <c r="J165" s="8">
        <f>(EffortOutcomesAG0[[#This Row],[KPx]]*$C$2-EffortOutcomesAG0[[#This Row],[Kpy]]*KSa)</f>
        <v>2.9423400275348328</v>
      </c>
      <c r="K165" s="8">
        <f>EffortOutcomesAG0[[#This Row],[Kpy]]*KTc-EffortOutcomesAG0[[#This Row],[KPz]]*KTb</f>
        <v>2</v>
      </c>
      <c r="L165" s="8">
        <f>-1*(EffortOutcomesAG0[[#This Row],[KPx]]*KTc-EffortOutcomesAG0[[#This Row],[KPz]]*KTa)</f>
        <v>-17.705765997246516</v>
      </c>
      <c r="M165" s="8">
        <f>(EffortOutcomesAG0[[#This Row],[KPx]]*KTb-EffortOutcomesAG0[[#This Row],[Kpy]]*KTa)</f>
        <v>21.705765997246516</v>
      </c>
      <c r="N165" s="8">
        <f>-EffortOutcomesAG0[[#This Row],[Xp]]*a+EffortOutcomesAG0[[#This Row],[Yp]]*b+EffortOutcomesAG0[[#This Row],[Zp]]*c_</f>
        <v>40</v>
      </c>
      <c r="O165">
        <f>-IF(EffortOutcomesAG0[[#This Row],[Column2]]&gt;0,1,-1)*SQRT(EffortOutcomesAG0[[#This Row],[KPx''i]]^2+EffortOutcomesAG0[[#This Row],[KPx''j]]^2+EffortOutcomesAG0[[#This Row],[KPx''k]]^2)/Ksmag/Scale</f>
        <v>-14.295872454768368</v>
      </c>
      <c r="P165" s="9">
        <f>SQRT(EffortOutcomesAG0[[#This Row],[Kpy''i]]^2+EffortOutcomesAG0[[#This Row],[KPy''j]]^2+EffortOutcomesAG0[[#This Row],[KPy''k]]^2)/KTmag/Scale</f>
        <v>11.464688010557127</v>
      </c>
      <c r="Q1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5" s="14">
        <v>44926</v>
      </c>
      <c r="U165" s="9" t="s">
        <v>54</v>
      </c>
      <c r="V165" t="s">
        <v>74</v>
      </c>
      <c r="W165" t="s">
        <v>56</v>
      </c>
      <c r="X165">
        <v>0</v>
      </c>
      <c r="Y165">
        <v>0.9375</v>
      </c>
      <c r="Z165">
        <v>0.47614285714285715</v>
      </c>
      <c r="AA165">
        <v>0.50788571428571427</v>
      </c>
      <c r="AB165">
        <v>0.76182857142857141</v>
      </c>
      <c r="AC165">
        <v>0</v>
      </c>
      <c r="AD165">
        <v>1.3126312631263126</v>
      </c>
      <c r="AE165">
        <v>1.968946894689469</v>
      </c>
      <c r="AF165">
        <v>0</v>
      </c>
      <c r="AJ165">
        <v>164</v>
      </c>
      <c r="AK165">
        <f>SUBTOTAL(9,EffortOutcomesAG0[[#This Row],[Allocation]:[Iin]])</f>
        <v>5.9649353006729244</v>
      </c>
      <c r="AL165" t="str">
        <f>EffortOutcomesAG0[[#This Row],[WARDS]]&amp;EffortOutcomesAG0[[#This Row],[Role]]&amp;EffortOutcomesAG0[[#This Row],[Shifts]]</f>
        <v>BANKCERT4AM</v>
      </c>
      <c r="AN165">
        <f t="shared" si="4"/>
        <v>0</v>
      </c>
    </row>
    <row r="166" spans="2:40" x14ac:dyDescent="0.25">
      <c r="B166" s="8">
        <f>IF(EffortOutcomesAG0[[#This Row],[Apn]]=0,10,LOG(EffortOutcomesAG0[[#This Row],[Apn]]))</f>
        <v>-0.41917273936178318</v>
      </c>
      <c r="C166" s="8">
        <f>IF(EffortOutcomesAG0[[#This Row],[Ein]]=0,10,LOG(EffortOutcomesAG0[[#This Row],[Ein]]))</f>
        <v>10</v>
      </c>
      <c r="D166" s="8">
        <f>IF(EffortOutcomesAG0[[#This Row],[Iin]]=0,10,LOG(EffortOutcomesAG0[[#This Row],[Iin]]))</f>
        <v>10</v>
      </c>
      <c r="E166" s="8">
        <f>Kx-EffortOutcomesAG0[[#This Row],[Xp]]</f>
        <v>0.41917273936178318</v>
      </c>
      <c r="F166" s="8">
        <f>Ky-EffortOutcomesAG0[[#This Row],[Yp]]</f>
        <v>-11</v>
      </c>
      <c r="G166" s="8">
        <f>Kz-EffortOutcomesAG0[[#This Row],[Zp]]</f>
        <v>-9</v>
      </c>
      <c r="H166" s="8">
        <f>EffortOutcomesAG0[[#This Row],[Kpy]]*KSc-EffortOutcomesAG0[[#This Row],[KPz]]*KSb</f>
        <v>20</v>
      </c>
      <c r="I166" s="8">
        <f>-1*(EffortOutcomesAG0[[#This Row],[KPx]]*KSc-EffortOutcomesAG0[[#This Row],[KPz]]*KSa)</f>
        <v>0.41917273936178318</v>
      </c>
      <c r="J166" s="8">
        <f>(EffortOutcomesAG0[[#This Row],[KPx]]*$C$2-EffortOutcomesAG0[[#This Row],[Kpy]]*KSa)</f>
        <v>4.1917273936178319</v>
      </c>
      <c r="K166" s="8">
        <f>EffortOutcomesAG0[[#This Row],[Kpy]]*KTc-EffortOutcomesAG0[[#This Row],[KPz]]*KTb</f>
        <v>2</v>
      </c>
      <c r="L166" s="8">
        <f>-1*(EffortOutcomesAG0[[#This Row],[KPx]]*KTc-EffortOutcomesAG0[[#This Row],[KPz]]*KTa)</f>
        <v>-17.580827260638216</v>
      </c>
      <c r="M166" s="8">
        <f>(EffortOutcomesAG0[[#This Row],[KPx]]*KTb-EffortOutcomesAG0[[#This Row],[Kpy]]*KTa)</f>
        <v>21.580827260638216</v>
      </c>
      <c r="N166" s="8">
        <f>-EffortOutcomesAG0[[#This Row],[Xp]]*a+EffortOutcomesAG0[[#This Row],[Yp]]*b+EffortOutcomesAG0[[#This Row],[Zp]]*c_</f>
        <v>40</v>
      </c>
      <c r="O166">
        <f>-IF(EffortOutcomesAG0[[#This Row],[Column2]]&gt;0,1,-1)*SQRT(EffortOutcomesAG0[[#This Row],[KPx''i]]^2+EffortOutcomesAG0[[#This Row],[KPx''j]]^2+EffortOutcomesAG0[[#This Row],[KPx''k]]^2)/Ksmag/Scale</f>
        <v>-14.452444158823624</v>
      </c>
      <c r="P166" s="9">
        <f>SQRT(EffortOutcomesAG0[[#This Row],[Kpy''i]]^2+EffortOutcomesAG0[[#This Row],[KPy''j]]^2+EffortOutcomesAG0[[#This Row],[KPy''k]]^2)/KTmag/Scale</f>
        <v>11.393108972985274</v>
      </c>
      <c r="Q1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6" s="14">
        <v>44927</v>
      </c>
      <c r="U166" s="9" t="s">
        <v>57</v>
      </c>
      <c r="V166" t="s">
        <v>74</v>
      </c>
      <c r="W166" t="s">
        <v>56</v>
      </c>
      <c r="X166">
        <v>0</v>
      </c>
      <c r="Y166">
        <v>0.9375</v>
      </c>
      <c r="Z166">
        <v>0.35710714285714285</v>
      </c>
      <c r="AA166">
        <v>0.38091428571428571</v>
      </c>
      <c r="AB166">
        <v>0.57137142857142853</v>
      </c>
      <c r="AC166">
        <v>0</v>
      </c>
      <c r="AD166">
        <v>1.7501750175017503</v>
      </c>
      <c r="AE166">
        <v>2.6252625262526252</v>
      </c>
      <c r="AF166">
        <v>0</v>
      </c>
      <c r="AJ166">
        <v>165</v>
      </c>
      <c r="AK166">
        <f>SUBTOTAL(9,EffortOutcomesAG0[[#This Row],[Allocation]:[Iin]])</f>
        <v>6.6223304008972326</v>
      </c>
      <c r="AL166" t="str">
        <f>EffortOutcomesAG0[[#This Row],[WARDS]]&amp;EffortOutcomesAG0[[#This Row],[Role]]&amp;EffortOutcomesAG0[[#This Row],[Shifts]]</f>
        <v>WATTCERT4AM</v>
      </c>
      <c r="AN166">
        <f t="shared" si="4"/>
        <v>0</v>
      </c>
    </row>
    <row r="167" spans="2:40" x14ac:dyDescent="0.25">
      <c r="B167" s="8">
        <f>IF(EffortOutcomesAG0[[#This Row],[Apn]]=0,10,LOG(EffortOutcomesAG0[[#This Row],[Apn]]))</f>
        <v>-0.41917273936178318</v>
      </c>
      <c r="C167" s="8">
        <f>IF(EffortOutcomesAG0[[#This Row],[Ein]]=0,10,LOG(EffortOutcomesAG0[[#This Row],[Ein]]))</f>
        <v>10</v>
      </c>
      <c r="D167" s="8">
        <f>IF(EffortOutcomesAG0[[#This Row],[Iin]]=0,10,LOG(EffortOutcomesAG0[[#This Row],[Iin]]))</f>
        <v>10</v>
      </c>
      <c r="E167" s="8">
        <f>Kx-EffortOutcomesAG0[[#This Row],[Xp]]</f>
        <v>0.41917273936178318</v>
      </c>
      <c r="F167" s="8">
        <f>Ky-EffortOutcomesAG0[[#This Row],[Yp]]</f>
        <v>-11</v>
      </c>
      <c r="G167" s="8">
        <f>Kz-EffortOutcomesAG0[[#This Row],[Zp]]</f>
        <v>-9</v>
      </c>
      <c r="H167" s="8">
        <f>EffortOutcomesAG0[[#This Row],[Kpy]]*KSc-EffortOutcomesAG0[[#This Row],[KPz]]*KSb</f>
        <v>20</v>
      </c>
      <c r="I167" s="8">
        <f>-1*(EffortOutcomesAG0[[#This Row],[KPx]]*KSc-EffortOutcomesAG0[[#This Row],[KPz]]*KSa)</f>
        <v>0.41917273936178318</v>
      </c>
      <c r="J167" s="8">
        <f>(EffortOutcomesAG0[[#This Row],[KPx]]*$C$2-EffortOutcomesAG0[[#This Row],[Kpy]]*KSa)</f>
        <v>4.1917273936178319</v>
      </c>
      <c r="K167" s="8">
        <f>EffortOutcomesAG0[[#This Row],[Kpy]]*KTc-EffortOutcomesAG0[[#This Row],[KPz]]*KTb</f>
        <v>2</v>
      </c>
      <c r="L167" s="8">
        <f>-1*(EffortOutcomesAG0[[#This Row],[KPx]]*KTc-EffortOutcomesAG0[[#This Row],[KPz]]*KTa)</f>
        <v>-17.580827260638216</v>
      </c>
      <c r="M167" s="8">
        <f>(EffortOutcomesAG0[[#This Row],[KPx]]*KTb-EffortOutcomesAG0[[#This Row],[Kpy]]*KTa)</f>
        <v>21.580827260638216</v>
      </c>
      <c r="N167" s="8">
        <f>-EffortOutcomesAG0[[#This Row],[Xp]]*a+EffortOutcomesAG0[[#This Row],[Yp]]*b+EffortOutcomesAG0[[#This Row],[Zp]]*c_</f>
        <v>40</v>
      </c>
      <c r="O167">
        <f>-IF(EffortOutcomesAG0[[#This Row],[Column2]]&gt;0,1,-1)*SQRT(EffortOutcomesAG0[[#This Row],[KPx''i]]^2+EffortOutcomesAG0[[#This Row],[KPx''j]]^2+EffortOutcomesAG0[[#This Row],[KPx''k]]^2)/Ksmag/Scale</f>
        <v>-14.452444158823624</v>
      </c>
      <c r="P167" s="9">
        <f>SQRT(EffortOutcomesAG0[[#This Row],[Kpy''i]]^2+EffortOutcomesAG0[[#This Row],[KPy''j]]^2+EffortOutcomesAG0[[#This Row],[KPy''k]]^2)/KTmag/Scale</f>
        <v>11.393108972985274</v>
      </c>
      <c r="Q1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7" s="14">
        <v>44927</v>
      </c>
      <c r="U167" s="9" t="s">
        <v>58</v>
      </c>
      <c r="V167" t="s">
        <v>74</v>
      </c>
      <c r="W167" t="s">
        <v>56</v>
      </c>
      <c r="X167">
        <v>0</v>
      </c>
      <c r="Y167">
        <v>0.9375</v>
      </c>
      <c r="Z167">
        <v>0.35710714285714285</v>
      </c>
      <c r="AA167">
        <v>0.38091428571428571</v>
      </c>
      <c r="AB167">
        <v>0.57137142857142853</v>
      </c>
      <c r="AC167">
        <v>0</v>
      </c>
      <c r="AD167">
        <v>1.7501750175017503</v>
      </c>
      <c r="AE167">
        <v>2.6252625262526252</v>
      </c>
      <c r="AF167">
        <v>0</v>
      </c>
      <c r="AJ167">
        <v>166</v>
      </c>
      <c r="AK167">
        <f>SUBTOTAL(9,EffortOutcomesAG0[[#This Row],[Allocation]:[Iin]])</f>
        <v>6.6223304008972326</v>
      </c>
      <c r="AL167" t="str">
        <f>EffortOutcomesAG0[[#This Row],[WARDS]]&amp;EffortOutcomesAG0[[#This Row],[Role]]&amp;EffortOutcomesAG0[[#This Row],[Shifts]]</f>
        <v>WARACERT4AM</v>
      </c>
      <c r="AN167">
        <f t="shared" si="4"/>
        <v>0</v>
      </c>
    </row>
    <row r="168" spans="2:40" x14ac:dyDescent="0.25">
      <c r="B168" s="8">
        <f>IF(EffortOutcomesAG0[[#This Row],[Apn]]=0,10,LOG(EffortOutcomesAG0[[#This Row],[Apn]]))</f>
        <v>10</v>
      </c>
      <c r="C168" s="8">
        <f>IF(EffortOutcomesAG0[[#This Row],[Ein]]=0,10,LOG(EffortOutcomesAG0[[#This Row],[Ein]]))</f>
        <v>10</v>
      </c>
      <c r="D168" s="8">
        <f>IF(EffortOutcomesAG0[[#This Row],[Iin]]=0,10,LOG(EffortOutcomesAG0[[#This Row],[Iin]]))</f>
        <v>10</v>
      </c>
      <c r="E168" s="8">
        <f>Kx-EffortOutcomesAG0[[#This Row],[Xp]]</f>
        <v>-10</v>
      </c>
      <c r="F168" s="8">
        <f>Ky-EffortOutcomesAG0[[#This Row],[Yp]]</f>
        <v>-11</v>
      </c>
      <c r="G168" s="8">
        <f>Kz-EffortOutcomesAG0[[#This Row],[Zp]]</f>
        <v>-9</v>
      </c>
      <c r="H168" s="8">
        <f>EffortOutcomesAG0[[#This Row],[Kpy]]*KSc-EffortOutcomesAG0[[#This Row],[KPz]]*KSb</f>
        <v>20</v>
      </c>
      <c r="I168" s="8">
        <f>-1*(EffortOutcomesAG0[[#This Row],[KPx]]*KSc-EffortOutcomesAG0[[#This Row],[KPz]]*KSa)</f>
        <v>-10</v>
      </c>
      <c r="J168" s="8">
        <f>(EffortOutcomesAG0[[#This Row],[KPx]]*$C$2-EffortOutcomesAG0[[#This Row],[Kpy]]*KSa)</f>
        <v>-100</v>
      </c>
      <c r="K168" s="8">
        <f>EffortOutcomesAG0[[#This Row],[Kpy]]*KTc-EffortOutcomesAG0[[#This Row],[KPz]]*KTb</f>
        <v>2</v>
      </c>
      <c r="L168" s="8">
        <f>-1*(EffortOutcomesAG0[[#This Row],[KPx]]*KTc-EffortOutcomesAG0[[#This Row],[KPz]]*KTa)</f>
        <v>-28</v>
      </c>
      <c r="M168" s="8">
        <f>(EffortOutcomesAG0[[#This Row],[KPx]]*KTb-EffortOutcomesAG0[[#This Row],[Kpy]]*KTa)</f>
        <v>32</v>
      </c>
      <c r="N168" s="8">
        <f>-EffortOutcomesAG0[[#This Row],[Xp]]*a+EffortOutcomesAG0[[#This Row],[Yp]]*b+EffortOutcomesAG0[[#This Row],[Zp]]*c_</f>
        <v>40</v>
      </c>
      <c r="O168">
        <f>-IF(EffortOutcomesAG0[[#This Row],[Column2]]&gt;0,1,-1)*SQRT(EffortOutcomesAG0[[#This Row],[KPx''i]]^2+EffortOutcomesAG0[[#This Row],[KPx''j]]^2+EffortOutcomesAG0[[#This Row],[KPx''k]]^2)/Ksmag/Scale</f>
        <v>-72.456883730947197</v>
      </c>
      <c r="P168" s="9">
        <f>SQRT(EffortOutcomesAG0[[#This Row],[Kpy''i]]^2+EffortOutcomesAG0[[#This Row],[KPy''j]]^2+EffortOutcomesAG0[[#This Row],[KPy''k]]^2)/KTmag/Scale</f>
        <v>17.37814719698277</v>
      </c>
      <c r="Q1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8" s="14">
        <v>44927</v>
      </c>
      <c r="U168" s="9" t="s">
        <v>76</v>
      </c>
      <c r="V168" t="s">
        <v>74</v>
      </c>
      <c r="W168" t="s">
        <v>56</v>
      </c>
      <c r="X168">
        <v>0</v>
      </c>
      <c r="Y168">
        <v>0</v>
      </c>
      <c r="Z168">
        <v>0</v>
      </c>
      <c r="AJ168">
        <v>167</v>
      </c>
      <c r="AK168">
        <f>SUBTOTAL(9,EffortOutcomesAG0[[#This Row],[Allocation]:[Iin]])</f>
        <v>0</v>
      </c>
      <c r="AL168" t="str">
        <f>EffortOutcomesAG0[[#This Row],[WARDS]]&amp;EffortOutcomesAG0[[#This Row],[Role]]&amp;EffortOutcomesAG0[[#This Row],[Shifts]]</f>
        <v>OtherCERT4AM</v>
      </c>
      <c r="AN168">
        <f t="shared" si="4"/>
        <v>0</v>
      </c>
    </row>
    <row r="169" spans="2:40" x14ac:dyDescent="0.25">
      <c r="B169" s="8">
        <f>IF(EffortOutcomesAG0[[#This Row],[Apn]]=0,10,LOG(EffortOutcomesAG0[[#This Row],[Apn]]))</f>
        <v>-0.41917273936178318</v>
      </c>
      <c r="C169" s="8">
        <f>IF(EffortOutcomesAG0[[#This Row],[Ein]]=0,10,LOG(EffortOutcomesAG0[[#This Row],[Ein]]))</f>
        <v>10</v>
      </c>
      <c r="D169" s="8">
        <f>IF(EffortOutcomesAG0[[#This Row],[Iin]]=0,10,LOG(EffortOutcomesAG0[[#This Row],[Iin]]))</f>
        <v>10</v>
      </c>
      <c r="E169" s="8">
        <f>Kx-EffortOutcomesAG0[[#This Row],[Xp]]</f>
        <v>0.41917273936178318</v>
      </c>
      <c r="F169" s="8">
        <f>Ky-EffortOutcomesAG0[[#This Row],[Yp]]</f>
        <v>-11</v>
      </c>
      <c r="G169" s="8">
        <f>Kz-EffortOutcomesAG0[[#This Row],[Zp]]</f>
        <v>-9</v>
      </c>
      <c r="H169" s="8">
        <f>EffortOutcomesAG0[[#This Row],[Kpy]]*KSc-EffortOutcomesAG0[[#This Row],[KPz]]*KSb</f>
        <v>20</v>
      </c>
      <c r="I169" s="8">
        <f>-1*(EffortOutcomesAG0[[#This Row],[KPx]]*KSc-EffortOutcomesAG0[[#This Row],[KPz]]*KSa)</f>
        <v>0.41917273936178318</v>
      </c>
      <c r="J169" s="8">
        <f>(EffortOutcomesAG0[[#This Row],[KPx]]*$C$2-EffortOutcomesAG0[[#This Row],[Kpy]]*KSa)</f>
        <v>4.1917273936178319</v>
      </c>
      <c r="K169" s="8">
        <f>EffortOutcomesAG0[[#This Row],[Kpy]]*KTc-EffortOutcomesAG0[[#This Row],[KPz]]*KTb</f>
        <v>2</v>
      </c>
      <c r="L169" s="8">
        <f>-1*(EffortOutcomesAG0[[#This Row],[KPx]]*KTc-EffortOutcomesAG0[[#This Row],[KPz]]*KTa)</f>
        <v>-17.580827260638216</v>
      </c>
      <c r="M169" s="8">
        <f>(EffortOutcomesAG0[[#This Row],[KPx]]*KTb-EffortOutcomesAG0[[#This Row],[Kpy]]*KTa)</f>
        <v>21.580827260638216</v>
      </c>
      <c r="N169" s="8">
        <f>-EffortOutcomesAG0[[#This Row],[Xp]]*a+EffortOutcomesAG0[[#This Row],[Yp]]*b+EffortOutcomesAG0[[#This Row],[Zp]]*c_</f>
        <v>40</v>
      </c>
      <c r="O169">
        <f>-IF(EffortOutcomesAG0[[#This Row],[Column2]]&gt;0,1,-1)*SQRT(EffortOutcomesAG0[[#This Row],[KPx''i]]^2+EffortOutcomesAG0[[#This Row],[KPx''j]]^2+EffortOutcomesAG0[[#This Row],[KPx''k]]^2)/Ksmag/Scale</f>
        <v>-14.452444158823624</v>
      </c>
      <c r="P169" s="9">
        <f>SQRT(EffortOutcomesAG0[[#This Row],[Kpy''i]]^2+EffortOutcomesAG0[[#This Row],[KPy''j]]^2+EffortOutcomesAG0[[#This Row],[KPy''k]]^2)/KTmag/Scale</f>
        <v>11.393108972985274</v>
      </c>
      <c r="Q1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9" s="14">
        <v>44927</v>
      </c>
      <c r="U169" s="9" t="s">
        <v>54</v>
      </c>
      <c r="V169" t="s">
        <v>74</v>
      </c>
      <c r="W169" t="s">
        <v>56</v>
      </c>
      <c r="X169">
        <v>0</v>
      </c>
      <c r="Y169">
        <v>0.9375</v>
      </c>
      <c r="Z169">
        <v>0.35710714285714285</v>
      </c>
      <c r="AA169">
        <v>0.38091428571428571</v>
      </c>
      <c r="AB169">
        <v>0.57137142857142853</v>
      </c>
      <c r="AC169">
        <v>0</v>
      </c>
      <c r="AD169">
        <v>1.7501750175017503</v>
      </c>
      <c r="AE169">
        <v>2.6252625262526252</v>
      </c>
      <c r="AF169">
        <v>0</v>
      </c>
      <c r="AJ169">
        <v>168</v>
      </c>
      <c r="AK169">
        <f>SUBTOTAL(9,EffortOutcomesAG0[[#This Row],[Allocation]:[Iin]])</f>
        <v>6.6223304008972326</v>
      </c>
      <c r="AL169" t="str">
        <f>EffortOutcomesAG0[[#This Row],[WARDS]]&amp;EffortOutcomesAG0[[#This Row],[Role]]&amp;EffortOutcomesAG0[[#This Row],[Shifts]]</f>
        <v>BANKCERT4AM</v>
      </c>
      <c r="AN169">
        <f t="shared" si="4"/>
        <v>0</v>
      </c>
    </row>
    <row r="170" spans="2:40" x14ac:dyDescent="0.25">
      <c r="B170" s="8">
        <f>IF(EffortOutcomesAG0[[#This Row],[Apn]]=0,10,LOG(EffortOutcomesAG0[[#This Row],[Apn]]))</f>
        <v>10</v>
      </c>
      <c r="C170" s="8">
        <f>IF(EffortOutcomesAG0[[#This Row],[Ein]]=0,10,LOG(EffortOutcomesAG0[[#This Row],[Ein]]))</f>
        <v>10</v>
      </c>
      <c r="D170" s="8">
        <f>IF(EffortOutcomesAG0[[#This Row],[Iin]]=0,10,LOG(EffortOutcomesAG0[[#This Row],[Iin]]))</f>
        <v>10</v>
      </c>
      <c r="E170" s="8">
        <f>Kx-EffortOutcomesAG0[[#This Row],[Xp]]</f>
        <v>-10</v>
      </c>
      <c r="F170" s="8">
        <f>Ky-EffortOutcomesAG0[[#This Row],[Yp]]</f>
        <v>-11</v>
      </c>
      <c r="G170" s="8">
        <f>Kz-EffortOutcomesAG0[[#This Row],[Zp]]</f>
        <v>-9</v>
      </c>
      <c r="H170" s="8">
        <f>EffortOutcomesAG0[[#This Row],[Kpy]]*KSc-EffortOutcomesAG0[[#This Row],[KPz]]*KSb</f>
        <v>20</v>
      </c>
      <c r="I170" s="8">
        <f>-1*(EffortOutcomesAG0[[#This Row],[KPx]]*KSc-EffortOutcomesAG0[[#This Row],[KPz]]*KSa)</f>
        <v>-10</v>
      </c>
      <c r="J170" s="8">
        <f>(EffortOutcomesAG0[[#This Row],[KPx]]*$C$2-EffortOutcomesAG0[[#This Row],[Kpy]]*KSa)</f>
        <v>-100</v>
      </c>
      <c r="K170" s="8">
        <f>EffortOutcomesAG0[[#This Row],[Kpy]]*KTc-EffortOutcomesAG0[[#This Row],[KPz]]*KTb</f>
        <v>2</v>
      </c>
      <c r="L170" s="8">
        <f>-1*(EffortOutcomesAG0[[#This Row],[KPx]]*KTc-EffortOutcomesAG0[[#This Row],[KPz]]*KTa)</f>
        <v>-28</v>
      </c>
      <c r="M170" s="8">
        <f>(EffortOutcomesAG0[[#This Row],[KPx]]*KTb-EffortOutcomesAG0[[#This Row],[Kpy]]*KTa)</f>
        <v>32</v>
      </c>
      <c r="N170" s="8">
        <f>-EffortOutcomesAG0[[#This Row],[Xp]]*a+EffortOutcomesAG0[[#This Row],[Yp]]*b+EffortOutcomesAG0[[#This Row],[Zp]]*c_</f>
        <v>40</v>
      </c>
      <c r="O170">
        <f>-IF(EffortOutcomesAG0[[#This Row],[Column2]]&gt;0,1,-1)*SQRT(EffortOutcomesAG0[[#This Row],[KPx''i]]^2+EffortOutcomesAG0[[#This Row],[KPx''j]]^2+EffortOutcomesAG0[[#This Row],[KPx''k]]^2)/Ksmag/Scale</f>
        <v>-72.456883730947197</v>
      </c>
      <c r="P170" s="9">
        <f>SQRT(EffortOutcomesAG0[[#This Row],[Kpy''i]]^2+EffortOutcomesAG0[[#This Row],[KPy''j]]^2+EffortOutcomesAG0[[#This Row],[KPy''k]]^2)/KTmag/Scale</f>
        <v>17.37814719698277</v>
      </c>
      <c r="Q1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0" s="14">
        <v>44872</v>
      </c>
      <c r="U170" s="9" t="s">
        <v>76</v>
      </c>
      <c r="V170" t="s">
        <v>55</v>
      </c>
      <c r="W170" t="s">
        <v>56</v>
      </c>
      <c r="X170">
        <v>0</v>
      </c>
      <c r="Y170">
        <v>0</v>
      </c>
      <c r="Z170">
        <v>0</v>
      </c>
      <c r="AJ170">
        <v>169</v>
      </c>
      <c r="AK170">
        <f>SUBTOTAL(9,EffortOutcomesAG0[[#This Row],[Allocation]:[Iin]])</f>
        <v>0</v>
      </c>
      <c r="AL170" t="str">
        <f>EffortOutcomesAG0[[#This Row],[WARDS]]&amp;EffortOutcomesAG0[[#This Row],[Role]]&amp;EffortOutcomesAG0[[#This Row],[Shifts]]</f>
        <v>OtherCSEAM</v>
      </c>
      <c r="AN170">
        <f t="shared" si="4"/>
        <v>0</v>
      </c>
    </row>
    <row r="171" spans="2:40" x14ac:dyDescent="0.25">
      <c r="B171" s="8">
        <f>IF(EffortOutcomesAG0[[#This Row],[Apn]]=0,10,LOG(EffortOutcomesAG0[[#This Row],[Apn]]))</f>
        <v>3.6802647907748724E-2</v>
      </c>
      <c r="C171" s="8">
        <f>IF(EffortOutcomesAG0[[#This Row],[Ein]]=0,10,LOG(EffortOutcomesAG0[[#This Row],[Ein]]))</f>
        <v>10</v>
      </c>
      <c r="D171" s="8">
        <f>IF(EffortOutcomesAG0[[#This Row],[Iin]]=0,10,LOG(EffortOutcomesAG0[[#This Row],[Iin]]))</f>
        <v>10</v>
      </c>
      <c r="E171" s="8">
        <f>Kx-EffortOutcomesAG0[[#This Row],[Xp]]</f>
        <v>-3.6802647907748724E-2</v>
      </c>
      <c r="F171" s="8">
        <f>Ky-EffortOutcomesAG0[[#This Row],[Yp]]</f>
        <v>-11</v>
      </c>
      <c r="G171" s="8">
        <f>Kz-EffortOutcomesAG0[[#This Row],[Zp]]</f>
        <v>-9</v>
      </c>
      <c r="H171" s="8">
        <f>EffortOutcomesAG0[[#This Row],[Kpy]]*KSc-EffortOutcomesAG0[[#This Row],[KPz]]*KSb</f>
        <v>20</v>
      </c>
      <c r="I171" s="8">
        <f>-1*(EffortOutcomesAG0[[#This Row],[KPx]]*KSc-EffortOutcomesAG0[[#This Row],[KPz]]*KSa)</f>
        <v>-3.6802647907748724E-2</v>
      </c>
      <c r="J171" s="8">
        <f>(EffortOutcomesAG0[[#This Row],[KPx]]*$C$2-EffortOutcomesAG0[[#This Row],[Kpy]]*KSa)</f>
        <v>-0.36802647907748726</v>
      </c>
      <c r="K171" s="8">
        <f>EffortOutcomesAG0[[#This Row],[Kpy]]*KTc-EffortOutcomesAG0[[#This Row],[KPz]]*KTb</f>
        <v>2</v>
      </c>
      <c r="L171" s="8">
        <f>-1*(EffortOutcomesAG0[[#This Row],[KPx]]*KTc-EffortOutcomesAG0[[#This Row],[KPz]]*KTa)</f>
        <v>-18.036802647907749</v>
      </c>
      <c r="M171" s="8">
        <f>(EffortOutcomesAG0[[#This Row],[KPx]]*KTb-EffortOutcomesAG0[[#This Row],[Kpy]]*KTa)</f>
        <v>22.036802647907749</v>
      </c>
      <c r="N171" s="8">
        <f>-EffortOutcomesAG0[[#This Row],[Xp]]*a+EffortOutcomesAG0[[#This Row],[Yp]]*b+EffortOutcomesAG0[[#This Row],[Zp]]*c_</f>
        <v>40</v>
      </c>
      <c r="O171">
        <f>-IF(EffortOutcomesAG0[[#This Row],[Column2]]&gt;0,1,-1)*SQRT(EffortOutcomesAG0[[#This Row],[KPx''i]]^2+EffortOutcomesAG0[[#This Row],[KPx''j]]^2+EffortOutcomesAG0[[#This Row],[KPx''k]]^2)/Ksmag/Scale</f>
        <v>-14.144553685503745</v>
      </c>
      <c r="P171" s="9">
        <f>SQRT(EffortOutcomesAG0[[#This Row],[Kpy''i]]^2+EffortOutcomesAG0[[#This Row],[KPy''j]]^2+EffortOutcomesAG0[[#This Row],[KPy''k]]^2)/KTmag/Scale</f>
        <v>11.65437629320996</v>
      </c>
      <c r="Q1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1" s="14">
        <v>44872</v>
      </c>
      <c r="U171" s="9" t="s">
        <v>57</v>
      </c>
      <c r="V171" t="s">
        <v>55</v>
      </c>
      <c r="W171" t="s">
        <v>56</v>
      </c>
      <c r="X171">
        <v>0</v>
      </c>
      <c r="Y171">
        <v>4.375</v>
      </c>
      <c r="Z171">
        <v>4.7619047619047619</v>
      </c>
      <c r="AA171">
        <v>1.08843537414966</v>
      </c>
      <c r="AB171">
        <v>1.6326530612244896</v>
      </c>
      <c r="AC171">
        <v>0</v>
      </c>
      <c r="AD171">
        <v>0.61250000000000004</v>
      </c>
      <c r="AE171">
        <v>0.91874999999999996</v>
      </c>
      <c r="AF171">
        <v>0</v>
      </c>
      <c r="AJ171">
        <v>170</v>
      </c>
      <c r="AK171">
        <f>SUBTOTAL(9,EffortOutcomesAG0[[#This Row],[Allocation]:[Iin]])</f>
        <v>13.389243197278912</v>
      </c>
      <c r="AL171" t="str">
        <f>EffortOutcomesAG0[[#This Row],[WARDS]]&amp;EffortOutcomesAG0[[#This Row],[Role]]&amp;EffortOutcomesAG0[[#This Row],[Shifts]]</f>
        <v>WATTCSEAM</v>
      </c>
      <c r="AN171">
        <f t="shared" si="4"/>
        <v>0</v>
      </c>
    </row>
    <row r="172" spans="2:40" x14ac:dyDescent="0.25">
      <c r="B172" s="8">
        <f>IF(EffortOutcomesAG0[[#This Row],[Apn]]=0,10,LOG(EffortOutcomesAG0[[#This Row],[Apn]]))</f>
        <v>3.6802647907748724E-2</v>
      </c>
      <c r="C172" s="8">
        <f>IF(EffortOutcomesAG0[[#This Row],[Ein]]=0,10,LOG(EffortOutcomesAG0[[#This Row],[Ein]]))</f>
        <v>10</v>
      </c>
      <c r="D172" s="8">
        <f>IF(EffortOutcomesAG0[[#This Row],[Iin]]=0,10,LOG(EffortOutcomesAG0[[#This Row],[Iin]]))</f>
        <v>10</v>
      </c>
      <c r="E172" s="8">
        <f>Kx-EffortOutcomesAG0[[#This Row],[Xp]]</f>
        <v>-3.6802647907748724E-2</v>
      </c>
      <c r="F172" s="8">
        <f>Ky-EffortOutcomesAG0[[#This Row],[Yp]]</f>
        <v>-11</v>
      </c>
      <c r="G172" s="8">
        <f>Kz-EffortOutcomesAG0[[#This Row],[Zp]]</f>
        <v>-9</v>
      </c>
      <c r="H172" s="8">
        <f>EffortOutcomesAG0[[#This Row],[Kpy]]*KSc-EffortOutcomesAG0[[#This Row],[KPz]]*KSb</f>
        <v>20</v>
      </c>
      <c r="I172" s="8">
        <f>-1*(EffortOutcomesAG0[[#This Row],[KPx]]*KSc-EffortOutcomesAG0[[#This Row],[KPz]]*KSa)</f>
        <v>-3.6802647907748724E-2</v>
      </c>
      <c r="J172" s="8">
        <f>(EffortOutcomesAG0[[#This Row],[KPx]]*$C$2-EffortOutcomesAG0[[#This Row],[Kpy]]*KSa)</f>
        <v>-0.36802647907748726</v>
      </c>
      <c r="K172" s="8">
        <f>EffortOutcomesAG0[[#This Row],[Kpy]]*KTc-EffortOutcomesAG0[[#This Row],[KPz]]*KTb</f>
        <v>2</v>
      </c>
      <c r="L172" s="8">
        <f>-1*(EffortOutcomesAG0[[#This Row],[KPx]]*KTc-EffortOutcomesAG0[[#This Row],[KPz]]*KTa)</f>
        <v>-18.036802647907749</v>
      </c>
      <c r="M172" s="8">
        <f>(EffortOutcomesAG0[[#This Row],[KPx]]*KTb-EffortOutcomesAG0[[#This Row],[Kpy]]*KTa)</f>
        <v>22.036802647907749</v>
      </c>
      <c r="N172" s="8">
        <f>-EffortOutcomesAG0[[#This Row],[Xp]]*a+EffortOutcomesAG0[[#This Row],[Yp]]*b+EffortOutcomesAG0[[#This Row],[Zp]]*c_</f>
        <v>40</v>
      </c>
      <c r="O172">
        <f>-IF(EffortOutcomesAG0[[#This Row],[Column2]]&gt;0,1,-1)*SQRT(EffortOutcomesAG0[[#This Row],[KPx''i]]^2+EffortOutcomesAG0[[#This Row],[KPx''j]]^2+EffortOutcomesAG0[[#This Row],[KPx''k]]^2)/Ksmag/Scale</f>
        <v>-14.144553685503745</v>
      </c>
      <c r="P172" s="9">
        <f>SQRT(EffortOutcomesAG0[[#This Row],[Kpy''i]]^2+EffortOutcomesAG0[[#This Row],[KPy''j]]^2+EffortOutcomesAG0[[#This Row],[KPy''k]]^2)/KTmag/Scale</f>
        <v>11.65437629320996</v>
      </c>
      <c r="Q1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2" s="14">
        <v>44872</v>
      </c>
      <c r="U172" s="9" t="s">
        <v>58</v>
      </c>
      <c r="V172" t="s">
        <v>55</v>
      </c>
      <c r="W172" t="s">
        <v>56</v>
      </c>
      <c r="X172">
        <v>0</v>
      </c>
      <c r="Y172">
        <v>4.375</v>
      </c>
      <c r="Z172">
        <v>4.7619047619047619</v>
      </c>
      <c r="AA172">
        <v>1.08843537414966</v>
      </c>
      <c r="AB172">
        <v>1.6326530612244896</v>
      </c>
      <c r="AC172">
        <v>0</v>
      </c>
      <c r="AD172">
        <v>0.61250000000000004</v>
      </c>
      <c r="AE172">
        <v>0.91874999999999996</v>
      </c>
      <c r="AF172">
        <v>0</v>
      </c>
      <c r="AJ172">
        <v>171</v>
      </c>
      <c r="AK172">
        <f>SUBTOTAL(9,EffortOutcomesAG0[[#This Row],[Allocation]:[Iin]])</f>
        <v>13.389243197278912</v>
      </c>
      <c r="AL172" t="str">
        <f>EffortOutcomesAG0[[#This Row],[WARDS]]&amp;EffortOutcomesAG0[[#This Row],[Role]]&amp;EffortOutcomesAG0[[#This Row],[Shifts]]</f>
        <v>WARACSEAM</v>
      </c>
      <c r="AN172">
        <f t="shared" si="4"/>
        <v>0</v>
      </c>
    </row>
    <row r="173" spans="2:40" x14ac:dyDescent="0.25">
      <c r="B173" s="8">
        <f>IF(EffortOutcomesAG0[[#This Row],[Apn]]=0,10,LOG(EffortOutcomesAG0[[#This Row],[Apn]]))</f>
        <v>1.2668968191029327E-2</v>
      </c>
      <c r="C173" s="8">
        <f>IF(EffortOutcomesAG0[[#This Row],[Ein]]=0,10,LOG(EffortOutcomesAG0[[#This Row],[Ein]]))</f>
        <v>10</v>
      </c>
      <c r="D173" s="8">
        <f>IF(EffortOutcomesAG0[[#This Row],[Iin]]=0,10,LOG(EffortOutcomesAG0[[#This Row],[Iin]]))</f>
        <v>10</v>
      </c>
      <c r="E173" s="8">
        <f>Kx-EffortOutcomesAG0[[#This Row],[Xp]]</f>
        <v>-1.2668968191029327E-2</v>
      </c>
      <c r="F173" s="8">
        <f>Ky-EffortOutcomesAG0[[#This Row],[Yp]]</f>
        <v>-11</v>
      </c>
      <c r="G173" s="8">
        <f>Kz-EffortOutcomesAG0[[#This Row],[Zp]]</f>
        <v>-9</v>
      </c>
      <c r="H173" s="8">
        <f>EffortOutcomesAG0[[#This Row],[Kpy]]*KSc-EffortOutcomesAG0[[#This Row],[KPz]]*KSb</f>
        <v>20</v>
      </c>
      <c r="I173" s="8">
        <f>-1*(EffortOutcomesAG0[[#This Row],[KPx]]*KSc-EffortOutcomesAG0[[#This Row],[KPz]]*KSa)</f>
        <v>-1.2668968191029327E-2</v>
      </c>
      <c r="J173" s="8">
        <f>(EffortOutcomesAG0[[#This Row],[KPx]]*$C$2-EffortOutcomesAG0[[#This Row],[Kpy]]*KSa)</f>
        <v>-0.12668968191029328</v>
      </c>
      <c r="K173" s="8">
        <f>EffortOutcomesAG0[[#This Row],[Kpy]]*KTc-EffortOutcomesAG0[[#This Row],[KPz]]*KTb</f>
        <v>2</v>
      </c>
      <c r="L173" s="8">
        <f>-1*(EffortOutcomesAG0[[#This Row],[KPx]]*KTc-EffortOutcomesAG0[[#This Row],[KPz]]*KTa)</f>
        <v>-18.012668968191029</v>
      </c>
      <c r="M173" s="8">
        <f>(EffortOutcomesAG0[[#This Row],[KPx]]*KTb-EffortOutcomesAG0[[#This Row],[Kpy]]*KTa)</f>
        <v>22.012668968191029</v>
      </c>
      <c r="N173" s="8">
        <f>-EffortOutcomesAG0[[#This Row],[Xp]]*a+EffortOutcomesAG0[[#This Row],[Yp]]*b+EffortOutcomesAG0[[#This Row],[Zp]]*c_</f>
        <v>40</v>
      </c>
      <c r="O173">
        <f>-IF(EffortOutcomesAG0[[#This Row],[Column2]]&gt;0,1,-1)*SQRT(EffortOutcomesAG0[[#This Row],[KPx''i]]^2+EffortOutcomesAG0[[#This Row],[KPx''j]]^2+EffortOutcomesAG0[[#This Row],[KPx''k]]^2)/Ksmag/Scale</f>
        <v>-14.142422189608427</v>
      </c>
      <c r="P173" s="9">
        <f>SQRT(EffortOutcomesAG0[[#This Row],[Kpy''i]]^2+EffortOutcomesAG0[[#This Row],[KPy''j]]^2+EffortOutcomesAG0[[#This Row],[KPy''k]]^2)/KTmag/Scale</f>
        <v>11.640545795199298</v>
      </c>
      <c r="Q1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3" s="14">
        <v>44872</v>
      </c>
      <c r="U173" s="9" t="s">
        <v>54</v>
      </c>
      <c r="V173" t="s">
        <v>55</v>
      </c>
      <c r="W173" t="s">
        <v>56</v>
      </c>
      <c r="X173">
        <v>0</v>
      </c>
      <c r="Y173">
        <v>2.3125</v>
      </c>
      <c r="Z173">
        <v>2.3809523809523809</v>
      </c>
      <c r="AA173">
        <v>1.0296010296010296</v>
      </c>
      <c r="AB173">
        <v>1.5444015444015442</v>
      </c>
      <c r="AC173">
        <v>0</v>
      </c>
      <c r="AD173">
        <v>0.64750000000000008</v>
      </c>
      <c r="AE173">
        <v>0.97125000000000006</v>
      </c>
      <c r="AF173">
        <v>0</v>
      </c>
      <c r="AJ173">
        <v>172</v>
      </c>
      <c r="AK173">
        <f>SUBTOTAL(9,EffortOutcomesAG0[[#This Row],[Allocation]:[Iin]])</f>
        <v>8.8862049549549553</v>
      </c>
      <c r="AL173" t="str">
        <f>EffortOutcomesAG0[[#This Row],[WARDS]]&amp;EffortOutcomesAG0[[#This Row],[Role]]&amp;EffortOutcomesAG0[[#This Row],[Shifts]]</f>
        <v>BANKCSEAM</v>
      </c>
      <c r="AN173">
        <f t="shared" si="4"/>
        <v>0</v>
      </c>
    </row>
    <row r="174" spans="2:40" x14ac:dyDescent="0.25">
      <c r="B174" s="8">
        <f>IF(EffortOutcomesAG0[[#This Row],[Apn]]=0,10,LOG(EffortOutcomesAG0[[#This Row],[Apn]]))</f>
        <v>-2.5435558141120237E-2</v>
      </c>
      <c r="C174" s="8">
        <f>IF(EffortOutcomesAG0[[#This Row],[Ein]]=0,10,LOG(EffortOutcomesAG0[[#This Row],[Ein]]))</f>
        <v>10</v>
      </c>
      <c r="D174" s="8">
        <f>IF(EffortOutcomesAG0[[#This Row],[Iin]]=0,10,LOG(EffortOutcomesAG0[[#This Row],[Iin]]))</f>
        <v>10</v>
      </c>
      <c r="E174" s="8">
        <f>Kx-EffortOutcomesAG0[[#This Row],[Xp]]</f>
        <v>2.5435558141120237E-2</v>
      </c>
      <c r="F174" s="8">
        <f>Ky-EffortOutcomesAG0[[#This Row],[Yp]]</f>
        <v>-11</v>
      </c>
      <c r="G174" s="8">
        <f>Kz-EffortOutcomesAG0[[#This Row],[Zp]]</f>
        <v>-9</v>
      </c>
      <c r="H174" s="8">
        <f>EffortOutcomesAG0[[#This Row],[Kpy]]*KSc-EffortOutcomesAG0[[#This Row],[KPz]]*KSb</f>
        <v>20</v>
      </c>
      <c r="I174" s="8">
        <f>-1*(EffortOutcomesAG0[[#This Row],[KPx]]*KSc-EffortOutcomesAG0[[#This Row],[KPz]]*KSa)</f>
        <v>2.5435558141120237E-2</v>
      </c>
      <c r="J174" s="8">
        <f>(EffortOutcomesAG0[[#This Row],[KPx]]*$C$2-EffortOutcomesAG0[[#This Row],[Kpy]]*KSa)</f>
        <v>0.2543555814112024</v>
      </c>
      <c r="K174" s="8">
        <f>EffortOutcomesAG0[[#This Row],[Kpy]]*KTc-EffortOutcomesAG0[[#This Row],[KPz]]*KTb</f>
        <v>2</v>
      </c>
      <c r="L174" s="8">
        <f>-1*(EffortOutcomesAG0[[#This Row],[KPx]]*KTc-EffortOutcomesAG0[[#This Row],[KPz]]*KTa)</f>
        <v>-17.974564441858881</v>
      </c>
      <c r="M174" s="8">
        <f>(EffortOutcomesAG0[[#This Row],[KPx]]*KTb-EffortOutcomesAG0[[#This Row],[Kpy]]*KTa)</f>
        <v>21.974564441858881</v>
      </c>
      <c r="N174" s="8">
        <f>-EffortOutcomesAG0[[#This Row],[Xp]]*a+EffortOutcomesAG0[[#This Row],[Yp]]*b+EffortOutcomesAG0[[#This Row],[Zp]]*c_</f>
        <v>40</v>
      </c>
      <c r="O174">
        <f>-IF(EffortOutcomesAG0[[#This Row],[Column2]]&gt;0,1,-1)*SQRT(EffortOutcomesAG0[[#This Row],[KPx''i]]^2+EffortOutcomesAG0[[#This Row],[KPx''j]]^2+EffortOutcomesAG0[[#This Row],[KPx''k]]^2)/Ksmag/Scale</f>
        <v>-14.143290701414097</v>
      </c>
      <c r="P174" s="9">
        <f>SQRT(EffortOutcomesAG0[[#This Row],[Kpy''i]]^2+EffortOutcomesAG0[[#This Row],[KPy''j]]^2+EffortOutcomesAG0[[#This Row],[KPy''k]]^2)/KTmag/Scale</f>
        <v>11.618709403973879</v>
      </c>
      <c r="Q1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4" s="14">
        <v>44873</v>
      </c>
      <c r="U174" s="9" t="s">
        <v>54</v>
      </c>
      <c r="V174" t="s">
        <v>55</v>
      </c>
      <c r="W174" t="s">
        <v>56</v>
      </c>
      <c r="X174">
        <v>0</v>
      </c>
      <c r="Y174">
        <v>2.3125</v>
      </c>
      <c r="Z174">
        <v>2.1809523809523812</v>
      </c>
      <c r="AA174">
        <v>0.94311454311454324</v>
      </c>
      <c r="AB174">
        <v>1.4146718146718149</v>
      </c>
      <c r="AC174">
        <v>0</v>
      </c>
      <c r="AD174">
        <v>0.70687772925764181</v>
      </c>
      <c r="AE174">
        <v>1.0603165938864627</v>
      </c>
      <c r="AF174">
        <v>0</v>
      </c>
      <c r="AJ174">
        <v>173</v>
      </c>
      <c r="AK174">
        <f>SUBTOTAL(9,EffortOutcomesAG0[[#This Row],[Allocation]:[Iin]])</f>
        <v>8.6184330618828433</v>
      </c>
      <c r="AL174" t="str">
        <f>EffortOutcomesAG0[[#This Row],[WARDS]]&amp;EffortOutcomesAG0[[#This Row],[Role]]&amp;EffortOutcomesAG0[[#This Row],[Shifts]]</f>
        <v>BANKCSEAM</v>
      </c>
      <c r="AN174">
        <f t="shared" si="4"/>
        <v>0</v>
      </c>
    </row>
    <row r="175" spans="2:40" x14ac:dyDescent="0.25">
      <c r="B175" s="8">
        <f>IF(EffortOutcomesAG0[[#This Row],[Apn]]=0,10,LOG(EffortOutcomesAG0[[#This Row],[Apn]]))</f>
        <v>-1.3018784244008845E-3</v>
      </c>
      <c r="C175" s="8">
        <f>IF(EffortOutcomesAG0[[#This Row],[Ein]]=0,10,LOG(EffortOutcomesAG0[[#This Row],[Ein]]))</f>
        <v>10</v>
      </c>
      <c r="D175" s="8">
        <f>IF(EffortOutcomesAG0[[#This Row],[Iin]]=0,10,LOG(EffortOutcomesAG0[[#This Row],[Iin]]))</f>
        <v>10</v>
      </c>
      <c r="E175" s="8">
        <f>Kx-EffortOutcomesAG0[[#This Row],[Xp]]</f>
        <v>1.3018784244008845E-3</v>
      </c>
      <c r="F175" s="8">
        <f>Ky-EffortOutcomesAG0[[#This Row],[Yp]]</f>
        <v>-11</v>
      </c>
      <c r="G175" s="8">
        <f>Kz-EffortOutcomesAG0[[#This Row],[Zp]]</f>
        <v>-9</v>
      </c>
      <c r="H175" s="8">
        <f>EffortOutcomesAG0[[#This Row],[Kpy]]*KSc-EffortOutcomesAG0[[#This Row],[KPz]]*KSb</f>
        <v>20</v>
      </c>
      <c r="I175" s="8">
        <f>-1*(EffortOutcomesAG0[[#This Row],[KPx]]*KSc-EffortOutcomesAG0[[#This Row],[KPz]]*KSa)</f>
        <v>1.3018784244008845E-3</v>
      </c>
      <c r="J175" s="8">
        <f>(EffortOutcomesAG0[[#This Row],[KPx]]*$C$2-EffortOutcomesAG0[[#This Row],[Kpy]]*KSa)</f>
        <v>1.3018784244008845E-2</v>
      </c>
      <c r="K175" s="8">
        <f>EffortOutcomesAG0[[#This Row],[Kpy]]*KTc-EffortOutcomesAG0[[#This Row],[KPz]]*KTb</f>
        <v>2</v>
      </c>
      <c r="L175" s="8">
        <f>-1*(EffortOutcomesAG0[[#This Row],[KPx]]*KTc-EffortOutcomesAG0[[#This Row],[KPz]]*KTa)</f>
        <v>-17.9986981215756</v>
      </c>
      <c r="M175" s="8">
        <f>(EffortOutcomesAG0[[#This Row],[KPx]]*KTb-EffortOutcomesAG0[[#This Row],[Kpy]]*KTa)</f>
        <v>21.9986981215756</v>
      </c>
      <c r="N175" s="8">
        <f>-EffortOutcomesAG0[[#This Row],[Xp]]*a+EffortOutcomesAG0[[#This Row],[Yp]]*b+EffortOutcomesAG0[[#This Row],[Zp]]*c_</f>
        <v>40</v>
      </c>
      <c r="O175">
        <f>-IF(EffortOutcomesAG0[[#This Row],[Column2]]&gt;0,1,-1)*SQRT(EffortOutcomesAG0[[#This Row],[KPx''i]]^2+EffortOutcomesAG0[[#This Row],[KPx''j]]^2+EffortOutcomesAG0[[#This Row],[KPx''k]]^2)/Ksmag/Scale</f>
        <v>-14.142138649858277</v>
      </c>
      <c r="P175" s="9">
        <f>SQRT(EffortOutcomesAG0[[#This Row],[Kpy''i]]^2+EffortOutcomesAG0[[#This Row],[KPy''j]]^2+EffortOutcomesAG0[[#This Row],[KPy''k]]^2)/KTmag/Scale</f>
        <v>11.632539512905332</v>
      </c>
      <c r="Q1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5" s="14">
        <v>44873</v>
      </c>
      <c r="U175" s="9" t="s">
        <v>58</v>
      </c>
      <c r="V175" t="s">
        <v>55</v>
      </c>
      <c r="W175" t="s">
        <v>56</v>
      </c>
      <c r="X175">
        <v>0</v>
      </c>
      <c r="Y175">
        <v>4.375</v>
      </c>
      <c r="Z175">
        <v>4.3619047619047624</v>
      </c>
      <c r="AA175">
        <v>0.99700680272108855</v>
      </c>
      <c r="AB175">
        <v>1.4955102040816328</v>
      </c>
      <c r="AC175">
        <v>0</v>
      </c>
      <c r="AD175">
        <v>0.66866812227074224</v>
      </c>
      <c r="AE175">
        <v>1.0030021834061134</v>
      </c>
      <c r="AF175">
        <v>0</v>
      </c>
      <c r="AJ175">
        <v>174</v>
      </c>
      <c r="AK175">
        <f>SUBTOTAL(9,EffortOutcomesAG0[[#This Row],[Allocation]:[Iin]])</f>
        <v>12.901092074384341</v>
      </c>
      <c r="AL175" t="str">
        <f>EffortOutcomesAG0[[#This Row],[WARDS]]&amp;EffortOutcomesAG0[[#This Row],[Role]]&amp;EffortOutcomesAG0[[#This Row],[Shifts]]</f>
        <v>WARACSEAM</v>
      </c>
      <c r="AN175">
        <f t="shared" si="4"/>
        <v>0</v>
      </c>
    </row>
    <row r="176" spans="2:40" x14ac:dyDescent="0.25">
      <c r="B176" s="8">
        <f>IF(EffortOutcomesAG0[[#This Row],[Apn]]=0,10,LOG(EffortOutcomesAG0[[#This Row],[Apn]]))</f>
        <v>-1.3018784244008845E-3</v>
      </c>
      <c r="C176" s="8">
        <f>IF(EffortOutcomesAG0[[#This Row],[Ein]]=0,10,LOG(EffortOutcomesAG0[[#This Row],[Ein]]))</f>
        <v>10</v>
      </c>
      <c r="D176" s="8">
        <f>IF(EffortOutcomesAG0[[#This Row],[Iin]]=0,10,LOG(EffortOutcomesAG0[[#This Row],[Iin]]))</f>
        <v>10</v>
      </c>
      <c r="E176" s="8">
        <f>Kx-EffortOutcomesAG0[[#This Row],[Xp]]</f>
        <v>1.3018784244008845E-3</v>
      </c>
      <c r="F176" s="8">
        <f>Ky-EffortOutcomesAG0[[#This Row],[Yp]]</f>
        <v>-11</v>
      </c>
      <c r="G176" s="8">
        <f>Kz-EffortOutcomesAG0[[#This Row],[Zp]]</f>
        <v>-9</v>
      </c>
      <c r="H176" s="8">
        <f>EffortOutcomesAG0[[#This Row],[Kpy]]*KSc-EffortOutcomesAG0[[#This Row],[KPz]]*KSb</f>
        <v>20</v>
      </c>
      <c r="I176" s="8">
        <f>-1*(EffortOutcomesAG0[[#This Row],[KPx]]*KSc-EffortOutcomesAG0[[#This Row],[KPz]]*KSa)</f>
        <v>1.3018784244008845E-3</v>
      </c>
      <c r="J176" s="8">
        <f>(EffortOutcomesAG0[[#This Row],[KPx]]*$C$2-EffortOutcomesAG0[[#This Row],[Kpy]]*KSa)</f>
        <v>1.3018784244008845E-2</v>
      </c>
      <c r="K176" s="8">
        <f>EffortOutcomesAG0[[#This Row],[Kpy]]*KTc-EffortOutcomesAG0[[#This Row],[KPz]]*KTb</f>
        <v>2</v>
      </c>
      <c r="L176" s="8">
        <f>-1*(EffortOutcomesAG0[[#This Row],[KPx]]*KTc-EffortOutcomesAG0[[#This Row],[KPz]]*KTa)</f>
        <v>-17.9986981215756</v>
      </c>
      <c r="M176" s="8">
        <f>(EffortOutcomesAG0[[#This Row],[KPx]]*KTb-EffortOutcomesAG0[[#This Row],[Kpy]]*KTa)</f>
        <v>21.9986981215756</v>
      </c>
      <c r="N176" s="8">
        <f>-EffortOutcomesAG0[[#This Row],[Xp]]*a+EffortOutcomesAG0[[#This Row],[Yp]]*b+EffortOutcomesAG0[[#This Row],[Zp]]*c_</f>
        <v>40</v>
      </c>
      <c r="O176">
        <f>-IF(EffortOutcomesAG0[[#This Row],[Column2]]&gt;0,1,-1)*SQRT(EffortOutcomesAG0[[#This Row],[KPx''i]]^2+EffortOutcomesAG0[[#This Row],[KPx''j]]^2+EffortOutcomesAG0[[#This Row],[KPx''k]]^2)/Ksmag/Scale</f>
        <v>-14.142138649858277</v>
      </c>
      <c r="P176" s="9">
        <f>SQRT(EffortOutcomesAG0[[#This Row],[Kpy''i]]^2+EffortOutcomesAG0[[#This Row],[KPy''j]]^2+EffortOutcomesAG0[[#This Row],[KPy''k]]^2)/KTmag/Scale</f>
        <v>11.632539512905332</v>
      </c>
      <c r="Q1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6" s="14">
        <v>44873</v>
      </c>
      <c r="U176" s="9" t="s">
        <v>57</v>
      </c>
      <c r="V176" t="s">
        <v>55</v>
      </c>
      <c r="W176" t="s">
        <v>56</v>
      </c>
      <c r="X176">
        <v>0</v>
      </c>
      <c r="Y176">
        <v>4.375</v>
      </c>
      <c r="Z176">
        <v>4.3619047619047624</v>
      </c>
      <c r="AA176">
        <v>0.99700680272108855</v>
      </c>
      <c r="AB176">
        <v>1.4955102040816328</v>
      </c>
      <c r="AC176">
        <v>0</v>
      </c>
      <c r="AD176">
        <v>0.66866812227074224</v>
      </c>
      <c r="AE176">
        <v>1.0030021834061134</v>
      </c>
      <c r="AF176">
        <v>0</v>
      </c>
      <c r="AJ176">
        <v>175</v>
      </c>
      <c r="AK176">
        <f>SUBTOTAL(9,EffortOutcomesAG0[[#This Row],[Allocation]:[Iin]])</f>
        <v>12.901092074384341</v>
      </c>
      <c r="AL176" t="str">
        <f>EffortOutcomesAG0[[#This Row],[WARDS]]&amp;EffortOutcomesAG0[[#This Row],[Role]]&amp;EffortOutcomesAG0[[#This Row],[Shifts]]</f>
        <v>WATTCSEAM</v>
      </c>
      <c r="AN176">
        <f t="shared" ref="AN176:AN193" si="5">SUM(AM176:AM176)</f>
        <v>0</v>
      </c>
    </row>
    <row r="177" spans="2:40" x14ac:dyDescent="0.25">
      <c r="B177" s="8">
        <f>IF(EffortOutcomesAG0[[#This Row],[Apn]]=0,10,LOG(EffortOutcomesAG0[[#This Row],[Apn]]))</f>
        <v>10</v>
      </c>
      <c r="C177" s="8">
        <f>IF(EffortOutcomesAG0[[#This Row],[Ein]]=0,10,LOG(EffortOutcomesAG0[[#This Row],[Ein]]))</f>
        <v>10</v>
      </c>
      <c r="D177" s="8">
        <f>IF(EffortOutcomesAG0[[#This Row],[Iin]]=0,10,LOG(EffortOutcomesAG0[[#This Row],[Iin]]))</f>
        <v>10</v>
      </c>
      <c r="E177" s="8">
        <f>Kx-EffortOutcomesAG0[[#This Row],[Xp]]</f>
        <v>-10</v>
      </c>
      <c r="F177" s="8">
        <f>Ky-EffortOutcomesAG0[[#This Row],[Yp]]</f>
        <v>-11</v>
      </c>
      <c r="G177" s="8">
        <f>Kz-EffortOutcomesAG0[[#This Row],[Zp]]</f>
        <v>-9</v>
      </c>
      <c r="H177" s="8">
        <f>EffortOutcomesAG0[[#This Row],[Kpy]]*KSc-EffortOutcomesAG0[[#This Row],[KPz]]*KSb</f>
        <v>20</v>
      </c>
      <c r="I177" s="8">
        <f>-1*(EffortOutcomesAG0[[#This Row],[KPx]]*KSc-EffortOutcomesAG0[[#This Row],[KPz]]*KSa)</f>
        <v>-10</v>
      </c>
      <c r="J177" s="8">
        <f>(EffortOutcomesAG0[[#This Row],[KPx]]*$C$2-EffortOutcomesAG0[[#This Row],[Kpy]]*KSa)</f>
        <v>-100</v>
      </c>
      <c r="K177" s="8">
        <f>EffortOutcomesAG0[[#This Row],[Kpy]]*KTc-EffortOutcomesAG0[[#This Row],[KPz]]*KTb</f>
        <v>2</v>
      </c>
      <c r="L177" s="8">
        <f>-1*(EffortOutcomesAG0[[#This Row],[KPx]]*KTc-EffortOutcomesAG0[[#This Row],[KPz]]*KTa)</f>
        <v>-28</v>
      </c>
      <c r="M177" s="8">
        <f>(EffortOutcomesAG0[[#This Row],[KPx]]*KTb-EffortOutcomesAG0[[#This Row],[Kpy]]*KTa)</f>
        <v>32</v>
      </c>
      <c r="N177" s="8">
        <f>-EffortOutcomesAG0[[#This Row],[Xp]]*a+EffortOutcomesAG0[[#This Row],[Yp]]*b+EffortOutcomesAG0[[#This Row],[Zp]]*c_</f>
        <v>40</v>
      </c>
      <c r="O177">
        <f>-IF(EffortOutcomesAG0[[#This Row],[Column2]]&gt;0,1,-1)*SQRT(EffortOutcomesAG0[[#This Row],[KPx''i]]^2+EffortOutcomesAG0[[#This Row],[KPx''j]]^2+EffortOutcomesAG0[[#This Row],[KPx''k]]^2)/Ksmag/Scale</f>
        <v>-72.456883730947197</v>
      </c>
      <c r="P177" s="9">
        <f>SQRT(EffortOutcomesAG0[[#This Row],[Kpy''i]]^2+EffortOutcomesAG0[[#This Row],[KPy''j]]^2+EffortOutcomesAG0[[#This Row],[KPy''k]]^2)/KTmag/Scale</f>
        <v>17.37814719698277</v>
      </c>
      <c r="Q1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7" s="14">
        <v>44873</v>
      </c>
      <c r="U177" s="9" t="s">
        <v>76</v>
      </c>
      <c r="V177" t="s">
        <v>55</v>
      </c>
      <c r="W177" t="s">
        <v>56</v>
      </c>
      <c r="X177">
        <v>0</v>
      </c>
      <c r="Y177">
        <v>0</v>
      </c>
      <c r="Z177">
        <v>0</v>
      </c>
      <c r="AJ177">
        <v>176</v>
      </c>
      <c r="AK177">
        <f>SUBTOTAL(9,EffortOutcomesAG0[[#This Row],[Allocation]:[Iin]])</f>
        <v>0</v>
      </c>
      <c r="AL177" t="str">
        <f>EffortOutcomesAG0[[#This Row],[WARDS]]&amp;EffortOutcomesAG0[[#This Row],[Role]]&amp;EffortOutcomesAG0[[#This Row],[Shifts]]</f>
        <v>OtherCSEAM</v>
      </c>
      <c r="AN177">
        <f t="shared" si="5"/>
        <v>0</v>
      </c>
    </row>
    <row r="178" spans="2:40" x14ac:dyDescent="0.25">
      <c r="B178" s="8">
        <f>IF(EffortOutcomesAG0[[#This Row],[Apn]]=0,10,LOG(EffortOutcomesAG0[[#This Row],[Apn]]))</f>
        <v>10</v>
      </c>
      <c r="C178" s="8">
        <f>IF(EffortOutcomesAG0[[#This Row],[Ein]]=0,10,LOG(EffortOutcomesAG0[[#This Row],[Ein]]))</f>
        <v>10</v>
      </c>
      <c r="D178" s="8">
        <f>IF(EffortOutcomesAG0[[#This Row],[Iin]]=0,10,LOG(EffortOutcomesAG0[[#This Row],[Iin]]))</f>
        <v>10</v>
      </c>
      <c r="E178" s="8">
        <f>Kx-EffortOutcomesAG0[[#This Row],[Xp]]</f>
        <v>-10</v>
      </c>
      <c r="F178" s="8">
        <f>Ky-EffortOutcomesAG0[[#This Row],[Yp]]</f>
        <v>-11</v>
      </c>
      <c r="G178" s="8">
        <f>Kz-EffortOutcomesAG0[[#This Row],[Zp]]</f>
        <v>-9</v>
      </c>
      <c r="H178" s="8">
        <f>EffortOutcomesAG0[[#This Row],[Kpy]]*KSc-EffortOutcomesAG0[[#This Row],[KPz]]*KSb</f>
        <v>20</v>
      </c>
      <c r="I178" s="8">
        <f>-1*(EffortOutcomesAG0[[#This Row],[KPx]]*KSc-EffortOutcomesAG0[[#This Row],[KPz]]*KSa)</f>
        <v>-10</v>
      </c>
      <c r="J178" s="8">
        <f>(EffortOutcomesAG0[[#This Row],[KPx]]*$C$2-EffortOutcomesAG0[[#This Row],[Kpy]]*KSa)</f>
        <v>-100</v>
      </c>
      <c r="K178" s="8">
        <f>EffortOutcomesAG0[[#This Row],[Kpy]]*KTc-EffortOutcomesAG0[[#This Row],[KPz]]*KTb</f>
        <v>2</v>
      </c>
      <c r="L178" s="8">
        <f>-1*(EffortOutcomesAG0[[#This Row],[KPx]]*KTc-EffortOutcomesAG0[[#This Row],[KPz]]*KTa)</f>
        <v>-28</v>
      </c>
      <c r="M178" s="8">
        <f>(EffortOutcomesAG0[[#This Row],[KPx]]*KTb-EffortOutcomesAG0[[#This Row],[Kpy]]*KTa)</f>
        <v>32</v>
      </c>
      <c r="N178" s="8">
        <f>-EffortOutcomesAG0[[#This Row],[Xp]]*a+EffortOutcomesAG0[[#This Row],[Yp]]*b+EffortOutcomesAG0[[#This Row],[Zp]]*c_</f>
        <v>40</v>
      </c>
      <c r="O178">
        <f>-IF(EffortOutcomesAG0[[#This Row],[Column2]]&gt;0,1,-1)*SQRT(EffortOutcomesAG0[[#This Row],[KPx''i]]^2+EffortOutcomesAG0[[#This Row],[KPx''j]]^2+EffortOutcomesAG0[[#This Row],[KPx''k]]^2)/Ksmag/Scale</f>
        <v>-72.456883730947197</v>
      </c>
      <c r="P178" s="9">
        <f>SQRT(EffortOutcomesAG0[[#This Row],[Kpy''i]]^2+EffortOutcomesAG0[[#This Row],[KPy''j]]^2+EffortOutcomesAG0[[#This Row],[KPy''k]]^2)/KTmag/Scale</f>
        <v>17.37814719698277</v>
      </c>
      <c r="Q1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8" s="14">
        <v>44874</v>
      </c>
      <c r="U178" s="9" t="s">
        <v>76</v>
      </c>
      <c r="V178" t="s">
        <v>55</v>
      </c>
      <c r="W178" t="s">
        <v>56</v>
      </c>
      <c r="X178">
        <v>0</v>
      </c>
      <c r="Y178">
        <v>0</v>
      </c>
      <c r="Z178">
        <v>0</v>
      </c>
      <c r="AJ178">
        <v>177</v>
      </c>
      <c r="AK178">
        <f>SUBTOTAL(9,EffortOutcomesAG0[[#This Row],[Allocation]:[Iin]])</f>
        <v>0</v>
      </c>
      <c r="AL178" t="str">
        <f>EffortOutcomesAG0[[#This Row],[WARDS]]&amp;EffortOutcomesAG0[[#This Row],[Role]]&amp;EffortOutcomesAG0[[#This Row],[Shifts]]</f>
        <v>OtherCSEAM</v>
      </c>
      <c r="AN178">
        <f t="shared" si="5"/>
        <v>0</v>
      </c>
    </row>
    <row r="179" spans="2:40" x14ac:dyDescent="0.25">
      <c r="B179" s="8">
        <f>IF(EffortOutcomesAG0[[#This Row],[Apn]]=0,10,LOG(EffortOutcomesAG0[[#This Row],[Apn]]))</f>
        <v>-5.0975295559835862E-2</v>
      </c>
      <c r="C179" s="8">
        <f>IF(EffortOutcomesAG0[[#This Row],[Ein]]=0,10,LOG(EffortOutcomesAG0[[#This Row],[Ein]]))</f>
        <v>10</v>
      </c>
      <c r="D179" s="8">
        <f>IF(EffortOutcomesAG0[[#This Row],[Iin]]=0,10,LOG(EffortOutcomesAG0[[#This Row],[Iin]]))</f>
        <v>10</v>
      </c>
      <c r="E179" s="8">
        <f>Kx-EffortOutcomesAG0[[#This Row],[Xp]]</f>
        <v>5.0975295559835862E-2</v>
      </c>
      <c r="F179" s="8">
        <f>Ky-EffortOutcomesAG0[[#This Row],[Yp]]</f>
        <v>-11</v>
      </c>
      <c r="G179" s="8">
        <f>Kz-EffortOutcomesAG0[[#This Row],[Zp]]</f>
        <v>-9</v>
      </c>
      <c r="H179" s="8">
        <f>EffortOutcomesAG0[[#This Row],[Kpy]]*KSc-EffortOutcomesAG0[[#This Row],[KPz]]*KSb</f>
        <v>20</v>
      </c>
      <c r="I179" s="8">
        <f>-1*(EffortOutcomesAG0[[#This Row],[KPx]]*KSc-EffortOutcomesAG0[[#This Row],[KPz]]*KSa)</f>
        <v>5.0975295559835862E-2</v>
      </c>
      <c r="J179" s="8">
        <f>(EffortOutcomesAG0[[#This Row],[KPx]]*$C$2-EffortOutcomesAG0[[#This Row],[Kpy]]*KSa)</f>
        <v>0.50975295559835865</v>
      </c>
      <c r="K179" s="8">
        <f>EffortOutcomesAG0[[#This Row],[Kpy]]*KTc-EffortOutcomesAG0[[#This Row],[KPz]]*KTb</f>
        <v>2</v>
      </c>
      <c r="L179" s="8">
        <f>-1*(EffortOutcomesAG0[[#This Row],[KPx]]*KTc-EffortOutcomesAG0[[#This Row],[KPz]]*KTa)</f>
        <v>-17.949024704440163</v>
      </c>
      <c r="M179" s="8">
        <f>(EffortOutcomesAG0[[#This Row],[KPx]]*KTb-EffortOutcomesAG0[[#This Row],[Kpy]]*KTa)</f>
        <v>21.949024704440163</v>
      </c>
      <c r="N179" s="8">
        <f>-EffortOutcomesAG0[[#This Row],[Xp]]*a+EffortOutcomesAG0[[#This Row],[Yp]]*b+EffortOutcomesAG0[[#This Row],[Zp]]*c_</f>
        <v>40</v>
      </c>
      <c r="O179">
        <f>-IF(EffortOutcomesAG0[[#This Row],[Column2]]&gt;0,1,-1)*SQRT(EffortOutcomesAG0[[#This Row],[KPx''i]]^2+EffortOutcomesAG0[[#This Row],[KPx''j]]^2+EffortOutcomesAG0[[#This Row],[KPx''k]]^2)/Ksmag/Scale</f>
        <v>-14.146774306471752</v>
      </c>
      <c r="P179" s="9">
        <f>SQRT(EffortOutcomesAG0[[#This Row],[Kpy''i]]^2+EffortOutcomesAG0[[#This Row],[KPy''j]]^2+EffortOutcomesAG0[[#This Row],[KPy''k]]^2)/KTmag/Scale</f>
        <v>11.604073805613325</v>
      </c>
      <c r="Q1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9" s="14">
        <v>44874</v>
      </c>
      <c r="U179" s="9" t="s">
        <v>57</v>
      </c>
      <c r="V179" t="s">
        <v>55</v>
      </c>
      <c r="W179" t="s">
        <v>56</v>
      </c>
      <c r="X179">
        <v>0</v>
      </c>
      <c r="Y179">
        <v>4.375</v>
      </c>
      <c r="Z179">
        <v>3.89047619047619</v>
      </c>
      <c r="AA179">
        <v>0.88925170068027204</v>
      </c>
      <c r="AB179">
        <v>1.3338775510204082</v>
      </c>
      <c r="AC179">
        <v>0</v>
      </c>
      <c r="AD179">
        <v>0.74969400244798046</v>
      </c>
      <c r="AE179">
        <v>1.1245410036719707</v>
      </c>
      <c r="AF179">
        <v>0</v>
      </c>
      <c r="AJ179">
        <v>178</v>
      </c>
      <c r="AK179">
        <f>SUBTOTAL(9,EffortOutcomesAG0[[#This Row],[Allocation]:[Iin]])</f>
        <v>12.36284044829682</v>
      </c>
      <c r="AL179" t="str">
        <f>EffortOutcomesAG0[[#This Row],[WARDS]]&amp;EffortOutcomesAG0[[#This Row],[Role]]&amp;EffortOutcomesAG0[[#This Row],[Shifts]]</f>
        <v>WATTCSEAM</v>
      </c>
      <c r="AN179">
        <f t="shared" si="5"/>
        <v>0</v>
      </c>
    </row>
    <row r="180" spans="2:40" x14ac:dyDescent="0.25">
      <c r="B180" s="8">
        <f>IF(EffortOutcomesAG0[[#This Row],[Apn]]=0,10,LOG(EffortOutcomesAG0[[#This Row],[Apn]]))</f>
        <v>-5.0975295559835862E-2</v>
      </c>
      <c r="C180" s="8">
        <f>IF(EffortOutcomesAG0[[#This Row],[Ein]]=0,10,LOG(EffortOutcomesAG0[[#This Row],[Ein]]))</f>
        <v>10</v>
      </c>
      <c r="D180" s="8">
        <f>IF(EffortOutcomesAG0[[#This Row],[Iin]]=0,10,LOG(EffortOutcomesAG0[[#This Row],[Iin]]))</f>
        <v>10</v>
      </c>
      <c r="E180" s="8">
        <f>Kx-EffortOutcomesAG0[[#This Row],[Xp]]</f>
        <v>5.0975295559835862E-2</v>
      </c>
      <c r="F180" s="8">
        <f>Ky-EffortOutcomesAG0[[#This Row],[Yp]]</f>
        <v>-11</v>
      </c>
      <c r="G180" s="8">
        <f>Kz-EffortOutcomesAG0[[#This Row],[Zp]]</f>
        <v>-9</v>
      </c>
      <c r="H180" s="8">
        <f>EffortOutcomesAG0[[#This Row],[Kpy]]*KSc-EffortOutcomesAG0[[#This Row],[KPz]]*KSb</f>
        <v>20</v>
      </c>
      <c r="I180" s="8">
        <f>-1*(EffortOutcomesAG0[[#This Row],[KPx]]*KSc-EffortOutcomesAG0[[#This Row],[KPz]]*KSa)</f>
        <v>5.0975295559835862E-2</v>
      </c>
      <c r="J180" s="8">
        <f>(EffortOutcomesAG0[[#This Row],[KPx]]*$C$2-EffortOutcomesAG0[[#This Row],[Kpy]]*KSa)</f>
        <v>0.50975295559835865</v>
      </c>
      <c r="K180" s="8">
        <f>EffortOutcomesAG0[[#This Row],[Kpy]]*KTc-EffortOutcomesAG0[[#This Row],[KPz]]*KTb</f>
        <v>2</v>
      </c>
      <c r="L180" s="8">
        <f>-1*(EffortOutcomesAG0[[#This Row],[KPx]]*KTc-EffortOutcomesAG0[[#This Row],[KPz]]*KTa)</f>
        <v>-17.949024704440163</v>
      </c>
      <c r="M180" s="8">
        <f>(EffortOutcomesAG0[[#This Row],[KPx]]*KTb-EffortOutcomesAG0[[#This Row],[Kpy]]*KTa)</f>
        <v>21.949024704440163</v>
      </c>
      <c r="N180" s="8">
        <f>-EffortOutcomesAG0[[#This Row],[Xp]]*a+EffortOutcomesAG0[[#This Row],[Yp]]*b+EffortOutcomesAG0[[#This Row],[Zp]]*c_</f>
        <v>40</v>
      </c>
      <c r="O180">
        <f>-IF(EffortOutcomesAG0[[#This Row],[Column2]]&gt;0,1,-1)*SQRT(EffortOutcomesAG0[[#This Row],[KPx''i]]^2+EffortOutcomesAG0[[#This Row],[KPx''j]]^2+EffortOutcomesAG0[[#This Row],[KPx''k]]^2)/Ksmag/Scale</f>
        <v>-14.146774306471752</v>
      </c>
      <c r="P180" s="9">
        <f>SQRT(EffortOutcomesAG0[[#This Row],[Kpy''i]]^2+EffortOutcomesAG0[[#This Row],[KPy''j]]^2+EffortOutcomesAG0[[#This Row],[KPy''k]]^2)/KTmag/Scale</f>
        <v>11.604073805613325</v>
      </c>
      <c r="Q1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0" s="14">
        <v>44874</v>
      </c>
      <c r="U180" s="9" t="s">
        <v>58</v>
      </c>
      <c r="V180" t="s">
        <v>55</v>
      </c>
      <c r="W180" t="s">
        <v>56</v>
      </c>
      <c r="X180">
        <v>0</v>
      </c>
      <c r="Y180">
        <v>4.375</v>
      </c>
      <c r="Z180">
        <v>3.89047619047619</v>
      </c>
      <c r="AA180">
        <v>0.88925170068027204</v>
      </c>
      <c r="AB180">
        <v>1.3338775510204082</v>
      </c>
      <c r="AC180">
        <v>0</v>
      </c>
      <c r="AD180">
        <v>0.74969400244798046</v>
      </c>
      <c r="AE180">
        <v>1.1245410036719707</v>
      </c>
      <c r="AF180">
        <v>0</v>
      </c>
      <c r="AJ180">
        <v>179</v>
      </c>
      <c r="AK180">
        <f>SUBTOTAL(9,EffortOutcomesAG0[[#This Row],[Allocation]:[Iin]])</f>
        <v>12.36284044829682</v>
      </c>
      <c r="AL180" t="str">
        <f>EffortOutcomesAG0[[#This Row],[WARDS]]&amp;EffortOutcomesAG0[[#This Row],[Role]]&amp;EffortOutcomesAG0[[#This Row],[Shifts]]</f>
        <v>WARACSEAM</v>
      </c>
      <c r="AN180">
        <f t="shared" si="5"/>
        <v>0</v>
      </c>
    </row>
    <row r="181" spans="2:40" x14ac:dyDescent="0.25">
      <c r="B181" s="8">
        <f>IF(EffortOutcomesAG0[[#This Row],[Apn]]=0,10,LOG(EffortOutcomesAG0[[#This Row],[Apn]]))</f>
        <v>-7.5108975276555232E-2</v>
      </c>
      <c r="C181" s="8">
        <f>IF(EffortOutcomesAG0[[#This Row],[Ein]]=0,10,LOG(EffortOutcomesAG0[[#This Row],[Ein]]))</f>
        <v>10</v>
      </c>
      <c r="D181" s="8">
        <f>IF(EffortOutcomesAG0[[#This Row],[Iin]]=0,10,LOG(EffortOutcomesAG0[[#This Row],[Iin]]))</f>
        <v>10</v>
      </c>
      <c r="E181" s="8">
        <f>Kx-EffortOutcomesAG0[[#This Row],[Xp]]</f>
        <v>7.5108975276555232E-2</v>
      </c>
      <c r="F181" s="8">
        <f>Ky-EffortOutcomesAG0[[#This Row],[Yp]]</f>
        <v>-11</v>
      </c>
      <c r="G181" s="8">
        <f>Kz-EffortOutcomesAG0[[#This Row],[Zp]]</f>
        <v>-9</v>
      </c>
      <c r="H181" s="8">
        <f>EffortOutcomesAG0[[#This Row],[Kpy]]*KSc-EffortOutcomesAG0[[#This Row],[KPz]]*KSb</f>
        <v>20</v>
      </c>
      <c r="I181" s="8">
        <f>-1*(EffortOutcomesAG0[[#This Row],[KPx]]*KSc-EffortOutcomesAG0[[#This Row],[KPz]]*KSa)</f>
        <v>7.5108975276555232E-2</v>
      </c>
      <c r="J181" s="8">
        <f>(EffortOutcomesAG0[[#This Row],[KPx]]*$C$2-EffortOutcomesAG0[[#This Row],[Kpy]]*KSa)</f>
        <v>0.75108975276555234</v>
      </c>
      <c r="K181" s="8">
        <f>EffortOutcomesAG0[[#This Row],[Kpy]]*KTc-EffortOutcomesAG0[[#This Row],[KPz]]*KTb</f>
        <v>2</v>
      </c>
      <c r="L181" s="8">
        <f>-1*(EffortOutcomesAG0[[#This Row],[KPx]]*KTc-EffortOutcomesAG0[[#This Row],[KPz]]*KTa)</f>
        <v>-17.924891024723443</v>
      </c>
      <c r="M181" s="8">
        <f>(EffortOutcomesAG0[[#This Row],[KPx]]*KTb-EffortOutcomesAG0[[#This Row],[Kpy]]*KTa)</f>
        <v>21.924891024723443</v>
      </c>
      <c r="N181" s="8">
        <f>-EffortOutcomesAG0[[#This Row],[Xp]]*a+EffortOutcomesAG0[[#This Row],[Yp]]*b+EffortOutcomesAG0[[#This Row],[Zp]]*c_</f>
        <v>40</v>
      </c>
      <c r="O181">
        <f>-IF(EffortOutcomesAG0[[#This Row],[Column2]]&gt;0,1,-1)*SQRT(EffortOutcomesAG0[[#This Row],[KPx''i]]^2+EffortOutcomesAG0[[#This Row],[KPx''j]]^2+EffortOutcomesAG0[[#This Row],[KPx''k]]^2)/Ksmag/Scale</f>
        <v>-14.152204372020574</v>
      </c>
      <c r="P181" s="9">
        <f>SQRT(EffortOutcomesAG0[[#This Row],[Kpy''i]]^2+EffortOutcomesAG0[[#This Row],[KPy''j]]^2+EffortOutcomesAG0[[#This Row],[KPy''k]]^2)/KTmag/Scale</f>
        <v>11.590244207192889</v>
      </c>
      <c r="Q1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1" s="14">
        <v>44874</v>
      </c>
      <c r="U181" s="9" t="s">
        <v>54</v>
      </c>
      <c r="V181" t="s">
        <v>55</v>
      </c>
      <c r="W181" t="s">
        <v>56</v>
      </c>
      <c r="X181">
        <v>0</v>
      </c>
      <c r="Y181">
        <v>2.3125</v>
      </c>
      <c r="Z181">
        <v>1.945238095238095</v>
      </c>
      <c r="AA181">
        <v>0.84118404118404111</v>
      </c>
      <c r="AB181">
        <v>1.2617760617760616</v>
      </c>
      <c r="AC181">
        <v>0</v>
      </c>
      <c r="AD181">
        <v>0.79253365973072221</v>
      </c>
      <c r="AE181">
        <v>1.1888004895960833</v>
      </c>
      <c r="AF181">
        <v>0</v>
      </c>
      <c r="AJ181">
        <v>180</v>
      </c>
      <c r="AK181">
        <f>SUBTOTAL(9,EffortOutcomesAG0[[#This Row],[Allocation]:[Iin]])</f>
        <v>8.3420323475250022</v>
      </c>
      <c r="AL181" t="str">
        <f>EffortOutcomesAG0[[#This Row],[WARDS]]&amp;EffortOutcomesAG0[[#This Row],[Role]]&amp;EffortOutcomesAG0[[#This Row],[Shifts]]</f>
        <v>BANKCSEAM</v>
      </c>
      <c r="AN181">
        <f t="shared" si="5"/>
        <v>0</v>
      </c>
    </row>
    <row r="182" spans="2:40" x14ac:dyDescent="0.25">
      <c r="B182" s="8">
        <f>IF(EffortOutcomesAG0[[#This Row],[Apn]]=0,10,LOG(EffortOutcomesAG0[[#This Row],[Apn]]))</f>
        <v>-0.11927466998592914</v>
      </c>
      <c r="C182" s="8">
        <f>IF(EffortOutcomesAG0[[#This Row],[Ein]]=0,10,LOG(EffortOutcomesAG0[[#This Row],[Ein]]))</f>
        <v>10</v>
      </c>
      <c r="D182" s="8">
        <f>IF(EffortOutcomesAG0[[#This Row],[Iin]]=0,10,LOG(EffortOutcomesAG0[[#This Row],[Iin]]))</f>
        <v>10</v>
      </c>
      <c r="E182" s="8">
        <f>Kx-EffortOutcomesAG0[[#This Row],[Xp]]</f>
        <v>0.11927466998592914</v>
      </c>
      <c r="F182" s="8">
        <f>Ky-EffortOutcomesAG0[[#This Row],[Yp]]</f>
        <v>-11</v>
      </c>
      <c r="G182" s="8">
        <f>Kz-EffortOutcomesAG0[[#This Row],[Zp]]</f>
        <v>-9</v>
      </c>
      <c r="H182" s="8">
        <f>EffortOutcomesAG0[[#This Row],[Kpy]]*KSc-EffortOutcomesAG0[[#This Row],[KPz]]*KSb</f>
        <v>20</v>
      </c>
      <c r="I182" s="8">
        <f>-1*(EffortOutcomesAG0[[#This Row],[KPx]]*KSc-EffortOutcomesAG0[[#This Row],[KPz]]*KSa)</f>
        <v>0.11927466998592914</v>
      </c>
      <c r="J182" s="8">
        <f>(EffortOutcomesAG0[[#This Row],[KPx]]*$C$2-EffortOutcomesAG0[[#This Row],[Kpy]]*KSa)</f>
        <v>1.1927466998592915</v>
      </c>
      <c r="K182" s="8">
        <f>EffortOutcomesAG0[[#This Row],[Kpy]]*KTc-EffortOutcomesAG0[[#This Row],[KPz]]*KTb</f>
        <v>2</v>
      </c>
      <c r="L182" s="8">
        <f>-1*(EffortOutcomesAG0[[#This Row],[KPx]]*KTc-EffortOutcomesAG0[[#This Row],[KPz]]*KTa)</f>
        <v>-17.880725330014069</v>
      </c>
      <c r="M182" s="8">
        <f>(EffortOutcomesAG0[[#This Row],[KPx]]*KTb-EffortOutcomesAG0[[#This Row],[Kpy]]*KTa)</f>
        <v>21.880725330014069</v>
      </c>
      <c r="N182" s="8">
        <f>-EffortOutcomesAG0[[#This Row],[Xp]]*a+EffortOutcomesAG0[[#This Row],[Yp]]*b+EffortOutcomesAG0[[#This Row],[Zp]]*c_</f>
        <v>40</v>
      </c>
      <c r="O182">
        <f>-IF(EffortOutcomesAG0[[#This Row],[Column2]]&gt;0,1,-1)*SQRT(EffortOutcomesAG0[[#This Row],[KPx''i]]^2+EffortOutcomesAG0[[#This Row],[KPx''j]]^2+EffortOutcomesAG0[[#This Row],[KPx''k]]^2)/Ksmag/Scale</f>
        <v>-14.167513386916658</v>
      </c>
      <c r="P182" s="9">
        <f>SQRT(EffortOutcomesAG0[[#This Row],[Kpy''i]]^2+EffortOutcomesAG0[[#This Row],[KPy''j]]^2+EffortOutcomesAG0[[#This Row],[KPy''k]]^2)/KTmag/Scale</f>
        <v>11.564936080634185</v>
      </c>
      <c r="Q1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2" s="14">
        <v>44875</v>
      </c>
      <c r="U182" s="9" t="s">
        <v>54</v>
      </c>
      <c r="V182" t="s">
        <v>55</v>
      </c>
      <c r="W182" t="s">
        <v>56</v>
      </c>
      <c r="X182">
        <v>0</v>
      </c>
      <c r="Y182">
        <v>2.3125</v>
      </c>
      <c r="Z182">
        <v>1.7571428571428569</v>
      </c>
      <c r="AA182">
        <v>0.75984555984555979</v>
      </c>
      <c r="AB182">
        <v>1.1397683397683396</v>
      </c>
      <c r="AC182">
        <v>0</v>
      </c>
      <c r="AD182">
        <v>0.87737127371273727</v>
      </c>
      <c r="AE182">
        <v>1.3160569105691058</v>
      </c>
      <c r="AF182">
        <v>0</v>
      </c>
      <c r="AJ182">
        <v>181</v>
      </c>
      <c r="AK182">
        <f>SUBTOTAL(9,EffortOutcomesAG0[[#This Row],[Allocation]:[Iin]])</f>
        <v>8.1626849410385987</v>
      </c>
      <c r="AL182" t="str">
        <f>EffortOutcomesAG0[[#This Row],[WARDS]]&amp;EffortOutcomesAG0[[#This Row],[Role]]&amp;EffortOutcomesAG0[[#This Row],[Shifts]]</f>
        <v>BANKCSEAM</v>
      </c>
      <c r="AN182">
        <f t="shared" si="5"/>
        <v>0</v>
      </c>
    </row>
    <row r="183" spans="2:40" x14ac:dyDescent="0.25">
      <c r="B183" s="8">
        <f>IF(EffortOutcomesAG0[[#This Row],[Apn]]=0,10,LOG(EffortOutcomesAG0[[#This Row],[Apn]]))</f>
        <v>-9.5140990269209885E-2</v>
      </c>
      <c r="C183" s="8">
        <f>IF(EffortOutcomesAG0[[#This Row],[Ein]]=0,10,LOG(EffortOutcomesAG0[[#This Row],[Ein]]))</f>
        <v>10</v>
      </c>
      <c r="D183" s="8">
        <f>IF(EffortOutcomesAG0[[#This Row],[Iin]]=0,10,LOG(EffortOutcomesAG0[[#This Row],[Iin]]))</f>
        <v>10</v>
      </c>
      <c r="E183" s="8">
        <f>Kx-EffortOutcomesAG0[[#This Row],[Xp]]</f>
        <v>9.5140990269209885E-2</v>
      </c>
      <c r="F183" s="8">
        <f>Ky-EffortOutcomesAG0[[#This Row],[Yp]]</f>
        <v>-11</v>
      </c>
      <c r="G183" s="8">
        <f>Kz-EffortOutcomesAG0[[#This Row],[Zp]]</f>
        <v>-9</v>
      </c>
      <c r="H183" s="8">
        <f>EffortOutcomesAG0[[#This Row],[Kpy]]*KSc-EffortOutcomesAG0[[#This Row],[KPz]]*KSb</f>
        <v>20</v>
      </c>
      <c r="I183" s="8">
        <f>-1*(EffortOutcomesAG0[[#This Row],[KPx]]*KSc-EffortOutcomesAG0[[#This Row],[KPz]]*KSa)</f>
        <v>9.5140990269209885E-2</v>
      </c>
      <c r="J183" s="8">
        <f>(EffortOutcomesAG0[[#This Row],[KPx]]*$C$2-EffortOutcomesAG0[[#This Row],[Kpy]]*KSa)</f>
        <v>0.9514099026920988</v>
      </c>
      <c r="K183" s="8">
        <f>EffortOutcomesAG0[[#This Row],[Kpy]]*KTc-EffortOutcomesAG0[[#This Row],[KPz]]*KTb</f>
        <v>2</v>
      </c>
      <c r="L183" s="8">
        <f>-1*(EffortOutcomesAG0[[#This Row],[KPx]]*KTc-EffortOutcomesAG0[[#This Row],[KPz]]*KTa)</f>
        <v>-17.904859009730789</v>
      </c>
      <c r="M183" s="8">
        <f>(EffortOutcomesAG0[[#This Row],[KPx]]*KTb-EffortOutcomesAG0[[#This Row],[Kpy]]*KTa)</f>
        <v>21.904859009730789</v>
      </c>
      <c r="N183" s="8">
        <f>-EffortOutcomesAG0[[#This Row],[Xp]]*a+EffortOutcomesAG0[[#This Row],[Yp]]*b+EffortOutcomesAG0[[#This Row],[Zp]]*c_</f>
        <v>40</v>
      </c>
      <c r="O183">
        <f>-IF(EffortOutcomesAG0[[#This Row],[Column2]]&gt;0,1,-1)*SQRT(EffortOutcomesAG0[[#This Row],[KPx''i]]^2+EffortOutcomesAG0[[#This Row],[KPx''j]]^2+EffortOutcomesAG0[[#This Row],[KPx''k]]^2)/Ksmag/Scale</f>
        <v>-14.158287901631502</v>
      </c>
      <c r="P183" s="9">
        <f>SQRT(EffortOutcomesAG0[[#This Row],[Kpy''i]]^2+EffortOutcomesAG0[[#This Row],[KPy''j]]^2+EffortOutcomesAG0[[#This Row],[KPy''k]]^2)/KTmag/Scale</f>
        <v>11.57876522198087</v>
      </c>
      <c r="Q1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3" s="14">
        <v>44875</v>
      </c>
      <c r="U183" s="9" t="s">
        <v>57</v>
      </c>
      <c r="V183" t="s">
        <v>55</v>
      </c>
      <c r="W183" t="s">
        <v>56</v>
      </c>
      <c r="X183">
        <v>0</v>
      </c>
      <c r="Y183">
        <v>4.375</v>
      </c>
      <c r="Z183">
        <v>3.5142857142857133</v>
      </c>
      <c r="AA183">
        <v>0.80326530612244873</v>
      </c>
      <c r="AB183">
        <v>1.2048979591836733</v>
      </c>
      <c r="AC183">
        <v>0</v>
      </c>
      <c r="AD183">
        <v>0.82994579945799474</v>
      </c>
      <c r="AE183">
        <v>1.2449186991869923</v>
      </c>
      <c r="AF183">
        <v>0</v>
      </c>
      <c r="AJ183">
        <v>182</v>
      </c>
      <c r="AK183">
        <f>SUBTOTAL(9,EffortOutcomesAG0[[#This Row],[Allocation]:[Iin]])</f>
        <v>11.972313478236824</v>
      </c>
      <c r="AL183" t="str">
        <f>EffortOutcomesAG0[[#This Row],[WARDS]]&amp;EffortOutcomesAG0[[#This Row],[Role]]&amp;EffortOutcomesAG0[[#This Row],[Shifts]]</f>
        <v>WATTCSEAM</v>
      </c>
      <c r="AN183">
        <f t="shared" si="5"/>
        <v>0</v>
      </c>
    </row>
    <row r="184" spans="2:40" x14ac:dyDescent="0.25">
      <c r="B184" s="8">
        <f>IF(EffortOutcomesAG0[[#This Row],[Apn]]=0,10,LOG(EffortOutcomesAG0[[#This Row],[Apn]]))</f>
        <v>10</v>
      </c>
      <c r="C184" s="8">
        <f>IF(EffortOutcomesAG0[[#This Row],[Ein]]=0,10,LOG(EffortOutcomesAG0[[#This Row],[Ein]]))</f>
        <v>10</v>
      </c>
      <c r="D184" s="8">
        <f>IF(EffortOutcomesAG0[[#This Row],[Iin]]=0,10,LOG(EffortOutcomesAG0[[#This Row],[Iin]]))</f>
        <v>10</v>
      </c>
      <c r="E184" s="8">
        <f>Kx-EffortOutcomesAG0[[#This Row],[Xp]]</f>
        <v>-10</v>
      </c>
      <c r="F184" s="8">
        <f>Ky-EffortOutcomesAG0[[#This Row],[Yp]]</f>
        <v>-11</v>
      </c>
      <c r="G184" s="8">
        <f>Kz-EffortOutcomesAG0[[#This Row],[Zp]]</f>
        <v>-9</v>
      </c>
      <c r="H184" s="8">
        <f>EffortOutcomesAG0[[#This Row],[Kpy]]*KSc-EffortOutcomesAG0[[#This Row],[KPz]]*KSb</f>
        <v>20</v>
      </c>
      <c r="I184" s="8">
        <f>-1*(EffortOutcomesAG0[[#This Row],[KPx]]*KSc-EffortOutcomesAG0[[#This Row],[KPz]]*KSa)</f>
        <v>-10</v>
      </c>
      <c r="J184" s="8">
        <f>(EffortOutcomesAG0[[#This Row],[KPx]]*$C$2-EffortOutcomesAG0[[#This Row],[Kpy]]*KSa)</f>
        <v>-100</v>
      </c>
      <c r="K184" s="8">
        <f>EffortOutcomesAG0[[#This Row],[Kpy]]*KTc-EffortOutcomesAG0[[#This Row],[KPz]]*KTb</f>
        <v>2</v>
      </c>
      <c r="L184" s="8">
        <f>-1*(EffortOutcomesAG0[[#This Row],[KPx]]*KTc-EffortOutcomesAG0[[#This Row],[KPz]]*KTa)</f>
        <v>-28</v>
      </c>
      <c r="M184" s="8">
        <f>(EffortOutcomesAG0[[#This Row],[KPx]]*KTb-EffortOutcomesAG0[[#This Row],[Kpy]]*KTa)</f>
        <v>32</v>
      </c>
      <c r="N184" s="8">
        <f>-EffortOutcomesAG0[[#This Row],[Xp]]*a+EffortOutcomesAG0[[#This Row],[Yp]]*b+EffortOutcomesAG0[[#This Row],[Zp]]*c_</f>
        <v>40</v>
      </c>
      <c r="O184">
        <f>-IF(EffortOutcomesAG0[[#This Row],[Column2]]&gt;0,1,-1)*SQRT(EffortOutcomesAG0[[#This Row],[KPx''i]]^2+EffortOutcomesAG0[[#This Row],[KPx''j]]^2+EffortOutcomesAG0[[#This Row],[KPx''k]]^2)/Ksmag/Scale</f>
        <v>-72.456883730947197</v>
      </c>
      <c r="P184" s="9">
        <f>SQRT(EffortOutcomesAG0[[#This Row],[Kpy''i]]^2+EffortOutcomesAG0[[#This Row],[KPy''j]]^2+EffortOutcomesAG0[[#This Row],[KPy''k]]^2)/KTmag/Scale</f>
        <v>17.37814719698277</v>
      </c>
      <c r="Q1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4" s="14">
        <v>44875</v>
      </c>
      <c r="U184" s="9" t="s">
        <v>76</v>
      </c>
      <c r="V184" t="s">
        <v>55</v>
      </c>
      <c r="W184" t="s">
        <v>56</v>
      </c>
      <c r="X184">
        <v>0</v>
      </c>
      <c r="Y184">
        <v>0</v>
      </c>
      <c r="Z184">
        <v>0</v>
      </c>
      <c r="AJ184">
        <v>183</v>
      </c>
      <c r="AK184">
        <f>SUBTOTAL(9,EffortOutcomesAG0[[#This Row],[Allocation]:[Iin]])</f>
        <v>0</v>
      </c>
      <c r="AL184" t="str">
        <f>EffortOutcomesAG0[[#This Row],[WARDS]]&amp;EffortOutcomesAG0[[#This Row],[Role]]&amp;EffortOutcomesAG0[[#This Row],[Shifts]]</f>
        <v>OtherCSEAM</v>
      </c>
      <c r="AN184">
        <f t="shared" si="5"/>
        <v>0</v>
      </c>
    </row>
    <row r="185" spans="2:40" x14ac:dyDescent="0.25">
      <c r="B185" s="8">
        <f>IF(EffortOutcomesAG0[[#This Row],[Apn]]=0,10,LOG(EffortOutcomesAG0[[#This Row],[Apn]]))</f>
        <v>-9.5140990269209885E-2</v>
      </c>
      <c r="C185" s="8">
        <f>IF(EffortOutcomesAG0[[#This Row],[Ein]]=0,10,LOG(EffortOutcomesAG0[[#This Row],[Ein]]))</f>
        <v>10</v>
      </c>
      <c r="D185" s="8">
        <f>IF(EffortOutcomesAG0[[#This Row],[Iin]]=0,10,LOG(EffortOutcomesAG0[[#This Row],[Iin]]))</f>
        <v>10</v>
      </c>
      <c r="E185" s="8">
        <f>Kx-EffortOutcomesAG0[[#This Row],[Xp]]</f>
        <v>9.5140990269209885E-2</v>
      </c>
      <c r="F185" s="8">
        <f>Ky-EffortOutcomesAG0[[#This Row],[Yp]]</f>
        <v>-11</v>
      </c>
      <c r="G185" s="8">
        <f>Kz-EffortOutcomesAG0[[#This Row],[Zp]]</f>
        <v>-9</v>
      </c>
      <c r="H185" s="8">
        <f>EffortOutcomesAG0[[#This Row],[Kpy]]*KSc-EffortOutcomesAG0[[#This Row],[KPz]]*KSb</f>
        <v>20</v>
      </c>
      <c r="I185" s="8">
        <f>-1*(EffortOutcomesAG0[[#This Row],[KPx]]*KSc-EffortOutcomesAG0[[#This Row],[KPz]]*KSa)</f>
        <v>9.5140990269209885E-2</v>
      </c>
      <c r="J185" s="8">
        <f>(EffortOutcomesAG0[[#This Row],[KPx]]*$C$2-EffortOutcomesAG0[[#This Row],[Kpy]]*KSa)</f>
        <v>0.9514099026920988</v>
      </c>
      <c r="K185" s="8">
        <f>EffortOutcomesAG0[[#This Row],[Kpy]]*KTc-EffortOutcomesAG0[[#This Row],[KPz]]*KTb</f>
        <v>2</v>
      </c>
      <c r="L185" s="8">
        <f>-1*(EffortOutcomesAG0[[#This Row],[KPx]]*KTc-EffortOutcomesAG0[[#This Row],[KPz]]*KTa)</f>
        <v>-17.904859009730789</v>
      </c>
      <c r="M185" s="8">
        <f>(EffortOutcomesAG0[[#This Row],[KPx]]*KTb-EffortOutcomesAG0[[#This Row],[Kpy]]*KTa)</f>
        <v>21.904859009730789</v>
      </c>
      <c r="N185" s="8">
        <f>-EffortOutcomesAG0[[#This Row],[Xp]]*a+EffortOutcomesAG0[[#This Row],[Yp]]*b+EffortOutcomesAG0[[#This Row],[Zp]]*c_</f>
        <v>40</v>
      </c>
      <c r="O185">
        <f>-IF(EffortOutcomesAG0[[#This Row],[Column2]]&gt;0,1,-1)*SQRT(EffortOutcomesAG0[[#This Row],[KPx''i]]^2+EffortOutcomesAG0[[#This Row],[KPx''j]]^2+EffortOutcomesAG0[[#This Row],[KPx''k]]^2)/Ksmag/Scale</f>
        <v>-14.158287901631502</v>
      </c>
      <c r="P185" s="9">
        <f>SQRT(EffortOutcomesAG0[[#This Row],[Kpy''i]]^2+EffortOutcomesAG0[[#This Row],[KPy''j]]^2+EffortOutcomesAG0[[#This Row],[KPy''k]]^2)/KTmag/Scale</f>
        <v>11.57876522198087</v>
      </c>
      <c r="Q1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5" s="14">
        <v>44875</v>
      </c>
      <c r="U185" s="9" t="s">
        <v>58</v>
      </c>
      <c r="V185" t="s">
        <v>55</v>
      </c>
      <c r="W185" t="s">
        <v>56</v>
      </c>
      <c r="X185">
        <v>0</v>
      </c>
      <c r="Y185">
        <v>4.375</v>
      </c>
      <c r="Z185">
        <v>3.5142857142857133</v>
      </c>
      <c r="AA185">
        <v>0.80326530612244873</v>
      </c>
      <c r="AB185">
        <v>1.2048979591836733</v>
      </c>
      <c r="AC185">
        <v>0</v>
      </c>
      <c r="AD185">
        <v>0.82994579945799474</v>
      </c>
      <c r="AE185">
        <v>1.2449186991869923</v>
      </c>
      <c r="AF185">
        <v>0</v>
      </c>
      <c r="AJ185">
        <v>184</v>
      </c>
      <c r="AK185">
        <f>SUBTOTAL(9,EffortOutcomesAG0[[#This Row],[Allocation]:[Iin]])</f>
        <v>11.972313478236824</v>
      </c>
      <c r="AL185" t="str">
        <f>EffortOutcomesAG0[[#This Row],[WARDS]]&amp;EffortOutcomesAG0[[#This Row],[Role]]&amp;EffortOutcomesAG0[[#This Row],[Shifts]]</f>
        <v>WARACSEAM</v>
      </c>
      <c r="AN185">
        <f t="shared" si="5"/>
        <v>0</v>
      </c>
    </row>
    <row r="186" spans="2:40" x14ac:dyDescent="0.25">
      <c r="B186" s="8">
        <f>IF(EffortOutcomesAG0[[#This Row],[Apn]]=0,10,LOG(EffortOutcomesAG0[[#This Row],[Apn]]))</f>
        <v>-0.10707290784995105</v>
      </c>
      <c r="C186" s="8">
        <f>IF(EffortOutcomesAG0[[#This Row],[Ein]]=0,10,LOG(EffortOutcomesAG0[[#This Row],[Ein]]))</f>
        <v>10</v>
      </c>
      <c r="D186" s="8">
        <f>IF(EffortOutcomesAG0[[#This Row],[Iin]]=0,10,LOG(EffortOutcomesAG0[[#This Row],[Iin]]))</f>
        <v>10</v>
      </c>
      <c r="E186" s="8">
        <f>Kx-EffortOutcomesAG0[[#This Row],[Xp]]</f>
        <v>0.10707290784995105</v>
      </c>
      <c r="F186" s="8">
        <f>Ky-EffortOutcomesAG0[[#This Row],[Yp]]</f>
        <v>-11</v>
      </c>
      <c r="G186" s="8">
        <f>Kz-EffortOutcomesAG0[[#This Row],[Zp]]</f>
        <v>-9</v>
      </c>
      <c r="H186" s="8">
        <f>EffortOutcomesAG0[[#This Row],[Kpy]]*KSc-EffortOutcomesAG0[[#This Row],[KPz]]*KSb</f>
        <v>20</v>
      </c>
      <c r="I186" s="8">
        <f>-1*(EffortOutcomesAG0[[#This Row],[KPx]]*KSc-EffortOutcomesAG0[[#This Row],[KPz]]*KSa)</f>
        <v>0.10707290784995105</v>
      </c>
      <c r="J186" s="8">
        <f>(EffortOutcomesAG0[[#This Row],[KPx]]*$C$2-EffortOutcomesAG0[[#This Row],[Kpy]]*KSa)</f>
        <v>1.0707290784995105</v>
      </c>
      <c r="K186" s="8">
        <f>EffortOutcomesAG0[[#This Row],[Kpy]]*KTc-EffortOutcomesAG0[[#This Row],[KPz]]*KTb</f>
        <v>2</v>
      </c>
      <c r="L186" s="8">
        <f>-1*(EffortOutcomesAG0[[#This Row],[KPx]]*KTc-EffortOutcomesAG0[[#This Row],[KPz]]*KTa)</f>
        <v>-17.89292709215005</v>
      </c>
      <c r="M186" s="8">
        <f>(EffortOutcomesAG0[[#This Row],[KPx]]*KTb-EffortOutcomesAG0[[#This Row],[Kpy]]*KTa)</f>
        <v>21.89292709215005</v>
      </c>
      <c r="N186" s="8">
        <f>-EffortOutcomesAG0[[#This Row],[Xp]]*a+EffortOutcomesAG0[[#This Row],[Yp]]*b+EffortOutcomesAG0[[#This Row],[Zp]]*c_</f>
        <v>40</v>
      </c>
      <c r="O186">
        <f>-IF(EffortOutcomesAG0[[#This Row],[Column2]]&gt;0,1,-1)*SQRT(EffortOutcomesAG0[[#This Row],[KPx''i]]^2+EffortOutcomesAG0[[#This Row],[KPx''j]]^2+EffortOutcomesAG0[[#This Row],[KPx''k]]^2)/Ksmag/Scale</f>
        <v>-14.162590253324774</v>
      </c>
      <c r="P186" s="9">
        <f>SQRT(EffortOutcomesAG0[[#This Row],[Kpy''i]]^2+EffortOutcomesAG0[[#This Row],[KPy''j]]^2+EffortOutcomesAG0[[#This Row],[KPy''k]]^2)/KTmag/Scale</f>
        <v>11.571927933489123</v>
      </c>
      <c r="Q1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6" s="14">
        <v>44876</v>
      </c>
      <c r="U186" s="9" t="s">
        <v>57</v>
      </c>
      <c r="V186" t="s">
        <v>55</v>
      </c>
      <c r="W186" t="s">
        <v>56</v>
      </c>
      <c r="X186">
        <v>0</v>
      </c>
      <c r="Y186">
        <v>4.375</v>
      </c>
      <c r="Z186">
        <v>3.4190476190476184</v>
      </c>
      <c r="AA186">
        <v>0.78149659863945564</v>
      </c>
      <c r="AB186">
        <v>1.1722448979591835</v>
      </c>
      <c r="AC186">
        <v>0</v>
      </c>
      <c r="AD186">
        <v>0.8530640668523678</v>
      </c>
      <c r="AE186">
        <v>1.2795961002785519</v>
      </c>
      <c r="AF186">
        <v>0</v>
      </c>
      <c r="AJ186">
        <v>185</v>
      </c>
      <c r="AK186">
        <f>SUBTOTAL(9,EffortOutcomesAG0[[#This Row],[Allocation]:[Iin]])</f>
        <v>11.880449282777176</v>
      </c>
      <c r="AL186" t="str">
        <f>EffortOutcomesAG0[[#This Row],[WARDS]]&amp;EffortOutcomesAG0[[#This Row],[Role]]&amp;EffortOutcomesAG0[[#This Row],[Shifts]]</f>
        <v>WATTCSEAM</v>
      </c>
      <c r="AN186">
        <f t="shared" si="5"/>
        <v>0</v>
      </c>
    </row>
    <row r="187" spans="2:40" x14ac:dyDescent="0.25">
      <c r="B187" s="8">
        <f>IF(EffortOutcomesAG0[[#This Row],[Apn]]=0,10,LOG(EffortOutcomesAG0[[#This Row],[Apn]]))</f>
        <v>10</v>
      </c>
      <c r="C187" s="8">
        <f>IF(EffortOutcomesAG0[[#This Row],[Ein]]=0,10,LOG(EffortOutcomesAG0[[#This Row],[Ein]]))</f>
        <v>10</v>
      </c>
      <c r="D187" s="8">
        <f>IF(EffortOutcomesAG0[[#This Row],[Iin]]=0,10,LOG(EffortOutcomesAG0[[#This Row],[Iin]]))</f>
        <v>10</v>
      </c>
      <c r="E187" s="8">
        <f>Kx-EffortOutcomesAG0[[#This Row],[Xp]]</f>
        <v>-10</v>
      </c>
      <c r="F187" s="8">
        <f>Ky-EffortOutcomesAG0[[#This Row],[Yp]]</f>
        <v>-11</v>
      </c>
      <c r="G187" s="8">
        <f>Kz-EffortOutcomesAG0[[#This Row],[Zp]]</f>
        <v>-9</v>
      </c>
      <c r="H187" s="8">
        <f>EffortOutcomesAG0[[#This Row],[Kpy]]*KSc-EffortOutcomesAG0[[#This Row],[KPz]]*KSb</f>
        <v>20</v>
      </c>
      <c r="I187" s="8">
        <f>-1*(EffortOutcomesAG0[[#This Row],[KPx]]*KSc-EffortOutcomesAG0[[#This Row],[KPz]]*KSa)</f>
        <v>-10</v>
      </c>
      <c r="J187" s="8">
        <f>(EffortOutcomesAG0[[#This Row],[KPx]]*$C$2-EffortOutcomesAG0[[#This Row],[Kpy]]*KSa)</f>
        <v>-100</v>
      </c>
      <c r="K187" s="8">
        <f>EffortOutcomesAG0[[#This Row],[Kpy]]*KTc-EffortOutcomesAG0[[#This Row],[KPz]]*KTb</f>
        <v>2</v>
      </c>
      <c r="L187" s="8">
        <f>-1*(EffortOutcomesAG0[[#This Row],[KPx]]*KTc-EffortOutcomesAG0[[#This Row],[KPz]]*KTa)</f>
        <v>-28</v>
      </c>
      <c r="M187" s="8">
        <f>(EffortOutcomesAG0[[#This Row],[KPx]]*KTb-EffortOutcomesAG0[[#This Row],[Kpy]]*KTa)</f>
        <v>32</v>
      </c>
      <c r="N187" s="8">
        <f>-EffortOutcomesAG0[[#This Row],[Xp]]*a+EffortOutcomesAG0[[#This Row],[Yp]]*b+EffortOutcomesAG0[[#This Row],[Zp]]*c_</f>
        <v>40</v>
      </c>
      <c r="O187">
        <f>-IF(EffortOutcomesAG0[[#This Row],[Column2]]&gt;0,1,-1)*SQRT(EffortOutcomesAG0[[#This Row],[KPx''i]]^2+EffortOutcomesAG0[[#This Row],[KPx''j]]^2+EffortOutcomesAG0[[#This Row],[KPx''k]]^2)/Ksmag/Scale</f>
        <v>-72.456883730947197</v>
      </c>
      <c r="P187" s="9">
        <f>SQRT(EffortOutcomesAG0[[#This Row],[Kpy''i]]^2+EffortOutcomesAG0[[#This Row],[KPy''j]]^2+EffortOutcomesAG0[[#This Row],[KPy''k]]^2)/KTmag/Scale</f>
        <v>17.37814719698277</v>
      </c>
      <c r="Q1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7" s="14">
        <v>44876</v>
      </c>
      <c r="U187" s="9" t="s">
        <v>76</v>
      </c>
      <c r="V187" t="s">
        <v>55</v>
      </c>
      <c r="W187" t="s">
        <v>56</v>
      </c>
      <c r="X187">
        <v>0</v>
      </c>
      <c r="Y187">
        <v>0</v>
      </c>
      <c r="Z187">
        <v>0</v>
      </c>
      <c r="AJ187">
        <v>186</v>
      </c>
      <c r="AK187">
        <f>SUBTOTAL(9,EffortOutcomesAG0[[#This Row],[Allocation]:[Iin]])</f>
        <v>0</v>
      </c>
      <c r="AL187" t="str">
        <f>EffortOutcomesAG0[[#This Row],[WARDS]]&amp;EffortOutcomesAG0[[#This Row],[Role]]&amp;EffortOutcomesAG0[[#This Row],[Shifts]]</f>
        <v>OtherCSEAM</v>
      </c>
      <c r="AN187">
        <f t="shared" si="5"/>
        <v>0</v>
      </c>
    </row>
    <row r="188" spans="2:40" x14ac:dyDescent="0.25">
      <c r="B188" s="8">
        <f>IF(EffortOutcomesAG0[[#This Row],[Apn]]=0,10,LOG(EffortOutcomesAG0[[#This Row],[Apn]]))</f>
        <v>-0.13120658756667042</v>
      </c>
      <c r="C188" s="8">
        <f>IF(EffortOutcomesAG0[[#This Row],[Ein]]=0,10,LOG(EffortOutcomesAG0[[#This Row],[Ein]]))</f>
        <v>10</v>
      </c>
      <c r="D188" s="8">
        <f>IF(EffortOutcomesAG0[[#This Row],[Iin]]=0,10,LOG(EffortOutcomesAG0[[#This Row],[Iin]]))</f>
        <v>10</v>
      </c>
      <c r="E188" s="8">
        <f>Kx-EffortOutcomesAG0[[#This Row],[Xp]]</f>
        <v>0.13120658756667042</v>
      </c>
      <c r="F188" s="8">
        <f>Ky-EffortOutcomesAG0[[#This Row],[Yp]]</f>
        <v>-11</v>
      </c>
      <c r="G188" s="8">
        <f>Kz-EffortOutcomesAG0[[#This Row],[Zp]]</f>
        <v>-9</v>
      </c>
      <c r="H188" s="8">
        <f>EffortOutcomesAG0[[#This Row],[Kpy]]*KSc-EffortOutcomesAG0[[#This Row],[KPz]]*KSb</f>
        <v>20</v>
      </c>
      <c r="I188" s="8">
        <f>-1*(EffortOutcomesAG0[[#This Row],[KPx]]*KSc-EffortOutcomesAG0[[#This Row],[KPz]]*KSa)</f>
        <v>0.13120658756667042</v>
      </c>
      <c r="J188" s="8">
        <f>(EffortOutcomesAG0[[#This Row],[KPx]]*$C$2-EffortOutcomesAG0[[#This Row],[Kpy]]*KSa)</f>
        <v>1.3120658756667041</v>
      </c>
      <c r="K188" s="8">
        <f>EffortOutcomesAG0[[#This Row],[Kpy]]*KTc-EffortOutcomesAG0[[#This Row],[KPz]]*KTb</f>
        <v>2</v>
      </c>
      <c r="L188" s="8">
        <f>-1*(EffortOutcomesAG0[[#This Row],[KPx]]*KTc-EffortOutcomesAG0[[#This Row],[KPz]]*KTa)</f>
        <v>-17.86879341243333</v>
      </c>
      <c r="M188" s="8">
        <f>(EffortOutcomesAG0[[#This Row],[KPx]]*KTb-EffortOutcomesAG0[[#This Row],[Kpy]]*KTa)</f>
        <v>21.86879341243333</v>
      </c>
      <c r="N188" s="8">
        <f>-EffortOutcomesAG0[[#This Row],[Xp]]*a+EffortOutcomesAG0[[#This Row],[Yp]]*b+EffortOutcomesAG0[[#This Row],[Zp]]*c_</f>
        <v>40</v>
      </c>
      <c r="O188">
        <f>-IF(EffortOutcomesAG0[[#This Row],[Column2]]&gt;0,1,-1)*SQRT(EffortOutcomesAG0[[#This Row],[KPx''i]]^2+EffortOutcomesAG0[[#This Row],[KPx''j]]^2+EffortOutcomesAG0[[#This Row],[KPx''k]]^2)/Ksmag/Scale</f>
        <v>-14.172839024534037</v>
      </c>
      <c r="P188" s="9">
        <f>SQRT(EffortOutcomesAG0[[#This Row],[Kpy''i]]^2+EffortOutcomesAG0[[#This Row],[KPy''j]]^2+EffortOutcomesAG0[[#This Row],[KPy''k]]^2)/KTmag/Scale</f>
        <v>11.558098916141791</v>
      </c>
      <c r="Q1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8" s="14">
        <v>44876</v>
      </c>
      <c r="U188" s="9" t="s">
        <v>54</v>
      </c>
      <c r="V188" t="s">
        <v>55</v>
      </c>
      <c r="W188" t="s">
        <v>56</v>
      </c>
      <c r="X188">
        <v>0</v>
      </c>
      <c r="Y188">
        <v>2.3125</v>
      </c>
      <c r="Z188">
        <v>1.7095238095238092</v>
      </c>
      <c r="AA188">
        <v>0.73925353925353909</v>
      </c>
      <c r="AB188">
        <v>1.1088803088803088</v>
      </c>
      <c r="AC188">
        <v>0</v>
      </c>
      <c r="AD188">
        <v>0.90181058495821731</v>
      </c>
      <c r="AE188">
        <v>1.3527158774373262</v>
      </c>
      <c r="AF188">
        <v>0</v>
      </c>
      <c r="AJ188">
        <v>187</v>
      </c>
      <c r="AK188">
        <f>SUBTOTAL(9,EffortOutcomesAG0[[#This Row],[Allocation]:[Iin]])</f>
        <v>8.1246841200531996</v>
      </c>
      <c r="AL188" t="str">
        <f>EffortOutcomesAG0[[#This Row],[WARDS]]&amp;EffortOutcomesAG0[[#This Row],[Role]]&amp;EffortOutcomesAG0[[#This Row],[Shifts]]</f>
        <v>BANKCSEAM</v>
      </c>
      <c r="AN188">
        <f t="shared" si="5"/>
        <v>0</v>
      </c>
    </row>
    <row r="189" spans="2:40" x14ac:dyDescent="0.25">
      <c r="B189" s="8">
        <f>IF(EffortOutcomesAG0[[#This Row],[Apn]]=0,10,LOG(EffortOutcomesAG0[[#This Row],[Apn]]))</f>
        <v>-0.10707290784995105</v>
      </c>
      <c r="C189" s="8">
        <f>IF(EffortOutcomesAG0[[#This Row],[Ein]]=0,10,LOG(EffortOutcomesAG0[[#This Row],[Ein]]))</f>
        <v>10</v>
      </c>
      <c r="D189" s="8">
        <f>IF(EffortOutcomesAG0[[#This Row],[Iin]]=0,10,LOG(EffortOutcomesAG0[[#This Row],[Iin]]))</f>
        <v>10</v>
      </c>
      <c r="E189" s="8">
        <f>Kx-EffortOutcomesAG0[[#This Row],[Xp]]</f>
        <v>0.10707290784995105</v>
      </c>
      <c r="F189" s="8">
        <f>Ky-EffortOutcomesAG0[[#This Row],[Yp]]</f>
        <v>-11</v>
      </c>
      <c r="G189" s="8">
        <f>Kz-EffortOutcomesAG0[[#This Row],[Zp]]</f>
        <v>-9</v>
      </c>
      <c r="H189" s="8">
        <f>EffortOutcomesAG0[[#This Row],[Kpy]]*KSc-EffortOutcomesAG0[[#This Row],[KPz]]*KSb</f>
        <v>20</v>
      </c>
      <c r="I189" s="8">
        <f>-1*(EffortOutcomesAG0[[#This Row],[KPx]]*KSc-EffortOutcomesAG0[[#This Row],[KPz]]*KSa)</f>
        <v>0.10707290784995105</v>
      </c>
      <c r="J189" s="8">
        <f>(EffortOutcomesAG0[[#This Row],[KPx]]*$C$2-EffortOutcomesAG0[[#This Row],[Kpy]]*KSa)</f>
        <v>1.0707290784995105</v>
      </c>
      <c r="K189" s="8">
        <f>EffortOutcomesAG0[[#This Row],[Kpy]]*KTc-EffortOutcomesAG0[[#This Row],[KPz]]*KTb</f>
        <v>2</v>
      </c>
      <c r="L189" s="8">
        <f>-1*(EffortOutcomesAG0[[#This Row],[KPx]]*KTc-EffortOutcomesAG0[[#This Row],[KPz]]*KTa)</f>
        <v>-17.89292709215005</v>
      </c>
      <c r="M189" s="8">
        <f>(EffortOutcomesAG0[[#This Row],[KPx]]*KTb-EffortOutcomesAG0[[#This Row],[Kpy]]*KTa)</f>
        <v>21.89292709215005</v>
      </c>
      <c r="N189" s="8">
        <f>-EffortOutcomesAG0[[#This Row],[Xp]]*a+EffortOutcomesAG0[[#This Row],[Yp]]*b+EffortOutcomesAG0[[#This Row],[Zp]]*c_</f>
        <v>40</v>
      </c>
      <c r="O189">
        <f>-IF(EffortOutcomesAG0[[#This Row],[Column2]]&gt;0,1,-1)*SQRT(EffortOutcomesAG0[[#This Row],[KPx''i]]^2+EffortOutcomesAG0[[#This Row],[KPx''j]]^2+EffortOutcomesAG0[[#This Row],[KPx''k]]^2)/Ksmag/Scale</f>
        <v>-14.162590253324774</v>
      </c>
      <c r="P189" s="9">
        <f>SQRT(EffortOutcomesAG0[[#This Row],[Kpy''i]]^2+EffortOutcomesAG0[[#This Row],[KPy''j]]^2+EffortOutcomesAG0[[#This Row],[KPy''k]]^2)/KTmag/Scale</f>
        <v>11.571927933489123</v>
      </c>
      <c r="Q1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9" s="14">
        <v>44876</v>
      </c>
      <c r="U189" s="9" t="s">
        <v>58</v>
      </c>
      <c r="V189" t="s">
        <v>55</v>
      </c>
      <c r="W189" t="s">
        <v>56</v>
      </c>
      <c r="X189">
        <v>0</v>
      </c>
      <c r="Y189">
        <v>4.375</v>
      </c>
      <c r="Z189">
        <v>3.4190476190476184</v>
      </c>
      <c r="AA189">
        <v>0.78149659863945564</v>
      </c>
      <c r="AB189">
        <v>1.1722448979591835</v>
      </c>
      <c r="AC189">
        <v>0</v>
      </c>
      <c r="AD189">
        <v>0.8530640668523678</v>
      </c>
      <c r="AE189">
        <v>1.2795961002785519</v>
      </c>
      <c r="AF189">
        <v>0</v>
      </c>
      <c r="AJ189">
        <v>188</v>
      </c>
      <c r="AK189">
        <f>SUBTOTAL(9,EffortOutcomesAG0[[#This Row],[Allocation]:[Iin]])</f>
        <v>11.880449282777176</v>
      </c>
      <c r="AL189" t="str">
        <f>EffortOutcomesAG0[[#This Row],[WARDS]]&amp;EffortOutcomesAG0[[#This Row],[Role]]&amp;EffortOutcomesAG0[[#This Row],[Shifts]]</f>
        <v>WARACSEAM</v>
      </c>
      <c r="AN189">
        <f t="shared" si="5"/>
        <v>0</v>
      </c>
    </row>
    <row r="190" spans="2:40" x14ac:dyDescent="0.25">
      <c r="B190" s="8">
        <f>IF(EffortOutcomesAG0[[#This Row],[Apn]]=0,10,LOG(EffortOutcomesAG0[[#This Row],[Apn]]))</f>
        <v>10</v>
      </c>
      <c r="C190" s="8">
        <f>IF(EffortOutcomesAG0[[#This Row],[Ein]]=0,10,LOG(EffortOutcomesAG0[[#This Row],[Ein]]))</f>
        <v>10</v>
      </c>
      <c r="D190" s="8">
        <f>IF(EffortOutcomesAG0[[#This Row],[Iin]]=0,10,LOG(EffortOutcomesAG0[[#This Row],[Iin]]))</f>
        <v>10</v>
      </c>
      <c r="E190" s="8">
        <f>Kx-EffortOutcomesAG0[[#This Row],[Xp]]</f>
        <v>-10</v>
      </c>
      <c r="F190" s="8">
        <f>Ky-EffortOutcomesAG0[[#This Row],[Yp]]</f>
        <v>-11</v>
      </c>
      <c r="G190" s="8">
        <f>Kz-EffortOutcomesAG0[[#This Row],[Zp]]</f>
        <v>-9</v>
      </c>
      <c r="H190" s="8">
        <f>EffortOutcomesAG0[[#This Row],[Kpy]]*KSc-EffortOutcomesAG0[[#This Row],[KPz]]*KSb</f>
        <v>20</v>
      </c>
      <c r="I190" s="8">
        <f>-1*(EffortOutcomesAG0[[#This Row],[KPx]]*KSc-EffortOutcomesAG0[[#This Row],[KPz]]*KSa)</f>
        <v>-10</v>
      </c>
      <c r="J190" s="8">
        <f>(EffortOutcomesAG0[[#This Row],[KPx]]*$C$2-EffortOutcomesAG0[[#This Row],[Kpy]]*KSa)</f>
        <v>-100</v>
      </c>
      <c r="K190" s="8">
        <f>EffortOutcomesAG0[[#This Row],[Kpy]]*KTc-EffortOutcomesAG0[[#This Row],[KPz]]*KTb</f>
        <v>2</v>
      </c>
      <c r="L190" s="8">
        <f>-1*(EffortOutcomesAG0[[#This Row],[KPx]]*KTc-EffortOutcomesAG0[[#This Row],[KPz]]*KTa)</f>
        <v>-28</v>
      </c>
      <c r="M190" s="8">
        <f>(EffortOutcomesAG0[[#This Row],[KPx]]*KTb-EffortOutcomesAG0[[#This Row],[Kpy]]*KTa)</f>
        <v>32</v>
      </c>
      <c r="N190" s="8">
        <f>-EffortOutcomesAG0[[#This Row],[Xp]]*a+EffortOutcomesAG0[[#This Row],[Yp]]*b+EffortOutcomesAG0[[#This Row],[Zp]]*c_</f>
        <v>40</v>
      </c>
      <c r="O190">
        <f>-IF(EffortOutcomesAG0[[#This Row],[Column2]]&gt;0,1,-1)*SQRT(EffortOutcomesAG0[[#This Row],[KPx''i]]^2+EffortOutcomesAG0[[#This Row],[KPx''j]]^2+EffortOutcomesAG0[[#This Row],[KPx''k]]^2)/Ksmag/Scale</f>
        <v>-72.456883730947197</v>
      </c>
      <c r="P190" s="9">
        <f>SQRT(EffortOutcomesAG0[[#This Row],[Kpy''i]]^2+EffortOutcomesAG0[[#This Row],[KPy''j]]^2+EffortOutcomesAG0[[#This Row],[KPy''k]]^2)/KTmag/Scale</f>
        <v>17.37814719698277</v>
      </c>
      <c r="Q1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0" s="14">
        <v>44877</v>
      </c>
      <c r="U190" s="9" t="s">
        <v>76</v>
      </c>
      <c r="V190" t="s">
        <v>55</v>
      </c>
      <c r="W190" t="s">
        <v>56</v>
      </c>
      <c r="X190">
        <v>0</v>
      </c>
      <c r="Y190">
        <v>0</v>
      </c>
      <c r="Z190">
        <v>0</v>
      </c>
      <c r="AJ190">
        <v>189</v>
      </c>
      <c r="AK190">
        <f>SUBTOTAL(9,EffortOutcomesAG0[[#This Row],[Allocation]:[Iin]])</f>
        <v>0</v>
      </c>
      <c r="AL190" t="str">
        <f>EffortOutcomesAG0[[#This Row],[WARDS]]&amp;EffortOutcomesAG0[[#This Row],[Role]]&amp;EffortOutcomesAG0[[#This Row],[Shifts]]</f>
        <v>OtherCSEAM</v>
      </c>
      <c r="AN190">
        <f t="shared" si="5"/>
        <v>0</v>
      </c>
    </row>
    <row r="191" spans="2:40" x14ac:dyDescent="0.25">
      <c r="B191" s="8">
        <f>IF(EffortOutcomesAG0[[#This Row],[Apn]]=0,10,LOG(EffortOutcomesAG0[[#This Row],[Apn]]))</f>
        <v>-8.929575422779E-2</v>
      </c>
      <c r="C191" s="8">
        <f>IF(EffortOutcomesAG0[[#This Row],[Ein]]=0,10,LOG(EffortOutcomesAG0[[#This Row],[Ein]]))</f>
        <v>10</v>
      </c>
      <c r="D191" s="8">
        <f>IF(EffortOutcomesAG0[[#This Row],[Iin]]=0,10,LOG(EffortOutcomesAG0[[#This Row],[Iin]]))</f>
        <v>10</v>
      </c>
      <c r="E191" s="8">
        <f>Kx-EffortOutcomesAG0[[#This Row],[Xp]]</f>
        <v>8.929575422779E-2</v>
      </c>
      <c r="F191" s="8">
        <f>Ky-EffortOutcomesAG0[[#This Row],[Yp]]</f>
        <v>-11</v>
      </c>
      <c r="G191" s="8">
        <f>Kz-EffortOutcomesAG0[[#This Row],[Zp]]</f>
        <v>-9</v>
      </c>
      <c r="H191" s="8">
        <f>EffortOutcomesAG0[[#This Row],[Kpy]]*KSc-EffortOutcomesAG0[[#This Row],[KPz]]*KSb</f>
        <v>20</v>
      </c>
      <c r="I191" s="8">
        <f>-1*(EffortOutcomesAG0[[#This Row],[KPx]]*KSc-EffortOutcomesAG0[[#This Row],[KPz]]*KSa)</f>
        <v>8.929575422779E-2</v>
      </c>
      <c r="J191" s="8">
        <f>(EffortOutcomesAG0[[#This Row],[KPx]]*$C$2-EffortOutcomesAG0[[#This Row],[Kpy]]*KSa)</f>
        <v>0.89295754227790003</v>
      </c>
      <c r="K191" s="8">
        <f>EffortOutcomesAG0[[#This Row],[Kpy]]*KTc-EffortOutcomesAG0[[#This Row],[KPz]]*KTb</f>
        <v>2</v>
      </c>
      <c r="L191" s="8">
        <f>-1*(EffortOutcomesAG0[[#This Row],[KPx]]*KTc-EffortOutcomesAG0[[#This Row],[KPz]]*KTa)</f>
        <v>-17.910704245772209</v>
      </c>
      <c r="M191" s="8">
        <f>(EffortOutcomesAG0[[#This Row],[KPx]]*KTb-EffortOutcomesAG0[[#This Row],[Kpy]]*KTa)</f>
        <v>21.910704245772209</v>
      </c>
      <c r="N191" s="8">
        <f>-EffortOutcomesAG0[[#This Row],[Xp]]*a+EffortOutcomesAG0[[#This Row],[Yp]]*b+EffortOutcomesAG0[[#This Row],[Zp]]*c_</f>
        <v>40</v>
      </c>
      <c r="O191">
        <f>-IF(EffortOutcomesAG0[[#This Row],[Column2]]&gt;0,1,-1)*SQRT(EffortOutcomesAG0[[#This Row],[KPx''i]]^2+EffortOutcomesAG0[[#This Row],[KPx''j]]^2+EffortOutcomesAG0[[#This Row],[KPx''k]]^2)/Ksmag/Scale</f>
        <v>-14.156365121457451</v>
      </c>
      <c r="P191" s="9">
        <f>SQRT(EffortOutcomesAG0[[#This Row],[Kpy''i]]^2+EffortOutcomesAG0[[#This Row],[KPy''j]]^2+EffortOutcomesAG0[[#This Row],[KPy''k]]^2)/KTmag/Scale</f>
        <v>11.582114711378798</v>
      </c>
      <c r="Q1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1" s="14">
        <v>44877</v>
      </c>
      <c r="U191" s="9" t="s">
        <v>58</v>
      </c>
      <c r="V191" t="s">
        <v>55</v>
      </c>
      <c r="W191" t="s">
        <v>56</v>
      </c>
      <c r="X191">
        <v>0</v>
      </c>
      <c r="Y191">
        <v>4.375</v>
      </c>
      <c r="Z191">
        <v>3.5619047619047617</v>
      </c>
      <c r="AA191">
        <v>0.8141496598639455</v>
      </c>
      <c r="AB191">
        <v>1.2212244897959184</v>
      </c>
      <c r="AC191">
        <v>0</v>
      </c>
      <c r="AD191">
        <v>0.81885026737967914</v>
      </c>
      <c r="AE191">
        <v>1.2282754010695187</v>
      </c>
      <c r="AF191">
        <v>0</v>
      </c>
      <c r="AJ191">
        <v>190</v>
      </c>
      <c r="AK191">
        <f>SUBTOTAL(9,EffortOutcomesAG0[[#This Row],[Allocation]:[Iin]])</f>
        <v>12.019404580013823</v>
      </c>
      <c r="AL191" t="str">
        <f>EffortOutcomesAG0[[#This Row],[WARDS]]&amp;EffortOutcomesAG0[[#This Row],[Role]]&amp;EffortOutcomesAG0[[#This Row],[Shifts]]</f>
        <v>WARACSEAM</v>
      </c>
      <c r="AN191">
        <f t="shared" si="5"/>
        <v>0</v>
      </c>
    </row>
    <row r="192" spans="2:40" x14ac:dyDescent="0.25">
      <c r="B192" s="8">
        <f>IF(EffortOutcomesAG0[[#This Row],[Apn]]=0,10,LOG(EffortOutcomesAG0[[#This Row],[Apn]]))</f>
        <v>-0.11342943394450931</v>
      </c>
      <c r="C192" s="8">
        <f>IF(EffortOutcomesAG0[[#This Row],[Ein]]=0,10,LOG(EffortOutcomesAG0[[#This Row],[Ein]]))</f>
        <v>10</v>
      </c>
      <c r="D192" s="8">
        <f>IF(EffortOutcomesAG0[[#This Row],[Iin]]=0,10,LOG(EffortOutcomesAG0[[#This Row],[Iin]]))</f>
        <v>10</v>
      </c>
      <c r="E192" s="8">
        <f>Kx-EffortOutcomesAG0[[#This Row],[Xp]]</f>
        <v>0.11342943394450931</v>
      </c>
      <c r="F192" s="8">
        <f>Ky-EffortOutcomesAG0[[#This Row],[Yp]]</f>
        <v>-11</v>
      </c>
      <c r="G192" s="8">
        <f>Kz-EffortOutcomesAG0[[#This Row],[Zp]]</f>
        <v>-9</v>
      </c>
      <c r="H192" s="8">
        <f>EffortOutcomesAG0[[#This Row],[Kpy]]*KSc-EffortOutcomesAG0[[#This Row],[KPz]]*KSb</f>
        <v>20</v>
      </c>
      <c r="I192" s="8">
        <f>-1*(EffortOutcomesAG0[[#This Row],[KPx]]*KSc-EffortOutcomesAG0[[#This Row],[KPz]]*KSa)</f>
        <v>0.11342943394450931</v>
      </c>
      <c r="J192" s="8">
        <f>(EffortOutcomesAG0[[#This Row],[KPx]]*$C$2-EffortOutcomesAG0[[#This Row],[Kpy]]*KSa)</f>
        <v>1.1342943394450931</v>
      </c>
      <c r="K192" s="8">
        <f>EffortOutcomesAG0[[#This Row],[Kpy]]*KTc-EffortOutcomesAG0[[#This Row],[KPz]]*KTb</f>
        <v>2</v>
      </c>
      <c r="L192" s="8">
        <f>-1*(EffortOutcomesAG0[[#This Row],[KPx]]*KTc-EffortOutcomesAG0[[#This Row],[KPz]]*KTa)</f>
        <v>-17.886570566055489</v>
      </c>
      <c r="M192" s="8">
        <f>(EffortOutcomesAG0[[#This Row],[KPx]]*KTb-EffortOutcomesAG0[[#This Row],[Kpy]]*KTa)</f>
        <v>21.886570566055489</v>
      </c>
      <c r="N192" s="8">
        <f>-EffortOutcomesAG0[[#This Row],[Xp]]*a+EffortOutcomesAG0[[#This Row],[Yp]]*b+EffortOutcomesAG0[[#This Row],[Zp]]*c_</f>
        <v>40</v>
      </c>
      <c r="O192">
        <f>-IF(EffortOutcomesAG0[[#This Row],[Column2]]&gt;0,1,-1)*SQRT(EffortOutcomesAG0[[#This Row],[KPx''i]]^2+EffortOutcomesAG0[[#This Row],[KPx''j]]^2+EffortOutcomesAG0[[#This Row],[KPx''k]]^2)/Ksmag/Scale</f>
        <v>-14.165088949332125</v>
      </c>
      <c r="P192" s="9">
        <f>SQRT(EffortOutcomesAG0[[#This Row],[Kpy''i]]^2+EffortOutcomesAG0[[#This Row],[KPy''j]]^2+EffortOutcomesAG0[[#This Row],[KPy''k]]^2)/KTmag/Scale</f>
        <v>11.568285509367188</v>
      </c>
      <c r="Q1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2" s="14">
        <v>44877</v>
      </c>
      <c r="U192" s="9" t="s">
        <v>54</v>
      </c>
      <c r="V192" t="s">
        <v>55</v>
      </c>
      <c r="W192" t="s">
        <v>56</v>
      </c>
      <c r="X192">
        <v>0</v>
      </c>
      <c r="Y192">
        <v>2.3125</v>
      </c>
      <c r="Z192">
        <v>1.7809523809523808</v>
      </c>
      <c r="AA192">
        <v>0.77014157014157014</v>
      </c>
      <c r="AB192">
        <v>1.1552123552123552</v>
      </c>
      <c r="AC192">
        <v>0</v>
      </c>
      <c r="AD192">
        <v>0.8656417112299466</v>
      </c>
      <c r="AE192">
        <v>1.2984625668449199</v>
      </c>
      <c r="AF192">
        <v>0</v>
      </c>
      <c r="AJ192">
        <v>191</v>
      </c>
      <c r="AK192">
        <f>SUBTOTAL(9,EffortOutcomesAG0[[#This Row],[Allocation]:[Iin]])</f>
        <v>8.1829105843811725</v>
      </c>
      <c r="AL192" t="str">
        <f>EffortOutcomesAG0[[#This Row],[WARDS]]&amp;EffortOutcomesAG0[[#This Row],[Role]]&amp;EffortOutcomesAG0[[#This Row],[Shifts]]</f>
        <v>BANKCSEAM</v>
      </c>
      <c r="AN192">
        <f t="shared" si="5"/>
        <v>0</v>
      </c>
    </row>
    <row r="193" spans="2:40" x14ac:dyDescent="0.25">
      <c r="B193" s="8">
        <f>IF(EffortOutcomesAG0[[#This Row],[Apn]]=0,10,LOG(EffortOutcomesAG0[[#This Row],[Apn]]))</f>
        <v>-8.929575422779E-2</v>
      </c>
      <c r="C193" s="8">
        <f>IF(EffortOutcomesAG0[[#This Row],[Ein]]=0,10,LOG(EffortOutcomesAG0[[#This Row],[Ein]]))</f>
        <v>10</v>
      </c>
      <c r="D193" s="8">
        <f>IF(EffortOutcomesAG0[[#This Row],[Iin]]=0,10,LOG(EffortOutcomesAG0[[#This Row],[Iin]]))</f>
        <v>10</v>
      </c>
      <c r="E193" s="8">
        <f>Kx-EffortOutcomesAG0[[#This Row],[Xp]]</f>
        <v>8.929575422779E-2</v>
      </c>
      <c r="F193" s="8">
        <f>Ky-EffortOutcomesAG0[[#This Row],[Yp]]</f>
        <v>-11</v>
      </c>
      <c r="G193" s="8">
        <f>Kz-EffortOutcomesAG0[[#This Row],[Zp]]</f>
        <v>-9</v>
      </c>
      <c r="H193" s="8">
        <f>EffortOutcomesAG0[[#This Row],[Kpy]]*KSc-EffortOutcomesAG0[[#This Row],[KPz]]*KSb</f>
        <v>20</v>
      </c>
      <c r="I193" s="8">
        <f>-1*(EffortOutcomesAG0[[#This Row],[KPx]]*KSc-EffortOutcomesAG0[[#This Row],[KPz]]*KSa)</f>
        <v>8.929575422779E-2</v>
      </c>
      <c r="J193" s="8">
        <f>(EffortOutcomesAG0[[#This Row],[KPx]]*$C$2-EffortOutcomesAG0[[#This Row],[Kpy]]*KSa)</f>
        <v>0.89295754227790003</v>
      </c>
      <c r="K193" s="8">
        <f>EffortOutcomesAG0[[#This Row],[Kpy]]*KTc-EffortOutcomesAG0[[#This Row],[KPz]]*KTb</f>
        <v>2</v>
      </c>
      <c r="L193" s="8">
        <f>-1*(EffortOutcomesAG0[[#This Row],[KPx]]*KTc-EffortOutcomesAG0[[#This Row],[KPz]]*KTa)</f>
        <v>-17.910704245772209</v>
      </c>
      <c r="M193" s="8">
        <f>(EffortOutcomesAG0[[#This Row],[KPx]]*KTb-EffortOutcomesAG0[[#This Row],[Kpy]]*KTa)</f>
        <v>21.910704245772209</v>
      </c>
      <c r="N193" s="8">
        <f>-EffortOutcomesAG0[[#This Row],[Xp]]*a+EffortOutcomesAG0[[#This Row],[Yp]]*b+EffortOutcomesAG0[[#This Row],[Zp]]*c_</f>
        <v>40</v>
      </c>
      <c r="O193">
        <f>-IF(EffortOutcomesAG0[[#This Row],[Column2]]&gt;0,1,-1)*SQRT(EffortOutcomesAG0[[#This Row],[KPx''i]]^2+EffortOutcomesAG0[[#This Row],[KPx''j]]^2+EffortOutcomesAG0[[#This Row],[KPx''k]]^2)/Ksmag/Scale</f>
        <v>-14.156365121457451</v>
      </c>
      <c r="P193" s="9">
        <f>SQRT(EffortOutcomesAG0[[#This Row],[Kpy''i]]^2+EffortOutcomesAG0[[#This Row],[KPy''j]]^2+EffortOutcomesAG0[[#This Row],[KPy''k]]^2)/KTmag/Scale</f>
        <v>11.582114711378798</v>
      </c>
      <c r="Q1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3" s="14">
        <v>44877</v>
      </c>
      <c r="U193" s="9" t="s">
        <v>57</v>
      </c>
      <c r="V193" t="s">
        <v>55</v>
      </c>
      <c r="W193" t="s">
        <v>56</v>
      </c>
      <c r="X193">
        <v>0</v>
      </c>
      <c r="Y193">
        <v>4.375</v>
      </c>
      <c r="Z193">
        <v>3.5619047619047617</v>
      </c>
      <c r="AA193">
        <v>0.8141496598639455</v>
      </c>
      <c r="AB193">
        <v>1.2212244897959184</v>
      </c>
      <c r="AC193">
        <v>0</v>
      </c>
      <c r="AD193">
        <v>0.81885026737967914</v>
      </c>
      <c r="AE193">
        <v>1.2282754010695187</v>
      </c>
      <c r="AF193">
        <v>0</v>
      </c>
      <c r="AJ193">
        <v>192</v>
      </c>
      <c r="AK193">
        <f>SUBTOTAL(9,EffortOutcomesAG0[[#This Row],[Allocation]:[Iin]])</f>
        <v>12.019404580013823</v>
      </c>
      <c r="AL193" t="str">
        <f>EffortOutcomesAG0[[#This Row],[WARDS]]&amp;EffortOutcomesAG0[[#This Row],[Role]]&amp;EffortOutcomesAG0[[#This Row],[Shifts]]</f>
        <v>WATTCSEAM</v>
      </c>
      <c r="AN193">
        <f t="shared" si="5"/>
        <v>0</v>
      </c>
    </row>
    <row r="194" spans="2:40" x14ac:dyDescent="0.25">
      <c r="B194" s="8">
        <f>IF(EffortOutcomesAG0[[#This Row],[Apn]]=0,10,LOG(EffortOutcomesAG0[[#This Row],[Apn]]))</f>
        <v>-0.15095265529188204</v>
      </c>
      <c r="C194" s="8">
        <f>IF(EffortOutcomesAG0[[#This Row],[Ein]]=0,10,LOG(EffortOutcomesAG0[[#This Row],[Ein]]))</f>
        <v>10</v>
      </c>
      <c r="D194" s="8">
        <f>IF(EffortOutcomesAG0[[#This Row],[Iin]]=0,10,LOG(EffortOutcomesAG0[[#This Row],[Iin]]))</f>
        <v>10</v>
      </c>
      <c r="E194" s="8">
        <f>Kx-EffortOutcomesAG0[[#This Row],[Xp]]</f>
        <v>0.15095265529188204</v>
      </c>
      <c r="F194" s="8">
        <f>Ky-EffortOutcomesAG0[[#This Row],[Yp]]</f>
        <v>-11</v>
      </c>
      <c r="G194" s="8">
        <f>Kz-EffortOutcomesAG0[[#This Row],[Zp]]</f>
        <v>-9</v>
      </c>
      <c r="H194" s="8">
        <f>EffortOutcomesAG0[[#This Row],[Kpy]]*KSc-EffortOutcomesAG0[[#This Row],[KPz]]*KSb</f>
        <v>20</v>
      </c>
      <c r="I194" s="8">
        <f>-1*(EffortOutcomesAG0[[#This Row],[KPx]]*KSc-EffortOutcomesAG0[[#This Row],[KPz]]*KSa)</f>
        <v>0.15095265529188204</v>
      </c>
      <c r="J194" s="8">
        <f>(EffortOutcomesAG0[[#This Row],[KPx]]*$C$2-EffortOutcomesAG0[[#This Row],[Kpy]]*KSa)</f>
        <v>1.5095265529188204</v>
      </c>
      <c r="K194" s="8">
        <f>EffortOutcomesAG0[[#This Row],[Kpy]]*KTc-EffortOutcomesAG0[[#This Row],[KPz]]*KTb</f>
        <v>2</v>
      </c>
      <c r="L194" s="8">
        <f>-1*(EffortOutcomesAG0[[#This Row],[KPx]]*KTc-EffortOutcomesAG0[[#This Row],[KPz]]*KTa)</f>
        <v>-17.849047344708119</v>
      </c>
      <c r="M194" s="8">
        <f>(EffortOutcomesAG0[[#This Row],[KPx]]*KTb-EffortOutcomesAG0[[#This Row],[Kpy]]*KTa)</f>
        <v>21.849047344708119</v>
      </c>
      <c r="N194" s="8">
        <f>-EffortOutcomesAG0[[#This Row],[Xp]]*a+EffortOutcomesAG0[[#This Row],[Yp]]*b+EffortOutcomesAG0[[#This Row],[Zp]]*c_</f>
        <v>40</v>
      </c>
      <c r="O194">
        <f>-IF(EffortOutcomesAG0[[#This Row],[Column2]]&gt;0,1,-1)*SQRT(EffortOutcomesAG0[[#This Row],[KPx''i]]^2+EffortOutcomesAG0[[#This Row],[KPx''j]]^2+EffortOutcomesAG0[[#This Row],[KPx''k]]^2)/Ksmag/Scale</f>
        <v>-14.182761668978763</v>
      </c>
      <c r="P194" s="9">
        <f>SQRT(EffortOutcomesAG0[[#This Row],[Kpy''i]]^2+EffortOutcomesAG0[[#This Row],[KPy''j]]^2+EffortOutcomesAG0[[#This Row],[KPy''k]]^2)/KTmag/Scale</f>
        <v>11.546784263630352</v>
      </c>
      <c r="Q1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4" s="14">
        <v>44878</v>
      </c>
      <c r="U194" s="9" t="s">
        <v>57</v>
      </c>
      <c r="V194" t="s">
        <v>55</v>
      </c>
      <c r="W194" t="s">
        <v>56</v>
      </c>
      <c r="X194">
        <v>0</v>
      </c>
      <c r="Y194">
        <v>4.375</v>
      </c>
      <c r="Z194">
        <v>3.0904761904761906</v>
      </c>
      <c r="AA194">
        <v>0.70639455782312932</v>
      </c>
      <c r="AB194">
        <v>1.0595918367346937</v>
      </c>
      <c r="AC194">
        <v>0</v>
      </c>
      <c r="AD194">
        <v>0.94375963020030829</v>
      </c>
      <c r="AE194">
        <v>1.4156394453004622</v>
      </c>
      <c r="AF194">
        <v>0</v>
      </c>
      <c r="AJ194">
        <v>193</v>
      </c>
      <c r="AK194">
        <f>SUBTOTAL(9,EffortOutcomesAG0[[#This Row],[Allocation]:[Iin]])</f>
        <v>11.590861660534783</v>
      </c>
      <c r="AL194" t="str">
        <f>EffortOutcomesAG0[[#This Row],[WARDS]]&amp;EffortOutcomesAG0[[#This Row],[Role]]&amp;EffortOutcomesAG0[[#This Row],[Shifts]]</f>
        <v>WATTCSEAM</v>
      </c>
    </row>
    <row r="195" spans="2:40" x14ac:dyDescent="0.25">
      <c r="B195" s="8">
        <f>IF(EffortOutcomesAG0[[#This Row],[Apn]]=0,10,LOG(EffortOutcomesAG0[[#This Row],[Apn]]))</f>
        <v>-0.15095265529188204</v>
      </c>
      <c r="C195" s="8">
        <f>IF(EffortOutcomesAG0[[#This Row],[Ein]]=0,10,LOG(EffortOutcomesAG0[[#This Row],[Ein]]))</f>
        <v>10</v>
      </c>
      <c r="D195" s="8">
        <f>IF(EffortOutcomesAG0[[#This Row],[Iin]]=0,10,LOG(EffortOutcomesAG0[[#This Row],[Iin]]))</f>
        <v>10</v>
      </c>
      <c r="E195" s="8">
        <f>Kx-EffortOutcomesAG0[[#This Row],[Xp]]</f>
        <v>0.15095265529188204</v>
      </c>
      <c r="F195" s="8">
        <f>Ky-EffortOutcomesAG0[[#This Row],[Yp]]</f>
        <v>-11</v>
      </c>
      <c r="G195" s="8">
        <f>Kz-EffortOutcomesAG0[[#This Row],[Zp]]</f>
        <v>-9</v>
      </c>
      <c r="H195" s="8">
        <f>EffortOutcomesAG0[[#This Row],[Kpy]]*KSc-EffortOutcomesAG0[[#This Row],[KPz]]*KSb</f>
        <v>20</v>
      </c>
      <c r="I195" s="8">
        <f>-1*(EffortOutcomesAG0[[#This Row],[KPx]]*KSc-EffortOutcomesAG0[[#This Row],[KPz]]*KSa)</f>
        <v>0.15095265529188204</v>
      </c>
      <c r="J195" s="8">
        <f>(EffortOutcomesAG0[[#This Row],[KPx]]*$C$2-EffortOutcomesAG0[[#This Row],[Kpy]]*KSa)</f>
        <v>1.5095265529188204</v>
      </c>
      <c r="K195" s="8">
        <f>EffortOutcomesAG0[[#This Row],[Kpy]]*KTc-EffortOutcomesAG0[[#This Row],[KPz]]*KTb</f>
        <v>2</v>
      </c>
      <c r="L195" s="8">
        <f>-1*(EffortOutcomesAG0[[#This Row],[KPx]]*KTc-EffortOutcomesAG0[[#This Row],[KPz]]*KTa)</f>
        <v>-17.849047344708119</v>
      </c>
      <c r="M195" s="8">
        <f>(EffortOutcomesAG0[[#This Row],[KPx]]*KTb-EffortOutcomesAG0[[#This Row],[Kpy]]*KTa)</f>
        <v>21.849047344708119</v>
      </c>
      <c r="N195" s="8">
        <f>-EffortOutcomesAG0[[#This Row],[Xp]]*a+EffortOutcomesAG0[[#This Row],[Yp]]*b+EffortOutcomesAG0[[#This Row],[Zp]]*c_</f>
        <v>40</v>
      </c>
      <c r="O195">
        <f>-IF(EffortOutcomesAG0[[#This Row],[Column2]]&gt;0,1,-1)*SQRT(EffortOutcomesAG0[[#This Row],[KPx''i]]^2+EffortOutcomesAG0[[#This Row],[KPx''j]]^2+EffortOutcomesAG0[[#This Row],[KPx''k]]^2)/Ksmag/Scale</f>
        <v>-14.182761668978763</v>
      </c>
      <c r="P195" s="9">
        <f>SQRT(EffortOutcomesAG0[[#This Row],[Kpy''i]]^2+EffortOutcomesAG0[[#This Row],[KPy''j]]^2+EffortOutcomesAG0[[#This Row],[KPy''k]]^2)/KTmag/Scale</f>
        <v>11.546784263630352</v>
      </c>
      <c r="Q1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5" s="14">
        <v>44878</v>
      </c>
      <c r="U195" s="9" t="s">
        <v>58</v>
      </c>
      <c r="V195" t="s">
        <v>55</v>
      </c>
      <c r="W195" t="s">
        <v>56</v>
      </c>
      <c r="X195">
        <v>0</v>
      </c>
      <c r="Y195">
        <v>4.375</v>
      </c>
      <c r="Z195">
        <v>3.0904761904761906</v>
      </c>
      <c r="AA195">
        <v>0.70639455782312932</v>
      </c>
      <c r="AB195">
        <v>1.0595918367346937</v>
      </c>
      <c r="AC195">
        <v>0</v>
      </c>
      <c r="AD195">
        <v>0.94375963020030829</v>
      </c>
      <c r="AE195">
        <v>1.4156394453004622</v>
      </c>
      <c r="AF195">
        <v>0</v>
      </c>
      <c r="AJ195">
        <v>194</v>
      </c>
      <c r="AK195">
        <f>SUBTOTAL(9,EffortOutcomesAG0[[#This Row],[Allocation]:[Iin]])</f>
        <v>11.590861660534783</v>
      </c>
      <c r="AL195" t="str">
        <f>EffortOutcomesAG0[[#This Row],[WARDS]]&amp;EffortOutcomesAG0[[#This Row],[Role]]&amp;EffortOutcomesAG0[[#This Row],[Shifts]]</f>
        <v>WARACSEAM</v>
      </c>
    </row>
    <row r="196" spans="2:40" x14ac:dyDescent="0.25">
      <c r="B196" s="8">
        <f>IF(EffortOutcomesAG0[[#This Row],[Apn]]=0,10,LOG(EffortOutcomesAG0[[#This Row],[Apn]]))</f>
        <v>-0.17508633500860143</v>
      </c>
      <c r="C196" s="8">
        <f>IF(EffortOutcomesAG0[[#This Row],[Ein]]=0,10,LOG(EffortOutcomesAG0[[#This Row],[Ein]]))</f>
        <v>10</v>
      </c>
      <c r="D196" s="8">
        <f>IF(EffortOutcomesAG0[[#This Row],[Iin]]=0,10,LOG(EffortOutcomesAG0[[#This Row],[Iin]]))</f>
        <v>10</v>
      </c>
      <c r="E196" s="8">
        <f>Kx-EffortOutcomesAG0[[#This Row],[Xp]]</f>
        <v>0.17508633500860143</v>
      </c>
      <c r="F196" s="8">
        <f>Ky-EffortOutcomesAG0[[#This Row],[Yp]]</f>
        <v>-11</v>
      </c>
      <c r="G196" s="8">
        <f>Kz-EffortOutcomesAG0[[#This Row],[Zp]]</f>
        <v>-9</v>
      </c>
      <c r="H196" s="8">
        <f>EffortOutcomesAG0[[#This Row],[Kpy]]*KSc-EffortOutcomesAG0[[#This Row],[KPz]]*KSb</f>
        <v>20</v>
      </c>
      <c r="I196" s="8">
        <f>-1*(EffortOutcomesAG0[[#This Row],[KPx]]*KSc-EffortOutcomesAG0[[#This Row],[KPz]]*KSa)</f>
        <v>0.17508633500860143</v>
      </c>
      <c r="J196" s="8">
        <f>(EffortOutcomesAG0[[#This Row],[KPx]]*$C$2-EffortOutcomesAG0[[#This Row],[Kpy]]*KSa)</f>
        <v>1.7508633500860142</v>
      </c>
      <c r="K196" s="8">
        <f>EffortOutcomesAG0[[#This Row],[Kpy]]*KTc-EffortOutcomesAG0[[#This Row],[KPz]]*KTb</f>
        <v>2</v>
      </c>
      <c r="L196" s="8">
        <f>-1*(EffortOutcomesAG0[[#This Row],[KPx]]*KTc-EffortOutcomesAG0[[#This Row],[KPz]]*KTa)</f>
        <v>-17.824913664991399</v>
      </c>
      <c r="M196" s="8">
        <f>(EffortOutcomesAG0[[#This Row],[KPx]]*KTb-EffortOutcomesAG0[[#This Row],[Kpy]]*KTa)</f>
        <v>21.824913664991399</v>
      </c>
      <c r="N196" s="8">
        <f>-EffortOutcomesAG0[[#This Row],[Xp]]*a+EffortOutcomesAG0[[#This Row],[Yp]]*b+EffortOutcomesAG0[[#This Row],[Zp]]*c_</f>
        <v>40</v>
      </c>
      <c r="O196">
        <f>-IF(EffortOutcomesAG0[[#This Row],[Column2]]&gt;0,1,-1)*SQRT(EffortOutcomesAG0[[#This Row],[KPx''i]]^2+EffortOutcomesAG0[[#This Row],[KPx''j]]^2+EffortOutcomesAG0[[#This Row],[KPx''k]]^2)/Ksmag/Scale</f>
        <v>-14.196763322944092</v>
      </c>
      <c r="P196" s="9">
        <f>SQRT(EffortOutcomesAG0[[#This Row],[Kpy''i]]^2+EffortOutcomesAG0[[#This Row],[KPy''j]]^2+EffortOutcomesAG0[[#This Row],[KPy''k]]^2)/KTmag/Scale</f>
        <v>11.532955704189087</v>
      </c>
      <c r="Q1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6" s="14">
        <v>44878</v>
      </c>
      <c r="U196" s="9" t="s">
        <v>54</v>
      </c>
      <c r="V196" t="s">
        <v>55</v>
      </c>
      <c r="W196" t="s">
        <v>56</v>
      </c>
      <c r="X196">
        <v>0</v>
      </c>
      <c r="Y196">
        <v>2.3125</v>
      </c>
      <c r="Z196">
        <v>1.5452380952380953</v>
      </c>
      <c r="AA196">
        <v>0.66821106821106824</v>
      </c>
      <c r="AB196">
        <v>1.0023166023166021</v>
      </c>
      <c r="AC196">
        <v>0</v>
      </c>
      <c r="AD196">
        <v>0.99768875192604012</v>
      </c>
      <c r="AE196">
        <v>1.4965331278890601</v>
      </c>
      <c r="AF196">
        <v>0</v>
      </c>
      <c r="AJ196">
        <v>195</v>
      </c>
      <c r="AK196">
        <f>SUBTOTAL(9,EffortOutcomesAG0[[#This Row],[Allocation]:[Iin]])</f>
        <v>8.0224876455808651</v>
      </c>
      <c r="AL196" t="str">
        <f>EffortOutcomesAG0[[#This Row],[WARDS]]&amp;EffortOutcomesAG0[[#This Row],[Role]]&amp;EffortOutcomesAG0[[#This Row],[Shifts]]</f>
        <v>BANKCSEAM</v>
      </c>
    </row>
    <row r="197" spans="2:40" x14ac:dyDescent="0.25">
      <c r="B197" s="8">
        <f>IF(EffortOutcomesAG0[[#This Row],[Apn]]=0,10,LOG(EffortOutcomesAG0[[#This Row],[Apn]]))</f>
        <v>10</v>
      </c>
      <c r="C197" s="8">
        <f>IF(EffortOutcomesAG0[[#This Row],[Ein]]=0,10,LOG(EffortOutcomesAG0[[#This Row],[Ein]]))</f>
        <v>10</v>
      </c>
      <c r="D197" s="8">
        <f>IF(EffortOutcomesAG0[[#This Row],[Iin]]=0,10,LOG(EffortOutcomesAG0[[#This Row],[Iin]]))</f>
        <v>10</v>
      </c>
      <c r="E197" s="8">
        <f>Kx-EffortOutcomesAG0[[#This Row],[Xp]]</f>
        <v>-10</v>
      </c>
      <c r="F197" s="8">
        <f>Ky-EffortOutcomesAG0[[#This Row],[Yp]]</f>
        <v>-11</v>
      </c>
      <c r="G197" s="8">
        <f>Kz-EffortOutcomesAG0[[#This Row],[Zp]]</f>
        <v>-9</v>
      </c>
      <c r="H197" s="8">
        <f>EffortOutcomesAG0[[#This Row],[Kpy]]*KSc-EffortOutcomesAG0[[#This Row],[KPz]]*KSb</f>
        <v>20</v>
      </c>
      <c r="I197" s="8">
        <f>-1*(EffortOutcomesAG0[[#This Row],[KPx]]*KSc-EffortOutcomesAG0[[#This Row],[KPz]]*KSa)</f>
        <v>-10</v>
      </c>
      <c r="J197" s="8">
        <f>(EffortOutcomesAG0[[#This Row],[KPx]]*$C$2-EffortOutcomesAG0[[#This Row],[Kpy]]*KSa)</f>
        <v>-100</v>
      </c>
      <c r="K197" s="8">
        <f>EffortOutcomesAG0[[#This Row],[Kpy]]*KTc-EffortOutcomesAG0[[#This Row],[KPz]]*KTb</f>
        <v>2</v>
      </c>
      <c r="L197" s="8">
        <f>-1*(EffortOutcomesAG0[[#This Row],[KPx]]*KTc-EffortOutcomesAG0[[#This Row],[KPz]]*KTa)</f>
        <v>-28</v>
      </c>
      <c r="M197" s="8">
        <f>(EffortOutcomesAG0[[#This Row],[KPx]]*KTb-EffortOutcomesAG0[[#This Row],[Kpy]]*KTa)</f>
        <v>32</v>
      </c>
      <c r="N197" s="8">
        <f>-EffortOutcomesAG0[[#This Row],[Xp]]*a+EffortOutcomesAG0[[#This Row],[Yp]]*b+EffortOutcomesAG0[[#This Row],[Zp]]*c_</f>
        <v>40</v>
      </c>
      <c r="O197">
        <f>-IF(EffortOutcomesAG0[[#This Row],[Column2]]&gt;0,1,-1)*SQRT(EffortOutcomesAG0[[#This Row],[KPx''i]]^2+EffortOutcomesAG0[[#This Row],[KPx''j]]^2+EffortOutcomesAG0[[#This Row],[KPx''k]]^2)/Ksmag/Scale</f>
        <v>-72.456883730947197</v>
      </c>
      <c r="P197" s="9">
        <f>SQRT(EffortOutcomesAG0[[#This Row],[Kpy''i]]^2+EffortOutcomesAG0[[#This Row],[KPy''j]]^2+EffortOutcomesAG0[[#This Row],[KPy''k]]^2)/KTmag/Scale</f>
        <v>17.37814719698277</v>
      </c>
      <c r="Q1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7" s="14">
        <v>44878</v>
      </c>
      <c r="U197" s="9" t="s">
        <v>76</v>
      </c>
      <c r="V197" t="s">
        <v>55</v>
      </c>
      <c r="W197" t="s">
        <v>56</v>
      </c>
      <c r="X197">
        <v>0</v>
      </c>
      <c r="Y197">
        <v>0</v>
      </c>
      <c r="Z197">
        <v>0</v>
      </c>
      <c r="AJ197">
        <v>196</v>
      </c>
      <c r="AK197">
        <f>SUBTOTAL(9,EffortOutcomesAG0[[#This Row],[Allocation]:[Iin]])</f>
        <v>0</v>
      </c>
      <c r="AL197" t="str">
        <f>EffortOutcomesAG0[[#This Row],[WARDS]]&amp;EffortOutcomesAG0[[#This Row],[Role]]&amp;EffortOutcomesAG0[[#This Row],[Shifts]]</f>
        <v>OtherCSEAM</v>
      </c>
    </row>
    <row r="198" spans="2:40" x14ac:dyDescent="0.25">
      <c r="B198" s="8">
        <f>IF(EffortOutcomesAG0[[#This Row],[Apn]]=0,10,LOG(EffortOutcomesAG0[[#This Row],[Apn]]))</f>
        <v>3.6802647907748724E-2</v>
      </c>
      <c r="C198" s="8">
        <f>IF(EffortOutcomesAG0[[#This Row],[Ein]]=0,10,LOG(EffortOutcomesAG0[[#This Row],[Ein]]))</f>
        <v>10</v>
      </c>
      <c r="D198" s="8">
        <f>IF(EffortOutcomesAG0[[#This Row],[Iin]]=0,10,LOG(EffortOutcomesAG0[[#This Row],[Iin]]))</f>
        <v>10</v>
      </c>
      <c r="E198" s="8">
        <f>Kx-EffortOutcomesAG0[[#This Row],[Xp]]</f>
        <v>-3.6802647907748724E-2</v>
      </c>
      <c r="F198" s="8">
        <f>Ky-EffortOutcomesAG0[[#This Row],[Yp]]</f>
        <v>-11</v>
      </c>
      <c r="G198" s="8">
        <f>Kz-EffortOutcomesAG0[[#This Row],[Zp]]</f>
        <v>-9</v>
      </c>
      <c r="H198" s="8">
        <f>EffortOutcomesAG0[[#This Row],[Kpy]]*KSc-EffortOutcomesAG0[[#This Row],[KPz]]*KSb</f>
        <v>20</v>
      </c>
      <c r="I198" s="8">
        <f>-1*(EffortOutcomesAG0[[#This Row],[KPx]]*KSc-EffortOutcomesAG0[[#This Row],[KPz]]*KSa)</f>
        <v>-3.6802647907748724E-2</v>
      </c>
      <c r="J198" s="8">
        <f>(EffortOutcomesAG0[[#This Row],[KPx]]*$C$2-EffortOutcomesAG0[[#This Row],[Kpy]]*KSa)</f>
        <v>-0.36802647907748726</v>
      </c>
      <c r="K198" s="8">
        <f>EffortOutcomesAG0[[#This Row],[Kpy]]*KTc-EffortOutcomesAG0[[#This Row],[KPz]]*KTb</f>
        <v>2</v>
      </c>
      <c r="L198" s="8">
        <f>-1*(EffortOutcomesAG0[[#This Row],[KPx]]*KTc-EffortOutcomesAG0[[#This Row],[KPz]]*KTa)</f>
        <v>-18.036802647907749</v>
      </c>
      <c r="M198" s="8">
        <f>(EffortOutcomesAG0[[#This Row],[KPx]]*KTb-EffortOutcomesAG0[[#This Row],[Kpy]]*KTa)</f>
        <v>22.036802647907749</v>
      </c>
      <c r="N198" s="8">
        <f>-EffortOutcomesAG0[[#This Row],[Xp]]*a+EffortOutcomesAG0[[#This Row],[Yp]]*b+EffortOutcomesAG0[[#This Row],[Zp]]*c_</f>
        <v>40</v>
      </c>
      <c r="O198">
        <f>-IF(EffortOutcomesAG0[[#This Row],[Column2]]&gt;0,1,-1)*SQRT(EffortOutcomesAG0[[#This Row],[KPx''i]]^2+EffortOutcomesAG0[[#This Row],[KPx''j]]^2+EffortOutcomesAG0[[#This Row],[KPx''k]]^2)/Ksmag/Scale</f>
        <v>-14.144553685503745</v>
      </c>
      <c r="P198" s="9">
        <f>SQRT(EffortOutcomesAG0[[#This Row],[Kpy''i]]^2+EffortOutcomesAG0[[#This Row],[KPy''j]]^2+EffortOutcomesAG0[[#This Row],[KPy''k]]^2)/KTmag/Scale</f>
        <v>11.65437629320996</v>
      </c>
      <c r="Q1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8" s="14">
        <v>44879</v>
      </c>
      <c r="U198" s="9" t="s">
        <v>58</v>
      </c>
      <c r="V198" t="s">
        <v>55</v>
      </c>
      <c r="W198" t="s">
        <v>56</v>
      </c>
      <c r="X198">
        <v>0</v>
      </c>
      <c r="Y198">
        <v>4.375</v>
      </c>
      <c r="Z198">
        <v>4.7619047619047619</v>
      </c>
      <c r="AA198">
        <v>1.08843537414966</v>
      </c>
      <c r="AB198">
        <v>1.6326530612244896</v>
      </c>
      <c r="AC198">
        <v>0</v>
      </c>
      <c r="AD198">
        <v>0.61250000000000004</v>
      </c>
      <c r="AE198">
        <v>0.91874999999999996</v>
      </c>
      <c r="AF198">
        <v>0</v>
      </c>
      <c r="AJ198">
        <v>197</v>
      </c>
      <c r="AK198">
        <f>SUBTOTAL(9,EffortOutcomesAG0[[#This Row],[Allocation]:[Iin]])</f>
        <v>13.389243197278912</v>
      </c>
      <c r="AL198" t="str">
        <f>EffortOutcomesAG0[[#This Row],[WARDS]]&amp;EffortOutcomesAG0[[#This Row],[Role]]&amp;EffortOutcomesAG0[[#This Row],[Shifts]]</f>
        <v>WARACSEAM</v>
      </c>
    </row>
    <row r="199" spans="2:40" x14ac:dyDescent="0.25">
      <c r="B199" s="8">
        <f>IF(EffortOutcomesAG0[[#This Row],[Apn]]=0,10,LOG(EffortOutcomesAG0[[#This Row],[Apn]]))</f>
        <v>3.6802647907748724E-2</v>
      </c>
      <c r="C199" s="8">
        <f>IF(EffortOutcomesAG0[[#This Row],[Ein]]=0,10,LOG(EffortOutcomesAG0[[#This Row],[Ein]]))</f>
        <v>10</v>
      </c>
      <c r="D199" s="8">
        <f>IF(EffortOutcomesAG0[[#This Row],[Iin]]=0,10,LOG(EffortOutcomesAG0[[#This Row],[Iin]]))</f>
        <v>10</v>
      </c>
      <c r="E199" s="8">
        <f>Kx-EffortOutcomesAG0[[#This Row],[Xp]]</f>
        <v>-3.6802647907748724E-2</v>
      </c>
      <c r="F199" s="8">
        <f>Ky-EffortOutcomesAG0[[#This Row],[Yp]]</f>
        <v>-11</v>
      </c>
      <c r="G199" s="8">
        <f>Kz-EffortOutcomesAG0[[#This Row],[Zp]]</f>
        <v>-9</v>
      </c>
      <c r="H199" s="8">
        <f>EffortOutcomesAG0[[#This Row],[Kpy]]*KSc-EffortOutcomesAG0[[#This Row],[KPz]]*KSb</f>
        <v>20</v>
      </c>
      <c r="I199" s="8">
        <f>-1*(EffortOutcomesAG0[[#This Row],[KPx]]*KSc-EffortOutcomesAG0[[#This Row],[KPz]]*KSa)</f>
        <v>-3.6802647907748724E-2</v>
      </c>
      <c r="J199" s="8">
        <f>(EffortOutcomesAG0[[#This Row],[KPx]]*$C$2-EffortOutcomesAG0[[#This Row],[Kpy]]*KSa)</f>
        <v>-0.36802647907748726</v>
      </c>
      <c r="K199" s="8">
        <f>EffortOutcomesAG0[[#This Row],[Kpy]]*KTc-EffortOutcomesAG0[[#This Row],[KPz]]*KTb</f>
        <v>2</v>
      </c>
      <c r="L199" s="8">
        <f>-1*(EffortOutcomesAG0[[#This Row],[KPx]]*KTc-EffortOutcomesAG0[[#This Row],[KPz]]*KTa)</f>
        <v>-18.036802647907749</v>
      </c>
      <c r="M199" s="8">
        <f>(EffortOutcomesAG0[[#This Row],[KPx]]*KTb-EffortOutcomesAG0[[#This Row],[Kpy]]*KTa)</f>
        <v>22.036802647907749</v>
      </c>
      <c r="N199" s="8">
        <f>-EffortOutcomesAG0[[#This Row],[Xp]]*a+EffortOutcomesAG0[[#This Row],[Yp]]*b+EffortOutcomesAG0[[#This Row],[Zp]]*c_</f>
        <v>40</v>
      </c>
      <c r="O199">
        <f>-IF(EffortOutcomesAG0[[#This Row],[Column2]]&gt;0,1,-1)*SQRT(EffortOutcomesAG0[[#This Row],[KPx''i]]^2+EffortOutcomesAG0[[#This Row],[KPx''j]]^2+EffortOutcomesAG0[[#This Row],[KPx''k]]^2)/Ksmag/Scale</f>
        <v>-14.144553685503745</v>
      </c>
      <c r="P199" s="9">
        <f>SQRT(EffortOutcomesAG0[[#This Row],[Kpy''i]]^2+EffortOutcomesAG0[[#This Row],[KPy''j]]^2+EffortOutcomesAG0[[#This Row],[KPy''k]]^2)/KTmag/Scale</f>
        <v>11.65437629320996</v>
      </c>
      <c r="Q1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9" s="14">
        <v>44879</v>
      </c>
      <c r="U199" s="9" t="s">
        <v>57</v>
      </c>
      <c r="V199" t="s">
        <v>55</v>
      </c>
      <c r="W199" t="s">
        <v>56</v>
      </c>
      <c r="X199">
        <v>0</v>
      </c>
      <c r="Y199">
        <v>4.375</v>
      </c>
      <c r="Z199">
        <v>4.7619047619047619</v>
      </c>
      <c r="AA199">
        <v>1.08843537414966</v>
      </c>
      <c r="AB199">
        <v>1.6326530612244896</v>
      </c>
      <c r="AC199">
        <v>0</v>
      </c>
      <c r="AD199">
        <v>0.61250000000000004</v>
      </c>
      <c r="AE199">
        <v>0.91874999999999996</v>
      </c>
      <c r="AF199">
        <v>0</v>
      </c>
      <c r="AJ199">
        <v>198</v>
      </c>
      <c r="AK199">
        <f>SUBTOTAL(9,EffortOutcomesAG0[[#This Row],[Allocation]:[Iin]])</f>
        <v>13.389243197278912</v>
      </c>
      <c r="AL199" t="str">
        <f>EffortOutcomesAG0[[#This Row],[WARDS]]&amp;EffortOutcomesAG0[[#This Row],[Role]]&amp;EffortOutcomesAG0[[#This Row],[Shifts]]</f>
        <v>WATTCSEAM</v>
      </c>
    </row>
    <row r="200" spans="2:40" x14ac:dyDescent="0.25">
      <c r="B200" s="8">
        <f>IF(EffortOutcomesAG0[[#This Row],[Apn]]=0,10,LOG(EffortOutcomesAG0[[#This Row],[Apn]]))</f>
        <v>10</v>
      </c>
      <c r="C200" s="8">
        <f>IF(EffortOutcomesAG0[[#This Row],[Ein]]=0,10,LOG(EffortOutcomesAG0[[#This Row],[Ein]]))</f>
        <v>10</v>
      </c>
      <c r="D200" s="8">
        <f>IF(EffortOutcomesAG0[[#This Row],[Iin]]=0,10,LOG(EffortOutcomesAG0[[#This Row],[Iin]]))</f>
        <v>10</v>
      </c>
      <c r="E200" s="8">
        <f>Kx-EffortOutcomesAG0[[#This Row],[Xp]]</f>
        <v>-10</v>
      </c>
      <c r="F200" s="8">
        <f>Ky-EffortOutcomesAG0[[#This Row],[Yp]]</f>
        <v>-11</v>
      </c>
      <c r="G200" s="8">
        <f>Kz-EffortOutcomesAG0[[#This Row],[Zp]]</f>
        <v>-9</v>
      </c>
      <c r="H200" s="8">
        <f>EffortOutcomesAG0[[#This Row],[Kpy]]*KSc-EffortOutcomesAG0[[#This Row],[KPz]]*KSb</f>
        <v>20</v>
      </c>
      <c r="I200" s="8">
        <f>-1*(EffortOutcomesAG0[[#This Row],[KPx]]*KSc-EffortOutcomesAG0[[#This Row],[KPz]]*KSa)</f>
        <v>-10</v>
      </c>
      <c r="J200" s="8">
        <f>(EffortOutcomesAG0[[#This Row],[KPx]]*$C$2-EffortOutcomesAG0[[#This Row],[Kpy]]*KSa)</f>
        <v>-100</v>
      </c>
      <c r="K200" s="8">
        <f>EffortOutcomesAG0[[#This Row],[Kpy]]*KTc-EffortOutcomesAG0[[#This Row],[KPz]]*KTb</f>
        <v>2</v>
      </c>
      <c r="L200" s="8">
        <f>-1*(EffortOutcomesAG0[[#This Row],[KPx]]*KTc-EffortOutcomesAG0[[#This Row],[KPz]]*KTa)</f>
        <v>-28</v>
      </c>
      <c r="M200" s="8">
        <f>(EffortOutcomesAG0[[#This Row],[KPx]]*KTb-EffortOutcomesAG0[[#This Row],[Kpy]]*KTa)</f>
        <v>32</v>
      </c>
      <c r="N200" s="8">
        <f>-EffortOutcomesAG0[[#This Row],[Xp]]*a+EffortOutcomesAG0[[#This Row],[Yp]]*b+EffortOutcomesAG0[[#This Row],[Zp]]*c_</f>
        <v>40</v>
      </c>
      <c r="O200">
        <f>-IF(EffortOutcomesAG0[[#This Row],[Column2]]&gt;0,1,-1)*SQRT(EffortOutcomesAG0[[#This Row],[KPx''i]]^2+EffortOutcomesAG0[[#This Row],[KPx''j]]^2+EffortOutcomesAG0[[#This Row],[KPx''k]]^2)/Ksmag/Scale</f>
        <v>-72.456883730947197</v>
      </c>
      <c r="P200" s="9">
        <f>SQRT(EffortOutcomesAG0[[#This Row],[Kpy''i]]^2+EffortOutcomesAG0[[#This Row],[KPy''j]]^2+EffortOutcomesAG0[[#This Row],[KPy''k]]^2)/KTmag/Scale</f>
        <v>17.37814719698277</v>
      </c>
      <c r="Q2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0" s="14">
        <v>44879</v>
      </c>
      <c r="U200" s="9" t="s">
        <v>76</v>
      </c>
      <c r="V200" t="s">
        <v>55</v>
      </c>
      <c r="W200" t="s">
        <v>56</v>
      </c>
      <c r="X200">
        <v>0</v>
      </c>
      <c r="Y200">
        <v>0</v>
      </c>
      <c r="Z200">
        <v>0</v>
      </c>
      <c r="AJ200">
        <v>199</v>
      </c>
      <c r="AK200">
        <f>SUBTOTAL(9,EffortOutcomesAG0[[#This Row],[Allocation]:[Iin]])</f>
        <v>0</v>
      </c>
      <c r="AL200" t="str">
        <f>EffortOutcomesAG0[[#This Row],[WARDS]]&amp;EffortOutcomesAG0[[#This Row],[Role]]&amp;EffortOutcomesAG0[[#This Row],[Shifts]]</f>
        <v>OtherCSEAM</v>
      </c>
    </row>
    <row r="201" spans="2:40" x14ac:dyDescent="0.25">
      <c r="B201" s="8">
        <f>IF(EffortOutcomesAG0[[#This Row],[Apn]]=0,10,LOG(EffortOutcomesAG0[[#This Row],[Apn]]))</f>
        <v>1.2668968191029327E-2</v>
      </c>
      <c r="C201" s="8">
        <f>IF(EffortOutcomesAG0[[#This Row],[Ein]]=0,10,LOG(EffortOutcomesAG0[[#This Row],[Ein]]))</f>
        <v>10</v>
      </c>
      <c r="D201" s="8">
        <f>IF(EffortOutcomesAG0[[#This Row],[Iin]]=0,10,LOG(EffortOutcomesAG0[[#This Row],[Iin]]))</f>
        <v>10</v>
      </c>
      <c r="E201" s="8">
        <f>Kx-EffortOutcomesAG0[[#This Row],[Xp]]</f>
        <v>-1.2668968191029327E-2</v>
      </c>
      <c r="F201" s="8">
        <f>Ky-EffortOutcomesAG0[[#This Row],[Yp]]</f>
        <v>-11</v>
      </c>
      <c r="G201" s="8">
        <f>Kz-EffortOutcomesAG0[[#This Row],[Zp]]</f>
        <v>-9</v>
      </c>
      <c r="H201" s="8">
        <f>EffortOutcomesAG0[[#This Row],[Kpy]]*KSc-EffortOutcomesAG0[[#This Row],[KPz]]*KSb</f>
        <v>20</v>
      </c>
      <c r="I201" s="8">
        <f>-1*(EffortOutcomesAG0[[#This Row],[KPx]]*KSc-EffortOutcomesAG0[[#This Row],[KPz]]*KSa)</f>
        <v>-1.2668968191029327E-2</v>
      </c>
      <c r="J201" s="8">
        <f>(EffortOutcomesAG0[[#This Row],[KPx]]*$C$2-EffortOutcomesAG0[[#This Row],[Kpy]]*KSa)</f>
        <v>-0.12668968191029328</v>
      </c>
      <c r="K201" s="8">
        <f>EffortOutcomesAG0[[#This Row],[Kpy]]*KTc-EffortOutcomesAG0[[#This Row],[KPz]]*KTb</f>
        <v>2</v>
      </c>
      <c r="L201" s="8">
        <f>-1*(EffortOutcomesAG0[[#This Row],[KPx]]*KTc-EffortOutcomesAG0[[#This Row],[KPz]]*KTa)</f>
        <v>-18.012668968191029</v>
      </c>
      <c r="M201" s="8">
        <f>(EffortOutcomesAG0[[#This Row],[KPx]]*KTb-EffortOutcomesAG0[[#This Row],[Kpy]]*KTa)</f>
        <v>22.012668968191029</v>
      </c>
      <c r="N201" s="8">
        <f>-EffortOutcomesAG0[[#This Row],[Xp]]*a+EffortOutcomesAG0[[#This Row],[Yp]]*b+EffortOutcomesAG0[[#This Row],[Zp]]*c_</f>
        <v>40</v>
      </c>
      <c r="O201">
        <f>-IF(EffortOutcomesAG0[[#This Row],[Column2]]&gt;0,1,-1)*SQRT(EffortOutcomesAG0[[#This Row],[KPx''i]]^2+EffortOutcomesAG0[[#This Row],[KPx''j]]^2+EffortOutcomesAG0[[#This Row],[KPx''k]]^2)/Ksmag/Scale</f>
        <v>-14.142422189608427</v>
      </c>
      <c r="P201" s="9">
        <f>SQRT(EffortOutcomesAG0[[#This Row],[Kpy''i]]^2+EffortOutcomesAG0[[#This Row],[KPy''j]]^2+EffortOutcomesAG0[[#This Row],[KPy''k]]^2)/KTmag/Scale</f>
        <v>11.640545795199298</v>
      </c>
      <c r="Q2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1" s="14">
        <v>44879</v>
      </c>
      <c r="U201" s="9" t="s">
        <v>54</v>
      </c>
      <c r="V201" t="s">
        <v>55</v>
      </c>
      <c r="W201" t="s">
        <v>56</v>
      </c>
      <c r="X201">
        <v>0</v>
      </c>
      <c r="Y201">
        <v>2.3125</v>
      </c>
      <c r="Z201">
        <v>2.3809523809523809</v>
      </c>
      <c r="AA201">
        <v>1.0296010296010296</v>
      </c>
      <c r="AB201">
        <v>1.5444015444015442</v>
      </c>
      <c r="AC201">
        <v>0</v>
      </c>
      <c r="AD201">
        <v>0.64750000000000008</v>
      </c>
      <c r="AE201">
        <v>0.97125000000000006</v>
      </c>
      <c r="AF201">
        <v>0</v>
      </c>
      <c r="AJ201">
        <v>200</v>
      </c>
      <c r="AK201">
        <f>SUBTOTAL(9,EffortOutcomesAG0[[#This Row],[Allocation]:[Iin]])</f>
        <v>8.8862049549549553</v>
      </c>
      <c r="AL201" t="str">
        <f>EffortOutcomesAG0[[#This Row],[WARDS]]&amp;EffortOutcomesAG0[[#This Row],[Role]]&amp;EffortOutcomesAG0[[#This Row],[Shifts]]</f>
        <v>BANKCSEAM</v>
      </c>
    </row>
    <row r="202" spans="2:40" x14ac:dyDescent="0.25">
      <c r="B202" s="8">
        <f>IF(EffortOutcomesAG0[[#This Row],[Apn]]=0,10,LOG(EffortOutcomesAG0[[#This Row],[Apn]]))</f>
        <v>-1.3018784244008845E-3</v>
      </c>
      <c r="C202" s="8">
        <f>IF(EffortOutcomesAG0[[#This Row],[Ein]]=0,10,LOG(EffortOutcomesAG0[[#This Row],[Ein]]))</f>
        <v>10</v>
      </c>
      <c r="D202" s="8">
        <f>IF(EffortOutcomesAG0[[#This Row],[Iin]]=0,10,LOG(EffortOutcomesAG0[[#This Row],[Iin]]))</f>
        <v>10</v>
      </c>
      <c r="E202" s="8">
        <f>Kx-EffortOutcomesAG0[[#This Row],[Xp]]</f>
        <v>1.3018784244008845E-3</v>
      </c>
      <c r="F202" s="8">
        <f>Ky-EffortOutcomesAG0[[#This Row],[Yp]]</f>
        <v>-11</v>
      </c>
      <c r="G202" s="8">
        <f>Kz-EffortOutcomesAG0[[#This Row],[Zp]]</f>
        <v>-9</v>
      </c>
      <c r="H202" s="8">
        <f>EffortOutcomesAG0[[#This Row],[Kpy]]*KSc-EffortOutcomesAG0[[#This Row],[KPz]]*KSb</f>
        <v>20</v>
      </c>
      <c r="I202" s="8">
        <f>-1*(EffortOutcomesAG0[[#This Row],[KPx]]*KSc-EffortOutcomesAG0[[#This Row],[KPz]]*KSa)</f>
        <v>1.3018784244008845E-3</v>
      </c>
      <c r="J202" s="8">
        <f>(EffortOutcomesAG0[[#This Row],[KPx]]*$C$2-EffortOutcomesAG0[[#This Row],[Kpy]]*KSa)</f>
        <v>1.3018784244008845E-2</v>
      </c>
      <c r="K202" s="8">
        <f>EffortOutcomesAG0[[#This Row],[Kpy]]*KTc-EffortOutcomesAG0[[#This Row],[KPz]]*KTb</f>
        <v>2</v>
      </c>
      <c r="L202" s="8">
        <f>-1*(EffortOutcomesAG0[[#This Row],[KPx]]*KTc-EffortOutcomesAG0[[#This Row],[KPz]]*KTa)</f>
        <v>-17.9986981215756</v>
      </c>
      <c r="M202" s="8">
        <f>(EffortOutcomesAG0[[#This Row],[KPx]]*KTb-EffortOutcomesAG0[[#This Row],[Kpy]]*KTa)</f>
        <v>21.9986981215756</v>
      </c>
      <c r="N202" s="8">
        <f>-EffortOutcomesAG0[[#This Row],[Xp]]*a+EffortOutcomesAG0[[#This Row],[Yp]]*b+EffortOutcomesAG0[[#This Row],[Zp]]*c_</f>
        <v>40</v>
      </c>
      <c r="O202">
        <f>-IF(EffortOutcomesAG0[[#This Row],[Column2]]&gt;0,1,-1)*SQRT(EffortOutcomesAG0[[#This Row],[KPx''i]]^2+EffortOutcomesAG0[[#This Row],[KPx''j]]^2+EffortOutcomesAG0[[#This Row],[KPx''k]]^2)/Ksmag/Scale</f>
        <v>-14.142138649858277</v>
      </c>
      <c r="P202" s="9">
        <f>SQRT(EffortOutcomesAG0[[#This Row],[Kpy''i]]^2+EffortOutcomesAG0[[#This Row],[KPy''j]]^2+EffortOutcomesAG0[[#This Row],[KPy''k]]^2)/KTmag/Scale</f>
        <v>11.632539512905332</v>
      </c>
      <c r="Q2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2" s="14">
        <v>44880</v>
      </c>
      <c r="U202" s="9" t="s">
        <v>58</v>
      </c>
      <c r="V202" t="s">
        <v>55</v>
      </c>
      <c r="W202" t="s">
        <v>56</v>
      </c>
      <c r="X202">
        <v>0</v>
      </c>
      <c r="Y202">
        <v>4.375</v>
      </c>
      <c r="Z202">
        <v>4.3619047619047624</v>
      </c>
      <c r="AA202">
        <v>0.99700680272108855</v>
      </c>
      <c r="AB202">
        <v>1.4955102040816328</v>
      </c>
      <c r="AC202">
        <v>0</v>
      </c>
      <c r="AD202">
        <v>0.66866812227074224</v>
      </c>
      <c r="AE202">
        <v>1.0030021834061134</v>
      </c>
      <c r="AF202">
        <v>0</v>
      </c>
      <c r="AJ202">
        <v>201</v>
      </c>
      <c r="AK202">
        <f>SUBTOTAL(9,EffortOutcomesAG0[[#This Row],[Allocation]:[Iin]])</f>
        <v>12.901092074384341</v>
      </c>
      <c r="AL202" t="str">
        <f>EffortOutcomesAG0[[#This Row],[WARDS]]&amp;EffortOutcomesAG0[[#This Row],[Role]]&amp;EffortOutcomesAG0[[#This Row],[Shifts]]</f>
        <v>WARACSEAM</v>
      </c>
    </row>
    <row r="203" spans="2:40" x14ac:dyDescent="0.25">
      <c r="B203" s="8">
        <f>IF(EffortOutcomesAG0[[#This Row],[Apn]]=0,10,LOG(EffortOutcomesAG0[[#This Row],[Apn]]))</f>
        <v>-1.3018784244008845E-3</v>
      </c>
      <c r="C203" s="8">
        <f>IF(EffortOutcomesAG0[[#This Row],[Ein]]=0,10,LOG(EffortOutcomesAG0[[#This Row],[Ein]]))</f>
        <v>10</v>
      </c>
      <c r="D203" s="8">
        <f>IF(EffortOutcomesAG0[[#This Row],[Iin]]=0,10,LOG(EffortOutcomesAG0[[#This Row],[Iin]]))</f>
        <v>10</v>
      </c>
      <c r="E203" s="8">
        <f>Kx-EffortOutcomesAG0[[#This Row],[Xp]]</f>
        <v>1.3018784244008845E-3</v>
      </c>
      <c r="F203" s="8">
        <f>Ky-EffortOutcomesAG0[[#This Row],[Yp]]</f>
        <v>-11</v>
      </c>
      <c r="G203" s="8">
        <f>Kz-EffortOutcomesAG0[[#This Row],[Zp]]</f>
        <v>-9</v>
      </c>
      <c r="H203" s="8">
        <f>EffortOutcomesAG0[[#This Row],[Kpy]]*KSc-EffortOutcomesAG0[[#This Row],[KPz]]*KSb</f>
        <v>20</v>
      </c>
      <c r="I203" s="8">
        <f>-1*(EffortOutcomesAG0[[#This Row],[KPx]]*KSc-EffortOutcomesAG0[[#This Row],[KPz]]*KSa)</f>
        <v>1.3018784244008845E-3</v>
      </c>
      <c r="J203" s="8">
        <f>(EffortOutcomesAG0[[#This Row],[KPx]]*$C$2-EffortOutcomesAG0[[#This Row],[Kpy]]*KSa)</f>
        <v>1.3018784244008845E-2</v>
      </c>
      <c r="K203" s="8">
        <f>EffortOutcomesAG0[[#This Row],[Kpy]]*KTc-EffortOutcomesAG0[[#This Row],[KPz]]*KTb</f>
        <v>2</v>
      </c>
      <c r="L203" s="8">
        <f>-1*(EffortOutcomesAG0[[#This Row],[KPx]]*KTc-EffortOutcomesAG0[[#This Row],[KPz]]*KTa)</f>
        <v>-17.9986981215756</v>
      </c>
      <c r="M203" s="8">
        <f>(EffortOutcomesAG0[[#This Row],[KPx]]*KTb-EffortOutcomesAG0[[#This Row],[Kpy]]*KTa)</f>
        <v>21.9986981215756</v>
      </c>
      <c r="N203" s="8">
        <f>-EffortOutcomesAG0[[#This Row],[Xp]]*a+EffortOutcomesAG0[[#This Row],[Yp]]*b+EffortOutcomesAG0[[#This Row],[Zp]]*c_</f>
        <v>40</v>
      </c>
      <c r="O203">
        <f>-IF(EffortOutcomesAG0[[#This Row],[Column2]]&gt;0,1,-1)*SQRT(EffortOutcomesAG0[[#This Row],[KPx''i]]^2+EffortOutcomesAG0[[#This Row],[KPx''j]]^2+EffortOutcomesAG0[[#This Row],[KPx''k]]^2)/Ksmag/Scale</f>
        <v>-14.142138649858277</v>
      </c>
      <c r="P203" s="9">
        <f>SQRT(EffortOutcomesAG0[[#This Row],[Kpy''i]]^2+EffortOutcomesAG0[[#This Row],[KPy''j]]^2+EffortOutcomesAG0[[#This Row],[KPy''k]]^2)/KTmag/Scale</f>
        <v>11.632539512905332</v>
      </c>
      <c r="Q2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3" s="14">
        <v>44880</v>
      </c>
      <c r="U203" s="9" t="s">
        <v>57</v>
      </c>
      <c r="V203" t="s">
        <v>55</v>
      </c>
      <c r="W203" t="s">
        <v>56</v>
      </c>
      <c r="X203">
        <v>0</v>
      </c>
      <c r="Y203">
        <v>4.375</v>
      </c>
      <c r="Z203">
        <v>4.3619047619047624</v>
      </c>
      <c r="AA203">
        <v>0.99700680272108855</v>
      </c>
      <c r="AB203">
        <v>1.4955102040816328</v>
      </c>
      <c r="AC203">
        <v>0</v>
      </c>
      <c r="AD203">
        <v>0.66866812227074224</v>
      </c>
      <c r="AE203">
        <v>1.0030021834061134</v>
      </c>
      <c r="AF203">
        <v>0</v>
      </c>
      <c r="AJ203">
        <v>202</v>
      </c>
      <c r="AK203">
        <f>SUBTOTAL(9,EffortOutcomesAG0[[#This Row],[Allocation]:[Iin]])</f>
        <v>12.901092074384341</v>
      </c>
      <c r="AL203" t="str">
        <f>EffortOutcomesAG0[[#This Row],[WARDS]]&amp;EffortOutcomesAG0[[#This Row],[Role]]&amp;EffortOutcomesAG0[[#This Row],[Shifts]]</f>
        <v>WATTCSEAM</v>
      </c>
    </row>
    <row r="204" spans="2:40" x14ac:dyDescent="0.25">
      <c r="B204" s="8">
        <f>IF(EffortOutcomesAG0[[#This Row],[Apn]]=0,10,LOG(EffortOutcomesAG0[[#This Row],[Apn]]))</f>
        <v>10</v>
      </c>
      <c r="C204" s="8">
        <f>IF(EffortOutcomesAG0[[#This Row],[Ein]]=0,10,LOG(EffortOutcomesAG0[[#This Row],[Ein]]))</f>
        <v>10</v>
      </c>
      <c r="D204" s="8">
        <f>IF(EffortOutcomesAG0[[#This Row],[Iin]]=0,10,LOG(EffortOutcomesAG0[[#This Row],[Iin]]))</f>
        <v>10</v>
      </c>
      <c r="E204" s="8">
        <f>Kx-EffortOutcomesAG0[[#This Row],[Xp]]</f>
        <v>-10</v>
      </c>
      <c r="F204" s="8">
        <f>Ky-EffortOutcomesAG0[[#This Row],[Yp]]</f>
        <v>-11</v>
      </c>
      <c r="G204" s="8">
        <f>Kz-EffortOutcomesAG0[[#This Row],[Zp]]</f>
        <v>-9</v>
      </c>
      <c r="H204" s="8">
        <f>EffortOutcomesAG0[[#This Row],[Kpy]]*KSc-EffortOutcomesAG0[[#This Row],[KPz]]*KSb</f>
        <v>20</v>
      </c>
      <c r="I204" s="8">
        <f>-1*(EffortOutcomesAG0[[#This Row],[KPx]]*KSc-EffortOutcomesAG0[[#This Row],[KPz]]*KSa)</f>
        <v>-10</v>
      </c>
      <c r="J204" s="8">
        <f>(EffortOutcomesAG0[[#This Row],[KPx]]*$C$2-EffortOutcomesAG0[[#This Row],[Kpy]]*KSa)</f>
        <v>-100</v>
      </c>
      <c r="K204" s="8">
        <f>EffortOutcomesAG0[[#This Row],[Kpy]]*KTc-EffortOutcomesAG0[[#This Row],[KPz]]*KTb</f>
        <v>2</v>
      </c>
      <c r="L204" s="8">
        <f>-1*(EffortOutcomesAG0[[#This Row],[KPx]]*KTc-EffortOutcomesAG0[[#This Row],[KPz]]*KTa)</f>
        <v>-28</v>
      </c>
      <c r="M204" s="8">
        <f>(EffortOutcomesAG0[[#This Row],[KPx]]*KTb-EffortOutcomesAG0[[#This Row],[Kpy]]*KTa)</f>
        <v>32</v>
      </c>
      <c r="N204" s="8">
        <f>-EffortOutcomesAG0[[#This Row],[Xp]]*a+EffortOutcomesAG0[[#This Row],[Yp]]*b+EffortOutcomesAG0[[#This Row],[Zp]]*c_</f>
        <v>40</v>
      </c>
      <c r="O204">
        <f>-IF(EffortOutcomesAG0[[#This Row],[Column2]]&gt;0,1,-1)*SQRT(EffortOutcomesAG0[[#This Row],[KPx''i]]^2+EffortOutcomesAG0[[#This Row],[KPx''j]]^2+EffortOutcomesAG0[[#This Row],[KPx''k]]^2)/Ksmag/Scale</f>
        <v>-72.456883730947197</v>
      </c>
      <c r="P204" s="9">
        <f>SQRT(EffortOutcomesAG0[[#This Row],[Kpy''i]]^2+EffortOutcomesAG0[[#This Row],[KPy''j]]^2+EffortOutcomesAG0[[#This Row],[KPy''k]]^2)/KTmag/Scale</f>
        <v>17.37814719698277</v>
      </c>
      <c r="Q2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4" s="14">
        <v>44880</v>
      </c>
      <c r="U204" s="9" t="s">
        <v>76</v>
      </c>
      <c r="V204" t="s">
        <v>55</v>
      </c>
      <c r="W204" t="s">
        <v>56</v>
      </c>
      <c r="X204">
        <v>0</v>
      </c>
      <c r="Y204">
        <v>0</v>
      </c>
      <c r="Z204">
        <v>0</v>
      </c>
      <c r="AJ204">
        <v>203</v>
      </c>
      <c r="AK204">
        <f>SUBTOTAL(9,EffortOutcomesAG0[[#This Row],[Allocation]:[Iin]])</f>
        <v>0</v>
      </c>
      <c r="AL204" t="str">
        <f>EffortOutcomesAG0[[#This Row],[WARDS]]&amp;EffortOutcomesAG0[[#This Row],[Role]]&amp;EffortOutcomesAG0[[#This Row],[Shifts]]</f>
        <v>OtherCSEAM</v>
      </c>
    </row>
    <row r="205" spans="2:40" x14ac:dyDescent="0.25">
      <c r="B205" s="8">
        <f>IF(EffortOutcomesAG0[[#This Row],[Apn]]=0,10,LOG(EffortOutcomesAG0[[#This Row],[Apn]]))</f>
        <v>-2.5435558141120237E-2</v>
      </c>
      <c r="C205" s="8">
        <f>IF(EffortOutcomesAG0[[#This Row],[Ein]]=0,10,LOG(EffortOutcomesAG0[[#This Row],[Ein]]))</f>
        <v>10</v>
      </c>
      <c r="D205" s="8">
        <f>IF(EffortOutcomesAG0[[#This Row],[Iin]]=0,10,LOG(EffortOutcomesAG0[[#This Row],[Iin]]))</f>
        <v>10</v>
      </c>
      <c r="E205" s="8">
        <f>Kx-EffortOutcomesAG0[[#This Row],[Xp]]</f>
        <v>2.5435558141120237E-2</v>
      </c>
      <c r="F205" s="8">
        <f>Ky-EffortOutcomesAG0[[#This Row],[Yp]]</f>
        <v>-11</v>
      </c>
      <c r="G205" s="8">
        <f>Kz-EffortOutcomesAG0[[#This Row],[Zp]]</f>
        <v>-9</v>
      </c>
      <c r="H205" s="8">
        <f>EffortOutcomesAG0[[#This Row],[Kpy]]*KSc-EffortOutcomesAG0[[#This Row],[KPz]]*KSb</f>
        <v>20</v>
      </c>
      <c r="I205" s="8">
        <f>-1*(EffortOutcomesAG0[[#This Row],[KPx]]*KSc-EffortOutcomesAG0[[#This Row],[KPz]]*KSa)</f>
        <v>2.5435558141120237E-2</v>
      </c>
      <c r="J205" s="8">
        <f>(EffortOutcomesAG0[[#This Row],[KPx]]*$C$2-EffortOutcomesAG0[[#This Row],[Kpy]]*KSa)</f>
        <v>0.2543555814112024</v>
      </c>
      <c r="K205" s="8">
        <f>EffortOutcomesAG0[[#This Row],[Kpy]]*KTc-EffortOutcomesAG0[[#This Row],[KPz]]*KTb</f>
        <v>2</v>
      </c>
      <c r="L205" s="8">
        <f>-1*(EffortOutcomesAG0[[#This Row],[KPx]]*KTc-EffortOutcomesAG0[[#This Row],[KPz]]*KTa)</f>
        <v>-17.974564441858881</v>
      </c>
      <c r="M205" s="8">
        <f>(EffortOutcomesAG0[[#This Row],[KPx]]*KTb-EffortOutcomesAG0[[#This Row],[Kpy]]*KTa)</f>
        <v>21.974564441858881</v>
      </c>
      <c r="N205" s="8">
        <f>-EffortOutcomesAG0[[#This Row],[Xp]]*a+EffortOutcomesAG0[[#This Row],[Yp]]*b+EffortOutcomesAG0[[#This Row],[Zp]]*c_</f>
        <v>40</v>
      </c>
      <c r="O205">
        <f>-IF(EffortOutcomesAG0[[#This Row],[Column2]]&gt;0,1,-1)*SQRT(EffortOutcomesAG0[[#This Row],[KPx''i]]^2+EffortOutcomesAG0[[#This Row],[KPx''j]]^2+EffortOutcomesAG0[[#This Row],[KPx''k]]^2)/Ksmag/Scale</f>
        <v>-14.143290701414097</v>
      </c>
      <c r="P205" s="9">
        <f>SQRT(EffortOutcomesAG0[[#This Row],[Kpy''i]]^2+EffortOutcomesAG0[[#This Row],[KPy''j]]^2+EffortOutcomesAG0[[#This Row],[KPy''k]]^2)/KTmag/Scale</f>
        <v>11.618709403973879</v>
      </c>
      <c r="Q2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5" s="14">
        <v>44880</v>
      </c>
      <c r="U205" s="9" t="s">
        <v>54</v>
      </c>
      <c r="V205" t="s">
        <v>55</v>
      </c>
      <c r="W205" t="s">
        <v>56</v>
      </c>
      <c r="X205">
        <v>0</v>
      </c>
      <c r="Y205">
        <v>2.3125</v>
      </c>
      <c r="Z205">
        <v>2.1809523809523812</v>
      </c>
      <c r="AA205">
        <v>0.94311454311454324</v>
      </c>
      <c r="AB205">
        <v>1.4146718146718149</v>
      </c>
      <c r="AC205">
        <v>0</v>
      </c>
      <c r="AD205">
        <v>0.70687772925764181</v>
      </c>
      <c r="AE205">
        <v>1.0603165938864627</v>
      </c>
      <c r="AF205">
        <v>0</v>
      </c>
      <c r="AJ205">
        <v>204</v>
      </c>
      <c r="AK205">
        <f>SUBTOTAL(9,EffortOutcomesAG0[[#This Row],[Allocation]:[Iin]])</f>
        <v>8.6184330618828433</v>
      </c>
      <c r="AL205" t="str">
        <f>EffortOutcomesAG0[[#This Row],[WARDS]]&amp;EffortOutcomesAG0[[#This Row],[Role]]&amp;EffortOutcomesAG0[[#This Row],[Shifts]]</f>
        <v>BANKCSEAM</v>
      </c>
    </row>
    <row r="206" spans="2:40" x14ac:dyDescent="0.25">
      <c r="B206" s="8">
        <f>IF(EffortOutcomesAG0[[#This Row],[Apn]]=0,10,LOG(EffortOutcomesAG0[[#This Row],[Apn]]))</f>
        <v>10</v>
      </c>
      <c r="C206" s="8">
        <f>IF(EffortOutcomesAG0[[#This Row],[Ein]]=0,10,LOG(EffortOutcomesAG0[[#This Row],[Ein]]))</f>
        <v>10</v>
      </c>
      <c r="D206" s="8">
        <f>IF(EffortOutcomesAG0[[#This Row],[Iin]]=0,10,LOG(EffortOutcomesAG0[[#This Row],[Iin]]))</f>
        <v>10</v>
      </c>
      <c r="E206" s="8">
        <f>Kx-EffortOutcomesAG0[[#This Row],[Xp]]</f>
        <v>-10</v>
      </c>
      <c r="F206" s="8">
        <f>Ky-EffortOutcomesAG0[[#This Row],[Yp]]</f>
        <v>-11</v>
      </c>
      <c r="G206" s="8">
        <f>Kz-EffortOutcomesAG0[[#This Row],[Zp]]</f>
        <v>-9</v>
      </c>
      <c r="H206" s="8">
        <f>EffortOutcomesAG0[[#This Row],[Kpy]]*KSc-EffortOutcomesAG0[[#This Row],[KPz]]*KSb</f>
        <v>20</v>
      </c>
      <c r="I206" s="8">
        <f>-1*(EffortOutcomesAG0[[#This Row],[KPx]]*KSc-EffortOutcomesAG0[[#This Row],[KPz]]*KSa)</f>
        <v>-10</v>
      </c>
      <c r="J206" s="8">
        <f>(EffortOutcomesAG0[[#This Row],[KPx]]*$C$2-EffortOutcomesAG0[[#This Row],[Kpy]]*KSa)</f>
        <v>-100</v>
      </c>
      <c r="K206" s="8">
        <f>EffortOutcomesAG0[[#This Row],[Kpy]]*KTc-EffortOutcomesAG0[[#This Row],[KPz]]*KTb</f>
        <v>2</v>
      </c>
      <c r="L206" s="8">
        <f>-1*(EffortOutcomesAG0[[#This Row],[KPx]]*KTc-EffortOutcomesAG0[[#This Row],[KPz]]*KTa)</f>
        <v>-28</v>
      </c>
      <c r="M206" s="8">
        <f>(EffortOutcomesAG0[[#This Row],[KPx]]*KTb-EffortOutcomesAG0[[#This Row],[Kpy]]*KTa)</f>
        <v>32</v>
      </c>
      <c r="N206" s="8">
        <f>-EffortOutcomesAG0[[#This Row],[Xp]]*a+EffortOutcomesAG0[[#This Row],[Yp]]*b+EffortOutcomesAG0[[#This Row],[Zp]]*c_</f>
        <v>40</v>
      </c>
      <c r="O206">
        <f>-IF(EffortOutcomesAG0[[#This Row],[Column2]]&gt;0,1,-1)*SQRT(EffortOutcomesAG0[[#This Row],[KPx''i]]^2+EffortOutcomesAG0[[#This Row],[KPx''j]]^2+EffortOutcomesAG0[[#This Row],[KPx''k]]^2)/Ksmag/Scale</f>
        <v>-72.456883730947197</v>
      </c>
      <c r="P206" s="9">
        <f>SQRT(EffortOutcomesAG0[[#This Row],[Kpy''i]]^2+EffortOutcomesAG0[[#This Row],[KPy''j]]^2+EffortOutcomesAG0[[#This Row],[KPy''k]]^2)/KTmag/Scale</f>
        <v>17.37814719698277</v>
      </c>
      <c r="Q2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6" s="14">
        <v>44881</v>
      </c>
      <c r="U206" s="9" t="s">
        <v>76</v>
      </c>
      <c r="V206" t="s">
        <v>55</v>
      </c>
      <c r="W206" t="s">
        <v>56</v>
      </c>
      <c r="X206">
        <v>0</v>
      </c>
      <c r="Y206">
        <v>0</v>
      </c>
      <c r="Z206">
        <v>0</v>
      </c>
      <c r="AJ206">
        <v>205</v>
      </c>
      <c r="AK206">
        <f>SUBTOTAL(9,EffortOutcomesAG0[[#This Row],[Allocation]:[Iin]])</f>
        <v>0</v>
      </c>
      <c r="AL206" t="str">
        <f>EffortOutcomesAG0[[#This Row],[WARDS]]&amp;EffortOutcomesAG0[[#This Row],[Role]]&amp;EffortOutcomesAG0[[#This Row],[Shifts]]</f>
        <v>OtherCSEAM</v>
      </c>
    </row>
    <row r="207" spans="2:40" x14ac:dyDescent="0.25">
      <c r="B207" s="8">
        <f>IF(EffortOutcomesAG0[[#This Row],[Apn]]=0,10,LOG(EffortOutcomesAG0[[#This Row],[Apn]]))</f>
        <v>-5.0975295559835862E-2</v>
      </c>
      <c r="C207" s="8">
        <f>IF(EffortOutcomesAG0[[#This Row],[Ein]]=0,10,LOG(EffortOutcomesAG0[[#This Row],[Ein]]))</f>
        <v>10</v>
      </c>
      <c r="D207" s="8">
        <f>IF(EffortOutcomesAG0[[#This Row],[Iin]]=0,10,LOG(EffortOutcomesAG0[[#This Row],[Iin]]))</f>
        <v>10</v>
      </c>
      <c r="E207" s="8">
        <f>Kx-EffortOutcomesAG0[[#This Row],[Xp]]</f>
        <v>5.0975295559835862E-2</v>
      </c>
      <c r="F207" s="8">
        <f>Ky-EffortOutcomesAG0[[#This Row],[Yp]]</f>
        <v>-11</v>
      </c>
      <c r="G207" s="8">
        <f>Kz-EffortOutcomesAG0[[#This Row],[Zp]]</f>
        <v>-9</v>
      </c>
      <c r="H207" s="8">
        <f>EffortOutcomesAG0[[#This Row],[Kpy]]*KSc-EffortOutcomesAG0[[#This Row],[KPz]]*KSb</f>
        <v>20</v>
      </c>
      <c r="I207" s="8">
        <f>-1*(EffortOutcomesAG0[[#This Row],[KPx]]*KSc-EffortOutcomesAG0[[#This Row],[KPz]]*KSa)</f>
        <v>5.0975295559835862E-2</v>
      </c>
      <c r="J207" s="8">
        <f>(EffortOutcomesAG0[[#This Row],[KPx]]*$C$2-EffortOutcomesAG0[[#This Row],[Kpy]]*KSa)</f>
        <v>0.50975295559835865</v>
      </c>
      <c r="K207" s="8">
        <f>EffortOutcomesAG0[[#This Row],[Kpy]]*KTc-EffortOutcomesAG0[[#This Row],[KPz]]*KTb</f>
        <v>2</v>
      </c>
      <c r="L207" s="8">
        <f>-1*(EffortOutcomesAG0[[#This Row],[KPx]]*KTc-EffortOutcomesAG0[[#This Row],[KPz]]*KTa)</f>
        <v>-17.949024704440163</v>
      </c>
      <c r="M207" s="8">
        <f>(EffortOutcomesAG0[[#This Row],[KPx]]*KTb-EffortOutcomesAG0[[#This Row],[Kpy]]*KTa)</f>
        <v>21.949024704440163</v>
      </c>
      <c r="N207" s="8">
        <f>-EffortOutcomesAG0[[#This Row],[Xp]]*a+EffortOutcomesAG0[[#This Row],[Yp]]*b+EffortOutcomesAG0[[#This Row],[Zp]]*c_</f>
        <v>40</v>
      </c>
      <c r="O207">
        <f>-IF(EffortOutcomesAG0[[#This Row],[Column2]]&gt;0,1,-1)*SQRT(EffortOutcomesAG0[[#This Row],[KPx''i]]^2+EffortOutcomesAG0[[#This Row],[KPx''j]]^2+EffortOutcomesAG0[[#This Row],[KPx''k]]^2)/Ksmag/Scale</f>
        <v>-14.146774306471752</v>
      </c>
      <c r="P207" s="9">
        <f>SQRT(EffortOutcomesAG0[[#This Row],[Kpy''i]]^2+EffortOutcomesAG0[[#This Row],[KPy''j]]^2+EffortOutcomesAG0[[#This Row],[KPy''k]]^2)/KTmag/Scale</f>
        <v>11.604073805613325</v>
      </c>
      <c r="Q2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7" s="14">
        <v>44881</v>
      </c>
      <c r="U207" s="9" t="s">
        <v>57</v>
      </c>
      <c r="V207" t="s">
        <v>55</v>
      </c>
      <c r="W207" t="s">
        <v>56</v>
      </c>
      <c r="X207">
        <v>0</v>
      </c>
      <c r="Y207">
        <v>4.375</v>
      </c>
      <c r="Z207">
        <v>3.89047619047619</v>
      </c>
      <c r="AA207">
        <v>0.88925170068027204</v>
      </c>
      <c r="AB207">
        <v>1.3338775510204082</v>
      </c>
      <c r="AC207">
        <v>0</v>
      </c>
      <c r="AD207">
        <v>0.74969400244798046</v>
      </c>
      <c r="AE207">
        <v>1.1245410036719707</v>
      </c>
      <c r="AF207">
        <v>0</v>
      </c>
      <c r="AJ207">
        <v>206</v>
      </c>
      <c r="AK207">
        <f>SUBTOTAL(9,EffortOutcomesAG0[[#This Row],[Allocation]:[Iin]])</f>
        <v>12.36284044829682</v>
      </c>
      <c r="AL207" t="str">
        <f>EffortOutcomesAG0[[#This Row],[WARDS]]&amp;EffortOutcomesAG0[[#This Row],[Role]]&amp;EffortOutcomesAG0[[#This Row],[Shifts]]</f>
        <v>WATTCSEAM</v>
      </c>
    </row>
    <row r="208" spans="2:40" x14ac:dyDescent="0.25">
      <c r="B208" s="8">
        <f>IF(EffortOutcomesAG0[[#This Row],[Apn]]=0,10,LOG(EffortOutcomesAG0[[#This Row],[Apn]]))</f>
        <v>-7.5108975276555232E-2</v>
      </c>
      <c r="C208" s="8">
        <f>IF(EffortOutcomesAG0[[#This Row],[Ein]]=0,10,LOG(EffortOutcomesAG0[[#This Row],[Ein]]))</f>
        <v>10</v>
      </c>
      <c r="D208" s="8">
        <f>IF(EffortOutcomesAG0[[#This Row],[Iin]]=0,10,LOG(EffortOutcomesAG0[[#This Row],[Iin]]))</f>
        <v>10</v>
      </c>
      <c r="E208" s="8">
        <f>Kx-EffortOutcomesAG0[[#This Row],[Xp]]</f>
        <v>7.5108975276555232E-2</v>
      </c>
      <c r="F208" s="8">
        <f>Ky-EffortOutcomesAG0[[#This Row],[Yp]]</f>
        <v>-11</v>
      </c>
      <c r="G208" s="8">
        <f>Kz-EffortOutcomesAG0[[#This Row],[Zp]]</f>
        <v>-9</v>
      </c>
      <c r="H208" s="8">
        <f>EffortOutcomesAG0[[#This Row],[Kpy]]*KSc-EffortOutcomesAG0[[#This Row],[KPz]]*KSb</f>
        <v>20</v>
      </c>
      <c r="I208" s="8">
        <f>-1*(EffortOutcomesAG0[[#This Row],[KPx]]*KSc-EffortOutcomesAG0[[#This Row],[KPz]]*KSa)</f>
        <v>7.5108975276555232E-2</v>
      </c>
      <c r="J208" s="8">
        <f>(EffortOutcomesAG0[[#This Row],[KPx]]*$C$2-EffortOutcomesAG0[[#This Row],[Kpy]]*KSa)</f>
        <v>0.75108975276555234</v>
      </c>
      <c r="K208" s="8">
        <f>EffortOutcomesAG0[[#This Row],[Kpy]]*KTc-EffortOutcomesAG0[[#This Row],[KPz]]*KTb</f>
        <v>2</v>
      </c>
      <c r="L208" s="8">
        <f>-1*(EffortOutcomesAG0[[#This Row],[KPx]]*KTc-EffortOutcomesAG0[[#This Row],[KPz]]*KTa)</f>
        <v>-17.924891024723443</v>
      </c>
      <c r="M208" s="8">
        <f>(EffortOutcomesAG0[[#This Row],[KPx]]*KTb-EffortOutcomesAG0[[#This Row],[Kpy]]*KTa)</f>
        <v>21.924891024723443</v>
      </c>
      <c r="N208" s="8">
        <f>-EffortOutcomesAG0[[#This Row],[Xp]]*a+EffortOutcomesAG0[[#This Row],[Yp]]*b+EffortOutcomesAG0[[#This Row],[Zp]]*c_</f>
        <v>40</v>
      </c>
      <c r="O208">
        <f>-IF(EffortOutcomesAG0[[#This Row],[Column2]]&gt;0,1,-1)*SQRT(EffortOutcomesAG0[[#This Row],[KPx''i]]^2+EffortOutcomesAG0[[#This Row],[KPx''j]]^2+EffortOutcomesAG0[[#This Row],[KPx''k]]^2)/Ksmag/Scale</f>
        <v>-14.152204372020574</v>
      </c>
      <c r="P208" s="9">
        <f>SQRT(EffortOutcomesAG0[[#This Row],[Kpy''i]]^2+EffortOutcomesAG0[[#This Row],[KPy''j]]^2+EffortOutcomesAG0[[#This Row],[KPy''k]]^2)/KTmag/Scale</f>
        <v>11.590244207192889</v>
      </c>
      <c r="Q2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8" s="14">
        <v>44881</v>
      </c>
      <c r="U208" s="9" t="s">
        <v>54</v>
      </c>
      <c r="V208" t="s">
        <v>55</v>
      </c>
      <c r="W208" t="s">
        <v>56</v>
      </c>
      <c r="X208">
        <v>0</v>
      </c>
      <c r="Y208">
        <v>2.3125</v>
      </c>
      <c r="Z208">
        <v>1.945238095238095</v>
      </c>
      <c r="AA208">
        <v>0.84118404118404111</v>
      </c>
      <c r="AB208">
        <v>1.2617760617760616</v>
      </c>
      <c r="AC208">
        <v>0</v>
      </c>
      <c r="AD208">
        <v>0.79253365973072221</v>
      </c>
      <c r="AE208">
        <v>1.1888004895960833</v>
      </c>
      <c r="AF208">
        <v>0</v>
      </c>
      <c r="AJ208">
        <v>207</v>
      </c>
      <c r="AK208">
        <f>SUBTOTAL(9,EffortOutcomesAG0[[#This Row],[Allocation]:[Iin]])</f>
        <v>8.3420323475250022</v>
      </c>
      <c r="AL208" t="str">
        <f>EffortOutcomesAG0[[#This Row],[WARDS]]&amp;EffortOutcomesAG0[[#This Row],[Role]]&amp;EffortOutcomesAG0[[#This Row],[Shifts]]</f>
        <v>BANKCSEAM</v>
      </c>
    </row>
    <row r="209" spans="2:38" x14ac:dyDescent="0.25">
      <c r="B209" s="8">
        <f>IF(EffortOutcomesAG0[[#This Row],[Apn]]=0,10,LOG(EffortOutcomesAG0[[#This Row],[Apn]]))</f>
        <v>-5.0975295559835862E-2</v>
      </c>
      <c r="C209" s="8">
        <f>IF(EffortOutcomesAG0[[#This Row],[Ein]]=0,10,LOG(EffortOutcomesAG0[[#This Row],[Ein]]))</f>
        <v>10</v>
      </c>
      <c r="D209" s="8">
        <f>IF(EffortOutcomesAG0[[#This Row],[Iin]]=0,10,LOG(EffortOutcomesAG0[[#This Row],[Iin]]))</f>
        <v>10</v>
      </c>
      <c r="E209" s="8">
        <f>Kx-EffortOutcomesAG0[[#This Row],[Xp]]</f>
        <v>5.0975295559835862E-2</v>
      </c>
      <c r="F209" s="8">
        <f>Ky-EffortOutcomesAG0[[#This Row],[Yp]]</f>
        <v>-11</v>
      </c>
      <c r="G209" s="8">
        <f>Kz-EffortOutcomesAG0[[#This Row],[Zp]]</f>
        <v>-9</v>
      </c>
      <c r="H209" s="8">
        <f>EffortOutcomesAG0[[#This Row],[Kpy]]*KSc-EffortOutcomesAG0[[#This Row],[KPz]]*KSb</f>
        <v>20</v>
      </c>
      <c r="I209" s="8">
        <f>-1*(EffortOutcomesAG0[[#This Row],[KPx]]*KSc-EffortOutcomesAG0[[#This Row],[KPz]]*KSa)</f>
        <v>5.0975295559835862E-2</v>
      </c>
      <c r="J209" s="8">
        <f>(EffortOutcomesAG0[[#This Row],[KPx]]*$C$2-EffortOutcomesAG0[[#This Row],[Kpy]]*KSa)</f>
        <v>0.50975295559835865</v>
      </c>
      <c r="K209" s="8">
        <f>EffortOutcomesAG0[[#This Row],[Kpy]]*KTc-EffortOutcomesAG0[[#This Row],[KPz]]*KTb</f>
        <v>2</v>
      </c>
      <c r="L209" s="8">
        <f>-1*(EffortOutcomesAG0[[#This Row],[KPx]]*KTc-EffortOutcomesAG0[[#This Row],[KPz]]*KTa)</f>
        <v>-17.949024704440163</v>
      </c>
      <c r="M209" s="8">
        <f>(EffortOutcomesAG0[[#This Row],[KPx]]*KTb-EffortOutcomesAG0[[#This Row],[Kpy]]*KTa)</f>
        <v>21.949024704440163</v>
      </c>
      <c r="N209" s="8">
        <f>-EffortOutcomesAG0[[#This Row],[Xp]]*a+EffortOutcomesAG0[[#This Row],[Yp]]*b+EffortOutcomesAG0[[#This Row],[Zp]]*c_</f>
        <v>40</v>
      </c>
      <c r="O209">
        <f>-IF(EffortOutcomesAG0[[#This Row],[Column2]]&gt;0,1,-1)*SQRT(EffortOutcomesAG0[[#This Row],[KPx''i]]^2+EffortOutcomesAG0[[#This Row],[KPx''j]]^2+EffortOutcomesAG0[[#This Row],[KPx''k]]^2)/Ksmag/Scale</f>
        <v>-14.146774306471752</v>
      </c>
      <c r="P209" s="9">
        <f>SQRT(EffortOutcomesAG0[[#This Row],[Kpy''i]]^2+EffortOutcomesAG0[[#This Row],[KPy''j]]^2+EffortOutcomesAG0[[#This Row],[KPy''k]]^2)/KTmag/Scale</f>
        <v>11.604073805613325</v>
      </c>
      <c r="Q2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9" s="14">
        <v>44881</v>
      </c>
      <c r="U209" s="9" t="s">
        <v>58</v>
      </c>
      <c r="V209" t="s">
        <v>55</v>
      </c>
      <c r="W209" t="s">
        <v>56</v>
      </c>
      <c r="X209">
        <v>0</v>
      </c>
      <c r="Y209">
        <v>4.375</v>
      </c>
      <c r="Z209">
        <v>3.89047619047619</v>
      </c>
      <c r="AA209">
        <v>0.88925170068027204</v>
      </c>
      <c r="AB209">
        <v>1.3338775510204082</v>
      </c>
      <c r="AC209">
        <v>0</v>
      </c>
      <c r="AD209">
        <v>0.74969400244798046</v>
      </c>
      <c r="AE209">
        <v>1.1245410036719707</v>
      </c>
      <c r="AF209">
        <v>0</v>
      </c>
      <c r="AJ209">
        <v>208</v>
      </c>
      <c r="AK209">
        <f>SUBTOTAL(9,EffortOutcomesAG0[[#This Row],[Allocation]:[Iin]])</f>
        <v>12.36284044829682</v>
      </c>
      <c r="AL209" t="str">
        <f>EffortOutcomesAG0[[#This Row],[WARDS]]&amp;EffortOutcomesAG0[[#This Row],[Role]]&amp;EffortOutcomesAG0[[#This Row],[Shifts]]</f>
        <v>WARACSEAM</v>
      </c>
    </row>
    <row r="210" spans="2:38" x14ac:dyDescent="0.25">
      <c r="B210" s="8">
        <f>IF(EffortOutcomesAG0[[#This Row],[Apn]]=0,10,LOG(EffortOutcomesAG0[[#This Row],[Apn]]))</f>
        <v>-9.5140990269209885E-2</v>
      </c>
      <c r="C210" s="8">
        <f>IF(EffortOutcomesAG0[[#This Row],[Ein]]=0,10,LOG(EffortOutcomesAG0[[#This Row],[Ein]]))</f>
        <v>10</v>
      </c>
      <c r="D210" s="8">
        <f>IF(EffortOutcomesAG0[[#This Row],[Iin]]=0,10,LOG(EffortOutcomesAG0[[#This Row],[Iin]]))</f>
        <v>10</v>
      </c>
      <c r="E210" s="8">
        <f>Kx-EffortOutcomesAG0[[#This Row],[Xp]]</f>
        <v>9.5140990269209885E-2</v>
      </c>
      <c r="F210" s="8">
        <f>Ky-EffortOutcomesAG0[[#This Row],[Yp]]</f>
        <v>-11</v>
      </c>
      <c r="G210" s="8">
        <f>Kz-EffortOutcomesAG0[[#This Row],[Zp]]</f>
        <v>-9</v>
      </c>
      <c r="H210" s="8">
        <f>EffortOutcomesAG0[[#This Row],[Kpy]]*KSc-EffortOutcomesAG0[[#This Row],[KPz]]*KSb</f>
        <v>20</v>
      </c>
      <c r="I210" s="8">
        <f>-1*(EffortOutcomesAG0[[#This Row],[KPx]]*KSc-EffortOutcomesAG0[[#This Row],[KPz]]*KSa)</f>
        <v>9.5140990269209885E-2</v>
      </c>
      <c r="J210" s="8">
        <f>(EffortOutcomesAG0[[#This Row],[KPx]]*$C$2-EffortOutcomesAG0[[#This Row],[Kpy]]*KSa)</f>
        <v>0.9514099026920988</v>
      </c>
      <c r="K210" s="8">
        <f>EffortOutcomesAG0[[#This Row],[Kpy]]*KTc-EffortOutcomesAG0[[#This Row],[KPz]]*KTb</f>
        <v>2</v>
      </c>
      <c r="L210" s="8">
        <f>-1*(EffortOutcomesAG0[[#This Row],[KPx]]*KTc-EffortOutcomesAG0[[#This Row],[KPz]]*KTa)</f>
        <v>-17.904859009730789</v>
      </c>
      <c r="M210" s="8">
        <f>(EffortOutcomesAG0[[#This Row],[KPx]]*KTb-EffortOutcomesAG0[[#This Row],[Kpy]]*KTa)</f>
        <v>21.904859009730789</v>
      </c>
      <c r="N210" s="8">
        <f>-EffortOutcomesAG0[[#This Row],[Xp]]*a+EffortOutcomesAG0[[#This Row],[Yp]]*b+EffortOutcomesAG0[[#This Row],[Zp]]*c_</f>
        <v>40</v>
      </c>
      <c r="O210">
        <f>-IF(EffortOutcomesAG0[[#This Row],[Column2]]&gt;0,1,-1)*SQRT(EffortOutcomesAG0[[#This Row],[KPx''i]]^2+EffortOutcomesAG0[[#This Row],[KPx''j]]^2+EffortOutcomesAG0[[#This Row],[KPx''k]]^2)/Ksmag/Scale</f>
        <v>-14.158287901631502</v>
      </c>
      <c r="P210" s="9">
        <f>SQRT(EffortOutcomesAG0[[#This Row],[Kpy''i]]^2+EffortOutcomesAG0[[#This Row],[KPy''j]]^2+EffortOutcomesAG0[[#This Row],[KPy''k]]^2)/KTmag/Scale</f>
        <v>11.57876522198087</v>
      </c>
      <c r="Q2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0" s="14">
        <v>44882</v>
      </c>
      <c r="U210" s="9" t="s">
        <v>57</v>
      </c>
      <c r="V210" t="s">
        <v>55</v>
      </c>
      <c r="W210" t="s">
        <v>56</v>
      </c>
      <c r="X210">
        <v>0</v>
      </c>
      <c r="Y210">
        <v>4.375</v>
      </c>
      <c r="Z210">
        <v>3.5142857142857133</v>
      </c>
      <c r="AA210">
        <v>0.80326530612244873</v>
      </c>
      <c r="AB210">
        <v>1.2048979591836733</v>
      </c>
      <c r="AC210">
        <v>0</v>
      </c>
      <c r="AD210">
        <v>0.82994579945799474</v>
      </c>
      <c r="AE210">
        <v>1.2449186991869923</v>
      </c>
      <c r="AF210">
        <v>0</v>
      </c>
      <c r="AJ210">
        <v>209</v>
      </c>
      <c r="AK210">
        <f>SUBTOTAL(9,EffortOutcomesAG0[[#This Row],[Allocation]:[Iin]])</f>
        <v>11.972313478236824</v>
      </c>
      <c r="AL210" t="str">
        <f>EffortOutcomesAG0[[#This Row],[WARDS]]&amp;EffortOutcomesAG0[[#This Row],[Role]]&amp;EffortOutcomesAG0[[#This Row],[Shifts]]</f>
        <v>WATTCSEAM</v>
      </c>
    </row>
    <row r="211" spans="2:38" x14ac:dyDescent="0.25">
      <c r="B211" s="8">
        <f>IF(EffortOutcomesAG0[[#This Row],[Apn]]=0,10,LOG(EffortOutcomesAG0[[#This Row],[Apn]]))</f>
        <v>-0.11927466998592914</v>
      </c>
      <c r="C211" s="8">
        <f>IF(EffortOutcomesAG0[[#This Row],[Ein]]=0,10,LOG(EffortOutcomesAG0[[#This Row],[Ein]]))</f>
        <v>10</v>
      </c>
      <c r="D211" s="8">
        <f>IF(EffortOutcomesAG0[[#This Row],[Iin]]=0,10,LOG(EffortOutcomesAG0[[#This Row],[Iin]]))</f>
        <v>10</v>
      </c>
      <c r="E211" s="8">
        <f>Kx-EffortOutcomesAG0[[#This Row],[Xp]]</f>
        <v>0.11927466998592914</v>
      </c>
      <c r="F211" s="8">
        <f>Ky-EffortOutcomesAG0[[#This Row],[Yp]]</f>
        <v>-11</v>
      </c>
      <c r="G211" s="8">
        <f>Kz-EffortOutcomesAG0[[#This Row],[Zp]]</f>
        <v>-9</v>
      </c>
      <c r="H211" s="8">
        <f>EffortOutcomesAG0[[#This Row],[Kpy]]*KSc-EffortOutcomesAG0[[#This Row],[KPz]]*KSb</f>
        <v>20</v>
      </c>
      <c r="I211" s="8">
        <f>-1*(EffortOutcomesAG0[[#This Row],[KPx]]*KSc-EffortOutcomesAG0[[#This Row],[KPz]]*KSa)</f>
        <v>0.11927466998592914</v>
      </c>
      <c r="J211" s="8">
        <f>(EffortOutcomesAG0[[#This Row],[KPx]]*$C$2-EffortOutcomesAG0[[#This Row],[Kpy]]*KSa)</f>
        <v>1.1927466998592915</v>
      </c>
      <c r="K211" s="8">
        <f>EffortOutcomesAG0[[#This Row],[Kpy]]*KTc-EffortOutcomesAG0[[#This Row],[KPz]]*KTb</f>
        <v>2</v>
      </c>
      <c r="L211" s="8">
        <f>-1*(EffortOutcomesAG0[[#This Row],[KPx]]*KTc-EffortOutcomesAG0[[#This Row],[KPz]]*KTa)</f>
        <v>-17.880725330014069</v>
      </c>
      <c r="M211" s="8">
        <f>(EffortOutcomesAG0[[#This Row],[KPx]]*KTb-EffortOutcomesAG0[[#This Row],[Kpy]]*KTa)</f>
        <v>21.880725330014069</v>
      </c>
      <c r="N211" s="8">
        <f>-EffortOutcomesAG0[[#This Row],[Xp]]*a+EffortOutcomesAG0[[#This Row],[Yp]]*b+EffortOutcomesAG0[[#This Row],[Zp]]*c_</f>
        <v>40</v>
      </c>
      <c r="O211">
        <f>-IF(EffortOutcomesAG0[[#This Row],[Column2]]&gt;0,1,-1)*SQRT(EffortOutcomesAG0[[#This Row],[KPx''i]]^2+EffortOutcomesAG0[[#This Row],[KPx''j]]^2+EffortOutcomesAG0[[#This Row],[KPx''k]]^2)/Ksmag/Scale</f>
        <v>-14.167513386916658</v>
      </c>
      <c r="P211" s="9">
        <f>SQRT(EffortOutcomesAG0[[#This Row],[Kpy''i]]^2+EffortOutcomesAG0[[#This Row],[KPy''j]]^2+EffortOutcomesAG0[[#This Row],[KPy''k]]^2)/KTmag/Scale</f>
        <v>11.564936080634185</v>
      </c>
      <c r="Q2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1" s="14">
        <v>44882</v>
      </c>
      <c r="U211" s="9" t="s">
        <v>54</v>
      </c>
      <c r="V211" t="s">
        <v>55</v>
      </c>
      <c r="W211" t="s">
        <v>56</v>
      </c>
      <c r="X211">
        <v>0</v>
      </c>
      <c r="Y211">
        <v>2.3125</v>
      </c>
      <c r="Z211">
        <v>1.7571428571428569</v>
      </c>
      <c r="AA211">
        <v>0.75984555984555979</v>
      </c>
      <c r="AB211">
        <v>1.1397683397683396</v>
      </c>
      <c r="AC211">
        <v>0</v>
      </c>
      <c r="AD211">
        <v>0.87737127371273727</v>
      </c>
      <c r="AE211">
        <v>1.3160569105691058</v>
      </c>
      <c r="AF211">
        <v>0</v>
      </c>
      <c r="AJ211">
        <v>210</v>
      </c>
      <c r="AK211">
        <f>SUBTOTAL(9,EffortOutcomesAG0[[#This Row],[Allocation]:[Iin]])</f>
        <v>8.1626849410385987</v>
      </c>
      <c r="AL211" t="str">
        <f>EffortOutcomesAG0[[#This Row],[WARDS]]&amp;EffortOutcomesAG0[[#This Row],[Role]]&amp;EffortOutcomesAG0[[#This Row],[Shifts]]</f>
        <v>BANKCSEAM</v>
      </c>
    </row>
    <row r="212" spans="2:38" x14ac:dyDescent="0.25">
      <c r="B212" s="8">
        <f>IF(EffortOutcomesAG0[[#This Row],[Apn]]=0,10,LOG(EffortOutcomesAG0[[#This Row],[Apn]]))</f>
        <v>10</v>
      </c>
      <c r="C212" s="8">
        <f>IF(EffortOutcomesAG0[[#This Row],[Ein]]=0,10,LOG(EffortOutcomesAG0[[#This Row],[Ein]]))</f>
        <v>10</v>
      </c>
      <c r="D212" s="8">
        <f>IF(EffortOutcomesAG0[[#This Row],[Iin]]=0,10,LOG(EffortOutcomesAG0[[#This Row],[Iin]]))</f>
        <v>10</v>
      </c>
      <c r="E212" s="8">
        <f>Kx-EffortOutcomesAG0[[#This Row],[Xp]]</f>
        <v>-10</v>
      </c>
      <c r="F212" s="8">
        <f>Ky-EffortOutcomesAG0[[#This Row],[Yp]]</f>
        <v>-11</v>
      </c>
      <c r="G212" s="8">
        <f>Kz-EffortOutcomesAG0[[#This Row],[Zp]]</f>
        <v>-9</v>
      </c>
      <c r="H212" s="8">
        <f>EffortOutcomesAG0[[#This Row],[Kpy]]*KSc-EffortOutcomesAG0[[#This Row],[KPz]]*KSb</f>
        <v>20</v>
      </c>
      <c r="I212" s="8">
        <f>-1*(EffortOutcomesAG0[[#This Row],[KPx]]*KSc-EffortOutcomesAG0[[#This Row],[KPz]]*KSa)</f>
        <v>-10</v>
      </c>
      <c r="J212" s="8">
        <f>(EffortOutcomesAG0[[#This Row],[KPx]]*$C$2-EffortOutcomesAG0[[#This Row],[Kpy]]*KSa)</f>
        <v>-100</v>
      </c>
      <c r="K212" s="8">
        <f>EffortOutcomesAG0[[#This Row],[Kpy]]*KTc-EffortOutcomesAG0[[#This Row],[KPz]]*KTb</f>
        <v>2</v>
      </c>
      <c r="L212" s="8">
        <f>-1*(EffortOutcomesAG0[[#This Row],[KPx]]*KTc-EffortOutcomesAG0[[#This Row],[KPz]]*KTa)</f>
        <v>-28</v>
      </c>
      <c r="M212" s="8">
        <f>(EffortOutcomesAG0[[#This Row],[KPx]]*KTb-EffortOutcomesAG0[[#This Row],[Kpy]]*KTa)</f>
        <v>32</v>
      </c>
      <c r="N212" s="8">
        <f>-EffortOutcomesAG0[[#This Row],[Xp]]*a+EffortOutcomesAG0[[#This Row],[Yp]]*b+EffortOutcomesAG0[[#This Row],[Zp]]*c_</f>
        <v>40</v>
      </c>
      <c r="O212">
        <f>-IF(EffortOutcomesAG0[[#This Row],[Column2]]&gt;0,1,-1)*SQRT(EffortOutcomesAG0[[#This Row],[KPx''i]]^2+EffortOutcomesAG0[[#This Row],[KPx''j]]^2+EffortOutcomesAG0[[#This Row],[KPx''k]]^2)/Ksmag/Scale</f>
        <v>-72.456883730947197</v>
      </c>
      <c r="P212" s="9">
        <f>SQRT(EffortOutcomesAG0[[#This Row],[Kpy''i]]^2+EffortOutcomesAG0[[#This Row],[KPy''j]]^2+EffortOutcomesAG0[[#This Row],[KPy''k]]^2)/KTmag/Scale</f>
        <v>17.37814719698277</v>
      </c>
      <c r="Q2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2" s="14">
        <v>44882</v>
      </c>
      <c r="U212" s="9" t="s">
        <v>76</v>
      </c>
      <c r="V212" t="s">
        <v>55</v>
      </c>
      <c r="W212" t="s">
        <v>56</v>
      </c>
      <c r="X212">
        <v>0</v>
      </c>
      <c r="Y212">
        <v>0</v>
      </c>
      <c r="Z212">
        <v>0</v>
      </c>
      <c r="AJ212">
        <v>211</v>
      </c>
      <c r="AK212">
        <f>SUBTOTAL(9,EffortOutcomesAG0[[#This Row],[Allocation]:[Iin]])</f>
        <v>0</v>
      </c>
      <c r="AL212" t="str">
        <f>EffortOutcomesAG0[[#This Row],[WARDS]]&amp;EffortOutcomesAG0[[#This Row],[Role]]&amp;EffortOutcomesAG0[[#This Row],[Shifts]]</f>
        <v>OtherCSEAM</v>
      </c>
    </row>
    <row r="213" spans="2:38" x14ac:dyDescent="0.25">
      <c r="B213" s="8">
        <f>IF(EffortOutcomesAG0[[#This Row],[Apn]]=0,10,LOG(EffortOutcomesAG0[[#This Row],[Apn]]))</f>
        <v>-9.5140990269209885E-2</v>
      </c>
      <c r="C213" s="8">
        <f>IF(EffortOutcomesAG0[[#This Row],[Ein]]=0,10,LOG(EffortOutcomesAG0[[#This Row],[Ein]]))</f>
        <v>10</v>
      </c>
      <c r="D213" s="8">
        <f>IF(EffortOutcomesAG0[[#This Row],[Iin]]=0,10,LOG(EffortOutcomesAG0[[#This Row],[Iin]]))</f>
        <v>10</v>
      </c>
      <c r="E213" s="8">
        <f>Kx-EffortOutcomesAG0[[#This Row],[Xp]]</f>
        <v>9.5140990269209885E-2</v>
      </c>
      <c r="F213" s="8">
        <f>Ky-EffortOutcomesAG0[[#This Row],[Yp]]</f>
        <v>-11</v>
      </c>
      <c r="G213" s="8">
        <f>Kz-EffortOutcomesAG0[[#This Row],[Zp]]</f>
        <v>-9</v>
      </c>
      <c r="H213" s="8">
        <f>EffortOutcomesAG0[[#This Row],[Kpy]]*KSc-EffortOutcomesAG0[[#This Row],[KPz]]*KSb</f>
        <v>20</v>
      </c>
      <c r="I213" s="8">
        <f>-1*(EffortOutcomesAG0[[#This Row],[KPx]]*KSc-EffortOutcomesAG0[[#This Row],[KPz]]*KSa)</f>
        <v>9.5140990269209885E-2</v>
      </c>
      <c r="J213" s="8">
        <f>(EffortOutcomesAG0[[#This Row],[KPx]]*$C$2-EffortOutcomesAG0[[#This Row],[Kpy]]*KSa)</f>
        <v>0.9514099026920988</v>
      </c>
      <c r="K213" s="8">
        <f>EffortOutcomesAG0[[#This Row],[Kpy]]*KTc-EffortOutcomesAG0[[#This Row],[KPz]]*KTb</f>
        <v>2</v>
      </c>
      <c r="L213" s="8">
        <f>-1*(EffortOutcomesAG0[[#This Row],[KPx]]*KTc-EffortOutcomesAG0[[#This Row],[KPz]]*KTa)</f>
        <v>-17.904859009730789</v>
      </c>
      <c r="M213" s="8">
        <f>(EffortOutcomesAG0[[#This Row],[KPx]]*KTb-EffortOutcomesAG0[[#This Row],[Kpy]]*KTa)</f>
        <v>21.904859009730789</v>
      </c>
      <c r="N213" s="8">
        <f>-EffortOutcomesAG0[[#This Row],[Xp]]*a+EffortOutcomesAG0[[#This Row],[Yp]]*b+EffortOutcomesAG0[[#This Row],[Zp]]*c_</f>
        <v>40</v>
      </c>
      <c r="O213">
        <f>-IF(EffortOutcomesAG0[[#This Row],[Column2]]&gt;0,1,-1)*SQRT(EffortOutcomesAG0[[#This Row],[KPx''i]]^2+EffortOutcomesAG0[[#This Row],[KPx''j]]^2+EffortOutcomesAG0[[#This Row],[KPx''k]]^2)/Ksmag/Scale</f>
        <v>-14.158287901631502</v>
      </c>
      <c r="P213" s="9">
        <f>SQRT(EffortOutcomesAG0[[#This Row],[Kpy''i]]^2+EffortOutcomesAG0[[#This Row],[KPy''j]]^2+EffortOutcomesAG0[[#This Row],[KPy''k]]^2)/KTmag/Scale</f>
        <v>11.57876522198087</v>
      </c>
      <c r="Q2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3" s="14">
        <v>44882</v>
      </c>
      <c r="U213" s="9" t="s">
        <v>58</v>
      </c>
      <c r="V213" t="s">
        <v>55</v>
      </c>
      <c r="W213" t="s">
        <v>56</v>
      </c>
      <c r="X213">
        <v>0</v>
      </c>
      <c r="Y213">
        <v>4.375</v>
      </c>
      <c r="Z213">
        <v>3.5142857142857133</v>
      </c>
      <c r="AA213">
        <v>0.80326530612244873</v>
      </c>
      <c r="AB213">
        <v>1.2048979591836733</v>
      </c>
      <c r="AC213">
        <v>0</v>
      </c>
      <c r="AD213">
        <v>0.82994579945799474</v>
      </c>
      <c r="AE213">
        <v>1.2449186991869923</v>
      </c>
      <c r="AF213">
        <v>0</v>
      </c>
      <c r="AJ213">
        <v>212</v>
      </c>
      <c r="AK213">
        <f>SUBTOTAL(9,EffortOutcomesAG0[[#This Row],[Allocation]:[Iin]])</f>
        <v>11.972313478236824</v>
      </c>
      <c r="AL213" t="str">
        <f>EffortOutcomesAG0[[#This Row],[WARDS]]&amp;EffortOutcomesAG0[[#This Row],[Role]]&amp;EffortOutcomesAG0[[#This Row],[Shifts]]</f>
        <v>WARACSEAM</v>
      </c>
    </row>
    <row r="214" spans="2:38" x14ac:dyDescent="0.25">
      <c r="B214" s="8">
        <f>IF(EffortOutcomesAG0[[#This Row],[Apn]]=0,10,LOG(EffortOutcomesAG0[[#This Row],[Apn]]))</f>
        <v>-0.10707290784995105</v>
      </c>
      <c r="C214" s="8">
        <f>IF(EffortOutcomesAG0[[#This Row],[Ein]]=0,10,LOG(EffortOutcomesAG0[[#This Row],[Ein]]))</f>
        <v>10</v>
      </c>
      <c r="D214" s="8">
        <f>IF(EffortOutcomesAG0[[#This Row],[Iin]]=0,10,LOG(EffortOutcomesAG0[[#This Row],[Iin]]))</f>
        <v>10</v>
      </c>
      <c r="E214" s="8">
        <f>Kx-EffortOutcomesAG0[[#This Row],[Xp]]</f>
        <v>0.10707290784995105</v>
      </c>
      <c r="F214" s="8">
        <f>Ky-EffortOutcomesAG0[[#This Row],[Yp]]</f>
        <v>-11</v>
      </c>
      <c r="G214" s="8">
        <f>Kz-EffortOutcomesAG0[[#This Row],[Zp]]</f>
        <v>-9</v>
      </c>
      <c r="H214" s="8">
        <f>EffortOutcomesAG0[[#This Row],[Kpy]]*KSc-EffortOutcomesAG0[[#This Row],[KPz]]*KSb</f>
        <v>20</v>
      </c>
      <c r="I214" s="8">
        <f>-1*(EffortOutcomesAG0[[#This Row],[KPx]]*KSc-EffortOutcomesAG0[[#This Row],[KPz]]*KSa)</f>
        <v>0.10707290784995105</v>
      </c>
      <c r="J214" s="8">
        <f>(EffortOutcomesAG0[[#This Row],[KPx]]*$C$2-EffortOutcomesAG0[[#This Row],[Kpy]]*KSa)</f>
        <v>1.0707290784995105</v>
      </c>
      <c r="K214" s="8">
        <f>EffortOutcomesAG0[[#This Row],[Kpy]]*KTc-EffortOutcomesAG0[[#This Row],[KPz]]*KTb</f>
        <v>2</v>
      </c>
      <c r="L214" s="8">
        <f>-1*(EffortOutcomesAG0[[#This Row],[KPx]]*KTc-EffortOutcomesAG0[[#This Row],[KPz]]*KTa)</f>
        <v>-17.89292709215005</v>
      </c>
      <c r="M214" s="8">
        <f>(EffortOutcomesAG0[[#This Row],[KPx]]*KTb-EffortOutcomesAG0[[#This Row],[Kpy]]*KTa)</f>
        <v>21.89292709215005</v>
      </c>
      <c r="N214" s="8">
        <f>-EffortOutcomesAG0[[#This Row],[Xp]]*a+EffortOutcomesAG0[[#This Row],[Yp]]*b+EffortOutcomesAG0[[#This Row],[Zp]]*c_</f>
        <v>40</v>
      </c>
      <c r="O214">
        <f>-IF(EffortOutcomesAG0[[#This Row],[Column2]]&gt;0,1,-1)*SQRT(EffortOutcomesAG0[[#This Row],[KPx''i]]^2+EffortOutcomesAG0[[#This Row],[KPx''j]]^2+EffortOutcomesAG0[[#This Row],[KPx''k]]^2)/Ksmag/Scale</f>
        <v>-14.162590253324774</v>
      </c>
      <c r="P214" s="9">
        <f>SQRT(EffortOutcomesAG0[[#This Row],[Kpy''i]]^2+EffortOutcomesAG0[[#This Row],[KPy''j]]^2+EffortOutcomesAG0[[#This Row],[KPy''k]]^2)/KTmag/Scale</f>
        <v>11.571927933489123</v>
      </c>
      <c r="Q2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4" s="14">
        <v>44883</v>
      </c>
      <c r="U214" s="9" t="s">
        <v>58</v>
      </c>
      <c r="V214" t="s">
        <v>55</v>
      </c>
      <c r="W214" t="s">
        <v>56</v>
      </c>
      <c r="X214">
        <v>0</v>
      </c>
      <c r="Y214">
        <v>4.375</v>
      </c>
      <c r="Z214">
        <v>3.4190476190476184</v>
      </c>
      <c r="AA214">
        <v>0.78149659863945564</v>
      </c>
      <c r="AB214">
        <v>1.1722448979591835</v>
      </c>
      <c r="AC214">
        <v>0</v>
      </c>
      <c r="AD214">
        <v>0.8530640668523678</v>
      </c>
      <c r="AE214">
        <v>1.2795961002785519</v>
      </c>
      <c r="AF214">
        <v>0</v>
      </c>
      <c r="AJ214">
        <v>213</v>
      </c>
      <c r="AK214">
        <f>SUBTOTAL(9,EffortOutcomesAG0[[#This Row],[Allocation]:[Iin]])</f>
        <v>11.880449282777176</v>
      </c>
      <c r="AL214" t="str">
        <f>EffortOutcomesAG0[[#This Row],[WARDS]]&amp;EffortOutcomesAG0[[#This Row],[Role]]&amp;EffortOutcomesAG0[[#This Row],[Shifts]]</f>
        <v>WARACSEAM</v>
      </c>
    </row>
    <row r="215" spans="2:38" x14ac:dyDescent="0.25">
      <c r="B215" s="8">
        <f>IF(EffortOutcomesAG0[[#This Row],[Apn]]=0,10,LOG(EffortOutcomesAG0[[#This Row],[Apn]]))</f>
        <v>-0.10707290784995105</v>
      </c>
      <c r="C215" s="8">
        <f>IF(EffortOutcomesAG0[[#This Row],[Ein]]=0,10,LOG(EffortOutcomesAG0[[#This Row],[Ein]]))</f>
        <v>10</v>
      </c>
      <c r="D215" s="8">
        <f>IF(EffortOutcomesAG0[[#This Row],[Iin]]=0,10,LOG(EffortOutcomesAG0[[#This Row],[Iin]]))</f>
        <v>10</v>
      </c>
      <c r="E215" s="8">
        <f>Kx-EffortOutcomesAG0[[#This Row],[Xp]]</f>
        <v>0.10707290784995105</v>
      </c>
      <c r="F215" s="8">
        <f>Ky-EffortOutcomesAG0[[#This Row],[Yp]]</f>
        <v>-11</v>
      </c>
      <c r="G215" s="8">
        <f>Kz-EffortOutcomesAG0[[#This Row],[Zp]]</f>
        <v>-9</v>
      </c>
      <c r="H215" s="8">
        <f>EffortOutcomesAG0[[#This Row],[Kpy]]*KSc-EffortOutcomesAG0[[#This Row],[KPz]]*KSb</f>
        <v>20</v>
      </c>
      <c r="I215" s="8">
        <f>-1*(EffortOutcomesAG0[[#This Row],[KPx]]*KSc-EffortOutcomesAG0[[#This Row],[KPz]]*KSa)</f>
        <v>0.10707290784995105</v>
      </c>
      <c r="J215" s="8">
        <f>(EffortOutcomesAG0[[#This Row],[KPx]]*$C$2-EffortOutcomesAG0[[#This Row],[Kpy]]*KSa)</f>
        <v>1.0707290784995105</v>
      </c>
      <c r="K215" s="8">
        <f>EffortOutcomesAG0[[#This Row],[Kpy]]*KTc-EffortOutcomesAG0[[#This Row],[KPz]]*KTb</f>
        <v>2</v>
      </c>
      <c r="L215" s="8">
        <f>-1*(EffortOutcomesAG0[[#This Row],[KPx]]*KTc-EffortOutcomesAG0[[#This Row],[KPz]]*KTa)</f>
        <v>-17.89292709215005</v>
      </c>
      <c r="M215" s="8">
        <f>(EffortOutcomesAG0[[#This Row],[KPx]]*KTb-EffortOutcomesAG0[[#This Row],[Kpy]]*KTa)</f>
        <v>21.89292709215005</v>
      </c>
      <c r="N215" s="8">
        <f>-EffortOutcomesAG0[[#This Row],[Xp]]*a+EffortOutcomesAG0[[#This Row],[Yp]]*b+EffortOutcomesAG0[[#This Row],[Zp]]*c_</f>
        <v>40</v>
      </c>
      <c r="O215">
        <f>-IF(EffortOutcomesAG0[[#This Row],[Column2]]&gt;0,1,-1)*SQRT(EffortOutcomesAG0[[#This Row],[KPx''i]]^2+EffortOutcomesAG0[[#This Row],[KPx''j]]^2+EffortOutcomesAG0[[#This Row],[KPx''k]]^2)/Ksmag/Scale</f>
        <v>-14.162590253324774</v>
      </c>
      <c r="P215" s="9">
        <f>SQRT(EffortOutcomesAG0[[#This Row],[Kpy''i]]^2+EffortOutcomesAG0[[#This Row],[KPy''j]]^2+EffortOutcomesAG0[[#This Row],[KPy''k]]^2)/KTmag/Scale</f>
        <v>11.571927933489123</v>
      </c>
      <c r="Q2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5" s="14">
        <v>44883</v>
      </c>
      <c r="U215" s="9" t="s">
        <v>57</v>
      </c>
      <c r="V215" t="s">
        <v>55</v>
      </c>
      <c r="W215" t="s">
        <v>56</v>
      </c>
      <c r="X215">
        <v>0</v>
      </c>
      <c r="Y215">
        <v>4.375</v>
      </c>
      <c r="Z215">
        <v>3.4190476190476184</v>
      </c>
      <c r="AA215">
        <v>0.78149659863945564</v>
      </c>
      <c r="AB215">
        <v>1.1722448979591835</v>
      </c>
      <c r="AC215">
        <v>0</v>
      </c>
      <c r="AD215">
        <v>0.8530640668523678</v>
      </c>
      <c r="AE215">
        <v>1.2795961002785519</v>
      </c>
      <c r="AF215">
        <v>0</v>
      </c>
      <c r="AJ215">
        <v>214</v>
      </c>
      <c r="AK215">
        <f>SUBTOTAL(9,EffortOutcomesAG0[[#This Row],[Allocation]:[Iin]])</f>
        <v>11.880449282777176</v>
      </c>
      <c r="AL215" t="str">
        <f>EffortOutcomesAG0[[#This Row],[WARDS]]&amp;EffortOutcomesAG0[[#This Row],[Role]]&amp;EffortOutcomesAG0[[#This Row],[Shifts]]</f>
        <v>WATTCSEAM</v>
      </c>
    </row>
    <row r="216" spans="2:38" x14ac:dyDescent="0.25">
      <c r="B216" s="8">
        <f>IF(EffortOutcomesAG0[[#This Row],[Apn]]=0,10,LOG(EffortOutcomesAG0[[#This Row],[Apn]]))</f>
        <v>-0.13120658756667042</v>
      </c>
      <c r="C216" s="8">
        <f>IF(EffortOutcomesAG0[[#This Row],[Ein]]=0,10,LOG(EffortOutcomesAG0[[#This Row],[Ein]]))</f>
        <v>10</v>
      </c>
      <c r="D216" s="8">
        <f>IF(EffortOutcomesAG0[[#This Row],[Iin]]=0,10,LOG(EffortOutcomesAG0[[#This Row],[Iin]]))</f>
        <v>10</v>
      </c>
      <c r="E216" s="8">
        <f>Kx-EffortOutcomesAG0[[#This Row],[Xp]]</f>
        <v>0.13120658756667042</v>
      </c>
      <c r="F216" s="8">
        <f>Ky-EffortOutcomesAG0[[#This Row],[Yp]]</f>
        <v>-11</v>
      </c>
      <c r="G216" s="8">
        <f>Kz-EffortOutcomesAG0[[#This Row],[Zp]]</f>
        <v>-9</v>
      </c>
      <c r="H216" s="8">
        <f>EffortOutcomesAG0[[#This Row],[Kpy]]*KSc-EffortOutcomesAG0[[#This Row],[KPz]]*KSb</f>
        <v>20</v>
      </c>
      <c r="I216" s="8">
        <f>-1*(EffortOutcomesAG0[[#This Row],[KPx]]*KSc-EffortOutcomesAG0[[#This Row],[KPz]]*KSa)</f>
        <v>0.13120658756667042</v>
      </c>
      <c r="J216" s="8">
        <f>(EffortOutcomesAG0[[#This Row],[KPx]]*$C$2-EffortOutcomesAG0[[#This Row],[Kpy]]*KSa)</f>
        <v>1.3120658756667041</v>
      </c>
      <c r="K216" s="8">
        <f>EffortOutcomesAG0[[#This Row],[Kpy]]*KTc-EffortOutcomesAG0[[#This Row],[KPz]]*KTb</f>
        <v>2</v>
      </c>
      <c r="L216" s="8">
        <f>-1*(EffortOutcomesAG0[[#This Row],[KPx]]*KTc-EffortOutcomesAG0[[#This Row],[KPz]]*KTa)</f>
        <v>-17.86879341243333</v>
      </c>
      <c r="M216" s="8">
        <f>(EffortOutcomesAG0[[#This Row],[KPx]]*KTb-EffortOutcomesAG0[[#This Row],[Kpy]]*KTa)</f>
        <v>21.86879341243333</v>
      </c>
      <c r="N216" s="8">
        <f>-EffortOutcomesAG0[[#This Row],[Xp]]*a+EffortOutcomesAG0[[#This Row],[Yp]]*b+EffortOutcomesAG0[[#This Row],[Zp]]*c_</f>
        <v>40</v>
      </c>
      <c r="O216">
        <f>-IF(EffortOutcomesAG0[[#This Row],[Column2]]&gt;0,1,-1)*SQRT(EffortOutcomesAG0[[#This Row],[KPx''i]]^2+EffortOutcomesAG0[[#This Row],[KPx''j]]^2+EffortOutcomesAG0[[#This Row],[KPx''k]]^2)/Ksmag/Scale</f>
        <v>-14.172839024534037</v>
      </c>
      <c r="P216" s="9">
        <f>SQRT(EffortOutcomesAG0[[#This Row],[Kpy''i]]^2+EffortOutcomesAG0[[#This Row],[KPy''j]]^2+EffortOutcomesAG0[[#This Row],[KPy''k]]^2)/KTmag/Scale</f>
        <v>11.558098916141791</v>
      </c>
      <c r="Q2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6" s="14">
        <v>44883</v>
      </c>
      <c r="U216" s="9" t="s">
        <v>54</v>
      </c>
      <c r="V216" t="s">
        <v>55</v>
      </c>
      <c r="W216" t="s">
        <v>56</v>
      </c>
      <c r="X216">
        <v>0</v>
      </c>
      <c r="Y216">
        <v>2.3125</v>
      </c>
      <c r="Z216">
        <v>1.7095238095238092</v>
      </c>
      <c r="AA216">
        <v>0.73925353925353909</v>
      </c>
      <c r="AB216">
        <v>1.1088803088803088</v>
      </c>
      <c r="AC216">
        <v>0</v>
      </c>
      <c r="AD216">
        <v>0.90181058495821731</v>
      </c>
      <c r="AE216">
        <v>1.3527158774373262</v>
      </c>
      <c r="AF216">
        <v>0</v>
      </c>
      <c r="AJ216">
        <v>215</v>
      </c>
      <c r="AK216">
        <f>SUBTOTAL(9,EffortOutcomesAG0[[#This Row],[Allocation]:[Iin]])</f>
        <v>8.1246841200531996</v>
      </c>
      <c r="AL216" t="str">
        <f>EffortOutcomesAG0[[#This Row],[WARDS]]&amp;EffortOutcomesAG0[[#This Row],[Role]]&amp;EffortOutcomesAG0[[#This Row],[Shifts]]</f>
        <v>BANKCSEAM</v>
      </c>
    </row>
    <row r="217" spans="2:38" x14ac:dyDescent="0.25">
      <c r="B217" s="8">
        <f>IF(EffortOutcomesAG0[[#This Row],[Apn]]=0,10,LOG(EffortOutcomesAG0[[#This Row],[Apn]]))</f>
        <v>10</v>
      </c>
      <c r="C217" s="8">
        <f>IF(EffortOutcomesAG0[[#This Row],[Ein]]=0,10,LOG(EffortOutcomesAG0[[#This Row],[Ein]]))</f>
        <v>10</v>
      </c>
      <c r="D217" s="8">
        <f>IF(EffortOutcomesAG0[[#This Row],[Iin]]=0,10,LOG(EffortOutcomesAG0[[#This Row],[Iin]]))</f>
        <v>10</v>
      </c>
      <c r="E217" s="8">
        <f>Kx-EffortOutcomesAG0[[#This Row],[Xp]]</f>
        <v>-10</v>
      </c>
      <c r="F217" s="8">
        <f>Ky-EffortOutcomesAG0[[#This Row],[Yp]]</f>
        <v>-11</v>
      </c>
      <c r="G217" s="8">
        <f>Kz-EffortOutcomesAG0[[#This Row],[Zp]]</f>
        <v>-9</v>
      </c>
      <c r="H217" s="8">
        <f>EffortOutcomesAG0[[#This Row],[Kpy]]*KSc-EffortOutcomesAG0[[#This Row],[KPz]]*KSb</f>
        <v>20</v>
      </c>
      <c r="I217" s="8">
        <f>-1*(EffortOutcomesAG0[[#This Row],[KPx]]*KSc-EffortOutcomesAG0[[#This Row],[KPz]]*KSa)</f>
        <v>-10</v>
      </c>
      <c r="J217" s="8">
        <f>(EffortOutcomesAG0[[#This Row],[KPx]]*$C$2-EffortOutcomesAG0[[#This Row],[Kpy]]*KSa)</f>
        <v>-100</v>
      </c>
      <c r="K217" s="8">
        <f>EffortOutcomesAG0[[#This Row],[Kpy]]*KTc-EffortOutcomesAG0[[#This Row],[KPz]]*KTb</f>
        <v>2</v>
      </c>
      <c r="L217" s="8">
        <f>-1*(EffortOutcomesAG0[[#This Row],[KPx]]*KTc-EffortOutcomesAG0[[#This Row],[KPz]]*KTa)</f>
        <v>-28</v>
      </c>
      <c r="M217" s="8">
        <f>(EffortOutcomesAG0[[#This Row],[KPx]]*KTb-EffortOutcomesAG0[[#This Row],[Kpy]]*KTa)</f>
        <v>32</v>
      </c>
      <c r="N217" s="8">
        <f>-EffortOutcomesAG0[[#This Row],[Xp]]*a+EffortOutcomesAG0[[#This Row],[Yp]]*b+EffortOutcomesAG0[[#This Row],[Zp]]*c_</f>
        <v>40</v>
      </c>
      <c r="O217">
        <f>-IF(EffortOutcomesAG0[[#This Row],[Column2]]&gt;0,1,-1)*SQRT(EffortOutcomesAG0[[#This Row],[KPx''i]]^2+EffortOutcomesAG0[[#This Row],[KPx''j]]^2+EffortOutcomesAG0[[#This Row],[KPx''k]]^2)/Ksmag/Scale</f>
        <v>-72.456883730947197</v>
      </c>
      <c r="P217" s="9">
        <f>SQRT(EffortOutcomesAG0[[#This Row],[Kpy''i]]^2+EffortOutcomesAG0[[#This Row],[KPy''j]]^2+EffortOutcomesAG0[[#This Row],[KPy''k]]^2)/KTmag/Scale</f>
        <v>17.37814719698277</v>
      </c>
      <c r="Q2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7" s="14">
        <v>44883</v>
      </c>
      <c r="U217" s="9" t="s">
        <v>76</v>
      </c>
      <c r="V217" t="s">
        <v>55</v>
      </c>
      <c r="W217" t="s">
        <v>56</v>
      </c>
      <c r="X217">
        <v>0</v>
      </c>
      <c r="Y217">
        <v>0</v>
      </c>
      <c r="Z217">
        <v>0</v>
      </c>
      <c r="AJ217">
        <v>216</v>
      </c>
      <c r="AK217">
        <f>SUBTOTAL(9,EffortOutcomesAG0[[#This Row],[Allocation]:[Iin]])</f>
        <v>0</v>
      </c>
      <c r="AL217" t="str">
        <f>EffortOutcomesAG0[[#This Row],[WARDS]]&amp;EffortOutcomesAG0[[#This Row],[Role]]&amp;EffortOutcomesAG0[[#This Row],[Shifts]]</f>
        <v>OtherCSEAM</v>
      </c>
    </row>
    <row r="218" spans="2:38" x14ac:dyDescent="0.25">
      <c r="B218" s="8">
        <f>IF(EffortOutcomesAG0[[#This Row],[Apn]]=0,10,LOG(EffortOutcomesAG0[[#This Row],[Apn]]))</f>
        <v>10</v>
      </c>
      <c r="C218" s="8">
        <f>IF(EffortOutcomesAG0[[#This Row],[Ein]]=0,10,LOG(EffortOutcomesAG0[[#This Row],[Ein]]))</f>
        <v>10</v>
      </c>
      <c r="D218" s="8">
        <f>IF(EffortOutcomesAG0[[#This Row],[Iin]]=0,10,LOG(EffortOutcomesAG0[[#This Row],[Iin]]))</f>
        <v>10</v>
      </c>
      <c r="E218" s="8">
        <f>Kx-EffortOutcomesAG0[[#This Row],[Xp]]</f>
        <v>-10</v>
      </c>
      <c r="F218" s="8">
        <f>Ky-EffortOutcomesAG0[[#This Row],[Yp]]</f>
        <v>-11</v>
      </c>
      <c r="G218" s="8">
        <f>Kz-EffortOutcomesAG0[[#This Row],[Zp]]</f>
        <v>-9</v>
      </c>
      <c r="H218" s="8">
        <f>EffortOutcomesAG0[[#This Row],[Kpy]]*KSc-EffortOutcomesAG0[[#This Row],[KPz]]*KSb</f>
        <v>20</v>
      </c>
      <c r="I218" s="8">
        <f>-1*(EffortOutcomesAG0[[#This Row],[KPx]]*KSc-EffortOutcomesAG0[[#This Row],[KPz]]*KSa)</f>
        <v>-10</v>
      </c>
      <c r="J218" s="8">
        <f>(EffortOutcomesAG0[[#This Row],[KPx]]*$C$2-EffortOutcomesAG0[[#This Row],[Kpy]]*KSa)</f>
        <v>-100</v>
      </c>
      <c r="K218" s="8">
        <f>EffortOutcomesAG0[[#This Row],[Kpy]]*KTc-EffortOutcomesAG0[[#This Row],[KPz]]*KTb</f>
        <v>2</v>
      </c>
      <c r="L218" s="8">
        <f>-1*(EffortOutcomesAG0[[#This Row],[KPx]]*KTc-EffortOutcomesAG0[[#This Row],[KPz]]*KTa)</f>
        <v>-28</v>
      </c>
      <c r="M218" s="8">
        <f>(EffortOutcomesAG0[[#This Row],[KPx]]*KTb-EffortOutcomesAG0[[#This Row],[Kpy]]*KTa)</f>
        <v>32</v>
      </c>
      <c r="N218" s="8">
        <f>-EffortOutcomesAG0[[#This Row],[Xp]]*a+EffortOutcomesAG0[[#This Row],[Yp]]*b+EffortOutcomesAG0[[#This Row],[Zp]]*c_</f>
        <v>40</v>
      </c>
      <c r="O218">
        <f>-IF(EffortOutcomesAG0[[#This Row],[Column2]]&gt;0,1,-1)*SQRT(EffortOutcomesAG0[[#This Row],[KPx''i]]^2+EffortOutcomesAG0[[#This Row],[KPx''j]]^2+EffortOutcomesAG0[[#This Row],[KPx''k]]^2)/Ksmag/Scale</f>
        <v>-72.456883730947197</v>
      </c>
      <c r="P218" s="9">
        <f>SQRT(EffortOutcomesAG0[[#This Row],[Kpy''i]]^2+EffortOutcomesAG0[[#This Row],[KPy''j]]^2+EffortOutcomesAG0[[#This Row],[KPy''k]]^2)/KTmag/Scale</f>
        <v>17.37814719698277</v>
      </c>
      <c r="Q2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8" s="14">
        <v>44884</v>
      </c>
      <c r="U218" s="9" t="s">
        <v>76</v>
      </c>
      <c r="V218" t="s">
        <v>55</v>
      </c>
      <c r="W218" t="s">
        <v>56</v>
      </c>
      <c r="X218">
        <v>0</v>
      </c>
      <c r="Y218">
        <v>0</v>
      </c>
      <c r="Z218">
        <v>0</v>
      </c>
      <c r="AJ218">
        <v>217</v>
      </c>
      <c r="AK218">
        <f>SUBTOTAL(9,EffortOutcomesAG0[[#This Row],[Allocation]:[Iin]])</f>
        <v>0</v>
      </c>
      <c r="AL218" t="str">
        <f>EffortOutcomesAG0[[#This Row],[WARDS]]&amp;EffortOutcomesAG0[[#This Row],[Role]]&amp;EffortOutcomesAG0[[#This Row],[Shifts]]</f>
        <v>OtherCSEAM</v>
      </c>
    </row>
    <row r="219" spans="2:38" x14ac:dyDescent="0.25">
      <c r="B219" s="8">
        <f>IF(EffortOutcomesAG0[[#This Row],[Apn]]=0,10,LOG(EffortOutcomesAG0[[#This Row],[Apn]]))</f>
        <v>-0.11342943394450931</v>
      </c>
      <c r="C219" s="8">
        <f>IF(EffortOutcomesAG0[[#This Row],[Ein]]=0,10,LOG(EffortOutcomesAG0[[#This Row],[Ein]]))</f>
        <v>10</v>
      </c>
      <c r="D219" s="8">
        <f>IF(EffortOutcomesAG0[[#This Row],[Iin]]=0,10,LOG(EffortOutcomesAG0[[#This Row],[Iin]]))</f>
        <v>10</v>
      </c>
      <c r="E219" s="8">
        <f>Kx-EffortOutcomesAG0[[#This Row],[Xp]]</f>
        <v>0.11342943394450931</v>
      </c>
      <c r="F219" s="8">
        <f>Ky-EffortOutcomesAG0[[#This Row],[Yp]]</f>
        <v>-11</v>
      </c>
      <c r="G219" s="8">
        <f>Kz-EffortOutcomesAG0[[#This Row],[Zp]]</f>
        <v>-9</v>
      </c>
      <c r="H219" s="8">
        <f>EffortOutcomesAG0[[#This Row],[Kpy]]*KSc-EffortOutcomesAG0[[#This Row],[KPz]]*KSb</f>
        <v>20</v>
      </c>
      <c r="I219" s="8">
        <f>-1*(EffortOutcomesAG0[[#This Row],[KPx]]*KSc-EffortOutcomesAG0[[#This Row],[KPz]]*KSa)</f>
        <v>0.11342943394450931</v>
      </c>
      <c r="J219" s="8">
        <f>(EffortOutcomesAG0[[#This Row],[KPx]]*$C$2-EffortOutcomesAG0[[#This Row],[Kpy]]*KSa)</f>
        <v>1.1342943394450931</v>
      </c>
      <c r="K219" s="8">
        <f>EffortOutcomesAG0[[#This Row],[Kpy]]*KTc-EffortOutcomesAG0[[#This Row],[KPz]]*KTb</f>
        <v>2</v>
      </c>
      <c r="L219" s="8">
        <f>-1*(EffortOutcomesAG0[[#This Row],[KPx]]*KTc-EffortOutcomesAG0[[#This Row],[KPz]]*KTa)</f>
        <v>-17.886570566055489</v>
      </c>
      <c r="M219" s="8">
        <f>(EffortOutcomesAG0[[#This Row],[KPx]]*KTb-EffortOutcomesAG0[[#This Row],[Kpy]]*KTa)</f>
        <v>21.886570566055489</v>
      </c>
      <c r="N219" s="8">
        <f>-EffortOutcomesAG0[[#This Row],[Xp]]*a+EffortOutcomesAG0[[#This Row],[Yp]]*b+EffortOutcomesAG0[[#This Row],[Zp]]*c_</f>
        <v>40</v>
      </c>
      <c r="O219">
        <f>-IF(EffortOutcomesAG0[[#This Row],[Column2]]&gt;0,1,-1)*SQRT(EffortOutcomesAG0[[#This Row],[KPx''i]]^2+EffortOutcomesAG0[[#This Row],[KPx''j]]^2+EffortOutcomesAG0[[#This Row],[KPx''k]]^2)/Ksmag/Scale</f>
        <v>-14.165088949332125</v>
      </c>
      <c r="P219" s="9">
        <f>SQRT(EffortOutcomesAG0[[#This Row],[Kpy''i]]^2+EffortOutcomesAG0[[#This Row],[KPy''j]]^2+EffortOutcomesAG0[[#This Row],[KPy''k]]^2)/KTmag/Scale</f>
        <v>11.568285509367188</v>
      </c>
      <c r="Q2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9" s="14">
        <v>44884</v>
      </c>
      <c r="U219" s="9" t="s">
        <v>54</v>
      </c>
      <c r="V219" t="s">
        <v>55</v>
      </c>
      <c r="W219" t="s">
        <v>56</v>
      </c>
      <c r="X219">
        <v>0</v>
      </c>
      <c r="Y219">
        <v>2.3125</v>
      </c>
      <c r="Z219">
        <v>1.7809523809523808</v>
      </c>
      <c r="AA219">
        <v>0.77014157014157014</v>
      </c>
      <c r="AB219">
        <v>1.1552123552123552</v>
      </c>
      <c r="AC219">
        <v>0</v>
      </c>
      <c r="AD219">
        <v>0.8656417112299466</v>
      </c>
      <c r="AE219">
        <v>1.2984625668449199</v>
      </c>
      <c r="AF219">
        <v>0</v>
      </c>
      <c r="AJ219">
        <v>218</v>
      </c>
      <c r="AK219">
        <f>SUBTOTAL(9,EffortOutcomesAG0[[#This Row],[Allocation]:[Iin]])</f>
        <v>8.1829105843811725</v>
      </c>
      <c r="AL219" t="str">
        <f>EffortOutcomesAG0[[#This Row],[WARDS]]&amp;EffortOutcomesAG0[[#This Row],[Role]]&amp;EffortOutcomesAG0[[#This Row],[Shifts]]</f>
        <v>BANKCSEAM</v>
      </c>
    </row>
    <row r="220" spans="2:38" x14ac:dyDescent="0.25">
      <c r="B220" s="8">
        <f>IF(EffortOutcomesAG0[[#This Row],[Apn]]=0,10,LOG(EffortOutcomesAG0[[#This Row],[Apn]]))</f>
        <v>-8.929575422779E-2</v>
      </c>
      <c r="C220" s="8">
        <f>IF(EffortOutcomesAG0[[#This Row],[Ein]]=0,10,LOG(EffortOutcomesAG0[[#This Row],[Ein]]))</f>
        <v>10</v>
      </c>
      <c r="D220" s="8">
        <f>IF(EffortOutcomesAG0[[#This Row],[Iin]]=0,10,LOG(EffortOutcomesAG0[[#This Row],[Iin]]))</f>
        <v>10</v>
      </c>
      <c r="E220" s="8">
        <f>Kx-EffortOutcomesAG0[[#This Row],[Xp]]</f>
        <v>8.929575422779E-2</v>
      </c>
      <c r="F220" s="8">
        <f>Ky-EffortOutcomesAG0[[#This Row],[Yp]]</f>
        <v>-11</v>
      </c>
      <c r="G220" s="8">
        <f>Kz-EffortOutcomesAG0[[#This Row],[Zp]]</f>
        <v>-9</v>
      </c>
      <c r="H220" s="8">
        <f>EffortOutcomesAG0[[#This Row],[Kpy]]*KSc-EffortOutcomesAG0[[#This Row],[KPz]]*KSb</f>
        <v>20</v>
      </c>
      <c r="I220" s="8">
        <f>-1*(EffortOutcomesAG0[[#This Row],[KPx]]*KSc-EffortOutcomesAG0[[#This Row],[KPz]]*KSa)</f>
        <v>8.929575422779E-2</v>
      </c>
      <c r="J220" s="8">
        <f>(EffortOutcomesAG0[[#This Row],[KPx]]*$C$2-EffortOutcomesAG0[[#This Row],[Kpy]]*KSa)</f>
        <v>0.89295754227790003</v>
      </c>
      <c r="K220" s="8">
        <f>EffortOutcomesAG0[[#This Row],[Kpy]]*KTc-EffortOutcomesAG0[[#This Row],[KPz]]*KTb</f>
        <v>2</v>
      </c>
      <c r="L220" s="8">
        <f>-1*(EffortOutcomesAG0[[#This Row],[KPx]]*KTc-EffortOutcomesAG0[[#This Row],[KPz]]*KTa)</f>
        <v>-17.910704245772209</v>
      </c>
      <c r="M220" s="8">
        <f>(EffortOutcomesAG0[[#This Row],[KPx]]*KTb-EffortOutcomesAG0[[#This Row],[Kpy]]*KTa)</f>
        <v>21.910704245772209</v>
      </c>
      <c r="N220" s="8">
        <f>-EffortOutcomesAG0[[#This Row],[Xp]]*a+EffortOutcomesAG0[[#This Row],[Yp]]*b+EffortOutcomesAG0[[#This Row],[Zp]]*c_</f>
        <v>40</v>
      </c>
      <c r="O220">
        <f>-IF(EffortOutcomesAG0[[#This Row],[Column2]]&gt;0,1,-1)*SQRT(EffortOutcomesAG0[[#This Row],[KPx''i]]^2+EffortOutcomesAG0[[#This Row],[KPx''j]]^2+EffortOutcomesAG0[[#This Row],[KPx''k]]^2)/Ksmag/Scale</f>
        <v>-14.156365121457451</v>
      </c>
      <c r="P220" s="9">
        <f>SQRT(EffortOutcomesAG0[[#This Row],[Kpy''i]]^2+EffortOutcomesAG0[[#This Row],[KPy''j]]^2+EffortOutcomesAG0[[#This Row],[KPy''k]]^2)/KTmag/Scale</f>
        <v>11.582114711378798</v>
      </c>
      <c r="Q2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0" s="14">
        <v>44884</v>
      </c>
      <c r="U220" s="9" t="s">
        <v>58</v>
      </c>
      <c r="V220" t="s">
        <v>55</v>
      </c>
      <c r="W220" t="s">
        <v>56</v>
      </c>
      <c r="X220">
        <v>0</v>
      </c>
      <c r="Y220">
        <v>4.375</v>
      </c>
      <c r="Z220">
        <v>3.5619047619047617</v>
      </c>
      <c r="AA220">
        <v>0.8141496598639455</v>
      </c>
      <c r="AB220">
        <v>1.2212244897959184</v>
      </c>
      <c r="AC220">
        <v>0</v>
      </c>
      <c r="AD220">
        <v>0.81885026737967914</v>
      </c>
      <c r="AE220">
        <v>1.2282754010695187</v>
      </c>
      <c r="AF220">
        <v>0</v>
      </c>
      <c r="AJ220">
        <v>219</v>
      </c>
      <c r="AK220">
        <f>SUBTOTAL(9,EffortOutcomesAG0[[#This Row],[Allocation]:[Iin]])</f>
        <v>12.019404580013823</v>
      </c>
      <c r="AL220" t="str">
        <f>EffortOutcomesAG0[[#This Row],[WARDS]]&amp;EffortOutcomesAG0[[#This Row],[Role]]&amp;EffortOutcomesAG0[[#This Row],[Shifts]]</f>
        <v>WARACSEAM</v>
      </c>
    </row>
    <row r="221" spans="2:38" x14ac:dyDescent="0.25">
      <c r="B221" s="8">
        <f>IF(EffortOutcomesAG0[[#This Row],[Apn]]=0,10,LOG(EffortOutcomesAG0[[#This Row],[Apn]]))</f>
        <v>-8.929575422779E-2</v>
      </c>
      <c r="C221" s="8">
        <f>IF(EffortOutcomesAG0[[#This Row],[Ein]]=0,10,LOG(EffortOutcomesAG0[[#This Row],[Ein]]))</f>
        <v>10</v>
      </c>
      <c r="D221" s="8">
        <f>IF(EffortOutcomesAG0[[#This Row],[Iin]]=0,10,LOG(EffortOutcomesAG0[[#This Row],[Iin]]))</f>
        <v>10</v>
      </c>
      <c r="E221" s="8">
        <f>Kx-EffortOutcomesAG0[[#This Row],[Xp]]</f>
        <v>8.929575422779E-2</v>
      </c>
      <c r="F221" s="8">
        <f>Ky-EffortOutcomesAG0[[#This Row],[Yp]]</f>
        <v>-11</v>
      </c>
      <c r="G221" s="8">
        <f>Kz-EffortOutcomesAG0[[#This Row],[Zp]]</f>
        <v>-9</v>
      </c>
      <c r="H221" s="8">
        <f>EffortOutcomesAG0[[#This Row],[Kpy]]*KSc-EffortOutcomesAG0[[#This Row],[KPz]]*KSb</f>
        <v>20</v>
      </c>
      <c r="I221" s="8">
        <f>-1*(EffortOutcomesAG0[[#This Row],[KPx]]*KSc-EffortOutcomesAG0[[#This Row],[KPz]]*KSa)</f>
        <v>8.929575422779E-2</v>
      </c>
      <c r="J221" s="8">
        <f>(EffortOutcomesAG0[[#This Row],[KPx]]*$C$2-EffortOutcomesAG0[[#This Row],[Kpy]]*KSa)</f>
        <v>0.89295754227790003</v>
      </c>
      <c r="K221" s="8">
        <f>EffortOutcomesAG0[[#This Row],[Kpy]]*KTc-EffortOutcomesAG0[[#This Row],[KPz]]*KTb</f>
        <v>2</v>
      </c>
      <c r="L221" s="8">
        <f>-1*(EffortOutcomesAG0[[#This Row],[KPx]]*KTc-EffortOutcomesAG0[[#This Row],[KPz]]*KTa)</f>
        <v>-17.910704245772209</v>
      </c>
      <c r="M221" s="8">
        <f>(EffortOutcomesAG0[[#This Row],[KPx]]*KTb-EffortOutcomesAG0[[#This Row],[Kpy]]*KTa)</f>
        <v>21.910704245772209</v>
      </c>
      <c r="N221" s="8">
        <f>-EffortOutcomesAG0[[#This Row],[Xp]]*a+EffortOutcomesAG0[[#This Row],[Yp]]*b+EffortOutcomesAG0[[#This Row],[Zp]]*c_</f>
        <v>40</v>
      </c>
      <c r="O221">
        <f>-IF(EffortOutcomesAG0[[#This Row],[Column2]]&gt;0,1,-1)*SQRT(EffortOutcomesAG0[[#This Row],[KPx''i]]^2+EffortOutcomesAG0[[#This Row],[KPx''j]]^2+EffortOutcomesAG0[[#This Row],[KPx''k]]^2)/Ksmag/Scale</f>
        <v>-14.156365121457451</v>
      </c>
      <c r="P221" s="9">
        <f>SQRT(EffortOutcomesAG0[[#This Row],[Kpy''i]]^2+EffortOutcomesAG0[[#This Row],[KPy''j]]^2+EffortOutcomesAG0[[#This Row],[KPy''k]]^2)/KTmag/Scale</f>
        <v>11.582114711378798</v>
      </c>
      <c r="Q2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1" s="14">
        <v>44884</v>
      </c>
      <c r="U221" s="9" t="s">
        <v>57</v>
      </c>
      <c r="V221" t="s">
        <v>55</v>
      </c>
      <c r="W221" t="s">
        <v>56</v>
      </c>
      <c r="X221">
        <v>0</v>
      </c>
      <c r="Y221">
        <v>4.375</v>
      </c>
      <c r="Z221">
        <v>3.5619047619047617</v>
      </c>
      <c r="AA221">
        <v>0.8141496598639455</v>
      </c>
      <c r="AB221">
        <v>1.2212244897959184</v>
      </c>
      <c r="AC221">
        <v>0</v>
      </c>
      <c r="AD221">
        <v>0.81885026737967914</v>
      </c>
      <c r="AE221">
        <v>1.2282754010695187</v>
      </c>
      <c r="AF221">
        <v>0</v>
      </c>
      <c r="AJ221">
        <v>220</v>
      </c>
      <c r="AK221">
        <f>SUBTOTAL(9,EffortOutcomesAG0[[#This Row],[Allocation]:[Iin]])</f>
        <v>12.019404580013823</v>
      </c>
      <c r="AL221" t="str">
        <f>EffortOutcomesAG0[[#This Row],[WARDS]]&amp;EffortOutcomesAG0[[#This Row],[Role]]&amp;EffortOutcomesAG0[[#This Row],[Shifts]]</f>
        <v>WATTCSEAM</v>
      </c>
    </row>
    <row r="222" spans="2:38" x14ac:dyDescent="0.25">
      <c r="B222" s="8">
        <f>IF(EffortOutcomesAG0[[#This Row],[Apn]]=0,10,LOG(EffortOutcomesAG0[[#This Row],[Apn]]))</f>
        <v>10</v>
      </c>
      <c r="C222" s="8">
        <f>IF(EffortOutcomesAG0[[#This Row],[Ein]]=0,10,LOG(EffortOutcomesAG0[[#This Row],[Ein]]))</f>
        <v>10</v>
      </c>
      <c r="D222" s="8">
        <f>IF(EffortOutcomesAG0[[#This Row],[Iin]]=0,10,LOG(EffortOutcomesAG0[[#This Row],[Iin]]))</f>
        <v>10</v>
      </c>
      <c r="E222" s="8">
        <f>Kx-EffortOutcomesAG0[[#This Row],[Xp]]</f>
        <v>-10</v>
      </c>
      <c r="F222" s="8">
        <f>Ky-EffortOutcomesAG0[[#This Row],[Yp]]</f>
        <v>-11</v>
      </c>
      <c r="G222" s="8">
        <f>Kz-EffortOutcomesAG0[[#This Row],[Zp]]</f>
        <v>-9</v>
      </c>
      <c r="H222" s="8">
        <f>EffortOutcomesAG0[[#This Row],[Kpy]]*KSc-EffortOutcomesAG0[[#This Row],[KPz]]*KSb</f>
        <v>20</v>
      </c>
      <c r="I222" s="8">
        <f>-1*(EffortOutcomesAG0[[#This Row],[KPx]]*KSc-EffortOutcomesAG0[[#This Row],[KPz]]*KSa)</f>
        <v>-10</v>
      </c>
      <c r="J222" s="8">
        <f>(EffortOutcomesAG0[[#This Row],[KPx]]*$C$2-EffortOutcomesAG0[[#This Row],[Kpy]]*KSa)</f>
        <v>-100</v>
      </c>
      <c r="K222" s="8">
        <f>EffortOutcomesAG0[[#This Row],[Kpy]]*KTc-EffortOutcomesAG0[[#This Row],[KPz]]*KTb</f>
        <v>2</v>
      </c>
      <c r="L222" s="8">
        <f>-1*(EffortOutcomesAG0[[#This Row],[KPx]]*KTc-EffortOutcomesAG0[[#This Row],[KPz]]*KTa)</f>
        <v>-28</v>
      </c>
      <c r="M222" s="8">
        <f>(EffortOutcomesAG0[[#This Row],[KPx]]*KTb-EffortOutcomesAG0[[#This Row],[Kpy]]*KTa)</f>
        <v>32</v>
      </c>
      <c r="N222" s="8">
        <f>-EffortOutcomesAG0[[#This Row],[Xp]]*a+EffortOutcomesAG0[[#This Row],[Yp]]*b+EffortOutcomesAG0[[#This Row],[Zp]]*c_</f>
        <v>40</v>
      </c>
      <c r="O222">
        <f>-IF(EffortOutcomesAG0[[#This Row],[Column2]]&gt;0,1,-1)*SQRT(EffortOutcomesAG0[[#This Row],[KPx''i]]^2+EffortOutcomesAG0[[#This Row],[KPx''j]]^2+EffortOutcomesAG0[[#This Row],[KPx''k]]^2)/Ksmag/Scale</f>
        <v>-72.456883730947197</v>
      </c>
      <c r="P222" s="9">
        <f>SQRT(EffortOutcomesAG0[[#This Row],[Kpy''i]]^2+EffortOutcomesAG0[[#This Row],[KPy''j]]^2+EffortOutcomesAG0[[#This Row],[KPy''k]]^2)/KTmag/Scale</f>
        <v>17.37814719698277</v>
      </c>
      <c r="Q2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2" s="14">
        <v>44885</v>
      </c>
      <c r="U222" s="9" t="s">
        <v>76</v>
      </c>
      <c r="V222" t="s">
        <v>55</v>
      </c>
      <c r="W222" t="s">
        <v>56</v>
      </c>
      <c r="X222">
        <v>0</v>
      </c>
      <c r="Y222">
        <v>0</v>
      </c>
      <c r="Z222">
        <v>0</v>
      </c>
      <c r="AJ222">
        <v>221</v>
      </c>
      <c r="AK222">
        <f>SUBTOTAL(9,EffortOutcomesAG0[[#This Row],[Allocation]:[Iin]])</f>
        <v>0</v>
      </c>
      <c r="AL222" t="str">
        <f>EffortOutcomesAG0[[#This Row],[WARDS]]&amp;EffortOutcomesAG0[[#This Row],[Role]]&amp;EffortOutcomesAG0[[#This Row],[Shifts]]</f>
        <v>OtherCSEAM</v>
      </c>
    </row>
    <row r="223" spans="2:38" x14ac:dyDescent="0.25">
      <c r="B223" s="8">
        <f>IF(EffortOutcomesAG0[[#This Row],[Apn]]=0,10,LOG(EffortOutcomesAG0[[#This Row],[Apn]]))</f>
        <v>-0.17508633500860143</v>
      </c>
      <c r="C223" s="8">
        <f>IF(EffortOutcomesAG0[[#This Row],[Ein]]=0,10,LOG(EffortOutcomesAG0[[#This Row],[Ein]]))</f>
        <v>10</v>
      </c>
      <c r="D223" s="8">
        <f>IF(EffortOutcomesAG0[[#This Row],[Iin]]=0,10,LOG(EffortOutcomesAG0[[#This Row],[Iin]]))</f>
        <v>10</v>
      </c>
      <c r="E223" s="8">
        <f>Kx-EffortOutcomesAG0[[#This Row],[Xp]]</f>
        <v>0.17508633500860143</v>
      </c>
      <c r="F223" s="8">
        <f>Ky-EffortOutcomesAG0[[#This Row],[Yp]]</f>
        <v>-11</v>
      </c>
      <c r="G223" s="8">
        <f>Kz-EffortOutcomesAG0[[#This Row],[Zp]]</f>
        <v>-9</v>
      </c>
      <c r="H223" s="8">
        <f>EffortOutcomesAG0[[#This Row],[Kpy]]*KSc-EffortOutcomesAG0[[#This Row],[KPz]]*KSb</f>
        <v>20</v>
      </c>
      <c r="I223" s="8">
        <f>-1*(EffortOutcomesAG0[[#This Row],[KPx]]*KSc-EffortOutcomesAG0[[#This Row],[KPz]]*KSa)</f>
        <v>0.17508633500860143</v>
      </c>
      <c r="J223" s="8">
        <f>(EffortOutcomesAG0[[#This Row],[KPx]]*$C$2-EffortOutcomesAG0[[#This Row],[Kpy]]*KSa)</f>
        <v>1.7508633500860142</v>
      </c>
      <c r="K223" s="8">
        <f>EffortOutcomesAG0[[#This Row],[Kpy]]*KTc-EffortOutcomesAG0[[#This Row],[KPz]]*KTb</f>
        <v>2</v>
      </c>
      <c r="L223" s="8">
        <f>-1*(EffortOutcomesAG0[[#This Row],[KPx]]*KTc-EffortOutcomesAG0[[#This Row],[KPz]]*KTa)</f>
        <v>-17.824913664991399</v>
      </c>
      <c r="M223" s="8">
        <f>(EffortOutcomesAG0[[#This Row],[KPx]]*KTb-EffortOutcomesAG0[[#This Row],[Kpy]]*KTa)</f>
        <v>21.824913664991399</v>
      </c>
      <c r="N223" s="8">
        <f>-EffortOutcomesAG0[[#This Row],[Xp]]*a+EffortOutcomesAG0[[#This Row],[Yp]]*b+EffortOutcomesAG0[[#This Row],[Zp]]*c_</f>
        <v>40</v>
      </c>
      <c r="O223">
        <f>-IF(EffortOutcomesAG0[[#This Row],[Column2]]&gt;0,1,-1)*SQRT(EffortOutcomesAG0[[#This Row],[KPx''i]]^2+EffortOutcomesAG0[[#This Row],[KPx''j]]^2+EffortOutcomesAG0[[#This Row],[KPx''k]]^2)/Ksmag/Scale</f>
        <v>-14.196763322944092</v>
      </c>
      <c r="P223" s="9">
        <f>SQRT(EffortOutcomesAG0[[#This Row],[Kpy''i]]^2+EffortOutcomesAG0[[#This Row],[KPy''j]]^2+EffortOutcomesAG0[[#This Row],[KPy''k]]^2)/KTmag/Scale</f>
        <v>11.532955704189087</v>
      </c>
      <c r="Q2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3" s="14">
        <v>44885</v>
      </c>
      <c r="U223" s="9" t="s">
        <v>54</v>
      </c>
      <c r="V223" t="s">
        <v>55</v>
      </c>
      <c r="W223" t="s">
        <v>56</v>
      </c>
      <c r="X223">
        <v>0</v>
      </c>
      <c r="Y223">
        <v>2.3125</v>
      </c>
      <c r="Z223">
        <v>1.5452380952380953</v>
      </c>
      <c r="AA223">
        <v>0.66821106821106824</v>
      </c>
      <c r="AB223">
        <v>1.0023166023166021</v>
      </c>
      <c r="AC223">
        <v>0</v>
      </c>
      <c r="AD223">
        <v>0.99768875192604012</v>
      </c>
      <c r="AE223">
        <v>1.4965331278890601</v>
      </c>
      <c r="AF223">
        <v>0</v>
      </c>
      <c r="AJ223">
        <v>222</v>
      </c>
      <c r="AK223">
        <f>SUBTOTAL(9,EffortOutcomesAG0[[#This Row],[Allocation]:[Iin]])</f>
        <v>8.0224876455808651</v>
      </c>
      <c r="AL223" t="str">
        <f>EffortOutcomesAG0[[#This Row],[WARDS]]&amp;EffortOutcomesAG0[[#This Row],[Role]]&amp;EffortOutcomesAG0[[#This Row],[Shifts]]</f>
        <v>BANKCSEAM</v>
      </c>
    </row>
    <row r="224" spans="2:38" x14ac:dyDescent="0.25">
      <c r="B224" s="8">
        <f>IF(EffortOutcomesAG0[[#This Row],[Apn]]=0,10,LOG(EffortOutcomesAG0[[#This Row],[Apn]]))</f>
        <v>-0.15095265529188204</v>
      </c>
      <c r="C224" s="8">
        <f>IF(EffortOutcomesAG0[[#This Row],[Ein]]=0,10,LOG(EffortOutcomesAG0[[#This Row],[Ein]]))</f>
        <v>10</v>
      </c>
      <c r="D224" s="8">
        <f>IF(EffortOutcomesAG0[[#This Row],[Iin]]=0,10,LOG(EffortOutcomesAG0[[#This Row],[Iin]]))</f>
        <v>10</v>
      </c>
      <c r="E224" s="8">
        <f>Kx-EffortOutcomesAG0[[#This Row],[Xp]]</f>
        <v>0.15095265529188204</v>
      </c>
      <c r="F224" s="8">
        <f>Ky-EffortOutcomesAG0[[#This Row],[Yp]]</f>
        <v>-11</v>
      </c>
      <c r="G224" s="8">
        <f>Kz-EffortOutcomesAG0[[#This Row],[Zp]]</f>
        <v>-9</v>
      </c>
      <c r="H224" s="8">
        <f>EffortOutcomesAG0[[#This Row],[Kpy]]*KSc-EffortOutcomesAG0[[#This Row],[KPz]]*KSb</f>
        <v>20</v>
      </c>
      <c r="I224" s="8">
        <f>-1*(EffortOutcomesAG0[[#This Row],[KPx]]*KSc-EffortOutcomesAG0[[#This Row],[KPz]]*KSa)</f>
        <v>0.15095265529188204</v>
      </c>
      <c r="J224" s="8">
        <f>(EffortOutcomesAG0[[#This Row],[KPx]]*$C$2-EffortOutcomesAG0[[#This Row],[Kpy]]*KSa)</f>
        <v>1.5095265529188204</v>
      </c>
      <c r="K224" s="8">
        <f>EffortOutcomesAG0[[#This Row],[Kpy]]*KTc-EffortOutcomesAG0[[#This Row],[KPz]]*KTb</f>
        <v>2</v>
      </c>
      <c r="L224" s="8">
        <f>-1*(EffortOutcomesAG0[[#This Row],[KPx]]*KTc-EffortOutcomesAG0[[#This Row],[KPz]]*KTa)</f>
        <v>-17.849047344708119</v>
      </c>
      <c r="M224" s="8">
        <f>(EffortOutcomesAG0[[#This Row],[KPx]]*KTb-EffortOutcomesAG0[[#This Row],[Kpy]]*KTa)</f>
        <v>21.849047344708119</v>
      </c>
      <c r="N224" s="8">
        <f>-EffortOutcomesAG0[[#This Row],[Xp]]*a+EffortOutcomesAG0[[#This Row],[Yp]]*b+EffortOutcomesAG0[[#This Row],[Zp]]*c_</f>
        <v>40</v>
      </c>
      <c r="O224">
        <f>-IF(EffortOutcomesAG0[[#This Row],[Column2]]&gt;0,1,-1)*SQRT(EffortOutcomesAG0[[#This Row],[KPx''i]]^2+EffortOutcomesAG0[[#This Row],[KPx''j]]^2+EffortOutcomesAG0[[#This Row],[KPx''k]]^2)/Ksmag/Scale</f>
        <v>-14.182761668978763</v>
      </c>
      <c r="P224" s="9">
        <f>SQRT(EffortOutcomesAG0[[#This Row],[Kpy''i]]^2+EffortOutcomesAG0[[#This Row],[KPy''j]]^2+EffortOutcomesAG0[[#This Row],[KPy''k]]^2)/KTmag/Scale</f>
        <v>11.546784263630352</v>
      </c>
      <c r="Q2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4" s="14">
        <v>44885</v>
      </c>
      <c r="U224" s="9" t="s">
        <v>57</v>
      </c>
      <c r="V224" t="s">
        <v>55</v>
      </c>
      <c r="W224" t="s">
        <v>56</v>
      </c>
      <c r="X224">
        <v>0</v>
      </c>
      <c r="Y224">
        <v>4.375</v>
      </c>
      <c r="Z224">
        <v>3.0904761904761906</v>
      </c>
      <c r="AA224">
        <v>0.70639455782312932</v>
      </c>
      <c r="AB224">
        <v>1.0595918367346937</v>
      </c>
      <c r="AC224">
        <v>0</v>
      </c>
      <c r="AD224">
        <v>0.94375963020030829</v>
      </c>
      <c r="AE224">
        <v>1.4156394453004622</v>
      </c>
      <c r="AF224">
        <v>0</v>
      </c>
      <c r="AJ224">
        <v>223</v>
      </c>
      <c r="AK224">
        <f>SUBTOTAL(9,EffortOutcomesAG0[[#This Row],[Allocation]:[Iin]])</f>
        <v>11.590861660534783</v>
      </c>
      <c r="AL224" t="str">
        <f>EffortOutcomesAG0[[#This Row],[WARDS]]&amp;EffortOutcomesAG0[[#This Row],[Role]]&amp;EffortOutcomesAG0[[#This Row],[Shifts]]</f>
        <v>WATTCSEAM</v>
      </c>
    </row>
    <row r="225" spans="2:38" x14ac:dyDescent="0.25">
      <c r="B225" s="8">
        <f>IF(EffortOutcomesAG0[[#This Row],[Apn]]=0,10,LOG(EffortOutcomesAG0[[#This Row],[Apn]]))</f>
        <v>-0.15095265529188204</v>
      </c>
      <c r="C225" s="8">
        <f>IF(EffortOutcomesAG0[[#This Row],[Ein]]=0,10,LOG(EffortOutcomesAG0[[#This Row],[Ein]]))</f>
        <v>10</v>
      </c>
      <c r="D225" s="8">
        <f>IF(EffortOutcomesAG0[[#This Row],[Iin]]=0,10,LOG(EffortOutcomesAG0[[#This Row],[Iin]]))</f>
        <v>10</v>
      </c>
      <c r="E225" s="8">
        <f>Kx-EffortOutcomesAG0[[#This Row],[Xp]]</f>
        <v>0.15095265529188204</v>
      </c>
      <c r="F225" s="8">
        <f>Ky-EffortOutcomesAG0[[#This Row],[Yp]]</f>
        <v>-11</v>
      </c>
      <c r="G225" s="8">
        <f>Kz-EffortOutcomesAG0[[#This Row],[Zp]]</f>
        <v>-9</v>
      </c>
      <c r="H225" s="8">
        <f>EffortOutcomesAG0[[#This Row],[Kpy]]*KSc-EffortOutcomesAG0[[#This Row],[KPz]]*KSb</f>
        <v>20</v>
      </c>
      <c r="I225" s="8">
        <f>-1*(EffortOutcomesAG0[[#This Row],[KPx]]*KSc-EffortOutcomesAG0[[#This Row],[KPz]]*KSa)</f>
        <v>0.15095265529188204</v>
      </c>
      <c r="J225" s="8">
        <f>(EffortOutcomesAG0[[#This Row],[KPx]]*$C$2-EffortOutcomesAG0[[#This Row],[Kpy]]*KSa)</f>
        <v>1.5095265529188204</v>
      </c>
      <c r="K225" s="8">
        <f>EffortOutcomesAG0[[#This Row],[Kpy]]*KTc-EffortOutcomesAG0[[#This Row],[KPz]]*KTb</f>
        <v>2</v>
      </c>
      <c r="L225" s="8">
        <f>-1*(EffortOutcomesAG0[[#This Row],[KPx]]*KTc-EffortOutcomesAG0[[#This Row],[KPz]]*KTa)</f>
        <v>-17.849047344708119</v>
      </c>
      <c r="M225" s="8">
        <f>(EffortOutcomesAG0[[#This Row],[KPx]]*KTb-EffortOutcomesAG0[[#This Row],[Kpy]]*KTa)</f>
        <v>21.849047344708119</v>
      </c>
      <c r="N225" s="8">
        <f>-EffortOutcomesAG0[[#This Row],[Xp]]*a+EffortOutcomesAG0[[#This Row],[Yp]]*b+EffortOutcomesAG0[[#This Row],[Zp]]*c_</f>
        <v>40</v>
      </c>
      <c r="O225">
        <f>-IF(EffortOutcomesAG0[[#This Row],[Column2]]&gt;0,1,-1)*SQRT(EffortOutcomesAG0[[#This Row],[KPx''i]]^2+EffortOutcomesAG0[[#This Row],[KPx''j]]^2+EffortOutcomesAG0[[#This Row],[KPx''k]]^2)/Ksmag/Scale</f>
        <v>-14.182761668978763</v>
      </c>
      <c r="P225" s="9">
        <f>SQRT(EffortOutcomesAG0[[#This Row],[Kpy''i]]^2+EffortOutcomesAG0[[#This Row],[KPy''j]]^2+EffortOutcomesAG0[[#This Row],[KPy''k]]^2)/KTmag/Scale</f>
        <v>11.546784263630352</v>
      </c>
      <c r="Q2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5" s="14">
        <v>44885</v>
      </c>
      <c r="U225" s="9" t="s">
        <v>58</v>
      </c>
      <c r="V225" t="s">
        <v>55</v>
      </c>
      <c r="W225" t="s">
        <v>56</v>
      </c>
      <c r="X225">
        <v>0</v>
      </c>
      <c r="Y225">
        <v>4.375</v>
      </c>
      <c r="Z225">
        <v>3.0904761904761906</v>
      </c>
      <c r="AA225">
        <v>0.70639455782312932</v>
      </c>
      <c r="AB225">
        <v>1.0595918367346937</v>
      </c>
      <c r="AC225">
        <v>0</v>
      </c>
      <c r="AD225">
        <v>0.94375963020030829</v>
      </c>
      <c r="AE225">
        <v>1.4156394453004622</v>
      </c>
      <c r="AF225">
        <v>0</v>
      </c>
      <c r="AJ225">
        <v>224</v>
      </c>
      <c r="AK225">
        <f>SUBTOTAL(9,EffortOutcomesAG0[[#This Row],[Allocation]:[Iin]])</f>
        <v>11.590861660534783</v>
      </c>
      <c r="AL225" t="str">
        <f>EffortOutcomesAG0[[#This Row],[WARDS]]&amp;EffortOutcomesAG0[[#This Row],[Role]]&amp;EffortOutcomesAG0[[#This Row],[Shifts]]</f>
        <v>WARACSEAM</v>
      </c>
    </row>
    <row r="226" spans="2:38" x14ac:dyDescent="0.25">
      <c r="B226" s="8">
        <f>IF(EffortOutcomesAG0[[#This Row],[Apn]]=0,10,LOG(EffortOutcomesAG0[[#This Row],[Apn]]))</f>
        <v>10</v>
      </c>
      <c r="C226" s="8">
        <f>IF(EffortOutcomesAG0[[#This Row],[Ein]]=0,10,LOG(EffortOutcomesAG0[[#This Row],[Ein]]))</f>
        <v>10</v>
      </c>
      <c r="D226" s="8">
        <f>IF(EffortOutcomesAG0[[#This Row],[Iin]]=0,10,LOG(EffortOutcomesAG0[[#This Row],[Iin]]))</f>
        <v>10</v>
      </c>
      <c r="E226" s="8">
        <f>Kx-EffortOutcomesAG0[[#This Row],[Xp]]</f>
        <v>-10</v>
      </c>
      <c r="F226" s="8">
        <f>Ky-EffortOutcomesAG0[[#This Row],[Yp]]</f>
        <v>-11</v>
      </c>
      <c r="G226" s="8">
        <f>Kz-EffortOutcomesAG0[[#This Row],[Zp]]</f>
        <v>-9</v>
      </c>
      <c r="H226" s="8">
        <f>EffortOutcomesAG0[[#This Row],[Kpy]]*KSc-EffortOutcomesAG0[[#This Row],[KPz]]*KSb</f>
        <v>20</v>
      </c>
      <c r="I226" s="8">
        <f>-1*(EffortOutcomesAG0[[#This Row],[KPx]]*KSc-EffortOutcomesAG0[[#This Row],[KPz]]*KSa)</f>
        <v>-10</v>
      </c>
      <c r="J226" s="8">
        <f>(EffortOutcomesAG0[[#This Row],[KPx]]*$C$2-EffortOutcomesAG0[[#This Row],[Kpy]]*KSa)</f>
        <v>-100</v>
      </c>
      <c r="K226" s="8">
        <f>EffortOutcomesAG0[[#This Row],[Kpy]]*KTc-EffortOutcomesAG0[[#This Row],[KPz]]*KTb</f>
        <v>2</v>
      </c>
      <c r="L226" s="8">
        <f>-1*(EffortOutcomesAG0[[#This Row],[KPx]]*KTc-EffortOutcomesAG0[[#This Row],[KPz]]*KTa)</f>
        <v>-28</v>
      </c>
      <c r="M226" s="8">
        <f>(EffortOutcomesAG0[[#This Row],[KPx]]*KTb-EffortOutcomesAG0[[#This Row],[Kpy]]*KTa)</f>
        <v>32</v>
      </c>
      <c r="N226" s="8">
        <f>-EffortOutcomesAG0[[#This Row],[Xp]]*a+EffortOutcomesAG0[[#This Row],[Yp]]*b+EffortOutcomesAG0[[#This Row],[Zp]]*c_</f>
        <v>40</v>
      </c>
      <c r="O226">
        <f>-IF(EffortOutcomesAG0[[#This Row],[Column2]]&gt;0,1,-1)*SQRT(EffortOutcomesAG0[[#This Row],[KPx''i]]^2+EffortOutcomesAG0[[#This Row],[KPx''j]]^2+EffortOutcomesAG0[[#This Row],[KPx''k]]^2)/Ksmag/Scale</f>
        <v>-72.456883730947197</v>
      </c>
      <c r="P226" s="9">
        <f>SQRT(EffortOutcomesAG0[[#This Row],[Kpy''i]]^2+EffortOutcomesAG0[[#This Row],[KPy''j]]^2+EffortOutcomesAG0[[#This Row],[KPy''k]]^2)/KTmag/Scale</f>
        <v>17.37814719698277</v>
      </c>
      <c r="Q2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6" s="14">
        <v>44900</v>
      </c>
      <c r="U226" s="9" t="s">
        <v>76</v>
      </c>
      <c r="V226" t="s">
        <v>55</v>
      </c>
      <c r="W226" t="s">
        <v>56</v>
      </c>
      <c r="X226">
        <v>0</v>
      </c>
      <c r="Y226">
        <v>0</v>
      </c>
      <c r="Z226">
        <v>0</v>
      </c>
      <c r="AJ226">
        <v>225</v>
      </c>
      <c r="AK226">
        <f>SUBTOTAL(9,EffortOutcomesAG0[[#This Row],[Allocation]:[Iin]])</f>
        <v>0</v>
      </c>
      <c r="AL226" t="str">
        <f>EffortOutcomesAG0[[#This Row],[WARDS]]&amp;EffortOutcomesAG0[[#This Row],[Role]]&amp;EffortOutcomesAG0[[#This Row],[Shifts]]</f>
        <v>OtherCSEAM</v>
      </c>
    </row>
    <row r="227" spans="2:38" x14ac:dyDescent="0.25">
      <c r="B227" s="8">
        <f>IF(EffortOutcomesAG0[[#This Row],[Apn]]=0,10,LOG(EffortOutcomesAG0[[#This Row],[Apn]]))</f>
        <v>3.6802647907748724E-2</v>
      </c>
      <c r="C227" s="8">
        <f>IF(EffortOutcomesAG0[[#This Row],[Ein]]=0,10,LOG(EffortOutcomesAG0[[#This Row],[Ein]]))</f>
        <v>10</v>
      </c>
      <c r="D227" s="8">
        <f>IF(EffortOutcomesAG0[[#This Row],[Iin]]=0,10,LOG(EffortOutcomesAG0[[#This Row],[Iin]]))</f>
        <v>10</v>
      </c>
      <c r="E227" s="8">
        <f>Kx-EffortOutcomesAG0[[#This Row],[Xp]]</f>
        <v>-3.6802647907748724E-2</v>
      </c>
      <c r="F227" s="8">
        <f>Ky-EffortOutcomesAG0[[#This Row],[Yp]]</f>
        <v>-11</v>
      </c>
      <c r="G227" s="8">
        <f>Kz-EffortOutcomesAG0[[#This Row],[Zp]]</f>
        <v>-9</v>
      </c>
      <c r="H227" s="8">
        <f>EffortOutcomesAG0[[#This Row],[Kpy]]*KSc-EffortOutcomesAG0[[#This Row],[KPz]]*KSb</f>
        <v>20</v>
      </c>
      <c r="I227" s="8">
        <f>-1*(EffortOutcomesAG0[[#This Row],[KPx]]*KSc-EffortOutcomesAG0[[#This Row],[KPz]]*KSa)</f>
        <v>-3.6802647907748724E-2</v>
      </c>
      <c r="J227" s="8">
        <f>(EffortOutcomesAG0[[#This Row],[KPx]]*$C$2-EffortOutcomesAG0[[#This Row],[Kpy]]*KSa)</f>
        <v>-0.36802647907748726</v>
      </c>
      <c r="K227" s="8">
        <f>EffortOutcomesAG0[[#This Row],[Kpy]]*KTc-EffortOutcomesAG0[[#This Row],[KPz]]*KTb</f>
        <v>2</v>
      </c>
      <c r="L227" s="8">
        <f>-1*(EffortOutcomesAG0[[#This Row],[KPx]]*KTc-EffortOutcomesAG0[[#This Row],[KPz]]*KTa)</f>
        <v>-18.036802647907749</v>
      </c>
      <c r="M227" s="8">
        <f>(EffortOutcomesAG0[[#This Row],[KPx]]*KTb-EffortOutcomesAG0[[#This Row],[Kpy]]*KTa)</f>
        <v>22.036802647907749</v>
      </c>
      <c r="N227" s="8">
        <f>-EffortOutcomesAG0[[#This Row],[Xp]]*a+EffortOutcomesAG0[[#This Row],[Yp]]*b+EffortOutcomesAG0[[#This Row],[Zp]]*c_</f>
        <v>40</v>
      </c>
      <c r="O227">
        <f>-IF(EffortOutcomesAG0[[#This Row],[Column2]]&gt;0,1,-1)*SQRT(EffortOutcomesAG0[[#This Row],[KPx''i]]^2+EffortOutcomesAG0[[#This Row],[KPx''j]]^2+EffortOutcomesAG0[[#This Row],[KPx''k]]^2)/Ksmag/Scale</f>
        <v>-14.144553685503745</v>
      </c>
      <c r="P227" s="9">
        <f>SQRT(EffortOutcomesAG0[[#This Row],[Kpy''i]]^2+EffortOutcomesAG0[[#This Row],[KPy''j]]^2+EffortOutcomesAG0[[#This Row],[KPy''k]]^2)/KTmag/Scale</f>
        <v>11.65437629320996</v>
      </c>
      <c r="Q2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7" s="14">
        <v>44900</v>
      </c>
      <c r="U227" s="9" t="s">
        <v>58</v>
      </c>
      <c r="V227" t="s">
        <v>55</v>
      </c>
      <c r="W227" t="s">
        <v>56</v>
      </c>
      <c r="X227">
        <v>0</v>
      </c>
      <c r="Y227">
        <v>4.375</v>
      </c>
      <c r="Z227">
        <v>4.7619047619047619</v>
      </c>
      <c r="AA227">
        <v>1.08843537414966</v>
      </c>
      <c r="AB227">
        <v>1.6326530612244896</v>
      </c>
      <c r="AC227">
        <v>0</v>
      </c>
      <c r="AD227">
        <v>0.61250000000000004</v>
      </c>
      <c r="AE227">
        <v>0.91874999999999996</v>
      </c>
      <c r="AF227">
        <v>0</v>
      </c>
      <c r="AJ227">
        <v>226</v>
      </c>
      <c r="AK227">
        <f>SUBTOTAL(9,EffortOutcomesAG0[[#This Row],[Allocation]:[Iin]])</f>
        <v>13.389243197278912</v>
      </c>
      <c r="AL227" t="str">
        <f>EffortOutcomesAG0[[#This Row],[WARDS]]&amp;EffortOutcomesAG0[[#This Row],[Role]]&amp;EffortOutcomesAG0[[#This Row],[Shifts]]</f>
        <v>WARACSEAM</v>
      </c>
    </row>
    <row r="228" spans="2:38" x14ac:dyDescent="0.25">
      <c r="B228" s="8">
        <f>IF(EffortOutcomesAG0[[#This Row],[Apn]]=0,10,LOG(EffortOutcomesAG0[[#This Row],[Apn]]))</f>
        <v>3.6802647907748724E-2</v>
      </c>
      <c r="C228" s="8">
        <f>IF(EffortOutcomesAG0[[#This Row],[Ein]]=0,10,LOG(EffortOutcomesAG0[[#This Row],[Ein]]))</f>
        <v>10</v>
      </c>
      <c r="D228" s="8">
        <f>IF(EffortOutcomesAG0[[#This Row],[Iin]]=0,10,LOG(EffortOutcomesAG0[[#This Row],[Iin]]))</f>
        <v>10</v>
      </c>
      <c r="E228" s="8">
        <f>Kx-EffortOutcomesAG0[[#This Row],[Xp]]</f>
        <v>-3.6802647907748724E-2</v>
      </c>
      <c r="F228" s="8">
        <f>Ky-EffortOutcomesAG0[[#This Row],[Yp]]</f>
        <v>-11</v>
      </c>
      <c r="G228" s="8">
        <f>Kz-EffortOutcomesAG0[[#This Row],[Zp]]</f>
        <v>-9</v>
      </c>
      <c r="H228" s="8">
        <f>EffortOutcomesAG0[[#This Row],[Kpy]]*KSc-EffortOutcomesAG0[[#This Row],[KPz]]*KSb</f>
        <v>20</v>
      </c>
      <c r="I228" s="8">
        <f>-1*(EffortOutcomesAG0[[#This Row],[KPx]]*KSc-EffortOutcomesAG0[[#This Row],[KPz]]*KSa)</f>
        <v>-3.6802647907748724E-2</v>
      </c>
      <c r="J228" s="8">
        <f>(EffortOutcomesAG0[[#This Row],[KPx]]*$C$2-EffortOutcomesAG0[[#This Row],[Kpy]]*KSa)</f>
        <v>-0.36802647907748726</v>
      </c>
      <c r="K228" s="8">
        <f>EffortOutcomesAG0[[#This Row],[Kpy]]*KTc-EffortOutcomesAG0[[#This Row],[KPz]]*KTb</f>
        <v>2</v>
      </c>
      <c r="L228" s="8">
        <f>-1*(EffortOutcomesAG0[[#This Row],[KPx]]*KTc-EffortOutcomesAG0[[#This Row],[KPz]]*KTa)</f>
        <v>-18.036802647907749</v>
      </c>
      <c r="M228" s="8">
        <f>(EffortOutcomesAG0[[#This Row],[KPx]]*KTb-EffortOutcomesAG0[[#This Row],[Kpy]]*KTa)</f>
        <v>22.036802647907749</v>
      </c>
      <c r="N228" s="8">
        <f>-EffortOutcomesAG0[[#This Row],[Xp]]*a+EffortOutcomesAG0[[#This Row],[Yp]]*b+EffortOutcomesAG0[[#This Row],[Zp]]*c_</f>
        <v>40</v>
      </c>
      <c r="O228">
        <f>-IF(EffortOutcomesAG0[[#This Row],[Column2]]&gt;0,1,-1)*SQRT(EffortOutcomesAG0[[#This Row],[KPx''i]]^2+EffortOutcomesAG0[[#This Row],[KPx''j]]^2+EffortOutcomesAG0[[#This Row],[KPx''k]]^2)/Ksmag/Scale</f>
        <v>-14.144553685503745</v>
      </c>
      <c r="P228" s="9">
        <f>SQRT(EffortOutcomesAG0[[#This Row],[Kpy''i]]^2+EffortOutcomesAG0[[#This Row],[KPy''j]]^2+EffortOutcomesAG0[[#This Row],[KPy''k]]^2)/KTmag/Scale</f>
        <v>11.65437629320996</v>
      </c>
      <c r="Q2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8" s="14">
        <v>44900</v>
      </c>
      <c r="U228" s="9" t="s">
        <v>57</v>
      </c>
      <c r="V228" t="s">
        <v>55</v>
      </c>
      <c r="W228" t="s">
        <v>56</v>
      </c>
      <c r="X228">
        <v>0</v>
      </c>
      <c r="Y228">
        <v>4.375</v>
      </c>
      <c r="Z228">
        <v>4.7619047619047619</v>
      </c>
      <c r="AA228">
        <v>1.08843537414966</v>
      </c>
      <c r="AB228">
        <v>1.6326530612244896</v>
      </c>
      <c r="AC228">
        <v>0</v>
      </c>
      <c r="AD228">
        <v>0.61250000000000004</v>
      </c>
      <c r="AE228">
        <v>0.91874999999999996</v>
      </c>
      <c r="AF228">
        <v>0</v>
      </c>
      <c r="AJ228">
        <v>227</v>
      </c>
      <c r="AK228">
        <f>SUBTOTAL(9,EffortOutcomesAG0[[#This Row],[Allocation]:[Iin]])</f>
        <v>13.389243197278912</v>
      </c>
      <c r="AL228" t="str">
        <f>EffortOutcomesAG0[[#This Row],[WARDS]]&amp;EffortOutcomesAG0[[#This Row],[Role]]&amp;EffortOutcomesAG0[[#This Row],[Shifts]]</f>
        <v>WATTCSEAM</v>
      </c>
    </row>
    <row r="229" spans="2:38" x14ac:dyDescent="0.25">
      <c r="B229" s="8">
        <f>IF(EffortOutcomesAG0[[#This Row],[Apn]]=0,10,LOG(EffortOutcomesAG0[[#This Row],[Apn]]))</f>
        <v>1.2668968191029327E-2</v>
      </c>
      <c r="C229" s="8">
        <f>IF(EffortOutcomesAG0[[#This Row],[Ein]]=0,10,LOG(EffortOutcomesAG0[[#This Row],[Ein]]))</f>
        <v>10</v>
      </c>
      <c r="D229" s="8">
        <f>IF(EffortOutcomesAG0[[#This Row],[Iin]]=0,10,LOG(EffortOutcomesAG0[[#This Row],[Iin]]))</f>
        <v>10</v>
      </c>
      <c r="E229" s="8">
        <f>Kx-EffortOutcomesAG0[[#This Row],[Xp]]</f>
        <v>-1.2668968191029327E-2</v>
      </c>
      <c r="F229" s="8">
        <f>Ky-EffortOutcomesAG0[[#This Row],[Yp]]</f>
        <v>-11</v>
      </c>
      <c r="G229" s="8">
        <f>Kz-EffortOutcomesAG0[[#This Row],[Zp]]</f>
        <v>-9</v>
      </c>
      <c r="H229" s="8">
        <f>EffortOutcomesAG0[[#This Row],[Kpy]]*KSc-EffortOutcomesAG0[[#This Row],[KPz]]*KSb</f>
        <v>20</v>
      </c>
      <c r="I229" s="8">
        <f>-1*(EffortOutcomesAG0[[#This Row],[KPx]]*KSc-EffortOutcomesAG0[[#This Row],[KPz]]*KSa)</f>
        <v>-1.2668968191029327E-2</v>
      </c>
      <c r="J229" s="8">
        <f>(EffortOutcomesAG0[[#This Row],[KPx]]*$C$2-EffortOutcomesAG0[[#This Row],[Kpy]]*KSa)</f>
        <v>-0.12668968191029328</v>
      </c>
      <c r="K229" s="8">
        <f>EffortOutcomesAG0[[#This Row],[Kpy]]*KTc-EffortOutcomesAG0[[#This Row],[KPz]]*KTb</f>
        <v>2</v>
      </c>
      <c r="L229" s="8">
        <f>-1*(EffortOutcomesAG0[[#This Row],[KPx]]*KTc-EffortOutcomesAG0[[#This Row],[KPz]]*KTa)</f>
        <v>-18.012668968191029</v>
      </c>
      <c r="M229" s="8">
        <f>(EffortOutcomesAG0[[#This Row],[KPx]]*KTb-EffortOutcomesAG0[[#This Row],[Kpy]]*KTa)</f>
        <v>22.012668968191029</v>
      </c>
      <c r="N229" s="8">
        <f>-EffortOutcomesAG0[[#This Row],[Xp]]*a+EffortOutcomesAG0[[#This Row],[Yp]]*b+EffortOutcomesAG0[[#This Row],[Zp]]*c_</f>
        <v>40</v>
      </c>
      <c r="O229">
        <f>-IF(EffortOutcomesAG0[[#This Row],[Column2]]&gt;0,1,-1)*SQRT(EffortOutcomesAG0[[#This Row],[KPx''i]]^2+EffortOutcomesAG0[[#This Row],[KPx''j]]^2+EffortOutcomesAG0[[#This Row],[KPx''k]]^2)/Ksmag/Scale</f>
        <v>-14.142422189608427</v>
      </c>
      <c r="P229" s="9">
        <f>SQRT(EffortOutcomesAG0[[#This Row],[Kpy''i]]^2+EffortOutcomesAG0[[#This Row],[KPy''j]]^2+EffortOutcomesAG0[[#This Row],[KPy''k]]^2)/KTmag/Scale</f>
        <v>11.640545795199298</v>
      </c>
      <c r="Q2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9" s="14">
        <v>44900</v>
      </c>
      <c r="U229" s="9" t="s">
        <v>54</v>
      </c>
      <c r="V229" t="s">
        <v>55</v>
      </c>
      <c r="W229" t="s">
        <v>56</v>
      </c>
      <c r="X229">
        <v>0</v>
      </c>
      <c r="Y229">
        <v>2.3125</v>
      </c>
      <c r="Z229">
        <v>2.3809523809523809</v>
      </c>
      <c r="AA229">
        <v>1.0296010296010296</v>
      </c>
      <c r="AB229">
        <v>1.5444015444015442</v>
      </c>
      <c r="AC229">
        <v>0</v>
      </c>
      <c r="AD229">
        <v>0.64750000000000008</v>
      </c>
      <c r="AE229">
        <v>0.97125000000000006</v>
      </c>
      <c r="AF229">
        <v>0</v>
      </c>
      <c r="AJ229">
        <v>228</v>
      </c>
      <c r="AK229">
        <f>SUBTOTAL(9,EffortOutcomesAG0[[#This Row],[Allocation]:[Iin]])</f>
        <v>8.8862049549549553</v>
      </c>
      <c r="AL229" t="str">
        <f>EffortOutcomesAG0[[#This Row],[WARDS]]&amp;EffortOutcomesAG0[[#This Row],[Role]]&amp;EffortOutcomesAG0[[#This Row],[Shifts]]</f>
        <v>BANKCSEAM</v>
      </c>
    </row>
    <row r="230" spans="2:38" x14ac:dyDescent="0.25">
      <c r="B230" s="8">
        <f>IF(EffortOutcomesAG0[[#This Row],[Apn]]=0,10,LOG(EffortOutcomesAG0[[#This Row],[Apn]]))</f>
        <v>10</v>
      </c>
      <c r="C230" s="8">
        <f>IF(EffortOutcomesAG0[[#This Row],[Ein]]=0,10,LOG(EffortOutcomesAG0[[#This Row],[Ein]]))</f>
        <v>10</v>
      </c>
      <c r="D230" s="8">
        <f>IF(EffortOutcomesAG0[[#This Row],[Iin]]=0,10,LOG(EffortOutcomesAG0[[#This Row],[Iin]]))</f>
        <v>10</v>
      </c>
      <c r="E230" s="8">
        <f>Kx-EffortOutcomesAG0[[#This Row],[Xp]]</f>
        <v>-10</v>
      </c>
      <c r="F230" s="8">
        <f>Ky-EffortOutcomesAG0[[#This Row],[Yp]]</f>
        <v>-11</v>
      </c>
      <c r="G230" s="8">
        <f>Kz-EffortOutcomesAG0[[#This Row],[Zp]]</f>
        <v>-9</v>
      </c>
      <c r="H230" s="8">
        <f>EffortOutcomesAG0[[#This Row],[Kpy]]*KSc-EffortOutcomesAG0[[#This Row],[KPz]]*KSb</f>
        <v>20</v>
      </c>
      <c r="I230" s="8">
        <f>-1*(EffortOutcomesAG0[[#This Row],[KPx]]*KSc-EffortOutcomesAG0[[#This Row],[KPz]]*KSa)</f>
        <v>-10</v>
      </c>
      <c r="J230" s="8">
        <f>(EffortOutcomesAG0[[#This Row],[KPx]]*$C$2-EffortOutcomesAG0[[#This Row],[Kpy]]*KSa)</f>
        <v>-100</v>
      </c>
      <c r="K230" s="8">
        <f>EffortOutcomesAG0[[#This Row],[Kpy]]*KTc-EffortOutcomesAG0[[#This Row],[KPz]]*KTb</f>
        <v>2</v>
      </c>
      <c r="L230" s="8">
        <f>-1*(EffortOutcomesAG0[[#This Row],[KPx]]*KTc-EffortOutcomesAG0[[#This Row],[KPz]]*KTa)</f>
        <v>-28</v>
      </c>
      <c r="M230" s="8">
        <f>(EffortOutcomesAG0[[#This Row],[KPx]]*KTb-EffortOutcomesAG0[[#This Row],[Kpy]]*KTa)</f>
        <v>32</v>
      </c>
      <c r="N230" s="8">
        <f>-EffortOutcomesAG0[[#This Row],[Xp]]*a+EffortOutcomesAG0[[#This Row],[Yp]]*b+EffortOutcomesAG0[[#This Row],[Zp]]*c_</f>
        <v>40</v>
      </c>
      <c r="O230">
        <f>-IF(EffortOutcomesAG0[[#This Row],[Column2]]&gt;0,1,-1)*SQRT(EffortOutcomesAG0[[#This Row],[KPx''i]]^2+EffortOutcomesAG0[[#This Row],[KPx''j]]^2+EffortOutcomesAG0[[#This Row],[KPx''k]]^2)/Ksmag/Scale</f>
        <v>-72.456883730947197</v>
      </c>
      <c r="P230" s="9">
        <f>SQRT(EffortOutcomesAG0[[#This Row],[Kpy''i]]^2+EffortOutcomesAG0[[#This Row],[KPy''j]]^2+EffortOutcomesAG0[[#This Row],[KPy''k]]^2)/KTmag/Scale</f>
        <v>17.37814719698277</v>
      </c>
      <c r="Q2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0" s="14">
        <v>44901</v>
      </c>
      <c r="U230" s="9" t="s">
        <v>76</v>
      </c>
      <c r="V230" t="s">
        <v>55</v>
      </c>
      <c r="W230" t="s">
        <v>56</v>
      </c>
      <c r="X230">
        <v>0</v>
      </c>
      <c r="Y230">
        <v>0</v>
      </c>
      <c r="Z230">
        <v>0</v>
      </c>
      <c r="AJ230">
        <v>229</v>
      </c>
      <c r="AK230">
        <f>SUBTOTAL(9,EffortOutcomesAG0[[#This Row],[Allocation]:[Iin]])</f>
        <v>0</v>
      </c>
      <c r="AL230" t="str">
        <f>EffortOutcomesAG0[[#This Row],[WARDS]]&amp;EffortOutcomesAG0[[#This Row],[Role]]&amp;EffortOutcomesAG0[[#This Row],[Shifts]]</f>
        <v>OtherCSEAM</v>
      </c>
    </row>
    <row r="231" spans="2:38" x14ac:dyDescent="0.25">
      <c r="B231" s="8">
        <f>IF(EffortOutcomesAG0[[#This Row],[Apn]]=0,10,LOG(EffortOutcomesAG0[[#This Row],[Apn]]))</f>
        <v>-1.3018784244008845E-3</v>
      </c>
      <c r="C231" s="8">
        <f>IF(EffortOutcomesAG0[[#This Row],[Ein]]=0,10,LOG(EffortOutcomesAG0[[#This Row],[Ein]]))</f>
        <v>10</v>
      </c>
      <c r="D231" s="8">
        <f>IF(EffortOutcomesAG0[[#This Row],[Iin]]=0,10,LOG(EffortOutcomesAG0[[#This Row],[Iin]]))</f>
        <v>10</v>
      </c>
      <c r="E231" s="8">
        <f>Kx-EffortOutcomesAG0[[#This Row],[Xp]]</f>
        <v>1.3018784244008845E-3</v>
      </c>
      <c r="F231" s="8">
        <f>Ky-EffortOutcomesAG0[[#This Row],[Yp]]</f>
        <v>-11</v>
      </c>
      <c r="G231" s="8">
        <f>Kz-EffortOutcomesAG0[[#This Row],[Zp]]</f>
        <v>-9</v>
      </c>
      <c r="H231" s="8">
        <f>EffortOutcomesAG0[[#This Row],[Kpy]]*KSc-EffortOutcomesAG0[[#This Row],[KPz]]*KSb</f>
        <v>20</v>
      </c>
      <c r="I231" s="8">
        <f>-1*(EffortOutcomesAG0[[#This Row],[KPx]]*KSc-EffortOutcomesAG0[[#This Row],[KPz]]*KSa)</f>
        <v>1.3018784244008845E-3</v>
      </c>
      <c r="J231" s="8">
        <f>(EffortOutcomesAG0[[#This Row],[KPx]]*$C$2-EffortOutcomesAG0[[#This Row],[Kpy]]*KSa)</f>
        <v>1.3018784244008845E-2</v>
      </c>
      <c r="K231" s="8">
        <f>EffortOutcomesAG0[[#This Row],[Kpy]]*KTc-EffortOutcomesAG0[[#This Row],[KPz]]*KTb</f>
        <v>2</v>
      </c>
      <c r="L231" s="8">
        <f>-1*(EffortOutcomesAG0[[#This Row],[KPx]]*KTc-EffortOutcomesAG0[[#This Row],[KPz]]*KTa)</f>
        <v>-17.9986981215756</v>
      </c>
      <c r="M231" s="8">
        <f>(EffortOutcomesAG0[[#This Row],[KPx]]*KTb-EffortOutcomesAG0[[#This Row],[Kpy]]*KTa)</f>
        <v>21.9986981215756</v>
      </c>
      <c r="N231" s="8">
        <f>-EffortOutcomesAG0[[#This Row],[Xp]]*a+EffortOutcomesAG0[[#This Row],[Yp]]*b+EffortOutcomesAG0[[#This Row],[Zp]]*c_</f>
        <v>40</v>
      </c>
      <c r="O231">
        <f>-IF(EffortOutcomesAG0[[#This Row],[Column2]]&gt;0,1,-1)*SQRT(EffortOutcomesAG0[[#This Row],[KPx''i]]^2+EffortOutcomesAG0[[#This Row],[KPx''j]]^2+EffortOutcomesAG0[[#This Row],[KPx''k]]^2)/Ksmag/Scale</f>
        <v>-14.142138649858277</v>
      </c>
      <c r="P231" s="9">
        <f>SQRT(EffortOutcomesAG0[[#This Row],[Kpy''i]]^2+EffortOutcomesAG0[[#This Row],[KPy''j]]^2+EffortOutcomesAG0[[#This Row],[KPy''k]]^2)/KTmag/Scale</f>
        <v>11.632539512905332</v>
      </c>
      <c r="Q2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1" s="14">
        <v>44901</v>
      </c>
      <c r="U231" s="9" t="s">
        <v>58</v>
      </c>
      <c r="V231" t="s">
        <v>55</v>
      </c>
      <c r="W231" t="s">
        <v>56</v>
      </c>
      <c r="X231">
        <v>0</v>
      </c>
      <c r="Y231">
        <v>4.375</v>
      </c>
      <c r="Z231">
        <v>4.3619047619047624</v>
      </c>
      <c r="AA231">
        <v>0.99700680272108855</v>
      </c>
      <c r="AB231">
        <v>1.4955102040816328</v>
      </c>
      <c r="AC231">
        <v>0</v>
      </c>
      <c r="AD231">
        <v>0.66866812227074224</v>
      </c>
      <c r="AE231">
        <v>1.0030021834061134</v>
      </c>
      <c r="AF231">
        <v>0</v>
      </c>
      <c r="AJ231">
        <v>230</v>
      </c>
      <c r="AK231">
        <f>SUBTOTAL(9,EffortOutcomesAG0[[#This Row],[Allocation]:[Iin]])</f>
        <v>12.901092074384341</v>
      </c>
      <c r="AL231" t="str">
        <f>EffortOutcomesAG0[[#This Row],[WARDS]]&amp;EffortOutcomesAG0[[#This Row],[Role]]&amp;EffortOutcomesAG0[[#This Row],[Shifts]]</f>
        <v>WARACSEAM</v>
      </c>
    </row>
    <row r="232" spans="2:38" x14ac:dyDescent="0.25">
      <c r="B232" s="8">
        <f>IF(EffortOutcomesAG0[[#This Row],[Apn]]=0,10,LOG(EffortOutcomesAG0[[#This Row],[Apn]]))</f>
        <v>-1.3018784244008845E-3</v>
      </c>
      <c r="C232" s="8">
        <f>IF(EffortOutcomesAG0[[#This Row],[Ein]]=0,10,LOG(EffortOutcomesAG0[[#This Row],[Ein]]))</f>
        <v>10</v>
      </c>
      <c r="D232" s="8">
        <f>IF(EffortOutcomesAG0[[#This Row],[Iin]]=0,10,LOG(EffortOutcomesAG0[[#This Row],[Iin]]))</f>
        <v>10</v>
      </c>
      <c r="E232" s="8">
        <f>Kx-EffortOutcomesAG0[[#This Row],[Xp]]</f>
        <v>1.3018784244008845E-3</v>
      </c>
      <c r="F232" s="8">
        <f>Ky-EffortOutcomesAG0[[#This Row],[Yp]]</f>
        <v>-11</v>
      </c>
      <c r="G232" s="8">
        <f>Kz-EffortOutcomesAG0[[#This Row],[Zp]]</f>
        <v>-9</v>
      </c>
      <c r="H232" s="8">
        <f>EffortOutcomesAG0[[#This Row],[Kpy]]*KSc-EffortOutcomesAG0[[#This Row],[KPz]]*KSb</f>
        <v>20</v>
      </c>
      <c r="I232" s="8">
        <f>-1*(EffortOutcomesAG0[[#This Row],[KPx]]*KSc-EffortOutcomesAG0[[#This Row],[KPz]]*KSa)</f>
        <v>1.3018784244008845E-3</v>
      </c>
      <c r="J232" s="8">
        <f>(EffortOutcomesAG0[[#This Row],[KPx]]*$C$2-EffortOutcomesAG0[[#This Row],[Kpy]]*KSa)</f>
        <v>1.3018784244008845E-2</v>
      </c>
      <c r="K232" s="8">
        <f>EffortOutcomesAG0[[#This Row],[Kpy]]*KTc-EffortOutcomesAG0[[#This Row],[KPz]]*KTb</f>
        <v>2</v>
      </c>
      <c r="L232" s="8">
        <f>-1*(EffortOutcomesAG0[[#This Row],[KPx]]*KTc-EffortOutcomesAG0[[#This Row],[KPz]]*KTa)</f>
        <v>-17.9986981215756</v>
      </c>
      <c r="M232" s="8">
        <f>(EffortOutcomesAG0[[#This Row],[KPx]]*KTb-EffortOutcomesAG0[[#This Row],[Kpy]]*KTa)</f>
        <v>21.9986981215756</v>
      </c>
      <c r="N232" s="8">
        <f>-EffortOutcomesAG0[[#This Row],[Xp]]*a+EffortOutcomesAG0[[#This Row],[Yp]]*b+EffortOutcomesAG0[[#This Row],[Zp]]*c_</f>
        <v>40</v>
      </c>
      <c r="O232">
        <f>-IF(EffortOutcomesAG0[[#This Row],[Column2]]&gt;0,1,-1)*SQRT(EffortOutcomesAG0[[#This Row],[KPx''i]]^2+EffortOutcomesAG0[[#This Row],[KPx''j]]^2+EffortOutcomesAG0[[#This Row],[KPx''k]]^2)/Ksmag/Scale</f>
        <v>-14.142138649858277</v>
      </c>
      <c r="P232" s="9">
        <f>SQRT(EffortOutcomesAG0[[#This Row],[Kpy''i]]^2+EffortOutcomesAG0[[#This Row],[KPy''j]]^2+EffortOutcomesAG0[[#This Row],[KPy''k]]^2)/KTmag/Scale</f>
        <v>11.632539512905332</v>
      </c>
      <c r="Q2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2" s="14">
        <v>44901</v>
      </c>
      <c r="U232" s="9" t="s">
        <v>57</v>
      </c>
      <c r="V232" t="s">
        <v>55</v>
      </c>
      <c r="W232" t="s">
        <v>56</v>
      </c>
      <c r="X232">
        <v>0</v>
      </c>
      <c r="Y232">
        <v>4.375</v>
      </c>
      <c r="Z232">
        <v>4.3619047619047624</v>
      </c>
      <c r="AA232">
        <v>0.99700680272108855</v>
      </c>
      <c r="AB232">
        <v>1.4955102040816328</v>
      </c>
      <c r="AC232">
        <v>0</v>
      </c>
      <c r="AD232">
        <v>0.66866812227074224</v>
      </c>
      <c r="AE232">
        <v>1.0030021834061134</v>
      </c>
      <c r="AF232">
        <v>0</v>
      </c>
      <c r="AJ232">
        <v>231</v>
      </c>
      <c r="AK232">
        <f>SUBTOTAL(9,EffortOutcomesAG0[[#This Row],[Allocation]:[Iin]])</f>
        <v>12.901092074384341</v>
      </c>
      <c r="AL232" t="str">
        <f>EffortOutcomesAG0[[#This Row],[WARDS]]&amp;EffortOutcomesAG0[[#This Row],[Role]]&amp;EffortOutcomesAG0[[#This Row],[Shifts]]</f>
        <v>WATTCSEAM</v>
      </c>
    </row>
    <row r="233" spans="2:38" x14ac:dyDescent="0.25">
      <c r="B233" s="8">
        <f>IF(EffortOutcomesAG0[[#This Row],[Apn]]=0,10,LOG(EffortOutcomesAG0[[#This Row],[Apn]]))</f>
        <v>-2.5435558141120237E-2</v>
      </c>
      <c r="C233" s="8">
        <f>IF(EffortOutcomesAG0[[#This Row],[Ein]]=0,10,LOG(EffortOutcomesAG0[[#This Row],[Ein]]))</f>
        <v>10</v>
      </c>
      <c r="D233" s="8">
        <f>IF(EffortOutcomesAG0[[#This Row],[Iin]]=0,10,LOG(EffortOutcomesAG0[[#This Row],[Iin]]))</f>
        <v>10</v>
      </c>
      <c r="E233" s="8">
        <f>Kx-EffortOutcomesAG0[[#This Row],[Xp]]</f>
        <v>2.5435558141120237E-2</v>
      </c>
      <c r="F233" s="8">
        <f>Ky-EffortOutcomesAG0[[#This Row],[Yp]]</f>
        <v>-11</v>
      </c>
      <c r="G233" s="8">
        <f>Kz-EffortOutcomesAG0[[#This Row],[Zp]]</f>
        <v>-9</v>
      </c>
      <c r="H233" s="8">
        <f>EffortOutcomesAG0[[#This Row],[Kpy]]*KSc-EffortOutcomesAG0[[#This Row],[KPz]]*KSb</f>
        <v>20</v>
      </c>
      <c r="I233" s="8">
        <f>-1*(EffortOutcomesAG0[[#This Row],[KPx]]*KSc-EffortOutcomesAG0[[#This Row],[KPz]]*KSa)</f>
        <v>2.5435558141120237E-2</v>
      </c>
      <c r="J233" s="8">
        <f>(EffortOutcomesAG0[[#This Row],[KPx]]*$C$2-EffortOutcomesAG0[[#This Row],[Kpy]]*KSa)</f>
        <v>0.2543555814112024</v>
      </c>
      <c r="K233" s="8">
        <f>EffortOutcomesAG0[[#This Row],[Kpy]]*KTc-EffortOutcomesAG0[[#This Row],[KPz]]*KTb</f>
        <v>2</v>
      </c>
      <c r="L233" s="8">
        <f>-1*(EffortOutcomesAG0[[#This Row],[KPx]]*KTc-EffortOutcomesAG0[[#This Row],[KPz]]*KTa)</f>
        <v>-17.974564441858881</v>
      </c>
      <c r="M233" s="8">
        <f>(EffortOutcomesAG0[[#This Row],[KPx]]*KTb-EffortOutcomesAG0[[#This Row],[Kpy]]*KTa)</f>
        <v>21.974564441858881</v>
      </c>
      <c r="N233" s="8">
        <f>-EffortOutcomesAG0[[#This Row],[Xp]]*a+EffortOutcomesAG0[[#This Row],[Yp]]*b+EffortOutcomesAG0[[#This Row],[Zp]]*c_</f>
        <v>40</v>
      </c>
      <c r="O233">
        <f>-IF(EffortOutcomesAG0[[#This Row],[Column2]]&gt;0,1,-1)*SQRT(EffortOutcomesAG0[[#This Row],[KPx''i]]^2+EffortOutcomesAG0[[#This Row],[KPx''j]]^2+EffortOutcomesAG0[[#This Row],[KPx''k]]^2)/Ksmag/Scale</f>
        <v>-14.143290701414097</v>
      </c>
      <c r="P233" s="9">
        <f>SQRT(EffortOutcomesAG0[[#This Row],[Kpy''i]]^2+EffortOutcomesAG0[[#This Row],[KPy''j]]^2+EffortOutcomesAG0[[#This Row],[KPy''k]]^2)/KTmag/Scale</f>
        <v>11.618709403973879</v>
      </c>
      <c r="Q2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3" s="14">
        <v>44901</v>
      </c>
      <c r="U233" s="9" t="s">
        <v>54</v>
      </c>
      <c r="V233" t="s">
        <v>55</v>
      </c>
      <c r="W233" t="s">
        <v>56</v>
      </c>
      <c r="X233">
        <v>0</v>
      </c>
      <c r="Y233">
        <v>2.3125</v>
      </c>
      <c r="Z233">
        <v>2.1809523809523812</v>
      </c>
      <c r="AA233">
        <v>0.94311454311454324</v>
      </c>
      <c r="AB233">
        <v>1.4146718146718149</v>
      </c>
      <c r="AC233">
        <v>0</v>
      </c>
      <c r="AD233">
        <v>0.70687772925764181</v>
      </c>
      <c r="AE233">
        <v>1.0603165938864627</v>
      </c>
      <c r="AF233">
        <v>0</v>
      </c>
      <c r="AJ233">
        <v>232</v>
      </c>
      <c r="AK233">
        <f>SUBTOTAL(9,EffortOutcomesAG0[[#This Row],[Allocation]:[Iin]])</f>
        <v>8.6184330618828433</v>
      </c>
      <c r="AL233" t="str">
        <f>EffortOutcomesAG0[[#This Row],[WARDS]]&amp;EffortOutcomesAG0[[#This Row],[Role]]&amp;EffortOutcomesAG0[[#This Row],[Shifts]]</f>
        <v>BANKCSEAM</v>
      </c>
    </row>
    <row r="234" spans="2:38" x14ac:dyDescent="0.25">
      <c r="B234" s="8">
        <f>IF(EffortOutcomesAG0[[#This Row],[Apn]]=0,10,LOG(EffortOutcomesAG0[[#This Row],[Apn]]))</f>
        <v>10</v>
      </c>
      <c r="C234" s="8">
        <f>IF(EffortOutcomesAG0[[#This Row],[Ein]]=0,10,LOG(EffortOutcomesAG0[[#This Row],[Ein]]))</f>
        <v>10</v>
      </c>
      <c r="D234" s="8">
        <f>IF(EffortOutcomesAG0[[#This Row],[Iin]]=0,10,LOG(EffortOutcomesAG0[[#This Row],[Iin]]))</f>
        <v>10</v>
      </c>
      <c r="E234" s="8">
        <f>Kx-EffortOutcomesAG0[[#This Row],[Xp]]</f>
        <v>-10</v>
      </c>
      <c r="F234" s="8">
        <f>Ky-EffortOutcomesAG0[[#This Row],[Yp]]</f>
        <v>-11</v>
      </c>
      <c r="G234" s="8">
        <f>Kz-EffortOutcomesAG0[[#This Row],[Zp]]</f>
        <v>-9</v>
      </c>
      <c r="H234" s="8">
        <f>EffortOutcomesAG0[[#This Row],[Kpy]]*KSc-EffortOutcomesAG0[[#This Row],[KPz]]*KSb</f>
        <v>20</v>
      </c>
      <c r="I234" s="8">
        <f>-1*(EffortOutcomesAG0[[#This Row],[KPx]]*KSc-EffortOutcomesAG0[[#This Row],[KPz]]*KSa)</f>
        <v>-10</v>
      </c>
      <c r="J234" s="8">
        <f>(EffortOutcomesAG0[[#This Row],[KPx]]*$C$2-EffortOutcomesAG0[[#This Row],[Kpy]]*KSa)</f>
        <v>-100</v>
      </c>
      <c r="K234" s="8">
        <f>EffortOutcomesAG0[[#This Row],[Kpy]]*KTc-EffortOutcomesAG0[[#This Row],[KPz]]*KTb</f>
        <v>2</v>
      </c>
      <c r="L234" s="8">
        <f>-1*(EffortOutcomesAG0[[#This Row],[KPx]]*KTc-EffortOutcomesAG0[[#This Row],[KPz]]*KTa)</f>
        <v>-28</v>
      </c>
      <c r="M234" s="8">
        <f>(EffortOutcomesAG0[[#This Row],[KPx]]*KTb-EffortOutcomesAG0[[#This Row],[Kpy]]*KTa)</f>
        <v>32</v>
      </c>
      <c r="N234" s="8">
        <f>-EffortOutcomesAG0[[#This Row],[Xp]]*a+EffortOutcomesAG0[[#This Row],[Yp]]*b+EffortOutcomesAG0[[#This Row],[Zp]]*c_</f>
        <v>40</v>
      </c>
      <c r="O234">
        <f>-IF(EffortOutcomesAG0[[#This Row],[Column2]]&gt;0,1,-1)*SQRT(EffortOutcomesAG0[[#This Row],[KPx''i]]^2+EffortOutcomesAG0[[#This Row],[KPx''j]]^2+EffortOutcomesAG0[[#This Row],[KPx''k]]^2)/Ksmag/Scale</f>
        <v>-72.456883730947197</v>
      </c>
      <c r="P234" s="9">
        <f>SQRT(EffortOutcomesAG0[[#This Row],[Kpy''i]]^2+EffortOutcomesAG0[[#This Row],[KPy''j]]^2+EffortOutcomesAG0[[#This Row],[KPy''k]]^2)/KTmag/Scale</f>
        <v>17.37814719698277</v>
      </c>
      <c r="Q2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4" s="14">
        <v>44902</v>
      </c>
      <c r="U234" s="9" t="s">
        <v>76</v>
      </c>
      <c r="V234" t="s">
        <v>55</v>
      </c>
      <c r="W234" t="s">
        <v>56</v>
      </c>
      <c r="X234">
        <v>0</v>
      </c>
      <c r="Y234">
        <v>0</v>
      </c>
      <c r="Z234">
        <v>0</v>
      </c>
      <c r="AJ234">
        <v>233</v>
      </c>
      <c r="AK234">
        <f>SUBTOTAL(9,EffortOutcomesAG0[[#This Row],[Allocation]:[Iin]])</f>
        <v>0</v>
      </c>
      <c r="AL234" t="str">
        <f>EffortOutcomesAG0[[#This Row],[WARDS]]&amp;EffortOutcomesAG0[[#This Row],[Role]]&amp;EffortOutcomesAG0[[#This Row],[Shifts]]</f>
        <v>OtherCSEAM</v>
      </c>
    </row>
    <row r="235" spans="2:38" x14ac:dyDescent="0.25">
      <c r="B235" s="8">
        <f>IF(EffortOutcomesAG0[[#This Row],[Apn]]=0,10,LOG(EffortOutcomesAG0[[#This Row],[Apn]]))</f>
        <v>-5.0975295559835862E-2</v>
      </c>
      <c r="C235" s="8">
        <f>IF(EffortOutcomesAG0[[#This Row],[Ein]]=0,10,LOG(EffortOutcomesAG0[[#This Row],[Ein]]))</f>
        <v>10</v>
      </c>
      <c r="D235" s="8">
        <f>IF(EffortOutcomesAG0[[#This Row],[Iin]]=0,10,LOG(EffortOutcomesAG0[[#This Row],[Iin]]))</f>
        <v>10</v>
      </c>
      <c r="E235" s="8">
        <f>Kx-EffortOutcomesAG0[[#This Row],[Xp]]</f>
        <v>5.0975295559835862E-2</v>
      </c>
      <c r="F235" s="8">
        <f>Ky-EffortOutcomesAG0[[#This Row],[Yp]]</f>
        <v>-11</v>
      </c>
      <c r="G235" s="8">
        <f>Kz-EffortOutcomesAG0[[#This Row],[Zp]]</f>
        <v>-9</v>
      </c>
      <c r="H235" s="8">
        <f>EffortOutcomesAG0[[#This Row],[Kpy]]*KSc-EffortOutcomesAG0[[#This Row],[KPz]]*KSb</f>
        <v>20</v>
      </c>
      <c r="I235" s="8">
        <f>-1*(EffortOutcomesAG0[[#This Row],[KPx]]*KSc-EffortOutcomesAG0[[#This Row],[KPz]]*KSa)</f>
        <v>5.0975295559835862E-2</v>
      </c>
      <c r="J235" s="8">
        <f>(EffortOutcomesAG0[[#This Row],[KPx]]*$C$2-EffortOutcomesAG0[[#This Row],[Kpy]]*KSa)</f>
        <v>0.50975295559835865</v>
      </c>
      <c r="K235" s="8">
        <f>EffortOutcomesAG0[[#This Row],[Kpy]]*KTc-EffortOutcomesAG0[[#This Row],[KPz]]*KTb</f>
        <v>2</v>
      </c>
      <c r="L235" s="8">
        <f>-1*(EffortOutcomesAG0[[#This Row],[KPx]]*KTc-EffortOutcomesAG0[[#This Row],[KPz]]*KTa)</f>
        <v>-17.949024704440163</v>
      </c>
      <c r="M235" s="8">
        <f>(EffortOutcomesAG0[[#This Row],[KPx]]*KTb-EffortOutcomesAG0[[#This Row],[Kpy]]*KTa)</f>
        <v>21.949024704440163</v>
      </c>
      <c r="N235" s="8">
        <f>-EffortOutcomesAG0[[#This Row],[Xp]]*a+EffortOutcomesAG0[[#This Row],[Yp]]*b+EffortOutcomesAG0[[#This Row],[Zp]]*c_</f>
        <v>40</v>
      </c>
      <c r="O235">
        <f>-IF(EffortOutcomesAG0[[#This Row],[Column2]]&gt;0,1,-1)*SQRT(EffortOutcomesAG0[[#This Row],[KPx''i]]^2+EffortOutcomesAG0[[#This Row],[KPx''j]]^2+EffortOutcomesAG0[[#This Row],[KPx''k]]^2)/Ksmag/Scale</f>
        <v>-14.146774306471752</v>
      </c>
      <c r="P235" s="9">
        <f>SQRT(EffortOutcomesAG0[[#This Row],[Kpy''i]]^2+EffortOutcomesAG0[[#This Row],[KPy''j]]^2+EffortOutcomesAG0[[#This Row],[KPy''k]]^2)/KTmag/Scale</f>
        <v>11.604073805613325</v>
      </c>
      <c r="Q2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5" s="14">
        <v>44902</v>
      </c>
      <c r="U235" s="9" t="s">
        <v>58</v>
      </c>
      <c r="V235" t="s">
        <v>55</v>
      </c>
      <c r="W235" t="s">
        <v>56</v>
      </c>
      <c r="X235">
        <v>0</v>
      </c>
      <c r="Y235">
        <v>4.375</v>
      </c>
      <c r="Z235">
        <v>3.89047619047619</v>
      </c>
      <c r="AA235">
        <v>0.88925170068027204</v>
      </c>
      <c r="AB235">
        <v>1.3338775510204082</v>
      </c>
      <c r="AC235">
        <v>0</v>
      </c>
      <c r="AD235">
        <v>0.74969400244798046</v>
      </c>
      <c r="AE235">
        <v>1.1245410036719707</v>
      </c>
      <c r="AF235">
        <v>0</v>
      </c>
      <c r="AJ235">
        <v>234</v>
      </c>
      <c r="AK235">
        <f>SUBTOTAL(9,EffortOutcomesAG0[[#This Row],[Allocation]:[Iin]])</f>
        <v>12.36284044829682</v>
      </c>
      <c r="AL235" t="str">
        <f>EffortOutcomesAG0[[#This Row],[WARDS]]&amp;EffortOutcomesAG0[[#This Row],[Role]]&amp;EffortOutcomesAG0[[#This Row],[Shifts]]</f>
        <v>WARACSEAM</v>
      </c>
    </row>
    <row r="236" spans="2:38" x14ac:dyDescent="0.25">
      <c r="B236" s="8">
        <f>IF(EffortOutcomesAG0[[#This Row],[Apn]]=0,10,LOG(EffortOutcomesAG0[[#This Row],[Apn]]))</f>
        <v>-7.5108975276555232E-2</v>
      </c>
      <c r="C236" s="8">
        <f>IF(EffortOutcomesAG0[[#This Row],[Ein]]=0,10,LOG(EffortOutcomesAG0[[#This Row],[Ein]]))</f>
        <v>10</v>
      </c>
      <c r="D236" s="8">
        <f>IF(EffortOutcomesAG0[[#This Row],[Iin]]=0,10,LOG(EffortOutcomesAG0[[#This Row],[Iin]]))</f>
        <v>10</v>
      </c>
      <c r="E236" s="8">
        <f>Kx-EffortOutcomesAG0[[#This Row],[Xp]]</f>
        <v>7.5108975276555232E-2</v>
      </c>
      <c r="F236" s="8">
        <f>Ky-EffortOutcomesAG0[[#This Row],[Yp]]</f>
        <v>-11</v>
      </c>
      <c r="G236" s="8">
        <f>Kz-EffortOutcomesAG0[[#This Row],[Zp]]</f>
        <v>-9</v>
      </c>
      <c r="H236" s="8">
        <f>EffortOutcomesAG0[[#This Row],[Kpy]]*KSc-EffortOutcomesAG0[[#This Row],[KPz]]*KSb</f>
        <v>20</v>
      </c>
      <c r="I236" s="8">
        <f>-1*(EffortOutcomesAG0[[#This Row],[KPx]]*KSc-EffortOutcomesAG0[[#This Row],[KPz]]*KSa)</f>
        <v>7.5108975276555232E-2</v>
      </c>
      <c r="J236" s="8">
        <f>(EffortOutcomesAG0[[#This Row],[KPx]]*$C$2-EffortOutcomesAG0[[#This Row],[Kpy]]*KSa)</f>
        <v>0.75108975276555234</v>
      </c>
      <c r="K236" s="8">
        <f>EffortOutcomesAG0[[#This Row],[Kpy]]*KTc-EffortOutcomesAG0[[#This Row],[KPz]]*KTb</f>
        <v>2</v>
      </c>
      <c r="L236" s="8">
        <f>-1*(EffortOutcomesAG0[[#This Row],[KPx]]*KTc-EffortOutcomesAG0[[#This Row],[KPz]]*KTa)</f>
        <v>-17.924891024723443</v>
      </c>
      <c r="M236" s="8">
        <f>(EffortOutcomesAG0[[#This Row],[KPx]]*KTb-EffortOutcomesAG0[[#This Row],[Kpy]]*KTa)</f>
        <v>21.924891024723443</v>
      </c>
      <c r="N236" s="8">
        <f>-EffortOutcomesAG0[[#This Row],[Xp]]*a+EffortOutcomesAG0[[#This Row],[Yp]]*b+EffortOutcomesAG0[[#This Row],[Zp]]*c_</f>
        <v>40</v>
      </c>
      <c r="O236">
        <f>-IF(EffortOutcomesAG0[[#This Row],[Column2]]&gt;0,1,-1)*SQRT(EffortOutcomesAG0[[#This Row],[KPx''i]]^2+EffortOutcomesAG0[[#This Row],[KPx''j]]^2+EffortOutcomesAG0[[#This Row],[KPx''k]]^2)/Ksmag/Scale</f>
        <v>-14.152204372020574</v>
      </c>
      <c r="P236" s="9">
        <f>SQRT(EffortOutcomesAG0[[#This Row],[Kpy''i]]^2+EffortOutcomesAG0[[#This Row],[KPy''j]]^2+EffortOutcomesAG0[[#This Row],[KPy''k]]^2)/KTmag/Scale</f>
        <v>11.590244207192889</v>
      </c>
      <c r="Q2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6" s="14">
        <v>44902</v>
      </c>
      <c r="U236" s="9" t="s">
        <v>54</v>
      </c>
      <c r="V236" t="s">
        <v>55</v>
      </c>
      <c r="W236" t="s">
        <v>56</v>
      </c>
      <c r="X236">
        <v>0</v>
      </c>
      <c r="Y236">
        <v>2.3125</v>
      </c>
      <c r="Z236">
        <v>1.945238095238095</v>
      </c>
      <c r="AA236">
        <v>0.84118404118404111</v>
      </c>
      <c r="AB236">
        <v>1.2617760617760616</v>
      </c>
      <c r="AC236">
        <v>0</v>
      </c>
      <c r="AD236">
        <v>0.79253365973072221</v>
      </c>
      <c r="AE236">
        <v>1.1888004895960833</v>
      </c>
      <c r="AF236">
        <v>0</v>
      </c>
      <c r="AJ236">
        <v>235</v>
      </c>
      <c r="AK236">
        <f>SUBTOTAL(9,EffortOutcomesAG0[[#This Row],[Allocation]:[Iin]])</f>
        <v>8.3420323475250022</v>
      </c>
      <c r="AL236" t="str">
        <f>EffortOutcomesAG0[[#This Row],[WARDS]]&amp;EffortOutcomesAG0[[#This Row],[Role]]&amp;EffortOutcomesAG0[[#This Row],[Shifts]]</f>
        <v>BANKCSEAM</v>
      </c>
    </row>
    <row r="237" spans="2:38" x14ac:dyDescent="0.25">
      <c r="B237" s="8">
        <f>IF(EffortOutcomesAG0[[#This Row],[Apn]]=0,10,LOG(EffortOutcomesAG0[[#This Row],[Apn]]))</f>
        <v>-5.0975295559835862E-2</v>
      </c>
      <c r="C237" s="8">
        <f>IF(EffortOutcomesAG0[[#This Row],[Ein]]=0,10,LOG(EffortOutcomesAG0[[#This Row],[Ein]]))</f>
        <v>10</v>
      </c>
      <c r="D237" s="8">
        <f>IF(EffortOutcomesAG0[[#This Row],[Iin]]=0,10,LOG(EffortOutcomesAG0[[#This Row],[Iin]]))</f>
        <v>10</v>
      </c>
      <c r="E237" s="8">
        <f>Kx-EffortOutcomesAG0[[#This Row],[Xp]]</f>
        <v>5.0975295559835862E-2</v>
      </c>
      <c r="F237" s="8">
        <f>Ky-EffortOutcomesAG0[[#This Row],[Yp]]</f>
        <v>-11</v>
      </c>
      <c r="G237" s="8">
        <f>Kz-EffortOutcomesAG0[[#This Row],[Zp]]</f>
        <v>-9</v>
      </c>
      <c r="H237" s="8">
        <f>EffortOutcomesAG0[[#This Row],[Kpy]]*KSc-EffortOutcomesAG0[[#This Row],[KPz]]*KSb</f>
        <v>20</v>
      </c>
      <c r="I237" s="8">
        <f>-1*(EffortOutcomesAG0[[#This Row],[KPx]]*KSc-EffortOutcomesAG0[[#This Row],[KPz]]*KSa)</f>
        <v>5.0975295559835862E-2</v>
      </c>
      <c r="J237" s="8">
        <f>(EffortOutcomesAG0[[#This Row],[KPx]]*$C$2-EffortOutcomesAG0[[#This Row],[Kpy]]*KSa)</f>
        <v>0.50975295559835865</v>
      </c>
      <c r="K237" s="8">
        <f>EffortOutcomesAG0[[#This Row],[Kpy]]*KTc-EffortOutcomesAG0[[#This Row],[KPz]]*KTb</f>
        <v>2</v>
      </c>
      <c r="L237" s="8">
        <f>-1*(EffortOutcomesAG0[[#This Row],[KPx]]*KTc-EffortOutcomesAG0[[#This Row],[KPz]]*KTa)</f>
        <v>-17.949024704440163</v>
      </c>
      <c r="M237" s="8">
        <f>(EffortOutcomesAG0[[#This Row],[KPx]]*KTb-EffortOutcomesAG0[[#This Row],[Kpy]]*KTa)</f>
        <v>21.949024704440163</v>
      </c>
      <c r="N237" s="8">
        <f>-EffortOutcomesAG0[[#This Row],[Xp]]*a+EffortOutcomesAG0[[#This Row],[Yp]]*b+EffortOutcomesAG0[[#This Row],[Zp]]*c_</f>
        <v>40</v>
      </c>
      <c r="O237">
        <f>-IF(EffortOutcomesAG0[[#This Row],[Column2]]&gt;0,1,-1)*SQRT(EffortOutcomesAG0[[#This Row],[KPx''i]]^2+EffortOutcomesAG0[[#This Row],[KPx''j]]^2+EffortOutcomesAG0[[#This Row],[KPx''k]]^2)/Ksmag/Scale</f>
        <v>-14.146774306471752</v>
      </c>
      <c r="P237" s="9">
        <f>SQRT(EffortOutcomesAG0[[#This Row],[Kpy''i]]^2+EffortOutcomesAG0[[#This Row],[KPy''j]]^2+EffortOutcomesAG0[[#This Row],[KPy''k]]^2)/KTmag/Scale</f>
        <v>11.604073805613325</v>
      </c>
      <c r="Q2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7" s="14">
        <v>44902</v>
      </c>
      <c r="U237" s="9" t="s">
        <v>57</v>
      </c>
      <c r="V237" t="s">
        <v>55</v>
      </c>
      <c r="W237" t="s">
        <v>56</v>
      </c>
      <c r="X237">
        <v>0</v>
      </c>
      <c r="Y237">
        <v>4.375</v>
      </c>
      <c r="Z237">
        <v>3.89047619047619</v>
      </c>
      <c r="AA237">
        <v>0.88925170068027204</v>
      </c>
      <c r="AB237">
        <v>1.3338775510204082</v>
      </c>
      <c r="AC237">
        <v>0</v>
      </c>
      <c r="AD237">
        <v>0.74969400244798046</v>
      </c>
      <c r="AE237">
        <v>1.1245410036719707</v>
      </c>
      <c r="AF237">
        <v>0</v>
      </c>
      <c r="AJ237">
        <v>236</v>
      </c>
      <c r="AK237">
        <f>SUBTOTAL(9,EffortOutcomesAG0[[#This Row],[Allocation]:[Iin]])</f>
        <v>12.36284044829682</v>
      </c>
      <c r="AL237" t="str">
        <f>EffortOutcomesAG0[[#This Row],[WARDS]]&amp;EffortOutcomesAG0[[#This Row],[Role]]&amp;EffortOutcomesAG0[[#This Row],[Shifts]]</f>
        <v>WATTCSEAM</v>
      </c>
    </row>
    <row r="238" spans="2:38" x14ac:dyDescent="0.25">
      <c r="B238" s="8">
        <f>IF(EffortOutcomesAG0[[#This Row],[Apn]]=0,10,LOG(EffortOutcomesAG0[[#This Row],[Apn]]))</f>
        <v>10</v>
      </c>
      <c r="C238" s="8">
        <f>IF(EffortOutcomesAG0[[#This Row],[Ein]]=0,10,LOG(EffortOutcomesAG0[[#This Row],[Ein]]))</f>
        <v>10</v>
      </c>
      <c r="D238" s="8">
        <f>IF(EffortOutcomesAG0[[#This Row],[Iin]]=0,10,LOG(EffortOutcomesAG0[[#This Row],[Iin]]))</f>
        <v>10</v>
      </c>
      <c r="E238" s="8">
        <f>Kx-EffortOutcomesAG0[[#This Row],[Xp]]</f>
        <v>-10</v>
      </c>
      <c r="F238" s="8">
        <f>Ky-EffortOutcomesAG0[[#This Row],[Yp]]</f>
        <v>-11</v>
      </c>
      <c r="G238" s="8">
        <f>Kz-EffortOutcomesAG0[[#This Row],[Zp]]</f>
        <v>-9</v>
      </c>
      <c r="H238" s="8">
        <f>EffortOutcomesAG0[[#This Row],[Kpy]]*KSc-EffortOutcomesAG0[[#This Row],[KPz]]*KSb</f>
        <v>20</v>
      </c>
      <c r="I238" s="8">
        <f>-1*(EffortOutcomesAG0[[#This Row],[KPx]]*KSc-EffortOutcomesAG0[[#This Row],[KPz]]*KSa)</f>
        <v>-10</v>
      </c>
      <c r="J238" s="8">
        <f>(EffortOutcomesAG0[[#This Row],[KPx]]*$C$2-EffortOutcomesAG0[[#This Row],[Kpy]]*KSa)</f>
        <v>-100</v>
      </c>
      <c r="K238" s="8">
        <f>EffortOutcomesAG0[[#This Row],[Kpy]]*KTc-EffortOutcomesAG0[[#This Row],[KPz]]*KTb</f>
        <v>2</v>
      </c>
      <c r="L238" s="8">
        <f>-1*(EffortOutcomesAG0[[#This Row],[KPx]]*KTc-EffortOutcomesAG0[[#This Row],[KPz]]*KTa)</f>
        <v>-28</v>
      </c>
      <c r="M238" s="8">
        <f>(EffortOutcomesAG0[[#This Row],[KPx]]*KTb-EffortOutcomesAG0[[#This Row],[Kpy]]*KTa)</f>
        <v>32</v>
      </c>
      <c r="N238" s="8">
        <f>-EffortOutcomesAG0[[#This Row],[Xp]]*a+EffortOutcomesAG0[[#This Row],[Yp]]*b+EffortOutcomesAG0[[#This Row],[Zp]]*c_</f>
        <v>40</v>
      </c>
      <c r="O238">
        <f>-IF(EffortOutcomesAG0[[#This Row],[Column2]]&gt;0,1,-1)*SQRT(EffortOutcomesAG0[[#This Row],[KPx''i]]^2+EffortOutcomesAG0[[#This Row],[KPx''j]]^2+EffortOutcomesAG0[[#This Row],[KPx''k]]^2)/Ksmag/Scale</f>
        <v>-72.456883730947197</v>
      </c>
      <c r="P238" s="9">
        <f>SQRT(EffortOutcomesAG0[[#This Row],[Kpy''i]]^2+EffortOutcomesAG0[[#This Row],[KPy''j]]^2+EffortOutcomesAG0[[#This Row],[KPy''k]]^2)/KTmag/Scale</f>
        <v>17.37814719698277</v>
      </c>
      <c r="Q2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8" s="14">
        <v>44903</v>
      </c>
      <c r="U238" s="9" t="s">
        <v>76</v>
      </c>
      <c r="V238" t="s">
        <v>55</v>
      </c>
      <c r="W238" t="s">
        <v>56</v>
      </c>
      <c r="X238">
        <v>0</v>
      </c>
      <c r="Y238">
        <v>0</v>
      </c>
      <c r="Z238">
        <v>0</v>
      </c>
      <c r="AJ238">
        <v>237</v>
      </c>
      <c r="AK238">
        <f>SUBTOTAL(9,EffortOutcomesAG0[[#This Row],[Allocation]:[Iin]])</f>
        <v>0</v>
      </c>
      <c r="AL238" t="str">
        <f>EffortOutcomesAG0[[#This Row],[WARDS]]&amp;EffortOutcomesAG0[[#This Row],[Role]]&amp;EffortOutcomesAG0[[#This Row],[Shifts]]</f>
        <v>OtherCSEAM</v>
      </c>
    </row>
    <row r="239" spans="2:38" x14ac:dyDescent="0.25">
      <c r="B239" s="8">
        <f>IF(EffortOutcomesAG0[[#This Row],[Apn]]=0,10,LOG(EffortOutcomesAG0[[#This Row],[Apn]]))</f>
        <v>-0.11927466998592914</v>
      </c>
      <c r="C239" s="8">
        <f>IF(EffortOutcomesAG0[[#This Row],[Ein]]=0,10,LOG(EffortOutcomesAG0[[#This Row],[Ein]]))</f>
        <v>10</v>
      </c>
      <c r="D239" s="8">
        <f>IF(EffortOutcomesAG0[[#This Row],[Iin]]=0,10,LOG(EffortOutcomesAG0[[#This Row],[Iin]]))</f>
        <v>10</v>
      </c>
      <c r="E239" s="8">
        <f>Kx-EffortOutcomesAG0[[#This Row],[Xp]]</f>
        <v>0.11927466998592914</v>
      </c>
      <c r="F239" s="8">
        <f>Ky-EffortOutcomesAG0[[#This Row],[Yp]]</f>
        <v>-11</v>
      </c>
      <c r="G239" s="8">
        <f>Kz-EffortOutcomesAG0[[#This Row],[Zp]]</f>
        <v>-9</v>
      </c>
      <c r="H239" s="8">
        <f>EffortOutcomesAG0[[#This Row],[Kpy]]*KSc-EffortOutcomesAG0[[#This Row],[KPz]]*KSb</f>
        <v>20</v>
      </c>
      <c r="I239" s="8">
        <f>-1*(EffortOutcomesAG0[[#This Row],[KPx]]*KSc-EffortOutcomesAG0[[#This Row],[KPz]]*KSa)</f>
        <v>0.11927466998592914</v>
      </c>
      <c r="J239" s="8">
        <f>(EffortOutcomesAG0[[#This Row],[KPx]]*$C$2-EffortOutcomesAG0[[#This Row],[Kpy]]*KSa)</f>
        <v>1.1927466998592915</v>
      </c>
      <c r="K239" s="8">
        <f>EffortOutcomesAG0[[#This Row],[Kpy]]*KTc-EffortOutcomesAG0[[#This Row],[KPz]]*KTb</f>
        <v>2</v>
      </c>
      <c r="L239" s="8">
        <f>-1*(EffortOutcomesAG0[[#This Row],[KPx]]*KTc-EffortOutcomesAG0[[#This Row],[KPz]]*KTa)</f>
        <v>-17.880725330014069</v>
      </c>
      <c r="M239" s="8">
        <f>(EffortOutcomesAG0[[#This Row],[KPx]]*KTb-EffortOutcomesAG0[[#This Row],[Kpy]]*KTa)</f>
        <v>21.880725330014069</v>
      </c>
      <c r="N239" s="8">
        <f>-EffortOutcomesAG0[[#This Row],[Xp]]*a+EffortOutcomesAG0[[#This Row],[Yp]]*b+EffortOutcomesAG0[[#This Row],[Zp]]*c_</f>
        <v>40</v>
      </c>
      <c r="O239">
        <f>-IF(EffortOutcomesAG0[[#This Row],[Column2]]&gt;0,1,-1)*SQRT(EffortOutcomesAG0[[#This Row],[KPx''i]]^2+EffortOutcomesAG0[[#This Row],[KPx''j]]^2+EffortOutcomesAG0[[#This Row],[KPx''k]]^2)/Ksmag/Scale</f>
        <v>-14.167513386916658</v>
      </c>
      <c r="P239" s="9">
        <f>SQRT(EffortOutcomesAG0[[#This Row],[Kpy''i]]^2+EffortOutcomesAG0[[#This Row],[KPy''j]]^2+EffortOutcomesAG0[[#This Row],[KPy''k]]^2)/KTmag/Scale</f>
        <v>11.564936080634185</v>
      </c>
      <c r="Q2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9" s="14">
        <v>44903</v>
      </c>
      <c r="U239" s="9" t="s">
        <v>54</v>
      </c>
      <c r="V239" t="s">
        <v>55</v>
      </c>
      <c r="W239" t="s">
        <v>56</v>
      </c>
      <c r="X239">
        <v>0</v>
      </c>
      <c r="Y239">
        <v>2.3125</v>
      </c>
      <c r="Z239">
        <v>1.7571428571428569</v>
      </c>
      <c r="AA239">
        <v>0.75984555984555979</v>
      </c>
      <c r="AB239">
        <v>1.1397683397683396</v>
      </c>
      <c r="AC239">
        <v>0</v>
      </c>
      <c r="AD239">
        <v>0.87737127371273727</v>
      </c>
      <c r="AE239">
        <v>1.3160569105691058</v>
      </c>
      <c r="AF239">
        <v>0</v>
      </c>
      <c r="AJ239">
        <v>238</v>
      </c>
      <c r="AK239">
        <f>SUBTOTAL(9,EffortOutcomesAG0[[#This Row],[Allocation]:[Iin]])</f>
        <v>8.1626849410385987</v>
      </c>
      <c r="AL239" t="str">
        <f>EffortOutcomesAG0[[#This Row],[WARDS]]&amp;EffortOutcomesAG0[[#This Row],[Role]]&amp;EffortOutcomesAG0[[#This Row],[Shifts]]</f>
        <v>BANKCSEAM</v>
      </c>
    </row>
    <row r="240" spans="2:38" x14ac:dyDescent="0.25">
      <c r="B240" s="8">
        <f>IF(EffortOutcomesAG0[[#This Row],[Apn]]=0,10,LOG(EffortOutcomesAG0[[#This Row],[Apn]]))</f>
        <v>-9.5140990269209885E-2</v>
      </c>
      <c r="C240" s="8">
        <f>IF(EffortOutcomesAG0[[#This Row],[Ein]]=0,10,LOG(EffortOutcomesAG0[[#This Row],[Ein]]))</f>
        <v>10</v>
      </c>
      <c r="D240" s="8">
        <f>IF(EffortOutcomesAG0[[#This Row],[Iin]]=0,10,LOG(EffortOutcomesAG0[[#This Row],[Iin]]))</f>
        <v>10</v>
      </c>
      <c r="E240" s="8">
        <f>Kx-EffortOutcomesAG0[[#This Row],[Xp]]</f>
        <v>9.5140990269209885E-2</v>
      </c>
      <c r="F240" s="8">
        <f>Ky-EffortOutcomesAG0[[#This Row],[Yp]]</f>
        <v>-11</v>
      </c>
      <c r="G240" s="8">
        <f>Kz-EffortOutcomesAG0[[#This Row],[Zp]]</f>
        <v>-9</v>
      </c>
      <c r="H240" s="8">
        <f>EffortOutcomesAG0[[#This Row],[Kpy]]*KSc-EffortOutcomesAG0[[#This Row],[KPz]]*KSb</f>
        <v>20</v>
      </c>
      <c r="I240" s="8">
        <f>-1*(EffortOutcomesAG0[[#This Row],[KPx]]*KSc-EffortOutcomesAG0[[#This Row],[KPz]]*KSa)</f>
        <v>9.5140990269209885E-2</v>
      </c>
      <c r="J240" s="8">
        <f>(EffortOutcomesAG0[[#This Row],[KPx]]*$C$2-EffortOutcomesAG0[[#This Row],[Kpy]]*KSa)</f>
        <v>0.9514099026920988</v>
      </c>
      <c r="K240" s="8">
        <f>EffortOutcomesAG0[[#This Row],[Kpy]]*KTc-EffortOutcomesAG0[[#This Row],[KPz]]*KTb</f>
        <v>2</v>
      </c>
      <c r="L240" s="8">
        <f>-1*(EffortOutcomesAG0[[#This Row],[KPx]]*KTc-EffortOutcomesAG0[[#This Row],[KPz]]*KTa)</f>
        <v>-17.904859009730789</v>
      </c>
      <c r="M240" s="8">
        <f>(EffortOutcomesAG0[[#This Row],[KPx]]*KTb-EffortOutcomesAG0[[#This Row],[Kpy]]*KTa)</f>
        <v>21.904859009730789</v>
      </c>
      <c r="N240" s="8">
        <f>-EffortOutcomesAG0[[#This Row],[Xp]]*a+EffortOutcomesAG0[[#This Row],[Yp]]*b+EffortOutcomesAG0[[#This Row],[Zp]]*c_</f>
        <v>40</v>
      </c>
      <c r="O240">
        <f>-IF(EffortOutcomesAG0[[#This Row],[Column2]]&gt;0,1,-1)*SQRT(EffortOutcomesAG0[[#This Row],[KPx''i]]^2+EffortOutcomesAG0[[#This Row],[KPx''j]]^2+EffortOutcomesAG0[[#This Row],[KPx''k]]^2)/Ksmag/Scale</f>
        <v>-14.158287901631502</v>
      </c>
      <c r="P240" s="9">
        <f>SQRT(EffortOutcomesAG0[[#This Row],[Kpy''i]]^2+EffortOutcomesAG0[[#This Row],[KPy''j]]^2+EffortOutcomesAG0[[#This Row],[KPy''k]]^2)/KTmag/Scale</f>
        <v>11.57876522198087</v>
      </c>
      <c r="Q2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0" s="14">
        <v>44903</v>
      </c>
      <c r="U240" s="9" t="s">
        <v>57</v>
      </c>
      <c r="V240" t="s">
        <v>55</v>
      </c>
      <c r="W240" t="s">
        <v>56</v>
      </c>
      <c r="X240">
        <v>0</v>
      </c>
      <c r="Y240">
        <v>4.375</v>
      </c>
      <c r="Z240">
        <v>3.5142857142857133</v>
      </c>
      <c r="AA240">
        <v>0.80326530612244873</v>
      </c>
      <c r="AB240">
        <v>1.2048979591836733</v>
      </c>
      <c r="AC240">
        <v>0</v>
      </c>
      <c r="AD240">
        <v>0.82994579945799474</v>
      </c>
      <c r="AE240">
        <v>1.2449186991869923</v>
      </c>
      <c r="AF240">
        <v>0</v>
      </c>
      <c r="AJ240">
        <v>239</v>
      </c>
      <c r="AK240">
        <f>SUBTOTAL(9,EffortOutcomesAG0[[#This Row],[Allocation]:[Iin]])</f>
        <v>11.972313478236824</v>
      </c>
      <c r="AL240" t="str">
        <f>EffortOutcomesAG0[[#This Row],[WARDS]]&amp;EffortOutcomesAG0[[#This Row],[Role]]&amp;EffortOutcomesAG0[[#This Row],[Shifts]]</f>
        <v>WATTCSEAM</v>
      </c>
    </row>
    <row r="241" spans="2:38" x14ac:dyDescent="0.25">
      <c r="B241" s="8">
        <f>IF(EffortOutcomesAG0[[#This Row],[Apn]]=0,10,LOG(EffortOutcomesAG0[[#This Row],[Apn]]))</f>
        <v>-9.5140990269209885E-2</v>
      </c>
      <c r="C241" s="8">
        <f>IF(EffortOutcomesAG0[[#This Row],[Ein]]=0,10,LOG(EffortOutcomesAG0[[#This Row],[Ein]]))</f>
        <v>10</v>
      </c>
      <c r="D241" s="8">
        <f>IF(EffortOutcomesAG0[[#This Row],[Iin]]=0,10,LOG(EffortOutcomesAG0[[#This Row],[Iin]]))</f>
        <v>10</v>
      </c>
      <c r="E241" s="8">
        <f>Kx-EffortOutcomesAG0[[#This Row],[Xp]]</f>
        <v>9.5140990269209885E-2</v>
      </c>
      <c r="F241" s="8">
        <f>Ky-EffortOutcomesAG0[[#This Row],[Yp]]</f>
        <v>-11</v>
      </c>
      <c r="G241" s="8">
        <f>Kz-EffortOutcomesAG0[[#This Row],[Zp]]</f>
        <v>-9</v>
      </c>
      <c r="H241" s="8">
        <f>EffortOutcomesAG0[[#This Row],[Kpy]]*KSc-EffortOutcomesAG0[[#This Row],[KPz]]*KSb</f>
        <v>20</v>
      </c>
      <c r="I241" s="8">
        <f>-1*(EffortOutcomesAG0[[#This Row],[KPx]]*KSc-EffortOutcomesAG0[[#This Row],[KPz]]*KSa)</f>
        <v>9.5140990269209885E-2</v>
      </c>
      <c r="J241" s="8">
        <f>(EffortOutcomesAG0[[#This Row],[KPx]]*$C$2-EffortOutcomesAG0[[#This Row],[Kpy]]*KSa)</f>
        <v>0.9514099026920988</v>
      </c>
      <c r="K241" s="8">
        <f>EffortOutcomesAG0[[#This Row],[Kpy]]*KTc-EffortOutcomesAG0[[#This Row],[KPz]]*KTb</f>
        <v>2</v>
      </c>
      <c r="L241" s="8">
        <f>-1*(EffortOutcomesAG0[[#This Row],[KPx]]*KTc-EffortOutcomesAG0[[#This Row],[KPz]]*KTa)</f>
        <v>-17.904859009730789</v>
      </c>
      <c r="M241" s="8">
        <f>(EffortOutcomesAG0[[#This Row],[KPx]]*KTb-EffortOutcomesAG0[[#This Row],[Kpy]]*KTa)</f>
        <v>21.904859009730789</v>
      </c>
      <c r="N241" s="8">
        <f>-EffortOutcomesAG0[[#This Row],[Xp]]*a+EffortOutcomesAG0[[#This Row],[Yp]]*b+EffortOutcomesAG0[[#This Row],[Zp]]*c_</f>
        <v>40</v>
      </c>
      <c r="O241">
        <f>-IF(EffortOutcomesAG0[[#This Row],[Column2]]&gt;0,1,-1)*SQRT(EffortOutcomesAG0[[#This Row],[KPx''i]]^2+EffortOutcomesAG0[[#This Row],[KPx''j]]^2+EffortOutcomesAG0[[#This Row],[KPx''k]]^2)/Ksmag/Scale</f>
        <v>-14.158287901631502</v>
      </c>
      <c r="P241" s="9">
        <f>SQRT(EffortOutcomesAG0[[#This Row],[Kpy''i]]^2+EffortOutcomesAG0[[#This Row],[KPy''j]]^2+EffortOutcomesAG0[[#This Row],[KPy''k]]^2)/KTmag/Scale</f>
        <v>11.57876522198087</v>
      </c>
      <c r="Q2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1" s="14">
        <v>44903</v>
      </c>
      <c r="U241" s="9" t="s">
        <v>58</v>
      </c>
      <c r="V241" t="s">
        <v>55</v>
      </c>
      <c r="W241" t="s">
        <v>56</v>
      </c>
      <c r="X241">
        <v>0</v>
      </c>
      <c r="Y241">
        <v>4.375</v>
      </c>
      <c r="Z241">
        <v>3.5142857142857133</v>
      </c>
      <c r="AA241">
        <v>0.80326530612244873</v>
      </c>
      <c r="AB241">
        <v>1.2048979591836733</v>
      </c>
      <c r="AC241">
        <v>0</v>
      </c>
      <c r="AD241">
        <v>0.82994579945799474</v>
      </c>
      <c r="AE241">
        <v>1.2449186991869923</v>
      </c>
      <c r="AF241">
        <v>0</v>
      </c>
      <c r="AJ241">
        <v>240</v>
      </c>
      <c r="AK241">
        <f>SUBTOTAL(9,EffortOutcomesAG0[[#This Row],[Allocation]:[Iin]])</f>
        <v>11.972313478236824</v>
      </c>
      <c r="AL241" t="str">
        <f>EffortOutcomesAG0[[#This Row],[WARDS]]&amp;EffortOutcomesAG0[[#This Row],[Role]]&amp;EffortOutcomesAG0[[#This Row],[Shifts]]</f>
        <v>WARACSEAM</v>
      </c>
    </row>
    <row r="242" spans="2:38" x14ac:dyDescent="0.25">
      <c r="B242" s="8">
        <f>IF(EffortOutcomesAG0[[#This Row],[Apn]]=0,10,LOG(EffortOutcomesAG0[[#This Row],[Apn]]))</f>
        <v>-0.10707290784995105</v>
      </c>
      <c r="C242" s="8">
        <f>IF(EffortOutcomesAG0[[#This Row],[Ein]]=0,10,LOG(EffortOutcomesAG0[[#This Row],[Ein]]))</f>
        <v>10</v>
      </c>
      <c r="D242" s="8">
        <f>IF(EffortOutcomesAG0[[#This Row],[Iin]]=0,10,LOG(EffortOutcomesAG0[[#This Row],[Iin]]))</f>
        <v>10</v>
      </c>
      <c r="E242" s="8">
        <f>Kx-EffortOutcomesAG0[[#This Row],[Xp]]</f>
        <v>0.10707290784995105</v>
      </c>
      <c r="F242" s="8">
        <f>Ky-EffortOutcomesAG0[[#This Row],[Yp]]</f>
        <v>-11</v>
      </c>
      <c r="G242" s="8">
        <f>Kz-EffortOutcomesAG0[[#This Row],[Zp]]</f>
        <v>-9</v>
      </c>
      <c r="H242" s="8">
        <f>EffortOutcomesAG0[[#This Row],[Kpy]]*KSc-EffortOutcomesAG0[[#This Row],[KPz]]*KSb</f>
        <v>20</v>
      </c>
      <c r="I242" s="8">
        <f>-1*(EffortOutcomesAG0[[#This Row],[KPx]]*KSc-EffortOutcomesAG0[[#This Row],[KPz]]*KSa)</f>
        <v>0.10707290784995105</v>
      </c>
      <c r="J242" s="8">
        <f>(EffortOutcomesAG0[[#This Row],[KPx]]*$C$2-EffortOutcomesAG0[[#This Row],[Kpy]]*KSa)</f>
        <v>1.0707290784995105</v>
      </c>
      <c r="K242" s="8">
        <f>EffortOutcomesAG0[[#This Row],[Kpy]]*KTc-EffortOutcomesAG0[[#This Row],[KPz]]*KTb</f>
        <v>2</v>
      </c>
      <c r="L242" s="8">
        <f>-1*(EffortOutcomesAG0[[#This Row],[KPx]]*KTc-EffortOutcomesAG0[[#This Row],[KPz]]*KTa)</f>
        <v>-17.89292709215005</v>
      </c>
      <c r="M242" s="8">
        <f>(EffortOutcomesAG0[[#This Row],[KPx]]*KTb-EffortOutcomesAG0[[#This Row],[Kpy]]*KTa)</f>
        <v>21.89292709215005</v>
      </c>
      <c r="N242" s="8">
        <f>-EffortOutcomesAG0[[#This Row],[Xp]]*a+EffortOutcomesAG0[[#This Row],[Yp]]*b+EffortOutcomesAG0[[#This Row],[Zp]]*c_</f>
        <v>40</v>
      </c>
      <c r="O242">
        <f>-IF(EffortOutcomesAG0[[#This Row],[Column2]]&gt;0,1,-1)*SQRT(EffortOutcomesAG0[[#This Row],[KPx''i]]^2+EffortOutcomesAG0[[#This Row],[KPx''j]]^2+EffortOutcomesAG0[[#This Row],[KPx''k]]^2)/Ksmag/Scale</f>
        <v>-14.162590253324774</v>
      </c>
      <c r="P242" s="9">
        <f>SQRT(EffortOutcomesAG0[[#This Row],[Kpy''i]]^2+EffortOutcomesAG0[[#This Row],[KPy''j]]^2+EffortOutcomesAG0[[#This Row],[KPy''k]]^2)/KTmag/Scale</f>
        <v>11.571927933489123</v>
      </c>
      <c r="Q2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2" s="14">
        <v>44904</v>
      </c>
      <c r="U242" s="9" t="s">
        <v>57</v>
      </c>
      <c r="V242" t="s">
        <v>55</v>
      </c>
      <c r="W242" t="s">
        <v>56</v>
      </c>
      <c r="X242">
        <v>0</v>
      </c>
      <c r="Y242">
        <v>4.375</v>
      </c>
      <c r="Z242">
        <v>3.4190476190476184</v>
      </c>
      <c r="AA242">
        <v>0.78149659863945564</v>
      </c>
      <c r="AB242">
        <v>1.1722448979591835</v>
      </c>
      <c r="AC242">
        <v>0</v>
      </c>
      <c r="AD242">
        <v>0.8530640668523678</v>
      </c>
      <c r="AE242">
        <v>1.2795961002785519</v>
      </c>
      <c r="AF242">
        <v>0</v>
      </c>
      <c r="AJ242">
        <v>241</v>
      </c>
      <c r="AK242">
        <f>SUBTOTAL(9,EffortOutcomesAG0[[#This Row],[Allocation]:[Iin]])</f>
        <v>11.880449282777176</v>
      </c>
      <c r="AL242" t="str">
        <f>EffortOutcomesAG0[[#This Row],[WARDS]]&amp;EffortOutcomesAG0[[#This Row],[Role]]&amp;EffortOutcomesAG0[[#This Row],[Shifts]]</f>
        <v>WATTCSEAM</v>
      </c>
    </row>
    <row r="243" spans="2:38" x14ac:dyDescent="0.25">
      <c r="B243" s="8">
        <f>IF(EffortOutcomesAG0[[#This Row],[Apn]]=0,10,LOG(EffortOutcomesAG0[[#This Row],[Apn]]))</f>
        <v>-0.13120658756667042</v>
      </c>
      <c r="C243" s="8">
        <f>IF(EffortOutcomesAG0[[#This Row],[Ein]]=0,10,LOG(EffortOutcomesAG0[[#This Row],[Ein]]))</f>
        <v>10</v>
      </c>
      <c r="D243" s="8">
        <f>IF(EffortOutcomesAG0[[#This Row],[Iin]]=0,10,LOG(EffortOutcomesAG0[[#This Row],[Iin]]))</f>
        <v>10</v>
      </c>
      <c r="E243" s="8">
        <f>Kx-EffortOutcomesAG0[[#This Row],[Xp]]</f>
        <v>0.13120658756667042</v>
      </c>
      <c r="F243" s="8">
        <f>Ky-EffortOutcomesAG0[[#This Row],[Yp]]</f>
        <v>-11</v>
      </c>
      <c r="G243" s="8">
        <f>Kz-EffortOutcomesAG0[[#This Row],[Zp]]</f>
        <v>-9</v>
      </c>
      <c r="H243" s="8">
        <f>EffortOutcomesAG0[[#This Row],[Kpy]]*KSc-EffortOutcomesAG0[[#This Row],[KPz]]*KSb</f>
        <v>20</v>
      </c>
      <c r="I243" s="8">
        <f>-1*(EffortOutcomesAG0[[#This Row],[KPx]]*KSc-EffortOutcomesAG0[[#This Row],[KPz]]*KSa)</f>
        <v>0.13120658756667042</v>
      </c>
      <c r="J243" s="8">
        <f>(EffortOutcomesAG0[[#This Row],[KPx]]*$C$2-EffortOutcomesAG0[[#This Row],[Kpy]]*KSa)</f>
        <v>1.3120658756667041</v>
      </c>
      <c r="K243" s="8">
        <f>EffortOutcomesAG0[[#This Row],[Kpy]]*KTc-EffortOutcomesAG0[[#This Row],[KPz]]*KTb</f>
        <v>2</v>
      </c>
      <c r="L243" s="8">
        <f>-1*(EffortOutcomesAG0[[#This Row],[KPx]]*KTc-EffortOutcomesAG0[[#This Row],[KPz]]*KTa)</f>
        <v>-17.86879341243333</v>
      </c>
      <c r="M243" s="8">
        <f>(EffortOutcomesAG0[[#This Row],[KPx]]*KTb-EffortOutcomesAG0[[#This Row],[Kpy]]*KTa)</f>
        <v>21.86879341243333</v>
      </c>
      <c r="N243" s="8">
        <f>-EffortOutcomesAG0[[#This Row],[Xp]]*a+EffortOutcomesAG0[[#This Row],[Yp]]*b+EffortOutcomesAG0[[#This Row],[Zp]]*c_</f>
        <v>40</v>
      </c>
      <c r="O243">
        <f>-IF(EffortOutcomesAG0[[#This Row],[Column2]]&gt;0,1,-1)*SQRT(EffortOutcomesAG0[[#This Row],[KPx''i]]^2+EffortOutcomesAG0[[#This Row],[KPx''j]]^2+EffortOutcomesAG0[[#This Row],[KPx''k]]^2)/Ksmag/Scale</f>
        <v>-14.172839024534037</v>
      </c>
      <c r="P243" s="9">
        <f>SQRT(EffortOutcomesAG0[[#This Row],[Kpy''i]]^2+EffortOutcomesAG0[[#This Row],[KPy''j]]^2+EffortOutcomesAG0[[#This Row],[KPy''k]]^2)/KTmag/Scale</f>
        <v>11.558098916141791</v>
      </c>
      <c r="Q2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3" s="14">
        <v>44904</v>
      </c>
      <c r="U243" s="9" t="s">
        <v>54</v>
      </c>
      <c r="V243" t="s">
        <v>55</v>
      </c>
      <c r="W243" t="s">
        <v>56</v>
      </c>
      <c r="X243">
        <v>0</v>
      </c>
      <c r="Y243">
        <v>2.3125</v>
      </c>
      <c r="Z243">
        <v>1.7095238095238092</v>
      </c>
      <c r="AA243">
        <v>0.73925353925353909</v>
      </c>
      <c r="AB243">
        <v>1.1088803088803088</v>
      </c>
      <c r="AC243">
        <v>0</v>
      </c>
      <c r="AD243">
        <v>0.90181058495821731</v>
      </c>
      <c r="AE243">
        <v>1.3527158774373262</v>
      </c>
      <c r="AF243">
        <v>0</v>
      </c>
      <c r="AJ243">
        <v>242</v>
      </c>
      <c r="AK243">
        <f>SUBTOTAL(9,EffortOutcomesAG0[[#This Row],[Allocation]:[Iin]])</f>
        <v>8.1246841200531996</v>
      </c>
      <c r="AL243" t="str">
        <f>EffortOutcomesAG0[[#This Row],[WARDS]]&amp;EffortOutcomesAG0[[#This Row],[Role]]&amp;EffortOutcomesAG0[[#This Row],[Shifts]]</f>
        <v>BANKCSEAM</v>
      </c>
    </row>
    <row r="244" spans="2:38" x14ac:dyDescent="0.25">
      <c r="B244" s="8">
        <f>IF(EffortOutcomesAG0[[#This Row],[Apn]]=0,10,LOG(EffortOutcomesAG0[[#This Row],[Apn]]))</f>
        <v>-0.10707290784995105</v>
      </c>
      <c r="C244" s="8">
        <f>IF(EffortOutcomesAG0[[#This Row],[Ein]]=0,10,LOG(EffortOutcomesAG0[[#This Row],[Ein]]))</f>
        <v>10</v>
      </c>
      <c r="D244" s="8">
        <f>IF(EffortOutcomesAG0[[#This Row],[Iin]]=0,10,LOG(EffortOutcomesAG0[[#This Row],[Iin]]))</f>
        <v>10</v>
      </c>
      <c r="E244" s="8">
        <f>Kx-EffortOutcomesAG0[[#This Row],[Xp]]</f>
        <v>0.10707290784995105</v>
      </c>
      <c r="F244" s="8">
        <f>Ky-EffortOutcomesAG0[[#This Row],[Yp]]</f>
        <v>-11</v>
      </c>
      <c r="G244" s="8">
        <f>Kz-EffortOutcomesAG0[[#This Row],[Zp]]</f>
        <v>-9</v>
      </c>
      <c r="H244" s="8">
        <f>EffortOutcomesAG0[[#This Row],[Kpy]]*KSc-EffortOutcomesAG0[[#This Row],[KPz]]*KSb</f>
        <v>20</v>
      </c>
      <c r="I244" s="8">
        <f>-1*(EffortOutcomesAG0[[#This Row],[KPx]]*KSc-EffortOutcomesAG0[[#This Row],[KPz]]*KSa)</f>
        <v>0.10707290784995105</v>
      </c>
      <c r="J244" s="8">
        <f>(EffortOutcomesAG0[[#This Row],[KPx]]*$C$2-EffortOutcomesAG0[[#This Row],[Kpy]]*KSa)</f>
        <v>1.0707290784995105</v>
      </c>
      <c r="K244" s="8">
        <f>EffortOutcomesAG0[[#This Row],[Kpy]]*KTc-EffortOutcomesAG0[[#This Row],[KPz]]*KTb</f>
        <v>2</v>
      </c>
      <c r="L244" s="8">
        <f>-1*(EffortOutcomesAG0[[#This Row],[KPx]]*KTc-EffortOutcomesAG0[[#This Row],[KPz]]*KTa)</f>
        <v>-17.89292709215005</v>
      </c>
      <c r="M244" s="8">
        <f>(EffortOutcomesAG0[[#This Row],[KPx]]*KTb-EffortOutcomesAG0[[#This Row],[Kpy]]*KTa)</f>
        <v>21.89292709215005</v>
      </c>
      <c r="N244" s="8">
        <f>-EffortOutcomesAG0[[#This Row],[Xp]]*a+EffortOutcomesAG0[[#This Row],[Yp]]*b+EffortOutcomesAG0[[#This Row],[Zp]]*c_</f>
        <v>40</v>
      </c>
      <c r="O244">
        <f>-IF(EffortOutcomesAG0[[#This Row],[Column2]]&gt;0,1,-1)*SQRT(EffortOutcomesAG0[[#This Row],[KPx''i]]^2+EffortOutcomesAG0[[#This Row],[KPx''j]]^2+EffortOutcomesAG0[[#This Row],[KPx''k]]^2)/Ksmag/Scale</f>
        <v>-14.162590253324774</v>
      </c>
      <c r="P244" s="9">
        <f>SQRT(EffortOutcomesAG0[[#This Row],[Kpy''i]]^2+EffortOutcomesAG0[[#This Row],[KPy''j]]^2+EffortOutcomesAG0[[#This Row],[KPy''k]]^2)/KTmag/Scale</f>
        <v>11.571927933489123</v>
      </c>
      <c r="Q2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4" s="14">
        <v>44904</v>
      </c>
      <c r="U244" s="9" t="s">
        <v>58</v>
      </c>
      <c r="V244" t="s">
        <v>55</v>
      </c>
      <c r="W244" t="s">
        <v>56</v>
      </c>
      <c r="X244">
        <v>0</v>
      </c>
      <c r="Y244">
        <v>4.375</v>
      </c>
      <c r="Z244">
        <v>3.4190476190476184</v>
      </c>
      <c r="AA244">
        <v>0.78149659863945564</v>
      </c>
      <c r="AB244">
        <v>1.1722448979591835</v>
      </c>
      <c r="AC244">
        <v>0</v>
      </c>
      <c r="AD244">
        <v>0.8530640668523678</v>
      </c>
      <c r="AE244">
        <v>1.2795961002785519</v>
      </c>
      <c r="AF244">
        <v>0</v>
      </c>
      <c r="AJ244">
        <v>243</v>
      </c>
      <c r="AK244">
        <f>SUBTOTAL(9,EffortOutcomesAG0[[#This Row],[Allocation]:[Iin]])</f>
        <v>11.880449282777176</v>
      </c>
      <c r="AL244" t="str">
        <f>EffortOutcomesAG0[[#This Row],[WARDS]]&amp;EffortOutcomesAG0[[#This Row],[Role]]&amp;EffortOutcomesAG0[[#This Row],[Shifts]]</f>
        <v>WARACSEAM</v>
      </c>
    </row>
    <row r="245" spans="2:38" x14ac:dyDescent="0.25">
      <c r="B245" s="8">
        <f>IF(EffortOutcomesAG0[[#This Row],[Apn]]=0,10,LOG(EffortOutcomesAG0[[#This Row],[Apn]]))</f>
        <v>10</v>
      </c>
      <c r="C245" s="8">
        <f>IF(EffortOutcomesAG0[[#This Row],[Ein]]=0,10,LOG(EffortOutcomesAG0[[#This Row],[Ein]]))</f>
        <v>10</v>
      </c>
      <c r="D245" s="8">
        <f>IF(EffortOutcomesAG0[[#This Row],[Iin]]=0,10,LOG(EffortOutcomesAG0[[#This Row],[Iin]]))</f>
        <v>10</v>
      </c>
      <c r="E245" s="8">
        <f>Kx-EffortOutcomesAG0[[#This Row],[Xp]]</f>
        <v>-10</v>
      </c>
      <c r="F245" s="8">
        <f>Ky-EffortOutcomesAG0[[#This Row],[Yp]]</f>
        <v>-11</v>
      </c>
      <c r="G245" s="8">
        <f>Kz-EffortOutcomesAG0[[#This Row],[Zp]]</f>
        <v>-9</v>
      </c>
      <c r="H245" s="8">
        <f>EffortOutcomesAG0[[#This Row],[Kpy]]*KSc-EffortOutcomesAG0[[#This Row],[KPz]]*KSb</f>
        <v>20</v>
      </c>
      <c r="I245" s="8">
        <f>-1*(EffortOutcomesAG0[[#This Row],[KPx]]*KSc-EffortOutcomesAG0[[#This Row],[KPz]]*KSa)</f>
        <v>-10</v>
      </c>
      <c r="J245" s="8">
        <f>(EffortOutcomesAG0[[#This Row],[KPx]]*$C$2-EffortOutcomesAG0[[#This Row],[Kpy]]*KSa)</f>
        <v>-100</v>
      </c>
      <c r="K245" s="8">
        <f>EffortOutcomesAG0[[#This Row],[Kpy]]*KTc-EffortOutcomesAG0[[#This Row],[KPz]]*KTb</f>
        <v>2</v>
      </c>
      <c r="L245" s="8">
        <f>-1*(EffortOutcomesAG0[[#This Row],[KPx]]*KTc-EffortOutcomesAG0[[#This Row],[KPz]]*KTa)</f>
        <v>-28</v>
      </c>
      <c r="M245" s="8">
        <f>(EffortOutcomesAG0[[#This Row],[KPx]]*KTb-EffortOutcomesAG0[[#This Row],[Kpy]]*KTa)</f>
        <v>32</v>
      </c>
      <c r="N245" s="8">
        <f>-EffortOutcomesAG0[[#This Row],[Xp]]*a+EffortOutcomesAG0[[#This Row],[Yp]]*b+EffortOutcomesAG0[[#This Row],[Zp]]*c_</f>
        <v>40</v>
      </c>
      <c r="O245">
        <f>-IF(EffortOutcomesAG0[[#This Row],[Column2]]&gt;0,1,-1)*SQRT(EffortOutcomesAG0[[#This Row],[KPx''i]]^2+EffortOutcomesAG0[[#This Row],[KPx''j]]^2+EffortOutcomesAG0[[#This Row],[KPx''k]]^2)/Ksmag/Scale</f>
        <v>-72.456883730947197</v>
      </c>
      <c r="P245" s="9">
        <f>SQRT(EffortOutcomesAG0[[#This Row],[Kpy''i]]^2+EffortOutcomesAG0[[#This Row],[KPy''j]]^2+EffortOutcomesAG0[[#This Row],[KPy''k]]^2)/KTmag/Scale</f>
        <v>17.37814719698277</v>
      </c>
      <c r="Q2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5" s="14">
        <v>44904</v>
      </c>
      <c r="U245" s="9" t="s">
        <v>76</v>
      </c>
      <c r="V245" t="s">
        <v>55</v>
      </c>
      <c r="W245" t="s">
        <v>56</v>
      </c>
      <c r="X245">
        <v>0</v>
      </c>
      <c r="Y245">
        <v>0</v>
      </c>
      <c r="Z245">
        <v>0</v>
      </c>
      <c r="AJ245">
        <v>244</v>
      </c>
      <c r="AK245">
        <f>SUBTOTAL(9,EffortOutcomesAG0[[#This Row],[Allocation]:[Iin]])</f>
        <v>0</v>
      </c>
      <c r="AL245" t="str">
        <f>EffortOutcomesAG0[[#This Row],[WARDS]]&amp;EffortOutcomesAG0[[#This Row],[Role]]&amp;EffortOutcomesAG0[[#This Row],[Shifts]]</f>
        <v>OtherCSEAM</v>
      </c>
    </row>
    <row r="246" spans="2:38" x14ac:dyDescent="0.25">
      <c r="B246" s="8">
        <f>IF(EffortOutcomesAG0[[#This Row],[Apn]]=0,10,LOG(EffortOutcomesAG0[[#This Row],[Apn]]))</f>
        <v>-8.929575422779E-2</v>
      </c>
      <c r="C246" s="8">
        <f>IF(EffortOutcomesAG0[[#This Row],[Ein]]=0,10,LOG(EffortOutcomesAG0[[#This Row],[Ein]]))</f>
        <v>10</v>
      </c>
      <c r="D246" s="8">
        <f>IF(EffortOutcomesAG0[[#This Row],[Iin]]=0,10,LOG(EffortOutcomesAG0[[#This Row],[Iin]]))</f>
        <v>10</v>
      </c>
      <c r="E246" s="8">
        <f>Kx-EffortOutcomesAG0[[#This Row],[Xp]]</f>
        <v>8.929575422779E-2</v>
      </c>
      <c r="F246" s="8">
        <f>Ky-EffortOutcomesAG0[[#This Row],[Yp]]</f>
        <v>-11</v>
      </c>
      <c r="G246" s="8">
        <f>Kz-EffortOutcomesAG0[[#This Row],[Zp]]</f>
        <v>-9</v>
      </c>
      <c r="H246" s="8">
        <f>EffortOutcomesAG0[[#This Row],[Kpy]]*KSc-EffortOutcomesAG0[[#This Row],[KPz]]*KSb</f>
        <v>20</v>
      </c>
      <c r="I246" s="8">
        <f>-1*(EffortOutcomesAG0[[#This Row],[KPx]]*KSc-EffortOutcomesAG0[[#This Row],[KPz]]*KSa)</f>
        <v>8.929575422779E-2</v>
      </c>
      <c r="J246" s="8">
        <f>(EffortOutcomesAG0[[#This Row],[KPx]]*$C$2-EffortOutcomesAG0[[#This Row],[Kpy]]*KSa)</f>
        <v>0.89295754227790003</v>
      </c>
      <c r="K246" s="8">
        <f>EffortOutcomesAG0[[#This Row],[Kpy]]*KTc-EffortOutcomesAG0[[#This Row],[KPz]]*KTb</f>
        <v>2</v>
      </c>
      <c r="L246" s="8">
        <f>-1*(EffortOutcomesAG0[[#This Row],[KPx]]*KTc-EffortOutcomesAG0[[#This Row],[KPz]]*KTa)</f>
        <v>-17.910704245772209</v>
      </c>
      <c r="M246" s="8">
        <f>(EffortOutcomesAG0[[#This Row],[KPx]]*KTb-EffortOutcomesAG0[[#This Row],[Kpy]]*KTa)</f>
        <v>21.910704245772209</v>
      </c>
      <c r="N246" s="8">
        <f>-EffortOutcomesAG0[[#This Row],[Xp]]*a+EffortOutcomesAG0[[#This Row],[Yp]]*b+EffortOutcomesAG0[[#This Row],[Zp]]*c_</f>
        <v>40</v>
      </c>
      <c r="O246">
        <f>-IF(EffortOutcomesAG0[[#This Row],[Column2]]&gt;0,1,-1)*SQRT(EffortOutcomesAG0[[#This Row],[KPx''i]]^2+EffortOutcomesAG0[[#This Row],[KPx''j]]^2+EffortOutcomesAG0[[#This Row],[KPx''k]]^2)/Ksmag/Scale</f>
        <v>-14.156365121457451</v>
      </c>
      <c r="P246" s="9">
        <f>SQRT(EffortOutcomesAG0[[#This Row],[Kpy''i]]^2+EffortOutcomesAG0[[#This Row],[KPy''j]]^2+EffortOutcomesAG0[[#This Row],[KPy''k]]^2)/KTmag/Scale</f>
        <v>11.582114711378798</v>
      </c>
      <c r="Q2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6" s="14">
        <v>44905</v>
      </c>
      <c r="U246" s="9" t="s">
        <v>58</v>
      </c>
      <c r="V246" t="s">
        <v>55</v>
      </c>
      <c r="W246" t="s">
        <v>56</v>
      </c>
      <c r="X246">
        <v>0</v>
      </c>
      <c r="Y246">
        <v>4.375</v>
      </c>
      <c r="Z246">
        <v>3.5619047619047617</v>
      </c>
      <c r="AA246">
        <v>0.8141496598639455</v>
      </c>
      <c r="AB246">
        <v>1.2212244897959184</v>
      </c>
      <c r="AC246">
        <v>0</v>
      </c>
      <c r="AD246">
        <v>0.81885026737967914</v>
      </c>
      <c r="AE246">
        <v>1.2282754010695187</v>
      </c>
      <c r="AF246">
        <v>0</v>
      </c>
      <c r="AJ246">
        <v>245</v>
      </c>
      <c r="AK246">
        <f>SUBTOTAL(9,EffortOutcomesAG0[[#This Row],[Allocation]:[Iin]])</f>
        <v>12.019404580013823</v>
      </c>
      <c r="AL246" t="str">
        <f>EffortOutcomesAG0[[#This Row],[WARDS]]&amp;EffortOutcomesAG0[[#This Row],[Role]]&amp;EffortOutcomesAG0[[#This Row],[Shifts]]</f>
        <v>WARACSEAM</v>
      </c>
    </row>
    <row r="247" spans="2:38" x14ac:dyDescent="0.25">
      <c r="B247" s="8">
        <f>IF(EffortOutcomesAG0[[#This Row],[Apn]]=0,10,LOG(EffortOutcomesAG0[[#This Row],[Apn]]))</f>
        <v>-8.929575422779E-2</v>
      </c>
      <c r="C247" s="8">
        <f>IF(EffortOutcomesAG0[[#This Row],[Ein]]=0,10,LOG(EffortOutcomesAG0[[#This Row],[Ein]]))</f>
        <v>10</v>
      </c>
      <c r="D247" s="8">
        <f>IF(EffortOutcomesAG0[[#This Row],[Iin]]=0,10,LOG(EffortOutcomesAG0[[#This Row],[Iin]]))</f>
        <v>10</v>
      </c>
      <c r="E247" s="8">
        <f>Kx-EffortOutcomesAG0[[#This Row],[Xp]]</f>
        <v>8.929575422779E-2</v>
      </c>
      <c r="F247" s="8">
        <f>Ky-EffortOutcomesAG0[[#This Row],[Yp]]</f>
        <v>-11</v>
      </c>
      <c r="G247" s="8">
        <f>Kz-EffortOutcomesAG0[[#This Row],[Zp]]</f>
        <v>-9</v>
      </c>
      <c r="H247" s="8">
        <f>EffortOutcomesAG0[[#This Row],[Kpy]]*KSc-EffortOutcomesAG0[[#This Row],[KPz]]*KSb</f>
        <v>20</v>
      </c>
      <c r="I247" s="8">
        <f>-1*(EffortOutcomesAG0[[#This Row],[KPx]]*KSc-EffortOutcomesAG0[[#This Row],[KPz]]*KSa)</f>
        <v>8.929575422779E-2</v>
      </c>
      <c r="J247" s="8">
        <f>(EffortOutcomesAG0[[#This Row],[KPx]]*$C$2-EffortOutcomesAG0[[#This Row],[Kpy]]*KSa)</f>
        <v>0.89295754227790003</v>
      </c>
      <c r="K247" s="8">
        <f>EffortOutcomesAG0[[#This Row],[Kpy]]*KTc-EffortOutcomesAG0[[#This Row],[KPz]]*KTb</f>
        <v>2</v>
      </c>
      <c r="L247" s="8">
        <f>-1*(EffortOutcomesAG0[[#This Row],[KPx]]*KTc-EffortOutcomesAG0[[#This Row],[KPz]]*KTa)</f>
        <v>-17.910704245772209</v>
      </c>
      <c r="M247" s="8">
        <f>(EffortOutcomesAG0[[#This Row],[KPx]]*KTb-EffortOutcomesAG0[[#This Row],[Kpy]]*KTa)</f>
        <v>21.910704245772209</v>
      </c>
      <c r="N247" s="8">
        <f>-EffortOutcomesAG0[[#This Row],[Xp]]*a+EffortOutcomesAG0[[#This Row],[Yp]]*b+EffortOutcomesAG0[[#This Row],[Zp]]*c_</f>
        <v>40</v>
      </c>
      <c r="O247">
        <f>-IF(EffortOutcomesAG0[[#This Row],[Column2]]&gt;0,1,-1)*SQRT(EffortOutcomesAG0[[#This Row],[KPx''i]]^2+EffortOutcomesAG0[[#This Row],[KPx''j]]^2+EffortOutcomesAG0[[#This Row],[KPx''k]]^2)/Ksmag/Scale</f>
        <v>-14.156365121457451</v>
      </c>
      <c r="P247" s="9">
        <f>SQRT(EffortOutcomesAG0[[#This Row],[Kpy''i]]^2+EffortOutcomesAG0[[#This Row],[KPy''j]]^2+EffortOutcomesAG0[[#This Row],[KPy''k]]^2)/KTmag/Scale</f>
        <v>11.582114711378798</v>
      </c>
      <c r="Q2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7" s="14">
        <v>44905</v>
      </c>
      <c r="U247" s="9" t="s">
        <v>57</v>
      </c>
      <c r="V247" t="s">
        <v>55</v>
      </c>
      <c r="W247" t="s">
        <v>56</v>
      </c>
      <c r="X247">
        <v>0</v>
      </c>
      <c r="Y247">
        <v>4.375</v>
      </c>
      <c r="Z247">
        <v>3.5619047619047617</v>
      </c>
      <c r="AA247">
        <v>0.8141496598639455</v>
      </c>
      <c r="AB247">
        <v>1.2212244897959184</v>
      </c>
      <c r="AC247">
        <v>0</v>
      </c>
      <c r="AD247">
        <v>0.81885026737967914</v>
      </c>
      <c r="AE247">
        <v>1.2282754010695187</v>
      </c>
      <c r="AF247">
        <v>0</v>
      </c>
      <c r="AJ247">
        <v>246</v>
      </c>
      <c r="AK247">
        <f>SUBTOTAL(9,EffortOutcomesAG0[[#This Row],[Allocation]:[Iin]])</f>
        <v>12.019404580013823</v>
      </c>
      <c r="AL247" t="str">
        <f>EffortOutcomesAG0[[#This Row],[WARDS]]&amp;EffortOutcomesAG0[[#This Row],[Role]]&amp;EffortOutcomesAG0[[#This Row],[Shifts]]</f>
        <v>WATTCSEAM</v>
      </c>
    </row>
    <row r="248" spans="2:38" x14ac:dyDescent="0.25">
      <c r="B248" s="8">
        <f>IF(EffortOutcomesAG0[[#This Row],[Apn]]=0,10,LOG(EffortOutcomesAG0[[#This Row],[Apn]]))</f>
        <v>-0.11342943394450931</v>
      </c>
      <c r="C248" s="8">
        <f>IF(EffortOutcomesAG0[[#This Row],[Ein]]=0,10,LOG(EffortOutcomesAG0[[#This Row],[Ein]]))</f>
        <v>10</v>
      </c>
      <c r="D248" s="8">
        <f>IF(EffortOutcomesAG0[[#This Row],[Iin]]=0,10,LOG(EffortOutcomesAG0[[#This Row],[Iin]]))</f>
        <v>10</v>
      </c>
      <c r="E248" s="8">
        <f>Kx-EffortOutcomesAG0[[#This Row],[Xp]]</f>
        <v>0.11342943394450931</v>
      </c>
      <c r="F248" s="8">
        <f>Ky-EffortOutcomesAG0[[#This Row],[Yp]]</f>
        <v>-11</v>
      </c>
      <c r="G248" s="8">
        <f>Kz-EffortOutcomesAG0[[#This Row],[Zp]]</f>
        <v>-9</v>
      </c>
      <c r="H248" s="8">
        <f>EffortOutcomesAG0[[#This Row],[Kpy]]*KSc-EffortOutcomesAG0[[#This Row],[KPz]]*KSb</f>
        <v>20</v>
      </c>
      <c r="I248" s="8">
        <f>-1*(EffortOutcomesAG0[[#This Row],[KPx]]*KSc-EffortOutcomesAG0[[#This Row],[KPz]]*KSa)</f>
        <v>0.11342943394450931</v>
      </c>
      <c r="J248" s="8">
        <f>(EffortOutcomesAG0[[#This Row],[KPx]]*$C$2-EffortOutcomesAG0[[#This Row],[Kpy]]*KSa)</f>
        <v>1.1342943394450931</v>
      </c>
      <c r="K248" s="8">
        <f>EffortOutcomesAG0[[#This Row],[Kpy]]*KTc-EffortOutcomesAG0[[#This Row],[KPz]]*KTb</f>
        <v>2</v>
      </c>
      <c r="L248" s="8">
        <f>-1*(EffortOutcomesAG0[[#This Row],[KPx]]*KTc-EffortOutcomesAG0[[#This Row],[KPz]]*KTa)</f>
        <v>-17.886570566055489</v>
      </c>
      <c r="M248" s="8">
        <f>(EffortOutcomesAG0[[#This Row],[KPx]]*KTb-EffortOutcomesAG0[[#This Row],[Kpy]]*KTa)</f>
        <v>21.886570566055489</v>
      </c>
      <c r="N248" s="8">
        <f>-EffortOutcomesAG0[[#This Row],[Xp]]*a+EffortOutcomesAG0[[#This Row],[Yp]]*b+EffortOutcomesAG0[[#This Row],[Zp]]*c_</f>
        <v>40</v>
      </c>
      <c r="O248">
        <f>-IF(EffortOutcomesAG0[[#This Row],[Column2]]&gt;0,1,-1)*SQRT(EffortOutcomesAG0[[#This Row],[KPx''i]]^2+EffortOutcomesAG0[[#This Row],[KPx''j]]^2+EffortOutcomesAG0[[#This Row],[KPx''k]]^2)/Ksmag/Scale</f>
        <v>-14.165088949332125</v>
      </c>
      <c r="P248" s="9">
        <f>SQRT(EffortOutcomesAG0[[#This Row],[Kpy''i]]^2+EffortOutcomesAG0[[#This Row],[KPy''j]]^2+EffortOutcomesAG0[[#This Row],[KPy''k]]^2)/KTmag/Scale</f>
        <v>11.568285509367188</v>
      </c>
      <c r="Q2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8" s="14">
        <v>44905</v>
      </c>
      <c r="U248" s="9" t="s">
        <v>54</v>
      </c>
      <c r="V248" t="s">
        <v>55</v>
      </c>
      <c r="W248" t="s">
        <v>56</v>
      </c>
      <c r="X248">
        <v>0</v>
      </c>
      <c r="Y248">
        <v>2.3125</v>
      </c>
      <c r="Z248">
        <v>1.7809523809523808</v>
      </c>
      <c r="AA248">
        <v>0.77014157014157014</v>
      </c>
      <c r="AB248">
        <v>1.1552123552123552</v>
      </c>
      <c r="AC248">
        <v>0</v>
      </c>
      <c r="AD248">
        <v>0.8656417112299466</v>
      </c>
      <c r="AE248">
        <v>1.2984625668449199</v>
      </c>
      <c r="AF248">
        <v>0</v>
      </c>
      <c r="AJ248">
        <v>247</v>
      </c>
      <c r="AK248">
        <f>SUBTOTAL(9,EffortOutcomesAG0[[#This Row],[Allocation]:[Iin]])</f>
        <v>8.1829105843811725</v>
      </c>
      <c r="AL248" t="str">
        <f>EffortOutcomesAG0[[#This Row],[WARDS]]&amp;EffortOutcomesAG0[[#This Row],[Role]]&amp;EffortOutcomesAG0[[#This Row],[Shifts]]</f>
        <v>BANKCSEAM</v>
      </c>
    </row>
    <row r="249" spans="2:38" x14ac:dyDescent="0.25">
      <c r="B249" s="8">
        <f>IF(EffortOutcomesAG0[[#This Row],[Apn]]=0,10,LOG(EffortOutcomesAG0[[#This Row],[Apn]]))</f>
        <v>10</v>
      </c>
      <c r="C249" s="8">
        <f>IF(EffortOutcomesAG0[[#This Row],[Ein]]=0,10,LOG(EffortOutcomesAG0[[#This Row],[Ein]]))</f>
        <v>10</v>
      </c>
      <c r="D249" s="8">
        <f>IF(EffortOutcomesAG0[[#This Row],[Iin]]=0,10,LOG(EffortOutcomesAG0[[#This Row],[Iin]]))</f>
        <v>10</v>
      </c>
      <c r="E249" s="8">
        <f>Kx-EffortOutcomesAG0[[#This Row],[Xp]]</f>
        <v>-10</v>
      </c>
      <c r="F249" s="8">
        <f>Ky-EffortOutcomesAG0[[#This Row],[Yp]]</f>
        <v>-11</v>
      </c>
      <c r="G249" s="8">
        <f>Kz-EffortOutcomesAG0[[#This Row],[Zp]]</f>
        <v>-9</v>
      </c>
      <c r="H249" s="8">
        <f>EffortOutcomesAG0[[#This Row],[Kpy]]*KSc-EffortOutcomesAG0[[#This Row],[KPz]]*KSb</f>
        <v>20</v>
      </c>
      <c r="I249" s="8">
        <f>-1*(EffortOutcomesAG0[[#This Row],[KPx]]*KSc-EffortOutcomesAG0[[#This Row],[KPz]]*KSa)</f>
        <v>-10</v>
      </c>
      <c r="J249" s="8">
        <f>(EffortOutcomesAG0[[#This Row],[KPx]]*$C$2-EffortOutcomesAG0[[#This Row],[Kpy]]*KSa)</f>
        <v>-100</v>
      </c>
      <c r="K249" s="8">
        <f>EffortOutcomesAG0[[#This Row],[Kpy]]*KTc-EffortOutcomesAG0[[#This Row],[KPz]]*KTb</f>
        <v>2</v>
      </c>
      <c r="L249" s="8">
        <f>-1*(EffortOutcomesAG0[[#This Row],[KPx]]*KTc-EffortOutcomesAG0[[#This Row],[KPz]]*KTa)</f>
        <v>-28</v>
      </c>
      <c r="M249" s="8">
        <f>(EffortOutcomesAG0[[#This Row],[KPx]]*KTb-EffortOutcomesAG0[[#This Row],[Kpy]]*KTa)</f>
        <v>32</v>
      </c>
      <c r="N249" s="8">
        <f>-EffortOutcomesAG0[[#This Row],[Xp]]*a+EffortOutcomesAG0[[#This Row],[Yp]]*b+EffortOutcomesAG0[[#This Row],[Zp]]*c_</f>
        <v>40</v>
      </c>
      <c r="O249">
        <f>-IF(EffortOutcomesAG0[[#This Row],[Column2]]&gt;0,1,-1)*SQRT(EffortOutcomesAG0[[#This Row],[KPx''i]]^2+EffortOutcomesAG0[[#This Row],[KPx''j]]^2+EffortOutcomesAG0[[#This Row],[KPx''k]]^2)/Ksmag/Scale</f>
        <v>-72.456883730947197</v>
      </c>
      <c r="P249" s="9">
        <f>SQRT(EffortOutcomesAG0[[#This Row],[Kpy''i]]^2+EffortOutcomesAG0[[#This Row],[KPy''j]]^2+EffortOutcomesAG0[[#This Row],[KPy''k]]^2)/KTmag/Scale</f>
        <v>17.37814719698277</v>
      </c>
      <c r="Q2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9" s="14">
        <v>44905</v>
      </c>
      <c r="U249" s="9" t="s">
        <v>76</v>
      </c>
      <c r="V249" t="s">
        <v>55</v>
      </c>
      <c r="W249" t="s">
        <v>56</v>
      </c>
      <c r="X249">
        <v>0</v>
      </c>
      <c r="Y249">
        <v>0</v>
      </c>
      <c r="Z249">
        <v>0</v>
      </c>
      <c r="AJ249">
        <v>248</v>
      </c>
      <c r="AK249">
        <f>SUBTOTAL(9,EffortOutcomesAG0[[#This Row],[Allocation]:[Iin]])</f>
        <v>0</v>
      </c>
      <c r="AL249" t="str">
        <f>EffortOutcomesAG0[[#This Row],[WARDS]]&amp;EffortOutcomesAG0[[#This Row],[Role]]&amp;EffortOutcomesAG0[[#This Row],[Shifts]]</f>
        <v>OtherCSEAM</v>
      </c>
    </row>
    <row r="250" spans="2:38" x14ac:dyDescent="0.25">
      <c r="B250" s="8">
        <f>IF(EffortOutcomesAG0[[#This Row],[Apn]]=0,10,LOG(EffortOutcomesAG0[[#This Row],[Apn]]))</f>
        <v>-0.15095265529188204</v>
      </c>
      <c r="C250" s="8">
        <f>IF(EffortOutcomesAG0[[#This Row],[Ein]]=0,10,LOG(EffortOutcomesAG0[[#This Row],[Ein]]))</f>
        <v>10</v>
      </c>
      <c r="D250" s="8">
        <f>IF(EffortOutcomesAG0[[#This Row],[Iin]]=0,10,LOG(EffortOutcomesAG0[[#This Row],[Iin]]))</f>
        <v>10</v>
      </c>
      <c r="E250" s="8">
        <f>Kx-EffortOutcomesAG0[[#This Row],[Xp]]</f>
        <v>0.15095265529188204</v>
      </c>
      <c r="F250" s="8">
        <f>Ky-EffortOutcomesAG0[[#This Row],[Yp]]</f>
        <v>-11</v>
      </c>
      <c r="G250" s="8">
        <f>Kz-EffortOutcomesAG0[[#This Row],[Zp]]</f>
        <v>-9</v>
      </c>
      <c r="H250" s="8">
        <f>EffortOutcomesAG0[[#This Row],[Kpy]]*KSc-EffortOutcomesAG0[[#This Row],[KPz]]*KSb</f>
        <v>20</v>
      </c>
      <c r="I250" s="8">
        <f>-1*(EffortOutcomesAG0[[#This Row],[KPx]]*KSc-EffortOutcomesAG0[[#This Row],[KPz]]*KSa)</f>
        <v>0.15095265529188204</v>
      </c>
      <c r="J250" s="8">
        <f>(EffortOutcomesAG0[[#This Row],[KPx]]*$C$2-EffortOutcomesAG0[[#This Row],[Kpy]]*KSa)</f>
        <v>1.5095265529188204</v>
      </c>
      <c r="K250" s="8">
        <f>EffortOutcomesAG0[[#This Row],[Kpy]]*KTc-EffortOutcomesAG0[[#This Row],[KPz]]*KTb</f>
        <v>2</v>
      </c>
      <c r="L250" s="8">
        <f>-1*(EffortOutcomesAG0[[#This Row],[KPx]]*KTc-EffortOutcomesAG0[[#This Row],[KPz]]*KTa)</f>
        <v>-17.849047344708119</v>
      </c>
      <c r="M250" s="8">
        <f>(EffortOutcomesAG0[[#This Row],[KPx]]*KTb-EffortOutcomesAG0[[#This Row],[Kpy]]*KTa)</f>
        <v>21.849047344708119</v>
      </c>
      <c r="N250" s="8">
        <f>-EffortOutcomesAG0[[#This Row],[Xp]]*a+EffortOutcomesAG0[[#This Row],[Yp]]*b+EffortOutcomesAG0[[#This Row],[Zp]]*c_</f>
        <v>40</v>
      </c>
      <c r="O250">
        <f>-IF(EffortOutcomesAG0[[#This Row],[Column2]]&gt;0,1,-1)*SQRT(EffortOutcomesAG0[[#This Row],[KPx''i]]^2+EffortOutcomesAG0[[#This Row],[KPx''j]]^2+EffortOutcomesAG0[[#This Row],[KPx''k]]^2)/Ksmag/Scale</f>
        <v>-14.182761668978763</v>
      </c>
      <c r="P250" s="9">
        <f>SQRT(EffortOutcomesAG0[[#This Row],[Kpy''i]]^2+EffortOutcomesAG0[[#This Row],[KPy''j]]^2+EffortOutcomesAG0[[#This Row],[KPy''k]]^2)/KTmag/Scale</f>
        <v>11.546784263630352</v>
      </c>
      <c r="Q2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0" s="14">
        <v>44906</v>
      </c>
      <c r="U250" s="9" t="s">
        <v>58</v>
      </c>
      <c r="V250" t="s">
        <v>55</v>
      </c>
      <c r="W250" t="s">
        <v>56</v>
      </c>
      <c r="X250">
        <v>0</v>
      </c>
      <c r="Y250">
        <v>4.375</v>
      </c>
      <c r="Z250">
        <v>3.0904761904761906</v>
      </c>
      <c r="AA250">
        <v>0.70639455782312932</v>
      </c>
      <c r="AB250">
        <v>1.0595918367346937</v>
      </c>
      <c r="AC250">
        <v>0</v>
      </c>
      <c r="AD250">
        <v>0.94375963020030829</v>
      </c>
      <c r="AE250">
        <v>1.4156394453004622</v>
      </c>
      <c r="AF250">
        <v>0</v>
      </c>
      <c r="AJ250">
        <v>249</v>
      </c>
      <c r="AK250">
        <f>SUBTOTAL(9,EffortOutcomesAG0[[#This Row],[Allocation]:[Iin]])</f>
        <v>11.590861660534783</v>
      </c>
      <c r="AL250" t="str">
        <f>EffortOutcomesAG0[[#This Row],[WARDS]]&amp;EffortOutcomesAG0[[#This Row],[Role]]&amp;EffortOutcomesAG0[[#This Row],[Shifts]]</f>
        <v>WARACSEAM</v>
      </c>
    </row>
    <row r="251" spans="2:38" x14ac:dyDescent="0.25">
      <c r="B251" s="8">
        <f>IF(EffortOutcomesAG0[[#This Row],[Apn]]=0,10,LOG(EffortOutcomesAG0[[#This Row],[Apn]]))</f>
        <v>-0.15095265529188204</v>
      </c>
      <c r="C251" s="8">
        <f>IF(EffortOutcomesAG0[[#This Row],[Ein]]=0,10,LOG(EffortOutcomesAG0[[#This Row],[Ein]]))</f>
        <v>10</v>
      </c>
      <c r="D251" s="8">
        <f>IF(EffortOutcomesAG0[[#This Row],[Iin]]=0,10,LOG(EffortOutcomesAG0[[#This Row],[Iin]]))</f>
        <v>10</v>
      </c>
      <c r="E251" s="8">
        <f>Kx-EffortOutcomesAG0[[#This Row],[Xp]]</f>
        <v>0.15095265529188204</v>
      </c>
      <c r="F251" s="8">
        <f>Ky-EffortOutcomesAG0[[#This Row],[Yp]]</f>
        <v>-11</v>
      </c>
      <c r="G251" s="8">
        <f>Kz-EffortOutcomesAG0[[#This Row],[Zp]]</f>
        <v>-9</v>
      </c>
      <c r="H251" s="8">
        <f>EffortOutcomesAG0[[#This Row],[Kpy]]*KSc-EffortOutcomesAG0[[#This Row],[KPz]]*KSb</f>
        <v>20</v>
      </c>
      <c r="I251" s="8">
        <f>-1*(EffortOutcomesAG0[[#This Row],[KPx]]*KSc-EffortOutcomesAG0[[#This Row],[KPz]]*KSa)</f>
        <v>0.15095265529188204</v>
      </c>
      <c r="J251" s="8">
        <f>(EffortOutcomesAG0[[#This Row],[KPx]]*$C$2-EffortOutcomesAG0[[#This Row],[Kpy]]*KSa)</f>
        <v>1.5095265529188204</v>
      </c>
      <c r="K251" s="8">
        <f>EffortOutcomesAG0[[#This Row],[Kpy]]*KTc-EffortOutcomesAG0[[#This Row],[KPz]]*KTb</f>
        <v>2</v>
      </c>
      <c r="L251" s="8">
        <f>-1*(EffortOutcomesAG0[[#This Row],[KPx]]*KTc-EffortOutcomesAG0[[#This Row],[KPz]]*KTa)</f>
        <v>-17.849047344708119</v>
      </c>
      <c r="M251" s="8">
        <f>(EffortOutcomesAG0[[#This Row],[KPx]]*KTb-EffortOutcomesAG0[[#This Row],[Kpy]]*KTa)</f>
        <v>21.849047344708119</v>
      </c>
      <c r="N251" s="8">
        <f>-EffortOutcomesAG0[[#This Row],[Xp]]*a+EffortOutcomesAG0[[#This Row],[Yp]]*b+EffortOutcomesAG0[[#This Row],[Zp]]*c_</f>
        <v>40</v>
      </c>
      <c r="O251">
        <f>-IF(EffortOutcomesAG0[[#This Row],[Column2]]&gt;0,1,-1)*SQRT(EffortOutcomesAG0[[#This Row],[KPx''i]]^2+EffortOutcomesAG0[[#This Row],[KPx''j]]^2+EffortOutcomesAG0[[#This Row],[KPx''k]]^2)/Ksmag/Scale</f>
        <v>-14.182761668978763</v>
      </c>
      <c r="P251" s="9">
        <f>SQRT(EffortOutcomesAG0[[#This Row],[Kpy''i]]^2+EffortOutcomesAG0[[#This Row],[KPy''j]]^2+EffortOutcomesAG0[[#This Row],[KPy''k]]^2)/KTmag/Scale</f>
        <v>11.546784263630352</v>
      </c>
      <c r="Q2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1" s="14">
        <v>44906</v>
      </c>
      <c r="U251" s="9" t="s">
        <v>57</v>
      </c>
      <c r="V251" t="s">
        <v>55</v>
      </c>
      <c r="W251" t="s">
        <v>56</v>
      </c>
      <c r="X251">
        <v>0</v>
      </c>
      <c r="Y251">
        <v>4.375</v>
      </c>
      <c r="Z251">
        <v>3.0904761904761906</v>
      </c>
      <c r="AA251">
        <v>0.70639455782312932</v>
      </c>
      <c r="AB251">
        <v>1.0595918367346937</v>
      </c>
      <c r="AC251">
        <v>0</v>
      </c>
      <c r="AD251">
        <v>0.94375963020030829</v>
      </c>
      <c r="AE251">
        <v>1.4156394453004622</v>
      </c>
      <c r="AF251">
        <v>0</v>
      </c>
      <c r="AJ251">
        <v>250</v>
      </c>
      <c r="AK251">
        <f>SUBTOTAL(9,EffortOutcomesAG0[[#This Row],[Allocation]:[Iin]])</f>
        <v>11.590861660534783</v>
      </c>
      <c r="AL251" t="str">
        <f>EffortOutcomesAG0[[#This Row],[WARDS]]&amp;EffortOutcomesAG0[[#This Row],[Role]]&amp;EffortOutcomesAG0[[#This Row],[Shifts]]</f>
        <v>WATTCSEAM</v>
      </c>
    </row>
    <row r="252" spans="2:38" x14ac:dyDescent="0.25">
      <c r="B252" s="8">
        <f>IF(EffortOutcomesAG0[[#This Row],[Apn]]=0,10,LOG(EffortOutcomesAG0[[#This Row],[Apn]]))</f>
        <v>-0.17508633500860143</v>
      </c>
      <c r="C252" s="8">
        <f>IF(EffortOutcomesAG0[[#This Row],[Ein]]=0,10,LOG(EffortOutcomesAG0[[#This Row],[Ein]]))</f>
        <v>10</v>
      </c>
      <c r="D252" s="8">
        <f>IF(EffortOutcomesAG0[[#This Row],[Iin]]=0,10,LOG(EffortOutcomesAG0[[#This Row],[Iin]]))</f>
        <v>10</v>
      </c>
      <c r="E252" s="8">
        <f>Kx-EffortOutcomesAG0[[#This Row],[Xp]]</f>
        <v>0.17508633500860143</v>
      </c>
      <c r="F252" s="8">
        <f>Ky-EffortOutcomesAG0[[#This Row],[Yp]]</f>
        <v>-11</v>
      </c>
      <c r="G252" s="8">
        <f>Kz-EffortOutcomesAG0[[#This Row],[Zp]]</f>
        <v>-9</v>
      </c>
      <c r="H252" s="8">
        <f>EffortOutcomesAG0[[#This Row],[Kpy]]*KSc-EffortOutcomesAG0[[#This Row],[KPz]]*KSb</f>
        <v>20</v>
      </c>
      <c r="I252" s="8">
        <f>-1*(EffortOutcomesAG0[[#This Row],[KPx]]*KSc-EffortOutcomesAG0[[#This Row],[KPz]]*KSa)</f>
        <v>0.17508633500860143</v>
      </c>
      <c r="J252" s="8">
        <f>(EffortOutcomesAG0[[#This Row],[KPx]]*$C$2-EffortOutcomesAG0[[#This Row],[Kpy]]*KSa)</f>
        <v>1.7508633500860142</v>
      </c>
      <c r="K252" s="8">
        <f>EffortOutcomesAG0[[#This Row],[Kpy]]*KTc-EffortOutcomesAG0[[#This Row],[KPz]]*KTb</f>
        <v>2</v>
      </c>
      <c r="L252" s="8">
        <f>-1*(EffortOutcomesAG0[[#This Row],[KPx]]*KTc-EffortOutcomesAG0[[#This Row],[KPz]]*KTa)</f>
        <v>-17.824913664991399</v>
      </c>
      <c r="M252" s="8">
        <f>(EffortOutcomesAG0[[#This Row],[KPx]]*KTb-EffortOutcomesAG0[[#This Row],[Kpy]]*KTa)</f>
        <v>21.824913664991399</v>
      </c>
      <c r="N252" s="8">
        <f>-EffortOutcomesAG0[[#This Row],[Xp]]*a+EffortOutcomesAG0[[#This Row],[Yp]]*b+EffortOutcomesAG0[[#This Row],[Zp]]*c_</f>
        <v>40</v>
      </c>
      <c r="O252">
        <f>-IF(EffortOutcomesAG0[[#This Row],[Column2]]&gt;0,1,-1)*SQRT(EffortOutcomesAG0[[#This Row],[KPx''i]]^2+EffortOutcomesAG0[[#This Row],[KPx''j]]^2+EffortOutcomesAG0[[#This Row],[KPx''k]]^2)/Ksmag/Scale</f>
        <v>-14.196763322944092</v>
      </c>
      <c r="P252" s="9">
        <f>SQRT(EffortOutcomesAG0[[#This Row],[Kpy''i]]^2+EffortOutcomesAG0[[#This Row],[KPy''j]]^2+EffortOutcomesAG0[[#This Row],[KPy''k]]^2)/KTmag/Scale</f>
        <v>11.532955704189087</v>
      </c>
      <c r="Q2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2" s="14">
        <v>44906</v>
      </c>
      <c r="U252" s="9" t="s">
        <v>54</v>
      </c>
      <c r="V252" t="s">
        <v>55</v>
      </c>
      <c r="W252" t="s">
        <v>56</v>
      </c>
      <c r="X252">
        <v>0</v>
      </c>
      <c r="Y252">
        <v>2.3125</v>
      </c>
      <c r="Z252">
        <v>1.5452380952380953</v>
      </c>
      <c r="AA252">
        <v>0.66821106821106824</v>
      </c>
      <c r="AB252">
        <v>1.0023166023166021</v>
      </c>
      <c r="AC252">
        <v>0</v>
      </c>
      <c r="AD252">
        <v>0.99768875192604012</v>
      </c>
      <c r="AE252">
        <v>1.4965331278890601</v>
      </c>
      <c r="AF252">
        <v>0</v>
      </c>
      <c r="AJ252">
        <v>251</v>
      </c>
      <c r="AK252">
        <f>SUBTOTAL(9,EffortOutcomesAG0[[#This Row],[Allocation]:[Iin]])</f>
        <v>8.0224876455808651</v>
      </c>
      <c r="AL252" t="str">
        <f>EffortOutcomesAG0[[#This Row],[WARDS]]&amp;EffortOutcomesAG0[[#This Row],[Role]]&amp;EffortOutcomesAG0[[#This Row],[Shifts]]</f>
        <v>BANKCSEAM</v>
      </c>
    </row>
    <row r="253" spans="2:38" x14ac:dyDescent="0.25">
      <c r="B253" s="8">
        <f>IF(EffortOutcomesAG0[[#This Row],[Apn]]=0,10,LOG(EffortOutcomesAG0[[#This Row],[Apn]]))</f>
        <v>10</v>
      </c>
      <c r="C253" s="8">
        <f>IF(EffortOutcomesAG0[[#This Row],[Ein]]=0,10,LOG(EffortOutcomesAG0[[#This Row],[Ein]]))</f>
        <v>10</v>
      </c>
      <c r="D253" s="8">
        <f>IF(EffortOutcomesAG0[[#This Row],[Iin]]=0,10,LOG(EffortOutcomesAG0[[#This Row],[Iin]]))</f>
        <v>10</v>
      </c>
      <c r="E253" s="8">
        <f>Kx-EffortOutcomesAG0[[#This Row],[Xp]]</f>
        <v>-10</v>
      </c>
      <c r="F253" s="8">
        <f>Ky-EffortOutcomesAG0[[#This Row],[Yp]]</f>
        <v>-11</v>
      </c>
      <c r="G253" s="8">
        <f>Kz-EffortOutcomesAG0[[#This Row],[Zp]]</f>
        <v>-9</v>
      </c>
      <c r="H253" s="8">
        <f>EffortOutcomesAG0[[#This Row],[Kpy]]*KSc-EffortOutcomesAG0[[#This Row],[KPz]]*KSb</f>
        <v>20</v>
      </c>
      <c r="I253" s="8">
        <f>-1*(EffortOutcomesAG0[[#This Row],[KPx]]*KSc-EffortOutcomesAG0[[#This Row],[KPz]]*KSa)</f>
        <v>-10</v>
      </c>
      <c r="J253" s="8">
        <f>(EffortOutcomesAG0[[#This Row],[KPx]]*$C$2-EffortOutcomesAG0[[#This Row],[Kpy]]*KSa)</f>
        <v>-100</v>
      </c>
      <c r="K253" s="8">
        <f>EffortOutcomesAG0[[#This Row],[Kpy]]*KTc-EffortOutcomesAG0[[#This Row],[KPz]]*KTb</f>
        <v>2</v>
      </c>
      <c r="L253" s="8">
        <f>-1*(EffortOutcomesAG0[[#This Row],[KPx]]*KTc-EffortOutcomesAG0[[#This Row],[KPz]]*KTa)</f>
        <v>-28</v>
      </c>
      <c r="M253" s="8">
        <f>(EffortOutcomesAG0[[#This Row],[KPx]]*KTb-EffortOutcomesAG0[[#This Row],[Kpy]]*KTa)</f>
        <v>32</v>
      </c>
      <c r="N253" s="8">
        <f>-EffortOutcomesAG0[[#This Row],[Xp]]*a+EffortOutcomesAG0[[#This Row],[Yp]]*b+EffortOutcomesAG0[[#This Row],[Zp]]*c_</f>
        <v>40</v>
      </c>
      <c r="O253">
        <f>-IF(EffortOutcomesAG0[[#This Row],[Column2]]&gt;0,1,-1)*SQRT(EffortOutcomesAG0[[#This Row],[KPx''i]]^2+EffortOutcomesAG0[[#This Row],[KPx''j]]^2+EffortOutcomesAG0[[#This Row],[KPx''k]]^2)/Ksmag/Scale</f>
        <v>-72.456883730947197</v>
      </c>
      <c r="P253" s="9">
        <f>SQRT(EffortOutcomesAG0[[#This Row],[Kpy''i]]^2+EffortOutcomesAG0[[#This Row],[KPy''j]]^2+EffortOutcomesAG0[[#This Row],[KPy''k]]^2)/KTmag/Scale</f>
        <v>17.37814719698277</v>
      </c>
      <c r="Q2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3" s="14">
        <v>44906</v>
      </c>
      <c r="U253" s="9" t="s">
        <v>76</v>
      </c>
      <c r="V253" t="s">
        <v>55</v>
      </c>
      <c r="W253" t="s">
        <v>56</v>
      </c>
      <c r="X253">
        <v>0</v>
      </c>
      <c r="Y253">
        <v>0</v>
      </c>
      <c r="Z253">
        <v>0</v>
      </c>
      <c r="AJ253">
        <v>252</v>
      </c>
      <c r="AK253">
        <f>SUBTOTAL(9,EffortOutcomesAG0[[#This Row],[Allocation]:[Iin]])</f>
        <v>0</v>
      </c>
      <c r="AL253" t="str">
        <f>EffortOutcomesAG0[[#This Row],[WARDS]]&amp;EffortOutcomesAG0[[#This Row],[Role]]&amp;EffortOutcomesAG0[[#This Row],[Shifts]]</f>
        <v>OtherCSEAM</v>
      </c>
    </row>
    <row r="254" spans="2:38" x14ac:dyDescent="0.25">
      <c r="B254" s="8">
        <f>IF(EffortOutcomesAG0[[#This Row],[Apn]]=0,10,LOG(EffortOutcomesAG0[[#This Row],[Apn]]))</f>
        <v>10</v>
      </c>
      <c r="C254" s="8">
        <f>IF(EffortOutcomesAG0[[#This Row],[Ein]]=0,10,LOG(EffortOutcomesAG0[[#This Row],[Ein]]))</f>
        <v>10</v>
      </c>
      <c r="D254" s="8">
        <f>IF(EffortOutcomesAG0[[#This Row],[Iin]]=0,10,LOG(EffortOutcomesAG0[[#This Row],[Iin]]))</f>
        <v>10</v>
      </c>
      <c r="E254" s="8">
        <f>Kx-EffortOutcomesAG0[[#This Row],[Xp]]</f>
        <v>-10</v>
      </c>
      <c r="F254" s="8">
        <f>Ky-EffortOutcomesAG0[[#This Row],[Yp]]</f>
        <v>-11</v>
      </c>
      <c r="G254" s="8">
        <f>Kz-EffortOutcomesAG0[[#This Row],[Zp]]</f>
        <v>-9</v>
      </c>
      <c r="H254" s="8">
        <f>EffortOutcomesAG0[[#This Row],[Kpy]]*KSc-EffortOutcomesAG0[[#This Row],[KPz]]*KSb</f>
        <v>20</v>
      </c>
      <c r="I254" s="8">
        <f>-1*(EffortOutcomesAG0[[#This Row],[KPx]]*KSc-EffortOutcomesAG0[[#This Row],[KPz]]*KSa)</f>
        <v>-10</v>
      </c>
      <c r="J254" s="8">
        <f>(EffortOutcomesAG0[[#This Row],[KPx]]*$C$2-EffortOutcomesAG0[[#This Row],[Kpy]]*KSa)</f>
        <v>-100</v>
      </c>
      <c r="K254" s="8">
        <f>EffortOutcomesAG0[[#This Row],[Kpy]]*KTc-EffortOutcomesAG0[[#This Row],[KPz]]*KTb</f>
        <v>2</v>
      </c>
      <c r="L254" s="8">
        <f>-1*(EffortOutcomesAG0[[#This Row],[KPx]]*KTc-EffortOutcomesAG0[[#This Row],[KPz]]*KTa)</f>
        <v>-28</v>
      </c>
      <c r="M254" s="8">
        <f>(EffortOutcomesAG0[[#This Row],[KPx]]*KTb-EffortOutcomesAG0[[#This Row],[Kpy]]*KTa)</f>
        <v>32</v>
      </c>
      <c r="N254" s="8">
        <f>-EffortOutcomesAG0[[#This Row],[Xp]]*a+EffortOutcomesAG0[[#This Row],[Yp]]*b+EffortOutcomesAG0[[#This Row],[Zp]]*c_</f>
        <v>40</v>
      </c>
      <c r="O254">
        <f>-IF(EffortOutcomesAG0[[#This Row],[Column2]]&gt;0,1,-1)*SQRT(EffortOutcomesAG0[[#This Row],[KPx''i]]^2+EffortOutcomesAG0[[#This Row],[KPx''j]]^2+EffortOutcomesAG0[[#This Row],[KPx''k]]^2)/Ksmag/Scale</f>
        <v>-72.456883730947197</v>
      </c>
      <c r="P254" s="9">
        <f>SQRT(EffortOutcomesAG0[[#This Row],[Kpy''i]]^2+EffortOutcomesAG0[[#This Row],[KPy''j]]^2+EffortOutcomesAG0[[#This Row],[KPy''k]]^2)/KTmag/Scale</f>
        <v>17.37814719698277</v>
      </c>
      <c r="Q2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4" s="14">
        <v>44907</v>
      </c>
      <c r="U254" s="9" t="s">
        <v>76</v>
      </c>
      <c r="V254" t="s">
        <v>55</v>
      </c>
      <c r="W254" t="s">
        <v>56</v>
      </c>
      <c r="X254">
        <v>0</v>
      </c>
      <c r="Y254">
        <v>0</v>
      </c>
      <c r="Z254">
        <v>0</v>
      </c>
      <c r="AJ254">
        <v>253</v>
      </c>
      <c r="AK254">
        <f>SUBTOTAL(9,EffortOutcomesAG0[[#This Row],[Allocation]:[Iin]])</f>
        <v>0</v>
      </c>
      <c r="AL254" t="str">
        <f>EffortOutcomesAG0[[#This Row],[WARDS]]&amp;EffortOutcomesAG0[[#This Row],[Role]]&amp;EffortOutcomesAG0[[#This Row],[Shifts]]</f>
        <v>OtherCSEAM</v>
      </c>
    </row>
    <row r="255" spans="2:38" x14ac:dyDescent="0.25">
      <c r="B255" s="8">
        <f>IF(EffortOutcomesAG0[[#This Row],[Apn]]=0,10,LOG(EffortOutcomesAG0[[#This Row],[Apn]]))</f>
        <v>1.2668968191029327E-2</v>
      </c>
      <c r="C255" s="8">
        <f>IF(EffortOutcomesAG0[[#This Row],[Ein]]=0,10,LOG(EffortOutcomesAG0[[#This Row],[Ein]]))</f>
        <v>10</v>
      </c>
      <c r="D255" s="8">
        <f>IF(EffortOutcomesAG0[[#This Row],[Iin]]=0,10,LOG(EffortOutcomesAG0[[#This Row],[Iin]]))</f>
        <v>10</v>
      </c>
      <c r="E255" s="8">
        <f>Kx-EffortOutcomesAG0[[#This Row],[Xp]]</f>
        <v>-1.2668968191029327E-2</v>
      </c>
      <c r="F255" s="8">
        <f>Ky-EffortOutcomesAG0[[#This Row],[Yp]]</f>
        <v>-11</v>
      </c>
      <c r="G255" s="8">
        <f>Kz-EffortOutcomesAG0[[#This Row],[Zp]]</f>
        <v>-9</v>
      </c>
      <c r="H255" s="8">
        <f>EffortOutcomesAG0[[#This Row],[Kpy]]*KSc-EffortOutcomesAG0[[#This Row],[KPz]]*KSb</f>
        <v>20</v>
      </c>
      <c r="I255" s="8">
        <f>-1*(EffortOutcomesAG0[[#This Row],[KPx]]*KSc-EffortOutcomesAG0[[#This Row],[KPz]]*KSa)</f>
        <v>-1.2668968191029327E-2</v>
      </c>
      <c r="J255" s="8">
        <f>(EffortOutcomesAG0[[#This Row],[KPx]]*$C$2-EffortOutcomesAG0[[#This Row],[Kpy]]*KSa)</f>
        <v>-0.12668968191029328</v>
      </c>
      <c r="K255" s="8">
        <f>EffortOutcomesAG0[[#This Row],[Kpy]]*KTc-EffortOutcomesAG0[[#This Row],[KPz]]*KTb</f>
        <v>2</v>
      </c>
      <c r="L255" s="8">
        <f>-1*(EffortOutcomesAG0[[#This Row],[KPx]]*KTc-EffortOutcomesAG0[[#This Row],[KPz]]*KTa)</f>
        <v>-18.012668968191029</v>
      </c>
      <c r="M255" s="8">
        <f>(EffortOutcomesAG0[[#This Row],[KPx]]*KTb-EffortOutcomesAG0[[#This Row],[Kpy]]*KTa)</f>
        <v>22.012668968191029</v>
      </c>
      <c r="N255" s="8">
        <f>-EffortOutcomesAG0[[#This Row],[Xp]]*a+EffortOutcomesAG0[[#This Row],[Yp]]*b+EffortOutcomesAG0[[#This Row],[Zp]]*c_</f>
        <v>40</v>
      </c>
      <c r="O255">
        <f>-IF(EffortOutcomesAG0[[#This Row],[Column2]]&gt;0,1,-1)*SQRT(EffortOutcomesAG0[[#This Row],[KPx''i]]^2+EffortOutcomesAG0[[#This Row],[KPx''j]]^2+EffortOutcomesAG0[[#This Row],[KPx''k]]^2)/Ksmag/Scale</f>
        <v>-14.142422189608427</v>
      </c>
      <c r="P255" s="9">
        <f>SQRT(EffortOutcomesAG0[[#This Row],[Kpy''i]]^2+EffortOutcomesAG0[[#This Row],[KPy''j]]^2+EffortOutcomesAG0[[#This Row],[KPy''k]]^2)/KTmag/Scale</f>
        <v>11.640545795199298</v>
      </c>
      <c r="Q2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5" s="14">
        <v>44907</v>
      </c>
      <c r="U255" s="9" t="s">
        <v>54</v>
      </c>
      <c r="V255" t="s">
        <v>55</v>
      </c>
      <c r="W255" t="s">
        <v>56</v>
      </c>
      <c r="X255">
        <v>0</v>
      </c>
      <c r="Y255">
        <v>2.3125</v>
      </c>
      <c r="Z255">
        <v>2.3809523809523809</v>
      </c>
      <c r="AA255">
        <v>1.0296010296010296</v>
      </c>
      <c r="AB255">
        <v>1.5444015444015442</v>
      </c>
      <c r="AC255">
        <v>0</v>
      </c>
      <c r="AD255">
        <v>0.64750000000000008</v>
      </c>
      <c r="AE255">
        <v>0.97125000000000006</v>
      </c>
      <c r="AF255">
        <v>0</v>
      </c>
      <c r="AJ255">
        <v>254</v>
      </c>
      <c r="AK255">
        <f>SUBTOTAL(9,EffortOutcomesAG0[[#This Row],[Allocation]:[Iin]])</f>
        <v>8.8862049549549553</v>
      </c>
      <c r="AL255" t="str">
        <f>EffortOutcomesAG0[[#This Row],[WARDS]]&amp;EffortOutcomesAG0[[#This Row],[Role]]&amp;EffortOutcomesAG0[[#This Row],[Shifts]]</f>
        <v>BANKCSEAM</v>
      </c>
    </row>
    <row r="256" spans="2:38" x14ac:dyDescent="0.25">
      <c r="B256" s="8">
        <f>IF(EffortOutcomesAG0[[#This Row],[Apn]]=0,10,LOG(EffortOutcomesAG0[[#This Row],[Apn]]))</f>
        <v>3.6802647907748724E-2</v>
      </c>
      <c r="C256" s="8">
        <f>IF(EffortOutcomesAG0[[#This Row],[Ein]]=0,10,LOG(EffortOutcomesAG0[[#This Row],[Ein]]))</f>
        <v>10</v>
      </c>
      <c r="D256" s="8">
        <f>IF(EffortOutcomesAG0[[#This Row],[Iin]]=0,10,LOG(EffortOutcomesAG0[[#This Row],[Iin]]))</f>
        <v>10</v>
      </c>
      <c r="E256" s="8">
        <f>Kx-EffortOutcomesAG0[[#This Row],[Xp]]</f>
        <v>-3.6802647907748724E-2</v>
      </c>
      <c r="F256" s="8">
        <f>Ky-EffortOutcomesAG0[[#This Row],[Yp]]</f>
        <v>-11</v>
      </c>
      <c r="G256" s="8">
        <f>Kz-EffortOutcomesAG0[[#This Row],[Zp]]</f>
        <v>-9</v>
      </c>
      <c r="H256" s="8">
        <f>EffortOutcomesAG0[[#This Row],[Kpy]]*KSc-EffortOutcomesAG0[[#This Row],[KPz]]*KSb</f>
        <v>20</v>
      </c>
      <c r="I256" s="8">
        <f>-1*(EffortOutcomesAG0[[#This Row],[KPx]]*KSc-EffortOutcomesAG0[[#This Row],[KPz]]*KSa)</f>
        <v>-3.6802647907748724E-2</v>
      </c>
      <c r="J256" s="8">
        <f>(EffortOutcomesAG0[[#This Row],[KPx]]*$C$2-EffortOutcomesAG0[[#This Row],[Kpy]]*KSa)</f>
        <v>-0.36802647907748726</v>
      </c>
      <c r="K256" s="8">
        <f>EffortOutcomesAG0[[#This Row],[Kpy]]*KTc-EffortOutcomesAG0[[#This Row],[KPz]]*KTb</f>
        <v>2</v>
      </c>
      <c r="L256" s="8">
        <f>-1*(EffortOutcomesAG0[[#This Row],[KPx]]*KTc-EffortOutcomesAG0[[#This Row],[KPz]]*KTa)</f>
        <v>-18.036802647907749</v>
      </c>
      <c r="M256" s="8">
        <f>(EffortOutcomesAG0[[#This Row],[KPx]]*KTb-EffortOutcomesAG0[[#This Row],[Kpy]]*KTa)</f>
        <v>22.036802647907749</v>
      </c>
      <c r="N256" s="8">
        <f>-EffortOutcomesAG0[[#This Row],[Xp]]*a+EffortOutcomesAG0[[#This Row],[Yp]]*b+EffortOutcomesAG0[[#This Row],[Zp]]*c_</f>
        <v>40</v>
      </c>
      <c r="O256">
        <f>-IF(EffortOutcomesAG0[[#This Row],[Column2]]&gt;0,1,-1)*SQRT(EffortOutcomesAG0[[#This Row],[KPx''i]]^2+EffortOutcomesAG0[[#This Row],[KPx''j]]^2+EffortOutcomesAG0[[#This Row],[KPx''k]]^2)/Ksmag/Scale</f>
        <v>-14.144553685503745</v>
      </c>
      <c r="P256" s="9">
        <f>SQRT(EffortOutcomesAG0[[#This Row],[Kpy''i]]^2+EffortOutcomesAG0[[#This Row],[KPy''j]]^2+EffortOutcomesAG0[[#This Row],[KPy''k]]^2)/KTmag/Scale</f>
        <v>11.65437629320996</v>
      </c>
      <c r="Q2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6" s="14">
        <v>44907</v>
      </c>
      <c r="U256" s="9" t="s">
        <v>57</v>
      </c>
      <c r="V256" t="s">
        <v>55</v>
      </c>
      <c r="W256" t="s">
        <v>56</v>
      </c>
      <c r="X256">
        <v>0</v>
      </c>
      <c r="Y256">
        <v>4.375</v>
      </c>
      <c r="Z256">
        <v>4.7619047619047619</v>
      </c>
      <c r="AA256">
        <v>1.08843537414966</v>
      </c>
      <c r="AB256">
        <v>1.6326530612244896</v>
      </c>
      <c r="AC256">
        <v>0</v>
      </c>
      <c r="AD256">
        <v>0.61250000000000004</v>
      </c>
      <c r="AE256">
        <v>0.91874999999999996</v>
      </c>
      <c r="AF256">
        <v>0</v>
      </c>
      <c r="AJ256">
        <v>255</v>
      </c>
      <c r="AK256">
        <f>SUBTOTAL(9,EffortOutcomesAG0[[#This Row],[Allocation]:[Iin]])</f>
        <v>13.389243197278912</v>
      </c>
      <c r="AL256" t="str">
        <f>EffortOutcomesAG0[[#This Row],[WARDS]]&amp;EffortOutcomesAG0[[#This Row],[Role]]&amp;EffortOutcomesAG0[[#This Row],[Shifts]]</f>
        <v>WATTCSEAM</v>
      </c>
    </row>
    <row r="257" spans="2:38" x14ac:dyDescent="0.25">
      <c r="B257" s="8">
        <f>IF(EffortOutcomesAG0[[#This Row],[Apn]]=0,10,LOG(EffortOutcomesAG0[[#This Row],[Apn]]))</f>
        <v>3.6802647907748724E-2</v>
      </c>
      <c r="C257" s="8">
        <f>IF(EffortOutcomesAG0[[#This Row],[Ein]]=0,10,LOG(EffortOutcomesAG0[[#This Row],[Ein]]))</f>
        <v>10</v>
      </c>
      <c r="D257" s="8">
        <f>IF(EffortOutcomesAG0[[#This Row],[Iin]]=0,10,LOG(EffortOutcomesAG0[[#This Row],[Iin]]))</f>
        <v>10</v>
      </c>
      <c r="E257" s="8">
        <f>Kx-EffortOutcomesAG0[[#This Row],[Xp]]</f>
        <v>-3.6802647907748724E-2</v>
      </c>
      <c r="F257" s="8">
        <f>Ky-EffortOutcomesAG0[[#This Row],[Yp]]</f>
        <v>-11</v>
      </c>
      <c r="G257" s="8">
        <f>Kz-EffortOutcomesAG0[[#This Row],[Zp]]</f>
        <v>-9</v>
      </c>
      <c r="H257" s="8">
        <f>EffortOutcomesAG0[[#This Row],[Kpy]]*KSc-EffortOutcomesAG0[[#This Row],[KPz]]*KSb</f>
        <v>20</v>
      </c>
      <c r="I257" s="8">
        <f>-1*(EffortOutcomesAG0[[#This Row],[KPx]]*KSc-EffortOutcomesAG0[[#This Row],[KPz]]*KSa)</f>
        <v>-3.6802647907748724E-2</v>
      </c>
      <c r="J257" s="8">
        <f>(EffortOutcomesAG0[[#This Row],[KPx]]*$C$2-EffortOutcomesAG0[[#This Row],[Kpy]]*KSa)</f>
        <v>-0.36802647907748726</v>
      </c>
      <c r="K257" s="8">
        <f>EffortOutcomesAG0[[#This Row],[Kpy]]*KTc-EffortOutcomesAG0[[#This Row],[KPz]]*KTb</f>
        <v>2</v>
      </c>
      <c r="L257" s="8">
        <f>-1*(EffortOutcomesAG0[[#This Row],[KPx]]*KTc-EffortOutcomesAG0[[#This Row],[KPz]]*KTa)</f>
        <v>-18.036802647907749</v>
      </c>
      <c r="M257" s="8">
        <f>(EffortOutcomesAG0[[#This Row],[KPx]]*KTb-EffortOutcomesAG0[[#This Row],[Kpy]]*KTa)</f>
        <v>22.036802647907749</v>
      </c>
      <c r="N257" s="8">
        <f>-EffortOutcomesAG0[[#This Row],[Xp]]*a+EffortOutcomesAG0[[#This Row],[Yp]]*b+EffortOutcomesAG0[[#This Row],[Zp]]*c_</f>
        <v>40</v>
      </c>
      <c r="O257">
        <f>-IF(EffortOutcomesAG0[[#This Row],[Column2]]&gt;0,1,-1)*SQRT(EffortOutcomesAG0[[#This Row],[KPx''i]]^2+EffortOutcomesAG0[[#This Row],[KPx''j]]^2+EffortOutcomesAG0[[#This Row],[KPx''k]]^2)/Ksmag/Scale</f>
        <v>-14.144553685503745</v>
      </c>
      <c r="P257" s="9">
        <f>SQRT(EffortOutcomesAG0[[#This Row],[Kpy''i]]^2+EffortOutcomesAG0[[#This Row],[KPy''j]]^2+EffortOutcomesAG0[[#This Row],[KPy''k]]^2)/KTmag/Scale</f>
        <v>11.65437629320996</v>
      </c>
      <c r="Q2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7" s="14">
        <v>44907</v>
      </c>
      <c r="U257" s="9" t="s">
        <v>58</v>
      </c>
      <c r="V257" t="s">
        <v>55</v>
      </c>
      <c r="W257" t="s">
        <v>56</v>
      </c>
      <c r="X257">
        <v>0</v>
      </c>
      <c r="Y257">
        <v>4.375</v>
      </c>
      <c r="Z257">
        <v>4.7619047619047619</v>
      </c>
      <c r="AA257">
        <v>1.08843537414966</v>
      </c>
      <c r="AB257">
        <v>1.6326530612244896</v>
      </c>
      <c r="AC257">
        <v>0</v>
      </c>
      <c r="AD257">
        <v>0.61250000000000004</v>
      </c>
      <c r="AE257">
        <v>0.91874999999999996</v>
      </c>
      <c r="AF257">
        <v>0</v>
      </c>
      <c r="AJ257">
        <v>256</v>
      </c>
      <c r="AK257">
        <f>SUBTOTAL(9,EffortOutcomesAG0[[#This Row],[Allocation]:[Iin]])</f>
        <v>13.389243197278912</v>
      </c>
      <c r="AL257" t="str">
        <f>EffortOutcomesAG0[[#This Row],[WARDS]]&amp;EffortOutcomesAG0[[#This Row],[Role]]&amp;EffortOutcomesAG0[[#This Row],[Shifts]]</f>
        <v>WARACSEAM</v>
      </c>
    </row>
    <row r="258" spans="2:38" x14ac:dyDescent="0.25">
      <c r="B258" s="8">
        <f>IF(EffortOutcomesAG0[[#This Row],[Apn]]=0,10,LOG(EffortOutcomesAG0[[#This Row],[Apn]]))</f>
        <v>-1.3018784244008845E-3</v>
      </c>
      <c r="C258" s="8">
        <f>IF(EffortOutcomesAG0[[#This Row],[Ein]]=0,10,LOG(EffortOutcomesAG0[[#This Row],[Ein]]))</f>
        <v>10</v>
      </c>
      <c r="D258" s="8">
        <f>IF(EffortOutcomesAG0[[#This Row],[Iin]]=0,10,LOG(EffortOutcomesAG0[[#This Row],[Iin]]))</f>
        <v>10</v>
      </c>
      <c r="E258" s="8">
        <f>Kx-EffortOutcomesAG0[[#This Row],[Xp]]</f>
        <v>1.3018784244008845E-3</v>
      </c>
      <c r="F258" s="8">
        <f>Ky-EffortOutcomesAG0[[#This Row],[Yp]]</f>
        <v>-11</v>
      </c>
      <c r="G258" s="8">
        <f>Kz-EffortOutcomesAG0[[#This Row],[Zp]]</f>
        <v>-9</v>
      </c>
      <c r="H258" s="8">
        <f>EffortOutcomesAG0[[#This Row],[Kpy]]*KSc-EffortOutcomesAG0[[#This Row],[KPz]]*KSb</f>
        <v>20</v>
      </c>
      <c r="I258" s="8">
        <f>-1*(EffortOutcomesAG0[[#This Row],[KPx]]*KSc-EffortOutcomesAG0[[#This Row],[KPz]]*KSa)</f>
        <v>1.3018784244008845E-3</v>
      </c>
      <c r="J258" s="8">
        <f>(EffortOutcomesAG0[[#This Row],[KPx]]*$C$2-EffortOutcomesAG0[[#This Row],[Kpy]]*KSa)</f>
        <v>1.3018784244008845E-2</v>
      </c>
      <c r="K258" s="8">
        <f>EffortOutcomesAG0[[#This Row],[Kpy]]*KTc-EffortOutcomesAG0[[#This Row],[KPz]]*KTb</f>
        <v>2</v>
      </c>
      <c r="L258" s="8">
        <f>-1*(EffortOutcomesAG0[[#This Row],[KPx]]*KTc-EffortOutcomesAG0[[#This Row],[KPz]]*KTa)</f>
        <v>-17.9986981215756</v>
      </c>
      <c r="M258" s="8">
        <f>(EffortOutcomesAG0[[#This Row],[KPx]]*KTb-EffortOutcomesAG0[[#This Row],[Kpy]]*KTa)</f>
        <v>21.9986981215756</v>
      </c>
      <c r="N258" s="8">
        <f>-EffortOutcomesAG0[[#This Row],[Xp]]*a+EffortOutcomesAG0[[#This Row],[Yp]]*b+EffortOutcomesAG0[[#This Row],[Zp]]*c_</f>
        <v>40</v>
      </c>
      <c r="O258">
        <f>-IF(EffortOutcomesAG0[[#This Row],[Column2]]&gt;0,1,-1)*SQRT(EffortOutcomesAG0[[#This Row],[KPx''i]]^2+EffortOutcomesAG0[[#This Row],[KPx''j]]^2+EffortOutcomesAG0[[#This Row],[KPx''k]]^2)/Ksmag/Scale</f>
        <v>-14.142138649858277</v>
      </c>
      <c r="P258" s="9">
        <f>SQRT(EffortOutcomesAG0[[#This Row],[Kpy''i]]^2+EffortOutcomesAG0[[#This Row],[KPy''j]]^2+EffortOutcomesAG0[[#This Row],[KPy''k]]^2)/KTmag/Scale</f>
        <v>11.632539512905332</v>
      </c>
      <c r="Q2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8" s="14">
        <v>44908</v>
      </c>
      <c r="U258" s="9" t="s">
        <v>57</v>
      </c>
      <c r="V258" t="s">
        <v>55</v>
      </c>
      <c r="W258" t="s">
        <v>56</v>
      </c>
      <c r="X258">
        <v>0</v>
      </c>
      <c r="Y258">
        <v>4.375</v>
      </c>
      <c r="Z258">
        <v>4.3619047619047624</v>
      </c>
      <c r="AA258">
        <v>0.99700680272108855</v>
      </c>
      <c r="AB258">
        <v>1.4955102040816328</v>
      </c>
      <c r="AC258">
        <v>0</v>
      </c>
      <c r="AD258">
        <v>0.66866812227074224</v>
      </c>
      <c r="AE258">
        <v>1.0030021834061134</v>
      </c>
      <c r="AF258">
        <v>0</v>
      </c>
      <c r="AJ258">
        <v>257</v>
      </c>
      <c r="AK258">
        <f>SUBTOTAL(9,EffortOutcomesAG0[[#This Row],[Allocation]:[Iin]])</f>
        <v>12.901092074384341</v>
      </c>
      <c r="AL258" t="str">
        <f>EffortOutcomesAG0[[#This Row],[WARDS]]&amp;EffortOutcomesAG0[[#This Row],[Role]]&amp;EffortOutcomesAG0[[#This Row],[Shifts]]</f>
        <v>WATTCSEAM</v>
      </c>
    </row>
    <row r="259" spans="2:38" x14ac:dyDescent="0.25">
      <c r="B259" s="8">
        <f>IF(EffortOutcomesAG0[[#This Row],[Apn]]=0,10,LOG(EffortOutcomesAG0[[#This Row],[Apn]]))</f>
        <v>-2.5435558141120237E-2</v>
      </c>
      <c r="C259" s="8">
        <f>IF(EffortOutcomesAG0[[#This Row],[Ein]]=0,10,LOG(EffortOutcomesAG0[[#This Row],[Ein]]))</f>
        <v>10</v>
      </c>
      <c r="D259" s="8">
        <f>IF(EffortOutcomesAG0[[#This Row],[Iin]]=0,10,LOG(EffortOutcomesAG0[[#This Row],[Iin]]))</f>
        <v>10</v>
      </c>
      <c r="E259" s="8">
        <f>Kx-EffortOutcomesAG0[[#This Row],[Xp]]</f>
        <v>2.5435558141120237E-2</v>
      </c>
      <c r="F259" s="8">
        <f>Ky-EffortOutcomesAG0[[#This Row],[Yp]]</f>
        <v>-11</v>
      </c>
      <c r="G259" s="8">
        <f>Kz-EffortOutcomesAG0[[#This Row],[Zp]]</f>
        <v>-9</v>
      </c>
      <c r="H259" s="8">
        <f>EffortOutcomesAG0[[#This Row],[Kpy]]*KSc-EffortOutcomesAG0[[#This Row],[KPz]]*KSb</f>
        <v>20</v>
      </c>
      <c r="I259" s="8">
        <f>-1*(EffortOutcomesAG0[[#This Row],[KPx]]*KSc-EffortOutcomesAG0[[#This Row],[KPz]]*KSa)</f>
        <v>2.5435558141120237E-2</v>
      </c>
      <c r="J259" s="8">
        <f>(EffortOutcomesAG0[[#This Row],[KPx]]*$C$2-EffortOutcomesAG0[[#This Row],[Kpy]]*KSa)</f>
        <v>0.2543555814112024</v>
      </c>
      <c r="K259" s="8">
        <f>EffortOutcomesAG0[[#This Row],[Kpy]]*KTc-EffortOutcomesAG0[[#This Row],[KPz]]*KTb</f>
        <v>2</v>
      </c>
      <c r="L259" s="8">
        <f>-1*(EffortOutcomesAG0[[#This Row],[KPx]]*KTc-EffortOutcomesAG0[[#This Row],[KPz]]*KTa)</f>
        <v>-17.974564441858881</v>
      </c>
      <c r="M259" s="8">
        <f>(EffortOutcomesAG0[[#This Row],[KPx]]*KTb-EffortOutcomesAG0[[#This Row],[Kpy]]*KTa)</f>
        <v>21.974564441858881</v>
      </c>
      <c r="N259" s="8">
        <f>-EffortOutcomesAG0[[#This Row],[Xp]]*a+EffortOutcomesAG0[[#This Row],[Yp]]*b+EffortOutcomesAG0[[#This Row],[Zp]]*c_</f>
        <v>40</v>
      </c>
      <c r="O259">
        <f>-IF(EffortOutcomesAG0[[#This Row],[Column2]]&gt;0,1,-1)*SQRT(EffortOutcomesAG0[[#This Row],[KPx''i]]^2+EffortOutcomesAG0[[#This Row],[KPx''j]]^2+EffortOutcomesAG0[[#This Row],[KPx''k]]^2)/Ksmag/Scale</f>
        <v>-14.143290701414097</v>
      </c>
      <c r="P259" s="9">
        <f>SQRT(EffortOutcomesAG0[[#This Row],[Kpy''i]]^2+EffortOutcomesAG0[[#This Row],[KPy''j]]^2+EffortOutcomesAG0[[#This Row],[KPy''k]]^2)/KTmag/Scale</f>
        <v>11.618709403973879</v>
      </c>
      <c r="Q2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9" s="14">
        <v>44908</v>
      </c>
      <c r="U259" s="9" t="s">
        <v>54</v>
      </c>
      <c r="V259" t="s">
        <v>55</v>
      </c>
      <c r="W259" t="s">
        <v>56</v>
      </c>
      <c r="X259">
        <v>0</v>
      </c>
      <c r="Y259">
        <v>2.3125</v>
      </c>
      <c r="Z259">
        <v>2.1809523809523812</v>
      </c>
      <c r="AA259">
        <v>0.94311454311454324</v>
      </c>
      <c r="AB259">
        <v>1.4146718146718149</v>
      </c>
      <c r="AC259">
        <v>0</v>
      </c>
      <c r="AD259">
        <v>0.70687772925764181</v>
      </c>
      <c r="AE259">
        <v>1.0603165938864627</v>
      </c>
      <c r="AF259">
        <v>0</v>
      </c>
      <c r="AJ259">
        <v>258</v>
      </c>
      <c r="AK259">
        <f>SUBTOTAL(9,EffortOutcomesAG0[[#This Row],[Allocation]:[Iin]])</f>
        <v>8.6184330618828433</v>
      </c>
      <c r="AL259" t="str">
        <f>EffortOutcomesAG0[[#This Row],[WARDS]]&amp;EffortOutcomesAG0[[#This Row],[Role]]&amp;EffortOutcomesAG0[[#This Row],[Shifts]]</f>
        <v>BANKCSEAM</v>
      </c>
    </row>
    <row r="260" spans="2:38" x14ac:dyDescent="0.25">
      <c r="B260" s="8">
        <f>IF(EffortOutcomesAG0[[#This Row],[Apn]]=0,10,LOG(EffortOutcomesAG0[[#This Row],[Apn]]))</f>
        <v>10</v>
      </c>
      <c r="C260" s="8">
        <f>IF(EffortOutcomesAG0[[#This Row],[Ein]]=0,10,LOG(EffortOutcomesAG0[[#This Row],[Ein]]))</f>
        <v>10</v>
      </c>
      <c r="D260" s="8">
        <f>IF(EffortOutcomesAG0[[#This Row],[Iin]]=0,10,LOG(EffortOutcomesAG0[[#This Row],[Iin]]))</f>
        <v>10</v>
      </c>
      <c r="E260" s="8">
        <f>Kx-EffortOutcomesAG0[[#This Row],[Xp]]</f>
        <v>-10</v>
      </c>
      <c r="F260" s="8">
        <f>Ky-EffortOutcomesAG0[[#This Row],[Yp]]</f>
        <v>-11</v>
      </c>
      <c r="G260" s="8">
        <f>Kz-EffortOutcomesAG0[[#This Row],[Zp]]</f>
        <v>-9</v>
      </c>
      <c r="H260" s="8">
        <f>EffortOutcomesAG0[[#This Row],[Kpy]]*KSc-EffortOutcomesAG0[[#This Row],[KPz]]*KSb</f>
        <v>20</v>
      </c>
      <c r="I260" s="8">
        <f>-1*(EffortOutcomesAG0[[#This Row],[KPx]]*KSc-EffortOutcomesAG0[[#This Row],[KPz]]*KSa)</f>
        <v>-10</v>
      </c>
      <c r="J260" s="8">
        <f>(EffortOutcomesAG0[[#This Row],[KPx]]*$C$2-EffortOutcomesAG0[[#This Row],[Kpy]]*KSa)</f>
        <v>-100</v>
      </c>
      <c r="K260" s="8">
        <f>EffortOutcomesAG0[[#This Row],[Kpy]]*KTc-EffortOutcomesAG0[[#This Row],[KPz]]*KTb</f>
        <v>2</v>
      </c>
      <c r="L260" s="8">
        <f>-1*(EffortOutcomesAG0[[#This Row],[KPx]]*KTc-EffortOutcomesAG0[[#This Row],[KPz]]*KTa)</f>
        <v>-28</v>
      </c>
      <c r="M260" s="8">
        <f>(EffortOutcomesAG0[[#This Row],[KPx]]*KTb-EffortOutcomesAG0[[#This Row],[Kpy]]*KTa)</f>
        <v>32</v>
      </c>
      <c r="N260" s="8">
        <f>-EffortOutcomesAG0[[#This Row],[Xp]]*a+EffortOutcomesAG0[[#This Row],[Yp]]*b+EffortOutcomesAG0[[#This Row],[Zp]]*c_</f>
        <v>40</v>
      </c>
      <c r="O260">
        <f>-IF(EffortOutcomesAG0[[#This Row],[Column2]]&gt;0,1,-1)*SQRT(EffortOutcomesAG0[[#This Row],[KPx''i]]^2+EffortOutcomesAG0[[#This Row],[KPx''j]]^2+EffortOutcomesAG0[[#This Row],[KPx''k]]^2)/Ksmag/Scale</f>
        <v>-72.456883730947197</v>
      </c>
      <c r="P260" s="9">
        <f>SQRT(EffortOutcomesAG0[[#This Row],[Kpy''i]]^2+EffortOutcomesAG0[[#This Row],[KPy''j]]^2+EffortOutcomesAG0[[#This Row],[KPy''k]]^2)/KTmag/Scale</f>
        <v>17.37814719698277</v>
      </c>
      <c r="Q2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0" s="14">
        <v>44908</v>
      </c>
      <c r="U260" s="9" t="s">
        <v>76</v>
      </c>
      <c r="V260" t="s">
        <v>55</v>
      </c>
      <c r="W260" t="s">
        <v>56</v>
      </c>
      <c r="X260">
        <v>0</v>
      </c>
      <c r="Y260">
        <v>0</v>
      </c>
      <c r="Z260">
        <v>0</v>
      </c>
      <c r="AJ260">
        <v>259</v>
      </c>
      <c r="AK260">
        <f>SUBTOTAL(9,EffortOutcomesAG0[[#This Row],[Allocation]:[Iin]])</f>
        <v>0</v>
      </c>
      <c r="AL260" t="str">
        <f>EffortOutcomesAG0[[#This Row],[WARDS]]&amp;EffortOutcomesAG0[[#This Row],[Role]]&amp;EffortOutcomesAG0[[#This Row],[Shifts]]</f>
        <v>OtherCSEAM</v>
      </c>
    </row>
    <row r="261" spans="2:38" x14ac:dyDescent="0.25">
      <c r="B261" s="8">
        <f>IF(EffortOutcomesAG0[[#This Row],[Apn]]=0,10,LOG(EffortOutcomesAG0[[#This Row],[Apn]]))</f>
        <v>-1.3018784244008845E-3</v>
      </c>
      <c r="C261" s="8">
        <f>IF(EffortOutcomesAG0[[#This Row],[Ein]]=0,10,LOG(EffortOutcomesAG0[[#This Row],[Ein]]))</f>
        <v>10</v>
      </c>
      <c r="D261" s="8">
        <f>IF(EffortOutcomesAG0[[#This Row],[Iin]]=0,10,LOG(EffortOutcomesAG0[[#This Row],[Iin]]))</f>
        <v>10</v>
      </c>
      <c r="E261" s="8">
        <f>Kx-EffortOutcomesAG0[[#This Row],[Xp]]</f>
        <v>1.3018784244008845E-3</v>
      </c>
      <c r="F261" s="8">
        <f>Ky-EffortOutcomesAG0[[#This Row],[Yp]]</f>
        <v>-11</v>
      </c>
      <c r="G261" s="8">
        <f>Kz-EffortOutcomesAG0[[#This Row],[Zp]]</f>
        <v>-9</v>
      </c>
      <c r="H261" s="8">
        <f>EffortOutcomesAG0[[#This Row],[Kpy]]*KSc-EffortOutcomesAG0[[#This Row],[KPz]]*KSb</f>
        <v>20</v>
      </c>
      <c r="I261" s="8">
        <f>-1*(EffortOutcomesAG0[[#This Row],[KPx]]*KSc-EffortOutcomesAG0[[#This Row],[KPz]]*KSa)</f>
        <v>1.3018784244008845E-3</v>
      </c>
      <c r="J261" s="8">
        <f>(EffortOutcomesAG0[[#This Row],[KPx]]*$C$2-EffortOutcomesAG0[[#This Row],[Kpy]]*KSa)</f>
        <v>1.3018784244008845E-2</v>
      </c>
      <c r="K261" s="8">
        <f>EffortOutcomesAG0[[#This Row],[Kpy]]*KTc-EffortOutcomesAG0[[#This Row],[KPz]]*KTb</f>
        <v>2</v>
      </c>
      <c r="L261" s="8">
        <f>-1*(EffortOutcomesAG0[[#This Row],[KPx]]*KTc-EffortOutcomesAG0[[#This Row],[KPz]]*KTa)</f>
        <v>-17.9986981215756</v>
      </c>
      <c r="M261" s="8">
        <f>(EffortOutcomesAG0[[#This Row],[KPx]]*KTb-EffortOutcomesAG0[[#This Row],[Kpy]]*KTa)</f>
        <v>21.9986981215756</v>
      </c>
      <c r="N261" s="8">
        <f>-EffortOutcomesAG0[[#This Row],[Xp]]*a+EffortOutcomesAG0[[#This Row],[Yp]]*b+EffortOutcomesAG0[[#This Row],[Zp]]*c_</f>
        <v>40</v>
      </c>
      <c r="O261">
        <f>-IF(EffortOutcomesAG0[[#This Row],[Column2]]&gt;0,1,-1)*SQRT(EffortOutcomesAG0[[#This Row],[KPx''i]]^2+EffortOutcomesAG0[[#This Row],[KPx''j]]^2+EffortOutcomesAG0[[#This Row],[KPx''k]]^2)/Ksmag/Scale</f>
        <v>-14.142138649858277</v>
      </c>
      <c r="P261" s="9">
        <f>SQRT(EffortOutcomesAG0[[#This Row],[Kpy''i]]^2+EffortOutcomesAG0[[#This Row],[KPy''j]]^2+EffortOutcomesAG0[[#This Row],[KPy''k]]^2)/KTmag/Scale</f>
        <v>11.632539512905332</v>
      </c>
      <c r="Q2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1" s="14">
        <v>44908</v>
      </c>
      <c r="U261" s="9" t="s">
        <v>58</v>
      </c>
      <c r="V261" t="s">
        <v>55</v>
      </c>
      <c r="W261" t="s">
        <v>56</v>
      </c>
      <c r="X261">
        <v>0</v>
      </c>
      <c r="Y261">
        <v>4.375</v>
      </c>
      <c r="Z261">
        <v>4.3619047619047624</v>
      </c>
      <c r="AA261">
        <v>0.99700680272108855</v>
      </c>
      <c r="AB261">
        <v>1.4955102040816328</v>
      </c>
      <c r="AC261">
        <v>0</v>
      </c>
      <c r="AD261">
        <v>0.66866812227074224</v>
      </c>
      <c r="AE261">
        <v>1.0030021834061134</v>
      </c>
      <c r="AF261">
        <v>0</v>
      </c>
      <c r="AJ261">
        <v>260</v>
      </c>
      <c r="AK261">
        <f>SUBTOTAL(9,EffortOutcomesAG0[[#This Row],[Allocation]:[Iin]])</f>
        <v>12.901092074384341</v>
      </c>
      <c r="AL261" t="str">
        <f>EffortOutcomesAG0[[#This Row],[WARDS]]&amp;EffortOutcomesAG0[[#This Row],[Role]]&amp;EffortOutcomesAG0[[#This Row],[Shifts]]</f>
        <v>WARACSEAM</v>
      </c>
    </row>
    <row r="262" spans="2:38" x14ac:dyDescent="0.25">
      <c r="B262" s="8">
        <f>IF(EffortOutcomesAG0[[#This Row],[Apn]]=0,10,LOG(EffortOutcomesAG0[[#This Row],[Apn]]))</f>
        <v>-5.0975295559835862E-2</v>
      </c>
      <c r="C262" s="8">
        <f>IF(EffortOutcomesAG0[[#This Row],[Ein]]=0,10,LOG(EffortOutcomesAG0[[#This Row],[Ein]]))</f>
        <v>10</v>
      </c>
      <c r="D262" s="8">
        <f>IF(EffortOutcomesAG0[[#This Row],[Iin]]=0,10,LOG(EffortOutcomesAG0[[#This Row],[Iin]]))</f>
        <v>10</v>
      </c>
      <c r="E262" s="8">
        <f>Kx-EffortOutcomesAG0[[#This Row],[Xp]]</f>
        <v>5.0975295559835862E-2</v>
      </c>
      <c r="F262" s="8">
        <f>Ky-EffortOutcomesAG0[[#This Row],[Yp]]</f>
        <v>-11</v>
      </c>
      <c r="G262" s="8">
        <f>Kz-EffortOutcomesAG0[[#This Row],[Zp]]</f>
        <v>-9</v>
      </c>
      <c r="H262" s="8">
        <f>EffortOutcomesAG0[[#This Row],[Kpy]]*KSc-EffortOutcomesAG0[[#This Row],[KPz]]*KSb</f>
        <v>20</v>
      </c>
      <c r="I262" s="8">
        <f>-1*(EffortOutcomesAG0[[#This Row],[KPx]]*KSc-EffortOutcomesAG0[[#This Row],[KPz]]*KSa)</f>
        <v>5.0975295559835862E-2</v>
      </c>
      <c r="J262" s="8">
        <f>(EffortOutcomesAG0[[#This Row],[KPx]]*$C$2-EffortOutcomesAG0[[#This Row],[Kpy]]*KSa)</f>
        <v>0.50975295559835865</v>
      </c>
      <c r="K262" s="8">
        <f>EffortOutcomesAG0[[#This Row],[Kpy]]*KTc-EffortOutcomesAG0[[#This Row],[KPz]]*KTb</f>
        <v>2</v>
      </c>
      <c r="L262" s="8">
        <f>-1*(EffortOutcomesAG0[[#This Row],[KPx]]*KTc-EffortOutcomesAG0[[#This Row],[KPz]]*KTa)</f>
        <v>-17.949024704440163</v>
      </c>
      <c r="M262" s="8">
        <f>(EffortOutcomesAG0[[#This Row],[KPx]]*KTb-EffortOutcomesAG0[[#This Row],[Kpy]]*KTa)</f>
        <v>21.949024704440163</v>
      </c>
      <c r="N262" s="8">
        <f>-EffortOutcomesAG0[[#This Row],[Xp]]*a+EffortOutcomesAG0[[#This Row],[Yp]]*b+EffortOutcomesAG0[[#This Row],[Zp]]*c_</f>
        <v>40</v>
      </c>
      <c r="O262">
        <f>-IF(EffortOutcomesAG0[[#This Row],[Column2]]&gt;0,1,-1)*SQRT(EffortOutcomesAG0[[#This Row],[KPx''i]]^2+EffortOutcomesAG0[[#This Row],[KPx''j]]^2+EffortOutcomesAG0[[#This Row],[KPx''k]]^2)/Ksmag/Scale</f>
        <v>-14.146774306471752</v>
      </c>
      <c r="P262" s="9">
        <f>SQRT(EffortOutcomesAG0[[#This Row],[Kpy''i]]^2+EffortOutcomesAG0[[#This Row],[KPy''j]]^2+EffortOutcomesAG0[[#This Row],[KPy''k]]^2)/KTmag/Scale</f>
        <v>11.604073805613325</v>
      </c>
      <c r="Q2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2" s="14">
        <v>44909</v>
      </c>
      <c r="U262" s="9" t="s">
        <v>57</v>
      </c>
      <c r="V262" t="s">
        <v>55</v>
      </c>
      <c r="W262" t="s">
        <v>56</v>
      </c>
      <c r="X262">
        <v>0</v>
      </c>
      <c r="Y262">
        <v>4.375</v>
      </c>
      <c r="Z262">
        <v>3.89047619047619</v>
      </c>
      <c r="AA262">
        <v>0.88925170068027204</v>
      </c>
      <c r="AB262">
        <v>1.3338775510204082</v>
      </c>
      <c r="AC262">
        <v>0</v>
      </c>
      <c r="AD262">
        <v>0.74969400244798046</v>
      </c>
      <c r="AE262">
        <v>1.1245410036719707</v>
      </c>
      <c r="AF262">
        <v>0</v>
      </c>
      <c r="AJ262">
        <v>261</v>
      </c>
      <c r="AK262">
        <f>SUBTOTAL(9,EffortOutcomesAG0[[#This Row],[Allocation]:[Iin]])</f>
        <v>12.36284044829682</v>
      </c>
      <c r="AL262" t="str">
        <f>EffortOutcomesAG0[[#This Row],[WARDS]]&amp;EffortOutcomesAG0[[#This Row],[Role]]&amp;EffortOutcomesAG0[[#This Row],[Shifts]]</f>
        <v>WATTCSEAM</v>
      </c>
    </row>
    <row r="263" spans="2:38" x14ac:dyDescent="0.25">
      <c r="B263" s="8">
        <f>IF(EffortOutcomesAG0[[#This Row],[Apn]]=0,10,LOG(EffortOutcomesAG0[[#This Row],[Apn]]))</f>
        <v>-5.0975295559835862E-2</v>
      </c>
      <c r="C263" s="8">
        <f>IF(EffortOutcomesAG0[[#This Row],[Ein]]=0,10,LOG(EffortOutcomesAG0[[#This Row],[Ein]]))</f>
        <v>10</v>
      </c>
      <c r="D263" s="8">
        <f>IF(EffortOutcomesAG0[[#This Row],[Iin]]=0,10,LOG(EffortOutcomesAG0[[#This Row],[Iin]]))</f>
        <v>10</v>
      </c>
      <c r="E263" s="8">
        <f>Kx-EffortOutcomesAG0[[#This Row],[Xp]]</f>
        <v>5.0975295559835862E-2</v>
      </c>
      <c r="F263" s="8">
        <f>Ky-EffortOutcomesAG0[[#This Row],[Yp]]</f>
        <v>-11</v>
      </c>
      <c r="G263" s="8">
        <f>Kz-EffortOutcomesAG0[[#This Row],[Zp]]</f>
        <v>-9</v>
      </c>
      <c r="H263" s="8">
        <f>EffortOutcomesAG0[[#This Row],[Kpy]]*KSc-EffortOutcomesAG0[[#This Row],[KPz]]*KSb</f>
        <v>20</v>
      </c>
      <c r="I263" s="8">
        <f>-1*(EffortOutcomesAG0[[#This Row],[KPx]]*KSc-EffortOutcomesAG0[[#This Row],[KPz]]*KSa)</f>
        <v>5.0975295559835862E-2</v>
      </c>
      <c r="J263" s="8">
        <f>(EffortOutcomesAG0[[#This Row],[KPx]]*$C$2-EffortOutcomesAG0[[#This Row],[Kpy]]*KSa)</f>
        <v>0.50975295559835865</v>
      </c>
      <c r="K263" s="8">
        <f>EffortOutcomesAG0[[#This Row],[Kpy]]*KTc-EffortOutcomesAG0[[#This Row],[KPz]]*KTb</f>
        <v>2</v>
      </c>
      <c r="L263" s="8">
        <f>-1*(EffortOutcomesAG0[[#This Row],[KPx]]*KTc-EffortOutcomesAG0[[#This Row],[KPz]]*KTa)</f>
        <v>-17.949024704440163</v>
      </c>
      <c r="M263" s="8">
        <f>(EffortOutcomesAG0[[#This Row],[KPx]]*KTb-EffortOutcomesAG0[[#This Row],[Kpy]]*KTa)</f>
        <v>21.949024704440163</v>
      </c>
      <c r="N263" s="8">
        <f>-EffortOutcomesAG0[[#This Row],[Xp]]*a+EffortOutcomesAG0[[#This Row],[Yp]]*b+EffortOutcomesAG0[[#This Row],[Zp]]*c_</f>
        <v>40</v>
      </c>
      <c r="O263">
        <f>-IF(EffortOutcomesAG0[[#This Row],[Column2]]&gt;0,1,-1)*SQRT(EffortOutcomesAG0[[#This Row],[KPx''i]]^2+EffortOutcomesAG0[[#This Row],[KPx''j]]^2+EffortOutcomesAG0[[#This Row],[KPx''k]]^2)/Ksmag/Scale</f>
        <v>-14.146774306471752</v>
      </c>
      <c r="P263" s="9">
        <f>SQRT(EffortOutcomesAG0[[#This Row],[Kpy''i]]^2+EffortOutcomesAG0[[#This Row],[KPy''j]]^2+EffortOutcomesAG0[[#This Row],[KPy''k]]^2)/KTmag/Scale</f>
        <v>11.604073805613325</v>
      </c>
      <c r="Q2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3" s="14">
        <v>44909</v>
      </c>
      <c r="U263" s="9" t="s">
        <v>58</v>
      </c>
      <c r="V263" t="s">
        <v>55</v>
      </c>
      <c r="W263" t="s">
        <v>56</v>
      </c>
      <c r="X263">
        <v>0</v>
      </c>
      <c r="Y263">
        <v>4.375</v>
      </c>
      <c r="Z263">
        <v>3.89047619047619</v>
      </c>
      <c r="AA263">
        <v>0.88925170068027204</v>
      </c>
      <c r="AB263">
        <v>1.3338775510204082</v>
      </c>
      <c r="AC263">
        <v>0</v>
      </c>
      <c r="AD263">
        <v>0.74969400244798046</v>
      </c>
      <c r="AE263">
        <v>1.1245410036719707</v>
      </c>
      <c r="AF263">
        <v>0</v>
      </c>
      <c r="AJ263">
        <v>262</v>
      </c>
      <c r="AK263">
        <f>SUBTOTAL(9,EffortOutcomesAG0[[#This Row],[Allocation]:[Iin]])</f>
        <v>12.36284044829682</v>
      </c>
      <c r="AL263" t="str">
        <f>EffortOutcomesAG0[[#This Row],[WARDS]]&amp;EffortOutcomesAG0[[#This Row],[Role]]&amp;EffortOutcomesAG0[[#This Row],[Shifts]]</f>
        <v>WARACSEAM</v>
      </c>
    </row>
    <row r="264" spans="2:38" x14ac:dyDescent="0.25">
      <c r="B264" s="8">
        <f>IF(EffortOutcomesAG0[[#This Row],[Apn]]=0,10,LOG(EffortOutcomesAG0[[#This Row],[Apn]]))</f>
        <v>10</v>
      </c>
      <c r="C264" s="8">
        <f>IF(EffortOutcomesAG0[[#This Row],[Ein]]=0,10,LOG(EffortOutcomesAG0[[#This Row],[Ein]]))</f>
        <v>10</v>
      </c>
      <c r="D264" s="8">
        <f>IF(EffortOutcomesAG0[[#This Row],[Iin]]=0,10,LOG(EffortOutcomesAG0[[#This Row],[Iin]]))</f>
        <v>10</v>
      </c>
      <c r="E264" s="8">
        <f>Kx-EffortOutcomesAG0[[#This Row],[Xp]]</f>
        <v>-10</v>
      </c>
      <c r="F264" s="8">
        <f>Ky-EffortOutcomesAG0[[#This Row],[Yp]]</f>
        <v>-11</v>
      </c>
      <c r="G264" s="8">
        <f>Kz-EffortOutcomesAG0[[#This Row],[Zp]]</f>
        <v>-9</v>
      </c>
      <c r="H264" s="8">
        <f>EffortOutcomesAG0[[#This Row],[Kpy]]*KSc-EffortOutcomesAG0[[#This Row],[KPz]]*KSb</f>
        <v>20</v>
      </c>
      <c r="I264" s="8">
        <f>-1*(EffortOutcomesAG0[[#This Row],[KPx]]*KSc-EffortOutcomesAG0[[#This Row],[KPz]]*KSa)</f>
        <v>-10</v>
      </c>
      <c r="J264" s="8">
        <f>(EffortOutcomesAG0[[#This Row],[KPx]]*$C$2-EffortOutcomesAG0[[#This Row],[Kpy]]*KSa)</f>
        <v>-100</v>
      </c>
      <c r="K264" s="8">
        <f>EffortOutcomesAG0[[#This Row],[Kpy]]*KTc-EffortOutcomesAG0[[#This Row],[KPz]]*KTb</f>
        <v>2</v>
      </c>
      <c r="L264" s="8">
        <f>-1*(EffortOutcomesAG0[[#This Row],[KPx]]*KTc-EffortOutcomesAG0[[#This Row],[KPz]]*KTa)</f>
        <v>-28</v>
      </c>
      <c r="M264" s="8">
        <f>(EffortOutcomesAG0[[#This Row],[KPx]]*KTb-EffortOutcomesAG0[[#This Row],[Kpy]]*KTa)</f>
        <v>32</v>
      </c>
      <c r="N264" s="8">
        <f>-EffortOutcomesAG0[[#This Row],[Xp]]*a+EffortOutcomesAG0[[#This Row],[Yp]]*b+EffortOutcomesAG0[[#This Row],[Zp]]*c_</f>
        <v>40</v>
      </c>
      <c r="O264">
        <f>-IF(EffortOutcomesAG0[[#This Row],[Column2]]&gt;0,1,-1)*SQRT(EffortOutcomesAG0[[#This Row],[KPx''i]]^2+EffortOutcomesAG0[[#This Row],[KPx''j]]^2+EffortOutcomesAG0[[#This Row],[KPx''k]]^2)/Ksmag/Scale</f>
        <v>-72.456883730947197</v>
      </c>
      <c r="P264" s="9">
        <f>SQRT(EffortOutcomesAG0[[#This Row],[Kpy''i]]^2+EffortOutcomesAG0[[#This Row],[KPy''j]]^2+EffortOutcomesAG0[[#This Row],[KPy''k]]^2)/KTmag/Scale</f>
        <v>17.37814719698277</v>
      </c>
      <c r="Q2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4" s="14">
        <v>44909</v>
      </c>
      <c r="U264" s="9" t="s">
        <v>76</v>
      </c>
      <c r="V264" t="s">
        <v>55</v>
      </c>
      <c r="W264" t="s">
        <v>56</v>
      </c>
      <c r="X264">
        <v>0</v>
      </c>
      <c r="Y264">
        <v>0</v>
      </c>
      <c r="Z264">
        <v>0</v>
      </c>
      <c r="AJ264">
        <v>263</v>
      </c>
      <c r="AK264">
        <f>SUBTOTAL(9,EffortOutcomesAG0[[#This Row],[Allocation]:[Iin]])</f>
        <v>0</v>
      </c>
      <c r="AL264" t="str">
        <f>EffortOutcomesAG0[[#This Row],[WARDS]]&amp;EffortOutcomesAG0[[#This Row],[Role]]&amp;EffortOutcomesAG0[[#This Row],[Shifts]]</f>
        <v>OtherCSEAM</v>
      </c>
    </row>
    <row r="265" spans="2:38" x14ac:dyDescent="0.25">
      <c r="B265" s="8">
        <f>IF(EffortOutcomesAG0[[#This Row],[Apn]]=0,10,LOG(EffortOutcomesAG0[[#This Row],[Apn]]))</f>
        <v>-7.5108975276555232E-2</v>
      </c>
      <c r="C265" s="8">
        <f>IF(EffortOutcomesAG0[[#This Row],[Ein]]=0,10,LOG(EffortOutcomesAG0[[#This Row],[Ein]]))</f>
        <v>10</v>
      </c>
      <c r="D265" s="8">
        <f>IF(EffortOutcomesAG0[[#This Row],[Iin]]=0,10,LOG(EffortOutcomesAG0[[#This Row],[Iin]]))</f>
        <v>10</v>
      </c>
      <c r="E265" s="8">
        <f>Kx-EffortOutcomesAG0[[#This Row],[Xp]]</f>
        <v>7.5108975276555232E-2</v>
      </c>
      <c r="F265" s="8">
        <f>Ky-EffortOutcomesAG0[[#This Row],[Yp]]</f>
        <v>-11</v>
      </c>
      <c r="G265" s="8">
        <f>Kz-EffortOutcomesAG0[[#This Row],[Zp]]</f>
        <v>-9</v>
      </c>
      <c r="H265" s="8">
        <f>EffortOutcomesAG0[[#This Row],[Kpy]]*KSc-EffortOutcomesAG0[[#This Row],[KPz]]*KSb</f>
        <v>20</v>
      </c>
      <c r="I265" s="8">
        <f>-1*(EffortOutcomesAG0[[#This Row],[KPx]]*KSc-EffortOutcomesAG0[[#This Row],[KPz]]*KSa)</f>
        <v>7.5108975276555232E-2</v>
      </c>
      <c r="J265" s="8">
        <f>(EffortOutcomesAG0[[#This Row],[KPx]]*$C$2-EffortOutcomesAG0[[#This Row],[Kpy]]*KSa)</f>
        <v>0.75108975276555234</v>
      </c>
      <c r="K265" s="8">
        <f>EffortOutcomesAG0[[#This Row],[Kpy]]*KTc-EffortOutcomesAG0[[#This Row],[KPz]]*KTb</f>
        <v>2</v>
      </c>
      <c r="L265" s="8">
        <f>-1*(EffortOutcomesAG0[[#This Row],[KPx]]*KTc-EffortOutcomesAG0[[#This Row],[KPz]]*KTa)</f>
        <v>-17.924891024723443</v>
      </c>
      <c r="M265" s="8">
        <f>(EffortOutcomesAG0[[#This Row],[KPx]]*KTb-EffortOutcomesAG0[[#This Row],[Kpy]]*KTa)</f>
        <v>21.924891024723443</v>
      </c>
      <c r="N265" s="8">
        <f>-EffortOutcomesAG0[[#This Row],[Xp]]*a+EffortOutcomesAG0[[#This Row],[Yp]]*b+EffortOutcomesAG0[[#This Row],[Zp]]*c_</f>
        <v>40</v>
      </c>
      <c r="O265">
        <f>-IF(EffortOutcomesAG0[[#This Row],[Column2]]&gt;0,1,-1)*SQRT(EffortOutcomesAG0[[#This Row],[KPx''i]]^2+EffortOutcomesAG0[[#This Row],[KPx''j]]^2+EffortOutcomesAG0[[#This Row],[KPx''k]]^2)/Ksmag/Scale</f>
        <v>-14.152204372020574</v>
      </c>
      <c r="P265" s="9">
        <f>SQRT(EffortOutcomesAG0[[#This Row],[Kpy''i]]^2+EffortOutcomesAG0[[#This Row],[KPy''j]]^2+EffortOutcomesAG0[[#This Row],[KPy''k]]^2)/KTmag/Scale</f>
        <v>11.590244207192889</v>
      </c>
      <c r="Q2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5" s="14">
        <v>44909</v>
      </c>
      <c r="U265" s="9" t="s">
        <v>54</v>
      </c>
      <c r="V265" t="s">
        <v>55</v>
      </c>
      <c r="W265" t="s">
        <v>56</v>
      </c>
      <c r="X265">
        <v>0</v>
      </c>
      <c r="Y265">
        <v>2.3125</v>
      </c>
      <c r="Z265">
        <v>1.945238095238095</v>
      </c>
      <c r="AA265">
        <v>0.84118404118404111</v>
      </c>
      <c r="AB265">
        <v>1.2617760617760616</v>
      </c>
      <c r="AC265">
        <v>0</v>
      </c>
      <c r="AD265">
        <v>0.79253365973072221</v>
      </c>
      <c r="AE265">
        <v>1.1888004895960833</v>
      </c>
      <c r="AF265">
        <v>0</v>
      </c>
      <c r="AJ265">
        <v>264</v>
      </c>
      <c r="AK265">
        <f>SUBTOTAL(9,EffortOutcomesAG0[[#This Row],[Allocation]:[Iin]])</f>
        <v>8.3420323475250022</v>
      </c>
      <c r="AL265" t="str">
        <f>EffortOutcomesAG0[[#This Row],[WARDS]]&amp;EffortOutcomesAG0[[#This Row],[Role]]&amp;EffortOutcomesAG0[[#This Row],[Shifts]]</f>
        <v>BANKCSEAM</v>
      </c>
    </row>
    <row r="266" spans="2:38" x14ac:dyDescent="0.25">
      <c r="B266" s="8">
        <f>IF(EffortOutcomesAG0[[#This Row],[Apn]]=0,10,LOG(EffortOutcomesAG0[[#This Row],[Apn]]))</f>
        <v>-9.5140990269209885E-2</v>
      </c>
      <c r="C266" s="8">
        <f>IF(EffortOutcomesAG0[[#This Row],[Ein]]=0,10,LOG(EffortOutcomesAG0[[#This Row],[Ein]]))</f>
        <v>10</v>
      </c>
      <c r="D266" s="8">
        <f>IF(EffortOutcomesAG0[[#This Row],[Iin]]=0,10,LOG(EffortOutcomesAG0[[#This Row],[Iin]]))</f>
        <v>10</v>
      </c>
      <c r="E266" s="8">
        <f>Kx-EffortOutcomesAG0[[#This Row],[Xp]]</f>
        <v>9.5140990269209885E-2</v>
      </c>
      <c r="F266" s="8">
        <f>Ky-EffortOutcomesAG0[[#This Row],[Yp]]</f>
        <v>-11</v>
      </c>
      <c r="G266" s="8">
        <f>Kz-EffortOutcomesAG0[[#This Row],[Zp]]</f>
        <v>-9</v>
      </c>
      <c r="H266" s="8">
        <f>EffortOutcomesAG0[[#This Row],[Kpy]]*KSc-EffortOutcomesAG0[[#This Row],[KPz]]*KSb</f>
        <v>20</v>
      </c>
      <c r="I266" s="8">
        <f>-1*(EffortOutcomesAG0[[#This Row],[KPx]]*KSc-EffortOutcomesAG0[[#This Row],[KPz]]*KSa)</f>
        <v>9.5140990269209885E-2</v>
      </c>
      <c r="J266" s="8">
        <f>(EffortOutcomesAG0[[#This Row],[KPx]]*$C$2-EffortOutcomesAG0[[#This Row],[Kpy]]*KSa)</f>
        <v>0.9514099026920988</v>
      </c>
      <c r="K266" s="8">
        <f>EffortOutcomesAG0[[#This Row],[Kpy]]*KTc-EffortOutcomesAG0[[#This Row],[KPz]]*KTb</f>
        <v>2</v>
      </c>
      <c r="L266" s="8">
        <f>-1*(EffortOutcomesAG0[[#This Row],[KPx]]*KTc-EffortOutcomesAG0[[#This Row],[KPz]]*KTa)</f>
        <v>-17.904859009730789</v>
      </c>
      <c r="M266" s="8">
        <f>(EffortOutcomesAG0[[#This Row],[KPx]]*KTb-EffortOutcomesAG0[[#This Row],[Kpy]]*KTa)</f>
        <v>21.904859009730789</v>
      </c>
      <c r="N266" s="8">
        <f>-EffortOutcomesAG0[[#This Row],[Xp]]*a+EffortOutcomesAG0[[#This Row],[Yp]]*b+EffortOutcomesAG0[[#This Row],[Zp]]*c_</f>
        <v>40</v>
      </c>
      <c r="O266">
        <f>-IF(EffortOutcomesAG0[[#This Row],[Column2]]&gt;0,1,-1)*SQRT(EffortOutcomesAG0[[#This Row],[KPx''i]]^2+EffortOutcomesAG0[[#This Row],[KPx''j]]^2+EffortOutcomesAG0[[#This Row],[KPx''k]]^2)/Ksmag/Scale</f>
        <v>-14.158287901631502</v>
      </c>
      <c r="P266" s="9">
        <f>SQRT(EffortOutcomesAG0[[#This Row],[Kpy''i]]^2+EffortOutcomesAG0[[#This Row],[KPy''j]]^2+EffortOutcomesAG0[[#This Row],[KPy''k]]^2)/KTmag/Scale</f>
        <v>11.57876522198087</v>
      </c>
      <c r="Q2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6" s="14">
        <v>44910</v>
      </c>
      <c r="U266" s="9" t="s">
        <v>58</v>
      </c>
      <c r="V266" t="s">
        <v>55</v>
      </c>
      <c r="W266" t="s">
        <v>56</v>
      </c>
      <c r="X266">
        <v>0</v>
      </c>
      <c r="Y266">
        <v>4.375</v>
      </c>
      <c r="Z266">
        <v>3.5142857142857133</v>
      </c>
      <c r="AA266">
        <v>0.80326530612244873</v>
      </c>
      <c r="AB266">
        <v>1.2048979591836733</v>
      </c>
      <c r="AC266">
        <v>0</v>
      </c>
      <c r="AD266">
        <v>0.82994579945799474</v>
      </c>
      <c r="AE266">
        <v>1.2449186991869923</v>
      </c>
      <c r="AF266">
        <v>0</v>
      </c>
      <c r="AJ266">
        <v>265</v>
      </c>
      <c r="AK266">
        <f>SUBTOTAL(9,EffortOutcomesAG0[[#This Row],[Allocation]:[Iin]])</f>
        <v>11.972313478236824</v>
      </c>
      <c r="AL266" t="str">
        <f>EffortOutcomesAG0[[#This Row],[WARDS]]&amp;EffortOutcomesAG0[[#This Row],[Role]]&amp;EffortOutcomesAG0[[#This Row],[Shifts]]</f>
        <v>WARACSEAM</v>
      </c>
    </row>
    <row r="267" spans="2:38" x14ac:dyDescent="0.25">
      <c r="B267" s="8">
        <f>IF(EffortOutcomesAG0[[#This Row],[Apn]]=0,10,LOG(EffortOutcomesAG0[[#This Row],[Apn]]))</f>
        <v>-9.5140990269209885E-2</v>
      </c>
      <c r="C267" s="8">
        <f>IF(EffortOutcomesAG0[[#This Row],[Ein]]=0,10,LOG(EffortOutcomesAG0[[#This Row],[Ein]]))</f>
        <v>10</v>
      </c>
      <c r="D267" s="8">
        <f>IF(EffortOutcomesAG0[[#This Row],[Iin]]=0,10,LOG(EffortOutcomesAG0[[#This Row],[Iin]]))</f>
        <v>10</v>
      </c>
      <c r="E267" s="8">
        <f>Kx-EffortOutcomesAG0[[#This Row],[Xp]]</f>
        <v>9.5140990269209885E-2</v>
      </c>
      <c r="F267" s="8">
        <f>Ky-EffortOutcomesAG0[[#This Row],[Yp]]</f>
        <v>-11</v>
      </c>
      <c r="G267" s="8">
        <f>Kz-EffortOutcomesAG0[[#This Row],[Zp]]</f>
        <v>-9</v>
      </c>
      <c r="H267" s="8">
        <f>EffortOutcomesAG0[[#This Row],[Kpy]]*KSc-EffortOutcomesAG0[[#This Row],[KPz]]*KSb</f>
        <v>20</v>
      </c>
      <c r="I267" s="8">
        <f>-1*(EffortOutcomesAG0[[#This Row],[KPx]]*KSc-EffortOutcomesAG0[[#This Row],[KPz]]*KSa)</f>
        <v>9.5140990269209885E-2</v>
      </c>
      <c r="J267" s="8">
        <f>(EffortOutcomesAG0[[#This Row],[KPx]]*$C$2-EffortOutcomesAG0[[#This Row],[Kpy]]*KSa)</f>
        <v>0.9514099026920988</v>
      </c>
      <c r="K267" s="8">
        <f>EffortOutcomesAG0[[#This Row],[Kpy]]*KTc-EffortOutcomesAG0[[#This Row],[KPz]]*KTb</f>
        <v>2</v>
      </c>
      <c r="L267" s="8">
        <f>-1*(EffortOutcomesAG0[[#This Row],[KPx]]*KTc-EffortOutcomesAG0[[#This Row],[KPz]]*KTa)</f>
        <v>-17.904859009730789</v>
      </c>
      <c r="M267" s="8">
        <f>(EffortOutcomesAG0[[#This Row],[KPx]]*KTb-EffortOutcomesAG0[[#This Row],[Kpy]]*KTa)</f>
        <v>21.904859009730789</v>
      </c>
      <c r="N267" s="8">
        <f>-EffortOutcomesAG0[[#This Row],[Xp]]*a+EffortOutcomesAG0[[#This Row],[Yp]]*b+EffortOutcomesAG0[[#This Row],[Zp]]*c_</f>
        <v>40</v>
      </c>
      <c r="O267">
        <f>-IF(EffortOutcomesAG0[[#This Row],[Column2]]&gt;0,1,-1)*SQRT(EffortOutcomesAG0[[#This Row],[KPx''i]]^2+EffortOutcomesAG0[[#This Row],[KPx''j]]^2+EffortOutcomesAG0[[#This Row],[KPx''k]]^2)/Ksmag/Scale</f>
        <v>-14.158287901631502</v>
      </c>
      <c r="P267" s="9">
        <f>SQRT(EffortOutcomesAG0[[#This Row],[Kpy''i]]^2+EffortOutcomesAG0[[#This Row],[KPy''j]]^2+EffortOutcomesAG0[[#This Row],[KPy''k]]^2)/KTmag/Scale</f>
        <v>11.57876522198087</v>
      </c>
      <c r="Q2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7" s="14">
        <v>44910</v>
      </c>
      <c r="U267" s="9" t="s">
        <v>57</v>
      </c>
      <c r="V267" t="s">
        <v>55</v>
      </c>
      <c r="W267" t="s">
        <v>56</v>
      </c>
      <c r="X267">
        <v>0</v>
      </c>
      <c r="Y267">
        <v>4.375</v>
      </c>
      <c r="Z267">
        <v>3.5142857142857133</v>
      </c>
      <c r="AA267">
        <v>0.80326530612244873</v>
      </c>
      <c r="AB267">
        <v>1.2048979591836733</v>
      </c>
      <c r="AC267">
        <v>0</v>
      </c>
      <c r="AD267">
        <v>0.82994579945799474</v>
      </c>
      <c r="AE267">
        <v>1.2449186991869923</v>
      </c>
      <c r="AF267">
        <v>0</v>
      </c>
      <c r="AJ267">
        <v>266</v>
      </c>
      <c r="AK267">
        <f>SUBTOTAL(9,EffortOutcomesAG0[[#This Row],[Allocation]:[Iin]])</f>
        <v>11.972313478236824</v>
      </c>
      <c r="AL267" t="str">
        <f>EffortOutcomesAG0[[#This Row],[WARDS]]&amp;EffortOutcomesAG0[[#This Row],[Role]]&amp;EffortOutcomesAG0[[#This Row],[Shifts]]</f>
        <v>WATTCSEAM</v>
      </c>
    </row>
    <row r="268" spans="2:38" x14ac:dyDescent="0.25">
      <c r="B268" s="8">
        <f>IF(EffortOutcomesAG0[[#This Row],[Apn]]=0,10,LOG(EffortOutcomesAG0[[#This Row],[Apn]]))</f>
        <v>-0.11927466998592914</v>
      </c>
      <c r="C268" s="8">
        <f>IF(EffortOutcomesAG0[[#This Row],[Ein]]=0,10,LOG(EffortOutcomesAG0[[#This Row],[Ein]]))</f>
        <v>10</v>
      </c>
      <c r="D268" s="8">
        <f>IF(EffortOutcomesAG0[[#This Row],[Iin]]=0,10,LOG(EffortOutcomesAG0[[#This Row],[Iin]]))</f>
        <v>10</v>
      </c>
      <c r="E268" s="8">
        <f>Kx-EffortOutcomesAG0[[#This Row],[Xp]]</f>
        <v>0.11927466998592914</v>
      </c>
      <c r="F268" s="8">
        <f>Ky-EffortOutcomesAG0[[#This Row],[Yp]]</f>
        <v>-11</v>
      </c>
      <c r="G268" s="8">
        <f>Kz-EffortOutcomesAG0[[#This Row],[Zp]]</f>
        <v>-9</v>
      </c>
      <c r="H268" s="8">
        <f>EffortOutcomesAG0[[#This Row],[Kpy]]*KSc-EffortOutcomesAG0[[#This Row],[KPz]]*KSb</f>
        <v>20</v>
      </c>
      <c r="I268" s="8">
        <f>-1*(EffortOutcomesAG0[[#This Row],[KPx]]*KSc-EffortOutcomesAG0[[#This Row],[KPz]]*KSa)</f>
        <v>0.11927466998592914</v>
      </c>
      <c r="J268" s="8">
        <f>(EffortOutcomesAG0[[#This Row],[KPx]]*$C$2-EffortOutcomesAG0[[#This Row],[Kpy]]*KSa)</f>
        <v>1.1927466998592915</v>
      </c>
      <c r="K268" s="8">
        <f>EffortOutcomesAG0[[#This Row],[Kpy]]*KTc-EffortOutcomesAG0[[#This Row],[KPz]]*KTb</f>
        <v>2</v>
      </c>
      <c r="L268" s="8">
        <f>-1*(EffortOutcomesAG0[[#This Row],[KPx]]*KTc-EffortOutcomesAG0[[#This Row],[KPz]]*KTa)</f>
        <v>-17.880725330014069</v>
      </c>
      <c r="M268" s="8">
        <f>(EffortOutcomesAG0[[#This Row],[KPx]]*KTb-EffortOutcomesAG0[[#This Row],[Kpy]]*KTa)</f>
        <v>21.880725330014069</v>
      </c>
      <c r="N268" s="8">
        <f>-EffortOutcomesAG0[[#This Row],[Xp]]*a+EffortOutcomesAG0[[#This Row],[Yp]]*b+EffortOutcomesAG0[[#This Row],[Zp]]*c_</f>
        <v>40</v>
      </c>
      <c r="O268">
        <f>-IF(EffortOutcomesAG0[[#This Row],[Column2]]&gt;0,1,-1)*SQRT(EffortOutcomesAG0[[#This Row],[KPx''i]]^2+EffortOutcomesAG0[[#This Row],[KPx''j]]^2+EffortOutcomesAG0[[#This Row],[KPx''k]]^2)/Ksmag/Scale</f>
        <v>-14.167513386916658</v>
      </c>
      <c r="P268" s="9">
        <f>SQRT(EffortOutcomesAG0[[#This Row],[Kpy''i]]^2+EffortOutcomesAG0[[#This Row],[KPy''j]]^2+EffortOutcomesAG0[[#This Row],[KPy''k]]^2)/KTmag/Scale</f>
        <v>11.564936080634185</v>
      </c>
      <c r="Q2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8" s="14">
        <v>44910</v>
      </c>
      <c r="U268" s="9" t="s">
        <v>54</v>
      </c>
      <c r="V268" t="s">
        <v>55</v>
      </c>
      <c r="W268" t="s">
        <v>56</v>
      </c>
      <c r="X268">
        <v>0</v>
      </c>
      <c r="Y268">
        <v>2.3125</v>
      </c>
      <c r="Z268">
        <v>1.7571428571428569</v>
      </c>
      <c r="AA268">
        <v>0.75984555984555979</v>
      </c>
      <c r="AB268">
        <v>1.1397683397683396</v>
      </c>
      <c r="AC268">
        <v>0</v>
      </c>
      <c r="AD268">
        <v>0.87737127371273727</v>
      </c>
      <c r="AE268">
        <v>1.3160569105691058</v>
      </c>
      <c r="AF268">
        <v>0</v>
      </c>
      <c r="AJ268">
        <v>267</v>
      </c>
      <c r="AK268">
        <f>SUBTOTAL(9,EffortOutcomesAG0[[#This Row],[Allocation]:[Iin]])</f>
        <v>8.1626849410385987</v>
      </c>
      <c r="AL268" t="str">
        <f>EffortOutcomesAG0[[#This Row],[WARDS]]&amp;EffortOutcomesAG0[[#This Row],[Role]]&amp;EffortOutcomesAG0[[#This Row],[Shifts]]</f>
        <v>BANKCSEAM</v>
      </c>
    </row>
    <row r="269" spans="2:38" x14ac:dyDescent="0.25">
      <c r="B269" s="8">
        <f>IF(EffortOutcomesAG0[[#This Row],[Apn]]=0,10,LOG(EffortOutcomesAG0[[#This Row],[Apn]]))</f>
        <v>10</v>
      </c>
      <c r="C269" s="8">
        <f>IF(EffortOutcomesAG0[[#This Row],[Ein]]=0,10,LOG(EffortOutcomesAG0[[#This Row],[Ein]]))</f>
        <v>10</v>
      </c>
      <c r="D269" s="8">
        <f>IF(EffortOutcomesAG0[[#This Row],[Iin]]=0,10,LOG(EffortOutcomesAG0[[#This Row],[Iin]]))</f>
        <v>10</v>
      </c>
      <c r="E269" s="8">
        <f>Kx-EffortOutcomesAG0[[#This Row],[Xp]]</f>
        <v>-10</v>
      </c>
      <c r="F269" s="8">
        <f>Ky-EffortOutcomesAG0[[#This Row],[Yp]]</f>
        <v>-11</v>
      </c>
      <c r="G269" s="8">
        <f>Kz-EffortOutcomesAG0[[#This Row],[Zp]]</f>
        <v>-9</v>
      </c>
      <c r="H269" s="8">
        <f>EffortOutcomesAG0[[#This Row],[Kpy]]*KSc-EffortOutcomesAG0[[#This Row],[KPz]]*KSb</f>
        <v>20</v>
      </c>
      <c r="I269" s="8">
        <f>-1*(EffortOutcomesAG0[[#This Row],[KPx]]*KSc-EffortOutcomesAG0[[#This Row],[KPz]]*KSa)</f>
        <v>-10</v>
      </c>
      <c r="J269" s="8">
        <f>(EffortOutcomesAG0[[#This Row],[KPx]]*$C$2-EffortOutcomesAG0[[#This Row],[Kpy]]*KSa)</f>
        <v>-100</v>
      </c>
      <c r="K269" s="8">
        <f>EffortOutcomesAG0[[#This Row],[Kpy]]*KTc-EffortOutcomesAG0[[#This Row],[KPz]]*KTb</f>
        <v>2</v>
      </c>
      <c r="L269" s="8">
        <f>-1*(EffortOutcomesAG0[[#This Row],[KPx]]*KTc-EffortOutcomesAG0[[#This Row],[KPz]]*KTa)</f>
        <v>-28</v>
      </c>
      <c r="M269" s="8">
        <f>(EffortOutcomesAG0[[#This Row],[KPx]]*KTb-EffortOutcomesAG0[[#This Row],[Kpy]]*KTa)</f>
        <v>32</v>
      </c>
      <c r="N269" s="8">
        <f>-EffortOutcomesAG0[[#This Row],[Xp]]*a+EffortOutcomesAG0[[#This Row],[Yp]]*b+EffortOutcomesAG0[[#This Row],[Zp]]*c_</f>
        <v>40</v>
      </c>
      <c r="O269">
        <f>-IF(EffortOutcomesAG0[[#This Row],[Column2]]&gt;0,1,-1)*SQRT(EffortOutcomesAG0[[#This Row],[KPx''i]]^2+EffortOutcomesAG0[[#This Row],[KPx''j]]^2+EffortOutcomesAG0[[#This Row],[KPx''k]]^2)/Ksmag/Scale</f>
        <v>-72.456883730947197</v>
      </c>
      <c r="P269" s="9">
        <f>SQRT(EffortOutcomesAG0[[#This Row],[Kpy''i]]^2+EffortOutcomesAG0[[#This Row],[KPy''j]]^2+EffortOutcomesAG0[[#This Row],[KPy''k]]^2)/KTmag/Scale</f>
        <v>17.37814719698277</v>
      </c>
      <c r="Q2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9" s="14">
        <v>44910</v>
      </c>
      <c r="U269" s="9" t="s">
        <v>76</v>
      </c>
      <c r="V269" t="s">
        <v>55</v>
      </c>
      <c r="W269" t="s">
        <v>56</v>
      </c>
      <c r="X269">
        <v>0</v>
      </c>
      <c r="Y269">
        <v>0</v>
      </c>
      <c r="Z269">
        <v>0</v>
      </c>
      <c r="AJ269">
        <v>268</v>
      </c>
      <c r="AK269">
        <f>SUBTOTAL(9,EffortOutcomesAG0[[#This Row],[Allocation]:[Iin]])</f>
        <v>0</v>
      </c>
      <c r="AL269" t="str">
        <f>EffortOutcomesAG0[[#This Row],[WARDS]]&amp;EffortOutcomesAG0[[#This Row],[Role]]&amp;EffortOutcomesAG0[[#This Row],[Shifts]]</f>
        <v>OtherCSEAM</v>
      </c>
    </row>
    <row r="270" spans="2:38" x14ac:dyDescent="0.25">
      <c r="B270" s="8">
        <f>IF(EffortOutcomesAG0[[#This Row],[Apn]]=0,10,LOG(EffortOutcomesAG0[[#This Row],[Apn]]))</f>
        <v>-0.10707290784995105</v>
      </c>
      <c r="C270" s="8">
        <f>IF(EffortOutcomesAG0[[#This Row],[Ein]]=0,10,LOG(EffortOutcomesAG0[[#This Row],[Ein]]))</f>
        <v>10</v>
      </c>
      <c r="D270" s="8">
        <f>IF(EffortOutcomesAG0[[#This Row],[Iin]]=0,10,LOG(EffortOutcomesAG0[[#This Row],[Iin]]))</f>
        <v>10</v>
      </c>
      <c r="E270" s="8">
        <f>Kx-EffortOutcomesAG0[[#This Row],[Xp]]</f>
        <v>0.10707290784995105</v>
      </c>
      <c r="F270" s="8">
        <f>Ky-EffortOutcomesAG0[[#This Row],[Yp]]</f>
        <v>-11</v>
      </c>
      <c r="G270" s="8">
        <f>Kz-EffortOutcomesAG0[[#This Row],[Zp]]</f>
        <v>-9</v>
      </c>
      <c r="H270" s="8">
        <f>EffortOutcomesAG0[[#This Row],[Kpy]]*KSc-EffortOutcomesAG0[[#This Row],[KPz]]*KSb</f>
        <v>20</v>
      </c>
      <c r="I270" s="8">
        <f>-1*(EffortOutcomesAG0[[#This Row],[KPx]]*KSc-EffortOutcomesAG0[[#This Row],[KPz]]*KSa)</f>
        <v>0.10707290784995105</v>
      </c>
      <c r="J270" s="8">
        <f>(EffortOutcomesAG0[[#This Row],[KPx]]*$C$2-EffortOutcomesAG0[[#This Row],[Kpy]]*KSa)</f>
        <v>1.0707290784995105</v>
      </c>
      <c r="K270" s="8">
        <f>EffortOutcomesAG0[[#This Row],[Kpy]]*KTc-EffortOutcomesAG0[[#This Row],[KPz]]*KTb</f>
        <v>2</v>
      </c>
      <c r="L270" s="8">
        <f>-1*(EffortOutcomesAG0[[#This Row],[KPx]]*KTc-EffortOutcomesAG0[[#This Row],[KPz]]*KTa)</f>
        <v>-17.89292709215005</v>
      </c>
      <c r="M270" s="8">
        <f>(EffortOutcomesAG0[[#This Row],[KPx]]*KTb-EffortOutcomesAG0[[#This Row],[Kpy]]*KTa)</f>
        <v>21.89292709215005</v>
      </c>
      <c r="N270" s="8">
        <f>-EffortOutcomesAG0[[#This Row],[Xp]]*a+EffortOutcomesAG0[[#This Row],[Yp]]*b+EffortOutcomesAG0[[#This Row],[Zp]]*c_</f>
        <v>40</v>
      </c>
      <c r="O270">
        <f>-IF(EffortOutcomesAG0[[#This Row],[Column2]]&gt;0,1,-1)*SQRT(EffortOutcomesAG0[[#This Row],[KPx''i]]^2+EffortOutcomesAG0[[#This Row],[KPx''j]]^2+EffortOutcomesAG0[[#This Row],[KPx''k]]^2)/Ksmag/Scale</f>
        <v>-14.162590253324774</v>
      </c>
      <c r="P270" s="9">
        <f>SQRT(EffortOutcomesAG0[[#This Row],[Kpy''i]]^2+EffortOutcomesAG0[[#This Row],[KPy''j]]^2+EffortOutcomesAG0[[#This Row],[KPy''k]]^2)/KTmag/Scale</f>
        <v>11.571927933489123</v>
      </c>
      <c r="Q2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0" s="14">
        <v>44911</v>
      </c>
      <c r="U270" s="9" t="s">
        <v>57</v>
      </c>
      <c r="V270" t="s">
        <v>55</v>
      </c>
      <c r="W270" t="s">
        <v>56</v>
      </c>
      <c r="X270">
        <v>0</v>
      </c>
      <c r="Y270">
        <v>4.375</v>
      </c>
      <c r="Z270">
        <v>3.4190476190476184</v>
      </c>
      <c r="AA270">
        <v>0.78149659863945564</v>
      </c>
      <c r="AB270">
        <v>1.1722448979591835</v>
      </c>
      <c r="AC270">
        <v>0</v>
      </c>
      <c r="AD270">
        <v>0.8530640668523678</v>
      </c>
      <c r="AE270">
        <v>1.2795961002785519</v>
      </c>
      <c r="AF270">
        <v>0</v>
      </c>
      <c r="AJ270">
        <v>269</v>
      </c>
      <c r="AK270">
        <f>SUBTOTAL(9,EffortOutcomesAG0[[#This Row],[Allocation]:[Iin]])</f>
        <v>11.880449282777176</v>
      </c>
      <c r="AL270" t="str">
        <f>EffortOutcomesAG0[[#This Row],[WARDS]]&amp;EffortOutcomesAG0[[#This Row],[Role]]&amp;EffortOutcomesAG0[[#This Row],[Shifts]]</f>
        <v>WATTCSEAM</v>
      </c>
    </row>
    <row r="271" spans="2:38" x14ac:dyDescent="0.25">
      <c r="B271" s="8">
        <f>IF(EffortOutcomesAG0[[#This Row],[Apn]]=0,10,LOG(EffortOutcomesAG0[[#This Row],[Apn]]))</f>
        <v>-0.13120658756667042</v>
      </c>
      <c r="C271" s="8">
        <f>IF(EffortOutcomesAG0[[#This Row],[Ein]]=0,10,LOG(EffortOutcomesAG0[[#This Row],[Ein]]))</f>
        <v>10</v>
      </c>
      <c r="D271" s="8">
        <f>IF(EffortOutcomesAG0[[#This Row],[Iin]]=0,10,LOG(EffortOutcomesAG0[[#This Row],[Iin]]))</f>
        <v>10</v>
      </c>
      <c r="E271" s="8">
        <f>Kx-EffortOutcomesAG0[[#This Row],[Xp]]</f>
        <v>0.13120658756667042</v>
      </c>
      <c r="F271" s="8">
        <f>Ky-EffortOutcomesAG0[[#This Row],[Yp]]</f>
        <v>-11</v>
      </c>
      <c r="G271" s="8">
        <f>Kz-EffortOutcomesAG0[[#This Row],[Zp]]</f>
        <v>-9</v>
      </c>
      <c r="H271" s="8">
        <f>EffortOutcomesAG0[[#This Row],[Kpy]]*KSc-EffortOutcomesAG0[[#This Row],[KPz]]*KSb</f>
        <v>20</v>
      </c>
      <c r="I271" s="8">
        <f>-1*(EffortOutcomesAG0[[#This Row],[KPx]]*KSc-EffortOutcomesAG0[[#This Row],[KPz]]*KSa)</f>
        <v>0.13120658756667042</v>
      </c>
      <c r="J271" s="8">
        <f>(EffortOutcomesAG0[[#This Row],[KPx]]*$C$2-EffortOutcomesAG0[[#This Row],[Kpy]]*KSa)</f>
        <v>1.3120658756667041</v>
      </c>
      <c r="K271" s="8">
        <f>EffortOutcomesAG0[[#This Row],[Kpy]]*KTc-EffortOutcomesAG0[[#This Row],[KPz]]*KTb</f>
        <v>2</v>
      </c>
      <c r="L271" s="8">
        <f>-1*(EffortOutcomesAG0[[#This Row],[KPx]]*KTc-EffortOutcomesAG0[[#This Row],[KPz]]*KTa)</f>
        <v>-17.86879341243333</v>
      </c>
      <c r="M271" s="8">
        <f>(EffortOutcomesAG0[[#This Row],[KPx]]*KTb-EffortOutcomesAG0[[#This Row],[Kpy]]*KTa)</f>
        <v>21.86879341243333</v>
      </c>
      <c r="N271" s="8">
        <f>-EffortOutcomesAG0[[#This Row],[Xp]]*a+EffortOutcomesAG0[[#This Row],[Yp]]*b+EffortOutcomesAG0[[#This Row],[Zp]]*c_</f>
        <v>40</v>
      </c>
      <c r="O271">
        <f>-IF(EffortOutcomesAG0[[#This Row],[Column2]]&gt;0,1,-1)*SQRT(EffortOutcomesAG0[[#This Row],[KPx''i]]^2+EffortOutcomesAG0[[#This Row],[KPx''j]]^2+EffortOutcomesAG0[[#This Row],[KPx''k]]^2)/Ksmag/Scale</f>
        <v>-14.172839024534037</v>
      </c>
      <c r="P271" s="9">
        <f>SQRT(EffortOutcomesAG0[[#This Row],[Kpy''i]]^2+EffortOutcomesAG0[[#This Row],[KPy''j]]^2+EffortOutcomesAG0[[#This Row],[KPy''k]]^2)/KTmag/Scale</f>
        <v>11.558098916141791</v>
      </c>
      <c r="Q2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1" s="14">
        <v>44911</v>
      </c>
      <c r="U271" s="9" t="s">
        <v>54</v>
      </c>
      <c r="V271" t="s">
        <v>55</v>
      </c>
      <c r="W271" t="s">
        <v>56</v>
      </c>
      <c r="X271">
        <v>0</v>
      </c>
      <c r="Y271">
        <v>2.3125</v>
      </c>
      <c r="Z271">
        <v>1.7095238095238092</v>
      </c>
      <c r="AA271">
        <v>0.73925353925353909</v>
      </c>
      <c r="AB271">
        <v>1.1088803088803088</v>
      </c>
      <c r="AC271">
        <v>0</v>
      </c>
      <c r="AD271">
        <v>0.90181058495821731</v>
      </c>
      <c r="AE271">
        <v>1.3527158774373262</v>
      </c>
      <c r="AF271">
        <v>0</v>
      </c>
      <c r="AJ271">
        <v>270</v>
      </c>
      <c r="AK271">
        <f>SUBTOTAL(9,EffortOutcomesAG0[[#This Row],[Allocation]:[Iin]])</f>
        <v>8.1246841200531996</v>
      </c>
      <c r="AL271" t="str">
        <f>EffortOutcomesAG0[[#This Row],[WARDS]]&amp;EffortOutcomesAG0[[#This Row],[Role]]&amp;EffortOutcomesAG0[[#This Row],[Shifts]]</f>
        <v>BANKCSEAM</v>
      </c>
    </row>
    <row r="272" spans="2:38" x14ac:dyDescent="0.25">
      <c r="B272" s="8">
        <f>IF(EffortOutcomesAG0[[#This Row],[Apn]]=0,10,LOG(EffortOutcomesAG0[[#This Row],[Apn]]))</f>
        <v>-0.10707290784995105</v>
      </c>
      <c r="C272" s="8">
        <f>IF(EffortOutcomesAG0[[#This Row],[Ein]]=0,10,LOG(EffortOutcomesAG0[[#This Row],[Ein]]))</f>
        <v>10</v>
      </c>
      <c r="D272" s="8">
        <f>IF(EffortOutcomesAG0[[#This Row],[Iin]]=0,10,LOG(EffortOutcomesAG0[[#This Row],[Iin]]))</f>
        <v>10</v>
      </c>
      <c r="E272" s="8">
        <f>Kx-EffortOutcomesAG0[[#This Row],[Xp]]</f>
        <v>0.10707290784995105</v>
      </c>
      <c r="F272" s="8">
        <f>Ky-EffortOutcomesAG0[[#This Row],[Yp]]</f>
        <v>-11</v>
      </c>
      <c r="G272" s="8">
        <f>Kz-EffortOutcomesAG0[[#This Row],[Zp]]</f>
        <v>-9</v>
      </c>
      <c r="H272" s="8">
        <f>EffortOutcomesAG0[[#This Row],[Kpy]]*KSc-EffortOutcomesAG0[[#This Row],[KPz]]*KSb</f>
        <v>20</v>
      </c>
      <c r="I272" s="8">
        <f>-1*(EffortOutcomesAG0[[#This Row],[KPx]]*KSc-EffortOutcomesAG0[[#This Row],[KPz]]*KSa)</f>
        <v>0.10707290784995105</v>
      </c>
      <c r="J272" s="8">
        <f>(EffortOutcomesAG0[[#This Row],[KPx]]*$C$2-EffortOutcomesAG0[[#This Row],[Kpy]]*KSa)</f>
        <v>1.0707290784995105</v>
      </c>
      <c r="K272" s="8">
        <f>EffortOutcomesAG0[[#This Row],[Kpy]]*KTc-EffortOutcomesAG0[[#This Row],[KPz]]*KTb</f>
        <v>2</v>
      </c>
      <c r="L272" s="8">
        <f>-1*(EffortOutcomesAG0[[#This Row],[KPx]]*KTc-EffortOutcomesAG0[[#This Row],[KPz]]*KTa)</f>
        <v>-17.89292709215005</v>
      </c>
      <c r="M272" s="8">
        <f>(EffortOutcomesAG0[[#This Row],[KPx]]*KTb-EffortOutcomesAG0[[#This Row],[Kpy]]*KTa)</f>
        <v>21.89292709215005</v>
      </c>
      <c r="N272" s="8">
        <f>-EffortOutcomesAG0[[#This Row],[Xp]]*a+EffortOutcomesAG0[[#This Row],[Yp]]*b+EffortOutcomesAG0[[#This Row],[Zp]]*c_</f>
        <v>40</v>
      </c>
      <c r="O272">
        <f>-IF(EffortOutcomesAG0[[#This Row],[Column2]]&gt;0,1,-1)*SQRT(EffortOutcomesAG0[[#This Row],[KPx''i]]^2+EffortOutcomesAG0[[#This Row],[KPx''j]]^2+EffortOutcomesAG0[[#This Row],[KPx''k]]^2)/Ksmag/Scale</f>
        <v>-14.162590253324774</v>
      </c>
      <c r="P272" s="9">
        <f>SQRT(EffortOutcomesAG0[[#This Row],[Kpy''i]]^2+EffortOutcomesAG0[[#This Row],[KPy''j]]^2+EffortOutcomesAG0[[#This Row],[KPy''k]]^2)/KTmag/Scale</f>
        <v>11.571927933489123</v>
      </c>
      <c r="Q2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2" s="14">
        <v>44911</v>
      </c>
      <c r="U272" s="9" t="s">
        <v>58</v>
      </c>
      <c r="V272" t="s">
        <v>55</v>
      </c>
      <c r="W272" t="s">
        <v>56</v>
      </c>
      <c r="X272">
        <v>0</v>
      </c>
      <c r="Y272">
        <v>4.375</v>
      </c>
      <c r="Z272">
        <v>3.4190476190476184</v>
      </c>
      <c r="AA272">
        <v>0.78149659863945564</v>
      </c>
      <c r="AB272">
        <v>1.1722448979591835</v>
      </c>
      <c r="AC272">
        <v>0</v>
      </c>
      <c r="AD272">
        <v>0.8530640668523678</v>
      </c>
      <c r="AE272">
        <v>1.2795961002785519</v>
      </c>
      <c r="AF272">
        <v>0</v>
      </c>
      <c r="AJ272">
        <v>271</v>
      </c>
      <c r="AK272">
        <f>SUBTOTAL(9,EffortOutcomesAG0[[#This Row],[Allocation]:[Iin]])</f>
        <v>11.880449282777176</v>
      </c>
      <c r="AL272" t="str">
        <f>EffortOutcomesAG0[[#This Row],[WARDS]]&amp;EffortOutcomesAG0[[#This Row],[Role]]&amp;EffortOutcomesAG0[[#This Row],[Shifts]]</f>
        <v>WARACSEAM</v>
      </c>
    </row>
    <row r="273" spans="2:38" x14ac:dyDescent="0.25">
      <c r="B273" s="8">
        <f>IF(EffortOutcomesAG0[[#This Row],[Apn]]=0,10,LOG(EffortOutcomesAG0[[#This Row],[Apn]]))</f>
        <v>10</v>
      </c>
      <c r="C273" s="8">
        <f>IF(EffortOutcomesAG0[[#This Row],[Ein]]=0,10,LOG(EffortOutcomesAG0[[#This Row],[Ein]]))</f>
        <v>10</v>
      </c>
      <c r="D273" s="8">
        <f>IF(EffortOutcomesAG0[[#This Row],[Iin]]=0,10,LOG(EffortOutcomesAG0[[#This Row],[Iin]]))</f>
        <v>10</v>
      </c>
      <c r="E273" s="8">
        <f>Kx-EffortOutcomesAG0[[#This Row],[Xp]]</f>
        <v>-10</v>
      </c>
      <c r="F273" s="8">
        <f>Ky-EffortOutcomesAG0[[#This Row],[Yp]]</f>
        <v>-11</v>
      </c>
      <c r="G273" s="8">
        <f>Kz-EffortOutcomesAG0[[#This Row],[Zp]]</f>
        <v>-9</v>
      </c>
      <c r="H273" s="8">
        <f>EffortOutcomesAG0[[#This Row],[Kpy]]*KSc-EffortOutcomesAG0[[#This Row],[KPz]]*KSb</f>
        <v>20</v>
      </c>
      <c r="I273" s="8">
        <f>-1*(EffortOutcomesAG0[[#This Row],[KPx]]*KSc-EffortOutcomesAG0[[#This Row],[KPz]]*KSa)</f>
        <v>-10</v>
      </c>
      <c r="J273" s="8">
        <f>(EffortOutcomesAG0[[#This Row],[KPx]]*$C$2-EffortOutcomesAG0[[#This Row],[Kpy]]*KSa)</f>
        <v>-100</v>
      </c>
      <c r="K273" s="8">
        <f>EffortOutcomesAG0[[#This Row],[Kpy]]*KTc-EffortOutcomesAG0[[#This Row],[KPz]]*KTb</f>
        <v>2</v>
      </c>
      <c r="L273" s="8">
        <f>-1*(EffortOutcomesAG0[[#This Row],[KPx]]*KTc-EffortOutcomesAG0[[#This Row],[KPz]]*KTa)</f>
        <v>-28</v>
      </c>
      <c r="M273" s="8">
        <f>(EffortOutcomesAG0[[#This Row],[KPx]]*KTb-EffortOutcomesAG0[[#This Row],[Kpy]]*KTa)</f>
        <v>32</v>
      </c>
      <c r="N273" s="8">
        <f>-EffortOutcomesAG0[[#This Row],[Xp]]*a+EffortOutcomesAG0[[#This Row],[Yp]]*b+EffortOutcomesAG0[[#This Row],[Zp]]*c_</f>
        <v>40</v>
      </c>
      <c r="O273">
        <f>-IF(EffortOutcomesAG0[[#This Row],[Column2]]&gt;0,1,-1)*SQRT(EffortOutcomesAG0[[#This Row],[KPx''i]]^2+EffortOutcomesAG0[[#This Row],[KPx''j]]^2+EffortOutcomesAG0[[#This Row],[KPx''k]]^2)/Ksmag/Scale</f>
        <v>-72.456883730947197</v>
      </c>
      <c r="P273" s="9">
        <f>SQRT(EffortOutcomesAG0[[#This Row],[Kpy''i]]^2+EffortOutcomesAG0[[#This Row],[KPy''j]]^2+EffortOutcomesAG0[[#This Row],[KPy''k]]^2)/KTmag/Scale</f>
        <v>17.37814719698277</v>
      </c>
      <c r="Q2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3" s="14">
        <v>44911</v>
      </c>
      <c r="U273" s="9" t="s">
        <v>76</v>
      </c>
      <c r="V273" t="s">
        <v>55</v>
      </c>
      <c r="W273" t="s">
        <v>56</v>
      </c>
      <c r="X273">
        <v>0</v>
      </c>
      <c r="Y273">
        <v>0</v>
      </c>
      <c r="Z273">
        <v>0</v>
      </c>
      <c r="AJ273">
        <v>272</v>
      </c>
      <c r="AK273">
        <f>SUBTOTAL(9,EffortOutcomesAG0[[#This Row],[Allocation]:[Iin]])</f>
        <v>0</v>
      </c>
      <c r="AL273" t="str">
        <f>EffortOutcomesAG0[[#This Row],[WARDS]]&amp;EffortOutcomesAG0[[#This Row],[Role]]&amp;EffortOutcomesAG0[[#This Row],[Shifts]]</f>
        <v>OtherCSEAM</v>
      </c>
    </row>
    <row r="274" spans="2:38" x14ac:dyDescent="0.25">
      <c r="B274" s="8">
        <f>IF(EffortOutcomesAG0[[#This Row],[Apn]]=0,10,LOG(EffortOutcomesAG0[[#This Row],[Apn]]))</f>
        <v>10</v>
      </c>
      <c r="C274" s="8">
        <f>IF(EffortOutcomesAG0[[#This Row],[Ein]]=0,10,LOG(EffortOutcomesAG0[[#This Row],[Ein]]))</f>
        <v>10</v>
      </c>
      <c r="D274" s="8">
        <f>IF(EffortOutcomesAG0[[#This Row],[Iin]]=0,10,LOG(EffortOutcomesAG0[[#This Row],[Iin]]))</f>
        <v>10</v>
      </c>
      <c r="E274" s="8">
        <f>Kx-EffortOutcomesAG0[[#This Row],[Xp]]</f>
        <v>-10</v>
      </c>
      <c r="F274" s="8">
        <f>Ky-EffortOutcomesAG0[[#This Row],[Yp]]</f>
        <v>-11</v>
      </c>
      <c r="G274" s="8">
        <f>Kz-EffortOutcomesAG0[[#This Row],[Zp]]</f>
        <v>-9</v>
      </c>
      <c r="H274" s="8">
        <f>EffortOutcomesAG0[[#This Row],[Kpy]]*KSc-EffortOutcomesAG0[[#This Row],[KPz]]*KSb</f>
        <v>20</v>
      </c>
      <c r="I274" s="8">
        <f>-1*(EffortOutcomesAG0[[#This Row],[KPx]]*KSc-EffortOutcomesAG0[[#This Row],[KPz]]*KSa)</f>
        <v>-10</v>
      </c>
      <c r="J274" s="8">
        <f>(EffortOutcomesAG0[[#This Row],[KPx]]*$C$2-EffortOutcomesAG0[[#This Row],[Kpy]]*KSa)</f>
        <v>-100</v>
      </c>
      <c r="K274" s="8">
        <f>EffortOutcomesAG0[[#This Row],[Kpy]]*KTc-EffortOutcomesAG0[[#This Row],[KPz]]*KTb</f>
        <v>2</v>
      </c>
      <c r="L274" s="8">
        <f>-1*(EffortOutcomesAG0[[#This Row],[KPx]]*KTc-EffortOutcomesAG0[[#This Row],[KPz]]*KTa)</f>
        <v>-28</v>
      </c>
      <c r="M274" s="8">
        <f>(EffortOutcomesAG0[[#This Row],[KPx]]*KTb-EffortOutcomesAG0[[#This Row],[Kpy]]*KTa)</f>
        <v>32</v>
      </c>
      <c r="N274" s="8">
        <f>-EffortOutcomesAG0[[#This Row],[Xp]]*a+EffortOutcomesAG0[[#This Row],[Yp]]*b+EffortOutcomesAG0[[#This Row],[Zp]]*c_</f>
        <v>40</v>
      </c>
      <c r="O274">
        <f>-IF(EffortOutcomesAG0[[#This Row],[Column2]]&gt;0,1,-1)*SQRT(EffortOutcomesAG0[[#This Row],[KPx''i]]^2+EffortOutcomesAG0[[#This Row],[KPx''j]]^2+EffortOutcomesAG0[[#This Row],[KPx''k]]^2)/Ksmag/Scale</f>
        <v>-72.456883730947197</v>
      </c>
      <c r="P274" s="9">
        <f>SQRT(EffortOutcomesAG0[[#This Row],[Kpy''i]]^2+EffortOutcomesAG0[[#This Row],[KPy''j]]^2+EffortOutcomesAG0[[#This Row],[KPy''k]]^2)/KTmag/Scale</f>
        <v>17.37814719698277</v>
      </c>
      <c r="Q2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4" s="14">
        <v>44912</v>
      </c>
      <c r="U274" s="9" t="s">
        <v>76</v>
      </c>
      <c r="V274" t="s">
        <v>55</v>
      </c>
      <c r="W274" t="s">
        <v>56</v>
      </c>
      <c r="X274">
        <v>0</v>
      </c>
      <c r="Y274">
        <v>0</v>
      </c>
      <c r="Z274">
        <v>0</v>
      </c>
      <c r="AJ274">
        <v>273</v>
      </c>
      <c r="AK274">
        <f>SUBTOTAL(9,EffortOutcomesAG0[[#This Row],[Allocation]:[Iin]])</f>
        <v>0</v>
      </c>
      <c r="AL274" t="str">
        <f>EffortOutcomesAG0[[#This Row],[WARDS]]&amp;EffortOutcomesAG0[[#This Row],[Role]]&amp;EffortOutcomesAG0[[#This Row],[Shifts]]</f>
        <v>OtherCSEAM</v>
      </c>
    </row>
    <row r="275" spans="2:38" x14ac:dyDescent="0.25">
      <c r="B275" s="8">
        <f>IF(EffortOutcomesAG0[[#This Row],[Apn]]=0,10,LOG(EffortOutcomesAG0[[#This Row],[Apn]]))</f>
        <v>-8.929575422779E-2</v>
      </c>
      <c r="C275" s="8">
        <f>IF(EffortOutcomesAG0[[#This Row],[Ein]]=0,10,LOG(EffortOutcomesAG0[[#This Row],[Ein]]))</f>
        <v>10</v>
      </c>
      <c r="D275" s="8">
        <f>IF(EffortOutcomesAG0[[#This Row],[Iin]]=0,10,LOG(EffortOutcomesAG0[[#This Row],[Iin]]))</f>
        <v>10</v>
      </c>
      <c r="E275" s="8">
        <f>Kx-EffortOutcomesAG0[[#This Row],[Xp]]</f>
        <v>8.929575422779E-2</v>
      </c>
      <c r="F275" s="8">
        <f>Ky-EffortOutcomesAG0[[#This Row],[Yp]]</f>
        <v>-11</v>
      </c>
      <c r="G275" s="8">
        <f>Kz-EffortOutcomesAG0[[#This Row],[Zp]]</f>
        <v>-9</v>
      </c>
      <c r="H275" s="8">
        <f>EffortOutcomesAG0[[#This Row],[Kpy]]*KSc-EffortOutcomesAG0[[#This Row],[KPz]]*KSb</f>
        <v>20</v>
      </c>
      <c r="I275" s="8">
        <f>-1*(EffortOutcomesAG0[[#This Row],[KPx]]*KSc-EffortOutcomesAG0[[#This Row],[KPz]]*KSa)</f>
        <v>8.929575422779E-2</v>
      </c>
      <c r="J275" s="8">
        <f>(EffortOutcomesAG0[[#This Row],[KPx]]*$C$2-EffortOutcomesAG0[[#This Row],[Kpy]]*KSa)</f>
        <v>0.89295754227790003</v>
      </c>
      <c r="K275" s="8">
        <f>EffortOutcomesAG0[[#This Row],[Kpy]]*KTc-EffortOutcomesAG0[[#This Row],[KPz]]*KTb</f>
        <v>2</v>
      </c>
      <c r="L275" s="8">
        <f>-1*(EffortOutcomesAG0[[#This Row],[KPx]]*KTc-EffortOutcomesAG0[[#This Row],[KPz]]*KTa)</f>
        <v>-17.910704245772209</v>
      </c>
      <c r="M275" s="8">
        <f>(EffortOutcomesAG0[[#This Row],[KPx]]*KTb-EffortOutcomesAG0[[#This Row],[Kpy]]*KTa)</f>
        <v>21.910704245772209</v>
      </c>
      <c r="N275" s="8">
        <f>-EffortOutcomesAG0[[#This Row],[Xp]]*a+EffortOutcomesAG0[[#This Row],[Yp]]*b+EffortOutcomesAG0[[#This Row],[Zp]]*c_</f>
        <v>40</v>
      </c>
      <c r="O275">
        <f>-IF(EffortOutcomesAG0[[#This Row],[Column2]]&gt;0,1,-1)*SQRT(EffortOutcomesAG0[[#This Row],[KPx''i]]^2+EffortOutcomesAG0[[#This Row],[KPx''j]]^2+EffortOutcomesAG0[[#This Row],[KPx''k]]^2)/Ksmag/Scale</f>
        <v>-14.156365121457451</v>
      </c>
      <c r="P275" s="9">
        <f>SQRT(EffortOutcomesAG0[[#This Row],[Kpy''i]]^2+EffortOutcomesAG0[[#This Row],[KPy''j]]^2+EffortOutcomesAG0[[#This Row],[KPy''k]]^2)/KTmag/Scale</f>
        <v>11.582114711378798</v>
      </c>
      <c r="Q2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5" s="14">
        <v>44912</v>
      </c>
      <c r="U275" s="9" t="s">
        <v>57</v>
      </c>
      <c r="V275" t="s">
        <v>55</v>
      </c>
      <c r="W275" t="s">
        <v>56</v>
      </c>
      <c r="X275">
        <v>0</v>
      </c>
      <c r="Y275">
        <v>4.375</v>
      </c>
      <c r="Z275">
        <v>3.5619047619047617</v>
      </c>
      <c r="AA275">
        <v>0.8141496598639455</v>
      </c>
      <c r="AB275">
        <v>1.2212244897959184</v>
      </c>
      <c r="AC275">
        <v>0</v>
      </c>
      <c r="AD275">
        <v>0.81885026737967914</v>
      </c>
      <c r="AE275">
        <v>1.2282754010695187</v>
      </c>
      <c r="AF275">
        <v>0</v>
      </c>
      <c r="AJ275">
        <v>274</v>
      </c>
      <c r="AK275">
        <f>SUBTOTAL(9,EffortOutcomesAG0[[#This Row],[Allocation]:[Iin]])</f>
        <v>12.019404580013823</v>
      </c>
      <c r="AL275" t="str">
        <f>EffortOutcomesAG0[[#This Row],[WARDS]]&amp;EffortOutcomesAG0[[#This Row],[Role]]&amp;EffortOutcomesAG0[[#This Row],[Shifts]]</f>
        <v>WATTCSEAM</v>
      </c>
    </row>
    <row r="276" spans="2:38" x14ac:dyDescent="0.25">
      <c r="B276" s="8">
        <f>IF(EffortOutcomesAG0[[#This Row],[Apn]]=0,10,LOG(EffortOutcomesAG0[[#This Row],[Apn]]))</f>
        <v>-0.11342943394450931</v>
      </c>
      <c r="C276" s="8">
        <f>IF(EffortOutcomesAG0[[#This Row],[Ein]]=0,10,LOG(EffortOutcomesAG0[[#This Row],[Ein]]))</f>
        <v>10</v>
      </c>
      <c r="D276" s="8">
        <f>IF(EffortOutcomesAG0[[#This Row],[Iin]]=0,10,LOG(EffortOutcomesAG0[[#This Row],[Iin]]))</f>
        <v>10</v>
      </c>
      <c r="E276" s="8">
        <f>Kx-EffortOutcomesAG0[[#This Row],[Xp]]</f>
        <v>0.11342943394450931</v>
      </c>
      <c r="F276" s="8">
        <f>Ky-EffortOutcomesAG0[[#This Row],[Yp]]</f>
        <v>-11</v>
      </c>
      <c r="G276" s="8">
        <f>Kz-EffortOutcomesAG0[[#This Row],[Zp]]</f>
        <v>-9</v>
      </c>
      <c r="H276" s="8">
        <f>EffortOutcomesAG0[[#This Row],[Kpy]]*KSc-EffortOutcomesAG0[[#This Row],[KPz]]*KSb</f>
        <v>20</v>
      </c>
      <c r="I276" s="8">
        <f>-1*(EffortOutcomesAG0[[#This Row],[KPx]]*KSc-EffortOutcomesAG0[[#This Row],[KPz]]*KSa)</f>
        <v>0.11342943394450931</v>
      </c>
      <c r="J276" s="8">
        <f>(EffortOutcomesAG0[[#This Row],[KPx]]*$C$2-EffortOutcomesAG0[[#This Row],[Kpy]]*KSa)</f>
        <v>1.1342943394450931</v>
      </c>
      <c r="K276" s="8">
        <f>EffortOutcomesAG0[[#This Row],[Kpy]]*KTc-EffortOutcomesAG0[[#This Row],[KPz]]*KTb</f>
        <v>2</v>
      </c>
      <c r="L276" s="8">
        <f>-1*(EffortOutcomesAG0[[#This Row],[KPx]]*KTc-EffortOutcomesAG0[[#This Row],[KPz]]*KTa)</f>
        <v>-17.886570566055489</v>
      </c>
      <c r="M276" s="8">
        <f>(EffortOutcomesAG0[[#This Row],[KPx]]*KTb-EffortOutcomesAG0[[#This Row],[Kpy]]*KTa)</f>
        <v>21.886570566055489</v>
      </c>
      <c r="N276" s="8">
        <f>-EffortOutcomesAG0[[#This Row],[Xp]]*a+EffortOutcomesAG0[[#This Row],[Yp]]*b+EffortOutcomesAG0[[#This Row],[Zp]]*c_</f>
        <v>40</v>
      </c>
      <c r="O276">
        <f>-IF(EffortOutcomesAG0[[#This Row],[Column2]]&gt;0,1,-1)*SQRT(EffortOutcomesAG0[[#This Row],[KPx''i]]^2+EffortOutcomesAG0[[#This Row],[KPx''j]]^2+EffortOutcomesAG0[[#This Row],[KPx''k]]^2)/Ksmag/Scale</f>
        <v>-14.165088949332125</v>
      </c>
      <c r="P276" s="9">
        <f>SQRT(EffortOutcomesAG0[[#This Row],[Kpy''i]]^2+EffortOutcomesAG0[[#This Row],[KPy''j]]^2+EffortOutcomesAG0[[#This Row],[KPy''k]]^2)/KTmag/Scale</f>
        <v>11.568285509367188</v>
      </c>
      <c r="Q2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6" s="14">
        <v>44912</v>
      </c>
      <c r="U276" s="9" t="s">
        <v>54</v>
      </c>
      <c r="V276" t="s">
        <v>55</v>
      </c>
      <c r="W276" t="s">
        <v>56</v>
      </c>
      <c r="X276">
        <v>0</v>
      </c>
      <c r="Y276">
        <v>2.3125</v>
      </c>
      <c r="Z276">
        <v>1.7809523809523808</v>
      </c>
      <c r="AA276">
        <v>0.77014157014157014</v>
      </c>
      <c r="AB276">
        <v>1.1552123552123552</v>
      </c>
      <c r="AC276">
        <v>0</v>
      </c>
      <c r="AD276">
        <v>0.8656417112299466</v>
      </c>
      <c r="AE276">
        <v>1.2984625668449199</v>
      </c>
      <c r="AF276">
        <v>0</v>
      </c>
      <c r="AJ276">
        <v>275</v>
      </c>
      <c r="AK276">
        <f>SUBTOTAL(9,EffortOutcomesAG0[[#This Row],[Allocation]:[Iin]])</f>
        <v>8.1829105843811725</v>
      </c>
      <c r="AL276" t="str">
        <f>EffortOutcomesAG0[[#This Row],[WARDS]]&amp;EffortOutcomesAG0[[#This Row],[Role]]&amp;EffortOutcomesAG0[[#This Row],[Shifts]]</f>
        <v>BANKCSEAM</v>
      </c>
    </row>
    <row r="277" spans="2:38" x14ac:dyDescent="0.25">
      <c r="B277" s="8">
        <f>IF(EffortOutcomesAG0[[#This Row],[Apn]]=0,10,LOG(EffortOutcomesAG0[[#This Row],[Apn]]))</f>
        <v>-8.929575422779E-2</v>
      </c>
      <c r="C277" s="8">
        <f>IF(EffortOutcomesAG0[[#This Row],[Ein]]=0,10,LOG(EffortOutcomesAG0[[#This Row],[Ein]]))</f>
        <v>10</v>
      </c>
      <c r="D277" s="8">
        <f>IF(EffortOutcomesAG0[[#This Row],[Iin]]=0,10,LOG(EffortOutcomesAG0[[#This Row],[Iin]]))</f>
        <v>10</v>
      </c>
      <c r="E277" s="8">
        <f>Kx-EffortOutcomesAG0[[#This Row],[Xp]]</f>
        <v>8.929575422779E-2</v>
      </c>
      <c r="F277" s="8">
        <f>Ky-EffortOutcomesAG0[[#This Row],[Yp]]</f>
        <v>-11</v>
      </c>
      <c r="G277" s="8">
        <f>Kz-EffortOutcomesAG0[[#This Row],[Zp]]</f>
        <v>-9</v>
      </c>
      <c r="H277" s="8">
        <f>EffortOutcomesAG0[[#This Row],[Kpy]]*KSc-EffortOutcomesAG0[[#This Row],[KPz]]*KSb</f>
        <v>20</v>
      </c>
      <c r="I277" s="8">
        <f>-1*(EffortOutcomesAG0[[#This Row],[KPx]]*KSc-EffortOutcomesAG0[[#This Row],[KPz]]*KSa)</f>
        <v>8.929575422779E-2</v>
      </c>
      <c r="J277" s="8">
        <f>(EffortOutcomesAG0[[#This Row],[KPx]]*$C$2-EffortOutcomesAG0[[#This Row],[Kpy]]*KSa)</f>
        <v>0.89295754227790003</v>
      </c>
      <c r="K277" s="8">
        <f>EffortOutcomesAG0[[#This Row],[Kpy]]*KTc-EffortOutcomesAG0[[#This Row],[KPz]]*KTb</f>
        <v>2</v>
      </c>
      <c r="L277" s="8">
        <f>-1*(EffortOutcomesAG0[[#This Row],[KPx]]*KTc-EffortOutcomesAG0[[#This Row],[KPz]]*KTa)</f>
        <v>-17.910704245772209</v>
      </c>
      <c r="M277" s="8">
        <f>(EffortOutcomesAG0[[#This Row],[KPx]]*KTb-EffortOutcomesAG0[[#This Row],[Kpy]]*KTa)</f>
        <v>21.910704245772209</v>
      </c>
      <c r="N277" s="8">
        <f>-EffortOutcomesAG0[[#This Row],[Xp]]*a+EffortOutcomesAG0[[#This Row],[Yp]]*b+EffortOutcomesAG0[[#This Row],[Zp]]*c_</f>
        <v>40</v>
      </c>
      <c r="O277">
        <f>-IF(EffortOutcomesAG0[[#This Row],[Column2]]&gt;0,1,-1)*SQRT(EffortOutcomesAG0[[#This Row],[KPx''i]]^2+EffortOutcomesAG0[[#This Row],[KPx''j]]^2+EffortOutcomesAG0[[#This Row],[KPx''k]]^2)/Ksmag/Scale</f>
        <v>-14.156365121457451</v>
      </c>
      <c r="P277" s="9">
        <f>SQRT(EffortOutcomesAG0[[#This Row],[Kpy''i]]^2+EffortOutcomesAG0[[#This Row],[KPy''j]]^2+EffortOutcomesAG0[[#This Row],[KPy''k]]^2)/KTmag/Scale</f>
        <v>11.582114711378798</v>
      </c>
      <c r="Q2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7" s="14">
        <v>44912</v>
      </c>
      <c r="U277" s="9" t="s">
        <v>58</v>
      </c>
      <c r="V277" t="s">
        <v>55</v>
      </c>
      <c r="W277" t="s">
        <v>56</v>
      </c>
      <c r="X277">
        <v>0</v>
      </c>
      <c r="Y277">
        <v>4.375</v>
      </c>
      <c r="Z277">
        <v>3.5619047619047617</v>
      </c>
      <c r="AA277">
        <v>0.8141496598639455</v>
      </c>
      <c r="AB277">
        <v>1.2212244897959184</v>
      </c>
      <c r="AC277">
        <v>0</v>
      </c>
      <c r="AD277">
        <v>0.81885026737967914</v>
      </c>
      <c r="AE277">
        <v>1.2282754010695187</v>
      </c>
      <c r="AF277">
        <v>0</v>
      </c>
      <c r="AJ277">
        <v>276</v>
      </c>
      <c r="AK277">
        <f>SUBTOTAL(9,EffortOutcomesAG0[[#This Row],[Allocation]:[Iin]])</f>
        <v>12.019404580013823</v>
      </c>
      <c r="AL277" t="str">
        <f>EffortOutcomesAG0[[#This Row],[WARDS]]&amp;EffortOutcomesAG0[[#This Row],[Role]]&amp;EffortOutcomesAG0[[#This Row],[Shifts]]</f>
        <v>WARACSEAM</v>
      </c>
    </row>
    <row r="278" spans="2:38" x14ac:dyDescent="0.25">
      <c r="B278" s="8">
        <f>IF(EffortOutcomesAG0[[#This Row],[Apn]]=0,10,LOG(EffortOutcomesAG0[[#This Row],[Apn]]))</f>
        <v>-0.17508633500860143</v>
      </c>
      <c r="C278" s="8">
        <f>IF(EffortOutcomesAG0[[#This Row],[Ein]]=0,10,LOG(EffortOutcomesAG0[[#This Row],[Ein]]))</f>
        <v>10</v>
      </c>
      <c r="D278" s="8">
        <f>IF(EffortOutcomesAG0[[#This Row],[Iin]]=0,10,LOG(EffortOutcomesAG0[[#This Row],[Iin]]))</f>
        <v>10</v>
      </c>
      <c r="E278" s="8">
        <f>Kx-EffortOutcomesAG0[[#This Row],[Xp]]</f>
        <v>0.17508633500860143</v>
      </c>
      <c r="F278" s="8">
        <f>Ky-EffortOutcomesAG0[[#This Row],[Yp]]</f>
        <v>-11</v>
      </c>
      <c r="G278" s="8">
        <f>Kz-EffortOutcomesAG0[[#This Row],[Zp]]</f>
        <v>-9</v>
      </c>
      <c r="H278" s="8">
        <f>EffortOutcomesAG0[[#This Row],[Kpy]]*KSc-EffortOutcomesAG0[[#This Row],[KPz]]*KSb</f>
        <v>20</v>
      </c>
      <c r="I278" s="8">
        <f>-1*(EffortOutcomesAG0[[#This Row],[KPx]]*KSc-EffortOutcomesAG0[[#This Row],[KPz]]*KSa)</f>
        <v>0.17508633500860143</v>
      </c>
      <c r="J278" s="8">
        <f>(EffortOutcomesAG0[[#This Row],[KPx]]*$C$2-EffortOutcomesAG0[[#This Row],[Kpy]]*KSa)</f>
        <v>1.7508633500860142</v>
      </c>
      <c r="K278" s="8">
        <f>EffortOutcomesAG0[[#This Row],[Kpy]]*KTc-EffortOutcomesAG0[[#This Row],[KPz]]*KTb</f>
        <v>2</v>
      </c>
      <c r="L278" s="8">
        <f>-1*(EffortOutcomesAG0[[#This Row],[KPx]]*KTc-EffortOutcomesAG0[[#This Row],[KPz]]*KTa)</f>
        <v>-17.824913664991399</v>
      </c>
      <c r="M278" s="8">
        <f>(EffortOutcomesAG0[[#This Row],[KPx]]*KTb-EffortOutcomesAG0[[#This Row],[Kpy]]*KTa)</f>
        <v>21.824913664991399</v>
      </c>
      <c r="N278" s="8">
        <f>-EffortOutcomesAG0[[#This Row],[Xp]]*a+EffortOutcomesAG0[[#This Row],[Yp]]*b+EffortOutcomesAG0[[#This Row],[Zp]]*c_</f>
        <v>40</v>
      </c>
      <c r="O278">
        <f>-IF(EffortOutcomesAG0[[#This Row],[Column2]]&gt;0,1,-1)*SQRT(EffortOutcomesAG0[[#This Row],[KPx''i]]^2+EffortOutcomesAG0[[#This Row],[KPx''j]]^2+EffortOutcomesAG0[[#This Row],[KPx''k]]^2)/Ksmag/Scale</f>
        <v>-14.196763322944092</v>
      </c>
      <c r="P278" s="9">
        <f>SQRT(EffortOutcomesAG0[[#This Row],[Kpy''i]]^2+EffortOutcomesAG0[[#This Row],[KPy''j]]^2+EffortOutcomesAG0[[#This Row],[KPy''k]]^2)/KTmag/Scale</f>
        <v>11.532955704189087</v>
      </c>
      <c r="Q2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8" s="14">
        <v>44913</v>
      </c>
      <c r="U278" s="9" t="s">
        <v>54</v>
      </c>
      <c r="V278" t="s">
        <v>55</v>
      </c>
      <c r="W278" t="s">
        <v>56</v>
      </c>
      <c r="X278">
        <v>0</v>
      </c>
      <c r="Y278">
        <v>2.3125</v>
      </c>
      <c r="Z278">
        <v>1.5452380952380953</v>
      </c>
      <c r="AA278">
        <v>0.66821106821106824</v>
      </c>
      <c r="AB278">
        <v>1.0023166023166021</v>
      </c>
      <c r="AC278">
        <v>0</v>
      </c>
      <c r="AD278">
        <v>0.99768875192604012</v>
      </c>
      <c r="AE278">
        <v>1.4965331278890601</v>
      </c>
      <c r="AF278">
        <v>0</v>
      </c>
      <c r="AJ278">
        <v>277</v>
      </c>
      <c r="AK278">
        <f>SUBTOTAL(9,EffortOutcomesAG0[[#This Row],[Allocation]:[Iin]])</f>
        <v>8.0224876455808651</v>
      </c>
      <c r="AL278" t="str">
        <f>EffortOutcomesAG0[[#This Row],[WARDS]]&amp;EffortOutcomesAG0[[#This Row],[Role]]&amp;EffortOutcomesAG0[[#This Row],[Shifts]]</f>
        <v>BANKCSEAM</v>
      </c>
    </row>
    <row r="279" spans="2:38" x14ac:dyDescent="0.25">
      <c r="B279" s="8">
        <f>IF(EffortOutcomesAG0[[#This Row],[Apn]]=0,10,LOG(EffortOutcomesAG0[[#This Row],[Apn]]))</f>
        <v>-0.15095265529188204</v>
      </c>
      <c r="C279" s="8">
        <f>IF(EffortOutcomesAG0[[#This Row],[Ein]]=0,10,LOG(EffortOutcomesAG0[[#This Row],[Ein]]))</f>
        <v>10</v>
      </c>
      <c r="D279" s="8">
        <f>IF(EffortOutcomesAG0[[#This Row],[Iin]]=0,10,LOG(EffortOutcomesAG0[[#This Row],[Iin]]))</f>
        <v>10</v>
      </c>
      <c r="E279" s="8">
        <f>Kx-EffortOutcomesAG0[[#This Row],[Xp]]</f>
        <v>0.15095265529188204</v>
      </c>
      <c r="F279" s="8">
        <f>Ky-EffortOutcomesAG0[[#This Row],[Yp]]</f>
        <v>-11</v>
      </c>
      <c r="G279" s="8">
        <f>Kz-EffortOutcomesAG0[[#This Row],[Zp]]</f>
        <v>-9</v>
      </c>
      <c r="H279" s="8">
        <f>EffortOutcomesAG0[[#This Row],[Kpy]]*KSc-EffortOutcomesAG0[[#This Row],[KPz]]*KSb</f>
        <v>20</v>
      </c>
      <c r="I279" s="8">
        <f>-1*(EffortOutcomesAG0[[#This Row],[KPx]]*KSc-EffortOutcomesAG0[[#This Row],[KPz]]*KSa)</f>
        <v>0.15095265529188204</v>
      </c>
      <c r="J279" s="8">
        <f>(EffortOutcomesAG0[[#This Row],[KPx]]*$C$2-EffortOutcomesAG0[[#This Row],[Kpy]]*KSa)</f>
        <v>1.5095265529188204</v>
      </c>
      <c r="K279" s="8">
        <f>EffortOutcomesAG0[[#This Row],[Kpy]]*KTc-EffortOutcomesAG0[[#This Row],[KPz]]*KTb</f>
        <v>2</v>
      </c>
      <c r="L279" s="8">
        <f>-1*(EffortOutcomesAG0[[#This Row],[KPx]]*KTc-EffortOutcomesAG0[[#This Row],[KPz]]*KTa)</f>
        <v>-17.849047344708119</v>
      </c>
      <c r="M279" s="8">
        <f>(EffortOutcomesAG0[[#This Row],[KPx]]*KTb-EffortOutcomesAG0[[#This Row],[Kpy]]*KTa)</f>
        <v>21.849047344708119</v>
      </c>
      <c r="N279" s="8">
        <f>-EffortOutcomesAG0[[#This Row],[Xp]]*a+EffortOutcomesAG0[[#This Row],[Yp]]*b+EffortOutcomesAG0[[#This Row],[Zp]]*c_</f>
        <v>40</v>
      </c>
      <c r="O279">
        <f>-IF(EffortOutcomesAG0[[#This Row],[Column2]]&gt;0,1,-1)*SQRT(EffortOutcomesAG0[[#This Row],[KPx''i]]^2+EffortOutcomesAG0[[#This Row],[KPx''j]]^2+EffortOutcomesAG0[[#This Row],[KPx''k]]^2)/Ksmag/Scale</f>
        <v>-14.182761668978763</v>
      </c>
      <c r="P279" s="9">
        <f>SQRT(EffortOutcomesAG0[[#This Row],[Kpy''i]]^2+EffortOutcomesAG0[[#This Row],[KPy''j]]^2+EffortOutcomesAG0[[#This Row],[KPy''k]]^2)/KTmag/Scale</f>
        <v>11.546784263630352</v>
      </c>
      <c r="Q2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9" s="14">
        <v>44913</v>
      </c>
      <c r="U279" s="9" t="s">
        <v>57</v>
      </c>
      <c r="V279" t="s">
        <v>55</v>
      </c>
      <c r="W279" t="s">
        <v>56</v>
      </c>
      <c r="X279">
        <v>0</v>
      </c>
      <c r="Y279">
        <v>4.375</v>
      </c>
      <c r="Z279">
        <v>3.0904761904761906</v>
      </c>
      <c r="AA279">
        <v>0.70639455782312932</v>
      </c>
      <c r="AB279">
        <v>1.0595918367346937</v>
      </c>
      <c r="AC279">
        <v>0</v>
      </c>
      <c r="AD279">
        <v>0.94375963020030829</v>
      </c>
      <c r="AE279">
        <v>1.4156394453004622</v>
      </c>
      <c r="AF279">
        <v>0</v>
      </c>
      <c r="AJ279">
        <v>278</v>
      </c>
      <c r="AK279">
        <f>SUBTOTAL(9,EffortOutcomesAG0[[#This Row],[Allocation]:[Iin]])</f>
        <v>11.590861660534783</v>
      </c>
      <c r="AL279" t="str">
        <f>EffortOutcomesAG0[[#This Row],[WARDS]]&amp;EffortOutcomesAG0[[#This Row],[Role]]&amp;EffortOutcomesAG0[[#This Row],[Shifts]]</f>
        <v>WATTCSEAM</v>
      </c>
    </row>
    <row r="280" spans="2:38" x14ac:dyDescent="0.25">
      <c r="B280" s="8">
        <f>IF(EffortOutcomesAG0[[#This Row],[Apn]]=0,10,LOG(EffortOutcomesAG0[[#This Row],[Apn]]))</f>
        <v>-0.15095265529188204</v>
      </c>
      <c r="C280" s="8">
        <f>IF(EffortOutcomesAG0[[#This Row],[Ein]]=0,10,LOG(EffortOutcomesAG0[[#This Row],[Ein]]))</f>
        <v>10</v>
      </c>
      <c r="D280" s="8">
        <f>IF(EffortOutcomesAG0[[#This Row],[Iin]]=0,10,LOG(EffortOutcomesAG0[[#This Row],[Iin]]))</f>
        <v>10</v>
      </c>
      <c r="E280" s="8">
        <f>Kx-EffortOutcomesAG0[[#This Row],[Xp]]</f>
        <v>0.15095265529188204</v>
      </c>
      <c r="F280" s="8">
        <f>Ky-EffortOutcomesAG0[[#This Row],[Yp]]</f>
        <v>-11</v>
      </c>
      <c r="G280" s="8">
        <f>Kz-EffortOutcomesAG0[[#This Row],[Zp]]</f>
        <v>-9</v>
      </c>
      <c r="H280" s="8">
        <f>EffortOutcomesAG0[[#This Row],[Kpy]]*KSc-EffortOutcomesAG0[[#This Row],[KPz]]*KSb</f>
        <v>20</v>
      </c>
      <c r="I280" s="8">
        <f>-1*(EffortOutcomesAG0[[#This Row],[KPx]]*KSc-EffortOutcomesAG0[[#This Row],[KPz]]*KSa)</f>
        <v>0.15095265529188204</v>
      </c>
      <c r="J280" s="8">
        <f>(EffortOutcomesAG0[[#This Row],[KPx]]*$C$2-EffortOutcomesAG0[[#This Row],[Kpy]]*KSa)</f>
        <v>1.5095265529188204</v>
      </c>
      <c r="K280" s="8">
        <f>EffortOutcomesAG0[[#This Row],[Kpy]]*KTc-EffortOutcomesAG0[[#This Row],[KPz]]*KTb</f>
        <v>2</v>
      </c>
      <c r="L280" s="8">
        <f>-1*(EffortOutcomesAG0[[#This Row],[KPx]]*KTc-EffortOutcomesAG0[[#This Row],[KPz]]*KTa)</f>
        <v>-17.849047344708119</v>
      </c>
      <c r="M280" s="8">
        <f>(EffortOutcomesAG0[[#This Row],[KPx]]*KTb-EffortOutcomesAG0[[#This Row],[Kpy]]*KTa)</f>
        <v>21.849047344708119</v>
      </c>
      <c r="N280" s="8">
        <f>-EffortOutcomesAG0[[#This Row],[Xp]]*a+EffortOutcomesAG0[[#This Row],[Yp]]*b+EffortOutcomesAG0[[#This Row],[Zp]]*c_</f>
        <v>40</v>
      </c>
      <c r="O280">
        <f>-IF(EffortOutcomesAG0[[#This Row],[Column2]]&gt;0,1,-1)*SQRT(EffortOutcomesAG0[[#This Row],[KPx''i]]^2+EffortOutcomesAG0[[#This Row],[KPx''j]]^2+EffortOutcomesAG0[[#This Row],[KPx''k]]^2)/Ksmag/Scale</f>
        <v>-14.182761668978763</v>
      </c>
      <c r="P280" s="9">
        <f>SQRT(EffortOutcomesAG0[[#This Row],[Kpy''i]]^2+EffortOutcomesAG0[[#This Row],[KPy''j]]^2+EffortOutcomesAG0[[#This Row],[KPy''k]]^2)/KTmag/Scale</f>
        <v>11.546784263630352</v>
      </c>
      <c r="Q2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0" s="14">
        <v>44913</v>
      </c>
      <c r="U280" s="9" t="s">
        <v>58</v>
      </c>
      <c r="V280" t="s">
        <v>55</v>
      </c>
      <c r="W280" t="s">
        <v>56</v>
      </c>
      <c r="X280">
        <v>0</v>
      </c>
      <c r="Y280">
        <v>4.375</v>
      </c>
      <c r="Z280">
        <v>3.0904761904761906</v>
      </c>
      <c r="AA280">
        <v>0.70639455782312932</v>
      </c>
      <c r="AB280">
        <v>1.0595918367346937</v>
      </c>
      <c r="AC280">
        <v>0</v>
      </c>
      <c r="AD280">
        <v>0.94375963020030829</v>
      </c>
      <c r="AE280">
        <v>1.4156394453004622</v>
      </c>
      <c r="AF280">
        <v>0</v>
      </c>
      <c r="AJ280">
        <v>279</v>
      </c>
      <c r="AK280">
        <f>SUBTOTAL(9,EffortOutcomesAG0[[#This Row],[Allocation]:[Iin]])</f>
        <v>11.590861660534783</v>
      </c>
      <c r="AL280" t="str">
        <f>EffortOutcomesAG0[[#This Row],[WARDS]]&amp;EffortOutcomesAG0[[#This Row],[Role]]&amp;EffortOutcomesAG0[[#This Row],[Shifts]]</f>
        <v>WARACSEAM</v>
      </c>
    </row>
    <row r="281" spans="2:38" x14ac:dyDescent="0.25">
      <c r="B281" s="8">
        <f>IF(EffortOutcomesAG0[[#This Row],[Apn]]=0,10,LOG(EffortOutcomesAG0[[#This Row],[Apn]]))</f>
        <v>10</v>
      </c>
      <c r="C281" s="8">
        <f>IF(EffortOutcomesAG0[[#This Row],[Ein]]=0,10,LOG(EffortOutcomesAG0[[#This Row],[Ein]]))</f>
        <v>10</v>
      </c>
      <c r="D281" s="8">
        <f>IF(EffortOutcomesAG0[[#This Row],[Iin]]=0,10,LOG(EffortOutcomesAG0[[#This Row],[Iin]]))</f>
        <v>10</v>
      </c>
      <c r="E281" s="8">
        <f>Kx-EffortOutcomesAG0[[#This Row],[Xp]]</f>
        <v>-10</v>
      </c>
      <c r="F281" s="8">
        <f>Ky-EffortOutcomesAG0[[#This Row],[Yp]]</f>
        <v>-11</v>
      </c>
      <c r="G281" s="8">
        <f>Kz-EffortOutcomesAG0[[#This Row],[Zp]]</f>
        <v>-9</v>
      </c>
      <c r="H281" s="8">
        <f>EffortOutcomesAG0[[#This Row],[Kpy]]*KSc-EffortOutcomesAG0[[#This Row],[KPz]]*KSb</f>
        <v>20</v>
      </c>
      <c r="I281" s="8">
        <f>-1*(EffortOutcomesAG0[[#This Row],[KPx]]*KSc-EffortOutcomesAG0[[#This Row],[KPz]]*KSa)</f>
        <v>-10</v>
      </c>
      <c r="J281" s="8">
        <f>(EffortOutcomesAG0[[#This Row],[KPx]]*$C$2-EffortOutcomesAG0[[#This Row],[Kpy]]*KSa)</f>
        <v>-100</v>
      </c>
      <c r="K281" s="8">
        <f>EffortOutcomesAG0[[#This Row],[Kpy]]*KTc-EffortOutcomesAG0[[#This Row],[KPz]]*KTb</f>
        <v>2</v>
      </c>
      <c r="L281" s="8">
        <f>-1*(EffortOutcomesAG0[[#This Row],[KPx]]*KTc-EffortOutcomesAG0[[#This Row],[KPz]]*KTa)</f>
        <v>-28</v>
      </c>
      <c r="M281" s="8">
        <f>(EffortOutcomesAG0[[#This Row],[KPx]]*KTb-EffortOutcomesAG0[[#This Row],[Kpy]]*KTa)</f>
        <v>32</v>
      </c>
      <c r="N281" s="8">
        <f>-EffortOutcomesAG0[[#This Row],[Xp]]*a+EffortOutcomesAG0[[#This Row],[Yp]]*b+EffortOutcomesAG0[[#This Row],[Zp]]*c_</f>
        <v>40</v>
      </c>
      <c r="O281">
        <f>-IF(EffortOutcomesAG0[[#This Row],[Column2]]&gt;0,1,-1)*SQRT(EffortOutcomesAG0[[#This Row],[KPx''i]]^2+EffortOutcomesAG0[[#This Row],[KPx''j]]^2+EffortOutcomesAG0[[#This Row],[KPx''k]]^2)/Ksmag/Scale</f>
        <v>-72.456883730947197</v>
      </c>
      <c r="P281" s="9">
        <f>SQRT(EffortOutcomesAG0[[#This Row],[Kpy''i]]^2+EffortOutcomesAG0[[#This Row],[KPy''j]]^2+EffortOutcomesAG0[[#This Row],[KPy''k]]^2)/KTmag/Scale</f>
        <v>17.37814719698277</v>
      </c>
      <c r="Q2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1" s="14">
        <v>44913</v>
      </c>
      <c r="U281" s="9" t="s">
        <v>76</v>
      </c>
      <c r="V281" t="s">
        <v>55</v>
      </c>
      <c r="W281" t="s">
        <v>56</v>
      </c>
      <c r="X281">
        <v>0</v>
      </c>
      <c r="Y281">
        <v>0</v>
      </c>
      <c r="Z281">
        <v>0</v>
      </c>
      <c r="AJ281">
        <v>280</v>
      </c>
      <c r="AK281">
        <f>SUBTOTAL(9,EffortOutcomesAG0[[#This Row],[Allocation]:[Iin]])</f>
        <v>0</v>
      </c>
      <c r="AL281" t="str">
        <f>EffortOutcomesAG0[[#This Row],[WARDS]]&amp;EffortOutcomesAG0[[#This Row],[Role]]&amp;EffortOutcomesAG0[[#This Row],[Shifts]]</f>
        <v>OtherCSEAM</v>
      </c>
    </row>
    <row r="282" spans="2:38" x14ac:dyDescent="0.25">
      <c r="B282" s="8">
        <f>IF(EffortOutcomesAG0[[#This Row],[Apn]]=0,10,LOG(EffortOutcomesAG0[[#This Row],[Apn]]))</f>
        <v>3.6802647907748724E-2</v>
      </c>
      <c r="C282" s="8">
        <f>IF(EffortOutcomesAG0[[#This Row],[Ein]]=0,10,LOG(EffortOutcomesAG0[[#This Row],[Ein]]))</f>
        <v>10</v>
      </c>
      <c r="D282" s="8">
        <f>IF(EffortOutcomesAG0[[#This Row],[Iin]]=0,10,LOG(EffortOutcomesAG0[[#This Row],[Iin]]))</f>
        <v>10</v>
      </c>
      <c r="E282" s="8">
        <f>Kx-EffortOutcomesAG0[[#This Row],[Xp]]</f>
        <v>-3.6802647907748724E-2</v>
      </c>
      <c r="F282" s="8">
        <f>Ky-EffortOutcomesAG0[[#This Row],[Yp]]</f>
        <v>-11</v>
      </c>
      <c r="G282" s="8">
        <f>Kz-EffortOutcomesAG0[[#This Row],[Zp]]</f>
        <v>-9</v>
      </c>
      <c r="H282" s="8">
        <f>EffortOutcomesAG0[[#This Row],[Kpy]]*KSc-EffortOutcomesAG0[[#This Row],[KPz]]*KSb</f>
        <v>20</v>
      </c>
      <c r="I282" s="8">
        <f>-1*(EffortOutcomesAG0[[#This Row],[KPx]]*KSc-EffortOutcomesAG0[[#This Row],[KPz]]*KSa)</f>
        <v>-3.6802647907748724E-2</v>
      </c>
      <c r="J282" s="8">
        <f>(EffortOutcomesAG0[[#This Row],[KPx]]*$C$2-EffortOutcomesAG0[[#This Row],[Kpy]]*KSa)</f>
        <v>-0.36802647907748726</v>
      </c>
      <c r="K282" s="8">
        <f>EffortOutcomesAG0[[#This Row],[Kpy]]*KTc-EffortOutcomesAG0[[#This Row],[KPz]]*KTb</f>
        <v>2</v>
      </c>
      <c r="L282" s="8">
        <f>-1*(EffortOutcomesAG0[[#This Row],[KPx]]*KTc-EffortOutcomesAG0[[#This Row],[KPz]]*KTa)</f>
        <v>-18.036802647907749</v>
      </c>
      <c r="M282" s="8">
        <f>(EffortOutcomesAG0[[#This Row],[KPx]]*KTb-EffortOutcomesAG0[[#This Row],[Kpy]]*KTa)</f>
        <v>22.036802647907749</v>
      </c>
      <c r="N282" s="8">
        <f>-EffortOutcomesAG0[[#This Row],[Xp]]*a+EffortOutcomesAG0[[#This Row],[Yp]]*b+EffortOutcomesAG0[[#This Row],[Zp]]*c_</f>
        <v>40</v>
      </c>
      <c r="O282">
        <f>-IF(EffortOutcomesAG0[[#This Row],[Column2]]&gt;0,1,-1)*SQRT(EffortOutcomesAG0[[#This Row],[KPx''i]]^2+EffortOutcomesAG0[[#This Row],[KPx''j]]^2+EffortOutcomesAG0[[#This Row],[KPx''k]]^2)/Ksmag/Scale</f>
        <v>-14.144553685503745</v>
      </c>
      <c r="P282" s="9">
        <f>SQRT(EffortOutcomesAG0[[#This Row],[Kpy''i]]^2+EffortOutcomesAG0[[#This Row],[KPy''j]]^2+EffortOutcomesAG0[[#This Row],[KPy''k]]^2)/KTmag/Scale</f>
        <v>11.65437629320996</v>
      </c>
      <c r="Q2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2" s="14">
        <v>44914</v>
      </c>
      <c r="U282" s="9" t="s">
        <v>57</v>
      </c>
      <c r="V282" t="s">
        <v>55</v>
      </c>
      <c r="W282" t="s">
        <v>56</v>
      </c>
      <c r="X282">
        <v>0</v>
      </c>
      <c r="Y282">
        <v>4.375</v>
      </c>
      <c r="Z282">
        <v>4.7619047619047619</v>
      </c>
      <c r="AA282">
        <v>1.08843537414966</v>
      </c>
      <c r="AB282">
        <v>1.6326530612244896</v>
      </c>
      <c r="AC282">
        <v>0</v>
      </c>
      <c r="AD282">
        <v>0.61250000000000004</v>
      </c>
      <c r="AE282">
        <v>0.91874999999999996</v>
      </c>
      <c r="AF282">
        <v>0</v>
      </c>
      <c r="AJ282">
        <v>281</v>
      </c>
      <c r="AK282">
        <f>SUBTOTAL(9,EffortOutcomesAG0[[#This Row],[Allocation]:[Iin]])</f>
        <v>13.389243197278912</v>
      </c>
      <c r="AL282" t="str">
        <f>EffortOutcomesAG0[[#This Row],[WARDS]]&amp;EffortOutcomesAG0[[#This Row],[Role]]&amp;EffortOutcomesAG0[[#This Row],[Shifts]]</f>
        <v>WATTCSEAM</v>
      </c>
    </row>
    <row r="283" spans="2:38" x14ac:dyDescent="0.25">
      <c r="B283" s="8">
        <f>IF(EffortOutcomesAG0[[#This Row],[Apn]]=0,10,LOG(EffortOutcomesAG0[[#This Row],[Apn]]))</f>
        <v>1.2668968191029327E-2</v>
      </c>
      <c r="C283" s="8">
        <f>IF(EffortOutcomesAG0[[#This Row],[Ein]]=0,10,LOG(EffortOutcomesAG0[[#This Row],[Ein]]))</f>
        <v>10</v>
      </c>
      <c r="D283" s="8">
        <f>IF(EffortOutcomesAG0[[#This Row],[Iin]]=0,10,LOG(EffortOutcomesAG0[[#This Row],[Iin]]))</f>
        <v>10</v>
      </c>
      <c r="E283" s="8">
        <f>Kx-EffortOutcomesAG0[[#This Row],[Xp]]</f>
        <v>-1.2668968191029327E-2</v>
      </c>
      <c r="F283" s="8">
        <f>Ky-EffortOutcomesAG0[[#This Row],[Yp]]</f>
        <v>-11</v>
      </c>
      <c r="G283" s="8">
        <f>Kz-EffortOutcomesAG0[[#This Row],[Zp]]</f>
        <v>-9</v>
      </c>
      <c r="H283" s="8">
        <f>EffortOutcomesAG0[[#This Row],[Kpy]]*KSc-EffortOutcomesAG0[[#This Row],[KPz]]*KSb</f>
        <v>20</v>
      </c>
      <c r="I283" s="8">
        <f>-1*(EffortOutcomesAG0[[#This Row],[KPx]]*KSc-EffortOutcomesAG0[[#This Row],[KPz]]*KSa)</f>
        <v>-1.2668968191029327E-2</v>
      </c>
      <c r="J283" s="8">
        <f>(EffortOutcomesAG0[[#This Row],[KPx]]*$C$2-EffortOutcomesAG0[[#This Row],[Kpy]]*KSa)</f>
        <v>-0.12668968191029328</v>
      </c>
      <c r="K283" s="8">
        <f>EffortOutcomesAG0[[#This Row],[Kpy]]*KTc-EffortOutcomesAG0[[#This Row],[KPz]]*KTb</f>
        <v>2</v>
      </c>
      <c r="L283" s="8">
        <f>-1*(EffortOutcomesAG0[[#This Row],[KPx]]*KTc-EffortOutcomesAG0[[#This Row],[KPz]]*KTa)</f>
        <v>-18.012668968191029</v>
      </c>
      <c r="M283" s="8">
        <f>(EffortOutcomesAG0[[#This Row],[KPx]]*KTb-EffortOutcomesAG0[[#This Row],[Kpy]]*KTa)</f>
        <v>22.012668968191029</v>
      </c>
      <c r="N283" s="8">
        <f>-EffortOutcomesAG0[[#This Row],[Xp]]*a+EffortOutcomesAG0[[#This Row],[Yp]]*b+EffortOutcomesAG0[[#This Row],[Zp]]*c_</f>
        <v>40</v>
      </c>
      <c r="O283">
        <f>-IF(EffortOutcomesAG0[[#This Row],[Column2]]&gt;0,1,-1)*SQRT(EffortOutcomesAG0[[#This Row],[KPx''i]]^2+EffortOutcomesAG0[[#This Row],[KPx''j]]^2+EffortOutcomesAG0[[#This Row],[KPx''k]]^2)/Ksmag/Scale</f>
        <v>-14.142422189608427</v>
      </c>
      <c r="P283" s="9">
        <f>SQRT(EffortOutcomesAG0[[#This Row],[Kpy''i]]^2+EffortOutcomesAG0[[#This Row],[KPy''j]]^2+EffortOutcomesAG0[[#This Row],[KPy''k]]^2)/KTmag/Scale</f>
        <v>11.640545795199298</v>
      </c>
      <c r="Q2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3" s="14">
        <v>44914</v>
      </c>
      <c r="U283" s="9" t="s">
        <v>54</v>
      </c>
      <c r="V283" t="s">
        <v>55</v>
      </c>
      <c r="W283" t="s">
        <v>56</v>
      </c>
      <c r="X283">
        <v>0</v>
      </c>
      <c r="Y283">
        <v>2.3125</v>
      </c>
      <c r="Z283">
        <v>2.3809523809523809</v>
      </c>
      <c r="AA283">
        <v>1.0296010296010296</v>
      </c>
      <c r="AB283">
        <v>1.5444015444015442</v>
      </c>
      <c r="AC283">
        <v>0</v>
      </c>
      <c r="AD283">
        <v>0.64750000000000008</v>
      </c>
      <c r="AE283">
        <v>0.97125000000000006</v>
      </c>
      <c r="AF283">
        <v>0</v>
      </c>
      <c r="AJ283">
        <v>282</v>
      </c>
      <c r="AK283">
        <f>SUBTOTAL(9,EffortOutcomesAG0[[#This Row],[Allocation]:[Iin]])</f>
        <v>8.8862049549549553</v>
      </c>
      <c r="AL283" t="str">
        <f>EffortOutcomesAG0[[#This Row],[WARDS]]&amp;EffortOutcomesAG0[[#This Row],[Role]]&amp;EffortOutcomesAG0[[#This Row],[Shifts]]</f>
        <v>BANKCSEAM</v>
      </c>
    </row>
    <row r="284" spans="2:38" x14ac:dyDescent="0.25">
      <c r="B284" s="8">
        <f>IF(EffortOutcomesAG0[[#This Row],[Apn]]=0,10,LOG(EffortOutcomesAG0[[#This Row],[Apn]]))</f>
        <v>3.6802647907748724E-2</v>
      </c>
      <c r="C284" s="8">
        <f>IF(EffortOutcomesAG0[[#This Row],[Ein]]=0,10,LOG(EffortOutcomesAG0[[#This Row],[Ein]]))</f>
        <v>10</v>
      </c>
      <c r="D284" s="8">
        <f>IF(EffortOutcomesAG0[[#This Row],[Iin]]=0,10,LOG(EffortOutcomesAG0[[#This Row],[Iin]]))</f>
        <v>10</v>
      </c>
      <c r="E284" s="8">
        <f>Kx-EffortOutcomesAG0[[#This Row],[Xp]]</f>
        <v>-3.6802647907748724E-2</v>
      </c>
      <c r="F284" s="8">
        <f>Ky-EffortOutcomesAG0[[#This Row],[Yp]]</f>
        <v>-11</v>
      </c>
      <c r="G284" s="8">
        <f>Kz-EffortOutcomesAG0[[#This Row],[Zp]]</f>
        <v>-9</v>
      </c>
      <c r="H284" s="8">
        <f>EffortOutcomesAG0[[#This Row],[Kpy]]*KSc-EffortOutcomesAG0[[#This Row],[KPz]]*KSb</f>
        <v>20</v>
      </c>
      <c r="I284" s="8">
        <f>-1*(EffortOutcomesAG0[[#This Row],[KPx]]*KSc-EffortOutcomesAG0[[#This Row],[KPz]]*KSa)</f>
        <v>-3.6802647907748724E-2</v>
      </c>
      <c r="J284" s="8">
        <f>(EffortOutcomesAG0[[#This Row],[KPx]]*$C$2-EffortOutcomesAG0[[#This Row],[Kpy]]*KSa)</f>
        <v>-0.36802647907748726</v>
      </c>
      <c r="K284" s="8">
        <f>EffortOutcomesAG0[[#This Row],[Kpy]]*KTc-EffortOutcomesAG0[[#This Row],[KPz]]*KTb</f>
        <v>2</v>
      </c>
      <c r="L284" s="8">
        <f>-1*(EffortOutcomesAG0[[#This Row],[KPx]]*KTc-EffortOutcomesAG0[[#This Row],[KPz]]*KTa)</f>
        <v>-18.036802647907749</v>
      </c>
      <c r="M284" s="8">
        <f>(EffortOutcomesAG0[[#This Row],[KPx]]*KTb-EffortOutcomesAG0[[#This Row],[Kpy]]*KTa)</f>
        <v>22.036802647907749</v>
      </c>
      <c r="N284" s="8">
        <f>-EffortOutcomesAG0[[#This Row],[Xp]]*a+EffortOutcomesAG0[[#This Row],[Yp]]*b+EffortOutcomesAG0[[#This Row],[Zp]]*c_</f>
        <v>40</v>
      </c>
      <c r="O284">
        <f>-IF(EffortOutcomesAG0[[#This Row],[Column2]]&gt;0,1,-1)*SQRT(EffortOutcomesAG0[[#This Row],[KPx''i]]^2+EffortOutcomesAG0[[#This Row],[KPx''j]]^2+EffortOutcomesAG0[[#This Row],[KPx''k]]^2)/Ksmag/Scale</f>
        <v>-14.144553685503745</v>
      </c>
      <c r="P284" s="9">
        <f>SQRT(EffortOutcomesAG0[[#This Row],[Kpy''i]]^2+EffortOutcomesAG0[[#This Row],[KPy''j]]^2+EffortOutcomesAG0[[#This Row],[KPy''k]]^2)/KTmag/Scale</f>
        <v>11.65437629320996</v>
      </c>
      <c r="Q2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4" s="14">
        <v>44914</v>
      </c>
      <c r="U284" s="9" t="s">
        <v>58</v>
      </c>
      <c r="V284" t="s">
        <v>55</v>
      </c>
      <c r="W284" t="s">
        <v>56</v>
      </c>
      <c r="X284">
        <v>0</v>
      </c>
      <c r="Y284">
        <v>4.375</v>
      </c>
      <c r="Z284">
        <v>4.7619047619047619</v>
      </c>
      <c r="AA284">
        <v>1.08843537414966</v>
      </c>
      <c r="AB284">
        <v>1.6326530612244896</v>
      </c>
      <c r="AC284">
        <v>0</v>
      </c>
      <c r="AD284">
        <v>0.61250000000000004</v>
      </c>
      <c r="AE284">
        <v>0.91874999999999996</v>
      </c>
      <c r="AF284">
        <v>0</v>
      </c>
      <c r="AJ284">
        <v>283</v>
      </c>
      <c r="AK284">
        <f>SUBTOTAL(9,EffortOutcomesAG0[[#This Row],[Allocation]:[Iin]])</f>
        <v>13.389243197278912</v>
      </c>
      <c r="AL284" t="str">
        <f>EffortOutcomesAG0[[#This Row],[WARDS]]&amp;EffortOutcomesAG0[[#This Row],[Role]]&amp;EffortOutcomesAG0[[#This Row],[Shifts]]</f>
        <v>WARACSEAM</v>
      </c>
    </row>
    <row r="285" spans="2:38" x14ac:dyDescent="0.25">
      <c r="B285" s="8">
        <f>IF(EffortOutcomesAG0[[#This Row],[Apn]]=0,10,LOG(EffortOutcomesAG0[[#This Row],[Apn]]))</f>
        <v>10</v>
      </c>
      <c r="C285" s="8">
        <f>IF(EffortOutcomesAG0[[#This Row],[Ein]]=0,10,LOG(EffortOutcomesAG0[[#This Row],[Ein]]))</f>
        <v>10</v>
      </c>
      <c r="D285" s="8">
        <f>IF(EffortOutcomesAG0[[#This Row],[Iin]]=0,10,LOG(EffortOutcomesAG0[[#This Row],[Iin]]))</f>
        <v>10</v>
      </c>
      <c r="E285" s="8">
        <f>Kx-EffortOutcomesAG0[[#This Row],[Xp]]</f>
        <v>-10</v>
      </c>
      <c r="F285" s="8">
        <f>Ky-EffortOutcomesAG0[[#This Row],[Yp]]</f>
        <v>-11</v>
      </c>
      <c r="G285" s="8">
        <f>Kz-EffortOutcomesAG0[[#This Row],[Zp]]</f>
        <v>-9</v>
      </c>
      <c r="H285" s="8">
        <f>EffortOutcomesAG0[[#This Row],[Kpy]]*KSc-EffortOutcomesAG0[[#This Row],[KPz]]*KSb</f>
        <v>20</v>
      </c>
      <c r="I285" s="8">
        <f>-1*(EffortOutcomesAG0[[#This Row],[KPx]]*KSc-EffortOutcomesAG0[[#This Row],[KPz]]*KSa)</f>
        <v>-10</v>
      </c>
      <c r="J285" s="8">
        <f>(EffortOutcomesAG0[[#This Row],[KPx]]*$C$2-EffortOutcomesAG0[[#This Row],[Kpy]]*KSa)</f>
        <v>-100</v>
      </c>
      <c r="K285" s="8">
        <f>EffortOutcomesAG0[[#This Row],[Kpy]]*KTc-EffortOutcomesAG0[[#This Row],[KPz]]*KTb</f>
        <v>2</v>
      </c>
      <c r="L285" s="8">
        <f>-1*(EffortOutcomesAG0[[#This Row],[KPx]]*KTc-EffortOutcomesAG0[[#This Row],[KPz]]*KTa)</f>
        <v>-28</v>
      </c>
      <c r="M285" s="8">
        <f>(EffortOutcomesAG0[[#This Row],[KPx]]*KTb-EffortOutcomesAG0[[#This Row],[Kpy]]*KTa)</f>
        <v>32</v>
      </c>
      <c r="N285" s="8">
        <f>-EffortOutcomesAG0[[#This Row],[Xp]]*a+EffortOutcomesAG0[[#This Row],[Yp]]*b+EffortOutcomesAG0[[#This Row],[Zp]]*c_</f>
        <v>40</v>
      </c>
      <c r="O285">
        <f>-IF(EffortOutcomesAG0[[#This Row],[Column2]]&gt;0,1,-1)*SQRT(EffortOutcomesAG0[[#This Row],[KPx''i]]^2+EffortOutcomesAG0[[#This Row],[KPx''j]]^2+EffortOutcomesAG0[[#This Row],[KPx''k]]^2)/Ksmag/Scale</f>
        <v>-72.456883730947197</v>
      </c>
      <c r="P285" s="9">
        <f>SQRT(EffortOutcomesAG0[[#This Row],[Kpy''i]]^2+EffortOutcomesAG0[[#This Row],[KPy''j]]^2+EffortOutcomesAG0[[#This Row],[KPy''k]]^2)/KTmag/Scale</f>
        <v>17.37814719698277</v>
      </c>
      <c r="Q2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5" s="14">
        <v>44914</v>
      </c>
      <c r="U285" s="9" t="s">
        <v>76</v>
      </c>
      <c r="V285" t="s">
        <v>55</v>
      </c>
      <c r="W285" t="s">
        <v>56</v>
      </c>
      <c r="X285">
        <v>0</v>
      </c>
      <c r="Y285">
        <v>0</v>
      </c>
      <c r="Z285">
        <v>0</v>
      </c>
      <c r="AJ285">
        <v>284</v>
      </c>
      <c r="AK285">
        <f>SUBTOTAL(9,EffortOutcomesAG0[[#This Row],[Allocation]:[Iin]])</f>
        <v>0</v>
      </c>
      <c r="AL285" t="str">
        <f>EffortOutcomesAG0[[#This Row],[WARDS]]&amp;EffortOutcomesAG0[[#This Row],[Role]]&amp;EffortOutcomesAG0[[#This Row],[Shifts]]</f>
        <v>OtherCSEAM</v>
      </c>
    </row>
    <row r="286" spans="2:38" x14ac:dyDescent="0.25">
      <c r="B286" s="8">
        <f>IF(EffortOutcomesAG0[[#This Row],[Apn]]=0,10,LOG(EffortOutcomesAG0[[#This Row],[Apn]]))</f>
        <v>-1.3018784244008845E-3</v>
      </c>
      <c r="C286" s="8">
        <f>IF(EffortOutcomesAG0[[#This Row],[Ein]]=0,10,LOG(EffortOutcomesAG0[[#This Row],[Ein]]))</f>
        <v>10</v>
      </c>
      <c r="D286" s="8">
        <f>IF(EffortOutcomesAG0[[#This Row],[Iin]]=0,10,LOG(EffortOutcomesAG0[[#This Row],[Iin]]))</f>
        <v>10</v>
      </c>
      <c r="E286" s="8">
        <f>Kx-EffortOutcomesAG0[[#This Row],[Xp]]</f>
        <v>1.3018784244008845E-3</v>
      </c>
      <c r="F286" s="8">
        <f>Ky-EffortOutcomesAG0[[#This Row],[Yp]]</f>
        <v>-11</v>
      </c>
      <c r="G286" s="8">
        <f>Kz-EffortOutcomesAG0[[#This Row],[Zp]]</f>
        <v>-9</v>
      </c>
      <c r="H286" s="8">
        <f>EffortOutcomesAG0[[#This Row],[Kpy]]*KSc-EffortOutcomesAG0[[#This Row],[KPz]]*KSb</f>
        <v>20</v>
      </c>
      <c r="I286" s="8">
        <f>-1*(EffortOutcomesAG0[[#This Row],[KPx]]*KSc-EffortOutcomesAG0[[#This Row],[KPz]]*KSa)</f>
        <v>1.3018784244008845E-3</v>
      </c>
      <c r="J286" s="8">
        <f>(EffortOutcomesAG0[[#This Row],[KPx]]*$C$2-EffortOutcomesAG0[[#This Row],[Kpy]]*KSa)</f>
        <v>1.3018784244008845E-2</v>
      </c>
      <c r="K286" s="8">
        <f>EffortOutcomesAG0[[#This Row],[Kpy]]*KTc-EffortOutcomesAG0[[#This Row],[KPz]]*KTb</f>
        <v>2</v>
      </c>
      <c r="L286" s="8">
        <f>-1*(EffortOutcomesAG0[[#This Row],[KPx]]*KTc-EffortOutcomesAG0[[#This Row],[KPz]]*KTa)</f>
        <v>-17.9986981215756</v>
      </c>
      <c r="M286" s="8">
        <f>(EffortOutcomesAG0[[#This Row],[KPx]]*KTb-EffortOutcomesAG0[[#This Row],[Kpy]]*KTa)</f>
        <v>21.9986981215756</v>
      </c>
      <c r="N286" s="8">
        <f>-EffortOutcomesAG0[[#This Row],[Xp]]*a+EffortOutcomesAG0[[#This Row],[Yp]]*b+EffortOutcomesAG0[[#This Row],[Zp]]*c_</f>
        <v>40</v>
      </c>
      <c r="O286">
        <f>-IF(EffortOutcomesAG0[[#This Row],[Column2]]&gt;0,1,-1)*SQRT(EffortOutcomesAG0[[#This Row],[KPx''i]]^2+EffortOutcomesAG0[[#This Row],[KPx''j]]^2+EffortOutcomesAG0[[#This Row],[KPx''k]]^2)/Ksmag/Scale</f>
        <v>-14.142138649858277</v>
      </c>
      <c r="P286" s="9">
        <f>SQRT(EffortOutcomesAG0[[#This Row],[Kpy''i]]^2+EffortOutcomesAG0[[#This Row],[KPy''j]]^2+EffortOutcomesAG0[[#This Row],[KPy''k]]^2)/KTmag/Scale</f>
        <v>11.632539512905332</v>
      </c>
      <c r="Q2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6" s="14">
        <v>44915</v>
      </c>
      <c r="U286" s="9" t="s">
        <v>57</v>
      </c>
      <c r="V286" t="s">
        <v>55</v>
      </c>
      <c r="W286" t="s">
        <v>56</v>
      </c>
      <c r="X286">
        <v>0</v>
      </c>
      <c r="Y286">
        <v>4.375</v>
      </c>
      <c r="Z286">
        <v>4.3619047619047624</v>
      </c>
      <c r="AA286">
        <v>0.99700680272108855</v>
      </c>
      <c r="AB286">
        <v>1.4955102040816328</v>
      </c>
      <c r="AC286">
        <v>0</v>
      </c>
      <c r="AD286">
        <v>0.66866812227074224</v>
      </c>
      <c r="AE286">
        <v>1.0030021834061134</v>
      </c>
      <c r="AF286">
        <v>0</v>
      </c>
      <c r="AJ286">
        <v>285</v>
      </c>
      <c r="AK286">
        <f>SUBTOTAL(9,EffortOutcomesAG0[[#This Row],[Allocation]:[Iin]])</f>
        <v>12.901092074384341</v>
      </c>
      <c r="AL286" t="str">
        <f>EffortOutcomesAG0[[#This Row],[WARDS]]&amp;EffortOutcomesAG0[[#This Row],[Role]]&amp;EffortOutcomesAG0[[#This Row],[Shifts]]</f>
        <v>WATTCSEAM</v>
      </c>
    </row>
    <row r="287" spans="2:38" x14ac:dyDescent="0.25">
      <c r="B287" s="8">
        <f>IF(EffortOutcomesAG0[[#This Row],[Apn]]=0,10,LOG(EffortOutcomesAG0[[#This Row],[Apn]]))</f>
        <v>-2.5435558141120237E-2</v>
      </c>
      <c r="C287" s="8">
        <f>IF(EffortOutcomesAG0[[#This Row],[Ein]]=0,10,LOG(EffortOutcomesAG0[[#This Row],[Ein]]))</f>
        <v>10</v>
      </c>
      <c r="D287" s="8">
        <f>IF(EffortOutcomesAG0[[#This Row],[Iin]]=0,10,LOG(EffortOutcomesAG0[[#This Row],[Iin]]))</f>
        <v>10</v>
      </c>
      <c r="E287" s="8">
        <f>Kx-EffortOutcomesAG0[[#This Row],[Xp]]</f>
        <v>2.5435558141120237E-2</v>
      </c>
      <c r="F287" s="8">
        <f>Ky-EffortOutcomesAG0[[#This Row],[Yp]]</f>
        <v>-11</v>
      </c>
      <c r="G287" s="8">
        <f>Kz-EffortOutcomesAG0[[#This Row],[Zp]]</f>
        <v>-9</v>
      </c>
      <c r="H287" s="8">
        <f>EffortOutcomesAG0[[#This Row],[Kpy]]*KSc-EffortOutcomesAG0[[#This Row],[KPz]]*KSb</f>
        <v>20</v>
      </c>
      <c r="I287" s="8">
        <f>-1*(EffortOutcomesAG0[[#This Row],[KPx]]*KSc-EffortOutcomesAG0[[#This Row],[KPz]]*KSa)</f>
        <v>2.5435558141120237E-2</v>
      </c>
      <c r="J287" s="8">
        <f>(EffortOutcomesAG0[[#This Row],[KPx]]*$C$2-EffortOutcomesAG0[[#This Row],[Kpy]]*KSa)</f>
        <v>0.2543555814112024</v>
      </c>
      <c r="K287" s="8">
        <f>EffortOutcomesAG0[[#This Row],[Kpy]]*KTc-EffortOutcomesAG0[[#This Row],[KPz]]*KTb</f>
        <v>2</v>
      </c>
      <c r="L287" s="8">
        <f>-1*(EffortOutcomesAG0[[#This Row],[KPx]]*KTc-EffortOutcomesAG0[[#This Row],[KPz]]*KTa)</f>
        <v>-17.974564441858881</v>
      </c>
      <c r="M287" s="8">
        <f>(EffortOutcomesAG0[[#This Row],[KPx]]*KTb-EffortOutcomesAG0[[#This Row],[Kpy]]*KTa)</f>
        <v>21.974564441858881</v>
      </c>
      <c r="N287" s="8">
        <f>-EffortOutcomesAG0[[#This Row],[Xp]]*a+EffortOutcomesAG0[[#This Row],[Yp]]*b+EffortOutcomesAG0[[#This Row],[Zp]]*c_</f>
        <v>40</v>
      </c>
      <c r="O287">
        <f>-IF(EffortOutcomesAG0[[#This Row],[Column2]]&gt;0,1,-1)*SQRT(EffortOutcomesAG0[[#This Row],[KPx''i]]^2+EffortOutcomesAG0[[#This Row],[KPx''j]]^2+EffortOutcomesAG0[[#This Row],[KPx''k]]^2)/Ksmag/Scale</f>
        <v>-14.143290701414097</v>
      </c>
      <c r="P287" s="9">
        <f>SQRT(EffortOutcomesAG0[[#This Row],[Kpy''i]]^2+EffortOutcomesAG0[[#This Row],[KPy''j]]^2+EffortOutcomesAG0[[#This Row],[KPy''k]]^2)/KTmag/Scale</f>
        <v>11.618709403973879</v>
      </c>
      <c r="Q2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7" s="14">
        <v>44915</v>
      </c>
      <c r="U287" s="9" t="s">
        <v>54</v>
      </c>
      <c r="V287" t="s">
        <v>55</v>
      </c>
      <c r="W287" t="s">
        <v>56</v>
      </c>
      <c r="X287">
        <v>0</v>
      </c>
      <c r="Y287">
        <v>2.3125</v>
      </c>
      <c r="Z287">
        <v>2.1809523809523812</v>
      </c>
      <c r="AA287">
        <v>0.94311454311454324</v>
      </c>
      <c r="AB287">
        <v>1.4146718146718149</v>
      </c>
      <c r="AC287">
        <v>0</v>
      </c>
      <c r="AD287">
        <v>0.70687772925764181</v>
      </c>
      <c r="AE287">
        <v>1.0603165938864627</v>
      </c>
      <c r="AF287">
        <v>0</v>
      </c>
      <c r="AJ287">
        <v>286</v>
      </c>
      <c r="AK287">
        <f>SUBTOTAL(9,EffortOutcomesAG0[[#This Row],[Allocation]:[Iin]])</f>
        <v>8.6184330618828433</v>
      </c>
      <c r="AL287" t="str">
        <f>EffortOutcomesAG0[[#This Row],[WARDS]]&amp;EffortOutcomesAG0[[#This Row],[Role]]&amp;EffortOutcomesAG0[[#This Row],[Shifts]]</f>
        <v>BANKCSEAM</v>
      </c>
    </row>
    <row r="288" spans="2:38" x14ac:dyDescent="0.25">
      <c r="B288" s="8">
        <f>IF(EffortOutcomesAG0[[#This Row],[Apn]]=0,10,LOG(EffortOutcomesAG0[[#This Row],[Apn]]))</f>
        <v>10</v>
      </c>
      <c r="C288" s="8">
        <f>IF(EffortOutcomesAG0[[#This Row],[Ein]]=0,10,LOG(EffortOutcomesAG0[[#This Row],[Ein]]))</f>
        <v>10</v>
      </c>
      <c r="D288" s="8">
        <f>IF(EffortOutcomesAG0[[#This Row],[Iin]]=0,10,LOG(EffortOutcomesAG0[[#This Row],[Iin]]))</f>
        <v>10</v>
      </c>
      <c r="E288" s="8">
        <f>Kx-EffortOutcomesAG0[[#This Row],[Xp]]</f>
        <v>-10</v>
      </c>
      <c r="F288" s="8">
        <f>Ky-EffortOutcomesAG0[[#This Row],[Yp]]</f>
        <v>-11</v>
      </c>
      <c r="G288" s="8">
        <f>Kz-EffortOutcomesAG0[[#This Row],[Zp]]</f>
        <v>-9</v>
      </c>
      <c r="H288" s="8">
        <f>EffortOutcomesAG0[[#This Row],[Kpy]]*KSc-EffortOutcomesAG0[[#This Row],[KPz]]*KSb</f>
        <v>20</v>
      </c>
      <c r="I288" s="8">
        <f>-1*(EffortOutcomesAG0[[#This Row],[KPx]]*KSc-EffortOutcomesAG0[[#This Row],[KPz]]*KSa)</f>
        <v>-10</v>
      </c>
      <c r="J288" s="8">
        <f>(EffortOutcomesAG0[[#This Row],[KPx]]*$C$2-EffortOutcomesAG0[[#This Row],[Kpy]]*KSa)</f>
        <v>-100</v>
      </c>
      <c r="K288" s="8">
        <f>EffortOutcomesAG0[[#This Row],[Kpy]]*KTc-EffortOutcomesAG0[[#This Row],[KPz]]*KTb</f>
        <v>2</v>
      </c>
      <c r="L288" s="8">
        <f>-1*(EffortOutcomesAG0[[#This Row],[KPx]]*KTc-EffortOutcomesAG0[[#This Row],[KPz]]*KTa)</f>
        <v>-28</v>
      </c>
      <c r="M288" s="8">
        <f>(EffortOutcomesAG0[[#This Row],[KPx]]*KTb-EffortOutcomesAG0[[#This Row],[Kpy]]*KTa)</f>
        <v>32</v>
      </c>
      <c r="N288" s="8">
        <f>-EffortOutcomesAG0[[#This Row],[Xp]]*a+EffortOutcomesAG0[[#This Row],[Yp]]*b+EffortOutcomesAG0[[#This Row],[Zp]]*c_</f>
        <v>40</v>
      </c>
      <c r="O288">
        <f>-IF(EffortOutcomesAG0[[#This Row],[Column2]]&gt;0,1,-1)*SQRT(EffortOutcomesAG0[[#This Row],[KPx''i]]^2+EffortOutcomesAG0[[#This Row],[KPx''j]]^2+EffortOutcomesAG0[[#This Row],[KPx''k]]^2)/Ksmag/Scale</f>
        <v>-72.456883730947197</v>
      </c>
      <c r="P288" s="9">
        <f>SQRT(EffortOutcomesAG0[[#This Row],[Kpy''i]]^2+EffortOutcomesAG0[[#This Row],[KPy''j]]^2+EffortOutcomesAG0[[#This Row],[KPy''k]]^2)/KTmag/Scale</f>
        <v>17.37814719698277</v>
      </c>
      <c r="Q2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8" s="14">
        <v>44915</v>
      </c>
      <c r="U288" s="9" t="s">
        <v>76</v>
      </c>
      <c r="V288" t="s">
        <v>55</v>
      </c>
      <c r="W288" t="s">
        <v>56</v>
      </c>
      <c r="X288">
        <v>0</v>
      </c>
      <c r="Y288">
        <v>0</v>
      </c>
      <c r="Z288">
        <v>0</v>
      </c>
      <c r="AJ288">
        <v>287</v>
      </c>
      <c r="AK288">
        <f>SUBTOTAL(9,EffortOutcomesAG0[[#This Row],[Allocation]:[Iin]])</f>
        <v>0</v>
      </c>
      <c r="AL288" t="str">
        <f>EffortOutcomesAG0[[#This Row],[WARDS]]&amp;EffortOutcomesAG0[[#This Row],[Role]]&amp;EffortOutcomesAG0[[#This Row],[Shifts]]</f>
        <v>OtherCSEAM</v>
      </c>
    </row>
    <row r="289" spans="2:38" x14ac:dyDescent="0.25">
      <c r="B289" s="8">
        <f>IF(EffortOutcomesAG0[[#This Row],[Apn]]=0,10,LOG(EffortOutcomesAG0[[#This Row],[Apn]]))</f>
        <v>-1.3018784244008845E-3</v>
      </c>
      <c r="C289" s="8">
        <f>IF(EffortOutcomesAG0[[#This Row],[Ein]]=0,10,LOG(EffortOutcomesAG0[[#This Row],[Ein]]))</f>
        <v>10</v>
      </c>
      <c r="D289" s="8">
        <f>IF(EffortOutcomesAG0[[#This Row],[Iin]]=0,10,LOG(EffortOutcomesAG0[[#This Row],[Iin]]))</f>
        <v>10</v>
      </c>
      <c r="E289" s="8">
        <f>Kx-EffortOutcomesAG0[[#This Row],[Xp]]</f>
        <v>1.3018784244008845E-3</v>
      </c>
      <c r="F289" s="8">
        <f>Ky-EffortOutcomesAG0[[#This Row],[Yp]]</f>
        <v>-11</v>
      </c>
      <c r="G289" s="8">
        <f>Kz-EffortOutcomesAG0[[#This Row],[Zp]]</f>
        <v>-9</v>
      </c>
      <c r="H289" s="8">
        <f>EffortOutcomesAG0[[#This Row],[Kpy]]*KSc-EffortOutcomesAG0[[#This Row],[KPz]]*KSb</f>
        <v>20</v>
      </c>
      <c r="I289" s="8">
        <f>-1*(EffortOutcomesAG0[[#This Row],[KPx]]*KSc-EffortOutcomesAG0[[#This Row],[KPz]]*KSa)</f>
        <v>1.3018784244008845E-3</v>
      </c>
      <c r="J289" s="8">
        <f>(EffortOutcomesAG0[[#This Row],[KPx]]*$C$2-EffortOutcomesAG0[[#This Row],[Kpy]]*KSa)</f>
        <v>1.3018784244008845E-2</v>
      </c>
      <c r="K289" s="8">
        <f>EffortOutcomesAG0[[#This Row],[Kpy]]*KTc-EffortOutcomesAG0[[#This Row],[KPz]]*KTb</f>
        <v>2</v>
      </c>
      <c r="L289" s="8">
        <f>-1*(EffortOutcomesAG0[[#This Row],[KPx]]*KTc-EffortOutcomesAG0[[#This Row],[KPz]]*KTa)</f>
        <v>-17.9986981215756</v>
      </c>
      <c r="M289" s="8">
        <f>(EffortOutcomesAG0[[#This Row],[KPx]]*KTb-EffortOutcomesAG0[[#This Row],[Kpy]]*KTa)</f>
        <v>21.9986981215756</v>
      </c>
      <c r="N289" s="8">
        <f>-EffortOutcomesAG0[[#This Row],[Xp]]*a+EffortOutcomesAG0[[#This Row],[Yp]]*b+EffortOutcomesAG0[[#This Row],[Zp]]*c_</f>
        <v>40</v>
      </c>
      <c r="O289">
        <f>-IF(EffortOutcomesAG0[[#This Row],[Column2]]&gt;0,1,-1)*SQRT(EffortOutcomesAG0[[#This Row],[KPx''i]]^2+EffortOutcomesAG0[[#This Row],[KPx''j]]^2+EffortOutcomesAG0[[#This Row],[KPx''k]]^2)/Ksmag/Scale</f>
        <v>-14.142138649858277</v>
      </c>
      <c r="P289" s="9">
        <f>SQRT(EffortOutcomesAG0[[#This Row],[Kpy''i]]^2+EffortOutcomesAG0[[#This Row],[KPy''j]]^2+EffortOutcomesAG0[[#This Row],[KPy''k]]^2)/KTmag/Scale</f>
        <v>11.632539512905332</v>
      </c>
      <c r="Q2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9" s="14">
        <v>44915</v>
      </c>
      <c r="U289" s="9" t="s">
        <v>58</v>
      </c>
      <c r="V289" t="s">
        <v>55</v>
      </c>
      <c r="W289" t="s">
        <v>56</v>
      </c>
      <c r="X289">
        <v>0</v>
      </c>
      <c r="Y289">
        <v>4.375</v>
      </c>
      <c r="Z289">
        <v>4.3619047619047624</v>
      </c>
      <c r="AA289">
        <v>0.99700680272108855</v>
      </c>
      <c r="AB289">
        <v>1.4955102040816328</v>
      </c>
      <c r="AC289">
        <v>0</v>
      </c>
      <c r="AD289">
        <v>0.66866812227074224</v>
      </c>
      <c r="AE289">
        <v>1.0030021834061134</v>
      </c>
      <c r="AF289">
        <v>0</v>
      </c>
      <c r="AJ289">
        <v>288</v>
      </c>
      <c r="AK289">
        <f>SUBTOTAL(9,EffortOutcomesAG0[[#This Row],[Allocation]:[Iin]])</f>
        <v>12.901092074384341</v>
      </c>
      <c r="AL289" t="str">
        <f>EffortOutcomesAG0[[#This Row],[WARDS]]&amp;EffortOutcomesAG0[[#This Row],[Role]]&amp;EffortOutcomesAG0[[#This Row],[Shifts]]</f>
        <v>WARACSEAM</v>
      </c>
    </row>
    <row r="290" spans="2:38" x14ac:dyDescent="0.25">
      <c r="B290" s="8">
        <f>IF(EffortOutcomesAG0[[#This Row],[Apn]]=0,10,LOG(EffortOutcomesAG0[[#This Row],[Apn]]))</f>
        <v>10</v>
      </c>
      <c r="C290" s="8">
        <f>IF(EffortOutcomesAG0[[#This Row],[Ein]]=0,10,LOG(EffortOutcomesAG0[[#This Row],[Ein]]))</f>
        <v>10</v>
      </c>
      <c r="D290" s="8">
        <f>IF(EffortOutcomesAG0[[#This Row],[Iin]]=0,10,LOG(EffortOutcomesAG0[[#This Row],[Iin]]))</f>
        <v>10</v>
      </c>
      <c r="E290" s="8">
        <f>Kx-EffortOutcomesAG0[[#This Row],[Xp]]</f>
        <v>-10</v>
      </c>
      <c r="F290" s="8">
        <f>Ky-EffortOutcomesAG0[[#This Row],[Yp]]</f>
        <v>-11</v>
      </c>
      <c r="G290" s="8">
        <f>Kz-EffortOutcomesAG0[[#This Row],[Zp]]</f>
        <v>-9</v>
      </c>
      <c r="H290" s="8">
        <f>EffortOutcomesAG0[[#This Row],[Kpy]]*KSc-EffortOutcomesAG0[[#This Row],[KPz]]*KSb</f>
        <v>20</v>
      </c>
      <c r="I290" s="8">
        <f>-1*(EffortOutcomesAG0[[#This Row],[KPx]]*KSc-EffortOutcomesAG0[[#This Row],[KPz]]*KSa)</f>
        <v>-10</v>
      </c>
      <c r="J290" s="8">
        <f>(EffortOutcomesAG0[[#This Row],[KPx]]*$C$2-EffortOutcomesAG0[[#This Row],[Kpy]]*KSa)</f>
        <v>-100</v>
      </c>
      <c r="K290" s="8">
        <f>EffortOutcomesAG0[[#This Row],[Kpy]]*KTc-EffortOutcomesAG0[[#This Row],[KPz]]*KTb</f>
        <v>2</v>
      </c>
      <c r="L290" s="8">
        <f>-1*(EffortOutcomesAG0[[#This Row],[KPx]]*KTc-EffortOutcomesAG0[[#This Row],[KPz]]*KTa)</f>
        <v>-28</v>
      </c>
      <c r="M290" s="8">
        <f>(EffortOutcomesAG0[[#This Row],[KPx]]*KTb-EffortOutcomesAG0[[#This Row],[Kpy]]*KTa)</f>
        <v>32</v>
      </c>
      <c r="N290" s="8">
        <f>-EffortOutcomesAG0[[#This Row],[Xp]]*a+EffortOutcomesAG0[[#This Row],[Yp]]*b+EffortOutcomesAG0[[#This Row],[Zp]]*c_</f>
        <v>40</v>
      </c>
      <c r="O290">
        <f>-IF(EffortOutcomesAG0[[#This Row],[Column2]]&gt;0,1,-1)*SQRT(EffortOutcomesAG0[[#This Row],[KPx''i]]^2+EffortOutcomesAG0[[#This Row],[KPx''j]]^2+EffortOutcomesAG0[[#This Row],[KPx''k]]^2)/Ksmag/Scale</f>
        <v>-72.456883730947197</v>
      </c>
      <c r="P290" s="9">
        <f>SQRT(EffortOutcomesAG0[[#This Row],[Kpy''i]]^2+EffortOutcomesAG0[[#This Row],[KPy''j]]^2+EffortOutcomesAG0[[#This Row],[KPy''k]]^2)/KTmag/Scale</f>
        <v>17.37814719698277</v>
      </c>
      <c r="Q2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0" s="14">
        <v>44916</v>
      </c>
      <c r="U290" s="9" t="s">
        <v>76</v>
      </c>
      <c r="V290" t="s">
        <v>55</v>
      </c>
      <c r="W290" t="s">
        <v>56</v>
      </c>
      <c r="X290">
        <v>0</v>
      </c>
      <c r="Y290">
        <v>0</v>
      </c>
      <c r="Z290">
        <v>0</v>
      </c>
      <c r="AJ290">
        <v>289</v>
      </c>
      <c r="AK290">
        <f>SUBTOTAL(9,EffortOutcomesAG0[[#This Row],[Allocation]:[Iin]])</f>
        <v>0</v>
      </c>
      <c r="AL290" t="str">
        <f>EffortOutcomesAG0[[#This Row],[WARDS]]&amp;EffortOutcomesAG0[[#This Row],[Role]]&amp;EffortOutcomesAG0[[#This Row],[Shifts]]</f>
        <v>OtherCSEAM</v>
      </c>
    </row>
    <row r="291" spans="2:38" x14ac:dyDescent="0.25">
      <c r="B291" s="8">
        <f>IF(EffortOutcomesAG0[[#This Row],[Apn]]=0,10,LOG(EffortOutcomesAG0[[#This Row],[Apn]]))</f>
        <v>-5.0975295559835862E-2</v>
      </c>
      <c r="C291" s="8">
        <f>IF(EffortOutcomesAG0[[#This Row],[Ein]]=0,10,LOG(EffortOutcomesAG0[[#This Row],[Ein]]))</f>
        <v>10</v>
      </c>
      <c r="D291" s="8">
        <f>IF(EffortOutcomesAG0[[#This Row],[Iin]]=0,10,LOG(EffortOutcomesAG0[[#This Row],[Iin]]))</f>
        <v>10</v>
      </c>
      <c r="E291" s="8">
        <f>Kx-EffortOutcomesAG0[[#This Row],[Xp]]</f>
        <v>5.0975295559835862E-2</v>
      </c>
      <c r="F291" s="8">
        <f>Ky-EffortOutcomesAG0[[#This Row],[Yp]]</f>
        <v>-11</v>
      </c>
      <c r="G291" s="8">
        <f>Kz-EffortOutcomesAG0[[#This Row],[Zp]]</f>
        <v>-9</v>
      </c>
      <c r="H291" s="8">
        <f>EffortOutcomesAG0[[#This Row],[Kpy]]*KSc-EffortOutcomesAG0[[#This Row],[KPz]]*KSb</f>
        <v>20</v>
      </c>
      <c r="I291" s="8">
        <f>-1*(EffortOutcomesAG0[[#This Row],[KPx]]*KSc-EffortOutcomesAG0[[#This Row],[KPz]]*KSa)</f>
        <v>5.0975295559835862E-2</v>
      </c>
      <c r="J291" s="8">
        <f>(EffortOutcomesAG0[[#This Row],[KPx]]*$C$2-EffortOutcomesAG0[[#This Row],[Kpy]]*KSa)</f>
        <v>0.50975295559835865</v>
      </c>
      <c r="K291" s="8">
        <f>EffortOutcomesAG0[[#This Row],[Kpy]]*KTc-EffortOutcomesAG0[[#This Row],[KPz]]*KTb</f>
        <v>2</v>
      </c>
      <c r="L291" s="8">
        <f>-1*(EffortOutcomesAG0[[#This Row],[KPx]]*KTc-EffortOutcomesAG0[[#This Row],[KPz]]*KTa)</f>
        <v>-17.949024704440163</v>
      </c>
      <c r="M291" s="8">
        <f>(EffortOutcomesAG0[[#This Row],[KPx]]*KTb-EffortOutcomesAG0[[#This Row],[Kpy]]*KTa)</f>
        <v>21.949024704440163</v>
      </c>
      <c r="N291" s="8">
        <f>-EffortOutcomesAG0[[#This Row],[Xp]]*a+EffortOutcomesAG0[[#This Row],[Yp]]*b+EffortOutcomesAG0[[#This Row],[Zp]]*c_</f>
        <v>40</v>
      </c>
      <c r="O291">
        <f>-IF(EffortOutcomesAG0[[#This Row],[Column2]]&gt;0,1,-1)*SQRT(EffortOutcomesAG0[[#This Row],[KPx''i]]^2+EffortOutcomesAG0[[#This Row],[KPx''j]]^2+EffortOutcomesAG0[[#This Row],[KPx''k]]^2)/Ksmag/Scale</f>
        <v>-14.146774306471752</v>
      </c>
      <c r="P291" s="9">
        <f>SQRT(EffortOutcomesAG0[[#This Row],[Kpy''i]]^2+EffortOutcomesAG0[[#This Row],[KPy''j]]^2+EffortOutcomesAG0[[#This Row],[KPy''k]]^2)/KTmag/Scale</f>
        <v>11.604073805613325</v>
      </c>
      <c r="Q2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1" s="14">
        <v>44916</v>
      </c>
      <c r="U291" s="9" t="s">
        <v>57</v>
      </c>
      <c r="V291" t="s">
        <v>55</v>
      </c>
      <c r="W291" t="s">
        <v>56</v>
      </c>
      <c r="X291">
        <v>0</v>
      </c>
      <c r="Y291">
        <v>4.375</v>
      </c>
      <c r="Z291">
        <v>3.89047619047619</v>
      </c>
      <c r="AA291">
        <v>0.88925170068027204</v>
      </c>
      <c r="AB291">
        <v>1.3338775510204082</v>
      </c>
      <c r="AC291">
        <v>0</v>
      </c>
      <c r="AD291">
        <v>0.74969400244798046</v>
      </c>
      <c r="AE291">
        <v>1.1245410036719707</v>
      </c>
      <c r="AF291">
        <v>0</v>
      </c>
      <c r="AJ291">
        <v>290</v>
      </c>
      <c r="AK291">
        <f>SUBTOTAL(9,EffortOutcomesAG0[[#This Row],[Allocation]:[Iin]])</f>
        <v>12.36284044829682</v>
      </c>
      <c r="AL291" t="str">
        <f>EffortOutcomesAG0[[#This Row],[WARDS]]&amp;EffortOutcomesAG0[[#This Row],[Role]]&amp;EffortOutcomesAG0[[#This Row],[Shifts]]</f>
        <v>WATTCSEAM</v>
      </c>
    </row>
    <row r="292" spans="2:38" x14ac:dyDescent="0.25">
      <c r="B292" s="8">
        <f>IF(EffortOutcomesAG0[[#This Row],[Apn]]=0,10,LOG(EffortOutcomesAG0[[#This Row],[Apn]]))</f>
        <v>-5.0975295559835862E-2</v>
      </c>
      <c r="C292" s="8">
        <f>IF(EffortOutcomesAG0[[#This Row],[Ein]]=0,10,LOG(EffortOutcomesAG0[[#This Row],[Ein]]))</f>
        <v>10</v>
      </c>
      <c r="D292" s="8">
        <f>IF(EffortOutcomesAG0[[#This Row],[Iin]]=0,10,LOG(EffortOutcomesAG0[[#This Row],[Iin]]))</f>
        <v>10</v>
      </c>
      <c r="E292" s="8">
        <f>Kx-EffortOutcomesAG0[[#This Row],[Xp]]</f>
        <v>5.0975295559835862E-2</v>
      </c>
      <c r="F292" s="8">
        <f>Ky-EffortOutcomesAG0[[#This Row],[Yp]]</f>
        <v>-11</v>
      </c>
      <c r="G292" s="8">
        <f>Kz-EffortOutcomesAG0[[#This Row],[Zp]]</f>
        <v>-9</v>
      </c>
      <c r="H292" s="8">
        <f>EffortOutcomesAG0[[#This Row],[Kpy]]*KSc-EffortOutcomesAG0[[#This Row],[KPz]]*KSb</f>
        <v>20</v>
      </c>
      <c r="I292" s="8">
        <f>-1*(EffortOutcomesAG0[[#This Row],[KPx]]*KSc-EffortOutcomesAG0[[#This Row],[KPz]]*KSa)</f>
        <v>5.0975295559835862E-2</v>
      </c>
      <c r="J292" s="8">
        <f>(EffortOutcomesAG0[[#This Row],[KPx]]*$C$2-EffortOutcomesAG0[[#This Row],[Kpy]]*KSa)</f>
        <v>0.50975295559835865</v>
      </c>
      <c r="K292" s="8">
        <f>EffortOutcomesAG0[[#This Row],[Kpy]]*KTc-EffortOutcomesAG0[[#This Row],[KPz]]*KTb</f>
        <v>2</v>
      </c>
      <c r="L292" s="8">
        <f>-1*(EffortOutcomesAG0[[#This Row],[KPx]]*KTc-EffortOutcomesAG0[[#This Row],[KPz]]*KTa)</f>
        <v>-17.949024704440163</v>
      </c>
      <c r="M292" s="8">
        <f>(EffortOutcomesAG0[[#This Row],[KPx]]*KTb-EffortOutcomesAG0[[#This Row],[Kpy]]*KTa)</f>
        <v>21.949024704440163</v>
      </c>
      <c r="N292" s="8">
        <f>-EffortOutcomesAG0[[#This Row],[Xp]]*a+EffortOutcomesAG0[[#This Row],[Yp]]*b+EffortOutcomesAG0[[#This Row],[Zp]]*c_</f>
        <v>40</v>
      </c>
      <c r="O292">
        <f>-IF(EffortOutcomesAG0[[#This Row],[Column2]]&gt;0,1,-1)*SQRT(EffortOutcomesAG0[[#This Row],[KPx''i]]^2+EffortOutcomesAG0[[#This Row],[KPx''j]]^2+EffortOutcomesAG0[[#This Row],[KPx''k]]^2)/Ksmag/Scale</f>
        <v>-14.146774306471752</v>
      </c>
      <c r="P292" s="9">
        <f>SQRT(EffortOutcomesAG0[[#This Row],[Kpy''i]]^2+EffortOutcomesAG0[[#This Row],[KPy''j]]^2+EffortOutcomesAG0[[#This Row],[KPy''k]]^2)/KTmag/Scale</f>
        <v>11.604073805613325</v>
      </c>
      <c r="Q2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2" s="14">
        <v>44916</v>
      </c>
      <c r="U292" s="9" t="s">
        <v>58</v>
      </c>
      <c r="V292" t="s">
        <v>55</v>
      </c>
      <c r="W292" t="s">
        <v>56</v>
      </c>
      <c r="X292">
        <v>0</v>
      </c>
      <c r="Y292">
        <v>4.375</v>
      </c>
      <c r="Z292">
        <v>3.89047619047619</v>
      </c>
      <c r="AA292">
        <v>0.88925170068027204</v>
      </c>
      <c r="AB292">
        <v>1.3338775510204082</v>
      </c>
      <c r="AC292">
        <v>0</v>
      </c>
      <c r="AD292">
        <v>0.74969400244798046</v>
      </c>
      <c r="AE292">
        <v>1.1245410036719707</v>
      </c>
      <c r="AF292">
        <v>0</v>
      </c>
      <c r="AJ292">
        <v>291</v>
      </c>
      <c r="AK292">
        <f>SUBTOTAL(9,EffortOutcomesAG0[[#This Row],[Allocation]:[Iin]])</f>
        <v>12.36284044829682</v>
      </c>
      <c r="AL292" t="str">
        <f>EffortOutcomesAG0[[#This Row],[WARDS]]&amp;EffortOutcomesAG0[[#This Row],[Role]]&amp;EffortOutcomesAG0[[#This Row],[Shifts]]</f>
        <v>WARACSEAM</v>
      </c>
    </row>
    <row r="293" spans="2:38" x14ac:dyDescent="0.25">
      <c r="B293" s="8">
        <f>IF(EffortOutcomesAG0[[#This Row],[Apn]]=0,10,LOG(EffortOutcomesAG0[[#This Row],[Apn]]))</f>
        <v>-7.5108975276555232E-2</v>
      </c>
      <c r="C293" s="8">
        <f>IF(EffortOutcomesAG0[[#This Row],[Ein]]=0,10,LOG(EffortOutcomesAG0[[#This Row],[Ein]]))</f>
        <v>10</v>
      </c>
      <c r="D293" s="8">
        <f>IF(EffortOutcomesAG0[[#This Row],[Iin]]=0,10,LOG(EffortOutcomesAG0[[#This Row],[Iin]]))</f>
        <v>10</v>
      </c>
      <c r="E293" s="8">
        <f>Kx-EffortOutcomesAG0[[#This Row],[Xp]]</f>
        <v>7.5108975276555232E-2</v>
      </c>
      <c r="F293" s="8">
        <f>Ky-EffortOutcomesAG0[[#This Row],[Yp]]</f>
        <v>-11</v>
      </c>
      <c r="G293" s="8">
        <f>Kz-EffortOutcomesAG0[[#This Row],[Zp]]</f>
        <v>-9</v>
      </c>
      <c r="H293" s="8">
        <f>EffortOutcomesAG0[[#This Row],[Kpy]]*KSc-EffortOutcomesAG0[[#This Row],[KPz]]*KSb</f>
        <v>20</v>
      </c>
      <c r="I293" s="8">
        <f>-1*(EffortOutcomesAG0[[#This Row],[KPx]]*KSc-EffortOutcomesAG0[[#This Row],[KPz]]*KSa)</f>
        <v>7.5108975276555232E-2</v>
      </c>
      <c r="J293" s="8">
        <f>(EffortOutcomesAG0[[#This Row],[KPx]]*$C$2-EffortOutcomesAG0[[#This Row],[Kpy]]*KSa)</f>
        <v>0.75108975276555234</v>
      </c>
      <c r="K293" s="8">
        <f>EffortOutcomesAG0[[#This Row],[Kpy]]*KTc-EffortOutcomesAG0[[#This Row],[KPz]]*KTb</f>
        <v>2</v>
      </c>
      <c r="L293" s="8">
        <f>-1*(EffortOutcomesAG0[[#This Row],[KPx]]*KTc-EffortOutcomesAG0[[#This Row],[KPz]]*KTa)</f>
        <v>-17.924891024723443</v>
      </c>
      <c r="M293" s="8">
        <f>(EffortOutcomesAG0[[#This Row],[KPx]]*KTb-EffortOutcomesAG0[[#This Row],[Kpy]]*KTa)</f>
        <v>21.924891024723443</v>
      </c>
      <c r="N293" s="8">
        <f>-EffortOutcomesAG0[[#This Row],[Xp]]*a+EffortOutcomesAG0[[#This Row],[Yp]]*b+EffortOutcomesAG0[[#This Row],[Zp]]*c_</f>
        <v>40</v>
      </c>
      <c r="O293">
        <f>-IF(EffortOutcomesAG0[[#This Row],[Column2]]&gt;0,1,-1)*SQRT(EffortOutcomesAG0[[#This Row],[KPx''i]]^2+EffortOutcomesAG0[[#This Row],[KPx''j]]^2+EffortOutcomesAG0[[#This Row],[KPx''k]]^2)/Ksmag/Scale</f>
        <v>-14.152204372020574</v>
      </c>
      <c r="P293" s="9">
        <f>SQRT(EffortOutcomesAG0[[#This Row],[Kpy''i]]^2+EffortOutcomesAG0[[#This Row],[KPy''j]]^2+EffortOutcomesAG0[[#This Row],[KPy''k]]^2)/KTmag/Scale</f>
        <v>11.590244207192889</v>
      </c>
      <c r="Q2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3" s="14">
        <v>44916</v>
      </c>
      <c r="U293" s="9" t="s">
        <v>54</v>
      </c>
      <c r="V293" t="s">
        <v>55</v>
      </c>
      <c r="W293" t="s">
        <v>56</v>
      </c>
      <c r="X293">
        <v>0</v>
      </c>
      <c r="Y293">
        <v>2.3125</v>
      </c>
      <c r="Z293">
        <v>1.945238095238095</v>
      </c>
      <c r="AA293">
        <v>0.84118404118404111</v>
      </c>
      <c r="AB293">
        <v>1.2617760617760616</v>
      </c>
      <c r="AC293">
        <v>0</v>
      </c>
      <c r="AD293">
        <v>0.79253365973072221</v>
      </c>
      <c r="AE293">
        <v>1.1888004895960833</v>
      </c>
      <c r="AF293">
        <v>0</v>
      </c>
      <c r="AJ293">
        <v>292</v>
      </c>
      <c r="AK293">
        <f>SUBTOTAL(9,EffortOutcomesAG0[[#This Row],[Allocation]:[Iin]])</f>
        <v>8.3420323475250022</v>
      </c>
      <c r="AL293" t="str">
        <f>EffortOutcomesAG0[[#This Row],[WARDS]]&amp;EffortOutcomesAG0[[#This Row],[Role]]&amp;EffortOutcomesAG0[[#This Row],[Shifts]]</f>
        <v>BANKCSEAM</v>
      </c>
    </row>
    <row r="294" spans="2:38" x14ac:dyDescent="0.25">
      <c r="B294" s="8">
        <f>IF(EffortOutcomesAG0[[#This Row],[Apn]]=0,10,LOG(EffortOutcomesAG0[[#This Row],[Apn]]))</f>
        <v>-9.5140990269209885E-2</v>
      </c>
      <c r="C294" s="8">
        <f>IF(EffortOutcomesAG0[[#This Row],[Ein]]=0,10,LOG(EffortOutcomesAG0[[#This Row],[Ein]]))</f>
        <v>10</v>
      </c>
      <c r="D294" s="8">
        <f>IF(EffortOutcomesAG0[[#This Row],[Iin]]=0,10,LOG(EffortOutcomesAG0[[#This Row],[Iin]]))</f>
        <v>10</v>
      </c>
      <c r="E294" s="8">
        <f>Kx-EffortOutcomesAG0[[#This Row],[Xp]]</f>
        <v>9.5140990269209885E-2</v>
      </c>
      <c r="F294" s="8">
        <f>Ky-EffortOutcomesAG0[[#This Row],[Yp]]</f>
        <v>-11</v>
      </c>
      <c r="G294" s="8">
        <f>Kz-EffortOutcomesAG0[[#This Row],[Zp]]</f>
        <v>-9</v>
      </c>
      <c r="H294" s="8">
        <f>EffortOutcomesAG0[[#This Row],[Kpy]]*KSc-EffortOutcomesAG0[[#This Row],[KPz]]*KSb</f>
        <v>20</v>
      </c>
      <c r="I294" s="8">
        <f>-1*(EffortOutcomesAG0[[#This Row],[KPx]]*KSc-EffortOutcomesAG0[[#This Row],[KPz]]*KSa)</f>
        <v>9.5140990269209885E-2</v>
      </c>
      <c r="J294" s="8">
        <f>(EffortOutcomesAG0[[#This Row],[KPx]]*$C$2-EffortOutcomesAG0[[#This Row],[Kpy]]*KSa)</f>
        <v>0.9514099026920988</v>
      </c>
      <c r="K294" s="8">
        <f>EffortOutcomesAG0[[#This Row],[Kpy]]*KTc-EffortOutcomesAG0[[#This Row],[KPz]]*KTb</f>
        <v>2</v>
      </c>
      <c r="L294" s="8">
        <f>-1*(EffortOutcomesAG0[[#This Row],[KPx]]*KTc-EffortOutcomesAG0[[#This Row],[KPz]]*KTa)</f>
        <v>-17.904859009730789</v>
      </c>
      <c r="M294" s="8">
        <f>(EffortOutcomesAG0[[#This Row],[KPx]]*KTb-EffortOutcomesAG0[[#This Row],[Kpy]]*KTa)</f>
        <v>21.904859009730789</v>
      </c>
      <c r="N294" s="8">
        <f>-EffortOutcomesAG0[[#This Row],[Xp]]*a+EffortOutcomesAG0[[#This Row],[Yp]]*b+EffortOutcomesAG0[[#This Row],[Zp]]*c_</f>
        <v>40</v>
      </c>
      <c r="O294">
        <f>-IF(EffortOutcomesAG0[[#This Row],[Column2]]&gt;0,1,-1)*SQRT(EffortOutcomesAG0[[#This Row],[KPx''i]]^2+EffortOutcomesAG0[[#This Row],[KPx''j]]^2+EffortOutcomesAG0[[#This Row],[KPx''k]]^2)/Ksmag/Scale</f>
        <v>-14.158287901631502</v>
      </c>
      <c r="P294" s="9">
        <f>SQRT(EffortOutcomesAG0[[#This Row],[Kpy''i]]^2+EffortOutcomesAG0[[#This Row],[KPy''j]]^2+EffortOutcomesAG0[[#This Row],[KPy''k]]^2)/KTmag/Scale</f>
        <v>11.57876522198087</v>
      </c>
      <c r="Q2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4" s="14">
        <v>44917</v>
      </c>
      <c r="U294" s="9" t="s">
        <v>57</v>
      </c>
      <c r="V294" t="s">
        <v>55</v>
      </c>
      <c r="W294" t="s">
        <v>56</v>
      </c>
      <c r="X294">
        <v>0</v>
      </c>
      <c r="Y294">
        <v>4.375</v>
      </c>
      <c r="Z294">
        <v>3.5142857142857133</v>
      </c>
      <c r="AA294">
        <v>0.80326530612244873</v>
      </c>
      <c r="AB294">
        <v>1.2048979591836733</v>
      </c>
      <c r="AC294">
        <v>0</v>
      </c>
      <c r="AD294">
        <v>0.82994579945799474</v>
      </c>
      <c r="AE294">
        <v>1.2449186991869923</v>
      </c>
      <c r="AF294">
        <v>0</v>
      </c>
      <c r="AJ294">
        <v>293</v>
      </c>
      <c r="AK294">
        <f>SUBTOTAL(9,EffortOutcomesAG0[[#This Row],[Allocation]:[Iin]])</f>
        <v>11.972313478236824</v>
      </c>
      <c r="AL294" t="str">
        <f>EffortOutcomesAG0[[#This Row],[WARDS]]&amp;EffortOutcomesAG0[[#This Row],[Role]]&amp;EffortOutcomesAG0[[#This Row],[Shifts]]</f>
        <v>WATTCSEAM</v>
      </c>
    </row>
    <row r="295" spans="2:38" x14ac:dyDescent="0.25">
      <c r="B295" s="8">
        <f>IF(EffortOutcomesAG0[[#This Row],[Apn]]=0,10,LOG(EffortOutcomesAG0[[#This Row],[Apn]]))</f>
        <v>-9.5140990269209885E-2</v>
      </c>
      <c r="C295" s="8">
        <f>IF(EffortOutcomesAG0[[#This Row],[Ein]]=0,10,LOG(EffortOutcomesAG0[[#This Row],[Ein]]))</f>
        <v>10</v>
      </c>
      <c r="D295" s="8">
        <f>IF(EffortOutcomesAG0[[#This Row],[Iin]]=0,10,LOG(EffortOutcomesAG0[[#This Row],[Iin]]))</f>
        <v>10</v>
      </c>
      <c r="E295" s="8">
        <f>Kx-EffortOutcomesAG0[[#This Row],[Xp]]</f>
        <v>9.5140990269209885E-2</v>
      </c>
      <c r="F295" s="8">
        <f>Ky-EffortOutcomesAG0[[#This Row],[Yp]]</f>
        <v>-11</v>
      </c>
      <c r="G295" s="8">
        <f>Kz-EffortOutcomesAG0[[#This Row],[Zp]]</f>
        <v>-9</v>
      </c>
      <c r="H295" s="8">
        <f>EffortOutcomesAG0[[#This Row],[Kpy]]*KSc-EffortOutcomesAG0[[#This Row],[KPz]]*KSb</f>
        <v>20</v>
      </c>
      <c r="I295" s="8">
        <f>-1*(EffortOutcomesAG0[[#This Row],[KPx]]*KSc-EffortOutcomesAG0[[#This Row],[KPz]]*KSa)</f>
        <v>9.5140990269209885E-2</v>
      </c>
      <c r="J295" s="8">
        <f>(EffortOutcomesAG0[[#This Row],[KPx]]*$C$2-EffortOutcomesAG0[[#This Row],[Kpy]]*KSa)</f>
        <v>0.9514099026920988</v>
      </c>
      <c r="K295" s="8">
        <f>EffortOutcomesAG0[[#This Row],[Kpy]]*KTc-EffortOutcomesAG0[[#This Row],[KPz]]*KTb</f>
        <v>2</v>
      </c>
      <c r="L295" s="8">
        <f>-1*(EffortOutcomesAG0[[#This Row],[KPx]]*KTc-EffortOutcomesAG0[[#This Row],[KPz]]*KTa)</f>
        <v>-17.904859009730789</v>
      </c>
      <c r="M295" s="8">
        <f>(EffortOutcomesAG0[[#This Row],[KPx]]*KTb-EffortOutcomesAG0[[#This Row],[Kpy]]*KTa)</f>
        <v>21.904859009730789</v>
      </c>
      <c r="N295" s="8">
        <f>-EffortOutcomesAG0[[#This Row],[Xp]]*a+EffortOutcomesAG0[[#This Row],[Yp]]*b+EffortOutcomesAG0[[#This Row],[Zp]]*c_</f>
        <v>40</v>
      </c>
      <c r="O295">
        <f>-IF(EffortOutcomesAG0[[#This Row],[Column2]]&gt;0,1,-1)*SQRT(EffortOutcomesAG0[[#This Row],[KPx''i]]^2+EffortOutcomesAG0[[#This Row],[KPx''j]]^2+EffortOutcomesAG0[[#This Row],[KPx''k]]^2)/Ksmag/Scale</f>
        <v>-14.158287901631502</v>
      </c>
      <c r="P295" s="9">
        <f>SQRT(EffortOutcomesAG0[[#This Row],[Kpy''i]]^2+EffortOutcomesAG0[[#This Row],[KPy''j]]^2+EffortOutcomesAG0[[#This Row],[KPy''k]]^2)/KTmag/Scale</f>
        <v>11.57876522198087</v>
      </c>
      <c r="Q2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5" s="14">
        <v>44917</v>
      </c>
      <c r="U295" s="9" t="s">
        <v>58</v>
      </c>
      <c r="V295" t="s">
        <v>55</v>
      </c>
      <c r="W295" t="s">
        <v>56</v>
      </c>
      <c r="X295">
        <v>0</v>
      </c>
      <c r="Y295">
        <v>4.375</v>
      </c>
      <c r="Z295">
        <v>3.5142857142857133</v>
      </c>
      <c r="AA295">
        <v>0.80326530612244873</v>
      </c>
      <c r="AB295">
        <v>1.2048979591836733</v>
      </c>
      <c r="AC295">
        <v>0</v>
      </c>
      <c r="AD295">
        <v>0.82994579945799474</v>
      </c>
      <c r="AE295">
        <v>1.2449186991869923</v>
      </c>
      <c r="AF295">
        <v>0</v>
      </c>
      <c r="AJ295">
        <v>294</v>
      </c>
      <c r="AK295">
        <f>SUBTOTAL(9,EffortOutcomesAG0[[#This Row],[Allocation]:[Iin]])</f>
        <v>11.972313478236824</v>
      </c>
      <c r="AL295" t="str">
        <f>EffortOutcomesAG0[[#This Row],[WARDS]]&amp;EffortOutcomesAG0[[#This Row],[Role]]&amp;EffortOutcomesAG0[[#This Row],[Shifts]]</f>
        <v>WARACSEAM</v>
      </c>
    </row>
    <row r="296" spans="2:38" x14ac:dyDescent="0.25">
      <c r="B296" s="8">
        <f>IF(EffortOutcomesAG0[[#This Row],[Apn]]=0,10,LOG(EffortOutcomesAG0[[#This Row],[Apn]]))</f>
        <v>-0.11927466998592914</v>
      </c>
      <c r="C296" s="8">
        <f>IF(EffortOutcomesAG0[[#This Row],[Ein]]=0,10,LOG(EffortOutcomesAG0[[#This Row],[Ein]]))</f>
        <v>10</v>
      </c>
      <c r="D296" s="8">
        <f>IF(EffortOutcomesAG0[[#This Row],[Iin]]=0,10,LOG(EffortOutcomesAG0[[#This Row],[Iin]]))</f>
        <v>10</v>
      </c>
      <c r="E296" s="8">
        <f>Kx-EffortOutcomesAG0[[#This Row],[Xp]]</f>
        <v>0.11927466998592914</v>
      </c>
      <c r="F296" s="8">
        <f>Ky-EffortOutcomesAG0[[#This Row],[Yp]]</f>
        <v>-11</v>
      </c>
      <c r="G296" s="8">
        <f>Kz-EffortOutcomesAG0[[#This Row],[Zp]]</f>
        <v>-9</v>
      </c>
      <c r="H296" s="8">
        <f>EffortOutcomesAG0[[#This Row],[Kpy]]*KSc-EffortOutcomesAG0[[#This Row],[KPz]]*KSb</f>
        <v>20</v>
      </c>
      <c r="I296" s="8">
        <f>-1*(EffortOutcomesAG0[[#This Row],[KPx]]*KSc-EffortOutcomesAG0[[#This Row],[KPz]]*KSa)</f>
        <v>0.11927466998592914</v>
      </c>
      <c r="J296" s="8">
        <f>(EffortOutcomesAG0[[#This Row],[KPx]]*$C$2-EffortOutcomesAG0[[#This Row],[Kpy]]*KSa)</f>
        <v>1.1927466998592915</v>
      </c>
      <c r="K296" s="8">
        <f>EffortOutcomesAG0[[#This Row],[Kpy]]*KTc-EffortOutcomesAG0[[#This Row],[KPz]]*KTb</f>
        <v>2</v>
      </c>
      <c r="L296" s="8">
        <f>-1*(EffortOutcomesAG0[[#This Row],[KPx]]*KTc-EffortOutcomesAG0[[#This Row],[KPz]]*KTa)</f>
        <v>-17.880725330014069</v>
      </c>
      <c r="M296" s="8">
        <f>(EffortOutcomesAG0[[#This Row],[KPx]]*KTb-EffortOutcomesAG0[[#This Row],[Kpy]]*KTa)</f>
        <v>21.880725330014069</v>
      </c>
      <c r="N296" s="8">
        <f>-EffortOutcomesAG0[[#This Row],[Xp]]*a+EffortOutcomesAG0[[#This Row],[Yp]]*b+EffortOutcomesAG0[[#This Row],[Zp]]*c_</f>
        <v>40</v>
      </c>
      <c r="O296">
        <f>-IF(EffortOutcomesAG0[[#This Row],[Column2]]&gt;0,1,-1)*SQRT(EffortOutcomesAG0[[#This Row],[KPx''i]]^2+EffortOutcomesAG0[[#This Row],[KPx''j]]^2+EffortOutcomesAG0[[#This Row],[KPx''k]]^2)/Ksmag/Scale</f>
        <v>-14.167513386916658</v>
      </c>
      <c r="P296" s="9">
        <f>SQRT(EffortOutcomesAG0[[#This Row],[Kpy''i]]^2+EffortOutcomesAG0[[#This Row],[KPy''j]]^2+EffortOutcomesAG0[[#This Row],[KPy''k]]^2)/KTmag/Scale</f>
        <v>11.564936080634185</v>
      </c>
      <c r="Q2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6" s="14">
        <v>44917</v>
      </c>
      <c r="U296" s="9" t="s">
        <v>54</v>
      </c>
      <c r="V296" t="s">
        <v>55</v>
      </c>
      <c r="W296" t="s">
        <v>56</v>
      </c>
      <c r="X296">
        <v>0</v>
      </c>
      <c r="Y296">
        <v>2.3125</v>
      </c>
      <c r="Z296">
        <v>1.7571428571428569</v>
      </c>
      <c r="AA296">
        <v>0.75984555984555979</v>
      </c>
      <c r="AB296">
        <v>1.1397683397683396</v>
      </c>
      <c r="AC296">
        <v>0</v>
      </c>
      <c r="AD296">
        <v>0.87737127371273727</v>
      </c>
      <c r="AE296">
        <v>1.3160569105691058</v>
      </c>
      <c r="AF296">
        <v>0</v>
      </c>
      <c r="AJ296">
        <v>295</v>
      </c>
      <c r="AK296">
        <f>SUBTOTAL(9,EffortOutcomesAG0[[#This Row],[Allocation]:[Iin]])</f>
        <v>8.1626849410385987</v>
      </c>
      <c r="AL296" t="str">
        <f>EffortOutcomesAG0[[#This Row],[WARDS]]&amp;EffortOutcomesAG0[[#This Row],[Role]]&amp;EffortOutcomesAG0[[#This Row],[Shifts]]</f>
        <v>BANKCSEAM</v>
      </c>
    </row>
    <row r="297" spans="2:38" x14ac:dyDescent="0.25">
      <c r="B297" s="8">
        <f>IF(EffortOutcomesAG0[[#This Row],[Apn]]=0,10,LOG(EffortOutcomesAG0[[#This Row],[Apn]]))</f>
        <v>10</v>
      </c>
      <c r="C297" s="8">
        <f>IF(EffortOutcomesAG0[[#This Row],[Ein]]=0,10,LOG(EffortOutcomesAG0[[#This Row],[Ein]]))</f>
        <v>10</v>
      </c>
      <c r="D297" s="8">
        <f>IF(EffortOutcomesAG0[[#This Row],[Iin]]=0,10,LOG(EffortOutcomesAG0[[#This Row],[Iin]]))</f>
        <v>10</v>
      </c>
      <c r="E297" s="8">
        <f>Kx-EffortOutcomesAG0[[#This Row],[Xp]]</f>
        <v>-10</v>
      </c>
      <c r="F297" s="8">
        <f>Ky-EffortOutcomesAG0[[#This Row],[Yp]]</f>
        <v>-11</v>
      </c>
      <c r="G297" s="8">
        <f>Kz-EffortOutcomesAG0[[#This Row],[Zp]]</f>
        <v>-9</v>
      </c>
      <c r="H297" s="8">
        <f>EffortOutcomesAG0[[#This Row],[Kpy]]*KSc-EffortOutcomesAG0[[#This Row],[KPz]]*KSb</f>
        <v>20</v>
      </c>
      <c r="I297" s="8">
        <f>-1*(EffortOutcomesAG0[[#This Row],[KPx]]*KSc-EffortOutcomesAG0[[#This Row],[KPz]]*KSa)</f>
        <v>-10</v>
      </c>
      <c r="J297" s="8">
        <f>(EffortOutcomesAG0[[#This Row],[KPx]]*$C$2-EffortOutcomesAG0[[#This Row],[Kpy]]*KSa)</f>
        <v>-100</v>
      </c>
      <c r="K297" s="8">
        <f>EffortOutcomesAG0[[#This Row],[Kpy]]*KTc-EffortOutcomesAG0[[#This Row],[KPz]]*KTb</f>
        <v>2</v>
      </c>
      <c r="L297" s="8">
        <f>-1*(EffortOutcomesAG0[[#This Row],[KPx]]*KTc-EffortOutcomesAG0[[#This Row],[KPz]]*KTa)</f>
        <v>-28</v>
      </c>
      <c r="M297" s="8">
        <f>(EffortOutcomesAG0[[#This Row],[KPx]]*KTb-EffortOutcomesAG0[[#This Row],[Kpy]]*KTa)</f>
        <v>32</v>
      </c>
      <c r="N297" s="8">
        <f>-EffortOutcomesAG0[[#This Row],[Xp]]*a+EffortOutcomesAG0[[#This Row],[Yp]]*b+EffortOutcomesAG0[[#This Row],[Zp]]*c_</f>
        <v>40</v>
      </c>
      <c r="O297">
        <f>-IF(EffortOutcomesAG0[[#This Row],[Column2]]&gt;0,1,-1)*SQRT(EffortOutcomesAG0[[#This Row],[KPx''i]]^2+EffortOutcomesAG0[[#This Row],[KPx''j]]^2+EffortOutcomesAG0[[#This Row],[KPx''k]]^2)/Ksmag/Scale</f>
        <v>-72.456883730947197</v>
      </c>
      <c r="P297" s="9">
        <f>SQRT(EffortOutcomesAG0[[#This Row],[Kpy''i]]^2+EffortOutcomesAG0[[#This Row],[KPy''j]]^2+EffortOutcomesAG0[[#This Row],[KPy''k]]^2)/KTmag/Scale</f>
        <v>17.37814719698277</v>
      </c>
      <c r="Q2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7" s="14">
        <v>44917</v>
      </c>
      <c r="U297" s="9" t="s">
        <v>76</v>
      </c>
      <c r="V297" t="s">
        <v>55</v>
      </c>
      <c r="W297" t="s">
        <v>56</v>
      </c>
      <c r="X297">
        <v>0</v>
      </c>
      <c r="Y297">
        <v>0</v>
      </c>
      <c r="Z297">
        <v>0</v>
      </c>
      <c r="AJ297">
        <v>296</v>
      </c>
      <c r="AK297">
        <f>SUBTOTAL(9,EffortOutcomesAG0[[#This Row],[Allocation]:[Iin]])</f>
        <v>0</v>
      </c>
      <c r="AL297" t="str">
        <f>EffortOutcomesAG0[[#This Row],[WARDS]]&amp;EffortOutcomesAG0[[#This Row],[Role]]&amp;EffortOutcomesAG0[[#This Row],[Shifts]]</f>
        <v>OtherCSEAM</v>
      </c>
    </row>
    <row r="298" spans="2:38" x14ac:dyDescent="0.25">
      <c r="B298" s="8">
        <f>IF(EffortOutcomesAG0[[#This Row],[Apn]]=0,10,LOG(EffortOutcomesAG0[[#This Row],[Apn]]))</f>
        <v>10</v>
      </c>
      <c r="C298" s="8">
        <f>IF(EffortOutcomesAG0[[#This Row],[Ein]]=0,10,LOG(EffortOutcomesAG0[[#This Row],[Ein]]))</f>
        <v>10</v>
      </c>
      <c r="D298" s="8">
        <f>IF(EffortOutcomesAG0[[#This Row],[Iin]]=0,10,LOG(EffortOutcomesAG0[[#This Row],[Iin]]))</f>
        <v>10</v>
      </c>
      <c r="E298" s="8">
        <f>Kx-EffortOutcomesAG0[[#This Row],[Xp]]</f>
        <v>-10</v>
      </c>
      <c r="F298" s="8">
        <f>Ky-EffortOutcomesAG0[[#This Row],[Yp]]</f>
        <v>-11</v>
      </c>
      <c r="G298" s="8">
        <f>Kz-EffortOutcomesAG0[[#This Row],[Zp]]</f>
        <v>-9</v>
      </c>
      <c r="H298" s="8">
        <f>EffortOutcomesAG0[[#This Row],[Kpy]]*KSc-EffortOutcomesAG0[[#This Row],[KPz]]*KSb</f>
        <v>20</v>
      </c>
      <c r="I298" s="8">
        <f>-1*(EffortOutcomesAG0[[#This Row],[KPx]]*KSc-EffortOutcomesAG0[[#This Row],[KPz]]*KSa)</f>
        <v>-10</v>
      </c>
      <c r="J298" s="8">
        <f>(EffortOutcomesAG0[[#This Row],[KPx]]*$C$2-EffortOutcomesAG0[[#This Row],[Kpy]]*KSa)</f>
        <v>-100</v>
      </c>
      <c r="K298" s="8">
        <f>EffortOutcomesAG0[[#This Row],[Kpy]]*KTc-EffortOutcomesAG0[[#This Row],[KPz]]*KTb</f>
        <v>2</v>
      </c>
      <c r="L298" s="8">
        <f>-1*(EffortOutcomesAG0[[#This Row],[KPx]]*KTc-EffortOutcomesAG0[[#This Row],[KPz]]*KTa)</f>
        <v>-28</v>
      </c>
      <c r="M298" s="8">
        <f>(EffortOutcomesAG0[[#This Row],[KPx]]*KTb-EffortOutcomesAG0[[#This Row],[Kpy]]*KTa)</f>
        <v>32</v>
      </c>
      <c r="N298" s="8">
        <f>-EffortOutcomesAG0[[#This Row],[Xp]]*a+EffortOutcomesAG0[[#This Row],[Yp]]*b+EffortOutcomesAG0[[#This Row],[Zp]]*c_</f>
        <v>40</v>
      </c>
      <c r="O298">
        <f>-IF(EffortOutcomesAG0[[#This Row],[Column2]]&gt;0,1,-1)*SQRT(EffortOutcomesAG0[[#This Row],[KPx''i]]^2+EffortOutcomesAG0[[#This Row],[KPx''j]]^2+EffortOutcomesAG0[[#This Row],[KPx''k]]^2)/Ksmag/Scale</f>
        <v>-72.456883730947197</v>
      </c>
      <c r="P298" s="9">
        <f>SQRT(EffortOutcomesAG0[[#This Row],[Kpy''i]]^2+EffortOutcomesAG0[[#This Row],[KPy''j]]^2+EffortOutcomesAG0[[#This Row],[KPy''k]]^2)/KTmag/Scale</f>
        <v>17.37814719698277</v>
      </c>
      <c r="Q2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8" s="14">
        <v>44918</v>
      </c>
      <c r="U298" s="9" t="s">
        <v>76</v>
      </c>
      <c r="V298" t="s">
        <v>55</v>
      </c>
      <c r="W298" t="s">
        <v>56</v>
      </c>
      <c r="X298">
        <v>0</v>
      </c>
      <c r="Y298">
        <v>0</v>
      </c>
      <c r="Z298">
        <v>0</v>
      </c>
      <c r="AJ298">
        <v>297</v>
      </c>
      <c r="AK298">
        <f>SUBTOTAL(9,EffortOutcomesAG0[[#This Row],[Allocation]:[Iin]])</f>
        <v>0</v>
      </c>
      <c r="AL298" t="str">
        <f>EffortOutcomesAG0[[#This Row],[WARDS]]&amp;EffortOutcomesAG0[[#This Row],[Role]]&amp;EffortOutcomesAG0[[#This Row],[Shifts]]</f>
        <v>OtherCSEAM</v>
      </c>
    </row>
    <row r="299" spans="2:38" x14ac:dyDescent="0.25">
      <c r="B299" s="8">
        <f>IF(EffortOutcomesAG0[[#This Row],[Apn]]=0,10,LOG(EffortOutcomesAG0[[#This Row],[Apn]]))</f>
        <v>-0.10707290784995105</v>
      </c>
      <c r="C299" s="8">
        <f>IF(EffortOutcomesAG0[[#This Row],[Ein]]=0,10,LOG(EffortOutcomesAG0[[#This Row],[Ein]]))</f>
        <v>10</v>
      </c>
      <c r="D299" s="8">
        <f>IF(EffortOutcomesAG0[[#This Row],[Iin]]=0,10,LOG(EffortOutcomesAG0[[#This Row],[Iin]]))</f>
        <v>10</v>
      </c>
      <c r="E299" s="8">
        <f>Kx-EffortOutcomesAG0[[#This Row],[Xp]]</f>
        <v>0.10707290784995105</v>
      </c>
      <c r="F299" s="8">
        <f>Ky-EffortOutcomesAG0[[#This Row],[Yp]]</f>
        <v>-11</v>
      </c>
      <c r="G299" s="8">
        <f>Kz-EffortOutcomesAG0[[#This Row],[Zp]]</f>
        <v>-9</v>
      </c>
      <c r="H299" s="8">
        <f>EffortOutcomesAG0[[#This Row],[Kpy]]*KSc-EffortOutcomesAG0[[#This Row],[KPz]]*KSb</f>
        <v>20</v>
      </c>
      <c r="I299" s="8">
        <f>-1*(EffortOutcomesAG0[[#This Row],[KPx]]*KSc-EffortOutcomesAG0[[#This Row],[KPz]]*KSa)</f>
        <v>0.10707290784995105</v>
      </c>
      <c r="J299" s="8">
        <f>(EffortOutcomesAG0[[#This Row],[KPx]]*$C$2-EffortOutcomesAG0[[#This Row],[Kpy]]*KSa)</f>
        <v>1.0707290784995105</v>
      </c>
      <c r="K299" s="8">
        <f>EffortOutcomesAG0[[#This Row],[Kpy]]*KTc-EffortOutcomesAG0[[#This Row],[KPz]]*KTb</f>
        <v>2</v>
      </c>
      <c r="L299" s="8">
        <f>-1*(EffortOutcomesAG0[[#This Row],[KPx]]*KTc-EffortOutcomesAG0[[#This Row],[KPz]]*KTa)</f>
        <v>-17.89292709215005</v>
      </c>
      <c r="M299" s="8">
        <f>(EffortOutcomesAG0[[#This Row],[KPx]]*KTb-EffortOutcomesAG0[[#This Row],[Kpy]]*KTa)</f>
        <v>21.89292709215005</v>
      </c>
      <c r="N299" s="8">
        <f>-EffortOutcomesAG0[[#This Row],[Xp]]*a+EffortOutcomesAG0[[#This Row],[Yp]]*b+EffortOutcomesAG0[[#This Row],[Zp]]*c_</f>
        <v>40</v>
      </c>
      <c r="O299">
        <f>-IF(EffortOutcomesAG0[[#This Row],[Column2]]&gt;0,1,-1)*SQRT(EffortOutcomesAG0[[#This Row],[KPx''i]]^2+EffortOutcomesAG0[[#This Row],[KPx''j]]^2+EffortOutcomesAG0[[#This Row],[KPx''k]]^2)/Ksmag/Scale</f>
        <v>-14.162590253324774</v>
      </c>
      <c r="P299" s="9">
        <f>SQRT(EffortOutcomesAG0[[#This Row],[Kpy''i]]^2+EffortOutcomesAG0[[#This Row],[KPy''j]]^2+EffortOutcomesAG0[[#This Row],[KPy''k]]^2)/KTmag/Scale</f>
        <v>11.571927933489123</v>
      </c>
      <c r="Q2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9" s="14">
        <v>44918</v>
      </c>
      <c r="U299" s="9" t="s">
        <v>58</v>
      </c>
      <c r="V299" t="s">
        <v>55</v>
      </c>
      <c r="W299" t="s">
        <v>56</v>
      </c>
      <c r="X299">
        <v>0</v>
      </c>
      <c r="Y299">
        <v>4.375</v>
      </c>
      <c r="Z299">
        <v>3.4190476190476184</v>
      </c>
      <c r="AA299">
        <v>0.78149659863945564</v>
      </c>
      <c r="AB299">
        <v>1.1722448979591835</v>
      </c>
      <c r="AC299">
        <v>0</v>
      </c>
      <c r="AD299">
        <v>0.8530640668523678</v>
      </c>
      <c r="AE299">
        <v>1.2795961002785519</v>
      </c>
      <c r="AF299">
        <v>0</v>
      </c>
      <c r="AJ299">
        <v>298</v>
      </c>
      <c r="AK299">
        <f>SUBTOTAL(9,EffortOutcomesAG0[[#This Row],[Allocation]:[Iin]])</f>
        <v>11.880449282777176</v>
      </c>
      <c r="AL299" t="str">
        <f>EffortOutcomesAG0[[#This Row],[WARDS]]&amp;EffortOutcomesAG0[[#This Row],[Role]]&amp;EffortOutcomesAG0[[#This Row],[Shifts]]</f>
        <v>WARACSEAM</v>
      </c>
    </row>
    <row r="300" spans="2:38" x14ac:dyDescent="0.25">
      <c r="B300" s="8">
        <f>IF(EffortOutcomesAG0[[#This Row],[Apn]]=0,10,LOG(EffortOutcomesAG0[[#This Row],[Apn]]))</f>
        <v>-0.10707290784995105</v>
      </c>
      <c r="C300" s="8">
        <f>IF(EffortOutcomesAG0[[#This Row],[Ein]]=0,10,LOG(EffortOutcomesAG0[[#This Row],[Ein]]))</f>
        <v>10</v>
      </c>
      <c r="D300" s="8">
        <f>IF(EffortOutcomesAG0[[#This Row],[Iin]]=0,10,LOG(EffortOutcomesAG0[[#This Row],[Iin]]))</f>
        <v>10</v>
      </c>
      <c r="E300" s="8">
        <f>Kx-EffortOutcomesAG0[[#This Row],[Xp]]</f>
        <v>0.10707290784995105</v>
      </c>
      <c r="F300" s="8">
        <f>Ky-EffortOutcomesAG0[[#This Row],[Yp]]</f>
        <v>-11</v>
      </c>
      <c r="G300" s="8">
        <f>Kz-EffortOutcomesAG0[[#This Row],[Zp]]</f>
        <v>-9</v>
      </c>
      <c r="H300" s="8">
        <f>EffortOutcomesAG0[[#This Row],[Kpy]]*KSc-EffortOutcomesAG0[[#This Row],[KPz]]*KSb</f>
        <v>20</v>
      </c>
      <c r="I300" s="8">
        <f>-1*(EffortOutcomesAG0[[#This Row],[KPx]]*KSc-EffortOutcomesAG0[[#This Row],[KPz]]*KSa)</f>
        <v>0.10707290784995105</v>
      </c>
      <c r="J300" s="8">
        <f>(EffortOutcomesAG0[[#This Row],[KPx]]*$C$2-EffortOutcomesAG0[[#This Row],[Kpy]]*KSa)</f>
        <v>1.0707290784995105</v>
      </c>
      <c r="K300" s="8">
        <f>EffortOutcomesAG0[[#This Row],[Kpy]]*KTc-EffortOutcomesAG0[[#This Row],[KPz]]*KTb</f>
        <v>2</v>
      </c>
      <c r="L300" s="8">
        <f>-1*(EffortOutcomesAG0[[#This Row],[KPx]]*KTc-EffortOutcomesAG0[[#This Row],[KPz]]*KTa)</f>
        <v>-17.89292709215005</v>
      </c>
      <c r="M300" s="8">
        <f>(EffortOutcomesAG0[[#This Row],[KPx]]*KTb-EffortOutcomesAG0[[#This Row],[Kpy]]*KTa)</f>
        <v>21.89292709215005</v>
      </c>
      <c r="N300" s="8">
        <f>-EffortOutcomesAG0[[#This Row],[Xp]]*a+EffortOutcomesAG0[[#This Row],[Yp]]*b+EffortOutcomesAG0[[#This Row],[Zp]]*c_</f>
        <v>40</v>
      </c>
      <c r="O300">
        <f>-IF(EffortOutcomesAG0[[#This Row],[Column2]]&gt;0,1,-1)*SQRT(EffortOutcomesAG0[[#This Row],[KPx''i]]^2+EffortOutcomesAG0[[#This Row],[KPx''j]]^2+EffortOutcomesAG0[[#This Row],[KPx''k]]^2)/Ksmag/Scale</f>
        <v>-14.162590253324774</v>
      </c>
      <c r="P300" s="9">
        <f>SQRT(EffortOutcomesAG0[[#This Row],[Kpy''i]]^2+EffortOutcomesAG0[[#This Row],[KPy''j]]^2+EffortOutcomesAG0[[#This Row],[KPy''k]]^2)/KTmag/Scale</f>
        <v>11.571927933489123</v>
      </c>
      <c r="Q3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0" s="14">
        <v>44918</v>
      </c>
      <c r="U300" s="9" t="s">
        <v>57</v>
      </c>
      <c r="V300" t="s">
        <v>55</v>
      </c>
      <c r="W300" t="s">
        <v>56</v>
      </c>
      <c r="X300">
        <v>0</v>
      </c>
      <c r="Y300">
        <v>4.375</v>
      </c>
      <c r="Z300">
        <v>3.4190476190476184</v>
      </c>
      <c r="AA300">
        <v>0.78149659863945564</v>
      </c>
      <c r="AB300">
        <v>1.1722448979591835</v>
      </c>
      <c r="AC300">
        <v>0</v>
      </c>
      <c r="AD300">
        <v>0.8530640668523678</v>
      </c>
      <c r="AE300">
        <v>1.2795961002785519</v>
      </c>
      <c r="AF300">
        <v>0</v>
      </c>
      <c r="AJ300">
        <v>299</v>
      </c>
      <c r="AK300">
        <f>SUBTOTAL(9,EffortOutcomesAG0[[#This Row],[Allocation]:[Iin]])</f>
        <v>11.880449282777176</v>
      </c>
      <c r="AL300" t="str">
        <f>EffortOutcomesAG0[[#This Row],[WARDS]]&amp;EffortOutcomesAG0[[#This Row],[Role]]&amp;EffortOutcomesAG0[[#This Row],[Shifts]]</f>
        <v>WATTCSEAM</v>
      </c>
    </row>
    <row r="301" spans="2:38" x14ac:dyDescent="0.25">
      <c r="B301" s="8">
        <f>IF(EffortOutcomesAG0[[#This Row],[Apn]]=0,10,LOG(EffortOutcomesAG0[[#This Row],[Apn]]))</f>
        <v>-0.13120658756667042</v>
      </c>
      <c r="C301" s="8">
        <f>IF(EffortOutcomesAG0[[#This Row],[Ein]]=0,10,LOG(EffortOutcomesAG0[[#This Row],[Ein]]))</f>
        <v>10</v>
      </c>
      <c r="D301" s="8">
        <f>IF(EffortOutcomesAG0[[#This Row],[Iin]]=0,10,LOG(EffortOutcomesAG0[[#This Row],[Iin]]))</f>
        <v>10</v>
      </c>
      <c r="E301" s="8">
        <f>Kx-EffortOutcomesAG0[[#This Row],[Xp]]</f>
        <v>0.13120658756667042</v>
      </c>
      <c r="F301" s="8">
        <f>Ky-EffortOutcomesAG0[[#This Row],[Yp]]</f>
        <v>-11</v>
      </c>
      <c r="G301" s="8">
        <f>Kz-EffortOutcomesAG0[[#This Row],[Zp]]</f>
        <v>-9</v>
      </c>
      <c r="H301" s="8">
        <f>EffortOutcomesAG0[[#This Row],[Kpy]]*KSc-EffortOutcomesAG0[[#This Row],[KPz]]*KSb</f>
        <v>20</v>
      </c>
      <c r="I301" s="8">
        <f>-1*(EffortOutcomesAG0[[#This Row],[KPx]]*KSc-EffortOutcomesAG0[[#This Row],[KPz]]*KSa)</f>
        <v>0.13120658756667042</v>
      </c>
      <c r="J301" s="8">
        <f>(EffortOutcomesAG0[[#This Row],[KPx]]*$C$2-EffortOutcomesAG0[[#This Row],[Kpy]]*KSa)</f>
        <v>1.3120658756667041</v>
      </c>
      <c r="K301" s="8">
        <f>EffortOutcomesAG0[[#This Row],[Kpy]]*KTc-EffortOutcomesAG0[[#This Row],[KPz]]*KTb</f>
        <v>2</v>
      </c>
      <c r="L301" s="8">
        <f>-1*(EffortOutcomesAG0[[#This Row],[KPx]]*KTc-EffortOutcomesAG0[[#This Row],[KPz]]*KTa)</f>
        <v>-17.86879341243333</v>
      </c>
      <c r="M301" s="8">
        <f>(EffortOutcomesAG0[[#This Row],[KPx]]*KTb-EffortOutcomesAG0[[#This Row],[Kpy]]*KTa)</f>
        <v>21.86879341243333</v>
      </c>
      <c r="N301" s="8">
        <f>-EffortOutcomesAG0[[#This Row],[Xp]]*a+EffortOutcomesAG0[[#This Row],[Yp]]*b+EffortOutcomesAG0[[#This Row],[Zp]]*c_</f>
        <v>40</v>
      </c>
      <c r="O301">
        <f>-IF(EffortOutcomesAG0[[#This Row],[Column2]]&gt;0,1,-1)*SQRT(EffortOutcomesAG0[[#This Row],[KPx''i]]^2+EffortOutcomesAG0[[#This Row],[KPx''j]]^2+EffortOutcomesAG0[[#This Row],[KPx''k]]^2)/Ksmag/Scale</f>
        <v>-14.172839024534037</v>
      </c>
      <c r="P301" s="9">
        <f>SQRT(EffortOutcomesAG0[[#This Row],[Kpy''i]]^2+EffortOutcomesAG0[[#This Row],[KPy''j]]^2+EffortOutcomesAG0[[#This Row],[KPy''k]]^2)/KTmag/Scale</f>
        <v>11.558098916141791</v>
      </c>
      <c r="Q3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1" s="14">
        <v>44918</v>
      </c>
      <c r="U301" s="9" t="s">
        <v>54</v>
      </c>
      <c r="V301" t="s">
        <v>55</v>
      </c>
      <c r="W301" t="s">
        <v>56</v>
      </c>
      <c r="X301">
        <v>0</v>
      </c>
      <c r="Y301">
        <v>2.3125</v>
      </c>
      <c r="Z301">
        <v>1.7095238095238092</v>
      </c>
      <c r="AA301">
        <v>0.73925353925353909</v>
      </c>
      <c r="AB301">
        <v>1.1088803088803088</v>
      </c>
      <c r="AC301">
        <v>0</v>
      </c>
      <c r="AD301">
        <v>0.90181058495821731</v>
      </c>
      <c r="AE301">
        <v>1.3527158774373262</v>
      </c>
      <c r="AF301">
        <v>0</v>
      </c>
      <c r="AJ301">
        <v>300</v>
      </c>
      <c r="AK301">
        <f>SUBTOTAL(9,EffortOutcomesAG0[[#This Row],[Allocation]:[Iin]])</f>
        <v>8.1246841200531996</v>
      </c>
      <c r="AL301" t="str">
        <f>EffortOutcomesAG0[[#This Row],[WARDS]]&amp;EffortOutcomesAG0[[#This Row],[Role]]&amp;EffortOutcomesAG0[[#This Row],[Shifts]]</f>
        <v>BANKCSEAM</v>
      </c>
    </row>
    <row r="302" spans="2:38" x14ac:dyDescent="0.25">
      <c r="B302" s="8">
        <f>IF(EffortOutcomesAG0[[#This Row],[Apn]]=0,10,LOG(EffortOutcomesAG0[[#This Row],[Apn]]))</f>
        <v>10</v>
      </c>
      <c r="C302" s="8">
        <f>IF(EffortOutcomesAG0[[#This Row],[Ein]]=0,10,LOG(EffortOutcomesAG0[[#This Row],[Ein]]))</f>
        <v>10</v>
      </c>
      <c r="D302" s="8">
        <f>IF(EffortOutcomesAG0[[#This Row],[Iin]]=0,10,LOG(EffortOutcomesAG0[[#This Row],[Iin]]))</f>
        <v>10</v>
      </c>
      <c r="E302" s="8">
        <f>Kx-EffortOutcomesAG0[[#This Row],[Xp]]</f>
        <v>-10</v>
      </c>
      <c r="F302" s="8">
        <f>Ky-EffortOutcomesAG0[[#This Row],[Yp]]</f>
        <v>-11</v>
      </c>
      <c r="G302" s="8">
        <f>Kz-EffortOutcomesAG0[[#This Row],[Zp]]</f>
        <v>-9</v>
      </c>
      <c r="H302" s="8">
        <f>EffortOutcomesAG0[[#This Row],[Kpy]]*KSc-EffortOutcomesAG0[[#This Row],[KPz]]*KSb</f>
        <v>20</v>
      </c>
      <c r="I302" s="8">
        <f>-1*(EffortOutcomesAG0[[#This Row],[KPx]]*KSc-EffortOutcomesAG0[[#This Row],[KPz]]*KSa)</f>
        <v>-10</v>
      </c>
      <c r="J302" s="8">
        <f>(EffortOutcomesAG0[[#This Row],[KPx]]*$C$2-EffortOutcomesAG0[[#This Row],[Kpy]]*KSa)</f>
        <v>-100</v>
      </c>
      <c r="K302" s="8">
        <f>EffortOutcomesAG0[[#This Row],[Kpy]]*KTc-EffortOutcomesAG0[[#This Row],[KPz]]*KTb</f>
        <v>2</v>
      </c>
      <c r="L302" s="8">
        <f>-1*(EffortOutcomesAG0[[#This Row],[KPx]]*KTc-EffortOutcomesAG0[[#This Row],[KPz]]*KTa)</f>
        <v>-28</v>
      </c>
      <c r="M302" s="8">
        <f>(EffortOutcomesAG0[[#This Row],[KPx]]*KTb-EffortOutcomesAG0[[#This Row],[Kpy]]*KTa)</f>
        <v>32</v>
      </c>
      <c r="N302" s="8">
        <f>-EffortOutcomesAG0[[#This Row],[Xp]]*a+EffortOutcomesAG0[[#This Row],[Yp]]*b+EffortOutcomesAG0[[#This Row],[Zp]]*c_</f>
        <v>40</v>
      </c>
      <c r="O302">
        <f>-IF(EffortOutcomesAG0[[#This Row],[Column2]]&gt;0,1,-1)*SQRT(EffortOutcomesAG0[[#This Row],[KPx''i]]^2+EffortOutcomesAG0[[#This Row],[KPx''j]]^2+EffortOutcomesAG0[[#This Row],[KPx''k]]^2)/Ksmag/Scale</f>
        <v>-72.456883730947197</v>
      </c>
      <c r="P302" s="9">
        <f>SQRT(EffortOutcomesAG0[[#This Row],[Kpy''i]]^2+EffortOutcomesAG0[[#This Row],[KPy''j]]^2+EffortOutcomesAG0[[#This Row],[KPy''k]]^2)/KTmag/Scale</f>
        <v>17.37814719698277</v>
      </c>
      <c r="Q3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2" s="14">
        <v>44919</v>
      </c>
      <c r="U302" s="9" t="s">
        <v>76</v>
      </c>
      <c r="V302" t="s">
        <v>55</v>
      </c>
      <c r="W302" t="s">
        <v>56</v>
      </c>
      <c r="X302">
        <v>0</v>
      </c>
      <c r="Y302">
        <v>0</v>
      </c>
      <c r="Z302">
        <v>0</v>
      </c>
      <c r="AJ302">
        <v>301</v>
      </c>
      <c r="AK302">
        <f>SUBTOTAL(9,EffortOutcomesAG0[[#This Row],[Allocation]:[Iin]])</f>
        <v>0</v>
      </c>
      <c r="AL302" t="str">
        <f>EffortOutcomesAG0[[#This Row],[WARDS]]&amp;EffortOutcomesAG0[[#This Row],[Role]]&amp;EffortOutcomesAG0[[#This Row],[Shifts]]</f>
        <v>OtherCSEAM</v>
      </c>
    </row>
    <row r="303" spans="2:38" x14ac:dyDescent="0.25">
      <c r="B303" s="8">
        <f>IF(EffortOutcomesAG0[[#This Row],[Apn]]=0,10,LOG(EffortOutcomesAG0[[#This Row],[Apn]]))</f>
        <v>-8.929575422779E-2</v>
      </c>
      <c r="C303" s="8">
        <f>IF(EffortOutcomesAG0[[#This Row],[Ein]]=0,10,LOG(EffortOutcomesAG0[[#This Row],[Ein]]))</f>
        <v>10</v>
      </c>
      <c r="D303" s="8">
        <f>IF(EffortOutcomesAG0[[#This Row],[Iin]]=0,10,LOG(EffortOutcomesAG0[[#This Row],[Iin]]))</f>
        <v>10</v>
      </c>
      <c r="E303" s="8">
        <f>Kx-EffortOutcomesAG0[[#This Row],[Xp]]</f>
        <v>8.929575422779E-2</v>
      </c>
      <c r="F303" s="8">
        <f>Ky-EffortOutcomesAG0[[#This Row],[Yp]]</f>
        <v>-11</v>
      </c>
      <c r="G303" s="8">
        <f>Kz-EffortOutcomesAG0[[#This Row],[Zp]]</f>
        <v>-9</v>
      </c>
      <c r="H303" s="8">
        <f>EffortOutcomesAG0[[#This Row],[Kpy]]*KSc-EffortOutcomesAG0[[#This Row],[KPz]]*KSb</f>
        <v>20</v>
      </c>
      <c r="I303" s="8">
        <f>-1*(EffortOutcomesAG0[[#This Row],[KPx]]*KSc-EffortOutcomesAG0[[#This Row],[KPz]]*KSa)</f>
        <v>8.929575422779E-2</v>
      </c>
      <c r="J303" s="8">
        <f>(EffortOutcomesAG0[[#This Row],[KPx]]*$C$2-EffortOutcomesAG0[[#This Row],[Kpy]]*KSa)</f>
        <v>0.89295754227790003</v>
      </c>
      <c r="K303" s="8">
        <f>EffortOutcomesAG0[[#This Row],[Kpy]]*KTc-EffortOutcomesAG0[[#This Row],[KPz]]*KTb</f>
        <v>2</v>
      </c>
      <c r="L303" s="8">
        <f>-1*(EffortOutcomesAG0[[#This Row],[KPx]]*KTc-EffortOutcomesAG0[[#This Row],[KPz]]*KTa)</f>
        <v>-17.910704245772209</v>
      </c>
      <c r="M303" s="8">
        <f>(EffortOutcomesAG0[[#This Row],[KPx]]*KTb-EffortOutcomesAG0[[#This Row],[Kpy]]*KTa)</f>
        <v>21.910704245772209</v>
      </c>
      <c r="N303" s="8">
        <f>-EffortOutcomesAG0[[#This Row],[Xp]]*a+EffortOutcomesAG0[[#This Row],[Yp]]*b+EffortOutcomesAG0[[#This Row],[Zp]]*c_</f>
        <v>40</v>
      </c>
      <c r="O303">
        <f>-IF(EffortOutcomesAG0[[#This Row],[Column2]]&gt;0,1,-1)*SQRT(EffortOutcomesAG0[[#This Row],[KPx''i]]^2+EffortOutcomesAG0[[#This Row],[KPx''j]]^2+EffortOutcomesAG0[[#This Row],[KPx''k]]^2)/Ksmag/Scale</f>
        <v>-14.156365121457451</v>
      </c>
      <c r="P303" s="9">
        <f>SQRT(EffortOutcomesAG0[[#This Row],[Kpy''i]]^2+EffortOutcomesAG0[[#This Row],[KPy''j]]^2+EffortOutcomesAG0[[#This Row],[KPy''k]]^2)/KTmag/Scale</f>
        <v>11.582114711378798</v>
      </c>
      <c r="Q3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3" s="14">
        <v>44919</v>
      </c>
      <c r="U303" s="9" t="s">
        <v>57</v>
      </c>
      <c r="V303" t="s">
        <v>55</v>
      </c>
      <c r="W303" t="s">
        <v>56</v>
      </c>
      <c r="X303">
        <v>0</v>
      </c>
      <c r="Y303">
        <v>4.375</v>
      </c>
      <c r="Z303">
        <v>3.5619047619047617</v>
      </c>
      <c r="AA303">
        <v>0.8141496598639455</v>
      </c>
      <c r="AB303">
        <v>1.2212244897959184</v>
      </c>
      <c r="AC303">
        <v>0</v>
      </c>
      <c r="AD303">
        <v>0.81885026737967914</v>
      </c>
      <c r="AE303">
        <v>1.2282754010695187</v>
      </c>
      <c r="AF303">
        <v>0</v>
      </c>
      <c r="AJ303">
        <v>302</v>
      </c>
      <c r="AK303">
        <f>SUBTOTAL(9,EffortOutcomesAG0[[#This Row],[Allocation]:[Iin]])</f>
        <v>12.019404580013823</v>
      </c>
      <c r="AL303" t="str">
        <f>EffortOutcomesAG0[[#This Row],[WARDS]]&amp;EffortOutcomesAG0[[#This Row],[Role]]&amp;EffortOutcomesAG0[[#This Row],[Shifts]]</f>
        <v>WATTCSEAM</v>
      </c>
    </row>
    <row r="304" spans="2:38" x14ac:dyDescent="0.25">
      <c r="B304" s="8">
        <f>IF(EffortOutcomesAG0[[#This Row],[Apn]]=0,10,LOG(EffortOutcomesAG0[[#This Row],[Apn]]))</f>
        <v>-8.929575422779E-2</v>
      </c>
      <c r="C304" s="8">
        <f>IF(EffortOutcomesAG0[[#This Row],[Ein]]=0,10,LOG(EffortOutcomesAG0[[#This Row],[Ein]]))</f>
        <v>10</v>
      </c>
      <c r="D304" s="8">
        <f>IF(EffortOutcomesAG0[[#This Row],[Iin]]=0,10,LOG(EffortOutcomesAG0[[#This Row],[Iin]]))</f>
        <v>10</v>
      </c>
      <c r="E304" s="8">
        <f>Kx-EffortOutcomesAG0[[#This Row],[Xp]]</f>
        <v>8.929575422779E-2</v>
      </c>
      <c r="F304" s="8">
        <f>Ky-EffortOutcomesAG0[[#This Row],[Yp]]</f>
        <v>-11</v>
      </c>
      <c r="G304" s="8">
        <f>Kz-EffortOutcomesAG0[[#This Row],[Zp]]</f>
        <v>-9</v>
      </c>
      <c r="H304" s="8">
        <f>EffortOutcomesAG0[[#This Row],[Kpy]]*KSc-EffortOutcomesAG0[[#This Row],[KPz]]*KSb</f>
        <v>20</v>
      </c>
      <c r="I304" s="8">
        <f>-1*(EffortOutcomesAG0[[#This Row],[KPx]]*KSc-EffortOutcomesAG0[[#This Row],[KPz]]*KSa)</f>
        <v>8.929575422779E-2</v>
      </c>
      <c r="J304" s="8">
        <f>(EffortOutcomesAG0[[#This Row],[KPx]]*$C$2-EffortOutcomesAG0[[#This Row],[Kpy]]*KSa)</f>
        <v>0.89295754227790003</v>
      </c>
      <c r="K304" s="8">
        <f>EffortOutcomesAG0[[#This Row],[Kpy]]*KTc-EffortOutcomesAG0[[#This Row],[KPz]]*KTb</f>
        <v>2</v>
      </c>
      <c r="L304" s="8">
        <f>-1*(EffortOutcomesAG0[[#This Row],[KPx]]*KTc-EffortOutcomesAG0[[#This Row],[KPz]]*KTa)</f>
        <v>-17.910704245772209</v>
      </c>
      <c r="M304" s="8">
        <f>(EffortOutcomesAG0[[#This Row],[KPx]]*KTb-EffortOutcomesAG0[[#This Row],[Kpy]]*KTa)</f>
        <v>21.910704245772209</v>
      </c>
      <c r="N304" s="8">
        <f>-EffortOutcomesAG0[[#This Row],[Xp]]*a+EffortOutcomesAG0[[#This Row],[Yp]]*b+EffortOutcomesAG0[[#This Row],[Zp]]*c_</f>
        <v>40</v>
      </c>
      <c r="O304">
        <f>-IF(EffortOutcomesAG0[[#This Row],[Column2]]&gt;0,1,-1)*SQRT(EffortOutcomesAG0[[#This Row],[KPx''i]]^2+EffortOutcomesAG0[[#This Row],[KPx''j]]^2+EffortOutcomesAG0[[#This Row],[KPx''k]]^2)/Ksmag/Scale</f>
        <v>-14.156365121457451</v>
      </c>
      <c r="P304" s="9">
        <f>SQRT(EffortOutcomesAG0[[#This Row],[Kpy''i]]^2+EffortOutcomesAG0[[#This Row],[KPy''j]]^2+EffortOutcomesAG0[[#This Row],[KPy''k]]^2)/KTmag/Scale</f>
        <v>11.582114711378798</v>
      </c>
      <c r="Q3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4" s="14">
        <v>44919</v>
      </c>
      <c r="U304" s="9" t="s">
        <v>58</v>
      </c>
      <c r="V304" t="s">
        <v>55</v>
      </c>
      <c r="W304" t="s">
        <v>56</v>
      </c>
      <c r="X304">
        <v>0</v>
      </c>
      <c r="Y304">
        <v>4.375</v>
      </c>
      <c r="Z304">
        <v>3.5619047619047617</v>
      </c>
      <c r="AA304">
        <v>0.8141496598639455</v>
      </c>
      <c r="AB304">
        <v>1.2212244897959184</v>
      </c>
      <c r="AC304">
        <v>0</v>
      </c>
      <c r="AD304">
        <v>0.81885026737967914</v>
      </c>
      <c r="AE304">
        <v>1.2282754010695187</v>
      </c>
      <c r="AF304">
        <v>0</v>
      </c>
      <c r="AJ304">
        <v>303</v>
      </c>
      <c r="AK304">
        <f>SUBTOTAL(9,EffortOutcomesAG0[[#This Row],[Allocation]:[Iin]])</f>
        <v>12.019404580013823</v>
      </c>
      <c r="AL304" t="str">
        <f>EffortOutcomesAG0[[#This Row],[WARDS]]&amp;EffortOutcomesAG0[[#This Row],[Role]]&amp;EffortOutcomesAG0[[#This Row],[Shifts]]</f>
        <v>WARACSEAM</v>
      </c>
    </row>
    <row r="305" spans="2:38" x14ac:dyDescent="0.25">
      <c r="B305" s="8">
        <f>IF(EffortOutcomesAG0[[#This Row],[Apn]]=0,10,LOG(EffortOutcomesAG0[[#This Row],[Apn]]))</f>
        <v>-0.11342943394450931</v>
      </c>
      <c r="C305" s="8">
        <f>IF(EffortOutcomesAG0[[#This Row],[Ein]]=0,10,LOG(EffortOutcomesAG0[[#This Row],[Ein]]))</f>
        <v>10</v>
      </c>
      <c r="D305" s="8">
        <f>IF(EffortOutcomesAG0[[#This Row],[Iin]]=0,10,LOG(EffortOutcomesAG0[[#This Row],[Iin]]))</f>
        <v>10</v>
      </c>
      <c r="E305" s="8">
        <f>Kx-EffortOutcomesAG0[[#This Row],[Xp]]</f>
        <v>0.11342943394450931</v>
      </c>
      <c r="F305" s="8">
        <f>Ky-EffortOutcomesAG0[[#This Row],[Yp]]</f>
        <v>-11</v>
      </c>
      <c r="G305" s="8">
        <f>Kz-EffortOutcomesAG0[[#This Row],[Zp]]</f>
        <v>-9</v>
      </c>
      <c r="H305" s="8">
        <f>EffortOutcomesAG0[[#This Row],[Kpy]]*KSc-EffortOutcomesAG0[[#This Row],[KPz]]*KSb</f>
        <v>20</v>
      </c>
      <c r="I305" s="8">
        <f>-1*(EffortOutcomesAG0[[#This Row],[KPx]]*KSc-EffortOutcomesAG0[[#This Row],[KPz]]*KSa)</f>
        <v>0.11342943394450931</v>
      </c>
      <c r="J305" s="8">
        <f>(EffortOutcomesAG0[[#This Row],[KPx]]*$C$2-EffortOutcomesAG0[[#This Row],[Kpy]]*KSa)</f>
        <v>1.1342943394450931</v>
      </c>
      <c r="K305" s="8">
        <f>EffortOutcomesAG0[[#This Row],[Kpy]]*KTc-EffortOutcomesAG0[[#This Row],[KPz]]*KTb</f>
        <v>2</v>
      </c>
      <c r="L305" s="8">
        <f>-1*(EffortOutcomesAG0[[#This Row],[KPx]]*KTc-EffortOutcomesAG0[[#This Row],[KPz]]*KTa)</f>
        <v>-17.886570566055489</v>
      </c>
      <c r="M305" s="8">
        <f>(EffortOutcomesAG0[[#This Row],[KPx]]*KTb-EffortOutcomesAG0[[#This Row],[Kpy]]*KTa)</f>
        <v>21.886570566055489</v>
      </c>
      <c r="N305" s="8">
        <f>-EffortOutcomesAG0[[#This Row],[Xp]]*a+EffortOutcomesAG0[[#This Row],[Yp]]*b+EffortOutcomesAG0[[#This Row],[Zp]]*c_</f>
        <v>40</v>
      </c>
      <c r="O305">
        <f>-IF(EffortOutcomesAG0[[#This Row],[Column2]]&gt;0,1,-1)*SQRT(EffortOutcomesAG0[[#This Row],[KPx''i]]^2+EffortOutcomesAG0[[#This Row],[KPx''j]]^2+EffortOutcomesAG0[[#This Row],[KPx''k]]^2)/Ksmag/Scale</f>
        <v>-14.165088949332125</v>
      </c>
      <c r="P305" s="9">
        <f>SQRT(EffortOutcomesAG0[[#This Row],[Kpy''i]]^2+EffortOutcomesAG0[[#This Row],[KPy''j]]^2+EffortOutcomesAG0[[#This Row],[KPy''k]]^2)/KTmag/Scale</f>
        <v>11.568285509367188</v>
      </c>
      <c r="Q3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5" s="14">
        <v>44919</v>
      </c>
      <c r="U305" s="9" t="s">
        <v>54</v>
      </c>
      <c r="V305" t="s">
        <v>55</v>
      </c>
      <c r="W305" t="s">
        <v>56</v>
      </c>
      <c r="X305">
        <v>0</v>
      </c>
      <c r="Y305">
        <v>2.3125</v>
      </c>
      <c r="Z305">
        <v>1.7809523809523808</v>
      </c>
      <c r="AA305">
        <v>0.77014157014157014</v>
      </c>
      <c r="AB305">
        <v>1.1552123552123552</v>
      </c>
      <c r="AC305">
        <v>0</v>
      </c>
      <c r="AD305">
        <v>0.8656417112299466</v>
      </c>
      <c r="AE305">
        <v>1.2984625668449199</v>
      </c>
      <c r="AF305">
        <v>0</v>
      </c>
      <c r="AJ305">
        <v>304</v>
      </c>
      <c r="AK305">
        <f>SUBTOTAL(9,EffortOutcomesAG0[[#This Row],[Allocation]:[Iin]])</f>
        <v>8.1829105843811725</v>
      </c>
      <c r="AL305" t="str">
        <f>EffortOutcomesAG0[[#This Row],[WARDS]]&amp;EffortOutcomesAG0[[#This Row],[Role]]&amp;EffortOutcomesAG0[[#This Row],[Shifts]]</f>
        <v>BANKCSEAM</v>
      </c>
    </row>
    <row r="306" spans="2:38" x14ac:dyDescent="0.25">
      <c r="B306" s="8">
        <f>IF(EffortOutcomesAG0[[#This Row],[Apn]]=0,10,LOG(EffortOutcomesAG0[[#This Row],[Apn]]))</f>
        <v>-0.15095265529188204</v>
      </c>
      <c r="C306" s="8">
        <f>IF(EffortOutcomesAG0[[#This Row],[Ein]]=0,10,LOG(EffortOutcomesAG0[[#This Row],[Ein]]))</f>
        <v>10</v>
      </c>
      <c r="D306" s="8">
        <f>IF(EffortOutcomesAG0[[#This Row],[Iin]]=0,10,LOG(EffortOutcomesAG0[[#This Row],[Iin]]))</f>
        <v>10</v>
      </c>
      <c r="E306" s="8">
        <f>Kx-EffortOutcomesAG0[[#This Row],[Xp]]</f>
        <v>0.15095265529188204</v>
      </c>
      <c r="F306" s="8">
        <f>Ky-EffortOutcomesAG0[[#This Row],[Yp]]</f>
        <v>-11</v>
      </c>
      <c r="G306" s="8">
        <f>Kz-EffortOutcomesAG0[[#This Row],[Zp]]</f>
        <v>-9</v>
      </c>
      <c r="H306" s="8">
        <f>EffortOutcomesAG0[[#This Row],[Kpy]]*KSc-EffortOutcomesAG0[[#This Row],[KPz]]*KSb</f>
        <v>20</v>
      </c>
      <c r="I306" s="8">
        <f>-1*(EffortOutcomesAG0[[#This Row],[KPx]]*KSc-EffortOutcomesAG0[[#This Row],[KPz]]*KSa)</f>
        <v>0.15095265529188204</v>
      </c>
      <c r="J306" s="8">
        <f>(EffortOutcomesAG0[[#This Row],[KPx]]*$C$2-EffortOutcomesAG0[[#This Row],[Kpy]]*KSa)</f>
        <v>1.5095265529188204</v>
      </c>
      <c r="K306" s="8">
        <f>EffortOutcomesAG0[[#This Row],[Kpy]]*KTc-EffortOutcomesAG0[[#This Row],[KPz]]*KTb</f>
        <v>2</v>
      </c>
      <c r="L306" s="8">
        <f>-1*(EffortOutcomesAG0[[#This Row],[KPx]]*KTc-EffortOutcomesAG0[[#This Row],[KPz]]*KTa)</f>
        <v>-17.849047344708119</v>
      </c>
      <c r="M306" s="8">
        <f>(EffortOutcomesAG0[[#This Row],[KPx]]*KTb-EffortOutcomesAG0[[#This Row],[Kpy]]*KTa)</f>
        <v>21.849047344708119</v>
      </c>
      <c r="N306" s="8">
        <f>-EffortOutcomesAG0[[#This Row],[Xp]]*a+EffortOutcomesAG0[[#This Row],[Yp]]*b+EffortOutcomesAG0[[#This Row],[Zp]]*c_</f>
        <v>40</v>
      </c>
      <c r="O306">
        <f>-IF(EffortOutcomesAG0[[#This Row],[Column2]]&gt;0,1,-1)*SQRT(EffortOutcomesAG0[[#This Row],[KPx''i]]^2+EffortOutcomesAG0[[#This Row],[KPx''j]]^2+EffortOutcomesAG0[[#This Row],[KPx''k]]^2)/Ksmag/Scale</f>
        <v>-14.182761668978763</v>
      </c>
      <c r="P306" s="9">
        <f>SQRT(EffortOutcomesAG0[[#This Row],[Kpy''i]]^2+EffortOutcomesAG0[[#This Row],[KPy''j]]^2+EffortOutcomesAG0[[#This Row],[KPy''k]]^2)/KTmag/Scale</f>
        <v>11.546784263630352</v>
      </c>
      <c r="Q3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6" s="14">
        <v>44920</v>
      </c>
      <c r="U306" s="9" t="s">
        <v>58</v>
      </c>
      <c r="V306" t="s">
        <v>55</v>
      </c>
      <c r="W306" t="s">
        <v>56</v>
      </c>
      <c r="X306">
        <v>0</v>
      </c>
      <c r="Y306">
        <v>4.375</v>
      </c>
      <c r="Z306">
        <v>3.0904761904761906</v>
      </c>
      <c r="AA306">
        <v>0.70639455782312932</v>
      </c>
      <c r="AB306">
        <v>1.0595918367346937</v>
      </c>
      <c r="AC306">
        <v>0</v>
      </c>
      <c r="AD306">
        <v>0.94375963020030829</v>
      </c>
      <c r="AE306">
        <v>1.4156394453004622</v>
      </c>
      <c r="AF306">
        <v>0</v>
      </c>
      <c r="AJ306">
        <v>305</v>
      </c>
      <c r="AK306">
        <f>SUBTOTAL(9,EffortOutcomesAG0[[#This Row],[Allocation]:[Iin]])</f>
        <v>11.590861660534783</v>
      </c>
      <c r="AL306" t="str">
        <f>EffortOutcomesAG0[[#This Row],[WARDS]]&amp;EffortOutcomesAG0[[#This Row],[Role]]&amp;EffortOutcomesAG0[[#This Row],[Shifts]]</f>
        <v>WARACSEAM</v>
      </c>
    </row>
    <row r="307" spans="2:38" x14ac:dyDescent="0.25">
      <c r="B307" s="8">
        <f>IF(EffortOutcomesAG0[[#This Row],[Apn]]=0,10,LOG(EffortOutcomesAG0[[#This Row],[Apn]]))</f>
        <v>-0.15095265529188204</v>
      </c>
      <c r="C307" s="8">
        <f>IF(EffortOutcomesAG0[[#This Row],[Ein]]=0,10,LOG(EffortOutcomesAG0[[#This Row],[Ein]]))</f>
        <v>10</v>
      </c>
      <c r="D307" s="8">
        <f>IF(EffortOutcomesAG0[[#This Row],[Iin]]=0,10,LOG(EffortOutcomesAG0[[#This Row],[Iin]]))</f>
        <v>10</v>
      </c>
      <c r="E307" s="8">
        <f>Kx-EffortOutcomesAG0[[#This Row],[Xp]]</f>
        <v>0.15095265529188204</v>
      </c>
      <c r="F307" s="8">
        <f>Ky-EffortOutcomesAG0[[#This Row],[Yp]]</f>
        <v>-11</v>
      </c>
      <c r="G307" s="8">
        <f>Kz-EffortOutcomesAG0[[#This Row],[Zp]]</f>
        <v>-9</v>
      </c>
      <c r="H307" s="8">
        <f>EffortOutcomesAG0[[#This Row],[Kpy]]*KSc-EffortOutcomesAG0[[#This Row],[KPz]]*KSb</f>
        <v>20</v>
      </c>
      <c r="I307" s="8">
        <f>-1*(EffortOutcomesAG0[[#This Row],[KPx]]*KSc-EffortOutcomesAG0[[#This Row],[KPz]]*KSa)</f>
        <v>0.15095265529188204</v>
      </c>
      <c r="J307" s="8">
        <f>(EffortOutcomesAG0[[#This Row],[KPx]]*$C$2-EffortOutcomesAG0[[#This Row],[Kpy]]*KSa)</f>
        <v>1.5095265529188204</v>
      </c>
      <c r="K307" s="8">
        <f>EffortOutcomesAG0[[#This Row],[Kpy]]*KTc-EffortOutcomesAG0[[#This Row],[KPz]]*KTb</f>
        <v>2</v>
      </c>
      <c r="L307" s="8">
        <f>-1*(EffortOutcomesAG0[[#This Row],[KPx]]*KTc-EffortOutcomesAG0[[#This Row],[KPz]]*KTa)</f>
        <v>-17.849047344708119</v>
      </c>
      <c r="M307" s="8">
        <f>(EffortOutcomesAG0[[#This Row],[KPx]]*KTb-EffortOutcomesAG0[[#This Row],[Kpy]]*KTa)</f>
        <v>21.849047344708119</v>
      </c>
      <c r="N307" s="8">
        <f>-EffortOutcomesAG0[[#This Row],[Xp]]*a+EffortOutcomesAG0[[#This Row],[Yp]]*b+EffortOutcomesAG0[[#This Row],[Zp]]*c_</f>
        <v>40</v>
      </c>
      <c r="O307">
        <f>-IF(EffortOutcomesAG0[[#This Row],[Column2]]&gt;0,1,-1)*SQRT(EffortOutcomesAG0[[#This Row],[KPx''i]]^2+EffortOutcomesAG0[[#This Row],[KPx''j]]^2+EffortOutcomesAG0[[#This Row],[KPx''k]]^2)/Ksmag/Scale</f>
        <v>-14.182761668978763</v>
      </c>
      <c r="P307" s="9">
        <f>SQRT(EffortOutcomesAG0[[#This Row],[Kpy''i]]^2+EffortOutcomesAG0[[#This Row],[KPy''j]]^2+EffortOutcomesAG0[[#This Row],[KPy''k]]^2)/KTmag/Scale</f>
        <v>11.546784263630352</v>
      </c>
      <c r="Q3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7" s="14">
        <v>44920</v>
      </c>
      <c r="U307" s="9" t="s">
        <v>57</v>
      </c>
      <c r="V307" t="s">
        <v>55</v>
      </c>
      <c r="W307" t="s">
        <v>56</v>
      </c>
      <c r="X307">
        <v>0</v>
      </c>
      <c r="Y307">
        <v>4.375</v>
      </c>
      <c r="Z307">
        <v>3.0904761904761906</v>
      </c>
      <c r="AA307">
        <v>0.70639455782312932</v>
      </c>
      <c r="AB307">
        <v>1.0595918367346937</v>
      </c>
      <c r="AC307">
        <v>0</v>
      </c>
      <c r="AD307">
        <v>0.94375963020030829</v>
      </c>
      <c r="AE307">
        <v>1.4156394453004622</v>
      </c>
      <c r="AF307">
        <v>0</v>
      </c>
      <c r="AJ307">
        <v>306</v>
      </c>
      <c r="AK307">
        <f>SUBTOTAL(9,EffortOutcomesAG0[[#This Row],[Allocation]:[Iin]])</f>
        <v>11.590861660534783</v>
      </c>
      <c r="AL307" t="str">
        <f>EffortOutcomesAG0[[#This Row],[WARDS]]&amp;EffortOutcomesAG0[[#This Row],[Role]]&amp;EffortOutcomesAG0[[#This Row],[Shifts]]</f>
        <v>WATTCSEAM</v>
      </c>
    </row>
    <row r="308" spans="2:38" x14ac:dyDescent="0.25">
      <c r="B308" s="8">
        <f>IF(EffortOutcomesAG0[[#This Row],[Apn]]=0,10,LOG(EffortOutcomesAG0[[#This Row],[Apn]]))</f>
        <v>10</v>
      </c>
      <c r="C308" s="8">
        <f>IF(EffortOutcomesAG0[[#This Row],[Ein]]=0,10,LOG(EffortOutcomesAG0[[#This Row],[Ein]]))</f>
        <v>10</v>
      </c>
      <c r="D308" s="8">
        <f>IF(EffortOutcomesAG0[[#This Row],[Iin]]=0,10,LOG(EffortOutcomesAG0[[#This Row],[Iin]]))</f>
        <v>10</v>
      </c>
      <c r="E308" s="8">
        <f>Kx-EffortOutcomesAG0[[#This Row],[Xp]]</f>
        <v>-10</v>
      </c>
      <c r="F308" s="8">
        <f>Ky-EffortOutcomesAG0[[#This Row],[Yp]]</f>
        <v>-11</v>
      </c>
      <c r="G308" s="8">
        <f>Kz-EffortOutcomesAG0[[#This Row],[Zp]]</f>
        <v>-9</v>
      </c>
      <c r="H308" s="8">
        <f>EffortOutcomesAG0[[#This Row],[Kpy]]*KSc-EffortOutcomesAG0[[#This Row],[KPz]]*KSb</f>
        <v>20</v>
      </c>
      <c r="I308" s="8">
        <f>-1*(EffortOutcomesAG0[[#This Row],[KPx]]*KSc-EffortOutcomesAG0[[#This Row],[KPz]]*KSa)</f>
        <v>-10</v>
      </c>
      <c r="J308" s="8">
        <f>(EffortOutcomesAG0[[#This Row],[KPx]]*$C$2-EffortOutcomesAG0[[#This Row],[Kpy]]*KSa)</f>
        <v>-100</v>
      </c>
      <c r="K308" s="8">
        <f>EffortOutcomesAG0[[#This Row],[Kpy]]*KTc-EffortOutcomesAG0[[#This Row],[KPz]]*KTb</f>
        <v>2</v>
      </c>
      <c r="L308" s="8">
        <f>-1*(EffortOutcomesAG0[[#This Row],[KPx]]*KTc-EffortOutcomesAG0[[#This Row],[KPz]]*KTa)</f>
        <v>-28</v>
      </c>
      <c r="M308" s="8">
        <f>(EffortOutcomesAG0[[#This Row],[KPx]]*KTb-EffortOutcomesAG0[[#This Row],[Kpy]]*KTa)</f>
        <v>32</v>
      </c>
      <c r="N308" s="8">
        <f>-EffortOutcomesAG0[[#This Row],[Xp]]*a+EffortOutcomesAG0[[#This Row],[Yp]]*b+EffortOutcomesAG0[[#This Row],[Zp]]*c_</f>
        <v>40</v>
      </c>
      <c r="O308">
        <f>-IF(EffortOutcomesAG0[[#This Row],[Column2]]&gt;0,1,-1)*SQRT(EffortOutcomesAG0[[#This Row],[KPx''i]]^2+EffortOutcomesAG0[[#This Row],[KPx''j]]^2+EffortOutcomesAG0[[#This Row],[KPx''k]]^2)/Ksmag/Scale</f>
        <v>-72.456883730947197</v>
      </c>
      <c r="P308" s="9">
        <f>SQRT(EffortOutcomesAG0[[#This Row],[Kpy''i]]^2+EffortOutcomesAG0[[#This Row],[KPy''j]]^2+EffortOutcomesAG0[[#This Row],[KPy''k]]^2)/KTmag/Scale</f>
        <v>17.37814719698277</v>
      </c>
      <c r="Q3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8" s="14">
        <v>44920</v>
      </c>
      <c r="U308" s="9" t="s">
        <v>76</v>
      </c>
      <c r="V308" t="s">
        <v>55</v>
      </c>
      <c r="W308" t="s">
        <v>56</v>
      </c>
      <c r="X308">
        <v>0</v>
      </c>
      <c r="Y308">
        <v>0</v>
      </c>
      <c r="Z308">
        <v>0</v>
      </c>
      <c r="AJ308">
        <v>307</v>
      </c>
      <c r="AK308">
        <f>SUBTOTAL(9,EffortOutcomesAG0[[#This Row],[Allocation]:[Iin]])</f>
        <v>0</v>
      </c>
      <c r="AL308" t="str">
        <f>EffortOutcomesAG0[[#This Row],[WARDS]]&amp;EffortOutcomesAG0[[#This Row],[Role]]&amp;EffortOutcomesAG0[[#This Row],[Shifts]]</f>
        <v>OtherCSEAM</v>
      </c>
    </row>
    <row r="309" spans="2:38" x14ac:dyDescent="0.25">
      <c r="B309" s="8">
        <f>IF(EffortOutcomesAG0[[#This Row],[Apn]]=0,10,LOG(EffortOutcomesAG0[[#This Row],[Apn]]))</f>
        <v>-0.17508633500860143</v>
      </c>
      <c r="C309" s="8">
        <f>IF(EffortOutcomesAG0[[#This Row],[Ein]]=0,10,LOG(EffortOutcomesAG0[[#This Row],[Ein]]))</f>
        <v>10</v>
      </c>
      <c r="D309" s="8">
        <f>IF(EffortOutcomesAG0[[#This Row],[Iin]]=0,10,LOG(EffortOutcomesAG0[[#This Row],[Iin]]))</f>
        <v>10</v>
      </c>
      <c r="E309" s="8">
        <f>Kx-EffortOutcomesAG0[[#This Row],[Xp]]</f>
        <v>0.17508633500860143</v>
      </c>
      <c r="F309" s="8">
        <f>Ky-EffortOutcomesAG0[[#This Row],[Yp]]</f>
        <v>-11</v>
      </c>
      <c r="G309" s="8">
        <f>Kz-EffortOutcomesAG0[[#This Row],[Zp]]</f>
        <v>-9</v>
      </c>
      <c r="H309" s="8">
        <f>EffortOutcomesAG0[[#This Row],[Kpy]]*KSc-EffortOutcomesAG0[[#This Row],[KPz]]*KSb</f>
        <v>20</v>
      </c>
      <c r="I309" s="8">
        <f>-1*(EffortOutcomesAG0[[#This Row],[KPx]]*KSc-EffortOutcomesAG0[[#This Row],[KPz]]*KSa)</f>
        <v>0.17508633500860143</v>
      </c>
      <c r="J309" s="8">
        <f>(EffortOutcomesAG0[[#This Row],[KPx]]*$C$2-EffortOutcomesAG0[[#This Row],[Kpy]]*KSa)</f>
        <v>1.7508633500860142</v>
      </c>
      <c r="K309" s="8">
        <f>EffortOutcomesAG0[[#This Row],[Kpy]]*KTc-EffortOutcomesAG0[[#This Row],[KPz]]*KTb</f>
        <v>2</v>
      </c>
      <c r="L309" s="8">
        <f>-1*(EffortOutcomesAG0[[#This Row],[KPx]]*KTc-EffortOutcomesAG0[[#This Row],[KPz]]*KTa)</f>
        <v>-17.824913664991399</v>
      </c>
      <c r="M309" s="8">
        <f>(EffortOutcomesAG0[[#This Row],[KPx]]*KTb-EffortOutcomesAG0[[#This Row],[Kpy]]*KTa)</f>
        <v>21.824913664991399</v>
      </c>
      <c r="N309" s="8">
        <f>-EffortOutcomesAG0[[#This Row],[Xp]]*a+EffortOutcomesAG0[[#This Row],[Yp]]*b+EffortOutcomesAG0[[#This Row],[Zp]]*c_</f>
        <v>40</v>
      </c>
      <c r="O309">
        <f>-IF(EffortOutcomesAG0[[#This Row],[Column2]]&gt;0,1,-1)*SQRT(EffortOutcomesAG0[[#This Row],[KPx''i]]^2+EffortOutcomesAG0[[#This Row],[KPx''j]]^2+EffortOutcomesAG0[[#This Row],[KPx''k]]^2)/Ksmag/Scale</f>
        <v>-14.196763322944092</v>
      </c>
      <c r="P309" s="9">
        <f>SQRT(EffortOutcomesAG0[[#This Row],[Kpy''i]]^2+EffortOutcomesAG0[[#This Row],[KPy''j]]^2+EffortOutcomesAG0[[#This Row],[KPy''k]]^2)/KTmag/Scale</f>
        <v>11.532955704189087</v>
      </c>
      <c r="Q3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9" s="14">
        <v>44920</v>
      </c>
      <c r="U309" s="9" t="s">
        <v>54</v>
      </c>
      <c r="V309" t="s">
        <v>55</v>
      </c>
      <c r="W309" t="s">
        <v>56</v>
      </c>
      <c r="X309">
        <v>0</v>
      </c>
      <c r="Y309">
        <v>2.3125</v>
      </c>
      <c r="Z309">
        <v>1.5452380952380953</v>
      </c>
      <c r="AA309">
        <v>0.66821106821106824</v>
      </c>
      <c r="AB309">
        <v>1.0023166023166021</v>
      </c>
      <c r="AC309">
        <v>0</v>
      </c>
      <c r="AD309">
        <v>0.99768875192604012</v>
      </c>
      <c r="AE309">
        <v>1.4965331278890601</v>
      </c>
      <c r="AF309">
        <v>0</v>
      </c>
      <c r="AJ309">
        <v>308</v>
      </c>
      <c r="AK309">
        <f>SUBTOTAL(9,EffortOutcomesAG0[[#This Row],[Allocation]:[Iin]])</f>
        <v>8.0224876455808651</v>
      </c>
      <c r="AL309" t="str">
        <f>EffortOutcomesAG0[[#This Row],[WARDS]]&amp;EffortOutcomesAG0[[#This Row],[Role]]&amp;EffortOutcomesAG0[[#This Row],[Shifts]]</f>
        <v>BANKCSEAM</v>
      </c>
    </row>
    <row r="310" spans="2:38" x14ac:dyDescent="0.25">
      <c r="B310" s="8">
        <f>IF(EffortOutcomesAG0[[#This Row],[Apn]]=0,10,LOG(EffortOutcomesAG0[[#This Row],[Apn]]))</f>
        <v>3.6802647907748724E-2</v>
      </c>
      <c r="C310" s="8">
        <f>IF(EffortOutcomesAG0[[#This Row],[Ein]]=0,10,LOG(EffortOutcomesAG0[[#This Row],[Ein]]))</f>
        <v>10</v>
      </c>
      <c r="D310" s="8">
        <f>IF(EffortOutcomesAG0[[#This Row],[Iin]]=0,10,LOG(EffortOutcomesAG0[[#This Row],[Iin]]))</f>
        <v>10</v>
      </c>
      <c r="E310" s="8">
        <f>Kx-EffortOutcomesAG0[[#This Row],[Xp]]</f>
        <v>-3.6802647907748724E-2</v>
      </c>
      <c r="F310" s="8">
        <f>Ky-EffortOutcomesAG0[[#This Row],[Yp]]</f>
        <v>-11</v>
      </c>
      <c r="G310" s="8">
        <f>Kz-EffortOutcomesAG0[[#This Row],[Zp]]</f>
        <v>-9</v>
      </c>
      <c r="H310" s="8">
        <f>EffortOutcomesAG0[[#This Row],[Kpy]]*KSc-EffortOutcomesAG0[[#This Row],[KPz]]*KSb</f>
        <v>20</v>
      </c>
      <c r="I310" s="8">
        <f>-1*(EffortOutcomesAG0[[#This Row],[KPx]]*KSc-EffortOutcomesAG0[[#This Row],[KPz]]*KSa)</f>
        <v>-3.6802647907748724E-2</v>
      </c>
      <c r="J310" s="8">
        <f>(EffortOutcomesAG0[[#This Row],[KPx]]*$C$2-EffortOutcomesAG0[[#This Row],[Kpy]]*KSa)</f>
        <v>-0.36802647907748726</v>
      </c>
      <c r="K310" s="8">
        <f>EffortOutcomesAG0[[#This Row],[Kpy]]*KTc-EffortOutcomesAG0[[#This Row],[KPz]]*KTb</f>
        <v>2</v>
      </c>
      <c r="L310" s="8">
        <f>-1*(EffortOutcomesAG0[[#This Row],[KPx]]*KTc-EffortOutcomesAG0[[#This Row],[KPz]]*KTa)</f>
        <v>-18.036802647907749</v>
      </c>
      <c r="M310" s="8">
        <f>(EffortOutcomesAG0[[#This Row],[KPx]]*KTb-EffortOutcomesAG0[[#This Row],[Kpy]]*KTa)</f>
        <v>22.036802647907749</v>
      </c>
      <c r="N310" s="8">
        <f>-EffortOutcomesAG0[[#This Row],[Xp]]*a+EffortOutcomesAG0[[#This Row],[Yp]]*b+EffortOutcomesAG0[[#This Row],[Zp]]*c_</f>
        <v>40</v>
      </c>
      <c r="O310">
        <f>-IF(EffortOutcomesAG0[[#This Row],[Column2]]&gt;0,1,-1)*SQRT(EffortOutcomesAG0[[#This Row],[KPx''i]]^2+EffortOutcomesAG0[[#This Row],[KPx''j]]^2+EffortOutcomesAG0[[#This Row],[KPx''k]]^2)/Ksmag/Scale</f>
        <v>-14.144553685503745</v>
      </c>
      <c r="P310" s="9">
        <f>SQRT(EffortOutcomesAG0[[#This Row],[Kpy''i]]^2+EffortOutcomesAG0[[#This Row],[KPy''j]]^2+EffortOutcomesAG0[[#This Row],[KPy''k]]^2)/KTmag/Scale</f>
        <v>11.65437629320996</v>
      </c>
      <c r="Q3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0" s="14">
        <v>44921</v>
      </c>
      <c r="U310" s="9" t="s">
        <v>58</v>
      </c>
      <c r="V310" t="s">
        <v>55</v>
      </c>
      <c r="W310" t="s">
        <v>56</v>
      </c>
      <c r="X310">
        <v>0</v>
      </c>
      <c r="Y310">
        <v>4.375</v>
      </c>
      <c r="Z310">
        <v>4.7619047619047619</v>
      </c>
      <c r="AA310">
        <v>1.08843537414966</v>
      </c>
      <c r="AB310">
        <v>1.6326530612244896</v>
      </c>
      <c r="AC310">
        <v>0</v>
      </c>
      <c r="AD310">
        <v>0.61250000000000004</v>
      </c>
      <c r="AE310">
        <v>0.91874999999999996</v>
      </c>
      <c r="AF310">
        <v>0</v>
      </c>
      <c r="AJ310">
        <v>309</v>
      </c>
      <c r="AK310">
        <f>SUBTOTAL(9,EffortOutcomesAG0[[#This Row],[Allocation]:[Iin]])</f>
        <v>13.389243197278912</v>
      </c>
      <c r="AL310" t="str">
        <f>EffortOutcomesAG0[[#This Row],[WARDS]]&amp;EffortOutcomesAG0[[#This Row],[Role]]&amp;EffortOutcomesAG0[[#This Row],[Shifts]]</f>
        <v>WARACSEAM</v>
      </c>
    </row>
    <row r="311" spans="2:38" x14ac:dyDescent="0.25">
      <c r="B311" s="8">
        <f>IF(EffortOutcomesAG0[[#This Row],[Apn]]=0,10,LOG(EffortOutcomesAG0[[#This Row],[Apn]]))</f>
        <v>10</v>
      </c>
      <c r="C311" s="8">
        <f>IF(EffortOutcomesAG0[[#This Row],[Ein]]=0,10,LOG(EffortOutcomesAG0[[#This Row],[Ein]]))</f>
        <v>10</v>
      </c>
      <c r="D311" s="8">
        <f>IF(EffortOutcomesAG0[[#This Row],[Iin]]=0,10,LOG(EffortOutcomesAG0[[#This Row],[Iin]]))</f>
        <v>10</v>
      </c>
      <c r="E311" s="8">
        <f>Kx-EffortOutcomesAG0[[#This Row],[Xp]]</f>
        <v>-10</v>
      </c>
      <c r="F311" s="8">
        <f>Ky-EffortOutcomesAG0[[#This Row],[Yp]]</f>
        <v>-11</v>
      </c>
      <c r="G311" s="8">
        <f>Kz-EffortOutcomesAG0[[#This Row],[Zp]]</f>
        <v>-9</v>
      </c>
      <c r="H311" s="8">
        <f>EffortOutcomesAG0[[#This Row],[Kpy]]*KSc-EffortOutcomesAG0[[#This Row],[KPz]]*KSb</f>
        <v>20</v>
      </c>
      <c r="I311" s="8">
        <f>-1*(EffortOutcomesAG0[[#This Row],[KPx]]*KSc-EffortOutcomesAG0[[#This Row],[KPz]]*KSa)</f>
        <v>-10</v>
      </c>
      <c r="J311" s="8">
        <f>(EffortOutcomesAG0[[#This Row],[KPx]]*$C$2-EffortOutcomesAG0[[#This Row],[Kpy]]*KSa)</f>
        <v>-100</v>
      </c>
      <c r="K311" s="8">
        <f>EffortOutcomesAG0[[#This Row],[Kpy]]*KTc-EffortOutcomesAG0[[#This Row],[KPz]]*KTb</f>
        <v>2</v>
      </c>
      <c r="L311" s="8">
        <f>-1*(EffortOutcomesAG0[[#This Row],[KPx]]*KTc-EffortOutcomesAG0[[#This Row],[KPz]]*KTa)</f>
        <v>-28</v>
      </c>
      <c r="M311" s="8">
        <f>(EffortOutcomesAG0[[#This Row],[KPx]]*KTb-EffortOutcomesAG0[[#This Row],[Kpy]]*KTa)</f>
        <v>32</v>
      </c>
      <c r="N311" s="8">
        <f>-EffortOutcomesAG0[[#This Row],[Xp]]*a+EffortOutcomesAG0[[#This Row],[Yp]]*b+EffortOutcomesAG0[[#This Row],[Zp]]*c_</f>
        <v>40</v>
      </c>
      <c r="O311">
        <f>-IF(EffortOutcomesAG0[[#This Row],[Column2]]&gt;0,1,-1)*SQRT(EffortOutcomesAG0[[#This Row],[KPx''i]]^2+EffortOutcomesAG0[[#This Row],[KPx''j]]^2+EffortOutcomesAG0[[#This Row],[KPx''k]]^2)/Ksmag/Scale</f>
        <v>-72.456883730947197</v>
      </c>
      <c r="P311" s="9">
        <f>SQRT(EffortOutcomesAG0[[#This Row],[Kpy''i]]^2+EffortOutcomesAG0[[#This Row],[KPy''j]]^2+EffortOutcomesAG0[[#This Row],[KPy''k]]^2)/KTmag/Scale</f>
        <v>17.37814719698277</v>
      </c>
      <c r="Q3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1" s="14">
        <v>44921</v>
      </c>
      <c r="U311" s="9" t="s">
        <v>76</v>
      </c>
      <c r="V311" t="s">
        <v>55</v>
      </c>
      <c r="W311" t="s">
        <v>56</v>
      </c>
      <c r="X311">
        <v>0</v>
      </c>
      <c r="Y311">
        <v>0</v>
      </c>
      <c r="Z311">
        <v>0</v>
      </c>
      <c r="AJ311">
        <v>310</v>
      </c>
      <c r="AK311">
        <f>SUBTOTAL(9,EffortOutcomesAG0[[#This Row],[Allocation]:[Iin]])</f>
        <v>0</v>
      </c>
      <c r="AL311" t="str">
        <f>EffortOutcomesAG0[[#This Row],[WARDS]]&amp;EffortOutcomesAG0[[#This Row],[Role]]&amp;EffortOutcomesAG0[[#This Row],[Shifts]]</f>
        <v>OtherCSEAM</v>
      </c>
    </row>
    <row r="312" spans="2:38" x14ac:dyDescent="0.25">
      <c r="B312" s="8">
        <f>IF(EffortOutcomesAG0[[#This Row],[Apn]]=0,10,LOG(EffortOutcomesAG0[[#This Row],[Apn]]))</f>
        <v>1.2668968191029327E-2</v>
      </c>
      <c r="C312" s="8">
        <f>IF(EffortOutcomesAG0[[#This Row],[Ein]]=0,10,LOG(EffortOutcomesAG0[[#This Row],[Ein]]))</f>
        <v>10</v>
      </c>
      <c r="D312" s="8">
        <f>IF(EffortOutcomesAG0[[#This Row],[Iin]]=0,10,LOG(EffortOutcomesAG0[[#This Row],[Iin]]))</f>
        <v>10</v>
      </c>
      <c r="E312" s="8">
        <f>Kx-EffortOutcomesAG0[[#This Row],[Xp]]</f>
        <v>-1.2668968191029327E-2</v>
      </c>
      <c r="F312" s="8">
        <f>Ky-EffortOutcomesAG0[[#This Row],[Yp]]</f>
        <v>-11</v>
      </c>
      <c r="G312" s="8">
        <f>Kz-EffortOutcomesAG0[[#This Row],[Zp]]</f>
        <v>-9</v>
      </c>
      <c r="H312" s="8">
        <f>EffortOutcomesAG0[[#This Row],[Kpy]]*KSc-EffortOutcomesAG0[[#This Row],[KPz]]*KSb</f>
        <v>20</v>
      </c>
      <c r="I312" s="8">
        <f>-1*(EffortOutcomesAG0[[#This Row],[KPx]]*KSc-EffortOutcomesAG0[[#This Row],[KPz]]*KSa)</f>
        <v>-1.2668968191029327E-2</v>
      </c>
      <c r="J312" s="8">
        <f>(EffortOutcomesAG0[[#This Row],[KPx]]*$C$2-EffortOutcomesAG0[[#This Row],[Kpy]]*KSa)</f>
        <v>-0.12668968191029328</v>
      </c>
      <c r="K312" s="8">
        <f>EffortOutcomesAG0[[#This Row],[Kpy]]*KTc-EffortOutcomesAG0[[#This Row],[KPz]]*KTb</f>
        <v>2</v>
      </c>
      <c r="L312" s="8">
        <f>-1*(EffortOutcomesAG0[[#This Row],[KPx]]*KTc-EffortOutcomesAG0[[#This Row],[KPz]]*KTa)</f>
        <v>-18.012668968191029</v>
      </c>
      <c r="M312" s="8">
        <f>(EffortOutcomesAG0[[#This Row],[KPx]]*KTb-EffortOutcomesAG0[[#This Row],[Kpy]]*KTa)</f>
        <v>22.012668968191029</v>
      </c>
      <c r="N312" s="8">
        <f>-EffortOutcomesAG0[[#This Row],[Xp]]*a+EffortOutcomesAG0[[#This Row],[Yp]]*b+EffortOutcomesAG0[[#This Row],[Zp]]*c_</f>
        <v>40</v>
      </c>
      <c r="O312">
        <f>-IF(EffortOutcomesAG0[[#This Row],[Column2]]&gt;0,1,-1)*SQRT(EffortOutcomesAG0[[#This Row],[KPx''i]]^2+EffortOutcomesAG0[[#This Row],[KPx''j]]^2+EffortOutcomesAG0[[#This Row],[KPx''k]]^2)/Ksmag/Scale</f>
        <v>-14.142422189608427</v>
      </c>
      <c r="P312" s="9">
        <f>SQRT(EffortOutcomesAG0[[#This Row],[Kpy''i]]^2+EffortOutcomesAG0[[#This Row],[KPy''j]]^2+EffortOutcomesAG0[[#This Row],[KPy''k]]^2)/KTmag/Scale</f>
        <v>11.640545795199298</v>
      </c>
      <c r="Q3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2" s="14">
        <v>44921</v>
      </c>
      <c r="U312" s="9" t="s">
        <v>54</v>
      </c>
      <c r="V312" t="s">
        <v>55</v>
      </c>
      <c r="W312" t="s">
        <v>56</v>
      </c>
      <c r="X312">
        <v>0</v>
      </c>
      <c r="Y312">
        <v>2.3125</v>
      </c>
      <c r="Z312">
        <v>2.3809523809523809</v>
      </c>
      <c r="AA312">
        <v>1.0296010296010296</v>
      </c>
      <c r="AB312">
        <v>1.5444015444015442</v>
      </c>
      <c r="AC312">
        <v>0</v>
      </c>
      <c r="AD312">
        <v>0.64750000000000008</v>
      </c>
      <c r="AE312">
        <v>0.97125000000000006</v>
      </c>
      <c r="AF312">
        <v>0</v>
      </c>
      <c r="AJ312">
        <v>311</v>
      </c>
      <c r="AK312">
        <f>SUBTOTAL(9,EffortOutcomesAG0[[#This Row],[Allocation]:[Iin]])</f>
        <v>8.8862049549549553</v>
      </c>
      <c r="AL312" t="str">
        <f>EffortOutcomesAG0[[#This Row],[WARDS]]&amp;EffortOutcomesAG0[[#This Row],[Role]]&amp;EffortOutcomesAG0[[#This Row],[Shifts]]</f>
        <v>BANKCSEAM</v>
      </c>
    </row>
    <row r="313" spans="2:38" x14ac:dyDescent="0.25">
      <c r="B313" s="8">
        <f>IF(EffortOutcomesAG0[[#This Row],[Apn]]=0,10,LOG(EffortOutcomesAG0[[#This Row],[Apn]]))</f>
        <v>3.6802647907748724E-2</v>
      </c>
      <c r="C313" s="8">
        <f>IF(EffortOutcomesAG0[[#This Row],[Ein]]=0,10,LOG(EffortOutcomesAG0[[#This Row],[Ein]]))</f>
        <v>10</v>
      </c>
      <c r="D313" s="8">
        <f>IF(EffortOutcomesAG0[[#This Row],[Iin]]=0,10,LOG(EffortOutcomesAG0[[#This Row],[Iin]]))</f>
        <v>10</v>
      </c>
      <c r="E313" s="8">
        <f>Kx-EffortOutcomesAG0[[#This Row],[Xp]]</f>
        <v>-3.6802647907748724E-2</v>
      </c>
      <c r="F313" s="8">
        <f>Ky-EffortOutcomesAG0[[#This Row],[Yp]]</f>
        <v>-11</v>
      </c>
      <c r="G313" s="8">
        <f>Kz-EffortOutcomesAG0[[#This Row],[Zp]]</f>
        <v>-9</v>
      </c>
      <c r="H313" s="8">
        <f>EffortOutcomesAG0[[#This Row],[Kpy]]*KSc-EffortOutcomesAG0[[#This Row],[KPz]]*KSb</f>
        <v>20</v>
      </c>
      <c r="I313" s="8">
        <f>-1*(EffortOutcomesAG0[[#This Row],[KPx]]*KSc-EffortOutcomesAG0[[#This Row],[KPz]]*KSa)</f>
        <v>-3.6802647907748724E-2</v>
      </c>
      <c r="J313" s="8">
        <f>(EffortOutcomesAG0[[#This Row],[KPx]]*$C$2-EffortOutcomesAG0[[#This Row],[Kpy]]*KSa)</f>
        <v>-0.36802647907748726</v>
      </c>
      <c r="K313" s="8">
        <f>EffortOutcomesAG0[[#This Row],[Kpy]]*KTc-EffortOutcomesAG0[[#This Row],[KPz]]*KTb</f>
        <v>2</v>
      </c>
      <c r="L313" s="8">
        <f>-1*(EffortOutcomesAG0[[#This Row],[KPx]]*KTc-EffortOutcomesAG0[[#This Row],[KPz]]*KTa)</f>
        <v>-18.036802647907749</v>
      </c>
      <c r="M313" s="8">
        <f>(EffortOutcomesAG0[[#This Row],[KPx]]*KTb-EffortOutcomesAG0[[#This Row],[Kpy]]*KTa)</f>
        <v>22.036802647907749</v>
      </c>
      <c r="N313" s="8">
        <f>-EffortOutcomesAG0[[#This Row],[Xp]]*a+EffortOutcomesAG0[[#This Row],[Yp]]*b+EffortOutcomesAG0[[#This Row],[Zp]]*c_</f>
        <v>40</v>
      </c>
      <c r="O313">
        <f>-IF(EffortOutcomesAG0[[#This Row],[Column2]]&gt;0,1,-1)*SQRT(EffortOutcomesAG0[[#This Row],[KPx''i]]^2+EffortOutcomesAG0[[#This Row],[KPx''j]]^2+EffortOutcomesAG0[[#This Row],[KPx''k]]^2)/Ksmag/Scale</f>
        <v>-14.144553685503745</v>
      </c>
      <c r="P313" s="9">
        <f>SQRT(EffortOutcomesAG0[[#This Row],[Kpy''i]]^2+EffortOutcomesAG0[[#This Row],[KPy''j]]^2+EffortOutcomesAG0[[#This Row],[KPy''k]]^2)/KTmag/Scale</f>
        <v>11.65437629320996</v>
      </c>
      <c r="Q3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3" s="14">
        <v>44921</v>
      </c>
      <c r="U313" s="9" t="s">
        <v>57</v>
      </c>
      <c r="V313" t="s">
        <v>55</v>
      </c>
      <c r="W313" t="s">
        <v>56</v>
      </c>
      <c r="X313">
        <v>0</v>
      </c>
      <c r="Y313">
        <v>4.375</v>
      </c>
      <c r="Z313">
        <v>4.7619047619047619</v>
      </c>
      <c r="AA313">
        <v>1.08843537414966</v>
      </c>
      <c r="AB313">
        <v>1.6326530612244896</v>
      </c>
      <c r="AC313">
        <v>0</v>
      </c>
      <c r="AD313">
        <v>0.61250000000000004</v>
      </c>
      <c r="AE313">
        <v>0.91874999999999996</v>
      </c>
      <c r="AF313">
        <v>0</v>
      </c>
      <c r="AJ313">
        <v>312</v>
      </c>
      <c r="AK313">
        <f>SUBTOTAL(9,EffortOutcomesAG0[[#This Row],[Allocation]:[Iin]])</f>
        <v>13.389243197278912</v>
      </c>
      <c r="AL313" t="str">
        <f>EffortOutcomesAG0[[#This Row],[WARDS]]&amp;EffortOutcomesAG0[[#This Row],[Role]]&amp;EffortOutcomesAG0[[#This Row],[Shifts]]</f>
        <v>WATTCSEAM</v>
      </c>
    </row>
    <row r="314" spans="2:38" x14ac:dyDescent="0.25">
      <c r="B314" s="8">
        <f>IF(EffortOutcomesAG0[[#This Row],[Apn]]=0,10,LOG(EffortOutcomesAG0[[#This Row],[Apn]]))</f>
        <v>-1.3018784244008845E-3</v>
      </c>
      <c r="C314" s="8">
        <f>IF(EffortOutcomesAG0[[#This Row],[Ein]]=0,10,LOG(EffortOutcomesAG0[[#This Row],[Ein]]))</f>
        <v>10</v>
      </c>
      <c r="D314" s="8">
        <f>IF(EffortOutcomesAG0[[#This Row],[Iin]]=0,10,LOG(EffortOutcomesAG0[[#This Row],[Iin]]))</f>
        <v>10</v>
      </c>
      <c r="E314" s="8">
        <f>Kx-EffortOutcomesAG0[[#This Row],[Xp]]</f>
        <v>1.3018784244008845E-3</v>
      </c>
      <c r="F314" s="8">
        <f>Ky-EffortOutcomesAG0[[#This Row],[Yp]]</f>
        <v>-11</v>
      </c>
      <c r="G314" s="8">
        <f>Kz-EffortOutcomesAG0[[#This Row],[Zp]]</f>
        <v>-9</v>
      </c>
      <c r="H314" s="8">
        <f>EffortOutcomesAG0[[#This Row],[Kpy]]*KSc-EffortOutcomesAG0[[#This Row],[KPz]]*KSb</f>
        <v>20</v>
      </c>
      <c r="I314" s="8">
        <f>-1*(EffortOutcomesAG0[[#This Row],[KPx]]*KSc-EffortOutcomesAG0[[#This Row],[KPz]]*KSa)</f>
        <v>1.3018784244008845E-3</v>
      </c>
      <c r="J314" s="8">
        <f>(EffortOutcomesAG0[[#This Row],[KPx]]*$C$2-EffortOutcomesAG0[[#This Row],[Kpy]]*KSa)</f>
        <v>1.3018784244008845E-2</v>
      </c>
      <c r="K314" s="8">
        <f>EffortOutcomesAG0[[#This Row],[Kpy]]*KTc-EffortOutcomesAG0[[#This Row],[KPz]]*KTb</f>
        <v>2</v>
      </c>
      <c r="L314" s="8">
        <f>-1*(EffortOutcomesAG0[[#This Row],[KPx]]*KTc-EffortOutcomesAG0[[#This Row],[KPz]]*KTa)</f>
        <v>-17.9986981215756</v>
      </c>
      <c r="M314" s="8">
        <f>(EffortOutcomesAG0[[#This Row],[KPx]]*KTb-EffortOutcomesAG0[[#This Row],[Kpy]]*KTa)</f>
        <v>21.9986981215756</v>
      </c>
      <c r="N314" s="8">
        <f>-EffortOutcomesAG0[[#This Row],[Xp]]*a+EffortOutcomesAG0[[#This Row],[Yp]]*b+EffortOutcomesAG0[[#This Row],[Zp]]*c_</f>
        <v>40</v>
      </c>
      <c r="O314">
        <f>-IF(EffortOutcomesAG0[[#This Row],[Column2]]&gt;0,1,-1)*SQRT(EffortOutcomesAG0[[#This Row],[KPx''i]]^2+EffortOutcomesAG0[[#This Row],[KPx''j]]^2+EffortOutcomesAG0[[#This Row],[KPx''k]]^2)/Ksmag/Scale</f>
        <v>-14.142138649858277</v>
      </c>
      <c r="P314" s="9">
        <f>SQRT(EffortOutcomesAG0[[#This Row],[Kpy''i]]^2+EffortOutcomesAG0[[#This Row],[KPy''j]]^2+EffortOutcomesAG0[[#This Row],[KPy''k]]^2)/KTmag/Scale</f>
        <v>11.632539512905332</v>
      </c>
      <c r="Q3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4" s="14">
        <v>44922</v>
      </c>
      <c r="U314" s="9" t="s">
        <v>58</v>
      </c>
      <c r="V314" t="s">
        <v>55</v>
      </c>
      <c r="W314" t="s">
        <v>56</v>
      </c>
      <c r="X314">
        <v>0</v>
      </c>
      <c r="Y314">
        <v>4.375</v>
      </c>
      <c r="Z314">
        <v>4.3619047619047624</v>
      </c>
      <c r="AA314">
        <v>0.99700680272108855</v>
      </c>
      <c r="AB314">
        <v>1.4955102040816328</v>
      </c>
      <c r="AC314">
        <v>0</v>
      </c>
      <c r="AD314">
        <v>0.66866812227074224</v>
      </c>
      <c r="AE314">
        <v>1.0030021834061134</v>
      </c>
      <c r="AF314">
        <v>0</v>
      </c>
      <c r="AJ314">
        <v>313</v>
      </c>
      <c r="AK314">
        <f>SUBTOTAL(9,EffortOutcomesAG0[[#This Row],[Allocation]:[Iin]])</f>
        <v>12.901092074384341</v>
      </c>
      <c r="AL314" t="str">
        <f>EffortOutcomesAG0[[#This Row],[WARDS]]&amp;EffortOutcomesAG0[[#This Row],[Role]]&amp;EffortOutcomesAG0[[#This Row],[Shifts]]</f>
        <v>WARACSEAM</v>
      </c>
    </row>
    <row r="315" spans="2:38" x14ac:dyDescent="0.25">
      <c r="B315" s="8">
        <f>IF(EffortOutcomesAG0[[#This Row],[Apn]]=0,10,LOG(EffortOutcomesAG0[[#This Row],[Apn]]))</f>
        <v>10</v>
      </c>
      <c r="C315" s="8">
        <f>IF(EffortOutcomesAG0[[#This Row],[Ein]]=0,10,LOG(EffortOutcomesAG0[[#This Row],[Ein]]))</f>
        <v>10</v>
      </c>
      <c r="D315" s="8">
        <f>IF(EffortOutcomesAG0[[#This Row],[Iin]]=0,10,LOG(EffortOutcomesAG0[[#This Row],[Iin]]))</f>
        <v>10</v>
      </c>
      <c r="E315" s="8">
        <f>Kx-EffortOutcomesAG0[[#This Row],[Xp]]</f>
        <v>-10</v>
      </c>
      <c r="F315" s="8">
        <f>Ky-EffortOutcomesAG0[[#This Row],[Yp]]</f>
        <v>-11</v>
      </c>
      <c r="G315" s="8">
        <f>Kz-EffortOutcomesAG0[[#This Row],[Zp]]</f>
        <v>-9</v>
      </c>
      <c r="H315" s="8">
        <f>EffortOutcomesAG0[[#This Row],[Kpy]]*KSc-EffortOutcomesAG0[[#This Row],[KPz]]*KSb</f>
        <v>20</v>
      </c>
      <c r="I315" s="8">
        <f>-1*(EffortOutcomesAG0[[#This Row],[KPx]]*KSc-EffortOutcomesAG0[[#This Row],[KPz]]*KSa)</f>
        <v>-10</v>
      </c>
      <c r="J315" s="8">
        <f>(EffortOutcomesAG0[[#This Row],[KPx]]*$C$2-EffortOutcomesAG0[[#This Row],[Kpy]]*KSa)</f>
        <v>-100</v>
      </c>
      <c r="K315" s="8">
        <f>EffortOutcomesAG0[[#This Row],[Kpy]]*KTc-EffortOutcomesAG0[[#This Row],[KPz]]*KTb</f>
        <v>2</v>
      </c>
      <c r="L315" s="8">
        <f>-1*(EffortOutcomesAG0[[#This Row],[KPx]]*KTc-EffortOutcomesAG0[[#This Row],[KPz]]*KTa)</f>
        <v>-28</v>
      </c>
      <c r="M315" s="8">
        <f>(EffortOutcomesAG0[[#This Row],[KPx]]*KTb-EffortOutcomesAG0[[#This Row],[Kpy]]*KTa)</f>
        <v>32</v>
      </c>
      <c r="N315" s="8">
        <f>-EffortOutcomesAG0[[#This Row],[Xp]]*a+EffortOutcomesAG0[[#This Row],[Yp]]*b+EffortOutcomesAG0[[#This Row],[Zp]]*c_</f>
        <v>40</v>
      </c>
      <c r="O315">
        <f>-IF(EffortOutcomesAG0[[#This Row],[Column2]]&gt;0,1,-1)*SQRT(EffortOutcomesAG0[[#This Row],[KPx''i]]^2+EffortOutcomesAG0[[#This Row],[KPx''j]]^2+EffortOutcomesAG0[[#This Row],[KPx''k]]^2)/Ksmag/Scale</f>
        <v>-72.456883730947197</v>
      </c>
      <c r="P315" s="9">
        <f>SQRT(EffortOutcomesAG0[[#This Row],[Kpy''i]]^2+EffortOutcomesAG0[[#This Row],[KPy''j]]^2+EffortOutcomesAG0[[#This Row],[KPy''k]]^2)/KTmag/Scale</f>
        <v>17.37814719698277</v>
      </c>
      <c r="Q3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5" s="14">
        <v>44922</v>
      </c>
      <c r="U315" s="9" t="s">
        <v>76</v>
      </c>
      <c r="V315" t="s">
        <v>55</v>
      </c>
      <c r="W315" t="s">
        <v>56</v>
      </c>
      <c r="X315">
        <v>0</v>
      </c>
      <c r="Y315">
        <v>0</v>
      </c>
      <c r="Z315">
        <v>0</v>
      </c>
      <c r="AJ315">
        <v>314</v>
      </c>
      <c r="AK315">
        <f>SUBTOTAL(9,EffortOutcomesAG0[[#This Row],[Allocation]:[Iin]])</f>
        <v>0</v>
      </c>
      <c r="AL315" t="str">
        <f>EffortOutcomesAG0[[#This Row],[WARDS]]&amp;EffortOutcomesAG0[[#This Row],[Role]]&amp;EffortOutcomesAG0[[#This Row],[Shifts]]</f>
        <v>OtherCSEAM</v>
      </c>
    </row>
    <row r="316" spans="2:38" x14ac:dyDescent="0.25">
      <c r="B316" s="8">
        <f>IF(EffortOutcomesAG0[[#This Row],[Apn]]=0,10,LOG(EffortOutcomesAG0[[#This Row],[Apn]]))</f>
        <v>-2.5435558141120237E-2</v>
      </c>
      <c r="C316" s="8">
        <f>IF(EffortOutcomesAG0[[#This Row],[Ein]]=0,10,LOG(EffortOutcomesAG0[[#This Row],[Ein]]))</f>
        <v>10</v>
      </c>
      <c r="D316" s="8">
        <f>IF(EffortOutcomesAG0[[#This Row],[Iin]]=0,10,LOG(EffortOutcomesAG0[[#This Row],[Iin]]))</f>
        <v>10</v>
      </c>
      <c r="E316" s="8">
        <f>Kx-EffortOutcomesAG0[[#This Row],[Xp]]</f>
        <v>2.5435558141120237E-2</v>
      </c>
      <c r="F316" s="8">
        <f>Ky-EffortOutcomesAG0[[#This Row],[Yp]]</f>
        <v>-11</v>
      </c>
      <c r="G316" s="8">
        <f>Kz-EffortOutcomesAG0[[#This Row],[Zp]]</f>
        <v>-9</v>
      </c>
      <c r="H316" s="8">
        <f>EffortOutcomesAG0[[#This Row],[Kpy]]*KSc-EffortOutcomesAG0[[#This Row],[KPz]]*KSb</f>
        <v>20</v>
      </c>
      <c r="I316" s="8">
        <f>-1*(EffortOutcomesAG0[[#This Row],[KPx]]*KSc-EffortOutcomesAG0[[#This Row],[KPz]]*KSa)</f>
        <v>2.5435558141120237E-2</v>
      </c>
      <c r="J316" s="8">
        <f>(EffortOutcomesAG0[[#This Row],[KPx]]*$C$2-EffortOutcomesAG0[[#This Row],[Kpy]]*KSa)</f>
        <v>0.2543555814112024</v>
      </c>
      <c r="K316" s="8">
        <f>EffortOutcomesAG0[[#This Row],[Kpy]]*KTc-EffortOutcomesAG0[[#This Row],[KPz]]*KTb</f>
        <v>2</v>
      </c>
      <c r="L316" s="8">
        <f>-1*(EffortOutcomesAG0[[#This Row],[KPx]]*KTc-EffortOutcomesAG0[[#This Row],[KPz]]*KTa)</f>
        <v>-17.974564441858881</v>
      </c>
      <c r="M316" s="8">
        <f>(EffortOutcomesAG0[[#This Row],[KPx]]*KTb-EffortOutcomesAG0[[#This Row],[Kpy]]*KTa)</f>
        <v>21.974564441858881</v>
      </c>
      <c r="N316" s="8">
        <f>-EffortOutcomesAG0[[#This Row],[Xp]]*a+EffortOutcomesAG0[[#This Row],[Yp]]*b+EffortOutcomesAG0[[#This Row],[Zp]]*c_</f>
        <v>40</v>
      </c>
      <c r="O316">
        <f>-IF(EffortOutcomesAG0[[#This Row],[Column2]]&gt;0,1,-1)*SQRT(EffortOutcomesAG0[[#This Row],[KPx''i]]^2+EffortOutcomesAG0[[#This Row],[KPx''j]]^2+EffortOutcomesAG0[[#This Row],[KPx''k]]^2)/Ksmag/Scale</f>
        <v>-14.143290701414097</v>
      </c>
      <c r="P316" s="9">
        <f>SQRT(EffortOutcomesAG0[[#This Row],[Kpy''i]]^2+EffortOutcomesAG0[[#This Row],[KPy''j]]^2+EffortOutcomesAG0[[#This Row],[KPy''k]]^2)/KTmag/Scale</f>
        <v>11.618709403973879</v>
      </c>
      <c r="Q3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6" s="14">
        <v>44922</v>
      </c>
      <c r="U316" s="9" t="s">
        <v>54</v>
      </c>
      <c r="V316" t="s">
        <v>55</v>
      </c>
      <c r="W316" t="s">
        <v>56</v>
      </c>
      <c r="X316">
        <v>0</v>
      </c>
      <c r="Y316">
        <v>2.3125</v>
      </c>
      <c r="Z316">
        <v>2.1809523809523812</v>
      </c>
      <c r="AA316">
        <v>0.94311454311454324</v>
      </c>
      <c r="AB316">
        <v>1.4146718146718149</v>
      </c>
      <c r="AC316">
        <v>0</v>
      </c>
      <c r="AD316">
        <v>0.70687772925764181</v>
      </c>
      <c r="AE316">
        <v>1.0603165938864627</v>
      </c>
      <c r="AF316">
        <v>0</v>
      </c>
      <c r="AJ316">
        <v>315</v>
      </c>
      <c r="AK316">
        <f>SUBTOTAL(9,EffortOutcomesAG0[[#This Row],[Allocation]:[Iin]])</f>
        <v>8.6184330618828433</v>
      </c>
      <c r="AL316" t="str">
        <f>EffortOutcomesAG0[[#This Row],[WARDS]]&amp;EffortOutcomesAG0[[#This Row],[Role]]&amp;EffortOutcomesAG0[[#This Row],[Shifts]]</f>
        <v>BANKCSEAM</v>
      </c>
    </row>
    <row r="317" spans="2:38" x14ac:dyDescent="0.25">
      <c r="B317" s="8">
        <f>IF(EffortOutcomesAG0[[#This Row],[Apn]]=0,10,LOG(EffortOutcomesAG0[[#This Row],[Apn]]))</f>
        <v>-1.3018784244008845E-3</v>
      </c>
      <c r="C317" s="8">
        <f>IF(EffortOutcomesAG0[[#This Row],[Ein]]=0,10,LOG(EffortOutcomesAG0[[#This Row],[Ein]]))</f>
        <v>10</v>
      </c>
      <c r="D317" s="8">
        <f>IF(EffortOutcomesAG0[[#This Row],[Iin]]=0,10,LOG(EffortOutcomesAG0[[#This Row],[Iin]]))</f>
        <v>10</v>
      </c>
      <c r="E317" s="8">
        <f>Kx-EffortOutcomesAG0[[#This Row],[Xp]]</f>
        <v>1.3018784244008845E-3</v>
      </c>
      <c r="F317" s="8">
        <f>Ky-EffortOutcomesAG0[[#This Row],[Yp]]</f>
        <v>-11</v>
      </c>
      <c r="G317" s="8">
        <f>Kz-EffortOutcomesAG0[[#This Row],[Zp]]</f>
        <v>-9</v>
      </c>
      <c r="H317" s="8">
        <f>EffortOutcomesAG0[[#This Row],[Kpy]]*KSc-EffortOutcomesAG0[[#This Row],[KPz]]*KSb</f>
        <v>20</v>
      </c>
      <c r="I317" s="8">
        <f>-1*(EffortOutcomesAG0[[#This Row],[KPx]]*KSc-EffortOutcomesAG0[[#This Row],[KPz]]*KSa)</f>
        <v>1.3018784244008845E-3</v>
      </c>
      <c r="J317" s="8">
        <f>(EffortOutcomesAG0[[#This Row],[KPx]]*$C$2-EffortOutcomesAG0[[#This Row],[Kpy]]*KSa)</f>
        <v>1.3018784244008845E-2</v>
      </c>
      <c r="K317" s="8">
        <f>EffortOutcomesAG0[[#This Row],[Kpy]]*KTc-EffortOutcomesAG0[[#This Row],[KPz]]*KTb</f>
        <v>2</v>
      </c>
      <c r="L317" s="8">
        <f>-1*(EffortOutcomesAG0[[#This Row],[KPx]]*KTc-EffortOutcomesAG0[[#This Row],[KPz]]*KTa)</f>
        <v>-17.9986981215756</v>
      </c>
      <c r="M317" s="8">
        <f>(EffortOutcomesAG0[[#This Row],[KPx]]*KTb-EffortOutcomesAG0[[#This Row],[Kpy]]*KTa)</f>
        <v>21.9986981215756</v>
      </c>
      <c r="N317" s="8">
        <f>-EffortOutcomesAG0[[#This Row],[Xp]]*a+EffortOutcomesAG0[[#This Row],[Yp]]*b+EffortOutcomesAG0[[#This Row],[Zp]]*c_</f>
        <v>40</v>
      </c>
      <c r="O317">
        <f>-IF(EffortOutcomesAG0[[#This Row],[Column2]]&gt;0,1,-1)*SQRT(EffortOutcomesAG0[[#This Row],[KPx''i]]^2+EffortOutcomesAG0[[#This Row],[KPx''j]]^2+EffortOutcomesAG0[[#This Row],[KPx''k]]^2)/Ksmag/Scale</f>
        <v>-14.142138649858277</v>
      </c>
      <c r="P317" s="9">
        <f>SQRT(EffortOutcomesAG0[[#This Row],[Kpy''i]]^2+EffortOutcomesAG0[[#This Row],[KPy''j]]^2+EffortOutcomesAG0[[#This Row],[KPy''k]]^2)/KTmag/Scale</f>
        <v>11.632539512905332</v>
      </c>
      <c r="Q3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7" s="14">
        <v>44922</v>
      </c>
      <c r="U317" s="9" t="s">
        <v>57</v>
      </c>
      <c r="V317" t="s">
        <v>55</v>
      </c>
      <c r="W317" t="s">
        <v>56</v>
      </c>
      <c r="X317">
        <v>0</v>
      </c>
      <c r="Y317">
        <v>4.375</v>
      </c>
      <c r="Z317">
        <v>4.3619047619047624</v>
      </c>
      <c r="AA317">
        <v>0.99700680272108855</v>
      </c>
      <c r="AB317">
        <v>1.4955102040816328</v>
      </c>
      <c r="AC317">
        <v>0</v>
      </c>
      <c r="AD317">
        <v>0.66866812227074224</v>
      </c>
      <c r="AE317">
        <v>1.0030021834061134</v>
      </c>
      <c r="AF317">
        <v>0</v>
      </c>
      <c r="AJ317">
        <v>316</v>
      </c>
      <c r="AK317">
        <f>SUBTOTAL(9,EffortOutcomesAG0[[#This Row],[Allocation]:[Iin]])</f>
        <v>12.901092074384341</v>
      </c>
      <c r="AL317" t="str">
        <f>EffortOutcomesAG0[[#This Row],[WARDS]]&amp;EffortOutcomesAG0[[#This Row],[Role]]&amp;EffortOutcomesAG0[[#This Row],[Shifts]]</f>
        <v>WATTCSEAM</v>
      </c>
    </row>
    <row r="318" spans="2:38" x14ac:dyDescent="0.25">
      <c r="B318" s="8">
        <f>IF(EffortOutcomesAG0[[#This Row],[Apn]]=0,10,LOG(EffortOutcomesAG0[[#This Row],[Apn]]))</f>
        <v>-5.0975295559835862E-2</v>
      </c>
      <c r="C318" s="8">
        <f>IF(EffortOutcomesAG0[[#This Row],[Ein]]=0,10,LOG(EffortOutcomesAG0[[#This Row],[Ein]]))</f>
        <v>10</v>
      </c>
      <c r="D318" s="8">
        <f>IF(EffortOutcomesAG0[[#This Row],[Iin]]=0,10,LOG(EffortOutcomesAG0[[#This Row],[Iin]]))</f>
        <v>10</v>
      </c>
      <c r="E318" s="8">
        <f>Kx-EffortOutcomesAG0[[#This Row],[Xp]]</f>
        <v>5.0975295559835862E-2</v>
      </c>
      <c r="F318" s="8">
        <f>Ky-EffortOutcomesAG0[[#This Row],[Yp]]</f>
        <v>-11</v>
      </c>
      <c r="G318" s="8">
        <f>Kz-EffortOutcomesAG0[[#This Row],[Zp]]</f>
        <v>-9</v>
      </c>
      <c r="H318" s="8">
        <f>EffortOutcomesAG0[[#This Row],[Kpy]]*KSc-EffortOutcomesAG0[[#This Row],[KPz]]*KSb</f>
        <v>20</v>
      </c>
      <c r="I318" s="8">
        <f>-1*(EffortOutcomesAG0[[#This Row],[KPx]]*KSc-EffortOutcomesAG0[[#This Row],[KPz]]*KSa)</f>
        <v>5.0975295559835862E-2</v>
      </c>
      <c r="J318" s="8">
        <f>(EffortOutcomesAG0[[#This Row],[KPx]]*$C$2-EffortOutcomesAG0[[#This Row],[Kpy]]*KSa)</f>
        <v>0.50975295559835865</v>
      </c>
      <c r="K318" s="8">
        <f>EffortOutcomesAG0[[#This Row],[Kpy]]*KTc-EffortOutcomesAG0[[#This Row],[KPz]]*KTb</f>
        <v>2</v>
      </c>
      <c r="L318" s="8">
        <f>-1*(EffortOutcomesAG0[[#This Row],[KPx]]*KTc-EffortOutcomesAG0[[#This Row],[KPz]]*KTa)</f>
        <v>-17.949024704440163</v>
      </c>
      <c r="M318" s="8">
        <f>(EffortOutcomesAG0[[#This Row],[KPx]]*KTb-EffortOutcomesAG0[[#This Row],[Kpy]]*KTa)</f>
        <v>21.949024704440163</v>
      </c>
      <c r="N318" s="8">
        <f>-EffortOutcomesAG0[[#This Row],[Xp]]*a+EffortOutcomesAG0[[#This Row],[Yp]]*b+EffortOutcomesAG0[[#This Row],[Zp]]*c_</f>
        <v>40</v>
      </c>
      <c r="O318">
        <f>-IF(EffortOutcomesAG0[[#This Row],[Column2]]&gt;0,1,-1)*SQRT(EffortOutcomesAG0[[#This Row],[KPx''i]]^2+EffortOutcomesAG0[[#This Row],[KPx''j]]^2+EffortOutcomesAG0[[#This Row],[KPx''k]]^2)/Ksmag/Scale</f>
        <v>-14.146774306471752</v>
      </c>
      <c r="P318" s="9">
        <f>SQRT(EffortOutcomesAG0[[#This Row],[Kpy''i]]^2+EffortOutcomesAG0[[#This Row],[KPy''j]]^2+EffortOutcomesAG0[[#This Row],[KPy''k]]^2)/KTmag/Scale</f>
        <v>11.604073805613325</v>
      </c>
      <c r="Q3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8" s="14">
        <v>44923</v>
      </c>
      <c r="U318" s="9" t="s">
        <v>58</v>
      </c>
      <c r="V318" t="s">
        <v>55</v>
      </c>
      <c r="W318" t="s">
        <v>56</v>
      </c>
      <c r="X318">
        <v>0</v>
      </c>
      <c r="Y318">
        <v>4.375</v>
      </c>
      <c r="Z318">
        <v>3.89047619047619</v>
      </c>
      <c r="AA318">
        <v>0.88925170068027204</v>
      </c>
      <c r="AB318">
        <v>1.3338775510204082</v>
      </c>
      <c r="AC318">
        <v>0</v>
      </c>
      <c r="AD318">
        <v>0.74969400244798046</v>
      </c>
      <c r="AE318">
        <v>1.1245410036719707</v>
      </c>
      <c r="AF318">
        <v>0</v>
      </c>
      <c r="AJ318">
        <v>317</v>
      </c>
      <c r="AK318">
        <f>SUBTOTAL(9,EffortOutcomesAG0[[#This Row],[Allocation]:[Iin]])</f>
        <v>12.36284044829682</v>
      </c>
      <c r="AL318" t="str">
        <f>EffortOutcomesAG0[[#This Row],[WARDS]]&amp;EffortOutcomesAG0[[#This Row],[Role]]&amp;EffortOutcomesAG0[[#This Row],[Shifts]]</f>
        <v>WARACSEAM</v>
      </c>
    </row>
    <row r="319" spans="2:38" x14ac:dyDescent="0.25">
      <c r="B319" s="8">
        <f>IF(EffortOutcomesAG0[[#This Row],[Apn]]=0,10,LOG(EffortOutcomesAG0[[#This Row],[Apn]]))</f>
        <v>10</v>
      </c>
      <c r="C319" s="8">
        <f>IF(EffortOutcomesAG0[[#This Row],[Ein]]=0,10,LOG(EffortOutcomesAG0[[#This Row],[Ein]]))</f>
        <v>10</v>
      </c>
      <c r="D319" s="8">
        <f>IF(EffortOutcomesAG0[[#This Row],[Iin]]=0,10,LOG(EffortOutcomesAG0[[#This Row],[Iin]]))</f>
        <v>10</v>
      </c>
      <c r="E319" s="8">
        <f>Kx-EffortOutcomesAG0[[#This Row],[Xp]]</f>
        <v>-10</v>
      </c>
      <c r="F319" s="8">
        <f>Ky-EffortOutcomesAG0[[#This Row],[Yp]]</f>
        <v>-11</v>
      </c>
      <c r="G319" s="8">
        <f>Kz-EffortOutcomesAG0[[#This Row],[Zp]]</f>
        <v>-9</v>
      </c>
      <c r="H319" s="8">
        <f>EffortOutcomesAG0[[#This Row],[Kpy]]*KSc-EffortOutcomesAG0[[#This Row],[KPz]]*KSb</f>
        <v>20</v>
      </c>
      <c r="I319" s="8">
        <f>-1*(EffortOutcomesAG0[[#This Row],[KPx]]*KSc-EffortOutcomesAG0[[#This Row],[KPz]]*KSa)</f>
        <v>-10</v>
      </c>
      <c r="J319" s="8">
        <f>(EffortOutcomesAG0[[#This Row],[KPx]]*$C$2-EffortOutcomesAG0[[#This Row],[Kpy]]*KSa)</f>
        <v>-100</v>
      </c>
      <c r="K319" s="8">
        <f>EffortOutcomesAG0[[#This Row],[Kpy]]*KTc-EffortOutcomesAG0[[#This Row],[KPz]]*KTb</f>
        <v>2</v>
      </c>
      <c r="L319" s="8">
        <f>-1*(EffortOutcomesAG0[[#This Row],[KPx]]*KTc-EffortOutcomesAG0[[#This Row],[KPz]]*KTa)</f>
        <v>-28</v>
      </c>
      <c r="M319" s="8">
        <f>(EffortOutcomesAG0[[#This Row],[KPx]]*KTb-EffortOutcomesAG0[[#This Row],[Kpy]]*KTa)</f>
        <v>32</v>
      </c>
      <c r="N319" s="8">
        <f>-EffortOutcomesAG0[[#This Row],[Xp]]*a+EffortOutcomesAG0[[#This Row],[Yp]]*b+EffortOutcomesAG0[[#This Row],[Zp]]*c_</f>
        <v>40</v>
      </c>
      <c r="O319">
        <f>-IF(EffortOutcomesAG0[[#This Row],[Column2]]&gt;0,1,-1)*SQRT(EffortOutcomesAG0[[#This Row],[KPx''i]]^2+EffortOutcomesAG0[[#This Row],[KPx''j]]^2+EffortOutcomesAG0[[#This Row],[KPx''k]]^2)/Ksmag/Scale</f>
        <v>-72.456883730947197</v>
      </c>
      <c r="P319" s="9">
        <f>SQRT(EffortOutcomesAG0[[#This Row],[Kpy''i]]^2+EffortOutcomesAG0[[#This Row],[KPy''j]]^2+EffortOutcomesAG0[[#This Row],[KPy''k]]^2)/KTmag/Scale</f>
        <v>17.37814719698277</v>
      </c>
      <c r="Q3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9" s="14">
        <v>44923</v>
      </c>
      <c r="U319" s="9" t="s">
        <v>76</v>
      </c>
      <c r="V319" t="s">
        <v>55</v>
      </c>
      <c r="W319" t="s">
        <v>56</v>
      </c>
      <c r="X319">
        <v>0</v>
      </c>
      <c r="Y319">
        <v>0</v>
      </c>
      <c r="Z319">
        <v>0</v>
      </c>
      <c r="AJ319">
        <v>318</v>
      </c>
      <c r="AK319">
        <f>SUBTOTAL(9,EffortOutcomesAG0[[#This Row],[Allocation]:[Iin]])</f>
        <v>0</v>
      </c>
      <c r="AL319" t="str">
        <f>EffortOutcomesAG0[[#This Row],[WARDS]]&amp;EffortOutcomesAG0[[#This Row],[Role]]&amp;EffortOutcomesAG0[[#This Row],[Shifts]]</f>
        <v>OtherCSEAM</v>
      </c>
    </row>
    <row r="320" spans="2:38" x14ac:dyDescent="0.25">
      <c r="B320" s="8">
        <f>IF(EffortOutcomesAG0[[#This Row],[Apn]]=0,10,LOG(EffortOutcomesAG0[[#This Row],[Apn]]))</f>
        <v>-7.5108975276555232E-2</v>
      </c>
      <c r="C320" s="8">
        <f>IF(EffortOutcomesAG0[[#This Row],[Ein]]=0,10,LOG(EffortOutcomesAG0[[#This Row],[Ein]]))</f>
        <v>10</v>
      </c>
      <c r="D320" s="8">
        <f>IF(EffortOutcomesAG0[[#This Row],[Iin]]=0,10,LOG(EffortOutcomesAG0[[#This Row],[Iin]]))</f>
        <v>10</v>
      </c>
      <c r="E320" s="8">
        <f>Kx-EffortOutcomesAG0[[#This Row],[Xp]]</f>
        <v>7.5108975276555232E-2</v>
      </c>
      <c r="F320" s="8">
        <f>Ky-EffortOutcomesAG0[[#This Row],[Yp]]</f>
        <v>-11</v>
      </c>
      <c r="G320" s="8">
        <f>Kz-EffortOutcomesAG0[[#This Row],[Zp]]</f>
        <v>-9</v>
      </c>
      <c r="H320" s="8">
        <f>EffortOutcomesAG0[[#This Row],[Kpy]]*KSc-EffortOutcomesAG0[[#This Row],[KPz]]*KSb</f>
        <v>20</v>
      </c>
      <c r="I320" s="8">
        <f>-1*(EffortOutcomesAG0[[#This Row],[KPx]]*KSc-EffortOutcomesAG0[[#This Row],[KPz]]*KSa)</f>
        <v>7.5108975276555232E-2</v>
      </c>
      <c r="J320" s="8">
        <f>(EffortOutcomesAG0[[#This Row],[KPx]]*$C$2-EffortOutcomesAG0[[#This Row],[Kpy]]*KSa)</f>
        <v>0.75108975276555234</v>
      </c>
      <c r="K320" s="8">
        <f>EffortOutcomesAG0[[#This Row],[Kpy]]*KTc-EffortOutcomesAG0[[#This Row],[KPz]]*KTb</f>
        <v>2</v>
      </c>
      <c r="L320" s="8">
        <f>-1*(EffortOutcomesAG0[[#This Row],[KPx]]*KTc-EffortOutcomesAG0[[#This Row],[KPz]]*KTa)</f>
        <v>-17.924891024723443</v>
      </c>
      <c r="M320" s="8">
        <f>(EffortOutcomesAG0[[#This Row],[KPx]]*KTb-EffortOutcomesAG0[[#This Row],[Kpy]]*KTa)</f>
        <v>21.924891024723443</v>
      </c>
      <c r="N320" s="8">
        <f>-EffortOutcomesAG0[[#This Row],[Xp]]*a+EffortOutcomesAG0[[#This Row],[Yp]]*b+EffortOutcomesAG0[[#This Row],[Zp]]*c_</f>
        <v>40</v>
      </c>
      <c r="O320">
        <f>-IF(EffortOutcomesAG0[[#This Row],[Column2]]&gt;0,1,-1)*SQRT(EffortOutcomesAG0[[#This Row],[KPx''i]]^2+EffortOutcomesAG0[[#This Row],[KPx''j]]^2+EffortOutcomesAG0[[#This Row],[KPx''k]]^2)/Ksmag/Scale</f>
        <v>-14.152204372020574</v>
      </c>
      <c r="P320" s="9">
        <f>SQRT(EffortOutcomesAG0[[#This Row],[Kpy''i]]^2+EffortOutcomesAG0[[#This Row],[KPy''j]]^2+EffortOutcomesAG0[[#This Row],[KPy''k]]^2)/KTmag/Scale</f>
        <v>11.590244207192889</v>
      </c>
      <c r="Q3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0" s="14">
        <v>44923</v>
      </c>
      <c r="U320" s="9" t="s">
        <v>54</v>
      </c>
      <c r="V320" t="s">
        <v>55</v>
      </c>
      <c r="W320" t="s">
        <v>56</v>
      </c>
      <c r="X320">
        <v>0</v>
      </c>
      <c r="Y320">
        <v>2.3125</v>
      </c>
      <c r="Z320">
        <v>1.945238095238095</v>
      </c>
      <c r="AA320">
        <v>0.84118404118404111</v>
      </c>
      <c r="AB320">
        <v>1.2617760617760616</v>
      </c>
      <c r="AC320">
        <v>0</v>
      </c>
      <c r="AD320">
        <v>0.79253365973072221</v>
      </c>
      <c r="AE320">
        <v>1.1888004895960833</v>
      </c>
      <c r="AF320">
        <v>0</v>
      </c>
      <c r="AJ320">
        <v>319</v>
      </c>
      <c r="AK320">
        <f>SUBTOTAL(9,EffortOutcomesAG0[[#This Row],[Allocation]:[Iin]])</f>
        <v>8.3420323475250022</v>
      </c>
      <c r="AL320" t="str">
        <f>EffortOutcomesAG0[[#This Row],[WARDS]]&amp;EffortOutcomesAG0[[#This Row],[Role]]&amp;EffortOutcomesAG0[[#This Row],[Shifts]]</f>
        <v>BANKCSEAM</v>
      </c>
    </row>
    <row r="321" spans="2:38" x14ac:dyDescent="0.25">
      <c r="B321" s="8">
        <f>IF(EffortOutcomesAG0[[#This Row],[Apn]]=0,10,LOG(EffortOutcomesAG0[[#This Row],[Apn]]))</f>
        <v>-5.0975295559835862E-2</v>
      </c>
      <c r="C321" s="8">
        <f>IF(EffortOutcomesAG0[[#This Row],[Ein]]=0,10,LOG(EffortOutcomesAG0[[#This Row],[Ein]]))</f>
        <v>10</v>
      </c>
      <c r="D321" s="8">
        <f>IF(EffortOutcomesAG0[[#This Row],[Iin]]=0,10,LOG(EffortOutcomesAG0[[#This Row],[Iin]]))</f>
        <v>10</v>
      </c>
      <c r="E321" s="8">
        <f>Kx-EffortOutcomesAG0[[#This Row],[Xp]]</f>
        <v>5.0975295559835862E-2</v>
      </c>
      <c r="F321" s="8">
        <f>Ky-EffortOutcomesAG0[[#This Row],[Yp]]</f>
        <v>-11</v>
      </c>
      <c r="G321" s="8">
        <f>Kz-EffortOutcomesAG0[[#This Row],[Zp]]</f>
        <v>-9</v>
      </c>
      <c r="H321" s="8">
        <f>EffortOutcomesAG0[[#This Row],[Kpy]]*KSc-EffortOutcomesAG0[[#This Row],[KPz]]*KSb</f>
        <v>20</v>
      </c>
      <c r="I321" s="8">
        <f>-1*(EffortOutcomesAG0[[#This Row],[KPx]]*KSc-EffortOutcomesAG0[[#This Row],[KPz]]*KSa)</f>
        <v>5.0975295559835862E-2</v>
      </c>
      <c r="J321" s="8">
        <f>(EffortOutcomesAG0[[#This Row],[KPx]]*$C$2-EffortOutcomesAG0[[#This Row],[Kpy]]*KSa)</f>
        <v>0.50975295559835865</v>
      </c>
      <c r="K321" s="8">
        <f>EffortOutcomesAG0[[#This Row],[Kpy]]*KTc-EffortOutcomesAG0[[#This Row],[KPz]]*KTb</f>
        <v>2</v>
      </c>
      <c r="L321" s="8">
        <f>-1*(EffortOutcomesAG0[[#This Row],[KPx]]*KTc-EffortOutcomesAG0[[#This Row],[KPz]]*KTa)</f>
        <v>-17.949024704440163</v>
      </c>
      <c r="M321" s="8">
        <f>(EffortOutcomesAG0[[#This Row],[KPx]]*KTb-EffortOutcomesAG0[[#This Row],[Kpy]]*KTa)</f>
        <v>21.949024704440163</v>
      </c>
      <c r="N321" s="8">
        <f>-EffortOutcomesAG0[[#This Row],[Xp]]*a+EffortOutcomesAG0[[#This Row],[Yp]]*b+EffortOutcomesAG0[[#This Row],[Zp]]*c_</f>
        <v>40</v>
      </c>
      <c r="O321">
        <f>-IF(EffortOutcomesAG0[[#This Row],[Column2]]&gt;0,1,-1)*SQRT(EffortOutcomesAG0[[#This Row],[KPx''i]]^2+EffortOutcomesAG0[[#This Row],[KPx''j]]^2+EffortOutcomesAG0[[#This Row],[KPx''k]]^2)/Ksmag/Scale</f>
        <v>-14.146774306471752</v>
      </c>
      <c r="P321" s="9">
        <f>SQRT(EffortOutcomesAG0[[#This Row],[Kpy''i]]^2+EffortOutcomesAG0[[#This Row],[KPy''j]]^2+EffortOutcomesAG0[[#This Row],[KPy''k]]^2)/KTmag/Scale</f>
        <v>11.604073805613325</v>
      </c>
      <c r="Q3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1" s="14">
        <v>44923</v>
      </c>
      <c r="U321" s="9" t="s">
        <v>57</v>
      </c>
      <c r="V321" t="s">
        <v>55</v>
      </c>
      <c r="W321" t="s">
        <v>56</v>
      </c>
      <c r="X321">
        <v>0</v>
      </c>
      <c r="Y321">
        <v>4.375</v>
      </c>
      <c r="Z321">
        <v>3.89047619047619</v>
      </c>
      <c r="AA321">
        <v>0.88925170068027204</v>
      </c>
      <c r="AB321">
        <v>1.3338775510204082</v>
      </c>
      <c r="AC321">
        <v>0</v>
      </c>
      <c r="AD321">
        <v>0.74969400244798046</v>
      </c>
      <c r="AE321">
        <v>1.1245410036719707</v>
      </c>
      <c r="AF321">
        <v>0</v>
      </c>
      <c r="AJ321">
        <v>320</v>
      </c>
      <c r="AK321">
        <f>SUBTOTAL(9,EffortOutcomesAG0[[#This Row],[Allocation]:[Iin]])</f>
        <v>12.36284044829682</v>
      </c>
      <c r="AL321" t="str">
        <f>EffortOutcomesAG0[[#This Row],[WARDS]]&amp;EffortOutcomesAG0[[#This Row],[Role]]&amp;EffortOutcomesAG0[[#This Row],[Shifts]]</f>
        <v>WATTCSEAM</v>
      </c>
    </row>
    <row r="322" spans="2:38" x14ac:dyDescent="0.25">
      <c r="B322" s="8">
        <f>IF(EffortOutcomesAG0[[#This Row],[Apn]]=0,10,LOG(EffortOutcomesAG0[[#This Row],[Apn]]))</f>
        <v>10</v>
      </c>
      <c r="C322" s="8">
        <f>IF(EffortOutcomesAG0[[#This Row],[Ein]]=0,10,LOG(EffortOutcomesAG0[[#This Row],[Ein]]))</f>
        <v>10</v>
      </c>
      <c r="D322" s="8">
        <f>IF(EffortOutcomesAG0[[#This Row],[Iin]]=0,10,LOG(EffortOutcomesAG0[[#This Row],[Iin]]))</f>
        <v>10</v>
      </c>
      <c r="E322" s="8">
        <f>Kx-EffortOutcomesAG0[[#This Row],[Xp]]</f>
        <v>-10</v>
      </c>
      <c r="F322" s="8">
        <f>Ky-EffortOutcomesAG0[[#This Row],[Yp]]</f>
        <v>-11</v>
      </c>
      <c r="G322" s="8">
        <f>Kz-EffortOutcomesAG0[[#This Row],[Zp]]</f>
        <v>-9</v>
      </c>
      <c r="H322" s="8">
        <f>EffortOutcomesAG0[[#This Row],[Kpy]]*KSc-EffortOutcomesAG0[[#This Row],[KPz]]*KSb</f>
        <v>20</v>
      </c>
      <c r="I322" s="8">
        <f>-1*(EffortOutcomesAG0[[#This Row],[KPx]]*KSc-EffortOutcomesAG0[[#This Row],[KPz]]*KSa)</f>
        <v>-10</v>
      </c>
      <c r="J322" s="8">
        <f>(EffortOutcomesAG0[[#This Row],[KPx]]*$C$2-EffortOutcomesAG0[[#This Row],[Kpy]]*KSa)</f>
        <v>-100</v>
      </c>
      <c r="K322" s="8">
        <f>EffortOutcomesAG0[[#This Row],[Kpy]]*KTc-EffortOutcomesAG0[[#This Row],[KPz]]*KTb</f>
        <v>2</v>
      </c>
      <c r="L322" s="8">
        <f>-1*(EffortOutcomesAG0[[#This Row],[KPx]]*KTc-EffortOutcomesAG0[[#This Row],[KPz]]*KTa)</f>
        <v>-28</v>
      </c>
      <c r="M322" s="8">
        <f>(EffortOutcomesAG0[[#This Row],[KPx]]*KTb-EffortOutcomesAG0[[#This Row],[Kpy]]*KTa)</f>
        <v>32</v>
      </c>
      <c r="N322" s="8">
        <f>-EffortOutcomesAG0[[#This Row],[Xp]]*a+EffortOutcomesAG0[[#This Row],[Yp]]*b+EffortOutcomesAG0[[#This Row],[Zp]]*c_</f>
        <v>40</v>
      </c>
      <c r="O322">
        <f>-IF(EffortOutcomesAG0[[#This Row],[Column2]]&gt;0,1,-1)*SQRT(EffortOutcomesAG0[[#This Row],[KPx''i]]^2+EffortOutcomesAG0[[#This Row],[KPx''j]]^2+EffortOutcomesAG0[[#This Row],[KPx''k]]^2)/Ksmag/Scale</f>
        <v>-72.456883730947197</v>
      </c>
      <c r="P322" s="9">
        <f>SQRT(EffortOutcomesAG0[[#This Row],[Kpy''i]]^2+EffortOutcomesAG0[[#This Row],[KPy''j]]^2+EffortOutcomesAG0[[#This Row],[KPy''k]]^2)/KTmag/Scale</f>
        <v>17.37814719698277</v>
      </c>
      <c r="Q3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2" s="14">
        <v>44924</v>
      </c>
      <c r="U322" s="9" t="s">
        <v>76</v>
      </c>
      <c r="V322" t="s">
        <v>55</v>
      </c>
      <c r="W322" t="s">
        <v>56</v>
      </c>
      <c r="X322">
        <v>0</v>
      </c>
      <c r="Y322">
        <v>0</v>
      </c>
      <c r="Z322">
        <v>0</v>
      </c>
      <c r="AJ322">
        <v>321</v>
      </c>
      <c r="AK322">
        <f>SUBTOTAL(9,EffortOutcomesAG0[[#This Row],[Allocation]:[Iin]])</f>
        <v>0</v>
      </c>
      <c r="AL322" t="str">
        <f>EffortOutcomesAG0[[#This Row],[WARDS]]&amp;EffortOutcomesAG0[[#This Row],[Role]]&amp;EffortOutcomesAG0[[#This Row],[Shifts]]</f>
        <v>OtherCSEAM</v>
      </c>
    </row>
    <row r="323" spans="2:38" x14ac:dyDescent="0.25">
      <c r="B323" s="8">
        <f>IF(EffortOutcomesAG0[[#This Row],[Apn]]=0,10,LOG(EffortOutcomesAG0[[#This Row],[Apn]]))</f>
        <v>-0.11927466998592914</v>
      </c>
      <c r="C323" s="8">
        <f>IF(EffortOutcomesAG0[[#This Row],[Ein]]=0,10,LOG(EffortOutcomesAG0[[#This Row],[Ein]]))</f>
        <v>10</v>
      </c>
      <c r="D323" s="8">
        <f>IF(EffortOutcomesAG0[[#This Row],[Iin]]=0,10,LOG(EffortOutcomesAG0[[#This Row],[Iin]]))</f>
        <v>10</v>
      </c>
      <c r="E323" s="8">
        <f>Kx-EffortOutcomesAG0[[#This Row],[Xp]]</f>
        <v>0.11927466998592914</v>
      </c>
      <c r="F323" s="8">
        <f>Ky-EffortOutcomesAG0[[#This Row],[Yp]]</f>
        <v>-11</v>
      </c>
      <c r="G323" s="8">
        <f>Kz-EffortOutcomesAG0[[#This Row],[Zp]]</f>
        <v>-9</v>
      </c>
      <c r="H323" s="8">
        <f>EffortOutcomesAG0[[#This Row],[Kpy]]*KSc-EffortOutcomesAG0[[#This Row],[KPz]]*KSb</f>
        <v>20</v>
      </c>
      <c r="I323" s="8">
        <f>-1*(EffortOutcomesAG0[[#This Row],[KPx]]*KSc-EffortOutcomesAG0[[#This Row],[KPz]]*KSa)</f>
        <v>0.11927466998592914</v>
      </c>
      <c r="J323" s="8">
        <f>(EffortOutcomesAG0[[#This Row],[KPx]]*$C$2-EffortOutcomesAG0[[#This Row],[Kpy]]*KSa)</f>
        <v>1.1927466998592915</v>
      </c>
      <c r="K323" s="8">
        <f>EffortOutcomesAG0[[#This Row],[Kpy]]*KTc-EffortOutcomesAG0[[#This Row],[KPz]]*KTb</f>
        <v>2</v>
      </c>
      <c r="L323" s="8">
        <f>-1*(EffortOutcomesAG0[[#This Row],[KPx]]*KTc-EffortOutcomesAG0[[#This Row],[KPz]]*KTa)</f>
        <v>-17.880725330014069</v>
      </c>
      <c r="M323" s="8">
        <f>(EffortOutcomesAG0[[#This Row],[KPx]]*KTb-EffortOutcomesAG0[[#This Row],[Kpy]]*KTa)</f>
        <v>21.880725330014069</v>
      </c>
      <c r="N323" s="8">
        <f>-EffortOutcomesAG0[[#This Row],[Xp]]*a+EffortOutcomesAG0[[#This Row],[Yp]]*b+EffortOutcomesAG0[[#This Row],[Zp]]*c_</f>
        <v>40</v>
      </c>
      <c r="O323">
        <f>-IF(EffortOutcomesAG0[[#This Row],[Column2]]&gt;0,1,-1)*SQRT(EffortOutcomesAG0[[#This Row],[KPx''i]]^2+EffortOutcomesAG0[[#This Row],[KPx''j]]^2+EffortOutcomesAG0[[#This Row],[KPx''k]]^2)/Ksmag/Scale</f>
        <v>-14.167513386916658</v>
      </c>
      <c r="P323" s="9">
        <f>SQRT(EffortOutcomesAG0[[#This Row],[Kpy''i]]^2+EffortOutcomesAG0[[#This Row],[KPy''j]]^2+EffortOutcomesAG0[[#This Row],[KPy''k]]^2)/KTmag/Scale</f>
        <v>11.564936080634185</v>
      </c>
      <c r="Q3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3" s="14">
        <v>44924</v>
      </c>
      <c r="U323" s="9" t="s">
        <v>54</v>
      </c>
      <c r="V323" t="s">
        <v>55</v>
      </c>
      <c r="W323" t="s">
        <v>56</v>
      </c>
      <c r="X323">
        <v>0</v>
      </c>
      <c r="Y323">
        <v>2.3125</v>
      </c>
      <c r="Z323">
        <v>1.7571428571428569</v>
      </c>
      <c r="AA323">
        <v>0.75984555984555979</v>
      </c>
      <c r="AB323">
        <v>1.1397683397683396</v>
      </c>
      <c r="AC323">
        <v>0</v>
      </c>
      <c r="AD323">
        <v>0.87737127371273727</v>
      </c>
      <c r="AE323">
        <v>1.3160569105691058</v>
      </c>
      <c r="AF323">
        <v>0</v>
      </c>
      <c r="AJ323">
        <v>322</v>
      </c>
      <c r="AK323">
        <f>SUBTOTAL(9,EffortOutcomesAG0[[#This Row],[Allocation]:[Iin]])</f>
        <v>8.1626849410385987</v>
      </c>
      <c r="AL323" t="str">
        <f>EffortOutcomesAG0[[#This Row],[WARDS]]&amp;EffortOutcomesAG0[[#This Row],[Role]]&amp;EffortOutcomesAG0[[#This Row],[Shifts]]</f>
        <v>BANKCSEAM</v>
      </c>
    </row>
    <row r="324" spans="2:38" x14ac:dyDescent="0.25">
      <c r="B324" s="8">
        <f>IF(EffortOutcomesAG0[[#This Row],[Apn]]=0,10,LOG(EffortOutcomesAG0[[#This Row],[Apn]]))</f>
        <v>-9.5140990269209885E-2</v>
      </c>
      <c r="C324" s="8">
        <f>IF(EffortOutcomesAG0[[#This Row],[Ein]]=0,10,LOG(EffortOutcomesAG0[[#This Row],[Ein]]))</f>
        <v>10</v>
      </c>
      <c r="D324" s="8">
        <f>IF(EffortOutcomesAG0[[#This Row],[Iin]]=0,10,LOG(EffortOutcomesAG0[[#This Row],[Iin]]))</f>
        <v>10</v>
      </c>
      <c r="E324" s="8">
        <f>Kx-EffortOutcomesAG0[[#This Row],[Xp]]</f>
        <v>9.5140990269209885E-2</v>
      </c>
      <c r="F324" s="8">
        <f>Ky-EffortOutcomesAG0[[#This Row],[Yp]]</f>
        <v>-11</v>
      </c>
      <c r="G324" s="8">
        <f>Kz-EffortOutcomesAG0[[#This Row],[Zp]]</f>
        <v>-9</v>
      </c>
      <c r="H324" s="8">
        <f>EffortOutcomesAG0[[#This Row],[Kpy]]*KSc-EffortOutcomesAG0[[#This Row],[KPz]]*KSb</f>
        <v>20</v>
      </c>
      <c r="I324" s="8">
        <f>-1*(EffortOutcomesAG0[[#This Row],[KPx]]*KSc-EffortOutcomesAG0[[#This Row],[KPz]]*KSa)</f>
        <v>9.5140990269209885E-2</v>
      </c>
      <c r="J324" s="8">
        <f>(EffortOutcomesAG0[[#This Row],[KPx]]*$C$2-EffortOutcomesAG0[[#This Row],[Kpy]]*KSa)</f>
        <v>0.9514099026920988</v>
      </c>
      <c r="K324" s="8">
        <f>EffortOutcomesAG0[[#This Row],[Kpy]]*KTc-EffortOutcomesAG0[[#This Row],[KPz]]*KTb</f>
        <v>2</v>
      </c>
      <c r="L324" s="8">
        <f>-1*(EffortOutcomesAG0[[#This Row],[KPx]]*KTc-EffortOutcomesAG0[[#This Row],[KPz]]*KTa)</f>
        <v>-17.904859009730789</v>
      </c>
      <c r="M324" s="8">
        <f>(EffortOutcomesAG0[[#This Row],[KPx]]*KTb-EffortOutcomesAG0[[#This Row],[Kpy]]*KTa)</f>
        <v>21.904859009730789</v>
      </c>
      <c r="N324" s="8">
        <f>-EffortOutcomesAG0[[#This Row],[Xp]]*a+EffortOutcomesAG0[[#This Row],[Yp]]*b+EffortOutcomesAG0[[#This Row],[Zp]]*c_</f>
        <v>40</v>
      </c>
      <c r="O324">
        <f>-IF(EffortOutcomesAG0[[#This Row],[Column2]]&gt;0,1,-1)*SQRT(EffortOutcomesAG0[[#This Row],[KPx''i]]^2+EffortOutcomesAG0[[#This Row],[KPx''j]]^2+EffortOutcomesAG0[[#This Row],[KPx''k]]^2)/Ksmag/Scale</f>
        <v>-14.158287901631502</v>
      </c>
      <c r="P324" s="9">
        <f>SQRT(EffortOutcomesAG0[[#This Row],[Kpy''i]]^2+EffortOutcomesAG0[[#This Row],[KPy''j]]^2+EffortOutcomesAG0[[#This Row],[KPy''k]]^2)/KTmag/Scale</f>
        <v>11.57876522198087</v>
      </c>
      <c r="Q3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4" s="14">
        <v>44924</v>
      </c>
      <c r="U324" s="9" t="s">
        <v>57</v>
      </c>
      <c r="V324" t="s">
        <v>55</v>
      </c>
      <c r="W324" t="s">
        <v>56</v>
      </c>
      <c r="X324">
        <v>0</v>
      </c>
      <c r="Y324">
        <v>4.375</v>
      </c>
      <c r="Z324">
        <v>3.5142857142857133</v>
      </c>
      <c r="AA324">
        <v>0.80326530612244873</v>
      </c>
      <c r="AB324">
        <v>1.2048979591836733</v>
      </c>
      <c r="AC324">
        <v>0</v>
      </c>
      <c r="AD324">
        <v>0.82994579945799474</v>
      </c>
      <c r="AE324">
        <v>1.2449186991869923</v>
      </c>
      <c r="AF324">
        <v>0</v>
      </c>
      <c r="AJ324">
        <v>323</v>
      </c>
      <c r="AK324">
        <f>SUBTOTAL(9,EffortOutcomesAG0[[#This Row],[Allocation]:[Iin]])</f>
        <v>11.972313478236824</v>
      </c>
      <c r="AL324" t="str">
        <f>EffortOutcomesAG0[[#This Row],[WARDS]]&amp;EffortOutcomesAG0[[#This Row],[Role]]&amp;EffortOutcomesAG0[[#This Row],[Shifts]]</f>
        <v>WATTCSEAM</v>
      </c>
    </row>
    <row r="325" spans="2:38" x14ac:dyDescent="0.25">
      <c r="B325" s="8">
        <f>IF(EffortOutcomesAG0[[#This Row],[Apn]]=0,10,LOG(EffortOutcomesAG0[[#This Row],[Apn]]))</f>
        <v>-9.5140990269209885E-2</v>
      </c>
      <c r="C325" s="8">
        <f>IF(EffortOutcomesAG0[[#This Row],[Ein]]=0,10,LOG(EffortOutcomesAG0[[#This Row],[Ein]]))</f>
        <v>10</v>
      </c>
      <c r="D325" s="8">
        <f>IF(EffortOutcomesAG0[[#This Row],[Iin]]=0,10,LOG(EffortOutcomesAG0[[#This Row],[Iin]]))</f>
        <v>10</v>
      </c>
      <c r="E325" s="8">
        <f>Kx-EffortOutcomesAG0[[#This Row],[Xp]]</f>
        <v>9.5140990269209885E-2</v>
      </c>
      <c r="F325" s="8">
        <f>Ky-EffortOutcomesAG0[[#This Row],[Yp]]</f>
        <v>-11</v>
      </c>
      <c r="G325" s="8">
        <f>Kz-EffortOutcomesAG0[[#This Row],[Zp]]</f>
        <v>-9</v>
      </c>
      <c r="H325" s="8">
        <f>EffortOutcomesAG0[[#This Row],[Kpy]]*KSc-EffortOutcomesAG0[[#This Row],[KPz]]*KSb</f>
        <v>20</v>
      </c>
      <c r="I325" s="8">
        <f>-1*(EffortOutcomesAG0[[#This Row],[KPx]]*KSc-EffortOutcomesAG0[[#This Row],[KPz]]*KSa)</f>
        <v>9.5140990269209885E-2</v>
      </c>
      <c r="J325" s="8">
        <f>(EffortOutcomesAG0[[#This Row],[KPx]]*$C$2-EffortOutcomesAG0[[#This Row],[Kpy]]*KSa)</f>
        <v>0.9514099026920988</v>
      </c>
      <c r="K325" s="8">
        <f>EffortOutcomesAG0[[#This Row],[Kpy]]*KTc-EffortOutcomesAG0[[#This Row],[KPz]]*KTb</f>
        <v>2</v>
      </c>
      <c r="L325" s="8">
        <f>-1*(EffortOutcomesAG0[[#This Row],[KPx]]*KTc-EffortOutcomesAG0[[#This Row],[KPz]]*KTa)</f>
        <v>-17.904859009730789</v>
      </c>
      <c r="M325" s="8">
        <f>(EffortOutcomesAG0[[#This Row],[KPx]]*KTb-EffortOutcomesAG0[[#This Row],[Kpy]]*KTa)</f>
        <v>21.904859009730789</v>
      </c>
      <c r="N325" s="8">
        <f>-EffortOutcomesAG0[[#This Row],[Xp]]*a+EffortOutcomesAG0[[#This Row],[Yp]]*b+EffortOutcomesAG0[[#This Row],[Zp]]*c_</f>
        <v>40</v>
      </c>
      <c r="O325">
        <f>-IF(EffortOutcomesAG0[[#This Row],[Column2]]&gt;0,1,-1)*SQRT(EffortOutcomesAG0[[#This Row],[KPx''i]]^2+EffortOutcomesAG0[[#This Row],[KPx''j]]^2+EffortOutcomesAG0[[#This Row],[KPx''k]]^2)/Ksmag/Scale</f>
        <v>-14.158287901631502</v>
      </c>
      <c r="P325" s="9">
        <f>SQRT(EffortOutcomesAG0[[#This Row],[Kpy''i]]^2+EffortOutcomesAG0[[#This Row],[KPy''j]]^2+EffortOutcomesAG0[[#This Row],[KPy''k]]^2)/KTmag/Scale</f>
        <v>11.57876522198087</v>
      </c>
      <c r="Q3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5" s="14">
        <v>44924</v>
      </c>
      <c r="U325" s="9" t="s">
        <v>58</v>
      </c>
      <c r="V325" t="s">
        <v>55</v>
      </c>
      <c r="W325" t="s">
        <v>56</v>
      </c>
      <c r="X325">
        <v>0</v>
      </c>
      <c r="Y325">
        <v>4.375</v>
      </c>
      <c r="Z325">
        <v>3.5142857142857133</v>
      </c>
      <c r="AA325">
        <v>0.80326530612244873</v>
      </c>
      <c r="AB325">
        <v>1.2048979591836733</v>
      </c>
      <c r="AC325">
        <v>0</v>
      </c>
      <c r="AD325">
        <v>0.82994579945799474</v>
      </c>
      <c r="AE325">
        <v>1.2449186991869923</v>
      </c>
      <c r="AF325">
        <v>0</v>
      </c>
      <c r="AJ325">
        <v>324</v>
      </c>
      <c r="AK325">
        <f>SUBTOTAL(9,EffortOutcomesAG0[[#This Row],[Allocation]:[Iin]])</f>
        <v>11.972313478236824</v>
      </c>
      <c r="AL325" t="str">
        <f>EffortOutcomesAG0[[#This Row],[WARDS]]&amp;EffortOutcomesAG0[[#This Row],[Role]]&amp;EffortOutcomesAG0[[#This Row],[Shifts]]</f>
        <v>WARACSEAM</v>
      </c>
    </row>
    <row r="326" spans="2:38" x14ac:dyDescent="0.25">
      <c r="B326" s="8">
        <f>IF(EffortOutcomesAG0[[#This Row],[Apn]]=0,10,LOG(EffortOutcomesAG0[[#This Row],[Apn]]))</f>
        <v>-0.10707290784995105</v>
      </c>
      <c r="C326" s="8">
        <f>IF(EffortOutcomesAG0[[#This Row],[Ein]]=0,10,LOG(EffortOutcomesAG0[[#This Row],[Ein]]))</f>
        <v>10</v>
      </c>
      <c r="D326" s="8">
        <f>IF(EffortOutcomesAG0[[#This Row],[Iin]]=0,10,LOG(EffortOutcomesAG0[[#This Row],[Iin]]))</f>
        <v>10</v>
      </c>
      <c r="E326" s="8">
        <f>Kx-EffortOutcomesAG0[[#This Row],[Xp]]</f>
        <v>0.10707290784995105</v>
      </c>
      <c r="F326" s="8">
        <f>Ky-EffortOutcomesAG0[[#This Row],[Yp]]</f>
        <v>-11</v>
      </c>
      <c r="G326" s="8">
        <f>Kz-EffortOutcomesAG0[[#This Row],[Zp]]</f>
        <v>-9</v>
      </c>
      <c r="H326" s="8">
        <f>EffortOutcomesAG0[[#This Row],[Kpy]]*KSc-EffortOutcomesAG0[[#This Row],[KPz]]*KSb</f>
        <v>20</v>
      </c>
      <c r="I326" s="8">
        <f>-1*(EffortOutcomesAG0[[#This Row],[KPx]]*KSc-EffortOutcomesAG0[[#This Row],[KPz]]*KSa)</f>
        <v>0.10707290784995105</v>
      </c>
      <c r="J326" s="8">
        <f>(EffortOutcomesAG0[[#This Row],[KPx]]*$C$2-EffortOutcomesAG0[[#This Row],[Kpy]]*KSa)</f>
        <v>1.0707290784995105</v>
      </c>
      <c r="K326" s="8">
        <f>EffortOutcomesAG0[[#This Row],[Kpy]]*KTc-EffortOutcomesAG0[[#This Row],[KPz]]*KTb</f>
        <v>2</v>
      </c>
      <c r="L326" s="8">
        <f>-1*(EffortOutcomesAG0[[#This Row],[KPx]]*KTc-EffortOutcomesAG0[[#This Row],[KPz]]*KTa)</f>
        <v>-17.89292709215005</v>
      </c>
      <c r="M326" s="8">
        <f>(EffortOutcomesAG0[[#This Row],[KPx]]*KTb-EffortOutcomesAG0[[#This Row],[Kpy]]*KTa)</f>
        <v>21.89292709215005</v>
      </c>
      <c r="N326" s="8">
        <f>-EffortOutcomesAG0[[#This Row],[Xp]]*a+EffortOutcomesAG0[[#This Row],[Yp]]*b+EffortOutcomesAG0[[#This Row],[Zp]]*c_</f>
        <v>40</v>
      </c>
      <c r="O326">
        <f>-IF(EffortOutcomesAG0[[#This Row],[Column2]]&gt;0,1,-1)*SQRT(EffortOutcomesAG0[[#This Row],[KPx''i]]^2+EffortOutcomesAG0[[#This Row],[KPx''j]]^2+EffortOutcomesAG0[[#This Row],[KPx''k]]^2)/Ksmag/Scale</f>
        <v>-14.162590253324774</v>
      </c>
      <c r="P326" s="9">
        <f>SQRT(EffortOutcomesAG0[[#This Row],[Kpy''i]]^2+EffortOutcomesAG0[[#This Row],[KPy''j]]^2+EffortOutcomesAG0[[#This Row],[KPy''k]]^2)/KTmag/Scale</f>
        <v>11.571927933489123</v>
      </c>
      <c r="Q3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6" s="14">
        <v>44925</v>
      </c>
      <c r="U326" s="9" t="s">
        <v>57</v>
      </c>
      <c r="V326" t="s">
        <v>55</v>
      </c>
      <c r="W326" t="s">
        <v>56</v>
      </c>
      <c r="X326">
        <v>0</v>
      </c>
      <c r="Y326">
        <v>4.375</v>
      </c>
      <c r="Z326">
        <v>3.4190476190476184</v>
      </c>
      <c r="AA326">
        <v>0.78149659863945564</v>
      </c>
      <c r="AB326">
        <v>1.1722448979591835</v>
      </c>
      <c r="AC326">
        <v>0</v>
      </c>
      <c r="AD326">
        <v>0.8530640668523678</v>
      </c>
      <c r="AE326">
        <v>1.2795961002785519</v>
      </c>
      <c r="AF326">
        <v>0</v>
      </c>
      <c r="AJ326">
        <v>325</v>
      </c>
      <c r="AK326">
        <f>SUBTOTAL(9,EffortOutcomesAG0[[#This Row],[Allocation]:[Iin]])</f>
        <v>11.880449282777176</v>
      </c>
      <c r="AL326" t="str">
        <f>EffortOutcomesAG0[[#This Row],[WARDS]]&amp;EffortOutcomesAG0[[#This Row],[Role]]&amp;EffortOutcomesAG0[[#This Row],[Shifts]]</f>
        <v>WATTCSEAM</v>
      </c>
    </row>
    <row r="327" spans="2:38" x14ac:dyDescent="0.25">
      <c r="B327" s="8">
        <f>IF(EffortOutcomesAG0[[#This Row],[Apn]]=0,10,LOG(EffortOutcomesAG0[[#This Row],[Apn]]))</f>
        <v>-0.10707290784995105</v>
      </c>
      <c r="C327" s="8">
        <f>IF(EffortOutcomesAG0[[#This Row],[Ein]]=0,10,LOG(EffortOutcomesAG0[[#This Row],[Ein]]))</f>
        <v>10</v>
      </c>
      <c r="D327" s="8">
        <f>IF(EffortOutcomesAG0[[#This Row],[Iin]]=0,10,LOG(EffortOutcomesAG0[[#This Row],[Iin]]))</f>
        <v>10</v>
      </c>
      <c r="E327" s="8">
        <f>Kx-EffortOutcomesAG0[[#This Row],[Xp]]</f>
        <v>0.10707290784995105</v>
      </c>
      <c r="F327" s="8">
        <f>Ky-EffortOutcomesAG0[[#This Row],[Yp]]</f>
        <v>-11</v>
      </c>
      <c r="G327" s="8">
        <f>Kz-EffortOutcomesAG0[[#This Row],[Zp]]</f>
        <v>-9</v>
      </c>
      <c r="H327" s="8">
        <f>EffortOutcomesAG0[[#This Row],[Kpy]]*KSc-EffortOutcomesAG0[[#This Row],[KPz]]*KSb</f>
        <v>20</v>
      </c>
      <c r="I327" s="8">
        <f>-1*(EffortOutcomesAG0[[#This Row],[KPx]]*KSc-EffortOutcomesAG0[[#This Row],[KPz]]*KSa)</f>
        <v>0.10707290784995105</v>
      </c>
      <c r="J327" s="8">
        <f>(EffortOutcomesAG0[[#This Row],[KPx]]*$C$2-EffortOutcomesAG0[[#This Row],[Kpy]]*KSa)</f>
        <v>1.0707290784995105</v>
      </c>
      <c r="K327" s="8">
        <f>EffortOutcomesAG0[[#This Row],[Kpy]]*KTc-EffortOutcomesAG0[[#This Row],[KPz]]*KTb</f>
        <v>2</v>
      </c>
      <c r="L327" s="8">
        <f>-1*(EffortOutcomesAG0[[#This Row],[KPx]]*KTc-EffortOutcomesAG0[[#This Row],[KPz]]*KTa)</f>
        <v>-17.89292709215005</v>
      </c>
      <c r="M327" s="8">
        <f>(EffortOutcomesAG0[[#This Row],[KPx]]*KTb-EffortOutcomesAG0[[#This Row],[Kpy]]*KTa)</f>
        <v>21.89292709215005</v>
      </c>
      <c r="N327" s="8">
        <f>-EffortOutcomesAG0[[#This Row],[Xp]]*a+EffortOutcomesAG0[[#This Row],[Yp]]*b+EffortOutcomesAG0[[#This Row],[Zp]]*c_</f>
        <v>40</v>
      </c>
      <c r="O327">
        <f>-IF(EffortOutcomesAG0[[#This Row],[Column2]]&gt;0,1,-1)*SQRT(EffortOutcomesAG0[[#This Row],[KPx''i]]^2+EffortOutcomesAG0[[#This Row],[KPx''j]]^2+EffortOutcomesAG0[[#This Row],[KPx''k]]^2)/Ksmag/Scale</f>
        <v>-14.162590253324774</v>
      </c>
      <c r="P327" s="9">
        <f>SQRT(EffortOutcomesAG0[[#This Row],[Kpy''i]]^2+EffortOutcomesAG0[[#This Row],[KPy''j]]^2+EffortOutcomesAG0[[#This Row],[KPy''k]]^2)/KTmag/Scale</f>
        <v>11.571927933489123</v>
      </c>
      <c r="Q3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7" s="14">
        <v>44925</v>
      </c>
      <c r="U327" s="9" t="s">
        <v>58</v>
      </c>
      <c r="V327" t="s">
        <v>55</v>
      </c>
      <c r="W327" t="s">
        <v>56</v>
      </c>
      <c r="X327">
        <v>0</v>
      </c>
      <c r="Y327">
        <v>4.375</v>
      </c>
      <c r="Z327">
        <v>3.4190476190476184</v>
      </c>
      <c r="AA327">
        <v>0.78149659863945564</v>
      </c>
      <c r="AB327">
        <v>1.1722448979591835</v>
      </c>
      <c r="AC327">
        <v>0</v>
      </c>
      <c r="AD327">
        <v>0.8530640668523678</v>
      </c>
      <c r="AE327">
        <v>1.2795961002785519</v>
      </c>
      <c r="AF327">
        <v>0</v>
      </c>
      <c r="AJ327">
        <v>326</v>
      </c>
      <c r="AK327">
        <f>SUBTOTAL(9,EffortOutcomesAG0[[#This Row],[Allocation]:[Iin]])</f>
        <v>11.880449282777176</v>
      </c>
      <c r="AL327" t="str">
        <f>EffortOutcomesAG0[[#This Row],[WARDS]]&amp;EffortOutcomesAG0[[#This Row],[Role]]&amp;EffortOutcomesAG0[[#This Row],[Shifts]]</f>
        <v>WARACSEAM</v>
      </c>
    </row>
    <row r="328" spans="2:38" x14ac:dyDescent="0.25">
      <c r="B328" s="8">
        <f>IF(EffortOutcomesAG0[[#This Row],[Apn]]=0,10,LOG(EffortOutcomesAG0[[#This Row],[Apn]]))</f>
        <v>10</v>
      </c>
      <c r="C328" s="8">
        <f>IF(EffortOutcomesAG0[[#This Row],[Ein]]=0,10,LOG(EffortOutcomesAG0[[#This Row],[Ein]]))</f>
        <v>10</v>
      </c>
      <c r="D328" s="8">
        <f>IF(EffortOutcomesAG0[[#This Row],[Iin]]=0,10,LOG(EffortOutcomesAG0[[#This Row],[Iin]]))</f>
        <v>10</v>
      </c>
      <c r="E328" s="8">
        <f>Kx-EffortOutcomesAG0[[#This Row],[Xp]]</f>
        <v>-10</v>
      </c>
      <c r="F328" s="8">
        <f>Ky-EffortOutcomesAG0[[#This Row],[Yp]]</f>
        <v>-11</v>
      </c>
      <c r="G328" s="8">
        <f>Kz-EffortOutcomesAG0[[#This Row],[Zp]]</f>
        <v>-9</v>
      </c>
      <c r="H328" s="8">
        <f>EffortOutcomesAG0[[#This Row],[Kpy]]*KSc-EffortOutcomesAG0[[#This Row],[KPz]]*KSb</f>
        <v>20</v>
      </c>
      <c r="I328" s="8">
        <f>-1*(EffortOutcomesAG0[[#This Row],[KPx]]*KSc-EffortOutcomesAG0[[#This Row],[KPz]]*KSa)</f>
        <v>-10</v>
      </c>
      <c r="J328" s="8">
        <f>(EffortOutcomesAG0[[#This Row],[KPx]]*$C$2-EffortOutcomesAG0[[#This Row],[Kpy]]*KSa)</f>
        <v>-100</v>
      </c>
      <c r="K328" s="8">
        <f>EffortOutcomesAG0[[#This Row],[Kpy]]*KTc-EffortOutcomesAG0[[#This Row],[KPz]]*KTb</f>
        <v>2</v>
      </c>
      <c r="L328" s="8">
        <f>-1*(EffortOutcomesAG0[[#This Row],[KPx]]*KTc-EffortOutcomesAG0[[#This Row],[KPz]]*KTa)</f>
        <v>-28</v>
      </c>
      <c r="M328" s="8">
        <f>(EffortOutcomesAG0[[#This Row],[KPx]]*KTb-EffortOutcomesAG0[[#This Row],[Kpy]]*KTa)</f>
        <v>32</v>
      </c>
      <c r="N328" s="8">
        <f>-EffortOutcomesAG0[[#This Row],[Xp]]*a+EffortOutcomesAG0[[#This Row],[Yp]]*b+EffortOutcomesAG0[[#This Row],[Zp]]*c_</f>
        <v>40</v>
      </c>
      <c r="O328">
        <f>-IF(EffortOutcomesAG0[[#This Row],[Column2]]&gt;0,1,-1)*SQRT(EffortOutcomesAG0[[#This Row],[KPx''i]]^2+EffortOutcomesAG0[[#This Row],[KPx''j]]^2+EffortOutcomesAG0[[#This Row],[KPx''k]]^2)/Ksmag/Scale</f>
        <v>-72.456883730947197</v>
      </c>
      <c r="P328" s="9">
        <f>SQRT(EffortOutcomesAG0[[#This Row],[Kpy''i]]^2+EffortOutcomesAG0[[#This Row],[KPy''j]]^2+EffortOutcomesAG0[[#This Row],[KPy''k]]^2)/KTmag/Scale</f>
        <v>17.37814719698277</v>
      </c>
      <c r="Q3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8" s="14">
        <v>44925</v>
      </c>
      <c r="U328" s="9" t="s">
        <v>76</v>
      </c>
      <c r="V328" t="s">
        <v>55</v>
      </c>
      <c r="W328" t="s">
        <v>56</v>
      </c>
      <c r="X328">
        <v>0</v>
      </c>
      <c r="Y328">
        <v>0</v>
      </c>
      <c r="Z328">
        <v>0</v>
      </c>
      <c r="AJ328">
        <v>327</v>
      </c>
      <c r="AK328">
        <f>SUBTOTAL(9,EffortOutcomesAG0[[#This Row],[Allocation]:[Iin]])</f>
        <v>0</v>
      </c>
      <c r="AL328" t="str">
        <f>EffortOutcomesAG0[[#This Row],[WARDS]]&amp;EffortOutcomesAG0[[#This Row],[Role]]&amp;EffortOutcomesAG0[[#This Row],[Shifts]]</f>
        <v>OtherCSEAM</v>
      </c>
    </row>
    <row r="329" spans="2:38" x14ac:dyDescent="0.25">
      <c r="B329" s="8">
        <f>IF(EffortOutcomesAG0[[#This Row],[Apn]]=0,10,LOG(EffortOutcomesAG0[[#This Row],[Apn]]))</f>
        <v>-0.13120658756667042</v>
      </c>
      <c r="C329" s="8">
        <f>IF(EffortOutcomesAG0[[#This Row],[Ein]]=0,10,LOG(EffortOutcomesAG0[[#This Row],[Ein]]))</f>
        <v>10</v>
      </c>
      <c r="D329" s="8">
        <f>IF(EffortOutcomesAG0[[#This Row],[Iin]]=0,10,LOG(EffortOutcomesAG0[[#This Row],[Iin]]))</f>
        <v>10</v>
      </c>
      <c r="E329" s="8">
        <f>Kx-EffortOutcomesAG0[[#This Row],[Xp]]</f>
        <v>0.13120658756667042</v>
      </c>
      <c r="F329" s="8">
        <f>Ky-EffortOutcomesAG0[[#This Row],[Yp]]</f>
        <v>-11</v>
      </c>
      <c r="G329" s="8">
        <f>Kz-EffortOutcomesAG0[[#This Row],[Zp]]</f>
        <v>-9</v>
      </c>
      <c r="H329" s="8">
        <f>EffortOutcomesAG0[[#This Row],[Kpy]]*KSc-EffortOutcomesAG0[[#This Row],[KPz]]*KSb</f>
        <v>20</v>
      </c>
      <c r="I329" s="8">
        <f>-1*(EffortOutcomesAG0[[#This Row],[KPx]]*KSc-EffortOutcomesAG0[[#This Row],[KPz]]*KSa)</f>
        <v>0.13120658756667042</v>
      </c>
      <c r="J329" s="8">
        <f>(EffortOutcomesAG0[[#This Row],[KPx]]*$C$2-EffortOutcomesAG0[[#This Row],[Kpy]]*KSa)</f>
        <v>1.3120658756667041</v>
      </c>
      <c r="K329" s="8">
        <f>EffortOutcomesAG0[[#This Row],[Kpy]]*KTc-EffortOutcomesAG0[[#This Row],[KPz]]*KTb</f>
        <v>2</v>
      </c>
      <c r="L329" s="8">
        <f>-1*(EffortOutcomesAG0[[#This Row],[KPx]]*KTc-EffortOutcomesAG0[[#This Row],[KPz]]*KTa)</f>
        <v>-17.86879341243333</v>
      </c>
      <c r="M329" s="8">
        <f>(EffortOutcomesAG0[[#This Row],[KPx]]*KTb-EffortOutcomesAG0[[#This Row],[Kpy]]*KTa)</f>
        <v>21.86879341243333</v>
      </c>
      <c r="N329" s="8">
        <f>-EffortOutcomesAG0[[#This Row],[Xp]]*a+EffortOutcomesAG0[[#This Row],[Yp]]*b+EffortOutcomesAG0[[#This Row],[Zp]]*c_</f>
        <v>40</v>
      </c>
      <c r="O329">
        <f>-IF(EffortOutcomesAG0[[#This Row],[Column2]]&gt;0,1,-1)*SQRT(EffortOutcomesAG0[[#This Row],[KPx''i]]^2+EffortOutcomesAG0[[#This Row],[KPx''j]]^2+EffortOutcomesAG0[[#This Row],[KPx''k]]^2)/Ksmag/Scale</f>
        <v>-14.172839024534037</v>
      </c>
      <c r="P329" s="9">
        <f>SQRT(EffortOutcomesAG0[[#This Row],[Kpy''i]]^2+EffortOutcomesAG0[[#This Row],[KPy''j]]^2+EffortOutcomesAG0[[#This Row],[KPy''k]]^2)/KTmag/Scale</f>
        <v>11.558098916141791</v>
      </c>
      <c r="Q3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9" s="14">
        <v>44925</v>
      </c>
      <c r="U329" s="9" t="s">
        <v>54</v>
      </c>
      <c r="V329" t="s">
        <v>55</v>
      </c>
      <c r="W329" t="s">
        <v>56</v>
      </c>
      <c r="X329">
        <v>0</v>
      </c>
      <c r="Y329">
        <v>2.3125</v>
      </c>
      <c r="Z329">
        <v>1.7095238095238092</v>
      </c>
      <c r="AA329">
        <v>0.73925353925353909</v>
      </c>
      <c r="AB329">
        <v>1.1088803088803088</v>
      </c>
      <c r="AC329">
        <v>0</v>
      </c>
      <c r="AD329">
        <v>0.90181058495821731</v>
      </c>
      <c r="AE329">
        <v>1.3527158774373262</v>
      </c>
      <c r="AF329">
        <v>0</v>
      </c>
      <c r="AJ329">
        <v>328</v>
      </c>
      <c r="AK329">
        <f>SUBTOTAL(9,EffortOutcomesAG0[[#This Row],[Allocation]:[Iin]])</f>
        <v>8.1246841200531996</v>
      </c>
      <c r="AL329" t="str">
        <f>EffortOutcomesAG0[[#This Row],[WARDS]]&amp;EffortOutcomesAG0[[#This Row],[Role]]&amp;EffortOutcomesAG0[[#This Row],[Shifts]]</f>
        <v>BANKCSEAM</v>
      </c>
    </row>
    <row r="330" spans="2:38" x14ac:dyDescent="0.25">
      <c r="B330" s="8">
        <f>IF(EffortOutcomesAG0[[#This Row],[Apn]]=0,10,LOG(EffortOutcomesAG0[[#This Row],[Apn]]))</f>
        <v>10</v>
      </c>
      <c r="C330" s="8">
        <f>IF(EffortOutcomesAG0[[#This Row],[Ein]]=0,10,LOG(EffortOutcomesAG0[[#This Row],[Ein]]))</f>
        <v>10</v>
      </c>
      <c r="D330" s="8">
        <f>IF(EffortOutcomesAG0[[#This Row],[Iin]]=0,10,LOG(EffortOutcomesAG0[[#This Row],[Iin]]))</f>
        <v>10</v>
      </c>
      <c r="E330" s="8">
        <f>Kx-EffortOutcomesAG0[[#This Row],[Xp]]</f>
        <v>-10</v>
      </c>
      <c r="F330" s="8">
        <f>Ky-EffortOutcomesAG0[[#This Row],[Yp]]</f>
        <v>-11</v>
      </c>
      <c r="G330" s="8">
        <f>Kz-EffortOutcomesAG0[[#This Row],[Zp]]</f>
        <v>-9</v>
      </c>
      <c r="H330" s="8">
        <f>EffortOutcomesAG0[[#This Row],[Kpy]]*KSc-EffortOutcomesAG0[[#This Row],[KPz]]*KSb</f>
        <v>20</v>
      </c>
      <c r="I330" s="8">
        <f>-1*(EffortOutcomesAG0[[#This Row],[KPx]]*KSc-EffortOutcomesAG0[[#This Row],[KPz]]*KSa)</f>
        <v>-10</v>
      </c>
      <c r="J330" s="8">
        <f>(EffortOutcomesAG0[[#This Row],[KPx]]*$C$2-EffortOutcomesAG0[[#This Row],[Kpy]]*KSa)</f>
        <v>-100</v>
      </c>
      <c r="K330" s="8">
        <f>EffortOutcomesAG0[[#This Row],[Kpy]]*KTc-EffortOutcomesAG0[[#This Row],[KPz]]*KTb</f>
        <v>2</v>
      </c>
      <c r="L330" s="8">
        <f>-1*(EffortOutcomesAG0[[#This Row],[KPx]]*KTc-EffortOutcomesAG0[[#This Row],[KPz]]*KTa)</f>
        <v>-28</v>
      </c>
      <c r="M330" s="8">
        <f>(EffortOutcomesAG0[[#This Row],[KPx]]*KTb-EffortOutcomesAG0[[#This Row],[Kpy]]*KTa)</f>
        <v>32</v>
      </c>
      <c r="N330" s="8">
        <f>-EffortOutcomesAG0[[#This Row],[Xp]]*a+EffortOutcomesAG0[[#This Row],[Yp]]*b+EffortOutcomesAG0[[#This Row],[Zp]]*c_</f>
        <v>40</v>
      </c>
      <c r="O330">
        <f>-IF(EffortOutcomesAG0[[#This Row],[Column2]]&gt;0,1,-1)*SQRT(EffortOutcomesAG0[[#This Row],[KPx''i]]^2+EffortOutcomesAG0[[#This Row],[KPx''j]]^2+EffortOutcomesAG0[[#This Row],[KPx''k]]^2)/Ksmag/Scale</f>
        <v>-72.456883730947197</v>
      </c>
      <c r="P330" s="9">
        <f>SQRT(EffortOutcomesAG0[[#This Row],[Kpy''i]]^2+EffortOutcomesAG0[[#This Row],[KPy''j]]^2+EffortOutcomesAG0[[#This Row],[KPy''k]]^2)/KTmag/Scale</f>
        <v>17.37814719698277</v>
      </c>
      <c r="Q3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0" s="14">
        <v>44926</v>
      </c>
      <c r="U330" s="9" t="s">
        <v>76</v>
      </c>
      <c r="V330" t="s">
        <v>55</v>
      </c>
      <c r="W330" t="s">
        <v>56</v>
      </c>
      <c r="X330">
        <v>0</v>
      </c>
      <c r="Y330">
        <v>0</v>
      </c>
      <c r="Z330">
        <v>0</v>
      </c>
      <c r="AJ330">
        <v>329</v>
      </c>
      <c r="AK330">
        <f>SUBTOTAL(9,EffortOutcomesAG0[[#This Row],[Allocation]:[Iin]])</f>
        <v>0</v>
      </c>
      <c r="AL330" t="str">
        <f>EffortOutcomesAG0[[#This Row],[WARDS]]&amp;EffortOutcomesAG0[[#This Row],[Role]]&amp;EffortOutcomesAG0[[#This Row],[Shifts]]</f>
        <v>OtherCSEAM</v>
      </c>
    </row>
    <row r="331" spans="2:38" x14ac:dyDescent="0.25">
      <c r="B331" s="8">
        <f>IF(EffortOutcomesAG0[[#This Row],[Apn]]=0,10,LOG(EffortOutcomesAG0[[#This Row],[Apn]]))</f>
        <v>-0.11342943394450931</v>
      </c>
      <c r="C331" s="8">
        <f>IF(EffortOutcomesAG0[[#This Row],[Ein]]=0,10,LOG(EffortOutcomesAG0[[#This Row],[Ein]]))</f>
        <v>10</v>
      </c>
      <c r="D331" s="8">
        <f>IF(EffortOutcomesAG0[[#This Row],[Iin]]=0,10,LOG(EffortOutcomesAG0[[#This Row],[Iin]]))</f>
        <v>10</v>
      </c>
      <c r="E331" s="8">
        <f>Kx-EffortOutcomesAG0[[#This Row],[Xp]]</f>
        <v>0.11342943394450931</v>
      </c>
      <c r="F331" s="8">
        <f>Ky-EffortOutcomesAG0[[#This Row],[Yp]]</f>
        <v>-11</v>
      </c>
      <c r="G331" s="8">
        <f>Kz-EffortOutcomesAG0[[#This Row],[Zp]]</f>
        <v>-9</v>
      </c>
      <c r="H331" s="8">
        <f>EffortOutcomesAG0[[#This Row],[Kpy]]*KSc-EffortOutcomesAG0[[#This Row],[KPz]]*KSb</f>
        <v>20</v>
      </c>
      <c r="I331" s="8">
        <f>-1*(EffortOutcomesAG0[[#This Row],[KPx]]*KSc-EffortOutcomesAG0[[#This Row],[KPz]]*KSa)</f>
        <v>0.11342943394450931</v>
      </c>
      <c r="J331" s="8">
        <f>(EffortOutcomesAG0[[#This Row],[KPx]]*$C$2-EffortOutcomesAG0[[#This Row],[Kpy]]*KSa)</f>
        <v>1.1342943394450931</v>
      </c>
      <c r="K331" s="8">
        <f>EffortOutcomesAG0[[#This Row],[Kpy]]*KTc-EffortOutcomesAG0[[#This Row],[KPz]]*KTb</f>
        <v>2</v>
      </c>
      <c r="L331" s="8">
        <f>-1*(EffortOutcomesAG0[[#This Row],[KPx]]*KTc-EffortOutcomesAG0[[#This Row],[KPz]]*KTa)</f>
        <v>-17.886570566055489</v>
      </c>
      <c r="M331" s="8">
        <f>(EffortOutcomesAG0[[#This Row],[KPx]]*KTb-EffortOutcomesAG0[[#This Row],[Kpy]]*KTa)</f>
        <v>21.886570566055489</v>
      </c>
      <c r="N331" s="8">
        <f>-EffortOutcomesAG0[[#This Row],[Xp]]*a+EffortOutcomesAG0[[#This Row],[Yp]]*b+EffortOutcomesAG0[[#This Row],[Zp]]*c_</f>
        <v>40</v>
      </c>
      <c r="O331">
        <f>-IF(EffortOutcomesAG0[[#This Row],[Column2]]&gt;0,1,-1)*SQRT(EffortOutcomesAG0[[#This Row],[KPx''i]]^2+EffortOutcomesAG0[[#This Row],[KPx''j]]^2+EffortOutcomesAG0[[#This Row],[KPx''k]]^2)/Ksmag/Scale</f>
        <v>-14.165088949332125</v>
      </c>
      <c r="P331" s="9">
        <f>SQRT(EffortOutcomesAG0[[#This Row],[Kpy''i]]^2+EffortOutcomesAG0[[#This Row],[KPy''j]]^2+EffortOutcomesAG0[[#This Row],[KPy''k]]^2)/KTmag/Scale</f>
        <v>11.568285509367188</v>
      </c>
      <c r="Q3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1" s="14">
        <v>44926</v>
      </c>
      <c r="U331" s="9" t="s">
        <v>54</v>
      </c>
      <c r="V331" t="s">
        <v>55</v>
      </c>
      <c r="W331" t="s">
        <v>56</v>
      </c>
      <c r="X331">
        <v>0</v>
      </c>
      <c r="Y331">
        <v>2.3125</v>
      </c>
      <c r="Z331">
        <v>1.7809523809523808</v>
      </c>
      <c r="AA331">
        <v>0.77014157014157014</v>
      </c>
      <c r="AB331">
        <v>1.1552123552123552</v>
      </c>
      <c r="AC331">
        <v>0</v>
      </c>
      <c r="AD331">
        <v>0.8656417112299466</v>
      </c>
      <c r="AE331">
        <v>1.2984625668449199</v>
      </c>
      <c r="AF331">
        <v>0</v>
      </c>
      <c r="AJ331">
        <v>330</v>
      </c>
      <c r="AK331">
        <f>SUBTOTAL(9,EffortOutcomesAG0[[#This Row],[Allocation]:[Iin]])</f>
        <v>8.1829105843811725</v>
      </c>
      <c r="AL331" t="str">
        <f>EffortOutcomesAG0[[#This Row],[WARDS]]&amp;EffortOutcomesAG0[[#This Row],[Role]]&amp;EffortOutcomesAG0[[#This Row],[Shifts]]</f>
        <v>BANKCSEAM</v>
      </c>
    </row>
    <row r="332" spans="2:38" x14ac:dyDescent="0.25">
      <c r="B332" s="8">
        <f>IF(EffortOutcomesAG0[[#This Row],[Apn]]=0,10,LOG(EffortOutcomesAG0[[#This Row],[Apn]]))</f>
        <v>-8.929575422779E-2</v>
      </c>
      <c r="C332" s="8">
        <f>IF(EffortOutcomesAG0[[#This Row],[Ein]]=0,10,LOG(EffortOutcomesAG0[[#This Row],[Ein]]))</f>
        <v>10</v>
      </c>
      <c r="D332" s="8">
        <f>IF(EffortOutcomesAG0[[#This Row],[Iin]]=0,10,LOG(EffortOutcomesAG0[[#This Row],[Iin]]))</f>
        <v>10</v>
      </c>
      <c r="E332" s="8">
        <f>Kx-EffortOutcomesAG0[[#This Row],[Xp]]</f>
        <v>8.929575422779E-2</v>
      </c>
      <c r="F332" s="8">
        <f>Ky-EffortOutcomesAG0[[#This Row],[Yp]]</f>
        <v>-11</v>
      </c>
      <c r="G332" s="8">
        <f>Kz-EffortOutcomesAG0[[#This Row],[Zp]]</f>
        <v>-9</v>
      </c>
      <c r="H332" s="8">
        <f>EffortOutcomesAG0[[#This Row],[Kpy]]*KSc-EffortOutcomesAG0[[#This Row],[KPz]]*KSb</f>
        <v>20</v>
      </c>
      <c r="I332" s="8">
        <f>-1*(EffortOutcomesAG0[[#This Row],[KPx]]*KSc-EffortOutcomesAG0[[#This Row],[KPz]]*KSa)</f>
        <v>8.929575422779E-2</v>
      </c>
      <c r="J332" s="8">
        <f>(EffortOutcomesAG0[[#This Row],[KPx]]*$C$2-EffortOutcomesAG0[[#This Row],[Kpy]]*KSa)</f>
        <v>0.89295754227790003</v>
      </c>
      <c r="K332" s="8">
        <f>EffortOutcomesAG0[[#This Row],[Kpy]]*KTc-EffortOutcomesAG0[[#This Row],[KPz]]*KTb</f>
        <v>2</v>
      </c>
      <c r="L332" s="8">
        <f>-1*(EffortOutcomesAG0[[#This Row],[KPx]]*KTc-EffortOutcomesAG0[[#This Row],[KPz]]*KTa)</f>
        <v>-17.910704245772209</v>
      </c>
      <c r="M332" s="8">
        <f>(EffortOutcomesAG0[[#This Row],[KPx]]*KTb-EffortOutcomesAG0[[#This Row],[Kpy]]*KTa)</f>
        <v>21.910704245772209</v>
      </c>
      <c r="N332" s="8">
        <f>-EffortOutcomesAG0[[#This Row],[Xp]]*a+EffortOutcomesAG0[[#This Row],[Yp]]*b+EffortOutcomesAG0[[#This Row],[Zp]]*c_</f>
        <v>40</v>
      </c>
      <c r="O332">
        <f>-IF(EffortOutcomesAG0[[#This Row],[Column2]]&gt;0,1,-1)*SQRT(EffortOutcomesAG0[[#This Row],[KPx''i]]^2+EffortOutcomesAG0[[#This Row],[KPx''j]]^2+EffortOutcomesAG0[[#This Row],[KPx''k]]^2)/Ksmag/Scale</f>
        <v>-14.156365121457451</v>
      </c>
      <c r="P332" s="9">
        <f>SQRT(EffortOutcomesAG0[[#This Row],[Kpy''i]]^2+EffortOutcomesAG0[[#This Row],[KPy''j]]^2+EffortOutcomesAG0[[#This Row],[KPy''k]]^2)/KTmag/Scale</f>
        <v>11.582114711378798</v>
      </c>
      <c r="Q3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2" s="14">
        <v>44926</v>
      </c>
      <c r="U332" s="9" t="s">
        <v>58</v>
      </c>
      <c r="V332" t="s">
        <v>55</v>
      </c>
      <c r="W332" t="s">
        <v>56</v>
      </c>
      <c r="X332">
        <v>0</v>
      </c>
      <c r="Y332">
        <v>4.375</v>
      </c>
      <c r="Z332">
        <v>3.5619047619047617</v>
      </c>
      <c r="AA332">
        <v>0.8141496598639455</v>
      </c>
      <c r="AB332">
        <v>1.2212244897959184</v>
      </c>
      <c r="AC332">
        <v>0</v>
      </c>
      <c r="AD332">
        <v>0.81885026737967914</v>
      </c>
      <c r="AE332">
        <v>1.2282754010695187</v>
      </c>
      <c r="AF332">
        <v>0</v>
      </c>
      <c r="AJ332">
        <v>331</v>
      </c>
      <c r="AK332">
        <f>SUBTOTAL(9,EffortOutcomesAG0[[#This Row],[Allocation]:[Iin]])</f>
        <v>12.019404580013823</v>
      </c>
      <c r="AL332" t="str">
        <f>EffortOutcomesAG0[[#This Row],[WARDS]]&amp;EffortOutcomesAG0[[#This Row],[Role]]&amp;EffortOutcomesAG0[[#This Row],[Shifts]]</f>
        <v>WARACSEAM</v>
      </c>
    </row>
    <row r="333" spans="2:38" x14ac:dyDescent="0.25">
      <c r="B333" s="8">
        <f>IF(EffortOutcomesAG0[[#This Row],[Apn]]=0,10,LOG(EffortOutcomesAG0[[#This Row],[Apn]]))</f>
        <v>-8.929575422779E-2</v>
      </c>
      <c r="C333" s="8">
        <f>IF(EffortOutcomesAG0[[#This Row],[Ein]]=0,10,LOG(EffortOutcomesAG0[[#This Row],[Ein]]))</f>
        <v>10</v>
      </c>
      <c r="D333" s="8">
        <f>IF(EffortOutcomesAG0[[#This Row],[Iin]]=0,10,LOG(EffortOutcomesAG0[[#This Row],[Iin]]))</f>
        <v>10</v>
      </c>
      <c r="E333" s="8">
        <f>Kx-EffortOutcomesAG0[[#This Row],[Xp]]</f>
        <v>8.929575422779E-2</v>
      </c>
      <c r="F333" s="8">
        <f>Ky-EffortOutcomesAG0[[#This Row],[Yp]]</f>
        <v>-11</v>
      </c>
      <c r="G333" s="8">
        <f>Kz-EffortOutcomesAG0[[#This Row],[Zp]]</f>
        <v>-9</v>
      </c>
      <c r="H333" s="8">
        <f>EffortOutcomesAG0[[#This Row],[Kpy]]*KSc-EffortOutcomesAG0[[#This Row],[KPz]]*KSb</f>
        <v>20</v>
      </c>
      <c r="I333" s="8">
        <f>-1*(EffortOutcomesAG0[[#This Row],[KPx]]*KSc-EffortOutcomesAG0[[#This Row],[KPz]]*KSa)</f>
        <v>8.929575422779E-2</v>
      </c>
      <c r="J333" s="8">
        <f>(EffortOutcomesAG0[[#This Row],[KPx]]*$C$2-EffortOutcomesAG0[[#This Row],[Kpy]]*KSa)</f>
        <v>0.89295754227790003</v>
      </c>
      <c r="K333" s="8">
        <f>EffortOutcomesAG0[[#This Row],[Kpy]]*KTc-EffortOutcomesAG0[[#This Row],[KPz]]*KTb</f>
        <v>2</v>
      </c>
      <c r="L333" s="8">
        <f>-1*(EffortOutcomesAG0[[#This Row],[KPx]]*KTc-EffortOutcomesAG0[[#This Row],[KPz]]*KTa)</f>
        <v>-17.910704245772209</v>
      </c>
      <c r="M333" s="8">
        <f>(EffortOutcomesAG0[[#This Row],[KPx]]*KTb-EffortOutcomesAG0[[#This Row],[Kpy]]*KTa)</f>
        <v>21.910704245772209</v>
      </c>
      <c r="N333" s="8">
        <f>-EffortOutcomesAG0[[#This Row],[Xp]]*a+EffortOutcomesAG0[[#This Row],[Yp]]*b+EffortOutcomesAG0[[#This Row],[Zp]]*c_</f>
        <v>40</v>
      </c>
      <c r="O333">
        <f>-IF(EffortOutcomesAG0[[#This Row],[Column2]]&gt;0,1,-1)*SQRT(EffortOutcomesAG0[[#This Row],[KPx''i]]^2+EffortOutcomesAG0[[#This Row],[KPx''j]]^2+EffortOutcomesAG0[[#This Row],[KPx''k]]^2)/Ksmag/Scale</f>
        <v>-14.156365121457451</v>
      </c>
      <c r="P333" s="9">
        <f>SQRT(EffortOutcomesAG0[[#This Row],[Kpy''i]]^2+EffortOutcomesAG0[[#This Row],[KPy''j]]^2+EffortOutcomesAG0[[#This Row],[KPy''k]]^2)/KTmag/Scale</f>
        <v>11.582114711378798</v>
      </c>
      <c r="Q3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3" s="14">
        <v>44926</v>
      </c>
      <c r="U333" s="9" t="s">
        <v>57</v>
      </c>
      <c r="V333" t="s">
        <v>55</v>
      </c>
      <c r="W333" t="s">
        <v>56</v>
      </c>
      <c r="X333">
        <v>0</v>
      </c>
      <c r="Y333">
        <v>4.375</v>
      </c>
      <c r="Z333">
        <v>3.5619047619047617</v>
      </c>
      <c r="AA333">
        <v>0.8141496598639455</v>
      </c>
      <c r="AB333">
        <v>1.2212244897959184</v>
      </c>
      <c r="AC333">
        <v>0</v>
      </c>
      <c r="AD333">
        <v>0.81885026737967914</v>
      </c>
      <c r="AE333">
        <v>1.2282754010695187</v>
      </c>
      <c r="AF333">
        <v>0</v>
      </c>
      <c r="AJ333">
        <v>332</v>
      </c>
      <c r="AK333">
        <f>SUBTOTAL(9,EffortOutcomesAG0[[#This Row],[Allocation]:[Iin]])</f>
        <v>12.019404580013823</v>
      </c>
      <c r="AL333" t="str">
        <f>EffortOutcomesAG0[[#This Row],[WARDS]]&amp;EffortOutcomesAG0[[#This Row],[Role]]&amp;EffortOutcomesAG0[[#This Row],[Shifts]]</f>
        <v>WATTCSEAM</v>
      </c>
    </row>
    <row r="334" spans="2:38" x14ac:dyDescent="0.25">
      <c r="B334" s="8">
        <f>IF(EffortOutcomesAG0[[#This Row],[Apn]]=0,10,LOG(EffortOutcomesAG0[[#This Row],[Apn]]))</f>
        <v>-0.15095265529188204</v>
      </c>
      <c r="C334" s="8">
        <f>IF(EffortOutcomesAG0[[#This Row],[Ein]]=0,10,LOG(EffortOutcomesAG0[[#This Row],[Ein]]))</f>
        <v>10</v>
      </c>
      <c r="D334" s="8">
        <f>IF(EffortOutcomesAG0[[#This Row],[Iin]]=0,10,LOG(EffortOutcomesAG0[[#This Row],[Iin]]))</f>
        <v>10</v>
      </c>
      <c r="E334" s="8">
        <f>Kx-EffortOutcomesAG0[[#This Row],[Xp]]</f>
        <v>0.15095265529188204</v>
      </c>
      <c r="F334" s="8">
        <f>Ky-EffortOutcomesAG0[[#This Row],[Yp]]</f>
        <v>-11</v>
      </c>
      <c r="G334" s="8">
        <f>Kz-EffortOutcomesAG0[[#This Row],[Zp]]</f>
        <v>-9</v>
      </c>
      <c r="H334" s="8">
        <f>EffortOutcomesAG0[[#This Row],[Kpy]]*KSc-EffortOutcomesAG0[[#This Row],[KPz]]*KSb</f>
        <v>20</v>
      </c>
      <c r="I334" s="8">
        <f>-1*(EffortOutcomesAG0[[#This Row],[KPx]]*KSc-EffortOutcomesAG0[[#This Row],[KPz]]*KSa)</f>
        <v>0.15095265529188204</v>
      </c>
      <c r="J334" s="8">
        <f>(EffortOutcomesAG0[[#This Row],[KPx]]*$C$2-EffortOutcomesAG0[[#This Row],[Kpy]]*KSa)</f>
        <v>1.5095265529188204</v>
      </c>
      <c r="K334" s="8">
        <f>EffortOutcomesAG0[[#This Row],[Kpy]]*KTc-EffortOutcomesAG0[[#This Row],[KPz]]*KTb</f>
        <v>2</v>
      </c>
      <c r="L334" s="8">
        <f>-1*(EffortOutcomesAG0[[#This Row],[KPx]]*KTc-EffortOutcomesAG0[[#This Row],[KPz]]*KTa)</f>
        <v>-17.849047344708119</v>
      </c>
      <c r="M334" s="8">
        <f>(EffortOutcomesAG0[[#This Row],[KPx]]*KTb-EffortOutcomesAG0[[#This Row],[Kpy]]*KTa)</f>
        <v>21.849047344708119</v>
      </c>
      <c r="N334" s="8">
        <f>-EffortOutcomesAG0[[#This Row],[Xp]]*a+EffortOutcomesAG0[[#This Row],[Yp]]*b+EffortOutcomesAG0[[#This Row],[Zp]]*c_</f>
        <v>40</v>
      </c>
      <c r="O334">
        <f>-IF(EffortOutcomesAG0[[#This Row],[Column2]]&gt;0,1,-1)*SQRT(EffortOutcomesAG0[[#This Row],[KPx''i]]^2+EffortOutcomesAG0[[#This Row],[KPx''j]]^2+EffortOutcomesAG0[[#This Row],[KPx''k]]^2)/Ksmag/Scale</f>
        <v>-14.182761668978763</v>
      </c>
      <c r="P334" s="9">
        <f>SQRT(EffortOutcomesAG0[[#This Row],[Kpy''i]]^2+EffortOutcomesAG0[[#This Row],[KPy''j]]^2+EffortOutcomesAG0[[#This Row],[KPy''k]]^2)/KTmag/Scale</f>
        <v>11.546784263630352</v>
      </c>
      <c r="Q3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4" s="14">
        <v>44927</v>
      </c>
      <c r="U334" s="9" t="s">
        <v>58</v>
      </c>
      <c r="V334" t="s">
        <v>55</v>
      </c>
      <c r="W334" t="s">
        <v>56</v>
      </c>
      <c r="X334">
        <v>0</v>
      </c>
      <c r="Y334">
        <v>4.375</v>
      </c>
      <c r="Z334">
        <v>3.0904761904761906</v>
      </c>
      <c r="AA334">
        <v>0.70639455782312932</v>
      </c>
      <c r="AB334">
        <v>1.0595918367346937</v>
      </c>
      <c r="AC334">
        <v>0</v>
      </c>
      <c r="AD334">
        <v>0.94375963020030829</v>
      </c>
      <c r="AE334">
        <v>1.4156394453004622</v>
      </c>
      <c r="AF334">
        <v>0</v>
      </c>
      <c r="AJ334">
        <v>333</v>
      </c>
      <c r="AK334">
        <f>SUBTOTAL(9,EffortOutcomesAG0[[#This Row],[Allocation]:[Iin]])</f>
        <v>11.590861660534783</v>
      </c>
      <c r="AL334" t="str">
        <f>EffortOutcomesAG0[[#This Row],[WARDS]]&amp;EffortOutcomesAG0[[#This Row],[Role]]&amp;EffortOutcomesAG0[[#This Row],[Shifts]]</f>
        <v>WARACSEAM</v>
      </c>
    </row>
    <row r="335" spans="2:38" x14ac:dyDescent="0.25">
      <c r="B335" s="8">
        <f>IF(EffortOutcomesAG0[[#This Row],[Apn]]=0,10,LOG(EffortOutcomesAG0[[#This Row],[Apn]]))</f>
        <v>10</v>
      </c>
      <c r="C335" s="8">
        <f>IF(EffortOutcomesAG0[[#This Row],[Ein]]=0,10,LOG(EffortOutcomesAG0[[#This Row],[Ein]]))</f>
        <v>10</v>
      </c>
      <c r="D335" s="8">
        <f>IF(EffortOutcomesAG0[[#This Row],[Iin]]=0,10,LOG(EffortOutcomesAG0[[#This Row],[Iin]]))</f>
        <v>10</v>
      </c>
      <c r="E335" s="8">
        <f>Kx-EffortOutcomesAG0[[#This Row],[Xp]]</f>
        <v>-10</v>
      </c>
      <c r="F335" s="8">
        <f>Ky-EffortOutcomesAG0[[#This Row],[Yp]]</f>
        <v>-11</v>
      </c>
      <c r="G335" s="8">
        <f>Kz-EffortOutcomesAG0[[#This Row],[Zp]]</f>
        <v>-9</v>
      </c>
      <c r="H335" s="8">
        <f>EffortOutcomesAG0[[#This Row],[Kpy]]*KSc-EffortOutcomesAG0[[#This Row],[KPz]]*KSb</f>
        <v>20</v>
      </c>
      <c r="I335" s="8">
        <f>-1*(EffortOutcomesAG0[[#This Row],[KPx]]*KSc-EffortOutcomesAG0[[#This Row],[KPz]]*KSa)</f>
        <v>-10</v>
      </c>
      <c r="J335" s="8">
        <f>(EffortOutcomesAG0[[#This Row],[KPx]]*$C$2-EffortOutcomesAG0[[#This Row],[Kpy]]*KSa)</f>
        <v>-100</v>
      </c>
      <c r="K335" s="8">
        <f>EffortOutcomesAG0[[#This Row],[Kpy]]*KTc-EffortOutcomesAG0[[#This Row],[KPz]]*KTb</f>
        <v>2</v>
      </c>
      <c r="L335" s="8">
        <f>-1*(EffortOutcomesAG0[[#This Row],[KPx]]*KTc-EffortOutcomesAG0[[#This Row],[KPz]]*KTa)</f>
        <v>-28</v>
      </c>
      <c r="M335" s="8">
        <f>(EffortOutcomesAG0[[#This Row],[KPx]]*KTb-EffortOutcomesAG0[[#This Row],[Kpy]]*KTa)</f>
        <v>32</v>
      </c>
      <c r="N335" s="8">
        <f>-EffortOutcomesAG0[[#This Row],[Xp]]*a+EffortOutcomesAG0[[#This Row],[Yp]]*b+EffortOutcomesAG0[[#This Row],[Zp]]*c_</f>
        <v>40</v>
      </c>
      <c r="O335">
        <f>-IF(EffortOutcomesAG0[[#This Row],[Column2]]&gt;0,1,-1)*SQRT(EffortOutcomesAG0[[#This Row],[KPx''i]]^2+EffortOutcomesAG0[[#This Row],[KPx''j]]^2+EffortOutcomesAG0[[#This Row],[KPx''k]]^2)/Ksmag/Scale</f>
        <v>-72.456883730947197</v>
      </c>
      <c r="P335" s="9">
        <f>SQRT(EffortOutcomesAG0[[#This Row],[Kpy''i]]^2+EffortOutcomesAG0[[#This Row],[KPy''j]]^2+EffortOutcomesAG0[[#This Row],[KPy''k]]^2)/KTmag/Scale</f>
        <v>17.37814719698277</v>
      </c>
      <c r="Q3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5" s="14">
        <v>44927</v>
      </c>
      <c r="U335" s="9" t="s">
        <v>76</v>
      </c>
      <c r="V335" t="s">
        <v>55</v>
      </c>
      <c r="W335" t="s">
        <v>56</v>
      </c>
      <c r="X335">
        <v>0</v>
      </c>
      <c r="Y335">
        <v>0</v>
      </c>
      <c r="Z335">
        <v>0</v>
      </c>
      <c r="AJ335">
        <v>334</v>
      </c>
      <c r="AK335">
        <f>SUBTOTAL(9,EffortOutcomesAG0[[#This Row],[Allocation]:[Iin]])</f>
        <v>0</v>
      </c>
      <c r="AL335" t="str">
        <f>EffortOutcomesAG0[[#This Row],[WARDS]]&amp;EffortOutcomesAG0[[#This Row],[Role]]&amp;EffortOutcomesAG0[[#This Row],[Shifts]]</f>
        <v>OtherCSEAM</v>
      </c>
    </row>
    <row r="336" spans="2:38" x14ac:dyDescent="0.25">
      <c r="B336" s="8">
        <f>IF(EffortOutcomesAG0[[#This Row],[Apn]]=0,10,LOG(EffortOutcomesAG0[[#This Row],[Apn]]))</f>
        <v>-0.17508633500860143</v>
      </c>
      <c r="C336" s="8">
        <f>IF(EffortOutcomesAG0[[#This Row],[Ein]]=0,10,LOG(EffortOutcomesAG0[[#This Row],[Ein]]))</f>
        <v>10</v>
      </c>
      <c r="D336" s="8">
        <f>IF(EffortOutcomesAG0[[#This Row],[Iin]]=0,10,LOG(EffortOutcomesAG0[[#This Row],[Iin]]))</f>
        <v>10</v>
      </c>
      <c r="E336" s="8">
        <f>Kx-EffortOutcomesAG0[[#This Row],[Xp]]</f>
        <v>0.17508633500860143</v>
      </c>
      <c r="F336" s="8">
        <f>Ky-EffortOutcomesAG0[[#This Row],[Yp]]</f>
        <v>-11</v>
      </c>
      <c r="G336" s="8">
        <f>Kz-EffortOutcomesAG0[[#This Row],[Zp]]</f>
        <v>-9</v>
      </c>
      <c r="H336" s="8">
        <f>EffortOutcomesAG0[[#This Row],[Kpy]]*KSc-EffortOutcomesAG0[[#This Row],[KPz]]*KSb</f>
        <v>20</v>
      </c>
      <c r="I336" s="8">
        <f>-1*(EffortOutcomesAG0[[#This Row],[KPx]]*KSc-EffortOutcomesAG0[[#This Row],[KPz]]*KSa)</f>
        <v>0.17508633500860143</v>
      </c>
      <c r="J336" s="8">
        <f>(EffortOutcomesAG0[[#This Row],[KPx]]*$C$2-EffortOutcomesAG0[[#This Row],[Kpy]]*KSa)</f>
        <v>1.7508633500860142</v>
      </c>
      <c r="K336" s="8">
        <f>EffortOutcomesAG0[[#This Row],[Kpy]]*KTc-EffortOutcomesAG0[[#This Row],[KPz]]*KTb</f>
        <v>2</v>
      </c>
      <c r="L336" s="8">
        <f>-1*(EffortOutcomesAG0[[#This Row],[KPx]]*KTc-EffortOutcomesAG0[[#This Row],[KPz]]*KTa)</f>
        <v>-17.824913664991399</v>
      </c>
      <c r="M336" s="8">
        <f>(EffortOutcomesAG0[[#This Row],[KPx]]*KTb-EffortOutcomesAG0[[#This Row],[Kpy]]*KTa)</f>
        <v>21.824913664991399</v>
      </c>
      <c r="N336" s="8">
        <f>-EffortOutcomesAG0[[#This Row],[Xp]]*a+EffortOutcomesAG0[[#This Row],[Yp]]*b+EffortOutcomesAG0[[#This Row],[Zp]]*c_</f>
        <v>40</v>
      </c>
      <c r="O336">
        <f>-IF(EffortOutcomesAG0[[#This Row],[Column2]]&gt;0,1,-1)*SQRT(EffortOutcomesAG0[[#This Row],[KPx''i]]^2+EffortOutcomesAG0[[#This Row],[KPx''j]]^2+EffortOutcomesAG0[[#This Row],[KPx''k]]^2)/Ksmag/Scale</f>
        <v>-14.196763322944092</v>
      </c>
      <c r="P336" s="9">
        <f>SQRT(EffortOutcomesAG0[[#This Row],[Kpy''i]]^2+EffortOutcomesAG0[[#This Row],[KPy''j]]^2+EffortOutcomesAG0[[#This Row],[KPy''k]]^2)/KTmag/Scale</f>
        <v>11.532955704189087</v>
      </c>
      <c r="Q3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6" s="14">
        <v>44927</v>
      </c>
      <c r="U336" s="9" t="s">
        <v>54</v>
      </c>
      <c r="V336" t="s">
        <v>55</v>
      </c>
      <c r="W336" t="s">
        <v>56</v>
      </c>
      <c r="X336">
        <v>0</v>
      </c>
      <c r="Y336">
        <v>2.3125</v>
      </c>
      <c r="Z336">
        <v>1.5452380952380953</v>
      </c>
      <c r="AA336">
        <v>0.66821106821106824</v>
      </c>
      <c r="AB336">
        <v>1.0023166023166021</v>
      </c>
      <c r="AC336">
        <v>0</v>
      </c>
      <c r="AD336">
        <v>0.99768875192604012</v>
      </c>
      <c r="AE336">
        <v>1.4965331278890601</v>
      </c>
      <c r="AF336">
        <v>0</v>
      </c>
      <c r="AJ336">
        <v>335</v>
      </c>
      <c r="AK336">
        <f>SUBTOTAL(9,EffortOutcomesAG0[[#This Row],[Allocation]:[Iin]])</f>
        <v>8.0224876455808651</v>
      </c>
      <c r="AL336" t="str">
        <f>EffortOutcomesAG0[[#This Row],[WARDS]]&amp;EffortOutcomesAG0[[#This Row],[Role]]&amp;EffortOutcomesAG0[[#This Row],[Shifts]]</f>
        <v>BANKCSEAM</v>
      </c>
    </row>
    <row r="337" spans="2:38" x14ac:dyDescent="0.25">
      <c r="B337" s="8">
        <f>IF(EffortOutcomesAG0[[#This Row],[Apn]]=0,10,LOG(EffortOutcomesAG0[[#This Row],[Apn]]))</f>
        <v>-0.15095265529188204</v>
      </c>
      <c r="C337" s="8">
        <f>IF(EffortOutcomesAG0[[#This Row],[Ein]]=0,10,LOG(EffortOutcomesAG0[[#This Row],[Ein]]))</f>
        <v>10</v>
      </c>
      <c r="D337" s="8">
        <f>IF(EffortOutcomesAG0[[#This Row],[Iin]]=0,10,LOG(EffortOutcomesAG0[[#This Row],[Iin]]))</f>
        <v>10</v>
      </c>
      <c r="E337" s="8">
        <f>Kx-EffortOutcomesAG0[[#This Row],[Xp]]</f>
        <v>0.15095265529188204</v>
      </c>
      <c r="F337" s="8">
        <f>Ky-EffortOutcomesAG0[[#This Row],[Yp]]</f>
        <v>-11</v>
      </c>
      <c r="G337" s="8">
        <f>Kz-EffortOutcomesAG0[[#This Row],[Zp]]</f>
        <v>-9</v>
      </c>
      <c r="H337" s="8">
        <f>EffortOutcomesAG0[[#This Row],[Kpy]]*KSc-EffortOutcomesAG0[[#This Row],[KPz]]*KSb</f>
        <v>20</v>
      </c>
      <c r="I337" s="8">
        <f>-1*(EffortOutcomesAG0[[#This Row],[KPx]]*KSc-EffortOutcomesAG0[[#This Row],[KPz]]*KSa)</f>
        <v>0.15095265529188204</v>
      </c>
      <c r="J337" s="8">
        <f>(EffortOutcomesAG0[[#This Row],[KPx]]*$C$2-EffortOutcomesAG0[[#This Row],[Kpy]]*KSa)</f>
        <v>1.5095265529188204</v>
      </c>
      <c r="K337" s="8">
        <f>EffortOutcomesAG0[[#This Row],[Kpy]]*KTc-EffortOutcomesAG0[[#This Row],[KPz]]*KTb</f>
        <v>2</v>
      </c>
      <c r="L337" s="8">
        <f>-1*(EffortOutcomesAG0[[#This Row],[KPx]]*KTc-EffortOutcomesAG0[[#This Row],[KPz]]*KTa)</f>
        <v>-17.849047344708119</v>
      </c>
      <c r="M337" s="8">
        <f>(EffortOutcomesAG0[[#This Row],[KPx]]*KTb-EffortOutcomesAG0[[#This Row],[Kpy]]*KTa)</f>
        <v>21.849047344708119</v>
      </c>
      <c r="N337" s="8">
        <f>-EffortOutcomesAG0[[#This Row],[Xp]]*a+EffortOutcomesAG0[[#This Row],[Yp]]*b+EffortOutcomesAG0[[#This Row],[Zp]]*c_</f>
        <v>40</v>
      </c>
      <c r="O337">
        <f>-IF(EffortOutcomesAG0[[#This Row],[Column2]]&gt;0,1,-1)*SQRT(EffortOutcomesAG0[[#This Row],[KPx''i]]^2+EffortOutcomesAG0[[#This Row],[KPx''j]]^2+EffortOutcomesAG0[[#This Row],[KPx''k]]^2)/Ksmag/Scale</f>
        <v>-14.182761668978763</v>
      </c>
      <c r="P337" s="9">
        <f>SQRT(EffortOutcomesAG0[[#This Row],[Kpy''i]]^2+EffortOutcomesAG0[[#This Row],[KPy''j]]^2+EffortOutcomesAG0[[#This Row],[KPy''k]]^2)/KTmag/Scale</f>
        <v>11.546784263630352</v>
      </c>
      <c r="Q3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7" s="14">
        <v>44927</v>
      </c>
      <c r="U337" s="9" t="s">
        <v>57</v>
      </c>
      <c r="V337" t="s">
        <v>55</v>
      </c>
      <c r="W337" t="s">
        <v>56</v>
      </c>
      <c r="X337">
        <v>0</v>
      </c>
      <c r="Y337">
        <v>4.375</v>
      </c>
      <c r="Z337">
        <v>3.0904761904761906</v>
      </c>
      <c r="AA337">
        <v>0.70639455782312932</v>
      </c>
      <c r="AB337">
        <v>1.0595918367346937</v>
      </c>
      <c r="AC337">
        <v>0</v>
      </c>
      <c r="AD337">
        <v>0.94375963020030829</v>
      </c>
      <c r="AE337">
        <v>1.4156394453004622</v>
      </c>
      <c r="AF337">
        <v>0</v>
      </c>
      <c r="AJ337">
        <v>336</v>
      </c>
      <c r="AK337">
        <f>SUBTOTAL(9,EffortOutcomesAG0[[#This Row],[Allocation]:[Iin]])</f>
        <v>11.590861660534783</v>
      </c>
      <c r="AL337" t="str">
        <f>EffortOutcomesAG0[[#This Row],[WARDS]]&amp;EffortOutcomesAG0[[#This Row],[Role]]&amp;EffortOutcomesAG0[[#This Row],[Shifts]]</f>
        <v>WATTCSEAM</v>
      </c>
    </row>
    <row r="338" spans="2:38" x14ac:dyDescent="0.25">
      <c r="B338" s="8">
        <f>IF(EffortOutcomesAG0[[#This Row],[Apn]]=0,10,LOG(EffortOutcomesAG0[[#This Row],[Apn]]))</f>
        <v>0.14386314406447248</v>
      </c>
      <c r="C338" s="8">
        <f>IF(EffortOutcomesAG0[[#This Row],[Ein]]=0,10,LOG(EffortOutcomesAG0[[#This Row],[Ein]]))</f>
        <v>10</v>
      </c>
      <c r="D338" s="8">
        <f>IF(EffortOutcomesAG0[[#This Row],[Iin]]=0,10,LOG(EffortOutcomesAG0[[#This Row],[Iin]]))</f>
        <v>10</v>
      </c>
      <c r="E338" s="8">
        <f>Kx-EffortOutcomesAG0[[#This Row],[Xp]]</f>
        <v>-0.14386314406447248</v>
      </c>
      <c r="F338" s="8">
        <f>Ky-EffortOutcomesAG0[[#This Row],[Yp]]</f>
        <v>-11</v>
      </c>
      <c r="G338" s="8">
        <f>Kz-EffortOutcomesAG0[[#This Row],[Zp]]</f>
        <v>-9</v>
      </c>
      <c r="H338" s="8">
        <f>EffortOutcomesAG0[[#This Row],[Kpy]]*KSc-EffortOutcomesAG0[[#This Row],[KPz]]*KSb</f>
        <v>20</v>
      </c>
      <c r="I338" s="8">
        <f>-1*(EffortOutcomesAG0[[#This Row],[KPx]]*KSc-EffortOutcomesAG0[[#This Row],[KPz]]*KSa)</f>
        <v>-0.14386314406447248</v>
      </c>
      <c r="J338" s="8">
        <f>(EffortOutcomesAG0[[#This Row],[KPx]]*$C$2-EffortOutcomesAG0[[#This Row],[Kpy]]*KSa)</f>
        <v>-1.4386314406447247</v>
      </c>
      <c r="K338" s="8">
        <f>EffortOutcomesAG0[[#This Row],[Kpy]]*KTc-EffortOutcomesAG0[[#This Row],[KPz]]*KTb</f>
        <v>2</v>
      </c>
      <c r="L338" s="8">
        <f>-1*(EffortOutcomesAG0[[#This Row],[KPx]]*KTc-EffortOutcomesAG0[[#This Row],[KPz]]*KTa)</f>
        <v>-18.143863144064472</v>
      </c>
      <c r="M338" s="8">
        <f>(EffortOutcomesAG0[[#This Row],[KPx]]*KTb-EffortOutcomesAG0[[#This Row],[Kpy]]*KTa)</f>
        <v>22.143863144064472</v>
      </c>
      <c r="N338" s="8">
        <f>-EffortOutcomesAG0[[#This Row],[Xp]]*a+EffortOutcomesAG0[[#This Row],[Yp]]*b+EffortOutcomesAG0[[#This Row],[Zp]]*c_</f>
        <v>40</v>
      </c>
      <c r="O338">
        <f>-IF(EffortOutcomesAG0[[#This Row],[Column2]]&gt;0,1,-1)*SQRT(EffortOutcomesAG0[[#This Row],[KPx''i]]^2+EffortOutcomesAG0[[#This Row],[KPx''j]]^2+EffortOutcomesAG0[[#This Row],[KPx''k]]^2)/Ksmag/Scale</f>
        <v>-14.179040112543436</v>
      </c>
      <c r="P338" s="9">
        <f>SQRT(EffortOutcomesAG0[[#This Row],[Kpy''i]]^2+EffortOutcomesAG0[[#This Row],[KPy''j]]^2+EffortOutcomesAG0[[#This Row],[KPy''k]]^2)/KTmag/Scale</f>
        <v>11.715733329826165</v>
      </c>
      <c r="Q3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8" s="14">
        <v>44872</v>
      </c>
      <c r="U338" s="9" t="s">
        <v>54</v>
      </c>
      <c r="V338" t="s">
        <v>61</v>
      </c>
      <c r="W338" t="s">
        <v>56</v>
      </c>
      <c r="X338">
        <v>0</v>
      </c>
      <c r="Y338">
        <v>0.66666666666666663</v>
      </c>
      <c r="Z338">
        <v>0.92847857142857138</v>
      </c>
      <c r="AA338">
        <v>1.3927178571428571</v>
      </c>
      <c r="AB338">
        <v>2.089076785714286</v>
      </c>
      <c r="AC338">
        <v>0</v>
      </c>
      <c r="AD338">
        <v>0.47868034666714532</v>
      </c>
      <c r="AE338">
        <v>0.71802052000071803</v>
      </c>
      <c r="AF338">
        <v>0</v>
      </c>
      <c r="AJ338">
        <v>337</v>
      </c>
      <c r="AK338">
        <f>SUBTOTAL(9,EffortOutcomesAG0[[#This Row],[Allocation]:[Iin]])</f>
        <v>6.2736407476202443</v>
      </c>
      <c r="AL338" t="str">
        <f>EffortOutcomesAG0[[#This Row],[WARDS]]&amp;EffortOutcomesAG0[[#This Row],[Role]]&amp;EffortOutcomesAG0[[#This Row],[Shifts]]</f>
        <v>BANKRNAM</v>
      </c>
    </row>
    <row r="339" spans="2:38" x14ac:dyDescent="0.25">
      <c r="B339" s="8">
        <f>IF(EffortOutcomesAG0[[#This Row],[Apn]]=0,10,LOG(EffortOutcomesAG0[[#This Row],[Apn]]))</f>
        <v>10</v>
      </c>
      <c r="C339" s="8">
        <f>IF(EffortOutcomesAG0[[#This Row],[Ein]]=0,10,LOG(EffortOutcomesAG0[[#This Row],[Ein]]))</f>
        <v>10</v>
      </c>
      <c r="D339" s="8">
        <f>IF(EffortOutcomesAG0[[#This Row],[Iin]]=0,10,LOG(EffortOutcomesAG0[[#This Row],[Iin]]))</f>
        <v>10</v>
      </c>
      <c r="E339" s="8">
        <f>Kx-EffortOutcomesAG0[[#This Row],[Xp]]</f>
        <v>-10</v>
      </c>
      <c r="F339" s="8">
        <f>Ky-EffortOutcomesAG0[[#This Row],[Yp]]</f>
        <v>-11</v>
      </c>
      <c r="G339" s="8">
        <f>Kz-EffortOutcomesAG0[[#This Row],[Zp]]</f>
        <v>-9</v>
      </c>
      <c r="H339" s="8">
        <f>EffortOutcomesAG0[[#This Row],[Kpy]]*KSc-EffortOutcomesAG0[[#This Row],[KPz]]*KSb</f>
        <v>20</v>
      </c>
      <c r="I339" s="8">
        <f>-1*(EffortOutcomesAG0[[#This Row],[KPx]]*KSc-EffortOutcomesAG0[[#This Row],[KPz]]*KSa)</f>
        <v>-10</v>
      </c>
      <c r="J339" s="8">
        <f>(EffortOutcomesAG0[[#This Row],[KPx]]*$C$2-EffortOutcomesAG0[[#This Row],[Kpy]]*KSa)</f>
        <v>-100</v>
      </c>
      <c r="K339" s="8">
        <f>EffortOutcomesAG0[[#This Row],[Kpy]]*KTc-EffortOutcomesAG0[[#This Row],[KPz]]*KTb</f>
        <v>2</v>
      </c>
      <c r="L339" s="8">
        <f>-1*(EffortOutcomesAG0[[#This Row],[KPx]]*KTc-EffortOutcomesAG0[[#This Row],[KPz]]*KTa)</f>
        <v>-28</v>
      </c>
      <c r="M339" s="8">
        <f>(EffortOutcomesAG0[[#This Row],[KPx]]*KTb-EffortOutcomesAG0[[#This Row],[Kpy]]*KTa)</f>
        <v>32</v>
      </c>
      <c r="N339" s="8">
        <f>-EffortOutcomesAG0[[#This Row],[Xp]]*a+EffortOutcomesAG0[[#This Row],[Yp]]*b+EffortOutcomesAG0[[#This Row],[Zp]]*c_</f>
        <v>40</v>
      </c>
      <c r="O339">
        <f>-IF(EffortOutcomesAG0[[#This Row],[Column2]]&gt;0,1,-1)*SQRT(EffortOutcomesAG0[[#This Row],[KPx''i]]^2+EffortOutcomesAG0[[#This Row],[KPx''j]]^2+EffortOutcomesAG0[[#This Row],[KPx''k]]^2)/Ksmag/Scale</f>
        <v>-72.456883730947197</v>
      </c>
      <c r="P339" s="9">
        <f>SQRT(EffortOutcomesAG0[[#This Row],[Kpy''i]]^2+EffortOutcomesAG0[[#This Row],[KPy''j]]^2+EffortOutcomesAG0[[#This Row],[KPy''k]]^2)/KTmag/Scale</f>
        <v>17.37814719698277</v>
      </c>
      <c r="Q3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9" s="14">
        <v>44872</v>
      </c>
      <c r="U339" s="9" t="s">
        <v>76</v>
      </c>
      <c r="V339" t="s">
        <v>61</v>
      </c>
      <c r="W339" t="s">
        <v>56</v>
      </c>
      <c r="X339">
        <v>0</v>
      </c>
      <c r="Y339">
        <v>0</v>
      </c>
      <c r="Z339">
        <v>0</v>
      </c>
      <c r="AJ339">
        <v>338</v>
      </c>
      <c r="AK339">
        <f>SUBTOTAL(9,EffortOutcomesAG0[[#This Row],[Allocation]:[Iin]])</f>
        <v>0</v>
      </c>
      <c r="AL339" t="str">
        <f>EffortOutcomesAG0[[#This Row],[WARDS]]&amp;EffortOutcomesAG0[[#This Row],[Role]]&amp;EffortOutcomesAG0[[#This Row],[Shifts]]</f>
        <v>OtherRNAM</v>
      </c>
    </row>
    <row r="340" spans="2:38" x14ac:dyDescent="0.25">
      <c r="B340" s="8">
        <f>IF(EffortOutcomesAG0[[#This Row],[Apn]]=0,10,LOG(EffortOutcomesAG0[[#This Row],[Apn]]))</f>
        <v>0.14386314406447248</v>
      </c>
      <c r="C340" s="8">
        <f>IF(EffortOutcomesAG0[[#This Row],[Ein]]=0,10,LOG(EffortOutcomesAG0[[#This Row],[Ein]]))</f>
        <v>10</v>
      </c>
      <c r="D340" s="8">
        <f>IF(EffortOutcomesAG0[[#This Row],[Iin]]=0,10,LOG(EffortOutcomesAG0[[#This Row],[Iin]]))</f>
        <v>10</v>
      </c>
      <c r="E340" s="8">
        <f>Kx-EffortOutcomesAG0[[#This Row],[Xp]]</f>
        <v>-0.14386314406447248</v>
      </c>
      <c r="F340" s="8">
        <f>Ky-EffortOutcomesAG0[[#This Row],[Yp]]</f>
        <v>-11</v>
      </c>
      <c r="G340" s="8">
        <f>Kz-EffortOutcomesAG0[[#This Row],[Zp]]</f>
        <v>-9</v>
      </c>
      <c r="H340" s="8">
        <f>EffortOutcomesAG0[[#This Row],[Kpy]]*KSc-EffortOutcomesAG0[[#This Row],[KPz]]*KSb</f>
        <v>20</v>
      </c>
      <c r="I340" s="8">
        <f>-1*(EffortOutcomesAG0[[#This Row],[KPx]]*KSc-EffortOutcomesAG0[[#This Row],[KPz]]*KSa)</f>
        <v>-0.14386314406447248</v>
      </c>
      <c r="J340" s="8">
        <f>(EffortOutcomesAG0[[#This Row],[KPx]]*$C$2-EffortOutcomesAG0[[#This Row],[Kpy]]*KSa)</f>
        <v>-1.4386314406447247</v>
      </c>
      <c r="K340" s="8">
        <f>EffortOutcomesAG0[[#This Row],[Kpy]]*KTc-EffortOutcomesAG0[[#This Row],[KPz]]*KTb</f>
        <v>2</v>
      </c>
      <c r="L340" s="8">
        <f>-1*(EffortOutcomesAG0[[#This Row],[KPx]]*KTc-EffortOutcomesAG0[[#This Row],[KPz]]*KTa)</f>
        <v>-18.143863144064472</v>
      </c>
      <c r="M340" s="8">
        <f>(EffortOutcomesAG0[[#This Row],[KPx]]*KTb-EffortOutcomesAG0[[#This Row],[Kpy]]*KTa)</f>
        <v>22.143863144064472</v>
      </c>
      <c r="N340" s="8">
        <f>-EffortOutcomesAG0[[#This Row],[Xp]]*a+EffortOutcomesAG0[[#This Row],[Yp]]*b+EffortOutcomesAG0[[#This Row],[Zp]]*c_</f>
        <v>40</v>
      </c>
      <c r="O340">
        <f>-IF(EffortOutcomesAG0[[#This Row],[Column2]]&gt;0,1,-1)*SQRT(EffortOutcomesAG0[[#This Row],[KPx''i]]^2+EffortOutcomesAG0[[#This Row],[KPx''j]]^2+EffortOutcomesAG0[[#This Row],[KPx''k]]^2)/Ksmag/Scale</f>
        <v>-14.179040112543436</v>
      </c>
      <c r="P340" s="9">
        <f>SQRT(EffortOutcomesAG0[[#This Row],[Kpy''i]]^2+EffortOutcomesAG0[[#This Row],[KPy''j]]^2+EffortOutcomesAG0[[#This Row],[KPy''k]]^2)/KTmag/Scale</f>
        <v>11.715733329826165</v>
      </c>
      <c r="Q3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0" s="14">
        <v>44872</v>
      </c>
      <c r="U340" s="9" t="s">
        <v>57</v>
      </c>
      <c r="V340" t="s">
        <v>61</v>
      </c>
      <c r="W340" t="s">
        <v>56</v>
      </c>
      <c r="X340">
        <v>0</v>
      </c>
      <c r="Y340">
        <v>0.66666666666666663</v>
      </c>
      <c r="Z340">
        <v>0.92847857142857138</v>
      </c>
      <c r="AA340">
        <v>1.3927178571428571</v>
      </c>
      <c r="AB340">
        <v>2.089076785714286</v>
      </c>
      <c r="AC340">
        <v>0</v>
      </c>
      <c r="AD340">
        <v>0.47868034666714532</v>
      </c>
      <c r="AE340">
        <v>0.71802052000071803</v>
      </c>
      <c r="AF340">
        <v>0</v>
      </c>
      <c r="AJ340">
        <v>339</v>
      </c>
      <c r="AK340">
        <f>SUBTOTAL(9,EffortOutcomesAG0[[#This Row],[Allocation]:[Iin]])</f>
        <v>6.2736407476202443</v>
      </c>
      <c r="AL340" t="str">
        <f>EffortOutcomesAG0[[#This Row],[WARDS]]&amp;EffortOutcomesAG0[[#This Row],[Role]]&amp;EffortOutcomesAG0[[#This Row],[Shifts]]</f>
        <v>WATTRNAM</v>
      </c>
    </row>
    <row r="341" spans="2:38" x14ac:dyDescent="0.25">
      <c r="B341" s="8">
        <f>IF(EffortOutcomesAG0[[#This Row],[Apn]]=0,10,LOG(EffortOutcomesAG0[[#This Row],[Apn]]))</f>
        <v>0.14386314406447248</v>
      </c>
      <c r="C341" s="8">
        <f>IF(EffortOutcomesAG0[[#This Row],[Ein]]=0,10,LOG(EffortOutcomesAG0[[#This Row],[Ein]]))</f>
        <v>10</v>
      </c>
      <c r="D341" s="8">
        <f>IF(EffortOutcomesAG0[[#This Row],[Iin]]=0,10,LOG(EffortOutcomesAG0[[#This Row],[Iin]]))</f>
        <v>10</v>
      </c>
      <c r="E341" s="8">
        <f>Kx-EffortOutcomesAG0[[#This Row],[Xp]]</f>
        <v>-0.14386314406447248</v>
      </c>
      <c r="F341" s="8">
        <f>Ky-EffortOutcomesAG0[[#This Row],[Yp]]</f>
        <v>-11</v>
      </c>
      <c r="G341" s="8">
        <f>Kz-EffortOutcomesAG0[[#This Row],[Zp]]</f>
        <v>-9</v>
      </c>
      <c r="H341" s="8">
        <f>EffortOutcomesAG0[[#This Row],[Kpy]]*KSc-EffortOutcomesAG0[[#This Row],[KPz]]*KSb</f>
        <v>20</v>
      </c>
      <c r="I341" s="8">
        <f>-1*(EffortOutcomesAG0[[#This Row],[KPx]]*KSc-EffortOutcomesAG0[[#This Row],[KPz]]*KSa)</f>
        <v>-0.14386314406447248</v>
      </c>
      <c r="J341" s="8">
        <f>(EffortOutcomesAG0[[#This Row],[KPx]]*$C$2-EffortOutcomesAG0[[#This Row],[Kpy]]*KSa)</f>
        <v>-1.4386314406447247</v>
      </c>
      <c r="K341" s="8">
        <f>EffortOutcomesAG0[[#This Row],[Kpy]]*KTc-EffortOutcomesAG0[[#This Row],[KPz]]*KTb</f>
        <v>2</v>
      </c>
      <c r="L341" s="8">
        <f>-1*(EffortOutcomesAG0[[#This Row],[KPx]]*KTc-EffortOutcomesAG0[[#This Row],[KPz]]*KTa)</f>
        <v>-18.143863144064472</v>
      </c>
      <c r="M341" s="8">
        <f>(EffortOutcomesAG0[[#This Row],[KPx]]*KTb-EffortOutcomesAG0[[#This Row],[Kpy]]*KTa)</f>
        <v>22.143863144064472</v>
      </c>
      <c r="N341" s="8">
        <f>-EffortOutcomesAG0[[#This Row],[Xp]]*a+EffortOutcomesAG0[[#This Row],[Yp]]*b+EffortOutcomesAG0[[#This Row],[Zp]]*c_</f>
        <v>40</v>
      </c>
      <c r="O341">
        <f>-IF(EffortOutcomesAG0[[#This Row],[Column2]]&gt;0,1,-1)*SQRT(EffortOutcomesAG0[[#This Row],[KPx''i]]^2+EffortOutcomesAG0[[#This Row],[KPx''j]]^2+EffortOutcomesAG0[[#This Row],[KPx''k]]^2)/Ksmag/Scale</f>
        <v>-14.179040112543436</v>
      </c>
      <c r="P341" s="9">
        <f>SQRT(EffortOutcomesAG0[[#This Row],[Kpy''i]]^2+EffortOutcomesAG0[[#This Row],[KPy''j]]^2+EffortOutcomesAG0[[#This Row],[KPy''k]]^2)/KTmag/Scale</f>
        <v>11.715733329826165</v>
      </c>
      <c r="Q3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1" s="14">
        <v>44872</v>
      </c>
      <c r="U341" s="9" t="s">
        <v>58</v>
      </c>
      <c r="V341" t="s">
        <v>61</v>
      </c>
      <c r="W341" t="s">
        <v>56</v>
      </c>
      <c r="X341">
        <v>0</v>
      </c>
      <c r="Y341">
        <v>0.66666666666666663</v>
      </c>
      <c r="Z341">
        <v>0.92847857142857138</v>
      </c>
      <c r="AA341">
        <v>1.3927178571428571</v>
      </c>
      <c r="AB341">
        <v>2.089076785714286</v>
      </c>
      <c r="AC341">
        <v>0</v>
      </c>
      <c r="AD341">
        <v>0.47868034666714532</v>
      </c>
      <c r="AE341">
        <v>0.71802052000071803</v>
      </c>
      <c r="AF341">
        <v>0</v>
      </c>
      <c r="AJ341">
        <v>340</v>
      </c>
      <c r="AK341">
        <f>SUBTOTAL(9,EffortOutcomesAG0[[#This Row],[Allocation]:[Iin]])</f>
        <v>6.2736407476202443</v>
      </c>
      <c r="AL341" t="str">
        <f>EffortOutcomesAG0[[#This Row],[WARDS]]&amp;EffortOutcomesAG0[[#This Row],[Role]]&amp;EffortOutcomesAG0[[#This Row],[Shifts]]</f>
        <v>WARARNAM</v>
      </c>
    </row>
    <row r="342" spans="2:38" x14ac:dyDescent="0.25">
      <c r="B342" s="8">
        <f>IF(EffortOutcomesAG0[[#This Row],[Apn]]=0,10,LOG(EffortOutcomesAG0[[#This Row],[Apn]]))</f>
        <v>0.27707440663876232</v>
      </c>
      <c r="C342" s="8">
        <f>IF(EffortOutcomesAG0[[#This Row],[Ein]]=0,10,LOG(EffortOutcomesAG0[[#This Row],[Ein]]))</f>
        <v>10</v>
      </c>
      <c r="D342" s="8">
        <f>IF(EffortOutcomesAG0[[#This Row],[Iin]]=0,10,LOG(EffortOutcomesAG0[[#This Row],[Iin]]))</f>
        <v>10</v>
      </c>
      <c r="E342" s="8">
        <f>Kx-EffortOutcomesAG0[[#This Row],[Xp]]</f>
        <v>-0.27707440663876232</v>
      </c>
      <c r="F342" s="8">
        <f>Ky-EffortOutcomesAG0[[#This Row],[Yp]]</f>
        <v>-11</v>
      </c>
      <c r="G342" s="8">
        <f>Kz-EffortOutcomesAG0[[#This Row],[Zp]]</f>
        <v>-9</v>
      </c>
      <c r="H342" s="8">
        <f>EffortOutcomesAG0[[#This Row],[Kpy]]*KSc-EffortOutcomesAG0[[#This Row],[KPz]]*KSb</f>
        <v>20</v>
      </c>
      <c r="I342" s="8">
        <f>-1*(EffortOutcomesAG0[[#This Row],[KPx]]*KSc-EffortOutcomesAG0[[#This Row],[KPz]]*KSa)</f>
        <v>-0.27707440663876232</v>
      </c>
      <c r="J342" s="8">
        <f>(EffortOutcomesAG0[[#This Row],[KPx]]*$C$2-EffortOutcomesAG0[[#This Row],[Kpy]]*KSa)</f>
        <v>-2.7707440663876231</v>
      </c>
      <c r="K342" s="8">
        <f>EffortOutcomesAG0[[#This Row],[Kpy]]*KTc-EffortOutcomesAG0[[#This Row],[KPz]]*KTb</f>
        <v>2</v>
      </c>
      <c r="L342" s="8">
        <f>-1*(EffortOutcomesAG0[[#This Row],[KPx]]*KTc-EffortOutcomesAG0[[#This Row],[KPz]]*KTa)</f>
        <v>-18.277074406638761</v>
      </c>
      <c r="M342" s="8">
        <f>(EffortOutcomesAG0[[#This Row],[KPx]]*KTb-EffortOutcomesAG0[[#This Row],[Kpy]]*KTa)</f>
        <v>22.277074406638761</v>
      </c>
      <c r="N342" s="8">
        <f>-EffortOutcomesAG0[[#This Row],[Xp]]*a+EffortOutcomesAG0[[#This Row],[Yp]]*b+EffortOutcomesAG0[[#This Row],[Zp]]*c_</f>
        <v>40</v>
      </c>
      <c r="O342">
        <f>-IF(EffortOutcomesAG0[[#This Row],[Column2]]&gt;0,1,-1)*SQRT(EffortOutcomesAG0[[#This Row],[KPx''i]]^2+EffortOutcomesAG0[[#This Row],[KPx''j]]^2+EffortOutcomesAG0[[#This Row],[KPx''k]]^2)/Ksmag/Scale</f>
        <v>-14.278546720661673</v>
      </c>
      <c r="P342" s="9">
        <f>SQRT(EffortOutcomesAG0[[#This Row],[Kpy''i]]^2+EffortOutcomesAG0[[#This Row],[KPy''j]]^2+EffortOutcomesAG0[[#This Row],[KPy''k]]^2)/KTmag/Scale</f>
        <v>11.792084159756843</v>
      </c>
      <c r="Q3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2" s="14">
        <v>44873</v>
      </c>
      <c r="U342" s="9" t="s">
        <v>58</v>
      </c>
      <c r="V342" t="s">
        <v>61</v>
      </c>
      <c r="W342" t="s">
        <v>56</v>
      </c>
      <c r="X342">
        <v>0</v>
      </c>
      <c r="Y342">
        <v>0.66666666666666663</v>
      </c>
      <c r="Z342">
        <v>1.2617785714285714</v>
      </c>
      <c r="AA342">
        <v>1.8926678571428572</v>
      </c>
      <c r="AB342">
        <v>2.8390017857142857</v>
      </c>
      <c r="AC342">
        <v>0</v>
      </c>
      <c r="AD342">
        <v>0.3522364815097862</v>
      </c>
      <c r="AE342">
        <v>0.52835472226467928</v>
      </c>
      <c r="AF342">
        <v>0</v>
      </c>
      <c r="AJ342">
        <v>341</v>
      </c>
      <c r="AK342">
        <f>SUBTOTAL(9,EffortOutcomesAG0[[#This Row],[Allocation]:[Iin]])</f>
        <v>7.540706084726847</v>
      </c>
      <c r="AL342" t="str">
        <f>EffortOutcomesAG0[[#This Row],[WARDS]]&amp;EffortOutcomesAG0[[#This Row],[Role]]&amp;EffortOutcomesAG0[[#This Row],[Shifts]]</f>
        <v>WARARNAM</v>
      </c>
    </row>
    <row r="343" spans="2:38" x14ac:dyDescent="0.25">
      <c r="B343" s="8">
        <f>IF(EffortOutcomesAG0[[#This Row],[Apn]]=0,10,LOG(EffortOutcomesAG0[[#This Row],[Apn]]))</f>
        <v>0.27707440663876232</v>
      </c>
      <c r="C343" s="8">
        <f>IF(EffortOutcomesAG0[[#This Row],[Ein]]=0,10,LOG(EffortOutcomesAG0[[#This Row],[Ein]]))</f>
        <v>10</v>
      </c>
      <c r="D343" s="8">
        <f>IF(EffortOutcomesAG0[[#This Row],[Iin]]=0,10,LOG(EffortOutcomesAG0[[#This Row],[Iin]]))</f>
        <v>10</v>
      </c>
      <c r="E343" s="8">
        <f>Kx-EffortOutcomesAG0[[#This Row],[Xp]]</f>
        <v>-0.27707440663876232</v>
      </c>
      <c r="F343" s="8">
        <f>Ky-EffortOutcomesAG0[[#This Row],[Yp]]</f>
        <v>-11</v>
      </c>
      <c r="G343" s="8">
        <f>Kz-EffortOutcomesAG0[[#This Row],[Zp]]</f>
        <v>-9</v>
      </c>
      <c r="H343" s="8">
        <f>EffortOutcomesAG0[[#This Row],[Kpy]]*KSc-EffortOutcomesAG0[[#This Row],[KPz]]*KSb</f>
        <v>20</v>
      </c>
      <c r="I343" s="8">
        <f>-1*(EffortOutcomesAG0[[#This Row],[KPx]]*KSc-EffortOutcomesAG0[[#This Row],[KPz]]*KSa)</f>
        <v>-0.27707440663876232</v>
      </c>
      <c r="J343" s="8">
        <f>(EffortOutcomesAG0[[#This Row],[KPx]]*$C$2-EffortOutcomesAG0[[#This Row],[Kpy]]*KSa)</f>
        <v>-2.7707440663876231</v>
      </c>
      <c r="K343" s="8">
        <f>EffortOutcomesAG0[[#This Row],[Kpy]]*KTc-EffortOutcomesAG0[[#This Row],[KPz]]*KTb</f>
        <v>2</v>
      </c>
      <c r="L343" s="8">
        <f>-1*(EffortOutcomesAG0[[#This Row],[KPx]]*KTc-EffortOutcomesAG0[[#This Row],[KPz]]*KTa)</f>
        <v>-18.277074406638761</v>
      </c>
      <c r="M343" s="8">
        <f>(EffortOutcomesAG0[[#This Row],[KPx]]*KTb-EffortOutcomesAG0[[#This Row],[Kpy]]*KTa)</f>
        <v>22.277074406638761</v>
      </c>
      <c r="N343" s="8">
        <f>-EffortOutcomesAG0[[#This Row],[Xp]]*a+EffortOutcomesAG0[[#This Row],[Yp]]*b+EffortOutcomesAG0[[#This Row],[Zp]]*c_</f>
        <v>40</v>
      </c>
      <c r="O343">
        <f>-IF(EffortOutcomesAG0[[#This Row],[Column2]]&gt;0,1,-1)*SQRT(EffortOutcomesAG0[[#This Row],[KPx''i]]^2+EffortOutcomesAG0[[#This Row],[KPx''j]]^2+EffortOutcomesAG0[[#This Row],[KPx''k]]^2)/Ksmag/Scale</f>
        <v>-14.278546720661673</v>
      </c>
      <c r="P343" s="9">
        <f>SQRT(EffortOutcomesAG0[[#This Row],[Kpy''i]]^2+EffortOutcomesAG0[[#This Row],[KPy''j]]^2+EffortOutcomesAG0[[#This Row],[KPy''k]]^2)/KTmag/Scale</f>
        <v>11.792084159756843</v>
      </c>
      <c r="Q3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3" s="14">
        <v>44873</v>
      </c>
      <c r="U343" s="9" t="s">
        <v>57</v>
      </c>
      <c r="V343" t="s">
        <v>61</v>
      </c>
      <c r="W343" t="s">
        <v>56</v>
      </c>
      <c r="X343">
        <v>0</v>
      </c>
      <c r="Y343">
        <v>0.66666666666666663</v>
      </c>
      <c r="Z343">
        <v>1.2617785714285714</v>
      </c>
      <c r="AA343">
        <v>1.8926678571428572</v>
      </c>
      <c r="AB343">
        <v>2.8390017857142857</v>
      </c>
      <c r="AC343">
        <v>0</v>
      </c>
      <c r="AD343">
        <v>0.3522364815097862</v>
      </c>
      <c r="AE343">
        <v>0.52835472226467928</v>
      </c>
      <c r="AF343">
        <v>0</v>
      </c>
      <c r="AJ343">
        <v>342</v>
      </c>
      <c r="AK343">
        <f>SUBTOTAL(9,EffortOutcomesAG0[[#This Row],[Allocation]:[Iin]])</f>
        <v>7.540706084726847</v>
      </c>
      <c r="AL343" t="str">
        <f>EffortOutcomesAG0[[#This Row],[WARDS]]&amp;EffortOutcomesAG0[[#This Row],[Role]]&amp;EffortOutcomesAG0[[#This Row],[Shifts]]</f>
        <v>WATTRNAM</v>
      </c>
    </row>
    <row r="344" spans="2:38" x14ac:dyDescent="0.25">
      <c r="B344" s="8">
        <f>IF(EffortOutcomesAG0[[#This Row],[Apn]]=0,10,LOG(EffortOutcomesAG0[[#This Row],[Apn]]))</f>
        <v>0.27707440663876232</v>
      </c>
      <c r="C344" s="8">
        <f>IF(EffortOutcomesAG0[[#This Row],[Ein]]=0,10,LOG(EffortOutcomesAG0[[#This Row],[Ein]]))</f>
        <v>10</v>
      </c>
      <c r="D344" s="8">
        <f>IF(EffortOutcomesAG0[[#This Row],[Iin]]=0,10,LOG(EffortOutcomesAG0[[#This Row],[Iin]]))</f>
        <v>10</v>
      </c>
      <c r="E344" s="8">
        <f>Kx-EffortOutcomesAG0[[#This Row],[Xp]]</f>
        <v>-0.27707440663876232</v>
      </c>
      <c r="F344" s="8">
        <f>Ky-EffortOutcomesAG0[[#This Row],[Yp]]</f>
        <v>-11</v>
      </c>
      <c r="G344" s="8">
        <f>Kz-EffortOutcomesAG0[[#This Row],[Zp]]</f>
        <v>-9</v>
      </c>
      <c r="H344" s="8">
        <f>EffortOutcomesAG0[[#This Row],[Kpy]]*KSc-EffortOutcomesAG0[[#This Row],[KPz]]*KSb</f>
        <v>20</v>
      </c>
      <c r="I344" s="8">
        <f>-1*(EffortOutcomesAG0[[#This Row],[KPx]]*KSc-EffortOutcomesAG0[[#This Row],[KPz]]*KSa)</f>
        <v>-0.27707440663876232</v>
      </c>
      <c r="J344" s="8">
        <f>(EffortOutcomesAG0[[#This Row],[KPx]]*$C$2-EffortOutcomesAG0[[#This Row],[Kpy]]*KSa)</f>
        <v>-2.7707440663876231</v>
      </c>
      <c r="K344" s="8">
        <f>EffortOutcomesAG0[[#This Row],[Kpy]]*KTc-EffortOutcomesAG0[[#This Row],[KPz]]*KTb</f>
        <v>2</v>
      </c>
      <c r="L344" s="8">
        <f>-1*(EffortOutcomesAG0[[#This Row],[KPx]]*KTc-EffortOutcomesAG0[[#This Row],[KPz]]*KTa)</f>
        <v>-18.277074406638761</v>
      </c>
      <c r="M344" s="8">
        <f>(EffortOutcomesAG0[[#This Row],[KPx]]*KTb-EffortOutcomesAG0[[#This Row],[Kpy]]*KTa)</f>
        <v>22.277074406638761</v>
      </c>
      <c r="N344" s="8">
        <f>-EffortOutcomesAG0[[#This Row],[Xp]]*a+EffortOutcomesAG0[[#This Row],[Yp]]*b+EffortOutcomesAG0[[#This Row],[Zp]]*c_</f>
        <v>40</v>
      </c>
      <c r="O344">
        <f>-IF(EffortOutcomesAG0[[#This Row],[Column2]]&gt;0,1,-1)*SQRT(EffortOutcomesAG0[[#This Row],[KPx''i]]^2+EffortOutcomesAG0[[#This Row],[KPx''j]]^2+EffortOutcomesAG0[[#This Row],[KPx''k]]^2)/Ksmag/Scale</f>
        <v>-14.278546720661673</v>
      </c>
      <c r="P344" s="9">
        <f>SQRT(EffortOutcomesAG0[[#This Row],[Kpy''i]]^2+EffortOutcomesAG0[[#This Row],[KPy''j]]^2+EffortOutcomesAG0[[#This Row],[KPy''k]]^2)/KTmag/Scale</f>
        <v>11.792084159756843</v>
      </c>
      <c r="Q3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4" s="14">
        <v>44873</v>
      </c>
      <c r="U344" s="9" t="s">
        <v>54</v>
      </c>
      <c r="V344" t="s">
        <v>61</v>
      </c>
      <c r="W344" t="s">
        <v>56</v>
      </c>
      <c r="X344">
        <v>0</v>
      </c>
      <c r="Y344">
        <v>0.66666666666666663</v>
      </c>
      <c r="Z344">
        <v>1.2617785714285714</v>
      </c>
      <c r="AA344">
        <v>1.8926678571428572</v>
      </c>
      <c r="AB344">
        <v>2.8390017857142857</v>
      </c>
      <c r="AC344">
        <v>0</v>
      </c>
      <c r="AD344">
        <v>0.3522364815097862</v>
      </c>
      <c r="AE344">
        <v>0.52835472226467928</v>
      </c>
      <c r="AF344">
        <v>0</v>
      </c>
      <c r="AJ344">
        <v>343</v>
      </c>
      <c r="AK344">
        <f>SUBTOTAL(9,EffortOutcomesAG0[[#This Row],[Allocation]:[Iin]])</f>
        <v>7.540706084726847</v>
      </c>
      <c r="AL344" t="str">
        <f>EffortOutcomesAG0[[#This Row],[WARDS]]&amp;EffortOutcomesAG0[[#This Row],[Role]]&amp;EffortOutcomesAG0[[#This Row],[Shifts]]</f>
        <v>BANKRNAM</v>
      </c>
    </row>
    <row r="345" spans="2:38" x14ac:dyDescent="0.25">
      <c r="B345" s="8">
        <f>IF(EffortOutcomesAG0[[#This Row],[Apn]]=0,10,LOG(EffortOutcomesAG0[[#This Row],[Apn]]))</f>
        <v>10</v>
      </c>
      <c r="C345" s="8">
        <f>IF(EffortOutcomesAG0[[#This Row],[Ein]]=0,10,LOG(EffortOutcomesAG0[[#This Row],[Ein]]))</f>
        <v>10</v>
      </c>
      <c r="D345" s="8">
        <f>IF(EffortOutcomesAG0[[#This Row],[Iin]]=0,10,LOG(EffortOutcomesAG0[[#This Row],[Iin]]))</f>
        <v>10</v>
      </c>
      <c r="E345" s="8">
        <f>Kx-EffortOutcomesAG0[[#This Row],[Xp]]</f>
        <v>-10</v>
      </c>
      <c r="F345" s="8">
        <f>Ky-EffortOutcomesAG0[[#This Row],[Yp]]</f>
        <v>-11</v>
      </c>
      <c r="G345" s="8">
        <f>Kz-EffortOutcomesAG0[[#This Row],[Zp]]</f>
        <v>-9</v>
      </c>
      <c r="H345" s="8">
        <f>EffortOutcomesAG0[[#This Row],[Kpy]]*KSc-EffortOutcomesAG0[[#This Row],[KPz]]*KSb</f>
        <v>20</v>
      </c>
      <c r="I345" s="8">
        <f>-1*(EffortOutcomesAG0[[#This Row],[KPx]]*KSc-EffortOutcomesAG0[[#This Row],[KPz]]*KSa)</f>
        <v>-10</v>
      </c>
      <c r="J345" s="8">
        <f>(EffortOutcomesAG0[[#This Row],[KPx]]*$C$2-EffortOutcomesAG0[[#This Row],[Kpy]]*KSa)</f>
        <v>-100</v>
      </c>
      <c r="K345" s="8">
        <f>EffortOutcomesAG0[[#This Row],[Kpy]]*KTc-EffortOutcomesAG0[[#This Row],[KPz]]*KTb</f>
        <v>2</v>
      </c>
      <c r="L345" s="8">
        <f>-1*(EffortOutcomesAG0[[#This Row],[KPx]]*KTc-EffortOutcomesAG0[[#This Row],[KPz]]*KTa)</f>
        <v>-28</v>
      </c>
      <c r="M345" s="8">
        <f>(EffortOutcomesAG0[[#This Row],[KPx]]*KTb-EffortOutcomesAG0[[#This Row],[Kpy]]*KTa)</f>
        <v>32</v>
      </c>
      <c r="N345" s="8">
        <f>-EffortOutcomesAG0[[#This Row],[Xp]]*a+EffortOutcomesAG0[[#This Row],[Yp]]*b+EffortOutcomesAG0[[#This Row],[Zp]]*c_</f>
        <v>40</v>
      </c>
      <c r="O345">
        <f>-IF(EffortOutcomesAG0[[#This Row],[Column2]]&gt;0,1,-1)*SQRT(EffortOutcomesAG0[[#This Row],[KPx''i]]^2+EffortOutcomesAG0[[#This Row],[KPx''j]]^2+EffortOutcomesAG0[[#This Row],[KPx''k]]^2)/Ksmag/Scale</f>
        <v>-72.456883730947197</v>
      </c>
      <c r="P345" s="9">
        <f>SQRT(EffortOutcomesAG0[[#This Row],[Kpy''i]]^2+EffortOutcomesAG0[[#This Row],[KPy''j]]^2+EffortOutcomesAG0[[#This Row],[KPy''k]]^2)/KTmag/Scale</f>
        <v>17.37814719698277</v>
      </c>
      <c r="Q3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5" s="14">
        <v>44873</v>
      </c>
      <c r="U345" s="9" t="s">
        <v>76</v>
      </c>
      <c r="V345" t="s">
        <v>61</v>
      </c>
      <c r="W345" t="s">
        <v>56</v>
      </c>
      <c r="X345">
        <v>0</v>
      </c>
      <c r="Y345">
        <v>0</v>
      </c>
      <c r="Z345">
        <v>0</v>
      </c>
      <c r="AJ345">
        <v>344</v>
      </c>
      <c r="AK345">
        <f>SUBTOTAL(9,EffortOutcomesAG0[[#This Row],[Allocation]:[Iin]])</f>
        <v>0</v>
      </c>
      <c r="AL345" t="str">
        <f>EffortOutcomesAG0[[#This Row],[WARDS]]&amp;EffortOutcomesAG0[[#This Row],[Role]]&amp;EffortOutcomesAG0[[#This Row],[Shifts]]</f>
        <v>OtherRNAM</v>
      </c>
    </row>
    <row r="346" spans="2:38" x14ac:dyDescent="0.25">
      <c r="B346" s="8">
        <f>IF(EffortOutcomesAG0[[#This Row],[Apn]]=0,10,LOG(EffortOutcomesAG0[[#This Row],[Apn]]))</f>
        <v>0.27707440663876232</v>
      </c>
      <c r="C346" s="8">
        <f>IF(EffortOutcomesAG0[[#This Row],[Ein]]=0,10,LOG(EffortOutcomesAG0[[#This Row],[Ein]]))</f>
        <v>10</v>
      </c>
      <c r="D346" s="8">
        <f>IF(EffortOutcomesAG0[[#This Row],[Iin]]=0,10,LOG(EffortOutcomesAG0[[#This Row],[Iin]]))</f>
        <v>10</v>
      </c>
      <c r="E346" s="8">
        <f>Kx-EffortOutcomesAG0[[#This Row],[Xp]]</f>
        <v>-0.27707440663876232</v>
      </c>
      <c r="F346" s="8">
        <f>Ky-EffortOutcomesAG0[[#This Row],[Yp]]</f>
        <v>-11</v>
      </c>
      <c r="G346" s="8">
        <f>Kz-EffortOutcomesAG0[[#This Row],[Zp]]</f>
        <v>-9</v>
      </c>
      <c r="H346" s="8">
        <f>EffortOutcomesAG0[[#This Row],[Kpy]]*KSc-EffortOutcomesAG0[[#This Row],[KPz]]*KSb</f>
        <v>20</v>
      </c>
      <c r="I346" s="8">
        <f>-1*(EffortOutcomesAG0[[#This Row],[KPx]]*KSc-EffortOutcomesAG0[[#This Row],[KPz]]*KSa)</f>
        <v>-0.27707440663876232</v>
      </c>
      <c r="J346" s="8">
        <f>(EffortOutcomesAG0[[#This Row],[KPx]]*$C$2-EffortOutcomesAG0[[#This Row],[Kpy]]*KSa)</f>
        <v>-2.7707440663876231</v>
      </c>
      <c r="K346" s="8">
        <f>EffortOutcomesAG0[[#This Row],[Kpy]]*KTc-EffortOutcomesAG0[[#This Row],[KPz]]*KTb</f>
        <v>2</v>
      </c>
      <c r="L346" s="8">
        <f>-1*(EffortOutcomesAG0[[#This Row],[KPx]]*KTc-EffortOutcomesAG0[[#This Row],[KPz]]*KTa)</f>
        <v>-18.277074406638761</v>
      </c>
      <c r="M346" s="8">
        <f>(EffortOutcomesAG0[[#This Row],[KPx]]*KTb-EffortOutcomesAG0[[#This Row],[Kpy]]*KTa)</f>
        <v>22.277074406638761</v>
      </c>
      <c r="N346" s="8">
        <f>-EffortOutcomesAG0[[#This Row],[Xp]]*a+EffortOutcomesAG0[[#This Row],[Yp]]*b+EffortOutcomesAG0[[#This Row],[Zp]]*c_</f>
        <v>40</v>
      </c>
      <c r="O346">
        <f>-IF(EffortOutcomesAG0[[#This Row],[Column2]]&gt;0,1,-1)*SQRT(EffortOutcomesAG0[[#This Row],[KPx''i]]^2+EffortOutcomesAG0[[#This Row],[KPx''j]]^2+EffortOutcomesAG0[[#This Row],[KPx''k]]^2)/Ksmag/Scale</f>
        <v>-14.278546720661673</v>
      </c>
      <c r="P346" s="9">
        <f>SQRT(EffortOutcomesAG0[[#This Row],[Kpy''i]]^2+EffortOutcomesAG0[[#This Row],[KPy''j]]^2+EffortOutcomesAG0[[#This Row],[KPy''k]]^2)/KTmag/Scale</f>
        <v>11.792084159756843</v>
      </c>
      <c r="Q3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6" s="14">
        <v>44874</v>
      </c>
      <c r="U346" s="9" t="s">
        <v>54</v>
      </c>
      <c r="V346" t="s">
        <v>61</v>
      </c>
      <c r="W346" t="s">
        <v>56</v>
      </c>
      <c r="X346">
        <v>0</v>
      </c>
      <c r="Y346">
        <v>0.66666666666666663</v>
      </c>
      <c r="Z346">
        <v>1.2617785714285714</v>
      </c>
      <c r="AA346">
        <v>1.8926678571428572</v>
      </c>
      <c r="AB346">
        <v>2.8390017857142857</v>
      </c>
      <c r="AC346">
        <v>0</v>
      </c>
      <c r="AD346">
        <v>0.3522364815097862</v>
      </c>
      <c r="AE346">
        <v>0.52835472226467928</v>
      </c>
      <c r="AF346">
        <v>0</v>
      </c>
      <c r="AJ346">
        <v>345</v>
      </c>
      <c r="AK346">
        <f>SUBTOTAL(9,EffortOutcomesAG0[[#This Row],[Allocation]:[Iin]])</f>
        <v>7.540706084726847</v>
      </c>
      <c r="AL346" t="str">
        <f>EffortOutcomesAG0[[#This Row],[WARDS]]&amp;EffortOutcomesAG0[[#This Row],[Role]]&amp;EffortOutcomesAG0[[#This Row],[Shifts]]</f>
        <v>BANKRNAM</v>
      </c>
    </row>
    <row r="347" spans="2:38" x14ac:dyDescent="0.25">
      <c r="B347" s="8">
        <f>IF(EffortOutcomesAG0[[#This Row],[Apn]]=0,10,LOG(EffortOutcomesAG0[[#This Row],[Apn]]))</f>
        <v>0.27707440663876232</v>
      </c>
      <c r="C347" s="8">
        <f>IF(EffortOutcomesAG0[[#This Row],[Ein]]=0,10,LOG(EffortOutcomesAG0[[#This Row],[Ein]]))</f>
        <v>10</v>
      </c>
      <c r="D347" s="8">
        <f>IF(EffortOutcomesAG0[[#This Row],[Iin]]=0,10,LOG(EffortOutcomesAG0[[#This Row],[Iin]]))</f>
        <v>10</v>
      </c>
      <c r="E347" s="8">
        <f>Kx-EffortOutcomesAG0[[#This Row],[Xp]]</f>
        <v>-0.27707440663876232</v>
      </c>
      <c r="F347" s="8">
        <f>Ky-EffortOutcomesAG0[[#This Row],[Yp]]</f>
        <v>-11</v>
      </c>
      <c r="G347" s="8">
        <f>Kz-EffortOutcomesAG0[[#This Row],[Zp]]</f>
        <v>-9</v>
      </c>
      <c r="H347" s="8">
        <f>EffortOutcomesAG0[[#This Row],[Kpy]]*KSc-EffortOutcomesAG0[[#This Row],[KPz]]*KSb</f>
        <v>20</v>
      </c>
      <c r="I347" s="8">
        <f>-1*(EffortOutcomesAG0[[#This Row],[KPx]]*KSc-EffortOutcomesAG0[[#This Row],[KPz]]*KSa)</f>
        <v>-0.27707440663876232</v>
      </c>
      <c r="J347" s="8">
        <f>(EffortOutcomesAG0[[#This Row],[KPx]]*$C$2-EffortOutcomesAG0[[#This Row],[Kpy]]*KSa)</f>
        <v>-2.7707440663876231</v>
      </c>
      <c r="K347" s="8">
        <f>EffortOutcomesAG0[[#This Row],[Kpy]]*KTc-EffortOutcomesAG0[[#This Row],[KPz]]*KTb</f>
        <v>2</v>
      </c>
      <c r="L347" s="8">
        <f>-1*(EffortOutcomesAG0[[#This Row],[KPx]]*KTc-EffortOutcomesAG0[[#This Row],[KPz]]*KTa)</f>
        <v>-18.277074406638761</v>
      </c>
      <c r="M347" s="8">
        <f>(EffortOutcomesAG0[[#This Row],[KPx]]*KTb-EffortOutcomesAG0[[#This Row],[Kpy]]*KTa)</f>
        <v>22.277074406638761</v>
      </c>
      <c r="N347" s="8">
        <f>-EffortOutcomesAG0[[#This Row],[Xp]]*a+EffortOutcomesAG0[[#This Row],[Yp]]*b+EffortOutcomesAG0[[#This Row],[Zp]]*c_</f>
        <v>40</v>
      </c>
      <c r="O347">
        <f>-IF(EffortOutcomesAG0[[#This Row],[Column2]]&gt;0,1,-1)*SQRT(EffortOutcomesAG0[[#This Row],[KPx''i]]^2+EffortOutcomesAG0[[#This Row],[KPx''j]]^2+EffortOutcomesAG0[[#This Row],[KPx''k]]^2)/Ksmag/Scale</f>
        <v>-14.278546720661673</v>
      </c>
      <c r="P347" s="9">
        <f>SQRT(EffortOutcomesAG0[[#This Row],[Kpy''i]]^2+EffortOutcomesAG0[[#This Row],[KPy''j]]^2+EffortOutcomesAG0[[#This Row],[KPy''k]]^2)/KTmag/Scale</f>
        <v>11.792084159756843</v>
      </c>
      <c r="Q3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7" s="14">
        <v>44874</v>
      </c>
      <c r="U347" s="9" t="s">
        <v>57</v>
      </c>
      <c r="V347" t="s">
        <v>61</v>
      </c>
      <c r="W347" t="s">
        <v>56</v>
      </c>
      <c r="X347">
        <v>0</v>
      </c>
      <c r="Y347">
        <v>0.66666666666666663</v>
      </c>
      <c r="Z347">
        <v>1.2617785714285714</v>
      </c>
      <c r="AA347">
        <v>1.8926678571428572</v>
      </c>
      <c r="AB347">
        <v>2.8390017857142857</v>
      </c>
      <c r="AC347">
        <v>0</v>
      </c>
      <c r="AD347">
        <v>0.3522364815097862</v>
      </c>
      <c r="AE347">
        <v>0.52835472226467928</v>
      </c>
      <c r="AF347">
        <v>0</v>
      </c>
      <c r="AJ347">
        <v>346</v>
      </c>
      <c r="AK347">
        <f>SUBTOTAL(9,EffortOutcomesAG0[[#This Row],[Allocation]:[Iin]])</f>
        <v>7.540706084726847</v>
      </c>
      <c r="AL347" t="str">
        <f>EffortOutcomesAG0[[#This Row],[WARDS]]&amp;EffortOutcomesAG0[[#This Row],[Role]]&amp;EffortOutcomesAG0[[#This Row],[Shifts]]</f>
        <v>WATTRNAM</v>
      </c>
    </row>
    <row r="348" spans="2:38" x14ac:dyDescent="0.25">
      <c r="B348" s="8">
        <f>IF(EffortOutcomesAG0[[#This Row],[Apn]]=0,10,LOG(EffortOutcomesAG0[[#This Row],[Apn]]))</f>
        <v>0.27707440663876232</v>
      </c>
      <c r="C348" s="8">
        <f>IF(EffortOutcomesAG0[[#This Row],[Ein]]=0,10,LOG(EffortOutcomesAG0[[#This Row],[Ein]]))</f>
        <v>10</v>
      </c>
      <c r="D348" s="8">
        <f>IF(EffortOutcomesAG0[[#This Row],[Iin]]=0,10,LOG(EffortOutcomesAG0[[#This Row],[Iin]]))</f>
        <v>10</v>
      </c>
      <c r="E348" s="8">
        <f>Kx-EffortOutcomesAG0[[#This Row],[Xp]]</f>
        <v>-0.27707440663876232</v>
      </c>
      <c r="F348" s="8">
        <f>Ky-EffortOutcomesAG0[[#This Row],[Yp]]</f>
        <v>-11</v>
      </c>
      <c r="G348" s="8">
        <f>Kz-EffortOutcomesAG0[[#This Row],[Zp]]</f>
        <v>-9</v>
      </c>
      <c r="H348" s="8">
        <f>EffortOutcomesAG0[[#This Row],[Kpy]]*KSc-EffortOutcomesAG0[[#This Row],[KPz]]*KSb</f>
        <v>20</v>
      </c>
      <c r="I348" s="8">
        <f>-1*(EffortOutcomesAG0[[#This Row],[KPx]]*KSc-EffortOutcomesAG0[[#This Row],[KPz]]*KSa)</f>
        <v>-0.27707440663876232</v>
      </c>
      <c r="J348" s="8">
        <f>(EffortOutcomesAG0[[#This Row],[KPx]]*$C$2-EffortOutcomesAG0[[#This Row],[Kpy]]*KSa)</f>
        <v>-2.7707440663876231</v>
      </c>
      <c r="K348" s="8">
        <f>EffortOutcomesAG0[[#This Row],[Kpy]]*KTc-EffortOutcomesAG0[[#This Row],[KPz]]*KTb</f>
        <v>2</v>
      </c>
      <c r="L348" s="8">
        <f>-1*(EffortOutcomesAG0[[#This Row],[KPx]]*KTc-EffortOutcomesAG0[[#This Row],[KPz]]*KTa)</f>
        <v>-18.277074406638761</v>
      </c>
      <c r="M348" s="8">
        <f>(EffortOutcomesAG0[[#This Row],[KPx]]*KTb-EffortOutcomesAG0[[#This Row],[Kpy]]*KTa)</f>
        <v>22.277074406638761</v>
      </c>
      <c r="N348" s="8">
        <f>-EffortOutcomesAG0[[#This Row],[Xp]]*a+EffortOutcomesAG0[[#This Row],[Yp]]*b+EffortOutcomesAG0[[#This Row],[Zp]]*c_</f>
        <v>40</v>
      </c>
      <c r="O348">
        <f>-IF(EffortOutcomesAG0[[#This Row],[Column2]]&gt;0,1,-1)*SQRT(EffortOutcomesAG0[[#This Row],[KPx''i]]^2+EffortOutcomesAG0[[#This Row],[KPx''j]]^2+EffortOutcomesAG0[[#This Row],[KPx''k]]^2)/Ksmag/Scale</f>
        <v>-14.278546720661673</v>
      </c>
      <c r="P348" s="9">
        <f>SQRT(EffortOutcomesAG0[[#This Row],[Kpy''i]]^2+EffortOutcomesAG0[[#This Row],[KPy''j]]^2+EffortOutcomesAG0[[#This Row],[KPy''k]]^2)/KTmag/Scale</f>
        <v>11.792084159756843</v>
      </c>
      <c r="Q3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8" s="14">
        <v>44874</v>
      </c>
      <c r="U348" s="9" t="s">
        <v>58</v>
      </c>
      <c r="V348" t="s">
        <v>61</v>
      </c>
      <c r="W348" t="s">
        <v>56</v>
      </c>
      <c r="X348">
        <v>0</v>
      </c>
      <c r="Y348">
        <v>0.66666666666666663</v>
      </c>
      <c r="Z348">
        <v>1.2617785714285714</v>
      </c>
      <c r="AA348">
        <v>1.8926678571428572</v>
      </c>
      <c r="AB348">
        <v>2.8390017857142857</v>
      </c>
      <c r="AC348">
        <v>0</v>
      </c>
      <c r="AD348">
        <v>0.3522364815097862</v>
      </c>
      <c r="AE348">
        <v>0.52835472226467928</v>
      </c>
      <c r="AF348">
        <v>0</v>
      </c>
      <c r="AJ348">
        <v>347</v>
      </c>
      <c r="AK348">
        <f>SUBTOTAL(9,EffortOutcomesAG0[[#This Row],[Allocation]:[Iin]])</f>
        <v>7.540706084726847</v>
      </c>
      <c r="AL348" t="str">
        <f>EffortOutcomesAG0[[#This Row],[WARDS]]&amp;EffortOutcomesAG0[[#This Row],[Role]]&amp;EffortOutcomesAG0[[#This Row],[Shifts]]</f>
        <v>WARARNAM</v>
      </c>
    </row>
    <row r="349" spans="2:38" x14ac:dyDescent="0.25">
      <c r="B349" s="8">
        <f>IF(EffortOutcomesAG0[[#This Row],[Apn]]=0,10,LOG(EffortOutcomesAG0[[#This Row],[Apn]]))</f>
        <v>10</v>
      </c>
      <c r="C349" s="8">
        <f>IF(EffortOutcomesAG0[[#This Row],[Ein]]=0,10,LOG(EffortOutcomesAG0[[#This Row],[Ein]]))</f>
        <v>10</v>
      </c>
      <c r="D349" s="8">
        <f>IF(EffortOutcomesAG0[[#This Row],[Iin]]=0,10,LOG(EffortOutcomesAG0[[#This Row],[Iin]]))</f>
        <v>10</v>
      </c>
      <c r="E349" s="8">
        <f>Kx-EffortOutcomesAG0[[#This Row],[Xp]]</f>
        <v>-10</v>
      </c>
      <c r="F349" s="8">
        <f>Ky-EffortOutcomesAG0[[#This Row],[Yp]]</f>
        <v>-11</v>
      </c>
      <c r="G349" s="8">
        <f>Kz-EffortOutcomesAG0[[#This Row],[Zp]]</f>
        <v>-9</v>
      </c>
      <c r="H349" s="8">
        <f>EffortOutcomesAG0[[#This Row],[Kpy]]*KSc-EffortOutcomesAG0[[#This Row],[KPz]]*KSb</f>
        <v>20</v>
      </c>
      <c r="I349" s="8">
        <f>-1*(EffortOutcomesAG0[[#This Row],[KPx]]*KSc-EffortOutcomesAG0[[#This Row],[KPz]]*KSa)</f>
        <v>-10</v>
      </c>
      <c r="J349" s="8">
        <f>(EffortOutcomesAG0[[#This Row],[KPx]]*$C$2-EffortOutcomesAG0[[#This Row],[Kpy]]*KSa)</f>
        <v>-100</v>
      </c>
      <c r="K349" s="8">
        <f>EffortOutcomesAG0[[#This Row],[Kpy]]*KTc-EffortOutcomesAG0[[#This Row],[KPz]]*KTb</f>
        <v>2</v>
      </c>
      <c r="L349" s="8">
        <f>-1*(EffortOutcomesAG0[[#This Row],[KPx]]*KTc-EffortOutcomesAG0[[#This Row],[KPz]]*KTa)</f>
        <v>-28</v>
      </c>
      <c r="M349" s="8">
        <f>(EffortOutcomesAG0[[#This Row],[KPx]]*KTb-EffortOutcomesAG0[[#This Row],[Kpy]]*KTa)</f>
        <v>32</v>
      </c>
      <c r="N349" s="8">
        <f>-EffortOutcomesAG0[[#This Row],[Xp]]*a+EffortOutcomesAG0[[#This Row],[Yp]]*b+EffortOutcomesAG0[[#This Row],[Zp]]*c_</f>
        <v>40</v>
      </c>
      <c r="O349">
        <f>-IF(EffortOutcomesAG0[[#This Row],[Column2]]&gt;0,1,-1)*SQRT(EffortOutcomesAG0[[#This Row],[KPx''i]]^2+EffortOutcomesAG0[[#This Row],[KPx''j]]^2+EffortOutcomesAG0[[#This Row],[KPx''k]]^2)/Ksmag/Scale</f>
        <v>-72.456883730947197</v>
      </c>
      <c r="P349" s="9">
        <f>SQRT(EffortOutcomesAG0[[#This Row],[Kpy''i]]^2+EffortOutcomesAG0[[#This Row],[KPy''j]]^2+EffortOutcomesAG0[[#This Row],[KPy''k]]^2)/KTmag/Scale</f>
        <v>17.37814719698277</v>
      </c>
      <c r="Q3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9" s="14">
        <v>44874</v>
      </c>
      <c r="U349" s="9" t="s">
        <v>76</v>
      </c>
      <c r="V349" t="s">
        <v>61</v>
      </c>
      <c r="W349" t="s">
        <v>56</v>
      </c>
      <c r="X349">
        <v>0</v>
      </c>
      <c r="Y349">
        <v>0</v>
      </c>
      <c r="Z349">
        <v>0</v>
      </c>
      <c r="AJ349">
        <v>348</v>
      </c>
      <c r="AK349">
        <f>SUBTOTAL(9,EffortOutcomesAG0[[#This Row],[Allocation]:[Iin]])</f>
        <v>0</v>
      </c>
      <c r="AL349" t="str">
        <f>EffortOutcomesAG0[[#This Row],[WARDS]]&amp;EffortOutcomesAG0[[#This Row],[Role]]&amp;EffortOutcomesAG0[[#This Row],[Shifts]]</f>
        <v>OtherRNAM</v>
      </c>
    </row>
    <row r="350" spans="2:38" x14ac:dyDescent="0.25">
      <c r="B350" s="8">
        <f>IF(EffortOutcomesAG0[[#This Row],[Apn]]=0,10,LOG(EffortOutcomesAG0[[#This Row],[Apn]]))</f>
        <v>0.18626699261755977</v>
      </c>
      <c r="C350" s="8">
        <f>IF(EffortOutcomesAG0[[#This Row],[Ein]]=0,10,LOG(EffortOutcomesAG0[[#This Row],[Ein]]))</f>
        <v>10</v>
      </c>
      <c r="D350" s="8">
        <f>IF(EffortOutcomesAG0[[#This Row],[Iin]]=0,10,LOG(EffortOutcomesAG0[[#This Row],[Iin]]))</f>
        <v>10</v>
      </c>
      <c r="E350" s="8">
        <f>Kx-EffortOutcomesAG0[[#This Row],[Xp]]</f>
        <v>-0.18626699261755977</v>
      </c>
      <c r="F350" s="8">
        <f>Ky-EffortOutcomesAG0[[#This Row],[Yp]]</f>
        <v>-11</v>
      </c>
      <c r="G350" s="8">
        <f>Kz-EffortOutcomesAG0[[#This Row],[Zp]]</f>
        <v>-9</v>
      </c>
      <c r="H350" s="8">
        <f>EffortOutcomesAG0[[#This Row],[Kpy]]*KSc-EffortOutcomesAG0[[#This Row],[KPz]]*KSb</f>
        <v>20</v>
      </c>
      <c r="I350" s="8">
        <f>-1*(EffortOutcomesAG0[[#This Row],[KPx]]*KSc-EffortOutcomesAG0[[#This Row],[KPz]]*KSa)</f>
        <v>-0.18626699261755977</v>
      </c>
      <c r="J350" s="8">
        <f>(EffortOutcomesAG0[[#This Row],[KPx]]*$C$2-EffortOutcomesAG0[[#This Row],[Kpy]]*KSa)</f>
        <v>-1.8626699261755977</v>
      </c>
      <c r="K350" s="8">
        <f>EffortOutcomesAG0[[#This Row],[Kpy]]*KTc-EffortOutcomesAG0[[#This Row],[KPz]]*KTb</f>
        <v>2</v>
      </c>
      <c r="L350" s="8">
        <f>-1*(EffortOutcomesAG0[[#This Row],[KPx]]*KTc-EffortOutcomesAG0[[#This Row],[KPz]]*KTa)</f>
        <v>-18.186266992617561</v>
      </c>
      <c r="M350" s="8">
        <f>(EffortOutcomesAG0[[#This Row],[KPx]]*KTb-EffortOutcomesAG0[[#This Row],[Kpy]]*KTa)</f>
        <v>22.186266992617561</v>
      </c>
      <c r="N350" s="8">
        <f>-EffortOutcomesAG0[[#This Row],[Xp]]*a+EffortOutcomesAG0[[#This Row],[Yp]]*b+EffortOutcomesAG0[[#This Row],[Zp]]*c_</f>
        <v>40</v>
      </c>
      <c r="O350">
        <f>-IF(EffortOutcomesAG0[[#This Row],[Column2]]&gt;0,1,-1)*SQRT(EffortOutcomesAG0[[#This Row],[KPx''i]]^2+EffortOutcomesAG0[[#This Row],[KPx''j]]^2+EffortOutcomesAG0[[#This Row],[KPx''k]]^2)/Ksmag/Scale</f>
        <v>-14.203947244453172</v>
      </c>
      <c r="P350" s="9">
        <f>SQRT(EffortOutcomesAG0[[#This Row],[Kpy''i]]^2+EffortOutcomesAG0[[#This Row],[KPy''j]]^2+EffortOutcomesAG0[[#This Row],[KPy''k]]^2)/KTmag/Scale</f>
        <v>11.740036557257694</v>
      </c>
      <c r="Q3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0" s="14">
        <v>44875</v>
      </c>
      <c r="U350" s="9" t="s">
        <v>58</v>
      </c>
      <c r="V350" t="s">
        <v>61</v>
      </c>
      <c r="W350" t="s">
        <v>56</v>
      </c>
      <c r="X350">
        <v>0</v>
      </c>
      <c r="Y350">
        <v>0.66666666666666663</v>
      </c>
      <c r="Z350">
        <v>1.0237071428571427</v>
      </c>
      <c r="AA350">
        <v>1.5355607142857142</v>
      </c>
      <c r="AB350">
        <v>2.3033410714285716</v>
      </c>
      <c r="AC350">
        <v>0</v>
      </c>
      <c r="AD350">
        <v>0.43415194232601551</v>
      </c>
      <c r="AE350">
        <v>0.65122791348902342</v>
      </c>
      <c r="AF350">
        <v>0</v>
      </c>
      <c r="AJ350">
        <v>349</v>
      </c>
      <c r="AK350">
        <f>SUBTOTAL(9,EffortOutcomesAG0[[#This Row],[Allocation]:[Iin]])</f>
        <v>6.6146554510531343</v>
      </c>
      <c r="AL350" t="str">
        <f>EffortOutcomesAG0[[#This Row],[WARDS]]&amp;EffortOutcomesAG0[[#This Row],[Role]]&amp;EffortOutcomesAG0[[#This Row],[Shifts]]</f>
        <v>WARARNAM</v>
      </c>
    </row>
    <row r="351" spans="2:38" x14ac:dyDescent="0.25">
      <c r="B351" s="8">
        <f>IF(EffortOutcomesAG0[[#This Row],[Apn]]=0,10,LOG(EffortOutcomesAG0[[#This Row],[Apn]]))</f>
        <v>0.18626699261755977</v>
      </c>
      <c r="C351" s="8">
        <f>IF(EffortOutcomesAG0[[#This Row],[Ein]]=0,10,LOG(EffortOutcomesAG0[[#This Row],[Ein]]))</f>
        <v>10</v>
      </c>
      <c r="D351" s="8">
        <f>IF(EffortOutcomesAG0[[#This Row],[Iin]]=0,10,LOG(EffortOutcomesAG0[[#This Row],[Iin]]))</f>
        <v>10</v>
      </c>
      <c r="E351" s="8">
        <f>Kx-EffortOutcomesAG0[[#This Row],[Xp]]</f>
        <v>-0.18626699261755977</v>
      </c>
      <c r="F351" s="8">
        <f>Ky-EffortOutcomesAG0[[#This Row],[Yp]]</f>
        <v>-11</v>
      </c>
      <c r="G351" s="8">
        <f>Kz-EffortOutcomesAG0[[#This Row],[Zp]]</f>
        <v>-9</v>
      </c>
      <c r="H351" s="8">
        <f>EffortOutcomesAG0[[#This Row],[Kpy]]*KSc-EffortOutcomesAG0[[#This Row],[KPz]]*KSb</f>
        <v>20</v>
      </c>
      <c r="I351" s="8">
        <f>-1*(EffortOutcomesAG0[[#This Row],[KPx]]*KSc-EffortOutcomesAG0[[#This Row],[KPz]]*KSa)</f>
        <v>-0.18626699261755977</v>
      </c>
      <c r="J351" s="8">
        <f>(EffortOutcomesAG0[[#This Row],[KPx]]*$C$2-EffortOutcomesAG0[[#This Row],[Kpy]]*KSa)</f>
        <v>-1.8626699261755977</v>
      </c>
      <c r="K351" s="8">
        <f>EffortOutcomesAG0[[#This Row],[Kpy]]*KTc-EffortOutcomesAG0[[#This Row],[KPz]]*KTb</f>
        <v>2</v>
      </c>
      <c r="L351" s="8">
        <f>-1*(EffortOutcomesAG0[[#This Row],[KPx]]*KTc-EffortOutcomesAG0[[#This Row],[KPz]]*KTa)</f>
        <v>-18.186266992617561</v>
      </c>
      <c r="M351" s="8">
        <f>(EffortOutcomesAG0[[#This Row],[KPx]]*KTb-EffortOutcomesAG0[[#This Row],[Kpy]]*KTa)</f>
        <v>22.186266992617561</v>
      </c>
      <c r="N351" s="8">
        <f>-EffortOutcomesAG0[[#This Row],[Xp]]*a+EffortOutcomesAG0[[#This Row],[Yp]]*b+EffortOutcomesAG0[[#This Row],[Zp]]*c_</f>
        <v>40</v>
      </c>
      <c r="O351">
        <f>-IF(EffortOutcomesAG0[[#This Row],[Column2]]&gt;0,1,-1)*SQRT(EffortOutcomesAG0[[#This Row],[KPx''i]]^2+EffortOutcomesAG0[[#This Row],[KPx''j]]^2+EffortOutcomesAG0[[#This Row],[KPx''k]]^2)/Ksmag/Scale</f>
        <v>-14.203947244453172</v>
      </c>
      <c r="P351" s="9">
        <f>SQRT(EffortOutcomesAG0[[#This Row],[Kpy''i]]^2+EffortOutcomesAG0[[#This Row],[KPy''j]]^2+EffortOutcomesAG0[[#This Row],[KPy''k]]^2)/KTmag/Scale</f>
        <v>11.740036557257694</v>
      </c>
      <c r="Q3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1" s="14">
        <v>44875</v>
      </c>
      <c r="U351" s="9" t="s">
        <v>57</v>
      </c>
      <c r="V351" t="s">
        <v>61</v>
      </c>
      <c r="W351" t="s">
        <v>56</v>
      </c>
      <c r="X351">
        <v>0</v>
      </c>
      <c r="Y351">
        <v>0.66666666666666663</v>
      </c>
      <c r="Z351">
        <v>1.0237071428571427</v>
      </c>
      <c r="AA351">
        <v>1.5355607142857142</v>
      </c>
      <c r="AB351">
        <v>2.3033410714285716</v>
      </c>
      <c r="AC351">
        <v>0</v>
      </c>
      <c r="AD351">
        <v>0.43415194232601551</v>
      </c>
      <c r="AE351">
        <v>0.65122791348902342</v>
      </c>
      <c r="AF351">
        <v>0</v>
      </c>
      <c r="AJ351">
        <v>350</v>
      </c>
      <c r="AK351">
        <f>SUBTOTAL(9,EffortOutcomesAG0[[#This Row],[Allocation]:[Iin]])</f>
        <v>6.6146554510531343</v>
      </c>
      <c r="AL351" t="str">
        <f>EffortOutcomesAG0[[#This Row],[WARDS]]&amp;EffortOutcomesAG0[[#This Row],[Role]]&amp;EffortOutcomesAG0[[#This Row],[Shifts]]</f>
        <v>WATTRNAM</v>
      </c>
    </row>
    <row r="352" spans="2:38" x14ac:dyDescent="0.25">
      <c r="B352" s="8">
        <f>IF(EffortOutcomesAG0[[#This Row],[Apn]]=0,10,LOG(EffortOutcomesAG0[[#This Row],[Apn]]))</f>
        <v>10</v>
      </c>
      <c r="C352" s="8">
        <f>IF(EffortOutcomesAG0[[#This Row],[Ein]]=0,10,LOG(EffortOutcomesAG0[[#This Row],[Ein]]))</f>
        <v>10</v>
      </c>
      <c r="D352" s="8">
        <f>IF(EffortOutcomesAG0[[#This Row],[Iin]]=0,10,LOG(EffortOutcomesAG0[[#This Row],[Iin]]))</f>
        <v>10</v>
      </c>
      <c r="E352" s="8">
        <f>Kx-EffortOutcomesAG0[[#This Row],[Xp]]</f>
        <v>-10</v>
      </c>
      <c r="F352" s="8">
        <f>Ky-EffortOutcomesAG0[[#This Row],[Yp]]</f>
        <v>-11</v>
      </c>
      <c r="G352" s="8">
        <f>Kz-EffortOutcomesAG0[[#This Row],[Zp]]</f>
        <v>-9</v>
      </c>
      <c r="H352" s="8">
        <f>EffortOutcomesAG0[[#This Row],[Kpy]]*KSc-EffortOutcomesAG0[[#This Row],[KPz]]*KSb</f>
        <v>20</v>
      </c>
      <c r="I352" s="8">
        <f>-1*(EffortOutcomesAG0[[#This Row],[KPx]]*KSc-EffortOutcomesAG0[[#This Row],[KPz]]*KSa)</f>
        <v>-10</v>
      </c>
      <c r="J352" s="8">
        <f>(EffortOutcomesAG0[[#This Row],[KPx]]*$C$2-EffortOutcomesAG0[[#This Row],[Kpy]]*KSa)</f>
        <v>-100</v>
      </c>
      <c r="K352" s="8">
        <f>EffortOutcomesAG0[[#This Row],[Kpy]]*KTc-EffortOutcomesAG0[[#This Row],[KPz]]*KTb</f>
        <v>2</v>
      </c>
      <c r="L352" s="8">
        <f>-1*(EffortOutcomesAG0[[#This Row],[KPx]]*KTc-EffortOutcomesAG0[[#This Row],[KPz]]*KTa)</f>
        <v>-28</v>
      </c>
      <c r="M352" s="8">
        <f>(EffortOutcomesAG0[[#This Row],[KPx]]*KTb-EffortOutcomesAG0[[#This Row],[Kpy]]*KTa)</f>
        <v>32</v>
      </c>
      <c r="N352" s="8">
        <f>-EffortOutcomesAG0[[#This Row],[Xp]]*a+EffortOutcomesAG0[[#This Row],[Yp]]*b+EffortOutcomesAG0[[#This Row],[Zp]]*c_</f>
        <v>40</v>
      </c>
      <c r="O352">
        <f>-IF(EffortOutcomesAG0[[#This Row],[Column2]]&gt;0,1,-1)*SQRT(EffortOutcomesAG0[[#This Row],[KPx''i]]^2+EffortOutcomesAG0[[#This Row],[KPx''j]]^2+EffortOutcomesAG0[[#This Row],[KPx''k]]^2)/Ksmag/Scale</f>
        <v>-72.456883730947197</v>
      </c>
      <c r="P352" s="9">
        <f>SQRT(EffortOutcomesAG0[[#This Row],[Kpy''i]]^2+EffortOutcomesAG0[[#This Row],[KPy''j]]^2+EffortOutcomesAG0[[#This Row],[KPy''k]]^2)/KTmag/Scale</f>
        <v>17.37814719698277</v>
      </c>
      <c r="Q3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2" s="14">
        <v>44875</v>
      </c>
      <c r="U352" s="9" t="s">
        <v>76</v>
      </c>
      <c r="V352" t="s">
        <v>61</v>
      </c>
      <c r="W352" t="s">
        <v>56</v>
      </c>
      <c r="X352">
        <v>0</v>
      </c>
      <c r="Y352">
        <v>0</v>
      </c>
      <c r="Z352">
        <v>0</v>
      </c>
      <c r="AJ352">
        <v>351</v>
      </c>
      <c r="AK352">
        <f>SUBTOTAL(9,EffortOutcomesAG0[[#This Row],[Allocation]:[Iin]])</f>
        <v>0</v>
      </c>
      <c r="AL352" t="str">
        <f>EffortOutcomesAG0[[#This Row],[WARDS]]&amp;EffortOutcomesAG0[[#This Row],[Role]]&amp;EffortOutcomesAG0[[#This Row],[Shifts]]</f>
        <v>OtherRNAM</v>
      </c>
    </row>
    <row r="353" spans="2:38" x14ac:dyDescent="0.25">
      <c r="B353" s="8">
        <f>IF(EffortOutcomesAG0[[#This Row],[Apn]]=0,10,LOG(EffortOutcomesAG0[[#This Row],[Apn]]))</f>
        <v>0.18626699261755977</v>
      </c>
      <c r="C353" s="8">
        <f>IF(EffortOutcomesAG0[[#This Row],[Ein]]=0,10,LOG(EffortOutcomesAG0[[#This Row],[Ein]]))</f>
        <v>10</v>
      </c>
      <c r="D353" s="8">
        <f>IF(EffortOutcomesAG0[[#This Row],[Iin]]=0,10,LOG(EffortOutcomesAG0[[#This Row],[Iin]]))</f>
        <v>10</v>
      </c>
      <c r="E353" s="8">
        <f>Kx-EffortOutcomesAG0[[#This Row],[Xp]]</f>
        <v>-0.18626699261755977</v>
      </c>
      <c r="F353" s="8">
        <f>Ky-EffortOutcomesAG0[[#This Row],[Yp]]</f>
        <v>-11</v>
      </c>
      <c r="G353" s="8">
        <f>Kz-EffortOutcomesAG0[[#This Row],[Zp]]</f>
        <v>-9</v>
      </c>
      <c r="H353" s="8">
        <f>EffortOutcomesAG0[[#This Row],[Kpy]]*KSc-EffortOutcomesAG0[[#This Row],[KPz]]*KSb</f>
        <v>20</v>
      </c>
      <c r="I353" s="8">
        <f>-1*(EffortOutcomesAG0[[#This Row],[KPx]]*KSc-EffortOutcomesAG0[[#This Row],[KPz]]*KSa)</f>
        <v>-0.18626699261755977</v>
      </c>
      <c r="J353" s="8">
        <f>(EffortOutcomesAG0[[#This Row],[KPx]]*$C$2-EffortOutcomesAG0[[#This Row],[Kpy]]*KSa)</f>
        <v>-1.8626699261755977</v>
      </c>
      <c r="K353" s="8">
        <f>EffortOutcomesAG0[[#This Row],[Kpy]]*KTc-EffortOutcomesAG0[[#This Row],[KPz]]*KTb</f>
        <v>2</v>
      </c>
      <c r="L353" s="8">
        <f>-1*(EffortOutcomesAG0[[#This Row],[KPx]]*KTc-EffortOutcomesAG0[[#This Row],[KPz]]*KTa)</f>
        <v>-18.186266992617561</v>
      </c>
      <c r="M353" s="8">
        <f>(EffortOutcomesAG0[[#This Row],[KPx]]*KTb-EffortOutcomesAG0[[#This Row],[Kpy]]*KTa)</f>
        <v>22.186266992617561</v>
      </c>
      <c r="N353" s="8">
        <f>-EffortOutcomesAG0[[#This Row],[Xp]]*a+EffortOutcomesAG0[[#This Row],[Yp]]*b+EffortOutcomesAG0[[#This Row],[Zp]]*c_</f>
        <v>40</v>
      </c>
      <c r="O353">
        <f>-IF(EffortOutcomesAG0[[#This Row],[Column2]]&gt;0,1,-1)*SQRT(EffortOutcomesAG0[[#This Row],[KPx''i]]^2+EffortOutcomesAG0[[#This Row],[KPx''j]]^2+EffortOutcomesAG0[[#This Row],[KPx''k]]^2)/Ksmag/Scale</f>
        <v>-14.203947244453172</v>
      </c>
      <c r="P353" s="9">
        <f>SQRT(EffortOutcomesAG0[[#This Row],[Kpy''i]]^2+EffortOutcomesAG0[[#This Row],[KPy''j]]^2+EffortOutcomesAG0[[#This Row],[KPy''k]]^2)/KTmag/Scale</f>
        <v>11.740036557257694</v>
      </c>
      <c r="Q3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3" s="14">
        <v>44875</v>
      </c>
      <c r="U353" s="9" t="s">
        <v>54</v>
      </c>
      <c r="V353" t="s">
        <v>61</v>
      </c>
      <c r="W353" t="s">
        <v>56</v>
      </c>
      <c r="X353">
        <v>0</v>
      </c>
      <c r="Y353">
        <v>0.66666666666666663</v>
      </c>
      <c r="Z353">
        <v>1.0237071428571427</v>
      </c>
      <c r="AA353">
        <v>1.5355607142857142</v>
      </c>
      <c r="AB353">
        <v>2.3033410714285716</v>
      </c>
      <c r="AC353">
        <v>0</v>
      </c>
      <c r="AD353">
        <v>0.43415194232601551</v>
      </c>
      <c r="AE353">
        <v>0.65122791348902342</v>
      </c>
      <c r="AF353">
        <v>0</v>
      </c>
      <c r="AJ353">
        <v>352</v>
      </c>
      <c r="AK353">
        <f>SUBTOTAL(9,EffortOutcomesAG0[[#This Row],[Allocation]:[Iin]])</f>
        <v>6.6146554510531343</v>
      </c>
      <c r="AL353" t="str">
        <f>EffortOutcomesAG0[[#This Row],[WARDS]]&amp;EffortOutcomesAG0[[#This Row],[Role]]&amp;EffortOutcomesAG0[[#This Row],[Shifts]]</f>
        <v>BANKRNAM</v>
      </c>
    </row>
    <row r="354" spans="2:38" x14ac:dyDescent="0.25">
      <c r="B354" s="8">
        <f>IF(EffortOutcomesAG0[[#This Row],[Apn]]=0,10,LOG(EffortOutcomesAG0[[#This Row],[Apn]]))</f>
        <v>0.27707440663876232</v>
      </c>
      <c r="C354" s="8">
        <f>IF(EffortOutcomesAG0[[#This Row],[Ein]]=0,10,LOG(EffortOutcomesAG0[[#This Row],[Ein]]))</f>
        <v>10</v>
      </c>
      <c r="D354" s="8">
        <f>IF(EffortOutcomesAG0[[#This Row],[Iin]]=0,10,LOG(EffortOutcomesAG0[[#This Row],[Iin]]))</f>
        <v>10</v>
      </c>
      <c r="E354" s="8">
        <f>Kx-EffortOutcomesAG0[[#This Row],[Xp]]</f>
        <v>-0.27707440663876232</v>
      </c>
      <c r="F354" s="8">
        <f>Ky-EffortOutcomesAG0[[#This Row],[Yp]]</f>
        <v>-11</v>
      </c>
      <c r="G354" s="8">
        <f>Kz-EffortOutcomesAG0[[#This Row],[Zp]]</f>
        <v>-9</v>
      </c>
      <c r="H354" s="8">
        <f>EffortOutcomesAG0[[#This Row],[Kpy]]*KSc-EffortOutcomesAG0[[#This Row],[KPz]]*KSb</f>
        <v>20</v>
      </c>
      <c r="I354" s="8">
        <f>-1*(EffortOutcomesAG0[[#This Row],[KPx]]*KSc-EffortOutcomesAG0[[#This Row],[KPz]]*KSa)</f>
        <v>-0.27707440663876232</v>
      </c>
      <c r="J354" s="8">
        <f>(EffortOutcomesAG0[[#This Row],[KPx]]*$C$2-EffortOutcomesAG0[[#This Row],[Kpy]]*KSa)</f>
        <v>-2.7707440663876231</v>
      </c>
      <c r="K354" s="8">
        <f>EffortOutcomesAG0[[#This Row],[Kpy]]*KTc-EffortOutcomesAG0[[#This Row],[KPz]]*KTb</f>
        <v>2</v>
      </c>
      <c r="L354" s="8">
        <f>-1*(EffortOutcomesAG0[[#This Row],[KPx]]*KTc-EffortOutcomesAG0[[#This Row],[KPz]]*KTa)</f>
        <v>-18.277074406638761</v>
      </c>
      <c r="M354" s="8">
        <f>(EffortOutcomesAG0[[#This Row],[KPx]]*KTb-EffortOutcomesAG0[[#This Row],[Kpy]]*KTa)</f>
        <v>22.277074406638761</v>
      </c>
      <c r="N354" s="8">
        <f>-EffortOutcomesAG0[[#This Row],[Xp]]*a+EffortOutcomesAG0[[#This Row],[Yp]]*b+EffortOutcomesAG0[[#This Row],[Zp]]*c_</f>
        <v>40</v>
      </c>
      <c r="O354">
        <f>-IF(EffortOutcomesAG0[[#This Row],[Column2]]&gt;0,1,-1)*SQRT(EffortOutcomesAG0[[#This Row],[KPx''i]]^2+EffortOutcomesAG0[[#This Row],[KPx''j]]^2+EffortOutcomesAG0[[#This Row],[KPx''k]]^2)/Ksmag/Scale</f>
        <v>-14.278546720661673</v>
      </c>
      <c r="P354" s="9">
        <f>SQRT(EffortOutcomesAG0[[#This Row],[Kpy''i]]^2+EffortOutcomesAG0[[#This Row],[KPy''j]]^2+EffortOutcomesAG0[[#This Row],[KPy''k]]^2)/KTmag/Scale</f>
        <v>11.792084159756843</v>
      </c>
      <c r="Q3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4" s="14">
        <v>44876</v>
      </c>
      <c r="U354" s="9" t="s">
        <v>58</v>
      </c>
      <c r="V354" t="s">
        <v>61</v>
      </c>
      <c r="W354" t="s">
        <v>56</v>
      </c>
      <c r="X354">
        <v>0</v>
      </c>
      <c r="Y354">
        <v>0.66666666666666663</v>
      </c>
      <c r="Z354">
        <v>1.2617785714285714</v>
      </c>
      <c r="AA354">
        <v>1.8926678571428572</v>
      </c>
      <c r="AB354">
        <v>2.8390017857142857</v>
      </c>
      <c r="AC354">
        <v>0</v>
      </c>
      <c r="AD354">
        <v>0.3522364815097862</v>
      </c>
      <c r="AE354">
        <v>0.52835472226467928</v>
      </c>
      <c r="AF354">
        <v>0</v>
      </c>
      <c r="AJ354">
        <v>353</v>
      </c>
      <c r="AK354">
        <f>SUBTOTAL(9,EffortOutcomesAG0[[#This Row],[Allocation]:[Iin]])</f>
        <v>7.540706084726847</v>
      </c>
      <c r="AL354" t="str">
        <f>EffortOutcomesAG0[[#This Row],[WARDS]]&amp;EffortOutcomesAG0[[#This Row],[Role]]&amp;EffortOutcomesAG0[[#This Row],[Shifts]]</f>
        <v>WARARNAM</v>
      </c>
    </row>
    <row r="355" spans="2:38" x14ac:dyDescent="0.25">
      <c r="B355" s="8">
        <f>IF(EffortOutcomesAG0[[#This Row],[Apn]]=0,10,LOG(EffortOutcomesAG0[[#This Row],[Apn]]))</f>
        <v>0.27707440663876232</v>
      </c>
      <c r="C355" s="8">
        <f>IF(EffortOutcomesAG0[[#This Row],[Ein]]=0,10,LOG(EffortOutcomesAG0[[#This Row],[Ein]]))</f>
        <v>10</v>
      </c>
      <c r="D355" s="8">
        <f>IF(EffortOutcomesAG0[[#This Row],[Iin]]=0,10,LOG(EffortOutcomesAG0[[#This Row],[Iin]]))</f>
        <v>10</v>
      </c>
      <c r="E355" s="8">
        <f>Kx-EffortOutcomesAG0[[#This Row],[Xp]]</f>
        <v>-0.27707440663876232</v>
      </c>
      <c r="F355" s="8">
        <f>Ky-EffortOutcomesAG0[[#This Row],[Yp]]</f>
        <v>-11</v>
      </c>
      <c r="G355" s="8">
        <f>Kz-EffortOutcomesAG0[[#This Row],[Zp]]</f>
        <v>-9</v>
      </c>
      <c r="H355" s="8">
        <f>EffortOutcomesAG0[[#This Row],[Kpy]]*KSc-EffortOutcomesAG0[[#This Row],[KPz]]*KSb</f>
        <v>20</v>
      </c>
      <c r="I355" s="8">
        <f>-1*(EffortOutcomesAG0[[#This Row],[KPx]]*KSc-EffortOutcomesAG0[[#This Row],[KPz]]*KSa)</f>
        <v>-0.27707440663876232</v>
      </c>
      <c r="J355" s="8">
        <f>(EffortOutcomesAG0[[#This Row],[KPx]]*$C$2-EffortOutcomesAG0[[#This Row],[Kpy]]*KSa)</f>
        <v>-2.7707440663876231</v>
      </c>
      <c r="K355" s="8">
        <f>EffortOutcomesAG0[[#This Row],[Kpy]]*KTc-EffortOutcomesAG0[[#This Row],[KPz]]*KTb</f>
        <v>2</v>
      </c>
      <c r="L355" s="8">
        <f>-1*(EffortOutcomesAG0[[#This Row],[KPx]]*KTc-EffortOutcomesAG0[[#This Row],[KPz]]*KTa)</f>
        <v>-18.277074406638761</v>
      </c>
      <c r="M355" s="8">
        <f>(EffortOutcomesAG0[[#This Row],[KPx]]*KTb-EffortOutcomesAG0[[#This Row],[Kpy]]*KTa)</f>
        <v>22.277074406638761</v>
      </c>
      <c r="N355" s="8">
        <f>-EffortOutcomesAG0[[#This Row],[Xp]]*a+EffortOutcomesAG0[[#This Row],[Yp]]*b+EffortOutcomesAG0[[#This Row],[Zp]]*c_</f>
        <v>40</v>
      </c>
      <c r="O355">
        <f>-IF(EffortOutcomesAG0[[#This Row],[Column2]]&gt;0,1,-1)*SQRT(EffortOutcomesAG0[[#This Row],[KPx''i]]^2+EffortOutcomesAG0[[#This Row],[KPx''j]]^2+EffortOutcomesAG0[[#This Row],[KPx''k]]^2)/Ksmag/Scale</f>
        <v>-14.278546720661673</v>
      </c>
      <c r="P355" s="9">
        <f>SQRT(EffortOutcomesAG0[[#This Row],[Kpy''i]]^2+EffortOutcomesAG0[[#This Row],[KPy''j]]^2+EffortOutcomesAG0[[#This Row],[KPy''k]]^2)/KTmag/Scale</f>
        <v>11.792084159756843</v>
      </c>
      <c r="Q3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5" s="14">
        <v>44876</v>
      </c>
      <c r="U355" s="9" t="s">
        <v>57</v>
      </c>
      <c r="V355" t="s">
        <v>61</v>
      </c>
      <c r="W355" t="s">
        <v>56</v>
      </c>
      <c r="X355">
        <v>0</v>
      </c>
      <c r="Y355">
        <v>0.66666666666666663</v>
      </c>
      <c r="Z355">
        <v>1.2617785714285714</v>
      </c>
      <c r="AA355">
        <v>1.8926678571428572</v>
      </c>
      <c r="AB355">
        <v>2.8390017857142857</v>
      </c>
      <c r="AC355">
        <v>0</v>
      </c>
      <c r="AD355">
        <v>0.3522364815097862</v>
      </c>
      <c r="AE355">
        <v>0.52835472226467928</v>
      </c>
      <c r="AF355">
        <v>0</v>
      </c>
      <c r="AJ355">
        <v>354</v>
      </c>
      <c r="AK355">
        <f>SUBTOTAL(9,EffortOutcomesAG0[[#This Row],[Allocation]:[Iin]])</f>
        <v>7.540706084726847</v>
      </c>
      <c r="AL355" t="str">
        <f>EffortOutcomesAG0[[#This Row],[WARDS]]&amp;EffortOutcomesAG0[[#This Row],[Role]]&amp;EffortOutcomesAG0[[#This Row],[Shifts]]</f>
        <v>WATTRNAM</v>
      </c>
    </row>
    <row r="356" spans="2:38" x14ac:dyDescent="0.25">
      <c r="B356" s="8">
        <f>IF(EffortOutcomesAG0[[#This Row],[Apn]]=0,10,LOG(EffortOutcomesAG0[[#This Row],[Apn]]))</f>
        <v>10</v>
      </c>
      <c r="C356" s="8">
        <f>IF(EffortOutcomesAG0[[#This Row],[Ein]]=0,10,LOG(EffortOutcomesAG0[[#This Row],[Ein]]))</f>
        <v>10</v>
      </c>
      <c r="D356" s="8">
        <f>IF(EffortOutcomesAG0[[#This Row],[Iin]]=0,10,LOG(EffortOutcomesAG0[[#This Row],[Iin]]))</f>
        <v>10</v>
      </c>
      <c r="E356" s="8">
        <f>Kx-EffortOutcomesAG0[[#This Row],[Xp]]</f>
        <v>-10</v>
      </c>
      <c r="F356" s="8">
        <f>Ky-EffortOutcomesAG0[[#This Row],[Yp]]</f>
        <v>-11</v>
      </c>
      <c r="G356" s="8">
        <f>Kz-EffortOutcomesAG0[[#This Row],[Zp]]</f>
        <v>-9</v>
      </c>
      <c r="H356" s="8">
        <f>EffortOutcomesAG0[[#This Row],[Kpy]]*KSc-EffortOutcomesAG0[[#This Row],[KPz]]*KSb</f>
        <v>20</v>
      </c>
      <c r="I356" s="8">
        <f>-1*(EffortOutcomesAG0[[#This Row],[KPx]]*KSc-EffortOutcomesAG0[[#This Row],[KPz]]*KSa)</f>
        <v>-10</v>
      </c>
      <c r="J356" s="8">
        <f>(EffortOutcomesAG0[[#This Row],[KPx]]*$C$2-EffortOutcomesAG0[[#This Row],[Kpy]]*KSa)</f>
        <v>-100</v>
      </c>
      <c r="K356" s="8">
        <f>EffortOutcomesAG0[[#This Row],[Kpy]]*KTc-EffortOutcomesAG0[[#This Row],[KPz]]*KTb</f>
        <v>2</v>
      </c>
      <c r="L356" s="8">
        <f>-1*(EffortOutcomesAG0[[#This Row],[KPx]]*KTc-EffortOutcomesAG0[[#This Row],[KPz]]*KTa)</f>
        <v>-28</v>
      </c>
      <c r="M356" s="8">
        <f>(EffortOutcomesAG0[[#This Row],[KPx]]*KTb-EffortOutcomesAG0[[#This Row],[Kpy]]*KTa)</f>
        <v>32</v>
      </c>
      <c r="N356" s="8">
        <f>-EffortOutcomesAG0[[#This Row],[Xp]]*a+EffortOutcomesAG0[[#This Row],[Yp]]*b+EffortOutcomesAG0[[#This Row],[Zp]]*c_</f>
        <v>40</v>
      </c>
      <c r="O356">
        <f>-IF(EffortOutcomesAG0[[#This Row],[Column2]]&gt;0,1,-1)*SQRT(EffortOutcomesAG0[[#This Row],[KPx''i]]^2+EffortOutcomesAG0[[#This Row],[KPx''j]]^2+EffortOutcomesAG0[[#This Row],[KPx''k]]^2)/Ksmag/Scale</f>
        <v>-72.456883730947197</v>
      </c>
      <c r="P356" s="9">
        <f>SQRT(EffortOutcomesAG0[[#This Row],[Kpy''i]]^2+EffortOutcomesAG0[[#This Row],[KPy''j]]^2+EffortOutcomesAG0[[#This Row],[KPy''k]]^2)/KTmag/Scale</f>
        <v>17.37814719698277</v>
      </c>
      <c r="Q3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6" s="14">
        <v>44876</v>
      </c>
      <c r="U356" s="9" t="s">
        <v>76</v>
      </c>
      <c r="V356" t="s">
        <v>61</v>
      </c>
      <c r="W356" t="s">
        <v>56</v>
      </c>
      <c r="X356">
        <v>0</v>
      </c>
      <c r="Y356">
        <v>0</v>
      </c>
      <c r="Z356">
        <v>0</v>
      </c>
      <c r="AJ356">
        <v>355</v>
      </c>
      <c r="AK356">
        <f>SUBTOTAL(9,EffortOutcomesAG0[[#This Row],[Allocation]:[Iin]])</f>
        <v>0</v>
      </c>
      <c r="AL356" t="str">
        <f>EffortOutcomesAG0[[#This Row],[WARDS]]&amp;EffortOutcomesAG0[[#This Row],[Role]]&amp;EffortOutcomesAG0[[#This Row],[Shifts]]</f>
        <v>OtherRNAM</v>
      </c>
    </row>
    <row r="357" spans="2:38" x14ac:dyDescent="0.25">
      <c r="B357" s="8">
        <f>IF(EffortOutcomesAG0[[#This Row],[Apn]]=0,10,LOG(EffortOutcomesAG0[[#This Row],[Apn]]))</f>
        <v>0.27707440663876232</v>
      </c>
      <c r="C357" s="8">
        <f>IF(EffortOutcomesAG0[[#This Row],[Ein]]=0,10,LOG(EffortOutcomesAG0[[#This Row],[Ein]]))</f>
        <v>10</v>
      </c>
      <c r="D357" s="8">
        <f>IF(EffortOutcomesAG0[[#This Row],[Iin]]=0,10,LOG(EffortOutcomesAG0[[#This Row],[Iin]]))</f>
        <v>10</v>
      </c>
      <c r="E357" s="8">
        <f>Kx-EffortOutcomesAG0[[#This Row],[Xp]]</f>
        <v>-0.27707440663876232</v>
      </c>
      <c r="F357" s="8">
        <f>Ky-EffortOutcomesAG0[[#This Row],[Yp]]</f>
        <v>-11</v>
      </c>
      <c r="G357" s="8">
        <f>Kz-EffortOutcomesAG0[[#This Row],[Zp]]</f>
        <v>-9</v>
      </c>
      <c r="H357" s="8">
        <f>EffortOutcomesAG0[[#This Row],[Kpy]]*KSc-EffortOutcomesAG0[[#This Row],[KPz]]*KSb</f>
        <v>20</v>
      </c>
      <c r="I357" s="8">
        <f>-1*(EffortOutcomesAG0[[#This Row],[KPx]]*KSc-EffortOutcomesAG0[[#This Row],[KPz]]*KSa)</f>
        <v>-0.27707440663876232</v>
      </c>
      <c r="J357" s="8">
        <f>(EffortOutcomesAG0[[#This Row],[KPx]]*$C$2-EffortOutcomesAG0[[#This Row],[Kpy]]*KSa)</f>
        <v>-2.7707440663876231</v>
      </c>
      <c r="K357" s="8">
        <f>EffortOutcomesAG0[[#This Row],[Kpy]]*KTc-EffortOutcomesAG0[[#This Row],[KPz]]*KTb</f>
        <v>2</v>
      </c>
      <c r="L357" s="8">
        <f>-1*(EffortOutcomesAG0[[#This Row],[KPx]]*KTc-EffortOutcomesAG0[[#This Row],[KPz]]*KTa)</f>
        <v>-18.277074406638761</v>
      </c>
      <c r="M357" s="8">
        <f>(EffortOutcomesAG0[[#This Row],[KPx]]*KTb-EffortOutcomesAG0[[#This Row],[Kpy]]*KTa)</f>
        <v>22.277074406638761</v>
      </c>
      <c r="N357" s="8">
        <f>-EffortOutcomesAG0[[#This Row],[Xp]]*a+EffortOutcomesAG0[[#This Row],[Yp]]*b+EffortOutcomesAG0[[#This Row],[Zp]]*c_</f>
        <v>40</v>
      </c>
      <c r="O357">
        <f>-IF(EffortOutcomesAG0[[#This Row],[Column2]]&gt;0,1,-1)*SQRT(EffortOutcomesAG0[[#This Row],[KPx''i]]^2+EffortOutcomesAG0[[#This Row],[KPx''j]]^2+EffortOutcomesAG0[[#This Row],[KPx''k]]^2)/Ksmag/Scale</f>
        <v>-14.278546720661673</v>
      </c>
      <c r="P357" s="9">
        <f>SQRT(EffortOutcomesAG0[[#This Row],[Kpy''i]]^2+EffortOutcomesAG0[[#This Row],[KPy''j]]^2+EffortOutcomesAG0[[#This Row],[KPy''k]]^2)/KTmag/Scale</f>
        <v>11.792084159756843</v>
      </c>
      <c r="Q3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7" s="14">
        <v>44876</v>
      </c>
      <c r="U357" s="9" t="s">
        <v>54</v>
      </c>
      <c r="V357" t="s">
        <v>61</v>
      </c>
      <c r="W357" t="s">
        <v>56</v>
      </c>
      <c r="X357">
        <v>0</v>
      </c>
      <c r="Y357">
        <v>0.66666666666666663</v>
      </c>
      <c r="Z357">
        <v>1.2617785714285714</v>
      </c>
      <c r="AA357">
        <v>1.8926678571428572</v>
      </c>
      <c r="AB357">
        <v>2.8390017857142857</v>
      </c>
      <c r="AC357">
        <v>0</v>
      </c>
      <c r="AD357">
        <v>0.3522364815097862</v>
      </c>
      <c r="AE357">
        <v>0.52835472226467928</v>
      </c>
      <c r="AF357">
        <v>0</v>
      </c>
      <c r="AJ357">
        <v>356</v>
      </c>
      <c r="AK357">
        <f>SUBTOTAL(9,EffortOutcomesAG0[[#This Row],[Allocation]:[Iin]])</f>
        <v>7.540706084726847</v>
      </c>
      <c r="AL357" t="str">
        <f>EffortOutcomesAG0[[#This Row],[WARDS]]&amp;EffortOutcomesAG0[[#This Row],[Role]]&amp;EffortOutcomesAG0[[#This Row],[Shifts]]</f>
        <v>BANKRNAM</v>
      </c>
    </row>
    <row r="358" spans="2:38" x14ac:dyDescent="0.25">
      <c r="B358" s="8">
        <f>IF(EffortOutcomesAG0[[#This Row],[Apn]]=0,10,LOG(EffortOutcomesAG0[[#This Row],[Apn]]))</f>
        <v>10</v>
      </c>
      <c r="C358" s="8">
        <f>IF(EffortOutcomesAG0[[#This Row],[Ein]]=0,10,LOG(EffortOutcomesAG0[[#This Row],[Ein]]))</f>
        <v>10</v>
      </c>
      <c r="D358" s="8">
        <f>IF(EffortOutcomesAG0[[#This Row],[Iin]]=0,10,LOG(EffortOutcomesAG0[[#This Row],[Iin]]))</f>
        <v>10</v>
      </c>
      <c r="E358" s="8">
        <f>Kx-EffortOutcomesAG0[[#This Row],[Xp]]</f>
        <v>-10</v>
      </c>
      <c r="F358" s="8">
        <f>Ky-EffortOutcomesAG0[[#This Row],[Yp]]</f>
        <v>-11</v>
      </c>
      <c r="G358" s="8">
        <f>Kz-EffortOutcomesAG0[[#This Row],[Zp]]</f>
        <v>-9</v>
      </c>
      <c r="H358" s="8">
        <f>EffortOutcomesAG0[[#This Row],[Kpy]]*KSc-EffortOutcomesAG0[[#This Row],[KPz]]*KSb</f>
        <v>20</v>
      </c>
      <c r="I358" s="8">
        <f>-1*(EffortOutcomesAG0[[#This Row],[KPx]]*KSc-EffortOutcomesAG0[[#This Row],[KPz]]*KSa)</f>
        <v>-10</v>
      </c>
      <c r="J358" s="8">
        <f>(EffortOutcomesAG0[[#This Row],[KPx]]*$C$2-EffortOutcomesAG0[[#This Row],[Kpy]]*KSa)</f>
        <v>-100</v>
      </c>
      <c r="K358" s="8">
        <f>EffortOutcomesAG0[[#This Row],[Kpy]]*KTc-EffortOutcomesAG0[[#This Row],[KPz]]*KTb</f>
        <v>2</v>
      </c>
      <c r="L358" s="8">
        <f>-1*(EffortOutcomesAG0[[#This Row],[KPx]]*KTc-EffortOutcomesAG0[[#This Row],[KPz]]*KTa)</f>
        <v>-28</v>
      </c>
      <c r="M358" s="8">
        <f>(EffortOutcomesAG0[[#This Row],[KPx]]*KTb-EffortOutcomesAG0[[#This Row],[Kpy]]*KTa)</f>
        <v>32</v>
      </c>
      <c r="N358" s="8">
        <f>-EffortOutcomesAG0[[#This Row],[Xp]]*a+EffortOutcomesAG0[[#This Row],[Yp]]*b+EffortOutcomesAG0[[#This Row],[Zp]]*c_</f>
        <v>40</v>
      </c>
      <c r="O358">
        <f>-IF(EffortOutcomesAG0[[#This Row],[Column2]]&gt;0,1,-1)*SQRT(EffortOutcomesAG0[[#This Row],[KPx''i]]^2+EffortOutcomesAG0[[#This Row],[KPx''j]]^2+EffortOutcomesAG0[[#This Row],[KPx''k]]^2)/Ksmag/Scale</f>
        <v>-72.456883730947197</v>
      </c>
      <c r="P358" s="9">
        <f>SQRT(EffortOutcomesAG0[[#This Row],[Kpy''i]]^2+EffortOutcomesAG0[[#This Row],[KPy''j]]^2+EffortOutcomesAG0[[#This Row],[KPy''k]]^2)/KTmag/Scale</f>
        <v>17.37814719698277</v>
      </c>
      <c r="Q3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8" s="14">
        <v>44877</v>
      </c>
      <c r="U358" s="9" t="s">
        <v>76</v>
      </c>
      <c r="V358" t="s">
        <v>61</v>
      </c>
      <c r="W358" t="s">
        <v>56</v>
      </c>
      <c r="X358">
        <v>0</v>
      </c>
      <c r="Y358">
        <v>0</v>
      </c>
      <c r="Z358">
        <v>0</v>
      </c>
      <c r="AJ358">
        <v>357</v>
      </c>
      <c r="AK358">
        <f>SUBTOTAL(9,EffortOutcomesAG0[[#This Row],[Allocation]:[Iin]])</f>
        <v>0</v>
      </c>
      <c r="AL358" t="str">
        <f>EffortOutcomesAG0[[#This Row],[WARDS]]&amp;EffortOutcomesAG0[[#This Row],[Role]]&amp;EffortOutcomesAG0[[#This Row],[Shifts]]</f>
        <v>OtherRNAM</v>
      </c>
    </row>
    <row r="359" spans="2:38" x14ac:dyDescent="0.25">
      <c r="B359" s="8">
        <f>IF(EffortOutcomesAG0[[#This Row],[Apn]]=0,10,LOG(EffortOutcomesAG0[[#This Row],[Apn]]))</f>
        <v>0.37887333973879961</v>
      </c>
      <c r="C359" s="8">
        <f>IF(EffortOutcomesAG0[[#This Row],[Ein]]=0,10,LOG(EffortOutcomesAG0[[#This Row],[Ein]]))</f>
        <v>10</v>
      </c>
      <c r="D359" s="8">
        <f>IF(EffortOutcomesAG0[[#This Row],[Iin]]=0,10,LOG(EffortOutcomesAG0[[#This Row],[Iin]]))</f>
        <v>10</v>
      </c>
      <c r="E359" s="8">
        <f>Kx-EffortOutcomesAG0[[#This Row],[Xp]]</f>
        <v>-0.37887333973879961</v>
      </c>
      <c r="F359" s="8">
        <f>Ky-EffortOutcomesAG0[[#This Row],[Yp]]</f>
        <v>-11</v>
      </c>
      <c r="G359" s="8">
        <f>Kz-EffortOutcomesAG0[[#This Row],[Zp]]</f>
        <v>-9</v>
      </c>
      <c r="H359" s="8">
        <f>EffortOutcomesAG0[[#This Row],[Kpy]]*KSc-EffortOutcomesAG0[[#This Row],[KPz]]*KSb</f>
        <v>20</v>
      </c>
      <c r="I359" s="8">
        <f>-1*(EffortOutcomesAG0[[#This Row],[KPx]]*KSc-EffortOutcomesAG0[[#This Row],[KPz]]*KSa)</f>
        <v>-0.37887333973879961</v>
      </c>
      <c r="J359" s="8">
        <f>(EffortOutcomesAG0[[#This Row],[KPx]]*$C$2-EffortOutcomesAG0[[#This Row],[Kpy]]*KSa)</f>
        <v>-3.788733397387996</v>
      </c>
      <c r="K359" s="8">
        <f>EffortOutcomesAG0[[#This Row],[Kpy]]*KTc-EffortOutcomesAG0[[#This Row],[KPz]]*KTb</f>
        <v>2</v>
      </c>
      <c r="L359" s="8">
        <f>-1*(EffortOutcomesAG0[[#This Row],[KPx]]*KTc-EffortOutcomesAG0[[#This Row],[KPz]]*KTa)</f>
        <v>-18.378873339738799</v>
      </c>
      <c r="M359" s="8">
        <f>(EffortOutcomesAG0[[#This Row],[KPx]]*KTb-EffortOutcomesAG0[[#This Row],[Kpy]]*KTa)</f>
        <v>22.378873339738799</v>
      </c>
      <c r="N359" s="8">
        <f>-EffortOutcomesAG0[[#This Row],[Xp]]*a+EffortOutcomesAG0[[#This Row],[Yp]]*b+EffortOutcomesAG0[[#This Row],[Zp]]*c_</f>
        <v>40</v>
      </c>
      <c r="O359">
        <f>-IF(EffortOutcomesAG0[[#This Row],[Column2]]&gt;0,1,-1)*SQRT(EffortOutcomesAG0[[#This Row],[KPx''i]]^2+EffortOutcomesAG0[[#This Row],[KPx''j]]^2+EffortOutcomesAG0[[#This Row],[KPx''k]]^2)/Ksmag/Scale</f>
        <v>-14.396146112137927</v>
      </c>
      <c r="P359" s="9">
        <f>SQRT(EffortOutcomesAG0[[#This Row],[Kpy''i]]^2+EffortOutcomesAG0[[#This Row],[KPy''j]]^2+EffortOutcomesAG0[[#This Row],[KPy''k]]^2)/KTmag/Scale</f>
        <v>11.850435696591031</v>
      </c>
      <c r="Q3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9" s="14">
        <v>44877</v>
      </c>
      <c r="U359" s="9" t="s">
        <v>57</v>
      </c>
      <c r="V359" t="s">
        <v>61</v>
      </c>
      <c r="W359" t="s">
        <v>56</v>
      </c>
      <c r="X359">
        <v>0</v>
      </c>
      <c r="Y359">
        <v>0.66666666666666663</v>
      </c>
      <c r="Z359">
        <v>1.5950785714285711</v>
      </c>
      <c r="AA359">
        <v>2.3926178571428567</v>
      </c>
      <c r="AB359">
        <v>3.5889267857142859</v>
      </c>
      <c r="AC359">
        <v>0</v>
      </c>
      <c r="AD359">
        <v>0.27863482865699502</v>
      </c>
      <c r="AE359">
        <v>0.41795224298549266</v>
      </c>
      <c r="AF359">
        <v>0</v>
      </c>
      <c r="AJ359">
        <v>358</v>
      </c>
      <c r="AK359">
        <f>SUBTOTAL(9,EffortOutcomesAG0[[#This Row],[Allocation]:[Iin]])</f>
        <v>8.9398769525948687</v>
      </c>
      <c r="AL359" t="str">
        <f>EffortOutcomesAG0[[#This Row],[WARDS]]&amp;EffortOutcomesAG0[[#This Row],[Role]]&amp;EffortOutcomesAG0[[#This Row],[Shifts]]</f>
        <v>WATTRNAM</v>
      </c>
    </row>
    <row r="360" spans="2:38" x14ac:dyDescent="0.25">
      <c r="B360" s="8">
        <f>IF(EffortOutcomesAG0[[#This Row],[Apn]]=0,10,LOG(EffortOutcomesAG0[[#This Row],[Apn]]))</f>
        <v>0.37887333973879961</v>
      </c>
      <c r="C360" s="8">
        <f>IF(EffortOutcomesAG0[[#This Row],[Ein]]=0,10,LOG(EffortOutcomesAG0[[#This Row],[Ein]]))</f>
        <v>10</v>
      </c>
      <c r="D360" s="8">
        <f>IF(EffortOutcomesAG0[[#This Row],[Iin]]=0,10,LOG(EffortOutcomesAG0[[#This Row],[Iin]]))</f>
        <v>10</v>
      </c>
      <c r="E360" s="8">
        <f>Kx-EffortOutcomesAG0[[#This Row],[Xp]]</f>
        <v>-0.37887333973879961</v>
      </c>
      <c r="F360" s="8">
        <f>Ky-EffortOutcomesAG0[[#This Row],[Yp]]</f>
        <v>-11</v>
      </c>
      <c r="G360" s="8">
        <f>Kz-EffortOutcomesAG0[[#This Row],[Zp]]</f>
        <v>-9</v>
      </c>
      <c r="H360" s="8">
        <f>EffortOutcomesAG0[[#This Row],[Kpy]]*KSc-EffortOutcomesAG0[[#This Row],[KPz]]*KSb</f>
        <v>20</v>
      </c>
      <c r="I360" s="8">
        <f>-1*(EffortOutcomesAG0[[#This Row],[KPx]]*KSc-EffortOutcomesAG0[[#This Row],[KPz]]*KSa)</f>
        <v>-0.37887333973879961</v>
      </c>
      <c r="J360" s="8">
        <f>(EffortOutcomesAG0[[#This Row],[KPx]]*$C$2-EffortOutcomesAG0[[#This Row],[Kpy]]*KSa)</f>
        <v>-3.788733397387996</v>
      </c>
      <c r="K360" s="8">
        <f>EffortOutcomesAG0[[#This Row],[Kpy]]*KTc-EffortOutcomesAG0[[#This Row],[KPz]]*KTb</f>
        <v>2</v>
      </c>
      <c r="L360" s="8">
        <f>-1*(EffortOutcomesAG0[[#This Row],[KPx]]*KTc-EffortOutcomesAG0[[#This Row],[KPz]]*KTa)</f>
        <v>-18.378873339738799</v>
      </c>
      <c r="M360" s="8">
        <f>(EffortOutcomesAG0[[#This Row],[KPx]]*KTb-EffortOutcomesAG0[[#This Row],[Kpy]]*KTa)</f>
        <v>22.378873339738799</v>
      </c>
      <c r="N360" s="8">
        <f>-EffortOutcomesAG0[[#This Row],[Xp]]*a+EffortOutcomesAG0[[#This Row],[Yp]]*b+EffortOutcomesAG0[[#This Row],[Zp]]*c_</f>
        <v>40</v>
      </c>
      <c r="O360">
        <f>-IF(EffortOutcomesAG0[[#This Row],[Column2]]&gt;0,1,-1)*SQRT(EffortOutcomesAG0[[#This Row],[KPx''i]]^2+EffortOutcomesAG0[[#This Row],[KPx''j]]^2+EffortOutcomesAG0[[#This Row],[KPx''k]]^2)/Ksmag/Scale</f>
        <v>-14.396146112137927</v>
      </c>
      <c r="P360" s="9">
        <f>SQRT(EffortOutcomesAG0[[#This Row],[Kpy''i]]^2+EffortOutcomesAG0[[#This Row],[KPy''j]]^2+EffortOutcomesAG0[[#This Row],[KPy''k]]^2)/KTmag/Scale</f>
        <v>11.850435696591031</v>
      </c>
      <c r="Q3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0" s="14">
        <v>44877</v>
      </c>
      <c r="U360" s="9" t="s">
        <v>54</v>
      </c>
      <c r="V360" t="s">
        <v>61</v>
      </c>
      <c r="W360" t="s">
        <v>56</v>
      </c>
      <c r="X360">
        <v>0</v>
      </c>
      <c r="Y360">
        <v>0.66666666666666663</v>
      </c>
      <c r="Z360">
        <v>1.5950785714285711</v>
      </c>
      <c r="AA360">
        <v>2.3926178571428567</v>
      </c>
      <c r="AB360">
        <v>3.5889267857142859</v>
      </c>
      <c r="AC360">
        <v>0</v>
      </c>
      <c r="AD360">
        <v>0.27863482865699502</v>
      </c>
      <c r="AE360">
        <v>0.41795224298549266</v>
      </c>
      <c r="AF360">
        <v>0</v>
      </c>
      <c r="AJ360">
        <v>359</v>
      </c>
      <c r="AK360">
        <f>SUBTOTAL(9,EffortOutcomesAG0[[#This Row],[Allocation]:[Iin]])</f>
        <v>8.9398769525948687</v>
      </c>
      <c r="AL360" t="str">
        <f>EffortOutcomesAG0[[#This Row],[WARDS]]&amp;EffortOutcomesAG0[[#This Row],[Role]]&amp;EffortOutcomesAG0[[#This Row],[Shifts]]</f>
        <v>BANKRNAM</v>
      </c>
    </row>
    <row r="361" spans="2:38" x14ac:dyDescent="0.25">
      <c r="B361" s="8">
        <f>IF(EffortOutcomesAG0[[#This Row],[Apn]]=0,10,LOG(EffortOutcomesAG0[[#This Row],[Apn]]))</f>
        <v>0.37887333973879961</v>
      </c>
      <c r="C361" s="8">
        <f>IF(EffortOutcomesAG0[[#This Row],[Ein]]=0,10,LOG(EffortOutcomesAG0[[#This Row],[Ein]]))</f>
        <v>10</v>
      </c>
      <c r="D361" s="8">
        <f>IF(EffortOutcomesAG0[[#This Row],[Iin]]=0,10,LOG(EffortOutcomesAG0[[#This Row],[Iin]]))</f>
        <v>10</v>
      </c>
      <c r="E361" s="8">
        <f>Kx-EffortOutcomesAG0[[#This Row],[Xp]]</f>
        <v>-0.37887333973879961</v>
      </c>
      <c r="F361" s="8">
        <f>Ky-EffortOutcomesAG0[[#This Row],[Yp]]</f>
        <v>-11</v>
      </c>
      <c r="G361" s="8">
        <f>Kz-EffortOutcomesAG0[[#This Row],[Zp]]</f>
        <v>-9</v>
      </c>
      <c r="H361" s="8">
        <f>EffortOutcomesAG0[[#This Row],[Kpy]]*KSc-EffortOutcomesAG0[[#This Row],[KPz]]*KSb</f>
        <v>20</v>
      </c>
      <c r="I361" s="8">
        <f>-1*(EffortOutcomesAG0[[#This Row],[KPx]]*KSc-EffortOutcomesAG0[[#This Row],[KPz]]*KSa)</f>
        <v>-0.37887333973879961</v>
      </c>
      <c r="J361" s="8">
        <f>(EffortOutcomesAG0[[#This Row],[KPx]]*$C$2-EffortOutcomesAG0[[#This Row],[Kpy]]*KSa)</f>
        <v>-3.788733397387996</v>
      </c>
      <c r="K361" s="8">
        <f>EffortOutcomesAG0[[#This Row],[Kpy]]*KTc-EffortOutcomesAG0[[#This Row],[KPz]]*KTb</f>
        <v>2</v>
      </c>
      <c r="L361" s="8">
        <f>-1*(EffortOutcomesAG0[[#This Row],[KPx]]*KTc-EffortOutcomesAG0[[#This Row],[KPz]]*KTa)</f>
        <v>-18.378873339738799</v>
      </c>
      <c r="M361" s="8">
        <f>(EffortOutcomesAG0[[#This Row],[KPx]]*KTb-EffortOutcomesAG0[[#This Row],[Kpy]]*KTa)</f>
        <v>22.378873339738799</v>
      </c>
      <c r="N361" s="8">
        <f>-EffortOutcomesAG0[[#This Row],[Xp]]*a+EffortOutcomesAG0[[#This Row],[Yp]]*b+EffortOutcomesAG0[[#This Row],[Zp]]*c_</f>
        <v>40</v>
      </c>
      <c r="O361">
        <f>-IF(EffortOutcomesAG0[[#This Row],[Column2]]&gt;0,1,-1)*SQRT(EffortOutcomesAG0[[#This Row],[KPx''i]]^2+EffortOutcomesAG0[[#This Row],[KPx''j]]^2+EffortOutcomesAG0[[#This Row],[KPx''k]]^2)/Ksmag/Scale</f>
        <v>-14.396146112137927</v>
      </c>
      <c r="P361" s="9">
        <f>SQRT(EffortOutcomesAG0[[#This Row],[Kpy''i]]^2+EffortOutcomesAG0[[#This Row],[KPy''j]]^2+EffortOutcomesAG0[[#This Row],[KPy''k]]^2)/KTmag/Scale</f>
        <v>11.850435696591031</v>
      </c>
      <c r="Q3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1" s="14">
        <v>44877</v>
      </c>
      <c r="U361" s="9" t="s">
        <v>58</v>
      </c>
      <c r="V361" t="s">
        <v>61</v>
      </c>
      <c r="W361" t="s">
        <v>56</v>
      </c>
      <c r="X361">
        <v>0</v>
      </c>
      <c r="Y361">
        <v>0.66666666666666663</v>
      </c>
      <c r="Z361">
        <v>1.5950785714285711</v>
      </c>
      <c r="AA361">
        <v>2.3926178571428567</v>
      </c>
      <c r="AB361">
        <v>3.5889267857142859</v>
      </c>
      <c r="AC361">
        <v>0</v>
      </c>
      <c r="AD361">
        <v>0.27863482865699502</v>
      </c>
      <c r="AE361">
        <v>0.41795224298549266</v>
      </c>
      <c r="AF361">
        <v>0</v>
      </c>
      <c r="AJ361">
        <v>360</v>
      </c>
      <c r="AK361">
        <f>SUBTOTAL(9,EffortOutcomesAG0[[#This Row],[Allocation]:[Iin]])</f>
        <v>8.9398769525948687</v>
      </c>
      <c r="AL361" t="str">
        <f>EffortOutcomesAG0[[#This Row],[WARDS]]&amp;EffortOutcomesAG0[[#This Row],[Role]]&amp;EffortOutcomesAG0[[#This Row],[Shifts]]</f>
        <v>WARARNAM</v>
      </c>
    </row>
    <row r="362" spans="2:38" x14ac:dyDescent="0.25">
      <c r="B362" s="8">
        <f>IF(EffortOutcomesAG0[[#This Row],[Apn]]=0,10,LOG(EffortOutcomesAG0[[#This Row],[Apn]]))</f>
        <v>10</v>
      </c>
      <c r="C362" s="8">
        <f>IF(EffortOutcomesAG0[[#This Row],[Ein]]=0,10,LOG(EffortOutcomesAG0[[#This Row],[Ein]]))</f>
        <v>10</v>
      </c>
      <c r="D362" s="8">
        <f>IF(EffortOutcomesAG0[[#This Row],[Iin]]=0,10,LOG(EffortOutcomesAG0[[#This Row],[Iin]]))</f>
        <v>10</v>
      </c>
      <c r="E362" s="8">
        <f>Kx-EffortOutcomesAG0[[#This Row],[Xp]]</f>
        <v>-10</v>
      </c>
      <c r="F362" s="8">
        <f>Ky-EffortOutcomesAG0[[#This Row],[Yp]]</f>
        <v>-11</v>
      </c>
      <c r="G362" s="8">
        <f>Kz-EffortOutcomesAG0[[#This Row],[Zp]]</f>
        <v>-9</v>
      </c>
      <c r="H362" s="8">
        <f>EffortOutcomesAG0[[#This Row],[Kpy]]*KSc-EffortOutcomesAG0[[#This Row],[KPz]]*KSb</f>
        <v>20</v>
      </c>
      <c r="I362" s="8">
        <f>-1*(EffortOutcomesAG0[[#This Row],[KPx]]*KSc-EffortOutcomesAG0[[#This Row],[KPz]]*KSa)</f>
        <v>-10</v>
      </c>
      <c r="J362" s="8">
        <f>(EffortOutcomesAG0[[#This Row],[KPx]]*$C$2-EffortOutcomesAG0[[#This Row],[Kpy]]*KSa)</f>
        <v>-100</v>
      </c>
      <c r="K362" s="8">
        <f>EffortOutcomesAG0[[#This Row],[Kpy]]*KTc-EffortOutcomesAG0[[#This Row],[KPz]]*KTb</f>
        <v>2</v>
      </c>
      <c r="L362" s="8">
        <f>-1*(EffortOutcomesAG0[[#This Row],[KPx]]*KTc-EffortOutcomesAG0[[#This Row],[KPz]]*KTa)</f>
        <v>-28</v>
      </c>
      <c r="M362" s="8">
        <f>(EffortOutcomesAG0[[#This Row],[KPx]]*KTb-EffortOutcomesAG0[[#This Row],[Kpy]]*KTa)</f>
        <v>32</v>
      </c>
      <c r="N362" s="8">
        <f>-EffortOutcomesAG0[[#This Row],[Xp]]*a+EffortOutcomesAG0[[#This Row],[Yp]]*b+EffortOutcomesAG0[[#This Row],[Zp]]*c_</f>
        <v>40</v>
      </c>
      <c r="O362">
        <f>-IF(EffortOutcomesAG0[[#This Row],[Column2]]&gt;0,1,-1)*SQRT(EffortOutcomesAG0[[#This Row],[KPx''i]]^2+EffortOutcomesAG0[[#This Row],[KPx''j]]^2+EffortOutcomesAG0[[#This Row],[KPx''k]]^2)/Ksmag/Scale</f>
        <v>-72.456883730947197</v>
      </c>
      <c r="P362" s="9">
        <f>SQRT(EffortOutcomesAG0[[#This Row],[Kpy''i]]^2+EffortOutcomesAG0[[#This Row],[KPy''j]]^2+EffortOutcomesAG0[[#This Row],[KPy''k]]^2)/KTmag/Scale</f>
        <v>17.37814719698277</v>
      </c>
      <c r="Q3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2" s="14">
        <v>44878</v>
      </c>
      <c r="U362" s="9" t="s">
        <v>76</v>
      </c>
      <c r="V362" t="s">
        <v>61</v>
      </c>
      <c r="W362" t="s">
        <v>56</v>
      </c>
      <c r="X362">
        <v>0</v>
      </c>
      <c r="Y362">
        <v>0</v>
      </c>
      <c r="Z362">
        <v>0</v>
      </c>
      <c r="AJ362">
        <v>361</v>
      </c>
      <c r="AK362">
        <f>SUBTOTAL(9,EffortOutcomesAG0[[#This Row],[Allocation]:[Iin]])</f>
        <v>0</v>
      </c>
      <c r="AL362" t="str">
        <f>EffortOutcomesAG0[[#This Row],[WARDS]]&amp;EffortOutcomesAG0[[#This Row],[Role]]&amp;EffortOutcomesAG0[[#This Row],[Shifts]]</f>
        <v>OtherRNAM</v>
      </c>
    </row>
    <row r="363" spans="2:38" x14ac:dyDescent="0.25">
      <c r="B363" s="8">
        <f>IF(EffortOutcomesAG0[[#This Row],[Apn]]=0,10,LOG(EffortOutcomesAG0[[#This Row],[Apn]]))</f>
        <v>4.8805135918009522E-2</v>
      </c>
      <c r="C363" s="8">
        <f>IF(EffortOutcomesAG0[[#This Row],[Ein]]=0,10,LOG(EffortOutcomesAG0[[#This Row],[Ein]]))</f>
        <v>10</v>
      </c>
      <c r="D363" s="8">
        <f>IF(EffortOutcomesAG0[[#This Row],[Iin]]=0,10,LOG(EffortOutcomesAG0[[#This Row],[Iin]]))</f>
        <v>10</v>
      </c>
      <c r="E363" s="8">
        <f>Kx-EffortOutcomesAG0[[#This Row],[Xp]]</f>
        <v>-4.8805135918009522E-2</v>
      </c>
      <c r="F363" s="8">
        <f>Ky-EffortOutcomesAG0[[#This Row],[Yp]]</f>
        <v>-11</v>
      </c>
      <c r="G363" s="8">
        <f>Kz-EffortOutcomesAG0[[#This Row],[Zp]]</f>
        <v>-9</v>
      </c>
      <c r="H363" s="8">
        <f>EffortOutcomesAG0[[#This Row],[Kpy]]*KSc-EffortOutcomesAG0[[#This Row],[KPz]]*KSb</f>
        <v>20</v>
      </c>
      <c r="I363" s="8">
        <f>-1*(EffortOutcomesAG0[[#This Row],[KPx]]*KSc-EffortOutcomesAG0[[#This Row],[KPz]]*KSa)</f>
        <v>-4.8805135918009522E-2</v>
      </c>
      <c r="J363" s="8">
        <f>(EffortOutcomesAG0[[#This Row],[KPx]]*$C$2-EffortOutcomesAG0[[#This Row],[Kpy]]*KSa)</f>
        <v>-0.48805135918009523</v>
      </c>
      <c r="K363" s="8">
        <f>EffortOutcomesAG0[[#This Row],[Kpy]]*KTc-EffortOutcomesAG0[[#This Row],[KPz]]*KTb</f>
        <v>2</v>
      </c>
      <c r="L363" s="8">
        <f>-1*(EffortOutcomesAG0[[#This Row],[KPx]]*KTc-EffortOutcomesAG0[[#This Row],[KPz]]*KTa)</f>
        <v>-18.048805135918009</v>
      </c>
      <c r="M363" s="8">
        <f>(EffortOutcomesAG0[[#This Row],[KPx]]*KTb-EffortOutcomesAG0[[#This Row],[Kpy]]*KTa)</f>
        <v>22.048805135918009</v>
      </c>
      <c r="N363" s="8">
        <f>-EffortOutcomesAG0[[#This Row],[Xp]]*a+EffortOutcomesAG0[[#This Row],[Yp]]*b+EffortOutcomesAG0[[#This Row],[Zp]]*c_</f>
        <v>40</v>
      </c>
      <c r="O363">
        <f>-IF(EffortOutcomesAG0[[#This Row],[Column2]]&gt;0,1,-1)*SQRT(EffortOutcomesAG0[[#This Row],[KPx''i]]^2+EffortOutcomesAG0[[#This Row],[KPx''j]]^2+EffortOutcomesAG0[[#This Row],[KPx''k]]^2)/Ksmag/Scale</f>
        <v>-14.146387808739188</v>
      </c>
      <c r="P363" s="9">
        <f>SQRT(EffortOutcomesAG0[[#This Row],[Kpy''i]]^2+EffortOutcomesAG0[[#This Row],[KPy''j]]^2+EffortOutcomesAG0[[#This Row],[KPy''k]]^2)/KTmag/Scale</f>
        <v>11.661254754928283</v>
      </c>
      <c r="Q3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3" s="14">
        <v>44878</v>
      </c>
      <c r="U363" s="9" t="s">
        <v>58</v>
      </c>
      <c r="V363" t="s">
        <v>61</v>
      </c>
      <c r="W363" t="s">
        <v>56</v>
      </c>
      <c r="X363">
        <v>0</v>
      </c>
      <c r="Y363">
        <v>0.66666666666666663</v>
      </c>
      <c r="Z363">
        <v>0.74595714285714287</v>
      </c>
      <c r="AA363">
        <v>1.1189357142857144</v>
      </c>
      <c r="AB363">
        <v>1.6784035714285717</v>
      </c>
      <c r="AC363">
        <v>0</v>
      </c>
      <c r="AD363">
        <v>0.59580426127719144</v>
      </c>
      <c r="AE363">
        <v>0.89370639191578727</v>
      </c>
      <c r="AF363">
        <v>0</v>
      </c>
      <c r="AJ363">
        <v>362</v>
      </c>
      <c r="AK363">
        <f>SUBTOTAL(9,EffortOutcomesAG0[[#This Row],[Allocation]:[Iin]])</f>
        <v>5.6994737484310747</v>
      </c>
      <c r="AL363" t="str">
        <f>EffortOutcomesAG0[[#This Row],[WARDS]]&amp;EffortOutcomesAG0[[#This Row],[Role]]&amp;EffortOutcomesAG0[[#This Row],[Shifts]]</f>
        <v>WARARNAM</v>
      </c>
    </row>
    <row r="364" spans="2:38" x14ac:dyDescent="0.25">
      <c r="B364" s="8">
        <f>IF(EffortOutcomesAG0[[#This Row],[Apn]]=0,10,LOG(EffortOutcomesAG0[[#This Row],[Apn]]))</f>
        <v>4.8805135918009522E-2</v>
      </c>
      <c r="C364" s="8">
        <f>IF(EffortOutcomesAG0[[#This Row],[Ein]]=0,10,LOG(EffortOutcomesAG0[[#This Row],[Ein]]))</f>
        <v>10</v>
      </c>
      <c r="D364" s="8">
        <f>IF(EffortOutcomesAG0[[#This Row],[Iin]]=0,10,LOG(EffortOutcomesAG0[[#This Row],[Iin]]))</f>
        <v>10</v>
      </c>
      <c r="E364" s="8">
        <f>Kx-EffortOutcomesAG0[[#This Row],[Xp]]</f>
        <v>-4.8805135918009522E-2</v>
      </c>
      <c r="F364" s="8">
        <f>Ky-EffortOutcomesAG0[[#This Row],[Yp]]</f>
        <v>-11</v>
      </c>
      <c r="G364" s="8">
        <f>Kz-EffortOutcomesAG0[[#This Row],[Zp]]</f>
        <v>-9</v>
      </c>
      <c r="H364" s="8">
        <f>EffortOutcomesAG0[[#This Row],[Kpy]]*KSc-EffortOutcomesAG0[[#This Row],[KPz]]*KSb</f>
        <v>20</v>
      </c>
      <c r="I364" s="8">
        <f>-1*(EffortOutcomesAG0[[#This Row],[KPx]]*KSc-EffortOutcomesAG0[[#This Row],[KPz]]*KSa)</f>
        <v>-4.8805135918009522E-2</v>
      </c>
      <c r="J364" s="8">
        <f>(EffortOutcomesAG0[[#This Row],[KPx]]*$C$2-EffortOutcomesAG0[[#This Row],[Kpy]]*KSa)</f>
        <v>-0.48805135918009523</v>
      </c>
      <c r="K364" s="8">
        <f>EffortOutcomesAG0[[#This Row],[Kpy]]*KTc-EffortOutcomesAG0[[#This Row],[KPz]]*KTb</f>
        <v>2</v>
      </c>
      <c r="L364" s="8">
        <f>-1*(EffortOutcomesAG0[[#This Row],[KPx]]*KTc-EffortOutcomesAG0[[#This Row],[KPz]]*KTa)</f>
        <v>-18.048805135918009</v>
      </c>
      <c r="M364" s="8">
        <f>(EffortOutcomesAG0[[#This Row],[KPx]]*KTb-EffortOutcomesAG0[[#This Row],[Kpy]]*KTa)</f>
        <v>22.048805135918009</v>
      </c>
      <c r="N364" s="8">
        <f>-EffortOutcomesAG0[[#This Row],[Xp]]*a+EffortOutcomesAG0[[#This Row],[Yp]]*b+EffortOutcomesAG0[[#This Row],[Zp]]*c_</f>
        <v>40</v>
      </c>
      <c r="O364">
        <f>-IF(EffortOutcomesAG0[[#This Row],[Column2]]&gt;0,1,-1)*SQRT(EffortOutcomesAG0[[#This Row],[KPx''i]]^2+EffortOutcomesAG0[[#This Row],[KPx''j]]^2+EffortOutcomesAG0[[#This Row],[KPx''k]]^2)/Ksmag/Scale</f>
        <v>-14.146387808739188</v>
      </c>
      <c r="P364" s="9">
        <f>SQRT(EffortOutcomesAG0[[#This Row],[Kpy''i]]^2+EffortOutcomesAG0[[#This Row],[KPy''j]]^2+EffortOutcomesAG0[[#This Row],[KPy''k]]^2)/KTmag/Scale</f>
        <v>11.661254754928283</v>
      </c>
      <c r="Q3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4" s="14">
        <v>44878</v>
      </c>
      <c r="U364" s="9" t="s">
        <v>54</v>
      </c>
      <c r="V364" t="s">
        <v>61</v>
      </c>
      <c r="W364" t="s">
        <v>56</v>
      </c>
      <c r="X364">
        <v>0</v>
      </c>
      <c r="Y364">
        <v>0.66666666666666663</v>
      </c>
      <c r="Z364">
        <v>0.74595714285714287</v>
      </c>
      <c r="AA364">
        <v>1.1189357142857144</v>
      </c>
      <c r="AB364">
        <v>1.6784035714285717</v>
      </c>
      <c r="AC364">
        <v>0</v>
      </c>
      <c r="AD364">
        <v>0.59580426127719144</v>
      </c>
      <c r="AE364">
        <v>0.89370639191578727</v>
      </c>
      <c r="AF364">
        <v>0</v>
      </c>
      <c r="AJ364">
        <v>363</v>
      </c>
      <c r="AK364">
        <f>SUBTOTAL(9,EffortOutcomesAG0[[#This Row],[Allocation]:[Iin]])</f>
        <v>5.6994737484310747</v>
      </c>
      <c r="AL364" t="str">
        <f>EffortOutcomesAG0[[#This Row],[WARDS]]&amp;EffortOutcomesAG0[[#This Row],[Role]]&amp;EffortOutcomesAG0[[#This Row],[Shifts]]</f>
        <v>BANKRNAM</v>
      </c>
    </row>
    <row r="365" spans="2:38" x14ac:dyDescent="0.25">
      <c r="B365" s="8">
        <f>IF(EffortOutcomesAG0[[#This Row],[Apn]]=0,10,LOG(EffortOutcomesAG0[[#This Row],[Apn]]))</f>
        <v>4.8805135918009522E-2</v>
      </c>
      <c r="C365" s="8">
        <f>IF(EffortOutcomesAG0[[#This Row],[Ein]]=0,10,LOG(EffortOutcomesAG0[[#This Row],[Ein]]))</f>
        <v>10</v>
      </c>
      <c r="D365" s="8">
        <f>IF(EffortOutcomesAG0[[#This Row],[Iin]]=0,10,LOG(EffortOutcomesAG0[[#This Row],[Iin]]))</f>
        <v>10</v>
      </c>
      <c r="E365" s="8">
        <f>Kx-EffortOutcomesAG0[[#This Row],[Xp]]</f>
        <v>-4.8805135918009522E-2</v>
      </c>
      <c r="F365" s="8">
        <f>Ky-EffortOutcomesAG0[[#This Row],[Yp]]</f>
        <v>-11</v>
      </c>
      <c r="G365" s="8">
        <f>Kz-EffortOutcomesAG0[[#This Row],[Zp]]</f>
        <v>-9</v>
      </c>
      <c r="H365" s="8">
        <f>EffortOutcomesAG0[[#This Row],[Kpy]]*KSc-EffortOutcomesAG0[[#This Row],[KPz]]*KSb</f>
        <v>20</v>
      </c>
      <c r="I365" s="8">
        <f>-1*(EffortOutcomesAG0[[#This Row],[KPx]]*KSc-EffortOutcomesAG0[[#This Row],[KPz]]*KSa)</f>
        <v>-4.8805135918009522E-2</v>
      </c>
      <c r="J365" s="8">
        <f>(EffortOutcomesAG0[[#This Row],[KPx]]*$C$2-EffortOutcomesAG0[[#This Row],[Kpy]]*KSa)</f>
        <v>-0.48805135918009523</v>
      </c>
      <c r="K365" s="8">
        <f>EffortOutcomesAG0[[#This Row],[Kpy]]*KTc-EffortOutcomesAG0[[#This Row],[KPz]]*KTb</f>
        <v>2</v>
      </c>
      <c r="L365" s="8">
        <f>-1*(EffortOutcomesAG0[[#This Row],[KPx]]*KTc-EffortOutcomesAG0[[#This Row],[KPz]]*KTa)</f>
        <v>-18.048805135918009</v>
      </c>
      <c r="M365" s="8">
        <f>(EffortOutcomesAG0[[#This Row],[KPx]]*KTb-EffortOutcomesAG0[[#This Row],[Kpy]]*KTa)</f>
        <v>22.048805135918009</v>
      </c>
      <c r="N365" s="8">
        <f>-EffortOutcomesAG0[[#This Row],[Xp]]*a+EffortOutcomesAG0[[#This Row],[Yp]]*b+EffortOutcomesAG0[[#This Row],[Zp]]*c_</f>
        <v>40</v>
      </c>
      <c r="O365">
        <f>-IF(EffortOutcomesAG0[[#This Row],[Column2]]&gt;0,1,-1)*SQRT(EffortOutcomesAG0[[#This Row],[KPx''i]]^2+EffortOutcomesAG0[[#This Row],[KPx''j]]^2+EffortOutcomesAG0[[#This Row],[KPx''k]]^2)/Ksmag/Scale</f>
        <v>-14.146387808739188</v>
      </c>
      <c r="P365" s="9">
        <f>SQRT(EffortOutcomesAG0[[#This Row],[Kpy''i]]^2+EffortOutcomesAG0[[#This Row],[KPy''j]]^2+EffortOutcomesAG0[[#This Row],[KPy''k]]^2)/KTmag/Scale</f>
        <v>11.661254754928283</v>
      </c>
      <c r="Q3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5" s="14">
        <v>44878</v>
      </c>
      <c r="U365" s="9" t="s">
        <v>57</v>
      </c>
      <c r="V365" t="s">
        <v>61</v>
      </c>
      <c r="W365" t="s">
        <v>56</v>
      </c>
      <c r="X365">
        <v>0</v>
      </c>
      <c r="Y365">
        <v>0.66666666666666663</v>
      </c>
      <c r="Z365">
        <v>0.74595714285714287</v>
      </c>
      <c r="AA365">
        <v>1.1189357142857144</v>
      </c>
      <c r="AB365">
        <v>1.6784035714285717</v>
      </c>
      <c r="AC365">
        <v>0</v>
      </c>
      <c r="AD365">
        <v>0.59580426127719144</v>
      </c>
      <c r="AE365">
        <v>0.89370639191578727</v>
      </c>
      <c r="AF365">
        <v>0</v>
      </c>
      <c r="AJ365">
        <v>364</v>
      </c>
      <c r="AK365">
        <f>SUBTOTAL(9,EffortOutcomesAG0[[#This Row],[Allocation]:[Iin]])</f>
        <v>5.6994737484310747</v>
      </c>
      <c r="AL365" t="str">
        <f>EffortOutcomesAG0[[#This Row],[WARDS]]&amp;EffortOutcomesAG0[[#This Row],[Role]]&amp;EffortOutcomesAG0[[#This Row],[Shifts]]</f>
        <v>WATTRNAM</v>
      </c>
    </row>
    <row r="366" spans="2:38" x14ac:dyDescent="0.25">
      <c r="B366" s="8">
        <f>IF(EffortOutcomesAG0[[#This Row],[Apn]]=0,10,LOG(EffortOutcomesAG0[[#This Row],[Apn]]))</f>
        <v>10</v>
      </c>
      <c r="C366" s="8">
        <f>IF(EffortOutcomesAG0[[#This Row],[Ein]]=0,10,LOG(EffortOutcomesAG0[[#This Row],[Ein]]))</f>
        <v>10</v>
      </c>
      <c r="D366" s="8">
        <f>IF(EffortOutcomesAG0[[#This Row],[Iin]]=0,10,LOG(EffortOutcomesAG0[[#This Row],[Iin]]))</f>
        <v>10</v>
      </c>
      <c r="E366" s="8">
        <f>Kx-EffortOutcomesAG0[[#This Row],[Xp]]</f>
        <v>-10</v>
      </c>
      <c r="F366" s="8">
        <f>Ky-EffortOutcomesAG0[[#This Row],[Yp]]</f>
        <v>-11</v>
      </c>
      <c r="G366" s="8">
        <f>Kz-EffortOutcomesAG0[[#This Row],[Zp]]</f>
        <v>-9</v>
      </c>
      <c r="H366" s="8">
        <f>EffortOutcomesAG0[[#This Row],[Kpy]]*KSc-EffortOutcomesAG0[[#This Row],[KPz]]*KSb</f>
        <v>20</v>
      </c>
      <c r="I366" s="8">
        <f>-1*(EffortOutcomesAG0[[#This Row],[KPx]]*KSc-EffortOutcomesAG0[[#This Row],[KPz]]*KSa)</f>
        <v>-10</v>
      </c>
      <c r="J366" s="8">
        <f>(EffortOutcomesAG0[[#This Row],[KPx]]*$C$2-EffortOutcomesAG0[[#This Row],[Kpy]]*KSa)</f>
        <v>-100</v>
      </c>
      <c r="K366" s="8">
        <f>EffortOutcomesAG0[[#This Row],[Kpy]]*KTc-EffortOutcomesAG0[[#This Row],[KPz]]*KTb</f>
        <v>2</v>
      </c>
      <c r="L366" s="8">
        <f>-1*(EffortOutcomesAG0[[#This Row],[KPx]]*KTc-EffortOutcomesAG0[[#This Row],[KPz]]*KTa)</f>
        <v>-28</v>
      </c>
      <c r="M366" s="8">
        <f>(EffortOutcomesAG0[[#This Row],[KPx]]*KTb-EffortOutcomesAG0[[#This Row],[Kpy]]*KTa)</f>
        <v>32</v>
      </c>
      <c r="N366" s="8">
        <f>-EffortOutcomesAG0[[#This Row],[Xp]]*a+EffortOutcomesAG0[[#This Row],[Yp]]*b+EffortOutcomesAG0[[#This Row],[Zp]]*c_</f>
        <v>40</v>
      </c>
      <c r="O366">
        <f>-IF(EffortOutcomesAG0[[#This Row],[Column2]]&gt;0,1,-1)*SQRT(EffortOutcomesAG0[[#This Row],[KPx''i]]^2+EffortOutcomesAG0[[#This Row],[KPx''j]]^2+EffortOutcomesAG0[[#This Row],[KPx''k]]^2)/Ksmag/Scale</f>
        <v>-72.456883730947197</v>
      </c>
      <c r="P366" s="9">
        <f>SQRT(EffortOutcomesAG0[[#This Row],[Kpy''i]]^2+EffortOutcomesAG0[[#This Row],[KPy''j]]^2+EffortOutcomesAG0[[#This Row],[KPy''k]]^2)/KTmag/Scale</f>
        <v>17.37814719698277</v>
      </c>
      <c r="Q3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6" s="14">
        <v>44879</v>
      </c>
      <c r="U366" s="9" t="s">
        <v>76</v>
      </c>
      <c r="V366" t="s">
        <v>61</v>
      </c>
      <c r="W366" t="s">
        <v>56</v>
      </c>
      <c r="X366">
        <v>0</v>
      </c>
      <c r="Y366">
        <v>0</v>
      </c>
      <c r="Z366">
        <v>0</v>
      </c>
      <c r="AJ366">
        <v>365</v>
      </c>
      <c r="AK366">
        <f>SUBTOTAL(9,EffortOutcomesAG0[[#This Row],[Allocation]:[Iin]])</f>
        <v>0</v>
      </c>
      <c r="AL366" t="str">
        <f>EffortOutcomesAG0[[#This Row],[WARDS]]&amp;EffortOutcomesAG0[[#This Row],[Role]]&amp;EffortOutcomesAG0[[#This Row],[Shifts]]</f>
        <v>OtherRNAM</v>
      </c>
    </row>
    <row r="367" spans="2:38" x14ac:dyDescent="0.25">
      <c r="B367" s="8">
        <f>IF(EffortOutcomesAG0[[#This Row],[Apn]]=0,10,LOG(EffortOutcomesAG0[[#This Row],[Apn]]))</f>
        <v>0.14386314406447248</v>
      </c>
      <c r="C367" s="8">
        <f>IF(EffortOutcomesAG0[[#This Row],[Ein]]=0,10,LOG(EffortOutcomesAG0[[#This Row],[Ein]]))</f>
        <v>10</v>
      </c>
      <c r="D367" s="8">
        <f>IF(EffortOutcomesAG0[[#This Row],[Iin]]=0,10,LOG(EffortOutcomesAG0[[#This Row],[Iin]]))</f>
        <v>10</v>
      </c>
      <c r="E367" s="8">
        <f>Kx-EffortOutcomesAG0[[#This Row],[Xp]]</f>
        <v>-0.14386314406447248</v>
      </c>
      <c r="F367" s="8">
        <f>Ky-EffortOutcomesAG0[[#This Row],[Yp]]</f>
        <v>-11</v>
      </c>
      <c r="G367" s="8">
        <f>Kz-EffortOutcomesAG0[[#This Row],[Zp]]</f>
        <v>-9</v>
      </c>
      <c r="H367" s="8">
        <f>EffortOutcomesAG0[[#This Row],[Kpy]]*KSc-EffortOutcomesAG0[[#This Row],[KPz]]*KSb</f>
        <v>20</v>
      </c>
      <c r="I367" s="8">
        <f>-1*(EffortOutcomesAG0[[#This Row],[KPx]]*KSc-EffortOutcomesAG0[[#This Row],[KPz]]*KSa)</f>
        <v>-0.14386314406447248</v>
      </c>
      <c r="J367" s="8">
        <f>(EffortOutcomesAG0[[#This Row],[KPx]]*$C$2-EffortOutcomesAG0[[#This Row],[Kpy]]*KSa)</f>
        <v>-1.4386314406447247</v>
      </c>
      <c r="K367" s="8">
        <f>EffortOutcomesAG0[[#This Row],[Kpy]]*KTc-EffortOutcomesAG0[[#This Row],[KPz]]*KTb</f>
        <v>2</v>
      </c>
      <c r="L367" s="8">
        <f>-1*(EffortOutcomesAG0[[#This Row],[KPx]]*KTc-EffortOutcomesAG0[[#This Row],[KPz]]*KTa)</f>
        <v>-18.143863144064472</v>
      </c>
      <c r="M367" s="8">
        <f>(EffortOutcomesAG0[[#This Row],[KPx]]*KTb-EffortOutcomesAG0[[#This Row],[Kpy]]*KTa)</f>
        <v>22.143863144064472</v>
      </c>
      <c r="N367" s="8">
        <f>-EffortOutcomesAG0[[#This Row],[Xp]]*a+EffortOutcomesAG0[[#This Row],[Yp]]*b+EffortOutcomesAG0[[#This Row],[Zp]]*c_</f>
        <v>40</v>
      </c>
      <c r="O367">
        <f>-IF(EffortOutcomesAG0[[#This Row],[Column2]]&gt;0,1,-1)*SQRT(EffortOutcomesAG0[[#This Row],[KPx''i]]^2+EffortOutcomesAG0[[#This Row],[KPx''j]]^2+EffortOutcomesAG0[[#This Row],[KPx''k]]^2)/Ksmag/Scale</f>
        <v>-14.179040112543436</v>
      </c>
      <c r="P367" s="9">
        <f>SQRT(EffortOutcomesAG0[[#This Row],[Kpy''i]]^2+EffortOutcomesAG0[[#This Row],[KPy''j]]^2+EffortOutcomesAG0[[#This Row],[KPy''k]]^2)/KTmag/Scale</f>
        <v>11.715733329826165</v>
      </c>
      <c r="Q3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7" s="14">
        <v>44879</v>
      </c>
      <c r="U367" s="9" t="s">
        <v>58</v>
      </c>
      <c r="V367" t="s">
        <v>61</v>
      </c>
      <c r="W367" t="s">
        <v>56</v>
      </c>
      <c r="X367">
        <v>0</v>
      </c>
      <c r="Y367">
        <v>0.66666666666666663</v>
      </c>
      <c r="Z367">
        <v>0.92847857142857138</v>
      </c>
      <c r="AA367">
        <v>1.3927178571428571</v>
      </c>
      <c r="AB367">
        <v>2.089076785714286</v>
      </c>
      <c r="AC367">
        <v>0</v>
      </c>
      <c r="AD367">
        <v>0.47868034666714532</v>
      </c>
      <c r="AE367">
        <v>0.71802052000071803</v>
      </c>
      <c r="AF367">
        <v>0</v>
      </c>
      <c r="AJ367">
        <v>366</v>
      </c>
      <c r="AK367">
        <f>SUBTOTAL(9,EffortOutcomesAG0[[#This Row],[Allocation]:[Iin]])</f>
        <v>6.2736407476202443</v>
      </c>
      <c r="AL367" t="str">
        <f>EffortOutcomesAG0[[#This Row],[WARDS]]&amp;EffortOutcomesAG0[[#This Row],[Role]]&amp;EffortOutcomesAG0[[#This Row],[Shifts]]</f>
        <v>WARARNAM</v>
      </c>
    </row>
    <row r="368" spans="2:38" x14ac:dyDescent="0.25">
      <c r="B368" s="8">
        <f>IF(EffortOutcomesAG0[[#This Row],[Apn]]=0,10,LOG(EffortOutcomesAG0[[#This Row],[Apn]]))</f>
        <v>0.14386314406447248</v>
      </c>
      <c r="C368" s="8">
        <f>IF(EffortOutcomesAG0[[#This Row],[Ein]]=0,10,LOG(EffortOutcomesAG0[[#This Row],[Ein]]))</f>
        <v>10</v>
      </c>
      <c r="D368" s="8">
        <f>IF(EffortOutcomesAG0[[#This Row],[Iin]]=0,10,LOG(EffortOutcomesAG0[[#This Row],[Iin]]))</f>
        <v>10</v>
      </c>
      <c r="E368" s="8">
        <f>Kx-EffortOutcomesAG0[[#This Row],[Xp]]</f>
        <v>-0.14386314406447248</v>
      </c>
      <c r="F368" s="8">
        <f>Ky-EffortOutcomesAG0[[#This Row],[Yp]]</f>
        <v>-11</v>
      </c>
      <c r="G368" s="8">
        <f>Kz-EffortOutcomesAG0[[#This Row],[Zp]]</f>
        <v>-9</v>
      </c>
      <c r="H368" s="8">
        <f>EffortOutcomesAG0[[#This Row],[Kpy]]*KSc-EffortOutcomesAG0[[#This Row],[KPz]]*KSb</f>
        <v>20</v>
      </c>
      <c r="I368" s="8">
        <f>-1*(EffortOutcomesAG0[[#This Row],[KPx]]*KSc-EffortOutcomesAG0[[#This Row],[KPz]]*KSa)</f>
        <v>-0.14386314406447248</v>
      </c>
      <c r="J368" s="8">
        <f>(EffortOutcomesAG0[[#This Row],[KPx]]*$C$2-EffortOutcomesAG0[[#This Row],[Kpy]]*KSa)</f>
        <v>-1.4386314406447247</v>
      </c>
      <c r="K368" s="8">
        <f>EffortOutcomesAG0[[#This Row],[Kpy]]*KTc-EffortOutcomesAG0[[#This Row],[KPz]]*KTb</f>
        <v>2</v>
      </c>
      <c r="L368" s="8">
        <f>-1*(EffortOutcomesAG0[[#This Row],[KPx]]*KTc-EffortOutcomesAG0[[#This Row],[KPz]]*KTa)</f>
        <v>-18.143863144064472</v>
      </c>
      <c r="M368" s="8">
        <f>(EffortOutcomesAG0[[#This Row],[KPx]]*KTb-EffortOutcomesAG0[[#This Row],[Kpy]]*KTa)</f>
        <v>22.143863144064472</v>
      </c>
      <c r="N368" s="8">
        <f>-EffortOutcomesAG0[[#This Row],[Xp]]*a+EffortOutcomesAG0[[#This Row],[Yp]]*b+EffortOutcomesAG0[[#This Row],[Zp]]*c_</f>
        <v>40</v>
      </c>
      <c r="O368">
        <f>-IF(EffortOutcomesAG0[[#This Row],[Column2]]&gt;0,1,-1)*SQRT(EffortOutcomesAG0[[#This Row],[KPx''i]]^2+EffortOutcomesAG0[[#This Row],[KPx''j]]^2+EffortOutcomesAG0[[#This Row],[KPx''k]]^2)/Ksmag/Scale</f>
        <v>-14.179040112543436</v>
      </c>
      <c r="P368" s="9">
        <f>SQRT(EffortOutcomesAG0[[#This Row],[Kpy''i]]^2+EffortOutcomesAG0[[#This Row],[KPy''j]]^2+EffortOutcomesAG0[[#This Row],[KPy''k]]^2)/KTmag/Scale</f>
        <v>11.715733329826165</v>
      </c>
      <c r="Q3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8" s="14">
        <v>44879</v>
      </c>
      <c r="U368" s="9" t="s">
        <v>57</v>
      </c>
      <c r="V368" t="s">
        <v>61</v>
      </c>
      <c r="W368" t="s">
        <v>56</v>
      </c>
      <c r="X368">
        <v>0</v>
      </c>
      <c r="Y368">
        <v>0.66666666666666663</v>
      </c>
      <c r="Z368">
        <v>0.92847857142857138</v>
      </c>
      <c r="AA368">
        <v>1.3927178571428571</v>
      </c>
      <c r="AB368">
        <v>2.089076785714286</v>
      </c>
      <c r="AC368">
        <v>0</v>
      </c>
      <c r="AD368">
        <v>0.47868034666714532</v>
      </c>
      <c r="AE368">
        <v>0.71802052000071803</v>
      </c>
      <c r="AF368">
        <v>0</v>
      </c>
      <c r="AJ368">
        <v>367</v>
      </c>
      <c r="AK368">
        <f>SUBTOTAL(9,EffortOutcomesAG0[[#This Row],[Allocation]:[Iin]])</f>
        <v>6.2736407476202443</v>
      </c>
      <c r="AL368" t="str">
        <f>EffortOutcomesAG0[[#This Row],[WARDS]]&amp;EffortOutcomesAG0[[#This Row],[Role]]&amp;EffortOutcomesAG0[[#This Row],[Shifts]]</f>
        <v>WATTRNAM</v>
      </c>
    </row>
    <row r="369" spans="2:38" x14ac:dyDescent="0.25">
      <c r="B369" s="8">
        <f>IF(EffortOutcomesAG0[[#This Row],[Apn]]=0,10,LOG(EffortOutcomesAG0[[#This Row],[Apn]]))</f>
        <v>0.14386314406447248</v>
      </c>
      <c r="C369" s="8">
        <f>IF(EffortOutcomesAG0[[#This Row],[Ein]]=0,10,LOG(EffortOutcomesAG0[[#This Row],[Ein]]))</f>
        <v>10</v>
      </c>
      <c r="D369" s="8">
        <f>IF(EffortOutcomesAG0[[#This Row],[Iin]]=0,10,LOG(EffortOutcomesAG0[[#This Row],[Iin]]))</f>
        <v>10</v>
      </c>
      <c r="E369" s="8">
        <f>Kx-EffortOutcomesAG0[[#This Row],[Xp]]</f>
        <v>-0.14386314406447248</v>
      </c>
      <c r="F369" s="8">
        <f>Ky-EffortOutcomesAG0[[#This Row],[Yp]]</f>
        <v>-11</v>
      </c>
      <c r="G369" s="8">
        <f>Kz-EffortOutcomesAG0[[#This Row],[Zp]]</f>
        <v>-9</v>
      </c>
      <c r="H369" s="8">
        <f>EffortOutcomesAG0[[#This Row],[Kpy]]*KSc-EffortOutcomesAG0[[#This Row],[KPz]]*KSb</f>
        <v>20</v>
      </c>
      <c r="I369" s="8">
        <f>-1*(EffortOutcomesAG0[[#This Row],[KPx]]*KSc-EffortOutcomesAG0[[#This Row],[KPz]]*KSa)</f>
        <v>-0.14386314406447248</v>
      </c>
      <c r="J369" s="8">
        <f>(EffortOutcomesAG0[[#This Row],[KPx]]*$C$2-EffortOutcomesAG0[[#This Row],[Kpy]]*KSa)</f>
        <v>-1.4386314406447247</v>
      </c>
      <c r="K369" s="8">
        <f>EffortOutcomesAG0[[#This Row],[Kpy]]*KTc-EffortOutcomesAG0[[#This Row],[KPz]]*KTb</f>
        <v>2</v>
      </c>
      <c r="L369" s="8">
        <f>-1*(EffortOutcomesAG0[[#This Row],[KPx]]*KTc-EffortOutcomesAG0[[#This Row],[KPz]]*KTa)</f>
        <v>-18.143863144064472</v>
      </c>
      <c r="M369" s="8">
        <f>(EffortOutcomesAG0[[#This Row],[KPx]]*KTb-EffortOutcomesAG0[[#This Row],[Kpy]]*KTa)</f>
        <v>22.143863144064472</v>
      </c>
      <c r="N369" s="8">
        <f>-EffortOutcomesAG0[[#This Row],[Xp]]*a+EffortOutcomesAG0[[#This Row],[Yp]]*b+EffortOutcomesAG0[[#This Row],[Zp]]*c_</f>
        <v>40</v>
      </c>
      <c r="O369">
        <f>-IF(EffortOutcomesAG0[[#This Row],[Column2]]&gt;0,1,-1)*SQRT(EffortOutcomesAG0[[#This Row],[KPx''i]]^2+EffortOutcomesAG0[[#This Row],[KPx''j]]^2+EffortOutcomesAG0[[#This Row],[KPx''k]]^2)/Ksmag/Scale</f>
        <v>-14.179040112543436</v>
      </c>
      <c r="P369" s="9">
        <f>SQRT(EffortOutcomesAG0[[#This Row],[Kpy''i]]^2+EffortOutcomesAG0[[#This Row],[KPy''j]]^2+EffortOutcomesAG0[[#This Row],[KPy''k]]^2)/KTmag/Scale</f>
        <v>11.715733329826165</v>
      </c>
      <c r="Q3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9" s="14">
        <v>44879</v>
      </c>
      <c r="U369" s="9" t="s">
        <v>54</v>
      </c>
      <c r="V369" t="s">
        <v>61</v>
      </c>
      <c r="W369" t="s">
        <v>56</v>
      </c>
      <c r="X369">
        <v>0</v>
      </c>
      <c r="Y369">
        <v>0.66666666666666663</v>
      </c>
      <c r="Z369">
        <v>0.92847857142857138</v>
      </c>
      <c r="AA369">
        <v>1.3927178571428571</v>
      </c>
      <c r="AB369">
        <v>2.089076785714286</v>
      </c>
      <c r="AC369">
        <v>0</v>
      </c>
      <c r="AD369">
        <v>0.47868034666714532</v>
      </c>
      <c r="AE369">
        <v>0.71802052000071803</v>
      </c>
      <c r="AF369">
        <v>0</v>
      </c>
      <c r="AJ369">
        <v>368</v>
      </c>
      <c r="AK369">
        <f>SUBTOTAL(9,EffortOutcomesAG0[[#This Row],[Allocation]:[Iin]])</f>
        <v>6.2736407476202443</v>
      </c>
      <c r="AL369" t="str">
        <f>EffortOutcomesAG0[[#This Row],[WARDS]]&amp;EffortOutcomesAG0[[#This Row],[Role]]&amp;EffortOutcomesAG0[[#This Row],[Shifts]]</f>
        <v>BANKRNAM</v>
      </c>
    </row>
    <row r="370" spans="2:38" x14ac:dyDescent="0.25">
      <c r="B370" s="8">
        <f>IF(EffortOutcomesAG0[[#This Row],[Apn]]=0,10,LOG(EffortOutcomesAG0[[#This Row],[Apn]]))</f>
        <v>10</v>
      </c>
      <c r="C370" s="8">
        <f>IF(EffortOutcomesAG0[[#This Row],[Ein]]=0,10,LOG(EffortOutcomesAG0[[#This Row],[Ein]]))</f>
        <v>10</v>
      </c>
      <c r="D370" s="8">
        <f>IF(EffortOutcomesAG0[[#This Row],[Iin]]=0,10,LOG(EffortOutcomesAG0[[#This Row],[Iin]]))</f>
        <v>10</v>
      </c>
      <c r="E370" s="8">
        <f>Kx-EffortOutcomesAG0[[#This Row],[Xp]]</f>
        <v>-10</v>
      </c>
      <c r="F370" s="8">
        <f>Ky-EffortOutcomesAG0[[#This Row],[Yp]]</f>
        <v>-11</v>
      </c>
      <c r="G370" s="8">
        <f>Kz-EffortOutcomesAG0[[#This Row],[Zp]]</f>
        <v>-9</v>
      </c>
      <c r="H370" s="8">
        <f>EffortOutcomesAG0[[#This Row],[Kpy]]*KSc-EffortOutcomesAG0[[#This Row],[KPz]]*KSb</f>
        <v>20</v>
      </c>
      <c r="I370" s="8">
        <f>-1*(EffortOutcomesAG0[[#This Row],[KPx]]*KSc-EffortOutcomesAG0[[#This Row],[KPz]]*KSa)</f>
        <v>-10</v>
      </c>
      <c r="J370" s="8">
        <f>(EffortOutcomesAG0[[#This Row],[KPx]]*$C$2-EffortOutcomesAG0[[#This Row],[Kpy]]*KSa)</f>
        <v>-100</v>
      </c>
      <c r="K370" s="8">
        <f>EffortOutcomesAG0[[#This Row],[Kpy]]*KTc-EffortOutcomesAG0[[#This Row],[KPz]]*KTb</f>
        <v>2</v>
      </c>
      <c r="L370" s="8">
        <f>-1*(EffortOutcomesAG0[[#This Row],[KPx]]*KTc-EffortOutcomesAG0[[#This Row],[KPz]]*KTa)</f>
        <v>-28</v>
      </c>
      <c r="M370" s="8">
        <f>(EffortOutcomesAG0[[#This Row],[KPx]]*KTb-EffortOutcomesAG0[[#This Row],[Kpy]]*KTa)</f>
        <v>32</v>
      </c>
      <c r="N370" s="8">
        <f>-EffortOutcomesAG0[[#This Row],[Xp]]*a+EffortOutcomesAG0[[#This Row],[Yp]]*b+EffortOutcomesAG0[[#This Row],[Zp]]*c_</f>
        <v>40</v>
      </c>
      <c r="O370">
        <f>-IF(EffortOutcomesAG0[[#This Row],[Column2]]&gt;0,1,-1)*SQRT(EffortOutcomesAG0[[#This Row],[KPx''i]]^2+EffortOutcomesAG0[[#This Row],[KPx''j]]^2+EffortOutcomesAG0[[#This Row],[KPx''k]]^2)/Ksmag/Scale</f>
        <v>-72.456883730947197</v>
      </c>
      <c r="P370" s="9">
        <f>SQRT(EffortOutcomesAG0[[#This Row],[Kpy''i]]^2+EffortOutcomesAG0[[#This Row],[KPy''j]]^2+EffortOutcomesAG0[[#This Row],[KPy''k]]^2)/KTmag/Scale</f>
        <v>17.37814719698277</v>
      </c>
      <c r="Q3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0" s="14">
        <v>44880</v>
      </c>
      <c r="U370" s="9" t="s">
        <v>76</v>
      </c>
      <c r="V370" t="s">
        <v>61</v>
      </c>
      <c r="W370" t="s">
        <v>56</v>
      </c>
      <c r="X370">
        <v>0</v>
      </c>
      <c r="Y370">
        <v>0</v>
      </c>
      <c r="Z370">
        <v>0</v>
      </c>
      <c r="AJ370">
        <v>369</v>
      </c>
      <c r="AK370">
        <f>SUBTOTAL(9,EffortOutcomesAG0[[#This Row],[Allocation]:[Iin]])</f>
        <v>0</v>
      </c>
      <c r="AL370" t="str">
        <f>EffortOutcomesAG0[[#This Row],[WARDS]]&amp;EffortOutcomesAG0[[#This Row],[Role]]&amp;EffortOutcomesAG0[[#This Row],[Shifts]]</f>
        <v>OtherRNAM</v>
      </c>
    </row>
    <row r="371" spans="2:38" x14ac:dyDescent="0.25">
      <c r="B371" s="8">
        <f>IF(EffortOutcomesAG0[[#This Row],[Apn]]=0,10,LOG(EffortOutcomesAG0[[#This Row],[Apn]]))</f>
        <v>0.27707440663876232</v>
      </c>
      <c r="C371" s="8">
        <f>IF(EffortOutcomesAG0[[#This Row],[Ein]]=0,10,LOG(EffortOutcomesAG0[[#This Row],[Ein]]))</f>
        <v>10</v>
      </c>
      <c r="D371" s="8">
        <f>IF(EffortOutcomesAG0[[#This Row],[Iin]]=0,10,LOG(EffortOutcomesAG0[[#This Row],[Iin]]))</f>
        <v>10</v>
      </c>
      <c r="E371" s="8">
        <f>Kx-EffortOutcomesAG0[[#This Row],[Xp]]</f>
        <v>-0.27707440663876232</v>
      </c>
      <c r="F371" s="8">
        <f>Ky-EffortOutcomesAG0[[#This Row],[Yp]]</f>
        <v>-11</v>
      </c>
      <c r="G371" s="8">
        <f>Kz-EffortOutcomesAG0[[#This Row],[Zp]]</f>
        <v>-9</v>
      </c>
      <c r="H371" s="8">
        <f>EffortOutcomesAG0[[#This Row],[Kpy]]*KSc-EffortOutcomesAG0[[#This Row],[KPz]]*KSb</f>
        <v>20</v>
      </c>
      <c r="I371" s="8">
        <f>-1*(EffortOutcomesAG0[[#This Row],[KPx]]*KSc-EffortOutcomesAG0[[#This Row],[KPz]]*KSa)</f>
        <v>-0.27707440663876232</v>
      </c>
      <c r="J371" s="8">
        <f>(EffortOutcomesAG0[[#This Row],[KPx]]*$C$2-EffortOutcomesAG0[[#This Row],[Kpy]]*KSa)</f>
        <v>-2.7707440663876231</v>
      </c>
      <c r="K371" s="8">
        <f>EffortOutcomesAG0[[#This Row],[Kpy]]*KTc-EffortOutcomesAG0[[#This Row],[KPz]]*KTb</f>
        <v>2</v>
      </c>
      <c r="L371" s="8">
        <f>-1*(EffortOutcomesAG0[[#This Row],[KPx]]*KTc-EffortOutcomesAG0[[#This Row],[KPz]]*KTa)</f>
        <v>-18.277074406638761</v>
      </c>
      <c r="M371" s="8">
        <f>(EffortOutcomesAG0[[#This Row],[KPx]]*KTb-EffortOutcomesAG0[[#This Row],[Kpy]]*KTa)</f>
        <v>22.277074406638761</v>
      </c>
      <c r="N371" s="8">
        <f>-EffortOutcomesAG0[[#This Row],[Xp]]*a+EffortOutcomesAG0[[#This Row],[Yp]]*b+EffortOutcomesAG0[[#This Row],[Zp]]*c_</f>
        <v>40</v>
      </c>
      <c r="O371">
        <f>-IF(EffortOutcomesAG0[[#This Row],[Column2]]&gt;0,1,-1)*SQRT(EffortOutcomesAG0[[#This Row],[KPx''i]]^2+EffortOutcomesAG0[[#This Row],[KPx''j]]^2+EffortOutcomesAG0[[#This Row],[KPx''k]]^2)/Ksmag/Scale</f>
        <v>-14.278546720661673</v>
      </c>
      <c r="P371" s="9">
        <f>SQRT(EffortOutcomesAG0[[#This Row],[Kpy''i]]^2+EffortOutcomesAG0[[#This Row],[KPy''j]]^2+EffortOutcomesAG0[[#This Row],[KPy''k]]^2)/KTmag/Scale</f>
        <v>11.792084159756843</v>
      </c>
      <c r="Q3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1" s="14">
        <v>44880</v>
      </c>
      <c r="U371" s="9" t="s">
        <v>58</v>
      </c>
      <c r="V371" t="s">
        <v>61</v>
      </c>
      <c r="W371" t="s">
        <v>56</v>
      </c>
      <c r="X371">
        <v>0</v>
      </c>
      <c r="Y371">
        <v>0.66666666666666663</v>
      </c>
      <c r="Z371">
        <v>1.2617785714285714</v>
      </c>
      <c r="AA371">
        <v>1.8926678571428572</v>
      </c>
      <c r="AB371">
        <v>2.8390017857142857</v>
      </c>
      <c r="AC371">
        <v>0</v>
      </c>
      <c r="AD371">
        <v>0.3522364815097862</v>
      </c>
      <c r="AE371">
        <v>0.52835472226467928</v>
      </c>
      <c r="AF371">
        <v>0</v>
      </c>
      <c r="AJ371">
        <v>370</v>
      </c>
      <c r="AK371">
        <f>SUBTOTAL(9,EffortOutcomesAG0[[#This Row],[Allocation]:[Iin]])</f>
        <v>7.540706084726847</v>
      </c>
      <c r="AL371" t="str">
        <f>EffortOutcomesAG0[[#This Row],[WARDS]]&amp;EffortOutcomesAG0[[#This Row],[Role]]&amp;EffortOutcomesAG0[[#This Row],[Shifts]]</f>
        <v>WARARNAM</v>
      </c>
    </row>
    <row r="372" spans="2:38" x14ac:dyDescent="0.25">
      <c r="B372" s="8">
        <f>IF(EffortOutcomesAG0[[#This Row],[Apn]]=0,10,LOG(EffortOutcomesAG0[[#This Row],[Apn]]))</f>
        <v>0.27707440663876232</v>
      </c>
      <c r="C372" s="8">
        <f>IF(EffortOutcomesAG0[[#This Row],[Ein]]=0,10,LOG(EffortOutcomesAG0[[#This Row],[Ein]]))</f>
        <v>10</v>
      </c>
      <c r="D372" s="8">
        <f>IF(EffortOutcomesAG0[[#This Row],[Iin]]=0,10,LOG(EffortOutcomesAG0[[#This Row],[Iin]]))</f>
        <v>10</v>
      </c>
      <c r="E372" s="8">
        <f>Kx-EffortOutcomesAG0[[#This Row],[Xp]]</f>
        <v>-0.27707440663876232</v>
      </c>
      <c r="F372" s="8">
        <f>Ky-EffortOutcomesAG0[[#This Row],[Yp]]</f>
        <v>-11</v>
      </c>
      <c r="G372" s="8">
        <f>Kz-EffortOutcomesAG0[[#This Row],[Zp]]</f>
        <v>-9</v>
      </c>
      <c r="H372" s="8">
        <f>EffortOutcomesAG0[[#This Row],[Kpy]]*KSc-EffortOutcomesAG0[[#This Row],[KPz]]*KSb</f>
        <v>20</v>
      </c>
      <c r="I372" s="8">
        <f>-1*(EffortOutcomesAG0[[#This Row],[KPx]]*KSc-EffortOutcomesAG0[[#This Row],[KPz]]*KSa)</f>
        <v>-0.27707440663876232</v>
      </c>
      <c r="J372" s="8">
        <f>(EffortOutcomesAG0[[#This Row],[KPx]]*$C$2-EffortOutcomesAG0[[#This Row],[Kpy]]*KSa)</f>
        <v>-2.7707440663876231</v>
      </c>
      <c r="K372" s="8">
        <f>EffortOutcomesAG0[[#This Row],[Kpy]]*KTc-EffortOutcomesAG0[[#This Row],[KPz]]*KTb</f>
        <v>2</v>
      </c>
      <c r="L372" s="8">
        <f>-1*(EffortOutcomesAG0[[#This Row],[KPx]]*KTc-EffortOutcomesAG0[[#This Row],[KPz]]*KTa)</f>
        <v>-18.277074406638761</v>
      </c>
      <c r="M372" s="8">
        <f>(EffortOutcomesAG0[[#This Row],[KPx]]*KTb-EffortOutcomesAG0[[#This Row],[Kpy]]*KTa)</f>
        <v>22.277074406638761</v>
      </c>
      <c r="N372" s="8">
        <f>-EffortOutcomesAG0[[#This Row],[Xp]]*a+EffortOutcomesAG0[[#This Row],[Yp]]*b+EffortOutcomesAG0[[#This Row],[Zp]]*c_</f>
        <v>40</v>
      </c>
      <c r="O372">
        <f>-IF(EffortOutcomesAG0[[#This Row],[Column2]]&gt;0,1,-1)*SQRT(EffortOutcomesAG0[[#This Row],[KPx''i]]^2+EffortOutcomesAG0[[#This Row],[KPx''j]]^2+EffortOutcomesAG0[[#This Row],[KPx''k]]^2)/Ksmag/Scale</f>
        <v>-14.278546720661673</v>
      </c>
      <c r="P372" s="9">
        <f>SQRT(EffortOutcomesAG0[[#This Row],[Kpy''i]]^2+EffortOutcomesAG0[[#This Row],[KPy''j]]^2+EffortOutcomesAG0[[#This Row],[KPy''k]]^2)/KTmag/Scale</f>
        <v>11.792084159756843</v>
      </c>
      <c r="Q3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2" s="14">
        <v>44880</v>
      </c>
      <c r="U372" s="9" t="s">
        <v>57</v>
      </c>
      <c r="V372" t="s">
        <v>61</v>
      </c>
      <c r="W372" t="s">
        <v>56</v>
      </c>
      <c r="X372">
        <v>0</v>
      </c>
      <c r="Y372">
        <v>0.66666666666666663</v>
      </c>
      <c r="Z372">
        <v>1.2617785714285714</v>
      </c>
      <c r="AA372">
        <v>1.8926678571428572</v>
      </c>
      <c r="AB372">
        <v>2.8390017857142857</v>
      </c>
      <c r="AC372">
        <v>0</v>
      </c>
      <c r="AD372">
        <v>0.3522364815097862</v>
      </c>
      <c r="AE372">
        <v>0.52835472226467928</v>
      </c>
      <c r="AF372">
        <v>0</v>
      </c>
      <c r="AJ372">
        <v>371</v>
      </c>
      <c r="AK372">
        <f>SUBTOTAL(9,EffortOutcomesAG0[[#This Row],[Allocation]:[Iin]])</f>
        <v>7.540706084726847</v>
      </c>
      <c r="AL372" t="str">
        <f>EffortOutcomesAG0[[#This Row],[WARDS]]&amp;EffortOutcomesAG0[[#This Row],[Role]]&amp;EffortOutcomesAG0[[#This Row],[Shifts]]</f>
        <v>WATTRNAM</v>
      </c>
    </row>
    <row r="373" spans="2:38" x14ac:dyDescent="0.25">
      <c r="B373" s="8">
        <f>IF(EffortOutcomesAG0[[#This Row],[Apn]]=0,10,LOG(EffortOutcomesAG0[[#This Row],[Apn]]))</f>
        <v>0.27707440663876232</v>
      </c>
      <c r="C373" s="8">
        <f>IF(EffortOutcomesAG0[[#This Row],[Ein]]=0,10,LOG(EffortOutcomesAG0[[#This Row],[Ein]]))</f>
        <v>10</v>
      </c>
      <c r="D373" s="8">
        <f>IF(EffortOutcomesAG0[[#This Row],[Iin]]=0,10,LOG(EffortOutcomesAG0[[#This Row],[Iin]]))</f>
        <v>10</v>
      </c>
      <c r="E373" s="8">
        <f>Kx-EffortOutcomesAG0[[#This Row],[Xp]]</f>
        <v>-0.27707440663876232</v>
      </c>
      <c r="F373" s="8">
        <f>Ky-EffortOutcomesAG0[[#This Row],[Yp]]</f>
        <v>-11</v>
      </c>
      <c r="G373" s="8">
        <f>Kz-EffortOutcomesAG0[[#This Row],[Zp]]</f>
        <v>-9</v>
      </c>
      <c r="H373" s="8">
        <f>EffortOutcomesAG0[[#This Row],[Kpy]]*KSc-EffortOutcomesAG0[[#This Row],[KPz]]*KSb</f>
        <v>20</v>
      </c>
      <c r="I373" s="8">
        <f>-1*(EffortOutcomesAG0[[#This Row],[KPx]]*KSc-EffortOutcomesAG0[[#This Row],[KPz]]*KSa)</f>
        <v>-0.27707440663876232</v>
      </c>
      <c r="J373" s="8">
        <f>(EffortOutcomesAG0[[#This Row],[KPx]]*$C$2-EffortOutcomesAG0[[#This Row],[Kpy]]*KSa)</f>
        <v>-2.7707440663876231</v>
      </c>
      <c r="K373" s="8">
        <f>EffortOutcomesAG0[[#This Row],[Kpy]]*KTc-EffortOutcomesAG0[[#This Row],[KPz]]*KTb</f>
        <v>2</v>
      </c>
      <c r="L373" s="8">
        <f>-1*(EffortOutcomesAG0[[#This Row],[KPx]]*KTc-EffortOutcomesAG0[[#This Row],[KPz]]*KTa)</f>
        <v>-18.277074406638761</v>
      </c>
      <c r="M373" s="8">
        <f>(EffortOutcomesAG0[[#This Row],[KPx]]*KTb-EffortOutcomesAG0[[#This Row],[Kpy]]*KTa)</f>
        <v>22.277074406638761</v>
      </c>
      <c r="N373" s="8">
        <f>-EffortOutcomesAG0[[#This Row],[Xp]]*a+EffortOutcomesAG0[[#This Row],[Yp]]*b+EffortOutcomesAG0[[#This Row],[Zp]]*c_</f>
        <v>40</v>
      </c>
      <c r="O373">
        <f>-IF(EffortOutcomesAG0[[#This Row],[Column2]]&gt;0,1,-1)*SQRT(EffortOutcomesAG0[[#This Row],[KPx''i]]^2+EffortOutcomesAG0[[#This Row],[KPx''j]]^2+EffortOutcomesAG0[[#This Row],[KPx''k]]^2)/Ksmag/Scale</f>
        <v>-14.278546720661673</v>
      </c>
      <c r="P373" s="9">
        <f>SQRT(EffortOutcomesAG0[[#This Row],[Kpy''i]]^2+EffortOutcomesAG0[[#This Row],[KPy''j]]^2+EffortOutcomesAG0[[#This Row],[KPy''k]]^2)/KTmag/Scale</f>
        <v>11.792084159756843</v>
      </c>
      <c r="Q3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3" s="14">
        <v>44880</v>
      </c>
      <c r="U373" s="9" t="s">
        <v>54</v>
      </c>
      <c r="V373" t="s">
        <v>61</v>
      </c>
      <c r="W373" t="s">
        <v>56</v>
      </c>
      <c r="X373">
        <v>0</v>
      </c>
      <c r="Y373">
        <v>0.66666666666666663</v>
      </c>
      <c r="Z373">
        <v>1.2617785714285714</v>
      </c>
      <c r="AA373">
        <v>1.8926678571428572</v>
      </c>
      <c r="AB373">
        <v>2.8390017857142857</v>
      </c>
      <c r="AC373">
        <v>0</v>
      </c>
      <c r="AD373">
        <v>0.3522364815097862</v>
      </c>
      <c r="AE373">
        <v>0.52835472226467928</v>
      </c>
      <c r="AF373">
        <v>0</v>
      </c>
      <c r="AJ373">
        <v>372</v>
      </c>
      <c r="AK373">
        <f>SUBTOTAL(9,EffortOutcomesAG0[[#This Row],[Allocation]:[Iin]])</f>
        <v>7.540706084726847</v>
      </c>
      <c r="AL373" t="str">
        <f>EffortOutcomesAG0[[#This Row],[WARDS]]&amp;EffortOutcomesAG0[[#This Row],[Role]]&amp;EffortOutcomesAG0[[#This Row],[Shifts]]</f>
        <v>BANKRNAM</v>
      </c>
    </row>
    <row r="374" spans="2:38" x14ac:dyDescent="0.25">
      <c r="B374" s="8">
        <f>IF(EffortOutcomesAG0[[#This Row],[Apn]]=0,10,LOG(EffortOutcomesAG0[[#This Row],[Apn]]))</f>
        <v>10</v>
      </c>
      <c r="C374" s="8">
        <f>IF(EffortOutcomesAG0[[#This Row],[Ein]]=0,10,LOG(EffortOutcomesAG0[[#This Row],[Ein]]))</f>
        <v>10</v>
      </c>
      <c r="D374" s="8">
        <f>IF(EffortOutcomesAG0[[#This Row],[Iin]]=0,10,LOG(EffortOutcomesAG0[[#This Row],[Iin]]))</f>
        <v>10</v>
      </c>
      <c r="E374" s="8">
        <f>Kx-EffortOutcomesAG0[[#This Row],[Xp]]</f>
        <v>-10</v>
      </c>
      <c r="F374" s="8">
        <f>Ky-EffortOutcomesAG0[[#This Row],[Yp]]</f>
        <v>-11</v>
      </c>
      <c r="G374" s="8">
        <f>Kz-EffortOutcomesAG0[[#This Row],[Zp]]</f>
        <v>-9</v>
      </c>
      <c r="H374" s="8">
        <f>EffortOutcomesAG0[[#This Row],[Kpy]]*KSc-EffortOutcomesAG0[[#This Row],[KPz]]*KSb</f>
        <v>20</v>
      </c>
      <c r="I374" s="8">
        <f>-1*(EffortOutcomesAG0[[#This Row],[KPx]]*KSc-EffortOutcomesAG0[[#This Row],[KPz]]*KSa)</f>
        <v>-10</v>
      </c>
      <c r="J374" s="8">
        <f>(EffortOutcomesAG0[[#This Row],[KPx]]*$C$2-EffortOutcomesAG0[[#This Row],[Kpy]]*KSa)</f>
        <v>-100</v>
      </c>
      <c r="K374" s="8">
        <f>EffortOutcomesAG0[[#This Row],[Kpy]]*KTc-EffortOutcomesAG0[[#This Row],[KPz]]*KTb</f>
        <v>2</v>
      </c>
      <c r="L374" s="8">
        <f>-1*(EffortOutcomesAG0[[#This Row],[KPx]]*KTc-EffortOutcomesAG0[[#This Row],[KPz]]*KTa)</f>
        <v>-28</v>
      </c>
      <c r="M374" s="8">
        <f>(EffortOutcomesAG0[[#This Row],[KPx]]*KTb-EffortOutcomesAG0[[#This Row],[Kpy]]*KTa)</f>
        <v>32</v>
      </c>
      <c r="N374" s="8">
        <f>-EffortOutcomesAG0[[#This Row],[Xp]]*a+EffortOutcomesAG0[[#This Row],[Yp]]*b+EffortOutcomesAG0[[#This Row],[Zp]]*c_</f>
        <v>40</v>
      </c>
      <c r="O374">
        <f>-IF(EffortOutcomesAG0[[#This Row],[Column2]]&gt;0,1,-1)*SQRT(EffortOutcomesAG0[[#This Row],[KPx''i]]^2+EffortOutcomesAG0[[#This Row],[KPx''j]]^2+EffortOutcomesAG0[[#This Row],[KPx''k]]^2)/Ksmag/Scale</f>
        <v>-72.456883730947197</v>
      </c>
      <c r="P374" s="9">
        <f>SQRT(EffortOutcomesAG0[[#This Row],[Kpy''i]]^2+EffortOutcomesAG0[[#This Row],[KPy''j]]^2+EffortOutcomesAG0[[#This Row],[KPy''k]]^2)/KTmag/Scale</f>
        <v>17.37814719698277</v>
      </c>
      <c r="Q3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4" s="14">
        <v>44881</v>
      </c>
      <c r="U374" s="9" t="s">
        <v>76</v>
      </c>
      <c r="V374" t="s">
        <v>61</v>
      </c>
      <c r="W374" t="s">
        <v>56</v>
      </c>
      <c r="X374">
        <v>0</v>
      </c>
      <c r="Y374">
        <v>0</v>
      </c>
      <c r="Z374">
        <v>0</v>
      </c>
      <c r="AJ374">
        <v>373</v>
      </c>
      <c r="AK374">
        <f>SUBTOTAL(9,EffortOutcomesAG0[[#This Row],[Allocation]:[Iin]])</f>
        <v>0</v>
      </c>
      <c r="AL374" t="str">
        <f>EffortOutcomesAG0[[#This Row],[WARDS]]&amp;EffortOutcomesAG0[[#This Row],[Role]]&amp;EffortOutcomesAG0[[#This Row],[Shifts]]</f>
        <v>OtherRNAM</v>
      </c>
    </row>
    <row r="375" spans="2:38" x14ac:dyDescent="0.25">
      <c r="B375" s="8">
        <f>IF(EffortOutcomesAG0[[#This Row],[Apn]]=0,10,LOG(EffortOutcomesAG0[[#This Row],[Apn]]))</f>
        <v>0.27707440663876232</v>
      </c>
      <c r="C375" s="8">
        <f>IF(EffortOutcomesAG0[[#This Row],[Ein]]=0,10,LOG(EffortOutcomesAG0[[#This Row],[Ein]]))</f>
        <v>10</v>
      </c>
      <c r="D375" s="8">
        <f>IF(EffortOutcomesAG0[[#This Row],[Iin]]=0,10,LOG(EffortOutcomesAG0[[#This Row],[Iin]]))</f>
        <v>10</v>
      </c>
      <c r="E375" s="8">
        <f>Kx-EffortOutcomesAG0[[#This Row],[Xp]]</f>
        <v>-0.27707440663876232</v>
      </c>
      <c r="F375" s="8">
        <f>Ky-EffortOutcomesAG0[[#This Row],[Yp]]</f>
        <v>-11</v>
      </c>
      <c r="G375" s="8">
        <f>Kz-EffortOutcomesAG0[[#This Row],[Zp]]</f>
        <v>-9</v>
      </c>
      <c r="H375" s="8">
        <f>EffortOutcomesAG0[[#This Row],[Kpy]]*KSc-EffortOutcomesAG0[[#This Row],[KPz]]*KSb</f>
        <v>20</v>
      </c>
      <c r="I375" s="8">
        <f>-1*(EffortOutcomesAG0[[#This Row],[KPx]]*KSc-EffortOutcomesAG0[[#This Row],[KPz]]*KSa)</f>
        <v>-0.27707440663876232</v>
      </c>
      <c r="J375" s="8">
        <f>(EffortOutcomesAG0[[#This Row],[KPx]]*$C$2-EffortOutcomesAG0[[#This Row],[Kpy]]*KSa)</f>
        <v>-2.7707440663876231</v>
      </c>
      <c r="K375" s="8">
        <f>EffortOutcomesAG0[[#This Row],[Kpy]]*KTc-EffortOutcomesAG0[[#This Row],[KPz]]*KTb</f>
        <v>2</v>
      </c>
      <c r="L375" s="8">
        <f>-1*(EffortOutcomesAG0[[#This Row],[KPx]]*KTc-EffortOutcomesAG0[[#This Row],[KPz]]*KTa)</f>
        <v>-18.277074406638761</v>
      </c>
      <c r="M375" s="8">
        <f>(EffortOutcomesAG0[[#This Row],[KPx]]*KTb-EffortOutcomesAG0[[#This Row],[Kpy]]*KTa)</f>
        <v>22.277074406638761</v>
      </c>
      <c r="N375" s="8">
        <f>-EffortOutcomesAG0[[#This Row],[Xp]]*a+EffortOutcomesAG0[[#This Row],[Yp]]*b+EffortOutcomesAG0[[#This Row],[Zp]]*c_</f>
        <v>40</v>
      </c>
      <c r="O375">
        <f>-IF(EffortOutcomesAG0[[#This Row],[Column2]]&gt;0,1,-1)*SQRT(EffortOutcomesAG0[[#This Row],[KPx''i]]^2+EffortOutcomesAG0[[#This Row],[KPx''j]]^2+EffortOutcomesAG0[[#This Row],[KPx''k]]^2)/Ksmag/Scale</f>
        <v>-14.278546720661673</v>
      </c>
      <c r="P375" s="9">
        <f>SQRT(EffortOutcomesAG0[[#This Row],[Kpy''i]]^2+EffortOutcomesAG0[[#This Row],[KPy''j]]^2+EffortOutcomesAG0[[#This Row],[KPy''k]]^2)/KTmag/Scale</f>
        <v>11.792084159756843</v>
      </c>
      <c r="Q3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5" s="14">
        <v>44881</v>
      </c>
      <c r="U375" s="9" t="s">
        <v>54</v>
      </c>
      <c r="V375" t="s">
        <v>61</v>
      </c>
      <c r="W375" t="s">
        <v>56</v>
      </c>
      <c r="X375">
        <v>0</v>
      </c>
      <c r="Y375">
        <v>0.66666666666666663</v>
      </c>
      <c r="Z375">
        <v>1.2617785714285714</v>
      </c>
      <c r="AA375">
        <v>1.8926678571428572</v>
      </c>
      <c r="AB375">
        <v>2.8390017857142857</v>
      </c>
      <c r="AC375">
        <v>0</v>
      </c>
      <c r="AD375">
        <v>0.3522364815097862</v>
      </c>
      <c r="AE375">
        <v>0.52835472226467928</v>
      </c>
      <c r="AF375">
        <v>0</v>
      </c>
      <c r="AJ375">
        <v>374</v>
      </c>
      <c r="AK375">
        <f>SUBTOTAL(9,EffortOutcomesAG0[[#This Row],[Allocation]:[Iin]])</f>
        <v>7.540706084726847</v>
      </c>
      <c r="AL375" t="str">
        <f>EffortOutcomesAG0[[#This Row],[WARDS]]&amp;EffortOutcomesAG0[[#This Row],[Role]]&amp;EffortOutcomesAG0[[#This Row],[Shifts]]</f>
        <v>BANKRNAM</v>
      </c>
    </row>
    <row r="376" spans="2:38" x14ac:dyDescent="0.25">
      <c r="B376" s="8">
        <f>IF(EffortOutcomesAG0[[#This Row],[Apn]]=0,10,LOG(EffortOutcomesAG0[[#This Row],[Apn]]))</f>
        <v>0.27707440663876232</v>
      </c>
      <c r="C376" s="8">
        <f>IF(EffortOutcomesAG0[[#This Row],[Ein]]=0,10,LOG(EffortOutcomesAG0[[#This Row],[Ein]]))</f>
        <v>10</v>
      </c>
      <c r="D376" s="8">
        <f>IF(EffortOutcomesAG0[[#This Row],[Iin]]=0,10,LOG(EffortOutcomesAG0[[#This Row],[Iin]]))</f>
        <v>10</v>
      </c>
      <c r="E376" s="8">
        <f>Kx-EffortOutcomesAG0[[#This Row],[Xp]]</f>
        <v>-0.27707440663876232</v>
      </c>
      <c r="F376" s="8">
        <f>Ky-EffortOutcomesAG0[[#This Row],[Yp]]</f>
        <v>-11</v>
      </c>
      <c r="G376" s="8">
        <f>Kz-EffortOutcomesAG0[[#This Row],[Zp]]</f>
        <v>-9</v>
      </c>
      <c r="H376" s="8">
        <f>EffortOutcomesAG0[[#This Row],[Kpy]]*KSc-EffortOutcomesAG0[[#This Row],[KPz]]*KSb</f>
        <v>20</v>
      </c>
      <c r="I376" s="8">
        <f>-1*(EffortOutcomesAG0[[#This Row],[KPx]]*KSc-EffortOutcomesAG0[[#This Row],[KPz]]*KSa)</f>
        <v>-0.27707440663876232</v>
      </c>
      <c r="J376" s="8">
        <f>(EffortOutcomesAG0[[#This Row],[KPx]]*$C$2-EffortOutcomesAG0[[#This Row],[Kpy]]*KSa)</f>
        <v>-2.7707440663876231</v>
      </c>
      <c r="K376" s="8">
        <f>EffortOutcomesAG0[[#This Row],[Kpy]]*KTc-EffortOutcomesAG0[[#This Row],[KPz]]*KTb</f>
        <v>2</v>
      </c>
      <c r="L376" s="8">
        <f>-1*(EffortOutcomesAG0[[#This Row],[KPx]]*KTc-EffortOutcomesAG0[[#This Row],[KPz]]*KTa)</f>
        <v>-18.277074406638761</v>
      </c>
      <c r="M376" s="8">
        <f>(EffortOutcomesAG0[[#This Row],[KPx]]*KTb-EffortOutcomesAG0[[#This Row],[Kpy]]*KTa)</f>
        <v>22.277074406638761</v>
      </c>
      <c r="N376" s="8">
        <f>-EffortOutcomesAG0[[#This Row],[Xp]]*a+EffortOutcomesAG0[[#This Row],[Yp]]*b+EffortOutcomesAG0[[#This Row],[Zp]]*c_</f>
        <v>40</v>
      </c>
      <c r="O376">
        <f>-IF(EffortOutcomesAG0[[#This Row],[Column2]]&gt;0,1,-1)*SQRT(EffortOutcomesAG0[[#This Row],[KPx''i]]^2+EffortOutcomesAG0[[#This Row],[KPx''j]]^2+EffortOutcomesAG0[[#This Row],[KPx''k]]^2)/Ksmag/Scale</f>
        <v>-14.278546720661673</v>
      </c>
      <c r="P376" s="9">
        <f>SQRT(EffortOutcomesAG0[[#This Row],[Kpy''i]]^2+EffortOutcomesAG0[[#This Row],[KPy''j]]^2+EffortOutcomesAG0[[#This Row],[KPy''k]]^2)/KTmag/Scale</f>
        <v>11.792084159756843</v>
      </c>
      <c r="Q3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6" s="14">
        <v>44881</v>
      </c>
      <c r="U376" s="9" t="s">
        <v>58</v>
      </c>
      <c r="V376" t="s">
        <v>61</v>
      </c>
      <c r="W376" t="s">
        <v>56</v>
      </c>
      <c r="X376">
        <v>0</v>
      </c>
      <c r="Y376">
        <v>0.66666666666666663</v>
      </c>
      <c r="Z376">
        <v>1.2617785714285714</v>
      </c>
      <c r="AA376">
        <v>1.8926678571428572</v>
      </c>
      <c r="AB376">
        <v>2.8390017857142857</v>
      </c>
      <c r="AC376">
        <v>0</v>
      </c>
      <c r="AD376">
        <v>0.3522364815097862</v>
      </c>
      <c r="AE376">
        <v>0.52835472226467928</v>
      </c>
      <c r="AF376">
        <v>0</v>
      </c>
      <c r="AJ376">
        <v>375</v>
      </c>
      <c r="AK376">
        <f>SUBTOTAL(9,EffortOutcomesAG0[[#This Row],[Allocation]:[Iin]])</f>
        <v>7.540706084726847</v>
      </c>
      <c r="AL376" t="str">
        <f>EffortOutcomesAG0[[#This Row],[WARDS]]&amp;EffortOutcomesAG0[[#This Row],[Role]]&amp;EffortOutcomesAG0[[#This Row],[Shifts]]</f>
        <v>WARARNAM</v>
      </c>
    </row>
    <row r="377" spans="2:38" x14ac:dyDescent="0.25">
      <c r="B377" s="8">
        <f>IF(EffortOutcomesAG0[[#This Row],[Apn]]=0,10,LOG(EffortOutcomesAG0[[#This Row],[Apn]]))</f>
        <v>0.27707440663876232</v>
      </c>
      <c r="C377" s="8">
        <f>IF(EffortOutcomesAG0[[#This Row],[Ein]]=0,10,LOG(EffortOutcomesAG0[[#This Row],[Ein]]))</f>
        <v>10</v>
      </c>
      <c r="D377" s="8">
        <f>IF(EffortOutcomesAG0[[#This Row],[Iin]]=0,10,LOG(EffortOutcomesAG0[[#This Row],[Iin]]))</f>
        <v>10</v>
      </c>
      <c r="E377" s="8">
        <f>Kx-EffortOutcomesAG0[[#This Row],[Xp]]</f>
        <v>-0.27707440663876232</v>
      </c>
      <c r="F377" s="8">
        <f>Ky-EffortOutcomesAG0[[#This Row],[Yp]]</f>
        <v>-11</v>
      </c>
      <c r="G377" s="8">
        <f>Kz-EffortOutcomesAG0[[#This Row],[Zp]]</f>
        <v>-9</v>
      </c>
      <c r="H377" s="8">
        <f>EffortOutcomesAG0[[#This Row],[Kpy]]*KSc-EffortOutcomesAG0[[#This Row],[KPz]]*KSb</f>
        <v>20</v>
      </c>
      <c r="I377" s="8">
        <f>-1*(EffortOutcomesAG0[[#This Row],[KPx]]*KSc-EffortOutcomesAG0[[#This Row],[KPz]]*KSa)</f>
        <v>-0.27707440663876232</v>
      </c>
      <c r="J377" s="8">
        <f>(EffortOutcomesAG0[[#This Row],[KPx]]*$C$2-EffortOutcomesAG0[[#This Row],[Kpy]]*KSa)</f>
        <v>-2.7707440663876231</v>
      </c>
      <c r="K377" s="8">
        <f>EffortOutcomesAG0[[#This Row],[Kpy]]*KTc-EffortOutcomesAG0[[#This Row],[KPz]]*KTb</f>
        <v>2</v>
      </c>
      <c r="L377" s="8">
        <f>-1*(EffortOutcomesAG0[[#This Row],[KPx]]*KTc-EffortOutcomesAG0[[#This Row],[KPz]]*KTa)</f>
        <v>-18.277074406638761</v>
      </c>
      <c r="M377" s="8">
        <f>(EffortOutcomesAG0[[#This Row],[KPx]]*KTb-EffortOutcomesAG0[[#This Row],[Kpy]]*KTa)</f>
        <v>22.277074406638761</v>
      </c>
      <c r="N377" s="8">
        <f>-EffortOutcomesAG0[[#This Row],[Xp]]*a+EffortOutcomesAG0[[#This Row],[Yp]]*b+EffortOutcomesAG0[[#This Row],[Zp]]*c_</f>
        <v>40</v>
      </c>
      <c r="O377">
        <f>-IF(EffortOutcomesAG0[[#This Row],[Column2]]&gt;0,1,-1)*SQRT(EffortOutcomesAG0[[#This Row],[KPx''i]]^2+EffortOutcomesAG0[[#This Row],[KPx''j]]^2+EffortOutcomesAG0[[#This Row],[KPx''k]]^2)/Ksmag/Scale</f>
        <v>-14.278546720661673</v>
      </c>
      <c r="P377" s="9">
        <f>SQRT(EffortOutcomesAG0[[#This Row],[Kpy''i]]^2+EffortOutcomesAG0[[#This Row],[KPy''j]]^2+EffortOutcomesAG0[[#This Row],[KPy''k]]^2)/KTmag/Scale</f>
        <v>11.792084159756843</v>
      </c>
      <c r="Q3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7" s="14">
        <v>44881</v>
      </c>
      <c r="U377" s="9" t="s">
        <v>57</v>
      </c>
      <c r="V377" t="s">
        <v>61</v>
      </c>
      <c r="W377" t="s">
        <v>56</v>
      </c>
      <c r="X377">
        <v>0</v>
      </c>
      <c r="Y377">
        <v>0.66666666666666663</v>
      </c>
      <c r="Z377">
        <v>1.2617785714285714</v>
      </c>
      <c r="AA377">
        <v>1.8926678571428572</v>
      </c>
      <c r="AB377">
        <v>2.8390017857142857</v>
      </c>
      <c r="AC377">
        <v>0</v>
      </c>
      <c r="AD377">
        <v>0.3522364815097862</v>
      </c>
      <c r="AE377">
        <v>0.52835472226467928</v>
      </c>
      <c r="AF377">
        <v>0</v>
      </c>
      <c r="AJ377">
        <v>376</v>
      </c>
      <c r="AK377">
        <f>SUBTOTAL(9,EffortOutcomesAG0[[#This Row],[Allocation]:[Iin]])</f>
        <v>7.540706084726847</v>
      </c>
      <c r="AL377" t="str">
        <f>EffortOutcomesAG0[[#This Row],[WARDS]]&amp;EffortOutcomesAG0[[#This Row],[Role]]&amp;EffortOutcomesAG0[[#This Row],[Shifts]]</f>
        <v>WATTRNAM</v>
      </c>
    </row>
    <row r="378" spans="2:38" x14ac:dyDescent="0.25">
      <c r="B378" s="8">
        <f>IF(EffortOutcomesAG0[[#This Row],[Apn]]=0,10,LOG(EffortOutcomesAG0[[#This Row],[Apn]]))</f>
        <v>0.18626699261755977</v>
      </c>
      <c r="C378" s="8">
        <f>IF(EffortOutcomesAG0[[#This Row],[Ein]]=0,10,LOG(EffortOutcomesAG0[[#This Row],[Ein]]))</f>
        <v>10</v>
      </c>
      <c r="D378" s="8">
        <f>IF(EffortOutcomesAG0[[#This Row],[Iin]]=0,10,LOG(EffortOutcomesAG0[[#This Row],[Iin]]))</f>
        <v>10</v>
      </c>
      <c r="E378" s="8">
        <f>Kx-EffortOutcomesAG0[[#This Row],[Xp]]</f>
        <v>-0.18626699261755977</v>
      </c>
      <c r="F378" s="8">
        <f>Ky-EffortOutcomesAG0[[#This Row],[Yp]]</f>
        <v>-11</v>
      </c>
      <c r="G378" s="8">
        <f>Kz-EffortOutcomesAG0[[#This Row],[Zp]]</f>
        <v>-9</v>
      </c>
      <c r="H378" s="8">
        <f>EffortOutcomesAG0[[#This Row],[Kpy]]*KSc-EffortOutcomesAG0[[#This Row],[KPz]]*KSb</f>
        <v>20</v>
      </c>
      <c r="I378" s="8">
        <f>-1*(EffortOutcomesAG0[[#This Row],[KPx]]*KSc-EffortOutcomesAG0[[#This Row],[KPz]]*KSa)</f>
        <v>-0.18626699261755977</v>
      </c>
      <c r="J378" s="8">
        <f>(EffortOutcomesAG0[[#This Row],[KPx]]*$C$2-EffortOutcomesAG0[[#This Row],[Kpy]]*KSa)</f>
        <v>-1.8626699261755977</v>
      </c>
      <c r="K378" s="8">
        <f>EffortOutcomesAG0[[#This Row],[Kpy]]*KTc-EffortOutcomesAG0[[#This Row],[KPz]]*KTb</f>
        <v>2</v>
      </c>
      <c r="L378" s="8">
        <f>-1*(EffortOutcomesAG0[[#This Row],[KPx]]*KTc-EffortOutcomesAG0[[#This Row],[KPz]]*KTa)</f>
        <v>-18.186266992617561</v>
      </c>
      <c r="M378" s="8">
        <f>(EffortOutcomesAG0[[#This Row],[KPx]]*KTb-EffortOutcomesAG0[[#This Row],[Kpy]]*KTa)</f>
        <v>22.186266992617561</v>
      </c>
      <c r="N378" s="8">
        <f>-EffortOutcomesAG0[[#This Row],[Xp]]*a+EffortOutcomesAG0[[#This Row],[Yp]]*b+EffortOutcomesAG0[[#This Row],[Zp]]*c_</f>
        <v>40</v>
      </c>
      <c r="O378">
        <f>-IF(EffortOutcomesAG0[[#This Row],[Column2]]&gt;0,1,-1)*SQRT(EffortOutcomesAG0[[#This Row],[KPx''i]]^2+EffortOutcomesAG0[[#This Row],[KPx''j]]^2+EffortOutcomesAG0[[#This Row],[KPx''k]]^2)/Ksmag/Scale</f>
        <v>-14.203947244453172</v>
      </c>
      <c r="P378" s="9">
        <f>SQRT(EffortOutcomesAG0[[#This Row],[Kpy''i]]^2+EffortOutcomesAG0[[#This Row],[KPy''j]]^2+EffortOutcomesAG0[[#This Row],[KPy''k]]^2)/KTmag/Scale</f>
        <v>11.740036557257694</v>
      </c>
      <c r="Q3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8" s="14">
        <v>44882</v>
      </c>
      <c r="U378" s="9" t="s">
        <v>57</v>
      </c>
      <c r="V378" t="s">
        <v>61</v>
      </c>
      <c r="W378" t="s">
        <v>56</v>
      </c>
      <c r="X378">
        <v>0</v>
      </c>
      <c r="Y378">
        <v>0.66666666666666663</v>
      </c>
      <c r="Z378">
        <v>1.0237071428571427</v>
      </c>
      <c r="AA378">
        <v>1.5355607142857142</v>
      </c>
      <c r="AB378">
        <v>2.3033410714285716</v>
      </c>
      <c r="AC378">
        <v>0</v>
      </c>
      <c r="AD378">
        <v>0.43415194232601551</v>
      </c>
      <c r="AE378">
        <v>0.65122791348902342</v>
      </c>
      <c r="AF378">
        <v>0</v>
      </c>
      <c r="AJ378">
        <v>377</v>
      </c>
      <c r="AK378">
        <f>SUBTOTAL(9,EffortOutcomesAG0[[#This Row],[Allocation]:[Iin]])</f>
        <v>6.6146554510531343</v>
      </c>
      <c r="AL378" t="str">
        <f>EffortOutcomesAG0[[#This Row],[WARDS]]&amp;EffortOutcomesAG0[[#This Row],[Role]]&amp;EffortOutcomesAG0[[#This Row],[Shifts]]</f>
        <v>WATTRNAM</v>
      </c>
    </row>
    <row r="379" spans="2:38" x14ac:dyDescent="0.25">
      <c r="B379" s="8">
        <f>IF(EffortOutcomesAG0[[#This Row],[Apn]]=0,10,LOG(EffortOutcomesAG0[[#This Row],[Apn]]))</f>
        <v>10</v>
      </c>
      <c r="C379" s="8">
        <f>IF(EffortOutcomesAG0[[#This Row],[Ein]]=0,10,LOG(EffortOutcomesAG0[[#This Row],[Ein]]))</f>
        <v>10</v>
      </c>
      <c r="D379" s="8">
        <f>IF(EffortOutcomesAG0[[#This Row],[Iin]]=0,10,LOG(EffortOutcomesAG0[[#This Row],[Iin]]))</f>
        <v>10</v>
      </c>
      <c r="E379" s="8">
        <f>Kx-EffortOutcomesAG0[[#This Row],[Xp]]</f>
        <v>-10</v>
      </c>
      <c r="F379" s="8">
        <f>Ky-EffortOutcomesAG0[[#This Row],[Yp]]</f>
        <v>-11</v>
      </c>
      <c r="G379" s="8">
        <f>Kz-EffortOutcomesAG0[[#This Row],[Zp]]</f>
        <v>-9</v>
      </c>
      <c r="H379" s="8">
        <f>EffortOutcomesAG0[[#This Row],[Kpy]]*KSc-EffortOutcomesAG0[[#This Row],[KPz]]*KSb</f>
        <v>20</v>
      </c>
      <c r="I379" s="8">
        <f>-1*(EffortOutcomesAG0[[#This Row],[KPx]]*KSc-EffortOutcomesAG0[[#This Row],[KPz]]*KSa)</f>
        <v>-10</v>
      </c>
      <c r="J379" s="8">
        <f>(EffortOutcomesAG0[[#This Row],[KPx]]*$C$2-EffortOutcomesAG0[[#This Row],[Kpy]]*KSa)</f>
        <v>-100</v>
      </c>
      <c r="K379" s="8">
        <f>EffortOutcomesAG0[[#This Row],[Kpy]]*KTc-EffortOutcomesAG0[[#This Row],[KPz]]*KTb</f>
        <v>2</v>
      </c>
      <c r="L379" s="8">
        <f>-1*(EffortOutcomesAG0[[#This Row],[KPx]]*KTc-EffortOutcomesAG0[[#This Row],[KPz]]*KTa)</f>
        <v>-28</v>
      </c>
      <c r="M379" s="8">
        <f>(EffortOutcomesAG0[[#This Row],[KPx]]*KTb-EffortOutcomesAG0[[#This Row],[Kpy]]*KTa)</f>
        <v>32</v>
      </c>
      <c r="N379" s="8">
        <f>-EffortOutcomesAG0[[#This Row],[Xp]]*a+EffortOutcomesAG0[[#This Row],[Yp]]*b+EffortOutcomesAG0[[#This Row],[Zp]]*c_</f>
        <v>40</v>
      </c>
      <c r="O379">
        <f>-IF(EffortOutcomesAG0[[#This Row],[Column2]]&gt;0,1,-1)*SQRT(EffortOutcomesAG0[[#This Row],[KPx''i]]^2+EffortOutcomesAG0[[#This Row],[KPx''j]]^2+EffortOutcomesAG0[[#This Row],[KPx''k]]^2)/Ksmag/Scale</f>
        <v>-72.456883730947197</v>
      </c>
      <c r="P379" s="9">
        <f>SQRT(EffortOutcomesAG0[[#This Row],[Kpy''i]]^2+EffortOutcomesAG0[[#This Row],[KPy''j]]^2+EffortOutcomesAG0[[#This Row],[KPy''k]]^2)/KTmag/Scale</f>
        <v>17.37814719698277</v>
      </c>
      <c r="Q3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9" s="14">
        <v>44882</v>
      </c>
      <c r="U379" s="9" t="s">
        <v>76</v>
      </c>
      <c r="V379" t="s">
        <v>61</v>
      </c>
      <c r="W379" t="s">
        <v>56</v>
      </c>
      <c r="X379">
        <v>0</v>
      </c>
      <c r="Y379">
        <v>0</v>
      </c>
      <c r="Z379">
        <v>0</v>
      </c>
      <c r="AJ379">
        <v>378</v>
      </c>
      <c r="AK379">
        <f>SUBTOTAL(9,EffortOutcomesAG0[[#This Row],[Allocation]:[Iin]])</f>
        <v>0</v>
      </c>
      <c r="AL379" t="str">
        <f>EffortOutcomesAG0[[#This Row],[WARDS]]&amp;EffortOutcomesAG0[[#This Row],[Role]]&amp;EffortOutcomesAG0[[#This Row],[Shifts]]</f>
        <v>OtherRNAM</v>
      </c>
    </row>
    <row r="380" spans="2:38" x14ac:dyDescent="0.25">
      <c r="B380" s="8">
        <f>IF(EffortOutcomesAG0[[#This Row],[Apn]]=0,10,LOG(EffortOutcomesAG0[[#This Row],[Apn]]))</f>
        <v>0.18626699261755977</v>
      </c>
      <c r="C380" s="8">
        <f>IF(EffortOutcomesAG0[[#This Row],[Ein]]=0,10,LOG(EffortOutcomesAG0[[#This Row],[Ein]]))</f>
        <v>10</v>
      </c>
      <c r="D380" s="8">
        <f>IF(EffortOutcomesAG0[[#This Row],[Iin]]=0,10,LOG(EffortOutcomesAG0[[#This Row],[Iin]]))</f>
        <v>10</v>
      </c>
      <c r="E380" s="8">
        <f>Kx-EffortOutcomesAG0[[#This Row],[Xp]]</f>
        <v>-0.18626699261755977</v>
      </c>
      <c r="F380" s="8">
        <f>Ky-EffortOutcomesAG0[[#This Row],[Yp]]</f>
        <v>-11</v>
      </c>
      <c r="G380" s="8">
        <f>Kz-EffortOutcomesAG0[[#This Row],[Zp]]</f>
        <v>-9</v>
      </c>
      <c r="H380" s="8">
        <f>EffortOutcomesAG0[[#This Row],[Kpy]]*KSc-EffortOutcomesAG0[[#This Row],[KPz]]*KSb</f>
        <v>20</v>
      </c>
      <c r="I380" s="8">
        <f>-1*(EffortOutcomesAG0[[#This Row],[KPx]]*KSc-EffortOutcomesAG0[[#This Row],[KPz]]*KSa)</f>
        <v>-0.18626699261755977</v>
      </c>
      <c r="J380" s="8">
        <f>(EffortOutcomesAG0[[#This Row],[KPx]]*$C$2-EffortOutcomesAG0[[#This Row],[Kpy]]*KSa)</f>
        <v>-1.8626699261755977</v>
      </c>
      <c r="K380" s="8">
        <f>EffortOutcomesAG0[[#This Row],[Kpy]]*KTc-EffortOutcomesAG0[[#This Row],[KPz]]*KTb</f>
        <v>2</v>
      </c>
      <c r="L380" s="8">
        <f>-1*(EffortOutcomesAG0[[#This Row],[KPx]]*KTc-EffortOutcomesAG0[[#This Row],[KPz]]*KTa)</f>
        <v>-18.186266992617561</v>
      </c>
      <c r="M380" s="8">
        <f>(EffortOutcomesAG0[[#This Row],[KPx]]*KTb-EffortOutcomesAG0[[#This Row],[Kpy]]*KTa)</f>
        <v>22.186266992617561</v>
      </c>
      <c r="N380" s="8">
        <f>-EffortOutcomesAG0[[#This Row],[Xp]]*a+EffortOutcomesAG0[[#This Row],[Yp]]*b+EffortOutcomesAG0[[#This Row],[Zp]]*c_</f>
        <v>40</v>
      </c>
      <c r="O380">
        <f>-IF(EffortOutcomesAG0[[#This Row],[Column2]]&gt;0,1,-1)*SQRT(EffortOutcomesAG0[[#This Row],[KPx''i]]^2+EffortOutcomesAG0[[#This Row],[KPx''j]]^2+EffortOutcomesAG0[[#This Row],[KPx''k]]^2)/Ksmag/Scale</f>
        <v>-14.203947244453172</v>
      </c>
      <c r="P380" s="9">
        <f>SQRT(EffortOutcomesAG0[[#This Row],[Kpy''i]]^2+EffortOutcomesAG0[[#This Row],[KPy''j]]^2+EffortOutcomesAG0[[#This Row],[KPy''k]]^2)/KTmag/Scale</f>
        <v>11.740036557257694</v>
      </c>
      <c r="Q3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0" s="14">
        <v>44882</v>
      </c>
      <c r="U380" s="9" t="s">
        <v>54</v>
      </c>
      <c r="V380" t="s">
        <v>61</v>
      </c>
      <c r="W380" t="s">
        <v>56</v>
      </c>
      <c r="X380">
        <v>0</v>
      </c>
      <c r="Y380">
        <v>0.66666666666666663</v>
      </c>
      <c r="Z380">
        <v>1.0237071428571427</v>
      </c>
      <c r="AA380">
        <v>1.5355607142857142</v>
      </c>
      <c r="AB380">
        <v>2.3033410714285716</v>
      </c>
      <c r="AC380">
        <v>0</v>
      </c>
      <c r="AD380">
        <v>0.43415194232601551</v>
      </c>
      <c r="AE380">
        <v>0.65122791348902342</v>
      </c>
      <c r="AF380">
        <v>0</v>
      </c>
      <c r="AJ380">
        <v>379</v>
      </c>
      <c r="AK380">
        <f>SUBTOTAL(9,EffortOutcomesAG0[[#This Row],[Allocation]:[Iin]])</f>
        <v>6.6146554510531343</v>
      </c>
      <c r="AL380" t="str">
        <f>EffortOutcomesAG0[[#This Row],[WARDS]]&amp;EffortOutcomesAG0[[#This Row],[Role]]&amp;EffortOutcomesAG0[[#This Row],[Shifts]]</f>
        <v>BANKRNAM</v>
      </c>
    </row>
    <row r="381" spans="2:38" x14ac:dyDescent="0.25">
      <c r="B381" s="8">
        <f>IF(EffortOutcomesAG0[[#This Row],[Apn]]=0,10,LOG(EffortOutcomesAG0[[#This Row],[Apn]]))</f>
        <v>0.18626699261755977</v>
      </c>
      <c r="C381" s="8">
        <f>IF(EffortOutcomesAG0[[#This Row],[Ein]]=0,10,LOG(EffortOutcomesAG0[[#This Row],[Ein]]))</f>
        <v>10</v>
      </c>
      <c r="D381" s="8">
        <f>IF(EffortOutcomesAG0[[#This Row],[Iin]]=0,10,LOG(EffortOutcomesAG0[[#This Row],[Iin]]))</f>
        <v>10</v>
      </c>
      <c r="E381" s="8">
        <f>Kx-EffortOutcomesAG0[[#This Row],[Xp]]</f>
        <v>-0.18626699261755977</v>
      </c>
      <c r="F381" s="8">
        <f>Ky-EffortOutcomesAG0[[#This Row],[Yp]]</f>
        <v>-11</v>
      </c>
      <c r="G381" s="8">
        <f>Kz-EffortOutcomesAG0[[#This Row],[Zp]]</f>
        <v>-9</v>
      </c>
      <c r="H381" s="8">
        <f>EffortOutcomesAG0[[#This Row],[Kpy]]*KSc-EffortOutcomesAG0[[#This Row],[KPz]]*KSb</f>
        <v>20</v>
      </c>
      <c r="I381" s="8">
        <f>-1*(EffortOutcomesAG0[[#This Row],[KPx]]*KSc-EffortOutcomesAG0[[#This Row],[KPz]]*KSa)</f>
        <v>-0.18626699261755977</v>
      </c>
      <c r="J381" s="8">
        <f>(EffortOutcomesAG0[[#This Row],[KPx]]*$C$2-EffortOutcomesAG0[[#This Row],[Kpy]]*KSa)</f>
        <v>-1.8626699261755977</v>
      </c>
      <c r="K381" s="8">
        <f>EffortOutcomesAG0[[#This Row],[Kpy]]*KTc-EffortOutcomesAG0[[#This Row],[KPz]]*KTb</f>
        <v>2</v>
      </c>
      <c r="L381" s="8">
        <f>-1*(EffortOutcomesAG0[[#This Row],[KPx]]*KTc-EffortOutcomesAG0[[#This Row],[KPz]]*KTa)</f>
        <v>-18.186266992617561</v>
      </c>
      <c r="M381" s="8">
        <f>(EffortOutcomesAG0[[#This Row],[KPx]]*KTb-EffortOutcomesAG0[[#This Row],[Kpy]]*KTa)</f>
        <v>22.186266992617561</v>
      </c>
      <c r="N381" s="8">
        <f>-EffortOutcomesAG0[[#This Row],[Xp]]*a+EffortOutcomesAG0[[#This Row],[Yp]]*b+EffortOutcomesAG0[[#This Row],[Zp]]*c_</f>
        <v>40</v>
      </c>
      <c r="O381">
        <f>-IF(EffortOutcomesAG0[[#This Row],[Column2]]&gt;0,1,-1)*SQRT(EffortOutcomesAG0[[#This Row],[KPx''i]]^2+EffortOutcomesAG0[[#This Row],[KPx''j]]^2+EffortOutcomesAG0[[#This Row],[KPx''k]]^2)/Ksmag/Scale</f>
        <v>-14.203947244453172</v>
      </c>
      <c r="P381" s="9">
        <f>SQRT(EffortOutcomesAG0[[#This Row],[Kpy''i]]^2+EffortOutcomesAG0[[#This Row],[KPy''j]]^2+EffortOutcomesAG0[[#This Row],[KPy''k]]^2)/KTmag/Scale</f>
        <v>11.740036557257694</v>
      </c>
      <c r="Q3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1" s="14">
        <v>44882</v>
      </c>
      <c r="U381" s="9" t="s">
        <v>58</v>
      </c>
      <c r="V381" t="s">
        <v>61</v>
      </c>
      <c r="W381" t="s">
        <v>56</v>
      </c>
      <c r="X381">
        <v>0</v>
      </c>
      <c r="Y381">
        <v>0.66666666666666663</v>
      </c>
      <c r="Z381">
        <v>1.0237071428571427</v>
      </c>
      <c r="AA381">
        <v>1.5355607142857142</v>
      </c>
      <c r="AB381">
        <v>2.3033410714285716</v>
      </c>
      <c r="AC381">
        <v>0</v>
      </c>
      <c r="AD381">
        <v>0.43415194232601551</v>
      </c>
      <c r="AE381">
        <v>0.65122791348902342</v>
      </c>
      <c r="AF381">
        <v>0</v>
      </c>
      <c r="AJ381">
        <v>380</v>
      </c>
      <c r="AK381">
        <f>SUBTOTAL(9,EffortOutcomesAG0[[#This Row],[Allocation]:[Iin]])</f>
        <v>6.6146554510531343</v>
      </c>
      <c r="AL381" t="str">
        <f>EffortOutcomesAG0[[#This Row],[WARDS]]&amp;EffortOutcomesAG0[[#This Row],[Role]]&amp;EffortOutcomesAG0[[#This Row],[Shifts]]</f>
        <v>WARARNAM</v>
      </c>
    </row>
    <row r="382" spans="2:38" x14ac:dyDescent="0.25">
      <c r="B382" s="8">
        <f>IF(EffortOutcomesAG0[[#This Row],[Apn]]=0,10,LOG(EffortOutcomesAG0[[#This Row],[Apn]]))</f>
        <v>0.27707440663876232</v>
      </c>
      <c r="C382" s="8">
        <f>IF(EffortOutcomesAG0[[#This Row],[Ein]]=0,10,LOG(EffortOutcomesAG0[[#This Row],[Ein]]))</f>
        <v>10</v>
      </c>
      <c r="D382" s="8">
        <f>IF(EffortOutcomesAG0[[#This Row],[Iin]]=0,10,LOG(EffortOutcomesAG0[[#This Row],[Iin]]))</f>
        <v>10</v>
      </c>
      <c r="E382" s="8">
        <f>Kx-EffortOutcomesAG0[[#This Row],[Xp]]</f>
        <v>-0.27707440663876232</v>
      </c>
      <c r="F382" s="8">
        <f>Ky-EffortOutcomesAG0[[#This Row],[Yp]]</f>
        <v>-11</v>
      </c>
      <c r="G382" s="8">
        <f>Kz-EffortOutcomesAG0[[#This Row],[Zp]]</f>
        <v>-9</v>
      </c>
      <c r="H382" s="8">
        <f>EffortOutcomesAG0[[#This Row],[Kpy]]*KSc-EffortOutcomesAG0[[#This Row],[KPz]]*KSb</f>
        <v>20</v>
      </c>
      <c r="I382" s="8">
        <f>-1*(EffortOutcomesAG0[[#This Row],[KPx]]*KSc-EffortOutcomesAG0[[#This Row],[KPz]]*KSa)</f>
        <v>-0.27707440663876232</v>
      </c>
      <c r="J382" s="8">
        <f>(EffortOutcomesAG0[[#This Row],[KPx]]*$C$2-EffortOutcomesAG0[[#This Row],[Kpy]]*KSa)</f>
        <v>-2.7707440663876231</v>
      </c>
      <c r="K382" s="8">
        <f>EffortOutcomesAG0[[#This Row],[Kpy]]*KTc-EffortOutcomesAG0[[#This Row],[KPz]]*KTb</f>
        <v>2</v>
      </c>
      <c r="L382" s="8">
        <f>-1*(EffortOutcomesAG0[[#This Row],[KPx]]*KTc-EffortOutcomesAG0[[#This Row],[KPz]]*KTa)</f>
        <v>-18.277074406638761</v>
      </c>
      <c r="M382" s="8">
        <f>(EffortOutcomesAG0[[#This Row],[KPx]]*KTb-EffortOutcomesAG0[[#This Row],[Kpy]]*KTa)</f>
        <v>22.277074406638761</v>
      </c>
      <c r="N382" s="8">
        <f>-EffortOutcomesAG0[[#This Row],[Xp]]*a+EffortOutcomesAG0[[#This Row],[Yp]]*b+EffortOutcomesAG0[[#This Row],[Zp]]*c_</f>
        <v>40</v>
      </c>
      <c r="O382">
        <f>-IF(EffortOutcomesAG0[[#This Row],[Column2]]&gt;0,1,-1)*SQRT(EffortOutcomesAG0[[#This Row],[KPx''i]]^2+EffortOutcomesAG0[[#This Row],[KPx''j]]^2+EffortOutcomesAG0[[#This Row],[KPx''k]]^2)/Ksmag/Scale</f>
        <v>-14.278546720661673</v>
      </c>
      <c r="P382" s="9">
        <f>SQRT(EffortOutcomesAG0[[#This Row],[Kpy''i]]^2+EffortOutcomesAG0[[#This Row],[KPy''j]]^2+EffortOutcomesAG0[[#This Row],[KPy''k]]^2)/KTmag/Scale</f>
        <v>11.792084159756843</v>
      </c>
      <c r="Q3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2" s="14">
        <v>44883</v>
      </c>
      <c r="U382" s="9" t="s">
        <v>58</v>
      </c>
      <c r="V382" t="s">
        <v>61</v>
      </c>
      <c r="W382" t="s">
        <v>56</v>
      </c>
      <c r="X382">
        <v>0</v>
      </c>
      <c r="Y382">
        <v>0.66666666666666663</v>
      </c>
      <c r="Z382">
        <v>1.2617785714285714</v>
      </c>
      <c r="AA382">
        <v>1.8926678571428572</v>
      </c>
      <c r="AB382">
        <v>2.8390017857142857</v>
      </c>
      <c r="AC382">
        <v>0</v>
      </c>
      <c r="AD382">
        <v>0.3522364815097862</v>
      </c>
      <c r="AE382">
        <v>0.52835472226467928</v>
      </c>
      <c r="AF382">
        <v>0</v>
      </c>
      <c r="AJ382">
        <v>381</v>
      </c>
      <c r="AK382">
        <f>SUBTOTAL(9,EffortOutcomesAG0[[#This Row],[Allocation]:[Iin]])</f>
        <v>7.540706084726847</v>
      </c>
      <c r="AL382" t="str">
        <f>EffortOutcomesAG0[[#This Row],[WARDS]]&amp;EffortOutcomesAG0[[#This Row],[Role]]&amp;EffortOutcomesAG0[[#This Row],[Shifts]]</f>
        <v>WARARNAM</v>
      </c>
    </row>
    <row r="383" spans="2:38" x14ac:dyDescent="0.25">
      <c r="B383" s="8">
        <f>IF(EffortOutcomesAG0[[#This Row],[Apn]]=0,10,LOG(EffortOutcomesAG0[[#This Row],[Apn]]))</f>
        <v>10</v>
      </c>
      <c r="C383" s="8">
        <f>IF(EffortOutcomesAG0[[#This Row],[Ein]]=0,10,LOG(EffortOutcomesAG0[[#This Row],[Ein]]))</f>
        <v>10</v>
      </c>
      <c r="D383" s="8">
        <f>IF(EffortOutcomesAG0[[#This Row],[Iin]]=0,10,LOG(EffortOutcomesAG0[[#This Row],[Iin]]))</f>
        <v>10</v>
      </c>
      <c r="E383" s="8">
        <f>Kx-EffortOutcomesAG0[[#This Row],[Xp]]</f>
        <v>-10</v>
      </c>
      <c r="F383" s="8">
        <f>Ky-EffortOutcomesAG0[[#This Row],[Yp]]</f>
        <v>-11</v>
      </c>
      <c r="G383" s="8">
        <f>Kz-EffortOutcomesAG0[[#This Row],[Zp]]</f>
        <v>-9</v>
      </c>
      <c r="H383" s="8">
        <f>EffortOutcomesAG0[[#This Row],[Kpy]]*KSc-EffortOutcomesAG0[[#This Row],[KPz]]*KSb</f>
        <v>20</v>
      </c>
      <c r="I383" s="8">
        <f>-1*(EffortOutcomesAG0[[#This Row],[KPx]]*KSc-EffortOutcomesAG0[[#This Row],[KPz]]*KSa)</f>
        <v>-10</v>
      </c>
      <c r="J383" s="8">
        <f>(EffortOutcomesAG0[[#This Row],[KPx]]*$C$2-EffortOutcomesAG0[[#This Row],[Kpy]]*KSa)</f>
        <v>-100</v>
      </c>
      <c r="K383" s="8">
        <f>EffortOutcomesAG0[[#This Row],[Kpy]]*KTc-EffortOutcomesAG0[[#This Row],[KPz]]*KTb</f>
        <v>2</v>
      </c>
      <c r="L383" s="8">
        <f>-1*(EffortOutcomesAG0[[#This Row],[KPx]]*KTc-EffortOutcomesAG0[[#This Row],[KPz]]*KTa)</f>
        <v>-28</v>
      </c>
      <c r="M383" s="8">
        <f>(EffortOutcomesAG0[[#This Row],[KPx]]*KTb-EffortOutcomesAG0[[#This Row],[Kpy]]*KTa)</f>
        <v>32</v>
      </c>
      <c r="N383" s="8">
        <f>-EffortOutcomesAG0[[#This Row],[Xp]]*a+EffortOutcomesAG0[[#This Row],[Yp]]*b+EffortOutcomesAG0[[#This Row],[Zp]]*c_</f>
        <v>40</v>
      </c>
      <c r="O383">
        <f>-IF(EffortOutcomesAG0[[#This Row],[Column2]]&gt;0,1,-1)*SQRT(EffortOutcomesAG0[[#This Row],[KPx''i]]^2+EffortOutcomesAG0[[#This Row],[KPx''j]]^2+EffortOutcomesAG0[[#This Row],[KPx''k]]^2)/Ksmag/Scale</f>
        <v>-72.456883730947197</v>
      </c>
      <c r="P383" s="9">
        <f>SQRT(EffortOutcomesAG0[[#This Row],[Kpy''i]]^2+EffortOutcomesAG0[[#This Row],[KPy''j]]^2+EffortOutcomesAG0[[#This Row],[KPy''k]]^2)/KTmag/Scale</f>
        <v>17.37814719698277</v>
      </c>
      <c r="Q3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3" s="14">
        <v>44883</v>
      </c>
      <c r="U383" s="9" t="s">
        <v>76</v>
      </c>
      <c r="V383" t="s">
        <v>61</v>
      </c>
      <c r="W383" t="s">
        <v>56</v>
      </c>
      <c r="X383">
        <v>0</v>
      </c>
      <c r="Y383">
        <v>0</v>
      </c>
      <c r="Z383">
        <v>0</v>
      </c>
      <c r="AJ383">
        <v>382</v>
      </c>
      <c r="AK383">
        <f>SUBTOTAL(9,EffortOutcomesAG0[[#This Row],[Allocation]:[Iin]])</f>
        <v>0</v>
      </c>
      <c r="AL383" t="str">
        <f>EffortOutcomesAG0[[#This Row],[WARDS]]&amp;EffortOutcomesAG0[[#This Row],[Role]]&amp;EffortOutcomesAG0[[#This Row],[Shifts]]</f>
        <v>OtherRNAM</v>
      </c>
    </row>
    <row r="384" spans="2:38" x14ac:dyDescent="0.25">
      <c r="B384" s="8">
        <f>IF(EffortOutcomesAG0[[#This Row],[Apn]]=0,10,LOG(EffortOutcomesAG0[[#This Row],[Apn]]))</f>
        <v>0.27707440663876232</v>
      </c>
      <c r="C384" s="8">
        <f>IF(EffortOutcomesAG0[[#This Row],[Ein]]=0,10,LOG(EffortOutcomesAG0[[#This Row],[Ein]]))</f>
        <v>10</v>
      </c>
      <c r="D384" s="8">
        <f>IF(EffortOutcomesAG0[[#This Row],[Iin]]=0,10,LOG(EffortOutcomesAG0[[#This Row],[Iin]]))</f>
        <v>10</v>
      </c>
      <c r="E384" s="8">
        <f>Kx-EffortOutcomesAG0[[#This Row],[Xp]]</f>
        <v>-0.27707440663876232</v>
      </c>
      <c r="F384" s="8">
        <f>Ky-EffortOutcomesAG0[[#This Row],[Yp]]</f>
        <v>-11</v>
      </c>
      <c r="G384" s="8">
        <f>Kz-EffortOutcomesAG0[[#This Row],[Zp]]</f>
        <v>-9</v>
      </c>
      <c r="H384" s="8">
        <f>EffortOutcomesAG0[[#This Row],[Kpy]]*KSc-EffortOutcomesAG0[[#This Row],[KPz]]*KSb</f>
        <v>20</v>
      </c>
      <c r="I384" s="8">
        <f>-1*(EffortOutcomesAG0[[#This Row],[KPx]]*KSc-EffortOutcomesAG0[[#This Row],[KPz]]*KSa)</f>
        <v>-0.27707440663876232</v>
      </c>
      <c r="J384" s="8">
        <f>(EffortOutcomesAG0[[#This Row],[KPx]]*$C$2-EffortOutcomesAG0[[#This Row],[Kpy]]*KSa)</f>
        <v>-2.7707440663876231</v>
      </c>
      <c r="K384" s="8">
        <f>EffortOutcomesAG0[[#This Row],[Kpy]]*KTc-EffortOutcomesAG0[[#This Row],[KPz]]*KTb</f>
        <v>2</v>
      </c>
      <c r="L384" s="8">
        <f>-1*(EffortOutcomesAG0[[#This Row],[KPx]]*KTc-EffortOutcomesAG0[[#This Row],[KPz]]*KTa)</f>
        <v>-18.277074406638761</v>
      </c>
      <c r="M384" s="8">
        <f>(EffortOutcomesAG0[[#This Row],[KPx]]*KTb-EffortOutcomesAG0[[#This Row],[Kpy]]*KTa)</f>
        <v>22.277074406638761</v>
      </c>
      <c r="N384" s="8">
        <f>-EffortOutcomesAG0[[#This Row],[Xp]]*a+EffortOutcomesAG0[[#This Row],[Yp]]*b+EffortOutcomesAG0[[#This Row],[Zp]]*c_</f>
        <v>40</v>
      </c>
      <c r="O384">
        <f>-IF(EffortOutcomesAG0[[#This Row],[Column2]]&gt;0,1,-1)*SQRT(EffortOutcomesAG0[[#This Row],[KPx''i]]^2+EffortOutcomesAG0[[#This Row],[KPx''j]]^2+EffortOutcomesAG0[[#This Row],[KPx''k]]^2)/Ksmag/Scale</f>
        <v>-14.278546720661673</v>
      </c>
      <c r="P384" s="9">
        <f>SQRT(EffortOutcomesAG0[[#This Row],[Kpy''i]]^2+EffortOutcomesAG0[[#This Row],[KPy''j]]^2+EffortOutcomesAG0[[#This Row],[KPy''k]]^2)/KTmag/Scale</f>
        <v>11.792084159756843</v>
      </c>
      <c r="Q3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4" s="14">
        <v>44883</v>
      </c>
      <c r="U384" s="9" t="s">
        <v>54</v>
      </c>
      <c r="V384" t="s">
        <v>61</v>
      </c>
      <c r="W384" t="s">
        <v>56</v>
      </c>
      <c r="X384">
        <v>0</v>
      </c>
      <c r="Y384">
        <v>0.66666666666666663</v>
      </c>
      <c r="Z384">
        <v>1.2617785714285714</v>
      </c>
      <c r="AA384">
        <v>1.8926678571428572</v>
      </c>
      <c r="AB384">
        <v>2.8390017857142857</v>
      </c>
      <c r="AC384">
        <v>0</v>
      </c>
      <c r="AD384">
        <v>0.3522364815097862</v>
      </c>
      <c r="AE384">
        <v>0.52835472226467928</v>
      </c>
      <c r="AF384">
        <v>0</v>
      </c>
      <c r="AJ384">
        <v>383</v>
      </c>
      <c r="AK384">
        <f>SUBTOTAL(9,EffortOutcomesAG0[[#This Row],[Allocation]:[Iin]])</f>
        <v>7.540706084726847</v>
      </c>
      <c r="AL384" t="str">
        <f>EffortOutcomesAG0[[#This Row],[WARDS]]&amp;EffortOutcomesAG0[[#This Row],[Role]]&amp;EffortOutcomesAG0[[#This Row],[Shifts]]</f>
        <v>BANKRNAM</v>
      </c>
    </row>
    <row r="385" spans="2:38" x14ac:dyDescent="0.25">
      <c r="B385" s="8">
        <f>IF(EffortOutcomesAG0[[#This Row],[Apn]]=0,10,LOG(EffortOutcomesAG0[[#This Row],[Apn]]))</f>
        <v>0.27707440663876232</v>
      </c>
      <c r="C385" s="8">
        <f>IF(EffortOutcomesAG0[[#This Row],[Ein]]=0,10,LOG(EffortOutcomesAG0[[#This Row],[Ein]]))</f>
        <v>10</v>
      </c>
      <c r="D385" s="8">
        <f>IF(EffortOutcomesAG0[[#This Row],[Iin]]=0,10,LOG(EffortOutcomesAG0[[#This Row],[Iin]]))</f>
        <v>10</v>
      </c>
      <c r="E385" s="8">
        <f>Kx-EffortOutcomesAG0[[#This Row],[Xp]]</f>
        <v>-0.27707440663876232</v>
      </c>
      <c r="F385" s="8">
        <f>Ky-EffortOutcomesAG0[[#This Row],[Yp]]</f>
        <v>-11</v>
      </c>
      <c r="G385" s="8">
        <f>Kz-EffortOutcomesAG0[[#This Row],[Zp]]</f>
        <v>-9</v>
      </c>
      <c r="H385" s="8">
        <f>EffortOutcomesAG0[[#This Row],[Kpy]]*KSc-EffortOutcomesAG0[[#This Row],[KPz]]*KSb</f>
        <v>20</v>
      </c>
      <c r="I385" s="8">
        <f>-1*(EffortOutcomesAG0[[#This Row],[KPx]]*KSc-EffortOutcomesAG0[[#This Row],[KPz]]*KSa)</f>
        <v>-0.27707440663876232</v>
      </c>
      <c r="J385" s="8">
        <f>(EffortOutcomesAG0[[#This Row],[KPx]]*$C$2-EffortOutcomesAG0[[#This Row],[Kpy]]*KSa)</f>
        <v>-2.7707440663876231</v>
      </c>
      <c r="K385" s="8">
        <f>EffortOutcomesAG0[[#This Row],[Kpy]]*KTc-EffortOutcomesAG0[[#This Row],[KPz]]*KTb</f>
        <v>2</v>
      </c>
      <c r="L385" s="8">
        <f>-1*(EffortOutcomesAG0[[#This Row],[KPx]]*KTc-EffortOutcomesAG0[[#This Row],[KPz]]*KTa)</f>
        <v>-18.277074406638761</v>
      </c>
      <c r="M385" s="8">
        <f>(EffortOutcomesAG0[[#This Row],[KPx]]*KTb-EffortOutcomesAG0[[#This Row],[Kpy]]*KTa)</f>
        <v>22.277074406638761</v>
      </c>
      <c r="N385" s="8">
        <f>-EffortOutcomesAG0[[#This Row],[Xp]]*a+EffortOutcomesAG0[[#This Row],[Yp]]*b+EffortOutcomesAG0[[#This Row],[Zp]]*c_</f>
        <v>40</v>
      </c>
      <c r="O385">
        <f>-IF(EffortOutcomesAG0[[#This Row],[Column2]]&gt;0,1,-1)*SQRT(EffortOutcomesAG0[[#This Row],[KPx''i]]^2+EffortOutcomesAG0[[#This Row],[KPx''j]]^2+EffortOutcomesAG0[[#This Row],[KPx''k]]^2)/Ksmag/Scale</f>
        <v>-14.278546720661673</v>
      </c>
      <c r="P385" s="9">
        <f>SQRT(EffortOutcomesAG0[[#This Row],[Kpy''i]]^2+EffortOutcomesAG0[[#This Row],[KPy''j]]^2+EffortOutcomesAG0[[#This Row],[KPy''k]]^2)/KTmag/Scale</f>
        <v>11.792084159756843</v>
      </c>
      <c r="Q3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5" s="14">
        <v>44883</v>
      </c>
      <c r="U385" s="9" t="s">
        <v>57</v>
      </c>
      <c r="V385" t="s">
        <v>61</v>
      </c>
      <c r="W385" t="s">
        <v>56</v>
      </c>
      <c r="X385">
        <v>0</v>
      </c>
      <c r="Y385">
        <v>0.66666666666666663</v>
      </c>
      <c r="Z385">
        <v>1.2617785714285714</v>
      </c>
      <c r="AA385">
        <v>1.8926678571428572</v>
      </c>
      <c r="AB385">
        <v>2.8390017857142857</v>
      </c>
      <c r="AC385">
        <v>0</v>
      </c>
      <c r="AD385">
        <v>0.3522364815097862</v>
      </c>
      <c r="AE385">
        <v>0.52835472226467928</v>
      </c>
      <c r="AF385">
        <v>0</v>
      </c>
      <c r="AJ385">
        <v>384</v>
      </c>
      <c r="AK385">
        <f>SUBTOTAL(9,EffortOutcomesAG0[[#This Row],[Allocation]:[Iin]])</f>
        <v>7.540706084726847</v>
      </c>
      <c r="AL385" t="str">
        <f>EffortOutcomesAG0[[#This Row],[WARDS]]&amp;EffortOutcomesAG0[[#This Row],[Role]]&amp;EffortOutcomesAG0[[#This Row],[Shifts]]</f>
        <v>WATTRNAM</v>
      </c>
    </row>
    <row r="386" spans="2:38" x14ac:dyDescent="0.25">
      <c r="B386" s="8">
        <f>IF(EffortOutcomesAG0[[#This Row],[Apn]]=0,10,LOG(EffortOutcomesAG0[[#This Row],[Apn]]))</f>
        <v>0.37887333973879961</v>
      </c>
      <c r="C386" s="8">
        <f>IF(EffortOutcomesAG0[[#This Row],[Ein]]=0,10,LOG(EffortOutcomesAG0[[#This Row],[Ein]]))</f>
        <v>10</v>
      </c>
      <c r="D386" s="8">
        <f>IF(EffortOutcomesAG0[[#This Row],[Iin]]=0,10,LOG(EffortOutcomesAG0[[#This Row],[Iin]]))</f>
        <v>10</v>
      </c>
      <c r="E386" s="8">
        <f>Kx-EffortOutcomesAG0[[#This Row],[Xp]]</f>
        <v>-0.37887333973879961</v>
      </c>
      <c r="F386" s="8">
        <f>Ky-EffortOutcomesAG0[[#This Row],[Yp]]</f>
        <v>-11</v>
      </c>
      <c r="G386" s="8">
        <f>Kz-EffortOutcomesAG0[[#This Row],[Zp]]</f>
        <v>-9</v>
      </c>
      <c r="H386" s="8">
        <f>EffortOutcomesAG0[[#This Row],[Kpy]]*KSc-EffortOutcomesAG0[[#This Row],[KPz]]*KSb</f>
        <v>20</v>
      </c>
      <c r="I386" s="8">
        <f>-1*(EffortOutcomesAG0[[#This Row],[KPx]]*KSc-EffortOutcomesAG0[[#This Row],[KPz]]*KSa)</f>
        <v>-0.37887333973879961</v>
      </c>
      <c r="J386" s="8">
        <f>(EffortOutcomesAG0[[#This Row],[KPx]]*$C$2-EffortOutcomesAG0[[#This Row],[Kpy]]*KSa)</f>
        <v>-3.788733397387996</v>
      </c>
      <c r="K386" s="8">
        <f>EffortOutcomesAG0[[#This Row],[Kpy]]*KTc-EffortOutcomesAG0[[#This Row],[KPz]]*KTb</f>
        <v>2</v>
      </c>
      <c r="L386" s="8">
        <f>-1*(EffortOutcomesAG0[[#This Row],[KPx]]*KTc-EffortOutcomesAG0[[#This Row],[KPz]]*KTa)</f>
        <v>-18.378873339738799</v>
      </c>
      <c r="M386" s="8">
        <f>(EffortOutcomesAG0[[#This Row],[KPx]]*KTb-EffortOutcomesAG0[[#This Row],[Kpy]]*KTa)</f>
        <v>22.378873339738799</v>
      </c>
      <c r="N386" s="8">
        <f>-EffortOutcomesAG0[[#This Row],[Xp]]*a+EffortOutcomesAG0[[#This Row],[Yp]]*b+EffortOutcomesAG0[[#This Row],[Zp]]*c_</f>
        <v>40</v>
      </c>
      <c r="O386">
        <f>-IF(EffortOutcomesAG0[[#This Row],[Column2]]&gt;0,1,-1)*SQRT(EffortOutcomesAG0[[#This Row],[KPx''i]]^2+EffortOutcomesAG0[[#This Row],[KPx''j]]^2+EffortOutcomesAG0[[#This Row],[KPx''k]]^2)/Ksmag/Scale</f>
        <v>-14.396146112137927</v>
      </c>
      <c r="P386" s="9">
        <f>SQRT(EffortOutcomesAG0[[#This Row],[Kpy''i]]^2+EffortOutcomesAG0[[#This Row],[KPy''j]]^2+EffortOutcomesAG0[[#This Row],[KPy''k]]^2)/KTmag/Scale</f>
        <v>11.850435696591031</v>
      </c>
      <c r="Q3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6" s="14">
        <v>44884</v>
      </c>
      <c r="U386" s="9" t="s">
        <v>58</v>
      </c>
      <c r="V386" t="s">
        <v>61</v>
      </c>
      <c r="W386" t="s">
        <v>56</v>
      </c>
      <c r="X386">
        <v>0</v>
      </c>
      <c r="Y386">
        <v>0.66666666666666663</v>
      </c>
      <c r="Z386">
        <v>1.5950785714285711</v>
      </c>
      <c r="AA386">
        <v>2.3926178571428567</v>
      </c>
      <c r="AB386">
        <v>3.5889267857142859</v>
      </c>
      <c r="AC386">
        <v>0</v>
      </c>
      <c r="AD386">
        <v>0.27863482865699502</v>
      </c>
      <c r="AE386">
        <v>0.41795224298549266</v>
      </c>
      <c r="AF386">
        <v>0</v>
      </c>
      <c r="AJ386">
        <v>385</v>
      </c>
      <c r="AK386">
        <f>SUBTOTAL(9,EffortOutcomesAG0[[#This Row],[Allocation]:[Iin]])</f>
        <v>8.9398769525948687</v>
      </c>
      <c r="AL386" t="str">
        <f>EffortOutcomesAG0[[#This Row],[WARDS]]&amp;EffortOutcomesAG0[[#This Row],[Role]]&amp;EffortOutcomesAG0[[#This Row],[Shifts]]</f>
        <v>WARARNAM</v>
      </c>
    </row>
    <row r="387" spans="2:38" x14ac:dyDescent="0.25">
      <c r="B387" s="8">
        <f>IF(EffortOutcomesAG0[[#This Row],[Apn]]=0,10,LOG(EffortOutcomesAG0[[#This Row],[Apn]]))</f>
        <v>10</v>
      </c>
      <c r="C387" s="8">
        <f>IF(EffortOutcomesAG0[[#This Row],[Ein]]=0,10,LOG(EffortOutcomesAG0[[#This Row],[Ein]]))</f>
        <v>10</v>
      </c>
      <c r="D387" s="8">
        <f>IF(EffortOutcomesAG0[[#This Row],[Iin]]=0,10,LOG(EffortOutcomesAG0[[#This Row],[Iin]]))</f>
        <v>10</v>
      </c>
      <c r="E387" s="8">
        <f>Kx-EffortOutcomesAG0[[#This Row],[Xp]]</f>
        <v>-10</v>
      </c>
      <c r="F387" s="8">
        <f>Ky-EffortOutcomesAG0[[#This Row],[Yp]]</f>
        <v>-11</v>
      </c>
      <c r="G387" s="8">
        <f>Kz-EffortOutcomesAG0[[#This Row],[Zp]]</f>
        <v>-9</v>
      </c>
      <c r="H387" s="8">
        <f>EffortOutcomesAG0[[#This Row],[Kpy]]*KSc-EffortOutcomesAG0[[#This Row],[KPz]]*KSb</f>
        <v>20</v>
      </c>
      <c r="I387" s="8">
        <f>-1*(EffortOutcomesAG0[[#This Row],[KPx]]*KSc-EffortOutcomesAG0[[#This Row],[KPz]]*KSa)</f>
        <v>-10</v>
      </c>
      <c r="J387" s="8">
        <f>(EffortOutcomesAG0[[#This Row],[KPx]]*$C$2-EffortOutcomesAG0[[#This Row],[Kpy]]*KSa)</f>
        <v>-100</v>
      </c>
      <c r="K387" s="8">
        <f>EffortOutcomesAG0[[#This Row],[Kpy]]*KTc-EffortOutcomesAG0[[#This Row],[KPz]]*KTb</f>
        <v>2</v>
      </c>
      <c r="L387" s="8">
        <f>-1*(EffortOutcomesAG0[[#This Row],[KPx]]*KTc-EffortOutcomesAG0[[#This Row],[KPz]]*KTa)</f>
        <v>-28</v>
      </c>
      <c r="M387" s="8">
        <f>(EffortOutcomesAG0[[#This Row],[KPx]]*KTb-EffortOutcomesAG0[[#This Row],[Kpy]]*KTa)</f>
        <v>32</v>
      </c>
      <c r="N387" s="8">
        <f>-EffortOutcomesAG0[[#This Row],[Xp]]*a+EffortOutcomesAG0[[#This Row],[Yp]]*b+EffortOutcomesAG0[[#This Row],[Zp]]*c_</f>
        <v>40</v>
      </c>
      <c r="O387">
        <f>-IF(EffortOutcomesAG0[[#This Row],[Column2]]&gt;0,1,-1)*SQRT(EffortOutcomesAG0[[#This Row],[KPx''i]]^2+EffortOutcomesAG0[[#This Row],[KPx''j]]^2+EffortOutcomesAG0[[#This Row],[KPx''k]]^2)/Ksmag/Scale</f>
        <v>-72.456883730947197</v>
      </c>
      <c r="P387" s="9">
        <f>SQRT(EffortOutcomesAG0[[#This Row],[Kpy''i]]^2+EffortOutcomesAG0[[#This Row],[KPy''j]]^2+EffortOutcomesAG0[[#This Row],[KPy''k]]^2)/KTmag/Scale</f>
        <v>17.37814719698277</v>
      </c>
      <c r="Q3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7" s="14">
        <v>44884</v>
      </c>
      <c r="U387" s="9" t="s">
        <v>76</v>
      </c>
      <c r="V387" t="s">
        <v>61</v>
      </c>
      <c r="W387" t="s">
        <v>56</v>
      </c>
      <c r="X387">
        <v>0</v>
      </c>
      <c r="Y387">
        <v>0</v>
      </c>
      <c r="Z387">
        <v>0</v>
      </c>
      <c r="AJ387">
        <v>386</v>
      </c>
      <c r="AK387">
        <f>SUBTOTAL(9,EffortOutcomesAG0[[#This Row],[Allocation]:[Iin]])</f>
        <v>0</v>
      </c>
      <c r="AL387" t="str">
        <f>EffortOutcomesAG0[[#This Row],[WARDS]]&amp;EffortOutcomesAG0[[#This Row],[Role]]&amp;EffortOutcomesAG0[[#This Row],[Shifts]]</f>
        <v>OtherRNAM</v>
      </c>
    </row>
    <row r="388" spans="2:38" x14ac:dyDescent="0.25">
      <c r="B388" s="8">
        <f>IF(EffortOutcomesAG0[[#This Row],[Apn]]=0,10,LOG(EffortOutcomesAG0[[#This Row],[Apn]]))</f>
        <v>0.37887333973879961</v>
      </c>
      <c r="C388" s="8">
        <f>IF(EffortOutcomesAG0[[#This Row],[Ein]]=0,10,LOG(EffortOutcomesAG0[[#This Row],[Ein]]))</f>
        <v>10</v>
      </c>
      <c r="D388" s="8">
        <f>IF(EffortOutcomesAG0[[#This Row],[Iin]]=0,10,LOG(EffortOutcomesAG0[[#This Row],[Iin]]))</f>
        <v>10</v>
      </c>
      <c r="E388" s="8">
        <f>Kx-EffortOutcomesAG0[[#This Row],[Xp]]</f>
        <v>-0.37887333973879961</v>
      </c>
      <c r="F388" s="8">
        <f>Ky-EffortOutcomesAG0[[#This Row],[Yp]]</f>
        <v>-11</v>
      </c>
      <c r="G388" s="8">
        <f>Kz-EffortOutcomesAG0[[#This Row],[Zp]]</f>
        <v>-9</v>
      </c>
      <c r="H388" s="8">
        <f>EffortOutcomesAG0[[#This Row],[Kpy]]*KSc-EffortOutcomesAG0[[#This Row],[KPz]]*KSb</f>
        <v>20</v>
      </c>
      <c r="I388" s="8">
        <f>-1*(EffortOutcomesAG0[[#This Row],[KPx]]*KSc-EffortOutcomesAG0[[#This Row],[KPz]]*KSa)</f>
        <v>-0.37887333973879961</v>
      </c>
      <c r="J388" s="8">
        <f>(EffortOutcomesAG0[[#This Row],[KPx]]*$C$2-EffortOutcomesAG0[[#This Row],[Kpy]]*KSa)</f>
        <v>-3.788733397387996</v>
      </c>
      <c r="K388" s="8">
        <f>EffortOutcomesAG0[[#This Row],[Kpy]]*KTc-EffortOutcomesAG0[[#This Row],[KPz]]*KTb</f>
        <v>2</v>
      </c>
      <c r="L388" s="8">
        <f>-1*(EffortOutcomesAG0[[#This Row],[KPx]]*KTc-EffortOutcomesAG0[[#This Row],[KPz]]*KTa)</f>
        <v>-18.378873339738799</v>
      </c>
      <c r="M388" s="8">
        <f>(EffortOutcomesAG0[[#This Row],[KPx]]*KTb-EffortOutcomesAG0[[#This Row],[Kpy]]*KTa)</f>
        <v>22.378873339738799</v>
      </c>
      <c r="N388" s="8">
        <f>-EffortOutcomesAG0[[#This Row],[Xp]]*a+EffortOutcomesAG0[[#This Row],[Yp]]*b+EffortOutcomesAG0[[#This Row],[Zp]]*c_</f>
        <v>40</v>
      </c>
      <c r="O388">
        <f>-IF(EffortOutcomesAG0[[#This Row],[Column2]]&gt;0,1,-1)*SQRT(EffortOutcomesAG0[[#This Row],[KPx''i]]^2+EffortOutcomesAG0[[#This Row],[KPx''j]]^2+EffortOutcomesAG0[[#This Row],[KPx''k]]^2)/Ksmag/Scale</f>
        <v>-14.396146112137927</v>
      </c>
      <c r="P388" s="9">
        <f>SQRT(EffortOutcomesAG0[[#This Row],[Kpy''i]]^2+EffortOutcomesAG0[[#This Row],[KPy''j]]^2+EffortOutcomesAG0[[#This Row],[KPy''k]]^2)/KTmag/Scale</f>
        <v>11.850435696591031</v>
      </c>
      <c r="Q3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8" s="14">
        <v>44884</v>
      </c>
      <c r="U388" s="9" t="s">
        <v>54</v>
      </c>
      <c r="V388" t="s">
        <v>61</v>
      </c>
      <c r="W388" t="s">
        <v>56</v>
      </c>
      <c r="X388">
        <v>0</v>
      </c>
      <c r="Y388">
        <v>0.66666666666666663</v>
      </c>
      <c r="Z388">
        <v>1.5950785714285711</v>
      </c>
      <c r="AA388">
        <v>2.3926178571428567</v>
      </c>
      <c r="AB388">
        <v>3.5889267857142859</v>
      </c>
      <c r="AC388">
        <v>0</v>
      </c>
      <c r="AD388">
        <v>0.27863482865699502</v>
      </c>
      <c r="AE388">
        <v>0.41795224298549266</v>
      </c>
      <c r="AF388">
        <v>0</v>
      </c>
      <c r="AJ388">
        <v>387</v>
      </c>
      <c r="AK388">
        <f>SUBTOTAL(9,EffortOutcomesAG0[[#This Row],[Allocation]:[Iin]])</f>
        <v>8.9398769525948687</v>
      </c>
      <c r="AL388" t="str">
        <f>EffortOutcomesAG0[[#This Row],[WARDS]]&amp;EffortOutcomesAG0[[#This Row],[Role]]&amp;EffortOutcomesAG0[[#This Row],[Shifts]]</f>
        <v>BANKRNAM</v>
      </c>
    </row>
    <row r="389" spans="2:38" x14ac:dyDescent="0.25">
      <c r="B389" s="8">
        <f>IF(EffortOutcomesAG0[[#This Row],[Apn]]=0,10,LOG(EffortOutcomesAG0[[#This Row],[Apn]]))</f>
        <v>0.37887333973879961</v>
      </c>
      <c r="C389" s="8">
        <f>IF(EffortOutcomesAG0[[#This Row],[Ein]]=0,10,LOG(EffortOutcomesAG0[[#This Row],[Ein]]))</f>
        <v>10</v>
      </c>
      <c r="D389" s="8">
        <f>IF(EffortOutcomesAG0[[#This Row],[Iin]]=0,10,LOG(EffortOutcomesAG0[[#This Row],[Iin]]))</f>
        <v>10</v>
      </c>
      <c r="E389" s="8">
        <f>Kx-EffortOutcomesAG0[[#This Row],[Xp]]</f>
        <v>-0.37887333973879961</v>
      </c>
      <c r="F389" s="8">
        <f>Ky-EffortOutcomesAG0[[#This Row],[Yp]]</f>
        <v>-11</v>
      </c>
      <c r="G389" s="8">
        <f>Kz-EffortOutcomesAG0[[#This Row],[Zp]]</f>
        <v>-9</v>
      </c>
      <c r="H389" s="8">
        <f>EffortOutcomesAG0[[#This Row],[Kpy]]*KSc-EffortOutcomesAG0[[#This Row],[KPz]]*KSb</f>
        <v>20</v>
      </c>
      <c r="I389" s="8">
        <f>-1*(EffortOutcomesAG0[[#This Row],[KPx]]*KSc-EffortOutcomesAG0[[#This Row],[KPz]]*KSa)</f>
        <v>-0.37887333973879961</v>
      </c>
      <c r="J389" s="8">
        <f>(EffortOutcomesAG0[[#This Row],[KPx]]*$C$2-EffortOutcomesAG0[[#This Row],[Kpy]]*KSa)</f>
        <v>-3.788733397387996</v>
      </c>
      <c r="K389" s="8">
        <f>EffortOutcomesAG0[[#This Row],[Kpy]]*KTc-EffortOutcomesAG0[[#This Row],[KPz]]*KTb</f>
        <v>2</v>
      </c>
      <c r="L389" s="8">
        <f>-1*(EffortOutcomesAG0[[#This Row],[KPx]]*KTc-EffortOutcomesAG0[[#This Row],[KPz]]*KTa)</f>
        <v>-18.378873339738799</v>
      </c>
      <c r="M389" s="8">
        <f>(EffortOutcomesAG0[[#This Row],[KPx]]*KTb-EffortOutcomesAG0[[#This Row],[Kpy]]*KTa)</f>
        <v>22.378873339738799</v>
      </c>
      <c r="N389" s="8">
        <f>-EffortOutcomesAG0[[#This Row],[Xp]]*a+EffortOutcomesAG0[[#This Row],[Yp]]*b+EffortOutcomesAG0[[#This Row],[Zp]]*c_</f>
        <v>40</v>
      </c>
      <c r="O389">
        <f>-IF(EffortOutcomesAG0[[#This Row],[Column2]]&gt;0,1,-1)*SQRT(EffortOutcomesAG0[[#This Row],[KPx''i]]^2+EffortOutcomesAG0[[#This Row],[KPx''j]]^2+EffortOutcomesAG0[[#This Row],[KPx''k]]^2)/Ksmag/Scale</f>
        <v>-14.396146112137927</v>
      </c>
      <c r="P389" s="9">
        <f>SQRT(EffortOutcomesAG0[[#This Row],[Kpy''i]]^2+EffortOutcomesAG0[[#This Row],[KPy''j]]^2+EffortOutcomesAG0[[#This Row],[KPy''k]]^2)/KTmag/Scale</f>
        <v>11.850435696591031</v>
      </c>
      <c r="Q3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9" s="14">
        <v>44884</v>
      </c>
      <c r="U389" s="9" t="s">
        <v>57</v>
      </c>
      <c r="V389" t="s">
        <v>61</v>
      </c>
      <c r="W389" t="s">
        <v>56</v>
      </c>
      <c r="X389">
        <v>0</v>
      </c>
      <c r="Y389">
        <v>0.66666666666666663</v>
      </c>
      <c r="Z389">
        <v>1.5950785714285711</v>
      </c>
      <c r="AA389">
        <v>2.3926178571428567</v>
      </c>
      <c r="AB389">
        <v>3.5889267857142859</v>
      </c>
      <c r="AC389">
        <v>0</v>
      </c>
      <c r="AD389">
        <v>0.27863482865699502</v>
      </c>
      <c r="AE389">
        <v>0.41795224298549266</v>
      </c>
      <c r="AF389">
        <v>0</v>
      </c>
      <c r="AJ389">
        <v>388</v>
      </c>
      <c r="AK389">
        <f>SUBTOTAL(9,EffortOutcomesAG0[[#This Row],[Allocation]:[Iin]])</f>
        <v>8.9398769525948687</v>
      </c>
      <c r="AL389" t="str">
        <f>EffortOutcomesAG0[[#This Row],[WARDS]]&amp;EffortOutcomesAG0[[#This Row],[Role]]&amp;EffortOutcomesAG0[[#This Row],[Shifts]]</f>
        <v>WATTRNAM</v>
      </c>
    </row>
    <row r="390" spans="2:38" x14ac:dyDescent="0.25">
      <c r="B390" s="8">
        <f>IF(EffortOutcomesAG0[[#This Row],[Apn]]=0,10,LOG(EffortOutcomesAG0[[#This Row],[Apn]]))</f>
        <v>4.8805135918009522E-2</v>
      </c>
      <c r="C390" s="8">
        <f>IF(EffortOutcomesAG0[[#This Row],[Ein]]=0,10,LOG(EffortOutcomesAG0[[#This Row],[Ein]]))</f>
        <v>10</v>
      </c>
      <c r="D390" s="8">
        <f>IF(EffortOutcomesAG0[[#This Row],[Iin]]=0,10,LOG(EffortOutcomesAG0[[#This Row],[Iin]]))</f>
        <v>10</v>
      </c>
      <c r="E390" s="8">
        <f>Kx-EffortOutcomesAG0[[#This Row],[Xp]]</f>
        <v>-4.8805135918009522E-2</v>
      </c>
      <c r="F390" s="8">
        <f>Ky-EffortOutcomesAG0[[#This Row],[Yp]]</f>
        <v>-11</v>
      </c>
      <c r="G390" s="8">
        <f>Kz-EffortOutcomesAG0[[#This Row],[Zp]]</f>
        <v>-9</v>
      </c>
      <c r="H390" s="8">
        <f>EffortOutcomesAG0[[#This Row],[Kpy]]*KSc-EffortOutcomesAG0[[#This Row],[KPz]]*KSb</f>
        <v>20</v>
      </c>
      <c r="I390" s="8">
        <f>-1*(EffortOutcomesAG0[[#This Row],[KPx]]*KSc-EffortOutcomesAG0[[#This Row],[KPz]]*KSa)</f>
        <v>-4.8805135918009522E-2</v>
      </c>
      <c r="J390" s="8">
        <f>(EffortOutcomesAG0[[#This Row],[KPx]]*$C$2-EffortOutcomesAG0[[#This Row],[Kpy]]*KSa)</f>
        <v>-0.48805135918009523</v>
      </c>
      <c r="K390" s="8">
        <f>EffortOutcomesAG0[[#This Row],[Kpy]]*KTc-EffortOutcomesAG0[[#This Row],[KPz]]*KTb</f>
        <v>2</v>
      </c>
      <c r="L390" s="8">
        <f>-1*(EffortOutcomesAG0[[#This Row],[KPx]]*KTc-EffortOutcomesAG0[[#This Row],[KPz]]*KTa)</f>
        <v>-18.048805135918009</v>
      </c>
      <c r="M390" s="8">
        <f>(EffortOutcomesAG0[[#This Row],[KPx]]*KTb-EffortOutcomesAG0[[#This Row],[Kpy]]*KTa)</f>
        <v>22.048805135918009</v>
      </c>
      <c r="N390" s="8">
        <f>-EffortOutcomesAG0[[#This Row],[Xp]]*a+EffortOutcomesAG0[[#This Row],[Yp]]*b+EffortOutcomesAG0[[#This Row],[Zp]]*c_</f>
        <v>40</v>
      </c>
      <c r="O390">
        <f>-IF(EffortOutcomesAG0[[#This Row],[Column2]]&gt;0,1,-1)*SQRT(EffortOutcomesAG0[[#This Row],[KPx''i]]^2+EffortOutcomesAG0[[#This Row],[KPx''j]]^2+EffortOutcomesAG0[[#This Row],[KPx''k]]^2)/Ksmag/Scale</f>
        <v>-14.146387808739188</v>
      </c>
      <c r="P390" s="9">
        <f>SQRT(EffortOutcomesAG0[[#This Row],[Kpy''i]]^2+EffortOutcomesAG0[[#This Row],[KPy''j]]^2+EffortOutcomesAG0[[#This Row],[KPy''k]]^2)/KTmag/Scale</f>
        <v>11.661254754928283</v>
      </c>
      <c r="Q3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0" s="14">
        <v>44885</v>
      </c>
      <c r="U390" s="9" t="s">
        <v>58</v>
      </c>
      <c r="V390" t="s">
        <v>61</v>
      </c>
      <c r="W390" t="s">
        <v>56</v>
      </c>
      <c r="X390">
        <v>0</v>
      </c>
      <c r="Y390">
        <v>0.66666666666666663</v>
      </c>
      <c r="Z390">
        <v>0.74595714285714287</v>
      </c>
      <c r="AA390">
        <v>1.1189357142857144</v>
      </c>
      <c r="AB390">
        <v>1.6784035714285717</v>
      </c>
      <c r="AC390">
        <v>0</v>
      </c>
      <c r="AD390">
        <v>0.59580426127719144</v>
      </c>
      <c r="AE390">
        <v>0.89370639191578727</v>
      </c>
      <c r="AF390">
        <v>0</v>
      </c>
      <c r="AJ390">
        <v>389</v>
      </c>
      <c r="AK390">
        <f>SUBTOTAL(9,EffortOutcomesAG0[[#This Row],[Allocation]:[Iin]])</f>
        <v>5.6994737484310747</v>
      </c>
      <c r="AL390" t="str">
        <f>EffortOutcomesAG0[[#This Row],[WARDS]]&amp;EffortOutcomesAG0[[#This Row],[Role]]&amp;EffortOutcomesAG0[[#This Row],[Shifts]]</f>
        <v>WARARNAM</v>
      </c>
    </row>
    <row r="391" spans="2:38" x14ac:dyDescent="0.25">
      <c r="B391" s="8">
        <f>IF(EffortOutcomesAG0[[#This Row],[Apn]]=0,10,LOG(EffortOutcomesAG0[[#This Row],[Apn]]))</f>
        <v>10</v>
      </c>
      <c r="C391" s="8">
        <f>IF(EffortOutcomesAG0[[#This Row],[Ein]]=0,10,LOG(EffortOutcomesAG0[[#This Row],[Ein]]))</f>
        <v>10</v>
      </c>
      <c r="D391" s="8">
        <f>IF(EffortOutcomesAG0[[#This Row],[Iin]]=0,10,LOG(EffortOutcomesAG0[[#This Row],[Iin]]))</f>
        <v>10</v>
      </c>
      <c r="E391" s="8">
        <f>Kx-EffortOutcomesAG0[[#This Row],[Xp]]</f>
        <v>-10</v>
      </c>
      <c r="F391" s="8">
        <f>Ky-EffortOutcomesAG0[[#This Row],[Yp]]</f>
        <v>-11</v>
      </c>
      <c r="G391" s="8">
        <f>Kz-EffortOutcomesAG0[[#This Row],[Zp]]</f>
        <v>-9</v>
      </c>
      <c r="H391" s="8">
        <f>EffortOutcomesAG0[[#This Row],[Kpy]]*KSc-EffortOutcomesAG0[[#This Row],[KPz]]*KSb</f>
        <v>20</v>
      </c>
      <c r="I391" s="8">
        <f>-1*(EffortOutcomesAG0[[#This Row],[KPx]]*KSc-EffortOutcomesAG0[[#This Row],[KPz]]*KSa)</f>
        <v>-10</v>
      </c>
      <c r="J391" s="8">
        <f>(EffortOutcomesAG0[[#This Row],[KPx]]*$C$2-EffortOutcomesAG0[[#This Row],[Kpy]]*KSa)</f>
        <v>-100</v>
      </c>
      <c r="K391" s="8">
        <f>EffortOutcomesAG0[[#This Row],[Kpy]]*KTc-EffortOutcomesAG0[[#This Row],[KPz]]*KTb</f>
        <v>2</v>
      </c>
      <c r="L391" s="8">
        <f>-1*(EffortOutcomesAG0[[#This Row],[KPx]]*KTc-EffortOutcomesAG0[[#This Row],[KPz]]*KTa)</f>
        <v>-28</v>
      </c>
      <c r="M391" s="8">
        <f>(EffortOutcomesAG0[[#This Row],[KPx]]*KTb-EffortOutcomesAG0[[#This Row],[Kpy]]*KTa)</f>
        <v>32</v>
      </c>
      <c r="N391" s="8">
        <f>-EffortOutcomesAG0[[#This Row],[Xp]]*a+EffortOutcomesAG0[[#This Row],[Yp]]*b+EffortOutcomesAG0[[#This Row],[Zp]]*c_</f>
        <v>40</v>
      </c>
      <c r="O391">
        <f>-IF(EffortOutcomesAG0[[#This Row],[Column2]]&gt;0,1,-1)*SQRT(EffortOutcomesAG0[[#This Row],[KPx''i]]^2+EffortOutcomesAG0[[#This Row],[KPx''j]]^2+EffortOutcomesAG0[[#This Row],[KPx''k]]^2)/Ksmag/Scale</f>
        <v>-72.456883730947197</v>
      </c>
      <c r="P391" s="9">
        <f>SQRT(EffortOutcomesAG0[[#This Row],[Kpy''i]]^2+EffortOutcomesAG0[[#This Row],[KPy''j]]^2+EffortOutcomesAG0[[#This Row],[KPy''k]]^2)/KTmag/Scale</f>
        <v>17.37814719698277</v>
      </c>
      <c r="Q3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1" s="14">
        <v>44885</v>
      </c>
      <c r="U391" s="9" t="s">
        <v>76</v>
      </c>
      <c r="V391" t="s">
        <v>61</v>
      </c>
      <c r="W391" t="s">
        <v>56</v>
      </c>
      <c r="X391">
        <v>0</v>
      </c>
      <c r="Y391">
        <v>0</v>
      </c>
      <c r="Z391">
        <v>0</v>
      </c>
      <c r="AJ391">
        <v>390</v>
      </c>
      <c r="AK391">
        <f>SUBTOTAL(9,EffortOutcomesAG0[[#This Row],[Allocation]:[Iin]])</f>
        <v>0</v>
      </c>
      <c r="AL391" t="str">
        <f>EffortOutcomesAG0[[#This Row],[WARDS]]&amp;EffortOutcomesAG0[[#This Row],[Role]]&amp;EffortOutcomesAG0[[#This Row],[Shifts]]</f>
        <v>OtherRNAM</v>
      </c>
    </row>
    <row r="392" spans="2:38" x14ac:dyDescent="0.25">
      <c r="B392" s="8">
        <f>IF(EffortOutcomesAG0[[#This Row],[Apn]]=0,10,LOG(EffortOutcomesAG0[[#This Row],[Apn]]))</f>
        <v>4.8805135918009522E-2</v>
      </c>
      <c r="C392" s="8">
        <f>IF(EffortOutcomesAG0[[#This Row],[Ein]]=0,10,LOG(EffortOutcomesAG0[[#This Row],[Ein]]))</f>
        <v>10</v>
      </c>
      <c r="D392" s="8">
        <f>IF(EffortOutcomesAG0[[#This Row],[Iin]]=0,10,LOG(EffortOutcomesAG0[[#This Row],[Iin]]))</f>
        <v>10</v>
      </c>
      <c r="E392" s="8">
        <f>Kx-EffortOutcomesAG0[[#This Row],[Xp]]</f>
        <v>-4.8805135918009522E-2</v>
      </c>
      <c r="F392" s="8">
        <f>Ky-EffortOutcomesAG0[[#This Row],[Yp]]</f>
        <v>-11</v>
      </c>
      <c r="G392" s="8">
        <f>Kz-EffortOutcomesAG0[[#This Row],[Zp]]</f>
        <v>-9</v>
      </c>
      <c r="H392" s="8">
        <f>EffortOutcomesAG0[[#This Row],[Kpy]]*KSc-EffortOutcomesAG0[[#This Row],[KPz]]*KSb</f>
        <v>20</v>
      </c>
      <c r="I392" s="8">
        <f>-1*(EffortOutcomesAG0[[#This Row],[KPx]]*KSc-EffortOutcomesAG0[[#This Row],[KPz]]*KSa)</f>
        <v>-4.8805135918009522E-2</v>
      </c>
      <c r="J392" s="8">
        <f>(EffortOutcomesAG0[[#This Row],[KPx]]*$C$2-EffortOutcomesAG0[[#This Row],[Kpy]]*KSa)</f>
        <v>-0.48805135918009523</v>
      </c>
      <c r="K392" s="8">
        <f>EffortOutcomesAG0[[#This Row],[Kpy]]*KTc-EffortOutcomesAG0[[#This Row],[KPz]]*KTb</f>
        <v>2</v>
      </c>
      <c r="L392" s="8">
        <f>-1*(EffortOutcomesAG0[[#This Row],[KPx]]*KTc-EffortOutcomesAG0[[#This Row],[KPz]]*KTa)</f>
        <v>-18.048805135918009</v>
      </c>
      <c r="M392" s="8">
        <f>(EffortOutcomesAG0[[#This Row],[KPx]]*KTb-EffortOutcomesAG0[[#This Row],[Kpy]]*KTa)</f>
        <v>22.048805135918009</v>
      </c>
      <c r="N392" s="8">
        <f>-EffortOutcomesAG0[[#This Row],[Xp]]*a+EffortOutcomesAG0[[#This Row],[Yp]]*b+EffortOutcomesAG0[[#This Row],[Zp]]*c_</f>
        <v>40</v>
      </c>
      <c r="O392">
        <f>-IF(EffortOutcomesAG0[[#This Row],[Column2]]&gt;0,1,-1)*SQRT(EffortOutcomesAG0[[#This Row],[KPx''i]]^2+EffortOutcomesAG0[[#This Row],[KPx''j]]^2+EffortOutcomesAG0[[#This Row],[KPx''k]]^2)/Ksmag/Scale</f>
        <v>-14.146387808739188</v>
      </c>
      <c r="P392" s="9">
        <f>SQRT(EffortOutcomesAG0[[#This Row],[Kpy''i]]^2+EffortOutcomesAG0[[#This Row],[KPy''j]]^2+EffortOutcomesAG0[[#This Row],[KPy''k]]^2)/KTmag/Scale</f>
        <v>11.661254754928283</v>
      </c>
      <c r="Q3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2" s="14">
        <v>44885</v>
      </c>
      <c r="U392" s="9" t="s">
        <v>54</v>
      </c>
      <c r="V392" t="s">
        <v>61</v>
      </c>
      <c r="W392" t="s">
        <v>56</v>
      </c>
      <c r="X392">
        <v>0</v>
      </c>
      <c r="Y392">
        <v>0.66666666666666663</v>
      </c>
      <c r="Z392">
        <v>0.74595714285714287</v>
      </c>
      <c r="AA392">
        <v>1.1189357142857144</v>
      </c>
      <c r="AB392">
        <v>1.6784035714285717</v>
      </c>
      <c r="AC392">
        <v>0</v>
      </c>
      <c r="AD392">
        <v>0.59580426127719144</v>
      </c>
      <c r="AE392">
        <v>0.89370639191578727</v>
      </c>
      <c r="AF392">
        <v>0</v>
      </c>
      <c r="AJ392">
        <v>391</v>
      </c>
      <c r="AK392">
        <f>SUBTOTAL(9,EffortOutcomesAG0[[#This Row],[Allocation]:[Iin]])</f>
        <v>5.6994737484310747</v>
      </c>
      <c r="AL392" t="str">
        <f>EffortOutcomesAG0[[#This Row],[WARDS]]&amp;EffortOutcomesAG0[[#This Row],[Role]]&amp;EffortOutcomesAG0[[#This Row],[Shifts]]</f>
        <v>BANKRNAM</v>
      </c>
    </row>
    <row r="393" spans="2:38" x14ac:dyDescent="0.25">
      <c r="B393" s="8">
        <f>IF(EffortOutcomesAG0[[#This Row],[Apn]]=0,10,LOG(EffortOutcomesAG0[[#This Row],[Apn]]))</f>
        <v>4.8805135918009522E-2</v>
      </c>
      <c r="C393" s="8">
        <f>IF(EffortOutcomesAG0[[#This Row],[Ein]]=0,10,LOG(EffortOutcomesAG0[[#This Row],[Ein]]))</f>
        <v>10</v>
      </c>
      <c r="D393" s="8">
        <f>IF(EffortOutcomesAG0[[#This Row],[Iin]]=0,10,LOG(EffortOutcomesAG0[[#This Row],[Iin]]))</f>
        <v>10</v>
      </c>
      <c r="E393" s="8">
        <f>Kx-EffortOutcomesAG0[[#This Row],[Xp]]</f>
        <v>-4.8805135918009522E-2</v>
      </c>
      <c r="F393" s="8">
        <f>Ky-EffortOutcomesAG0[[#This Row],[Yp]]</f>
        <v>-11</v>
      </c>
      <c r="G393" s="8">
        <f>Kz-EffortOutcomesAG0[[#This Row],[Zp]]</f>
        <v>-9</v>
      </c>
      <c r="H393" s="8">
        <f>EffortOutcomesAG0[[#This Row],[Kpy]]*KSc-EffortOutcomesAG0[[#This Row],[KPz]]*KSb</f>
        <v>20</v>
      </c>
      <c r="I393" s="8">
        <f>-1*(EffortOutcomesAG0[[#This Row],[KPx]]*KSc-EffortOutcomesAG0[[#This Row],[KPz]]*KSa)</f>
        <v>-4.8805135918009522E-2</v>
      </c>
      <c r="J393" s="8">
        <f>(EffortOutcomesAG0[[#This Row],[KPx]]*$C$2-EffortOutcomesAG0[[#This Row],[Kpy]]*KSa)</f>
        <v>-0.48805135918009523</v>
      </c>
      <c r="K393" s="8">
        <f>EffortOutcomesAG0[[#This Row],[Kpy]]*KTc-EffortOutcomesAG0[[#This Row],[KPz]]*KTb</f>
        <v>2</v>
      </c>
      <c r="L393" s="8">
        <f>-1*(EffortOutcomesAG0[[#This Row],[KPx]]*KTc-EffortOutcomesAG0[[#This Row],[KPz]]*KTa)</f>
        <v>-18.048805135918009</v>
      </c>
      <c r="M393" s="8">
        <f>(EffortOutcomesAG0[[#This Row],[KPx]]*KTb-EffortOutcomesAG0[[#This Row],[Kpy]]*KTa)</f>
        <v>22.048805135918009</v>
      </c>
      <c r="N393" s="8">
        <f>-EffortOutcomesAG0[[#This Row],[Xp]]*a+EffortOutcomesAG0[[#This Row],[Yp]]*b+EffortOutcomesAG0[[#This Row],[Zp]]*c_</f>
        <v>40</v>
      </c>
      <c r="O393">
        <f>-IF(EffortOutcomesAG0[[#This Row],[Column2]]&gt;0,1,-1)*SQRT(EffortOutcomesAG0[[#This Row],[KPx''i]]^2+EffortOutcomesAG0[[#This Row],[KPx''j]]^2+EffortOutcomesAG0[[#This Row],[KPx''k]]^2)/Ksmag/Scale</f>
        <v>-14.146387808739188</v>
      </c>
      <c r="P393" s="9">
        <f>SQRT(EffortOutcomesAG0[[#This Row],[Kpy''i]]^2+EffortOutcomesAG0[[#This Row],[KPy''j]]^2+EffortOutcomesAG0[[#This Row],[KPy''k]]^2)/KTmag/Scale</f>
        <v>11.661254754928283</v>
      </c>
      <c r="Q3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3" s="14">
        <v>44885</v>
      </c>
      <c r="U393" s="9" t="s">
        <v>57</v>
      </c>
      <c r="V393" t="s">
        <v>61</v>
      </c>
      <c r="W393" t="s">
        <v>56</v>
      </c>
      <c r="X393">
        <v>0</v>
      </c>
      <c r="Y393">
        <v>0.66666666666666663</v>
      </c>
      <c r="Z393">
        <v>0.74595714285714287</v>
      </c>
      <c r="AA393">
        <v>1.1189357142857144</v>
      </c>
      <c r="AB393">
        <v>1.6784035714285717</v>
      </c>
      <c r="AC393">
        <v>0</v>
      </c>
      <c r="AD393">
        <v>0.59580426127719144</v>
      </c>
      <c r="AE393">
        <v>0.89370639191578727</v>
      </c>
      <c r="AF393">
        <v>0</v>
      </c>
      <c r="AJ393">
        <v>392</v>
      </c>
      <c r="AK393">
        <f>SUBTOTAL(9,EffortOutcomesAG0[[#This Row],[Allocation]:[Iin]])</f>
        <v>5.6994737484310747</v>
      </c>
      <c r="AL393" t="str">
        <f>EffortOutcomesAG0[[#This Row],[WARDS]]&amp;EffortOutcomesAG0[[#This Row],[Role]]&amp;EffortOutcomesAG0[[#This Row],[Shifts]]</f>
        <v>WATTRNAM</v>
      </c>
    </row>
    <row r="394" spans="2:38" x14ac:dyDescent="0.25">
      <c r="B394" s="8">
        <f>IF(EffortOutcomesAG0[[#This Row],[Apn]]=0,10,LOG(EffortOutcomesAG0[[#This Row],[Apn]]))</f>
        <v>0.14386314406447248</v>
      </c>
      <c r="C394" s="8">
        <f>IF(EffortOutcomesAG0[[#This Row],[Ein]]=0,10,LOG(EffortOutcomesAG0[[#This Row],[Ein]]))</f>
        <v>10</v>
      </c>
      <c r="D394" s="8">
        <f>IF(EffortOutcomesAG0[[#This Row],[Iin]]=0,10,LOG(EffortOutcomesAG0[[#This Row],[Iin]]))</f>
        <v>10</v>
      </c>
      <c r="E394" s="8">
        <f>Kx-EffortOutcomesAG0[[#This Row],[Xp]]</f>
        <v>-0.14386314406447248</v>
      </c>
      <c r="F394" s="8">
        <f>Ky-EffortOutcomesAG0[[#This Row],[Yp]]</f>
        <v>-11</v>
      </c>
      <c r="G394" s="8">
        <f>Kz-EffortOutcomesAG0[[#This Row],[Zp]]</f>
        <v>-9</v>
      </c>
      <c r="H394" s="8">
        <f>EffortOutcomesAG0[[#This Row],[Kpy]]*KSc-EffortOutcomesAG0[[#This Row],[KPz]]*KSb</f>
        <v>20</v>
      </c>
      <c r="I394" s="8">
        <f>-1*(EffortOutcomesAG0[[#This Row],[KPx]]*KSc-EffortOutcomesAG0[[#This Row],[KPz]]*KSa)</f>
        <v>-0.14386314406447248</v>
      </c>
      <c r="J394" s="8">
        <f>(EffortOutcomesAG0[[#This Row],[KPx]]*$C$2-EffortOutcomesAG0[[#This Row],[Kpy]]*KSa)</f>
        <v>-1.4386314406447247</v>
      </c>
      <c r="K394" s="8">
        <f>EffortOutcomesAG0[[#This Row],[Kpy]]*KTc-EffortOutcomesAG0[[#This Row],[KPz]]*KTb</f>
        <v>2</v>
      </c>
      <c r="L394" s="8">
        <f>-1*(EffortOutcomesAG0[[#This Row],[KPx]]*KTc-EffortOutcomesAG0[[#This Row],[KPz]]*KTa)</f>
        <v>-18.143863144064472</v>
      </c>
      <c r="M394" s="8">
        <f>(EffortOutcomesAG0[[#This Row],[KPx]]*KTb-EffortOutcomesAG0[[#This Row],[Kpy]]*KTa)</f>
        <v>22.143863144064472</v>
      </c>
      <c r="N394" s="8">
        <f>-EffortOutcomesAG0[[#This Row],[Xp]]*a+EffortOutcomesAG0[[#This Row],[Yp]]*b+EffortOutcomesAG0[[#This Row],[Zp]]*c_</f>
        <v>40</v>
      </c>
      <c r="O394">
        <f>-IF(EffortOutcomesAG0[[#This Row],[Column2]]&gt;0,1,-1)*SQRT(EffortOutcomesAG0[[#This Row],[KPx''i]]^2+EffortOutcomesAG0[[#This Row],[KPx''j]]^2+EffortOutcomesAG0[[#This Row],[KPx''k]]^2)/Ksmag/Scale</f>
        <v>-14.179040112543436</v>
      </c>
      <c r="P394" s="9">
        <f>SQRT(EffortOutcomesAG0[[#This Row],[Kpy''i]]^2+EffortOutcomesAG0[[#This Row],[KPy''j]]^2+EffortOutcomesAG0[[#This Row],[KPy''k]]^2)/KTmag/Scale</f>
        <v>11.715733329826165</v>
      </c>
      <c r="Q3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4" s="14">
        <v>44900</v>
      </c>
      <c r="U394" s="9" t="s">
        <v>58</v>
      </c>
      <c r="V394" t="s">
        <v>61</v>
      </c>
      <c r="W394" t="s">
        <v>56</v>
      </c>
      <c r="X394">
        <v>0</v>
      </c>
      <c r="Y394">
        <v>0.66666666666666663</v>
      </c>
      <c r="Z394">
        <v>0.92847857142857138</v>
      </c>
      <c r="AA394">
        <v>1.3927178571428571</v>
      </c>
      <c r="AB394">
        <v>2.089076785714286</v>
      </c>
      <c r="AC394">
        <v>0</v>
      </c>
      <c r="AD394">
        <v>0.47868034666714532</v>
      </c>
      <c r="AE394">
        <v>0.71802052000071803</v>
      </c>
      <c r="AF394">
        <v>0</v>
      </c>
      <c r="AJ394">
        <v>393</v>
      </c>
      <c r="AK394">
        <f>SUBTOTAL(9,EffortOutcomesAG0[[#This Row],[Allocation]:[Iin]])</f>
        <v>6.2736407476202443</v>
      </c>
      <c r="AL394" t="str">
        <f>EffortOutcomesAG0[[#This Row],[WARDS]]&amp;EffortOutcomesAG0[[#This Row],[Role]]&amp;EffortOutcomesAG0[[#This Row],[Shifts]]</f>
        <v>WARARNAM</v>
      </c>
    </row>
    <row r="395" spans="2:38" x14ac:dyDescent="0.25">
      <c r="B395" s="8">
        <f>IF(EffortOutcomesAG0[[#This Row],[Apn]]=0,10,LOG(EffortOutcomesAG0[[#This Row],[Apn]]))</f>
        <v>10</v>
      </c>
      <c r="C395" s="8">
        <f>IF(EffortOutcomesAG0[[#This Row],[Ein]]=0,10,LOG(EffortOutcomesAG0[[#This Row],[Ein]]))</f>
        <v>10</v>
      </c>
      <c r="D395" s="8">
        <f>IF(EffortOutcomesAG0[[#This Row],[Iin]]=0,10,LOG(EffortOutcomesAG0[[#This Row],[Iin]]))</f>
        <v>10</v>
      </c>
      <c r="E395" s="8">
        <f>Kx-EffortOutcomesAG0[[#This Row],[Xp]]</f>
        <v>-10</v>
      </c>
      <c r="F395" s="8">
        <f>Ky-EffortOutcomesAG0[[#This Row],[Yp]]</f>
        <v>-11</v>
      </c>
      <c r="G395" s="8">
        <f>Kz-EffortOutcomesAG0[[#This Row],[Zp]]</f>
        <v>-9</v>
      </c>
      <c r="H395" s="8">
        <f>EffortOutcomesAG0[[#This Row],[Kpy]]*KSc-EffortOutcomesAG0[[#This Row],[KPz]]*KSb</f>
        <v>20</v>
      </c>
      <c r="I395" s="8">
        <f>-1*(EffortOutcomesAG0[[#This Row],[KPx]]*KSc-EffortOutcomesAG0[[#This Row],[KPz]]*KSa)</f>
        <v>-10</v>
      </c>
      <c r="J395" s="8">
        <f>(EffortOutcomesAG0[[#This Row],[KPx]]*$C$2-EffortOutcomesAG0[[#This Row],[Kpy]]*KSa)</f>
        <v>-100</v>
      </c>
      <c r="K395" s="8">
        <f>EffortOutcomesAG0[[#This Row],[Kpy]]*KTc-EffortOutcomesAG0[[#This Row],[KPz]]*KTb</f>
        <v>2</v>
      </c>
      <c r="L395" s="8">
        <f>-1*(EffortOutcomesAG0[[#This Row],[KPx]]*KTc-EffortOutcomesAG0[[#This Row],[KPz]]*KTa)</f>
        <v>-28</v>
      </c>
      <c r="M395" s="8">
        <f>(EffortOutcomesAG0[[#This Row],[KPx]]*KTb-EffortOutcomesAG0[[#This Row],[Kpy]]*KTa)</f>
        <v>32</v>
      </c>
      <c r="N395" s="8">
        <f>-EffortOutcomesAG0[[#This Row],[Xp]]*a+EffortOutcomesAG0[[#This Row],[Yp]]*b+EffortOutcomesAG0[[#This Row],[Zp]]*c_</f>
        <v>40</v>
      </c>
      <c r="O395">
        <f>-IF(EffortOutcomesAG0[[#This Row],[Column2]]&gt;0,1,-1)*SQRT(EffortOutcomesAG0[[#This Row],[KPx''i]]^2+EffortOutcomesAG0[[#This Row],[KPx''j]]^2+EffortOutcomesAG0[[#This Row],[KPx''k]]^2)/Ksmag/Scale</f>
        <v>-72.456883730947197</v>
      </c>
      <c r="P395" s="9">
        <f>SQRT(EffortOutcomesAG0[[#This Row],[Kpy''i]]^2+EffortOutcomesAG0[[#This Row],[KPy''j]]^2+EffortOutcomesAG0[[#This Row],[KPy''k]]^2)/KTmag/Scale</f>
        <v>17.37814719698277</v>
      </c>
      <c r="Q3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5" s="14">
        <v>44900</v>
      </c>
      <c r="U395" s="9" t="s">
        <v>76</v>
      </c>
      <c r="V395" t="s">
        <v>61</v>
      </c>
      <c r="W395" t="s">
        <v>56</v>
      </c>
      <c r="X395">
        <v>0</v>
      </c>
      <c r="Y395">
        <v>0</v>
      </c>
      <c r="Z395">
        <v>0</v>
      </c>
      <c r="AJ395">
        <v>394</v>
      </c>
      <c r="AK395">
        <f>SUBTOTAL(9,EffortOutcomesAG0[[#This Row],[Allocation]:[Iin]])</f>
        <v>0</v>
      </c>
      <c r="AL395" t="str">
        <f>EffortOutcomesAG0[[#This Row],[WARDS]]&amp;EffortOutcomesAG0[[#This Row],[Role]]&amp;EffortOutcomesAG0[[#This Row],[Shifts]]</f>
        <v>OtherRNAM</v>
      </c>
    </row>
    <row r="396" spans="2:38" x14ac:dyDescent="0.25">
      <c r="B396" s="8">
        <f>IF(EffortOutcomesAG0[[#This Row],[Apn]]=0,10,LOG(EffortOutcomesAG0[[#This Row],[Apn]]))</f>
        <v>0.14386314406447248</v>
      </c>
      <c r="C396" s="8">
        <f>IF(EffortOutcomesAG0[[#This Row],[Ein]]=0,10,LOG(EffortOutcomesAG0[[#This Row],[Ein]]))</f>
        <v>10</v>
      </c>
      <c r="D396" s="8">
        <f>IF(EffortOutcomesAG0[[#This Row],[Iin]]=0,10,LOG(EffortOutcomesAG0[[#This Row],[Iin]]))</f>
        <v>10</v>
      </c>
      <c r="E396" s="8">
        <f>Kx-EffortOutcomesAG0[[#This Row],[Xp]]</f>
        <v>-0.14386314406447248</v>
      </c>
      <c r="F396" s="8">
        <f>Ky-EffortOutcomesAG0[[#This Row],[Yp]]</f>
        <v>-11</v>
      </c>
      <c r="G396" s="8">
        <f>Kz-EffortOutcomesAG0[[#This Row],[Zp]]</f>
        <v>-9</v>
      </c>
      <c r="H396" s="8">
        <f>EffortOutcomesAG0[[#This Row],[Kpy]]*KSc-EffortOutcomesAG0[[#This Row],[KPz]]*KSb</f>
        <v>20</v>
      </c>
      <c r="I396" s="8">
        <f>-1*(EffortOutcomesAG0[[#This Row],[KPx]]*KSc-EffortOutcomesAG0[[#This Row],[KPz]]*KSa)</f>
        <v>-0.14386314406447248</v>
      </c>
      <c r="J396" s="8">
        <f>(EffortOutcomesAG0[[#This Row],[KPx]]*$C$2-EffortOutcomesAG0[[#This Row],[Kpy]]*KSa)</f>
        <v>-1.4386314406447247</v>
      </c>
      <c r="K396" s="8">
        <f>EffortOutcomesAG0[[#This Row],[Kpy]]*KTc-EffortOutcomesAG0[[#This Row],[KPz]]*KTb</f>
        <v>2</v>
      </c>
      <c r="L396" s="8">
        <f>-1*(EffortOutcomesAG0[[#This Row],[KPx]]*KTc-EffortOutcomesAG0[[#This Row],[KPz]]*KTa)</f>
        <v>-18.143863144064472</v>
      </c>
      <c r="M396" s="8">
        <f>(EffortOutcomesAG0[[#This Row],[KPx]]*KTb-EffortOutcomesAG0[[#This Row],[Kpy]]*KTa)</f>
        <v>22.143863144064472</v>
      </c>
      <c r="N396" s="8">
        <f>-EffortOutcomesAG0[[#This Row],[Xp]]*a+EffortOutcomesAG0[[#This Row],[Yp]]*b+EffortOutcomesAG0[[#This Row],[Zp]]*c_</f>
        <v>40</v>
      </c>
      <c r="O396">
        <f>-IF(EffortOutcomesAG0[[#This Row],[Column2]]&gt;0,1,-1)*SQRT(EffortOutcomesAG0[[#This Row],[KPx''i]]^2+EffortOutcomesAG0[[#This Row],[KPx''j]]^2+EffortOutcomesAG0[[#This Row],[KPx''k]]^2)/Ksmag/Scale</f>
        <v>-14.179040112543436</v>
      </c>
      <c r="P396" s="9">
        <f>SQRT(EffortOutcomesAG0[[#This Row],[Kpy''i]]^2+EffortOutcomesAG0[[#This Row],[KPy''j]]^2+EffortOutcomesAG0[[#This Row],[KPy''k]]^2)/KTmag/Scale</f>
        <v>11.715733329826165</v>
      </c>
      <c r="Q3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6" s="14">
        <v>44900</v>
      </c>
      <c r="U396" s="9" t="s">
        <v>54</v>
      </c>
      <c r="V396" t="s">
        <v>61</v>
      </c>
      <c r="W396" t="s">
        <v>56</v>
      </c>
      <c r="X396">
        <v>0</v>
      </c>
      <c r="Y396">
        <v>0.66666666666666663</v>
      </c>
      <c r="Z396">
        <v>0.92847857142857138</v>
      </c>
      <c r="AA396">
        <v>1.3927178571428571</v>
      </c>
      <c r="AB396">
        <v>2.089076785714286</v>
      </c>
      <c r="AC396">
        <v>0</v>
      </c>
      <c r="AD396">
        <v>0.47868034666714532</v>
      </c>
      <c r="AE396">
        <v>0.71802052000071803</v>
      </c>
      <c r="AF396">
        <v>0</v>
      </c>
      <c r="AJ396">
        <v>395</v>
      </c>
      <c r="AK396">
        <f>SUBTOTAL(9,EffortOutcomesAG0[[#This Row],[Allocation]:[Iin]])</f>
        <v>6.2736407476202443</v>
      </c>
      <c r="AL396" t="str">
        <f>EffortOutcomesAG0[[#This Row],[WARDS]]&amp;EffortOutcomesAG0[[#This Row],[Role]]&amp;EffortOutcomesAG0[[#This Row],[Shifts]]</f>
        <v>BANKRNAM</v>
      </c>
    </row>
    <row r="397" spans="2:38" x14ac:dyDescent="0.25">
      <c r="B397" s="8">
        <f>IF(EffortOutcomesAG0[[#This Row],[Apn]]=0,10,LOG(EffortOutcomesAG0[[#This Row],[Apn]]))</f>
        <v>0.14386314406447248</v>
      </c>
      <c r="C397" s="8">
        <f>IF(EffortOutcomesAG0[[#This Row],[Ein]]=0,10,LOG(EffortOutcomesAG0[[#This Row],[Ein]]))</f>
        <v>10</v>
      </c>
      <c r="D397" s="8">
        <f>IF(EffortOutcomesAG0[[#This Row],[Iin]]=0,10,LOG(EffortOutcomesAG0[[#This Row],[Iin]]))</f>
        <v>10</v>
      </c>
      <c r="E397" s="8">
        <f>Kx-EffortOutcomesAG0[[#This Row],[Xp]]</f>
        <v>-0.14386314406447248</v>
      </c>
      <c r="F397" s="8">
        <f>Ky-EffortOutcomesAG0[[#This Row],[Yp]]</f>
        <v>-11</v>
      </c>
      <c r="G397" s="8">
        <f>Kz-EffortOutcomesAG0[[#This Row],[Zp]]</f>
        <v>-9</v>
      </c>
      <c r="H397" s="8">
        <f>EffortOutcomesAG0[[#This Row],[Kpy]]*KSc-EffortOutcomesAG0[[#This Row],[KPz]]*KSb</f>
        <v>20</v>
      </c>
      <c r="I397" s="8">
        <f>-1*(EffortOutcomesAG0[[#This Row],[KPx]]*KSc-EffortOutcomesAG0[[#This Row],[KPz]]*KSa)</f>
        <v>-0.14386314406447248</v>
      </c>
      <c r="J397" s="8">
        <f>(EffortOutcomesAG0[[#This Row],[KPx]]*$C$2-EffortOutcomesAG0[[#This Row],[Kpy]]*KSa)</f>
        <v>-1.4386314406447247</v>
      </c>
      <c r="K397" s="8">
        <f>EffortOutcomesAG0[[#This Row],[Kpy]]*KTc-EffortOutcomesAG0[[#This Row],[KPz]]*KTb</f>
        <v>2</v>
      </c>
      <c r="L397" s="8">
        <f>-1*(EffortOutcomesAG0[[#This Row],[KPx]]*KTc-EffortOutcomesAG0[[#This Row],[KPz]]*KTa)</f>
        <v>-18.143863144064472</v>
      </c>
      <c r="M397" s="8">
        <f>(EffortOutcomesAG0[[#This Row],[KPx]]*KTb-EffortOutcomesAG0[[#This Row],[Kpy]]*KTa)</f>
        <v>22.143863144064472</v>
      </c>
      <c r="N397" s="8">
        <f>-EffortOutcomesAG0[[#This Row],[Xp]]*a+EffortOutcomesAG0[[#This Row],[Yp]]*b+EffortOutcomesAG0[[#This Row],[Zp]]*c_</f>
        <v>40</v>
      </c>
      <c r="O397">
        <f>-IF(EffortOutcomesAG0[[#This Row],[Column2]]&gt;0,1,-1)*SQRT(EffortOutcomesAG0[[#This Row],[KPx''i]]^2+EffortOutcomesAG0[[#This Row],[KPx''j]]^2+EffortOutcomesAG0[[#This Row],[KPx''k]]^2)/Ksmag/Scale</f>
        <v>-14.179040112543436</v>
      </c>
      <c r="P397" s="9">
        <f>SQRT(EffortOutcomesAG0[[#This Row],[Kpy''i]]^2+EffortOutcomesAG0[[#This Row],[KPy''j]]^2+EffortOutcomesAG0[[#This Row],[KPy''k]]^2)/KTmag/Scale</f>
        <v>11.715733329826165</v>
      </c>
      <c r="Q3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7" s="14">
        <v>44900</v>
      </c>
      <c r="U397" s="9" t="s">
        <v>57</v>
      </c>
      <c r="V397" t="s">
        <v>61</v>
      </c>
      <c r="W397" t="s">
        <v>56</v>
      </c>
      <c r="X397">
        <v>0</v>
      </c>
      <c r="Y397">
        <v>0.66666666666666663</v>
      </c>
      <c r="Z397">
        <v>0.92847857142857138</v>
      </c>
      <c r="AA397">
        <v>1.3927178571428571</v>
      </c>
      <c r="AB397">
        <v>2.089076785714286</v>
      </c>
      <c r="AC397">
        <v>0</v>
      </c>
      <c r="AD397">
        <v>0.47868034666714532</v>
      </c>
      <c r="AE397">
        <v>0.71802052000071803</v>
      </c>
      <c r="AF397">
        <v>0</v>
      </c>
      <c r="AJ397">
        <v>396</v>
      </c>
      <c r="AK397">
        <f>SUBTOTAL(9,EffortOutcomesAG0[[#This Row],[Allocation]:[Iin]])</f>
        <v>6.2736407476202443</v>
      </c>
      <c r="AL397" t="str">
        <f>EffortOutcomesAG0[[#This Row],[WARDS]]&amp;EffortOutcomesAG0[[#This Row],[Role]]&amp;EffortOutcomesAG0[[#This Row],[Shifts]]</f>
        <v>WATTRNAM</v>
      </c>
    </row>
    <row r="398" spans="2:38" x14ac:dyDescent="0.25">
      <c r="B398" s="8">
        <f>IF(EffortOutcomesAG0[[#This Row],[Apn]]=0,10,LOG(EffortOutcomesAG0[[#This Row],[Apn]]))</f>
        <v>0.27707440663876232</v>
      </c>
      <c r="C398" s="8">
        <f>IF(EffortOutcomesAG0[[#This Row],[Ein]]=0,10,LOG(EffortOutcomesAG0[[#This Row],[Ein]]))</f>
        <v>10</v>
      </c>
      <c r="D398" s="8">
        <f>IF(EffortOutcomesAG0[[#This Row],[Iin]]=0,10,LOG(EffortOutcomesAG0[[#This Row],[Iin]]))</f>
        <v>10</v>
      </c>
      <c r="E398" s="8">
        <f>Kx-EffortOutcomesAG0[[#This Row],[Xp]]</f>
        <v>-0.27707440663876232</v>
      </c>
      <c r="F398" s="8">
        <f>Ky-EffortOutcomesAG0[[#This Row],[Yp]]</f>
        <v>-11</v>
      </c>
      <c r="G398" s="8">
        <f>Kz-EffortOutcomesAG0[[#This Row],[Zp]]</f>
        <v>-9</v>
      </c>
      <c r="H398" s="8">
        <f>EffortOutcomesAG0[[#This Row],[Kpy]]*KSc-EffortOutcomesAG0[[#This Row],[KPz]]*KSb</f>
        <v>20</v>
      </c>
      <c r="I398" s="8">
        <f>-1*(EffortOutcomesAG0[[#This Row],[KPx]]*KSc-EffortOutcomesAG0[[#This Row],[KPz]]*KSa)</f>
        <v>-0.27707440663876232</v>
      </c>
      <c r="J398" s="8">
        <f>(EffortOutcomesAG0[[#This Row],[KPx]]*$C$2-EffortOutcomesAG0[[#This Row],[Kpy]]*KSa)</f>
        <v>-2.7707440663876231</v>
      </c>
      <c r="K398" s="8">
        <f>EffortOutcomesAG0[[#This Row],[Kpy]]*KTc-EffortOutcomesAG0[[#This Row],[KPz]]*KTb</f>
        <v>2</v>
      </c>
      <c r="L398" s="8">
        <f>-1*(EffortOutcomesAG0[[#This Row],[KPx]]*KTc-EffortOutcomesAG0[[#This Row],[KPz]]*KTa)</f>
        <v>-18.277074406638761</v>
      </c>
      <c r="M398" s="8">
        <f>(EffortOutcomesAG0[[#This Row],[KPx]]*KTb-EffortOutcomesAG0[[#This Row],[Kpy]]*KTa)</f>
        <v>22.277074406638761</v>
      </c>
      <c r="N398" s="8">
        <f>-EffortOutcomesAG0[[#This Row],[Xp]]*a+EffortOutcomesAG0[[#This Row],[Yp]]*b+EffortOutcomesAG0[[#This Row],[Zp]]*c_</f>
        <v>40</v>
      </c>
      <c r="O398">
        <f>-IF(EffortOutcomesAG0[[#This Row],[Column2]]&gt;0,1,-1)*SQRT(EffortOutcomesAG0[[#This Row],[KPx''i]]^2+EffortOutcomesAG0[[#This Row],[KPx''j]]^2+EffortOutcomesAG0[[#This Row],[KPx''k]]^2)/Ksmag/Scale</f>
        <v>-14.278546720661673</v>
      </c>
      <c r="P398" s="9">
        <f>SQRT(EffortOutcomesAG0[[#This Row],[Kpy''i]]^2+EffortOutcomesAG0[[#This Row],[KPy''j]]^2+EffortOutcomesAG0[[#This Row],[KPy''k]]^2)/KTmag/Scale</f>
        <v>11.792084159756843</v>
      </c>
      <c r="Q3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8" s="14">
        <v>44901</v>
      </c>
      <c r="U398" s="9" t="s">
        <v>58</v>
      </c>
      <c r="V398" t="s">
        <v>61</v>
      </c>
      <c r="W398" t="s">
        <v>56</v>
      </c>
      <c r="X398">
        <v>0</v>
      </c>
      <c r="Y398">
        <v>0.66666666666666663</v>
      </c>
      <c r="Z398">
        <v>1.2617785714285714</v>
      </c>
      <c r="AA398">
        <v>1.8926678571428572</v>
      </c>
      <c r="AB398">
        <v>2.8390017857142857</v>
      </c>
      <c r="AC398">
        <v>0</v>
      </c>
      <c r="AD398">
        <v>0.3522364815097862</v>
      </c>
      <c r="AE398">
        <v>0.52835472226467928</v>
      </c>
      <c r="AF398">
        <v>0</v>
      </c>
      <c r="AJ398">
        <v>397</v>
      </c>
      <c r="AK398">
        <f>SUBTOTAL(9,EffortOutcomesAG0[[#This Row],[Allocation]:[Iin]])</f>
        <v>7.540706084726847</v>
      </c>
      <c r="AL398" t="str">
        <f>EffortOutcomesAG0[[#This Row],[WARDS]]&amp;EffortOutcomesAG0[[#This Row],[Role]]&amp;EffortOutcomesAG0[[#This Row],[Shifts]]</f>
        <v>WARARNAM</v>
      </c>
    </row>
    <row r="399" spans="2:38" x14ac:dyDescent="0.25">
      <c r="B399" s="8">
        <f>IF(EffortOutcomesAG0[[#This Row],[Apn]]=0,10,LOG(EffortOutcomesAG0[[#This Row],[Apn]]))</f>
        <v>10</v>
      </c>
      <c r="C399" s="8">
        <f>IF(EffortOutcomesAG0[[#This Row],[Ein]]=0,10,LOG(EffortOutcomesAG0[[#This Row],[Ein]]))</f>
        <v>10</v>
      </c>
      <c r="D399" s="8">
        <f>IF(EffortOutcomesAG0[[#This Row],[Iin]]=0,10,LOG(EffortOutcomesAG0[[#This Row],[Iin]]))</f>
        <v>10</v>
      </c>
      <c r="E399" s="8">
        <f>Kx-EffortOutcomesAG0[[#This Row],[Xp]]</f>
        <v>-10</v>
      </c>
      <c r="F399" s="8">
        <f>Ky-EffortOutcomesAG0[[#This Row],[Yp]]</f>
        <v>-11</v>
      </c>
      <c r="G399" s="8">
        <f>Kz-EffortOutcomesAG0[[#This Row],[Zp]]</f>
        <v>-9</v>
      </c>
      <c r="H399" s="8">
        <f>EffortOutcomesAG0[[#This Row],[Kpy]]*KSc-EffortOutcomesAG0[[#This Row],[KPz]]*KSb</f>
        <v>20</v>
      </c>
      <c r="I399" s="8">
        <f>-1*(EffortOutcomesAG0[[#This Row],[KPx]]*KSc-EffortOutcomesAG0[[#This Row],[KPz]]*KSa)</f>
        <v>-10</v>
      </c>
      <c r="J399" s="8">
        <f>(EffortOutcomesAG0[[#This Row],[KPx]]*$C$2-EffortOutcomesAG0[[#This Row],[Kpy]]*KSa)</f>
        <v>-100</v>
      </c>
      <c r="K399" s="8">
        <f>EffortOutcomesAG0[[#This Row],[Kpy]]*KTc-EffortOutcomesAG0[[#This Row],[KPz]]*KTb</f>
        <v>2</v>
      </c>
      <c r="L399" s="8">
        <f>-1*(EffortOutcomesAG0[[#This Row],[KPx]]*KTc-EffortOutcomesAG0[[#This Row],[KPz]]*KTa)</f>
        <v>-28</v>
      </c>
      <c r="M399" s="8">
        <f>(EffortOutcomesAG0[[#This Row],[KPx]]*KTb-EffortOutcomesAG0[[#This Row],[Kpy]]*KTa)</f>
        <v>32</v>
      </c>
      <c r="N399" s="8">
        <f>-EffortOutcomesAG0[[#This Row],[Xp]]*a+EffortOutcomesAG0[[#This Row],[Yp]]*b+EffortOutcomesAG0[[#This Row],[Zp]]*c_</f>
        <v>40</v>
      </c>
      <c r="O399">
        <f>-IF(EffortOutcomesAG0[[#This Row],[Column2]]&gt;0,1,-1)*SQRT(EffortOutcomesAG0[[#This Row],[KPx''i]]^2+EffortOutcomesAG0[[#This Row],[KPx''j]]^2+EffortOutcomesAG0[[#This Row],[KPx''k]]^2)/Ksmag/Scale</f>
        <v>-72.456883730947197</v>
      </c>
      <c r="P399" s="9">
        <f>SQRT(EffortOutcomesAG0[[#This Row],[Kpy''i]]^2+EffortOutcomesAG0[[#This Row],[KPy''j]]^2+EffortOutcomesAG0[[#This Row],[KPy''k]]^2)/KTmag/Scale</f>
        <v>17.37814719698277</v>
      </c>
      <c r="Q3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9" s="14">
        <v>44901</v>
      </c>
      <c r="U399" s="9" t="s">
        <v>76</v>
      </c>
      <c r="V399" t="s">
        <v>61</v>
      </c>
      <c r="W399" t="s">
        <v>56</v>
      </c>
      <c r="X399">
        <v>0</v>
      </c>
      <c r="Y399">
        <v>0</v>
      </c>
      <c r="Z399">
        <v>0</v>
      </c>
      <c r="AJ399">
        <v>398</v>
      </c>
      <c r="AK399">
        <f>SUBTOTAL(9,EffortOutcomesAG0[[#This Row],[Allocation]:[Iin]])</f>
        <v>0</v>
      </c>
      <c r="AL399" t="str">
        <f>EffortOutcomesAG0[[#This Row],[WARDS]]&amp;EffortOutcomesAG0[[#This Row],[Role]]&amp;EffortOutcomesAG0[[#This Row],[Shifts]]</f>
        <v>OtherRNAM</v>
      </c>
    </row>
    <row r="400" spans="2:38" x14ac:dyDescent="0.25">
      <c r="B400" s="8">
        <f>IF(EffortOutcomesAG0[[#This Row],[Apn]]=0,10,LOG(EffortOutcomesAG0[[#This Row],[Apn]]))</f>
        <v>0.27707440663876232</v>
      </c>
      <c r="C400" s="8">
        <f>IF(EffortOutcomesAG0[[#This Row],[Ein]]=0,10,LOG(EffortOutcomesAG0[[#This Row],[Ein]]))</f>
        <v>10</v>
      </c>
      <c r="D400" s="8">
        <f>IF(EffortOutcomesAG0[[#This Row],[Iin]]=0,10,LOG(EffortOutcomesAG0[[#This Row],[Iin]]))</f>
        <v>10</v>
      </c>
      <c r="E400" s="8">
        <f>Kx-EffortOutcomesAG0[[#This Row],[Xp]]</f>
        <v>-0.27707440663876232</v>
      </c>
      <c r="F400" s="8">
        <f>Ky-EffortOutcomesAG0[[#This Row],[Yp]]</f>
        <v>-11</v>
      </c>
      <c r="G400" s="8">
        <f>Kz-EffortOutcomesAG0[[#This Row],[Zp]]</f>
        <v>-9</v>
      </c>
      <c r="H400" s="8">
        <f>EffortOutcomesAG0[[#This Row],[Kpy]]*KSc-EffortOutcomesAG0[[#This Row],[KPz]]*KSb</f>
        <v>20</v>
      </c>
      <c r="I400" s="8">
        <f>-1*(EffortOutcomesAG0[[#This Row],[KPx]]*KSc-EffortOutcomesAG0[[#This Row],[KPz]]*KSa)</f>
        <v>-0.27707440663876232</v>
      </c>
      <c r="J400" s="8">
        <f>(EffortOutcomesAG0[[#This Row],[KPx]]*$C$2-EffortOutcomesAG0[[#This Row],[Kpy]]*KSa)</f>
        <v>-2.7707440663876231</v>
      </c>
      <c r="K400" s="8">
        <f>EffortOutcomesAG0[[#This Row],[Kpy]]*KTc-EffortOutcomesAG0[[#This Row],[KPz]]*KTb</f>
        <v>2</v>
      </c>
      <c r="L400" s="8">
        <f>-1*(EffortOutcomesAG0[[#This Row],[KPx]]*KTc-EffortOutcomesAG0[[#This Row],[KPz]]*KTa)</f>
        <v>-18.277074406638761</v>
      </c>
      <c r="M400" s="8">
        <f>(EffortOutcomesAG0[[#This Row],[KPx]]*KTb-EffortOutcomesAG0[[#This Row],[Kpy]]*KTa)</f>
        <v>22.277074406638761</v>
      </c>
      <c r="N400" s="8">
        <f>-EffortOutcomesAG0[[#This Row],[Xp]]*a+EffortOutcomesAG0[[#This Row],[Yp]]*b+EffortOutcomesAG0[[#This Row],[Zp]]*c_</f>
        <v>40</v>
      </c>
      <c r="O400">
        <f>-IF(EffortOutcomesAG0[[#This Row],[Column2]]&gt;0,1,-1)*SQRT(EffortOutcomesAG0[[#This Row],[KPx''i]]^2+EffortOutcomesAG0[[#This Row],[KPx''j]]^2+EffortOutcomesAG0[[#This Row],[KPx''k]]^2)/Ksmag/Scale</f>
        <v>-14.278546720661673</v>
      </c>
      <c r="P400" s="9">
        <f>SQRT(EffortOutcomesAG0[[#This Row],[Kpy''i]]^2+EffortOutcomesAG0[[#This Row],[KPy''j]]^2+EffortOutcomesAG0[[#This Row],[KPy''k]]^2)/KTmag/Scale</f>
        <v>11.792084159756843</v>
      </c>
      <c r="Q4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0" s="14">
        <v>44901</v>
      </c>
      <c r="U400" s="9" t="s">
        <v>54</v>
      </c>
      <c r="V400" t="s">
        <v>61</v>
      </c>
      <c r="W400" t="s">
        <v>56</v>
      </c>
      <c r="X400">
        <v>0</v>
      </c>
      <c r="Y400">
        <v>0.66666666666666663</v>
      </c>
      <c r="Z400">
        <v>1.2617785714285714</v>
      </c>
      <c r="AA400">
        <v>1.8926678571428572</v>
      </c>
      <c r="AB400">
        <v>2.8390017857142857</v>
      </c>
      <c r="AC400">
        <v>0</v>
      </c>
      <c r="AD400">
        <v>0.3522364815097862</v>
      </c>
      <c r="AE400">
        <v>0.52835472226467928</v>
      </c>
      <c r="AF400">
        <v>0</v>
      </c>
      <c r="AJ400">
        <v>399</v>
      </c>
      <c r="AK400">
        <f>SUBTOTAL(9,EffortOutcomesAG0[[#This Row],[Allocation]:[Iin]])</f>
        <v>7.540706084726847</v>
      </c>
      <c r="AL400" t="str">
        <f>EffortOutcomesAG0[[#This Row],[WARDS]]&amp;EffortOutcomesAG0[[#This Row],[Role]]&amp;EffortOutcomesAG0[[#This Row],[Shifts]]</f>
        <v>BANKRNAM</v>
      </c>
    </row>
    <row r="401" spans="2:38" x14ac:dyDescent="0.25">
      <c r="B401" s="8">
        <f>IF(EffortOutcomesAG0[[#This Row],[Apn]]=0,10,LOG(EffortOutcomesAG0[[#This Row],[Apn]]))</f>
        <v>0.27707440663876232</v>
      </c>
      <c r="C401" s="8">
        <f>IF(EffortOutcomesAG0[[#This Row],[Ein]]=0,10,LOG(EffortOutcomesAG0[[#This Row],[Ein]]))</f>
        <v>10</v>
      </c>
      <c r="D401" s="8">
        <f>IF(EffortOutcomesAG0[[#This Row],[Iin]]=0,10,LOG(EffortOutcomesAG0[[#This Row],[Iin]]))</f>
        <v>10</v>
      </c>
      <c r="E401" s="8">
        <f>Kx-EffortOutcomesAG0[[#This Row],[Xp]]</f>
        <v>-0.27707440663876232</v>
      </c>
      <c r="F401" s="8">
        <f>Ky-EffortOutcomesAG0[[#This Row],[Yp]]</f>
        <v>-11</v>
      </c>
      <c r="G401" s="8">
        <f>Kz-EffortOutcomesAG0[[#This Row],[Zp]]</f>
        <v>-9</v>
      </c>
      <c r="H401" s="8">
        <f>EffortOutcomesAG0[[#This Row],[Kpy]]*KSc-EffortOutcomesAG0[[#This Row],[KPz]]*KSb</f>
        <v>20</v>
      </c>
      <c r="I401" s="8">
        <f>-1*(EffortOutcomesAG0[[#This Row],[KPx]]*KSc-EffortOutcomesAG0[[#This Row],[KPz]]*KSa)</f>
        <v>-0.27707440663876232</v>
      </c>
      <c r="J401" s="8">
        <f>(EffortOutcomesAG0[[#This Row],[KPx]]*$C$2-EffortOutcomesAG0[[#This Row],[Kpy]]*KSa)</f>
        <v>-2.7707440663876231</v>
      </c>
      <c r="K401" s="8">
        <f>EffortOutcomesAG0[[#This Row],[Kpy]]*KTc-EffortOutcomesAG0[[#This Row],[KPz]]*KTb</f>
        <v>2</v>
      </c>
      <c r="L401" s="8">
        <f>-1*(EffortOutcomesAG0[[#This Row],[KPx]]*KTc-EffortOutcomesAG0[[#This Row],[KPz]]*KTa)</f>
        <v>-18.277074406638761</v>
      </c>
      <c r="M401" s="8">
        <f>(EffortOutcomesAG0[[#This Row],[KPx]]*KTb-EffortOutcomesAG0[[#This Row],[Kpy]]*KTa)</f>
        <v>22.277074406638761</v>
      </c>
      <c r="N401" s="8">
        <f>-EffortOutcomesAG0[[#This Row],[Xp]]*a+EffortOutcomesAG0[[#This Row],[Yp]]*b+EffortOutcomesAG0[[#This Row],[Zp]]*c_</f>
        <v>40</v>
      </c>
      <c r="O401">
        <f>-IF(EffortOutcomesAG0[[#This Row],[Column2]]&gt;0,1,-1)*SQRT(EffortOutcomesAG0[[#This Row],[KPx''i]]^2+EffortOutcomesAG0[[#This Row],[KPx''j]]^2+EffortOutcomesAG0[[#This Row],[KPx''k]]^2)/Ksmag/Scale</f>
        <v>-14.278546720661673</v>
      </c>
      <c r="P401" s="9">
        <f>SQRT(EffortOutcomesAG0[[#This Row],[Kpy''i]]^2+EffortOutcomesAG0[[#This Row],[KPy''j]]^2+EffortOutcomesAG0[[#This Row],[KPy''k]]^2)/KTmag/Scale</f>
        <v>11.792084159756843</v>
      </c>
      <c r="Q4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1" s="14">
        <v>44901</v>
      </c>
      <c r="U401" s="9" t="s">
        <v>57</v>
      </c>
      <c r="V401" t="s">
        <v>61</v>
      </c>
      <c r="W401" t="s">
        <v>56</v>
      </c>
      <c r="X401">
        <v>0</v>
      </c>
      <c r="Y401">
        <v>0.66666666666666663</v>
      </c>
      <c r="Z401">
        <v>1.2617785714285714</v>
      </c>
      <c r="AA401">
        <v>1.8926678571428572</v>
      </c>
      <c r="AB401">
        <v>2.8390017857142857</v>
      </c>
      <c r="AC401">
        <v>0</v>
      </c>
      <c r="AD401">
        <v>0.3522364815097862</v>
      </c>
      <c r="AE401">
        <v>0.52835472226467928</v>
      </c>
      <c r="AF401">
        <v>0</v>
      </c>
      <c r="AJ401">
        <v>400</v>
      </c>
      <c r="AK401">
        <f>SUBTOTAL(9,EffortOutcomesAG0[[#This Row],[Allocation]:[Iin]])</f>
        <v>7.540706084726847</v>
      </c>
      <c r="AL401" t="str">
        <f>EffortOutcomesAG0[[#This Row],[WARDS]]&amp;EffortOutcomesAG0[[#This Row],[Role]]&amp;EffortOutcomesAG0[[#This Row],[Shifts]]</f>
        <v>WATTRNAM</v>
      </c>
    </row>
    <row r="402" spans="2:38" x14ac:dyDescent="0.25">
      <c r="B402" s="8">
        <f>IF(EffortOutcomesAG0[[#This Row],[Apn]]=0,10,LOG(EffortOutcomesAG0[[#This Row],[Apn]]))</f>
        <v>0.27707440663876232</v>
      </c>
      <c r="C402" s="8">
        <f>IF(EffortOutcomesAG0[[#This Row],[Ein]]=0,10,LOG(EffortOutcomesAG0[[#This Row],[Ein]]))</f>
        <v>10</v>
      </c>
      <c r="D402" s="8">
        <f>IF(EffortOutcomesAG0[[#This Row],[Iin]]=0,10,LOG(EffortOutcomesAG0[[#This Row],[Iin]]))</f>
        <v>10</v>
      </c>
      <c r="E402" s="8">
        <f>Kx-EffortOutcomesAG0[[#This Row],[Xp]]</f>
        <v>-0.27707440663876232</v>
      </c>
      <c r="F402" s="8">
        <f>Ky-EffortOutcomesAG0[[#This Row],[Yp]]</f>
        <v>-11</v>
      </c>
      <c r="G402" s="8">
        <f>Kz-EffortOutcomesAG0[[#This Row],[Zp]]</f>
        <v>-9</v>
      </c>
      <c r="H402" s="8">
        <f>EffortOutcomesAG0[[#This Row],[Kpy]]*KSc-EffortOutcomesAG0[[#This Row],[KPz]]*KSb</f>
        <v>20</v>
      </c>
      <c r="I402" s="8">
        <f>-1*(EffortOutcomesAG0[[#This Row],[KPx]]*KSc-EffortOutcomesAG0[[#This Row],[KPz]]*KSa)</f>
        <v>-0.27707440663876232</v>
      </c>
      <c r="J402" s="8">
        <f>(EffortOutcomesAG0[[#This Row],[KPx]]*$C$2-EffortOutcomesAG0[[#This Row],[Kpy]]*KSa)</f>
        <v>-2.7707440663876231</v>
      </c>
      <c r="K402" s="8">
        <f>EffortOutcomesAG0[[#This Row],[Kpy]]*KTc-EffortOutcomesAG0[[#This Row],[KPz]]*KTb</f>
        <v>2</v>
      </c>
      <c r="L402" s="8">
        <f>-1*(EffortOutcomesAG0[[#This Row],[KPx]]*KTc-EffortOutcomesAG0[[#This Row],[KPz]]*KTa)</f>
        <v>-18.277074406638761</v>
      </c>
      <c r="M402" s="8">
        <f>(EffortOutcomesAG0[[#This Row],[KPx]]*KTb-EffortOutcomesAG0[[#This Row],[Kpy]]*KTa)</f>
        <v>22.277074406638761</v>
      </c>
      <c r="N402" s="8">
        <f>-EffortOutcomesAG0[[#This Row],[Xp]]*a+EffortOutcomesAG0[[#This Row],[Yp]]*b+EffortOutcomesAG0[[#This Row],[Zp]]*c_</f>
        <v>40</v>
      </c>
      <c r="O402">
        <f>-IF(EffortOutcomesAG0[[#This Row],[Column2]]&gt;0,1,-1)*SQRT(EffortOutcomesAG0[[#This Row],[KPx''i]]^2+EffortOutcomesAG0[[#This Row],[KPx''j]]^2+EffortOutcomesAG0[[#This Row],[KPx''k]]^2)/Ksmag/Scale</f>
        <v>-14.278546720661673</v>
      </c>
      <c r="P402" s="9">
        <f>SQRT(EffortOutcomesAG0[[#This Row],[Kpy''i]]^2+EffortOutcomesAG0[[#This Row],[KPy''j]]^2+EffortOutcomesAG0[[#This Row],[KPy''k]]^2)/KTmag/Scale</f>
        <v>11.792084159756843</v>
      </c>
      <c r="Q4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2" s="14">
        <v>44902</v>
      </c>
      <c r="U402" s="9" t="s">
        <v>58</v>
      </c>
      <c r="V402" t="s">
        <v>61</v>
      </c>
      <c r="W402" t="s">
        <v>56</v>
      </c>
      <c r="X402">
        <v>0</v>
      </c>
      <c r="Y402">
        <v>0.66666666666666663</v>
      </c>
      <c r="Z402">
        <v>1.2617785714285714</v>
      </c>
      <c r="AA402">
        <v>1.8926678571428572</v>
      </c>
      <c r="AB402">
        <v>2.8390017857142857</v>
      </c>
      <c r="AC402">
        <v>0</v>
      </c>
      <c r="AD402">
        <v>0.3522364815097862</v>
      </c>
      <c r="AE402">
        <v>0.52835472226467928</v>
      </c>
      <c r="AF402">
        <v>0</v>
      </c>
      <c r="AJ402">
        <v>401</v>
      </c>
      <c r="AK402">
        <f>SUBTOTAL(9,EffortOutcomesAG0[[#This Row],[Allocation]:[Iin]])</f>
        <v>7.540706084726847</v>
      </c>
      <c r="AL402" t="str">
        <f>EffortOutcomesAG0[[#This Row],[WARDS]]&amp;EffortOutcomesAG0[[#This Row],[Role]]&amp;EffortOutcomesAG0[[#This Row],[Shifts]]</f>
        <v>WARARNAM</v>
      </c>
    </row>
    <row r="403" spans="2:38" x14ac:dyDescent="0.25">
      <c r="B403" s="8">
        <f>IF(EffortOutcomesAG0[[#This Row],[Apn]]=0,10,LOG(EffortOutcomesAG0[[#This Row],[Apn]]))</f>
        <v>10</v>
      </c>
      <c r="C403" s="8">
        <f>IF(EffortOutcomesAG0[[#This Row],[Ein]]=0,10,LOG(EffortOutcomesAG0[[#This Row],[Ein]]))</f>
        <v>10</v>
      </c>
      <c r="D403" s="8">
        <f>IF(EffortOutcomesAG0[[#This Row],[Iin]]=0,10,LOG(EffortOutcomesAG0[[#This Row],[Iin]]))</f>
        <v>10</v>
      </c>
      <c r="E403" s="8">
        <f>Kx-EffortOutcomesAG0[[#This Row],[Xp]]</f>
        <v>-10</v>
      </c>
      <c r="F403" s="8">
        <f>Ky-EffortOutcomesAG0[[#This Row],[Yp]]</f>
        <v>-11</v>
      </c>
      <c r="G403" s="8">
        <f>Kz-EffortOutcomesAG0[[#This Row],[Zp]]</f>
        <v>-9</v>
      </c>
      <c r="H403" s="8">
        <f>EffortOutcomesAG0[[#This Row],[Kpy]]*KSc-EffortOutcomesAG0[[#This Row],[KPz]]*KSb</f>
        <v>20</v>
      </c>
      <c r="I403" s="8">
        <f>-1*(EffortOutcomesAG0[[#This Row],[KPx]]*KSc-EffortOutcomesAG0[[#This Row],[KPz]]*KSa)</f>
        <v>-10</v>
      </c>
      <c r="J403" s="8">
        <f>(EffortOutcomesAG0[[#This Row],[KPx]]*$C$2-EffortOutcomesAG0[[#This Row],[Kpy]]*KSa)</f>
        <v>-100</v>
      </c>
      <c r="K403" s="8">
        <f>EffortOutcomesAG0[[#This Row],[Kpy]]*KTc-EffortOutcomesAG0[[#This Row],[KPz]]*KTb</f>
        <v>2</v>
      </c>
      <c r="L403" s="8">
        <f>-1*(EffortOutcomesAG0[[#This Row],[KPx]]*KTc-EffortOutcomesAG0[[#This Row],[KPz]]*KTa)</f>
        <v>-28</v>
      </c>
      <c r="M403" s="8">
        <f>(EffortOutcomesAG0[[#This Row],[KPx]]*KTb-EffortOutcomesAG0[[#This Row],[Kpy]]*KTa)</f>
        <v>32</v>
      </c>
      <c r="N403" s="8">
        <f>-EffortOutcomesAG0[[#This Row],[Xp]]*a+EffortOutcomesAG0[[#This Row],[Yp]]*b+EffortOutcomesAG0[[#This Row],[Zp]]*c_</f>
        <v>40</v>
      </c>
      <c r="O403">
        <f>-IF(EffortOutcomesAG0[[#This Row],[Column2]]&gt;0,1,-1)*SQRT(EffortOutcomesAG0[[#This Row],[KPx''i]]^2+EffortOutcomesAG0[[#This Row],[KPx''j]]^2+EffortOutcomesAG0[[#This Row],[KPx''k]]^2)/Ksmag/Scale</f>
        <v>-72.456883730947197</v>
      </c>
      <c r="P403" s="9">
        <f>SQRT(EffortOutcomesAG0[[#This Row],[Kpy''i]]^2+EffortOutcomesAG0[[#This Row],[KPy''j]]^2+EffortOutcomesAG0[[#This Row],[KPy''k]]^2)/KTmag/Scale</f>
        <v>17.37814719698277</v>
      </c>
      <c r="Q4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3" s="14">
        <v>44902</v>
      </c>
      <c r="U403" s="9" t="s">
        <v>76</v>
      </c>
      <c r="V403" t="s">
        <v>61</v>
      </c>
      <c r="W403" t="s">
        <v>56</v>
      </c>
      <c r="X403">
        <v>0</v>
      </c>
      <c r="Y403">
        <v>0</v>
      </c>
      <c r="Z403">
        <v>0</v>
      </c>
      <c r="AJ403">
        <v>402</v>
      </c>
      <c r="AK403">
        <f>SUBTOTAL(9,EffortOutcomesAG0[[#This Row],[Allocation]:[Iin]])</f>
        <v>0</v>
      </c>
      <c r="AL403" t="str">
        <f>EffortOutcomesAG0[[#This Row],[WARDS]]&amp;EffortOutcomesAG0[[#This Row],[Role]]&amp;EffortOutcomesAG0[[#This Row],[Shifts]]</f>
        <v>OtherRNAM</v>
      </c>
    </row>
    <row r="404" spans="2:38" x14ac:dyDescent="0.25">
      <c r="B404" s="8">
        <f>IF(EffortOutcomesAG0[[#This Row],[Apn]]=0,10,LOG(EffortOutcomesAG0[[#This Row],[Apn]]))</f>
        <v>0.27707440663876232</v>
      </c>
      <c r="C404" s="8">
        <f>IF(EffortOutcomesAG0[[#This Row],[Ein]]=0,10,LOG(EffortOutcomesAG0[[#This Row],[Ein]]))</f>
        <v>10</v>
      </c>
      <c r="D404" s="8">
        <f>IF(EffortOutcomesAG0[[#This Row],[Iin]]=0,10,LOG(EffortOutcomesAG0[[#This Row],[Iin]]))</f>
        <v>10</v>
      </c>
      <c r="E404" s="8">
        <f>Kx-EffortOutcomesAG0[[#This Row],[Xp]]</f>
        <v>-0.27707440663876232</v>
      </c>
      <c r="F404" s="8">
        <f>Ky-EffortOutcomesAG0[[#This Row],[Yp]]</f>
        <v>-11</v>
      </c>
      <c r="G404" s="8">
        <f>Kz-EffortOutcomesAG0[[#This Row],[Zp]]</f>
        <v>-9</v>
      </c>
      <c r="H404" s="8">
        <f>EffortOutcomesAG0[[#This Row],[Kpy]]*KSc-EffortOutcomesAG0[[#This Row],[KPz]]*KSb</f>
        <v>20</v>
      </c>
      <c r="I404" s="8">
        <f>-1*(EffortOutcomesAG0[[#This Row],[KPx]]*KSc-EffortOutcomesAG0[[#This Row],[KPz]]*KSa)</f>
        <v>-0.27707440663876232</v>
      </c>
      <c r="J404" s="8">
        <f>(EffortOutcomesAG0[[#This Row],[KPx]]*$C$2-EffortOutcomesAG0[[#This Row],[Kpy]]*KSa)</f>
        <v>-2.7707440663876231</v>
      </c>
      <c r="K404" s="8">
        <f>EffortOutcomesAG0[[#This Row],[Kpy]]*KTc-EffortOutcomesAG0[[#This Row],[KPz]]*KTb</f>
        <v>2</v>
      </c>
      <c r="L404" s="8">
        <f>-1*(EffortOutcomesAG0[[#This Row],[KPx]]*KTc-EffortOutcomesAG0[[#This Row],[KPz]]*KTa)</f>
        <v>-18.277074406638761</v>
      </c>
      <c r="M404" s="8">
        <f>(EffortOutcomesAG0[[#This Row],[KPx]]*KTb-EffortOutcomesAG0[[#This Row],[Kpy]]*KTa)</f>
        <v>22.277074406638761</v>
      </c>
      <c r="N404" s="8">
        <f>-EffortOutcomesAG0[[#This Row],[Xp]]*a+EffortOutcomesAG0[[#This Row],[Yp]]*b+EffortOutcomesAG0[[#This Row],[Zp]]*c_</f>
        <v>40</v>
      </c>
      <c r="O404">
        <f>-IF(EffortOutcomesAG0[[#This Row],[Column2]]&gt;0,1,-1)*SQRT(EffortOutcomesAG0[[#This Row],[KPx''i]]^2+EffortOutcomesAG0[[#This Row],[KPx''j]]^2+EffortOutcomesAG0[[#This Row],[KPx''k]]^2)/Ksmag/Scale</f>
        <v>-14.278546720661673</v>
      </c>
      <c r="P404" s="9">
        <f>SQRT(EffortOutcomesAG0[[#This Row],[Kpy''i]]^2+EffortOutcomesAG0[[#This Row],[KPy''j]]^2+EffortOutcomesAG0[[#This Row],[KPy''k]]^2)/KTmag/Scale</f>
        <v>11.792084159756843</v>
      </c>
      <c r="Q4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4" s="14">
        <v>44902</v>
      </c>
      <c r="U404" s="9" t="s">
        <v>54</v>
      </c>
      <c r="V404" t="s">
        <v>61</v>
      </c>
      <c r="W404" t="s">
        <v>56</v>
      </c>
      <c r="X404">
        <v>0</v>
      </c>
      <c r="Y404">
        <v>0.66666666666666663</v>
      </c>
      <c r="Z404">
        <v>1.2617785714285714</v>
      </c>
      <c r="AA404">
        <v>1.8926678571428572</v>
      </c>
      <c r="AB404">
        <v>2.8390017857142857</v>
      </c>
      <c r="AC404">
        <v>0</v>
      </c>
      <c r="AD404">
        <v>0.3522364815097862</v>
      </c>
      <c r="AE404">
        <v>0.52835472226467928</v>
      </c>
      <c r="AF404">
        <v>0</v>
      </c>
      <c r="AJ404">
        <v>403</v>
      </c>
      <c r="AK404">
        <f>SUBTOTAL(9,EffortOutcomesAG0[[#This Row],[Allocation]:[Iin]])</f>
        <v>7.540706084726847</v>
      </c>
      <c r="AL404" t="str">
        <f>EffortOutcomesAG0[[#This Row],[WARDS]]&amp;EffortOutcomesAG0[[#This Row],[Role]]&amp;EffortOutcomesAG0[[#This Row],[Shifts]]</f>
        <v>BANKRNAM</v>
      </c>
    </row>
    <row r="405" spans="2:38" x14ac:dyDescent="0.25">
      <c r="B405" s="8">
        <f>IF(EffortOutcomesAG0[[#This Row],[Apn]]=0,10,LOG(EffortOutcomesAG0[[#This Row],[Apn]]))</f>
        <v>0.27707440663876232</v>
      </c>
      <c r="C405" s="8">
        <f>IF(EffortOutcomesAG0[[#This Row],[Ein]]=0,10,LOG(EffortOutcomesAG0[[#This Row],[Ein]]))</f>
        <v>10</v>
      </c>
      <c r="D405" s="8">
        <f>IF(EffortOutcomesAG0[[#This Row],[Iin]]=0,10,LOG(EffortOutcomesAG0[[#This Row],[Iin]]))</f>
        <v>10</v>
      </c>
      <c r="E405" s="8">
        <f>Kx-EffortOutcomesAG0[[#This Row],[Xp]]</f>
        <v>-0.27707440663876232</v>
      </c>
      <c r="F405" s="8">
        <f>Ky-EffortOutcomesAG0[[#This Row],[Yp]]</f>
        <v>-11</v>
      </c>
      <c r="G405" s="8">
        <f>Kz-EffortOutcomesAG0[[#This Row],[Zp]]</f>
        <v>-9</v>
      </c>
      <c r="H405" s="8">
        <f>EffortOutcomesAG0[[#This Row],[Kpy]]*KSc-EffortOutcomesAG0[[#This Row],[KPz]]*KSb</f>
        <v>20</v>
      </c>
      <c r="I405" s="8">
        <f>-1*(EffortOutcomesAG0[[#This Row],[KPx]]*KSc-EffortOutcomesAG0[[#This Row],[KPz]]*KSa)</f>
        <v>-0.27707440663876232</v>
      </c>
      <c r="J405" s="8">
        <f>(EffortOutcomesAG0[[#This Row],[KPx]]*$C$2-EffortOutcomesAG0[[#This Row],[Kpy]]*KSa)</f>
        <v>-2.7707440663876231</v>
      </c>
      <c r="K405" s="8">
        <f>EffortOutcomesAG0[[#This Row],[Kpy]]*KTc-EffortOutcomesAG0[[#This Row],[KPz]]*KTb</f>
        <v>2</v>
      </c>
      <c r="L405" s="8">
        <f>-1*(EffortOutcomesAG0[[#This Row],[KPx]]*KTc-EffortOutcomesAG0[[#This Row],[KPz]]*KTa)</f>
        <v>-18.277074406638761</v>
      </c>
      <c r="M405" s="8">
        <f>(EffortOutcomesAG0[[#This Row],[KPx]]*KTb-EffortOutcomesAG0[[#This Row],[Kpy]]*KTa)</f>
        <v>22.277074406638761</v>
      </c>
      <c r="N405" s="8">
        <f>-EffortOutcomesAG0[[#This Row],[Xp]]*a+EffortOutcomesAG0[[#This Row],[Yp]]*b+EffortOutcomesAG0[[#This Row],[Zp]]*c_</f>
        <v>40</v>
      </c>
      <c r="O405">
        <f>-IF(EffortOutcomesAG0[[#This Row],[Column2]]&gt;0,1,-1)*SQRT(EffortOutcomesAG0[[#This Row],[KPx''i]]^2+EffortOutcomesAG0[[#This Row],[KPx''j]]^2+EffortOutcomesAG0[[#This Row],[KPx''k]]^2)/Ksmag/Scale</f>
        <v>-14.278546720661673</v>
      </c>
      <c r="P405" s="9">
        <f>SQRT(EffortOutcomesAG0[[#This Row],[Kpy''i]]^2+EffortOutcomesAG0[[#This Row],[KPy''j]]^2+EffortOutcomesAG0[[#This Row],[KPy''k]]^2)/KTmag/Scale</f>
        <v>11.792084159756843</v>
      </c>
      <c r="Q4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5" s="14">
        <v>44902</v>
      </c>
      <c r="U405" s="9" t="s">
        <v>57</v>
      </c>
      <c r="V405" t="s">
        <v>61</v>
      </c>
      <c r="W405" t="s">
        <v>56</v>
      </c>
      <c r="X405">
        <v>0</v>
      </c>
      <c r="Y405">
        <v>0.66666666666666663</v>
      </c>
      <c r="Z405">
        <v>1.2617785714285714</v>
      </c>
      <c r="AA405">
        <v>1.8926678571428572</v>
      </c>
      <c r="AB405">
        <v>2.8390017857142857</v>
      </c>
      <c r="AC405">
        <v>0</v>
      </c>
      <c r="AD405">
        <v>0.3522364815097862</v>
      </c>
      <c r="AE405">
        <v>0.52835472226467928</v>
      </c>
      <c r="AF405">
        <v>0</v>
      </c>
      <c r="AJ405">
        <v>404</v>
      </c>
      <c r="AK405">
        <f>SUBTOTAL(9,EffortOutcomesAG0[[#This Row],[Allocation]:[Iin]])</f>
        <v>7.540706084726847</v>
      </c>
      <c r="AL405" t="str">
        <f>EffortOutcomesAG0[[#This Row],[WARDS]]&amp;EffortOutcomesAG0[[#This Row],[Role]]&amp;EffortOutcomesAG0[[#This Row],[Shifts]]</f>
        <v>WATTRNAM</v>
      </c>
    </row>
    <row r="406" spans="2:38" x14ac:dyDescent="0.25">
      <c r="B406" s="8">
        <f>IF(EffortOutcomesAG0[[#This Row],[Apn]]=0,10,LOG(EffortOutcomesAG0[[#This Row],[Apn]]))</f>
        <v>0.18626699261755977</v>
      </c>
      <c r="C406" s="8">
        <f>IF(EffortOutcomesAG0[[#This Row],[Ein]]=0,10,LOG(EffortOutcomesAG0[[#This Row],[Ein]]))</f>
        <v>10</v>
      </c>
      <c r="D406" s="8">
        <f>IF(EffortOutcomesAG0[[#This Row],[Iin]]=0,10,LOG(EffortOutcomesAG0[[#This Row],[Iin]]))</f>
        <v>10</v>
      </c>
      <c r="E406" s="8">
        <f>Kx-EffortOutcomesAG0[[#This Row],[Xp]]</f>
        <v>-0.18626699261755977</v>
      </c>
      <c r="F406" s="8">
        <f>Ky-EffortOutcomesAG0[[#This Row],[Yp]]</f>
        <v>-11</v>
      </c>
      <c r="G406" s="8">
        <f>Kz-EffortOutcomesAG0[[#This Row],[Zp]]</f>
        <v>-9</v>
      </c>
      <c r="H406" s="8">
        <f>EffortOutcomesAG0[[#This Row],[Kpy]]*KSc-EffortOutcomesAG0[[#This Row],[KPz]]*KSb</f>
        <v>20</v>
      </c>
      <c r="I406" s="8">
        <f>-1*(EffortOutcomesAG0[[#This Row],[KPx]]*KSc-EffortOutcomesAG0[[#This Row],[KPz]]*KSa)</f>
        <v>-0.18626699261755977</v>
      </c>
      <c r="J406" s="8">
        <f>(EffortOutcomesAG0[[#This Row],[KPx]]*$C$2-EffortOutcomesAG0[[#This Row],[Kpy]]*KSa)</f>
        <v>-1.8626699261755977</v>
      </c>
      <c r="K406" s="8">
        <f>EffortOutcomesAG0[[#This Row],[Kpy]]*KTc-EffortOutcomesAG0[[#This Row],[KPz]]*KTb</f>
        <v>2</v>
      </c>
      <c r="L406" s="8">
        <f>-1*(EffortOutcomesAG0[[#This Row],[KPx]]*KTc-EffortOutcomesAG0[[#This Row],[KPz]]*KTa)</f>
        <v>-18.186266992617561</v>
      </c>
      <c r="M406" s="8">
        <f>(EffortOutcomesAG0[[#This Row],[KPx]]*KTb-EffortOutcomesAG0[[#This Row],[Kpy]]*KTa)</f>
        <v>22.186266992617561</v>
      </c>
      <c r="N406" s="8">
        <f>-EffortOutcomesAG0[[#This Row],[Xp]]*a+EffortOutcomesAG0[[#This Row],[Yp]]*b+EffortOutcomesAG0[[#This Row],[Zp]]*c_</f>
        <v>40</v>
      </c>
      <c r="O406">
        <f>-IF(EffortOutcomesAG0[[#This Row],[Column2]]&gt;0,1,-1)*SQRT(EffortOutcomesAG0[[#This Row],[KPx''i]]^2+EffortOutcomesAG0[[#This Row],[KPx''j]]^2+EffortOutcomesAG0[[#This Row],[KPx''k]]^2)/Ksmag/Scale</f>
        <v>-14.203947244453172</v>
      </c>
      <c r="P406" s="9">
        <f>SQRT(EffortOutcomesAG0[[#This Row],[Kpy''i]]^2+EffortOutcomesAG0[[#This Row],[KPy''j]]^2+EffortOutcomesAG0[[#This Row],[KPy''k]]^2)/KTmag/Scale</f>
        <v>11.740036557257694</v>
      </c>
      <c r="Q4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6" s="14">
        <v>44903</v>
      </c>
      <c r="U406" s="9" t="s">
        <v>58</v>
      </c>
      <c r="V406" t="s">
        <v>61</v>
      </c>
      <c r="W406" t="s">
        <v>56</v>
      </c>
      <c r="X406">
        <v>0</v>
      </c>
      <c r="Y406">
        <v>0.66666666666666663</v>
      </c>
      <c r="Z406">
        <v>1.0237071428571427</v>
      </c>
      <c r="AA406">
        <v>1.5355607142857142</v>
      </c>
      <c r="AB406">
        <v>2.3033410714285716</v>
      </c>
      <c r="AC406">
        <v>0</v>
      </c>
      <c r="AD406">
        <v>0.43415194232601551</v>
      </c>
      <c r="AE406">
        <v>0.65122791348902342</v>
      </c>
      <c r="AF406">
        <v>0</v>
      </c>
      <c r="AJ406">
        <v>405</v>
      </c>
      <c r="AK406">
        <f>SUBTOTAL(9,EffortOutcomesAG0[[#This Row],[Allocation]:[Iin]])</f>
        <v>6.6146554510531343</v>
      </c>
      <c r="AL406" t="str">
        <f>EffortOutcomesAG0[[#This Row],[WARDS]]&amp;EffortOutcomesAG0[[#This Row],[Role]]&amp;EffortOutcomesAG0[[#This Row],[Shifts]]</f>
        <v>WARARNAM</v>
      </c>
    </row>
    <row r="407" spans="2:38" x14ac:dyDescent="0.25">
      <c r="B407" s="8">
        <f>IF(EffortOutcomesAG0[[#This Row],[Apn]]=0,10,LOG(EffortOutcomesAG0[[#This Row],[Apn]]))</f>
        <v>10</v>
      </c>
      <c r="C407" s="8">
        <f>IF(EffortOutcomesAG0[[#This Row],[Ein]]=0,10,LOG(EffortOutcomesAG0[[#This Row],[Ein]]))</f>
        <v>10</v>
      </c>
      <c r="D407" s="8">
        <f>IF(EffortOutcomesAG0[[#This Row],[Iin]]=0,10,LOG(EffortOutcomesAG0[[#This Row],[Iin]]))</f>
        <v>10</v>
      </c>
      <c r="E407" s="8">
        <f>Kx-EffortOutcomesAG0[[#This Row],[Xp]]</f>
        <v>-10</v>
      </c>
      <c r="F407" s="8">
        <f>Ky-EffortOutcomesAG0[[#This Row],[Yp]]</f>
        <v>-11</v>
      </c>
      <c r="G407" s="8">
        <f>Kz-EffortOutcomesAG0[[#This Row],[Zp]]</f>
        <v>-9</v>
      </c>
      <c r="H407" s="8">
        <f>EffortOutcomesAG0[[#This Row],[Kpy]]*KSc-EffortOutcomesAG0[[#This Row],[KPz]]*KSb</f>
        <v>20</v>
      </c>
      <c r="I407" s="8">
        <f>-1*(EffortOutcomesAG0[[#This Row],[KPx]]*KSc-EffortOutcomesAG0[[#This Row],[KPz]]*KSa)</f>
        <v>-10</v>
      </c>
      <c r="J407" s="8">
        <f>(EffortOutcomesAG0[[#This Row],[KPx]]*$C$2-EffortOutcomesAG0[[#This Row],[Kpy]]*KSa)</f>
        <v>-100</v>
      </c>
      <c r="K407" s="8">
        <f>EffortOutcomesAG0[[#This Row],[Kpy]]*KTc-EffortOutcomesAG0[[#This Row],[KPz]]*KTb</f>
        <v>2</v>
      </c>
      <c r="L407" s="8">
        <f>-1*(EffortOutcomesAG0[[#This Row],[KPx]]*KTc-EffortOutcomesAG0[[#This Row],[KPz]]*KTa)</f>
        <v>-28</v>
      </c>
      <c r="M407" s="8">
        <f>(EffortOutcomesAG0[[#This Row],[KPx]]*KTb-EffortOutcomesAG0[[#This Row],[Kpy]]*KTa)</f>
        <v>32</v>
      </c>
      <c r="N407" s="8">
        <f>-EffortOutcomesAG0[[#This Row],[Xp]]*a+EffortOutcomesAG0[[#This Row],[Yp]]*b+EffortOutcomesAG0[[#This Row],[Zp]]*c_</f>
        <v>40</v>
      </c>
      <c r="O407">
        <f>-IF(EffortOutcomesAG0[[#This Row],[Column2]]&gt;0,1,-1)*SQRT(EffortOutcomesAG0[[#This Row],[KPx''i]]^2+EffortOutcomesAG0[[#This Row],[KPx''j]]^2+EffortOutcomesAG0[[#This Row],[KPx''k]]^2)/Ksmag/Scale</f>
        <v>-72.456883730947197</v>
      </c>
      <c r="P407" s="9">
        <f>SQRT(EffortOutcomesAG0[[#This Row],[Kpy''i]]^2+EffortOutcomesAG0[[#This Row],[KPy''j]]^2+EffortOutcomesAG0[[#This Row],[KPy''k]]^2)/KTmag/Scale</f>
        <v>17.37814719698277</v>
      </c>
      <c r="Q4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7" s="14">
        <v>44903</v>
      </c>
      <c r="U407" s="9" t="s">
        <v>76</v>
      </c>
      <c r="V407" t="s">
        <v>61</v>
      </c>
      <c r="W407" t="s">
        <v>56</v>
      </c>
      <c r="X407">
        <v>0</v>
      </c>
      <c r="Y407">
        <v>0</v>
      </c>
      <c r="Z407">
        <v>0</v>
      </c>
      <c r="AJ407">
        <v>406</v>
      </c>
      <c r="AK407">
        <f>SUBTOTAL(9,EffortOutcomesAG0[[#This Row],[Allocation]:[Iin]])</f>
        <v>0</v>
      </c>
      <c r="AL407" t="str">
        <f>EffortOutcomesAG0[[#This Row],[WARDS]]&amp;EffortOutcomesAG0[[#This Row],[Role]]&amp;EffortOutcomesAG0[[#This Row],[Shifts]]</f>
        <v>OtherRNAM</v>
      </c>
    </row>
    <row r="408" spans="2:38" x14ac:dyDescent="0.25">
      <c r="B408" s="8">
        <f>IF(EffortOutcomesAG0[[#This Row],[Apn]]=0,10,LOG(EffortOutcomesAG0[[#This Row],[Apn]]))</f>
        <v>0.18626699261755977</v>
      </c>
      <c r="C408" s="8">
        <f>IF(EffortOutcomesAG0[[#This Row],[Ein]]=0,10,LOG(EffortOutcomesAG0[[#This Row],[Ein]]))</f>
        <v>10</v>
      </c>
      <c r="D408" s="8">
        <f>IF(EffortOutcomesAG0[[#This Row],[Iin]]=0,10,LOG(EffortOutcomesAG0[[#This Row],[Iin]]))</f>
        <v>10</v>
      </c>
      <c r="E408" s="8">
        <f>Kx-EffortOutcomesAG0[[#This Row],[Xp]]</f>
        <v>-0.18626699261755977</v>
      </c>
      <c r="F408" s="8">
        <f>Ky-EffortOutcomesAG0[[#This Row],[Yp]]</f>
        <v>-11</v>
      </c>
      <c r="G408" s="8">
        <f>Kz-EffortOutcomesAG0[[#This Row],[Zp]]</f>
        <v>-9</v>
      </c>
      <c r="H408" s="8">
        <f>EffortOutcomesAG0[[#This Row],[Kpy]]*KSc-EffortOutcomesAG0[[#This Row],[KPz]]*KSb</f>
        <v>20</v>
      </c>
      <c r="I408" s="8">
        <f>-1*(EffortOutcomesAG0[[#This Row],[KPx]]*KSc-EffortOutcomesAG0[[#This Row],[KPz]]*KSa)</f>
        <v>-0.18626699261755977</v>
      </c>
      <c r="J408" s="8">
        <f>(EffortOutcomesAG0[[#This Row],[KPx]]*$C$2-EffortOutcomesAG0[[#This Row],[Kpy]]*KSa)</f>
        <v>-1.8626699261755977</v>
      </c>
      <c r="K408" s="8">
        <f>EffortOutcomesAG0[[#This Row],[Kpy]]*KTc-EffortOutcomesAG0[[#This Row],[KPz]]*KTb</f>
        <v>2</v>
      </c>
      <c r="L408" s="8">
        <f>-1*(EffortOutcomesAG0[[#This Row],[KPx]]*KTc-EffortOutcomesAG0[[#This Row],[KPz]]*KTa)</f>
        <v>-18.186266992617561</v>
      </c>
      <c r="M408" s="8">
        <f>(EffortOutcomesAG0[[#This Row],[KPx]]*KTb-EffortOutcomesAG0[[#This Row],[Kpy]]*KTa)</f>
        <v>22.186266992617561</v>
      </c>
      <c r="N408" s="8">
        <f>-EffortOutcomesAG0[[#This Row],[Xp]]*a+EffortOutcomesAG0[[#This Row],[Yp]]*b+EffortOutcomesAG0[[#This Row],[Zp]]*c_</f>
        <v>40</v>
      </c>
      <c r="O408">
        <f>-IF(EffortOutcomesAG0[[#This Row],[Column2]]&gt;0,1,-1)*SQRT(EffortOutcomesAG0[[#This Row],[KPx''i]]^2+EffortOutcomesAG0[[#This Row],[KPx''j]]^2+EffortOutcomesAG0[[#This Row],[KPx''k]]^2)/Ksmag/Scale</f>
        <v>-14.203947244453172</v>
      </c>
      <c r="P408" s="9">
        <f>SQRT(EffortOutcomesAG0[[#This Row],[Kpy''i]]^2+EffortOutcomesAG0[[#This Row],[KPy''j]]^2+EffortOutcomesAG0[[#This Row],[KPy''k]]^2)/KTmag/Scale</f>
        <v>11.740036557257694</v>
      </c>
      <c r="Q4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8" s="14">
        <v>44903</v>
      </c>
      <c r="U408" s="9" t="s">
        <v>54</v>
      </c>
      <c r="V408" t="s">
        <v>61</v>
      </c>
      <c r="W408" t="s">
        <v>56</v>
      </c>
      <c r="X408">
        <v>0</v>
      </c>
      <c r="Y408">
        <v>0.66666666666666663</v>
      </c>
      <c r="Z408">
        <v>1.0237071428571427</v>
      </c>
      <c r="AA408">
        <v>1.5355607142857142</v>
      </c>
      <c r="AB408">
        <v>2.3033410714285716</v>
      </c>
      <c r="AC408">
        <v>0</v>
      </c>
      <c r="AD408">
        <v>0.43415194232601551</v>
      </c>
      <c r="AE408">
        <v>0.65122791348902342</v>
      </c>
      <c r="AF408">
        <v>0</v>
      </c>
      <c r="AJ408">
        <v>407</v>
      </c>
      <c r="AK408">
        <f>SUBTOTAL(9,EffortOutcomesAG0[[#This Row],[Allocation]:[Iin]])</f>
        <v>6.6146554510531343</v>
      </c>
      <c r="AL408" t="str">
        <f>EffortOutcomesAG0[[#This Row],[WARDS]]&amp;EffortOutcomesAG0[[#This Row],[Role]]&amp;EffortOutcomesAG0[[#This Row],[Shifts]]</f>
        <v>BANKRNAM</v>
      </c>
    </row>
    <row r="409" spans="2:38" x14ac:dyDescent="0.25">
      <c r="B409" s="8">
        <f>IF(EffortOutcomesAG0[[#This Row],[Apn]]=0,10,LOG(EffortOutcomesAG0[[#This Row],[Apn]]))</f>
        <v>0.18626699261755977</v>
      </c>
      <c r="C409" s="8">
        <f>IF(EffortOutcomesAG0[[#This Row],[Ein]]=0,10,LOG(EffortOutcomesAG0[[#This Row],[Ein]]))</f>
        <v>10</v>
      </c>
      <c r="D409" s="8">
        <f>IF(EffortOutcomesAG0[[#This Row],[Iin]]=0,10,LOG(EffortOutcomesAG0[[#This Row],[Iin]]))</f>
        <v>10</v>
      </c>
      <c r="E409" s="8">
        <f>Kx-EffortOutcomesAG0[[#This Row],[Xp]]</f>
        <v>-0.18626699261755977</v>
      </c>
      <c r="F409" s="8">
        <f>Ky-EffortOutcomesAG0[[#This Row],[Yp]]</f>
        <v>-11</v>
      </c>
      <c r="G409" s="8">
        <f>Kz-EffortOutcomesAG0[[#This Row],[Zp]]</f>
        <v>-9</v>
      </c>
      <c r="H409" s="8">
        <f>EffortOutcomesAG0[[#This Row],[Kpy]]*KSc-EffortOutcomesAG0[[#This Row],[KPz]]*KSb</f>
        <v>20</v>
      </c>
      <c r="I409" s="8">
        <f>-1*(EffortOutcomesAG0[[#This Row],[KPx]]*KSc-EffortOutcomesAG0[[#This Row],[KPz]]*KSa)</f>
        <v>-0.18626699261755977</v>
      </c>
      <c r="J409" s="8">
        <f>(EffortOutcomesAG0[[#This Row],[KPx]]*$C$2-EffortOutcomesAG0[[#This Row],[Kpy]]*KSa)</f>
        <v>-1.8626699261755977</v>
      </c>
      <c r="K409" s="8">
        <f>EffortOutcomesAG0[[#This Row],[Kpy]]*KTc-EffortOutcomesAG0[[#This Row],[KPz]]*KTb</f>
        <v>2</v>
      </c>
      <c r="L409" s="8">
        <f>-1*(EffortOutcomesAG0[[#This Row],[KPx]]*KTc-EffortOutcomesAG0[[#This Row],[KPz]]*KTa)</f>
        <v>-18.186266992617561</v>
      </c>
      <c r="M409" s="8">
        <f>(EffortOutcomesAG0[[#This Row],[KPx]]*KTb-EffortOutcomesAG0[[#This Row],[Kpy]]*KTa)</f>
        <v>22.186266992617561</v>
      </c>
      <c r="N409" s="8">
        <f>-EffortOutcomesAG0[[#This Row],[Xp]]*a+EffortOutcomesAG0[[#This Row],[Yp]]*b+EffortOutcomesAG0[[#This Row],[Zp]]*c_</f>
        <v>40</v>
      </c>
      <c r="O409">
        <f>-IF(EffortOutcomesAG0[[#This Row],[Column2]]&gt;0,1,-1)*SQRT(EffortOutcomesAG0[[#This Row],[KPx''i]]^2+EffortOutcomesAG0[[#This Row],[KPx''j]]^2+EffortOutcomesAG0[[#This Row],[KPx''k]]^2)/Ksmag/Scale</f>
        <v>-14.203947244453172</v>
      </c>
      <c r="P409" s="9">
        <f>SQRT(EffortOutcomesAG0[[#This Row],[Kpy''i]]^2+EffortOutcomesAG0[[#This Row],[KPy''j]]^2+EffortOutcomesAG0[[#This Row],[KPy''k]]^2)/KTmag/Scale</f>
        <v>11.740036557257694</v>
      </c>
      <c r="Q4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9" s="14">
        <v>44903</v>
      </c>
      <c r="U409" s="9" t="s">
        <v>57</v>
      </c>
      <c r="V409" t="s">
        <v>61</v>
      </c>
      <c r="W409" t="s">
        <v>56</v>
      </c>
      <c r="X409">
        <v>0</v>
      </c>
      <c r="Y409">
        <v>0.66666666666666663</v>
      </c>
      <c r="Z409">
        <v>1.0237071428571427</v>
      </c>
      <c r="AA409">
        <v>1.5355607142857142</v>
      </c>
      <c r="AB409">
        <v>2.3033410714285716</v>
      </c>
      <c r="AC409">
        <v>0</v>
      </c>
      <c r="AD409">
        <v>0.43415194232601551</v>
      </c>
      <c r="AE409">
        <v>0.65122791348902342</v>
      </c>
      <c r="AF409">
        <v>0</v>
      </c>
      <c r="AJ409">
        <v>408</v>
      </c>
      <c r="AK409">
        <f>SUBTOTAL(9,EffortOutcomesAG0[[#This Row],[Allocation]:[Iin]])</f>
        <v>6.6146554510531343</v>
      </c>
      <c r="AL409" t="str">
        <f>EffortOutcomesAG0[[#This Row],[WARDS]]&amp;EffortOutcomesAG0[[#This Row],[Role]]&amp;EffortOutcomesAG0[[#This Row],[Shifts]]</f>
        <v>WATTRNAM</v>
      </c>
    </row>
    <row r="410" spans="2:38" x14ac:dyDescent="0.25">
      <c r="B410" s="8">
        <f>IF(EffortOutcomesAG0[[#This Row],[Apn]]=0,10,LOG(EffortOutcomesAG0[[#This Row],[Apn]]))</f>
        <v>0.27707440663876232</v>
      </c>
      <c r="C410" s="8">
        <f>IF(EffortOutcomesAG0[[#This Row],[Ein]]=0,10,LOG(EffortOutcomesAG0[[#This Row],[Ein]]))</f>
        <v>10</v>
      </c>
      <c r="D410" s="8">
        <f>IF(EffortOutcomesAG0[[#This Row],[Iin]]=0,10,LOG(EffortOutcomesAG0[[#This Row],[Iin]]))</f>
        <v>10</v>
      </c>
      <c r="E410" s="8">
        <f>Kx-EffortOutcomesAG0[[#This Row],[Xp]]</f>
        <v>-0.27707440663876232</v>
      </c>
      <c r="F410" s="8">
        <f>Ky-EffortOutcomesAG0[[#This Row],[Yp]]</f>
        <v>-11</v>
      </c>
      <c r="G410" s="8">
        <f>Kz-EffortOutcomesAG0[[#This Row],[Zp]]</f>
        <v>-9</v>
      </c>
      <c r="H410" s="8">
        <f>EffortOutcomesAG0[[#This Row],[Kpy]]*KSc-EffortOutcomesAG0[[#This Row],[KPz]]*KSb</f>
        <v>20</v>
      </c>
      <c r="I410" s="8">
        <f>-1*(EffortOutcomesAG0[[#This Row],[KPx]]*KSc-EffortOutcomesAG0[[#This Row],[KPz]]*KSa)</f>
        <v>-0.27707440663876232</v>
      </c>
      <c r="J410" s="8">
        <f>(EffortOutcomesAG0[[#This Row],[KPx]]*$C$2-EffortOutcomesAG0[[#This Row],[Kpy]]*KSa)</f>
        <v>-2.7707440663876231</v>
      </c>
      <c r="K410" s="8">
        <f>EffortOutcomesAG0[[#This Row],[Kpy]]*KTc-EffortOutcomesAG0[[#This Row],[KPz]]*KTb</f>
        <v>2</v>
      </c>
      <c r="L410" s="8">
        <f>-1*(EffortOutcomesAG0[[#This Row],[KPx]]*KTc-EffortOutcomesAG0[[#This Row],[KPz]]*KTa)</f>
        <v>-18.277074406638761</v>
      </c>
      <c r="M410" s="8">
        <f>(EffortOutcomesAG0[[#This Row],[KPx]]*KTb-EffortOutcomesAG0[[#This Row],[Kpy]]*KTa)</f>
        <v>22.277074406638761</v>
      </c>
      <c r="N410" s="8">
        <f>-EffortOutcomesAG0[[#This Row],[Xp]]*a+EffortOutcomesAG0[[#This Row],[Yp]]*b+EffortOutcomesAG0[[#This Row],[Zp]]*c_</f>
        <v>40</v>
      </c>
      <c r="O410">
        <f>-IF(EffortOutcomesAG0[[#This Row],[Column2]]&gt;0,1,-1)*SQRT(EffortOutcomesAG0[[#This Row],[KPx''i]]^2+EffortOutcomesAG0[[#This Row],[KPx''j]]^2+EffortOutcomesAG0[[#This Row],[KPx''k]]^2)/Ksmag/Scale</f>
        <v>-14.278546720661673</v>
      </c>
      <c r="P410" s="9">
        <f>SQRT(EffortOutcomesAG0[[#This Row],[Kpy''i]]^2+EffortOutcomesAG0[[#This Row],[KPy''j]]^2+EffortOutcomesAG0[[#This Row],[KPy''k]]^2)/KTmag/Scale</f>
        <v>11.792084159756843</v>
      </c>
      <c r="Q4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0" s="14">
        <v>44904</v>
      </c>
      <c r="U410" s="9" t="s">
        <v>58</v>
      </c>
      <c r="V410" t="s">
        <v>61</v>
      </c>
      <c r="W410" t="s">
        <v>56</v>
      </c>
      <c r="X410">
        <v>0</v>
      </c>
      <c r="Y410">
        <v>0.66666666666666663</v>
      </c>
      <c r="Z410">
        <v>1.2617785714285714</v>
      </c>
      <c r="AA410">
        <v>1.8926678571428572</v>
      </c>
      <c r="AB410">
        <v>2.8390017857142857</v>
      </c>
      <c r="AC410">
        <v>0</v>
      </c>
      <c r="AD410">
        <v>0.3522364815097862</v>
      </c>
      <c r="AE410">
        <v>0.52835472226467928</v>
      </c>
      <c r="AF410">
        <v>0</v>
      </c>
      <c r="AJ410">
        <v>409</v>
      </c>
      <c r="AK410">
        <f>SUBTOTAL(9,EffortOutcomesAG0[[#This Row],[Allocation]:[Iin]])</f>
        <v>7.540706084726847</v>
      </c>
      <c r="AL410" t="str">
        <f>EffortOutcomesAG0[[#This Row],[WARDS]]&amp;EffortOutcomesAG0[[#This Row],[Role]]&amp;EffortOutcomesAG0[[#This Row],[Shifts]]</f>
        <v>WARARNAM</v>
      </c>
    </row>
    <row r="411" spans="2:38" x14ac:dyDescent="0.25">
      <c r="B411" s="8">
        <f>IF(EffortOutcomesAG0[[#This Row],[Apn]]=0,10,LOG(EffortOutcomesAG0[[#This Row],[Apn]]))</f>
        <v>10</v>
      </c>
      <c r="C411" s="8">
        <f>IF(EffortOutcomesAG0[[#This Row],[Ein]]=0,10,LOG(EffortOutcomesAG0[[#This Row],[Ein]]))</f>
        <v>10</v>
      </c>
      <c r="D411" s="8">
        <f>IF(EffortOutcomesAG0[[#This Row],[Iin]]=0,10,LOG(EffortOutcomesAG0[[#This Row],[Iin]]))</f>
        <v>10</v>
      </c>
      <c r="E411" s="8">
        <f>Kx-EffortOutcomesAG0[[#This Row],[Xp]]</f>
        <v>-10</v>
      </c>
      <c r="F411" s="8">
        <f>Ky-EffortOutcomesAG0[[#This Row],[Yp]]</f>
        <v>-11</v>
      </c>
      <c r="G411" s="8">
        <f>Kz-EffortOutcomesAG0[[#This Row],[Zp]]</f>
        <v>-9</v>
      </c>
      <c r="H411" s="8">
        <f>EffortOutcomesAG0[[#This Row],[Kpy]]*KSc-EffortOutcomesAG0[[#This Row],[KPz]]*KSb</f>
        <v>20</v>
      </c>
      <c r="I411" s="8">
        <f>-1*(EffortOutcomesAG0[[#This Row],[KPx]]*KSc-EffortOutcomesAG0[[#This Row],[KPz]]*KSa)</f>
        <v>-10</v>
      </c>
      <c r="J411" s="8">
        <f>(EffortOutcomesAG0[[#This Row],[KPx]]*$C$2-EffortOutcomesAG0[[#This Row],[Kpy]]*KSa)</f>
        <v>-100</v>
      </c>
      <c r="K411" s="8">
        <f>EffortOutcomesAG0[[#This Row],[Kpy]]*KTc-EffortOutcomesAG0[[#This Row],[KPz]]*KTb</f>
        <v>2</v>
      </c>
      <c r="L411" s="8">
        <f>-1*(EffortOutcomesAG0[[#This Row],[KPx]]*KTc-EffortOutcomesAG0[[#This Row],[KPz]]*KTa)</f>
        <v>-28</v>
      </c>
      <c r="M411" s="8">
        <f>(EffortOutcomesAG0[[#This Row],[KPx]]*KTb-EffortOutcomesAG0[[#This Row],[Kpy]]*KTa)</f>
        <v>32</v>
      </c>
      <c r="N411" s="8">
        <f>-EffortOutcomesAG0[[#This Row],[Xp]]*a+EffortOutcomesAG0[[#This Row],[Yp]]*b+EffortOutcomesAG0[[#This Row],[Zp]]*c_</f>
        <v>40</v>
      </c>
      <c r="O411">
        <f>-IF(EffortOutcomesAG0[[#This Row],[Column2]]&gt;0,1,-1)*SQRT(EffortOutcomesAG0[[#This Row],[KPx''i]]^2+EffortOutcomesAG0[[#This Row],[KPx''j]]^2+EffortOutcomesAG0[[#This Row],[KPx''k]]^2)/Ksmag/Scale</f>
        <v>-72.456883730947197</v>
      </c>
      <c r="P411" s="9">
        <f>SQRT(EffortOutcomesAG0[[#This Row],[Kpy''i]]^2+EffortOutcomesAG0[[#This Row],[KPy''j]]^2+EffortOutcomesAG0[[#This Row],[KPy''k]]^2)/KTmag/Scale</f>
        <v>17.37814719698277</v>
      </c>
      <c r="Q4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1" s="14">
        <v>44904</v>
      </c>
      <c r="U411" s="9" t="s">
        <v>76</v>
      </c>
      <c r="V411" t="s">
        <v>61</v>
      </c>
      <c r="W411" t="s">
        <v>56</v>
      </c>
      <c r="X411">
        <v>0</v>
      </c>
      <c r="Y411">
        <v>0</v>
      </c>
      <c r="Z411">
        <v>0</v>
      </c>
      <c r="AJ411">
        <v>410</v>
      </c>
      <c r="AK411">
        <f>SUBTOTAL(9,EffortOutcomesAG0[[#This Row],[Allocation]:[Iin]])</f>
        <v>0</v>
      </c>
      <c r="AL411" t="str">
        <f>EffortOutcomesAG0[[#This Row],[WARDS]]&amp;EffortOutcomesAG0[[#This Row],[Role]]&amp;EffortOutcomesAG0[[#This Row],[Shifts]]</f>
        <v>OtherRNAM</v>
      </c>
    </row>
    <row r="412" spans="2:38" x14ac:dyDescent="0.25">
      <c r="B412" s="8">
        <f>IF(EffortOutcomesAG0[[#This Row],[Apn]]=0,10,LOG(EffortOutcomesAG0[[#This Row],[Apn]]))</f>
        <v>0.27707440663876232</v>
      </c>
      <c r="C412" s="8">
        <f>IF(EffortOutcomesAG0[[#This Row],[Ein]]=0,10,LOG(EffortOutcomesAG0[[#This Row],[Ein]]))</f>
        <v>10</v>
      </c>
      <c r="D412" s="8">
        <f>IF(EffortOutcomesAG0[[#This Row],[Iin]]=0,10,LOG(EffortOutcomesAG0[[#This Row],[Iin]]))</f>
        <v>10</v>
      </c>
      <c r="E412" s="8">
        <f>Kx-EffortOutcomesAG0[[#This Row],[Xp]]</f>
        <v>-0.27707440663876232</v>
      </c>
      <c r="F412" s="8">
        <f>Ky-EffortOutcomesAG0[[#This Row],[Yp]]</f>
        <v>-11</v>
      </c>
      <c r="G412" s="8">
        <f>Kz-EffortOutcomesAG0[[#This Row],[Zp]]</f>
        <v>-9</v>
      </c>
      <c r="H412" s="8">
        <f>EffortOutcomesAG0[[#This Row],[Kpy]]*KSc-EffortOutcomesAG0[[#This Row],[KPz]]*KSb</f>
        <v>20</v>
      </c>
      <c r="I412" s="8">
        <f>-1*(EffortOutcomesAG0[[#This Row],[KPx]]*KSc-EffortOutcomesAG0[[#This Row],[KPz]]*KSa)</f>
        <v>-0.27707440663876232</v>
      </c>
      <c r="J412" s="8">
        <f>(EffortOutcomesAG0[[#This Row],[KPx]]*$C$2-EffortOutcomesAG0[[#This Row],[Kpy]]*KSa)</f>
        <v>-2.7707440663876231</v>
      </c>
      <c r="K412" s="8">
        <f>EffortOutcomesAG0[[#This Row],[Kpy]]*KTc-EffortOutcomesAG0[[#This Row],[KPz]]*KTb</f>
        <v>2</v>
      </c>
      <c r="L412" s="8">
        <f>-1*(EffortOutcomesAG0[[#This Row],[KPx]]*KTc-EffortOutcomesAG0[[#This Row],[KPz]]*KTa)</f>
        <v>-18.277074406638761</v>
      </c>
      <c r="M412" s="8">
        <f>(EffortOutcomesAG0[[#This Row],[KPx]]*KTb-EffortOutcomesAG0[[#This Row],[Kpy]]*KTa)</f>
        <v>22.277074406638761</v>
      </c>
      <c r="N412" s="8">
        <f>-EffortOutcomesAG0[[#This Row],[Xp]]*a+EffortOutcomesAG0[[#This Row],[Yp]]*b+EffortOutcomesAG0[[#This Row],[Zp]]*c_</f>
        <v>40</v>
      </c>
      <c r="O412">
        <f>-IF(EffortOutcomesAG0[[#This Row],[Column2]]&gt;0,1,-1)*SQRT(EffortOutcomesAG0[[#This Row],[KPx''i]]^2+EffortOutcomesAG0[[#This Row],[KPx''j]]^2+EffortOutcomesAG0[[#This Row],[KPx''k]]^2)/Ksmag/Scale</f>
        <v>-14.278546720661673</v>
      </c>
      <c r="P412" s="9">
        <f>SQRT(EffortOutcomesAG0[[#This Row],[Kpy''i]]^2+EffortOutcomesAG0[[#This Row],[KPy''j]]^2+EffortOutcomesAG0[[#This Row],[KPy''k]]^2)/KTmag/Scale</f>
        <v>11.792084159756843</v>
      </c>
      <c r="Q4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2" s="14">
        <v>44904</v>
      </c>
      <c r="U412" s="9" t="s">
        <v>54</v>
      </c>
      <c r="V412" t="s">
        <v>61</v>
      </c>
      <c r="W412" t="s">
        <v>56</v>
      </c>
      <c r="X412">
        <v>0</v>
      </c>
      <c r="Y412">
        <v>0.66666666666666663</v>
      </c>
      <c r="Z412">
        <v>1.2617785714285714</v>
      </c>
      <c r="AA412">
        <v>1.8926678571428572</v>
      </c>
      <c r="AB412">
        <v>2.8390017857142857</v>
      </c>
      <c r="AC412">
        <v>0</v>
      </c>
      <c r="AD412">
        <v>0.3522364815097862</v>
      </c>
      <c r="AE412">
        <v>0.52835472226467928</v>
      </c>
      <c r="AF412">
        <v>0</v>
      </c>
      <c r="AJ412">
        <v>411</v>
      </c>
      <c r="AK412">
        <f>SUBTOTAL(9,EffortOutcomesAG0[[#This Row],[Allocation]:[Iin]])</f>
        <v>7.540706084726847</v>
      </c>
      <c r="AL412" t="str">
        <f>EffortOutcomesAG0[[#This Row],[WARDS]]&amp;EffortOutcomesAG0[[#This Row],[Role]]&amp;EffortOutcomesAG0[[#This Row],[Shifts]]</f>
        <v>BANKRNAM</v>
      </c>
    </row>
    <row r="413" spans="2:38" x14ac:dyDescent="0.25">
      <c r="B413" s="8">
        <f>IF(EffortOutcomesAG0[[#This Row],[Apn]]=0,10,LOG(EffortOutcomesAG0[[#This Row],[Apn]]))</f>
        <v>0.27707440663876232</v>
      </c>
      <c r="C413" s="8">
        <f>IF(EffortOutcomesAG0[[#This Row],[Ein]]=0,10,LOG(EffortOutcomesAG0[[#This Row],[Ein]]))</f>
        <v>10</v>
      </c>
      <c r="D413" s="8">
        <f>IF(EffortOutcomesAG0[[#This Row],[Iin]]=0,10,LOG(EffortOutcomesAG0[[#This Row],[Iin]]))</f>
        <v>10</v>
      </c>
      <c r="E413" s="8">
        <f>Kx-EffortOutcomesAG0[[#This Row],[Xp]]</f>
        <v>-0.27707440663876232</v>
      </c>
      <c r="F413" s="8">
        <f>Ky-EffortOutcomesAG0[[#This Row],[Yp]]</f>
        <v>-11</v>
      </c>
      <c r="G413" s="8">
        <f>Kz-EffortOutcomesAG0[[#This Row],[Zp]]</f>
        <v>-9</v>
      </c>
      <c r="H413" s="8">
        <f>EffortOutcomesAG0[[#This Row],[Kpy]]*KSc-EffortOutcomesAG0[[#This Row],[KPz]]*KSb</f>
        <v>20</v>
      </c>
      <c r="I413" s="8">
        <f>-1*(EffortOutcomesAG0[[#This Row],[KPx]]*KSc-EffortOutcomesAG0[[#This Row],[KPz]]*KSa)</f>
        <v>-0.27707440663876232</v>
      </c>
      <c r="J413" s="8">
        <f>(EffortOutcomesAG0[[#This Row],[KPx]]*$C$2-EffortOutcomesAG0[[#This Row],[Kpy]]*KSa)</f>
        <v>-2.7707440663876231</v>
      </c>
      <c r="K413" s="8">
        <f>EffortOutcomesAG0[[#This Row],[Kpy]]*KTc-EffortOutcomesAG0[[#This Row],[KPz]]*KTb</f>
        <v>2</v>
      </c>
      <c r="L413" s="8">
        <f>-1*(EffortOutcomesAG0[[#This Row],[KPx]]*KTc-EffortOutcomesAG0[[#This Row],[KPz]]*KTa)</f>
        <v>-18.277074406638761</v>
      </c>
      <c r="M413" s="8">
        <f>(EffortOutcomesAG0[[#This Row],[KPx]]*KTb-EffortOutcomesAG0[[#This Row],[Kpy]]*KTa)</f>
        <v>22.277074406638761</v>
      </c>
      <c r="N413" s="8">
        <f>-EffortOutcomesAG0[[#This Row],[Xp]]*a+EffortOutcomesAG0[[#This Row],[Yp]]*b+EffortOutcomesAG0[[#This Row],[Zp]]*c_</f>
        <v>40</v>
      </c>
      <c r="O413">
        <f>-IF(EffortOutcomesAG0[[#This Row],[Column2]]&gt;0,1,-1)*SQRT(EffortOutcomesAG0[[#This Row],[KPx''i]]^2+EffortOutcomesAG0[[#This Row],[KPx''j]]^2+EffortOutcomesAG0[[#This Row],[KPx''k]]^2)/Ksmag/Scale</f>
        <v>-14.278546720661673</v>
      </c>
      <c r="P413" s="9">
        <f>SQRT(EffortOutcomesAG0[[#This Row],[Kpy''i]]^2+EffortOutcomesAG0[[#This Row],[KPy''j]]^2+EffortOutcomesAG0[[#This Row],[KPy''k]]^2)/KTmag/Scale</f>
        <v>11.792084159756843</v>
      </c>
      <c r="Q4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3" s="14">
        <v>44904</v>
      </c>
      <c r="U413" s="9" t="s">
        <v>57</v>
      </c>
      <c r="V413" t="s">
        <v>61</v>
      </c>
      <c r="W413" t="s">
        <v>56</v>
      </c>
      <c r="X413">
        <v>0</v>
      </c>
      <c r="Y413">
        <v>0.66666666666666663</v>
      </c>
      <c r="Z413">
        <v>1.2617785714285714</v>
      </c>
      <c r="AA413">
        <v>1.8926678571428572</v>
      </c>
      <c r="AB413">
        <v>2.8390017857142857</v>
      </c>
      <c r="AC413">
        <v>0</v>
      </c>
      <c r="AD413">
        <v>0.3522364815097862</v>
      </c>
      <c r="AE413">
        <v>0.52835472226467928</v>
      </c>
      <c r="AF413">
        <v>0</v>
      </c>
      <c r="AJ413">
        <v>412</v>
      </c>
      <c r="AK413">
        <f>SUBTOTAL(9,EffortOutcomesAG0[[#This Row],[Allocation]:[Iin]])</f>
        <v>7.540706084726847</v>
      </c>
      <c r="AL413" t="str">
        <f>EffortOutcomesAG0[[#This Row],[WARDS]]&amp;EffortOutcomesAG0[[#This Row],[Role]]&amp;EffortOutcomesAG0[[#This Row],[Shifts]]</f>
        <v>WATTRNAM</v>
      </c>
    </row>
    <row r="414" spans="2:38" x14ac:dyDescent="0.25">
      <c r="B414" s="8">
        <f>IF(EffortOutcomesAG0[[#This Row],[Apn]]=0,10,LOG(EffortOutcomesAG0[[#This Row],[Apn]]))</f>
        <v>0.37887333973879961</v>
      </c>
      <c r="C414" s="8">
        <f>IF(EffortOutcomesAG0[[#This Row],[Ein]]=0,10,LOG(EffortOutcomesAG0[[#This Row],[Ein]]))</f>
        <v>10</v>
      </c>
      <c r="D414" s="8">
        <f>IF(EffortOutcomesAG0[[#This Row],[Iin]]=0,10,LOG(EffortOutcomesAG0[[#This Row],[Iin]]))</f>
        <v>10</v>
      </c>
      <c r="E414" s="8">
        <f>Kx-EffortOutcomesAG0[[#This Row],[Xp]]</f>
        <v>-0.37887333973879961</v>
      </c>
      <c r="F414" s="8">
        <f>Ky-EffortOutcomesAG0[[#This Row],[Yp]]</f>
        <v>-11</v>
      </c>
      <c r="G414" s="8">
        <f>Kz-EffortOutcomesAG0[[#This Row],[Zp]]</f>
        <v>-9</v>
      </c>
      <c r="H414" s="8">
        <f>EffortOutcomesAG0[[#This Row],[Kpy]]*KSc-EffortOutcomesAG0[[#This Row],[KPz]]*KSb</f>
        <v>20</v>
      </c>
      <c r="I414" s="8">
        <f>-1*(EffortOutcomesAG0[[#This Row],[KPx]]*KSc-EffortOutcomesAG0[[#This Row],[KPz]]*KSa)</f>
        <v>-0.37887333973879961</v>
      </c>
      <c r="J414" s="8">
        <f>(EffortOutcomesAG0[[#This Row],[KPx]]*$C$2-EffortOutcomesAG0[[#This Row],[Kpy]]*KSa)</f>
        <v>-3.788733397387996</v>
      </c>
      <c r="K414" s="8">
        <f>EffortOutcomesAG0[[#This Row],[Kpy]]*KTc-EffortOutcomesAG0[[#This Row],[KPz]]*KTb</f>
        <v>2</v>
      </c>
      <c r="L414" s="8">
        <f>-1*(EffortOutcomesAG0[[#This Row],[KPx]]*KTc-EffortOutcomesAG0[[#This Row],[KPz]]*KTa)</f>
        <v>-18.378873339738799</v>
      </c>
      <c r="M414" s="8">
        <f>(EffortOutcomesAG0[[#This Row],[KPx]]*KTb-EffortOutcomesAG0[[#This Row],[Kpy]]*KTa)</f>
        <v>22.378873339738799</v>
      </c>
      <c r="N414" s="8">
        <f>-EffortOutcomesAG0[[#This Row],[Xp]]*a+EffortOutcomesAG0[[#This Row],[Yp]]*b+EffortOutcomesAG0[[#This Row],[Zp]]*c_</f>
        <v>40</v>
      </c>
      <c r="O414">
        <f>-IF(EffortOutcomesAG0[[#This Row],[Column2]]&gt;0,1,-1)*SQRT(EffortOutcomesAG0[[#This Row],[KPx''i]]^2+EffortOutcomesAG0[[#This Row],[KPx''j]]^2+EffortOutcomesAG0[[#This Row],[KPx''k]]^2)/Ksmag/Scale</f>
        <v>-14.396146112137927</v>
      </c>
      <c r="P414" s="9">
        <f>SQRT(EffortOutcomesAG0[[#This Row],[Kpy''i]]^2+EffortOutcomesAG0[[#This Row],[KPy''j]]^2+EffortOutcomesAG0[[#This Row],[KPy''k]]^2)/KTmag/Scale</f>
        <v>11.850435696591031</v>
      </c>
      <c r="Q4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4" s="14">
        <v>44905</v>
      </c>
      <c r="U414" s="9" t="s">
        <v>58</v>
      </c>
      <c r="V414" t="s">
        <v>61</v>
      </c>
      <c r="W414" t="s">
        <v>56</v>
      </c>
      <c r="X414">
        <v>0</v>
      </c>
      <c r="Y414">
        <v>0.66666666666666663</v>
      </c>
      <c r="Z414">
        <v>1.5950785714285711</v>
      </c>
      <c r="AA414">
        <v>2.3926178571428567</v>
      </c>
      <c r="AB414">
        <v>3.5889267857142859</v>
      </c>
      <c r="AC414">
        <v>0</v>
      </c>
      <c r="AD414">
        <v>0.27863482865699502</v>
      </c>
      <c r="AE414">
        <v>0.41795224298549266</v>
      </c>
      <c r="AF414">
        <v>0</v>
      </c>
      <c r="AJ414">
        <v>413</v>
      </c>
      <c r="AK414">
        <f>SUBTOTAL(9,EffortOutcomesAG0[[#This Row],[Allocation]:[Iin]])</f>
        <v>8.9398769525948687</v>
      </c>
      <c r="AL414" t="str">
        <f>EffortOutcomesAG0[[#This Row],[WARDS]]&amp;EffortOutcomesAG0[[#This Row],[Role]]&amp;EffortOutcomesAG0[[#This Row],[Shifts]]</f>
        <v>WARARNAM</v>
      </c>
    </row>
    <row r="415" spans="2:38" x14ac:dyDescent="0.25">
      <c r="B415" s="8">
        <f>IF(EffortOutcomesAG0[[#This Row],[Apn]]=0,10,LOG(EffortOutcomesAG0[[#This Row],[Apn]]))</f>
        <v>10</v>
      </c>
      <c r="C415" s="8">
        <f>IF(EffortOutcomesAG0[[#This Row],[Ein]]=0,10,LOG(EffortOutcomesAG0[[#This Row],[Ein]]))</f>
        <v>10</v>
      </c>
      <c r="D415" s="8">
        <f>IF(EffortOutcomesAG0[[#This Row],[Iin]]=0,10,LOG(EffortOutcomesAG0[[#This Row],[Iin]]))</f>
        <v>10</v>
      </c>
      <c r="E415" s="8">
        <f>Kx-EffortOutcomesAG0[[#This Row],[Xp]]</f>
        <v>-10</v>
      </c>
      <c r="F415" s="8">
        <f>Ky-EffortOutcomesAG0[[#This Row],[Yp]]</f>
        <v>-11</v>
      </c>
      <c r="G415" s="8">
        <f>Kz-EffortOutcomesAG0[[#This Row],[Zp]]</f>
        <v>-9</v>
      </c>
      <c r="H415" s="8">
        <f>EffortOutcomesAG0[[#This Row],[Kpy]]*KSc-EffortOutcomesAG0[[#This Row],[KPz]]*KSb</f>
        <v>20</v>
      </c>
      <c r="I415" s="8">
        <f>-1*(EffortOutcomesAG0[[#This Row],[KPx]]*KSc-EffortOutcomesAG0[[#This Row],[KPz]]*KSa)</f>
        <v>-10</v>
      </c>
      <c r="J415" s="8">
        <f>(EffortOutcomesAG0[[#This Row],[KPx]]*$C$2-EffortOutcomesAG0[[#This Row],[Kpy]]*KSa)</f>
        <v>-100</v>
      </c>
      <c r="K415" s="8">
        <f>EffortOutcomesAG0[[#This Row],[Kpy]]*KTc-EffortOutcomesAG0[[#This Row],[KPz]]*KTb</f>
        <v>2</v>
      </c>
      <c r="L415" s="8">
        <f>-1*(EffortOutcomesAG0[[#This Row],[KPx]]*KTc-EffortOutcomesAG0[[#This Row],[KPz]]*KTa)</f>
        <v>-28</v>
      </c>
      <c r="M415" s="8">
        <f>(EffortOutcomesAG0[[#This Row],[KPx]]*KTb-EffortOutcomesAG0[[#This Row],[Kpy]]*KTa)</f>
        <v>32</v>
      </c>
      <c r="N415" s="8">
        <f>-EffortOutcomesAG0[[#This Row],[Xp]]*a+EffortOutcomesAG0[[#This Row],[Yp]]*b+EffortOutcomesAG0[[#This Row],[Zp]]*c_</f>
        <v>40</v>
      </c>
      <c r="O415">
        <f>-IF(EffortOutcomesAG0[[#This Row],[Column2]]&gt;0,1,-1)*SQRT(EffortOutcomesAG0[[#This Row],[KPx''i]]^2+EffortOutcomesAG0[[#This Row],[KPx''j]]^2+EffortOutcomesAG0[[#This Row],[KPx''k]]^2)/Ksmag/Scale</f>
        <v>-72.456883730947197</v>
      </c>
      <c r="P415" s="9">
        <f>SQRT(EffortOutcomesAG0[[#This Row],[Kpy''i]]^2+EffortOutcomesAG0[[#This Row],[KPy''j]]^2+EffortOutcomesAG0[[#This Row],[KPy''k]]^2)/KTmag/Scale</f>
        <v>17.37814719698277</v>
      </c>
      <c r="Q4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5" s="14">
        <v>44905</v>
      </c>
      <c r="U415" s="9" t="s">
        <v>76</v>
      </c>
      <c r="V415" t="s">
        <v>61</v>
      </c>
      <c r="W415" t="s">
        <v>56</v>
      </c>
      <c r="X415">
        <v>0</v>
      </c>
      <c r="Y415">
        <v>0</v>
      </c>
      <c r="Z415">
        <v>0</v>
      </c>
      <c r="AJ415">
        <v>414</v>
      </c>
      <c r="AK415">
        <f>SUBTOTAL(9,EffortOutcomesAG0[[#This Row],[Allocation]:[Iin]])</f>
        <v>0</v>
      </c>
      <c r="AL415" t="str">
        <f>EffortOutcomesAG0[[#This Row],[WARDS]]&amp;EffortOutcomesAG0[[#This Row],[Role]]&amp;EffortOutcomesAG0[[#This Row],[Shifts]]</f>
        <v>OtherRNAM</v>
      </c>
    </row>
    <row r="416" spans="2:38" x14ac:dyDescent="0.25">
      <c r="B416" s="8">
        <f>IF(EffortOutcomesAG0[[#This Row],[Apn]]=0,10,LOG(EffortOutcomesAG0[[#This Row],[Apn]]))</f>
        <v>0.37887333973879961</v>
      </c>
      <c r="C416" s="8">
        <f>IF(EffortOutcomesAG0[[#This Row],[Ein]]=0,10,LOG(EffortOutcomesAG0[[#This Row],[Ein]]))</f>
        <v>10</v>
      </c>
      <c r="D416" s="8">
        <f>IF(EffortOutcomesAG0[[#This Row],[Iin]]=0,10,LOG(EffortOutcomesAG0[[#This Row],[Iin]]))</f>
        <v>10</v>
      </c>
      <c r="E416" s="8">
        <f>Kx-EffortOutcomesAG0[[#This Row],[Xp]]</f>
        <v>-0.37887333973879961</v>
      </c>
      <c r="F416" s="8">
        <f>Ky-EffortOutcomesAG0[[#This Row],[Yp]]</f>
        <v>-11</v>
      </c>
      <c r="G416" s="8">
        <f>Kz-EffortOutcomesAG0[[#This Row],[Zp]]</f>
        <v>-9</v>
      </c>
      <c r="H416" s="8">
        <f>EffortOutcomesAG0[[#This Row],[Kpy]]*KSc-EffortOutcomesAG0[[#This Row],[KPz]]*KSb</f>
        <v>20</v>
      </c>
      <c r="I416" s="8">
        <f>-1*(EffortOutcomesAG0[[#This Row],[KPx]]*KSc-EffortOutcomesAG0[[#This Row],[KPz]]*KSa)</f>
        <v>-0.37887333973879961</v>
      </c>
      <c r="J416" s="8">
        <f>(EffortOutcomesAG0[[#This Row],[KPx]]*$C$2-EffortOutcomesAG0[[#This Row],[Kpy]]*KSa)</f>
        <v>-3.788733397387996</v>
      </c>
      <c r="K416" s="8">
        <f>EffortOutcomesAG0[[#This Row],[Kpy]]*KTc-EffortOutcomesAG0[[#This Row],[KPz]]*KTb</f>
        <v>2</v>
      </c>
      <c r="L416" s="8">
        <f>-1*(EffortOutcomesAG0[[#This Row],[KPx]]*KTc-EffortOutcomesAG0[[#This Row],[KPz]]*KTa)</f>
        <v>-18.378873339738799</v>
      </c>
      <c r="M416" s="8">
        <f>(EffortOutcomesAG0[[#This Row],[KPx]]*KTb-EffortOutcomesAG0[[#This Row],[Kpy]]*KTa)</f>
        <v>22.378873339738799</v>
      </c>
      <c r="N416" s="8">
        <f>-EffortOutcomesAG0[[#This Row],[Xp]]*a+EffortOutcomesAG0[[#This Row],[Yp]]*b+EffortOutcomesAG0[[#This Row],[Zp]]*c_</f>
        <v>40</v>
      </c>
      <c r="O416">
        <f>-IF(EffortOutcomesAG0[[#This Row],[Column2]]&gt;0,1,-1)*SQRT(EffortOutcomesAG0[[#This Row],[KPx''i]]^2+EffortOutcomesAG0[[#This Row],[KPx''j]]^2+EffortOutcomesAG0[[#This Row],[KPx''k]]^2)/Ksmag/Scale</f>
        <v>-14.396146112137927</v>
      </c>
      <c r="P416" s="9">
        <f>SQRT(EffortOutcomesAG0[[#This Row],[Kpy''i]]^2+EffortOutcomesAG0[[#This Row],[KPy''j]]^2+EffortOutcomesAG0[[#This Row],[KPy''k]]^2)/KTmag/Scale</f>
        <v>11.850435696591031</v>
      </c>
      <c r="Q4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6" s="14">
        <v>44905</v>
      </c>
      <c r="U416" s="9" t="s">
        <v>54</v>
      </c>
      <c r="V416" t="s">
        <v>61</v>
      </c>
      <c r="W416" t="s">
        <v>56</v>
      </c>
      <c r="X416">
        <v>0</v>
      </c>
      <c r="Y416">
        <v>0.66666666666666663</v>
      </c>
      <c r="Z416">
        <v>1.5950785714285711</v>
      </c>
      <c r="AA416">
        <v>2.3926178571428567</v>
      </c>
      <c r="AB416">
        <v>3.5889267857142859</v>
      </c>
      <c r="AC416">
        <v>0</v>
      </c>
      <c r="AD416">
        <v>0.27863482865699502</v>
      </c>
      <c r="AE416">
        <v>0.41795224298549266</v>
      </c>
      <c r="AF416">
        <v>0</v>
      </c>
      <c r="AJ416">
        <v>415</v>
      </c>
      <c r="AK416">
        <f>SUBTOTAL(9,EffortOutcomesAG0[[#This Row],[Allocation]:[Iin]])</f>
        <v>8.9398769525948687</v>
      </c>
      <c r="AL416" t="str">
        <f>EffortOutcomesAG0[[#This Row],[WARDS]]&amp;EffortOutcomesAG0[[#This Row],[Role]]&amp;EffortOutcomesAG0[[#This Row],[Shifts]]</f>
        <v>BANKRNAM</v>
      </c>
    </row>
    <row r="417" spans="2:38" x14ac:dyDescent="0.25">
      <c r="B417" s="8">
        <f>IF(EffortOutcomesAG0[[#This Row],[Apn]]=0,10,LOG(EffortOutcomesAG0[[#This Row],[Apn]]))</f>
        <v>0.37887333973879961</v>
      </c>
      <c r="C417" s="8">
        <f>IF(EffortOutcomesAG0[[#This Row],[Ein]]=0,10,LOG(EffortOutcomesAG0[[#This Row],[Ein]]))</f>
        <v>10</v>
      </c>
      <c r="D417" s="8">
        <f>IF(EffortOutcomesAG0[[#This Row],[Iin]]=0,10,LOG(EffortOutcomesAG0[[#This Row],[Iin]]))</f>
        <v>10</v>
      </c>
      <c r="E417" s="8">
        <f>Kx-EffortOutcomesAG0[[#This Row],[Xp]]</f>
        <v>-0.37887333973879961</v>
      </c>
      <c r="F417" s="8">
        <f>Ky-EffortOutcomesAG0[[#This Row],[Yp]]</f>
        <v>-11</v>
      </c>
      <c r="G417" s="8">
        <f>Kz-EffortOutcomesAG0[[#This Row],[Zp]]</f>
        <v>-9</v>
      </c>
      <c r="H417" s="8">
        <f>EffortOutcomesAG0[[#This Row],[Kpy]]*KSc-EffortOutcomesAG0[[#This Row],[KPz]]*KSb</f>
        <v>20</v>
      </c>
      <c r="I417" s="8">
        <f>-1*(EffortOutcomesAG0[[#This Row],[KPx]]*KSc-EffortOutcomesAG0[[#This Row],[KPz]]*KSa)</f>
        <v>-0.37887333973879961</v>
      </c>
      <c r="J417" s="8">
        <f>(EffortOutcomesAG0[[#This Row],[KPx]]*$C$2-EffortOutcomesAG0[[#This Row],[Kpy]]*KSa)</f>
        <v>-3.788733397387996</v>
      </c>
      <c r="K417" s="8">
        <f>EffortOutcomesAG0[[#This Row],[Kpy]]*KTc-EffortOutcomesAG0[[#This Row],[KPz]]*KTb</f>
        <v>2</v>
      </c>
      <c r="L417" s="8">
        <f>-1*(EffortOutcomesAG0[[#This Row],[KPx]]*KTc-EffortOutcomesAG0[[#This Row],[KPz]]*KTa)</f>
        <v>-18.378873339738799</v>
      </c>
      <c r="M417" s="8">
        <f>(EffortOutcomesAG0[[#This Row],[KPx]]*KTb-EffortOutcomesAG0[[#This Row],[Kpy]]*KTa)</f>
        <v>22.378873339738799</v>
      </c>
      <c r="N417" s="8">
        <f>-EffortOutcomesAG0[[#This Row],[Xp]]*a+EffortOutcomesAG0[[#This Row],[Yp]]*b+EffortOutcomesAG0[[#This Row],[Zp]]*c_</f>
        <v>40</v>
      </c>
      <c r="O417">
        <f>-IF(EffortOutcomesAG0[[#This Row],[Column2]]&gt;0,1,-1)*SQRT(EffortOutcomesAG0[[#This Row],[KPx''i]]^2+EffortOutcomesAG0[[#This Row],[KPx''j]]^2+EffortOutcomesAG0[[#This Row],[KPx''k]]^2)/Ksmag/Scale</f>
        <v>-14.396146112137927</v>
      </c>
      <c r="P417" s="9">
        <f>SQRT(EffortOutcomesAG0[[#This Row],[Kpy''i]]^2+EffortOutcomesAG0[[#This Row],[KPy''j]]^2+EffortOutcomesAG0[[#This Row],[KPy''k]]^2)/KTmag/Scale</f>
        <v>11.850435696591031</v>
      </c>
      <c r="Q4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7" s="14">
        <v>44905</v>
      </c>
      <c r="U417" s="9" t="s">
        <v>57</v>
      </c>
      <c r="V417" t="s">
        <v>61</v>
      </c>
      <c r="W417" t="s">
        <v>56</v>
      </c>
      <c r="X417">
        <v>0</v>
      </c>
      <c r="Y417">
        <v>0.66666666666666663</v>
      </c>
      <c r="Z417">
        <v>1.5950785714285711</v>
      </c>
      <c r="AA417">
        <v>2.3926178571428567</v>
      </c>
      <c r="AB417">
        <v>3.5889267857142859</v>
      </c>
      <c r="AC417">
        <v>0</v>
      </c>
      <c r="AD417">
        <v>0.27863482865699502</v>
      </c>
      <c r="AE417">
        <v>0.41795224298549266</v>
      </c>
      <c r="AF417">
        <v>0</v>
      </c>
      <c r="AJ417">
        <v>416</v>
      </c>
      <c r="AK417">
        <f>SUBTOTAL(9,EffortOutcomesAG0[[#This Row],[Allocation]:[Iin]])</f>
        <v>8.9398769525948687</v>
      </c>
      <c r="AL417" t="str">
        <f>EffortOutcomesAG0[[#This Row],[WARDS]]&amp;EffortOutcomesAG0[[#This Row],[Role]]&amp;EffortOutcomesAG0[[#This Row],[Shifts]]</f>
        <v>WATTRNAM</v>
      </c>
    </row>
    <row r="418" spans="2:38" x14ac:dyDescent="0.25">
      <c r="B418" s="8">
        <f>IF(EffortOutcomesAG0[[#This Row],[Apn]]=0,10,LOG(EffortOutcomesAG0[[#This Row],[Apn]]))</f>
        <v>4.8805135918009522E-2</v>
      </c>
      <c r="C418" s="8">
        <f>IF(EffortOutcomesAG0[[#This Row],[Ein]]=0,10,LOG(EffortOutcomesAG0[[#This Row],[Ein]]))</f>
        <v>10</v>
      </c>
      <c r="D418" s="8">
        <f>IF(EffortOutcomesAG0[[#This Row],[Iin]]=0,10,LOG(EffortOutcomesAG0[[#This Row],[Iin]]))</f>
        <v>10</v>
      </c>
      <c r="E418" s="8">
        <f>Kx-EffortOutcomesAG0[[#This Row],[Xp]]</f>
        <v>-4.8805135918009522E-2</v>
      </c>
      <c r="F418" s="8">
        <f>Ky-EffortOutcomesAG0[[#This Row],[Yp]]</f>
        <v>-11</v>
      </c>
      <c r="G418" s="8">
        <f>Kz-EffortOutcomesAG0[[#This Row],[Zp]]</f>
        <v>-9</v>
      </c>
      <c r="H418" s="8">
        <f>EffortOutcomesAG0[[#This Row],[Kpy]]*KSc-EffortOutcomesAG0[[#This Row],[KPz]]*KSb</f>
        <v>20</v>
      </c>
      <c r="I418" s="8">
        <f>-1*(EffortOutcomesAG0[[#This Row],[KPx]]*KSc-EffortOutcomesAG0[[#This Row],[KPz]]*KSa)</f>
        <v>-4.8805135918009522E-2</v>
      </c>
      <c r="J418" s="8">
        <f>(EffortOutcomesAG0[[#This Row],[KPx]]*$C$2-EffortOutcomesAG0[[#This Row],[Kpy]]*KSa)</f>
        <v>-0.48805135918009523</v>
      </c>
      <c r="K418" s="8">
        <f>EffortOutcomesAG0[[#This Row],[Kpy]]*KTc-EffortOutcomesAG0[[#This Row],[KPz]]*KTb</f>
        <v>2</v>
      </c>
      <c r="L418" s="8">
        <f>-1*(EffortOutcomesAG0[[#This Row],[KPx]]*KTc-EffortOutcomesAG0[[#This Row],[KPz]]*KTa)</f>
        <v>-18.048805135918009</v>
      </c>
      <c r="M418" s="8">
        <f>(EffortOutcomesAG0[[#This Row],[KPx]]*KTb-EffortOutcomesAG0[[#This Row],[Kpy]]*KTa)</f>
        <v>22.048805135918009</v>
      </c>
      <c r="N418" s="8">
        <f>-EffortOutcomesAG0[[#This Row],[Xp]]*a+EffortOutcomesAG0[[#This Row],[Yp]]*b+EffortOutcomesAG0[[#This Row],[Zp]]*c_</f>
        <v>40</v>
      </c>
      <c r="O418">
        <f>-IF(EffortOutcomesAG0[[#This Row],[Column2]]&gt;0,1,-1)*SQRT(EffortOutcomesAG0[[#This Row],[KPx''i]]^2+EffortOutcomesAG0[[#This Row],[KPx''j]]^2+EffortOutcomesAG0[[#This Row],[KPx''k]]^2)/Ksmag/Scale</f>
        <v>-14.146387808739188</v>
      </c>
      <c r="P418" s="9">
        <f>SQRT(EffortOutcomesAG0[[#This Row],[Kpy''i]]^2+EffortOutcomesAG0[[#This Row],[KPy''j]]^2+EffortOutcomesAG0[[#This Row],[KPy''k]]^2)/KTmag/Scale</f>
        <v>11.661254754928283</v>
      </c>
      <c r="Q4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8" s="14">
        <v>44906</v>
      </c>
      <c r="U418" s="9" t="s">
        <v>58</v>
      </c>
      <c r="V418" t="s">
        <v>61</v>
      </c>
      <c r="W418" t="s">
        <v>56</v>
      </c>
      <c r="X418">
        <v>0</v>
      </c>
      <c r="Y418">
        <v>0.66666666666666663</v>
      </c>
      <c r="Z418">
        <v>0.74595714285714287</v>
      </c>
      <c r="AA418">
        <v>1.1189357142857144</v>
      </c>
      <c r="AB418">
        <v>1.6784035714285717</v>
      </c>
      <c r="AC418">
        <v>0</v>
      </c>
      <c r="AD418">
        <v>0.59580426127719144</v>
      </c>
      <c r="AE418">
        <v>0.89370639191578727</v>
      </c>
      <c r="AF418">
        <v>0</v>
      </c>
      <c r="AJ418">
        <v>417</v>
      </c>
      <c r="AK418">
        <f>SUBTOTAL(9,EffortOutcomesAG0[[#This Row],[Allocation]:[Iin]])</f>
        <v>5.6994737484310747</v>
      </c>
      <c r="AL418" t="str">
        <f>EffortOutcomesAG0[[#This Row],[WARDS]]&amp;EffortOutcomesAG0[[#This Row],[Role]]&amp;EffortOutcomesAG0[[#This Row],[Shifts]]</f>
        <v>WARARNAM</v>
      </c>
    </row>
    <row r="419" spans="2:38" x14ac:dyDescent="0.25">
      <c r="B419" s="8">
        <f>IF(EffortOutcomesAG0[[#This Row],[Apn]]=0,10,LOG(EffortOutcomesAG0[[#This Row],[Apn]]))</f>
        <v>10</v>
      </c>
      <c r="C419" s="8">
        <f>IF(EffortOutcomesAG0[[#This Row],[Ein]]=0,10,LOG(EffortOutcomesAG0[[#This Row],[Ein]]))</f>
        <v>10</v>
      </c>
      <c r="D419" s="8">
        <f>IF(EffortOutcomesAG0[[#This Row],[Iin]]=0,10,LOG(EffortOutcomesAG0[[#This Row],[Iin]]))</f>
        <v>10</v>
      </c>
      <c r="E419" s="8">
        <f>Kx-EffortOutcomesAG0[[#This Row],[Xp]]</f>
        <v>-10</v>
      </c>
      <c r="F419" s="8">
        <f>Ky-EffortOutcomesAG0[[#This Row],[Yp]]</f>
        <v>-11</v>
      </c>
      <c r="G419" s="8">
        <f>Kz-EffortOutcomesAG0[[#This Row],[Zp]]</f>
        <v>-9</v>
      </c>
      <c r="H419" s="8">
        <f>EffortOutcomesAG0[[#This Row],[Kpy]]*KSc-EffortOutcomesAG0[[#This Row],[KPz]]*KSb</f>
        <v>20</v>
      </c>
      <c r="I419" s="8">
        <f>-1*(EffortOutcomesAG0[[#This Row],[KPx]]*KSc-EffortOutcomesAG0[[#This Row],[KPz]]*KSa)</f>
        <v>-10</v>
      </c>
      <c r="J419" s="8">
        <f>(EffortOutcomesAG0[[#This Row],[KPx]]*$C$2-EffortOutcomesAG0[[#This Row],[Kpy]]*KSa)</f>
        <v>-100</v>
      </c>
      <c r="K419" s="8">
        <f>EffortOutcomesAG0[[#This Row],[Kpy]]*KTc-EffortOutcomesAG0[[#This Row],[KPz]]*KTb</f>
        <v>2</v>
      </c>
      <c r="L419" s="8">
        <f>-1*(EffortOutcomesAG0[[#This Row],[KPx]]*KTc-EffortOutcomesAG0[[#This Row],[KPz]]*KTa)</f>
        <v>-28</v>
      </c>
      <c r="M419" s="8">
        <f>(EffortOutcomesAG0[[#This Row],[KPx]]*KTb-EffortOutcomesAG0[[#This Row],[Kpy]]*KTa)</f>
        <v>32</v>
      </c>
      <c r="N419" s="8">
        <f>-EffortOutcomesAG0[[#This Row],[Xp]]*a+EffortOutcomesAG0[[#This Row],[Yp]]*b+EffortOutcomesAG0[[#This Row],[Zp]]*c_</f>
        <v>40</v>
      </c>
      <c r="O419">
        <f>-IF(EffortOutcomesAG0[[#This Row],[Column2]]&gt;0,1,-1)*SQRT(EffortOutcomesAG0[[#This Row],[KPx''i]]^2+EffortOutcomesAG0[[#This Row],[KPx''j]]^2+EffortOutcomesAG0[[#This Row],[KPx''k]]^2)/Ksmag/Scale</f>
        <v>-72.456883730947197</v>
      </c>
      <c r="P419" s="9">
        <f>SQRT(EffortOutcomesAG0[[#This Row],[Kpy''i]]^2+EffortOutcomesAG0[[#This Row],[KPy''j]]^2+EffortOutcomesAG0[[#This Row],[KPy''k]]^2)/KTmag/Scale</f>
        <v>17.37814719698277</v>
      </c>
      <c r="Q4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9" s="14">
        <v>44906</v>
      </c>
      <c r="U419" s="9" t="s">
        <v>76</v>
      </c>
      <c r="V419" t="s">
        <v>61</v>
      </c>
      <c r="W419" t="s">
        <v>56</v>
      </c>
      <c r="X419">
        <v>0</v>
      </c>
      <c r="Y419">
        <v>0</v>
      </c>
      <c r="Z419">
        <v>0</v>
      </c>
      <c r="AJ419">
        <v>418</v>
      </c>
      <c r="AK419">
        <f>SUBTOTAL(9,EffortOutcomesAG0[[#This Row],[Allocation]:[Iin]])</f>
        <v>0</v>
      </c>
      <c r="AL419" t="str">
        <f>EffortOutcomesAG0[[#This Row],[WARDS]]&amp;EffortOutcomesAG0[[#This Row],[Role]]&amp;EffortOutcomesAG0[[#This Row],[Shifts]]</f>
        <v>OtherRNAM</v>
      </c>
    </row>
    <row r="420" spans="2:38" x14ac:dyDescent="0.25">
      <c r="B420" s="8">
        <f>IF(EffortOutcomesAG0[[#This Row],[Apn]]=0,10,LOG(EffortOutcomesAG0[[#This Row],[Apn]]))</f>
        <v>4.8805135918009522E-2</v>
      </c>
      <c r="C420" s="8">
        <f>IF(EffortOutcomesAG0[[#This Row],[Ein]]=0,10,LOG(EffortOutcomesAG0[[#This Row],[Ein]]))</f>
        <v>10</v>
      </c>
      <c r="D420" s="8">
        <f>IF(EffortOutcomesAG0[[#This Row],[Iin]]=0,10,LOG(EffortOutcomesAG0[[#This Row],[Iin]]))</f>
        <v>10</v>
      </c>
      <c r="E420" s="8">
        <f>Kx-EffortOutcomesAG0[[#This Row],[Xp]]</f>
        <v>-4.8805135918009522E-2</v>
      </c>
      <c r="F420" s="8">
        <f>Ky-EffortOutcomesAG0[[#This Row],[Yp]]</f>
        <v>-11</v>
      </c>
      <c r="G420" s="8">
        <f>Kz-EffortOutcomesAG0[[#This Row],[Zp]]</f>
        <v>-9</v>
      </c>
      <c r="H420" s="8">
        <f>EffortOutcomesAG0[[#This Row],[Kpy]]*KSc-EffortOutcomesAG0[[#This Row],[KPz]]*KSb</f>
        <v>20</v>
      </c>
      <c r="I420" s="8">
        <f>-1*(EffortOutcomesAG0[[#This Row],[KPx]]*KSc-EffortOutcomesAG0[[#This Row],[KPz]]*KSa)</f>
        <v>-4.8805135918009522E-2</v>
      </c>
      <c r="J420" s="8">
        <f>(EffortOutcomesAG0[[#This Row],[KPx]]*$C$2-EffortOutcomesAG0[[#This Row],[Kpy]]*KSa)</f>
        <v>-0.48805135918009523</v>
      </c>
      <c r="K420" s="8">
        <f>EffortOutcomesAG0[[#This Row],[Kpy]]*KTc-EffortOutcomesAG0[[#This Row],[KPz]]*KTb</f>
        <v>2</v>
      </c>
      <c r="L420" s="8">
        <f>-1*(EffortOutcomesAG0[[#This Row],[KPx]]*KTc-EffortOutcomesAG0[[#This Row],[KPz]]*KTa)</f>
        <v>-18.048805135918009</v>
      </c>
      <c r="M420" s="8">
        <f>(EffortOutcomesAG0[[#This Row],[KPx]]*KTb-EffortOutcomesAG0[[#This Row],[Kpy]]*KTa)</f>
        <v>22.048805135918009</v>
      </c>
      <c r="N420" s="8">
        <f>-EffortOutcomesAG0[[#This Row],[Xp]]*a+EffortOutcomesAG0[[#This Row],[Yp]]*b+EffortOutcomesAG0[[#This Row],[Zp]]*c_</f>
        <v>40</v>
      </c>
      <c r="O420">
        <f>-IF(EffortOutcomesAG0[[#This Row],[Column2]]&gt;0,1,-1)*SQRT(EffortOutcomesAG0[[#This Row],[KPx''i]]^2+EffortOutcomesAG0[[#This Row],[KPx''j]]^2+EffortOutcomesAG0[[#This Row],[KPx''k]]^2)/Ksmag/Scale</f>
        <v>-14.146387808739188</v>
      </c>
      <c r="P420" s="9">
        <f>SQRT(EffortOutcomesAG0[[#This Row],[Kpy''i]]^2+EffortOutcomesAG0[[#This Row],[KPy''j]]^2+EffortOutcomesAG0[[#This Row],[KPy''k]]^2)/KTmag/Scale</f>
        <v>11.661254754928283</v>
      </c>
      <c r="Q4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0" s="14">
        <v>44906</v>
      </c>
      <c r="U420" s="9" t="s">
        <v>54</v>
      </c>
      <c r="V420" t="s">
        <v>61</v>
      </c>
      <c r="W420" t="s">
        <v>56</v>
      </c>
      <c r="X420">
        <v>0</v>
      </c>
      <c r="Y420">
        <v>0.66666666666666663</v>
      </c>
      <c r="Z420">
        <v>0.74595714285714287</v>
      </c>
      <c r="AA420">
        <v>1.1189357142857144</v>
      </c>
      <c r="AB420">
        <v>1.6784035714285717</v>
      </c>
      <c r="AC420">
        <v>0</v>
      </c>
      <c r="AD420">
        <v>0.59580426127719144</v>
      </c>
      <c r="AE420">
        <v>0.89370639191578727</v>
      </c>
      <c r="AF420">
        <v>0</v>
      </c>
      <c r="AJ420">
        <v>419</v>
      </c>
      <c r="AK420">
        <f>SUBTOTAL(9,EffortOutcomesAG0[[#This Row],[Allocation]:[Iin]])</f>
        <v>5.6994737484310747</v>
      </c>
      <c r="AL420" t="str">
        <f>EffortOutcomesAG0[[#This Row],[WARDS]]&amp;EffortOutcomesAG0[[#This Row],[Role]]&amp;EffortOutcomesAG0[[#This Row],[Shifts]]</f>
        <v>BANKRNAM</v>
      </c>
    </row>
    <row r="421" spans="2:38" x14ac:dyDescent="0.25">
      <c r="B421" s="8">
        <f>IF(EffortOutcomesAG0[[#This Row],[Apn]]=0,10,LOG(EffortOutcomesAG0[[#This Row],[Apn]]))</f>
        <v>4.8805135918009522E-2</v>
      </c>
      <c r="C421" s="8">
        <f>IF(EffortOutcomesAG0[[#This Row],[Ein]]=0,10,LOG(EffortOutcomesAG0[[#This Row],[Ein]]))</f>
        <v>10</v>
      </c>
      <c r="D421" s="8">
        <f>IF(EffortOutcomesAG0[[#This Row],[Iin]]=0,10,LOG(EffortOutcomesAG0[[#This Row],[Iin]]))</f>
        <v>10</v>
      </c>
      <c r="E421" s="8">
        <f>Kx-EffortOutcomesAG0[[#This Row],[Xp]]</f>
        <v>-4.8805135918009522E-2</v>
      </c>
      <c r="F421" s="8">
        <f>Ky-EffortOutcomesAG0[[#This Row],[Yp]]</f>
        <v>-11</v>
      </c>
      <c r="G421" s="8">
        <f>Kz-EffortOutcomesAG0[[#This Row],[Zp]]</f>
        <v>-9</v>
      </c>
      <c r="H421" s="8">
        <f>EffortOutcomesAG0[[#This Row],[Kpy]]*KSc-EffortOutcomesAG0[[#This Row],[KPz]]*KSb</f>
        <v>20</v>
      </c>
      <c r="I421" s="8">
        <f>-1*(EffortOutcomesAG0[[#This Row],[KPx]]*KSc-EffortOutcomesAG0[[#This Row],[KPz]]*KSa)</f>
        <v>-4.8805135918009522E-2</v>
      </c>
      <c r="J421" s="8">
        <f>(EffortOutcomesAG0[[#This Row],[KPx]]*$C$2-EffortOutcomesAG0[[#This Row],[Kpy]]*KSa)</f>
        <v>-0.48805135918009523</v>
      </c>
      <c r="K421" s="8">
        <f>EffortOutcomesAG0[[#This Row],[Kpy]]*KTc-EffortOutcomesAG0[[#This Row],[KPz]]*KTb</f>
        <v>2</v>
      </c>
      <c r="L421" s="8">
        <f>-1*(EffortOutcomesAG0[[#This Row],[KPx]]*KTc-EffortOutcomesAG0[[#This Row],[KPz]]*KTa)</f>
        <v>-18.048805135918009</v>
      </c>
      <c r="M421" s="8">
        <f>(EffortOutcomesAG0[[#This Row],[KPx]]*KTb-EffortOutcomesAG0[[#This Row],[Kpy]]*KTa)</f>
        <v>22.048805135918009</v>
      </c>
      <c r="N421" s="8">
        <f>-EffortOutcomesAG0[[#This Row],[Xp]]*a+EffortOutcomesAG0[[#This Row],[Yp]]*b+EffortOutcomesAG0[[#This Row],[Zp]]*c_</f>
        <v>40</v>
      </c>
      <c r="O421">
        <f>-IF(EffortOutcomesAG0[[#This Row],[Column2]]&gt;0,1,-1)*SQRT(EffortOutcomesAG0[[#This Row],[KPx''i]]^2+EffortOutcomesAG0[[#This Row],[KPx''j]]^2+EffortOutcomesAG0[[#This Row],[KPx''k]]^2)/Ksmag/Scale</f>
        <v>-14.146387808739188</v>
      </c>
      <c r="P421" s="9">
        <f>SQRT(EffortOutcomesAG0[[#This Row],[Kpy''i]]^2+EffortOutcomesAG0[[#This Row],[KPy''j]]^2+EffortOutcomesAG0[[#This Row],[KPy''k]]^2)/KTmag/Scale</f>
        <v>11.661254754928283</v>
      </c>
      <c r="Q4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1" s="14">
        <v>44906</v>
      </c>
      <c r="U421" s="9" t="s">
        <v>57</v>
      </c>
      <c r="V421" t="s">
        <v>61</v>
      </c>
      <c r="W421" t="s">
        <v>56</v>
      </c>
      <c r="X421">
        <v>0</v>
      </c>
      <c r="Y421">
        <v>0.66666666666666663</v>
      </c>
      <c r="Z421">
        <v>0.74595714285714287</v>
      </c>
      <c r="AA421">
        <v>1.1189357142857144</v>
      </c>
      <c r="AB421">
        <v>1.6784035714285717</v>
      </c>
      <c r="AC421">
        <v>0</v>
      </c>
      <c r="AD421">
        <v>0.59580426127719144</v>
      </c>
      <c r="AE421">
        <v>0.89370639191578727</v>
      </c>
      <c r="AF421">
        <v>0</v>
      </c>
      <c r="AJ421">
        <v>420</v>
      </c>
      <c r="AK421">
        <f>SUBTOTAL(9,EffortOutcomesAG0[[#This Row],[Allocation]:[Iin]])</f>
        <v>5.6994737484310747</v>
      </c>
      <c r="AL421" t="str">
        <f>EffortOutcomesAG0[[#This Row],[WARDS]]&amp;EffortOutcomesAG0[[#This Row],[Role]]&amp;EffortOutcomesAG0[[#This Row],[Shifts]]</f>
        <v>WATTRNAM</v>
      </c>
    </row>
    <row r="422" spans="2:38" x14ac:dyDescent="0.25">
      <c r="B422" s="8">
        <f>IF(EffortOutcomesAG0[[#This Row],[Apn]]=0,10,LOG(EffortOutcomesAG0[[#This Row],[Apn]]))</f>
        <v>0.14386314406447248</v>
      </c>
      <c r="C422" s="8">
        <f>IF(EffortOutcomesAG0[[#This Row],[Ein]]=0,10,LOG(EffortOutcomesAG0[[#This Row],[Ein]]))</f>
        <v>10</v>
      </c>
      <c r="D422" s="8">
        <f>IF(EffortOutcomesAG0[[#This Row],[Iin]]=0,10,LOG(EffortOutcomesAG0[[#This Row],[Iin]]))</f>
        <v>10</v>
      </c>
      <c r="E422" s="8">
        <f>Kx-EffortOutcomesAG0[[#This Row],[Xp]]</f>
        <v>-0.14386314406447248</v>
      </c>
      <c r="F422" s="8">
        <f>Ky-EffortOutcomesAG0[[#This Row],[Yp]]</f>
        <v>-11</v>
      </c>
      <c r="G422" s="8">
        <f>Kz-EffortOutcomesAG0[[#This Row],[Zp]]</f>
        <v>-9</v>
      </c>
      <c r="H422" s="8">
        <f>EffortOutcomesAG0[[#This Row],[Kpy]]*KSc-EffortOutcomesAG0[[#This Row],[KPz]]*KSb</f>
        <v>20</v>
      </c>
      <c r="I422" s="8">
        <f>-1*(EffortOutcomesAG0[[#This Row],[KPx]]*KSc-EffortOutcomesAG0[[#This Row],[KPz]]*KSa)</f>
        <v>-0.14386314406447248</v>
      </c>
      <c r="J422" s="8">
        <f>(EffortOutcomesAG0[[#This Row],[KPx]]*$C$2-EffortOutcomesAG0[[#This Row],[Kpy]]*KSa)</f>
        <v>-1.4386314406447247</v>
      </c>
      <c r="K422" s="8">
        <f>EffortOutcomesAG0[[#This Row],[Kpy]]*KTc-EffortOutcomesAG0[[#This Row],[KPz]]*KTb</f>
        <v>2</v>
      </c>
      <c r="L422" s="8">
        <f>-1*(EffortOutcomesAG0[[#This Row],[KPx]]*KTc-EffortOutcomesAG0[[#This Row],[KPz]]*KTa)</f>
        <v>-18.143863144064472</v>
      </c>
      <c r="M422" s="8">
        <f>(EffortOutcomesAG0[[#This Row],[KPx]]*KTb-EffortOutcomesAG0[[#This Row],[Kpy]]*KTa)</f>
        <v>22.143863144064472</v>
      </c>
      <c r="N422" s="8">
        <f>-EffortOutcomesAG0[[#This Row],[Xp]]*a+EffortOutcomesAG0[[#This Row],[Yp]]*b+EffortOutcomesAG0[[#This Row],[Zp]]*c_</f>
        <v>40</v>
      </c>
      <c r="O422">
        <f>-IF(EffortOutcomesAG0[[#This Row],[Column2]]&gt;0,1,-1)*SQRT(EffortOutcomesAG0[[#This Row],[KPx''i]]^2+EffortOutcomesAG0[[#This Row],[KPx''j]]^2+EffortOutcomesAG0[[#This Row],[KPx''k]]^2)/Ksmag/Scale</f>
        <v>-14.179040112543436</v>
      </c>
      <c r="P422" s="9">
        <f>SQRT(EffortOutcomesAG0[[#This Row],[Kpy''i]]^2+EffortOutcomesAG0[[#This Row],[KPy''j]]^2+EffortOutcomesAG0[[#This Row],[KPy''k]]^2)/KTmag/Scale</f>
        <v>11.715733329826165</v>
      </c>
      <c r="Q4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2" s="14">
        <v>44907</v>
      </c>
      <c r="U422" s="9" t="s">
        <v>58</v>
      </c>
      <c r="V422" t="s">
        <v>61</v>
      </c>
      <c r="W422" t="s">
        <v>56</v>
      </c>
      <c r="X422">
        <v>0</v>
      </c>
      <c r="Y422">
        <v>0.66666666666666663</v>
      </c>
      <c r="Z422">
        <v>0.92847857142857138</v>
      </c>
      <c r="AA422">
        <v>1.3927178571428571</v>
      </c>
      <c r="AB422">
        <v>2.089076785714286</v>
      </c>
      <c r="AC422">
        <v>0</v>
      </c>
      <c r="AD422">
        <v>0.47868034666714532</v>
      </c>
      <c r="AE422">
        <v>0.71802052000071803</v>
      </c>
      <c r="AF422">
        <v>0</v>
      </c>
      <c r="AJ422">
        <v>421</v>
      </c>
      <c r="AK422">
        <f>SUBTOTAL(9,EffortOutcomesAG0[[#This Row],[Allocation]:[Iin]])</f>
        <v>6.2736407476202443</v>
      </c>
      <c r="AL422" t="str">
        <f>EffortOutcomesAG0[[#This Row],[WARDS]]&amp;EffortOutcomesAG0[[#This Row],[Role]]&amp;EffortOutcomesAG0[[#This Row],[Shifts]]</f>
        <v>WARARNAM</v>
      </c>
    </row>
    <row r="423" spans="2:38" x14ac:dyDescent="0.25">
      <c r="B423" s="8">
        <f>IF(EffortOutcomesAG0[[#This Row],[Apn]]=0,10,LOG(EffortOutcomesAG0[[#This Row],[Apn]]))</f>
        <v>10</v>
      </c>
      <c r="C423" s="8">
        <f>IF(EffortOutcomesAG0[[#This Row],[Ein]]=0,10,LOG(EffortOutcomesAG0[[#This Row],[Ein]]))</f>
        <v>10</v>
      </c>
      <c r="D423" s="8">
        <f>IF(EffortOutcomesAG0[[#This Row],[Iin]]=0,10,LOG(EffortOutcomesAG0[[#This Row],[Iin]]))</f>
        <v>10</v>
      </c>
      <c r="E423" s="8">
        <f>Kx-EffortOutcomesAG0[[#This Row],[Xp]]</f>
        <v>-10</v>
      </c>
      <c r="F423" s="8">
        <f>Ky-EffortOutcomesAG0[[#This Row],[Yp]]</f>
        <v>-11</v>
      </c>
      <c r="G423" s="8">
        <f>Kz-EffortOutcomesAG0[[#This Row],[Zp]]</f>
        <v>-9</v>
      </c>
      <c r="H423" s="8">
        <f>EffortOutcomesAG0[[#This Row],[Kpy]]*KSc-EffortOutcomesAG0[[#This Row],[KPz]]*KSb</f>
        <v>20</v>
      </c>
      <c r="I423" s="8">
        <f>-1*(EffortOutcomesAG0[[#This Row],[KPx]]*KSc-EffortOutcomesAG0[[#This Row],[KPz]]*KSa)</f>
        <v>-10</v>
      </c>
      <c r="J423" s="8">
        <f>(EffortOutcomesAG0[[#This Row],[KPx]]*$C$2-EffortOutcomesAG0[[#This Row],[Kpy]]*KSa)</f>
        <v>-100</v>
      </c>
      <c r="K423" s="8">
        <f>EffortOutcomesAG0[[#This Row],[Kpy]]*KTc-EffortOutcomesAG0[[#This Row],[KPz]]*KTb</f>
        <v>2</v>
      </c>
      <c r="L423" s="8">
        <f>-1*(EffortOutcomesAG0[[#This Row],[KPx]]*KTc-EffortOutcomesAG0[[#This Row],[KPz]]*KTa)</f>
        <v>-28</v>
      </c>
      <c r="M423" s="8">
        <f>(EffortOutcomesAG0[[#This Row],[KPx]]*KTb-EffortOutcomesAG0[[#This Row],[Kpy]]*KTa)</f>
        <v>32</v>
      </c>
      <c r="N423" s="8">
        <f>-EffortOutcomesAG0[[#This Row],[Xp]]*a+EffortOutcomesAG0[[#This Row],[Yp]]*b+EffortOutcomesAG0[[#This Row],[Zp]]*c_</f>
        <v>40</v>
      </c>
      <c r="O423">
        <f>-IF(EffortOutcomesAG0[[#This Row],[Column2]]&gt;0,1,-1)*SQRT(EffortOutcomesAG0[[#This Row],[KPx''i]]^2+EffortOutcomesAG0[[#This Row],[KPx''j]]^2+EffortOutcomesAG0[[#This Row],[KPx''k]]^2)/Ksmag/Scale</f>
        <v>-72.456883730947197</v>
      </c>
      <c r="P423" s="9">
        <f>SQRT(EffortOutcomesAG0[[#This Row],[Kpy''i]]^2+EffortOutcomesAG0[[#This Row],[KPy''j]]^2+EffortOutcomesAG0[[#This Row],[KPy''k]]^2)/KTmag/Scale</f>
        <v>17.37814719698277</v>
      </c>
      <c r="Q4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3" s="14">
        <v>44907</v>
      </c>
      <c r="U423" s="9" t="s">
        <v>76</v>
      </c>
      <c r="V423" t="s">
        <v>61</v>
      </c>
      <c r="W423" t="s">
        <v>56</v>
      </c>
      <c r="X423">
        <v>0</v>
      </c>
      <c r="Y423">
        <v>0</v>
      </c>
      <c r="Z423">
        <v>0</v>
      </c>
      <c r="AJ423">
        <v>422</v>
      </c>
      <c r="AK423">
        <f>SUBTOTAL(9,EffortOutcomesAG0[[#This Row],[Allocation]:[Iin]])</f>
        <v>0</v>
      </c>
      <c r="AL423" t="str">
        <f>EffortOutcomesAG0[[#This Row],[WARDS]]&amp;EffortOutcomesAG0[[#This Row],[Role]]&amp;EffortOutcomesAG0[[#This Row],[Shifts]]</f>
        <v>OtherRNAM</v>
      </c>
    </row>
    <row r="424" spans="2:38" x14ac:dyDescent="0.25">
      <c r="B424" s="8">
        <f>IF(EffortOutcomesAG0[[#This Row],[Apn]]=0,10,LOG(EffortOutcomesAG0[[#This Row],[Apn]]))</f>
        <v>0.14386314406447248</v>
      </c>
      <c r="C424" s="8">
        <f>IF(EffortOutcomesAG0[[#This Row],[Ein]]=0,10,LOG(EffortOutcomesAG0[[#This Row],[Ein]]))</f>
        <v>10</v>
      </c>
      <c r="D424" s="8">
        <f>IF(EffortOutcomesAG0[[#This Row],[Iin]]=0,10,LOG(EffortOutcomesAG0[[#This Row],[Iin]]))</f>
        <v>10</v>
      </c>
      <c r="E424" s="8">
        <f>Kx-EffortOutcomesAG0[[#This Row],[Xp]]</f>
        <v>-0.14386314406447248</v>
      </c>
      <c r="F424" s="8">
        <f>Ky-EffortOutcomesAG0[[#This Row],[Yp]]</f>
        <v>-11</v>
      </c>
      <c r="G424" s="8">
        <f>Kz-EffortOutcomesAG0[[#This Row],[Zp]]</f>
        <v>-9</v>
      </c>
      <c r="H424" s="8">
        <f>EffortOutcomesAG0[[#This Row],[Kpy]]*KSc-EffortOutcomesAG0[[#This Row],[KPz]]*KSb</f>
        <v>20</v>
      </c>
      <c r="I424" s="8">
        <f>-1*(EffortOutcomesAG0[[#This Row],[KPx]]*KSc-EffortOutcomesAG0[[#This Row],[KPz]]*KSa)</f>
        <v>-0.14386314406447248</v>
      </c>
      <c r="J424" s="8">
        <f>(EffortOutcomesAG0[[#This Row],[KPx]]*$C$2-EffortOutcomesAG0[[#This Row],[Kpy]]*KSa)</f>
        <v>-1.4386314406447247</v>
      </c>
      <c r="K424" s="8">
        <f>EffortOutcomesAG0[[#This Row],[Kpy]]*KTc-EffortOutcomesAG0[[#This Row],[KPz]]*KTb</f>
        <v>2</v>
      </c>
      <c r="L424" s="8">
        <f>-1*(EffortOutcomesAG0[[#This Row],[KPx]]*KTc-EffortOutcomesAG0[[#This Row],[KPz]]*KTa)</f>
        <v>-18.143863144064472</v>
      </c>
      <c r="M424" s="8">
        <f>(EffortOutcomesAG0[[#This Row],[KPx]]*KTb-EffortOutcomesAG0[[#This Row],[Kpy]]*KTa)</f>
        <v>22.143863144064472</v>
      </c>
      <c r="N424" s="8">
        <f>-EffortOutcomesAG0[[#This Row],[Xp]]*a+EffortOutcomesAG0[[#This Row],[Yp]]*b+EffortOutcomesAG0[[#This Row],[Zp]]*c_</f>
        <v>40</v>
      </c>
      <c r="O424">
        <f>-IF(EffortOutcomesAG0[[#This Row],[Column2]]&gt;0,1,-1)*SQRT(EffortOutcomesAG0[[#This Row],[KPx''i]]^2+EffortOutcomesAG0[[#This Row],[KPx''j]]^2+EffortOutcomesAG0[[#This Row],[KPx''k]]^2)/Ksmag/Scale</f>
        <v>-14.179040112543436</v>
      </c>
      <c r="P424" s="9">
        <f>SQRT(EffortOutcomesAG0[[#This Row],[Kpy''i]]^2+EffortOutcomesAG0[[#This Row],[KPy''j]]^2+EffortOutcomesAG0[[#This Row],[KPy''k]]^2)/KTmag/Scale</f>
        <v>11.715733329826165</v>
      </c>
      <c r="Q4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4" s="14">
        <v>44907</v>
      </c>
      <c r="U424" s="9" t="s">
        <v>54</v>
      </c>
      <c r="V424" t="s">
        <v>61</v>
      </c>
      <c r="W424" t="s">
        <v>56</v>
      </c>
      <c r="X424">
        <v>0</v>
      </c>
      <c r="Y424">
        <v>0.66666666666666663</v>
      </c>
      <c r="Z424">
        <v>0.92847857142857138</v>
      </c>
      <c r="AA424">
        <v>1.3927178571428571</v>
      </c>
      <c r="AB424">
        <v>2.089076785714286</v>
      </c>
      <c r="AC424">
        <v>0</v>
      </c>
      <c r="AD424">
        <v>0.47868034666714532</v>
      </c>
      <c r="AE424">
        <v>0.71802052000071803</v>
      </c>
      <c r="AF424">
        <v>0</v>
      </c>
      <c r="AJ424">
        <v>423</v>
      </c>
      <c r="AK424">
        <f>SUBTOTAL(9,EffortOutcomesAG0[[#This Row],[Allocation]:[Iin]])</f>
        <v>6.2736407476202443</v>
      </c>
      <c r="AL424" t="str">
        <f>EffortOutcomesAG0[[#This Row],[WARDS]]&amp;EffortOutcomesAG0[[#This Row],[Role]]&amp;EffortOutcomesAG0[[#This Row],[Shifts]]</f>
        <v>BANKRNAM</v>
      </c>
    </row>
    <row r="425" spans="2:38" x14ac:dyDescent="0.25">
      <c r="B425" s="8">
        <f>IF(EffortOutcomesAG0[[#This Row],[Apn]]=0,10,LOG(EffortOutcomesAG0[[#This Row],[Apn]]))</f>
        <v>0.14386314406447248</v>
      </c>
      <c r="C425" s="8">
        <f>IF(EffortOutcomesAG0[[#This Row],[Ein]]=0,10,LOG(EffortOutcomesAG0[[#This Row],[Ein]]))</f>
        <v>10</v>
      </c>
      <c r="D425" s="8">
        <f>IF(EffortOutcomesAG0[[#This Row],[Iin]]=0,10,LOG(EffortOutcomesAG0[[#This Row],[Iin]]))</f>
        <v>10</v>
      </c>
      <c r="E425" s="8">
        <f>Kx-EffortOutcomesAG0[[#This Row],[Xp]]</f>
        <v>-0.14386314406447248</v>
      </c>
      <c r="F425" s="8">
        <f>Ky-EffortOutcomesAG0[[#This Row],[Yp]]</f>
        <v>-11</v>
      </c>
      <c r="G425" s="8">
        <f>Kz-EffortOutcomesAG0[[#This Row],[Zp]]</f>
        <v>-9</v>
      </c>
      <c r="H425" s="8">
        <f>EffortOutcomesAG0[[#This Row],[Kpy]]*KSc-EffortOutcomesAG0[[#This Row],[KPz]]*KSb</f>
        <v>20</v>
      </c>
      <c r="I425" s="8">
        <f>-1*(EffortOutcomesAG0[[#This Row],[KPx]]*KSc-EffortOutcomesAG0[[#This Row],[KPz]]*KSa)</f>
        <v>-0.14386314406447248</v>
      </c>
      <c r="J425" s="8">
        <f>(EffortOutcomesAG0[[#This Row],[KPx]]*$C$2-EffortOutcomesAG0[[#This Row],[Kpy]]*KSa)</f>
        <v>-1.4386314406447247</v>
      </c>
      <c r="K425" s="8">
        <f>EffortOutcomesAG0[[#This Row],[Kpy]]*KTc-EffortOutcomesAG0[[#This Row],[KPz]]*KTb</f>
        <v>2</v>
      </c>
      <c r="L425" s="8">
        <f>-1*(EffortOutcomesAG0[[#This Row],[KPx]]*KTc-EffortOutcomesAG0[[#This Row],[KPz]]*KTa)</f>
        <v>-18.143863144064472</v>
      </c>
      <c r="M425" s="8">
        <f>(EffortOutcomesAG0[[#This Row],[KPx]]*KTb-EffortOutcomesAG0[[#This Row],[Kpy]]*KTa)</f>
        <v>22.143863144064472</v>
      </c>
      <c r="N425" s="8">
        <f>-EffortOutcomesAG0[[#This Row],[Xp]]*a+EffortOutcomesAG0[[#This Row],[Yp]]*b+EffortOutcomesAG0[[#This Row],[Zp]]*c_</f>
        <v>40</v>
      </c>
      <c r="O425">
        <f>-IF(EffortOutcomesAG0[[#This Row],[Column2]]&gt;0,1,-1)*SQRT(EffortOutcomesAG0[[#This Row],[KPx''i]]^2+EffortOutcomesAG0[[#This Row],[KPx''j]]^2+EffortOutcomesAG0[[#This Row],[KPx''k]]^2)/Ksmag/Scale</f>
        <v>-14.179040112543436</v>
      </c>
      <c r="P425" s="9">
        <f>SQRT(EffortOutcomesAG0[[#This Row],[Kpy''i]]^2+EffortOutcomesAG0[[#This Row],[KPy''j]]^2+EffortOutcomesAG0[[#This Row],[KPy''k]]^2)/KTmag/Scale</f>
        <v>11.715733329826165</v>
      </c>
      <c r="Q4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5" s="14">
        <v>44907</v>
      </c>
      <c r="U425" s="9" t="s">
        <v>57</v>
      </c>
      <c r="V425" t="s">
        <v>61</v>
      </c>
      <c r="W425" t="s">
        <v>56</v>
      </c>
      <c r="X425">
        <v>0</v>
      </c>
      <c r="Y425">
        <v>0.66666666666666663</v>
      </c>
      <c r="Z425">
        <v>0.92847857142857138</v>
      </c>
      <c r="AA425">
        <v>1.3927178571428571</v>
      </c>
      <c r="AB425">
        <v>2.089076785714286</v>
      </c>
      <c r="AC425">
        <v>0</v>
      </c>
      <c r="AD425">
        <v>0.47868034666714532</v>
      </c>
      <c r="AE425">
        <v>0.71802052000071803</v>
      </c>
      <c r="AF425">
        <v>0</v>
      </c>
      <c r="AJ425">
        <v>424</v>
      </c>
      <c r="AK425">
        <f>SUBTOTAL(9,EffortOutcomesAG0[[#This Row],[Allocation]:[Iin]])</f>
        <v>6.2736407476202443</v>
      </c>
      <c r="AL425" t="str">
        <f>EffortOutcomesAG0[[#This Row],[WARDS]]&amp;EffortOutcomesAG0[[#This Row],[Role]]&amp;EffortOutcomesAG0[[#This Row],[Shifts]]</f>
        <v>WATTRNAM</v>
      </c>
    </row>
    <row r="426" spans="2:38" x14ac:dyDescent="0.25">
      <c r="B426" s="8">
        <f>IF(EffortOutcomesAG0[[#This Row],[Apn]]=0,10,LOG(EffortOutcomesAG0[[#This Row],[Apn]]))</f>
        <v>0.27707440663876232</v>
      </c>
      <c r="C426" s="8">
        <f>IF(EffortOutcomesAG0[[#This Row],[Ein]]=0,10,LOG(EffortOutcomesAG0[[#This Row],[Ein]]))</f>
        <v>10</v>
      </c>
      <c r="D426" s="8">
        <f>IF(EffortOutcomesAG0[[#This Row],[Iin]]=0,10,LOG(EffortOutcomesAG0[[#This Row],[Iin]]))</f>
        <v>10</v>
      </c>
      <c r="E426" s="8">
        <f>Kx-EffortOutcomesAG0[[#This Row],[Xp]]</f>
        <v>-0.27707440663876232</v>
      </c>
      <c r="F426" s="8">
        <f>Ky-EffortOutcomesAG0[[#This Row],[Yp]]</f>
        <v>-11</v>
      </c>
      <c r="G426" s="8">
        <f>Kz-EffortOutcomesAG0[[#This Row],[Zp]]</f>
        <v>-9</v>
      </c>
      <c r="H426" s="8">
        <f>EffortOutcomesAG0[[#This Row],[Kpy]]*KSc-EffortOutcomesAG0[[#This Row],[KPz]]*KSb</f>
        <v>20</v>
      </c>
      <c r="I426" s="8">
        <f>-1*(EffortOutcomesAG0[[#This Row],[KPx]]*KSc-EffortOutcomesAG0[[#This Row],[KPz]]*KSa)</f>
        <v>-0.27707440663876232</v>
      </c>
      <c r="J426" s="8">
        <f>(EffortOutcomesAG0[[#This Row],[KPx]]*$C$2-EffortOutcomesAG0[[#This Row],[Kpy]]*KSa)</f>
        <v>-2.7707440663876231</v>
      </c>
      <c r="K426" s="8">
        <f>EffortOutcomesAG0[[#This Row],[Kpy]]*KTc-EffortOutcomesAG0[[#This Row],[KPz]]*KTb</f>
        <v>2</v>
      </c>
      <c r="L426" s="8">
        <f>-1*(EffortOutcomesAG0[[#This Row],[KPx]]*KTc-EffortOutcomesAG0[[#This Row],[KPz]]*KTa)</f>
        <v>-18.277074406638761</v>
      </c>
      <c r="M426" s="8">
        <f>(EffortOutcomesAG0[[#This Row],[KPx]]*KTb-EffortOutcomesAG0[[#This Row],[Kpy]]*KTa)</f>
        <v>22.277074406638761</v>
      </c>
      <c r="N426" s="8">
        <f>-EffortOutcomesAG0[[#This Row],[Xp]]*a+EffortOutcomesAG0[[#This Row],[Yp]]*b+EffortOutcomesAG0[[#This Row],[Zp]]*c_</f>
        <v>40</v>
      </c>
      <c r="O426">
        <f>-IF(EffortOutcomesAG0[[#This Row],[Column2]]&gt;0,1,-1)*SQRT(EffortOutcomesAG0[[#This Row],[KPx''i]]^2+EffortOutcomesAG0[[#This Row],[KPx''j]]^2+EffortOutcomesAG0[[#This Row],[KPx''k]]^2)/Ksmag/Scale</f>
        <v>-14.278546720661673</v>
      </c>
      <c r="P426" s="9">
        <f>SQRT(EffortOutcomesAG0[[#This Row],[Kpy''i]]^2+EffortOutcomesAG0[[#This Row],[KPy''j]]^2+EffortOutcomesAG0[[#This Row],[KPy''k]]^2)/KTmag/Scale</f>
        <v>11.792084159756843</v>
      </c>
      <c r="Q4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6" s="14">
        <v>44908</v>
      </c>
      <c r="U426" s="9" t="s">
        <v>58</v>
      </c>
      <c r="V426" t="s">
        <v>61</v>
      </c>
      <c r="W426" t="s">
        <v>56</v>
      </c>
      <c r="X426">
        <v>0</v>
      </c>
      <c r="Y426">
        <v>0.66666666666666663</v>
      </c>
      <c r="Z426">
        <v>1.2617785714285714</v>
      </c>
      <c r="AA426">
        <v>1.8926678571428572</v>
      </c>
      <c r="AB426">
        <v>2.8390017857142857</v>
      </c>
      <c r="AC426">
        <v>0</v>
      </c>
      <c r="AD426">
        <v>0.3522364815097862</v>
      </c>
      <c r="AE426">
        <v>0.52835472226467928</v>
      </c>
      <c r="AF426">
        <v>0</v>
      </c>
      <c r="AJ426">
        <v>425</v>
      </c>
      <c r="AK426">
        <f>SUBTOTAL(9,EffortOutcomesAG0[[#This Row],[Allocation]:[Iin]])</f>
        <v>7.540706084726847</v>
      </c>
      <c r="AL426" t="str">
        <f>EffortOutcomesAG0[[#This Row],[WARDS]]&amp;EffortOutcomesAG0[[#This Row],[Role]]&amp;EffortOutcomesAG0[[#This Row],[Shifts]]</f>
        <v>WARARNAM</v>
      </c>
    </row>
    <row r="427" spans="2:38" x14ac:dyDescent="0.25">
      <c r="B427" s="8">
        <f>IF(EffortOutcomesAG0[[#This Row],[Apn]]=0,10,LOG(EffortOutcomesAG0[[#This Row],[Apn]]))</f>
        <v>10</v>
      </c>
      <c r="C427" s="8">
        <f>IF(EffortOutcomesAG0[[#This Row],[Ein]]=0,10,LOG(EffortOutcomesAG0[[#This Row],[Ein]]))</f>
        <v>10</v>
      </c>
      <c r="D427" s="8">
        <f>IF(EffortOutcomesAG0[[#This Row],[Iin]]=0,10,LOG(EffortOutcomesAG0[[#This Row],[Iin]]))</f>
        <v>10</v>
      </c>
      <c r="E427" s="8">
        <f>Kx-EffortOutcomesAG0[[#This Row],[Xp]]</f>
        <v>-10</v>
      </c>
      <c r="F427" s="8">
        <f>Ky-EffortOutcomesAG0[[#This Row],[Yp]]</f>
        <v>-11</v>
      </c>
      <c r="G427" s="8">
        <f>Kz-EffortOutcomesAG0[[#This Row],[Zp]]</f>
        <v>-9</v>
      </c>
      <c r="H427" s="8">
        <f>EffortOutcomesAG0[[#This Row],[Kpy]]*KSc-EffortOutcomesAG0[[#This Row],[KPz]]*KSb</f>
        <v>20</v>
      </c>
      <c r="I427" s="8">
        <f>-1*(EffortOutcomesAG0[[#This Row],[KPx]]*KSc-EffortOutcomesAG0[[#This Row],[KPz]]*KSa)</f>
        <v>-10</v>
      </c>
      <c r="J427" s="8">
        <f>(EffortOutcomesAG0[[#This Row],[KPx]]*$C$2-EffortOutcomesAG0[[#This Row],[Kpy]]*KSa)</f>
        <v>-100</v>
      </c>
      <c r="K427" s="8">
        <f>EffortOutcomesAG0[[#This Row],[Kpy]]*KTc-EffortOutcomesAG0[[#This Row],[KPz]]*KTb</f>
        <v>2</v>
      </c>
      <c r="L427" s="8">
        <f>-1*(EffortOutcomesAG0[[#This Row],[KPx]]*KTc-EffortOutcomesAG0[[#This Row],[KPz]]*KTa)</f>
        <v>-28</v>
      </c>
      <c r="M427" s="8">
        <f>(EffortOutcomesAG0[[#This Row],[KPx]]*KTb-EffortOutcomesAG0[[#This Row],[Kpy]]*KTa)</f>
        <v>32</v>
      </c>
      <c r="N427" s="8">
        <f>-EffortOutcomesAG0[[#This Row],[Xp]]*a+EffortOutcomesAG0[[#This Row],[Yp]]*b+EffortOutcomesAG0[[#This Row],[Zp]]*c_</f>
        <v>40</v>
      </c>
      <c r="O427">
        <f>-IF(EffortOutcomesAG0[[#This Row],[Column2]]&gt;0,1,-1)*SQRT(EffortOutcomesAG0[[#This Row],[KPx''i]]^2+EffortOutcomesAG0[[#This Row],[KPx''j]]^2+EffortOutcomesAG0[[#This Row],[KPx''k]]^2)/Ksmag/Scale</f>
        <v>-72.456883730947197</v>
      </c>
      <c r="P427" s="9">
        <f>SQRT(EffortOutcomesAG0[[#This Row],[Kpy''i]]^2+EffortOutcomesAG0[[#This Row],[KPy''j]]^2+EffortOutcomesAG0[[#This Row],[KPy''k]]^2)/KTmag/Scale</f>
        <v>17.37814719698277</v>
      </c>
      <c r="Q4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7" s="14">
        <v>44908</v>
      </c>
      <c r="U427" s="9" t="s">
        <v>76</v>
      </c>
      <c r="V427" t="s">
        <v>61</v>
      </c>
      <c r="W427" t="s">
        <v>56</v>
      </c>
      <c r="X427">
        <v>0</v>
      </c>
      <c r="Y427">
        <v>0</v>
      </c>
      <c r="Z427">
        <v>0</v>
      </c>
      <c r="AJ427">
        <v>426</v>
      </c>
      <c r="AK427">
        <f>SUBTOTAL(9,EffortOutcomesAG0[[#This Row],[Allocation]:[Iin]])</f>
        <v>0</v>
      </c>
      <c r="AL427" t="str">
        <f>EffortOutcomesAG0[[#This Row],[WARDS]]&amp;EffortOutcomesAG0[[#This Row],[Role]]&amp;EffortOutcomesAG0[[#This Row],[Shifts]]</f>
        <v>OtherRNAM</v>
      </c>
    </row>
    <row r="428" spans="2:38" x14ac:dyDescent="0.25">
      <c r="B428" s="8">
        <f>IF(EffortOutcomesAG0[[#This Row],[Apn]]=0,10,LOG(EffortOutcomesAG0[[#This Row],[Apn]]))</f>
        <v>0.27707440663876232</v>
      </c>
      <c r="C428" s="8">
        <f>IF(EffortOutcomesAG0[[#This Row],[Ein]]=0,10,LOG(EffortOutcomesAG0[[#This Row],[Ein]]))</f>
        <v>10</v>
      </c>
      <c r="D428" s="8">
        <f>IF(EffortOutcomesAG0[[#This Row],[Iin]]=0,10,LOG(EffortOutcomesAG0[[#This Row],[Iin]]))</f>
        <v>10</v>
      </c>
      <c r="E428" s="8">
        <f>Kx-EffortOutcomesAG0[[#This Row],[Xp]]</f>
        <v>-0.27707440663876232</v>
      </c>
      <c r="F428" s="8">
        <f>Ky-EffortOutcomesAG0[[#This Row],[Yp]]</f>
        <v>-11</v>
      </c>
      <c r="G428" s="8">
        <f>Kz-EffortOutcomesAG0[[#This Row],[Zp]]</f>
        <v>-9</v>
      </c>
      <c r="H428" s="8">
        <f>EffortOutcomesAG0[[#This Row],[Kpy]]*KSc-EffortOutcomesAG0[[#This Row],[KPz]]*KSb</f>
        <v>20</v>
      </c>
      <c r="I428" s="8">
        <f>-1*(EffortOutcomesAG0[[#This Row],[KPx]]*KSc-EffortOutcomesAG0[[#This Row],[KPz]]*KSa)</f>
        <v>-0.27707440663876232</v>
      </c>
      <c r="J428" s="8">
        <f>(EffortOutcomesAG0[[#This Row],[KPx]]*$C$2-EffortOutcomesAG0[[#This Row],[Kpy]]*KSa)</f>
        <v>-2.7707440663876231</v>
      </c>
      <c r="K428" s="8">
        <f>EffortOutcomesAG0[[#This Row],[Kpy]]*KTc-EffortOutcomesAG0[[#This Row],[KPz]]*KTb</f>
        <v>2</v>
      </c>
      <c r="L428" s="8">
        <f>-1*(EffortOutcomesAG0[[#This Row],[KPx]]*KTc-EffortOutcomesAG0[[#This Row],[KPz]]*KTa)</f>
        <v>-18.277074406638761</v>
      </c>
      <c r="M428" s="8">
        <f>(EffortOutcomesAG0[[#This Row],[KPx]]*KTb-EffortOutcomesAG0[[#This Row],[Kpy]]*KTa)</f>
        <v>22.277074406638761</v>
      </c>
      <c r="N428" s="8">
        <f>-EffortOutcomesAG0[[#This Row],[Xp]]*a+EffortOutcomesAG0[[#This Row],[Yp]]*b+EffortOutcomesAG0[[#This Row],[Zp]]*c_</f>
        <v>40</v>
      </c>
      <c r="O428">
        <f>-IF(EffortOutcomesAG0[[#This Row],[Column2]]&gt;0,1,-1)*SQRT(EffortOutcomesAG0[[#This Row],[KPx''i]]^2+EffortOutcomesAG0[[#This Row],[KPx''j]]^2+EffortOutcomesAG0[[#This Row],[KPx''k]]^2)/Ksmag/Scale</f>
        <v>-14.278546720661673</v>
      </c>
      <c r="P428" s="9">
        <f>SQRT(EffortOutcomesAG0[[#This Row],[Kpy''i]]^2+EffortOutcomesAG0[[#This Row],[KPy''j]]^2+EffortOutcomesAG0[[#This Row],[KPy''k]]^2)/KTmag/Scale</f>
        <v>11.792084159756843</v>
      </c>
      <c r="Q4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8" s="14">
        <v>44908</v>
      </c>
      <c r="U428" s="9" t="s">
        <v>54</v>
      </c>
      <c r="V428" t="s">
        <v>61</v>
      </c>
      <c r="W428" t="s">
        <v>56</v>
      </c>
      <c r="X428">
        <v>0</v>
      </c>
      <c r="Y428">
        <v>0.66666666666666663</v>
      </c>
      <c r="Z428">
        <v>1.2617785714285714</v>
      </c>
      <c r="AA428">
        <v>1.8926678571428572</v>
      </c>
      <c r="AB428">
        <v>2.8390017857142857</v>
      </c>
      <c r="AC428">
        <v>0</v>
      </c>
      <c r="AD428">
        <v>0.3522364815097862</v>
      </c>
      <c r="AE428">
        <v>0.52835472226467928</v>
      </c>
      <c r="AF428">
        <v>0</v>
      </c>
      <c r="AJ428">
        <v>427</v>
      </c>
      <c r="AK428">
        <f>SUBTOTAL(9,EffortOutcomesAG0[[#This Row],[Allocation]:[Iin]])</f>
        <v>7.540706084726847</v>
      </c>
      <c r="AL428" t="str">
        <f>EffortOutcomesAG0[[#This Row],[WARDS]]&amp;EffortOutcomesAG0[[#This Row],[Role]]&amp;EffortOutcomesAG0[[#This Row],[Shifts]]</f>
        <v>BANKRNAM</v>
      </c>
    </row>
    <row r="429" spans="2:38" x14ac:dyDescent="0.25">
      <c r="B429" s="8">
        <f>IF(EffortOutcomesAG0[[#This Row],[Apn]]=0,10,LOG(EffortOutcomesAG0[[#This Row],[Apn]]))</f>
        <v>0.27707440663876232</v>
      </c>
      <c r="C429" s="8">
        <f>IF(EffortOutcomesAG0[[#This Row],[Ein]]=0,10,LOG(EffortOutcomesAG0[[#This Row],[Ein]]))</f>
        <v>10</v>
      </c>
      <c r="D429" s="8">
        <f>IF(EffortOutcomesAG0[[#This Row],[Iin]]=0,10,LOG(EffortOutcomesAG0[[#This Row],[Iin]]))</f>
        <v>10</v>
      </c>
      <c r="E429" s="8">
        <f>Kx-EffortOutcomesAG0[[#This Row],[Xp]]</f>
        <v>-0.27707440663876232</v>
      </c>
      <c r="F429" s="8">
        <f>Ky-EffortOutcomesAG0[[#This Row],[Yp]]</f>
        <v>-11</v>
      </c>
      <c r="G429" s="8">
        <f>Kz-EffortOutcomesAG0[[#This Row],[Zp]]</f>
        <v>-9</v>
      </c>
      <c r="H429" s="8">
        <f>EffortOutcomesAG0[[#This Row],[Kpy]]*KSc-EffortOutcomesAG0[[#This Row],[KPz]]*KSb</f>
        <v>20</v>
      </c>
      <c r="I429" s="8">
        <f>-1*(EffortOutcomesAG0[[#This Row],[KPx]]*KSc-EffortOutcomesAG0[[#This Row],[KPz]]*KSa)</f>
        <v>-0.27707440663876232</v>
      </c>
      <c r="J429" s="8">
        <f>(EffortOutcomesAG0[[#This Row],[KPx]]*$C$2-EffortOutcomesAG0[[#This Row],[Kpy]]*KSa)</f>
        <v>-2.7707440663876231</v>
      </c>
      <c r="K429" s="8">
        <f>EffortOutcomesAG0[[#This Row],[Kpy]]*KTc-EffortOutcomesAG0[[#This Row],[KPz]]*KTb</f>
        <v>2</v>
      </c>
      <c r="L429" s="8">
        <f>-1*(EffortOutcomesAG0[[#This Row],[KPx]]*KTc-EffortOutcomesAG0[[#This Row],[KPz]]*KTa)</f>
        <v>-18.277074406638761</v>
      </c>
      <c r="M429" s="8">
        <f>(EffortOutcomesAG0[[#This Row],[KPx]]*KTb-EffortOutcomesAG0[[#This Row],[Kpy]]*KTa)</f>
        <v>22.277074406638761</v>
      </c>
      <c r="N429" s="8">
        <f>-EffortOutcomesAG0[[#This Row],[Xp]]*a+EffortOutcomesAG0[[#This Row],[Yp]]*b+EffortOutcomesAG0[[#This Row],[Zp]]*c_</f>
        <v>40</v>
      </c>
      <c r="O429">
        <f>-IF(EffortOutcomesAG0[[#This Row],[Column2]]&gt;0,1,-1)*SQRT(EffortOutcomesAG0[[#This Row],[KPx''i]]^2+EffortOutcomesAG0[[#This Row],[KPx''j]]^2+EffortOutcomesAG0[[#This Row],[KPx''k]]^2)/Ksmag/Scale</f>
        <v>-14.278546720661673</v>
      </c>
      <c r="P429" s="9">
        <f>SQRT(EffortOutcomesAG0[[#This Row],[Kpy''i]]^2+EffortOutcomesAG0[[#This Row],[KPy''j]]^2+EffortOutcomesAG0[[#This Row],[KPy''k]]^2)/KTmag/Scale</f>
        <v>11.792084159756843</v>
      </c>
      <c r="Q4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9" s="14">
        <v>44908</v>
      </c>
      <c r="U429" s="9" t="s">
        <v>57</v>
      </c>
      <c r="V429" t="s">
        <v>61</v>
      </c>
      <c r="W429" t="s">
        <v>56</v>
      </c>
      <c r="X429">
        <v>0</v>
      </c>
      <c r="Y429">
        <v>0.66666666666666663</v>
      </c>
      <c r="Z429">
        <v>1.2617785714285714</v>
      </c>
      <c r="AA429">
        <v>1.8926678571428572</v>
      </c>
      <c r="AB429">
        <v>2.8390017857142857</v>
      </c>
      <c r="AC429">
        <v>0</v>
      </c>
      <c r="AD429">
        <v>0.3522364815097862</v>
      </c>
      <c r="AE429">
        <v>0.52835472226467928</v>
      </c>
      <c r="AF429">
        <v>0</v>
      </c>
      <c r="AJ429">
        <v>428</v>
      </c>
      <c r="AK429">
        <f>SUBTOTAL(9,EffortOutcomesAG0[[#This Row],[Allocation]:[Iin]])</f>
        <v>7.540706084726847</v>
      </c>
      <c r="AL429" t="str">
        <f>EffortOutcomesAG0[[#This Row],[WARDS]]&amp;EffortOutcomesAG0[[#This Row],[Role]]&amp;EffortOutcomesAG0[[#This Row],[Shifts]]</f>
        <v>WATTRNAM</v>
      </c>
    </row>
    <row r="430" spans="2:38" x14ac:dyDescent="0.25">
      <c r="B430" s="8">
        <f>IF(EffortOutcomesAG0[[#This Row],[Apn]]=0,10,LOG(EffortOutcomesAG0[[#This Row],[Apn]]))</f>
        <v>0.27707440663876232</v>
      </c>
      <c r="C430" s="8">
        <f>IF(EffortOutcomesAG0[[#This Row],[Ein]]=0,10,LOG(EffortOutcomesAG0[[#This Row],[Ein]]))</f>
        <v>10</v>
      </c>
      <c r="D430" s="8">
        <f>IF(EffortOutcomesAG0[[#This Row],[Iin]]=0,10,LOG(EffortOutcomesAG0[[#This Row],[Iin]]))</f>
        <v>10</v>
      </c>
      <c r="E430" s="8">
        <f>Kx-EffortOutcomesAG0[[#This Row],[Xp]]</f>
        <v>-0.27707440663876232</v>
      </c>
      <c r="F430" s="8">
        <f>Ky-EffortOutcomesAG0[[#This Row],[Yp]]</f>
        <v>-11</v>
      </c>
      <c r="G430" s="8">
        <f>Kz-EffortOutcomesAG0[[#This Row],[Zp]]</f>
        <v>-9</v>
      </c>
      <c r="H430" s="8">
        <f>EffortOutcomesAG0[[#This Row],[Kpy]]*KSc-EffortOutcomesAG0[[#This Row],[KPz]]*KSb</f>
        <v>20</v>
      </c>
      <c r="I430" s="8">
        <f>-1*(EffortOutcomesAG0[[#This Row],[KPx]]*KSc-EffortOutcomesAG0[[#This Row],[KPz]]*KSa)</f>
        <v>-0.27707440663876232</v>
      </c>
      <c r="J430" s="8">
        <f>(EffortOutcomesAG0[[#This Row],[KPx]]*$C$2-EffortOutcomesAG0[[#This Row],[Kpy]]*KSa)</f>
        <v>-2.7707440663876231</v>
      </c>
      <c r="K430" s="8">
        <f>EffortOutcomesAG0[[#This Row],[Kpy]]*KTc-EffortOutcomesAG0[[#This Row],[KPz]]*KTb</f>
        <v>2</v>
      </c>
      <c r="L430" s="8">
        <f>-1*(EffortOutcomesAG0[[#This Row],[KPx]]*KTc-EffortOutcomesAG0[[#This Row],[KPz]]*KTa)</f>
        <v>-18.277074406638761</v>
      </c>
      <c r="M430" s="8">
        <f>(EffortOutcomesAG0[[#This Row],[KPx]]*KTb-EffortOutcomesAG0[[#This Row],[Kpy]]*KTa)</f>
        <v>22.277074406638761</v>
      </c>
      <c r="N430" s="8">
        <f>-EffortOutcomesAG0[[#This Row],[Xp]]*a+EffortOutcomesAG0[[#This Row],[Yp]]*b+EffortOutcomesAG0[[#This Row],[Zp]]*c_</f>
        <v>40</v>
      </c>
      <c r="O430">
        <f>-IF(EffortOutcomesAG0[[#This Row],[Column2]]&gt;0,1,-1)*SQRT(EffortOutcomesAG0[[#This Row],[KPx''i]]^2+EffortOutcomesAG0[[#This Row],[KPx''j]]^2+EffortOutcomesAG0[[#This Row],[KPx''k]]^2)/Ksmag/Scale</f>
        <v>-14.278546720661673</v>
      </c>
      <c r="P430" s="9">
        <f>SQRT(EffortOutcomesAG0[[#This Row],[Kpy''i]]^2+EffortOutcomesAG0[[#This Row],[KPy''j]]^2+EffortOutcomesAG0[[#This Row],[KPy''k]]^2)/KTmag/Scale</f>
        <v>11.792084159756843</v>
      </c>
      <c r="Q4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0" s="14">
        <v>44909</v>
      </c>
      <c r="U430" s="9" t="s">
        <v>58</v>
      </c>
      <c r="V430" t="s">
        <v>61</v>
      </c>
      <c r="W430" t="s">
        <v>56</v>
      </c>
      <c r="X430">
        <v>0</v>
      </c>
      <c r="Y430">
        <v>0.66666666666666663</v>
      </c>
      <c r="Z430">
        <v>1.2617785714285714</v>
      </c>
      <c r="AA430">
        <v>1.8926678571428572</v>
      </c>
      <c r="AB430">
        <v>2.8390017857142857</v>
      </c>
      <c r="AC430">
        <v>0</v>
      </c>
      <c r="AD430">
        <v>0.3522364815097862</v>
      </c>
      <c r="AE430">
        <v>0.52835472226467928</v>
      </c>
      <c r="AF430">
        <v>0</v>
      </c>
      <c r="AJ430">
        <v>429</v>
      </c>
      <c r="AK430">
        <f>SUBTOTAL(9,EffortOutcomesAG0[[#This Row],[Allocation]:[Iin]])</f>
        <v>7.540706084726847</v>
      </c>
      <c r="AL430" t="str">
        <f>EffortOutcomesAG0[[#This Row],[WARDS]]&amp;EffortOutcomesAG0[[#This Row],[Role]]&amp;EffortOutcomesAG0[[#This Row],[Shifts]]</f>
        <v>WARARNAM</v>
      </c>
    </row>
    <row r="431" spans="2:38" x14ac:dyDescent="0.25">
      <c r="B431" s="8">
        <f>IF(EffortOutcomesAG0[[#This Row],[Apn]]=0,10,LOG(EffortOutcomesAG0[[#This Row],[Apn]]))</f>
        <v>10</v>
      </c>
      <c r="C431" s="8">
        <f>IF(EffortOutcomesAG0[[#This Row],[Ein]]=0,10,LOG(EffortOutcomesAG0[[#This Row],[Ein]]))</f>
        <v>10</v>
      </c>
      <c r="D431" s="8">
        <f>IF(EffortOutcomesAG0[[#This Row],[Iin]]=0,10,LOG(EffortOutcomesAG0[[#This Row],[Iin]]))</f>
        <v>10</v>
      </c>
      <c r="E431" s="8">
        <f>Kx-EffortOutcomesAG0[[#This Row],[Xp]]</f>
        <v>-10</v>
      </c>
      <c r="F431" s="8">
        <f>Ky-EffortOutcomesAG0[[#This Row],[Yp]]</f>
        <v>-11</v>
      </c>
      <c r="G431" s="8">
        <f>Kz-EffortOutcomesAG0[[#This Row],[Zp]]</f>
        <v>-9</v>
      </c>
      <c r="H431" s="8">
        <f>EffortOutcomesAG0[[#This Row],[Kpy]]*KSc-EffortOutcomesAG0[[#This Row],[KPz]]*KSb</f>
        <v>20</v>
      </c>
      <c r="I431" s="8">
        <f>-1*(EffortOutcomesAG0[[#This Row],[KPx]]*KSc-EffortOutcomesAG0[[#This Row],[KPz]]*KSa)</f>
        <v>-10</v>
      </c>
      <c r="J431" s="8">
        <f>(EffortOutcomesAG0[[#This Row],[KPx]]*$C$2-EffortOutcomesAG0[[#This Row],[Kpy]]*KSa)</f>
        <v>-100</v>
      </c>
      <c r="K431" s="8">
        <f>EffortOutcomesAG0[[#This Row],[Kpy]]*KTc-EffortOutcomesAG0[[#This Row],[KPz]]*KTb</f>
        <v>2</v>
      </c>
      <c r="L431" s="8">
        <f>-1*(EffortOutcomesAG0[[#This Row],[KPx]]*KTc-EffortOutcomesAG0[[#This Row],[KPz]]*KTa)</f>
        <v>-28</v>
      </c>
      <c r="M431" s="8">
        <f>(EffortOutcomesAG0[[#This Row],[KPx]]*KTb-EffortOutcomesAG0[[#This Row],[Kpy]]*KTa)</f>
        <v>32</v>
      </c>
      <c r="N431" s="8">
        <f>-EffortOutcomesAG0[[#This Row],[Xp]]*a+EffortOutcomesAG0[[#This Row],[Yp]]*b+EffortOutcomesAG0[[#This Row],[Zp]]*c_</f>
        <v>40</v>
      </c>
      <c r="O431">
        <f>-IF(EffortOutcomesAG0[[#This Row],[Column2]]&gt;0,1,-1)*SQRT(EffortOutcomesAG0[[#This Row],[KPx''i]]^2+EffortOutcomesAG0[[#This Row],[KPx''j]]^2+EffortOutcomesAG0[[#This Row],[KPx''k]]^2)/Ksmag/Scale</f>
        <v>-72.456883730947197</v>
      </c>
      <c r="P431" s="9">
        <f>SQRT(EffortOutcomesAG0[[#This Row],[Kpy''i]]^2+EffortOutcomesAG0[[#This Row],[KPy''j]]^2+EffortOutcomesAG0[[#This Row],[KPy''k]]^2)/KTmag/Scale</f>
        <v>17.37814719698277</v>
      </c>
      <c r="Q4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1" s="14">
        <v>44909</v>
      </c>
      <c r="U431" s="9" t="s">
        <v>76</v>
      </c>
      <c r="V431" t="s">
        <v>61</v>
      </c>
      <c r="W431" t="s">
        <v>56</v>
      </c>
      <c r="X431">
        <v>0</v>
      </c>
      <c r="Y431">
        <v>0</v>
      </c>
      <c r="Z431">
        <v>0</v>
      </c>
      <c r="AJ431">
        <v>430</v>
      </c>
      <c r="AK431">
        <f>SUBTOTAL(9,EffortOutcomesAG0[[#This Row],[Allocation]:[Iin]])</f>
        <v>0</v>
      </c>
      <c r="AL431" t="str">
        <f>EffortOutcomesAG0[[#This Row],[WARDS]]&amp;EffortOutcomesAG0[[#This Row],[Role]]&amp;EffortOutcomesAG0[[#This Row],[Shifts]]</f>
        <v>OtherRNAM</v>
      </c>
    </row>
    <row r="432" spans="2:38" x14ac:dyDescent="0.25">
      <c r="B432" s="8">
        <f>IF(EffortOutcomesAG0[[#This Row],[Apn]]=0,10,LOG(EffortOutcomesAG0[[#This Row],[Apn]]))</f>
        <v>0.27707440663876232</v>
      </c>
      <c r="C432" s="8">
        <f>IF(EffortOutcomesAG0[[#This Row],[Ein]]=0,10,LOG(EffortOutcomesAG0[[#This Row],[Ein]]))</f>
        <v>10</v>
      </c>
      <c r="D432" s="8">
        <f>IF(EffortOutcomesAG0[[#This Row],[Iin]]=0,10,LOG(EffortOutcomesAG0[[#This Row],[Iin]]))</f>
        <v>10</v>
      </c>
      <c r="E432" s="8">
        <f>Kx-EffortOutcomesAG0[[#This Row],[Xp]]</f>
        <v>-0.27707440663876232</v>
      </c>
      <c r="F432" s="8">
        <f>Ky-EffortOutcomesAG0[[#This Row],[Yp]]</f>
        <v>-11</v>
      </c>
      <c r="G432" s="8">
        <f>Kz-EffortOutcomesAG0[[#This Row],[Zp]]</f>
        <v>-9</v>
      </c>
      <c r="H432" s="8">
        <f>EffortOutcomesAG0[[#This Row],[Kpy]]*KSc-EffortOutcomesAG0[[#This Row],[KPz]]*KSb</f>
        <v>20</v>
      </c>
      <c r="I432" s="8">
        <f>-1*(EffortOutcomesAG0[[#This Row],[KPx]]*KSc-EffortOutcomesAG0[[#This Row],[KPz]]*KSa)</f>
        <v>-0.27707440663876232</v>
      </c>
      <c r="J432" s="8">
        <f>(EffortOutcomesAG0[[#This Row],[KPx]]*$C$2-EffortOutcomesAG0[[#This Row],[Kpy]]*KSa)</f>
        <v>-2.7707440663876231</v>
      </c>
      <c r="K432" s="8">
        <f>EffortOutcomesAG0[[#This Row],[Kpy]]*KTc-EffortOutcomesAG0[[#This Row],[KPz]]*KTb</f>
        <v>2</v>
      </c>
      <c r="L432" s="8">
        <f>-1*(EffortOutcomesAG0[[#This Row],[KPx]]*KTc-EffortOutcomesAG0[[#This Row],[KPz]]*KTa)</f>
        <v>-18.277074406638761</v>
      </c>
      <c r="M432" s="8">
        <f>(EffortOutcomesAG0[[#This Row],[KPx]]*KTb-EffortOutcomesAG0[[#This Row],[Kpy]]*KTa)</f>
        <v>22.277074406638761</v>
      </c>
      <c r="N432" s="8">
        <f>-EffortOutcomesAG0[[#This Row],[Xp]]*a+EffortOutcomesAG0[[#This Row],[Yp]]*b+EffortOutcomesAG0[[#This Row],[Zp]]*c_</f>
        <v>40</v>
      </c>
      <c r="O432">
        <f>-IF(EffortOutcomesAG0[[#This Row],[Column2]]&gt;0,1,-1)*SQRT(EffortOutcomesAG0[[#This Row],[KPx''i]]^2+EffortOutcomesAG0[[#This Row],[KPx''j]]^2+EffortOutcomesAG0[[#This Row],[KPx''k]]^2)/Ksmag/Scale</f>
        <v>-14.278546720661673</v>
      </c>
      <c r="P432" s="9">
        <f>SQRT(EffortOutcomesAG0[[#This Row],[Kpy''i]]^2+EffortOutcomesAG0[[#This Row],[KPy''j]]^2+EffortOutcomesAG0[[#This Row],[KPy''k]]^2)/KTmag/Scale</f>
        <v>11.792084159756843</v>
      </c>
      <c r="Q4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2" s="14">
        <v>44909</v>
      </c>
      <c r="U432" s="9" t="s">
        <v>54</v>
      </c>
      <c r="V432" t="s">
        <v>61</v>
      </c>
      <c r="W432" t="s">
        <v>56</v>
      </c>
      <c r="X432">
        <v>0</v>
      </c>
      <c r="Y432">
        <v>0.66666666666666663</v>
      </c>
      <c r="Z432">
        <v>1.2617785714285714</v>
      </c>
      <c r="AA432">
        <v>1.8926678571428572</v>
      </c>
      <c r="AB432">
        <v>2.8390017857142857</v>
      </c>
      <c r="AC432">
        <v>0</v>
      </c>
      <c r="AD432">
        <v>0.3522364815097862</v>
      </c>
      <c r="AE432">
        <v>0.52835472226467928</v>
      </c>
      <c r="AF432">
        <v>0</v>
      </c>
      <c r="AJ432">
        <v>431</v>
      </c>
      <c r="AK432">
        <f>SUBTOTAL(9,EffortOutcomesAG0[[#This Row],[Allocation]:[Iin]])</f>
        <v>7.540706084726847</v>
      </c>
      <c r="AL432" t="str">
        <f>EffortOutcomesAG0[[#This Row],[WARDS]]&amp;EffortOutcomesAG0[[#This Row],[Role]]&amp;EffortOutcomesAG0[[#This Row],[Shifts]]</f>
        <v>BANKRNAM</v>
      </c>
    </row>
    <row r="433" spans="2:38" x14ac:dyDescent="0.25">
      <c r="B433" s="8">
        <f>IF(EffortOutcomesAG0[[#This Row],[Apn]]=0,10,LOG(EffortOutcomesAG0[[#This Row],[Apn]]))</f>
        <v>0.27707440663876232</v>
      </c>
      <c r="C433" s="8">
        <f>IF(EffortOutcomesAG0[[#This Row],[Ein]]=0,10,LOG(EffortOutcomesAG0[[#This Row],[Ein]]))</f>
        <v>10</v>
      </c>
      <c r="D433" s="8">
        <f>IF(EffortOutcomesAG0[[#This Row],[Iin]]=0,10,LOG(EffortOutcomesAG0[[#This Row],[Iin]]))</f>
        <v>10</v>
      </c>
      <c r="E433" s="8">
        <f>Kx-EffortOutcomesAG0[[#This Row],[Xp]]</f>
        <v>-0.27707440663876232</v>
      </c>
      <c r="F433" s="8">
        <f>Ky-EffortOutcomesAG0[[#This Row],[Yp]]</f>
        <v>-11</v>
      </c>
      <c r="G433" s="8">
        <f>Kz-EffortOutcomesAG0[[#This Row],[Zp]]</f>
        <v>-9</v>
      </c>
      <c r="H433" s="8">
        <f>EffortOutcomesAG0[[#This Row],[Kpy]]*KSc-EffortOutcomesAG0[[#This Row],[KPz]]*KSb</f>
        <v>20</v>
      </c>
      <c r="I433" s="8">
        <f>-1*(EffortOutcomesAG0[[#This Row],[KPx]]*KSc-EffortOutcomesAG0[[#This Row],[KPz]]*KSa)</f>
        <v>-0.27707440663876232</v>
      </c>
      <c r="J433" s="8">
        <f>(EffortOutcomesAG0[[#This Row],[KPx]]*$C$2-EffortOutcomesAG0[[#This Row],[Kpy]]*KSa)</f>
        <v>-2.7707440663876231</v>
      </c>
      <c r="K433" s="8">
        <f>EffortOutcomesAG0[[#This Row],[Kpy]]*KTc-EffortOutcomesAG0[[#This Row],[KPz]]*KTb</f>
        <v>2</v>
      </c>
      <c r="L433" s="8">
        <f>-1*(EffortOutcomesAG0[[#This Row],[KPx]]*KTc-EffortOutcomesAG0[[#This Row],[KPz]]*KTa)</f>
        <v>-18.277074406638761</v>
      </c>
      <c r="M433" s="8">
        <f>(EffortOutcomesAG0[[#This Row],[KPx]]*KTb-EffortOutcomesAG0[[#This Row],[Kpy]]*KTa)</f>
        <v>22.277074406638761</v>
      </c>
      <c r="N433" s="8">
        <f>-EffortOutcomesAG0[[#This Row],[Xp]]*a+EffortOutcomesAG0[[#This Row],[Yp]]*b+EffortOutcomesAG0[[#This Row],[Zp]]*c_</f>
        <v>40</v>
      </c>
      <c r="O433">
        <f>-IF(EffortOutcomesAG0[[#This Row],[Column2]]&gt;0,1,-1)*SQRT(EffortOutcomesAG0[[#This Row],[KPx''i]]^2+EffortOutcomesAG0[[#This Row],[KPx''j]]^2+EffortOutcomesAG0[[#This Row],[KPx''k]]^2)/Ksmag/Scale</f>
        <v>-14.278546720661673</v>
      </c>
      <c r="P433" s="9">
        <f>SQRT(EffortOutcomesAG0[[#This Row],[Kpy''i]]^2+EffortOutcomesAG0[[#This Row],[KPy''j]]^2+EffortOutcomesAG0[[#This Row],[KPy''k]]^2)/KTmag/Scale</f>
        <v>11.792084159756843</v>
      </c>
      <c r="Q4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3" s="14">
        <v>44909</v>
      </c>
      <c r="U433" s="9" t="s">
        <v>57</v>
      </c>
      <c r="V433" t="s">
        <v>61</v>
      </c>
      <c r="W433" t="s">
        <v>56</v>
      </c>
      <c r="X433">
        <v>0</v>
      </c>
      <c r="Y433">
        <v>0.66666666666666663</v>
      </c>
      <c r="Z433">
        <v>1.2617785714285714</v>
      </c>
      <c r="AA433">
        <v>1.8926678571428572</v>
      </c>
      <c r="AB433">
        <v>2.8390017857142857</v>
      </c>
      <c r="AC433">
        <v>0</v>
      </c>
      <c r="AD433">
        <v>0.3522364815097862</v>
      </c>
      <c r="AE433">
        <v>0.52835472226467928</v>
      </c>
      <c r="AF433">
        <v>0</v>
      </c>
      <c r="AJ433">
        <v>432</v>
      </c>
      <c r="AK433">
        <f>SUBTOTAL(9,EffortOutcomesAG0[[#This Row],[Allocation]:[Iin]])</f>
        <v>7.540706084726847</v>
      </c>
      <c r="AL433" t="str">
        <f>EffortOutcomesAG0[[#This Row],[WARDS]]&amp;EffortOutcomesAG0[[#This Row],[Role]]&amp;EffortOutcomesAG0[[#This Row],[Shifts]]</f>
        <v>WATTRNAM</v>
      </c>
    </row>
    <row r="434" spans="2:38" x14ac:dyDescent="0.25">
      <c r="B434" s="8">
        <f>IF(EffortOutcomesAG0[[#This Row],[Apn]]=0,10,LOG(EffortOutcomesAG0[[#This Row],[Apn]]))</f>
        <v>0.18626699261755977</v>
      </c>
      <c r="C434" s="8">
        <f>IF(EffortOutcomesAG0[[#This Row],[Ein]]=0,10,LOG(EffortOutcomesAG0[[#This Row],[Ein]]))</f>
        <v>10</v>
      </c>
      <c r="D434" s="8">
        <f>IF(EffortOutcomesAG0[[#This Row],[Iin]]=0,10,LOG(EffortOutcomesAG0[[#This Row],[Iin]]))</f>
        <v>10</v>
      </c>
      <c r="E434" s="8">
        <f>Kx-EffortOutcomesAG0[[#This Row],[Xp]]</f>
        <v>-0.18626699261755977</v>
      </c>
      <c r="F434" s="8">
        <f>Ky-EffortOutcomesAG0[[#This Row],[Yp]]</f>
        <v>-11</v>
      </c>
      <c r="G434" s="8">
        <f>Kz-EffortOutcomesAG0[[#This Row],[Zp]]</f>
        <v>-9</v>
      </c>
      <c r="H434" s="8">
        <f>EffortOutcomesAG0[[#This Row],[Kpy]]*KSc-EffortOutcomesAG0[[#This Row],[KPz]]*KSb</f>
        <v>20</v>
      </c>
      <c r="I434" s="8">
        <f>-1*(EffortOutcomesAG0[[#This Row],[KPx]]*KSc-EffortOutcomesAG0[[#This Row],[KPz]]*KSa)</f>
        <v>-0.18626699261755977</v>
      </c>
      <c r="J434" s="8">
        <f>(EffortOutcomesAG0[[#This Row],[KPx]]*$C$2-EffortOutcomesAG0[[#This Row],[Kpy]]*KSa)</f>
        <v>-1.8626699261755977</v>
      </c>
      <c r="K434" s="8">
        <f>EffortOutcomesAG0[[#This Row],[Kpy]]*KTc-EffortOutcomesAG0[[#This Row],[KPz]]*KTb</f>
        <v>2</v>
      </c>
      <c r="L434" s="8">
        <f>-1*(EffortOutcomesAG0[[#This Row],[KPx]]*KTc-EffortOutcomesAG0[[#This Row],[KPz]]*KTa)</f>
        <v>-18.186266992617561</v>
      </c>
      <c r="M434" s="8">
        <f>(EffortOutcomesAG0[[#This Row],[KPx]]*KTb-EffortOutcomesAG0[[#This Row],[Kpy]]*KTa)</f>
        <v>22.186266992617561</v>
      </c>
      <c r="N434" s="8">
        <f>-EffortOutcomesAG0[[#This Row],[Xp]]*a+EffortOutcomesAG0[[#This Row],[Yp]]*b+EffortOutcomesAG0[[#This Row],[Zp]]*c_</f>
        <v>40</v>
      </c>
      <c r="O434">
        <f>-IF(EffortOutcomesAG0[[#This Row],[Column2]]&gt;0,1,-1)*SQRT(EffortOutcomesAG0[[#This Row],[KPx''i]]^2+EffortOutcomesAG0[[#This Row],[KPx''j]]^2+EffortOutcomesAG0[[#This Row],[KPx''k]]^2)/Ksmag/Scale</f>
        <v>-14.203947244453172</v>
      </c>
      <c r="P434" s="9">
        <f>SQRT(EffortOutcomesAG0[[#This Row],[Kpy''i]]^2+EffortOutcomesAG0[[#This Row],[KPy''j]]^2+EffortOutcomesAG0[[#This Row],[KPy''k]]^2)/KTmag/Scale</f>
        <v>11.740036557257694</v>
      </c>
      <c r="Q4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4" s="14">
        <v>44910</v>
      </c>
      <c r="U434" s="9" t="s">
        <v>58</v>
      </c>
      <c r="V434" t="s">
        <v>61</v>
      </c>
      <c r="W434" t="s">
        <v>56</v>
      </c>
      <c r="X434">
        <v>0</v>
      </c>
      <c r="Y434">
        <v>0.66666666666666663</v>
      </c>
      <c r="Z434">
        <v>1.0237071428571427</v>
      </c>
      <c r="AA434">
        <v>1.5355607142857142</v>
      </c>
      <c r="AB434">
        <v>2.3033410714285716</v>
      </c>
      <c r="AC434">
        <v>0</v>
      </c>
      <c r="AD434">
        <v>0.43415194232601551</v>
      </c>
      <c r="AE434">
        <v>0.65122791348902342</v>
      </c>
      <c r="AF434">
        <v>0</v>
      </c>
      <c r="AJ434">
        <v>433</v>
      </c>
      <c r="AK434">
        <f>SUBTOTAL(9,EffortOutcomesAG0[[#This Row],[Allocation]:[Iin]])</f>
        <v>6.6146554510531343</v>
      </c>
      <c r="AL434" t="str">
        <f>EffortOutcomesAG0[[#This Row],[WARDS]]&amp;EffortOutcomesAG0[[#This Row],[Role]]&amp;EffortOutcomesAG0[[#This Row],[Shifts]]</f>
        <v>WARARNAM</v>
      </c>
    </row>
    <row r="435" spans="2:38" x14ac:dyDescent="0.25">
      <c r="B435" s="8">
        <f>IF(EffortOutcomesAG0[[#This Row],[Apn]]=0,10,LOG(EffortOutcomesAG0[[#This Row],[Apn]]))</f>
        <v>10</v>
      </c>
      <c r="C435" s="8">
        <f>IF(EffortOutcomesAG0[[#This Row],[Ein]]=0,10,LOG(EffortOutcomesAG0[[#This Row],[Ein]]))</f>
        <v>10</v>
      </c>
      <c r="D435" s="8">
        <f>IF(EffortOutcomesAG0[[#This Row],[Iin]]=0,10,LOG(EffortOutcomesAG0[[#This Row],[Iin]]))</f>
        <v>10</v>
      </c>
      <c r="E435" s="8">
        <f>Kx-EffortOutcomesAG0[[#This Row],[Xp]]</f>
        <v>-10</v>
      </c>
      <c r="F435" s="8">
        <f>Ky-EffortOutcomesAG0[[#This Row],[Yp]]</f>
        <v>-11</v>
      </c>
      <c r="G435" s="8">
        <f>Kz-EffortOutcomesAG0[[#This Row],[Zp]]</f>
        <v>-9</v>
      </c>
      <c r="H435" s="8">
        <f>EffortOutcomesAG0[[#This Row],[Kpy]]*KSc-EffortOutcomesAG0[[#This Row],[KPz]]*KSb</f>
        <v>20</v>
      </c>
      <c r="I435" s="8">
        <f>-1*(EffortOutcomesAG0[[#This Row],[KPx]]*KSc-EffortOutcomesAG0[[#This Row],[KPz]]*KSa)</f>
        <v>-10</v>
      </c>
      <c r="J435" s="8">
        <f>(EffortOutcomesAG0[[#This Row],[KPx]]*$C$2-EffortOutcomesAG0[[#This Row],[Kpy]]*KSa)</f>
        <v>-100</v>
      </c>
      <c r="K435" s="8">
        <f>EffortOutcomesAG0[[#This Row],[Kpy]]*KTc-EffortOutcomesAG0[[#This Row],[KPz]]*KTb</f>
        <v>2</v>
      </c>
      <c r="L435" s="8">
        <f>-1*(EffortOutcomesAG0[[#This Row],[KPx]]*KTc-EffortOutcomesAG0[[#This Row],[KPz]]*KTa)</f>
        <v>-28</v>
      </c>
      <c r="M435" s="8">
        <f>(EffortOutcomesAG0[[#This Row],[KPx]]*KTb-EffortOutcomesAG0[[#This Row],[Kpy]]*KTa)</f>
        <v>32</v>
      </c>
      <c r="N435" s="8">
        <f>-EffortOutcomesAG0[[#This Row],[Xp]]*a+EffortOutcomesAG0[[#This Row],[Yp]]*b+EffortOutcomesAG0[[#This Row],[Zp]]*c_</f>
        <v>40</v>
      </c>
      <c r="O435">
        <f>-IF(EffortOutcomesAG0[[#This Row],[Column2]]&gt;0,1,-1)*SQRT(EffortOutcomesAG0[[#This Row],[KPx''i]]^2+EffortOutcomesAG0[[#This Row],[KPx''j]]^2+EffortOutcomesAG0[[#This Row],[KPx''k]]^2)/Ksmag/Scale</f>
        <v>-72.456883730947197</v>
      </c>
      <c r="P435" s="9">
        <f>SQRT(EffortOutcomesAG0[[#This Row],[Kpy''i]]^2+EffortOutcomesAG0[[#This Row],[KPy''j]]^2+EffortOutcomesAG0[[#This Row],[KPy''k]]^2)/KTmag/Scale</f>
        <v>17.37814719698277</v>
      </c>
      <c r="Q4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5" s="14">
        <v>44910</v>
      </c>
      <c r="U435" s="9" t="s">
        <v>76</v>
      </c>
      <c r="V435" t="s">
        <v>61</v>
      </c>
      <c r="W435" t="s">
        <v>56</v>
      </c>
      <c r="X435">
        <v>0</v>
      </c>
      <c r="Y435">
        <v>0</v>
      </c>
      <c r="Z435">
        <v>0</v>
      </c>
      <c r="AJ435">
        <v>434</v>
      </c>
      <c r="AK435">
        <f>SUBTOTAL(9,EffortOutcomesAG0[[#This Row],[Allocation]:[Iin]])</f>
        <v>0</v>
      </c>
      <c r="AL435" t="str">
        <f>EffortOutcomesAG0[[#This Row],[WARDS]]&amp;EffortOutcomesAG0[[#This Row],[Role]]&amp;EffortOutcomesAG0[[#This Row],[Shifts]]</f>
        <v>OtherRNAM</v>
      </c>
    </row>
    <row r="436" spans="2:38" x14ac:dyDescent="0.25">
      <c r="B436" s="8">
        <f>IF(EffortOutcomesAG0[[#This Row],[Apn]]=0,10,LOG(EffortOutcomesAG0[[#This Row],[Apn]]))</f>
        <v>0.18626699261755977</v>
      </c>
      <c r="C436" s="8">
        <f>IF(EffortOutcomesAG0[[#This Row],[Ein]]=0,10,LOG(EffortOutcomesAG0[[#This Row],[Ein]]))</f>
        <v>10</v>
      </c>
      <c r="D436" s="8">
        <f>IF(EffortOutcomesAG0[[#This Row],[Iin]]=0,10,LOG(EffortOutcomesAG0[[#This Row],[Iin]]))</f>
        <v>10</v>
      </c>
      <c r="E436" s="8">
        <f>Kx-EffortOutcomesAG0[[#This Row],[Xp]]</f>
        <v>-0.18626699261755977</v>
      </c>
      <c r="F436" s="8">
        <f>Ky-EffortOutcomesAG0[[#This Row],[Yp]]</f>
        <v>-11</v>
      </c>
      <c r="G436" s="8">
        <f>Kz-EffortOutcomesAG0[[#This Row],[Zp]]</f>
        <v>-9</v>
      </c>
      <c r="H436" s="8">
        <f>EffortOutcomesAG0[[#This Row],[Kpy]]*KSc-EffortOutcomesAG0[[#This Row],[KPz]]*KSb</f>
        <v>20</v>
      </c>
      <c r="I436" s="8">
        <f>-1*(EffortOutcomesAG0[[#This Row],[KPx]]*KSc-EffortOutcomesAG0[[#This Row],[KPz]]*KSa)</f>
        <v>-0.18626699261755977</v>
      </c>
      <c r="J436" s="8">
        <f>(EffortOutcomesAG0[[#This Row],[KPx]]*$C$2-EffortOutcomesAG0[[#This Row],[Kpy]]*KSa)</f>
        <v>-1.8626699261755977</v>
      </c>
      <c r="K436" s="8">
        <f>EffortOutcomesAG0[[#This Row],[Kpy]]*KTc-EffortOutcomesAG0[[#This Row],[KPz]]*KTb</f>
        <v>2</v>
      </c>
      <c r="L436" s="8">
        <f>-1*(EffortOutcomesAG0[[#This Row],[KPx]]*KTc-EffortOutcomesAG0[[#This Row],[KPz]]*KTa)</f>
        <v>-18.186266992617561</v>
      </c>
      <c r="M436" s="8">
        <f>(EffortOutcomesAG0[[#This Row],[KPx]]*KTb-EffortOutcomesAG0[[#This Row],[Kpy]]*KTa)</f>
        <v>22.186266992617561</v>
      </c>
      <c r="N436" s="8">
        <f>-EffortOutcomesAG0[[#This Row],[Xp]]*a+EffortOutcomesAG0[[#This Row],[Yp]]*b+EffortOutcomesAG0[[#This Row],[Zp]]*c_</f>
        <v>40</v>
      </c>
      <c r="O436">
        <f>-IF(EffortOutcomesAG0[[#This Row],[Column2]]&gt;0,1,-1)*SQRT(EffortOutcomesAG0[[#This Row],[KPx''i]]^2+EffortOutcomesAG0[[#This Row],[KPx''j]]^2+EffortOutcomesAG0[[#This Row],[KPx''k]]^2)/Ksmag/Scale</f>
        <v>-14.203947244453172</v>
      </c>
      <c r="P436" s="9">
        <f>SQRT(EffortOutcomesAG0[[#This Row],[Kpy''i]]^2+EffortOutcomesAG0[[#This Row],[KPy''j]]^2+EffortOutcomesAG0[[#This Row],[KPy''k]]^2)/KTmag/Scale</f>
        <v>11.740036557257694</v>
      </c>
      <c r="Q4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6" s="14">
        <v>44910</v>
      </c>
      <c r="U436" s="9" t="s">
        <v>54</v>
      </c>
      <c r="V436" t="s">
        <v>61</v>
      </c>
      <c r="W436" t="s">
        <v>56</v>
      </c>
      <c r="X436">
        <v>0</v>
      </c>
      <c r="Y436">
        <v>0.66666666666666663</v>
      </c>
      <c r="Z436">
        <v>1.0237071428571427</v>
      </c>
      <c r="AA436">
        <v>1.5355607142857142</v>
      </c>
      <c r="AB436">
        <v>2.3033410714285716</v>
      </c>
      <c r="AC436">
        <v>0</v>
      </c>
      <c r="AD436">
        <v>0.43415194232601551</v>
      </c>
      <c r="AE436">
        <v>0.65122791348902342</v>
      </c>
      <c r="AF436">
        <v>0</v>
      </c>
      <c r="AJ436">
        <v>435</v>
      </c>
      <c r="AK436">
        <f>SUBTOTAL(9,EffortOutcomesAG0[[#This Row],[Allocation]:[Iin]])</f>
        <v>6.6146554510531343</v>
      </c>
      <c r="AL436" t="str">
        <f>EffortOutcomesAG0[[#This Row],[WARDS]]&amp;EffortOutcomesAG0[[#This Row],[Role]]&amp;EffortOutcomesAG0[[#This Row],[Shifts]]</f>
        <v>BANKRNAM</v>
      </c>
    </row>
    <row r="437" spans="2:38" x14ac:dyDescent="0.25">
      <c r="B437" s="8">
        <f>IF(EffortOutcomesAG0[[#This Row],[Apn]]=0,10,LOG(EffortOutcomesAG0[[#This Row],[Apn]]))</f>
        <v>0.18626699261755977</v>
      </c>
      <c r="C437" s="8">
        <f>IF(EffortOutcomesAG0[[#This Row],[Ein]]=0,10,LOG(EffortOutcomesAG0[[#This Row],[Ein]]))</f>
        <v>10</v>
      </c>
      <c r="D437" s="8">
        <f>IF(EffortOutcomesAG0[[#This Row],[Iin]]=0,10,LOG(EffortOutcomesAG0[[#This Row],[Iin]]))</f>
        <v>10</v>
      </c>
      <c r="E437" s="8">
        <f>Kx-EffortOutcomesAG0[[#This Row],[Xp]]</f>
        <v>-0.18626699261755977</v>
      </c>
      <c r="F437" s="8">
        <f>Ky-EffortOutcomesAG0[[#This Row],[Yp]]</f>
        <v>-11</v>
      </c>
      <c r="G437" s="8">
        <f>Kz-EffortOutcomesAG0[[#This Row],[Zp]]</f>
        <v>-9</v>
      </c>
      <c r="H437" s="8">
        <f>EffortOutcomesAG0[[#This Row],[Kpy]]*KSc-EffortOutcomesAG0[[#This Row],[KPz]]*KSb</f>
        <v>20</v>
      </c>
      <c r="I437" s="8">
        <f>-1*(EffortOutcomesAG0[[#This Row],[KPx]]*KSc-EffortOutcomesAG0[[#This Row],[KPz]]*KSa)</f>
        <v>-0.18626699261755977</v>
      </c>
      <c r="J437" s="8">
        <f>(EffortOutcomesAG0[[#This Row],[KPx]]*$C$2-EffortOutcomesAG0[[#This Row],[Kpy]]*KSa)</f>
        <v>-1.8626699261755977</v>
      </c>
      <c r="K437" s="8">
        <f>EffortOutcomesAG0[[#This Row],[Kpy]]*KTc-EffortOutcomesAG0[[#This Row],[KPz]]*KTb</f>
        <v>2</v>
      </c>
      <c r="L437" s="8">
        <f>-1*(EffortOutcomesAG0[[#This Row],[KPx]]*KTc-EffortOutcomesAG0[[#This Row],[KPz]]*KTa)</f>
        <v>-18.186266992617561</v>
      </c>
      <c r="M437" s="8">
        <f>(EffortOutcomesAG0[[#This Row],[KPx]]*KTb-EffortOutcomesAG0[[#This Row],[Kpy]]*KTa)</f>
        <v>22.186266992617561</v>
      </c>
      <c r="N437" s="8">
        <f>-EffortOutcomesAG0[[#This Row],[Xp]]*a+EffortOutcomesAG0[[#This Row],[Yp]]*b+EffortOutcomesAG0[[#This Row],[Zp]]*c_</f>
        <v>40</v>
      </c>
      <c r="O437">
        <f>-IF(EffortOutcomesAG0[[#This Row],[Column2]]&gt;0,1,-1)*SQRT(EffortOutcomesAG0[[#This Row],[KPx''i]]^2+EffortOutcomesAG0[[#This Row],[KPx''j]]^2+EffortOutcomesAG0[[#This Row],[KPx''k]]^2)/Ksmag/Scale</f>
        <v>-14.203947244453172</v>
      </c>
      <c r="P437" s="9">
        <f>SQRT(EffortOutcomesAG0[[#This Row],[Kpy''i]]^2+EffortOutcomesAG0[[#This Row],[KPy''j]]^2+EffortOutcomesAG0[[#This Row],[KPy''k]]^2)/KTmag/Scale</f>
        <v>11.740036557257694</v>
      </c>
      <c r="Q4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7" s="14">
        <v>44910</v>
      </c>
      <c r="U437" s="9" t="s">
        <v>57</v>
      </c>
      <c r="V437" t="s">
        <v>61</v>
      </c>
      <c r="W437" t="s">
        <v>56</v>
      </c>
      <c r="X437">
        <v>0</v>
      </c>
      <c r="Y437">
        <v>0.66666666666666663</v>
      </c>
      <c r="Z437">
        <v>1.0237071428571427</v>
      </c>
      <c r="AA437">
        <v>1.5355607142857142</v>
      </c>
      <c r="AB437">
        <v>2.3033410714285716</v>
      </c>
      <c r="AC437">
        <v>0</v>
      </c>
      <c r="AD437">
        <v>0.43415194232601551</v>
      </c>
      <c r="AE437">
        <v>0.65122791348902342</v>
      </c>
      <c r="AF437">
        <v>0</v>
      </c>
      <c r="AJ437">
        <v>436</v>
      </c>
      <c r="AK437">
        <f>SUBTOTAL(9,EffortOutcomesAG0[[#This Row],[Allocation]:[Iin]])</f>
        <v>6.6146554510531343</v>
      </c>
      <c r="AL437" t="str">
        <f>EffortOutcomesAG0[[#This Row],[WARDS]]&amp;EffortOutcomesAG0[[#This Row],[Role]]&amp;EffortOutcomesAG0[[#This Row],[Shifts]]</f>
        <v>WATTRNAM</v>
      </c>
    </row>
    <row r="438" spans="2:38" x14ac:dyDescent="0.25">
      <c r="B438" s="8">
        <f>IF(EffortOutcomesAG0[[#This Row],[Apn]]=0,10,LOG(EffortOutcomesAG0[[#This Row],[Apn]]))</f>
        <v>0.27707440663876232</v>
      </c>
      <c r="C438" s="8">
        <f>IF(EffortOutcomesAG0[[#This Row],[Ein]]=0,10,LOG(EffortOutcomesAG0[[#This Row],[Ein]]))</f>
        <v>10</v>
      </c>
      <c r="D438" s="8">
        <f>IF(EffortOutcomesAG0[[#This Row],[Iin]]=0,10,LOG(EffortOutcomesAG0[[#This Row],[Iin]]))</f>
        <v>10</v>
      </c>
      <c r="E438" s="8">
        <f>Kx-EffortOutcomesAG0[[#This Row],[Xp]]</f>
        <v>-0.27707440663876232</v>
      </c>
      <c r="F438" s="8">
        <f>Ky-EffortOutcomesAG0[[#This Row],[Yp]]</f>
        <v>-11</v>
      </c>
      <c r="G438" s="8">
        <f>Kz-EffortOutcomesAG0[[#This Row],[Zp]]</f>
        <v>-9</v>
      </c>
      <c r="H438" s="8">
        <f>EffortOutcomesAG0[[#This Row],[Kpy]]*KSc-EffortOutcomesAG0[[#This Row],[KPz]]*KSb</f>
        <v>20</v>
      </c>
      <c r="I438" s="8">
        <f>-1*(EffortOutcomesAG0[[#This Row],[KPx]]*KSc-EffortOutcomesAG0[[#This Row],[KPz]]*KSa)</f>
        <v>-0.27707440663876232</v>
      </c>
      <c r="J438" s="8">
        <f>(EffortOutcomesAG0[[#This Row],[KPx]]*$C$2-EffortOutcomesAG0[[#This Row],[Kpy]]*KSa)</f>
        <v>-2.7707440663876231</v>
      </c>
      <c r="K438" s="8">
        <f>EffortOutcomesAG0[[#This Row],[Kpy]]*KTc-EffortOutcomesAG0[[#This Row],[KPz]]*KTb</f>
        <v>2</v>
      </c>
      <c r="L438" s="8">
        <f>-1*(EffortOutcomesAG0[[#This Row],[KPx]]*KTc-EffortOutcomesAG0[[#This Row],[KPz]]*KTa)</f>
        <v>-18.277074406638761</v>
      </c>
      <c r="M438" s="8">
        <f>(EffortOutcomesAG0[[#This Row],[KPx]]*KTb-EffortOutcomesAG0[[#This Row],[Kpy]]*KTa)</f>
        <v>22.277074406638761</v>
      </c>
      <c r="N438" s="8">
        <f>-EffortOutcomesAG0[[#This Row],[Xp]]*a+EffortOutcomesAG0[[#This Row],[Yp]]*b+EffortOutcomesAG0[[#This Row],[Zp]]*c_</f>
        <v>40</v>
      </c>
      <c r="O438">
        <f>-IF(EffortOutcomesAG0[[#This Row],[Column2]]&gt;0,1,-1)*SQRT(EffortOutcomesAG0[[#This Row],[KPx''i]]^2+EffortOutcomesAG0[[#This Row],[KPx''j]]^2+EffortOutcomesAG0[[#This Row],[KPx''k]]^2)/Ksmag/Scale</f>
        <v>-14.278546720661673</v>
      </c>
      <c r="P438" s="9">
        <f>SQRT(EffortOutcomesAG0[[#This Row],[Kpy''i]]^2+EffortOutcomesAG0[[#This Row],[KPy''j]]^2+EffortOutcomesAG0[[#This Row],[KPy''k]]^2)/KTmag/Scale</f>
        <v>11.792084159756843</v>
      </c>
      <c r="Q4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8" s="14">
        <v>44911</v>
      </c>
      <c r="U438" s="9" t="s">
        <v>58</v>
      </c>
      <c r="V438" t="s">
        <v>61</v>
      </c>
      <c r="W438" t="s">
        <v>56</v>
      </c>
      <c r="X438">
        <v>0</v>
      </c>
      <c r="Y438">
        <v>0.66666666666666663</v>
      </c>
      <c r="Z438">
        <v>1.2617785714285714</v>
      </c>
      <c r="AA438">
        <v>1.8926678571428572</v>
      </c>
      <c r="AB438">
        <v>2.8390017857142857</v>
      </c>
      <c r="AC438">
        <v>0</v>
      </c>
      <c r="AD438">
        <v>0.3522364815097862</v>
      </c>
      <c r="AE438">
        <v>0.52835472226467928</v>
      </c>
      <c r="AF438">
        <v>0</v>
      </c>
      <c r="AJ438">
        <v>437</v>
      </c>
      <c r="AK438">
        <f>SUBTOTAL(9,EffortOutcomesAG0[[#This Row],[Allocation]:[Iin]])</f>
        <v>7.540706084726847</v>
      </c>
      <c r="AL438" t="str">
        <f>EffortOutcomesAG0[[#This Row],[WARDS]]&amp;EffortOutcomesAG0[[#This Row],[Role]]&amp;EffortOutcomesAG0[[#This Row],[Shifts]]</f>
        <v>WARARNAM</v>
      </c>
    </row>
    <row r="439" spans="2:38" x14ac:dyDescent="0.25">
      <c r="B439" s="8">
        <f>IF(EffortOutcomesAG0[[#This Row],[Apn]]=0,10,LOG(EffortOutcomesAG0[[#This Row],[Apn]]))</f>
        <v>10</v>
      </c>
      <c r="C439" s="8">
        <f>IF(EffortOutcomesAG0[[#This Row],[Ein]]=0,10,LOG(EffortOutcomesAG0[[#This Row],[Ein]]))</f>
        <v>10</v>
      </c>
      <c r="D439" s="8">
        <f>IF(EffortOutcomesAG0[[#This Row],[Iin]]=0,10,LOG(EffortOutcomesAG0[[#This Row],[Iin]]))</f>
        <v>10</v>
      </c>
      <c r="E439" s="8">
        <f>Kx-EffortOutcomesAG0[[#This Row],[Xp]]</f>
        <v>-10</v>
      </c>
      <c r="F439" s="8">
        <f>Ky-EffortOutcomesAG0[[#This Row],[Yp]]</f>
        <v>-11</v>
      </c>
      <c r="G439" s="8">
        <f>Kz-EffortOutcomesAG0[[#This Row],[Zp]]</f>
        <v>-9</v>
      </c>
      <c r="H439" s="8">
        <f>EffortOutcomesAG0[[#This Row],[Kpy]]*KSc-EffortOutcomesAG0[[#This Row],[KPz]]*KSb</f>
        <v>20</v>
      </c>
      <c r="I439" s="8">
        <f>-1*(EffortOutcomesAG0[[#This Row],[KPx]]*KSc-EffortOutcomesAG0[[#This Row],[KPz]]*KSa)</f>
        <v>-10</v>
      </c>
      <c r="J439" s="8">
        <f>(EffortOutcomesAG0[[#This Row],[KPx]]*$C$2-EffortOutcomesAG0[[#This Row],[Kpy]]*KSa)</f>
        <v>-100</v>
      </c>
      <c r="K439" s="8">
        <f>EffortOutcomesAG0[[#This Row],[Kpy]]*KTc-EffortOutcomesAG0[[#This Row],[KPz]]*KTb</f>
        <v>2</v>
      </c>
      <c r="L439" s="8">
        <f>-1*(EffortOutcomesAG0[[#This Row],[KPx]]*KTc-EffortOutcomesAG0[[#This Row],[KPz]]*KTa)</f>
        <v>-28</v>
      </c>
      <c r="M439" s="8">
        <f>(EffortOutcomesAG0[[#This Row],[KPx]]*KTb-EffortOutcomesAG0[[#This Row],[Kpy]]*KTa)</f>
        <v>32</v>
      </c>
      <c r="N439" s="8">
        <f>-EffortOutcomesAG0[[#This Row],[Xp]]*a+EffortOutcomesAG0[[#This Row],[Yp]]*b+EffortOutcomesAG0[[#This Row],[Zp]]*c_</f>
        <v>40</v>
      </c>
      <c r="O439">
        <f>-IF(EffortOutcomesAG0[[#This Row],[Column2]]&gt;0,1,-1)*SQRT(EffortOutcomesAG0[[#This Row],[KPx''i]]^2+EffortOutcomesAG0[[#This Row],[KPx''j]]^2+EffortOutcomesAG0[[#This Row],[KPx''k]]^2)/Ksmag/Scale</f>
        <v>-72.456883730947197</v>
      </c>
      <c r="P439" s="9">
        <f>SQRT(EffortOutcomesAG0[[#This Row],[Kpy''i]]^2+EffortOutcomesAG0[[#This Row],[KPy''j]]^2+EffortOutcomesAG0[[#This Row],[KPy''k]]^2)/KTmag/Scale</f>
        <v>17.37814719698277</v>
      </c>
      <c r="Q4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9" s="14">
        <v>44911</v>
      </c>
      <c r="U439" s="9" t="s">
        <v>76</v>
      </c>
      <c r="V439" t="s">
        <v>61</v>
      </c>
      <c r="W439" t="s">
        <v>56</v>
      </c>
      <c r="X439">
        <v>0</v>
      </c>
      <c r="Y439">
        <v>0</v>
      </c>
      <c r="Z439">
        <v>0</v>
      </c>
      <c r="AJ439">
        <v>438</v>
      </c>
      <c r="AK439">
        <f>SUBTOTAL(9,EffortOutcomesAG0[[#This Row],[Allocation]:[Iin]])</f>
        <v>0</v>
      </c>
      <c r="AL439" t="str">
        <f>EffortOutcomesAG0[[#This Row],[WARDS]]&amp;EffortOutcomesAG0[[#This Row],[Role]]&amp;EffortOutcomesAG0[[#This Row],[Shifts]]</f>
        <v>OtherRNAM</v>
      </c>
    </row>
    <row r="440" spans="2:38" x14ac:dyDescent="0.25">
      <c r="B440" s="8">
        <f>IF(EffortOutcomesAG0[[#This Row],[Apn]]=0,10,LOG(EffortOutcomesAG0[[#This Row],[Apn]]))</f>
        <v>0.27707440663876232</v>
      </c>
      <c r="C440" s="8">
        <f>IF(EffortOutcomesAG0[[#This Row],[Ein]]=0,10,LOG(EffortOutcomesAG0[[#This Row],[Ein]]))</f>
        <v>10</v>
      </c>
      <c r="D440" s="8">
        <f>IF(EffortOutcomesAG0[[#This Row],[Iin]]=0,10,LOG(EffortOutcomesAG0[[#This Row],[Iin]]))</f>
        <v>10</v>
      </c>
      <c r="E440" s="8">
        <f>Kx-EffortOutcomesAG0[[#This Row],[Xp]]</f>
        <v>-0.27707440663876232</v>
      </c>
      <c r="F440" s="8">
        <f>Ky-EffortOutcomesAG0[[#This Row],[Yp]]</f>
        <v>-11</v>
      </c>
      <c r="G440" s="8">
        <f>Kz-EffortOutcomesAG0[[#This Row],[Zp]]</f>
        <v>-9</v>
      </c>
      <c r="H440" s="8">
        <f>EffortOutcomesAG0[[#This Row],[Kpy]]*KSc-EffortOutcomesAG0[[#This Row],[KPz]]*KSb</f>
        <v>20</v>
      </c>
      <c r="I440" s="8">
        <f>-1*(EffortOutcomesAG0[[#This Row],[KPx]]*KSc-EffortOutcomesAG0[[#This Row],[KPz]]*KSa)</f>
        <v>-0.27707440663876232</v>
      </c>
      <c r="J440" s="8">
        <f>(EffortOutcomesAG0[[#This Row],[KPx]]*$C$2-EffortOutcomesAG0[[#This Row],[Kpy]]*KSa)</f>
        <v>-2.7707440663876231</v>
      </c>
      <c r="K440" s="8">
        <f>EffortOutcomesAG0[[#This Row],[Kpy]]*KTc-EffortOutcomesAG0[[#This Row],[KPz]]*KTb</f>
        <v>2</v>
      </c>
      <c r="L440" s="8">
        <f>-1*(EffortOutcomesAG0[[#This Row],[KPx]]*KTc-EffortOutcomesAG0[[#This Row],[KPz]]*KTa)</f>
        <v>-18.277074406638761</v>
      </c>
      <c r="M440" s="8">
        <f>(EffortOutcomesAG0[[#This Row],[KPx]]*KTb-EffortOutcomesAG0[[#This Row],[Kpy]]*KTa)</f>
        <v>22.277074406638761</v>
      </c>
      <c r="N440" s="8">
        <f>-EffortOutcomesAG0[[#This Row],[Xp]]*a+EffortOutcomesAG0[[#This Row],[Yp]]*b+EffortOutcomesAG0[[#This Row],[Zp]]*c_</f>
        <v>40</v>
      </c>
      <c r="O440">
        <f>-IF(EffortOutcomesAG0[[#This Row],[Column2]]&gt;0,1,-1)*SQRT(EffortOutcomesAG0[[#This Row],[KPx''i]]^2+EffortOutcomesAG0[[#This Row],[KPx''j]]^2+EffortOutcomesAG0[[#This Row],[KPx''k]]^2)/Ksmag/Scale</f>
        <v>-14.278546720661673</v>
      </c>
      <c r="P440" s="9">
        <f>SQRT(EffortOutcomesAG0[[#This Row],[Kpy''i]]^2+EffortOutcomesAG0[[#This Row],[KPy''j]]^2+EffortOutcomesAG0[[#This Row],[KPy''k]]^2)/KTmag/Scale</f>
        <v>11.792084159756843</v>
      </c>
      <c r="Q4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0" s="14">
        <v>44911</v>
      </c>
      <c r="U440" s="9" t="s">
        <v>54</v>
      </c>
      <c r="V440" t="s">
        <v>61</v>
      </c>
      <c r="W440" t="s">
        <v>56</v>
      </c>
      <c r="X440">
        <v>0</v>
      </c>
      <c r="Y440">
        <v>0.66666666666666663</v>
      </c>
      <c r="Z440">
        <v>1.2617785714285714</v>
      </c>
      <c r="AA440">
        <v>1.8926678571428572</v>
      </c>
      <c r="AB440">
        <v>2.8390017857142857</v>
      </c>
      <c r="AC440">
        <v>0</v>
      </c>
      <c r="AD440">
        <v>0.3522364815097862</v>
      </c>
      <c r="AE440">
        <v>0.52835472226467928</v>
      </c>
      <c r="AF440">
        <v>0</v>
      </c>
      <c r="AJ440">
        <v>439</v>
      </c>
      <c r="AK440">
        <f>SUBTOTAL(9,EffortOutcomesAG0[[#This Row],[Allocation]:[Iin]])</f>
        <v>7.540706084726847</v>
      </c>
      <c r="AL440" t="str">
        <f>EffortOutcomesAG0[[#This Row],[WARDS]]&amp;EffortOutcomesAG0[[#This Row],[Role]]&amp;EffortOutcomesAG0[[#This Row],[Shifts]]</f>
        <v>BANKRNAM</v>
      </c>
    </row>
    <row r="441" spans="2:38" x14ac:dyDescent="0.25">
      <c r="B441" s="8">
        <f>IF(EffortOutcomesAG0[[#This Row],[Apn]]=0,10,LOG(EffortOutcomesAG0[[#This Row],[Apn]]))</f>
        <v>0.27707440663876232</v>
      </c>
      <c r="C441" s="8">
        <f>IF(EffortOutcomesAG0[[#This Row],[Ein]]=0,10,LOG(EffortOutcomesAG0[[#This Row],[Ein]]))</f>
        <v>10</v>
      </c>
      <c r="D441" s="8">
        <f>IF(EffortOutcomesAG0[[#This Row],[Iin]]=0,10,LOG(EffortOutcomesAG0[[#This Row],[Iin]]))</f>
        <v>10</v>
      </c>
      <c r="E441" s="8">
        <f>Kx-EffortOutcomesAG0[[#This Row],[Xp]]</f>
        <v>-0.27707440663876232</v>
      </c>
      <c r="F441" s="8">
        <f>Ky-EffortOutcomesAG0[[#This Row],[Yp]]</f>
        <v>-11</v>
      </c>
      <c r="G441" s="8">
        <f>Kz-EffortOutcomesAG0[[#This Row],[Zp]]</f>
        <v>-9</v>
      </c>
      <c r="H441" s="8">
        <f>EffortOutcomesAG0[[#This Row],[Kpy]]*KSc-EffortOutcomesAG0[[#This Row],[KPz]]*KSb</f>
        <v>20</v>
      </c>
      <c r="I441" s="8">
        <f>-1*(EffortOutcomesAG0[[#This Row],[KPx]]*KSc-EffortOutcomesAG0[[#This Row],[KPz]]*KSa)</f>
        <v>-0.27707440663876232</v>
      </c>
      <c r="J441" s="8">
        <f>(EffortOutcomesAG0[[#This Row],[KPx]]*$C$2-EffortOutcomesAG0[[#This Row],[Kpy]]*KSa)</f>
        <v>-2.7707440663876231</v>
      </c>
      <c r="K441" s="8">
        <f>EffortOutcomesAG0[[#This Row],[Kpy]]*KTc-EffortOutcomesAG0[[#This Row],[KPz]]*KTb</f>
        <v>2</v>
      </c>
      <c r="L441" s="8">
        <f>-1*(EffortOutcomesAG0[[#This Row],[KPx]]*KTc-EffortOutcomesAG0[[#This Row],[KPz]]*KTa)</f>
        <v>-18.277074406638761</v>
      </c>
      <c r="M441" s="8">
        <f>(EffortOutcomesAG0[[#This Row],[KPx]]*KTb-EffortOutcomesAG0[[#This Row],[Kpy]]*KTa)</f>
        <v>22.277074406638761</v>
      </c>
      <c r="N441" s="8">
        <f>-EffortOutcomesAG0[[#This Row],[Xp]]*a+EffortOutcomesAG0[[#This Row],[Yp]]*b+EffortOutcomesAG0[[#This Row],[Zp]]*c_</f>
        <v>40</v>
      </c>
      <c r="O441">
        <f>-IF(EffortOutcomesAG0[[#This Row],[Column2]]&gt;0,1,-1)*SQRT(EffortOutcomesAG0[[#This Row],[KPx''i]]^2+EffortOutcomesAG0[[#This Row],[KPx''j]]^2+EffortOutcomesAG0[[#This Row],[KPx''k]]^2)/Ksmag/Scale</f>
        <v>-14.278546720661673</v>
      </c>
      <c r="P441" s="9">
        <f>SQRT(EffortOutcomesAG0[[#This Row],[Kpy''i]]^2+EffortOutcomesAG0[[#This Row],[KPy''j]]^2+EffortOutcomesAG0[[#This Row],[KPy''k]]^2)/KTmag/Scale</f>
        <v>11.792084159756843</v>
      </c>
      <c r="Q4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1" s="14">
        <v>44911</v>
      </c>
      <c r="U441" s="9" t="s">
        <v>57</v>
      </c>
      <c r="V441" t="s">
        <v>61</v>
      </c>
      <c r="W441" t="s">
        <v>56</v>
      </c>
      <c r="X441">
        <v>0</v>
      </c>
      <c r="Y441">
        <v>0.66666666666666663</v>
      </c>
      <c r="Z441">
        <v>1.2617785714285714</v>
      </c>
      <c r="AA441">
        <v>1.8926678571428572</v>
      </c>
      <c r="AB441">
        <v>2.8390017857142857</v>
      </c>
      <c r="AC441">
        <v>0</v>
      </c>
      <c r="AD441">
        <v>0.3522364815097862</v>
      </c>
      <c r="AE441">
        <v>0.52835472226467928</v>
      </c>
      <c r="AF441">
        <v>0</v>
      </c>
      <c r="AJ441">
        <v>440</v>
      </c>
      <c r="AK441">
        <f>SUBTOTAL(9,EffortOutcomesAG0[[#This Row],[Allocation]:[Iin]])</f>
        <v>7.540706084726847</v>
      </c>
      <c r="AL441" t="str">
        <f>EffortOutcomesAG0[[#This Row],[WARDS]]&amp;EffortOutcomesAG0[[#This Row],[Role]]&amp;EffortOutcomesAG0[[#This Row],[Shifts]]</f>
        <v>WATTRNAM</v>
      </c>
    </row>
    <row r="442" spans="2:38" x14ac:dyDescent="0.25">
      <c r="B442" s="8">
        <f>IF(EffortOutcomesAG0[[#This Row],[Apn]]=0,10,LOG(EffortOutcomesAG0[[#This Row],[Apn]]))</f>
        <v>0.37887333973879961</v>
      </c>
      <c r="C442" s="8">
        <f>IF(EffortOutcomesAG0[[#This Row],[Ein]]=0,10,LOG(EffortOutcomesAG0[[#This Row],[Ein]]))</f>
        <v>10</v>
      </c>
      <c r="D442" s="8">
        <f>IF(EffortOutcomesAG0[[#This Row],[Iin]]=0,10,LOG(EffortOutcomesAG0[[#This Row],[Iin]]))</f>
        <v>10</v>
      </c>
      <c r="E442" s="8">
        <f>Kx-EffortOutcomesAG0[[#This Row],[Xp]]</f>
        <v>-0.37887333973879961</v>
      </c>
      <c r="F442" s="8">
        <f>Ky-EffortOutcomesAG0[[#This Row],[Yp]]</f>
        <v>-11</v>
      </c>
      <c r="G442" s="8">
        <f>Kz-EffortOutcomesAG0[[#This Row],[Zp]]</f>
        <v>-9</v>
      </c>
      <c r="H442" s="8">
        <f>EffortOutcomesAG0[[#This Row],[Kpy]]*KSc-EffortOutcomesAG0[[#This Row],[KPz]]*KSb</f>
        <v>20</v>
      </c>
      <c r="I442" s="8">
        <f>-1*(EffortOutcomesAG0[[#This Row],[KPx]]*KSc-EffortOutcomesAG0[[#This Row],[KPz]]*KSa)</f>
        <v>-0.37887333973879961</v>
      </c>
      <c r="J442" s="8">
        <f>(EffortOutcomesAG0[[#This Row],[KPx]]*$C$2-EffortOutcomesAG0[[#This Row],[Kpy]]*KSa)</f>
        <v>-3.788733397387996</v>
      </c>
      <c r="K442" s="8">
        <f>EffortOutcomesAG0[[#This Row],[Kpy]]*KTc-EffortOutcomesAG0[[#This Row],[KPz]]*KTb</f>
        <v>2</v>
      </c>
      <c r="L442" s="8">
        <f>-1*(EffortOutcomesAG0[[#This Row],[KPx]]*KTc-EffortOutcomesAG0[[#This Row],[KPz]]*KTa)</f>
        <v>-18.378873339738799</v>
      </c>
      <c r="M442" s="8">
        <f>(EffortOutcomesAG0[[#This Row],[KPx]]*KTb-EffortOutcomesAG0[[#This Row],[Kpy]]*KTa)</f>
        <v>22.378873339738799</v>
      </c>
      <c r="N442" s="8">
        <f>-EffortOutcomesAG0[[#This Row],[Xp]]*a+EffortOutcomesAG0[[#This Row],[Yp]]*b+EffortOutcomesAG0[[#This Row],[Zp]]*c_</f>
        <v>40</v>
      </c>
      <c r="O442">
        <f>-IF(EffortOutcomesAG0[[#This Row],[Column2]]&gt;0,1,-1)*SQRT(EffortOutcomesAG0[[#This Row],[KPx''i]]^2+EffortOutcomesAG0[[#This Row],[KPx''j]]^2+EffortOutcomesAG0[[#This Row],[KPx''k]]^2)/Ksmag/Scale</f>
        <v>-14.396146112137927</v>
      </c>
      <c r="P442" s="9">
        <f>SQRT(EffortOutcomesAG0[[#This Row],[Kpy''i]]^2+EffortOutcomesAG0[[#This Row],[KPy''j]]^2+EffortOutcomesAG0[[#This Row],[KPy''k]]^2)/KTmag/Scale</f>
        <v>11.850435696591031</v>
      </c>
      <c r="Q4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2" s="14">
        <v>44912</v>
      </c>
      <c r="U442" s="9" t="s">
        <v>58</v>
      </c>
      <c r="V442" t="s">
        <v>61</v>
      </c>
      <c r="W442" t="s">
        <v>56</v>
      </c>
      <c r="X442">
        <v>0</v>
      </c>
      <c r="Y442">
        <v>0.66666666666666663</v>
      </c>
      <c r="Z442">
        <v>1.5950785714285711</v>
      </c>
      <c r="AA442">
        <v>2.3926178571428567</v>
      </c>
      <c r="AB442">
        <v>3.5889267857142859</v>
      </c>
      <c r="AC442">
        <v>0</v>
      </c>
      <c r="AD442">
        <v>0.27863482865699502</v>
      </c>
      <c r="AE442">
        <v>0.41795224298549266</v>
      </c>
      <c r="AF442">
        <v>0</v>
      </c>
      <c r="AJ442">
        <v>441</v>
      </c>
      <c r="AK442">
        <f>SUBTOTAL(9,EffortOutcomesAG0[[#This Row],[Allocation]:[Iin]])</f>
        <v>8.9398769525948687</v>
      </c>
      <c r="AL442" t="str">
        <f>EffortOutcomesAG0[[#This Row],[WARDS]]&amp;EffortOutcomesAG0[[#This Row],[Role]]&amp;EffortOutcomesAG0[[#This Row],[Shifts]]</f>
        <v>WARARNAM</v>
      </c>
    </row>
    <row r="443" spans="2:38" x14ac:dyDescent="0.25">
      <c r="B443" s="8">
        <f>IF(EffortOutcomesAG0[[#This Row],[Apn]]=0,10,LOG(EffortOutcomesAG0[[#This Row],[Apn]]))</f>
        <v>10</v>
      </c>
      <c r="C443" s="8">
        <f>IF(EffortOutcomesAG0[[#This Row],[Ein]]=0,10,LOG(EffortOutcomesAG0[[#This Row],[Ein]]))</f>
        <v>10</v>
      </c>
      <c r="D443" s="8">
        <f>IF(EffortOutcomesAG0[[#This Row],[Iin]]=0,10,LOG(EffortOutcomesAG0[[#This Row],[Iin]]))</f>
        <v>10</v>
      </c>
      <c r="E443" s="8">
        <f>Kx-EffortOutcomesAG0[[#This Row],[Xp]]</f>
        <v>-10</v>
      </c>
      <c r="F443" s="8">
        <f>Ky-EffortOutcomesAG0[[#This Row],[Yp]]</f>
        <v>-11</v>
      </c>
      <c r="G443" s="8">
        <f>Kz-EffortOutcomesAG0[[#This Row],[Zp]]</f>
        <v>-9</v>
      </c>
      <c r="H443" s="8">
        <f>EffortOutcomesAG0[[#This Row],[Kpy]]*KSc-EffortOutcomesAG0[[#This Row],[KPz]]*KSb</f>
        <v>20</v>
      </c>
      <c r="I443" s="8">
        <f>-1*(EffortOutcomesAG0[[#This Row],[KPx]]*KSc-EffortOutcomesAG0[[#This Row],[KPz]]*KSa)</f>
        <v>-10</v>
      </c>
      <c r="J443" s="8">
        <f>(EffortOutcomesAG0[[#This Row],[KPx]]*$C$2-EffortOutcomesAG0[[#This Row],[Kpy]]*KSa)</f>
        <v>-100</v>
      </c>
      <c r="K443" s="8">
        <f>EffortOutcomesAG0[[#This Row],[Kpy]]*KTc-EffortOutcomesAG0[[#This Row],[KPz]]*KTb</f>
        <v>2</v>
      </c>
      <c r="L443" s="8">
        <f>-1*(EffortOutcomesAG0[[#This Row],[KPx]]*KTc-EffortOutcomesAG0[[#This Row],[KPz]]*KTa)</f>
        <v>-28</v>
      </c>
      <c r="M443" s="8">
        <f>(EffortOutcomesAG0[[#This Row],[KPx]]*KTb-EffortOutcomesAG0[[#This Row],[Kpy]]*KTa)</f>
        <v>32</v>
      </c>
      <c r="N443" s="8">
        <f>-EffortOutcomesAG0[[#This Row],[Xp]]*a+EffortOutcomesAG0[[#This Row],[Yp]]*b+EffortOutcomesAG0[[#This Row],[Zp]]*c_</f>
        <v>40</v>
      </c>
      <c r="O443">
        <f>-IF(EffortOutcomesAG0[[#This Row],[Column2]]&gt;0,1,-1)*SQRT(EffortOutcomesAG0[[#This Row],[KPx''i]]^2+EffortOutcomesAG0[[#This Row],[KPx''j]]^2+EffortOutcomesAG0[[#This Row],[KPx''k]]^2)/Ksmag/Scale</f>
        <v>-72.456883730947197</v>
      </c>
      <c r="P443" s="9">
        <f>SQRT(EffortOutcomesAG0[[#This Row],[Kpy''i]]^2+EffortOutcomesAG0[[#This Row],[KPy''j]]^2+EffortOutcomesAG0[[#This Row],[KPy''k]]^2)/KTmag/Scale</f>
        <v>17.37814719698277</v>
      </c>
      <c r="Q4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3" s="14">
        <v>44912</v>
      </c>
      <c r="U443" s="9" t="s">
        <v>76</v>
      </c>
      <c r="V443" t="s">
        <v>61</v>
      </c>
      <c r="W443" t="s">
        <v>56</v>
      </c>
      <c r="X443">
        <v>0</v>
      </c>
      <c r="Y443">
        <v>0</v>
      </c>
      <c r="Z443">
        <v>0</v>
      </c>
      <c r="AJ443">
        <v>442</v>
      </c>
      <c r="AK443">
        <f>SUBTOTAL(9,EffortOutcomesAG0[[#This Row],[Allocation]:[Iin]])</f>
        <v>0</v>
      </c>
      <c r="AL443" t="str">
        <f>EffortOutcomesAG0[[#This Row],[WARDS]]&amp;EffortOutcomesAG0[[#This Row],[Role]]&amp;EffortOutcomesAG0[[#This Row],[Shifts]]</f>
        <v>OtherRNAM</v>
      </c>
    </row>
    <row r="444" spans="2:38" x14ac:dyDescent="0.25">
      <c r="B444" s="8">
        <f>IF(EffortOutcomesAG0[[#This Row],[Apn]]=0,10,LOG(EffortOutcomesAG0[[#This Row],[Apn]]))</f>
        <v>0.37887333973879961</v>
      </c>
      <c r="C444" s="8">
        <f>IF(EffortOutcomesAG0[[#This Row],[Ein]]=0,10,LOG(EffortOutcomesAG0[[#This Row],[Ein]]))</f>
        <v>10</v>
      </c>
      <c r="D444" s="8">
        <f>IF(EffortOutcomesAG0[[#This Row],[Iin]]=0,10,LOG(EffortOutcomesAG0[[#This Row],[Iin]]))</f>
        <v>10</v>
      </c>
      <c r="E444" s="8">
        <f>Kx-EffortOutcomesAG0[[#This Row],[Xp]]</f>
        <v>-0.37887333973879961</v>
      </c>
      <c r="F444" s="8">
        <f>Ky-EffortOutcomesAG0[[#This Row],[Yp]]</f>
        <v>-11</v>
      </c>
      <c r="G444" s="8">
        <f>Kz-EffortOutcomesAG0[[#This Row],[Zp]]</f>
        <v>-9</v>
      </c>
      <c r="H444" s="8">
        <f>EffortOutcomesAG0[[#This Row],[Kpy]]*KSc-EffortOutcomesAG0[[#This Row],[KPz]]*KSb</f>
        <v>20</v>
      </c>
      <c r="I444" s="8">
        <f>-1*(EffortOutcomesAG0[[#This Row],[KPx]]*KSc-EffortOutcomesAG0[[#This Row],[KPz]]*KSa)</f>
        <v>-0.37887333973879961</v>
      </c>
      <c r="J444" s="8">
        <f>(EffortOutcomesAG0[[#This Row],[KPx]]*$C$2-EffortOutcomesAG0[[#This Row],[Kpy]]*KSa)</f>
        <v>-3.788733397387996</v>
      </c>
      <c r="K444" s="8">
        <f>EffortOutcomesAG0[[#This Row],[Kpy]]*KTc-EffortOutcomesAG0[[#This Row],[KPz]]*KTb</f>
        <v>2</v>
      </c>
      <c r="L444" s="8">
        <f>-1*(EffortOutcomesAG0[[#This Row],[KPx]]*KTc-EffortOutcomesAG0[[#This Row],[KPz]]*KTa)</f>
        <v>-18.378873339738799</v>
      </c>
      <c r="M444" s="8">
        <f>(EffortOutcomesAG0[[#This Row],[KPx]]*KTb-EffortOutcomesAG0[[#This Row],[Kpy]]*KTa)</f>
        <v>22.378873339738799</v>
      </c>
      <c r="N444" s="8">
        <f>-EffortOutcomesAG0[[#This Row],[Xp]]*a+EffortOutcomesAG0[[#This Row],[Yp]]*b+EffortOutcomesAG0[[#This Row],[Zp]]*c_</f>
        <v>40</v>
      </c>
      <c r="O444">
        <f>-IF(EffortOutcomesAG0[[#This Row],[Column2]]&gt;0,1,-1)*SQRT(EffortOutcomesAG0[[#This Row],[KPx''i]]^2+EffortOutcomesAG0[[#This Row],[KPx''j]]^2+EffortOutcomesAG0[[#This Row],[KPx''k]]^2)/Ksmag/Scale</f>
        <v>-14.396146112137927</v>
      </c>
      <c r="P444" s="9">
        <f>SQRT(EffortOutcomesAG0[[#This Row],[Kpy''i]]^2+EffortOutcomesAG0[[#This Row],[KPy''j]]^2+EffortOutcomesAG0[[#This Row],[KPy''k]]^2)/KTmag/Scale</f>
        <v>11.850435696591031</v>
      </c>
      <c r="Q4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4" s="14">
        <v>44912</v>
      </c>
      <c r="U444" s="9" t="s">
        <v>54</v>
      </c>
      <c r="V444" t="s">
        <v>61</v>
      </c>
      <c r="W444" t="s">
        <v>56</v>
      </c>
      <c r="X444">
        <v>0</v>
      </c>
      <c r="Y444">
        <v>0.66666666666666663</v>
      </c>
      <c r="Z444">
        <v>1.5950785714285711</v>
      </c>
      <c r="AA444">
        <v>2.3926178571428567</v>
      </c>
      <c r="AB444">
        <v>3.5889267857142859</v>
      </c>
      <c r="AC444">
        <v>0</v>
      </c>
      <c r="AD444">
        <v>0.27863482865699502</v>
      </c>
      <c r="AE444">
        <v>0.41795224298549266</v>
      </c>
      <c r="AF444">
        <v>0</v>
      </c>
      <c r="AJ444">
        <v>443</v>
      </c>
      <c r="AK444">
        <f>SUBTOTAL(9,EffortOutcomesAG0[[#This Row],[Allocation]:[Iin]])</f>
        <v>8.9398769525948687</v>
      </c>
      <c r="AL444" t="str">
        <f>EffortOutcomesAG0[[#This Row],[WARDS]]&amp;EffortOutcomesAG0[[#This Row],[Role]]&amp;EffortOutcomesAG0[[#This Row],[Shifts]]</f>
        <v>BANKRNAM</v>
      </c>
    </row>
    <row r="445" spans="2:38" x14ac:dyDescent="0.25">
      <c r="B445" s="8">
        <f>IF(EffortOutcomesAG0[[#This Row],[Apn]]=0,10,LOG(EffortOutcomesAG0[[#This Row],[Apn]]))</f>
        <v>0.37887333973879961</v>
      </c>
      <c r="C445" s="8">
        <f>IF(EffortOutcomesAG0[[#This Row],[Ein]]=0,10,LOG(EffortOutcomesAG0[[#This Row],[Ein]]))</f>
        <v>10</v>
      </c>
      <c r="D445" s="8">
        <f>IF(EffortOutcomesAG0[[#This Row],[Iin]]=0,10,LOG(EffortOutcomesAG0[[#This Row],[Iin]]))</f>
        <v>10</v>
      </c>
      <c r="E445" s="8">
        <f>Kx-EffortOutcomesAG0[[#This Row],[Xp]]</f>
        <v>-0.37887333973879961</v>
      </c>
      <c r="F445" s="8">
        <f>Ky-EffortOutcomesAG0[[#This Row],[Yp]]</f>
        <v>-11</v>
      </c>
      <c r="G445" s="8">
        <f>Kz-EffortOutcomesAG0[[#This Row],[Zp]]</f>
        <v>-9</v>
      </c>
      <c r="H445" s="8">
        <f>EffortOutcomesAG0[[#This Row],[Kpy]]*KSc-EffortOutcomesAG0[[#This Row],[KPz]]*KSb</f>
        <v>20</v>
      </c>
      <c r="I445" s="8">
        <f>-1*(EffortOutcomesAG0[[#This Row],[KPx]]*KSc-EffortOutcomesAG0[[#This Row],[KPz]]*KSa)</f>
        <v>-0.37887333973879961</v>
      </c>
      <c r="J445" s="8">
        <f>(EffortOutcomesAG0[[#This Row],[KPx]]*$C$2-EffortOutcomesAG0[[#This Row],[Kpy]]*KSa)</f>
        <v>-3.788733397387996</v>
      </c>
      <c r="K445" s="8">
        <f>EffortOutcomesAG0[[#This Row],[Kpy]]*KTc-EffortOutcomesAG0[[#This Row],[KPz]]*KTb</f>
        <v>2</v>
      </c>
      <c r="L445" s="8">
        <f>-1*(EffortOutcomesAG0[[#This Row],[KPx]]*KTc-EffortOutcomesAG0[[#This Row],[KPz]]*KTa)</f>
        <v>-18.378873339738799</v>
      </c>
      <c r="M445" s="8">
        <f>(EffortOutcomesAG0[[#This Row],[KPx]]*KTb-EffortOutcomesAG0[[#This Row],[Kpy]]*KTa)</f>
        <v>22.378873339738799</v>
      </c>
      <c r="N445" s="8">
        <f>-EffortOutcomesAG0[[#This Row],[Xp]]*a+EffortOutcomesAG0[[#This Row],[Yp]]*b+EffortOutcomesAG0[[#This Row],[Zp]]*c_</f>
        <v>40</v>
      </c>
      <c r="O445">
        <f>-IF(EffortOutcomesAG0[[#This Row],[Column2]]&gt;0,1,-1)*SQRT(EffortOutcomesAG0[[#This Row],[KPx''i]]^2+EffortOutcomesAG0[[#This Row],[KPx''j]]^2+EffortOutcomesAG0[[#This Row],[KPx''k]]^2)/Ksmag/Scale</f>
        <v>-14.396146112137927</v>
      </c>
      <c r="P445" s="9">
        <f>SQRT(EffortOutcomesAG0[[#This Row],[Kpy''i]]^2+EffortOutcomesAG0[[#This Row],[KPy''j]]^2+EffortOutcomesAG0[[#This Row],[KPy''k]]^2)/KTmag/Scale</f>
        <v>11.850435696591031</v>
      </c>
      <c r="Q4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5" s="14">
        <v>44912</v>
      </c>
      <c r="U445" s="9" t="s">
        <v>57</v>
      </c>
      <c r="V445" t="s">
        <v>61</v>
      </c>
      <c r="W445" t="s">
        <v>56</v>
      </c>
      <c r="X445">
        <v>0</v>
      </c>
      <c r="Y445">
        <v>0.66666666666666663</v>
      </c>
      <c r="Z445">
        <v>1.5950785714285711</v>
      </c>
      <c r="AA445">
        <v>2.3926178571428567</v>
      </c>
      <c r="AB445">
        <v>3.5889267857142859</v>
      </c>
      <c r="AC445">
        <v>0</v>
      </c>
      <c r="AD445">
        <v>0.27863482865699502</v>
      </c>
      <c r="AE445">
        <v>0.41795224298549266</v>
      </c>
      <c r="AF445">
        <v>0</v>
      </c>
      <c r="AJ445">
        <v>444</v>
      </c>
      <c r="AK445">
        <f>SUBTOTAL(9,EffortOutcomesAG0[[#This Row],[Allocation]:[Iin]])</f>
        <v>8.9398769525948687</v>
      </c>
      <c r="AL445" t="str">
        <f>EffortOutcomesAG0[[#This Row],[WARDS]]&amp;EffortOutcomesAG0[[#This Row],[Role]]&amp;EffortOutcomesAG0[[#This Row],[Shifts]]</f>
        <v>WATTRNAM</v>
      </c>
    </row>
    <row r="446" spans="2:38" x14ac:dyDescent="0.25">
      <c r="B446" s="8">
        <f>IF(EffortOutcomesAG0[[#This Row],[Apn]]=0,10,LOG(EffortOutcomesAG0[[#This Row],[Apn]]))</f>
        <v>4.8805135918009522E-2</v>
      </c>
      <c r="C446" s="8">
        <f>IF(EffortOutcomesAG0[[#This Row],[Ein]]=0,10,LOG(EffortOutcomesAG0[[#This Row],[Ein]]))</f>
        <v>10</v>
      </c>
      <c r="D446" s="8">
        <f>IF(EffortOutcomesAG0[[#This Row],[Iin]]=0,10,LOG(EffortOutcomesAG0[[#This Row],[Iin]]))</f>
        <v>10</v>
      </c>
      <c r="E446" s="8">
        <f>Kx-EffortOutcomesAG0[[#This Row],[Xp]]</f>
        <v>-4.8805135918009522E-2</v>
      </c>
      <c r="F446" s="8">
        <f>Ky-EffortOutcomesAG0[[#This Row],[Yp]]</f>
        <v>-11</v>
      </c>
      <c r="G446" s="8">
        <f>Kz-EffortOutcomesAG0[[#This Row],[Zp]]</f>
        <v>-9</v>
      </c>
      <c r="H446" s="8">
        <f>EffortOutcomesAG0[[#This Row],[Kpy]]*KSc-EffortOutcomesAG0[[#This Row],[KPz]]*KSb</f>
        <v>20</v>
      </c>
      <c r="I446" s="8">
        <f>-1*(EffortOutcomesAG0[[#This Row],[KPx]]*KSc-EffortOutcomesAG0[[#This Row],[KPz]]*KSa)</f>
        <v>-4.8805135918009522E-2</v>
      </c>
      <c r="J446" s="8">
        <f>(EffortOutcomesAG0[[#This Row],[KPx]]*$C$2-EffortOutcomesAG0[[#This Row],[Kpy]]*KSa)</f>
        <v>-0.48805135918009523</v>
      </c>
      <c r="K446" s="8">
        <f>EffortOutcomesAG0[[#This Row],[Kpy]]*KTc-EffortOutcomesAG0[[#This Row],[KPz]]*KTb</f>
        <v>2</v>
      </c>
      <c r="L446" s="8">
        <f>-1*(EffortOutcomesAG0[[#This Row],[KPx]]*KTc-EffortOutcomesAG0[[#This Row],[KPz]]*KTa)</f>
        <v>-18.048805135918009</v>
      </c>
      <c r="M446" s="8">
        <f>(EffortOutcomesAG0[[#This Row],[KPx]]*KTb-EffortOutcomesAG0[[#This Row],[Kpy]]*KTa)</f>
        <v>22.048805135918009</v>
      </c>
      <c r="N446" s="8">
        <f>-EffortOutcomesAG0[[#This Row],[Xp]]*a+EffortOutcomesAG0[[#This Row],[Yp]]*b+EffortOutcomesAG0[[#This Row],[Zp]]*c_</f>
        <v>40</v>
      </c>
      <c r="O446">
        <f>-IF(EffortOutcomesAG0[[#This Row],[Column2]]&gt;0,1,-1)*SQRT(EffortOutcomesAG0[[#This Row],[KPx''i]]^2+EffortOutcomesAG0[[#This Row],[KPx''j]]^2+EffortOutcomesAG0[[#This Row],[KPx''k]]^2)/Ksmag/Scale</f>
        <v>-14.146387808739188</v>
      </c>
      <c r="P446" s="9">
        <f>SQRT(EffortOutcomesAG0[[#This Row],[Kpy''i]]^2+EffortOutcomesAG0[[#This Row],[KPy''j]]^2+EffortOutcomesAG0[[#This Row],[KPy''k]]^2)/KTmag/Scale</f>
        <v>11.661254754928283</v>
      </c>
      <c r="Q4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6" s="14">
        <v>44913</v>
      </c>
      <c r="U446" s="9" t="s">
        <v>58</v>
      </c>
      <c r="V446" t="s">
        <v>61</v>
      </c>
      <c r="W446" t="s">
        <v>56</v>
      </c>
      <c r="X446">
        <v>0</v>
      </c>
      <c r="Y446">
        <v>0.66666666666666663</v>
      </c>
      <c r="Z446">
        <v>0.74595714285714287</v>
      </c>
      <c r="AA446">
        <v>1.1189357142857144</v>
      </c>
      <c r="AB446">
        <v>1.6784035714285717</v>
      </c>
      <c r="AC446">
        <v>0</v>
      </c>
      <c r="AD446">
        <v>0.59580426127719144</v>
      </c>
      <c r="AE446">
        <v>0.89370639191578727</v>
      </c>
      <c r="AF446">
        <v>0</v>
      </c>
      <c r="AJ446">
        <v>445</v>
      </c>
      <c r="AK446">
        <f>SUBTOTAL(9,EffortOutcomesAG0[[#This Row],[Allocation]:[Iin]])</f>
        <v>5.6994737484310747</v>
      </c>
      <c r="AL446" t="str">
        <f>EffortOutcomesAG0[[#This Row],[WARDS]]&amp;EffortOutcomesAG0[[#This Row],[Role]]&amp;EffortOutcomesAG0[[#This Row],[Shifts]]</f>
        <v>WARARNAM</v>
      </c>
    </row>
    <row r="447" spans="2:38" x14ac:dyDescent="0.25">
      <c r="B447" s="8">
        <f>IF(EffortOutcomesAG0[[#This Row],[Apn]]=0,10,LOG(EffortOutcomesAG0[[#This Row],[Apn]]))</f>
        <v>10</v>
      </c>
      <c r="C447" s="8">
        <f>IF(EffortOutcomesAG0[[#This Row],[Ein]]=0,10,LOG(EffortOutcomesAG0[[#This Row],[Ein]]))</f>
        <v>10</v>
      </c>
      <c r="D447" s="8">
        <f>IF(EffortOutcomesAG0[[#This Row],[Iin]]=0,10,LOG(EffortOutcomesAG0[[#This Row],[Iin]]))</f>
        <v>10</v>
      </c>
      <c r="E447" s="8">
        <f>Kx-EffortOutcomesAG0[[#This Row],[Xp]]</f>
        <v>-10</v>
      </c>
      <c r="F447" s="8">
        <f>Ky-EffortOutcomesAG0[[#This Row],[Yp]]</f>
        <v>-11</v>
      </c>
      <c r="G447" s="8">
        <f>Kz-EffortOutcomesAG0[[#This Row],[Zp]]</f>
        <v>-9</v>
      </c>
      <c r="H447" s="8">
        <f>EffortOutcomesAG0[[#This Row],[Kpy]]*KSc-EffortOutcomesAG0[[#This Row],[KPz]]*KSb</f>
        <v>20</v>
      </c>
      <c r="I447" s="8">
        <f>-1*(EffortOutcomesAG0[[#This Row],[KPx]]*KSc-EffortOutcomesAG0[[#This Row],[KPz]]*KSa)</f>
        <v>-10</v>
      </c>
      <c r="J447" s="8">
        <f>(EffortOutcomesAG0[[#This Row],[KPx]]*$C$2-EffortOutcomesAG0[[#This Row],[Kpy]]*KSa)</f>
        <v>-100</v>
      </c>
      <c r="K447" s="8">
        <f>EffortOutcomesAG0[[#This Row],[Kpy]]*KTc-EffortOutcomesAG0[[#This Row],[KPz]]*KTb</f>
        <v>2</v>
      </c>
      <c r="L447" s="8">
        <f>-1*(EffortOutcomesAG0[[#This Row],[KPx]]*KTc-EffortOutcomesAG0[[#This Row],[KPz]]*KTa)</f>
        <v>-28</v>
      </c>
      <c r="M447" s="8">
        <f>(EffortOutcomesAG0[[#This Row],[KPx]]*KTb-EffortOutcomesAG0[[#This Row],[Kpy]]*KTa)</f>
        <v>32</v>
      </c>
      <c r="N447" s="8">
        <f>-EffortOutcomesAG0[[#This Row],[Xp]]*a+EffortOutcomesAG0[[#This Row],[Yp]]*b+EffortOutcomesAG0[[#This Row],[Zp]]*c_</f>
        <v>40</v>
      </c>
      <c r="O447">
        <f>-IF(EffortOutcomesAG0[[#This Row],[Column2]]&gt;0,1,-1)*SQRT(EffortOutcomesAG0[[#This Row],[KPx''i]]^2+EffortOutcomesAG0[[#This Row],[KPx''j]]^2+EffortOutcomesAG0[[#This Row],[KPx''k]]^2)/Ksmag/Scale</f>
        <v>-72.456883730947197</v>
      </c>
      <c r="P447" s="9">
        <f>SQRT(EffortOutcomesAG0[[#This Row],[Kpy''i]]^2+EffortOutcomesAG0[[#This Row],[KPy''j]]^2+EffortOutcomesAG0[[#This Row],[KPy''k]]^2)/KTmag/Scale</f>
        <v>17.37814719698277</v>
      </c>
      <c r="Q4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7" s="14">
        <v>44913</v>
      </c>
      <c r="U447" s="9" t="s">
        <v>76</v>
      </c>
      <c r="V447" t="s">
        <v>61</v>
      </c>
      <c r="W447" t="s">
        <v>56</v>
      </c>
      <c r="X447">
        <v>0</v>
      </c>
      <c r="Y447">
        <v>0</v>
      </c>
      <c r="Z447">
        <v>0</v>
      </c>
      <c r="AJ447">
        <v>446</v>
      </c>
      <c r="AK447">
        <f>SUBTOTAL(9,EffortOutcomesAG0[[#This Row],[Allocation]:[Iin]])</f>
        <v>0</v>
      </c>
      <c r="AL447" t="str">
        <f>EffortOutcomesAG0[[#This Row],[WARDS]]&amp;EffortOutcomesAG0[[#This Row],[Role]]&amp;EffortOutcomesAG0[[#This Row],[Shifts]]</f>
        <v>OtherRNAM</v>
      </c>
    </row>
    <row r="448" spans="2:38" x14ac:dyDescent="0.25">
      <c r="B448" s="8">
        <f>IF(EffortOutcomesAG0[[#This Row],[Apn]]=0,10,LOG(EffortOutcomesAG0[[#This Row],[Apn]]))</f>
        <v>4.8805135918009522E-2</v>
      </c>
      <c r="C448" s="8">
        <f>IF(EffortOutcomesAG0[[#This Row],[Ein]]=0,10,LOG(EffortOutcomesAG0[[#This Row],[Ein]]))</f>
        <v>10</v>
      </c>
      <c r="D448" s="8">
        <f>IF(EffortOutcomesAG0[[#This Row],[Iin]]=0,10,LOG(EffortOutcomesAG0[[#This Row],[Iin]]))</f>
        <v>10</v>
      </c>
      <c r="E448" s="8">
        <f>Kx-EffortOutcomesAG0[[#This Row],[Xp]]</f>
        <v>-4.8805135918009522E-2</v>
      </c>
      <c r="F448" s="8">
        <f>Ky-EffortOutcomesAG0[[#This Row],[Yp]]</f>
        <v>-11</v>
      </c>
      <c r="G448" s="8">
        <f>Kz-EffortOutcomesAG0[[#This Row],[Zp]]</f>
        <v>-9</v>
      </c>
      <c r="H448" s="8">
        <f>EffortOutcomesAG0[[#This Row],[Kpy]]*KSc-EffortOutcomesAG0[[#This Row],[KPz]]*KSb</f>
        <v>20</v>
      </c>
      <c r="I448" s="8">
        <f>-1*(EffortOutcomesAG0[[#This Row],[KPx]]*KSc-EffortOutcomesAG0[[#This Row],[KPz]]*KSa)</f>
        <v>-4.8805135918009522E-2</v>
      </c>
      <c r="J448" s="8">
        <f>(EffortOutcomesAG0[[#This Row],[KPx]]*$C$2-EffortOutcomesAG0[[#This Row],[Kpy]]*KSa)</f>
        <v>-0.48805135918009523</v>
      </c>
      <c r="K448" s="8">
        <f>EffortOutcomesAG0[[#This Row],[Kpy]]*KTc-EffortOutcomesAG0[[#This Row],[KPz]]*KTb</f>
        <v>2</v>
      </c>
      <c r="L448" s="8">
        <f>-1*(EffortOutcomesAG0[[#This Row],[KPx]]*KTc-EffortOutcomesAG0[[#This Row],[KPz]]*KTa)</f>
        <v>-18.048805135918009</v>
      </c>
      <c r="M448" s="8">
        <f>(EffortOutcomesAG0[[#This Row],[KPx]]*KTb-EffortOutcomesAG0[[#This Row],[Kpy]]*KTa)</f>
        <v>22.048805135918009</v>
      </c>
      <c r="N448" s="8">
        <f>-EffortOutcomesAG0[[#This Row],[Xp]]*a+EffortOutcomesAG0[[#This Row],[Yp]]*b+EffortOutcomesAG0[[#This Row],[Zp]]*c_</f>
        <v>40</v>
      </c>
      <c r="O448">
        <f>-IF(EffortOutcomesAG0[[#This Row],[Column2]]&gt;0,1,-1)*SQRT(EffortOutcomesAG0[[#This Row],[KPx''i]]^2+EffortOutcomesAG0[[#This Row],[KPx''j]]^2+EffortOutcomesAG0[[#This Row],[KPx''k]]^2)/Ksmag/Scale</f>
        <v>-14.146387808739188</v>
      </c>
      <c r="P448" s="9">
        <f>SQRT(EffortOutcomesAG0[[#This Row],[Kpy''i]]^2+EffortOutcomesAG0[[#This Row],[KPy''j]]^2+EffortOutcomesAG0[[#This Row],[KPy''k]]^2)/KTmag/Scale</f>
        <v>11.661254754928283</v>
      </c>
      <c r="Q4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8" s="14">
        <v>44913</v>
      </c>
      <c r="U448" s="9" t="s">
        <v>54</v>
      </c>
      <c r="V448" t="s">
        <v>61</v>
      </c>
      <c r="W448" t="s">
        <v>56</v>
      </c>
      <c r="X448">
        <v>0</v>
      </c>
      <c r="Y448">
        <v>0.66666666666666663</v>
      </c>
      <c r="Z448">
        <v>0.74595714285714287</v>
      </c>
      <c r="AA448">
        <v>1.1189357142857144</v>
      </c>
      <c r="AB448">
        <v>1.6784035714285717</v>
      </c>
      <c r="AC448">
        <v>0</v>
      </c>
      <c r="AD448">
        <v>0.59580426127719144</v>
      </c>
      <c r="AE448">
        <v>0.89370639191578727</v>
      </c>
      <c r="AF448">
        <v>0</v>
      </c>
      <c r="AJ448">
        <v>447</v>
      </c>
      <c r="AK448">
        <f>SUBTOTAL(9,EffortOutcomesAG0[[#This Row],[Allocation]:[Iin]])</f>
        <v>5.6994737484310747</v>
      </c>
      <c r="AL448" t="str">
        <f>EffortOutcomesAG0[[#This Row],[WARDS]]&amp;EffortOutcomesAG0[[#This Row],[Role]]&amp;EffortOutcomesAG0[[#This Row],[Shifts]]</f>
        <v>BANKRNAM</v>
      </c>
    </row>
    <row r="449" spans="2:38" x14ac:dyDescent="0.25">
      <c r="B449" s="8">
        <f>IF(EffortOutcomesAG0[[#This Row],[Apn]]=0,10,LOG(EffortOutcomesAG0[[#This Row],[Apn]]))</f>
        <v>4.8805135918009522E-2</v>
      </c>
      <c r="C449" s="8">
        <f>IF(EffortOutcomesAG0[[#This Row],[Ein]]=0,10,LOG(EffortOutcomesAG0[[#This Row],[Ein]]))</f>
        <v>10</v>
      </c>
      <c r="D449" s="8">
        <f>IF(EffortOutcomesAG0[[#This Row],[Iin]]=0,10,LOG(EffortOutcomesAG0[[#This Row],[Iin]]))</f>
        <v>10</v>
      </c>
      <c r="E449" s="8">
        <f>Kx-EffortOutcomesAG0[[#This Row],[Xp]]</f>
        <v>-4.8805135918009522E-2</v>
      </c>
      <c r="F449" s="8">
        <f>Ky-EffortOutcomesAG0[[#This Row],[Yp]]</f>
        <v>-11</v>
      </c>
      <c r="G449" s="8">
        <f>Kz-EffortOutcomesAG0[[#This Row],[Zp]]</f>
        <v>-9</v>
      </c>
      <c r="H449" s="8">
        <f>EffortOutcomesAG0[[#This Row],[Kpy]]*KSc-EffortOutcomesAG0[[#This Row],[KPz]]*KSb</f>
        <v>20</v>
      </c>
      <c r="I449" s="8">
        <f>-1*(EffortOutcomesAG0[[#This Row],[KPx]]*KSc-EffortOutcomesAG0[[#This Row],[KPz]]*KSa)</f>
        <v>-4.8805135918009522E-2</v>
      </c>
      <c r="J449" s="8">
        <f>(EffortOutcomesAG0[[#This Row],[KPx]]*$C$2-EffortOutcomesAG0[[#This Row],[Kpy]]*KSa)</f>
        <v>-0.48805135918009523</v>
      </c>
      <c r="K449" s="8">
        <f>EffortOutcomesAG0[[#This Row],[Kpy]]*KTc-EffortOutcomesAG0[[#This Row],[KPz]]*KTb</f>
        <v>2</v>
      </c>
      <c r="L449" s="8">
        <f>-1*(EffortOutcomesAG0[[#This Row],[KPx]]*KTc-EffortOutcomesAG0[[#This Row],[KPz]]*KTa)</f>
        <v>-18.048805135918009</v>
      </c>
      <c r="M449" s="8">
        <f>(EffortOutcomesAG0[[#This Row],[KPx]]*KTb-EffortOutcomesAG0[[#This Row],[Kpy]]*KTa)</f>
        <v>22.048805135918009</v>
      </c>
      <c r="N449" s="8">
        <f>-EffortOutcomesAG0[[#This Row],[Xp]]*a+EffortOutcomesAG0[[#This Row],[Yp]]*b+EffortOutcomesAG0[[#This Row],[Zp]]*c_</f>
        <v>40</v>
      </c>
      <c r="O449">
        <f>-IF(EffortOutcomesAG0[[#This Row],[Column2]]&gt;0,1,-1)*SQRT(EffortOutcomesAG0[[#This Row],[KPx''i]]^2+EffortOutcomesAG0[[#This Row],[KPx''j]]^2+EffortOutcomesAG0[[#This Row],[KPx''k]]^2)/Ksmag/Scale</f>
        <v>-14.146387808739188</v>
      </c>
      <c r="P449" s="9">
        <f>SQRT(EffortOutcomesAG0[[#This Row],[Kpy''i]]^2+EffortOutcomesAG0[[#This Row],[KPy''j]]^2+EffortOutcomesAG0[[#This Row],[KPy''k]]^2)/KTmag/Scale</f>
        <v>11.661254754928283</v>
      </c>
      <c r="Q4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9" s="14">
        <v>44913</v>
      </c>
      <c r="U449" s="9" t="s">
        <v>57</v>
      </c>
      <c r="V449" t="s">
        <v>61</v>
      </c>
      <c r="W449" t="s">
        <v>56</v>
      </c>
      <c r="X449">
        <v>0</v>
      </c>
      <c r="Y449">
        <v>0.66666666666666663</v>
      </c>
      <c r="Z449">
        <v>0.74595714285714287</v>
      </c>
      <c r="AA449">
        <v>1.1189357142857144</v>
      </c>
      <c r="AB449">
        <v>1.6784035714285717</v>
      </c>
      <c r="AC449">
        <v>0</v>
      </c>
      <c r="AD449">
        <v>0.59580426127719144</v>
      </c>
      <c r="AE449">
        <v>0.89370639191578727</v>
      </c>
      <c r="AF449">
        <v>0</v>
      </c>
      <c r="AJ449">
        <v>448</v>
      </c>
      <c r="AK449">
        <f>SUBTOTAL(9,EffortOutcomesAG0[[#This Row],[Allocation]:[Iin]])</f>
        <v>5.6994737484310747</v>
      </c>
      <c r="AL449" t="str">
        <f>EffortOutcomesAG0[[#This Row],[WARDS]]&amp;EffortOutcomesAG0[[#This Row],[Role]]&amp;EffortOutcomesAG0[[#This Row],[Shifts]]</f>
        <v>WATTRNAM</v>
      </c>
    </row>
    <row r="450" spans="2:38" x14ac:dyDescent="0.25">
      <c r="B450" s="8">
        <f>IF(EffortOutcomesAG0[[#This Row],[Apn]]=0,10,LOG(EffortOutcomesAG0[[#This Row],[Apn]]))</f>
        <v>0.14386314406447248</v>
      </c>
      <c r="C450" s="8">
        <f>IF(EffortOutcomesAG0[[#This Row],[Ein]]=0,10,LOG(EffortOutcomesAG0[[#This Row],[Ein]]))</f>
        <v>10</v>
      </c>
      <c r="D450" s="8">
        <f>IF(EffortOutcomesAG0[[#This Row],[Iin]]=0,10,LOG(EffortOutcomesAG0[[#This Row],[Iin]]))</f>
        <v>10</v>
      </c>
      <c r="E450" s="8">
        <f>Kx-EffortOutcomesAG0[[#This Row],[Xp]]</f>
        <v>-0.14386314406447248</v>
      </c>
      <c r="F450" s="8">
        <f>Ky-EffortOutcomesAG0[[#This Row],[Yp]]</f>
        <v>-11</v>
      </c>
      <c r="G450" s="8">
        <f>Kz-EffortOutcomesAG0[[#This Row],[Zp]]</f>
        <v>-9</v>
      </c>
      <c r="H450" s="8">
        <f>EffortOutcomesAG0[[#This Row],[Kpy]]*KSc-EffortOutcomesAG0[[#This Row],[KPz]]*KSb</f>
        <v>20</v>
      </c>
      <c r="I450" s="8">
        <f>-1*(EffortOutcomesAG0[[#This Row],[KPx]]*KSc-EffortOutcomesAG0[[#This Row],[KPz]]*KSa)</f>
        <v>-0.14386314406447248</v>
      </c>
      <c r="J450" s="8">
        <f>(EffortOutcomesAG0[[#This Row],[KPx]]*$C$2-EffortOutcomesAG0[[#This Row],[Kpy]]*KSa)</f>
        <v>-1.4386314406447247</v>
      </c>
      <c r="K450" s="8">
        <f>EffortOutcomesAG0[[#This Row],[Kpy]]*KTc-EffortOutcomesAG0[[#This Row],[KPz]]*KTb</f>
        <v>2</v>
      </c>
      <c r="L450" s="8">
        <f>-1*(EffortOutcomesAG0[[#This Row],[KPx]]*KTc-EffortOutcomesAG0[[#This Row],[KPz]]*KTa)</f>
        <v>-18.143863144064472</v>
      </c>
      <c r="M450" s="8">
        <f>(EffortOutcomesAG0[[#This Row],[KPx]]*KTb-EffortOutcomesAG0[[#This Row],[Kpy]]*KTa)</f>
        <v>22.143863144064472</v>
      </c>
      <c r="N450" s="8">
        <f>-EffortOutcomesAG0[[#This Row],[Xp]]*a+EffortOutcomesAG0[[#This Row],[Yp]]*b+EffortOutcomesAG0[[#This Row],[Zp]]*c_</f>
        <v>40</v>
      </c>
      <c r="O450">
        <f>-IF(EffortOutcomesAG0[[#This Row],[Column2]]&gt;0,1,-1)*SQRT(EffortOutcomesAG0[[#This Row],[KPx''i]]^2+EffortOutcomesAG0[[#This Row],[KPx''j]]^2+EffortOutcomesAG0[[#This Row],[KPx''k]]^2)/Ksmag/Scale</f>
        <v>-14.179040112543436</v>
      </c>
      <c r="P450" s="9">
        <f>SQRT(EffortOutcomesAG0[[#This Row],[Kpy''i]]^2+EffortOutcomesAG0[[#This Row],[KPy''j]]^2+EffortOutcomesAG0[[#This Row],[KPy''k]]^2)/KTmag/Scale</f>
        <v>11.715733329826165</v>
      </c>
      <c r="Q4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0" s="14">
        <v>44914</v>
      </c>
      <c r="U450" s="9" t="s">
        <v>58</v>
      </c>
      <c r="V450" t="s">
        <v>61</v>
      </c>
      <c r="W450" t="s">
        <v>56</v>
      </c>
      <c r="X450">
        <v>0</v>
      </c>
      <c r="Y450">
        <v>0.66666666666666663</v>
      </c>
      <c r="Z450">
        <v>0.92847857142857138</v>
      </c>
      <c r="AA450">
        <v>1.3927178571428571</v>
      </c>
      <c r="AB450">
        <v>2.089076785714286</v>
      </c>
      <c r="AC450">
        <v>0</v>
      </c>
      <c r="AD450">
        <v>0.47868034666714532</v>
      </c>
      <c r="AE450">
        <v>0.71802052000071803</v>
      </c>
      <c r="AF450">
        <v>0</v>
      </c>
      <c r="AJ450">
        <v>449</v>
      </c>
      <c r="AK450">
        <f>SUBTOTAL(9,EffortOutcomesAG0[[#This Row],[Allocation]:[Iin]])</f>
        <v>6.2736407476202443</v>
      </c>
      <c r="AL450" t="str">
        <f>EffortOutcomesAG0[[#This Row],[WARDS]]&amp;EffortOutcomesAG0[[#This Row],[Role]]&amp;EffortOutcomesAG0[[#This Row],[Shifts]]</f>
        <v>WARARNAM</v>
      </c>
    </row>
    <row r="451" spans="2:38" x14ac:dyDescent="0.25">
      <c r="B451" s="8">
        <f>IF(EffortOutcomesAG0[[#This Row],[Apn]]=0,10,LOG(EffortOutcomesAG0[[#This Row],[Apn]]))</f>
        <v>10</v>
      </c>
      <c r="C451" s="8">
        <f>IF(EffortOutcomesAG0[[#This Row],[Ein]]=0,10,LOG(EffortOutcomesAG0[[#This Row],[Ein]]))</f>
        <v>10</v>
      </c>
      <c r="D451" s="8">
        <f>IF(EffortOutcomesAG0[[#This Row],[Iin]]=0,10,LOG(EffortOutcomesAG0[[#This Row],[Iin]]))</f>
        <v>10</v>
      </c>
      <c r="E451" s="8">
        <f>Kx-EffortOutcomesAG0[[#This Row],[Xp]]</f>
        <v>-10</v>
      </c>
      <c r="F451" s="8">
        <f>Ky-EffortOutcomesAG0[[#This Row],[Yp]]</f>
        <v>-11</v>
      </c>
      <c r="G451" s="8">
        <f>Kz-EffortOutcomesAG0[[#This Row],[Zp]]</f>
        <v>-9</v>
      </c>
      <c r="H451" s="8">
        <f>EffortOutcomesAG0[[#This Row],[Kpy]]*KSc-EffortOutcomesAG0[[#This Row],[KPz]]*KSb</f>
        <v>20</v>
      </c>
      <c r="I451" s="8">
        <f>-1*(EffortOutcomesAG0[[#This Row],[KPx]]*KSc-EffortOutcomesAG0[[#This Row],[KPz]]*KSa)</f>
        <v>-10</v>
      </c>
      <c r="J451" s="8">
        <f>(EffortOutcomesAG0[[#This Row],[KPx]]*$C$2-EffortOutcomesAG0[[#This Row],[Kpy]]*KSa)</f>
        <v>-100</v>
      </c>
      <c r="K451" s="8">
        <f>EffortOutcomesAG0[[#This Row],[Kpy]]*KTc-EffortOutcomesAG0[[#This Row],[KPz]]*KTb</f>
        <v>2</v>
      </c>
      <c r="L451" s="8">
        <f>-1*(EffortOutcomesAG0[[#This Row],[KPx]]*KTc-EffortOutcomesAG0[[#This Row],[KPz]]*KTa)</f>
        <v>-28</v>
      </c>
      <c r="M451" s="8">
        <f>(EffortOutcomesAG0[[#This Row],[KPx]]*KTb-EffortOutcomesAG0[[#This Row],[Kpy]]*KTa)</f>
        <v>32</v>
      </c>
      <c r="N451" s="8">
        <f>-EffortOutcomesAG0[[#This Row],[Xp]]*a+EffortOutcomesAG0[[#This Row],[Yp]]*b+EffortOutcomesAG0[[#This Row],[Zp]]*c_</f>
        <v>40</v>
      </c>
      <c r="O451">
        <f>-IF(EffortOutcomesAG0[[#This Row],[Column2]]&gt;0,1,-1)*SQRT(EffortOutcomesAG0[[#This Row],[KPx''i]]^2+EffortOutcomesAG0[[#This Row],[KPx''j]]^2+EffortOutcomesAG0[[#This Row],[KPx''k]]^2)/Ksmag/Scale</f>
        <v>-72.456883730947197</v>
      </c>
      <c r="P451" s="9">
        <f>SQRT(EffortOutcomesAG0[[#This Row],[Kpy''i]]^2+EffortOutcomesAG0[[#This Row],[KPy''j]]^2+EffortOutcomesAG0[[#This Row],[KPy''k]]^2)/KTmag/Scale</f>
        <v>17.37814719698277</v>
      </c>
      <c r="Q4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1" s="14">
        <v>44914</v>
      </c>
      <c r="U451" s="9" t="s">
        <v>76</v>
      </c>
      <c r="V451" t="s">
        <v>61</v>
      </c>
      <c r="W451" t="s">
        <v>56</v>
      </c>
      <c r="X451">
        <v>0</v>
      </c>
      <c r="Y451">
        <v>0</v>
      </c>
      <c r="Z451">
        <v>0</v>
      </c>
      <c r="AJ451">
        <v>450</v>
      </c>
      <c r="AK451">
        <f>SUBTOTAL(9,EffortOutcomesAG0[[#This Row],[Allocation]:[Iin]])</f>
        <v>0</v>
      </c>
      <c r="AL451" t="str">
        <f>EffortOutcomesAG0[[#This Row],[WARDS]]&amp;EffortOutcomesAG0[[#This Row],[Role]]&amp;EffortOutcomesAG0[[#This Row],[Shifts]]</f>
        <v>OtherRNAM</v>
      </c>
    </row>
    <row r="452" spans="2:38" x14ac:dyDescent="0.25">
      <c r="B452" s="8">
        <f>IF(EffortOutcomesAG0[[#This Row],[Apn]]=0,10,LOG(EffortOutcomesAG0[[#This Row],[Apn]]))</f>
        <v>0.14386314406447248</v>
      </c>
      <c r="C452" s="8">
        <f>IF(EffortOutcomesAG0[[#This Row],[Ein]]=0,10,LOG(EffortOutcomesAG0[[#This Row],[Ein]]))</f>
        <v>10</v>
      </c>
      <c r="D452" s="8">
        <f>IF(EffortOutcomesAG0[[#This Row],[Iin]]=0,10,LOG(EffortOutcomesAG0[[#This Row],[Iin]]))</f>
        <v>10</v>
      </c>
      <c r="E452" s="8">
        <f>Kx-EffortOutcomesAG0[[#This Row],[Xp]]</f>
        <v>-0.14386314406447248</v>
      </c>
      <c r="F452" s="8">
        <f>Ky-EffortOutcomesAG0[[#This Row],[Yp]]</f>
        <v>-11</v>
      </c>
      <c r="G452" s="8">
        <f>Kz-EffortOutcomesAG0[[#This Row],[Zp]]</f>
        <v>-9</v>
      </c>
      <c r="H452" s="8">
        <f>EffortOutcomesAG0[[#This Row],[Kpy]]*KSc-EffortOutcomesAG0[[#This Row],[KPz]]*KSb</f>
        <v>20</v>
      </c>
      <c r="I452" s="8">
        <f>-1*(EffortOutcomesAG0[[#This Row],[KPx]]*KSc-EffortOutcomesAG0[[#This Row],[KPz]]*KSa)</f>
        <v>-0.14386314406447248</v>
      </c>
      <c r="J452" s="8">
        <f>(EffortOutcomesAG0[[#This Row],[KPx]]*$C$2-EffortOutcomesAG0[[#This Row],[Kpy]]*KSa)</f>
        <v>-1.4386314406447247</v>
      </c>
      <c r="K452" s="8">
        <f>EffortOutcomesAG0[[#This Row],[Kpy]]*KTc-EffortOutcomesAG0[[#This Row],[KPz]]*KTb</f>
        <v>2</v>
      </c>
      <c r="L452" s="8">
        <f>-1*(EffortOutcomesAG0[[#This Row],[KPx]]*KTc-EffortOutcomesAG0[[#This Row],[KPz]]*KTa)</f>
        <v>-18.143863144064472</v>
      </c>
      <c r="M452" s="8">
        <f>(EffortOutcomesAG0[[#This Row],[KPx]]*KTb-EffortOutcomesAG0[[#This Row],[Kpy]]*KTa)</f>
        <v>22.143863144064472</v>
      </c>
      <c r="N452" s="8">
        <f>-EffortOutcomesAG0[[#This Row],[Xp]]*a+EffortOutcomesAG0[[#This Row],[Yp]]*b+EffortOutcomesAG0[[#This Row],[Zp]]*c_</f>
        <v>40</v>
      </c>
      <c r="O452">
        <f>-IF(EffortOutcomesAG0[[#This Row],[Column2]]&gt;0,1,-1)*SQRT(EffortOutcomesAG0[[#This Row],[KPx''i]]^2+EffortOutcomesAG0[[#This Row],[KPx''j]]^2+EffortOutcomesAG0[[#This Row],[KPx''k]]^2)/Ksmag/Scale</f>
        <v>-14.179040112543436</v>
      </c>
      <c r="P452" s="9">
        <f>SQRT(EffortOutcomesAG0[[#This Row],[Kpy''i]]^2+EffortOutcomesAG0[[#This Row],[KPy''j]]^2+EffortOutcomesAG0[[#This Row],[KPy''k]]^2)/KTmag/Scale</f>
        <v>11.715733329826165</v>
      </c>
      <c r="Q4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2" s="14">
        <v>44914</v>
      </c>
      <c r="U452" s="9" t="s">
        <v>54</v>
      </c>
      <c r="V452" t="s">
        <v>61</v>
      </c>
      <c r="W452" t="s">
        <v>56</v>
      </c>
      <c r="X452">
        <v>0</v>
      </c>
      <c r="Y452">
        <v>0.66666666666666663</v>
      </c>
      <c r="Z452">
        <v>0.92847857142857138</v>
      </c>
      <c r="AA452">
        <v>1.3927178571428571</v>
      </c>
      <c r="AB452">
        <v>2.089076785714286</v>
      </c>
      <c r="AC452">
        <v>0</v>
      </c>
      <c r="AD452">
        <v>0.47868034666714532</v>
      </c>
      <c r="AE452">
        <v>0.71802052000071803</v>
      </c>
      <c r="AF452">
        <v>0</v>
      </c>
      <c r="AJ452">
        <v>451</v>
      </c>
      <c r="AK452">
        <f>SUBTOTAL(9,EffortOutcomesAG0[[#This Row],[Allocation]:[Iin]])</f>
        <v>6.2736407476202443</v>
      </c>
      <c r="AL452" t="str">
        <f>EffortOutcomesAG0[[#This Row],[WARDS]]&amp;EffortOutcomesAG0[[#This Row],[Role]]&amp;EffortOutcomesAG0[[#This Row],[Shifts]]</f>
        <v>BANKRNAM</v>
      </c>
    </row>
    <row r="453" spans="2:38" x14ac:dyDescent="0.25">
      <c r="B453" s="8">
        <f>IF(EffortOutcomesAG0[[#This Row],[Apn]]=0,10,LOG(EffortOutcomesAG0[[#This Row],[Apn]]))</f>
        <v>0.14386314406447248</v>
      </c>
      <c r="C453" s="8">
        <f>IF(EffortOutcomesAG0[[#This Row],[Ein]]=0,10,LOG(EffortOutcomesAG0[[#This Row],[Ein]]))</f>
        <v>10</v>
      </c>
      <c r="D453" s="8">
        <f>IF(EffortOutcomesAG0[[#This Row],[Iin]]=0,10,LOG(EffortOutcomesAG0[[#This Row],[Iin]]))</f>
        <v>10</v>
      </c>
      <c r="E453" s="8">
        <f>Kx-EffortOutcomesAG0[[#This Row],[Xp]]</f>
        <v>-0.14386314406447248</v>
      </c>
      <c r="F453" s="8">
        <f>Ky-EffortOutcomesAG0[[#This Row],[Yp]]</f>
        <v>-11</v>
      </c>
      <c r="G453" s="8">
        <f>Kz-EffortOutcomesAG0[[#This Row],[Zp]]</f>
        <v>-9</v>
      </c>
      <c r="H453" s="8">
        <f>EffortOutcomesAG0[[#This Row],[Kpy]]*KSc-EffortOutcomesAG0[[#This Row],[KPz]]*KSb</f>
        <v>20</v>
      </c>
      <c r="I453" s="8">
        <f>-1*(EffortOutcomesAG0[[#This Row],[KPx]]*KSc-EffortOutcomesAG0[[#This Row],[KPz]]*KSa)</f>
        <v>-0.14386314406447248</v>
      </c>
      <c r="J453" s="8">
        <f>(EffortOutcomesAG0[[#This Row],[KPx]]*$C$2-EffortOutcomesAG0[[#This Row],[Kpy]]*KSa)</f>
        <v>-1.4386314406447247</v>
      </c>
      <c r="K453" s="8">
        <f>EffortOutcomesAG0[[#This Row],[Kpy]]*KTc-EffortOutcomesAG0[[#This Row],[KPz]]*KTb</f>
        <v>2</v>
      </c>
      <c r="L453" s="8">
        <f>-1*(EffortOutcomesAG0[[#This Row],[KPx]]*KTc-EffortOutcomesAG0[[#This Row],[KPz]]*KTa)</f>
        <v>-18.143863144064472</v>
      </c>
      <c r="M453" s="8">
        <f>(EffortOutcomesAG0[[#This Row],[KPx]]*KTb-EffortOutcomesAG0[[#This Row],[Kpy]]*KTa)</f>
        <v>22.143863144064472</v>
      </c>
      <c r="N453" s="8">
        <f>-EffortOutcomesAG0[[#This Row],[Xp]]*a+EffortOutcomesAG0[[#This Row],[Yp]]*b+EffortOutcomesAG0[[#This Row],[Zp]]*c_</f>
        <v>40</v>
      </c>
      <c r="O453">
        <f>-IF(EffortOutcomesAG0[[#This Row],[Column2]]&gt;0,1,-1)*SQRT(EffortOutcomesAG0[[#This Row],[KPx''i]]^2+EffortOutcomesAG0[[#This Row],[KPx''j]]^2+EffortOutcomesAG0[[#This Row],[KPx''k]]^2)/Ksmag/Scale</f>
        <v>-14.179040112543436</v>
      </c>
      <c r="P453" s="9">
        <f>SQRT(EffortOutcomesAG0[[#This Row],[Kpy''i]]^2+EffortOutcomesAG0[[#This Row],[KPy''j]]^2+EffortOutcomesAG0[[#This Row],[KPy''k]]^2)/KTmag/Scale</f>
        <v>11.715733329826165</v>
      </c>
      <c r="Q4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3" s="14">
        <v>44914</v>
      </c>
      <c r="U453" s="9" t="s">
        <v>57</v>
      </c>
      <c r="V453" t="s">
        <v>61</v>
      </c>
      <c r="W453" t="s">
        <v>56</v>
      </c>
      <c r="X453">
        <v>0</v>
      </c>
      <c r="Y453">
        <v>0.66666666666666663</v>
      </c>
      <c r="Z453">
        <v>0.92847857142857138</v>
      </c>
      <c r="AA453">
        <v>1.3927178571428571</v>
      </c>
      <c r="AB453">
        <v>2.089076785714286</v>
      </c>
      <c r="AC453">
        <v>0</v>
      </c>
      <c r="AD453">
        <v>0.47868034666714532</v>
      </c>
      <c r="AE453">
        <v>0.71802052000071803</v>
      </c>
      <c r="AF453">
        <v>0</v>
      </c>
      <c r="AJ453">
        <v>452</v>
      </c>
      <c r="AK453">
        <f>SUBTOTAL(9,EffortOutcomesAG0[[#This Row],[Allocation]:[Iin]])</f>
        <v>6.2736407476202443</v>
      </c>
      <c r="AL453" t="str">
        <f>EffortOutcomesAG0[[#This Row],[WARDS]]&amp;EffortOutcomesAG0[[#This Row],[Role]]&amp;EffortOutcomesAG0[[#This Row],[Shifts]]</f>
        <v>WATTRNAM</v>
      </c>
    </row>
    <row r="454" spans="2:38" x14ac:dyDescent="0.25">
      <c r="B454" s="8">
        <f>IF(EffortOutcomesAG0[[#This Row],[Apn]]=0,10,LOG(EffortOutcomesAG0[[#This Row],[Apn]]))</f>
        <v>0.27707440663876232</v>
      </c>
      <c r="C454" s="8">
        <f>IF(EffortOutcomesAG0[[#This Row],[Ein]]=0,10,LOG(EffortOutcomesAG0[[#This Row],[Ein]]))</f>
        <v>10</v>
      </c>
      <c r="D454" s="8">
        <f>IF(EffortOutcomesAG0[[#This Row],[Iin]]=0,10,LOG(EffortOutcomesAG0[[#This Row],[Iin]]))</f>
        <v>10</v>
      </c>
      <c r="E454" s="8">
        <f>Kx-EffortOutcomesAG0[[#This Row],[Xp]]</f>
        <v>-0.27707440663876232</v>
      </c>
      <c r="F454" s="8">
        <f>Ky-EffortOutcomesAG0[[#This Row],[Yp]]</f>
        <v>-11</v>
      </c>
      <c r="G454" s="8">
        <f>Kz-EffortOutcomesAG0[[#This Row],[Zp]]</f>
        <v>-9</v>
      </c>
      <c r="H454" s="8">
        <f>EffortOutcomesAG0[[#This Row],[Kpy]]*KSc-EffortOutcomesAG0[[#This Row],[KPz]]*KSb</f>
        <v>20</v>
      </c>
      <c r="I454" s="8">
        <f>-1*(EffortOutcomesAG0[[#This Row],[KPx]]*KSc-EffortOutcomesAG0[[#This Row],[KPz]]*KSa)</f>
        <v>-0.27707440663876232</v>
      </c>
      <c r="J454" s="8">
        <f>(EffortOutcomesAG0[[#This Row],[KPx]]*$C$2-EffortOutcomesAG0[[#This Row],[Kpy]]*KSa)</f>
        <v>-2.7707440663876231</v>
      </c>
      <c r="K454" s="8">
        <f>EffortOutcomesAG0[[#This Row],[Kpy]]*KTc-EffortOutcomesAG0[[#This Row],[KPz]]*KTb</f>
        <v>2</v>
      </c>
      <c r="L454" s="8">
        <f>-1*(EffortOutcomesAG0[[#This Row],[KPx]]*KTc-EffortOutcomesAG0[[#This Row],[KPz]]*KTa)</f>
        <v>-18.277074406638761</v>
      </c>
      <c r="M454" s="8">
        <f>(EffortOutcomesAG0[[#This Row],[KPx]]*KTb-EffortOutcomesAG0[[#This Row],[Kpy]]*KTa)</f>
        <v>22.277074406638761</v>
      </c>
      <c r="N454" s="8">
        <f>-EffortOutcomesAG0[[#This Row],[Xp]]*a+EffortOutcomesAG0[[#This Row],[Yp]]*b+EffortOutcomesAG0[[#This Row],[Zp]]*c_</f>
        <v>40</v>
      </c>
      <c r="O454">
        <f>-IF(EffortOutcomesAG0[[#This Row],[Column2]]&gt;0,1,-1)*SQRT(EffortOutcomesAG0[[#This Row],[KPx''i]]^2+EffortOutcomesAG0[[#This Row],[KPx''j]]^2+EffortOutcomesAG0[[#This Row],[KPx''k]]^2)/Ksmag/Scale</f>
        <v>-14.278546720661673</v>
      </c>
      <c r="P454" s="9">
        <f>SQRT(EffortOutcomesAG0[[#This Row],[Kpy''i]]^2+EffortOutcomesAG0[[#This Row],[KPy''j]]^2+EffortOutcomesAG0[[#This Row],[KPy''k]]^2)/KTmag/Scale</f>
        <v>11.792084159756843</v>
      </c>
      <c r="Q4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4" s="14">
        <v>44915</v>
      </c>
      <c r="U454" s="9" t="s">
        <v>58</v>
      </c>
      <c r="V454" t="s">
        <v>61</v>
      </c>
      <c r="W454" t="s">
        <v>56</v>
      </c>
      <c r="X454">
        <v>0</v>
      </c>
      <c r="Y454">
        <v>0.66666666666666663</v>
      </c>
      <c r="Z454">
        <v>1.2617785714285714</v>
      </c>
      <c r="AA454">
        <v>1.8926678571428572</v>
      </c>
      <c r="AB454">
        <v>2.8390017857142857</v>
      </c>
      <c r="AC454">
        <v>0</v>
      </c>
      <c r="AD454">
        <v>0.3522364815097862</v>
      </c>
      <c r="AE454">
        <v>0.52835472226467928</v>
      </c>
      <c r="AF454">
        <v>0</v>
      </c>
      <c r="AJ454">
        <v>453</v>
      </c>
      <c r="AK454">
        <f>SUBTOTAL(9,EffortOutcomesAG0[[#This Row],[Allocation]:[Iin]])</f>
        <v>7.540706084726847</v>
      </c>
      <c r="AL454" t="str">
        <f>EffortOutcomesAG0[[#This Row],[WARDS]]&amp;EffortOutcomesAG0[[#This Row],[Role]]&amp;EffortOutcomesAG0[[#This Row],[Shifts]]</f>
        <v>WARARNAM</v>
      </c>
    </row>
    <row r="455" spans="2:38" x14ac:dyDescent="0.25">
      <c r="B455" s="8">
        <f>IF(EffortOutcomesAG0[[#This Row],[Apn]]=0,10,LOG(EffortOutcomesAG0[[#This Row],[Apn]]))</f>
        <v>10</v>
      </c>
      <c r="C455" s="8">
        <f>IF(EffortOutcomesAG0[[#This Row],[Ein]]=0,10,LOG(EffortOutcomesAG0[[#This Row],[Ein]]))</f>
        <v>10</v>
      </c>
      <c r="D455" s="8">
        <f>IF(EffortOutcomesAG0[[#This Row],[Iin]]=0,10,LOG(EffortOutcomesAG0[[#This Row],[Iin]]))</f>
        <v>10</v>
      </c>
      <c r="E455" s="8">
        <f>Kx-EffortOutcomesAG0[[#This Row],[Xp]]</f>
        <v>-10</v>
      </c>
      <c r="F455" s="8">
        <f>Ky-EffortOutcomesAG0[[#This Row],[Yp]]</f>
        <v>-11</v>
      </c>
      <c r="G455" s="8">
        <f>Kz-EffortOutcomesAG0[[#This Row],[Zp]]</f>
        <v>-9</v>
      </c>
      <c r="H455" s="8">
        <f>EffortOutcomesAG0[[#This Row],[Kpy]]*KSc-EffortOutcomesAG0[[#This Row],[KPz]]*KSb</f>
        <v>20</v>
      </c>
      <c r="I455" s="8">
        <f>-1*(EffortOutcomesAG0[[#This Row],[KPx]]*KSc-EffortOutcomesAG0[[#This Row],[KPz]]*KSa)</f>
        <v>-10</v>
      </c>
      <c r="J455" s="8">
        <f>(EffortOutcomesAG0[[#This Row],[KPx]]*$C$2-EffortOutcomesAG0[[#This Row],[Kpy]]*KSa)</f>
        <v>-100</v>
      </c>
      <c r="K455" s="8">
        <f>EffortOutcomesAG0[[#This Row],[Kpy]]*KTc-EffortOutcomesAG0[[#This Row],[KPz]]*KTb</f>
        <v>2</v>
      </c>
      <c r="L455" s="8">
        <f>-1*(EffortOutcomesAG0[[#This Row],[KPx]]*KTc-EffortOutcomesAG0[[#This Row],[KPz]]*KTa)</f>
        <v>-28</v>
      </c>
      <c r="M455" s="8">
        <f>(EffortOutcomesAG0[[#This Row],[KPx]]*KTb-EffortOutcomesAG0[[#This Row],[Kpy]]*KTa)</f>
        <v>32</v>
      </c>
      <c r="N455" s="8">
        <f>-EffortOutcomesAG0[[#This Row],[Xp]]*a+EffortOutcomesAG0[[#This Row],[Yp]]*b+EffortOutcomesAG0[[#This Row],[Zp]]*c_</f>
        <v>40</v>
      </c>
      <c r="O455">
        <f>-IF(EffortOutcomesAG0[[#This Row],[Column2]]&gt;0,1,-1)*SQRT(EffortOutcomesAG0[[#This Row],[KPx''i]]^2+EffortOutcomesAG0[[#This Row],[KPx''j]]^2+EffortOutcomesAG0[[#This Row],[KPx''k]]^2)/Ksmag/Scale</f>
        <v>-72.456883730947197</v>
      </c>
      <c r="P455" s="9">
        <f>SQRT(EffortOutcomesAG0[[#This Row],[Kpy''i]]^2+EffortOutcomesAG0[[#This Row],[KPy''j]]^2+EffortOutcomesAG0[[#This Row],[KPy''k]]^2)/KTmag/Scale</f>
        <v>17.37814719698277</v>
      </c>
      <c r="Q4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5" s="14">
        <v>44915</v>
      </c>
      <c r="U455" s="9" t="s">
        <v>76</v>
      </c>
      <c r="V455" t="s">
        <v>61</v>
      </c>
      <c r="W455" t="s">
        <v>56</v>
      </c>
      <c r="X455">
        <v>0</v>
      </c>
      <c r="Y455">
        <v>0</v>
      </c>
      <c r="Z455">
        <v>0</v>
      </c>
      <c r="AJ455">
        <v>454</v>
      </c>
      <c r="AK455">
        <f>SUBTOTAL(9,EffortOutcomesAG0[[#This Row],[Allocation]:[Iin]])</f>
        <v>0</v>
      </c>
      <c r="AL455" t="str">
        <f>EffortOutcomesAG0[[#This Row],[WARDS]]&amp;EffortOutcomesAG0[[#This Row],[Role]]&amp;EffortOutcomesAG0[[#This Row],[Shifts]]</f>
        <v>OtherRNAM</v>
      </c>
    </row>
    <row r="456" spans="2:38" x14ac:dyDescent="0.25">
      <c r="B456" s="8">
        <f>IF(EffortOutcomesAG0[[#This Row],[Apn]]=0,10,LOG(EffortOutcomesAG0[[#This Row],[Apn]]))</f>
        <v>0.27707440663876232</v>
      </c>
      <c r="C456" s="8">
        <f>IF(EffortOutcomesAG0[[#This Row],[Ein]]=0,10,LOG(EffortOutcomesAG0[[#This Row],[Ein]]))</f>
        <v>10</v>
      </c>
      <c r="D456" s="8">
        <f>IF(EffortOutcomesAG0[[#This Row],[Iin]]=0,10,LOG(EffortOutcomesAG0[[#This Row],[Iin]]))</f>
        <v>10</v>
      </c>
      <c r="E456" s="8">
        <f>Kx-EffortOutcomesAG0[[#This Row],[Xp]]</f>
        <v>-0.27707440663876232</v>
      </c>
      <c r="F456" s="8">
        <f>Ky-EffortOutcomesAG0[[#This Row],[Yp]]</f>
        <v>-11</v>
      </c>
      <c r="G456" s="8">
        <f>Kz-EffortOutcomesAG0[[#This Row],[Zp]]</f>
        <v>-9</v>
      </c>
      <c r="H456" s="8">
        <f>EffortOutcomesAG0[[#This Row],[Kpy]]*KSc-EffortOutcomesAG0[[#This Row],[KPz]]*KSb</f>
        <v>20</v>
      </c>
      <c r="I456" s="8">
        <f>-1*(EffortOutcomesAG0[[#This Row],[KPx]]*KSc-EffortOutcomesAG0[[#This Row],[KPz]]*KSa)</f>
        <v>-0.27707440663876232</v>
      </c>
      <c r="J456" s="8">
        <f>(EffortOutcomesAG0[[#This Row],[KPx]]*$C$2-EffortOutcomesAG0[[#This Row],[Kpy]]*KSa)</f>
        <v>-2.7707440663876231</v>
      </c>
      <c r="K456" s="8">
        <f>EffortOutcomesAG0[[#This Row],[Kpy]]*KTc-EffortOutcomesAG0[[#This Row],[KPz]]*KTb</f>
        <v>2</v>
      </c>
      <c r="L456" s="8">
        <f>-1*(EffortOutcomesAG0[[#This Row],[KPx]]*KTc-EffortOutcomesAG0[[#This Row],[KPz]]*KTa)</f>
        <v>-18.277074406638761</v>
      </c>
      <c r="M456" s="8">
        <f>(EffortOutcomesAG0[[#This Row],[KPx]]*KTb-EffortOutcomesAG0[[#This Row],[Kpy]]*KTa)</f>
        <v>22.277074406638761</v>
      </c>
      <c r="N456" s="8">
        <f>-EffortOutcomesAG0[[#This Row],[Xp]]*a+EffortOutcomesAG0[[#This Row],[Yp]]*b+EffortOutcomesAG0[[#This Row],[Zp]]*c_</f>
        <v>40</v>
      </c>
      <c r="O456">
        <f>-IF(EffortOutcomesAG0[[#This Row],[Column2]]&gt;0,1,-1)*SQRT(EffortOutcomesAG0[[#This Row],[KPx''i]]^2+EffortOutcomesAG0[[#This Row],[KPx''j]]^2+EffortOutcomesAG0[[#This Row],[KPx''k]]^2)/Ksmag/Scale</f>
        <v>-14.278546720661673</v>
      </c>
      <c r="P456" s="9">
        <f>SQRT(EffortOutcomesAG0[[#This Row],[Kpy''i]]^2+EffortOutcomesAG0[[#This Row],[KPy''j]]^2+EffortOutcomesAG0[[#This Row],[KPy''k]]^2)/KTmag/Scale</f>
        <v>11.792084159756843</v>
      </c>
      <c r="Q4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6" s="14">
        <v>44915</v>
      </c>
      <c r="U456" s="9" t="s">
        <v>54</v>
      </c>
      <c r="V456" t="s">
        <v>61</v>
      </c>
      <c r="W456" t="s">
        <v>56</v>
      </c>
      <c r="X456">
        <v>0</v>
      </c>
      <c r="Y456">
        <v>0.66666666666666663</v>
      </c>
      <c r="Z456">
        <v>1.2617785714285714</v>
      </c>
      <c r="AA456">
        <v>1.8926678571428572</v>
      </c>
      <c r="AB456">
        <v>2.8390017857142857</v>
      </c>
      <c r="AC456">
        <v>0</v>
      </c>
      <c r="AD456">
        <v>0.3522364815097862</v>
      </c>
      <c r="AE456">
        <v>0.52835472226467928</v>
      </c>
      <c r="AF456">
        <v>0</v>
      </c>
      <c r="AJ456">
        <v>455</v>
      </c>
      <c r="AK456">
        <f>SUBTOTAL(9,EffortOutcomesAG0[[#This Row],[Allocation]:[Iin]])</f>
        <v>7.540706084726847</v>
      </c>
      <c r="AL456" t="str">
        <f>EffortOutcomesAG0[[#This Row],[WARDS]]&amp;EffortOutcomesAG0[[#This Row],[Role]]&amp;EffortOutcomesAG0[[#This Row],[Shifts]]</f>
        <v>BANKRNAM</v>
      </c>
    </row>
    <row r="457" spans="2:38" x14ac:dyDescent="0.25">
      <c r="B457" s="8">
        <f>IF(EffortOutcomesAG0[[#This Row],[Apn]]=0,10,LOG(EffortOutcomesAG0[[#This Row],[Apn]]))</f>
        <v>0.27707440663876232</v>
      </c>
      <c r="C457" s="8">
        <f>IF(EffortOutcomesAG0[[#This Row],[Ein]]=0,10,LOG(EffortOutcomesAG0[[#This Row],[Ein]]))</f>
        <v>10</v>
      </c>
      <c r="D457" s="8">
        <f>IF(EffortOutcomesAG0[[#This Row],[Iin]]=0,10,LOG(EffortOutcomesAG0[[#This Row],[Iin]]))</f>
        <v>10</v>
      </c>
      <c r="E457" s="8">
        <f>Kx-EffortOutcomesAG0[[#This Row],[Xp]]</f>
        <v>-0.27707440663876232</v>
      </c>
      <c r="F457" s="8">
        <f>Ky-EffortOutcomesAG0[[#This Row],[Yp]]</f>
        <v>-11</v>
      </c>
      <c r="G457" s="8">
        <f>Kz-EffortOutcomesAG0[[#This Row],[Zp]]</f>
        <v>-9</v>
      </c>
      <c r="H457" s="8">
        <f>EffortOutcomesAG0[[#This Row],[Kpy]]*KSc-EffortOutcomesAG0[[#This Row],[KPz]]*KSb</f>
        <v>20</v>
      </c>
      <c r="I457" s="8">
        <f>-1*(EffortOutcomesAG0[[#This Row],[KPx]]*KSc-EffortOutcomesAG0[[#This Row],[KPz]]*KSa)</f>
        <v>-0.27707440663876232</v>
      </c>
      <c r="J457" s="8">
        <f>(EffortOutcomesAG0[[#This Row],[KPx]]*$C$2-EffortOutcomesAG0[[#This Row],[Kpy]]*KSa)</f>
        <v>-2.7707440663876231</v>
      </c>
      <c r="K457" s="8">
        <f>EffortOutcomesAG0[[#This Row],[Kpy]]*KTc-EffortOutcomesAG0[[#This Row],[KPz]]*KTb</f>
        <v>2</v>
      </c>
      <c r="L457" s="8">
        <f>-1*(EffortOutcomesAG0[[#This Row],[KPx]]*KTc-EffortOutcomesAG0[[#This Row],[KPz]]*KTa)</f>
        <v>-18.277074406638761</v>
      </c>
      <c r="M457" s="8">
        <f>(EffortOutcomesAG0[[#This Row],[KPx]]*KTb-EffortOutcomesAG0[[#This Row],[Kpy]]*KTa)</f>
        <v>22.277074406638761</v>
      </c>
      <c r="N457" s="8">
        <f>-EffortOutcomesAG0[[#This Row],[Xp]]*a+EffortOutcomesAG0[[#This Row],[Yp]]*b+EffortOutcomesAG0[[#This Row],[Zp]]*c_</f>
        <v>40</v>
      </c>
      <c r="O457">
        <f>-IF(EffortOutcomesAG0[[#This Row],[Column2]]&gt;0,1,-1)*SQRT(EffortOutcomesAG0[[#This Row],[KPx''i]]^2+EffortOutcomesAG0[[#This Row],[KPx''j]]^2+EffortOutcomesAG0[[#This Row],[KPx''k]]^2)/Ksmag/Scale</f>
        <v>-14.278546720661673</v>
      </c>
      <c r="P457" s="9">
        <f>SQRT(EffortOutcomesAG0[[#This Row],[Kpy''i]]^2+EffortOutcomesAG0[[#This Row],[KPy''j]]^2+EffortOutcomesAG0[[#This Row],[KPy''k]]^2)/KTmag/Scale</f>
        <v>11.792084159756843</v>
      </c>
      <c r="Q4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7" s="14">
        <v>44915</v>
      </c>
      <c r="U457" s="9" t="s">
        <v>57</v>
      </c>
      <c r="V457" t="s">
        <v>61</v>
      </c>
      <c r="W457" t="s">
        <v>56</v>
      </c>
      <c r="X457">
        <v>0</v>
      </c>
      <c r="Y457">
        <v>0.66666666666666663</v>
      </c>
      <c r="Z457">
        <v>1.2617785714285714</v>
      </c>
      <c r="AA457">
        <v>1.8926678571428572</v>
      </c>
      <c r="AB457">
        <v>2.8390017857142857</v>
      </c>
      <c r="AC457">
        <v>0</v>
      </c>
      <c r="AD457">
        <v>0.3522364815097862</v>
      </c>
      <c r="AE457">
        <v>0.52835472226467928</v>
      </c>
      <c r="AF457">
        <v>0</v>
      </c>
      <c r="AJ457">
        <v>456</v>
      </c>
      <c r="AK457">
        <f>SUBTOTAL(9,EffortOutcomesAG0[[#This Row],[Allocation]:[Iin]])</f>
        <v>7.540706084726847</v>
      </c>
      <c r="AL457" t="str">
        <f>EffortOutcomesAG0[[#This Row],[WARDS]]&amp;EffortOutcomesAG0[[#This Row],[Role]]&amp;EffortOutcomesAG0[[#This Row],[Shifts]]</f>
        <v>WATTRNAM</v>
      </c>
    </row>
    <row r="458" spans="2:38" x14ac:dyDescent="0.25">
      <c r="B458" s="8">
        <f>IF(EffortOutcomesAG0[[#This Row],[Apn]]=0,10,LOG(EffortOutcomesAG0[[#This Row],[Apn]]))</f>
        <v>0.27707440663876232</v>
      </c>
      <c r="C458" s="8">
        <f>IF(EffortOutcomesAG0[[#This Row],[Ein]]=0,10,LOG(EffortOutcomesAG0[[#This Row],[Ein]]))</f>
        <v>10</v>
      </c>
      <c r="D458" s="8">
        <f>IF(EffortOutcomesAG0[[#This Row],[Iin]]=0,10,LOG(EffortOutcomesAG0[[#This Row],[Iin]]))</f>
        <v>10</v>
      </c>
      <c r="E458" s="8">
        <f>Kx-EffortOutcomesAG0[[#This Row],[Xp]]</f>
        <v>-0.27707440663876232</v>
      </c>
      <c r="F458" s="8">
        <f>Ky-EffortOutcomesAG0[[#This Row],[Yp]]</f>
        <v>-11</v>
      </c>
      <c r="G458" s="8">
        <f>Kz-EffortOutcomesAG0[[#This Row],[Zp]]</f>
        <v>-9</v>
      </c>
      <c r="H458" s="8">
        <f>EffortOutcomesAG0[[#This Row],[Kpy]]*KSc-EffortOutcomesAG0[[#This Row],[KPz]]*KSb</f>
        <v>20</v>
      </c>
      <c r="I458" s="8">
        <f>-1*(EffortOutcomesAG0[[#This Row],[KPx]]*KSc-EffortOutcomesAG0[[#This Row],[KPz]]*KSa)</f>
        <v>-0.27707440663876232</v>
      </c>
      <c r="J458" s="8">
        <f>(EffortOutcomesAG0[[#This Row],[KPx]]*$C$2-EffortOutcomesAG0[[#This Row],[Kpy]]*KSa)</f>
        <v>-2.7707440663876231</v>
      </c>
      <c r="K458" s="8">
        <f>EffortOutcomesAG0[[#This Row],[Kpy]]*KTc-EffortOutcomesAG0[[#This Row],[KPz]]*KTb</f>
        <v>2</v>
      </c>
      <c r="L458" s="8">
        <f>-1*(EffortOutcomesAG0[[#This Row],[KPx]]*KTc-EffortOutcomesAG0[[#This Row],[KPz]]*KTa)</f>
        <v>-18.277074406638761</v>
      </c>
      <c r="M458" s="8">
        <f>(EffortOutcomesAG0[[#This Row],[KPx]]*KTb-EffortOutcomesAG0[[#This Row],[Kpy]]*KTa)</f>
        <v>22.277074406638761</v>
      </c>
      <c r="N458" s="8">
        <f>-EffortOutcomesAG0[[#This Row],[Xp]]*a+EffortOutcomesAG0[[#This Row],[Yp]]*b+EffortOutcomesAG0[[#This Row],[Zp]]*c_</f>
        <v>40</v>
      </c>
      <c r="O458">
        <f>-IF(EffortOutcomesAG0[[#This Row],[Column2]]&gt;0,1,-1)*SQRT(EffortOutcomesAG0[[#This Row],[KPx''i]]^2+EffortOutcomesAG0[[#This Row],[KPx''j]]^2+EffortOutcomesAG0[[#This Row],[KPx''k]]^2)/Ksmag/Scale</f>
        <v>-14.278546720661673</v>
      </c>
      <c r="P458" s="9">
        <f>SQRT(EffortOutcomesAG0[[#This Row],[Kpy''i]]^2+EffortOutcomesAG0[[#This Row],[KPy''j]]^2+EffortOutcomesAG0[[#This Row],[KPy''k]]^2)/KTmag/Scale</f>
        <v>11.792084159756843</v>
      </c>
      <c r="Q4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8" s="14">
        <v>44916</v>
      </c>
      <c r="U458" s="9" t="s">
        <v>58</v>
      </c>
      <c r="V458" t="s">
        <v>61</v>
      </c>
      <c r="W458" t="s">
        <v>56</v>
      </c>
      <c r="X458">
        <v>0</v>
      </c>
      <c r="Y458">
        <v>0.66666666666666663</v>
      </c>
      <c r="Z458">
        <v>1.2617785714285714</v>
      </c>
      <c r="AA458">
        <v>1.8926678571428572</v>
      </c>
      <c r="AB458">
        <v>2.8390017857142857</v>
      </c>
      <c r="AC458">
        <v>0</v>
      </c>
      <c r="AD458">
        <v>0.3522364815097862</v>
      </c>
      <c r="AE458">
        <v>0.52835472226467928</v>
      </c>
      <c r="AF458">
        <v>0</v>
      </c>
      <c r="AJ458">
        <v>457</v>
      </c>
      <c r="AK458">
        <f>SUBTOTAL(9,EffortOutcomesAG0[[#This Row],[Allocation]:[Iin]])</f>
        <v>7.540706084726847</v>
      </c>
      <c r="AL458" t="str">
        <f>EffortOutcomesAG0[[#This Row],[WARDS]]&amp;EffortOutcomesAG0[[#This Row],[Role]]&amp;EffortOutcomesAG0[[#This Row],[Shifts]]</f>
        <v>WARARNAM</v>
      </c>
    </row>
    <row r="459" spans="2:38" x14ac:dyDescent="0.25">
      <c r="B459" s="8">
        <f>IF(EffortOutcomesAG0[[#This Row],[Apn]]=0,10,LOG(EffortOutcomesAG0[[#This Row],[Apn]]))</f>
        <v>10</v>
      </c>
      <c r="C459" s="8">
        <f>IF(EffortOutcomesAG0[[#This Row],[Ein]]=0,10,LOG(EffortOutcomesAG0[[#This Row],[Ein]]))</f>
        <v>10</v>
      </c>
      <c r="D459" s="8">
        <f>IF(EffortOutcomesAG0[[#This Row],[Iin]]=0,10,LOG(EffortOutcomesAG0[[#This Row],[Iin]]))</f>
        <v>10</v>
      </c>
      <c r="E459" s="8">
        <f>Kx-EffortOutcomesAG0[[#This Row],[Xp]]</f>
        <v>-10</v>
      </c>
      <c r="F459" s="8">
        <f>Ky-EffortOutcomesAG0[[#This Row],[Yp]]</f>
        <v>-11</v>
      </c>
      <c r="G459" s="8">
        <f>Kz-EffortOutcomesAG0[[#This Row],[Zp]]</f>
        <v>-9</v>
      </c>
      <c r="H459" s="8">
        <f>EffortOutcomesAG0[[#This Row],[Kpy]]*KSc-EffortOutcomesAG0[[#This Row],[KPz]]*KSb</f>
        <v>20</v>
      </c>
      <c r="I459" s="8">
        <f>-1*(EffortOutcomesAG0[[#This Row],[KPx]]*KSc-EffortOutcomesAG0[[#This Row],[KPz]]*KSa)</f>
        <v>-10</v>
      </c>
      <c r="J459" s="8">
        <f>(EffortOutcomesAG0[[#This Row],[KPx]]*$C$2-EffortOutcomesAG0[[#This Row],[Kpy]]*KSa)</f>
        <v>-100</v>
      </c>
      <c r="K459" s="8">
        <f>EffortOutcomesAG0[[#This Row],[Kpy]]*KTc-EffortOutcomesAG0[[#This Row],[KPz]]*KTb</f>
        <v>2</v>
      </c>
      <c r="L459" s="8">
        <f>-1*(EffortOutcomesAG0[[#This Row],[KPx]]*KTc-EffortOutcomesAG0[[#This Row],[KPz]]*KTa)</f>
        <v>-28</v>
      </c>
      <c r="M459" s="8">
        <f>(EffortOutcomesAG0[[#This Row],[KPx]]*KTb-EffortOutcomesAG0[[#This Row],[Kpy]]*KTa)</f>
        <v>32</v>
      </c>
      <c r="N459" s="8">
        <f>-EffortOutcomesAG0[[#This Row],[Xp]]*a+EffortOutcomesAG0[[#This Row],[Yp]]*b+EffortOutcomesAG0[[#This Row],[Zp]]*c_</f>
        <v>40</v>
      </c>
      <c r="O459">
        <f>-IF(EffortOutcomesAG0[[#This Row],[Column2]]&gt;0,1,-1)*SQRT(EffortOutcomesAG0[[#This Row],[KPx''i]]^2+EffortOutcomesAG0[[#This Row],[KPx''j]]^2+EffortOutcomesAG0[[#This Row],[KPx''k]]^2)/Ksmag/Scale</f>
        <v>-72.456883730947197</v>
      </c>
      <c r="P459" s="9">
        <f>SQRT(EffortOutcomesAG0[[#This Row],[Kpy''i]]^2+EffortOutcomesAG0[[#This Row],[KPy''j]]^2+EffortOutcomesAG0[[#This Row],[KPy''k]]^2)/KTmag/Scale</f>
        <v>17.37814719698277</v>
      </c>
      <c r="Q4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9" s="14">
        <v>44916</v>
      </c>
      <c r="U459" s="9" t="s">
        <v>76</v>
      </c>
      <c r="V459" t="s">
        <v>61</v>
      </c>
      <c r="W459" t="s">
        <v>56</v>
      </c>
      <c r="X459">
        <v>0</v>
      </c>
      <c r="Y459">
        <v>0</v>
      </c>
      <c r="Z459">
        <v>0</v>
      </c>
      <c r="AJ459">
        <v>458</v>
      </c>
      <c r="AK459">
        <f>SUBTOTAL(9,EffortOutcomesAG0[[#This Row],[Allocation]:[Iin]])</f>
        <v>0</v>
      </c>
      <c r="AL459" t="str">
        <f>EffortOutcomesAG0[[#This Row],[WARDS]]&amp;EffortOutcomesAG0[[#This Row],[Role]]&amp;EffortOutcomesAG0[[#This Row],[Shifts]]</f>
        <v>OtherRNAM</v>
      </c>
    </row>
    <row r="460" spans="2:38" x14ac:dyDescent="0.25">
      <c r="B460" s="8">
        <f>IF(EffortOutcomesAG0[[#This Row],[Apn]]=0,10,LOG(EffortOutcomesAG0[[#This Row],[Apn]]))</f>
        <v>0.27707440663876232</v>
      </c>
      <c r="C460" s="8">
        <f>IF(EffortOutcomesAG0[[#This Row],[Ein]]=0,10,LOG(EffortOutcomesAG0[[#This Row],[Ein]]))</f>
        <v>10</v>
      </c>
      <c r="D460" s="8">
        <f>IF(EffortOutcomesAG0[[#This Row],[Iin]]=0,10,LOG(EffortOutcomesAG0[[#This Row],[Iin]]))</f>
        <v>10</v>
      </c>
      <c r="E460" s="8">
        <f>Kx-EffortOutcomesAG0[[#This Row],[Xp]]</f>
        <v>-0.27707440663876232</v>
      </c>
      <c r="F460" s="8">
        <f>Ky-EffortOutcomesAG0[[#This Row],[Yp]]</f>
        <v>-11</v>
      </c>
      <c r="G460" s="8">
        <f>Kz-EffortOutcomesAG0[[#This Row],[Zp]]</f>
        <v>-9</v>
      </c>
      <c r="H460" s="8">
        <f>EffortOutcomesAG0[[#This Row],[Kpy]]*KSc-EffortOutcomesAG0[[#This Row],[KPz]]*KSb</f>
        <v>20</v>
      </c>
      <c r="I460" s="8">
        <f>-1*(EffortOutcomesAG0[[#This Row],[KPx]]*KSc-EffortOutcomesAG0[[#This Row],[KPz]]*KSa)</f>
        <v>-0.27707440663876232</v>
      </c>
      <c r="J460" s="8">
        <f>(EffortOutcomesAG0[[#This Row],[KPx]]*$C$2-EffortOutcomesAG0[[#This Row],[Kpy]]*KSa)</f>
        <v>-2.7707440663876231</v>
      </c>
      <c r="K460" s="8">
        <f>EffortOutcomesAG0[[#This Row],[Kpy]]*KTc-EffortOutcomesAG0[[#This Row],[KPz]]*KTb</f>
        <v>2</v>
      </c>
      <c r="L460" s="8">
        <f>-1*(EffortOutcomesAG0[[#This Row],[KPx]]*KTc-EffortOutcomesAG0[[#This Row],[KPz]]*KTa)</f>
        <v>-18.277074406638761</v>
      </c>
      <c r="M460" s="8">
        <f>(EffortOutcomesAG0[[#This Row],[KPx]]*KTb-EffortOutcomesAG0[[#This Row],[Kpy]]*KTa)</f>
        <v>22.277074406638761</v>
      </c>
      <c r="N460" s="8">
        <f>-EffortOutcomesAG0[[#This Row],[Xp]]*a+EffortOutcomesAG0[[#This Row],[Yp]]*b+EffortOutcomesAG0[[#This Row],[Zp]]*c_</f>
        <v>40</v>
      </c>
      <c r="O460">
        <f>-IF(EffortOutcomesAG0[[#This Row],[Column2]]&gt;0,1,-1)*SQRT(EffortOutcomesAG0[[#This Row],[KPx''i]]^2+EffortOutcomesAG0[[#This Row],[KPx''j]]^2+EffortOutcomesAG0[[#This Row],[KPx''k]]^2)/Ksmag/Scale</f>
        <v>-14.278546720661673</v>
      </c>
      <c r="P460" s="9">
        <f>SQRT(EffortOutcomesAG0[[#This Row],[Kpy''i]]^2+EffortOutcomesAG0[[#This Row],[KPy''j]]^2+EffortOutcomesAG0[[#This Row],[KPy''k]]^2)/KTmag/Scale</f>
        <v>11.792084159756843</v>
      </c>
      <c r="Q4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0" s="14">
        <v>44916</v>
      </c>
      <c r="U460" s="9" t="s">
        <v>54</v>
      </c>
      <c r="V460" t="s">
        <v>61</v>
      </c>
      <c r="W460" t="s">
        <v>56</v>
      </c>
      <c r="X460">
        <v>0</v>
      </c>
      <c r="Y460">
        <v>0.66666666666666663</v>
      </c>
      <c r="Z460">
        <v>1.2617785714285714</v>
      </c>
      <c r="AA460">
        <v>1.8926678571428572</v>
      </c>
      <c r="AB460">
        <v>2.8390017857142857</v>
      </c>
      <c r="AC460">
        <v>0</v>
      </c>
      <c r="AD460">
        <v>0.3522364815097862</v>
      </c>
      <c r="AE460">
        <v>0.52835472226467928</v>
      </c>
      <c r="AF460">
        <v>0</v>
      </c>
      <c r="AJ460">
        <v>459</v>
      </c>
      <c r="AK460">
        <f>SUBTOTAL(9,EffortOutcomesAG0[[#This Row],[Allocation]:[Iin]])</f>
        <v>7.540706084726847</v>
      </c>
      <c r="AL460" t="str">
        <f>EffortOutcomesAG0[[#This Row],[WARDS]]&amp;EffortOutcomesAG0[[#This Row],[Role]]&amp;EffortOutcomesAG0[[#This Row],[Shifts]]</f>
        <v>BANKRNAM</v>
      </c>
    </row>
    <row r="461" spans="2:38" x14ac:dyDescent="0.25">
      <c r="B461" s="8">
        <f>IF(EffortOutcomesAG0[[#This Row],[Apn]]=0,10,LOG(EffortOutcomesAG0[[#This Row],[Apn]]))</f>
        <v>0.27707440663876232</v>
      </c>
      <c r="C461" s="8">
        <f>IF(EffortOutcomesAG0[[#This Row],[Ein]]=0,10,LOG(EffortOutcomesAG0[[#This Row],[Ein]]))</f>
        <v>10</v>
      </c>
      <c r="D461" s="8">
        <f>IF(EffortOutcomesAG0[[#This Row],[Iin]]=0,10,LOG(EffortOutcomesAG0[[#This Row],[Iin]]))</f>
        <v>10</v>
      </c>
      <c r="E461" s="8">
        <f>Kx-EffortOutcomesAG0[[#This Row],[Xp]]</f>
        <v>-0.27707440663876232</v>
      </c>
      <c r="F461" s="8">
        <f>Ky-EffortOutcomesAG0[[#This Row],[Yp]]</f>
        <v>-11</v>
      </c>
      <c r="G461" s="8">
        <f>Kz-EffortOutcomesAG0[[#This Row],[Zp]]</f>
        <v>-9</v>
      </c>
      <c r="H461" s="8">
        <f>EffortOutcomesAG0[[#This Row],[Kpy]]*KSc-EffortOutcomesAG0[[#This Row],[KPz]]*KSb</f>
        <v>20</v>
      </c>
      <c r="I461" s="8">
        <f>-1*(EffortOutcomesAG0[[#This Row],[KPx]]*KSc-EffortOutcomesAG0[[#This Row],[KPz]]*KSa)</f>
        <v>-0.27707440663876232</v>
      </c>
      <c r="J461" s="8">
        <f>(EffortOutcomesAG0[[#This Row],[KPx]]*$C$2-EffortOutcomesAG0[[#This Row],[Kpy]]*KSa)</f>
        <v>-2.7707440663876231</v>
      </c>
      <c r="K461" s="8">
        <f>EffortOutcomesAG0[[#This Row],[Kpy]]*KTc-EffortOutcomesAG0[[#This Row],[KPz]]*KTb</f>
        <v>2</v>
      </c>
      <c r="L461" s="8">
        <f>-1*(EffortOutcomesAG0[[#This Row],[KPx]]*KTc-EffortOutcomesAG0[[#This Row],[KPz]]*KTa)</f>
        <v>-18.277074406638761</v>
      </c>
      <c r="M461" s="8">
        <f>(EffortOutcomesAG0[[#This Row],[KPx]]*KTb-EffortOutcomesAG0[[#This Row],[Kpy]]*KTa)</f>
        <v>22.277074406638761</v>
      </c>
      <c r="N461" s="8">
        <f>-EffortOutcomesAG0[[#This Row],[Xp]]*a+EffortOutcomesAG0[[#This Row],[Yp]]*b+EffortOutcomesAG0[[#This Row],[Zp]]*c_</f>
        <v>40</v>
      </c>
      <c r="O461">
        <f>-IF(EffortOutcomesAG0[[#This Row],[Column2]]&gt;0,1,-1)*SQRT(EffortOutcomesAG0[[#This Row],[KPx''i]]^2+EffortOutcomesAG0[[#This Row],[KPx''j]]^2+EffortOutcomesAG0[[#This Row],[KPx''k]]^2)/Ksmag/Scale</f>
        <v>-14.278546720661673</v>
      </c>
      <c r="P461" s="9">
        <f>SQRT(EffortOutcomesAG0[[#This Row],[Kpy''i]]^2+EffortOutcomesAG0[[#This Row],[KPy''j]]^2+EffortOutcomesAG0[[#This Row],[KPy''k]]^2)/KTmag/Scale</f>
        <v>11.792084159756843</v>
      </c>
      <c r="Q4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1" s="14">
        <v>44916</v>
      </c>
      <c r="U461" s="9" t="s">
        <v>57</v>
      </c>
      <c r="V461" t="s">
        <v>61</v>
      </c>
      <c r="W461" t="s">
        <v>56</v>
      </c>
      <c r="X461">
        <v>0</v>
      </c>
      <c r="Y461">
        <v>0.66666666666666663</v>
      </c>
      <c r="Z461">
        <v>1.2617785714285714</v>
      </c>
      <c r="AA461">
        <v>1.8926678571428572</v>
      </c>
      <c r="AB461">
        <v>2.8390017857142857</v>
      </c>
      <c r="AC461">
        <v>0</v>
      </c>
      <c r="AD461">
        <v>0.3522364815097862</v>
      </c>
      <c r="AE461">
        <v>0.52835472226467928</v>
      </c>
      <c r="AF461">
        <v>0</v>
      </c>
      <c r="AJ461">
        <v>460</v>
      </c>
      <c r="AK461">
        <f>SUBTOTAL(9,EffortOutcomesAG0[[#This Row],[Allocation]:[Iin]])</f>
        <v>7.540706084726847</v>
      </c>
      <c r="AL461" t="str">
        <f>EffortOutcomesAG0[[#This Row],[WARDS]]&amp;EffortOutcomesAG0[[#This Row],[Role]]&amp;EffortOutcomesAG0[[#This Row],[Shifts]]</f>
        <v>WATTRNAM</v>
      </c>
    </row>
    <row r="462" spans="2:38" x14ac:dyDescent="0.25">
      <c r="B462" s="8">
        <f>IF(EffortOutcomesAG0[[#This Row],[Apn]]=0,10,LOG(EffortOutcomesAG0[[#This Row],[Apn]]))</f>
        <v>0.18626699261755977</v>
      </c>
      <c r="C462" s="8">
        <f>IF(EffortOutcomesAG0[[#This Row],[Ein]]=0,10,LOG(EffortOutcomesAG0[[#This Row],[Ein]]))</f>
        <v>10</v>
      </c>
      <c r="D462" s="8">
        <f>IF(EffortOutcomesAG0[[#This Row],[Iin]]=0,10,LOG(EffortOutcomesAG0[[#This Row],[Iin]]))</f>
        <v>10</v>
      </c>
      <c r="E462" s="8">
        <f>Kx-EffortOutcomesAG0[[#This Row],[Xp]]</f>
        <v>-0.18626699261755977</v>
      </c>
      <c r="F462" s="8">
        <f>Ky-EffortOutcomesAG0[[#This Row],[Yp]]</f>
        <v>-11</v>
      </c>
      <c r="G462" s="8">
        <f>Kz-EffortOutcomesAG0[[#This Row],[Zp]]</f>
        <v>-9</v>
      </c>
      <c r="H462" s="8">
        <f>EffortOutcomesAG0[[#This Row],[Kpy]]*KSc-EffortOutcomesAG0[[#This Row],[KPz]]*KSb</f>
        <v>20</v>
      </c>
      <c r="I462" s="8">
        <f>-1*(EffortOutcomesAG0[[#This Row],[KPx]]*KSc-EffortOutcomesAG0[[#This Row],[KPz]]*KSa)</f>
        <v>-0.18626699261755977</v>
      </c>
      <c r="J462" s="8">
        <f>(EffortOutcomesAG0[[#This Row],[KPx]]*$C$2-EffortOutcomesAG0[[#This Row],[Kpy]]*KSa)</f>
        <v>-1.8626699261755977</v>
      </c>
      <c r="K462" s="8">
        <f>EffortOutcomesAG0[[#This Row],[Kpy]]*KTc-EffortOutcomesAG0[[#This Row],[KPz]]*KTb</f>
        <v>2</v>
      </c>
      <c r="L462" s="8">
        <f>-1*(EffortOutcomesAG0[[#This Row],[KPx]]*KTc-EffortOutcomesAG0[[#This Row],[KPz]]*KTa)</f>
        <v>-18.186266992617561</v>
      </c>
      <c r="M462" s="8">
        <f>(EffortOutcomesAG0[[#This Row],[KPx]]*KTb-EffortOutcomesAG0[[#This Row],[Kpy]]*KTa)</f>
        <v>22.186266992617561</v>
      </c>
      <c r="N462" s="8">
        <f>-EffortOutcomesAG0[[#This Row],[Xp]]*a+EffortOutcomesAG0[[#This Row],[Yp]]*b+EffortOutcomesAG0[[#This Row],[Zp]]*c_</f>
        <v>40</v>
      </c>
      <c r="O462">
        <f>-IF(EffortOutcomesAG0[[#This Row],[Column2]]&gt;0,1,-1)*SQRT(EffortOutcomesAG0[[#This Row],[KPx''i]]^2+EffortOutcomesAG0[[#This Row],[KPx''j]]^2+EffortOutcomesAG0[[#This Row],[KPx''k]]^2)/Ksmag/Scale</f>
        <v>-14.203947244453172</v>
      </c>
      <c r="P462" s="9">
        <f>SQRT(EffortOutcomesAG0[[#This Row],[Kpy''i]]^2+EffortOutcomesAG0[[#This Row],[KPy''j]]^2+EffortOutcomesAG0[[#This Row],[KPy''k]]^2)/KTmag/Scale</f>
        <v>11.740036557257694</v>
      </c>
      <c r="Q4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2" s="14">
        <v>44917</v>
      </c>
      <c r="U462" s="9" t="s">
        <v>58</v>
      </c>
      <c r="V462" t="s">
        <v>61</v>
      </c>
      <c r="W462" t="s">
        <v>56</v>
      </c>
      <c r="X462">
        <v>0</v>
      </c>
      <c r="Y462">
        <v>0.66666666666666663</v>
      </c>
      <c r="Z462">
        <v>1.0237071428571427</v>
      </c>
      <c r="AA462">
        <v>1.5355607142857142</v>
      </c>
      <c r="AB462">
        <v>2.3033410714285716</v>
      </c>
      <c r="AC462">
        <v>0</v>
      </c>
      <c r="AD462">
        <v>0.43415194232601551</v>
      </c>
      <c r="AE462">
        <v>0.65122791348902342</v>
      </c>
      <c r="AF462">
        <v>0</v>
      </c>
      <c r="AJ462">
        <v>461</v>
      </c>
      <c r="AK462">
        <f>SUBTOTAL(9,EffortOutcomesAG0[[#This Row],[Allocation]:[Iin]])</f>
        <v>6.6146554510531343</v>
      </c>
      <c r="AL462" t="str">
        <f>EffortOutcomesAG0[[#This Row],[WARDS]]&amp;EffortOutcomesAG0[[#This Row],[Role]]&amp;EffortOutcomesAG0[[#This Row],[Shifts]]</f>
        <v>WARARNAM</v>
      </c>
    </row>
    <row r="463" spans="2:38" x14ac:dyDescent="0.25">
      <c r="B463" s="8">
        <f>IF(EffortOutcomesAG0[[#This Row],[Apn]]=0,10,LOG(EffortOutcomesAG0[[#This Row],[Apn]]))</f>
        <v>10</v>
      </c>
      <c r="C463" s="8">
        <f>IF(EffortOutcomesAG0[[#This Row],[Ein]]=0,10,LOG(EffortOutcomesAG0[[#This Row],[Ein]]))</f>
        <v>10</v>
      </c>
      <c r="D463" s="8">
        <f>IF(EffortOutcomesAG0[[#This Row],[Iin]]=0,10,LOG(EffortOutcomesAG0[[#This Row],[Iin]]))</f>
        <v>10</v>
      </c>
      <c r="E463" s="8">
        <f>Kx-EffortOutcomesAG0[[#This Row],[Xp]]</f>
        <v>-10</v>
      </c>
      <c r="F463" s="8">
        <f>Ky-EffortOutcomesAG0[[#This Row],[Yp]]</f>
        <v>-11</v>
      </c>
      <c r="G463" s="8">
        <f>Kz-EffortOutcomesAG0[[#This Row],[Zp]]</f>
        <v>-9</v>
      </c>
      <c r="H463" s="8">
        <f>EffortOutcomesAG0[[#This Row],[Kpy]]*KSc-EffortOutcomesAG0[[#This Row],[KPz]]*KSb</f>
        <v>20</v>
      </c>
      <c r="I463" s="8">
        <f>-1*(EffortOutcomesAG0[[#This Row],[KPx]]*KSc-EffortOutcomesAG0[[#This Row],[KPz]]*KSa)</f>
        <v>-10</v>
      </c>
      <c r="J463" s="8">
        <f>(EffortOutcomesAG0[[#This Row],[KPx]]*$C$2-EffortOutcomesAG0[[#This Row],[Kpy]]*KSa)</f>
        <v>-100</v>
      </c>
      <c r="K463" s="8">
        <f>EffortOutcomesAG0[[#This Row],[Kpy]]*KTc-EffortOutcomesAG0[[#This Row],[KPz]]*KTb</f>
        <v>2</v>
      </c>
      <c r="L463" s="8">
        <f>-1*(EffortOutcomesAG0[[#This Row],[KPx]]*KTc-EffortOutcomesAG0[[#This Row],[KPz]]*KTa)</f>
        <v>-28</v>
      </c>
      <c r="M463" s="8">
        <f>(EffortOutcomesAG0[[#This Row],[KPx]]*KTb-EffortOutcomesAG0[[#This Row],[Kpy]]*KTa)</f>
        <v>32</v>
      </c>
      <c r="N463" s="8">
        <f>-EffortOutcomesAG0[[#This Row],[Xp]]*a+EffortOutcomesAG0[[#This Row],[Yp]]*b+EffortOutcomesAG0[[#This Row],[Zp]]*c_</f>
        <v>40</v>
      </c>
      <c r="O463">
        <f>-IF(EffortOutcomesAG0[[#This Row],[Column2]]&gt;0,1,-1)*SQRT(EffortOutcomesAG0[[#This Row],[KPx''i]]^2+EffortOutcomesAG0[[#This Row],[KPx''j]]^2+EffortOutcomesAG0[[#This Row],[KPx''k]]^2)/Ksmag/Scale</f>
        <v>-72.456883730947197</v>
      </c>
      <c r="P463" s="9">
        <f>SQRT(EffortOutcomesAG0[[#This Row],[Kpy''i]]^2+EffortOutcomesAG0[[#This Row],[KPy''j]]^2+EffortOutcomesAG0[[#This Row],[KPy''k]]^2)/KTmag/Scale</f>
        <v>17.37814719698277</v>
      </c>
      <c r="Q4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3" s="14">
        <v>44917</v>
      </c>
      <c r="U463" s="9" t="s">
        <v>76</v>
      </c>
      <c r="V463" t="s">
        <v>61</v>
      </c>
      <c r="W463" t="s">
        <v>56</v>
      </c>
      <c r="X463">
        <v>0</v>
      </c>
      <c r="Y463">
        <v>0</v>
      </c>
      <c r="Z463">
        <v>0</v>
      </c>
      <c r="AJ463">
        <v>462</v>
      </c>
      <c r="AK463">
        <f>SUBTOTAL(9,EffortOutcomesAG0[[#This Row],[Allocation]:[Iin]])</f>
        <v>0</v>
      </c>
      <c r="AL463" t="str">
        <f>EffortOutcomesAG0[[#This Row],[WARDS]]&amp;EffortOutcomesAG0[[#This Row],[Role]]&amp;EffortOutcomesAG0[[#This Row],[Shifts]]</f>
        <v>OtherRNAM</v>
      </c>
    </row>
    <row r="464" spans="2:38" x14ac:dyDescent="0.25">
      <c r="B464" s="8">
        <f>IF(EffortOutcomesAG0[[#This Row],[Apn]]=0,10,LOG(EffortOutcomesAG0[[#This Row],[Apn]]))</f>
        <v>0.18626699261755977</v>
      </c>
      <c r="C464" s="8">
        <f>IF(EffortOutcomesAG0[[#This Row],[Ein]]=0,10,LOG(EffortOutcomesAG0[[#This Row],[Ein]]))</f>
        <v>10</v>
      </c>
      <c r="D464" s="8">
        <f>IF(EffortOutcomesAG0[[#This Row],[Iin]]=0,10,LOG(EffortOutcomesAG0[[#This Row],[Iin]]))</f>
        <v>10</v>
      </c>
      <c r="E464" s="8">
        <f>Kx-EffortOutcomesAG0[[#This Row],[Xp]]</f>
        <v>-0.18626699261755977</v>
      </c>
      <c r="F464" s="8">
        <f>Ky-EffortOutcomesAG0[[#This Row],[Yp]]</f>
        <v>-11</v>
      </c>
      <c r="G464" s="8">
        <f>Kz-EffortOutcomesAG0[[#This Row],[Zp]]</f>
        <v>-9</v>
      </c>
      <c r="H464" s="8">
        <f>EffortOutcomesAG0[[#This Row],[Kpy]]*KSc-EffortOutcomesAG0[[#This Row],[KPz]]*KSb</f>
        <v>20</v>
      </c>
      <c r="I464" s="8">
        <f>-1*(EffortOutcomesAG0[[#This Row],[KPx]]*KSc-EffortOutcomesAG0[[#This Row],[KPz]]*KSa)</f>
        <v>-0.18626699261755977</v>
      </c>
      <c r="J464" s="8">
        <f>(EffortOutcomesAG0[[#This Row],[KPx]]*$C$2-EffortOutcomesAG0[[#This Row],[Kpy]]*KSa)</f>
        <v>-1.8626699261755977</v>
      </c>
      <c r="K464" s="8">
        <f>EffortOutcomesAG0[[#This Row],[Kpy]]*KTc-EffortOutcomesAG0[[#This Row],[KPz]]*KTb</f>
        <v>2</v>
      </c>
      <c r="L464" s="8">
        <f>-1*(EffortOutcomesAG0[[#This Row],[KPx]]*KTc-EffortOutcomesAG0[[#This Row],[KPz]]*KTa)</f>
        <v>-18.186266992617561</v>
      </c>
      <c r="M464" s="8">
        <f>(EffortOutcomesAG0[[#This Row],[KPx]]*KTb-EffortOutcomesAG0[[#This Row],[Kpy]]*KTa)</f>
        <v>22.186266992617561</v>
      </c>
      <c r="N464" s="8">
        <f>-EffortOutcomesAG0[[#This Row],[Xp]]*a+EffortOutcomesAG0[[#This Row],[Yp]]*b+EffortOutcomesAG0[[#This Row],[Zp]]*c_</f>
        <v>40</v>
      </c>
      <c r="O464">
        <f>-IF(EffortOutcomesAG0[[#This Row],[Column2]]&gt;0,1,-1)*SQRT(EffortOutcomesAG0[[#This Row],[KPx''i]]^2+EffortOutcomesAG0[[#This Row],[KPx''j]]^2+EffortOutcomesAG0[[#This Row],[KPx''k]]^2)/Ksmag/Scale</f>
        <v>-14.203947244453172</v>
      </c>
      <c r="P464" s="9">
        <f>SQRT(EffortOutcomesAG0[[#This Row],[Kpy''i]]^2+EffortOutcomesAG0[[#This Row],[KPy''j]]^2+EffortOutcomesAG0[[#This Row],[KPy''k]]^2)/KTmag/Scale</f>
        <v>11.740036557257694</v>
      </c>
      <c r="Q4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4" s="14">
        <v>44917</v>
      </c>
      <c r="U464" s="9" t="s">
        <v>54</v>
      </c>
      <c r="V464" t="s">
        <v>61</v>
      </c>
      <c r="W464" t="s">
        <v>56</v>
      </c>
      <c r="X464">
        <v>0</v>
      </c>
      <c r="Y464">
        <v>0.66666666666666663</v>
      </c>
      <c r="Z464">
        <v>1.0237071428571427</v>
      </c>
      <c r="AA464">
        <v>1.5355607142857142</v>
      </c>
      <c r="AB464">
        <v>2.3033410714285716</v>
      </c>
      <c r="AC464">
        <v>0</v>
      </c>
      <c r="AD464">
        <v>0.43415194232601551</v>
      </c>
      <c r="AE464">
        <v>0.65122791348902342</v>
      </c>
      <c r="AF464">
        <v>0</v>
      </c>
      <c r="AJ464">
        <v>463</v>
      </c>
      <c r="AK464">
        <f>SUBTOTAL(9,EffortOutcomesAG0[[#This Row],[Allocation]:[Iin]])</f>
        <v>6.6146554510531343</v>
      </c>
      <c r="AL464" t="str">
        <f>EffortOutcomesAG0[[#This Row],[WARDS]]&amp;EffortOutcomesAG0[[#This Row],[Role]]&amp;EffortOutcomesAG0[[#This Row],[Shifts]]</f>
        <v>BANKRNAM</v>
      </c>
    </row>
    <row r="465" spans="2:38" x14ac:dyDescent="0.25">
      <c r="B465" s="8">
        <f>IF(EffortOutcomesAG0[[#This Row],[Apn]]=0,10,LOG(EffortOutcomesAG0[[#This Row],[Apn]]))</f>
        <v>0.18626699261755977</v>
      </c>
      <c r="C465" s="8">
        <f>IF(EffortOutcomesAG0[[#This Row],[Ein]]=0,10,LOG(EffortOutcomesAG0[[#This Row],[Ein]]))</f>
        <v>10</v>
      </c>
      <c r="D465" s="8">
        <f>IF(EffortOutcomesAG0[[#This Row],[Iin]]=0,10,LOG(EffortOutcomesAG0[[#This Row],[Iin]]))</f>
        <v>10</v>
      </c>
      <c r="E465" s="8">
        <f>Kx-EffortOutcomesAG0[[#This Row],[Xp]]</f>
        <v>-0.18626699261755977</v>
      </c>
      <c r="F465" s="8">
        <f>Ky-EffortOutcomesAG0[[#This Row],[Yp]]</f>
        <v>-11</v>
      </c>
      <c r="G465" s="8">
        <f>Kz-EffortOutcomesAG0[[#This Row],[Zp]]</f>
        <v>-9</v>
      </c>
      <c r="H465" s="8">
        <f>EffortOutcomesAG0[[#This Row],[Kpy]]*KSc-EffortOutcomesAG0[[#This Row],[KPz]]*KSb</f>
        <v>20</v>
      </c>
      <c r="I465" s="8">
        <f>-1*(EffortOutcomesAG0[[#This Row],[KPx]]*KSc-EffortOutcomesAG0[[#This Row],[KPz]]*KSa)</f>
        <v>-0.18626699261755977</v>
      </c>
      <c r="J465" s="8">
        <f>(EffortOutcomesAG0[[#This Row],[KPx]]*$C$2-EffortOutcomesAG0[[#This Row],[Kpy]]*KSa)</f>
        <v>-1.8626699261755977</v>
      </c>
      <c r="K465" s="8">
        <f>EffortOutcomesAG0[[#This Row],[Kpy]]*KTc-EffortOutcomesAG0[[#This Row],[KPz]]*KTb</f>
        <v>2</v>
      </c>
      <c r="L465" s="8">
        <f>-1*(EffortOutcomesAG0[[#This Row],[KPx]]*KTc-EffortOutcomesAG0[[#This Row],[KPz]]*KTa)</f>
        <v>-18.186266992617561</v>
      </c>
      <c r="M465" s="8">
        <f>(EffortOutcomesAG0[[#This Row],[KPx]]*KTb-EffortOutcomesAG0[[#This Row],[Kpy]]*KTa)</f>
        <v>22.186266992617561</v>
      </c>
      <c r="N465" s="8">
        <f>-EffortOutcomesAG0[[#This Row],[Xp]]*a+EffortOutcomesAG0[[#This Row],[Yp]]*b+EffortOutcomesAG0[[#This Row],[Zp]]*c_</f>
        <v>40</v>
      </c>
      <c r="O465">
        <f>-IF(EffortOutcomesAG0[[#This Row],[Column2]]&gt;0,1,-1)*SQRT(EffortOutcomesAG0[[#This Row],[KPx''i]]^2+EffortOutcomesAG0[[#This Row],[KPx''j]]^2+EffortOutcomesAG0[[#This Row],[KPx''k]]^2)/Ksmag/Scale</f>
        <v>-14.203947244453172</v>
      </c>
      <c r="P465" s="9">
        <f>SQRT(EffortOutcomesAG0[[#This Row],[Kpy''i]]^2+EffortOutcomesAG0[[#This Row],[KPy''j]]^2+EffortOutcomesAG0[[#This Row],[KPy''k]]^2)/KTmag/Scale</f>
        <v>11.740036557257694</v>
      </c>
      <c r="Q4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5" s="14">
        <v>44917</v>
      </c>
      <c r="U465" s="9" t="s">
        <v>57</v>
      </c>
      <c r="V465" t="s">
        <v>61</v>
      </c>
      <c r="W465" t="s">
        <v>56</v>
      </c>
      <c r="X465">
        <v>0</v>
      </c>
      <c r="Y465">
        <v>0.66666666666666663</v>
      </c>
      <c r="Z465">
        <v>1.0237071428571427</v>
      </c>
      <c r="AA465">
        <v>1.5355607142857142</v>
      </c>
      <c r="AB465">
        <v>2.3033410714285716</v>
      </c>
      <c r="AC465">
        <v>0</v>
      </c>
      <c r="AD465">
        <v>0.43415194232601551</v>
      </c>
      <c r="AE465">
        <v>0.65122791348902342</v>
      </c>
      <c r="AF465">
        <v>0</v>
      </c>
      <c r="AJ465">
        <v>464</v>
      </c>
      <c r="AK465">
        <f>SUBTOTAL(9,EffortOutcomesAG0[[#This Row],[Allocation]:[Iin]])</f>
        <v>6.6146554510531343</v>
      </c>
      <c r="AL465" t="str">
        <f>EffortOutcomesAG0[[#This Row],[WARDS]]&amp;EffortOutcomesAG0[[#This Row],[Role]]&amp;EffortOutcomesAG0[[#This Row],[Shifts]]</f>
        <v>WATTRNAM</v>
      </c>
    </row>
    <row r="466" spans="2:38" x14ac:dyDescent="0.25">
      <c r="B466" s="8">
        <f>IF(EffortOutcomesAG0[[#This Row],[Apn]]=0,10,LOG(EffortOutcomesAG0[[#This Row],[Apn]]))</f>
        <v>0.27707440663876232</v>
      </c>
      <c r="C466" s="8">
        <f>IF(EffortOutcomesAG0[[#This Row],[Ein]]=0,10,LOG(EffortOutcomesAG0[[#This Row],[Ein]]))</f>
        <v>10</v>
      </c>
      <c r="D466" s="8">
        <f>IF(EffortOutcomesAG0[[#This Row],[Iin]]=0,10,LOG(EffortOutcomesAG0[[#This Row],[Iin]]))</f>
        <v>10</v>
      </c>
      <c r="E466" s="8">
        <f>Kx-EffortOutcomesAG0[[#This Row],[Xp]]</f>
        <v>-0.27707440663876232</v>
      </c>
      <c r="F466" s="8">
        <f>Ky-EffortOutcomesAG0[[#This Row],[Yp]]</f>
        <v>-11</v>
      </c>
      <c r="G466" s="8">
        <f>Kz-EffortOutcomesAG0[[#This Row],[Zp]]</f>
        <v>-9</v>
      </c>
      <c r="H466" s="8">
        <f>EffortOutcomesAG0[[#This Row],[Kpy]]*KSc-EffortOutcomesAG0[[#This Row],[KPz]]*KSb</f>
        <v>20</v>
      </c>
      <c r="I466" s="8">
        <f>-1*(EffortOutcomesAG0[[#This Row],[KPx]]*KSc-EffortOutcomesAG0[[#This Row],[KPz]]*KSa)</f>
        <v>-0.27707440663876232</v>
      </c>
      <c r="J466" s="8">
        <f>(EffortOutcomesAG0[[#This Row],[KPx]]*$C$2-EffortOutcomesAG0[[#This Row],[Kpy]]*KSa)</f>
        <v>-2.7707440663876231</v>
      </c>
      <c r="K466" s="8">
        <f>EffortOutcomesAG0[[#This Row],[Kpy]]*KTc-EffortOutcomesAG0[[#This Row],[KPz]]*KTb</f>
        <v>2</v>
      </c>
      <c r="L466" s="8">
        <f>-1*(EffortOutcomesAG0[[#This Row],[KPx]]*KTc-EffortOutcomesAG0[[#This Row],[KPz]]*KTa)</f>
        <v>-18.277074406638761</v>
      </c>
      <c r="M466" s="8">
        <f>(EffortOutcomesAG0[[#This Row],[KPx]]*KTb-EffortOutcomesAG0[[#This Row],[Kpy]]*KTa)</f>
        <v>22.277074406638761</v>
      </c>
      <c r="N466" s="8">
        <f>-EffortOutcomesAG0[[#This Row],[Xp]]*a+EffortOutcomesAG0[[#This Row],[Yp]]*b+EffortOutcomesAG0[[#This Row],[Zp]]*c_</f>
        <v>40</v>
      </c>
      <c r="O466">
        <f>-IF(EffortOutcomesAG0[[#This Row],[Column2]]&gt;0,1,-1)*SQRT(EffortOutcomesAG0[[#This Row],[KPx''i]]^2+EffortOutcomesAG0[[#This Row],[KPx''j]]^2+EffortOutcomesAG0[[#This Row],[KPx''k]]^2)/Ksmag/Scale</f>
        <v>-14.278546720661673</v>
      </c>
      <c r="P466" s="9">
        <f>SQRT(EffortOutcomesAG0[[#This Row],[Kpy''i]]^2+EffortOutcomesAG0[[#This Row],[KPy''j]]^2+EffortOutcomesAG0[[#This Row],[KPy''k]]^2)/KTmag/Scale</f>
        <v>11.792084159756843</v>
      </c>
      <c r="Q4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6" s="14">
        <v>44918</v>
      </c>
      <c r="U466" s="9" t="s">
        <v>58</v>
      </c>
      <c r="V466" t="s">
        <v>61</v>
      </c>
      <c r="W466" t="s">
        <v>56</v>
      </c>
      <c r="X466">
        <v>0</v>
      </c>
      <c r="Y466">
        <v>0.66666666666666663</v>
      </c>
      <c r="Z466">
        <v>1.2617785714285714</v>
      </c>
      <c r="AA466">
        <v>1.8926678571428572</v>
      </c>
      <c r="AB466">
        <v>2.8390017857142857</v>
      </c>
      <c r="AC466">
        <v>0</v>
      </c>
      <c r="AD466">
        <v>0.3522364815097862</v>
      </c>
      <c r="AE466">
        <v>0.52835472226467928</v>
      </c>
      <c r="AF466">
        <v>0</v>
      </c>
      <c r="AJ466">
        <v>465</v>
      </c>
      <c r="AK466">
        <f>SUBTOTAL(9,EffortOutcomesAG0[[#This Row],[Allocation]:[Iin]])</f>
        <v>7.540706084726847</v>
      </c>
      <c r="AL466" t="str">
        <f>EffortOutcomesAG0[[#This Row],[WARDS]]&amp;EffortOutcomesAG0[[#This Row],[Role]]&amp;EffortOutcomesAG0[[#This Row],[Shifts]]</f>
        <v>WARARNAM</v>
      </c>
    </row>
    <row r="467" spans="2:38" x14ac:dyDescent="0.25">
      <c r="B467" s="8">
        <f>IF(EffortOutcomesAG0[[#This Row],[Apn]]=0,10,LOG(EffortOutcomesAG0[[#This Row],[Apn]]))</f>
        <v>10</v>
      </c>
      <c r="C467" s="8">
        <f>IF(EffortOutcomesAG0[[#This Row],[Ein]]=0,10,LOG(EffortOutcomesAG0[[#This Row],[Ein]]))</f>
        <v>10</v>
      </c>
      <c r="D467" s="8">
        <f>IF(EffortOutcomesAG0[[#This Row],[Iin]]=0,10,LOG(EffortOutcomesAG0[[#This Row],[Iin]]))</f>
        <v>10</v>
      </c>
      <c r="E467" s="8">
        <f>Kx-EffortOutcomesAG0[[#This Row],[Xp]]</f>
        <v>-10</v>
      </c>
      <c r="F467" s="8">
        <f>Ky-EffortOutcomesAG0[[#This Row],[Yp]]</f>
        <v>-11</v>
      </c>
      <c r="G467" s="8">
        <f>Kz-EffortOutcomesAG0[[#This Row],[Zp]]</f>
        <v>-9</v>
      </c>
      <c r="H467" s="8">
        <f>EffortOutcomesAG0[[#This Row],[Kpy]]*KSc-EffortOutcomesAG0[[#This Row],[KPz]]*KSb</f>
        <v>20</v>
      </c>
      <c r="I467" s="8">
        <f>-1*(EffortOutcomesAG0[[#This Row],[KPx]]*KSc-EffortOutcomesAG0[[#This Row],[KPz]]*KSa)</f>
        <v>-10</v>
      </c>
      <c r="J467" s="8">
        <f>(EffortOutcomesAG0[[#This Row],[KPx]]*$C$2-EffortOutcomesAG0[[#This Row],[Kpy]]*KSa)</f>
        <v>-100</v>
      </c>
      <c r="K467" s="8">
        <f>EffortOutcomesAG0[[#This Row],[Kpy]]*KTc-EffortOutcomesAG0[[#This Row],[KPz]]*KTb</f>
        <v>2</v>
      </c>
      <c r="L467" s="8">
        <f>-1*(EffortOutcomesAG0[[#This Row],[KPx]]*KTc-EffortOutcomesAG0[[#This Row],[KPz]]*KTa)</f>
        <v>-28</v>
      </c>
      <c r="M467" s="8">
        <f>(EffortOutcomesAG0[[#This Row],[KPx]]*KTb-EffortOutcomesAG0[[#This Row],[Kpy]]*KTa)</f>
        <v>32</v>
      </c>
      <c r="N467" s="8">
        <f>-EffortOutcomesAG0[[#This Row],[Xp]]*a+EffortOutcomesAG0[[#This Row],[Yp]]*b+EffortOutcomesAG0[[#This Row],[Zp]]*c_</f>
        <v>40</v>
      </c>
      <c r="O467">
        <f>-IF(EffortOutcomesAG0[[#This Row],[Column2]]&gt;0,1,-1)*SQRT(EffortOutcomesAG0[[#This Row],[KPx''i]]^2+EffortOutcomesAG0[[#This Row],[KPx''j]]^2+EffortOutcomesAG0[[#This Row],[KPx''k]]^2)/Ksmag/Scale</f>
        <v>-72.456883730947197</v>
      </c>
      <c r="P467" s="9">
        <f>SQRT(EffortOutcomesAG0[[#This Row],[Kpy''i]]^2+EffortOutcomesAG0[[#This Row],[KPy''j]]^2+EffortOutcomesAG0[[#This Row],[KPy''k]]^2)/KTmag/Scale</f>
        <v>17.37814719698277</v>
      </c>
      <c r="Q4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7" s="14">
        <v>44918</v>
      </c>
      <c r="U467" s="9" t="s">
        <v>76</v>
      </c>
      <c r="V467" t="s">
        <v>61</v>
      </c>
      <c r="W467" t="s">
        <v>56</v>
      </c>
      <c r="X467">
        <v>0</v>
      </c>
      <c r="Y467">
        <v>0</v>
      </c>
      <c r="Z467">
        <v>0</v>
      </c>
      <c r="AJ467">
        <v>466</v>
      </c>
      <c r="AK467">
        <f>SUBTOTAL(9,EffortOutcomesAG0[[#This Row],[Allocation]:[Iin]])</f>
        <v>0</v>
      </c>
      <c r="AL467" t="str">
        <f>EffortOutcomesAG0[[#This Row],[WARDS]]&amp;EffortOutcomesAG0[[#This Row],[Role]]&amp;EffortOutcomesAG0[[#This Row],[Shifts]]</f>
        <v>OtherRNAM</v>
      </c>
    </row>
    <row r="468" spans="2:38" x14ac:dyDescent="0.25">
      <c r="B468" s="8">
        <f>IF(EffortOutcomesAG0[[#This Row],[Apn]]=0,10,LOG(EffortOutcomesAG0[[#This Row],[Apn]]))</f>
        <v>0.27707440663876232</v>
      </c>
      <c r="C468" s="8">
        <f>IF(EffortOutcomesAG0[[#This Row],[Ein]]=0,10,LOG(EffortOutcomesAG0[[#This Row],[Ein]]))</f>
        <v>10</v>
      </c>
      <c r="D468" s="8">
        <f>IF(EffortOutcomesAG0[[#This Row],[Iin]]=0,10,LOG(EffortOutcomesAG0[[#This Row],[Iin]]))</f>
        <v>10</v>
      </c>
      <c r="E468" s="8">
        <f>Kx-EffortOutcomesAG0[[#This Row],[Xp]]</f>
        <v>-0.27707440663876232</v>
      </c>
      <c r="F468" s="8">
        <f>Ky-EffortOutcomesAG0[[#This Row],[Yp]]</f>
        <v>-11</v>
      </c>
      <c r="G468" s="8">
        <f>Kz-EffortOutcomesAG0[[#This Row],[Zp]]</f>
        <v>-9</v>
      </c>
      <c r="H468" s="8">
        <f>EffortOutcomesAG0[[#This Row],[Kpy]]*KSc-EffortOutcomesAG0[[#This Row],[KPz]]*KSb</f>
        <v>20</v>
      </c>
      <c r="I468" s="8">
        <f>-1*(EffortOutcomesAG0[[#This Row],[KPx]]*KSc-EffortOutcomesAG0[[#This Row],[KPz]]*KSa)</f>
        <v>-0.27707440663876232</v>
      </c>
      <c r="J468" s="8">
        <f>(EffortOutcomesAG0[[#This Row],[KPx]]*$C$2-EffortOutcomesAG0[[#This Row],[Kpy]]*KSa)</f>
        <v>-2.7707440663876231</v>
      </c>
      <c r="K468" s="8">
        <f>EffortOutcomesAG0[[#This Row],[Kpy]]*KTc-EffortOutcomesAG0[[#This Row],[KPz]]*KTb</f>
        <v>2</v>
      </c>
      <c r="L468" s="8">
        <f>-1*(EffortOutcomesAG0[[#This Row],[KPx]]*KTc-EffortOutcomesAG0[[#This Row],[KPz]]*KTa)</f>
        <v>-18.277074406638761</v>
      </c>
      <c r="M468" s="8">
        <f>(EffortOutcomesAG0[[#This Row],[KPx]]*KTb-EffortOutcomesAG0[[#This Row],[Kpy]]*KTa)</f>
        <v>22.277074406638761</v>
      </c>
      <c r="N468" s="8">
        <f>-EffortOutcomesAG0[[#This Row],[Xp]]*a+EffortOutcomesAG0[[#This Row],[Yp]]*b+EffortOutcomesAG0[[#This Row],[Zp]]*c_</f>
        <v>40</v>
      </c>
      <c r="O468">
        <f>-IF(EffortOutcomesAG0[[#This Row],[Column2]]&gt;0,1,-1)*SQRT(EffortOutcomesAG0[[#This Row],[KPx''i]]^2+EffortOutcomesAG0[[#This Row],[KPx''j]]^2+EffortOutcomesAG0[[#This Row],[KPx''k]]^2)/Ksmag/Scale</f>
        <v>-14.278546720661673</v>
      </c>
      <c r="P468" s="9">
        <f>SQRT(EffortOutcomesAG0[[#This Row],[Kpy''i]]^2+EffortOutcomesAG0[[#This Row],[KPy''j]]^2+EffortOutcomesAG0[[#This Row],[KPy''k]]^2)/KTmag/Scale</f>
        <v>11.792084159756843</v>
      </c>
      <c r="Q4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8" s="14">
        <v>44918</v>
      </c>
      <c r="U468" s="9" t="s">
        <v>54</v>
      </c>
      <c r="V468" t="s">
        <v>61</v>
      </c>
      <c r="W468" t="s">
        <v>56</v>
      </c>
      <c r="X468">
        <v>0</v>
      </c>
      <c r="Y468">
        <v>0.66666666666666663</v>
      </c>
      <c r="Z468">
        <v>1.2617785714285714</v>
      </c>
      <c r="AA468">
        <v>1.8926678571428572</v>
      </c>
      <c r="AB468">
        <v>2.8390017857142857</v>
      </c>
      <c r="AC468">
        <v>0</v>
      </c>
      <c r="AD468">
        <v>0.3522364815097862</v>
      </c>
      <c r="AE468">
        <v>0.52835472226467928</v>
      </c>
      <c r="AF468">
        <v>0</v>
      </c>
      <c r="AJ468">
        <v>467</v>
      </c>
      <c r="AK468">
        <f>SUBTOTAL(9,EffortOutcomesAG0[[#This Row],[Allocation]:[Iin]])</f>
        <v>7.540706084726847</v>
      </c>
      <c r="AL468" t="str">
        <f>EffortOutcomesAG0[[#This Row],[WARDS]]&amp;EffortOutcomesAG0[[#This Row],[Role]]&amp;EffortOutcomesAG0[[#This Row],[Shifts]]</f>
        <v>BANKRNAM</v>
      </c>
    </row>
    <row r="469" spans="2:38" x14ac:dyDescent="0.25">
      <c r="B469" s="8">
        <f>IF(EffortOutcomesAG0[[#This Row],[Apn]]=0,10,LOG(EffortOutcomesAG0[[#This Row],[Apn]]))</f>
        <v>0.27707440663876232</v>
      </c>
      <c r="C469" s="8">
        <f>IF(EffortOutcomesAG0[[#This Row],[Ein]]=0,10,LOG(EffortOutcomesAG0[[#This Row],[Ein]]))</f>
        <v>10</v>
      </c>
      <c r="D469" s="8">
        <f>IF(EffortOutcomesAG0[[#This Row],[Iin]]=0,10,LOG(EffortOutcomesAG0[[#This Row],[Iin]]))</f>
        <v>10</v>
      </c>
      <c r="E469" s="8">
        <f>Kx-EffortOutcomesAG0[[#This Row],[Xp]]</f>
        <v>-0.27707440663876232</v>
      </c>
      <c r="F469" s="8">
        <f>Ky-EffortOutcomesAG0[[#This Row],[Yp]]</f>
        <v>-11</v>
      </c>
      <c r="G469" s="8">
        <f>Kz-EffortOutcomesAG0[[#This Row],[Zp]]</f>
        <v>-9</v>
      </c>
      <c r="H469" s="8">
        <f>EffortOutcomesAG0[[#This Row],[Kpy]]*KSc-EffortOutcomesAG0[[#This Row],[KPz]]*KSb</f>
        <v>20</v>
      </c>
      <c r="I469" s="8">
        <f>-1*(EffortOutcomesAG0[[#This Row],[KPx]]*KSc-EffortOutcomesAG0[[#This Row],[KPz]]*KSa)</f>
        <v>-0.27707440663876232</v>
      </c>
      <c r="J469" s="8">
        <f>(EffortOutcomesAG0[[#This Row],[KPx]]*$C$2-EffortOutcomesAG0[[#This Row],[Kpy]]*KSa)</f>
        <v>-2.7707440663876231</v>
      </c>
      <c r="K469" s="8">
        <f>EffortOutcomesAG0[[#This Row],[Kpy]]*KTc-EffortOutcomesAG0[[#This Row],[KPz]]*KTb</f>
        <v>2</v>
      </c>
      <c r="L469" s="8">
        <f>-1*(EffortOutcomesAG0[[#This Row],[KPx]]*KTc-EffortOutcomesAG0[[#This Row],[KPz]]*KTa)</f>
        <v>-18.277074406638761</v>
      </c>
      <c r="M469" s="8">
        <f>(EffortOutcomesAG0[[#This Row],[KPx]]*KTb-EffortOutcomesAG0[[#This Row],[Kpy]]*KTa)</f>
        <v>22.277074406638761</v>
      </c>
      <c r="N469" s="8">
        <f>-EffortOutcomesAG0[[#This Row],[Xp]]*a+EffortOutcomesAG0[[#This Row],[Yp]]*b+EffortOutcomesAG0[[#This Row],[Zp]]*c_</f>
        <v>40</v>
      </c>
      <c r="O469">
        <f>-IF(EffortOutcomesAG0[[#This Row],[Column2]]&gt;0,1,-1)*SQRT(EffortOutcomesAG0[[#This Row],[KPx''i]]^2+EffortOutcomesAG0[[#This Row],[KPx''j]]^2+EffortOutcomesAG0[[#This Row],[KPx''k]]^2)/Ksmag/Scale</f>
        <v>-14.278546720661673</v>
      </c>
      <c r="P469" s="9">
        <f>SQRT(EffortOutcomesAG0[[#This Row],[Kpy''i]]^2+EffortOutcomesAG0[[#This Row],[KPy''j]]^2+EffortOutcomesAG0[[#This Row],[KPy''k]]^2)/KTmag/Scale</f>
        <v>11.792084159756843</v>
      </c>
      <c r="Q4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9" s="14">
        <v>44918</v>
      </c>
      <c r="U469" s="9" t="s">
        <v>57</v>
      </c>
      <c r="V469" t="s">
        <v>61</v>
      </c>
      <c r="W469" t="s">
        <v>56</v>
      </c>
      <c r="X469">
        <v>0</v>
      </c>
      <c r="Y469">
        <v>0.66666666666666663</v>
      </c>
      <c r="Z469">
        <v>1.2617785714285714</v>
      </c>
      <c r="AA469">
        <v>1.8926678571428572</v>
      </c>
      <c r="AB469">
        <v>2.8390017857142857</v>
      </c>
      <c r="AC469">
        <v>0</v>
      </c>
      <c r="AD469">
        <v>0.3522364815097862</v>
      </c>
      <c r="AE469">
        <v>0.52835472226467928</v>
      </c>
      <c r="AF469">
        <v>0</v>
      </c>
      <c r="AJ469">
        <v>468</v>
      </c>
      <c r="AK469">
        <f>SUBTOTAL(9,EffortOutcomesAG0[[#This Row],[Allocation]:[Iin]])</f>
        <v>7.540706084726847</v>
      </c>
      <c r="AL469" t="str">
        <f>EffortOutcomesAG0[[#This Row],[WARDS]]&amp;EffortOutcomesAG0[[#This Row],[Role]]&amp;EffortOutcomesAG0[[#This Row],[Shifts]]</f>
        <v>WATTRNAM</v>
      </c>
    </row>
    <row r="470" spans="2:38" x14ac:dyDescent="0.25">
      <c r="B470" s="8">
        <f>IF(EffortOutcomesAG0[[#This Row],[Apn]]=0,10,LOG(EffortOutcomesAG0[[#This Row],[Apn]]))</f>
        <v>0.37887333973879961</v>
      </c>
      <c r="C470" s="8">
        <f>IF(EffortOutcomesAG0[[#This Row],[Ein]]=0,10,LOG(EffortOutcomesAG0[[#This Row],[Ein]]))</f>
        <v>10</v>
      </c>
      <c r="D470" s="8">
        <f>IF(EffortOutcomesAG0[[#This Row],[Iin]]=0,10,LOG(EffortOutcomesAG0[[#This Row],[Iin]]))</f>
        <v>10</v>
      </c>
      <c r="E470" s="8">
        <f>Kx-EffortOutcomesAG0[[#This Row],[Xp]]</f>
        <v>-0.37887333973879961</v>
      </c>
      <c r="F470" s="8">
        <f>Ky-EffortOutcomesAG0[[#This Row],[Yp]]</f>
        <v>-11</v>
      </c>
      <c r="G470" s="8">
        <f>Kz-EffortOutcomesAG0[[#This Row],[Zp]]</f>
        <v>-9</v>
      </c>
      <c r="H470" s="8">
        <f>EffortOutcomesAG0[[#This Row],[Kpy]]*KSc-EffortOutcomesAG0[[#This Row],[KPz]]*KSb</f>
        <v>20</v>
      </c>
      <c r="I470" s="8">
        <f>-1*(EffortOutcomesAG0[[#This Row],[KPx]]*KSc-EffortOutcomesAG0[[#This Row],[KPz]]*KSa)</f>
        <v>-0.37887333973879961</v>
      </c>
      <c r="J470" s="8">
        <f>(EffortOutcomesAG0[[#This Row],[KPx]]*$C$2-EffortOutcomesAG0[[#This Row],[Kpy]]*KSa)</f>
        <v>-3.788733397387996</v>
      </c>
      <c r="K470" s="8">
        <f>EffortOutcomesAG0[[#This Row],[Kpy]]*KTc-EffortOutcomesAG0[[#This Row],[KPz]]*KTb</f>
        <v>2</v>
      </c>
      <c r="L470" s="8">
        <f>-1*(EffortOutcomesAG0[[#This Row],[KPx]]*KTc-EffortOutcomesAG0[[#This Row],[KPz]]*KTa)</f>
        <v>-18.378873339738799</v>
      </c>
      <c r="M470" s="8">
        <f>(EffortOutcomesAG0[[#This Row],[KPx]]*KTb-EffortOutcomesAG0[[#This Row],[Kpy]]*KTa)</f>
        <v>22.378873339738799</v>
      </c>
      <c r="N470" s="8">
        <f>-EffortOutcomesAG0[[#This Row],[Xp]]*a+EffortOutcomesAG0[[#This Row],[Yp]]*b+EffortOutcomesAG0[[#This Row],[Zp]]*c_</f>
        <v>40</v>
      </c>
      <c r="O470">
        <f>-IF(EffortOutcomesAG0[[#This Row],[Column2]]&gt;0,1,-1)*SQRT(EffortOutcomesAG0[[#This Row],[KPx''i]]^2+EffortOutcomesAG0[[#This Row],[KPx''j]]^2+EffortOutcomesAG0[[#This Row],[KPx''k]]^2)/Ksmag/Scale</f>
        <v>-14.396146112137927</v>
      </c>
      <c r="P470" s="9">
        <f>SQRT(EffortOutcomesAG0[[#This Row],[Kpy''i]]^2+EffortOutcomesAG0[[#This Row],[KPy''j]]^2+EffortOutcomesAG0[[#This Row],[KPy''k]]^2)/KTmag/Scale</f>
        <v>11.850435696591031</v>
      </c>
      <c r="Q4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0" s="14">
        <v>44919</v>
      </c>
      <c r="U470" s="9" t="s">
        <v>58</v>
      </c>
      <c r="V470" t="s">
        <v>61</v>
      </c>
      <c r="W470" t="s">
        <v>56</v>
      </c>
      <c r="X470">
        <v>0</v>
      </c>
      <c r="Y470">
        <v>0.66666666666666663</v>
      </c>
      <c r="Z470">
        <v>1.5950785714285711</v>
      </c>
      <c r="AA470">
        <v>2.3926178571428567</v>
      </c>
      <c r="AB470">
        <v>3.5889267857142859</v>
      </c>
      <c r="AC470">
        <v>0</v>
      </c>
      <c r="AD470">
        <v>0.27863482865699502</v>
      </c>
      <c r="AE470">
        <v>0.41795224298549266</v>
      </c>
      <c r="AF470">
        <v>0</v>
      </c>
      <c r="AJ470">
        <v>469</v>
      </c>
      <c r="AK470">
        <f>SUBTOTAL(9,EffortOutcomesAG0[[#This Row],[Allocation]:[Iin]])</f>
        <v>8.9398769525948687</v>
      </c>
      <c r="AL470" t="str">
        <f>EffortOutcomesAG0[[#This Row],[WARDS]]&amp;EffortOutcomesAG0[[#This Row],[Role]]&amp;EffortOutcomesAG0[[#This Row],[Shifts]]</f>
        <v>WARARNAM</v>
      </c>
    </row>
    <row r="471" spans="2:38" x14ac:dyDescent="0.25">
      <c r="B471" s="8">
        <f>IF(EffortOutcomesAG0[[#This Row],[Apn]]=0,10,LOG(EffortOutcomesAG0[[#This Row],[Apn]]))</f>
        <v>10</v>
      </c>
      <c r="C471" s="8">
        <f>IF(EffortOutcomesAG0[[#This Row],[Ein]]=0,10,LOG(EffortOutcomesAG0[[#This Row],[Ein]]))</f>
        <v>10</v>
      </c>
      <c r="D471" s="8">
        <f>IF(EffortOutcomesAG0[[#This Row],[Iin]]=0,10,LOG(EffortOutcomesAG0[[#This Row],[Iin]]))</f>
        <v>10</v>
      </c>
      <c r="E471" s="8">
        <f>Kx-EffortOutcomesAG0[[#This Row],[Xp]]</f>
        <v>-10</v>
      </c>
      <c r="F471" s="8">
        <f>Ky-EffortOutcomesAG0[[#This Row],[Yp]]</f>
        <v>-11</v>
      </c>
      <c r="G471" s="8">
        <f>Kz-EffortOutcomesAG0[[#This Row],[Zp]]</f>
        <v>-9</v>
      </c>
      <c r="H471" s="8">
        <f>EffortOutcomesAG0[[#This Row],[Kpy]]*KSc-EffortOutcomesAG0[[#This Row],[KPz]]*KSb</f>
        <v>20</v>
      </c>
      <c r="I471" s="8">
        <f>-1*(EffortOutcomesAG0[[#This Row],[KPx]]*KSc-EffortOutcomesAG0[[#This Row],[KPz]]*KSa)</f>
        <v>-10</v>
      </c>
      <c r="J471" s="8">
        <f>(EffortOutcomesAG0[[#This Row],[KPx]]*$C$2-EffortOutcomesAG0[[#This Row],[Kpy]]*KSa)</f>
        <v>-100</v>
      </c>
      <c r="K471" s="8">
        <f>EffortOutcomesAG0[[#This Row],[Kpy]]*KTc-EffortOutcomesAG0[[#This Row],[KPz]]*KTb</f>
        <v>2</v>
      </c>
      <c r="L471" s="8">
        <f>-1*(EffortOutcomesAG0[[#This Row],[KPx]]*KTc-EffortOutcomesAG0[[#This Row],[KPz]]*KTa)</f>
        <v>-28</v>
      </c>
      <c r="M471" s="8">
        <f>(EffortOutcomesAG0[[#This Row],[KPx]]*KTb-EffortOutcomesAG0[[#This Row],[Kpy]]*KTa)</f>
        <v>32</v>
      </c>
      <c r="N471" s="8">
        <f>-EffortOutcomesAG0[[#This Row],[Xp]]*a+EffortOutcomesAG0[[#This Row],[Yp]]*b+EffortOutcomesAG0[[#This Row],[Zp]]*c_</f>
        <v>40</v>
      </c>
      <c r="O471">
        <f>-IF(EffortOutcomesAG0[[#This Row],[Column2]]&gt;0,1,-1)*SQRT(EffortOutcomesAG0[[#This Row],[KPx''i]]^2+EffortOutcomesAG0[[#This Row],[KPx''j]]^2+EffortOutcomesAG0[[#This Row],[KPx''k]]^2)/Ksmag/Scale</f>
        <v>-72.456883730947197</v>
      </c>
      <c r="P471" s="9">
        <f>SQRT(EffortOutcomesAG0[[#This Row],[Kpy''i]]^2+EffortOutcomesAG0[[#This Row],[KPy''j]]^2+EffortOutcomesAG0[[#This Row],[KPy''k]]^2)/KTmag/Scale</f>
        <v>17.37814719698277</v>
      </c>
      <c r="Q4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1" s="14">
        <v>44919</v>
      </c>
      <c r="U471" s="9" t="s">
        <v>76</v>
      </c>
      <c r="V471" t="s">
        <v>61</v>
      </c>
      <c r="W471" t="s">
        <v>56</v>
      </c>
      <c r="X471">
        <v>0</v>
      </c>
      <c r="Y471">
        <v>0</v>
      </c>
      <c r="Z471">
        <v>0</v>
      </c>
      <c r="AJ471">
        <v>470</v>
      </c>
      <c r="AK471">
        <f>SUBTOTAL(9,EffortOutcomesAG0[[#This Row],[Allocation]:[Iin]])</f>
        <v>0</v>
      </c>
      <c r="AL471" t="str">
        <f>EffortOutcomesAG0[[#This Row],[WARDS]]&amp;EffortOutcomesAG0[[#This Row],[Role]]&amp;EffortOutcomesAG0[[#This Row],[Shifts]]</f>
        <v>OtherRNAM</v>
      </c>
    </row>
    <row r="472" spans="2:38" x14ac:dyDescent="0.25">
      <c r="B472" s="8">
        <f>IF(EffortOutcomesAG0[[#This Row],[Apn]]=0,10,LOG(EffortOutcomesAG0[[#This Row],[Apn]]))</f>
        <v>0.37887333973879961</v>
      </c>
      <c r="C472" s="8">
        <f>IF(EffortOutcomesAG0[[#This Row],[Ein]]=0,10,LOG(EffortOutcomesAG0[[#This Row],[Ein]]))</f>
        <v>10</v>
      </c>
      <c r="D472" s="8">
        <f>IF(EffortOutcomesAG0[[#This Row],[Iin]]=0,10,LOG(EffortOutcomesAG0[[#This Row],[Iin]]))</f>
        <v>10</v>
      </c>
      <c r="E472" s="8">
        <f>Kx-EffortOutcomesAG0[[#This Row],[Xp]]</f>
        <v>-0.37887333973879961</v>
      </c>
      <c r="F472" s="8">
        <f>Ky-EffortOutcomesAG0[[#This Row],[Yp]]</f>
        <v>-11</v>
      </c>
      <c r="G472" s="8">
        <f>Kz-EffortOutcomesAG0[[#This Row],[Zp]]</f>
        <v>-9</v>
      </c>
      <c r="H472" s="8">
        <f>EffortOutcomesAG0[[#This Row],[Kpy]]*KSc-EffortOutcomesAG0[[#This Row],[KPz]]*KSb</f>
        <v>20</v>
      </c>
      <c r="I472" s="8">
        <f>-1*(EffortOutcomesAG0[[#This Row],[KPx]]*KSc-EffortOutcomesAG0[[#This Row],[KPz]]*KSa)</f>
        <v>-0.37887333973879961</v>
      </c>
      <c r="J472" s="8">
        <f>(EffortOutcomesAG0[[#This Row],[KPx]]*$C$2-EffortOutcomesAG0[[#This Row],[Kpy]]*KSa)</f>
        <v>-3.788733397387996</v>
      </c>
      <c r="K472" s="8">
        <f>EffortOutcomesAG0[[#This Row],[Kpy]]*KTc-EffortOutcomesAG0[[#This Row],[KPz]]*KTb</f>
        <v>2</v>
      </c>
      <c r="L472" s="8">
        <f>-1*(EffortOutcomesAG0[[#This Row],[KPx]]*KTc-EffortOutcomesAG0[[#This Row],[KPz]]*KTa)</f>
        <v>-18.378873339738799</v>
      </c>
      <c r="M472" s="8">
        <f>(EffortOutcomesAG0[[#This Row],[KPx]]*KTb-EffortOutcomesAG0[[#This Row],[Kpy]]*KTa)</f>
        <v>22.378873339738799</v>
      </c>
      <c r="N472" s="8">
        <f>-EffortOutcomesAG0[[#This Row],[Xp]]*a+EffortOutcomesAG0[[#This Row],[Yp]]*b+EffortOutcomesAG0[[#This Row],[Zp]]*c_</f>
        <v>40</v>
      </c>
      <c r="O472">
        <f>-IF(EffortOutcomesAG0[[#This Row],[Column2]]&gt;0,1,-1)*SQRT(EffortOutcomesAG0[[#This Row],[KPx''i]]^2+EffortOutcomesAG0[[#This Row],[KPx''j]]^2+EffortOutcomesAG0[[#This Row],[KPx''k]]^2)/Ksmag/Scale</f>
        <v>-14.396146112137927</v>
      </c>
      <c r="P472" s="9">
        <f>SQRT(EffortOutcomesAG0[[#This Row],[Kpy''i]]^2+EffortOutcomesAG0[[#This Row],[KPy''j]]^2+EffortOutcomesAG0[[#This Row],[KPy''k]]^2)/KTmag/Scale</f>
        <v>11.850435696591031</v>
      </c>
      <c r="Q4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2" s="14">
        <v>44919</v>
      </c>
      <c r="U472" s="9" t="s">
        <v>54</v>
      </c>
      <c r="V472" t="s">
        <v>61</v>
      </c>
      <c r="W472" t="s">
        <v>56</v>
      </c>
      <c r="X472">
        <v>0</v>
      </c>
      <c r="Y472">
        <v>0.66666666666666663</v>
      </c>
      <c r="Z472">
        <v>1.5950785714285711</v>
      </c>
      <c r="AA472">
        <v>2.3926178571428567</v>
      </c>
      <c r="AB472">
        <v>3.5889267857142859</v>
      </c>
      <c r="AC472">
        <v>0</v>
      </c>
      <c r="AD472">
        <v>0.27863482865699502</v>
      </c>
      <c r="AE472">
        <v>0.41795224298549266</v>
      </c>
      <c r="AF472">
        <v>0</v>
      </c>
      <c r="AJ472">
        <v>471</v>
      </c>
      <c r="AK472">
        <f>SUBTOTAL(9,EffortOutcomesAG0[[#This Row],[Allocation]:[Iin]])</f>
        <v>8.9398769525948687</v>
      </c>
      <c r="AL472" t="str">
        <f>EffortOutcomesAG0[[#This Row],[WARDS]]&amp;EffortOutcomesAG0[[#This Row],[Role]]&amp;EffortOutcomesAG0[[#This Row],[Shifts]]</f>
        <v>BANKRNAM</v>
      </c>
    </row>
    <row r="473" spans="2:38" x14ac:dyDescent="0.25">
      <c r="B473" s="8">
        <f>IF(EffortOutcomesAG0[[#This Row],[Apn]]=0,10,LOG(EffortOutcomesAG0[[#This Row],[Apn]]))</f>
        <v>0.37887333973879961</v>
      </c>
      <c r="C473" s="8">
        <f>IF(EffortOutcomesAG0[[#This Row],[Ein]]=0,10,LOG(EffortOutcomesAG0[[#This Row],[Ein]]))</f>
        <v>10</v>
      </c>
      <c r="D473" s="8">
        <f>IF(EffortOutcomesAG0[[#This Row],[Iin]]=0,10,LOG(EffortOutcomesAG0[[#This Row],[Iin]]))</f>
        <v>10</v>
      </c>
      <c r="E473" s="8">
        <f>Kx-EffortOutcomesAG0[[#This Row],[Xp]]</f>
        <v>-0.37887333973879961</v>
      </c>
      <c r="F473" s="8">
        <f>Ky-EffortOutcomesAG0[[#This Row],[Yp]]</f>
        <v>-11</v>
      </c>
      <c r="G473" s="8">
        <f>Kz-EffortOutcomesAG0[[#This Row],[Zp]]</f>
        <v>-9</v>
      </c>
      <c r="H473" s="8">
        <f>EffortOutcomesAG0[[#This Row],[Kpy]]*KSc-EffortOutcomesAG0[[#This Row],[KPz]]*KSb</f>
        <v>20</v>
      </c>
      <c r="I473" s="8">
        <f>-1*(EffortOutcomesAG0[[#This Row],[KPx]]*KSc-EffortOutcomesAG0[[#This Row],[KPz]]*KSa)</f>
        <v>-0.37887333973879961</v>
      </c>
      <c r="J473" s="8">
        <f>(EffortOutcomesAG0[[#This Row],[KPx]]*$C$2-EffortOutcomesAG0[[#This Row],[Kpy]]*KSa)</f>
        <v>-3.788733397387996</v>
      </c>
      <c r="K473" s="8">
        <f>EffortOutcomesAG0[[#This Row],[Kpy]]*KTc-EffortOutcomesAG0[[#This Row],[KPz]]*KTb</f>
        <v>2</v>
      </c>
      <c r="L473" s="8">
        <f>-1*(EffortOutcomesAG0[[#This Row],[KPx]]*KTc-EffortOutcomesAG0[[#This Row],[KPz]]*KTa)</f>
        <v>-18.378873339738799</v>
      </c>
      <c r="M473" s="8">
        <f>(EffortOutcomesAG0[[#This Row],[KPx]]*KTb-EffortOutcomesAG0[[#This Row],[Kpy]]*KTa)</f>
        <v>22.378873339738799</v>
      </c>
      <c r="N473" s="8">
        <f>-EffortOutcomesAG0[[#This Row],[Xp]]*a+EffortOutcomesAG0[[#This Row],[Yp]]*b+EffortOutcomesAG0[[#This Row],[Zp]]*c_</f>
        <v>40</v>
      </c>
      <c r="O473">
        <f>-IF(EffortOutcomesAG0[[#This Row],[Column2]]&gt;0,1,-1)*SQRT(EffortOutcomesAG0[[#This Row],[KPx''i]]^2+EffortOutcomesAG0[[#This Row],[KPx''j]]^2+EffortOutcomesAG0[[#This Row],[KPx''k]]^2)/Ksmag/Scale</f>
        <v>-14.396146112137927</v>
      </c>
      <c r="P473" s="9">
        <f>SQRT(EffortOutcomesAG0[[#This Row],[Kpy''i]]^2+EffortOutcomesAG0[[#This Row],[KPy''j]]^2+EffortOutcomesAG0[[#This Row],[KPy''k]]^2)/KTmag/Scale</f>
        <v>11.850435696591031</v>
      </c>
      <c r="Q4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3" s="14">
        <v>44919</v>
      </c>
      <c r="U473" s="9" t="s">
        <v>57</v>
      </c>
      <c r="V473" t="s">
        <v>61</v>
      </c>
      <c r="W473" t="s">
        <v>56</v>
      </c>
      <c r="X473">
        <v>0</v>
      </c>
      <c r="Y473">
        <v>0.66666666666666663</v>
      </c>
      <c r="Z473">
        <v>1.5950785714285711</v>
      </c>
      <c r="AA473">
        <v>2.3926178571428567</v>
      </c>
      <c r="AB473">
        <v>3.5889267857142859</v>
      </c>
      <c r="AC473">
        <v>0</v>
      </c>
      <c r="AD473">
        <v>0.27863482865699502</v>
      </c>
      <c r="AE473">
        <v>0.41795224298549266</v>
      </c>
      <c r="AF473">
        <v>0</v>
      </c>
      <c r="AJ473">
        <v>472</v>
      </c>
      <c r="AK473">
        <f>SUBTOTAL(9,EffortOutcomesAG0[[#This Row],[Allocation]:[Iin]])</f>
        <v>8.9398769525948687</v>
      </c>
      <c r="AL473" t="str">
        <f>EffortOutcomesAG0[[#This Row],[WARDS]]&amp;EffortOutcomesAG0[[#This Row],[Role]]&amp;EffortOutcomesAG0[[#This Row],[Shifts]]</f>
        <v>WATTRNAM</v>
      </c>
    </row>
    <row r="474" spans="2:38" x14ac:dyDescent="0.25">
      <c r="B474" s="8">
        <f>IF(EffortOutcomesAG0[[#This Row],[Apn]]=0,10,LOG(EffortOutcomesAG0[[#This Row],[Apn]]))</f>
        <v>4.8805135918009522E-2</v>
      </c>
      <c r="C474" s="8">
        <f>IF(EffortOutcomesAG0[[#This Row],[Ein]]=0,10,LOG(EffortOutcomesAG0[[#This Row],[Ein]]))</f>
        <v>10</v>
      </c>
      <c r="D474" s="8">
        <f>IF(EffortOutcomesAG0[[#This Row],[Iin]]=0,10,LOG(EffortOutcomesAG0[[#This Row],[Iin]]))</f>
        <v>10</v>
      </c>
      <c r="E474" s="8">
        <f>Kx-EffortOutcomesAG0[[#This Row],[Xp]]</f>
        <v>-4.8805135918009522E-2</v>
      </c>
      <c r="F474" s="8">
        <f>Ky-EffortOutcomesAG0[[#This Row],[Yp]]</f>
        <v>-11</v>
      </c>
      <c r="G474" s="8">
        <f>Kz-EffortOutcomesAG0[[#This Row],[Zp]]</f>
        <v>-9</v>
      </c>
      <c r="H474" s="8">
        <f>EffortOutcomesAG0[[#This Row],[Kpy]]*KSc-EffortOutcomesAG0[[#This Row],[KPz]]*KSb</f>
        <v>20</v>
      </c>
      <c r="I474" s="8">
        <f>-1*(EffortOutcomesAG0[[#This Row],[KPx]]*KSc-EffortOutcomesAG0[[#This Row],[KPz]]*KSa)</f>
        <v>-4.8805135918009522E-2</v>
      </c>
      <c r="J474" s="8">
        <f>(EffortOutcomesAG0[[#This Row],[KPx]]*$C$2-EffortOutcomesAG0[[#This Row],[Kpy]]*KSa)</f>
        <v>-0.48805135918009523</v>
      </c>
      <c r="K474" s="8">
        <f>EffortOutcomesAG0[[#This Row],[Kpy]]*KTc-EffortOutcomesAG0[[#This Row],[KPz]]*KTb</f>
        <v>2</v>
      </c>
      <c r="L474" s="8">
        <f>-1*(EffortOutcomesAG0[[#This Row],[KPx]]*KTc-EffortOutcomesAG0[[#This Row],[KPz]]*KTa)</f>
        <v>-18.048805135918009</v>
      </c>
      <c r="M474" s="8">
        <f>(EffortOutcomesAG0[[#This Row],[KPx]]*KTb-EffortOutcomesAG0[[#This Row],[Kpy]]*KTa)</f>
        <v>22.048805135918009</v>
      </c>
      <c r="N474" s="8">
        <f>-EffortOutcomesAG0[[#This Row],[Xp]]*a+EffortOutcomesAG0[[#This Row],[Yp]]*b+EffortOutcomesAG0[[#This Row],[Zp]]*c_</f>
        <v>40</v>
      </c>
      <c r="O474">
        <f>-IF(EffortOutcomesAG0[[#This Row],[Column2]]&gt;0,1,-1)*SQRT(EffortOutcomesAG0[[#This Row],[KPx''i]]^2+EffortOutcomesAG0[[#This Row],[KPx''j]]^2+EffortOutcomesAG0[[#This Row],[KPx''k]]^2)/Ksmag/Scale</f>
        <v>-14.146387808739188</v>
      </c>
      <c r="P474" s="9">
        <f>SQRT(EffortOutcomesAG0[[#This Row],[Kpy''i]]^2+EffortOutcomesAG0[[#This Row],[KPy''j]]^2+EffortOutcomesAG0[[#This Row],[KPy''k]]^2)/KTmag/Scale</f>
        <v>11.661254754928283</v>
      </c>
      <c r="Q4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4" s="14">
        <v>44920</v>
      </c>
      <c r="U474" s="9" t="s">
        <v>58</v>
      </c>
      <c r="V474" t="s">
        <v>61</v>
      </c>
      <c r="W474" t="s">
        <v>56</v>
      </c>
      <c r="X474">
        <v>0</v>
      </c>
      <c r="Y474">
        <v>0.66666666666666663</v>
      </c>
      <c r="Z474">
        <v>0.74595714285714287</v>
      </c>
      <c r="AA474">
        <v>1.1189357142857144</v>
      </c>
      <c r="AB474">
        <v>1.6784035714285717</v>
      </c>
      <c r="AC474">
        <v>0</v>
      </c>
      <c r="AD474">
        <v>0.59580426127719144</v>
      </c>
      <c r="AE474">
        <v>0.89370639191578727</v>
      </c>
      <c r="AF474">
        <v>0</v>
      </c>
      <c r="AJ474">
        <v>473</v>
      </c>
      <c r="AK474">
        <f>SUBTOTAL(9,EffortOutcomesAG0[[#This Row],[Allocation]:[Iin]])</f>
        <v>5.6994737484310747</v>
      </c>
      <c r="AL474" t="str">
        <f>EffortOutcomesAG0[[#This Row],[WARDS]]&amp;EffortOutcomesAG0[[#This Row],[Role]]&amp;EffortOutcomesAG0[[#This Row],[Shifts]]</f>
        <v>WARARNAM</v>
      </c>
    </row>
    <row r="475" spans="2:38" x14ac:dyDescent="0.25">
      <c r="B475" s="8">
        <f>IF(EffortOutcomesAG0[[#This Row],[Apn]]=0,10,LOG(EffortOutcomesAG0[[#This Row],[Apn]]))</f>
        <v>10</v>
      </c>
      <c r="C475" s="8">
        <f>IF(EffortOutcomesAG0[[#This Row],[Ein]]=0,10,LOG(EffortOutcomesAG0[[#This Row],[Ein]]))</f>
        <v>10</v>
      </c>
      <c r="D475" s="8">
        <f>IF(EffortOutcomesAG0[[#This Row],[Iin]]=0,10,LOG(EffortOutcomesAG0[[#This Row],[Iin]]))</f>
        <v>10</v>
      </c>
      <c r="E475" s="8">
        <f>Kx-EffortOutcomesAG0[[#This Row],[Xp]]</f>
        <v>-10</v>
      </c>
      <c r="F475" s="8">
        <f>Ky-EffortOutcomesAG0[[#This Row],[Yp]]</f>
        <v>-11</v>
      </c>
      <c r="G475" s="8">
        <f>Kz-EffortOutcomesAG0[[#This Row],[Zp]]</f>
        <v>-9</v>
      </c>
      <c r="H475" s="8">
        <f>EffortOutcomesAG0[[#This Row],[Kpy]]*KSc-EffortOutcomesAG0[[#This Row],[KPz]]*KSb</f>
        <v>20</v>
      </c>
      <c r="I475" s="8">
        <f>-1*(EffortOutcomesAG0[[#This Row],[KPx]]*KSc-EffortOutcomesAG0[[#This Row],[KPz]]*KSa)</f>
        <v>-10</v>
      </c>
      <c r="J475" s="8">
        <f>(EffortOutcomesAG0[[#This Row],[KPx]]*$C$2-EffortOutcomesAG0[[#This Row],[Kpy]]*KSa)</f>
        <v>-100</v>
      </c>
      <c r="K475" s="8">
        <f>EffortOutcomesAG0[[#This Row],[Kpy]]*KTc-EffortOutcomesAG0[[#This Row],[KPz]]*KTb</f>
        <v>2</v>
      </c>
      <c r="L475" s="8">
        <f>-1*(EffortOutcomesAG0[[#This Row],[KPx]]*KTc-EffortOutcomesAG0[[#This Row],[KPz]]*KTa)</f>
        <v>-28</v>
      </c>
      <c r="M475" s="8">
        <f>(EffortOutcomesAG0[[#This Row],[KPx]]*KTb-EffortOutcomesAG0[[#This Row],[Kpy]]*KTa)</f>
        <v>32</v>
      </c>
      <c r="N475" s="8">
        <f>-EffortOutcomesAG0[[#This Row],[Xp]]*a+EffortOutcomesAG0[[#This Row],[Yp]]*b+EffortOutcomesAG0[[#This Row],[Zp]]*c_</f>
        <v>40</v>
      </c>
      <c r="O475">
        <f>-IF(EffortOutcomesAG0[[#This Row],[Column2]]&gt;0,1,-1)*SQRT(EffortOutcomesAG0[[#This Row],[KPx''i]]^2+EffortOutcomesAG0[[#This Row],[KPx''j]]^2+EffortOutcomesAG0[[#This Row],[KPx''k]]^2)/Ksmag/Scale</f>
        <v>-72.456883730947197</v>
      </c>
      <c r="P475" s="9">
        <f>SQRT(EffortOutcomesAG0[[#This Row],[Kpy''i]]^2+EffortOutcomesAG0[[#This Row],[KPy''j]]^2+EffortOutcomesAG0[[#This Row],[KPy''k]]^2)/KTmag/Scale</f>
        <v>17.37814719698277</v>
      </c>
      <c r="Q4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5" s="14">
        <v>44920</v>
      </c>
      <c r="U475" s="9" t="s">
        <v>76</v>
      </c>
      <c r="V475" t="s">
        <v>61</v>
      </c>
      <c r="W475" t="s">
        <v>56</v>
      </c>
      <c r="X475">
        <v>0</v>
      </c>
      <c r="Y475">
        <v>0</v>
      </c>
      <c r="Z475">
        <v>0</v>
      </c>
      <c r="AJ475">
        <v>474</v>
      </c>
      <c r="AK475">
        <f>SUBTOTAL(9,EffortOutcomesAG0[[#This Row],[Allocation]:[Iin]])</f>
        <v>0</v>
      </c>
      <c r="AL475" t="str">
        <f>EffortOutcomesAG0[[#This Row],[WARDS]]&amp;EffortOutcomesAG0[[#This Row],[Role]]&amp;EffortOutcomesAG0[[#This Row],[Shifts]]</f>
        <v>OtherRNAM</v>
      </c>
    </row>
    <row r="476" spans="2:38" x14ac:dyDescent="0.25">
      <c r="B476" s="8">
        <f>IF(EffortOutcomesAG0[[#This Row],[Apn]]=0,10,LOG(EffortOutcomesAG0[[#This Row],[Apn]]))</f>
        <v>4.8805135918009522E-2</v>
      </c>
      <c r="C476" s="8">
        <f>IF(EffortOutcomesAG0[[#This Row],[Ein]]=0,10,LOG(EffortOutcomesAG0[[#This Row],[Ein]]))</f>
        <v>10</v>
      </c>
      <c r="D476" s="8">
        <f>IF(EffortOutcomesAG0[[#This Row],[Iin]]=0,10,LOG(EffortOutcomesAG0[[#This Row],[Iin]]))</f>
        <v>10</v>
      </c>
      <c r="E476" s="8">
        <f>Kx-EffortOutcomesAG0[[#This Row],[Xp]]</f>
        <v>-4.8805135918009522E-2</v>
      </c>
      <c r="F476" s="8">
        <f>Ky-EffortOutcomesAG0[[#This Row],[Yp]]</f>
        <v>-11</v>
      </c>
      <c r="G476" s="8">
        <f>Kz-EffortOutcomesAG0[[#This Row],[Zp]]</f>
        <v>-9</v>
      </c>
      <c r="H476" s="8">
        <f>EffortOutcomesAG0[[#This Row],[Kpy]]*KSc-EffortOutcomesAG0[[#This Row],[KPz]]*KSb</f>
        <v>20</v>
      </c>
      <c r="I476" s="8">
        <f>-1*(EffortOutcomesAG0[[#This Row],[KPx]]*KSc-EffortOutcomesAG0[[#This Row],[KPz]]*KSa)</f>
        <v>-4.8805135918009522E-2</v>
      </c>
      <c r="J476" s="8">
        <f>(EffortOutcomesAG0[[#This Row],[KPx]]*$C$2-EffortOutcomesAG0[[#This Row],[Kpy]]*KSa)</f>
        <v>-0.48805135918009523</v>
      </c>
      <c r="K476" s="8">
        <f>EffortOutcomesAG0[[#This Row],[Kpy]]*KTc-EffortOutcomesAG0[[#This Row],[KPz]]*KTb</f>
        <v>2</v>
      </c>
      <c r="L476" s="8">
        <f>-1*(EffortOutcomesAG0[[#This Row],[KPx]]*KTc-EffortOutcomesAG0[[#This Row],[KPz]]*KTa)</f>
        <v>-18.048805135918009</v>
      </c>
      <c r="M476" s="8">
        <f>(EffortOutcomesAG0[[#This Row],[KPx]]*KTb-EffortOutcomesAG0[[#This Row],[Kpy]]*KTa)</f>
        <v>22.048805135918009</v>
      </c>
      <c r="N476" s="8">
        <f>-EffortOutcomesAG0[[#This Row],[Xp]]*a+EffortOutcomesAG0[[#This Row],[Yp]]*b+EffortOutcomesAG0[[#This Row],[Zp]]*c_</f>
        <v>40</v>
      </c>
      <c r="O476">
        <f>-IF(EffortOutcomesAG0[[#This Row],[Column2]]&gt;0,1,-1)*SQRT(EffortOutcomesAG0[[#This Row],[KPx''i]]^2+EffortOutcomesAG0[[#This Row],[KPx''j]]^2+EffortOutcomesAG0[[#This Row],[KPx''k]]^2)/Ksmag/Scale</f>
        <v>-14.146387808739188</v>
      </c>
      <c r="P476" s="9">
        <f>SQRT(EffortOutcomesAG0[[#This Row],[Kpy''i]]^2+EffortOutcomesAG0[[#This Row],[KPy''j]]^2+EffortOutcomesAG0[[#This Row],[KPy''k]]^2)/KTmag/Scale</f>
        <v>11.661254754928283</v>
      </c>
      <c r="Q4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6" s="14">
        <v>44920</v>
      </c>
      <c r="U476" s="9" t="s">
        <v>54</v>
      </c>
      <c r="V476" t="s">
        <v>61</v>
      </c>
      <c r="W476" t="s">
        <v>56</v>
      </c>
      <c r="X476">
        <v>0</v>
      </c>
      <c r="Y476">
        <v>0.66666666666666663</v>
      </c>
      <c r="Z476">
        <v>0.74595714285714287</v>
      </c>
      <c r="AA476">
        <v>1.1189357142857144</v>
      </c>
      <c r="AB476">
        <v>1.6784035714285717</v>
      </c>
      <c r="AC476">
        <v>0</v>
      </c>
      <c r="AD476">
        <v>0.59580426127719144</v>
      </c>
      <c r="AE476">
        <v>0.89370639191578727</v>
      </c>
      <c r="AF476">
        <v>0</v>
      </c>
      <c r="AJ476">
        <v>475</v>
      </c>
      <c r="AK476">
        <f>SUBTOTAL(9,EffortOutcomesAG0[[#This Row],[Allocation]:[Iin]])</f>
        <v>5.6994737484310747</v>
      </c>
      <c r="AL476" t="str">
        <f>EffortOutcomesAG0[[#This Row],[WARDS]]&amp;EffortOutcomesAG0[[#This Row],[Role]]&amp;EffortOutcomesAG0[[#This Row],[Shifts]]</f>
        <v>BANKRNAM</v>
      </c>
    </row>
    <row r="477" spans="2:38" x14ac:dyDescent="0.25">
      <c r="B477" s="8">
        <f>IF(EffortOutcomesAG0[[#This Row],[Apn]]=0,10,LOG(EffortOutcomesAG0[[#This Row],[Apn]]))</f>
        <v>4.8805135918009522E-2</v>
      </c>
      <c r="C477" s="8">
        <f>IF(EffortOutcomesAG0[[#This Row],[Ein]]=0,10,LOG(EffortOutcomesAG0[[#This Row],[Ein]]))</f>
        <v>10</v>
      </c>
      <c r="D477" s="8">
        <f>IF(EffortOutcomesAG0[[#This Row],[Iin]]=0,10,LOG(EffortOutcomesAG0[[#This Row],[Iin]]))</f>
        <v>10</v>
      </c>
      <c r="E477" s="8">
        <f>Kx-EffortOutcomesAG0[[#This Row],[Xp]]</f>
        <v>-4.8805135918009522E-2</v>
      </c>
      <c r="F477" s="8">
        <f>Ky-EffortOutcomesAG0[[#This Row],[Yp]]</f>
        <v>-11</v>
      </c>
      <c r="G477" s="8">
        <f>Kz-EffortOutcomesAG0[[#This Row],[Zp]]</f>
        <v>-9</v>
      </c>
      <c r="H477" s="8">
        <f>EffortOutcomesAG0[[#This Row],[Kpy]]*KSc-EffortOutcomesAG0[[#This Row],[KPz]]*KSb</f>
        <v>20</v>
      </c>
      <c r="I477" s="8">
        <f>-1*(EffortOutcomesAG0[[#This Row],[KPx]]*KSc-EffortOutcomesAG0[[#This Row],[KPz]]*KSa)</f>
        <v>-4.8805135918009522E-2</v>
      </c>
      <c r="J477" s="8">
        <f>(EffortOutcomesAG0[[#This Row],[KPx]]*$C$2-EffortOutcomesAG0[[#This Row],[Kpy]]*KSa)</f>
        <v>-0.48805135918009523</v>
      </c>
      <c r="K477" s="8">
        <f>EffortOutcomesAG0[[#This Row],[Kpy]]*KTc-EffortOutcomesAG0[[#This Row],[KPz]]*KTb</f>
        <v>2</v>
      </c>
      <c r="L477" s="8">
        <f>-1*(EffortOutcomesAG0[[#This Row],[KPx]]*KTc-EffortOutcomesAG0[[#This Row],[KPz]]*KTa)</f>
        <v>-18.048805135918009</v>
      </c>
      <c r="M477" s="8">
        <f>(EffortOutcomesAG0[[#This Row],[KPx]]*KTb-EffortOutcomesAG0[[#This Row],[Kpy]]*KTa)</f>
        <v>22.048805135918009</v>
      </c>
      <c r="N477" s="8">
        <f>-EffortOutcomesAG0[[#This Row],[Xp]]*a+EffortOutcomesAG0[[#This Row],[Yp]]*b+EffortOutcomesAG0[[#This Row],[Zp]]*c_</f>
        <v>40</v>
      </c>
      <c r="O477">
        <f>-IF(EffortOutcomesAG0[[#This Row],[Column2]]&gt;0,1,-1)*SQRT(EffortOutcomesAG0[[#This Row],[KPx''i]]^2+EffortOutcomesAG0[[#This Row],[KPx''j]]^2+EffortOutcomesAG0[[#This Row],[KPx''k]]^2)/Ksmag/Scale</f>
        <v>-14.146387808739188</v>
      </c>
      <c r="P477" s="9">
        <f>SQRT(EffortOutcomesAG0[[#This Row],[Kpy''i]]^2+EffortOutcomesAG0[[#This Row],[KPy''j]]^2+EffortOutcomesAG0[[#This Row],[KPy''k]]^2)/KTmag/Scale</f>
        <v>11.661254754928283</v>
      </c>
      <c r="Q4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7" s="14">
        <v>44920</v>
      </c>
      <c r="U477" s="9" t="s">
        <v>57</v>
      </c>
      <c r="V477" t="s">
        <v>61</v>
      </c>
      <c r="W477" t="s">
        <v>56</v>
      </c>
      <c r="X477">
        <v>0</v>
      </c>
      <c r="Y477">
        <v>0.66666666666666663</v>
      </c>
      <c r="Z477">
        <v>0.74595714285714287</v>
      </c>
      <c r="AA477">
        <v>1.1189357142857144</v>
      </c>
      <c r="AB477">
        <v>1.6784035714285717</v>
      </c>
      <c r="AC477">
        <v>0</v>
      </c>
      <c r="AD477">
        <v>0.59580426127719144</v>
      </c>
      <c r="AE477">
        <v>0.89370639191578727</v>
      </c>
      <c r="AF477">
        <v>0</v>
      </c>
      <c r="AJ477">
        <v>476</v>
      </c>
      <c r="AK477">
        <f>SUBTOTAL(9,EffortOutcomesAG0[[#This Row],[Allocation]:[Iin]])</f>
        <v>5.6994737484310747</v>
      </c>
      <c r="AL477" t="str">
        <f>EffortOutcomesAG0[[#This Row],[WARDS]]&amp;EffortOutcomesAG0[[#This Row],[Role]]&amp;EffortOutcomesAG0[[#This Row],[Shifts]]</f>
        <v>WATTRNAM</v>
      </c>
    </row>
    <row r="478" spans="2:38" x14ac:dyDescent="0.25">
      <c r="B478" s="8">
        <f>IF(EffortOutcomesAG0[[#This Row],[Apn]]=0,10,LOG(EffortOutcomesAG0[[#This Row],[Apn]]))</f>
        <v>0.14386314406447248</v>
      </c>
      <c r="C478" s="8">
        <f>IF(EffortOutcomesAG0[[#This Row],[Ein]]=0,10,LOG(EffortOutcomesAG0[[#This Row],[Ein]]))</f>
        <v>10</v>
      </c>
      <c r="D478" s="8">
        <f>IF(EffortOutcomesAG0[[#This Row],[Iin]]=0,10,LOG(EffortOutcomesAG0[[#This Row],[Iin]]))</f>
        <v>10</v>
      </c>
      <c r="E478" s="8">
        <f>Kx-EffortOutcomesAG0[[#This Row],[Xp]]</f>
        <v>-0.14386314406447248</v>
      </c>
      <c r="F478" s="8">
        <f>Ky-EffortOutcomesAG0[[#This Row],[Yp]]</f>
        <v>-11</v>
      </c>
      <c r="G478" s="8">
        <f>Kz-EffortOutcomesAG0[[#This Row],[Zp]]</f>
        <v>-9</v>
      </c>
      <c r="H478" s="8">
        <f>EffortOutcomesAG0[[#This Row],[Kpy]]*KSc-EffortOutcomesAG0[[#This Row],[KPz]]*KSb</f>
        <v>20</v>
      </c>
      <c r="I478" s="8">
        <f>-1*(EffortOutcomesAG0[[#This Row],[KPx]]*KSc-EffortOutcomesAG0[[#This Row],[KPz]]*KSa)</f>
        <v>-0.14386314406447248</v>
      </c>
      <c r="J478" s="8">
        <f>(EffortOutcomesAG0[[#This Row],[KPx]]*$C$2-EffortOutcomesAG0[[#This Row],[Kpy]]*KSa)</f>
        <v>-1.4386314406447247</v>
      </c>
      <c r="K478" s="8">
        <f>EffortOutcomesAG0[[#This Row],[Kpy]]*KTc-EffortOutcomesAG0[[#This Row],[KPz]]*KTb</f>
        <v>2</v>
      </c>
      <c r="L478" s="8">
        <f>-1*(EffortOutcomesAG0[[#This Row],[KPx]]*KTc-EffortOutcomesAG0[[#This Row],[KPz]]*KTa)</f>
        <v>-18.143863144064472</v>
      </c>
      <c r="M478" s="8">
        <f>(EffortOutcomesAG0[[#This Row],[KPx]]*KTb-EffortOutcomesAG0[[#This Row],[Kpy]]*KTa)</f>
        <v>22.143863144064472</v>
      </c>
      <c r="N478" s="8">
        <f>-EffortOutcomesAG0[[#This Row],[Xp]]*a+EffortOutcomesAG0[[#This Row],[Yp]]*b+EffortOutcomesAG0[[#This Row],[Zp]]*c_</f>
        <v>40</v>
      </c>
      <c r="O478">
        <f>-IF(EffortOutcomesAG0[[#This Row],[Column2]]&gt;0,1,-1)*SQRT(EffortOutcomesAG0[[#This Row],[KPx''i]]^2+EffortOutcomesAG0[[#This Row],[KPx''j]]^2+EffortOutcomesAG0[[#This Row],[KPx''k]]^2)/Ksmag/Scale</f>
        <v>-14.179040112543436</v>
      </c>
      <c r="P478" s="9">
        <f>SQRT(EffortOutcomesAG0[[#This Row],[Kpy''i]]^2+EffortOutcomesAG0[[#This Row],[KPy''j]]^2+EffortOutcomesAG0[[#This Row],[KPy''k]]^2)/KTmag/Scale</f>
        <v>11.715733329826165</v>
      </c>
      <c r="Q4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8" s="14">
        <v>44921</v>
      </c>
      <c r="U478" s="9" t="s">
        <v>58</v>
      </c>
      <c r="V478" t="s">
        <v>61</v>
      </c>
      <c r="W478" t="s">
        <v>56</v>
      </c>
      <c r="X478">
        <v>0</v>
      </c>
      <c r="Y478">
        <v>0.66666666666666663</v>
      </c>
      <c r="Z478">
        <v>0.92847857142857138</v>
      </c>
      <c r="AA478">
        <v>1.3927178571428571</v>
      </c>
      <c r="AB478">
        <v>2.089076785714286</v>
      </c>
      <c r="AC478">
        <v>0</v>
      </c>
      <c r="AD478">
        <v>0.47868034666714532</v>
      </c>
      <c r="AE478">
        <v>0.71802052000071803</v>
      </c>
      <c r="AF478">
        <v>0</v>
      </c>
      <c r="AJ478">
        <v>477</v>
      </c>
      <c r="AK478">
        <f>SUBTOTAL(9,EffortOutcomesAG0[[#This Row],[Allocation]:[Iin]])</f>
        <v>6.2736407476202443</v>
      </c>
      <c r="AL478" t="str">
        <f>EffortOutcomesAG0[[#This Row],[WARDS]]&amp;EffortOutcomesAG0[[#This Row],[Role]]&amp;EffortOutcomesAG0[[#This Row],[Shifts]]</f>
        <v>WARARNAM</v>
      </c>
    </row>
    <row r="479" spans="2:38" x14ac:dyDescent="0.25">
      <c r="B479" s="8">
        <f>IF(EffortOutcomesAG0[[#This Row],[Apn]]=0,10,LOG(EffortOutcomesAG0[[#This Row],[Apn]]))</f>
        <v>10</v>
      </c>
      <c r="C479" s="8">
        <f>IF(EffortOutcomesAG0[[#This Row],[Ein]]=0,10,LOG(EffortOutcomesAG0[[#This Row],[Ein]]))</f>
        <v>10</v>
      </c>
      <c r="D479" s="8">
        <f>IF(EffortOutcomesAG0[[#This Row],[Iin]]=0,10,LOG(EffortOutcomesAG0[[#This Row],[Iin]]))</f>
        <v>10</v>
      </c>
      <c r="E479" s="8">
        <f>Kx-EffortOutcomesAG0[[#This Row],[Xp]]</f>
        <v>-10</v>
      </c>
      <c r="F479" s="8">
        <f>Ky-EffortOutcomesAG0[[#This Row],[Yp]]</f>
        <v>-11</v>
      </c>
      <c r="G479" s="8">
        <f>Kz-EffortOutcomesAG0[[#This Row],[Zp]]</f>
        <v>-9</v>
      </c>
      <c r="H479" s="8">
        <f>EffortOutcomesAG0[[#This Row],[Kpy]]*KSc-EffortOutcomesAG0[[#This Row],[KPz]]*KSb</f>
        <v>20</v>
      </c>
      <c r="I479" s="8">
        <f>-1*(EffortOutcomesAG0[[#This Row],[KPx]]*KSc-EffortOutcomesAG0[[#This Row],[KPz]]*KSa)</f>
        <v>-10</v>
      </c>
      <c r="J479" s="8">
        <f>(EffortOutcomesAG0[[#This Row],[KPx]]*$C$2-EffortOutcomesAG0[[#This Row],[Kpy]]*KSa)</f>
        <v>-100</v>
      </c>
      <c r="K479" s="8">
        <f>EffortOutcomesAG0[[#This Row],[Kpy]]*KTc-EffortOutcomesAG0[[#This Row],[KPz]]*KTb</f>
        <v>2</v>
      </c>
      <c r="L479" s="8">
        <f>-1*(EffortOutcomesAG0[[#This Row],[KPx]]*KTc-EffortOutcomesAG0[[#This Row],[KPz]]*KTa)</f>
        <v>-28</v>
      </c>
      <c r="M479" s="8">
        <f>(EffortOutcomesAG0[[#This Row],[KPx]]*KTb-EffortOutcomesAG0[[#This Row],[Kpy]]*KTa)</f>
        <v>32</v>
      </c>
      <c r="N479" s="8">
        <f>-EffortOutcomesAG0[[#This Row],[Xp]]*a+EffortOutcomesAG0[[#This Row],[Yp]]*b+EffortOutcomesAG0[[#This Row],[Zp]]*c_</f>
        <v>40</v>
      </c>
      <c r="O479">
        <f>-IF(EffortOutcomesAG0[[#This Row],[Column2]]&gt;0,1,-1)*SQRT(EffortOutcomesAG0[[#This Row],[KPx''i]]^2+EffortOutcomesAG0[[#This Row],[KPx''j]]^2+EffortOutcomesAG0[[#This Row],[KPx''k]]^2)/Ksmag/Scale</f>
        <v>-72.456883730947197</v>
      </c>
      <c r="P479" s="9">
        <f>SQRT(EffortOutcomesAG0[[#This Row],[Kpy''i]]^2+EffortOutcomesAG0[[#This Row],[KPy''j]]^2+EffortOutcomesAG0[[#This Row],[KPy''k]]^2)/KTmag/Scale</f>
        <v>17.37814719698277</v>
      </c>
      <c r="Q4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9" s="14">
        <v>44921</v>
      </c>
      <c r="U479" s="9" t="s">
        <v>76</v>
      </c>
      <c r="V479" t="s">
        <v>61</v>
      </c>
      <c r="W479" t="s">
        <v>56</v>
      </c>
      <c r="X479">
        <v>0</v>
      </c>
      <c r="Y479">
        <v>0</v>
      </c>
      <c r="Z479">
        <v>0</v>
      </c>
      <c r="AJ479">
        <v>478</v>
      </c>
      <c r="AK479">
        <f>SUBTOTAL(9,EffortOutcomesAG0[[#This Row],[Allocation]:[Iin]])</f>
        <v>0</v>
      </c>
      <c r="AL479" t="str">
        <f>EffortOutcomesAG0[[#This Row],[WARDS]]&amp;EffortOutcomesAG0[[#This Row],[Role]]&amp;EffortOutcomesAG0[[#This Row],[Shifts]]</f>
        <v>OtherRNAM</v>
      </c>
    </row>
    <row r="480" spans="2:38" x14ac:dyDescent="0.25">
      <c r="B480" s="8">
        <f>IF(EffortOutcomesAG0[[#This Row],[Apn]]=0,10,LOG(EffortOutcomesAG0[[#This Row],[Apn]]))</f>
        <v>0.14386314406447248</v>
      </c>
      <c r="C480" s="8">
        <f>IF(EffortOutcomesAG0[[#This Row],[Ein]]=0,10,LOG(EffortOutcomesAG0[[#This Row],[Ein]]))</f>
        <v>10</v>
      </c>
      <c r="D480" s="8">
        <f>IF(EffortOutcomesAG0[[#This Row],[Iin]]=0,10,LOG(EffortOutcomesAG0[[#This Row],[Iin]]))</f>
        <v>10</v>
      </c>
      <c r="E480" s="8">
        <f>Kx-EffortOutcomesAG0[[#This Row],[Xp]]</f>
        <v>-0.14386314406447248</v>
      </c>
      <c r="F480" s="8">
        <f>Ky-EffortOutcomesAG0[[#This Row],[Yp]]</f>
        <v>-11</v>
      </c>
      <c r="G480" s="8">
        <f>Kz-EffortOutcomesAG0[[#This Row],[Zp]]</f>
        <v>-9</v>
      </c>
      <c r="H480" s="8">
        <f>EffortOutcomesAG0[[#This Row],[Kpy]]*KSc-EffortOutcomesAG0[[#This Row],[KPz]]*KSb</f>
        <v>20</v>
      </c>
      <c r="I480" s="8">
        <f>-1*(EffortOutcomesAG0[[#This Row],[KPx]]*KSc-EffortOutcomesAG0[[#This Row],[KPz]]*KSa)</f>
        <v>-0.14386314406447248</v>
      </c>
      <c r="J480" s="8">
        <f>(EffortOutcomesAG0[[#This Row],[KPx]]*$C$2-EffortOutcomesAG0[[#This Row],[Kpy]]*KSa)</f>
        <v>-1.4386314406447247</v>
      </c>
      <c r="K480" s="8">
        <f>EffortOutcomesAG0[[#This Row],[Kpy]]*KTc-EffortOutcomesAG0[[#This Row],[KPz]]*KTb</f>
        <v>2</v>
      </c>
      <c r="L480" s="8">
        <f>-1*(EffortOutcomesAG0[[#This Row],[KPx]]*KTc-EffortOutcomesAG0[[#This Row],[KPz]]*KTa)</f>
        <v>-18.143863144064472</v>
      </c>
      <c r="M480" s="8">
        <f>(EffortOutcomesAG0[[#This Row],[KPx]]*KTb-EffortOutcomesAG0[[#This Row],[Kpy]]*KTa)</f>
        <v>22.143863144064472</v>
      </c>
      <c r="N480" s="8">
        <f>-EffortOutcomesAG0[[#This Row],[Xp]]*a+EffortOutcomesAG0[[#This Row],[Yp]]*b+EffortOutcomesAG0[[#This Row],[Zp]]*c_</f>
        <v>40</v>
      </c>
      <c r="O480">
        <f>-IF(EffortOutcomesAG0[[#This Row],[Column2]]&gt;0,1,-1)*SQRT(EffortOutcomesAG0[[#This Row],[KPx''i]]^2+EffortOutcomesAG0[[#This Row],[KPx''j]]^2+EffortOutcomesAG0[[#This Row],[KPx''k]]^2)/Ksmag/Scale</f>
        <v>-14.179040112543436</v>
      </c>
      <c r="P480" s="9">
        <f>SQRT(EffortOutcomesAG0[[#This Row],[Kpy''i]]^2+EffortOutcomesAG0[[#This Row],[KPy''j]]^2+EffortOutcomesAG0[[#This Row],[KPy''k]]^2)/KTmag/Scale</f>
        <v>11.715733329826165</v>
      </c>
      <c r="Q4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0" s="14">
        <v>44921</v>
      </c>
      <c r="U480" s="9" t="s">
        <v>54</v>
      </c>
      <c r="V480" t="s">
        <v>61</v>
      </c>
      <c r="W480" t="s">
        <v>56</v>
      </c>
      <c r="X480">
        <v>0</v>
      </c>
      <c r="Y480">
        <v>0.66666666666666663</v>
      </c>
      <c r="Z480">
        <v>0.92847857142857138</v>
      </c>
      <c r="AA480">
        <v>1.3927178571428571</v>
      </c>
      <c r="AB480">
        <v>2.089076785714286</v>
      </c>
      <c r="AC480">
        <v>0</v>
      </c>
      <c r="AD480">
        <v>0.47868034666714532</v>
      </c>
      <c r="AE480">
        <v>0.71802052000071803</v>
      </c>
      <c r="AF480">
        <v>0</v>
      </c>
      <c r="AJ480">
        <v>479</v>
      </c>
      <c r="AK480">
        <f>SUBTOTAL(9,EffortOutcomesAG0[[#This Row],[Allocation]:[Iin]])</f>
        <v>6.2736407476202443</v>
      </c>
      <c r="AL480" t="str">
        <f>EffortOutcomesAG0[[#This Row],[WARDS]]&amp;EffortOutcomesAG0[[#This Row],[Role]]&amp;EffortOutcomesAG0[[#This Row],[Shifts]]</f>
        <v>BANKRNAM</v>
      </c>
    </row>
    <row r="481" spans="2:38" x14ac:dyDescent="0.25">
      <c r="B481" s="8">
        <f>IF(EffortOutcomesAG0[[#This Row],[Apn]]=0,10,LOG(EffortOutcomesAG0[[#This Row],[Apn]]))</f>
        <v>0.14386314406447248</v>
      </c>
      <c r="C481" s="8">
        <f>IF(EffortOutcomesAG0[[#This Row],[Ein]]=0,10,LOG(EffortOutcomesAG0[[#This Row],[Ein]]))</f>
        <v>10</v>
      </c>
      <c r="D481" s="8">
        <f>IF(EffortOutcomesAG0[[#This Row],[Iin]]=0,10,LOG(EffortOutcomesAG0[[#This Row],[Iin]]))</f>
        <v>10</v>
      </c>
      <c r="E481" s="8">
        <f>Kx-EffortOutcomesAG0[[#This Row],[Xp]]</f>
        <v>-0.14386314406447248</v>
      </c>
      <c r="F481" s="8">
        <f>Ky-EffortOutcomesAG0[[#This Row],[Yp]]</f>
        <v>-11</v>
      </c>
      <c r="G481" s="8">
        <f>Kz-EffortOutcomesAG0[[#This Row],[Zp]]</f>
        <v>-9</v>
      </c>
      <c r="H481" s="8">
        <f>EffortOutcomesAG0[[#This Row],[Kpy]]*KSc-EffortOutcomesAG0[[#This Row],[KPz]]*KSb</f>
        <v>20</v>
      </c>
      <c r="I481" s="8">
        <f>-1*(EffortOutcomesAG0[[#This Row],[KPx]]*KSc-EffortOutcomesAG0[[#This Row],[KPz]]*KSa)</f>
        <v>-0.14386314406447248</v>
      </c>
      <c r="J481" s="8">
        <f>(EffortOutcomesAG0[[#This Row],[KPx]]*$C$2-EffortOutcomesAG0[[#This Row],[Kpy]]*KSa)</f>
        <v>-1.4386314406447247</v>
      </c>
      <c r="K481" s="8">
        <f>EffortOutcomesAG0[[#This Row],[Kpy]]*KTc-EffortOutcomesAG0[[#This Row],[KPz]]*KTb</f>
        <v>2</v>
      </c>
      <c r="L481" s="8">
        <f>-1*(EffortOutcomesAG0[[#This Row],[KPx]]*KTc-EffortOutcomesAG0[[#This Row],[KPz]]*KTa)</f>
        <v>-18.143863144064472</v>
      </c>
      <c r="M481" s="8">
        <f>(EffortOutcomesAG0[[#This Row],[KPx]]*KTb-EffortOutcomesAG0[[#This Row],[Kpy]]*KTa)</f>
        <v>22.143863144064472</v>
      </c>
      <c r="N481" s="8">
        <f>-EffortOutcomesAG0[[#This Row],[Xp]]*a+EffortOutcomesAG0[[#This Row],[Yp]]*b+EffortOutcomesAG0[[#This Row],[Zp]]*c_</f>
        <v>40</v>
      </c>
      <c r="O481">
        <f>-IF(EffortOutcomesAG0[[#This Row],[Column2]]&gt;0,1,-1)*SQRT(EffortOutcomesAG0[[#This Row],[KPx''i]]^2+EffortOutcomesAG0[[#This Row],[KPx''j]]^2+EffortOutcomesAG0[[#This Row],[KPx''k]]^2)/Ksmag/Scale</f>
        <v>-14.179040112543436</v>
      </c>
      <c r="P481" s="9">
        <f>SQRT(EffortOutcomesAG0[[#This Row],[Kpy''i]]^2+EffortOutcomesAG0[[#This Row],[KPy''j]]^2+EffortOutcomesAG0[[#This Row],[KPy''k]]^2)/KTmag/Scale</f>
        <v>11.715733329826165</v>
      </c>
      <c r="Q4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1" s="14">
        <v>44921</v>
      </c>
      <c r="U481" s="9" t="s">
        <v>57</v>
      </c>
      <c r="V481" t="s">
        <v>61</v>
      </c>
      <c r="W481" t="s">
        <v>56</v>
      </c>
      <c r="X481">
        <v>0</v>
      </c>
      <c r="Y481">
        <v>0.66666666666666663</v>
      </c>
      <c r="Z481">
        <v>0.92847857142857138</v>
      </c>
      <c r="AA481">
        <v>1.3927178571428571</v>
      </c>
      <c r="AB481">
        <v>2.089076785714286</v>
      </c>
      <c r="AC481">
        <v>0</v>
      </c>
      <c r="AD481">
        <v>0.47868034666714532</v>
      </c>
      <c r="AE481">
        <v>0.71802052000071803</v>
      </c>
      <c r="AF481">
        <v>0</v>
      </c>
      <c r="AJ481">
        <v>480</v>
      </c>
      <c r="AK481">
        <f>SUBTOTAL(9,EffortOutcomesAG0[[#This Row],[Allocation]:[Iin]])</f>
        <v>6.2736407476202443</v>
      </c>
      <c r="AL481" t="str">
        <f>EffortOutcomesAG0[[#This Row],[WARDS]]&amp;EffortOutcomesAG0[[#This Row],[Role]]&amp;EffortOutcomesAG0[[#This Row],[Shifts]]</f>
        <v>WATTRNAM</v>
      </c>
    </row>
    <row r="482" spans="2:38" x14ac:dyDescent="0.25">
      <c r="B482" s="8">
        <f>IF(EffortOutcomesAG0[[#This Row],[Apn]]=0,10,LOG(EffortOutcomesAG0[[#This Row],[Apn]]))</f>
        <v>0.27707440663876232</v>
      </c>
      <c r="C482" s="8">
        <f>IF(EffortOutcomesAG0[[#This Row],[Ein]]=0,10,LOG(EffortOutcomesAG0[[#This Row],[Ein]]))</f>
        <v>10</v>
      </c>
      <c r="D482" s="8">
        <f>IF(EffortOutcomesAG0[[#This Row],[Iin]]=0,10,LOG(EffortOutcomesAG0[[#This Row],[Iin]]))</f>
        <v>10</v>
      </c>
      <c r="E482" s="8">
        <f>Kx-EffortOutcomesAG0[[#This Row],[Xp]]</f>
        <v>-0.27707440663876232</v>
      </c>
      <c r="F482" s="8">
        <f>Ky-EffortOutcomesAG0[[#This Row],[Yp]]</f>
        <v>-11</v>
      </c>
      <c r="G482" s="8">
        <f>Kz-EffortOutcomesAG0[[#This Row],[Zp]]</f>
        <v>-9</v>
      </c>
      <c r="H482" s="8">
        <f>EffortOutcomesAG0[[#This Row],[Kpy]]*KSc-EffortOutcomesAG0[[#This Row],[KPz]]*KSb</f>
        <v>20</v>
      </c>
      <c r="I482" s="8">
        <f>-1*(EffortOutcomesAG0[[#This Row],[KPx]]*KSc-EffortOutcomesAG0[[#This Row],[KPz]]*KSa)</f>
        <v>-0.27707440663876232</v>
      </c>
      <c r="J482" s="8">
        <f>(EffortOutcomesAG0[[#This Row],[KPx]]*$C$2-EffortOutcomesAG0[[#This Row],[Kpy]]*KSa)</f>
        <v>-2.7707440663876231</v>
      </c>
      <c r="K482" s="8">
        <f>EffortOutcomesAG0[[#This Row],[Kpy]]*KTc-EffortOutcomesAG0[[#This Row],[KPz]]*KTb</f>
        <v>2</v>
      </c>
      <c r="L482" s="8">
        <f>-1*(EffortOutcomesAG0[[#This Row],[KPx]]*KTc-EffortOutcomesAG0[[#This Row],[KPz]]*KTa)</f>
        <v>-18.277074406638761</v>
      </c>
      <c r="M482" s="8">
        <f>(EffortOutcomesAG0[[#This Row],[KPx]]*KTb-EffortOutcomesAG0[[#This Row],[Kpy]]*KTa)</f>
        <v>22.277074406638761</v>
      </c>
      <c r="N482" s="8">
        <f>-EffortOutcomesAG0[[#This Row],[Xp]]*a+EffortOutcomesAG0[[#This Row],[Yp]]*b+EffortOutcomesAG0[[#This Row],[Zp]]*c_</f>
        <v>40</v>
      </c>
      <c r="O482">
        <f>-IF(EffortOutcomesAG0[[#This Row],[Column2]]&gt;0,1,-1)*SQRT(EffortOutcomesAG0[[#This Row],[KPx''i]]^2+EffortOutcomesAG0[[#This Row],[KPx''j]]^2+EffortOutcomesAG0[[#This Row],[KPx''k]]^2)/Ksmag/Scale</f>
        <v>-14.278546720661673</v>
      </c>
      <c r="P482" s="9">
        <f>SQRT(EffortOutcomesAG0[[#This Row],[Kpy''i]]^2+EffortOutcomesAG0[[#This Row],[KPy''j]]^2+EffortOutcomesAG0[[#This Row],[KPy''k]]^2)/KTmag/Scale</f>
        <v>11.792084159756843</v>
      </c>
      <c r="Q4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2" s="14">
        <v>44922</v>
      </c>
      <c r="U482" s="9" t="s">
        <v>58</v>
      </c>
      <c r="V482" t="s">
        <v>61</v>
      </c>
      <c r="W482" t="s">
        <v>56</v>
      </c>
      <c r="X482">
        <v>0</v>
      </c>
      <c r="Y482">
        <v>0.66666666666666663</v>
      </c>
      <c r="Z482">
        <v>1.2617785714285714</v>
      </c>
      <c r="AA482">
        <v>1.8926678571428572</v>
      </c>
      <c r="AB482">
        <v>2.8390017857142857</v>
      </c>
      <c r="AC482">
        <v>0</v>
      </c>
      <c r="AD482">
        <v>0.3522364815097862</v>
      </c>
      <c r="AE482">
        <v>0.52835472226467928</v>
      </c>
      <c r="AF482">
        <v>0</v>
      </c>
      <c r="AJ482">
        <v>481</v>
      </c>
      <c r="AK482">
        <f>SUBTOTAL(9,EffortOutcomesAG0[[#This Row],[Allocation]:[Iin]])</f>
        <v>7.540706084726847</v>
      </c>
      <c r="AL482" t="str">
        <f>EffortOutcomesAG0[[#This Row],[WARDS]]&amp;EffortOutcomesAG0[[#This Row],[Role]]&amp;EffortOutcomesAG0[[#This Row],[Shifts]]</f>
        <v>WARARNAM</v>
      </c>
    </row>
    <row r="483" spans="2:38" x14ac:dyDescent="0.25">
      <c r="B483" s="8">
        <f>IF(EffortOutcomesAG0[[#This Row],[Apn]]=0,10,LOG(EffortOutcomesAG0[[#This Row],[Apn]]))</f>
        <v>10</v>
      </c>
      <c r="C483" s="8">
        <f>IF(EffortOutcomesAG0[[#This Row],[Ein]]=0,10,LOG(EffortOutcomesAG0[[#This Row],[Ein]]))</f>
        <v>10</v>
      </c>
      <c r="D483" s="8">
        <f>IF(EffortOutcomesAG0[[#This Row],[Iin]]=0,10,LOG(EffortOutcomesAG0[[#This Row],[Iin]]))</f>
        <v>10</v>
      </c>
      <c r="E483" s="8">
        <f>Kx-EffortOutcomesAG0[[#This Row],[Xp]]</f>
        <v>-10</v>
      </c>
      <c r="F483" s="8">
        <f>Ky-EffortOutcomesAG0[[#This Row],[Yp]]</f>
        <v>-11</v>
      </c>
      <c r="G483" s="8">
        <f>Kz-EffortOutcomesAG0[[#This Row],[Zp]]</f>
        <v>-9</v>
      </c>
      <c r="H483" s="8">
        <f>EffortOutcomesAG0[[#This Row],[Kpy]]*KSc-EffortOutcomesAG0[[#This Row],[KPz]]*KSb</f>
        <v>20</v>
      </c>
      <c r="I483" s="8">
        <f>-1*(EffortOutcomesAG0[[#This Row],[KPx]]*KSc-EffortOutcomesAG0[[#This Row],[KPz]]*KSa)</f>
        <v>-10</v>
      </c>
      <c r="J483" s="8">
        <f>(EffortOutcomesAG0[[#This Row],[KPx]]*$C$2-EffortOutcomesAG0[[#This Row],[Kpy]]*KSa)</f>
        <v>-100</v>
      </c>
      <c r="K483" s="8">
        <f>EffortOutcomesAG0[[#This Row],[Kpy]]*KTc-EffortOutcomesAG0[[#This Row],[KPz]]*KTb</f>
        <v>2</v>
      </c>
      <c r="L483" s="8">
        <f>-1*(EffortOutcomesAG0[[#This Row],[KPx]]*KTc-EffortOutcomesAG0[[#This Row],[KPz]]*KTa)</f>
        <v>-28</v>
      </c>
      <c r="M483" s="8">
        <f>(EffortOutcomesAG0[[#This Row],[KPx]]*KTb-EffortOutcomesAG0[[#This Row],[Kpy]]*KTa)</f>
        <v>32</v>
      </c>
      <c r="N483" s="8">
        <f>-EffortOutcomesAG0[[#This Row],[Xp]]*a+EffortOutcomesAG0[[#This Row],[Yp]]*b+EffortOutcomesAG0[[#This Row],[Zp]]*c_</f>
        <v>40</v>
      </c>
      <c r="O483">
        <f>-IF(EffortOutcomesAG0[[#This Row],[Column2]]&gt;0,1,-1)*SQRT(EffortOutcomesAG0[[#This Row],[KPx''i]]^2+EffortOutcomesAG0[[#This Row],[KPx''j]]^2+EffortOutcomesAG0[[#This Row],[KPx''k]]^2)/Ksmag/Scale</f>
        <v>-72.456883730947197</v>
      </c>
      <c r="P483" s="9">
        <f>SQRT(EffortOutcomesAG0[[#This Row],[Kpy''i]]^2+EffortOutcomesAG0[[#This Row],[KPy''j]]^2+EffortOutcomesAG0[[#This Row],[KPy''k]]^2)/KTmag/Scale</f>
        <v>17.37814719698277</v>
      </c>
      <c r="Q4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3" s="14">
        <v>44922</v>
      </c>
      <c r="U483" s="9" t="s">
        <v>76</v>
      </c>
      <c r="V483" t="s">
        <v>61</v>
      </c>
      <c r="W483" t="s">
        <v>56</v>
      </c>
      <c r="X483">
        <v>0</v>
      </c>
      <c r="Y483">
        <v>0</v>
      </c>
      <c r="Z483">
        <v>0</v>
      </c>
      <c r="AJ483">
        <v>482</v>
      </c>
      <c r="AK483">
        <f>SUBTOTAL(9,EffortOutcomesAG0[[#This Row],[Allocation]:[Iin]])</f>
        <v>0</v>
      </c>
      <c r="AL483" t="str">
        <f>EffortOutcomesAG0[[#This Row],[WARDS]]&amp;EffortOutcomesAG0[[#This Row],[Role]]&amp;EffortOutcomesAG0[[#This Row],[Shifts]]</f>
        <v>OtherRNAM</v>
      </c>
    </row>
    <row r="484" spans="2:38" x14ac:dyDescent="0.25">
      <c r="B484" s="8">
        <f>IF(EffortOutcomesAG0[[#This Row],[Apn]]=0,10,LOG(EffortOutcomesAG0[[#This Row],[Apn]]))</f>
        <v>0.27707440663876232</v>
      </c>
      <c r="C484" s="8">
        <f>IF(EffortOutcomesAG0[[#This Row],[Ein]]=0,10,LOG(EffortOutcomesAG0[[#This Row],[Ein]]))</f>
        <v>10</v>
      </c>
      <c r="D484" s="8">
        <f>IF(EffortOutcomesAG0[[#This Row],[Iin]]=0,10,LOG(EffortOutcomesAG0[[#This Row],[Iin]]))</f>
        <v>10</v>
      </c>
      <c r="E484" s="8">
        <f>Kx-EffortOutcomesAG0[[#This Row],[Xp]]</f>
        <v>-0.27707440663876232</v>
      </c>
      <c r="F484" s="8">
        <f>Ky-EffortOutcomesAG0[[#This Row],[Yp]]</f>
        <v>-11</v>
      </c>
      <c r="G484" s="8">
        <f>Kz-EffortOutcomesAG0[[#This Row],[Zp]]</f>
        <v>-9</v>
      </c>
      <c r="H484" s="8">
        <f>EffortOutcomesAG0[[#This Row],[Kpy]]*KSc-EffortOutcomesAG0[[#This Row],[KPz]]*KSb</f>
        <v>20</v>
      </c>
      <c r="I484" s="8">
        <f>-1*(EffortOutcomesAG0[[#This Row],[KPx]]*KSc-EffortOutcomesAG0[[#This Row],[KPz]]*KSa)</f>
        <v>-0.27707440663876232</v>
      </c>
      <c r="J484" s="8">
        <f>(EffortOutcomesAG0[[#This Row],[KPx]]*$C$2-EffortOutcomesAG0[[#This Row],[Kpy]]*KSa)</f>
        <v>-2.7707440663876231</v>
      </c>
      <c r="K484" s="8">
        <f>EffortOutcomesAG0[[#This Row],[Kpy]]*KTc-EffortOutcomesAG0[[#This Row],[KPz]]*KTb</f>
        <v>2</v>
      </c>
      <c r="L484" s="8">
        <f>-1*(EffortOutcomesAG0[[#This Row],[KPx]]*KTc-EffortOutcomesAG0[[#This Row],[KPz]]*KTa)</f>
        <v>-18.277074406638761</v>
      </c>
      <c r="M484" s="8">
        <f>(EffortOutcomesAG0[[#This Row],[KPx]]*KTb-EffortOutcomesAG0[[#This Row],[Kpy]]*KTa)</f>
        <v>22.277074406638761</v>
      </c>
      <c r="N484" s="8">
        <f>-EffortOutcomesAG0[[#This Row],[Xp]]*a+EffortOutcomesAG0[[#This Row],[Yp]]*b+EffortOutcomesAG0[[#This Row],[Zp]]*c_</f>
        <v>40</v>
      </c>
      <c r="O484">
        <f>-IF(EffortOutcomesAG0[[#This Row],[Column2]]&gt;0,1,-1)*SQRT(EffortOutcomesAG0[[#This Row],[KPx''i]]^2+EffortOutcomesAG0[[#This Row],[KPx''j]]^2+EffortOutcomesAG0[[#This Row],[KPx''k]]^2)/Ksmag/Scale</f>
        <v>-14.278546720661673</v>
      </c>
      <c r="P484" s="9">
        <f>SQRT(EffortOutcomesAG0[[#This Row],[Kpy''i]]^2+EffortOutcomesAG0[[#This Row],[KPy''j]]^2+EffortOutcomesAG0[[#This Row],[KPy''k]]^2)/KTmag/Scale</f>
        <v>11.792084159756843</v>
      </c>
      <c r="Q4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4" s="14">
        <v>44922</v>
      </c>
      <c r="U484" s="9" t="s">
        <v>54</v>
      </c>
      <c r="V484" t="s">
        <v>61</v>
      </c>
      <c r="W484" t="s">
        <v>56</v>
      </c>
      <c r="X484">
        <v>0</v>
      </c>
      <c r="Y484">
        <v>0.66666666666666663</v>
      </c>
      <c r="Z484">
        <v>1.2617785714285714</v>
      </c>
      <c r="AA484">
        <v>1.8926678571428572</v>
      </c>
      <c r="AB484">
        <v>2.8390017857142857</v>
      </c>
      <c r="AC484">
        <v>0</v>
      </c>
      <c r="AD484">
        <v>0.3522364815097862</v>
      </c>
      <c r="AE484">
        <v>0.52835472226467928</v>
      </c>
      <c r="AF484">
        <v>0</v>
      </c>
      <c r="AJ484">
        <v>483</v>
      </c>
      <c r="AK484">
        <f>SUBTOTAL(9,EffortOutcomesAG0[[#This Row],[Allocation]:[Iin]])</f>
        <v>7.540706084726847</v>
      </c>
      <c r="AL484" t="str">
        <f>EffortOutcomesAG0[[#This Row],[WARDS]]&amp;EffortOutcomesAG0[[#This Row],[Role]]&amp;EffortOutcomesAG0[[#This Row],[Shifts]]</f>
        <v>BANKRNAM</v>
      </c>
    </row>
    <row r="485" spans="2:38" x14ac:dyDescent="0.25">
      <c r="B485" s="8">
        <f>IF(EffortOutcomesAG0[[#This Row],[Apn]]=0,10,LOG(EffortOutcomesAG0[[#This Row],[Apn]]))</f>
        <v>0.27707440663876232</v>
      </c>
      <c r="C485" s="8">
        <f>IF(EffortOutcomesAG0[[#This Row],[Ein]]=0,10,LOG(EffortOutcomesAG0[[#This Row],[Ein]]))</f>
        <v>10</v>
      </c>
      <c r="D485" s="8">
        <f>IF(EffortOutcomesAG0[[#This Row],[Iin]]=0,10,LOG(EffortOutcomesAG0[[#This Row],[Iin]]))</f>
        <v>10</v>
      </c>
      <c r="E485" s="8">
        <f>Kx-EffortOutcomesAG0[[#This Row],[Xp]]</f>
        <v>-0.27707440663876232</v>
      </c>
      <c r="F485" s="8">
        <f>Ky-EffortOutcomesAG0[[#This Row],[Yp]]</f>
        <v>-11</v>
      </c>
      <c r="G485" s="8">
        <f>Kz-EffortOutcomesAG0[[#This Row],[Zp]]</f>
        <v>-9</v>
      </c>
      <c r="H485" s="8">
        <f>EffortOutcomesAG0[[#This Row],[Kpy]]*KSc-EffortOutcomesAG0[[#This Row],[KPz]]*KSb</f>
        <v>20</v>
      </c>
      <c r="I485" s="8">
        <f>-1*(EffortOutcomesAG0[[#This Row],[KPx]]*KSc-EffortOutcomesAG0[[#This Row],[KPz]]*KSa)</f>
        <v>-0.27707440663876232</v>
      </c>
      <c r="J485" s="8">
        <f>(EffortOutcomesAG0[[#This Row],[KPx]]*$C$2-EffortOutcomesAG0[[#This Row],[Kpy]]*KSa)</f>
        <v>-2.7707440663876231</v>
      </c>
      <c r="K485" s="8">
        <f>EffortOutcomesAG0[[#This Row],[Kpy]]*KTc-EffortOutcomesAG0[[#This Row],[KPz]]*KTb</f>
        <v>2</v>
      </c>
      <c r="L485" s="8">
        <f>-1*(EffortOutcomesAG0[[#This Row],[KPx]]*KTc-EffortOutcomesAG0[[#This Row],[KPz]]*KTa)</f>
        <v>-18.277074406638761</v>
      </c>
      <c r="M485" s="8">
        <f>(EffortOutcomesAG0[[#This Row],[KPx]]*KTb-EffortOutcomesAG0[[#This Row],[Kpy]]*KTa)</f>
        <v>22.277074406638761</v>
      </c>
      <c r="N485" s="8">
        <f>-EffortOutcomesAG0[[#This Row],[Xp]]*a+EffortOutcomesAG0[[#This Row],[Yp]]*b+EffortOutcomesAG0[[#This Row],[Zp]]*c_</f>
        <v>40</v>
      </c>
      <c r="O485">
        <f>-IF(EffortOutcomesAG0[[#This Row],[Column2]]&gt;0,1,-1)*SQRT(EffortOutcomesAG0[[#This Row],[KPx''i]]^2+EffortOutcomesAG0[[#This Row],[KPx''j]]^2+EffortOutcomesAG0[[#This Row],[KPx''k]]^2)/Ksmag/Scale</f>
        <v>-14.278546720661673</v>
      </c>
      <c r="P485" s="9">
        <f>SQRT(EffortOutcomesAG0[[#This Row],[Kpy''i]]^2+EffortOutcomesAG0[[#This Row],[KPy''j]]^2+EffortOutcomesAG0[[#This Row],[KPy''k]]^2)/KTmag/Scale</f>
        <v>11.792084159756843</v>
      </c>
      <c r="Q4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5" s="14">
        <v>44922</v>
      </c>
      <c r="U485" s="9" t="s">
        <v>57</v>
      </c>
      <c r="V485" t="s">
        <v>61</v>
      </c>
      <c r="W485" t="s">
        <v>56</v>
      </c>
      <c r="X485">
        <v>0</v>
      </c>
      <c r="Y485">
        <v>0.66666666666666663</v>
      </c>
      <c r="Z485">
        <v>1.2617785714285714</v>
      </c>
      <c r="AA485">
        <v>1.8926678571428572</v>
      </c>
      <c r="AB485">
        <v>2.8390017857142857</v>
      </c>
      <c r="AC485">
        <v>0</v>
      </c>
      <c r="AD485">
        <v>0.3522364815097862</v>
      </c>
      <c r="AE485">
        <v>0.52835472226467928</v>
      </c>
      <c r="AF485">
        <v>0</v>
      </c>
      <c r="AJ485">
        <v>484</v>
      </c>
      <c r="AK485">
        <f>SUBTOTAL(9,EffortOutcomesAG0[[#This Row],[Allocation]:[Iin]])</f>
        <v>7.540706084726847</v>
      </c>
      <c r="AL485" t="str">
        <f>EffortOutcomesAG0[[#This Row],[WARDS]]&amp;EffortOutcomesAG0[[#This Row],[Role]]&amp;EffortOutcomesAG0[[#This Row],[Shifts]]</f>
        <v>WATTRNAM</v>
      </c>
    </row>
    <row r="486" spans="2:38" x14ac:dyDescent="0.25">
      <c r="B486" s="8">
        <f>IF(EffortOutcomesAG0[[#This Row],[Apn]]=0,10,LOG(EffortOutcomesAG0[[#This Row],[Apn]]))</f>
        <v>0.27707440663876232</v>
      </c>
      <c r="C486" s="8">
        <f>IF(EffortOutcomesAG0[[#This Row],[Ein]]=0,10,LOG(EffortOutcomesAG0[[#This Row],[Ein]]))</f>
        <v>10</v>
      </c>
      <c r="D486" s="8">
        <f>IF(EffortOutcomesAG0[[#This Row],[Iin]]=0,10,LOG(EffortOutcomesAG0[[#This Row],[Iin]]))</f>
        <v>10</v>
      </c>
      <c r="E486" s="8">
        <f>Kx-EffortOutcomesAG0[[#This Row],[Xp]]</f>
        <v>-0.27707440663876232</v>
      </c>
      <c r="F486" s="8">
        <f>Ky-EffortOutcomesAG0[[#This Row],[Yp]]</f>
        <v>-11</v>
      </c>
      <c r="G486" s="8">
        <f>Kz-EffortOutcomesAG0[[#This Row],[Zp]]</f>
        <v>-9</v>
      </c>
      <c r="H486" s="8">
        <f>EffortOutcomesAG0[[#This Row],[Kpy]]*KSc-EffortOutcomesAG0[[#This Row],[KPz]]*KSb</f>
        <v>20</v>
      </c>
      <c r="I486" s="8">
        <f>-1*(EffortOutcomesAG0[[#This Row],[KPx]]*KSc-EffortOutcomesAG0[[#This Row],[KPz]]*KSa)</f>
        <v>-0.27707440663876232</v>
      </c>
      <c r="J486" s="8">
        <f>(EffortOutcomesAG0[[#This Row],[KPx]]*$C$2-EffortOutcomesAG0[[#This Row],[Kpy]]*KSa)</f>
        <v>-2.7707440663876231</v>
      </c>
      <c r="K486" s="8">
        <f>EffortOutcomesAG0[[#This Row],[Kpy]]*KTc-EffortOutcomesAG0[[#This Row],[KPz]]*KTb</f>
        <v>2</v>
      </c>
      <c r="L486" s="8">
        <f>-1*(EffortOutcomesAG0[[#This Row],[KPx]]*KTc-EffortOutcomesAG0[[#This Row],[KPz]]*KTa)</f>
        <v>-18.277074406638761</v>
      </c>
      <c r="M486" s="8">
        <f>(EffortOutcomesAG0[[#This Row],[KPx]]*KTb-EffortOutcomesAG0[[#This Row],[Kpy]]*KTa)</f>
        <v>22.277074406638761</v>
      </c>
      <c r="N486" s="8">
        <f>-EffortOutcomesAG0[[#This Row],[Xp]]*a+EffortOutcomesAG0[[#This Row],[Yp]]*b+EffortOutcomesAG0[[#This Row],[Zp]]*c_</f>
        <v>40</v>
      </c>
      <c r="O486">
        <f>-IF(EffortOutcomesAG0[[#This Row],[Column2]]&gt;0,1,-1)*SQRT(EffortOutcomesAG0[[#This Row],[KPx''i]]^2+EffortOutcomesAG0[[#This Row],[KPx''j]]^2+EffortOutcomesAG0[[#This Row],[KPx''k]]^2)/Ksmag/Scale</f>
        <v>-14.278546720661673</v>
      </c>
      <c r="P486" s="9">
        <f>SQRT(EffortOutcomesAG0[[#This Row],[Kpy''i]]^2+EffortOutcomesAG0[[#This Row],[KPy''j]]^2+EffortOutcomesAG0[[#This Row],[KPy''k]]^2)/KTmag/Scale</f>
        <v>11.792084159756843</v>
      </c>
      <c r="Q4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6" s="14">
        <v>44923</v>
      </c>
      <c r="U486" s="9" t="s">
        <v>58</v>
      </c>
      <c r="V486" t="s">
        <v>61</v>
      </c>
      <c r="W486" t="s">
        <v>56</v>
      </c>
      <c r="X486">
        <v>0</v>
      </c>
      <c r="Y486">
        <v>0.66666666666666663</v>
      </c>
      <c r="Z486">
        <v>1.2617785714285714</v>
      </c>
      <c r="AA486">
        <v>1.8926678571428572</v>
      </c>
      <c r="AB486">
        <v>2.8390017857142857</v>
      </c>
      <c r="AC486">
        <v>0</v>
      </c>
      <c r="AD486">
        <v>0.3522364815097862</v>
      </c>
      <c r="AE486">
        <v>0.52835472226467928</v>
      </c>
      <c r="AF486">
        <v>0</v>
      </c>
      <c r="AJ486">
        <v>485</v>
      </c>
      <c r="AK486">
        <f>SUBTOTAL(9,EffortOutcomesAG0[[#This Row],[Allocation]:[Iin]])</f>
        <v>7.540706084726847</v>
      </c>
      <c r="AL486" t="str">
        <f>EffortOutcomesAG0[[#This Row],[WARDS]]&amp;EffortOutcomesAG0[[#This Row],[Role]]&amp;EffortOutcomesAG0[[#This Row],[Shifts]]</f>
        <v>WARARNAM</v>
      </c>
    </row>
    <row r="487" spans="2:38" x14ac:dyDescent="0.25">
      <c r="B487" s="8">
        <f>IF(EffortOutcomesAG0[[#This Row],[Apn]]=0,10,LOG(EffortOutcomesAG0[[#This Row],[Apn]]))</f>
        <v>10</v>
      </c>
      <c r="C487" s="8">
        <f>IF(EffortOutcomesAG0[[#This Row],[Ein]]=0,10,LOG(EffortOutcomesAG0[[#This Row],[Ein]]))</f>
        <v>10</v>
      </c>
      <c r="D487" s="8">
        <f>IF(EffortOutcomesAG0[[#This Row],[Iin]]=0,10,LOG(EffortOutcomesAG0[[#This Row],[Iin]]))</f>
        <v>10</v>
      </c>
      <c r="E487" s="8">
        <f>Kx-EffortOutcomesAG0[[#This Row],[Xp]]</f>
        <v>-10</v>
      </c>
      <c r="F487" s="8">
        <f>Ky-EffortOutcomesAG0[[#This Row],[Yp]]</f>
        <v>-11</v>
      </c>
      <c r="G487" s="8">
        <f>Kz-EffortOutcomesAG0[[#This Row],[Zp]]</f>
        <v>-9</v>
      </c>
      <c r="H487" s="8">
        <f>EffortOutcomesAG0[[#This Row],[Kpy]]*KSc-EffortOutcomesAG0[[#This Row],[KPz]]*KSb</f>
        <v>20</v>
      </c>
      <c r="I487" s="8">
        <f>-1*(EffortOutcomesAG0[[#This Row],[KPx]]*KSc-EffortOutcomesAG0[[#This Row],[KPz]]*KSa)</f>
        <v>-10</v>
      </c>
      <c r="J487" s="8">
        <f>(EffortOutcomesAG0[[#This Row],[KPx]]*$C$2-EffortOutcomesAG0[[#This Row],[Kpy]]*KSa)</f>
        <v>-100</v>
      </c>
      <c r="K487" s="8">
        <f>EffortOutcomesAG0[[#This Row],[Kpy]]*KTc-EffortOutcomesAG0[[#This Row],[KPz]]*KTb</f>
        <v>2</v>
      </c>
      <c r="L487" s="8">
        <f>-1*(EffortOutcomesAG0[[#This Row],[KPx]]*KTc-EffortOutcomesAG0[[#This Row],[KPz]]*KTa)</f>
        <v>-28</v>
      </c>
      <c r="M487" s="8">
        <f>(EffortOutcomesAG0[[#This Row],[KPx]]*KTb-EffortOutcomesAG0[[#This Row],[Kpy]]*KTa)</f>
        <v>32</v>
      </c>
      <c r="N487" s="8">
        <f>-EffortOutcomesAG0[[#This Row],[Xp]]*a+EffortOutcomesAG0[[#This Row],[Yp]]*b+EffortOutcomesAG0[[#This Row],[Zp]]*c_</f>
        <v>40</v>
      </c>
      <c r="O487">
        <f>-IF(EffortOutcomesAG0[[#This Row],[Column2]]&gt;0,1,-1)*SQRT(EffortOutcomesAG0[[#This Row],[KPx''i]]^2+EffortOutcomesAG0[[#This Row],[KPx''j]]^2+EffortOutcomesAG0[[#This Row],[KPx''k]]^2)/Ksmag/Scale</f>
        <v>-72.456883730947197</v>
      </c>
      <c r="P487" s="9">
        <f>SQRT(EffortOutcomesAG0[[#This Row],[Kpy''i]]^2+EffortOutcomesAG0[[#This Row],[KPy''j]]^2+EffortOutcomesAG0[[#This Row],[KPy''k]]^2)/KTmag/Scale</f>
        <v>17.37814719698277</v>
      </c>
      <c r="Q4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7" s="14">
        <v>44923</v>
      </c>
      <c r="U487" s="9" t="s">
        <v>76</v>
      </c>
      <c r="V487" t="s">
        <v>61</v>
      </c>
      <c r="W487" t="s">
        <v>56</v>
      </c>
      <c r="X487">
        <v>0</v>
      </c>
      <c r="Y487">
        <v>0</v>
      </c>
      <c r="Z487">
        <v>0</v>
      </c>
      <c r="AJ487">
        <v>486</v>
      </c>
      <c r="AK487">
        <f>SUBTOTAL(9,EffortOutcomesAG0[[#This Row],[Allocation]:[Iin]])</f>
        <v>0</v>
      </c>
      <c r="AL487" t="str">
        <f>EffortOutcomesAG0[[#This Row],[WARDS]]&amp;EffortOutcomesAG0[[#This Row],[Role]]&amp;EffortOutcomesAG0[[#This Row],[Shifts]]</f>
        <v>OtherRNAM</v>
      </c>
    </row>
    <row r="488" spans="2:38" x14ac:dyDescent="0.25">
      <c r="B488" s="8">
        <f>IF(EffortOutcomesAG0[[#This Row],[Apn]]=0,10,LOG(EffortOutcomesAG0[[#This Row],[Apn]]))</f>
        <v>0.27707440663876232</v>
      </c>
      <c r="C488" s="8">
        <f>IF(EffortOutcomesAG0[[#This Row],[Ein]]=0,10,LOG(EffortOutcomesAG0[[#This Row],[Ein]]))</f>
        <v>10</v>
      </c>
      <c r="D488" s="8">
        <f>IF(EffortOutcomesAG0[[#This Row],[Iin]]=0,10,LOG(EffortOutcomesAG0[[#This Row],[Iin]]))</f>
        <v>10</v>
      </c>
      <c r="E488" s="8">
        <f>Kx-EffortOutcomesAG0[[#This Row],[Xp]]</f>
        <v>-0.27707440663876232</v>
      </c>
      <c r="F488" s="8">
        <f>Ky-EffortOutcomesAG0[[#This Row],[Yp]]</f>
        <v>-11</v>
      </c>
      <c r="G488" s="8">
        <f>Kz-EffortOutcomesAG0[[#This Row],[Zp]]</f>
        <v>-9</v>
      </c>
      <c r="H488" s="8">
        <f>EffortOutcomesAG0[[#This Row],[Kpy]]*KSc-EffortOutcomesAG0[[#This Row],[KPz]]*KSb</f>
        <v>20</v>
      </c>
      <c r="I488" s="8">
        <f>-1*(EffortOutcomesAG0[[#This Row],[KPx]]*KSc-EffortOutcomesAG0[[#This Row],[KPz]]*KSa)</f>
        <v>-0.27707440663876232</v>
      </c>
      <c r="J488" s="8">
        <f>(EffortOutcomesAG0[[#This Row],[KPx]]*$C$2-EffortOutcomesAG0[[#This Row],[Kpy]]*KSa)</f>
        <v>-2.7707440663876231</v>
      </c>
      <c r="K488" s="8">
        <f>EffortOutcomesAG0[[#This Row],[Kpy]]*KTc-EffortOutcomesAG0[[#This Row],[KPz]]*KTb</f>
        <v>2</v>
      </c>
      <c r="L488" s="8">
        <f>-1*(EffortOutcomesAG0[[#This Row],[KPx]]*KTc-EffortOutcomesAG0[[#This Row],[KPz]]*KTa)</f>
        <v>-18.277074406638761</v>
      </c>
      <c r="M488" s="8">
        <f>(EffortOutcomesAG0[[#This Row],[KPx]]*KTb-EffortOutcomesAG0[[#This Row],[Kpy]]*KTa)</f>
        <v>22.277074406638761</v>
      </c>
      <c r="N488" s="8">
        <f>-EffortOutcomesAG0[[#This Row],[Xp]]*a+EffortOutcomesAG0[[#This Row],[Yp]]*b+EffortOutcomesAG0[[#This Row],[Zp]]*c_</f>
        <v>40</v>
      </c>
      <c r="O488">
        <f>-IF(EffortOutcomesAG0[[#This Row],[Column2]]&gt;0,1,-1)*SQRT(EffortOutcomesAG0[[#This Row],[KPx''i]]^2+EffortOutcomesAG0[[#This Row],[KPx''j]]^2+EffortOutcomesAG0[[#This Row],[KPx''k]]^2)/Ksmag/Scale</f>
        <v>-14.278546720661673</v>
      </c>
      <c r="P488" s="9">
        <f>SQRT(EffortOutcomesAG0[[#This Row],[Kpy''i]]^2+EffortOutcomesAG0[[#This Row],[KPy''j]]^2+EffortOutcomesAG0[[#This Row],[KPy''k]]^2)/KTmag/Scale</f>
        <v>11.792084159756843</v>
      </c>
      <c r="Q4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8" s="14">
        <v>44923</v>
      </c>
      <c r="U488" s="9" t="s">
        <v>54</v>
      </c>
      <c r="V488" t="s">
        <v>61</v>
      </c>
      <c r="W488" t="s">
        <v>56</v>
      </c>
      <c r="X488">
        <v>0</v>
      </c>
      <c r="Y488">
        <v>0.66666666666666663</v>
      </c>
      <c r="Z488">
        <v>1.2617785714285714</v>
      </c>
      <c r="AA488">
        <v>1.8926678571428572</v>
      </c>
      <c r="AB488">
        <v>2.8390017857142857</v>
      </c>
      <c r="AC488">
        <v>0</v>
      </c>
      <c r="AD488">
        <v>0.3522364815097862</v>
      </c>
      <c r="AE488">
        <v>0.52835472226467928</v>
      </c>
      <c r="AF488">
        <v>0</v>
      </c>
      <c r="AJ488">
        <v>487</v>
      </c>
      <c r="AK488">
        <f>SUBTOTAL(9,EffortOutcomesAG0[[#This Row],[Allocation]:[Iin]])</f>
        <v>7.540706084726847</v>
      </c>
      <c r="AL488" t="str">
        <f>EffortOutcomesAG0[[#This Row],[WARDS]]&amp;EffortOutcomesAG0[[#This Row],[Role]]&amp;EffortOutcomesAG0[[#This Row],[Shifts]]</f>
        <v>BANKRNAM</v>
      </c>
    </row>
    <row r="489" spans="2:38" x14ac:dyDescent="0.25">
      <c r="B489" s="8">
        <f>IF(EffortOutcomesAG0[[#This Row],[Apn]]=0,10,LOG(EffortOutcomesAG0[[#This Row],[Apn]]))</f>
        <v>0.27707440663876232</v>
      </c>
      <c r="C489" s="8">
        <f>IF(EffortOutcomesAG0[[#This Row],[Ein]]=0,10,LOG(EffortOutcomesAG0[[#This Row],[Ein]]))</f>
        <v>10</v>
      </c>
      <c r="D489" s="8">
        <f>IF(EffortOutcomesAG0[[#This Row],[Iin]]=0,10,LOG(EffortOutcomesAG0[[#This Row],[Iin]]))</f>
        <v>10</v>
      </c>
      <c r="E489" s="8">
        <f>Kx-EffortOutcomesAG0[[#This Row],[Xp]]</f>
        <v>-0.27707440663876232</v>
      </c>
      <c r="F489" s="8">
        <f>Ky-EffortOutcomesAG0[[#This Row],[Yp]]</f>
        <v>-11</v>
      </c>
      <c r="G489" s="8">
        <f>Kz-EffortOutcomesAG0[[#This Row],[Zp]]</f>
        <v>-9</v>
      </c>
      <c r="H489" s="8">
        <f>EffortOutcomesAG0[[#This Row],[Kpy]]*KSc-EffortOutcomesAG0[[#This Row],[KPz]]*KSb</f>
        <v>20</v>
      </c>
      <c r="I489" s="8">
        <f>-1*(EffortOutcomesAG0[[#This Row],[KPx]]*KSc-EffortOutcomesAG0[[#This Row],[KPz]]*KSa)</f>
        <v>-0.27707440663876232</v>
      </c>
      <c r="J489" s="8">
        <f>(EffortOutcomesAG0[[#This Row],[KPx]]*$C$2-EffortOutcomesAG0[[#This Row],[Kpy]]*KSa)</f>
        <v>-2.7707440663876231</v>
      </c>
      <c r="K489" s="8">
        <f>EffortOutcomesAG0[[#This Row],[Kpy]]*KTc-EffortOutcomesAG0[[#This Row],[KPz]]*KTb</f>
        <v>2</v>
      </c>
      <c r="L489" s="8">
        <f>-1*(EffortOutcomesAG0[[#This Row],[KPx]]*KTc-EffortOutcomesAG0[[#This Row],[KPz]]*KTa)</f>
        <v>-18.277074406638761</v>
      </c>
      <c r="M489" s="8">
        <f>(EffortOutcomesAG0[[#This Row],[KPx]]*KTb-EffortOutcomesAG0[[#This Row],[Kpy]]*KTa)</f>
        <v>22.277074406638761</v>
      </c>
      <c r="N489" s="8">
        <f>-EffortOutcomesAG0[[#This Row],[Xp]]*a+EffortOutcomesAG0[[#This Row],[Yp]]*b+EffortOutcomesAG0[[#This Row],[Zp]]*c_</f>
        <v>40</v>
      </c>
      <c r="O489">
        <f>-IF(EffortOutcomesAG0[[#This Row],[Column2]]&gt;0,1,-1)*SQRT(EffortOutcomesAG0[[#This Row],[KPx''i]]^2+EffortOutcomesAG0[[#This Row],[KPx''j]]^2+EffortOutcomesAG0[[#This Row],[KPx''k]]^2)/Ksmag/Scale</f>
        <v>-14.278546720661673</v>
      </c>
      <c r="P489" s="9">
        <f>SQRT(EffortOutcomesAG0[[#This Row],[Kpy''i]]^2+EffortOutcomesAG0[[#This Row],[KPy''j]]^2+EffortOutcomesAG0[[#This Row],[KPy''k]]^2)/KTmag/Scale</f>
        <v>11.792084159756843</v>
      </c>
      <c r="Q4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9" s="14">
        <v>44923</v>
      </c>
      <c r="U489" s="9" t="s">
        <v>57</v>
      </c>
      <c r="V489" t="s">
        <v>61</v>
      </c>
      <c r="W489" t="s">
        <v>56</v>
      </c>
      <c r="X489">
        <v>0</v>
      </c>
      <c r="Y489">
        <v>0.66666666666666663</v>
      </c>
      <c r="Z489">
        <v>1.2617785714285714</v>
      </c>
      <c r="AA489">
        <v>1.8926678571428572</v>
      </c>
      <c r="AB489">
        <v>2.8390017857142857</v>
      </c>
      <c r="AC489">
        <v>0</v>
      </c>
      <c r="AD489">
        <v>0.3522364815097862</v>
      </c>
      <c r="AE489">
        <v>0.52835472226467928</v>
      </c>
      <c r="AF489">
        <v>0</v>
      </c>
      <c r="AJ489">
        <v>488</v>
      </c>
      <c r="AK489">
        <f>SUBTOTAL(9,EffortOutcomesAG0[[#This Row],[Allocation]:[Iin]])</f>
        <v>7.540706084726847</v>
      </c>
      <c r="AL489" t="str">
        <f>EffortOutcomesAG0[[#This Row],[WARDS]]&amp;EffortOutcomesAG0[[#This Row],[Role]]&amp;EffortOutcomesAG0[[#This Row],[Shifts]]</f>
        <v>WATTRNAM</v>
      </c>
    </row>
    <row r="490" spans="2:38" x14ac:dyDescent="0.25">
      <c r="B490" s="8">
        <f>IF(EffortOutcomesAG0[[#This Row],[Apn]]=0,10,LOG(EffortOutcomesAG0[[#This Row],[Apn]]))</f>
        <v>0.18626699261755977</v>
      </c>
      <c r="C490" s="8">
        <f>IF(EffortOutcomesAG0[[#This Row],[Ein]]=0,10,LOG(EffortOutcomesAG0[[#This Row],[Ein]]))</f>
        <v>10</v>
      </c>
      <c r="D490" s="8">
        <f>IF(EffortOutcomesAG0[[#This Row],[Iin]]=0,10,LOG(EffortOutcomesAG0[[#This Row],[Iin]]))</f>
        <v>10</v>
      </c>
      <c r="E490" s="8">
        <f>Kx-EffortOutcomesAG0[[#This Row],[Xp]]</f>
        <v>-0.18626699261755977</v>
      </c>
      <c r="F490" s="8">
        <f>Ky-EffortOutcomesAG0[[#This Row],[Yp]]</f>
        <v>-11</v>
      </c>
      <c r="G490" s="8">
        <f>Kz-EffortOutcomesAG0[[#This Row],[Zp]]</f>
        <v>-9</v>
      </c>
      <c r="H490" s="8">
        <f>EffortOutcomesAG0[[#This Row],[Kpy]]*KSc-EffortOutcomesAG0[[#This Row],[KPz]]*KSb</f>
        <v>20</v>
      </c>
      <c r="I490" s="8">
        <f>-1*(EffortOutcomesAG0[[#This Row],[KPx]]*KSc-EffortOutcomesAG0[[#This Row],[KPz]]*KSa)</f>
        <v>-0.18626699261755977</v>
      </c>
      <c r="J490" s="8">
        <f>(EffortOutcomesAG0[[#This Row],[KPx]]*$C$2-EffortOutcomesAG0[[#This Row],[Kpy]]*KSa)</f>
        <v>-1.8626699261755977</v>
      </c>
      <c r="K490" s="8">
        <f>EffortOutcomesAG0[[#This Row],[Kpy]]*KTc-EffortOutcomesAG0[[#This Row],[KPz]]*KTb</f>
        <v>2</v>
      </c>
      <c r="L490" s="8">
        <f>-1*(EffortOutcomesAG0[[#This Row],[KPx]]*KTc-EffortOutcomesAG0[[#This Row],[KPz]]*KTa)</f>
        <v>-18.186266992617561</v>
      </c>
      <c r="M490" s="8">
        <f>(EffortOutcomesAG0[[#This Row],[KPx]]*KTb-EffortOutcomesAG0[[#This Row],[Kpy]]*KTa)</f>
        <v>22.186266992617561</v>
      </c>
      <c r="N490" s="8">
        <f>-EffortOutcomesAG0[[#This Row],[Xp]]*a+EffortOutcomesAG0[[#This Row],[Yp]]*b+EffortOutcomesAG0[[#This Row],[Zp]]*c_</f>
        <v>40</v>
      </c>
      <c r="O490">
        <f>-IF(EffortOutcomesAG0[[#This Row],[Column2]]&gt;0,1,-1)*SQRT(EffortOutcomesAG0[[#This Row],[KPx''i]]^2+EffortOutcomesAG0[[#This Row],[KPx''j]]^2+EffortOutcomesAG0[[#This Row],[KPx''k]]^2)/Ksmag/Scale</f>
        <v>-14.203947244453172</v>
      </c>
      <c r="P490" s="9">
        <f>SQRT(EffortOutcomesAG0[[#This Row],[Kpy''i]]^2+EffortOutcomesAG0[[#This Row],[KPy''j]]^2+EffortOutcomesAG0[[#This Row],[KPy''k]]^2)/KTmag/Scale</f>
        <v>11.740036557257694</v>
      </c>
      <c r="Q4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0" s="14">
        <v>44924</v>
      </c>
      <c r="U490" s="9" t="s">
        <v>58</v>
      </c>
      <c r="V490" t="s">
        <v>61</v>
      </c>
      <c r="W490" t="s">
        <v>56</v>
      </c>
      <c r="X490">
        <v>0</v>
      </c>
      <c r="Y490">
        <v>0.66666666666666663</v>
      </c>
      <c r="Z490">
        <v>1.0237071428571427</v>
      </c>
      <c r="AA490">
        <v>1.5355607142857142</v>
      </c>
      <c r="AB490">
        <v>2.3033410714285716</v>
      </c>
      <c r="AC490">
        <v>0</v>
      </c>
      <c r="AD490">
        <v>0.43415194232601551</v>
      </c>
      <c r="AE490">
        <v>0.65122791348902342</v>
      </c>
      <c r="AF490">
        <v>0</v>
      </c>
      <c r="AJ490">
        <v>489</v>
      </c>
      <c r="AK490">
        <f>SUBTOTAL(9,EffortOutcomesAG0[[#This Row],[Allocation]:[Iin]])</f>
        <v>6.6146554510531343</v>
      </c>
      <c r="AL490" t="str">
        <f>EffortOutcomesAG0[[#This Row],[WARDS]]&amp;EffortOutcomesAG0[[#This Row],[Role]]&amp;EffortOutcomesAG0[[#This Row],[Shifts]]</f>
        <v>WARARNAM</v>
      </c>
    </row>
    <row r="491" spans="2:38" x14ac:dyDescent="0.25">
      <c r="B491" s="8">
        <f>IF(EffortOutcomesAG0[[#This Row],[Apn]]=0,10,LOG(EffortOutcomesAG0[[#This Row],[Apn]]))</f>
        <v>10</v>
      </c>
      <c r="C491" s="8">
        <f>IF(EffortOutcomesAG0[[#This Row],[Ein]]=0,10,LOG(EffortOutcomesAG0[[#This Row],[Ein]]))</f>
        <v>10</v>
      </c>
      <c r="D491" s="8">
        <f>IF(EffortOutcomesAG0[[#This Row],[Iin]]=0,10,LOG(EffortOutcomesAG0[[#This Row],[Iin]]))</f>
        <v>10</v>
      </c>
      <c r="E491" s="8">
        <f>Kx-EffortOutcomesAG0[[#This Row],[Xp]]</f>
        <v>-10</v>
      </c>
      <c r="F491" s="8">
        <f>Ky-EffortOutcomesAG0[[#This Row],[Yp]]</f>
        <v>-11</v>
      </c>
      <c r="G491" s="8">
        <f>Kz-EffortOutcomesAG0[[#This Row],[Zp]]</f>
        <v>-9</v>
      </c>
      <c r="H491" s="8">
        <f>EffortOutcomesAG0[[#This Row],[Kpy]]*KSc-EffortOutcomesAG0[[#This Row],[KPz]]*KSb</f>
        <v>20</v>
      </c>
      <c r="I491" s="8">
        <f>-1*(EffortOutcomesAG0[[#This Row],[KPx]]*KSc-EffortOutcomesAG0[[#This Row],[KPz]]*KSa)</f>
        <v>-10</v>
      </c>
      <c r="J491" s="8">
        <f>(EffortOutcomesAG0[[#This Row],[KPx]]*$C$2-EffortOutcomesAG0[[#This Row],[Kpy]]*KSa)</f>
        <v>-100</v>
      </c>
      <c r="K491" s="8">
        <f>EffortOutcomesAG0[[#This Row],[Kpy]]*KTc-EffortOutcomesAG0[[#This Row],[KPz]]*KTb</f>
        <v>2</v>
      </c>
      <c r="L491" s="8">
        <f>-1*(EffortOutcomesAG0[[#This Row],[KPx]]*KTc-EffortOutcomesAG0[[#This Row],[KPz]]*KTa)</f>
        <v>-28</v>
      </c>
      <c r="M491" s="8">
        <f>(EffortOutcomesAG0[[#This Row],[KPx]]*KTb-EffortOutcomesAG0[[#This Row],[Kpy]]*KTa)</f>
        <v>32</v>
      </c>
      <c r="N491" s="8">
        <f>-EffortOutcomesAG0[[#This Row],[Xp]]*a+EffortOutcomesAG0[[#This Row],[Yp]]*b+EffortOutcomesAG0[[#This Row],[Zp]]*c_</f>
        <v>40</v>
      </c>
      <c r="O491">
        <f>-IF(EffortOutcomesAG0[[#This Row],[Column2]]&gt;0,1,-1)*SQRT(EffortOutcomesAG0[[#This Row],[KPx''i]]^2+EffortOutcomesAG0[[#This Row],[KPx''j]]^2+EffortOutcomesAG0[[#This Row],[KPx''k]]^2)/Ksmag/Scale</f>
        <v>-72.456883730947197</v>
      </c>
      <c r="P491" s="9">
        <f>SQRT(EffortOutcomesAG0[[#This Row],[Kpy''i]]^2+EffortOutcomesAG0[[#This Row],[KPy''j]]^2+EffortOutcomesAG0[[#This Row],[KPy''k]]^2)/KTmag/Scale</f>
        <v>17.37814719698277</v>
      </c>
      <c r="Q4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1" s="14">
        <v>44924</v>
      </c>
      <c r="U491" s="9" t="s">
        <v>76</v>
      </c>
      <c r="V491" t="s">
        <v>61</v>
      </c>
      <c r="W491" t="s">
        <v>56</v>
      </c>
      <c r="X491">
        <v>0</v>
      </c>
      <c r="Y491">
        <v>0</v>
      </c>
      <c r="Z491">
        <v>0</v>
      </c>
      <c r="AJ491">
        <v>490</v>
      </c>
      <c r="AK491">
        <f>SUBTOTAL(9,EffortOutcomesAG0[[#This Row],[Allocation]:[Iin]])</f>
        <v>0</v>
      </c>
      <c r="AL491" t="str">
        <f>EffortOutcomesAG0[[#This Row],[WARDS]]&amp;EffortOutcomesAG0[[#This Row],[Role]]&amp;EffortOutcomesAG0[[#This Row],[Shifts]]</f>
        <v>OtherRNAM</v>
      </c>
    </row>
    <row r="492" spans="2:38" x14ac:dyDescent="0.25">
      <c r="B492" s="8">
        <f>IF(EffortOutcomesAG0[[#This Row],[Apn]]=0,10,LOG(EffortOutcomesAG0[[#This Row],[Apn]]))</f>
        <v>0.18626699261755977</v>
      </c>
      <c r="C492" s="8">
        <f>IF(EffortOutcomesAG0[[#This Row],[Ein]]=0,10,LOG(EffortOutcomesAG0[[#This Row],[Ein]]))</f>
        <v>10</v>
      </c>
      <c r="D492" s="8">
        <f>IF(EffortOutcomesAG0[[#This Row],[Iin]]=0,10,LOG(EffortOutcomesAG0[[#This Row],[Iin]]))</f>
        <v>10</v>
      </c>
      <c r="E492" s="8">
        <f>Kx-EffortOutcomesAG0[[#This Row],[Xp]]</f>
        <v>-0.18626699261755977</v>
      </c>
      <c r="F492" s="8">
        <f>Ky-EffortOutcomesAG0[[#This Row],[Yp]]</f>
        <v>-11</v>
      </c>
      <c r="G492" s="8">
        <f>Kz-EffortOutcomesAG0[[#This Row],[Zp]]</f>
        <v>-9</v>
      </c>
      <c r="H492" s="8">
        <f>EffortOutcomesAG0[[#This Row],[Kpy]]*KSc-EffortOutcomesAG0[[#This Row],[KPz]]*KSb</f>
        <v>20</v>
      </c>
      <c r="I492" s="8">
        <f>-1*(EffortOutcomesAG0[[#This Row],[KPx]]*KSc-EffortOutcomesAG0[[#This Row],[KPz]]*KSa)</f>
        <v>-0.18626699261755977</v>
      </c>
      <c r="J492" s="8">
        <f>(EffortOutcomesAG0[[#This Row],[KPx]]*$C$2-EffortOutcomesAG0[[#This Row],[Kpy]]*KSa)</f>
        <v>-1.8626699261755977</v>
      </c>
      <c r="K492" s="8">
        <f>EffortOutcomesAG0[[#This Row],[Kpy]]*KTc-EffortOutcomesAG0[[#This Row],[KPz]]*KTb</f>
        <v>2</v>
      </c>
      <c r="L492" s="8">
        <f>-1*(EffortOutcomesAG0[[#This Row],[KPx]]*KTc-EffortOutcomesAG0[[#This Row],[KPz]]*KTa)</f>
        <v>-18.186266992617561</v>
      </c>
      <c r="M492" s="8">
        <f>(EffortOutcomesAG0[[#This Row],[KPx]]*KTb-EffortOutcomesAG0[[#This Row],[Kpy]]*KTa)</f>
        <v>22.186266992617561</v>
      </c>
      <c r="N492" s="8">
        <f>-EffortOutcomesAG0[[#This Row],[Xp]]*a+EffortOutcomesAG0[[#This Row],[Yp]]*b+EffortOutcomesAG0[[#This Row],[Zp]]*c_</f>
        <v>40</v>
      </c>
      <c r="O492">
        <f>-IF(EffortOutcomesAG0[[#This Row],[Column2]]&gt;0,1,-1)*SQRT(EffortOutcomesAG0[[#This Row],[KPx''i]]^2+EffortOutcomesAG0[[#This Row],[KPx''j]]^2+EffortOutcomesAG0[[#This Row],[KPx''k]]^2)/Ksmag/Scale</f>
        <v>-14.203947244453172</v>
      </c>
      <c r="P492" s="9">
        <f>SQRT(EffortOutcomesAG0[[#This Row],[Kpy''i]]^2+EffortOutcomesAG0[[#This Row],[KPy''j]]^2+EffortOutcomesAG0[[#This Row],[KPy''k]]^2)/KTmag/Scale</f>
        <v>11.740036557257694</v>
      </c>
      <c r="Q4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2" s="14">
        <v>44924</v>
      </c>
      <c r="U492" s="9" t="s">
        <v>54</v>
      </c>
      <c r="V492" t="s">
        <v>61</v>
      </c>
      <c r="W492" t="s">
        <v>56</v>
      </c>
      <c r="X492">
        <v>0</v>
      </c>
      <c r="Y492">
        <v>0.66666666666666663</v>
      </c>
      <c r="Z492">
        <v>1.0237071428571427</v>
      </c>
      <c r="AA492">
        <v>1.5355607142857142</v>
      </c>
      <c r="AB492">
        <v>2.3033410714285716</v>
      </c>
      <c r="AC492">
        <v>0</v>
      </c>
      <c r="AD492">
        <v>0.43415194232601551</v>
      </c>
      <c r="AE492">
        <v>0.65122791348902342</v>
      </c>
      <c r="AF492">
        <v>0</v>
      </c>
      <c r="AJ492">
        <v>491</v>
      </c>
      <c r="AK492">
        <f>SUBTOTAL(9,EffortOutcomesAG0[[#This Row],[Allocation]:[Iin]])</f>
        <v>6.6146554510531343</v>
      </c>
      <c r="AL492" t="str">
        <f>EffortOutcomesAG0[[#This Row],[WARDS]]&amp;EffortOutcomesAG0[[#This Row],[Role]]&amp;EffortOutcomesAG0[[#This Row],[Shifts]]</f>
        <v>BANKRNAM</v>
      </c>
    </row>
    <row r="493" spans="2:38" x14ac:dyDescent="0.25">
      <c r="B493" s="8">
        <f>IF(EffortOutcomesAG0[[#This Row],[Apn]]=0,10,LOG(EffortOutcomesAG0[[#This Row],[Apn]]))</f>
        <v>0.18626699261755977</v>
      </c>
      <c r="C493" s="8">
        <f>IF(EffortOutcomesAG0[[#This Row],[Ein]]=0,10,LOG(EffortOutcomesAG0[[#This Row],[Ein]]))</f>
        <v>10</v>
      </c>
      <c r="D493" s="8">
        <f>IF(EffortOutcomesAG0[[#This Row],[Iin]]=0,10,LOG(EffortOutcomesAG0[[#This Row],[Iin]]))</f>
        <v>10</v>
      </c>
      <c r="E493" s="8">
        <f>Kx-EffortOutcomesAG0[[#This Row],[Xp]]</f>
        <v>-0.18626699261755977</v>
      </c>
      <c r="F493" s="8">
        <f>Ky-EffortOutcomesAG0[[#This Row],[Yp]]</f>
        <v>-11</v>
      </c>
      <c r="G493" s="8">
        <f>Kz-EffortOutcomesAG0[[#This Row],[Zp]]</f>
        <v>-9</v>
      </c>
      <c r="H493" s="8">
        <f>EffortOutcomesAG0[[#This Row],[Kpy]]*KSc-EffortOutcomesAG0[[#This Row],[KPz]]*KSb</f>
        <v>20</v>
      </c>
      <c r="I493" s="8">
        <f>-1*(EffortOutcomesAG0[[#This Row],[KPx]]*KSc-EffortOutcomesAG0[[#This Row],[KPz]]*KSa)</f>
        <v>-0.18626699261755977</v>
      </c>
      <c r="J493" s="8">
        <f>(EffortOutcomesAG0[[#This Row],[KPx]]*$C$2-EffortOutcomesAG0[[#This Row],[Kpy]]*KSa)</f>
        <v>-1.8626699261755977</v>
      </c>
      <c r="K493" s="8">
        <f>EffortOutcomesAG0[[#This Row],[Kpy]]*KTc-EffortOutcomesAG0[[#This Row],[KPz]]*KTb</f>
        <v>2</v>
      </c>
      <c r="L493" s="8">
        <f>-1*(EffortOutcomesAG0[[#This Row],[KPx]]*KTc-EffortOutcomesAG0[[#This Row],[KPz]]*KTa)</f>
        <v>-18.186266992617561</v>
      </c>
      <c r="M493" s="8">
        <f>(EffortOutcomesAG0[[#This Row],[KPx]]*KTb-EffortOutcomesAG0[[#This Row],[Kpy]]*KTa)</f>
        <v>22.186266992617561</v>
      </c>
      <c r="N493" s="8">
        <f>-EffortOutcomesAG0[[#This Row],[Xp]]*a+EffortOutcomesAG0[[#This Row],[Yp]]*b+EffortOutcomesAG0[[#This Row],[Zp]]*c_</f>
        <v>40</v>
      </c>
      <c r="O493">
        <f>-IF(EffortOutcomesAG0[[#This Row],[Column2]]&gt;0,1,-1)*SQRT(EffortOutcomesAG0[[#This Row],[KPx''i]]^2+EffortOutcomesAG0[[#This Row],[KPx''j]]^2+EffortOutcomesAG0[[#This Row],[KPx''k]]^2)/Ksmag/Scale</f>
        <v>-14.203947244453172</v>
      </c>
      <c r="P493" s="9">
        <f>SQRT(EffortOutcomesAG0[[#This Row],[Kpy''i]]^2+EffortOutcomesAG0[[#This Row],[KPy''j]]^2+EffortOutcomesAG0[[#This Row],[KPy''k]]^2)/KTmag/Scale</f>
        <v>11.740036557257694</v>
      </c>
      <c r="Q4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3" s="14">
        <v>44924</v>
      </c>
      <c r="U493" s="9" t="s">
        <v>57</v>
      </c>
      <c r="V493" t="s">
        <v>61</v>
      </c>
      <c r="W493" t="s">
        <v>56</v>
      </c>
      <c r="X493">
        <v>0</v>
      </c>
      <c r="Y493">
        <v>0.66666666666666663</v>
      </c>
      <c r="Z493">
        <v>1.0237071428571427</v>
      </c>
      <c r="AA493">
        <v>1.5355607142857142</v>
      </c>
      <c r="AB493">
        <v>2.3033410714285716</v>
      </c>
      <c r="AC493">
        <v>0</v>
      </c>
      <c r="AD493">
        <v>0.43415194232601551</v>
      </c>
      <c r="AE493">
        <v>0.65122791348902342</v>
      </c>
      <c r="AF493">
        <v>0</v>
      </c>
      <c r="AJ493">
        <v>492</v>
      </c>
      <c r="AK493">
        <f>SUBTOTAL(9,EffortOutcomesAG0[[#This Row],[Allocation]:[Iin]])</f>
        <v>6.6146554510531343</v>
      </c>
      <c r="AL493" t="str">
        <f>EffortOutcomesAG0[[#This Row],[WARDS]]&amp;EffortOutcomesAG0[[#This Row],[Role]]&amp;EffortOutcomesAG0[[#This Row],[Shifts]]</f>
        <v>WATTRNAM</v>
      </c>
    </row>
    <row r="494" spans="2:38" x14ac:dyDescent="0.25">
      <c r="B494" s="8">
        <f>IF(EffortOutcomesAG0[[#This Row],[Apn]]=0,10,LOG(EffortOutcomesAG0[[#This Row],[Apn]]))</f>
        <v>0.27707440663876232</v>
      </c>
      <c r="C494" s="8">
        <f>IF(EffortOutcomesAG0[[#This Row],[Ein]]=0,10,LOG(EffortOutcomesAG0[[#This Row],[Ein]]))</f>
        <v>10</v>
      </c>
      <c r="D494" s="8">
        <f>IF(EffortOutcomesAG0[[#This Row],[Iin]]=0,10,LOG(EffortOutcomesAG0[[#This Row],[Iin]]))</f>
        <v>10</v>
      </c>
      <c r="E494" s="8">
        <f>Kx-EffortOutcomesAG0[[#This Row],[Xp]]</f>
        <v>-0.27707440663876232</v>
      </c>
      <c r="F494" s="8">
        <f>Ky-EffortOutcomesAG0[[#This Row],[Yp]]</f>
        <v>-11</v>
      </c>
      <c r="G494" s="8">
        <f>Kz-EffortOutcomesAG0[[#This Row],[Zp]]</f>
        <v>-9</v>
      </c>
      <c r="H494" s="8">
        <f>EffortOutcomesAG0[[#This Row],[Kpy]]*KSc-EffortOutcomesAG0[[#This Row],[KPz]]*KSb</f>
        <v>20</v>
      </c>
      <c r="I494" s="8">
        <f>-1*(EffortOutcomesAG0[[#This Row],[KPx]]*KSc-EffortOutcomesAG0[[#This Row],[KPz]]*KSa)</f>
        <v>-0.27707440663876232</v>
      </c>
      <c r="J494" s="8">
        <f>(EffortOutcomesAG0[[#This Row],[KPx]]*$C$2-EffortOutcomesAG0[[#This Row],[Kpy]]*KSa)</f>
        <v>-2.7707440663876231</v>
      </c>
      <c r="K494" s="8">
        <f>EffortOutcomesAG0[[#This Row],[Kpy]]*KTc-EffortOutcomesAG0[[#This Row],[KPz]]*KTb</f>
        <v>2</v>
      </c>
      <c r="L494" s="8">
        <f>-1*(EffortOutcomesAG0[[#This Row],[KPx]]*KTc-EffortOutcomesAG0[[#This Row],[KPz]]*KTa)</f>
        <v>-18.277074406638761</v>
      </c>
      <c r="M494" s="8">
        <f>(EffortOutcomesAG0[[#This Row],[KPx]]*KTb-EffortOutcomesAG0[[#This Row],[Kpy]]*KTa)</f>
        <v>22.277074406638761</v>
      </c>
      <c r="N494" s="8">
        <f>-EffortOutcomesAG0[[#This Row],[Xp]]*a+EffortOutcomesAG0[[#This Row],[Yp]]*b+EffortOutcomesAG0[[#This Row],[Zp]]*c_</f>
        <v>40</v>
      </c>
      <c r="O494">
        <f>-IF(EffortOutcomesAG0[[#This Row],[Column2]]&gt;0,1,-1)*SQRT(EffortOutcomesAG0[[#This Row],[KPx''i]]^2+EffortOutcomesAG0[[#This Row],[KPx''j]]^2+EffortOutcomesAG0[[#This Row],[KPx''k]]^2)/Ksmag/Scale</f>
        <v>-14.278546720661673</v>
      </c>
      <c r="P494" s="9">
        <f>SQRT(EffortOutcomesAG0[[#This Row],[Kpy''i]]^2+EffortOutcomesAG0[[#This Row],[KPy''j]]^2+EffortOutcomesAG0[[#This Row],[KPy''k]]^2)/KTmag/Scale</f>
        <v>11.792084159756843</v>
      </c>
      <c r="Q4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4" s="14">
        <v>44925</v>
      </c>
      <c r="U494" s="9" t="s">
        <v>58</v>
      </c>
      <c r="V494" t="s">
        <v>61</v>
      </c>
      <c r="W494" t="s">
        <v>56</v>
      </c>
      <c r="X494">
        <v>0</v>
      </c>
      <c r="Y494">
        <v>0.66666666666666663</v>
      </c>
      <c r="Z494">
        <v>1.2617785714285714</v>
      </c>
      <c r="AA494">
        <v>1.8926678571428572</v>
      </c>
      <c r="AB494">
        <v>2.8390017857142857</v>
      </c>
      <c r="AC494">
        <v>0</v>
      </c>
      <c r="AD494">
        <v>0.3522364815097862</v>
      </c>
      <c r="AE494">
        <v>0.52835472226467928</v>
      </c>
      <c r="AF494">
        <v>0</v>
      </c>
      <c r="AJ494">
        <v>493</v>
      </c>
      <c r="AK494">
        <f>SUBTOTAL(9,EffortOutcomesAG0[[#This Row],[Allocation]:[Iin]])</f>
        <v>7.540706084726847</v>
      </c>
      <c r="AL494" t="str">
        <f>EffortOutcomesAG0[[#This Row],[WARDS]]&amp;EffortOutcomesAG0[[#This Row],[Role]]&amp;EffortOutcomesAG0[[#This Row],[Shifts]]</f>
        <v>WARARNAM</v>
      </c>
    </row>
    <row r="495" spans="2:38" x14ac:dyDescent="0.25">
      <c r="B495" s="8">
        <f>IF(EffortOutcomesAG0[[#This Row],[Apn]]=0,10,LOG(EffortOutcomesAG0[[#This Row],[Apn]]))</f>
        <v>10</v>
      </c>
      <c r="C495" s="8">
        <f>IF(EffortOutcomesAG0[[#This Row],[Ein]]=0,10,LOG(EffortOutcomesAG0[[#This Row],[Ein]]))</f>
        <v>10</v>
      </c>
      <c r="D495" s="8">
        <f>IF(EffortOutcomesAG0[[#This Row],[Iin]]=0,10,LOG(EffortOutcomesAG0[[#This Row],[Iin]]))</f>
        <v>10</v>
      </c>
      <c r="E495" s="8">
        <f>Kx-EffortOutcomesAG0[[#This Row],[Xp]]</f>
        <v>-10</v>
      </c>
      <c r="F495" s="8">
        <f>Ky-EffortOutcomesAG0[[#This Row],[Yp]]</f>
        <v>-11</v>
      </c>
      <c r="G495" s="8">
        <f>Kz-EffortOutcomesAG0[[#This Row],[Zp]]</f>
        <v>-9</v>
      </c>
      <c r="H495" s="8">
        <f>EffortOutcomesAG0[[#This Row],[Kpy]]*KSc-EffortOutcomesAG0[[#This Row],[KPz]]*KSb</f>
        <v>20</v>
      </c>
      <c r="I495" s="8">
        <f>-1*(EffortOutcomesAG0[[#This Row],[KPx]]*KSc-EffortOutcomesAG0[[#This Row],[KPz]]*KSa)</f>
        <v>-10</v>
      </c>
      <c r="J495" s="8">
        <f>(EffortOutcomesAG0[[#This Row],[KPx]]*$C$2-EffortOutcomesAG0[[#This Row],[Kpy]]*KSa)</f>
        <v>-100</v>
      </c>
      <c r="K495" s="8">
        <f>EffortOutcomesAG0[[#This Row],[Kpy]]*KTc-EffortOutcomesAG0[[#This Row],[KPz]]*KTb</f>
        <v>2</v>
      </c>
      <c r="L495" s="8">
        <f>-1*(EffortOutcomesAG0[[#This Row],[KPx]]*KTc-EffortOutcomesAG0[[#This Row],[KPz]]*KTa)</f>
        <v>-28</v>
      </c>
      <c r="M495" s="8">
        <f>(EffortOutcomesAG0[[#This Row],[KPx]]*KTb-EffortOutcomesAG0[[#This Row],[Kpy]]*KTa)</f>
        <v>32</v>
      </c>
      <c r="N495" s="8">
        <f>-EffortOutcomesAG0[[#This Row],[Xp]]*a+EffortOutcomesAG0[[#This Row],[Yp]]*b+EffortOutcomesAG0[[#This Row],[Zp]]*c_</f>
        <v>40</v>
      </c>
      <c r="O495">
        <f>-IF(EffortOutcomesAG0[[#This Row],[Column2]]&gt;0,1,-1)*SQRT(EffortOutcomesAG0[[#This Row],[KPx''i]]^2+EffortOutcomesAG0[[#This Row],[KPx''j]]^2+EffortOutcomesAG0[[#This Row],[KPx''k]]^2)/Ksmag/Scale</f>
        <v>-72.456883730947197</v>
      </c>
      <c r="P495" s="9">
        <f>SQRT(EffortOutcomesAG0[[#This Row],[Kpy''i]]^2+EffortOutcomesAG0[[#This Row],[KPy''j]]^2+EffortOutcomesAG0[[#This Row],[KPy''k]]^2)/KTmag/Scale</f>
        <v>17.37814719698277</v>
      </c>
      <c r="Q4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5" s="14">
        <v>44925</v>
      </c>
      <c r="U495" s="9" t="s">
        <v>76</v>
      </c>
      <c r="V495" t="s">
        <v>61</v>
      </c>
      <c r="W495" t="s">
        <v>56</v>
      </c>
      <c r="X495">
        <v>0</v>
      </c>
      <c r="Y495">
        <v>0</v>
      </c>
      <c r="Z495">
        <v>0</v>
      </c>
      <c r="AJ495">
        <v>494</v>
      </c>
      <c r="AK495">
        <f>SUBTOTAL(9,EffortOutcomesAG0[[#This Row],[Allocation]:[Iin]])</f>
        <v>0</v>
      </c>
      <c r="AL495" t="str">
        <f>EffortOutcomesAG0[[#This Row],[WARDS]]&amp;EffortOutcomesAG0[[#This Row],[Role]]&amp;EffortOutcomesAG0[[#This Row],[Shifts]]</f>
        <v>OtherRNAM</v>
      </c>
    </row>
    <row r="496" spans="2:38" x14ac:dyDescent="0.25">
      <c r="B496" s="8">
        <f>IF(EffortOutcomesAG0[[#This Row],[Apn]]=0,10,LOG(EffortOutcomesAG0[[#This Row],[Apn]]))</f>
        <v>0.27707440663876232</v>
      </c>
      <c r="C496" s="8">
        <f>IF(EffortOutcomesAG0[[#This Row],[Ein]]=0,10,LOG(EffortOutcomesAG0[[#This Row],[Ein]]))</f>
        <v>10</v>
      </c>
      <c r="D496" s="8">
        <f>IF(EffortOutcomesAG0[[#This Row],[Iin]]=0,10,LOG(EffortOutcomesAG0[[#This Row],[Iin]]))</f>
        <v>10</v>
      </c>
      <c r="E496" s="8">
        <f>Kx-EffortOutcomesAG0[[#This Row],[Xp]]</f>
        <v>-0.27707440663876232</v>
      </c>
      <c r="F496" s="8">
        <f>Ky-EffortOutcomesAG0[[#This Row],[Yp]]</f>
        <v>-11</v>
      </c>
      <c r="G496" s="8">
        <f>Kz-EffortOutcomesAG0[[#This Row],[Zp]]</f>
        <v>-9</v>
      </c>
      <c r="H496" s="8">
        <f>EffortOutcomesAG0[[#This Row],[Kpy]]*KSc-EffortOutcomesAG0[[#This Row],[KPz]]*KSb</f>
        <v>20</v>
      </c>
      <c r="I496" s="8">
        <f>-1*(EffortOutcomesAG0[[#This Row],[KPx]]*KSc-EffortOutcomesAG0[[#This Row],[KPz]]*KSa)</f>
        <v>-0.27707440663876232</v>
      </c>
      <c r="J496" s="8">
        <f>(EffortOutcomesAG0[[#This Row],[KPx]]*$C$2-EffortOutcomesAG0[[#This Row],[Kpy]]*KSa)</f>
        <v>-2.7707440663876231</v>
      </c>
      <c r="K496" s="8">
        <f>EffortOutcomesAG0[[#This Row],[Kpy]]*KTc-EffortOutcomesAG0[[#This Row],[KPz]]*KTb</f>
        <v>2</v>
      </c>
      <c r="L496" s="8">
        <f>-1*(EffortOutcomesAG0[[#This Row],[KPx]]*KTc-EffortOutcomesAG0[[#This Row],[KPz]]*KTa)</f>
        <v>-18.277074406638761</v>
      </c>
      <c r="M496" s="8">
        <f>(EffortOutcomesAG0[[#This Row],[KPx]]*KTb-EffortOutcomesAG0[[#This Row],[Kpy]]*KTa)</f>
        <v>22.277074406638761</v>
      </c>
      <c r="N496" s="8">
        <f>-EffortOutcomesAG0[[#This Row],[Xp]]*a+EffortOutcomesAG0[[#This Row],[Yp]]*b+EffortOutcomesAG0[[#This Row],[Zp]]*c_</f>
        <v>40</v>
      </c>
      <c r="O496">
        <f>-IF(EffortOutcomesAG0[[#This Row],[Column2]]&gt;0,1,-1)*SQRT(EffortOutcomesAG0[[#This Row],[KPx''i]]^2+EffortOutcomesAG0[[#This Row],[KPx''j]]^2+EffortOutcomesAG0[[#This Row],[KPx''k]]^2)/Ksmag/Scale</f>
        <v>-14.278546720661673</v>
      </c>
      <c r="P496" s="9">
        <f>SQRT(EffortOutcomesAG0[[#This Row],[Kpy''i]]^2+EffortOutcomesAG0[[#This Row],[KPy''j]]^2+EffortOutcomesAG0[[#This Row],[KPy''k]]^2)/KTmag/Scale</f>
        <v>11.792084159756843</v>
      </c>
      <c r="Q4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6" s="14">
        <v>44925</v>
      </c>
      <c r="U496" s="9" t="s">
        <v>54</v>
      </c>
      <c r="V496" t="s">
        <v>61</v>
      </c>
      <c r="W496" t="s">
        <v>56</v>
      </c>
      <c r="X496">
        <v>0</v>
      </c>
      <c r="Y496">
        <v>0.66666666666666663</v>
      </c>
      <c r="Z496">
        <v>1.2617785714285714</v>
      </c>
      <c r="AA496">
        <v>1.8926678571428572</v>
      </c>
      <c r="AB496">
        <v>2.8390017857142857</v>
      </c>
      <c r="AC496">
        <v>0</v>
      </c>
      <c r="AD496">
        <v>0.3522364815097862</v>
      </c>
      <c r="AE496">
        <v>0.52835472226467928</v>
      </c>
      <c r="AF496">
        <v>0</v>
      </c>
      <c r="AJ496">
        <v>495</v>
      </c>
      <c r="AK496">
        <f>SUBTOTAL(9,EffortOutcomesAG0[[#This Row],[Allocation]:[Iin]])</f>
        <v>7.540706084726847</v>
      </c>
      <c r="AL496" t="str">
        <f>EffortOutcomesAG0[[#This Row],[WARDS]]&amp;EffortOutcomesAG0[[#This Row],[Role]]&amp;EffortOutcomesAG0[[#This Row],[Shifts]]</f>
        <v>BANKRNAM</v>
      </c>
    </row>
    <row r="497" spans="2:38" x14ac:dyDescent="0.25">
      <c r="B497" s="8">
        <f>IF(EffortOutcomesAG0[[#This Row],[Apn]]=0,10,LOG(EffortOutcomesAG0[[#This Row],[Apn]]))</f>
        <v>0.27707440663876232</v>
      </c>
      <c r="C497" s="8">
        <f>IF(EffortOutcomesAG0[[#This Row],[Ein]]=0,10,LOG(EffortOutcomesAG0[[#This Row],[Ein]]))</f>
        <v>10</v>
      </c>
      <c r="D497" s="8">
        <f>IF(EffortOutcomesAG0[[#This Row],[Iin]]=0,10,LOG(EffortOutcomesAG0[[#This Row],[Iin]]))</f>
        <v>10</v>
      </c>
      <c r="E497" s="8">
        <f>Kx-EffortOutcomesAG0[[#This Row],[Xp]]</f>
        <v>-0.27707440663876232</v>
      </c>
      <c r="F497" s="8">
        <f>Ky-EffortOutcomesAG0[[#This Row],[Yp]]</f>
        <v>-11</v>
      </c>
      <c r="G497" s="8">
        <f>Kz-EffortOutcomesAG0[[#This Row],[Zp]]</f>
        <v>-9</v>
      </c>
      <c r="H497" s="8">
        <f>EffortOutcomesAG0[[#This Row],[Kpy]]*KSc-EffortOutcomesAG0[[#This Row],[KPz]]*KSb</f>
        <v>20</v>
      </c>
      <c r="I497" s="8">
        <f>-1*(EffortOutcomesAG0[[#This Row],[KPx]]*KSc-EffortOutcomesAG0[[#This Row],[KPz]]*KSa)</f>
        <v>-0.27707440663876232</v>
      </c>
      <c r="J497" s="8">
        <f>(EffortOutcomesAG0[[#This Row],[KPx]]*$C$2-EffortOutcomesAG0[[#This Row],[Kpy]]*KSa)</f>
        <v>-2.7707440663876231</v>
      </c>
      <c r="K497" s="8">
        <f>EffortOutcomesAG0[[#This Row],[Kpy]]*KTc-EffortOutcomesAG0[[#This Row],[KPz]]*KTb</f>
        <v>2</v>
      </c>
      <c r="L497" s="8">
        <f>-1*(EffortOutcomesAG0[[#This Row],[KPx]]*KTc-EffortOutcomesAG0[[#This Row],[KPz]]*KTa)</f>
        <v>-18.277074406638761</v>
      </c>
      <c r="M497" s="8">
        <f>(EffortOutcomesAG0[[#This Row],[KPx]]*KTb-EffortOutcomesAG0[[#This Row],[Kpy]]*KTa)</f>
        <v>22.277074406638761</v>
      </c>
      <c r="N497" s="8">
        <f>-EffortOutcomesAG0[[#This Row],[Xp]]*a+EffortOutcomesAG0[[#This Row],[Yp]]*b+EffortOutcomesAG0[[#This Row],[Zp]]*c_</f>
        <v>40</v>
      </c>
      <c r="O497">
        <f>-IF(EffortOutcomesAG0[[#This Row],[Column2]]&gt;0,1,-1)*SQRT(EffortOutcomesAG0[[#This Row],[KPx''i]]^2+EffortOutcomesAG0[[#This Row],[KPx''j]]^2+EffortOutcomesAG0[[#This Row],[KPx''k]]^2)/Ksmag/Scale</f>
        <v>-14.278546720661673</v>
      </c>
      <c r="P497" s="9">
        <f>SQRT(EffortOutcomesAG0[[#This Row],[Kpy''i]]^2+EffortOutcomesAG0[[#This Row],[KPy''j]]^2+EffortOutcomesAG0[[#This Row],[KPy''k]]^2)/KTmag/Scale</f>
        <v>11.792084159756843</v>
      </c>
      <c r="Q4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7" s="14">
        <v>44925</v>
      </c>
      <c r="U497" s="9" t="s">
        <v>57</v>
      </c>
      <c r="V497" t="s">
        <v>61</v>
      </c>
      <c r="W497" t="s">
        <v>56</v>
      </c>
      <c r="X497">
        <v>0</v>
      </c>
      <c r="Y497">
        <v>0.66666666666666663</v>
      </c>
      <c r="Z497">
        <v>1.2617785714285714</v>
      </c>
      <c r="AA497">
        <v>1.8926678571428572</v>
      </c>
      <c r="AB497">
        <v>2.8390017857142857</v>
      </c>
      <c r="AC497">
        <v>0</v>
      </c>
      <c r="AD497">
        <v>0.3522364815097862</v>
      </c>
      <c r="AE497">
        <v>0.52835472226467928</v>
      </c>
      <c r="AF497">
        <v>0</v>
      </c>
      <c r="AJ497">
        <v>496</v>
      </c>
      <c r="AK497">
        <f>SUBTOTAL(9,EffortOutcomesAG0[[#This Row],[Allocation]:[Iin]])</f>
        <v>7.540706084726847</v>
      </c>
      <c r="AL497" t="str">
        <f>EffortOutcomesAG0[[#This Row],[WARDS]]&amp;EffortOutcomesAG0[[#This Row],[Role]]&amp;EffortOutcomesAG0[[#This Row],[Shifts]]</f>
        <v>WATTRNAM</v>
      </c>
    </row>
    <row r="498" spans="2:38" x14ac:dyDescent="0.25">
      <c r="B498" s="8">
        <f>IF(EffortOutcomesAG0[[#This Row],[Apn]]=0,10,LOG(EffortOutcomesAG0[[#This Row],[Apn]]))</f>
        <v>0.37887333973879961</v>
      </c>
      <c r="C498" s="8">
        <f>IF(EffortOutcomesAG0[[#This Row],[Ein]]=0,10,LOG(EffortOutcomesAG0[[#This Row],[Ein]]))</f>
        <v>10</v>
      </c>
      <c r="D498" s="8">
        <f>IF(EffortOutcomesAG0[[#This Row],[Iin]]=0,10,LOG(EffortOutcomesAG0[[#This Row],[Iin]]))</f>
        <v>10</v>
      </c>
      <c r="E498" s="8">
        <f>Kx-EffortOutcomesAG0[[#This Row],[Xp]]</f>
        <v>-0.37887333973879961</v>
      </c>
      <c r="F498" s="8">
        <f>Ky-EffortOutcomesAG0[[#This Row],[Yp]]</f>
        <v>-11</v>
      </c>
      <c r="G498" s="8">
        <f>Kz-EffortOutcomesAG0[[#This Row],[Zp]]</f>
        <v>-9</v>
      </c>
      <c r="H498" s="8">
        <f>EffortOutcomesAG0[[#This Row],[Kpy]]*KSc-EffortOutcomesAG0[[#This Row],[KPz]]*KSb</f>
        <v>20</v>
      </c>
      <c r="I498" s="8">
        <f>-1*(EffortOutcomesAG0[[#This Row],[KPx]]*KSc-EffortOutcomesAG0[[#This Row],[KPz]]*KSa)</f>
        <v>-0.37887333973879961</v>
      </c>
      <c r="J498" s="8">
        <f>(EffortOutcomesAG0[[#This Row],[KPx]]*$C$2-EffortOutcomesAG0[[#This Row],[Kpy]]*KSa)</f>
        <v>-3.788733397387996</v>
      </c>
      <c r="K498" s="8">
        <f>EffortOutcomesAG0[[#This Row],[Kpy]]*KTc-EffortOutcomesAG0[[#This Row],[KPz]]*KTb</f>
        <v>2</v>
      </c>
      <c r="L498" s="8">
        <f>-1*(EffortOutcomesAG0[[#This Row],[KPx]]*KTc-EffortOutcomesAG0[[#This Row],[KPz]]*KTa)</f>
        <v>-18.378873339738799</v>
      </c>
      <c r="M498" s="8">
        <f>(EffortOutcomesAG0[[#This Row],[KPx]]*KTb-EffortOutcomesAG0[[#This Row],[Kpy]]*KTa)</f>
        <v>22.378873339738799</v>
      </c>
      <c r="N498" s="8">
        <f>-EffortOutcomesAG0[[#This Row],[Xp]]*a+EffortOutcomesAG0[[#This Row],[Yp]]*b+EffortOutcomesAG0[[#This Row],[Zp]]*c_</f>
        <v>40</v>
      </c>
      <c r="O498">
        <f>-IF(EffortOutcomesAG0[[#This Row],[Column2]]&gt;0,1,-1)*SQRT(EffortOutcomesAG0[[#This Row],[KPx''i]]^2+EffortOutcomesAG0[[#This Row],[KPx''j]]^2+EffortOutcomesAG0[[#This Row],[KPx''k]]^2)/Ksmag/Scale</f>
        <v>-14.396146112137927</v>
      </c>
      <c r="P498" s="9">
        <f>SQRT(EffortOutcomesAG0[[#This Row],[Kpy''i]]^2+EffortOutcomesAG0[[#This Row],[KPy''j]]^2+EffortOutcomesAG0[[#This Row],[KPy''k]]^2)/KTmag/Scale</f>
        <v>11.850435696591031</v>
      </c>
      <c r="Q4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8" s="14">
        <v>44926</v>
      </c>
      <c r="U498" s="9" t="s">
        <v>58</v>
      </c>
      <c r="V498" t="s">
        <v>61</v>
      </c>
      <c r="W498" t="s">
        <v>56</v>
      </c>
      <c r="X498">
        <v>0</v>
      </c>
      <c r="Y498">
        <v>0.66666666666666663</v>
      </c>
      <c r="Z498">
        <v>1.5950785714285711</v>
      </c>
      <c r="AA498">
        <v>2.3926178571428567</v>
      </c>
      <c r="AB498">
        <v>3.5889267857142859</v>
      </c>
      <c r="AC498">
        <v>0</v>
      </c>
      <c r="AD498">
        <v>0.27863482865699502</v>
      </c>
      <c r="AE498">
        <v>0.41795224298549266</v>
      </c>
      <c r="AF498">
        <v>0</v>
      </c>
      <c r="AJ498">
        <v>497</v>
      </c>
      <c r="AK498">
        <f>SUBTOTAL(9,EffortOutcomesAG0[[#This Row],[Allocation]:[Iin]])</f>
        <v>8.9398769525948687</v>
      </c>
      <c r="AL498" t="str">
        <f>EffortOutcomesAG0[[#This Row],[WARDS]]&amp;EffortOutcomesAG0[[#This Row],[Role]]&amp;EffortOutcomesAG0[[#This Row],[Shifts]]</f>
        <v>WARARNAM</v>
      </c>
    </row>
    <row r="499" spans="2:38" x14ac:dyDescent="0.25">
      <c r="B499" s="8">
        <f>IF(EffortOutcomesAG0[[#This Row],[Apn]]=0,10,LOG(EffortOutcomesAG0[[#This Row],[Apn]]))</f>
        <v>10</v>
      </c>
      <c r="C499" s="8">
        <f>IF(EffortOutcomesAG0[[#This Row],[Ein]]=0,10,LOG(EffortOutcomesAG0[[#This Row],[Ein]]))</f>
        <v>10</v>
      </c>
      <c r="D499" s="8">
        <f>IF(EffortOutcomesAG0[[#This Row],[Iin]]=0,10,LOG(EffortOutcomesAG0[[#This Row],[Iin]]))</f>
        <v>10</v>
      </c>
      <c r="E499" s="8">
        <f>Kx-EffortOutcomesAG0[[#This Row],[Xp]]</f>
        <v>-10</v>
      </c>
      <c r="F499" s="8">
        <f>Ky-EffortOutcomesAG0[[#This Row],[Yp]]</f>
        <v>-11</v>
      </c>
      <c r="G499" s="8">
        <f>Kz-EffortOutcomesAG0[[#This Row],[Zp]]</f>
        <v>-9</v>
      </c>
      <c r="H499" s="8">
        <f>EffortOutcomesAG0[[#This Row],[Kpy]]*KSc-EffortOutcomesAG0[[#This Row],[KPz]]*KSb</f>
        <v>20</v>
      </c>
      <c r="I499" s="8">
        <f>-1*(EffortOutcomesAG0[[#This Row],[KPx]]*KSc-EffortOutcomesAG0[[#This Row],[KPz]]*KSa)</f>
        <v>-10</v>
      </c>
      <c r="J499" s="8">
        <f>(EffortOutcomesAG0[[#This Row],[KPx]]*$C$2-EffortOutcomesAG0[[#This Row],[Kpy]]*KSa)</f>
        <v>-100</v>
      </c>
      <c r="K499" s="8">
        <f>EffortOutcomesAG0[[#This Row],[Kpy]]*KTc-EffortOutcomesAG0[[#This Row],[KPz]]*KTb</f>
        <v>2</v>
      </c>
      <c r="L499" s="8">
        <f>-1*(EffortOutcomesAG0[[#This Row],[KPx]]*KTc-EffortOutcomesAG0[[#This Row],[KPz]]*KTa)</f>
        <v>-28</v>
      </c>
      <c r="M499" s="8">
        <f>(EffortOutcomesAG0[[#This Row],[KPx]]*KTb-EffortOutcomesAG0[[#This Row],[Kpy]]*KTa)</f>
        <v>32</v>
      </c>
      <c r="N499" s="8">
        <f>-EffortOutcomesAG0[[#This Row],[Xp]]*a+EffortOutcomesAG0[[#This Row],[Yp]]*b+EffortOutcomesAG0[[#This Row],[Zp]]*c_</f>
        <v>40</v>
      </c>
      <c r="O499">
        <f>-IF(EffortOutcomesAG0[[#This Row],[Column2]]&gt;0,1,-1)*SQRT(EffortOutcomesAG0[[#This Row],[KPx''i]]^2+EffortOutcomesAG0[[#This Row],[KPx''j]]^2+EffortOutcomesAG0[[#This Row],[KPx''k]]^2)/Ksmag/Scale</f>
        <v>-72.456883730947197</v>
      </c>
      <c r="P499" s="9">
        <f>SQRT(EffortOutcomesAG0[[#This Row],[Kpy''i]]^2+EffortOutcomesAG0[[#This Row],[KPy''j]]^2+EffortOutcomesAG0[[#This Row],[KPy''k]]^2)/KTmag/Scale</f>
        <v>17.37814719698277</v>
      </c>
      <c r="Q4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9" s="14">
        <v>44926</v>
      </c>
      <c r="U499" s="9" t="s">
        <v>76</v>
      </c>
      <c r="V499" t="s">
        <v>61</v>
      </c>
      <c r="W499" t="s">
        <v>56</v>
      </c>
      <c r="X499">
        <v>0</v>
      </c>
      <c r="Y499">
        <v>0</v>
      </c>
      <c r="Z499">
        <v>0</v>
      </c>
      <c r="AJ499">
        <v>498</v>
      </c>
      <c r="AK499">
        <f>SUBTOTAL(9,EffortOutcomesAG0[[#This Row],[Allocation]:[Iin]])</f>
        <v>0</v>
      </c>
      <c r="AL499" t="str">
        <f>EffortOutcomesAG0[[#This Row],[WARDS]]&amp;EffortOutcomesAG0[[#This Row],[Role]]&amp;EffortOutcomesAG0[[#This Row],[Shifts]]</f>
        <v>OtherRNAM</v>
      </c>
    </row>
    <row r="500" spans="2:38" x14ac:dyDescent="0.25">
      <c r="B500" s="8">
        <f>IF(EffortOutcomesAG0[[#This Row],[Apn]]=0,10,LOG(EffortOutcomesAG0[[#This Row],[Apn]]))</f>
        <v>0.37887333973879961</v>
      </c>
      <c r="C500" s="8">
        <f>IF(EffortOutcomesAG0[[#This Row],[Ein]]=0,10,LOG(EffortOutcomesAG0[[#This Row],[Ein]]))</f>
        <v>10</v>
      </c>
      <c r="D500" s="8">
        <f>IF(EffortOutcomesAG0[[#This Row],[Iin]]=0,10,LOG(EffortOutcomesAG0[[#This Row],[Iin]]))</f>
        <v>10</v>
      </c>
      <c r="E500" s="8">
        <f>Kx-EffortOutcomesAG0[[#This Row],[Xp]]</f>
        <v>-0.37887333973879961</v>
      </c>
      <c r="F500" s="8">
        <f>Ky-EffortOutcomesAG0[[#This Row],[Yp]]</f>
        <v>-11</v>
      </c>
      <c r="G500" s="8">
        <f>Kz-EffortOutcomesAG0[[#This Row],[Zp]]</f>
        <v>-9</v>
      </c>
      <c r="H500" s="8">
        <f>EffortOutcomesAG0[[#This Row],[Kpy]]*KSc-EffortOutcomesAG0[[#This Row],[KPz]]*KSb</f>
        <v>20</v>
      </c>
      <c r="I500" s="8">
        <f>-1*(EffortOutcomesAG0[[#This Row],[KPx]]*KSc-EffortOutcomesAG0[[#This Row],[KPz]]*KSa)</f>
        <v>-0.37887333973879961</v>
      </c>
      <c r="J500" s="8">
        <f>(EffortOutcomesAG0[[#This Row],[KPx]]*$C$2-EffortOutcomesAG0[[#This Row],[Kpy]]*KSa)</f>
        <v>-3.788733397387996</v>
      </c>
      <c r="K500" s="8">
        <f>EffortOutcomesAG0[[#This Row],[Kpy]]*KTc-EffortOutcomesAG0[[#This Row],[KPz]]*KTb</f>
        <v>2</v>
      </c>
      <c r="L500" s="8">
        <f>-1*(EffortOutcomesAG0[[#This Row],[KPx]]*KTc-EffortOutcomesAG0[[#This Row],[KPz]]*KTa)</f>
        <v>-18.378873339738799</v>
      </c>
      <c r="M500" s="8">
        <f>(EffortOutcomesAG0[[#This Row],[KPx]]*KTb-EffortOutcomesAG0[[#This Row],[Kpy]]*KTa)</f>
        <v>22.378873339738799</v>
      </c>
      <c r="N500" s="8">
        <f>-EffortOutcomesAG0[[#This Row],[Xp]]*a+EffortOutcomesAG0[[#This Row],[Yp]]*b+EffortOutcomesAG0[[#This Row],[Zp]]*c_</f>
        <v>40</v>
      </c>
      <c r="O500">
        <f>-IF(EffortOutcomesAG0[[#This Row],[Column2]]&gt;0,1,-1)*SQRT(EffortOutcomesAG0[[#This Row],[KPx''i]]^2+EffortOutcomesAG0[[#This Row],[KPx''j]]^2+EffortOutcomesAG0[[#This Row],[KPx''k]]^2)/Ksmag/Scale</f>
        <v>-14.396146112137927</v>
      </c>
      <c r="P500" s="9">
        <f>SQRT(EffortOutcomesAG0[[#This Row],[Kpy''i]]^2+EffortOutcomesAG0[[#This Row],[KPy''j]]^2+EffortOutcomesAG0[[#This Row],[KPy''k]]^2)/KTmag/Scale</f>
        <v>11.850435696591031</v>
      </c>
      <c r="Q5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0" s="14">
        <v>44926</v>
      </c>
      <c r="U500" s="9" t="s">
        <v>54</v>
      </c>
      <c r="V500" t="s">
        <v>61</v>
      </c>
      <c r="W500" t="s">
        <v>56</v>
      </c>
      <c r="X500">
        <v>0</v>
      </c>
      <c r="Y500">
        <v>0.66666666666666663</v>
      </c>
      <c r="Z500">
        <v>1.5950785714285711</v>
      </c>
      <c r="AA500">
        <v>2.3926178571428567</v>
      </c>
      <c r="AB500">
        <v>3.5889267857142859</v>
      </c>
      <c r="AC500">
        <v>0</v>
      </c>
      <c r="AD500">
        <v>0.27863482865699502</v>
      </c>
      <c r="AE500">
        <v>0.41795224298549266</v>
      </c>
      <c r="AF500">
        <v>0</v>
      </c>
      <c r="AJ500">
        <v>499</v>
      </c>
      <c r="AK500">
        <f>SUBTOTAL(9,EffortOutcomesAG0[[#This Row],[Allocation]:[Iin]])</f>
        <v>8.9398769525948687</v>
      </c>
      <c r="AL500" t="str">
        <f>EffortOutcomesAG0[[#This Row],[WARDS]]&amp;EffortOutcomesAG0[[#This Row],[Role]]&amp;EffortOutcomesAG0[[#This Row],[Shifts]]</f>
        <v>BANKRNAM</v>
      </c>
    </row>
    <row r="501" spans="2:38" x14ac:dyDescent="0.25">
      <c r="B501" s="8">
        <f>IF(EffortOutcomesAG0[[#This Row],[Apn]]=0,10,LOG(EffortOutcomesAG0[[#This Row],[Apn]]))</f>
        <v>0.37887333973879961</v>
      </c>
      <c r="C501" s="8">
        <f>IF(EffortOutcomesAG0[[#This Row],[Ein]]=0,10,LOG(EffortOutcomesAG0[[#This Row],[Ein]]))</f>
        <v>10</v>
      </c>
      <c r="D501" s="8">
        <f>IF(EffortOutcomesAG0[[#This Row],[Iin]]=0,10,LOG(EffortOutcomesAG0[[#This Row],[Iin]]))</f>
        <v>10</v>
      </c>
      <c r="E501" s="8">
        <f>Kx-EffortOutcomesAG0[[#This Row],[Xp]]</f>
        <v>-0.37887333973879961</v>
      </c>
      <c r="F501" s="8">
        <f>Ky-EffortOutcomesAG0[[#This Row],[Yp]]</f>
        <v>-11</v>
      </c>
      <c r="G501" s="8">
        <f>Kz-EffortOutcomesAG0[[#This Row],[Zp]]</f>
        <v>-9</v>
      </c>
      <c r="H501" s="8">
        <f>EffortOutcomesAG0[[#This Row],[Kpy]]*KSc-EffortOutcomesAG0[[#This Row],[KPz]]*KSb</f>
        <v>20</v>
      </c>
      <c r="I501" s="8">
        <f>-1*(EffortOutcomesAG0[[#This Row],[KPx]]*KSc-EffortOutcomesAG0[[#This Row],[KPz]]*KSa)</f>
        <v>-0.37887333973879961</v>
      </c>
      <c r="J501" s="8">
        <f>(EffortOutcomesAG0[[#This Row],[KPx]]*$C$2-EffortOutcomesAG0[[#This Row],[Kpy]]*KSa)</f>
        <v>-3.788733397387996</v>
      </c>
      <c r="K501" s="8">
        <f>EffortOutcomesAG0[[#This Row],[Kpy]]*KTc-EffortOutcomesAG0[[#This Row],[KPz]]*KTb</f>
        <v>2</v>
      </c>
      <c r="L501" s="8">
        <f>-1*(EffortOutcomesAG0[[#This Row],[KPx]]*KTc-EffortOutcomesAG0[[#This Row],[KPz]]*KTa)</f>
        <v>-18.378873339738799</v>
      </c>
      <c r="M501" s="8">
        <f>(EffortOutcomesAG0[[#This Row],[KPx]]*KTb-EffortOutcomesAG0[[#This Row],[Kpy]]*KTa)</f>
        <v>22.378873339738799</v>
      </c>
      <c r="N501" s="8">
        <f>-EffortOutcomesAG0[[#This Row],[Xp]]*a+EffortOutcomesAG0[[#This Row],[Yp]]*b+EffortOutcomesAG0[[#This Row],[Zp]]*c_</f>
        <v>40</v>
      </c>
      <c r="O501">
        <f>-IF(EffortOutcomesAG0[[#This Row],[Column2]]&gt;0,1,-1)*SQRT(EffortOutcomesAG0[[#This Row],[KPx''i]]^2+EffortOutcomesAG0[[#This Row],[KPx''j]]^2+EffortOutcomesAG0[[#This Row],[KPx''k]]^2)/Ksmag/Scale</f>
        <v>-14.396146112137927</v>
      </c>
      <c r="P501" s="9">
        <f>SQRT(EffortOutcomesAG0[[#This Row],[Kpy''i]]^2+EffortOutcomesAG0[[#This Row],[KPy''j]]^2+EffortOutcomesAG0[[#This Row],[KPy''k]]^2)/KTmag/Scale</f>
        <v>11.850435696591031</v>
      </c>
      <c r="Q5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1" s="14">
        <v>44926</v>
      </c>
      <c r="U501" s="9" t="s">
        <v>57</v>
      </c>
      <c r="V501" t="s">
        <v>61</v>
      </c>
      <c r="W501" t="s">
        <v>56</v>
      </c>
      <c r="X501">
        <v>0</v>
      </c>
      <c r="Y501">
        <v>0.66666666666666663</v>
      </c>
      <c r="Z501">
        <v>1.5950785714285711</v>
      </c>
      <c r="AA501">
        <v>2.3926178571428567</v>
      </c>
      <c r="AB501">
        <v>3.5889267857142859</v>
      </c>
      <c r="AC501">
        <v>0</v>
      </c>
      <c r="AD501">
        <v>0.27863482865699502</v>
      </c>
      <c r="AE501">
        <v>0.41795224298549266</v>
      </c>
      <c r="AF501">
        <v>0</v>
      </c>
      <c r="AJ501">
        <v>500</v>
      </c>
      <c r="AK501">
        <f>SUBTOTAL(9,EffortOutcomesAG0[[#This Row],[Allocation]:[Iin]])</f>
        <v>8.9398769525948687</v>
      </c>
      <c r="AL501" t="str">
        <f>EffortOutcomesAG0[[#This Row],[WARDS]]&amp;EffortOutcomesAG0[[#This Row],[Role]]&amp;EffortOutcomesAG0[[#This Row],[Shifts]]</f>
        <v>WATTRNAM</v>
      </c>
    </row>
    <row r="502" spans="2:38" x14ac:dyDescent="0.25">
      <c r="B502" s="8">
        <f>IF(EffortOutcomesAG0[[#This Row],[Apn]]=0,10,LOG(EffortOutcomesAG0[[#This Row],[Apn]]))</f>
        <v>4.8805135918009522E-2</v>
      </c>
      <c r="C502" s="8">
        <f>IF(EffortOutcomesAG0[[#This Row],[Ein]]=0,10,LOG(EffortOutcomesAG0[[#This Row],[Ein]]))</f>
        <v>10</v>
      </c>
      <c r="D502" s="8">
        <f>IF(EffortOutcomesAG0[[#This Row],[Iin]]=0,10,LOG(EffortOutcomesAG0[[#This Row],[Iin]]))</f>
        <v>10</v>
      </c>
      <c r="E502" s="8">
        <f>Kx-EffortOutcomesAG0[[#This Row],[Xp]]</f>
        <v>-4.8805135918009522E-2</v>
      </c>
      <c r="F502" s="8">
        <f>Ky-EffortOutcomesAG0[[#This Row],[Yp]]</f>
        <v>-11</v>
      </c>
      <c r="G502" s="8">
        <f>Kz-EffortOutcomesAG0[[#This Row],[Zp]]</f>
        <v>-9</v>
      </c>
      <c r="H502" s="8">
        <f>EffortOutcomesAG0[[#This Row],[Kpy]]*KSc-EffortOutcomesAG0[[#This Row],[KPz]]*KSb</f>
        <v>20</v>
      </c>
      <c r="I502" s="8">
        <f>-1*(EffortOutcomesAG0[[#This Row],[KPx]]*KSc-EffortOutcomesAG0[[#This Row],[KPz]]*KSa)</f>
        <v>-4.8805135918009522E-2</v>
      </c>
      <c r="J502" s="8">
        <f>(EffortOutcomesAG0[[#This Row],[KPx]]*$C$2-EffortOutcomesAG0[[#This Row],[Kpy]]*KSa)</f>
        <v>-0.48805135918009523</v>
      </c>
      <c r="K502" s="8">
        <f>EffortOutcomesAG0[[#This Row],[Kpy]]*KTc-EffortOutcomesAG0[[#This Row],[KPz]]*KTb</f>
        <v>2</v>
      </c>
      <c r="L502" s="8">
        <f>-1*(EffortOutcomesAG0[[#This Row],[KPx]]*KTc-EffortOutcomesAG0[[#This Row],[KPz]]*KTa)</f>
        <v>-18.048805135918009</v>
      </c>
      <c r="M502" s="8">
        <f>(EffortOutcomesAG0[[#This Row],[KPx]]*KTb-EffortOutcomesAG0[[#This Row],[Kpy]]*KTa)</f>
        <v>22.048805135918009</v>
      </c>
      <c r="N502" s="8">
        <f>-EffortOutcomesAG0[[#This Row],[Xp]]*a+EffortOutcomesAG0[[#This Row],[Yp]]*b+EffortOutcomesAG0[[#This Row],[Zp]]*c_</f>
        <v>40</v>
      </c>
      <c r="O502">
        <f>-IF(EffortOutcomesAG0[[#This Row],[Column2]]&gt;0,1,-1)*SQRT(EffortOutcomesAG0[[#This Row],[KPx''i]]^2+EffortOutcomesAG0[[#This Row],[KPx''j]]^2+EffortOutcomesAG0[[#This Row],[KPx''k]]^2)/Ksmag/Scale</f>
        <v>-14.146387808739188</v>
      </c>
      <c r="P502" s="9">
        <f>SQRT(EffortOutcomesAG0[[#This Row],[Kpy''i]]^2+EffortOutcomesAG0[[#This Row],[KPy''j]]^2+EffortOutcomesAG0[[#This Row],[KPy''k]]^2)/KTmag/Scale</f>
        <v>11.661254754928283</v>
      </c>
      <c r="Q5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2" s="14">
        <v>44927</v>
      </c>
      <c r="U502" s="9" t="s">
        <v>58</v>
      </c>
      <c r="V502" t="s">
        <v>61</v>
      </c>
      <c r="W502" t="s">
        <v>56</v>
      </c>
      <c r="X502">
        <v>0</v>
      </c>
      <c r="Y502">
        <v>0.66666666666666663</v>
      </c>
      <c r="Z502">
        <v>0.74595714285714287</v>
      </c>
      <c r="AA502">
        <v>1.1189357142857144</v>
      </c>
      <c r="AB502">
        <v>1.6784035714285717</v>
      </c>
      <c r="AC502">
        <v>0</v>
      </c>
      <c r="AD502">
        <v>0.59580426127719144</v>
      </c>
      <c r="AE502">
        <v>0.89370639191578727</v>
      </c>
      <c r="AF502">
        <v>0</v>
      </c>
      <c r="AJ502">
        <v>501</v>
      </c>
      <c r="AK502">
        <f>SUBTOTAL(9,EffortOutcomesAG0[[#This Row],[Allocation]:[Iin]])</f>
        <v>5.6994737484310747</v>
      </c>
      <c r="AL502" t="str">
        <f>EffortOutcomesAG0[[#This Row],[WARDS]]&amp;EffortOutcomesAG0[[#This Row],[Role]]&amp;EffortOutcomesAG0[[#This Row],[Shifts]]</f>
        <v>WARARNAM</v>
      </c>
    </row>
    <row r="503" spans="2:38" x14ac:dyDescent="0.25">
      <c r="B503" s="8">
        <f>IF(EffortOutcomesAG0[[#This Row],[Apn]]=0,10,LOG(EffortOutcomesAG0[[#This Row],[Apn]]))</f>
        <v>10</v>
      </c>
      <c r="C503" s="8">
        <f>IF(EffortOutcomesAG0[[#This Row],[Ein]]=0,10,LOG(EffortOutcomesAG0[[#This Row],[Ein]]))</f>
        <v>10</v>
      </c>
      <c r="D503" s="8">
        <f>IF(EffortOutcomesAG0[[#This Row],[Iin]]=0,10,LOG(EffortOutcomesAG0[[#This Row],[Iin]]))</f>
        <v>10</v>
      </c>
      <c r="E503" s="8">
        <f>Kx-EffortOutcomesAG0[[#This Row],[Xp]]</f>
        <v>-10</v>
      </c>
      <c r="F503" s="8">
        <f>Ky-EffortOutcomesAG0[[#This Row],[Yp]]</f>
        <v>-11</v>
      </c>
      <c r="G503" s="8">
        <f>Kz-EffortOutcomesAG0[[#This Row],[Zp]]</f>
        <v>-9</v>
      </c>
      <c r="H503" s="8">
        <f>EffortOutcomesAG0[[#This Row],[Kpy]]*KSc-EffortOutcomesAG0[[#This Row],[KPz]]*KSb</f>
        <v>20</v>
      </c>
      <c r="I503" s="8">
        <f>-1*(EffortOutcomesAG0[[#This Row],[KPx]]*KSc-EffortOutcomesAG0[[#This Row],[KPz]]*KSa)</f>
        <v>-10</v>
      </c>
      <c r="J503" s="8">
        <f>(EffortOutcomesAG0[[#This Row],[KPx]]*$C$2-EffortOutcomesAG0[[#This Row],[Kpy]]*KSa)</f>
        <v>-100</v>
      </c>
      <c r="K503" s="8">
        <f>EffortOutcomesAG0[[#This Row],[Kpy]]*KTc-EffortOutcomesAG0[[#This Row],[KPz]]*KTb</f>
        <v>2</v>
      </c>
      <c r="L503" s="8">
        <f>-1*(EffortOutcomesAG0[[#This Row],[KPx]]*KTc-EffortOutcomesAG0[[#This Row],[KPz]]*KTa)</f>
        <v>-28</v>
      </c>
      <c r="M503" s="8">
        <f>(EffortOutcomesAG0[[#This Row],[KPx]]*KTb-EffortOutcomesAG0[[#This Row],[Kpy]]*KTa)</f>
        <v>32</v>
      </c>
      <c r="N503" s="8">
        <f>-EffortOutcomesAG0[[#This Row],[Xp]]*a+EffortOutcomesAG0[[#This Row],[Yp]]*b+EffortOutcomesAG0[[#This Row],[Zp]]*c_</f>
        <v>40</v>
      </c>
      <c r="O503">
        <f>-IF(EffortOutcomesAG0[[#This Row],[Column2]]&gt;0,1,-1)*SQRT(EffortOutcomesAG0[[#This Row],[KPx''i]]^2+EffortOutcomesAG0[[#This Row],[KPx''j]]^2+EffortOutcomesAG0[[#This Row],[KPx''k]]^2)/Ksmag/Scale</f>
        <v>-72.456883730947197</v>
      </c>
      <c r="P503" s="9">
        <f>SQRT(EffortOutcomesAG0[[#This Row],[Kpy''i]]^2+EffortOutcomesAG0[[#This Row],[KPy''j]]^2+EffortOutcomesAG0[[#This Row],[KPy''k]]^2)/KTmag/Scale</f>
        <v>17.37814719698277</v>
      </c>
      <c r="Q5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3" s="14">
        <v>44927</v>
      </c>
      <c r="U503" s="9" t="s">
        <v>76</v>
      </c>
      <c r="V503" t="s">
        <v>61</v>
      </c>
      <c r="W503" t="s">
        <v>56</v>
      </c>
      <c r="X503">
        <v>0</v>
      </c>
      <c r="Y503">
        <v>0</v>
      </c>
      <c r="Z503">
        <v>0</v>
      </c>
      <c r="AJ503">
        <v>502</v>
      </c>
      <c r="AK503">
        <f>SUBTOTAL(9,EffortOutcomesAG0[[#This Row],[Allocation]:[Iin]])</f>
        <v>0</v>
      </c>
      <c r="AL503" t="str">
        <f>EffortOutcomesAG0[[#This Row],[WARDS]]&amp;EffortOutcomesAG0[[#This Row],[Role]]&amp;EffortOutcomesAG0[[#This Row],[Shifts]]</f>
        <v>OtherRNAM</v>
      </c>
    </row>
    <row r="504" spans="2:38" x14ac:dyDescent="0.25">
      <c r="B504" s="8">
        <f>IF(EffortOutcomesAG0[[#This Row],[Apn]]=0,10,LOG(EffortOutcomesAG0[[#This Row],[Apn]]))</f>
        <v>4.8805135918009522E-2</v>
      </c>
      <c r="C504" s="8">
        <f>IF(EffortOutcomesAG0[[#This Row],[Ein]]=0,10,LOG(EffortOutcomesAG0[[#This Row],[Ein]]))</f>
        <v>10</v>
      </c>
      <c r="D504" s="8">
        <f>IF(EffortOutcomesAG0[[#This Row],[Iin]]=0,10,LOG(EffortOutcomesAG0[[#This Row],[Iin]]))</f>
        <v>10</v>
      </c>
      <c r="E504" s="8">
        <f>Kx-EffortOutcomesAG0[[#This Row],[Xp]]</f>
        <v>-4.8805135918009522E-2</v>
      </c>
      <c r="F504" s="8">
        <f>Ky-EffortOutcomesAG0[[#This Row],[Yp]]</f>
        <v>-11</v>
      </c>
      <c r="G504" s="8">
        <f>Kz-EffortOutcomesAG0[[#This Row],[Zp]]</f>
        <v>-9</v>
      </c>
      <c r="H504" s="8">
        <f>EffortOutcomesAG0[[#This Row],[Kpy]]*KSc-EffortOutcomesAG0[[#This Row],[KPz]]*KSb</f>
        <v>20</v>
      </c>
      <c r="I504" s="8">
        <f>-1*(EffortOutcomesAG0[[#This Row],[KPx]]*KSc-EffortOutcomesAG0[[#This Row],[KPz]]*KSa)</f>
        <v>-4.8805135918009522E-2</v>
      </c>
      <c r="J504" s="8">
        <f>(EffortOutcomesAG0[[#This Row],[KPx]]*$C$2-EffortOutcomesAG0[[#This Row],[Kpy]]*KSa)</f>
        <v>-0.48805135918009523</v>
      </c>
      <c r="K504" s="8">
        <f>EffortOutcomesAG0[[#This Row],[Kpy]]*KTc-EffortOutcomesAG0[[#This Row],[KPz]]*KTb</f>
        <v>2</v>
      </c>
      <c r="L504" s="8">
        <f>-1*(EffortOutcomesAG0[[#This Row],[KPx]]*KTc-EffortOutcomesAG0[[#This Row],[KPz]]*KTa)</f>
        <v>-18.048805135918009</v>
      </c>
      <c r="M504" s="8">
        <f>(EffortOutcomesAG0[[#This Row],[KPx]]*KTb-EffortOutcomesAG0[[#This Row],[Kpy]]*KTa)</f>
        <v>22.048805135918009</v>
      </c>
      <c r="N504" s="8">
        <f>-EffortOutcomesAG0[[#This Row],[Xp]]*a+EffortOutcomesAG0[[#This Row],[Yp]]*b+EffortOutcomesAG0[[#This Row],[Zp]]*c_</f>
        <v>40</v>
      </c>
      <c r="O504">
        <f>-IF(EffortOutcomesAG0[[#This Row],[Column2]]&gt;0,1,-1)*SQRT(EffortOutcomesAG0[[#This Row],[KPx''i]]^2+EffortOutcomesAG0[[#This Row],[KPx''j]]^2+EffortOutcomesAG0[[#This Row],[KPx''k]]^2)/Ksmag/Scale</f>
        <v>-14.146387808739188</v>
      </c>
      <c r="P504" s="9">
        <f>SQRT(EffortOutcomesAG0[[#This Row],[Kpy''i]]^2+EffortOutcomesAG0[[#This Row],[KPy''j]]^2+EffortOutcomesAG0[[#This Row],[KPy''k]]^2)/KTmag/Scale</f>
        <v>11.661254754928283</v>
      </c>
      <c r="Q5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4" s="14">
        <v>44927</v>
      </c>
      <c r="U504" s="9" t="s">
        <v>54</v>
      </c>
      <c r="V504" t="s">
        <v>61</v>
      </c>
      <c r="W504" t="s">
        <v>56</v>
      </c>
      <c r="X504">
        <v>0</v>
      </c>
      <c r="Y504">
        <v>0.66666666666666663</v>
      </c>
      <c r="Z504">
        <v>0.74595714285714287</v>
      </c>
      <c r="AA504">
        <v>1.1189357142857144</v>
      </c>
      <c r="AB504">
        <v>1.6784035714285717</v>
      </c>
      <c r="AC504">
        <v>0</v>
      </c>
      <c r="AD504">
        <v>0.59580426127719144</v>
      </c>
      <c r="AE504">
        <v>0.89370639191578727</v>
      </c>
      <c r="AF504">
        <v>0</v>
      </c>
      <c r="AJ504">
        <v>503</v>
      </c>
      <c r="AK504">
        <f>SUBTOTAL(9,EffortOutcomesAG0[[#This Row],[Allocation]:[Iin]])</f>
        <v>5.6994737484310747</v>
      </c>
      <c r="AL504" t="str">
        <f>EffortOutcomesAG0[[#This Row],[WARDS]]&amp;EffortOutcomesAG0[[#This Row],[Role]]&amp;EffortOutcomesAG0[[#This Row],[Shifts]]</f>
        <v>BANKRNAM</v>
      </c>
    </row>
    <row r="505" spans="2:38" x14ac:dyDescent="0.25">
      <c r="B505" s="8">
        <f>IF(EffortOutcomesAG0[[#This Row],[Apn]]=0,10,LOG(EffortOutcomesAG0[[#This Row],[Apn]]))</f>
        <v>4.8805135918009522E-2</v>
      </c>
      <c r="C505" s="8">
        <f>IF(EffortOutcomesAG0[[#This Row],[Ein]]=0,10,LOG(EffortOutcomesAG0[[#This Row],[Ein]]))</f>
        <v>10</v>
      </c>
      <c r="D505" s="8">
        <f>IF(EffortOutcomesAG0[[#This Row],[Iin]]=0,10,LOG(EffortOutcomesAG0[[#This Row],[Iin]]))</f>
        <v>10</v>
      </c>
      <c r="E505" s="8">
        <f>Kx-EffortOutcomesAG0[[#This Row],[Xp]]</f>
        <v>-4.8805135918009522E-2</v>
      </c>
      <c r="F505" s="8">
        <f>Ky-EffortOutcomesAG0[[#This Row],[Yp]]</f>
        <v>-11</v>
      </c>
      <c r="G505" s="8">
        <f>Kz-EffortOutcomesAG0[[#This Row],[Zp]]</f>
        <v>-9</v>
      </c>
      <c r="H505" s="8">
        <f>EffortOutcomesAG0[[#This Row],[Kpy]]*KSc-EffortOutcomesAG0[[#This Row],[KPz]]*KSb</f>
        <v>20</v>
      </c>
      <c r="I505" s="8">
        <f>-1*(EffortOutcomesAG0[[#This Row],[KPx]]*KSc-EffortOutcomesAG0[[#This Row],[KPz]]*KSa)</f>
        <v>-4.8805135918009522E-2</v>
      </c>
      <c r="J505" s="8">
        <f>(EffortOutcomesAG0[[#This Row],[KPx]]*$C$2-EffortOutcomesAG0[[#This Row],[Kpy]]*KSa)</f>
        <v>-0.48805135918009523</v>
      </c>
      <c r="K505" s="8">
        <f>EffortOutcomesAG0[[#This Row],[Kpy]]*KTc-EffortOutcomesAG0[[#This Row],[KPz]]*KTb</f>
        <v>2</v>
      </c>
      <c r="L505" s="8">
        <f>-1*(EffortOutcomesAG0[[#This Row],[KPx]]*KTc-EffortOutcomesAG0[[#This Row],[KPz]]*KTa)</f>
        <v>-18.048805135918009</v>
      </c>
      <c r="M505" s="8">
        <f>(EffortOutcomesAG0[[#This Row],[KPx]]*KTb-EffortOutcomesAG0[[#This Row],[Kpy]]*KTa)</f>
        <v>22.048805135918009</v>
      </c>
      <c r="N505" s="8">
        <f>-EffortOutcomesAG0[[#This Row],[Xp]]*a+EffortOutcomesAG0[[#This Row],[Yp]]*b+EffortOutcomesAG0[[#This Row],[Zp]]*c_</f>
        <v>40</v>
      </c>
      <c r="O505">
        <f>-IF(EffortOutcomesAG0[[#This Row],[Column2]]&gt;0,1,-1)*SQRT(EffortOutcomesAG0[[#This Row],[KPx''i]]^2+EffortOutcomesAG0[[#This Row],[KPx''j]]^2+EffortOutcomesAG0[[#This Row],[KPx''k]]^2)/Ksmag/Scale</f>
        <v>-14.146387808739188</v>
      </c>
      <c r="P505" s="9">
        <f>SQRT(EffortOutcomesAG0[[#This Row],[Kpy''i]]^2+EffortOutcomesAG0[[#This Row],[KPy''j]]^2+EffortOutcomesAG0[[#This Row],[KPy''k]]^2)/KTmag/Scale</f>
        <v>11.661254754928283</v>
      </c>
      <c r="Q5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5" s="14">
        <v>44927</v>
      </c>
      <c r="U505" s="9" t="s">
        <v>57</v>
      </c>
      <c r="V505" t="s">
        <v>61</v>
      </c>
      <c r="W505" t="s">
        <v>56</v>
      </c>
      <c r="X505">
        <v>0</v>
      </c>
      <c r="Y505">
        <v>0.66666666666666663</v>
      </c>
      <c r="Z505">
        <v>0.74595714285714287</v>
      </c>
      <c r="AA505">
        <v>1.1189357142857144</v>
      </c>
      <c r="AB505">
        <v>1.6784035714285717</v>
      </c>
      <c r="AC505">
        <v>0</v>
      </c>
      <c r="AD505">
        <v>0.59580426127719144</v>
      </c>
      <c r="AE505">
        <v>0.89370639191578727</v>
      </c>
      <c r="AF505">
        <v>0</v>
      </c>
      <c r="AJ505">
        <v>504</v>
      </c>
      <c r="AK505">
        <f>SUBTOTAL(9,EffortOutcomesAG0[[#This Row],[Allocation]:[Iin]])</f>
        <v>5.6994737484310747</v>
      </c>
      <c r="AL505" t="str">
        <f>EffortOutcomesAG0[[#This Row],[WARDS]]&amp;EffortOutcomesAG0[[#This Row],[Role]]&amp;EffortOutcomesAG0[[#This Row],[Shifts]]</f>
        <v>WATTRNAM</v>
      </c>
    </row>
    <row r="506" spans="2:38" x14ac:dyDescent="0.25">
      <c r="B506" s="8">
        <f>IF(EffortOutcomesAG0[[#This Row],[Apn]]=0,10,LOG(EffortOutcomesAG0[[#This Row],[Apn]]))</f>
        <v>-0.74823145862600793</v>
      </c>
      <c r="C506" s="8">
        <f>IF(EffortOutcomesAG0[[#This Row],[Ein]]=0,10,LOG(EffortOutcomesAG0[[#This Row],[Ein]]))</f>
        <v>10</v>
      </c>
      <c r="D506" s="8">
        <f>IF(EffortOutcomesAG0[[#This Row],[Iin]]=0,10,LOG(EffortOutcomesAG0[[#This Row],[Iin]]))</f>
        <v>10</v>
      </c>
      <c r="E506" s="8">
        <f>Kx-EffortOutcomesAG0[[#This Row],[Xp]]</f>
        <v>0.74823145862600793</v>
      </c>
      <c r="F506" s="8">
        <f>Ky-EffortOutcomesAG0[[#This Row],[Yp]]</f>
        <v>-11</v>
      </c>
      <c r="G506" s="8">
        <f>Kz-EffortOutcomesAG0[[#This Row],[Zp]]</f>
        <v>-9</v>
      </c>
      <c r="H506" s="8">
        <f>EffortOutcomesAG0[[#This Row],[Kpy]]*KSc-EffortOutcomesAG0[[#This Row],[KPz]]*KSb</f>
        <v>20</v>
      </c>
      <c r="I506" s="8">
        <f>-1*(EffortOutcomesAG0[[#This Row],[KPx]]*KSc-EffortOutcomesAG0[[#This Row],[KPz]]*KSa)</f>
        <v>0.74823145862600793</v>
      </c>
      <c r="J506" s="8">
        <f>(EffortOutcomesAG0[[#This Row],[KPx]]*$C$2-EffortOutcomesAG0[[#This Row],[Kpy]]*KSa)</f>
        <v>7.4823145862600793</v>
      </c>
      <c r="K506" s="8">
        <f>EffortOutcomesAG0[[#This Row],[Kpy]]*KTc-EffortOutcomesAG0[[#This Row],[KPz]]*KTb</f>
        <v>2</v>
      </c>
      <c r="L506" s="8">
        <f>-1*(EffortOutcomesAG0[[#This Row],[KPx]]*KTc-EffortOutcomesAG0[[#This Row],[KPz]]*KTa)</f>
        <v>-17.251768541373991</v>
      </c>
      <c r="M506" s="8">
        <f>(EffortOutcomesAG0[[#This Row],[KPx]]*KTb-EffortOutcomesAG0[[#This Row],[Kpy]]*KTa)</f>
        <v>21.251768541373991</v>
      </c>
      <c r="N506" s="8">
        <f>-EffortOutcomesAG0[[#This Row],[Xp]]*a+EffortOutcomesAG0[[#This Row],[Yp]]*b+EffortOutcomesAG0[[#This Row],[Zp]]*c_</f>
        <v>40</v>
      </c>
      <c r="O506">
        <f>-IF(EffortOutcomesAG0[[#This Row],[Column2]]&gt;0,1,-1)*SQRT(EffortOutcomesAG0[[#This Row],[KPx''i]]^2+EffortOutcomesAG0[[#This Row],[KPx''j]]^2+EffortOutcomesAG0[[#This Row],[KPx''k]]^2)/Ksmag/Scale</f>
        <v>-15.108687598256804</v>
      </c>
      <c r="P506" s="9">
        <f>SQRT(EffortOutcomesAG0[[#This Row],[Kpy''i]]^2+EffortOutcomesAG0[[#This Row],[KPy''j]]^2+EffortOutcomesAG0[[#This Row],[KPy''k]]^2)/KTmag/Scale</f>
        <v>11.204620951057608</v>
      </c>
      <c r="Q5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6" s="14">
        <v>44872</v>
      </c>
      <c r="U506" s="9" t="s">
        <v>58</v>
      </c>
      <c r="V506" t="s">
        <v>74</v>
      </c>
      <c r="W506" t="s">
        <v>60</v>
      </c>
      <c r="X506">
        <v>0</v>
      </c>
      <c r="Y506">
        <v>0.33333333333333331</v>
      </c>
      <c r="Z506">
        <v>5.9517857142857143E-2</v>
      </c>
      <c r="AA506">
        <v>0.17855357142857145</v>
      </c>
      <c r="AB506">
        <v>0.26783035714285713</v>
      </c>
      <c r="AC506">
        <v>0</v>
      </c>
      <c r="AD506">
        <v>3.7337067040037337</v>
      </c>
      <c r="AE506">
        <v>5.6005600560055999</v>
      </c>
      <c r="AF506">
        <v>0</v>
      </c>
      <c r="AJ506">
        <v>505</v>
      </c>
      <c r="AK506">
        <f>SUBTOTAL(9,EffortOutcomesAG0[[#This Row],[Allocation]:[Iin]])</f>
        <v>10.173501879056953</v>
      </c>
      <c r="AL506" t="str">
        <f>EffortOutcomesAG0[[#This Row],[WARDS]]&amp;EffortOutcomesAG0[[#This Row],[Role]]&amp;EffortOutcomesAG0[[#This Row],[Shifts]]</f>
        <v>WARACERT4NIGHT</v>
      </c>
    </row>
    <row r="507" spans="2:38" x14ac:dyDescent="0.25">
      <c r="B507" s="8">
        <f>IF(EffortOutcomesAG0[[#This Row],[Apn]]=0,10,LOG(EffortOutcomesAG0[[#This Row],[Apn]]))</f>
        <v>-0.74823145862600793</v>
      </c>
      <c r="C507" s="8">
        <f>IF(EffortOutcomesAG0[[#This Row],[Ein]]=0,10,LOG(EffortOutcomesAG0[[#This Row],[Ein]]))</f>
        <v>10</v>
      </c>
      <c r="D507" s="8">
        <f>IF(EffortOutcomesAG0[[#This Row],[Iin]]=0,10,LOG(EffortOutcomesAG0[[#This Row],[Iin]]))</f>
        <v>10</v>
      </c>
      <c r="E507" s="8">
        <f>Kx-EffortOutcomesAG0[[#This Row],[Xp]]</f>
        <v>0.74823145862600793</v>
      </c>
      <c r="F507" s="8">
        <f>Ky-EffortOutcomesAG0[[#This Row],[Yp]]</f>
        <v>-11</v>
      </c>
      <c r="G507" s="8">
        <f>Kz-EffortOutcomesAG0[[#This Row],[Zp]]</f>
        <v>-9</v>
      </c>
      <c r="H507" s="8">
        <f>EffortOutcomesAG0[[#This Row],[Kpy]]*KSc-EffortOutcomesAG0[[#This Row],[KPz]]*KSb</f>
        <v>20</v>
      </c>
      <c r="I507" s="8">
        <f>-1*(EffortOutcomesAG0[[#This Row],[KPx]]*KSc-EffortOutcomesAG0[[#This Row],[KPz]]*KSa)</f>
        <v>0.74823145862600793</v>
      </c>
      <c r="J507" s="8">
        <f>(EffortOutcomesAG0[[#This Row],[KPx]]*$C$2-EffortOutcomesAG0[[#This Row],[Kpy]]*KSa)</f>
        <v>7.4823145862600793</v>
      </c>
      <c r="K507" s="8">
        <f>EffortOutcomesAG0[[#This Row],[Kpy]]*KTc-EffortOutcomesAG0[[#This Row],[KPz]]*KTb</f>
        <v>2</v>
      </c>
      <c r="L507" s="8">
        <f>-1*(EffortOutcomesAG0[[#This Row],[KPx]]*KTc-EffortOutcomesAG0[[#This Row],[KPz]]*KTa)</f>
        <v>-17.251768541373991</v>
      </c>
      <c r="M507" s="8">
        <f>(EffortOutcomesAG0[[#This Row],[KPx]]*KTb-EffortOutcomesAG0[[#This Row],[Kpy]]*KTa)</f>
        <v>21.251768541373991</v>
      </c>
      <c r="N507" s="8">
        <f>-EffortOutcomesAG0[[#This Row],[Xp]]*a+EffortOutcomesAG0[[#This Row],[Yp]]*b+EffortOutcomesAG0[[#This Row],[Zp]]*c_</f>
        <v>40</v>
      </c>
      <c r="O507">
        <f>-IF(EffortOutcomesAG0[[#This Row],[Column2]]&gt;0,1,-1)*SQRT(EffortOutcomesAG0[[#This Row],[KPx''i]]^2+EffortOutcomesAG0[[#This Row],[KPx''j]]^2+EffortOutcomesAG0[[#This Row],[KPx''k]]^2)/Ksmag/Scale</f>
        <v>-15.108687598256804</v>
      </c>
      <c r="P507" s="9">
        <f>SQRT(EffortOutcomesAG0[[#This Row],[Kpy''i]]^2+EffortOutcomesAG0[[#This Row],[KPy''j]]^2+EffortOutcomesAG0[[#This Row],[KPy''k]]^2)/KTmag/Scale</f>
        <v>11.204620951057608</v>
      </c>
      <c r="Q5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7" s="14">
        <v>44872</v>
      </c>
      <c r="U507" s="9" t="s">
        <v>57</v>
      </c>
      <c r="V507" t="s">
        <v>74</v>
      </c>
      <c r="W507" t="s">
        <v>60</v>
      </c>
      <c r="X507">
        <v>0</v>
      </c>
      <c r="Y507">
        <v>0.33333333333333331</v>
      </c>
      <c r="Z507">
        <v>5.9517857142857143E-2</v>
      </c>
      <c r="AA507">
        <v>0.17855357142857145</v>
      </c>
      <c r="AB507">
        <v>0.26783035714285713</v>
      </c>
      <c r="AC507">
        <v>0</v>
      </c>
      <c r="AD507">
        <v>3.7337067040037337</v>
      </c>
      <c r="AE507">
        <v>5.6005600560055999</v>
      </c>
      <c r="AF507">
        <v>0</v>
      </c>
      <c r="AJ507">
        <v>506</v>
      </c>
      <c r="AK507">
        <f>SUBTOTAL(9,EffortOutcomesAG0[[#This Row],[Allocation]:[Iin]])</f>
        <v>10.173501879056953</v>
      </c>
      <c r="AL507" t="str">
        <f>EffortOutcomesAG0[[#This Row],[WARDS]]&amp;EffortOutcomesAG0[[#This Row],[Role]]&amp;EffortOutcomesAG0[[#This Row],[Shifts]]</f>
        <v>WATTCERT4NIGHT</v>
      </c>
    </row>
    <row r="508" spans="2:38" x14ac:dyDescent="0.25">
      <c r="B508" s="8">
        <f>IF(EffortOutcomesAG0[[#This Row],[Apn]]=0,10,LOG(EffortOutcomesAG0[[#This Row],[Apn]]))</f>
        <v>-0.74823145862600793</v>
      </c>
      <c r="C508" s="8">
        <f>IF(EffortOutcomesAG0[[#This Row],[Ein]]=0,10,LOG(EffortOutcomesAG0[[#This Row],[Ein]]))</f>
        <v>10</v>
      </c>
      <c r="D508" s="8">
        <f>IF(EffortOutcomesAG0[[#This Row],[Iin]]=0,10,LOG(EffortOutcomesAG0[[#This Row],[Iin]]))</f>
        <v>10</v>
      </c>
      <c r="E508" s="8">
        <f>Kx-EffortOutcomesAG0[[#This Row],[Xp]]</f>
        <v>0.74823145862600793</v>
      </c>
      <c r="F508" s="8">
        <f>Ky-EffortOutcomesAG0[[#This Row],[Yp]]</f>
        <v>-11</v>
      </c>
      <c r="G508" s="8">
        <f>Kz-EffortOutcomesAG0[[#This Row],[Zp]]</f>
        <v>-9</v>
      </c>
      <c r="H508" s="8">
        <f>EffortOutcomesAG0[[#This Row],[Kpy]]*KSc-EffortOutcomesAG0[[#This Row],[KPz]]*KSb</f>
        <v>20</v>
      </c>
      <c r="I508" s="8">
        <f>-1*(EffortOutcomesAG0[[#This Row],[KPx]]*KSc-EffortOutcomesAG0[[#This Row],[KPz]]*KSa)</f>
        <v>0.74823145862600793</v>
      </c>
      <c r="J508" s="8">
        <f>(EffortOutcomesAG0[[#This Row],[KPx]]*$C$2-EffortOutcomesAG0[[#This Row],[Kpy]]*KSa)</f>
        <v>7.4823145862600793</v>
      </c>
      <c r="K508" s="8">
        <f>EffortOutcomesAG0[[#This Row],[Kpy]]*KTc-EffortOutcomesAG0[[#This Row],[KPz]]*KTb</f>
        <v>2</v>
      </c>
      <c r="L508" s="8">
        <f>-1*(EffortOutcomesAG0[[#This Row],[KPx]]*KTc-EffortOutcomesAG0[[#This Row],[KPz]]*KTa)</f>
        <v>-17.251768541373991</v>
      </c>
      <c r="M508" s="8">
        <f>(EffortOutcomesAG0[[#This Row],[KPx]]*KTb-EffortOutcomesAG0[[#This Row],[Kpy]]*KTa)</f>
        <v>21.251768541373991</v>
      </c>
      <c r="N508" s="8">
        <f>-EffortOutcomesAG0[[#This Row],[Xp]]*a+EffortOutcomesAG0[[#This Row],[Yp]]*b+EffortOutcomesAG0[[#This Row],[Zp]]*c_</f>
        <v>40</v>
      </c>
      <c r="O508">
        <f>-IF(EffortOutcomesAG0[[#This Row],[Column2]]&gt;0,1,-1)*SQRT(EffortOutcomesAG0[[#This Row],[KPx''i]]^2+EffortOutcomesAG0[[#This Row],[KPx''j]]^2+EffortOutcomesAG0[[#This Row],[KPx''k]]^2)/Ksmag/Scale</f>
        <v>-15.108687598256804</v>
      </c>
      <c r="P508" s="9">
        <f>SQRT(EffortOutcomesAG0[[#This Row],[Kpy''i]]^2+EffortOutcomesAG0[[#This Row],[KPy''j]]^2+EffortOutcomesAG0[[#This Row],[KPy''k]]^2)/KTmag/Scale</f>
        <v>11.204620951057608</v>
      </c>
      <c r="Q5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8" s="14">
        <v>44872</v>
      </c>
      <c r="U508" s="9" t="s">
        <v>54</v>
      </c>
      <c r="V508" t="s">
        <v>74</v>
      </c>
      <c r="W508" t="s">
        <v>60</v>
      </c>
      <c r="X508">
        <v>0</v>
      </c>
      <c r="Y508">
        <v>0.33333333333333331</v>
      </c>
      <c r="Z508">
        <v>5.9517857142857143E-2</v>
      </c>
      <c r="AA508">
        <v>0.17855357142857145</v>
      </c>
      <c r="AB508">
        <v>0.26783035714285713</v>
      </c>
      <c r="AC508">
        <v>0</v>
      </c>
      <c r="AD508">
        <v>3.7337067040037337</v>
      </c>
      <c r="AE508">
        <v>5.6005600560055999</v>
      </c>
      <c r="AF508">
        <v>0</v>
      </c>
      <c r="AJ508">
        <v>507</v>
      </c>
      <c r="AK508">
        <f>SUBTOTAL(9,EffortOutcomesAG0[[#This Row],[Allocation]:[Iin]])</f>
        <v>10.173501879056953</v>
      </c>
      <c r="AL508" t="str">
        <f>EffortOutcomesAG0[[#This Row],[WARDS]]&amp;EffortOutcomesAG0[[#This Row],[Role]]&amp;EffortOutcomesAG0[[#This Row],[Shifts]]</f>
        <v>BANKCERT4NIGHT</v>
      </c>
    </row>
    <row r="509" spans="2:38" x14ac:dyDescent="0.25">
      <c r="B509" s="8">
        <f>IF(EffortOutcomesAG0[[#This Row],[Apn]]=0,10,LOG(EffortOutcomesAG0[[#This Row],[Apn]]))</f>
        <v>10</v>
      </c>
      <c r="C509" s="8">
        <f>IF(EffortOutcomesAG0[[#This Row],[Ein]]=0,10,LOG(EffortOutcomesAG0[[#This Row],[Ein]]))</f>
        <v>10</v>
      </c>
      <c r="D509" s="8">
        <f>IF(EffortOutcomesAG0[[#This Row],[Iin]]=0,10,LOG(EffortOutcomesAG0[[#This Row],[Iin]]))</f>
        <v>10</v>
      </c>
      <c r="E509" s="8">
        <f>Kx-EffortOutcomesAG0[[#This Row],[Xp]]</f>
        <v>-10</v>
      </c>
      <c r="F509" s="8">
        <f>Ky-EffortOutcomesAG0[[#This Row],[Yp]]</f>
        <v>-11</v>
      </c>
      <c r="G509" s="8">
        <f>Kz-EffortOutcomesAG0[[#This Row],[Zp]]</f>
        <v>-9</v>
      </c>
      <c r="H509" s="8">
        <f>EffortOutcomesAG0[[#This Row],[Kpy]]*KSc-EffortOutcomesAG0[[#This Row],[KPz]]*KSb</f>
        <v>20</v>
      </c>
      <c r="I509" s="8">
        <f>-1*(EffortOutcomesAG0[[#This Row],[KPx]]*KSc-EffortOutcomesAG0[[#This Row],[KPz]]*KSa)</f>
        <v>-10</v>
      </c>
      <c r="J509" s="8">
        <f>(EffortOutcomesAG0[[#This Row],[KPx]]*$C$2-EffortOutcomesAG0[[#This Row],[Kpy]]*KSa)</f>
        <v>-100</v>
      </c>
      <c r="K509" s="8">
        <f>EffortOutcomesAG0[[#This Row],[Kpy]]*KTc-EffortOutcomesAG0[[#This Row],[KPz]]*KTb</f>
        <v>2</v>
      </c>
      <c r="L509" s="8">
        <f>-1*(EffortOutcomesAG0[[#This Row],[KPx]]*KTc-EffortOutcomesAG0[[#This Row],[KPz]]*KTa)</f>
        <v>-28</v>
      </c>
      <c r="M509" s="8">
        <f>(EffortOutcomesAG0[[#This Row],[KPx]]*KTb-EffortOutcomesAG0[[#This Row],[Kpy]]*KTa)</f>
        <v>32</v>
      </c>
      <c r="N509" s="8">
        <f>-EffortOutcomesAG0[[#This Row],[Xp]]*a+EffortOutcomesAG0[[#This Row],[Yp]]*b+EffortOutcomesAG0[[#This Row],[Zp]]*c_</f>
        <v>40</v>
      </c>
      <c r="O509">
        <f>-IF(EffortOutcomesAG0[[#This Row],[Column2]]&gt;0,1,-1)*SQRT(EffortOutcomesAG0[[#This Row],[KPx''i]]^2+EffortOutcomesAG0[[#This Row],[KPx''j]]^2+EffortOutcomesAG0[[#This Row],[KPx''k]]^2)/Ksmag/Scale</f>
        <v>-72.456883730947197</v>
      </c>
      <c r="P509" s="9">
        <f>SQRT(EffortOutcomesAG0[[#This Row],[Kpy''i]]^2+EffortOutcomesAG0[[#This Row],[KPy''j]]^2+EffortOutcomesAG0[[#This Row],[KPy''k]]^2)/KTmag/Scale</f>
        <v>17.37814719698277</v>
      </c>
      <c r="Q5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9" s="14">
        <v>44872</v>
      </c>
      <c r="U509" s="9" t="s">
        <v>76</v>
      </c>
      <c r="V509" t="s">
        <v>74</v>
      </c>
      <c r="W509" t="s">
        <v>60</v>
      </c>
      <c r="X509">
        <v>0</v>
      </c>
      <c r="Y509">
        <v>0</v>
      </c>
      <c r="Z509">
        <v>0</v>
      </c>
      <c r="AJ509">
        <v>508</v>
      </c>
      <c r="AK509">
        <f>SUBTOTAL(9,EffortOutcomesAG0[[#This Row],[Allocation]:[Iin]])</f>
        <v>0</v>
      </c>
      <c r="AL509" t="str">
        <f>EffortOutcomesAG0[[#This Row],[WARDS]]&amp;EffortOutcomesAG0[[#This Row],[Role]]&amp;EffortOutcomesAG0[[#This Row],[Shifts]]</f>
        <v>OtherCERT4NIGHT</v>
      </c>
    </row>
    <row r="510" spans="2:38" x14ac:dyDescent="0.25">
      <c r="B510" s="8">
        <f>IF(EffortOutcomesAG0[[#This Row],[Apn]]=0,10,LOG(EffortOutcomesAG0[[#This Row],[Apn]]))</f>
        <v>10</v>
      </c>
      <c r="C510" s="8">
        <f>IF(EffortOutcomesAG0[[#This Row],[Ein]]=0,10,LOG(EffortOutcomesAG0[[#This Row],[Ein]]))</f>
        <v>10</v>
      </c>
      <c r="D510" s="8">
        <f>IF(EffortOutcomesAG0[[#This Row],[Iin]]=0,10,LOG(EffortOutcomesAG0[[#This Row],[Iin]]))</f>
        <v>10</v>
      </c>
      <c r="E510" s="8">
        <f>Kx-EffortOutcomesAG0[[#This Row],[Xp]]</f>
        <v>-10</v>
      </c>
      <c r="F510" s="8">
        <f>Ky-EffortOutcomesAG0[[#This Row],[Yp]]</f>
        <v>-11</v>
      </c>
      <c r="G510" s="8">
        <f>Kz-EffortOutcomesAG0[[#This Row],[Zp]]</f>
        <v>-9</v>
      </c>
      <c r="H510" s="8">
        <f>EffortOutcomesAG0[[#This Row],[Kpy]]*KSc-EffortOutcomesAG0[[#This Row],[KPz]]*KSb</f>
        <v>20</v>
      </c>
      <c r="I510" s="8">
        <f>-1*(EffortOutcomesAG0[[#This Row],[KPx]]*KSc-EffortOutcomesAG0[[#This Row],[KPz]]*KSa)</f>
        <v>-10</v>
      </c>
      <c r="J510" s="8">
        <f>(EffortOutcomesAG0[[#This Row],[KPx]]*$C$2-EffortOutcomesAG0[[#This Row],[Kpy]]*KSa)</f>
        <v>-100</v>
      </c>
      <c r="K510" s="8">
        <f>EffortOutcomesAG0[[#This Row],[Kpy]]*KTc-EffortOutcomesAG0[[#This Row],[KPz]]*KTb</f>
        <v>2</v>
      </c>
      <c r="L510" s="8">
        <f>-1*(EffortOutcomesAG0[[#This Row],[KPx]]*KTc-EffortOutcomesAG0[[#This Row],[KPz]]*KTa)</f>
        <v>-28</v>
      </c>
      <c r="M510" s="8">
        <f>(EffortOutcomesAG0[[#This Row],[KPx]]*KTb-EffortOutcomesAG0[[#This Row],[Kpy]]*KTa)</f>
        <v>32</v>
      </c>
      <c r="N510" s="8">
        <f>-EffortOutcomesAG0[[#This Row],[Xp]]*a+EffortOutcomesAG0[[#This Row],[Yp]]*b+EffortOutcomesAG0[[#This Row],[Zp]]*c_</f>
        <v>40</v>
      </c>
      <c r="O510">
        <f>-IF(EffortOutcomesAG0[[#This Row],[Column2]]&gt;0,1,-1)*SQRT(EffortOutcomesAG0[[#This Row],[KPx''i]]^2+EffortOutcomesAG0[[#This Row],[KPx''j]]^2+EffortOutcomesAG0[[#This Row],[KPx''k]]^2)/Ksmag/Scale</f>
        <v>-72.456883730947197</v>
      </c>
      <c r="P510" s="9">
        <f>SQRT(EffortOutcomesAG0[[#This Row],[Kpy''i]]^2+EffortOutcomesAG0[[#This Row],[KPy''j]]^2+EffortOutcomesAG0[[#This Row],[KPy''k]]^2)/KTmag/Scale</f>
        <v>17.37814719698277</v>
      </c>
      <c r="Q5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0" s="14">
        <v>44873</v>
      </c>
      <c r="U510" s="9" t="s">
        <v>76</v>
      </c>
      <c r="V510" t="s">
        <v>74</v>
      </c>
      <c r="W510" t="s">
        <v>60</v>
      </c>
      <c r="X510">
        <v>0</v>
      </c>
      <c r="Y510">
        <v>0</v>
      </c>
      <c r="Z510">
        <v>0</v>
      </c>
      <c r="AJ510">
        <v>509</v>
      </c>
      <c r="AK510">
        <f>SUBTOTAL(9,EffortOutcomesAG0[[#This Row],[Allocation]:[Iin]])</f>
        <v>0</v>
      </c>
      <c r="AL510" t="str">
        <f>EffortOutcomesAG0[[#This Row],[WARDS]]&amp;EffortOutcomesAG0[[#This Row],[Role]]&amp;EffortOutcomesAG0[[#This Row],[Shifts]]</f>
        <v>OtherCERT4NIGHT</v>
      </c>
    </row>
    <row r="511" spans="2:38" x14ac:dyDescent="0.25">
      <c r="B511" s="8">
        <f>IF(EffortOutcomesAG0[[#This Row],[Apn]]=0,10,LOG(EffortOutcomesAG0[[#This Row],[Apn]]))</f>
        <v>-0.74823145862600793</v>
      </c>
      <c r="C511" s="8">
        <f>IF(EffortOutcomesAG0[[#This Row],[Ein]]=0,10,LOG(EffortOutcomesAG0[[#This Row],[Ein]]))</f>
        <v>10</v>
      </c>
      <c r="D511" s="8">
        <f>IF(EffortOutcomesAG0[[#This Row],[Iin]]=0,10,LOG(EffortOutcomesAG0[[#This Row],[Iin]]))</f>
        <v>10</v>
      </c>
      <c r="E511" s="8">
        <f>Kx-EffortOutcomesAG0[[#This Row],[Xp]]</f>
        <v>0.74823145862600793</v>
      </c>
      <c r="F511" s="8">
        <f>Ky-EffortOutcomesAG0[[#This Row],[Yp]]</f>
        <v>-11</v>
      </c>
      <c r="G511" s="8">
        <f>Kz-EffortOutcomesAG0[[#This Row],[Zp]]</f>
        <v>-9</v>
      </c>
      <c r="H511" s="8">
        <f>EffortOutcomesAG0[[#This Row],[Kpy]]*KSc-EffortOutcomesAG0[[#This Row],[KPz]]*KSb</f>
        <v>20</v>
      </c>
      <c r="I511" s="8">
        <f>-1*(EffortOutcomesAG0[[#This Row],[KPx]]*KSc-EffortOutcomesAG0[[#This Row],[KPz]]*KSa)</f>
        <v>0.74823145862600793</v>
      </c>
      <c r="J511" s="8">
        <f>(EffortOutcomesAG0[[#This Row],[KPx]]*$C$2-EffortOutcomesAG0[[#This Row],[Kpy]]*KSa)</f>
        <v>7.4823145862600793</v>
      </c>
      <c r="K511" s="8">
        <f>EffortOutcomesAG0[[#This Row],[Kpy]]*KTc-EffortOutcomesAG0[[#This Row],[KPz]]*KTb</f>
        <v>2</v>
      </c>
      <c r="L511" s="8">
        <f>-1*(EffortOutcomesAG0[[#This Row],[KPx]]*KTc-EffortOutcomesAG0[[#This Row],[KPz]]*KTa)</f>
        <v>-17.251768541373991</v>
      </c>
      <c r="M511" s="8">
        <f>(EffortOutcomesAG0[[#This Row],[KPx]]*KTb-EffortOutcomesAG0[[#This Row],[Kpy]]*KTa)</f>
        <v>21.251768541373991</v>
      </c>
      <c r="N511" s="8">
        <f>-EffortOutcomesAG0[[#This Row],[Xp]]*a+EffortOutcomesAG0[[#This Row],[Yp]]*b+EffortOutcomesAG0[[#This Row],[Zp]]*c_</f>
        <v>40</v>
      </c>
      <c r="O511">
        <f>-IF(EffortOutcomesAG0[[#This Row],[Column2]]&gt;0,1,-1)*SQRT(EffortOutcomesAG0[[#This Row],[KPx''i]]^2+EffortOutcomesAG0[[#This Row],[KPx''j]]^2+EffortOutcomesAG0[[#This Row],[KPx''k]]^2)/Ksmag/Scale</f>
        <v>-15.108687598256804</v>
      </c>
      <c r="P511" s="9">
        <f>SQRT(EffortOutcomesAG0[[#This Row],[Kpy''i]]^2+EffortOutcomesAG0[[#This Row],[KPy''j]]^2+EffortOutcomesAG0[[#This Row],[KPy''k]]^2)/KTmag/Scale</f>
        <v>11.204620951057608</v>
      </c>
      <c r="Q5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1" s="14">
        <v>44873</v>
      </c>
      <c r="U511" s="9" t="s">
        <v>57</v>
      </c>
      <c r="V511" t="s">
        <v>74</v>
      </c>
      <c r="W511" t="s">
        <v>60</v>
      </c>
      <c r="X511">
        <v>0</v>
      </c>
      <c r="Y511">
        <v>0.33333333333333331</v>
      </c>
      <c r="Z511">
        <v>5.9517857142857143E-2</v>
      </c>
      <c r="AA511">
        <v>0.17855357142857145</v>
      </c>
      <c r="AB511">
        <v>0.26783035714285713</v>
      </c>
      <c r="AC511">
        <v>0</v>
      </c>
      <c r="AD511">
        <v>3.7337067040037337</v>
      </c>
      <c r="AE511">
        <v>5.6005600560055999</v>
      </c>
      <c r="AF511">
        <v>0</v>
      </c>
      <c r="AJ511">
        <v>510</v>
      </c>
      <c r="AK511">
        <f>SUBTOTAL(9,EffortOutcomesAG0[[#This Row],[Allocation]:[Iin]])</f>
        <v>10.173501879056953</v>
      </c>
      <c r="AL511" t="str">
        <f>EffortOutcomesAG0[[#This Row],[WARDS]]&amp;EffortOutcomesAG0[[#This Row],[Role]]&amp;EffortOutcomesAG0[[#This Row],[Shifts]]</f>
        <v>WATTCERT4NIGHT</v>
      </c>
    </row>
    <row r="512" spans="2:38" x14ac:dyDescent="0.25">
      <c r="B512" s="8">
        <f>IF(EffortOutcomesAG0[[#This Row],[Apn]]=0,10,LOG(EffortOutcomesAG0[[#This Row],[Apn]]))</f>
        <v>-0.74823145862600793</v>
      </c>
      <c r="C512" s="8">
        <f>IF(EffortOutcomesAG0[[#This Row],[Ein]]=0,10,LOG(EffortOutcomesAG0[[#This Row],[Ein]]))</f>
        <v>10</v>
      </c>
      <c r="D512" s="8">
        <f>IF(EffortOutcomesAG0[[#This Row],[Iin]]=0,10,LOG(EffortOutcomesAG0[[#This Row],[Iin]]))</f>
        <v>10</v>
      </c>
      <c r="E512" s="8">
        <f>Kx-EffortOutcomesAG0[[#This Row],[Xp]]</f>
        <v>0.74823145862600793</v>
      </c>
      <c r="F512" s="8">
        <f>Ky-EffortOutcomesAG0[[#This Row],[Yp]]</f>
        <v>-11</v>
      </c>
      <c r="G512" s="8">
        <f>Kz-EffortOutcomesAG0[[#This Row],[Zp]]</f>
        <v>-9</v>
      </c>
      <c r="H512" s="8">
        <f>EffortOutcomesAG0[[#This Row],[Kpy]]*KSc-EffortOutcomesAG0[[#This Row],[KPz]]*KSb</f>
        <v>20</v>
      </c>
      <c r="I512" s="8">
        <f>-1*(EffortOutcomesAG0[[#This Row],[KPx]]*KSc-EffortOutcomesAG0[[#This Row],[KPz]]*KSa)</f>
        <v>0.74823145862600793</v>
      </c>
      <c r="J512" s="8">
        <f>(EffortOutcomesAG0[[#This Row],[KPx]]*$C$2-EffortOutcomesAG0[[#This Row],[Kpy]]*KSa)</f>
        <v>7.4823145862600793</v>
      </c>
      <c r="K512" s="8">
        <f>EffortOutcomesAG0[[#This Row],[Kpy]]*KTc-EffortOutcomesAG0[[#This Row],[KPz]]*KTb</f>
        <v>2</v>
      </c>
      <c r="L512" s="8">
        <f>-1*(EffortOutcomesAG0[[#This Row],[KPx]]*KTc-EffortOutcomesAG0[[#This Row],[KPz]]*KTa)</f>
        <v>-17.251768541373991</v>
      </c>
      <c r="M512" s="8">
        <f>(EffortOutcomesAG0[[#This Row],[KPx]]*KTb-EffortOutcomesAG0[[#This Row],[Kpy]]*KTa)</f>
        <v>21.251768541373991</v>
      </c>
      <c r="N512" s="8">
        <f>-EffortOutcomesAG0[[#This Row],[Xp]]*a+EffortOutcomesAG0[[#This Row],[Yp]]*b+EffortOutcomesAG0[[#This Row],[Zp]]*c_</f>
        <v>40</v>
      </c>
      <c r="O512">
        <f>-IF(EffortOutcomesAG0[[#This Row],[Column2]]&gt;0,1,-1)*SQRT(EffortOutcomesAG0[[#This Row],[KPx''i]]^2+EffortOutcomesAG0[[#This Row],[KPx''j]]^2+EffortOutcomesAG0[[#This Row],[KPx''k]]^2)/Ksmag/Scale</f>
        <v>-15.108687598256804</v>
      </c>
      <c r="P512" s="9">
        <f>SQRT(EffortOutcomesAG0[[#This Row],[Kpy''i]]^2+EffortOutcomesAG0[[#This Row],[KPy''j]]^2+EffortOutcomesAG0[[#This Row],[KPy''k]]^2)/KTmag/Scale</f>
        <v>11.204620951057608</v>
      </c>
      <c r="Q5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2" s="14">
        <v>44873</v>
      </c>
      <c r="U512" s="9" t="s">
        <v>58</v>
      </c>
      <c r="V512" t="s">
        <v>74</v>
      </c>
      <c r="W512" t="s">
        <v>60</v>
      </c>
      <c r="X512">
        <v>0</v>
      </c>
      <c r="Y512">
        <v>0.33333333333333331</v>
      </c>
      <c r="Z512">
        <v>5.9517857142857143E-2</v>
      </c>
      <c r="AA512">
        <v>0.17855357142857145</v>
      </c>
      <c r="AB512">
        <v>0.26783035714285713</v>
      </c>
      <c r="AC512">
        <v>0</v>
      </c>
      <c r="AD512">
        <v>3.7337067040037337</v>
      </c>
      <c r="AE512">
        <v>5.6005600560055999</v>
      </c>
      <c r="AF512">
        <v>0</v>
      </c>
      <c r="AJ512">
        <v>511</v>
      </c>
      <c r="AK512">
        <f>SUBTOTAL(9,EffortOutcomesAG0[[#This Row],[Allocation]:[Iin]])</f>
        <v>10.173501879056953</v>
      </c>
      <c r="AL512" t="str">
        <f>EffortOutcomesAG0[[#This Row],[WARDS]]&amp;EffortOutcomesAG0[[#This Row],[Role]]&amp;EffortOutcomesAG0[[#This Row],[Shifts]]</f>
        <v>WARACERT4NIGHT</v>
      </c>
    </row>
    <row r="513" spans="2:38" x14ac:dyDescent="0.25">
      <c r="B513" s="8">
        <f>IF(EffortOutcomesAG0[[#This Row],[Apn]]=0,10,LOG(EffortOutcomesAG0[[#This Row],[Apn]]))</f>
        <v>-0.74823145862600793</v>
      </c>
      <c r="C513" s="8">
        <f>IF(EffortOutcomesAG0[[#This Row],[Ein]]=0,10,LOG(EffortOutcomesAG0[[#This Row],[Ein]]))</f>
        <v>10</v>
      </c>
      <c r="D513" s="8">
        <f>IF(EffortOutcomesAG0[[#This Row],[Iin]]=0,10,LOG(EffortOutcomesAG0[[#This Row],[Iin]]))</f>
        <v>10</v>
      </c>
      <c r="E513" s="8">
        <f>Kx-EffortOutcomesAG0[[#This Row],[Xp]]</f>
        <v>0.74823145862600793</v>
      </c>
      <c r="F513" s="8">
        <f>Ky-EffortOutcomesAG0[[#This Row],[Yp]]</f>
        <v>-11</v>
      </c>
      <c r="G513" s="8">
        <f>Kz-EffortOutcomesAG0[[#This Row],[Zp]]</f>
        <v>-9</v>
      </c>
      <c r="H513" s="8">
        <f>EffortOutcomesAG0[[#This Row],[Kpy]]*KSc-EffortOutcomesAG0[[#This Row],[KPz]]*KSb</f>
        <v>20</v>
      </c>
      <c r="I513" s="8">
        <f>-1*(EffortOutcomesAG0[[#This Row],[KPx]]*KSc-EffortOutcomesAG0[[#This Row],[KPz]]*KSa)</f>
        <v>0.74823145862600793</v>
      </c>
      <c r="J513" s="8">
        <f>(EffortOutcomesAG0[[#This Row],[KPx]]*$C$2-EffortOutcomesAG0[[#This Row],[Kpy]]*KSa)</f>
        <v>7.4823145862600793</v>
      </c>
      <c r="K513" s="8">
        <f>EffortOutcomesAG0[[#This Row],[Kpy]]*KTc-EffortOutcomesAG0[[#This Row],[KPz]]*KTb</f>
        <v>2</v>
      </c>
      <c r="L513" s="8">
        <f>-1*(EffortOutcomesAG0[[#This Row],[KPx]]*KTc-EffortOutcomesAG0[[#This Row],[KPz]]*KTa)</f>
        <v>-17.251768541373991</v>
      </c>
      <c r="M513" s="8">
        <f>(EffortOutcomesAG0[[#This Row],[KPx]]*KTb-EffortOutcomesAG0[[#This Row],[Kpy]]*KTa)</f>
        <v>21.251768541373991</v>
      </c>
      <c r="N513" s="8">
        <f>-EffortOutcomesAG0[[#This Row],[Xp]]*a+EffortOutcomesAG0[[#This Row],[Yp]]*b+EffortOutcomesAG0[[#This Row],[Zp]]*c_</f>
        <v>40</v>
      </c>
      <c r="O513">
        <f>-IF(EffortOutcomesAG0[[#This Row],[Column2]]&gt;0,1,-1)*SQRT(EffortOutcomesAG0[[#This Row],[KPx''i]]^2+EffortOutcomesAG0[[#This Row],[KPx''j]]^2+EffortOutcomesAG0[[#This Row],[KPx''k]]^2)/Ksmag/Scale</f>
        <v>-15.108687598256804</v>
      </c>
      <c r="P513" s="9">
        <f>SQRT(EffortOutcomesAG0[[#This Row],[Kpy''i]]^2+EffortOutcomesAG0[[#This Row],[KPy''j]]^2+EffortOutcomesAG0[[#This Row],[KPy''k]]^2)/KTmag/Scale</f>
        <v>11.204620951057608</v>
      </c>
      <c r="Q5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3" s="14">
        <v>44873</v>
      </c>
      <c r="U513" s="9" t="s">
        <v>54</v>
      </c>
      <c r="V513" t="s">
        <v>74</v>
      </c>
      <c r="W513" t="s">
        <v>60</v>
      </c>
      <c r="X513">
        <v>0</v>
      </c>
      <c r="Y513">
        <v>0.33333333333333331</v>
      </c>
      <c r="Z513">
        <v>5.9517857142857143E-2</v>
      </c>
      <c r="AA513">
        <v>0.17855357142857145</v>
      </c>
      <c r="AB513">
        <v>0.26783035714285713</v>
      </c>
      <c r="AC513">
        <v>0</v>
      </c>
      <c r="AD513">
        <v>3.7337067040037337</v>
      </c>
      <c r="AE513">
        <v>5.6005600560055999</v>
      </c>
      <c r="AF513">
        <v>0</v>
      </c>
      <c r="AJ513">
        <v>512</v>
      </c>
      <c r="AK513">
        <f>SUBTOTAL(9,EffortOutcomesAG0[[#This Row],[Allocation]:[Iin]])</f>
        <v>10.173501879056953</v>
      </c>
      <c r="AL513" t="str">
        <f>EffortOutcomesAG0[[#This Row],[WARDS]]&amp;EffortOutcomesAG0[[#This Row],[Role]]&amp;EffortOutcomesAG0[[#This Row],[Shifts]]</f>
        <v>BANKCERT4NIGHT</v>
      </c>
    </row>
    <row r="514" spans="2:38" x14ac:dyDescent="0.25">
      <c r="B514" s="8">
        <f>IF(EffortOutcomesAG0[[#This Row],[Apn]]=0,10,LOG(EffortOutcomesAG0[[#This Row],[Apn]]))</f>
        <v>-0.74823145862600793</v>
      </c>
      <c r="C514" s="8">
        <f>IF(EffortOutcomesAG0[[#This Row],[Ein]]=0,10,LOG(EffortOutcomesAG0[[#This Row],[Ein]]))</f>
        <v>10</v>
      </c>
      <c r="D514" s="8">
        <f>IF(EffortOutcomesAG0[[#This Row],[Iin]]=0,10,LOG(EffortOutcomesAG0[[#This Row],[Iin]]))</f>
        <v>10</v>
      </c>
      <c r="E514" s="8">
        <f>Kx-EffortOutcomesAG0[[#This Row],[Xp]]</f>
        <v>0.74823145862600793</v>
      </c>
      <c r="F514" s="8">
        <f>Ky-EffortOutcomesAG0[[#This Row],[Yp]]</f>
        <v>-11</v>
      </c>
      <c r="G514" s="8">
        <f>Kz-EffortOutcomesAG0[[#This Row],[Zp]]</f>
        <v>-9</v>
      </c>
      <c r="H514" s="8">
        <f>EffortOutcomesAG0[[#This Row],[Kpy]]*KSc-EffortOutcomesAG0[[#This Row],[KPz]]*KSb</f>
        <v>20</v>
      </c>
      <c r="I514" s="8">
        <f>-1*(EffortOutcomesAG0[[#This Row],[KPx]]*KSc-EffortOutcomesAG0[[#This Row],[KPz]]*KSa)</f>
        <v>0.74823145862600793</v>
      </c>
      <c r="J514" s="8">
        <f>(EffortOutcomesAG0[[#This Row],[KPx]]*$C$2-EffortOutcomesAG0[[#This Row],[Kpy]]*KSa)</f>
        <v>7.4823145862600793</v>
      </c>
      <c r="K514" s="8">
        <f>EffortOutcomesAG0[[#This Row],[Kpy]]*KTc-EffortOutcomesAG0[[#This Row],[KPz]]*KTb</f>
        <v>2</v>
      </c>
      <c r="L514" s="8">
        <f>-1*(EffortOutcomesAG0[[#This Row],[KPx]]*KTc-EffortOutcomesAG0[[#This Row],[KPz]]*KTa)</f>
        <v>-17.251768541373991</v>
      </c>
      <c r="M514" s="8">
        <f>(EffortOutcomesAG0[[#This Row],[KPx]]*KTb-EffortOutcomesAG0[[#This Row],[Kpy]]*KTa)</f>
        <v>21.251768541373991</v>
      </c>
      <c r="N514" s="8">
        <f>-EffortOutcomesAG0[[#This Row],[Xp]]*a+EffortOutcomesAG0[[#This Row],[Yp]]*b+EffortOutcomesAG0[[#This Row],[Zp]]*c_</f>
        <v>40</v>
      </c>
      <c r="O514">
        <f>-IF(EffortOutcomesAG0[[#This Row],[Column2]]&gt;0,1,-1)*SQRT(EffortOutcomesAG0[[#This Row],[KPx''i]]^2+EffortOutcomesAG0[[#This Row],[KPx''j]]^2+EffortOutcomesAG0[[#This Row],[KPx''k]]^2)/Ksmag/Scale</f>
        <v>-15.108687598256804</v>
      </c>
      <c r="P514" s="9">
        <f>SQRT(EffortOutcomesAG0[[#This Row],[Kpy''i]]^2+EffortOutcomesAG0[[#This Row],[KPy''j]]^2+EffortOutcomesAG0[[#This Row],[KPy''k]]^2)/KTmag/Scale</f>
        <v>11.204620951057608</v>
      </c>
      <c r="Q5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4" s="14">
        <v>44874</v>
      </c>
      <c r="U514" s="9" t="s">
        <v>58</v>
      </c>
      <c r="V514" t="s">
        <v>74</v>
      </c>
      <c r="W514" t="s">
        <v>60</v>
      </c>
      <c r="X514">
        <v>0</v>
      </c>
      <c r="Y514">
        <v>0.33333333333333331</v>
      </c>
      <c r="Z514">
        <v>5.9517857142857143E-2</v>
      </c>
      <c r="AA514">
        <v>0.17855357142857145</v>
      </c>
      <c r="AB514">
        <v>0.26783035714285713</v>
      </c>
      <c r="AC514">
        <v>0</v>
      </c>
      <c r="AD514">
        <v>3.7337067040037337</v>
      </c>
      <c r="AE514">
        <v>5.6005600560055999</v>
      </c>
      <c r="AF514">
        <v>0</v>
      </c>
      <c r="AJ514">
        <v>513</v>
      </c>
      <c r="AK514">
        <f>SUBTOTAL(9,EffortOutcomesAG0[[#This Row],[Allocation]:[Iin]])</f>
        <v>10.173501879056953</v>
      </c>
      <c r="AL514" t="str">
        <f>EffortOutcomesAG0[[#This Row],[WARDS]]&amp;EffortOutcomesAG0[[#This Row],[Role]]&amp;EffortOutcomesAG0[[#This Row],[Shifts]]</f>
        <v>WARACERT4NIGHT</v>
      </c>
    </row>
    <row r="515" spans="2:38" x14ac:dyDescent="0.25">
      <c r="B515" s="8">
        <f>IF(EffortOutcomesAG0[[#This Row],[Apn]]=0,10,LOG(EffortOutcomesAG0[[#This Row],[Apn]]))</f>
        <v>-0.74823145862600793</v>
      </c>
      <c r="C515" s="8">
        <f>IF(EffortOutcomesAG0[[#This Row],[Ein]]=0,10,LOG(EffortOutcomesAG0[[#This Row],[Ein]]))</f>
        <v>10</v>
      </c>
      <c r="D515" s="8">
        <f>IF(EffortOutcomesAG0[[#This Row],[Iin]]=0,10,LOG(EffortOutcomesAG0[[#This Row],[Iin]]))</f>
        <v>10</v>
      </c>
      <c r="E515" s="8">
        <f>Kx-EffortOutcomesAG0[[#This Row],[Xp]]</f>
        <v>0.74823145862600793</v>
      </c>
      <c r="F515" s="8">
        <f>Ky-EffortOutcomesAG0[[#This Row],[Yp]]</f>
        <v>-11</v>
      </c>
      <c r="G515" s="8">
        <f>Kz-EffortOutcomesAG0[[#This Row],[Zp]]</f>
        <v>-9</v>
      </c>
      <c r="H515" s="8">
        <f>EffortOutcomesAG0[[#This Row],[Kpy]]*KSc-EffortOutcomesAG0[[#This Row],[KPz]]*KSb</f>
        <v>20</v>
      </c>
      <c r="I515" s="8">
        <f>-1*(EffortOutcomesAG0[[#This Row],[KPx]]*KSc-EffortOutcomesAG0[[#This Row],[KPz]]*KSa)</f>
        <v>0.74823145862600793</v>
      </c>
      <c r="J515" s="8">
        <f>(EffortOutcomesAG0[[#This Row],[KPx]]*$C$2-EffortOutcomesAG0[[#This Row],[Kpy]]*KSa)</f>
        <v>7.4823145862600793</v>
      </c>
      <c r="K515" s="8">
        <f>EffortOutcomesAG0[[#This Row],[Kpy]]*KTc-EffortOutcomesAG0[[#This Row],[KPz]]*KTb</f>
        <v>2</v>
      </c>
      <c r="L515" s="8">
        <f>-1*(EffortOutcomesAG0[[#This Row],[KPx]]*KTc-EffortOutcomesAG0[[#This Row],[KPz]]*KTa)</f>
        <v>-17.251768541373991</v>
      </c>
      <c r="M515" s="8">
        <f>(EffortOutcomesAG0[[#This Row],[KPx]]*KTb-EffortOutcomesAG0[[#This Row],[Kpy]]*KTa)</f>
        <v>21.251768541373991</v>
      </c>
      <c r="N515" s="8">
        <f>-EffortOutcomesAG0[[#This Row],[Xp]]*a+EffortOutcomesAG0[[#This Row],[Yp]]*b+EffortOutcomesAG0[[#This Row],[Zp]]*c_</f>
        <v>40</v>
      </c>
      <c r="O515">
        <f>-IF(EffortOutcomesAG0[[#This Row],[Column2]]&gt;0,1,-1)*SQRT(EffortOutcomesAG0[[#This Row],[KPx''i]]^2+EffortOutcomesAG0[[#This Row],[KPx''j]]^2+EffortOutcomesAG0[[#This Row],[KPx''k]]^2)/Ksmag/Scale</f>
        <v>-15.108687598256804</v>
      </c>
      <c r="P515" s="9">
        <f>SQRT(EffortOutcomesAG0[[#This Row],[Kpy''i]]^2+EffortOutcomesAG0[[#This Row],[KPy''j]]^2+EffortOutcomesAG0[[#This Row],[KPy''k]]^2)/KTmag/Scale</f>
        <v>11.204620951057608</v>
      </c>
      <c r="Q5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5" s="14">
        <v>44874</v>
      </c>
      <c r="U515" s="9" t="s">
        <v>54</v>
      </c>
      <c r="V515" t="s">
        <v>74</v>
      </c>
      <c r="W515" t="s">
        <v>60</v>
      </c>
      <c r="X515">
        <v>0</v>
      </c>
      <c r="Y515">
        <v>0.33333333333333331</v>
      </c>
      <c r="Z515">
        <v>5.9517857142857143E-2</v>
      </c>
      <c r="AA515">
        <v>0.17855357142857145</v>
      </c>
      <c r="AB515">
        <v>0.26783035714285713</v>
      </c>
      <c r="AC515">
        <v>0</v>
      </c>
      <c r="AD515">
        <v>3.7337067040037337</v>
      </c>
      <c r="AE515">
        <v>5.6005600560055999</v>
      </c>
      <c r="AF515">
        <v>0</v>
      </c>
      <c r="AJ515">
        <v>514</v>
      </c>
      <c r="AK515">
        <f>SUBTOTAL(9,EffortOutcomesAG0[[#This Row],[Allocation]:[Iin]])</f>
        <v>10.173501879056953</v>
      </c>
      <c r="AL515" t="str">
        <f>EffortOutcomesAG0[[#This Row],[WARDS]]&amp;EffortOutcomesAG0[[#This Row],[Role]]&amp;EffortOutcomesAG0[[#This Row],[Shifts]]</f>
        <v>BANKCERT4NIGHT</v>
      </c>
    </row>
    <row r="516" spans="2:38" x14ac:dyDescent="0.25">
      <c r="B516" s="8">
        <f>IF(EffortOutcomesAG0[[#This Row],[Apn]]=0,10,LOG(EffortOutcomesAG0[[#This Row],[Apn]]))</f>
        <v>10</v>
      </c>
      <c r="C516" s="8">
        <f>IF(EffortOutcomesAG0[[#This Row],[Ein]]=0,10,LOG(EffortOutcomesAG0[[#This Row],[Ein]]))</f>
        <v>10</v>
      </c>
      <c r="D516" s="8">
        <f>IF(EffortOutcomesAG0[[#This Row],[Iin]]=0,10,LOG(EffortOutcomesAG0[[#This Row],[Iin]]))</f>
        <v>10</v>
      </c>
      <c r="E516" s="8">
        <f>Kx-EffortOutcomesAG0[[#This Row],[Xp]]</f>
        <v>-10</v>
      </c>
      <c r="F516" s="8">
        <f>Ky-EffortOutcomesAG0[[#This Row],[Yp]]</f>
        <v>-11</v>
      </c>
      <c r="G516" s="8">
        <f>Kz-EffortOutcomesAG0[[#This Row],[Zp]]</f>
        <v>-9</v>
      </c>
      <c r="H516" s="8">
        <f>EffortOutcomesAG0[[#This Row],[Kpy]]*KSc-EffortOutcomesAG0[[#This Row],[KPz]]*KSb</f>
        <v>20</v>
      </c>
      <c r="I516" s="8">
        <f>-1*(EffortOutcomesAG0[[#This Row],[KPx]]*KSc-EffortOutcomesAG0[[#This Row],[KPz]]*KSa)</f>
        <v>-10</v>
      </c>
      <c r="J516" s="8">
        <f>(EffortOutcomesAG0[[#This Row],[KPx]]*$C$2-EffortOutcomesAG0[[#This Row],[Kpy]]*KSa)</f>
        <v>-100</v>
      </c>
      <c r="K516" s="8">
        <f>EffortOutcomesAG0[[#This Row],[Kpy]]*KTc-EffortOutcomesAG0[[#This Row],[KPz]]*KTb</f>
        <v>2</v>
      </c>
      <c r="L516" s="8">
        <f>-1*(EffortOutcomesAG0[[#This Row],[KPx]]*KTc-EffortOutcomesAG0[[#This Row],[KPz]]*KTa)</f>
        <v>-28</v>
      </c>
      <c r="M516" s="8">
        <f>(EffortOutcomesAG0[[#This Row],[KPx]]*KTb-EffortOutcomesAG0[[#This Row],[Kpy]]*KTa)</f>
        <v>32</v>
      </c>
      <c r="N516" s="8">
        <f>-EffortOutcomesAG0[[#This Row],[Xp]]*a+EffortOutcomesAG0[[#This Row],[Yp]]*b+EffortOutcomesAG0[[#This Row],[Zp]]*c_</f>
        <v>40</v>
      </c>
      <c r="O516">
        <f>-IF(EffortOutcomesAG0[[#This Row],[Column2]]&gt;0,1,-1)*SQRT(EffortOutcomesAG0[[#This Row],[KPx''i]]^2+EffortOutcomesAG0[[#This Row],[KPx''j]]^2+EffortOutcomesAG0[[#This Row],[KPx''k]]^2)/Ksmag/Scale</f>
        <v>-72.456883730947197</v>
      </c>
      <c r="P516" s="9">
        <f>SQRT(EffortOutcomesAG0[[#This Row],[Kpy''i]]^2+EffortOutcomesAG0[[#This Row],[KPy''j]]^2+EffortOutcomesAG0[[#This Row],[KPy''k]]^2)/KTmag/Scale</f>
        <v>17.37814719698277</v>
      </c>
      <c r="Q5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6" s="14">
        <v>44874</v>
      </c>
      <c r="U516" s="9" t="s">
        <v>76</v>
      </c>
      <c r="V516" t="s">
        <v>74</v>
      </c>
      <c r="W516" t="s">
        <v>60</v>
      </c>
      <c r="X516">
        <v>0</v>
      </c>
      <c r="Y516">
        <v>0</v>
      </c>
      <c r="Z516">
        <v>0</v>
      </c>
      <c r="AJ516">
        <v>515</v>
      </c>
      <c r="AK516">
        <f>SUBTOTAL(9,EffortOutcomesAG0[[#This Row],[Allocation]:[Iin]])</f>
        <v>0</v>
      </c>
      <c r="AL516" t="str">
        <f>EffortOutcomesAG0[[#This Row],[WARDS]]&amp;EffortOutcomesAG0[[#This Row],[Role]]&amp;EffortOutcomesAG0[[#This Row],[Shifts]]</f>
        <v>OtherCERT4NIGHT</v>
      </c>
    </row>
    <row r="517" spans="2:38" x14ac:dyDescent="0.25">
      <c r="B517" s="8">
        <f>IF(EffortOutcomesAG0[[#This Row],[Apn]]=0,10,LOG(EffortOutcomesAG0[[#This Row],[Apn]]))</f>
        <v>-0.74823145862600793</v>
      </c>
      <c r="C517" s="8">
        <f>IF(EffortOutcomesAG0[[#This Row],[Ein]]=0,10,LOG(EffortOutcomesAG0[[#This Row],[Ein]]))</f>
        <v>10</v>
      </c>
      <c r="D517" s="8">
        <f>IF(EffortOutcomesAG0[[#This Row],[Iin]]=0,10,LOG(EffortOutcomesAG0[[#This Row],[Iin]]))</f>
        <v>10</v>
      </c>
      <c r="E517" s="8">
        <f>Kx-EffortOutcomesAG0[[#This Row],[Xp]]</f>
        <v>0.74823145862600793</v>
      </c>
      <c r="F517" s="8">
        <f>Ky-EffortOutcomesAG0[[#This Row],[Yp]]</f>
        <v>-11</v>
      </c>
      <c r="G517" s="8">
        <f>Kz-EffortOutcomesAG0[[#This Row],[Zp]]</f>
        <v>-9</v>
      </c>
      <c r="H517" s="8">
        <f>EffortOutcomesAG0[[#This Row],[Kpy]]*KSc-EffortOutcomesAG0[[#This Row],[KPz]]*KSb</f>
        <v>20</v>
      </c>
      <c r="I517" s="8">
        <f>-1*(EffortOutcomesAG0[[#This Row],[KPx]]*KSc-EffortOutcomesAG0[[#This Row],[KPz]]*KSa)</f>
        <v>0.74823145862600793</v>
      </c>
      <c r="J517" s="8">
        <f>(EffortOutcomesAG0[[#This Row],[KPx]]*$C$2-EffortOutcomesAG0[[#This Row],[Kpy]]*KSa)</f>
        <v>7.4823145862600793</v>
      </c>
      <c r="K517" s="8">
        <f>EffortOutcomesAG0[[#This Row],[Kpy]]*KTc-EffortOutcomesAG0[[#This Row],[KPz]]*KTb</f>
        <v>2</v>
      </c>
      <c r="L517" s="8">
        <f>-1*(EffortOutcomesAG0[[#This Row],[KPx]]*KTc-EffortOutcomesAG0[[#This Row],[KPz]]*KTa)</f>
        <v>-17.251768541373991</v>
      </c>
      <c r="M517" s="8">
        <f>(EffortOutcomesAG0[[#This Row],[KPx]]*KTb-EffortOutcomesAG0[[#This Row],[Kpy]]*KTa)</f>
        <v>21.251768541373991</v>
      </c>
      <c r="N517" s="8">
        <f>-EffortOutcomesAG0[[#This Row],[Xp]]*a+EffortOutcomesAG0[[#This Row],[Yp]]*b+EffortOutcomesAG0[[#This Row],[Zp]]*c_</f>
        <v>40</v>
      </c>
      <c r="O517">
        <f>-IF(EffortOutcomesAG0[[#This Row],[Column2]]&gt;0,1,-1)*SQRT(EffortOutcomesAG0[[#This Row],[KPx''i]]^2+EffortOutcomesAG0[[#This Row],[KPx''j]]^2+EffortOutcomesAG0[[#This Row],[KPx''k]]^2)/Ksmag/Scale</f>
        <v>-15.108687598256804</v>
      </c>
      <c r="P517" s="9">
        <f>SQRT(EffortOutcomesAG0[[#This Row],[Kpy''i]]^2+EffortOutcomesAG0[[#This Row],[KPy''j]]^2+EffortOutcomesAG0[[#This Row],[KPy''k]]^2)/KTmag/Scale</f>
        <v>11.204620951057608</v>
      </c>
      <c r="Q5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7" s="14">
        <v>44874</v>
      </c>
      <c r="U517" s="9" t="s">
        <v>57</v>
      </c>
      <c r="V517" t="s">
        <v>74</v>
      </c>
      <c r="W517" t="s">
        <v>60</v>
      </c>
      <c r="X517">
        <v>0</v>
      </c>
      <c r="Y517">
        <v>0.33333333333333331</v>
      </c>
      <c r="Z517">
        <v>5.9517857142857143E-2</v>
      </c>
      <c r="AA517">
        <v>0.17855357142857145</v>
      </c>
      <c r="AB517">
        <v>0.26783035714285713</v>
      </c>
      <c r="AC517">
        <v>0</v>
      </c>
      <c r="AD517">
        <v>3.7337067040037337</v>
      </c>
      <c r="AE517">
        <v>5.6005600560055999</v>
      </c>
      <c r="AF517">
        <v>0</v>
      </c>
      <c r="AJ517">
        <v>516</v>
      </c>
      <c r="AK517">
        <f>SUBTOTAL(9,EffortOutcomesAG0[[#This Row],[Allocation]:[Iin]])</f>
        <v>10.173501879056953</v>
      </c>
      <c r="AL517" t="str">
        <f>EffortOutcomesAG0[[#This Row],[WARDS]]&amp;EffortOutcomesAG0[[#This Row],[Role]]&amp;EffortOutcomesAG0[[#This Row],[Shifts]]</f>
        <v>WATTCERT4NIGHT</v>
      </c>
    </row>
    <row r="518" spans="2:38" x14ac:dyDescent="0.25">
      <c r="B518" s="8">
        <f>IF(EffortOutcomesAG0[[#This Row],[Apn]]=0,10,LOG(EffortOutcomesAG0[[#This Row],[Apn]]))</f>
        <v>-0.74823145862600793</v>
      </c>
      <c r="C518" s="8">
        <f>IF(EffortOutcomesAG0[[#This Row],[Ein]]=0,10,LOG(EffortOutcomesAG0[[#This Row],[Ein]]))</f>
        <v>10</v>
      </c>
      <c r="D518" s="8">
        <f>IF(EffortOutcomesAG0[[#This Row],[Iin]]=0,10,LOG(EffortOutcomesAG0[[#This Row],[Iin]]))</f>
        <v>10</v>
      </c>
      <c r="E518" s="8">
        <f>Kx-EffortOutcomesAG0[[#This Row],[Xp]]</f>
        <v>0.74823145862600793</v>
      </c>
      <c r="F518" s="8">
        <f>Ky-EffortOutcomesAG0[[#This Row],[Yp]]</f>
        <v>-11</v>
      </c>
      <c r="G518" s="8">
        <f>Kz-EffortOutcomesAG0[[#This Row],[Zp]]</f>
        <v>-9</v>
      </c>
      <c r="H518" s="8">
        <f>EffortOutcomesAG0[[#This Row],[Kpy]]*KSc-EffortOutcomesAG0[[#This Row],[KPz]]*KSb</f>
        <v>20</v>
      </c>
      <c r="I518" s="8">
        <f>-1*(EffortOutcomesAG0[[#This Row],[KPx]]*KSc-EffortOutcomesAG0[[#This Row],[KPz]]*KSa)</f>
        <v>0.74823145862600793</v>
      </c>
      <c r="J518" s="8">
        <f>(EffortOutcomesAG0[[#This Row],[KPx]]*$C$2-EffortOutcomesAG0[[#This Row],[Kpy]]*KSa)</f>
        <v>7.4823145862600793</v>
      </c>
      <c r="K518" s="8">
        <f>EffortOutcomesAG0[[#This Row],[Kpy]]*KTc-EffortOutcomesAG0[[#This Row],[KPz]]*KTb</f>
        <v>2</v>
      </c>
      <c r="L518" s="8">
        <f>-1*(EffortOutcomesAG0[[#This Row],[KPx]]*KTc-EffortOutcomesAG0[[#This Row],[KPz]]*KTa)</f>
        <v>-17.251768541373991</v>
      </c>
      <c r="M518" s="8">
        <f>(EffortOutcomesAG0[[#This Row],[KPx]]*KTb-EffortOutcomesAG0[[#This Row],[Kpy]]*KTa)</f>
        <v>21.251768541373991</v>
      </c>
      <c r="N518" s="8">
        <f>-EffortOutcomesAG0[[#This Row],[Xp]]*a+EffortOutcomesAG0[[#This Row],[Yp]]*b+EffortOutcomesAG0[[#This Row],[Zp]]*c_</f>
        <v>40</v>
      </c>
      <c r="O518">
        <f>-IF(EffortOutcomesAG0[[#This Row],[Column2]]&gt;0,1,-1)*SQRT(EffortOutcomesAG0[[#This Row],[KPx''i]]^2+EffortOutcomesAG0[[#This Row],[KPx''j]]^2+EffortOutcomesAG0[[#This Row],[KPx''k]]^2)/Ksmag/Scale</f>
        <v>-15.108687598256804</v>
      </c>
      <c r="P518" s="9">
        <f>SQRT(EffortOutcomesAG0[[#This Row],[Kpy''i]]^2+EffortOutcomesAG0[[#This Row],[KPy''j]]^2+EffortOutcomesAG0[[#This Row],[KPy''k]]^2)/KTmag/Scale</f>
        <v>11.204620951057608</v>
      </c>
      <c r="Q5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8" s="14">
        <v>44875</v>
      </c>
      <c r="U518" s="9" t="s">
        <v>57</v>
      </c>
      <c r="V518" t="s">
        <v>74</v>
      </c>
      <c r="W518" t="s">
        <v>60</v>
      </c>
      <c r="X518">
        <v>0</v>
      </c>
      <c r="Y518">
        <v>0.33333333333333331</v>
      </c>
      <c r="Z518">
        <v>5.9517857142857143E-2</v>
      </c>
      <c r="AA518">
        <v>0.17855357142857145</v>
      </c>
      <c r="AB518">
        <v>0.26783035714285713</v>
      </c>
      <c r="AC518">
        <v>0</v>
      </c>
      <c r="AD518">
        <v>3.7337067040037337</v>
      </c>
      <c r="AE518">
        <v>5.6005600560055999</v>
      </c>
      <c r="AF518">
        <v>0</v>
      </c>
      <c r="AJ518">
        <v>517</v>
      </c>
      <c r="AK518">
        <f>SUBTOTAL(9,EffortOutcomesAG0[[#This Row],[Allocation]:[Iin]])</f>
        <v>10.173501879056953</v>
      </c>
      <c r="AL518" t="str">
        <f>EffortOutcomesAG0[[#This Row],[WARDS]]&amp;EffortOutcomesAG0[[#This Row],[Role]]&amp;EffortOutcomesAG0[[#This Row],[Shifts]]</f>
        <v>WATTCERT4NIGHT</v>
      </c>
    </row>
    <row r="519" spans="2:38" x14ac:dyDescent="0.25">
      <c r="B519" s="8">
        <f>IF(EffortOutcomesAG0[[#This Row],[Apn]]=0,10,LOG(EffortOutcomesAG0[[#This Row],[Apn]]))</f>
        <v>-0.74823145862600793</v>
      </c>
      <c r="C519" s="8">
        <f>IF(EffortOutcomesAG0[[#This Row],[Ein]]=0,10,LOG(EffortOutcomesAG0[[#This Row],[Ein]]))</f>
        <v>10</v>
      </c>
      <c r="D519" s="8">
        <f>IF(EffortOutcomesAG0[[#This Row],[Iin]]=0,10,LOG(EffortOutcomesAG0[[#This Row],[Iin]]))</f>
        <v>10</v>
      </c>
      <c r="E519" s="8">
        <f>Kx-EffortOutcomesAG0[[#This Row],[Xp]]</f>
        <v>0.74823145862600793</v>
      </c>
      <c r="F519" s="8">
        <f>Ky-EffortOutcomesAG0[[#This Row],[Yp]]</f>
        <v>-11</v>
      </c>
      <c r="G519" s="8">
        <f>Kz-EffortOutcomesAG0[[#This Row],[Zp]]</f>
        <v>-9</v>
      </c>
      <c r="H519" s="8">
        <f>EffortOutcomesAG0[[#This Row],[Kpy]]*KSc-EffortOutcomesAG0[[#This Row],[KPz]]*KSb</f>
        <v>20</v>
      </c>
      <c r="I519" s="8">
        <f>-1*(EffortOutcomesAG0[[#This Row],[KPx]]*KSc-EffortOutcomesAG0[[#This Row],[KPz]]*KSa)</f>
        <v>0.74823145862600793</v>
      </c>
      <c r="J519" s="8">
        <f>(EffortOutcomesAG0[[#This Row],[KPx]]*$C$2-EffortOutcomesAG0[[#This Row],[Kpy]]*KSa)</f>
        <v>7.4823145862600793</v>
      </c>
      <c r="K519" s="8">
        <f>EffortOutcomesAG0[[#This Row],[Kpy]]*KTc-EffortOutcomesAG0[[#This Row],[KPz]]*KTb</f>
        <v>2</v>
      </c>
      <c r="L519" s="8">
        <f>-1*(EffortOutcomesAG0[[#This Row],[KPx]]*KTc-EffortOutcomesAG0[[#This Row],[KPz]]*KTa)</f>
        <v>-17.251768541373991</v>
      </c>
      <c r="M519" s="8">
        <f>(EffortOutcomesAG0[[#This Row],[KPx]]*KTb-EffortOutcomesAG0[[#This Row],[Kpy]]*KTa)</f>
        <v>21.251768541373991</v>
      </c>
      <c r="N519" s="8">
        <f>-EffortOutcomesAG0[[#This Row],[Xp]]*a+EffortOutcomesAG0[[#This Row],[Yp]]*b+EffortOutcomesAG0[[#This Row],[Zp]]*c_</f>
        <v>40</v>
      </c>
      <c r="O519">
        <f>-IF(EffortOutcomesAG0[[#This Row],[Column2]]&gt;0,1,-1)*SQRT(EffortOutcomesAG0[[#This Row],[KPx''i]]^2+EffortOutcomesAG0[[#This Row],[KPx''j]]^2+EffortOutcomesAG0[[#This Row],[KPx''k]]^2)/Ksmag/Scale</f>
        <v>-15.108687598256804</v>
      </c>
      <c r="P519" s="9">
        <f>SQRT(EffortOutcomesAG0[[#This Row],[Kpy''i]]^2+EffortOutcomesAG0[[#This Row],[KPy''j]]^2+EffortOutcomesAG0[[#This Row],[KPy''k]]^2)/KTmag/Scale</f>
        <v>11.204620951057608</v>
      </c>
      <c r="Q5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9" s="14">
        <v>44875</v>
      </c>
      <c r="U519" s="9" t="s">
        <v>58</v>
      </c>
      <c r="V519" t="s">
        <v>74</v>
      </c>
      <c r="W519" t="s">
        <v>60</v>
      </c>
      <c r="X519">
        <v>0</v>
      </c>
      <c r="Y519">
        <v>0.33333333333333331</v>
      </c>
      <c r="Z519">
        <v>5.9517857142857143E-2</v>
      </c>
      <c r="AA519">
        <v>0.17855357142857145</v>
      </c>
      <c r="AB519">
        <v>0.26783035714285713</v>
      </c>
      <c r="AC519">
        <v>0</v>
      </c>
      <c r="AD519">
        <v>3.7337067040037337</v>
      </c>
      <c r="AE519">
        <v>5.6005600560055999</v>
      </c>
      <c r="AF519">
        <v>0</v>
      </c>
      <c r="AJ519">
        <v>518</v>
      </c>
      <c r="AK519">
        <f>SUBTOTAL(9,EffortOutcomesAG0[[#This Row],[Allocation]:[Iin]])</f>
        <v>10.173501879056953</v>
      </c>
      <c r="AL519" t="str">
        <f>EffortOutcomesAG0[[#This Row],[WARDS]]&amp;EffortOutcomesAG0[[#This Row],[Role]]&amp;EffortOutcomesAG0[[#This Row],[Shifts]]</f>
        <v>WARACERT4NIGHT</v>
      </c>
    </row>
    <row r="520" spans="2:38" x14ac:dyDescent="0.25">
      <c r="B520" s="8">
        <f>IF(EffortOutcomesAG0[[#This Row],[Apn]]=0,10,LOG(EffortOutcomesAG0[[#This Row],[Apn]]))</f>
        <v>-0.74823145862600793</v>
      </c>
      <c r="C520" s="8">
        <f>IF(EffortOutcomesAG0[[#This Row],[Ein]]=0,10,LOG(EffortOutcomesAG0[[#This Row],[Ein]]))</f>
        <v>10</v>
      </c>
      <c r="D520" s="8">
        <f>IF(EffortOutcomesAG0[[#This Row],[Iin]]=0,10,LOG(EffortOutcomesAG0[[#This Row],[Iin]]))</f>
        <v>10</v>
      </c>
      <c r="E520" s="8">
        <f>Kx-EffortOutcomesAG0[[#This Row],[Xp]]</f>
        <v>0.74823145862600793</v>
      </c>
      <c r="F520" s="8">
        <f>Ky-EffortOutcomesAG0[[#This Row],[Yp]]</f>
        <v>-11</v>
      </c>
      <c r="G520" s="8">
        <f>Kz-EffortOutcomesAG0[[#This Row],[Zp]]</f>
        <v>-9</v>
      </c>
      <c r="H520" s="8">
        <f>EffortOutcomesAG0[[#This Row],[Kpy]]*KSc-EffortOutcomesAG0[[#This Row],[KPz]]*KSb</f>
        <v>20</v>
      </c>
      <c r="I520" s="8">
        <f>-1*(EffortOutcomesAG0[[#This Row],[KPx]]*KSc-EffortOutcomesAG0[[#This Row],[KPz]]*KSa)</f>
        <v>0.74823145862600793</v>
      </c>
      <c r="J520" s="8">
        <f>(EffortOutcomesAG0[[#This Row],[KPx]]*$C$2-EffortOutcomesAG0[[#This Row],[Kpy]]*KSa)</f>
        <v>7.4823145862600793</v>
      </c>
      <c r="K520" s="8">
        <f>EffortOutcomesAG0[[#This Row],[Kpy]]*KTc-EffortOutcomesAG0[[#This Row],[KPz]]*KTb</f>
        <v>2</v>
      </c>
      <c r="L520" s="8">
        <f>-1*(EffortOutcomesAG0[[#This Row],[KPx]]*KTc-EffortOutcomesAG0[[#This Row],[KPz]]*KTa)</f>
        <v>-17.251768541373991</v>
      </c>
      <c r="M520" s="8">
        <f>(EffortOutcomesAG0[[#This Row],[KPx]]*KTb-EffortOutcomesAG0[[#This Row],[Kpy]]*KTa)</f>
        <v>21.251768541373991</v>
      </c>
      <c r="N520" s="8">
        <f>-EffortOutcomesAG0[[#This Row],[Xp]]*a+EffortOutcomesAG0[[#This Row],[Yp]]*b+EffortOutcomesAG0[[#This Row],[Zp]]*c_</f>
        <v>40</v>
      </c>
      <c r="O520">
        <f>-IF(EffortOutcomesAG0[[#This Row],[Column2]]&gt;0,1,-1)*SQRT(EffortOutcomesAG0[[#This Row],[KPx''i]]^2+EffortOutcomesAG0[[#This Row],[KPx''j]]^2+EffortOutcomesAG0[[#This Row],[KPx''k]]^2)/Ksmag/Scale</f>
        <v>-15.108687598256804</v>
      </c>
      <c r="P520" s="9">
        <f>SQRT(EffortOutcomesAG0[[#This Row],[Kpy''i]]^2+EffortOutcomesAG0[[#This Row],[KPy''j]]^2+EffortOutcomesAG0[[#This Row],[KPy''k]]^2)/KTmag/Scale</f>
        <v>11.204620951057608</v>
      </c>
      <c r="Q5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0" s="14">
        <v>44875</v>
      </c>
      <c r="U520" s="9" t="s">
        <v>54</v>
      </c>
      <c r="V520" t="s">
        <v>74</v>
      </c>
      <c r="W520" t="s">
        <v>60</v>
      </c>
      <c r="X520">
        <v>0</v>
      </c>
      <c r="Y520">
        <v>0.33333333333333331</v>
      </c>
      <c r="Z520">
        <v>5.9517857142857143E-2</v>
      </c>
      <c r="AA520">
        <v>0.17855357142857145</v>
      </c>
      <c r="AB520">
        <v>0.26783035714285713</v>
      </c>
      <c r="AC520">
        <v>0</v>
      </c>
      <c r="AD520">
        <v>3.7337067040037337</v>
      </c>
      <c r="AE520">
        <v>5.6005600560055999</v>
      </c>
      <c r="AF520">
        <v>0</v>
      </c>
      <c r="AJ520">
        <v>519</v>
      </c>
      <c r="AK520">
        <f>SUBTOTAL(9,EffortOutcomesAG0[[#This Row],[Allocation]:[Iin]])</f>
        <v>10.173501879056953</v>
      </c>
      <c r="AL520" t="str">
        <f>EffortOutcomesAG0[[#This Row],[WARDS]]&amp;EffortOutcomesAG0[[#This Row],[Role]]&amp;EffortOutcomesAG0[[#This Row],[Shifts]]</f>
        <v>BANKCERT4NIGHT</v>
      </c>
    </row>
    <row r="521" spans="2:38" x14ac:dyDescent="0.25">
      <c r="B521" s="8">
        <f>IF(EffortOutcomesAG0[[#This Row],[Apn]]=0,10,LOG(EffortOutcomesAG0[[#This Row],[Apn]]))</f>
        <v>10</v>
      </c>
      <c r="C521" s="8">
        <f>IF(EffortOutcomesAG0[[#This Row],[Ein]]=0,10,LOG(EffortOutcomesAG0[[#This Row],[Ein]]))</f>
        <v>10</v>
      </c>
      <c r="D521" s="8">
        <f>IF(EffortOutcomesAG0[[#This Row],[Iin]]=0,10,LOG(EffortOutcomesAG0[[#This Row],[Iin]]))</f>
        <v>10</v>
      </c>
      <c r="E521" s="8">
        <f>Kx-EffortOutcomesAG0[[#This Row],[Xp]]</f>
        <v>-10</v>
      </c>
      <c r="F521" s="8">
        <f>Ky-EffortOutcomesAG0[[#This Row],[Yp]]</f>
        <v>-11</v>
      </c>
      <c r="G521" s="8">
        <f>Kz-EffortOutcomesAG0[[#This Row],[Zp]]</f>
        <v>-9</v>
      </c>
      <c r="H521" s="8">
        <f>EffortOutcomesAG0[[#This Row],[Kpy]]*KSc-EffortOutcomesAG0[[#This Row],[KPz]]*KSb</f>
        <v>20</v>
      </c>
      <c r="I521" s="8">
        <f>-1*(EffortOutcomesAG0[[#This Row],[KPx]]*KSc-EffortOutcomesAG0[[#This Row],[KPz]]*KSa)</f>
        <v>-10</v>
      </c>
      <c r="J521" s="8">
        <f>(EffortOutcomesAG0[[#This Row],[KPx]]*$C$2-EffortOutcomesAG0[[#This Row],[Kpy]]*KSa)</f>
        <v>-100</v>
      </c>
      <c r="K521" s="8">
        <f>EffortOutcomesAG0[[#This Row],[Kpy]]*KTc-EffortOutcomesAG0[[#This Row],[KPz]]*KTb</f>
        <v>2</v>
      </c>
      <c r="L521" s="8">
        <f>-1*(EffortOutcomesAG0[[#This Row],[KPx]]*KTc-EffortOutcomesAG0[[#This Row],[KPz]]*KTa)</f>
        <v>-28</v>
      </c>
      <c r="M521" s="8">
        <f>(EffortOutcomesAG0[[#This Row],[KPx]]*KTb-EffortOutcomesAG0[[#This Row],[Kpy]]*KTa)</f>
        <v>32</v>
      </c>
      <c r="N521" s="8">
        <f>-EffortOutcomesAG0[[#This Row],[Xp]]*a+EffortOutcomesAG0[[#This Row],[Yp]]*b+EffortOutcomesAG0[[#This Row],[Zp]]*c_</f>
        <v>40</v>
      </c>
      <c r="O521">
        <f>-IF(EffortOutcomesAG0[[#This Row],[Column2]]&gt;0,1,-1)*SQRT(EffortOutcomesAG0[[#This Row],[KPx''i]]^2+EffortOutcomesAG0[[#This Row],[KPx''j]]^2+EffortOutcomesAG0[[#This Row],[KPx''k]]^2)/Ksmag/Scale</f>
        <v>-72.456883730947197</v>
      </c>
      <c r="P521" s="9">
        <f>SQRT(EffortOutcomesAG0[[#This Row],[Kpy''i]]^2+EffortOutcomesAG0[[#This Row],[KPy''j]]^2+EffortOutcomesAG0[[#This Row],[KPy''k]]^2)/KTmag/Scale</f>
        <v>17.37814719698277</v>
      </c>
      <c r="Q5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1" s="14">
        <v>44875</v>
      </c>
      <c r="U521" s="9" t="s">
        <v>76</v>
      </c>
      <c r="V521" t="s">
        <v>74</v>
      </c>
      <c r="W521" t="s">
        <v>60</v>
      </c>
      <c r="X521">
        <v>0</v>
      </c>
      <c r="Y521">
        <v>0</v>
      </c>
      <c r="Z521">
        <v>0</v>
      </c>
      <c r="AJ521">
        <v>520</v>
      </c>
      <c r="AK521">
        <f>SUBTOTAL(9,EffortOutcomesAG0[[#This Row],[Allocation]:[Iin]])</f>
        <v>0</v>
      </c>
      <c r="AL521" t="str">
        <f>EffortOutcomesAG0[[#This Row],[WARDS]]&amp;EffortOutcomesAG0[[#This Row],[Role]]&amp;EffortOutcomesAG0[[#This Row],[Shifts]]</f>
        <v>OtherCERT4NIGHT</v>
      </c>
    </row>
    <row r="522" spans="2:38" x14ac:dyDescent="0.25">
      <c r="B522" s="8">
        <f>IF(EffortOutcomesAG0[[#This Row],[Apn]]=0,10,LOG(EffortOutcomesAG0[[#This Row],[Apn]]))</f>
        <v>10</v>
      </c>
      <c r="C522" s="8">
        <f>IF(EffortOutcomesAG0[[#This Row],[Ein]]=0,10,LOG(EffortOutcomesAG0[[#This Row],[Ein]]))</f>
        <v>10</v>
      </c>
      <c r="D522" s="8">
        <f>IF(EffortOutcomesAG0[[#This Row],[Iin]]=0,10,LOG(EffortOutcomesAG0[[#This Row],[Iin]]))</f>
        <v>10</v>
      </c>
      <c r="E522" s="8">
        <f>Kx-EffortOutcomesAG0[[#This Row],[Xp]]</f>
        <v>-10</v>
      </c>
      <c r="F522" s="8">
        <f>Ky-EffortOutcomesAG0[[#This Row],[Yp]]</f>
        <v>-11</v>
      </c>
      <c r="G522" s="8">
        <f>Kz-EffortOutcomesAG0[[#This Row],[Zp]]</f>
        <v>-9</v>
      </c>
      <c r="H522" s="8">
        <f>EffortOutcomesAG0[[#This Row],[Kpy]]*KSc-EffortOutcomesAG0[[#This Row],[KPz]]*KSb</f>
        <v>20</v>
      </c>
      <c r="I522" s="8">
        <f>-1*(EffortOutcomesAG0[[#This Row],[KPx]]*KSc-EffortOutcomesAG0[[#This Row],[KPz]]*KSa)</f>
        <v>-10</v>
      </c>
      <c r="J522" s="8">
        <f>(EffortOutcomesAG0[[#This Row],[KPx]]*$C$2-EffortOutcomesAG0[[#This Row],[Kpy]]*KSa)</f>
        <v>-100</v>
      </c>
      <c r="K522" s="8">
        <f>EffortOutcomesAG0[[#This Row],[Kpy]]*KTc-EffortOutcomesAG0[[#This Row],[KPz]]*KTb</f>
        <v>2</v>
      </c>
      <c r="L522" s="8">
        <f>-1*(EffortOutcomesAG0[[#This Row],[KPx]]*KTc-EffortOutcomesAG0[[#This Row],[KPz]]*KTa)</f>
        <v>-28</v>
      </c>
      <c r="M522" s="8">
        <f>(EffortOutcomesAG0[[#This Row],[KPx]]*KTb-EffortOutcomesAG0[[#This Row],[Kpy]]*KTa)</f>
        <v>32</v>
      </c>
      <c r="N522" s="8">
        <f>-EffortOutcomesAG0[[#This Row],[Xp]]*a+EffortOutcomesAG0[[#This Row],[Yp]]*b+EffortOutcomesAG0[[#This Row],[Zp]]*c_</f>
        <v>40</v>
      </c>
      <c r="O522">
        <f>-IF(EffortOutcomesAG0[[#This Row],[Column2]]&gt;0,1,-1)*SQRT(EffortOutcomesAG0[[#This Row],[KPx''i]]^2+EffortOutcomesAG0[[#This Row],[KPx''j]]^2+EffortOutcomesAG0[[#This Row],[KPx''k]]^2)/Ksmag/Scale</f>
        <v>-72.456883730947197</v>
      </c>
      <c r="P522" s="9">
        <f>SQRT(EffortOutcomesAG0[[#This Row],[Kpy''i]]^2+EffortOutcomesAG0[[#This Row],[KPy''j]]^2+EffortOutcomesAG0[[#This Row],[KPy''k]]^2)/KTmag/Scale</f>
        <v>17.37814719698277</v>
      </c>
      <c r="Q5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2" s="14">
        <v>44876</v>
      </c>
      <c r="U522" s="9" t="s">
        <v>76</v>
      </c>
      <c r="V522" t="s">
        <v>74</v>
      </c>
      <c r="W522" t="s">
        <v>60</v>
      </c>
      <c r="X522">
        <v>0</v>
      </c>
      <c r="Y522">
        <v>0</v>
      </c>
      <c r="Z522">
        <v>0</v>
      </c>
      <c r="AJ522">
        <v>521</v>
      </c>
      <c r="AK522">
        <f>SUBTOTAL(9,EffortOutcomesAG0[[#This Row],[Allocation]:[Iin]])</f>
        <v>0</v>
      </c>
      <c r="AL522" t="str">
        <f>EffortOutcomesAG0[[#This Row],[WARDS]]&amp;EffortOutcomesAG0[[#This Row],[Role]]&amp;EffortOutcomesAG0[[#This Row],[Shifts]]</f>
        <v>OtherCERT4NIGHT</v>
      </c>
    </row>
    <row r="523" spans="2:38" x14ac:dyDescent="0.25">
      <c r="B523" s="8">
        <f>IF(EffortOutcomesAG0[[#This Row],[Apn]]=0,10,LOG(EffortOutcomesAG0[[#This Row],[Apn]]))</f>
        <v>-0.27111020390634549</v>
      </c>
      <c r="C523" s="8">
        <f>IF(EffortOutcomesAG0[[#This Row],[Ein]]=0,10,LOG(EffortOutcomesAG0[[#This Row],[Ein]]))</f>
        <v>10</v>
      </c>
      <c r="D523" s="8">
        <f>IF(EffortOutcomesAG0[[#This Row],[Iin]]=0,10,LOG(EffortOutcomesAG0[[#This Row],[Iin]]))</f>
        <v>10</v>
      </c>
      <c r="E523" s="8">
        <f>Kx-EffortOutcomesAG0[[#This Row],[Xp]]</f>
        <v>0.27111020390634549</v>
      </c>
      <c r="F523" s="8">
        <f>Ky-EffortOutcomesAG0[[#This Row],[Yp]]</f>
        <v>-11</v>
      </c>
      <c r="G523" s="8">
        <f>Kz-EffortOutcomesAG0[[#This Row],[Zp]]</f>
        <v>-9</v>
      </c>
      <c r="H523" s="8">
        <f>EffortOutcomesAG0[[#This Row],[Kpy]]*KSc-EffortOutcomesAG0[[#This Row],[KPz]]*KSb</f>
        <v>20</v>
      </c>
      <c r="I523" s="8">
        <f>-1*(EffortOutcomesAG0[[#This Row],[KPx]]*KSc-EffortOutcomesAG0[[#This Row],[KPz]]*KSa)</f>
        <v>0.27111020390634549</v>
      </c>
      <c r="J523" s="8">
        <f>(EffortOutcomesAG0[[#This Row],[KPx]]*$C$2-EffortOutcomesAG0[[#This Row],[Kpy]]*KSa)</f>
        <v>2.711102039063455</v>
      </c>
      <c r="K523" s="8">
        <f>EffortOutcomesAG0[[#This Row],[Kpy]]*KTc-EffortOutcomesAG0[[#This Row],[KPz]]*KTb</f>
        <v>2</v>
      </c>
      <c r="L523" s="8">
        <f>-1*(EffortOutcomesAG0[[#This Row],[KPx]]*KTc-EffortOutcomesAG0[[#This Row],[KPz]]*KTa)</f>
        <v>-17.728889796093654</v>
      </c>
      <c r="M523" s="8">
        <f>(EffortOutcomesAG0[[#This Row],[KPx]]*KTb-EffortOutcomesAG0[[#This Row],[Kpy]]*KTa)</f>
        <v>21.728889796093654</v>
      </c>
      <c r="N523" s="8">
        <f>-EffortOutcomesAG0[[#This Row],[Xp]]*a+EffortOutcomesAG0[[#This Row],[Yp]]*b+EffortOutcomesAG0[[#This Row],[Zp]]*c_</f>
        <v>40</v>
      </c>
      <c r="O523">
        <f>-IF(EffortOutcomesAG0[[#This Row],[Column2]]&gt;0,1,-1)*SQRT(EffortOutcomesAG0[[#This Row],[KPx''i]]^2+EffortOutcomesAG0[[#This Row],[KPx''j]]^2+EffortOutcomesAG0[[#This Row],[KPx''k]]^2)/Ksmag/Scale</f>
        <v>-14.272763835516864</v>
      </c>
      <c r="P523" s="9">
        <f>SQRT(EffortOutcomesAG0[[#This Row],[Kpy''i]]^2+EffortOutcomesAG0[[#This Row],[KPy''j]]^2+EffortOutcomesAG0[[#This Row],[KPy''k]]^2)/KTmag/Scale</f>
        <v>11.477936698820749</v>
      </c>
      <c r="Q5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3" s="14">
        <v>44876</v>
      </c>
      <c r="U523" s="9" t="s">
        <v>57</v>
      </c>
      <c r="V523" t="s">
        <v>74</v>
      </c>
      <c r="W523" t="s">
        <v>60</v>
      </c>
      <c r="X523">
        <v>0</v>
      </c>
      <c r="Y523">
        <v>0.33333333333333331</v>
      </c>
      <c r="Z523">
        <v>0.17855357142857142</v>
      </c>
      <c r="AA523">
        <v>0.53566071428571427</v>
      </c>
      <c r="AB523">
        <v>0.80349107142857146</v>
      </c>
      <c r="AC523">
        <v>0</v>
      </c>
      <c r="AD523">
        <v>1.244568901334578</v>
      </c>
      <c r="AE523">
        <v>1.8668533520018669</v>
      </c>
      <c r="AF523">
        <v>0</v>
      </c>
      <c r="AJ523">
        <v>522</v>
      </c>
      <c r="AK523">
        <f>SUBTOTAL(9,EffortOutcomesAG0[[#This Row],[Allocation]:[Iin]])</f>
        <v>4.9624609438126353</v>
      </c>
      <c r="AL523" t="str">
        <f>EffortOutcomesAG0[[#This Row],[WARDS]]&amp;EffortOutcomesAG0[[#This Row],[Role]]&amp;EffortOutcomesAG0[[#This Row],[Shifts]]</f>
        <v>WATTCERT4NIGHT</v>
      </c>
    </row>
    <row r="524" spans="2:38" x14ac:dyDescent="0.25">
      <c r="B524" s="8">
        <f>IF(EffortOutcomesAG0[[#This Row],[Apn]]=0,10,LOG(EffortOutcomesAG0[[#This Row],[Apn]]))</f>
        <v>-0.27111020390634549</v>
      </c>
      <c r="C524" s="8">
        <f>IF(EffortOutcomesAG0[[#This Row],[Ein]]=0,10,LOG(EffortOutcomesAG0[[#This Row],[Ein]]))</f>
        <v>10</v>
      </c>
      <c r="D524" s="8">
        <f>IF(EffortOutcomesAG0[[#This Row],[Iin]]=0,10,LOG(EffortOutcomesAG0[[#This Row],[Iin]]))</f>
        <v>10</v>
      </c>
      <c r="E524" s="8">
        <f>Kx-EffortOutcomesAG0[[#This Row],[Xp]]</f>
        <v>0.27111020390634549</v>
      </c>
      <c r="F524" s="8">
        <f>Ky-EffortOutcomesAG0[[#This Row],[Yp]]</f>
        <v>-11</v>
      </c>
      <c r="G524" s="8">
        <f>Kz-EffortOutcomesAG0[[#This Row],[Zp]]</f>
        <v>-9</v>
      </c>
      <c r="H524" s="8">
        <f>EffortOutcomesAG0[[#This Row],[Kpy]]*KSc-EffortOutcomesAG0[[#This Row],[KPz]]*KSb</f>
        <v>20</v>
      </c>
      <c r="I524" s="8">
        <f>-1*(EffortOutcomesAG0[[#This Row],[KPx]]*KSc-EffortOutcomesAG0[[#This Row],[KPz]]*KSa)</f>
        <v>0.27111020390634549</v>
      </c>
      <c r="J524" s="8">
        <f>(EffortOutcomesAG0[[#This Row],[KPx]]*$C$2-EffortOutcomesAG0[[#This Row],[Kpy]]*KSa)</f>
        <v>2.711102039063455</v>
      </c>
      <c r="K524" s="8">
        <f>EffortOutcomesAG0[[#This Row],[Kpy]]*KTc-EffortOutcomesAG0[[#This Row],[KPz]]*KTb</f>
        <v>2</v>
      </c>
      <c r="L524" s="8">
        <f>-1*(EffortOutcomesAG0[[#This Row],[KPx]]*KTc-EffortOutcomesAG0[[#This Row],[KPz]]*KTa)</f>
        <v>-17.728889796093654</v>
      </c>
      <c r="M524" s="8">
        <f>(EffortOutcomesAG0[[#This Row],[KPx]]*KTb-EffortOutcomesAG0[[#This Row],[Kpy]]*KTa)</f>
        <v>21.728889796093654</v>
      </c>
      <c r="N524" s="8">
        <f>-EffortOutcomesAG0[[#This Row],[Xp]]*a+EffortOutcomesAG0[[#This Row],[Yp]]*b+EffortOutcomesAG0[[#This Row],[Zp]]*c_</f>
        <v>40</v>
      </c>
      <c r="O524">
        <f>-IF(EffortOutcomesAG0[[#This Row],[Column2]]&gt;0,1,-1)*SQRT(EffortOutcomesAG0[[#This Row],[KPx''i]]^2+EffortOutcomesAG0[[#This Row],[KPx''j]]^2+EffortOutcomesAG0[[#This Row],[KPx''k]]^2)/Ksmag/Scale</f>
        <v>-14.272763835516864</v>
      </c>
      <c r="P524" s="9">
        <f>SQRT(EffortOutcomesAG0[[#This Row],[Kpy''i]]^2+EffortOutcomesAG0[[#This Row],[KPy''j]]^2+EffortOutcomesAG0[[#This Row],[KPy''k]]^2)/KTmag/Scale</f>
        <v>11.477936698820749</v>
      </c>
      <c r="Q5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4" s="14">
        <v>44876</v>
      </c>
      <c r="U524" s="9" t="s">
        <v>54</v>
      </c>
      <c r="V524" t="s">
        <v>74</v>
      </c>
      <c r="W524" t="s">
        <v>60</v>
      </c>
      <c r="X524">
        <v>0</v>
      </c>
      <c r="Y524">
        <v>0.33333333333333331</v>
      </c>
      <c r="Z524">
        <v>0.17855357142857142</v>
      </c>
      <c r="AA524">
        <v>0.53566071428571427</v>
      </c>
      <c r="AB524">
        <v>0.80349107142857146</v>
      </c>
      <c r="AC524">
        <v>0</v>
      </c>
      <c r="AD524">
        <v>1.244568901334578</v>
      </c>
      <c r="AE524">
        <v>1.8668533520018669</v>
      </c>
      <c r="AF524">
        <v>0</v>
      </c>
      <c r="AJ524">
        <v>523</v>
      </c>
      <c r="AK524">
        <f>SUBTOTAL(9,EffortOutcomesAG0[[#This Row],[Allocation]:[Iin]])</f>
        <v>4.9624609438126353</v>
      </c>
      <c r="AL524" t="str">
        <f>EffortOutcomesAG0[[#This Row],[WARDS]]&amp;EffortOutcomesAG0[[#This Row],[Role]]&amp;EffortOutcomesAG0[[#This Row],[Shifts]]</f>
        <v>BANKCERT4NIGHT</v>
      </c>
    </row>
    <row r="525" spans="2:38" x14ac:dyDescent="0.25">
      <c r="B525" s="8">
        <f>IF(EffortOutcomesAG0[[#This Row],[Apn]]=0,10,LOG(EffortOutcomesAG0[[#This Row],[Apn]]))</f>
        <v>-0.27111020390634549</v>
      </c>
      <c r="C525" s="8">
        <f>IF(EffortOutcomesAG0[[#This Row],[Ein]]=0,10,LOG(EffortOutcomesAG0[[#This Row],[Ein]]))</f>
        <v>10</v>
      </c>
      <c r="D525" s="8">
        <f>IF(EffortOutcomesAG0[[#This Row],[Iin]]=0,10,LOG(EffortOutcomesAG0[[#This Row],[Iin]]))</f>
        <v>10</v>
      </c>
      <c r="E525" s="8">
        <f>Kx-EffortOutcomesAG0[[#This Row],[Xp]]</f>
        <v>0.27111020390634549</v>
      </c>
      <c r="F525" s="8">
        <f>Ky-EffortOutcomesAG0[[#This Row],[Yp]]</f>
        <v>-11</v>
      </c>
      <c r="G525" s="8">
        <f>Kz-EffortOutcomesAG0[[#This Row],[Zp]]</f>
        <v>-9</v>
      </c>
      <c r="H525" s="8">
        <f>EffortOutcomesAG0[[#This Row],[Kpy]]*KSc-EffortOutcomesAG0[[#This Row],[KPz]]*KSb</f>
        <v>20</v>
      </c>
      <c r="I525" s="8">
        <f>-1*(EffortOutcomesAG0[[#This Row],[KPx]]*KSc-EffortOutcomesAG0[[#This Row],[KPz]]*KSa)</f>
        <v>0.27111020390634549</v>
      </c>
      <c r="J525" s="8">
        <f>(EffortOutcomesAG0[[#This Row],[KPx]]*$C$2-EffortOutcomesAG0[[#This Row],[Kpy]]*KSa)</f>
        <v>2.711102039063455</v>
      </c>
      <c r="K525" s="8">
        <f>EffortOutcomesAG0[[#This Row],[Kpy]]*KTc-EffortOutcomesAG0[[#This Row],[KPz]]*KTb</f>
        <v>2</v>
      </c>
      <c r="L525" s="8">
        <f>-1*(EffortOutcomesAG0[[#This Row],[KPx]]*KTc-EffortOutcomesAG0[[#This Row],[KPz]]*KTa)</f>
        <v>-17.728889796093654</v>
      </c>
      <c r="M525" s="8">
        <f>(EffortOutcomesAG0[[#This Row],[KPx]]*KTb-EffortOutcomesAG0[[#This Row],[Kpy]]*KTa)</f>
        <v>21.728889796093654</v>
      </c>
      <c r="N525" s="8">
        <f>-EffortOutcomesAG0[[#This Row],[Xp]]*a+EffortOutcomesAG0[[#This Row],[Yp]]*b+EffortOutcomesAG0[[#This Row],[Zp]]*c_</f>
        <v>40</v>
      </c>
      <c r="O525">
        <f>-IF(EffortOutcomesAG0[[#This Row],[Column2]]&gt;0,1,-1)*SQRT(EffortOutcomesAG0[[#This Row],[KPx''i]]^2+EffortOutcomesAG0[[#This Row],[KPx''j]]^2+EffortOutcomesAG0[[#This Row],[KPx''k]]^2)/Ksmag/Scale</f>
        <v>-14.272763835516864</v>
      </c>
      <c r="P525" s="9">
        <f>SQRT(EffortOutcomesAG0[[#This Row],[Kpy''i]]^2+EffortOutcomesAG0[[#This Row],[KPy''j]]^2+EffortOutcomesAG0[[#This Row],[KPy''k]]^2)/KTmag/Scale</f>
        <v>11.477936698820749</v>
      </c>
      <c r="Q5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5" s="14">
        <v>44876</v>
      </c>
      <c r="U525" s="9" t="s">
        <v>58</v>
      </c>
      <c r="V525" t="s">
        <v>74</v>
      </c>
      <c r="W525" t="s">
        <v>60</v>
      </c>
      <c r="X525">
        <v>0</v>
      </c>
      <c r="Y525">
        <v>0.33333333333333331</v>
      </c>
      <c r="Z525">
        <v>0.17855357142857142</v>
      </c>
      <c r="AA525">
        <v>0.53566071428571427</v>
      </c>
      <c r="AB525">
        <v>0.80349107142857146</v>
      </c>
      <c r="AC525">
        <v>0</v>
      </c>
      <c r="AD525">
        <v>1.244568901334578</v>
      </c>
      <c r="AE525">
        <v>1.8668533520018669</v>
      </c>
      <c r="AF525">
        <v>0</v>
      </c>
      <c r="AJ525">
        <v>524</v>
      </c>
      <c r="AK525">
        <f>SUBTOTAL(9,EffortOutcomesAG0[[#This Row],[Allocation]:[Iin]])</f>
        <v>4.9624609438126353</v>
      </c>
      <c r="AL525" t="str">
        <f>EffortOutcomesAG0[[#This Row],[WARDS]]&amp;EffortOutcomesAG0[[#This Row],[Role]]&amp;EffortOutcomesAG0[[#This Row],[Shifts]]</f>
        <v>WARACERT4NIGHT</v>
      </c>
    </row>
    <row r="526" spans="2:38" x14ac:dyDescent="0.25">
      <c r="B526" s="8">
        <f>IF(EffortOutcomesAG0[[#This Row],[Apn]]=0,10,LOG(EffortOutcomesAG0[[#This Row],[Apn]]))</f>
        <v>0.29316122653221716</v>
      </c>
      <c r="C526" s="8">
        <f>IF(EffortOutcomesAG0[[#This Row],[Ein]]=0,10,LOG(EffortOutcomesAG0[[#This Row],[Ein]]))</f>
        <v>10</v>
      </c>
      <c r="D526" s="8">
        <f>IF(EffortOutcomesAG0[[#This Row],[Iin]]=0,10,LOG(EffortOutcomesAG0[[#This Row],[Iin]]))</f>
        <v>10</v>
      </c>
      <c r="E526" s="8">
        <f>Kx-EffortOutcomesAG0[[#This Row],[Xp]]</f>
        <v>-0.29316122653221716</v>
      </c>
      <c r="F526" s="8">
        <f>Ky-EffortOutcomesAG0[[#This Row],[Yp]]</f>
        <v>-11</v>
      </c>
      <c r="G526" s="8">
        <f>Kz-EffortOutcomesAG0[[#This Row],[Zp]]</f>
        <v>-9</v>
      </c>
      <c r="H526" s="8">
        <f>EffortOutcomesAG0[[#This Row],[Kpy]]*KSc-EffortOutcomesAG0[[#This Row],[KPz]]*KSb</f>
        <v>20</v>
      </c>
      <c r="I526" s="8">
        <f>-1*(EffortOutcomesAG0[[#This Row],[KPx]]*KSc-EffortOutcomesAG0[[#This Row],[KPz]]*KSa)</f>
        <v>-0.29316122653221716</v>
      </c>
      <c r="J526" s="8">
        <f>(EffortOutcomesAG0[[#This Row],[KPx]]*$C$2-EffortOutcomesAG0[[#This Row],[Kpy]]*KSa)</f>
        <v>-2.9316122653221717</v>
      </c>
      <c r="K526" s="8">
        <f>EffortOutcomesAG0[[#This Row],[Kpy]]*KTc-EffortOutcomesAG0[[#This Row],[KPz]]*KTb</f>
        <v>2</v>
      </c>
      <c r="L526" s="8">
        <f>-1*(EffortOutcomesAG0[[#This Row],[KPx]]*KTc-EffortOutcomesAG0[[#This Row],[KPz]]*KTa)</f>
        <v>-18.293161226532217</v>
      </c>
      <c r="M526" s="8">
        <f>(EffortOutcomesAG0[[#This Row],[KPx]]*KTb-EffortOutcomesAG0[[#This Row],[Kpy]]*KTa)</f>
        <v>22.293161226532217</v>
      </c>
      <c r="N526" s="8">
        <f>-EffortOutcomesAG0[[#This Row],[Xp]]*a+EffortOutcomesAG0[[#This Row],[Yp]]*b+EffortOutcomesAG0[[#This Row],[Zp]]*c_</f>
        <v>40</v>
      </c>
      <c r="O526">
        <f>-IF(EffortOutcomesAG0[[#This Row],[Column2]]&gt;0,1,-1)*SQRT(EffortOutcomesAG0[[#This Row],[KPx''i]]^2+EffortOutcomesAG0[[#This Row],[KPx''j]]^2+EffortOutcomesAG0[[#This Row],[KPx''k]]^2)/Ksmag/Scale</f>
        <v>-14.294759423979984</v>
      </c>
      <c r="P526" s="9">
        <f>SQRT(EffortOutcomesAG0[[#This Row],[Kpy''i]]^2+EffortOutcomesAG0[[#This Row],[KPy''j]]^2+EffortOutcomesAG0[[#This Row],[KPy''k]]^2)/KTmag/Scale</f>
        <v>11.801304907594337</v>
      </c>
      <c r="Q5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6" s="14">
        <v>44877</v>
      </c>
      <c r="U526" s="9" t="s">
        <v>58</v>
      </c>
      <c r="V526" t="s">
        <v>74</v>
      </c>
      <c r="W526" t="s">
        <v>60</v>
      </c>
      <c r="X526">
        <v>0</v>
      </c>
      <c r="Y526">
        <v>0.33333333333333331</v>
      </c>
      <c r="Z526">
        <v>0.65469642857142862</v>
      </c>
      <c r="AA526">
        <v>1.964089285714286</v>
      </c>
      <c r="AB526">
        <v>2.9461339285714292</v>
      </c>
      <c r="AC526">
        <v>0</v>
      </c>
      <c r="AD526">
        <v>0.33942788218215753</v>
      </c>
      <c r="AE526">
        <v>0.50914182327323632</v>
      </c>
      <c r="AF526">
        <v>0</v>
      </c>
      <c r="AJ526">
        <v>525</v>
      </c>
      <c r="AK526">
        <f>SUBTOTAL(9,EffortOutcomesAG0[[#This Row],[Allocation]:[Iin]])</f>
        <v>6.7468226816458703</v>
      </c>
      <c r="AL526" t="str">
        <f>EffortOutcomesAG0[[#This Row],[WARDS]]&amp;EffortOutcomesAG0[[#This Row],[Role]]&amp;EffortOutcomesAG0[[#This Row],[Shifts]]</f>
        <v>WARACERT4NIGHT</v>
      </c>
    </row>
    <row r="527" spans="2:38" x14ac:dyDescent="0.25">
      <c r="B527" s="8">
        <f>IF(EffortOutcomesAG0[[#This Row],[Apn]]=0,10,LOG(EffortOutcomesAG0[[#This Row],[Apn]]))</f>
        <v>0.29316122653221716</v>
      </c>
      <c r="C527" s="8">
        <f>IF(EffortOutcomesAG0[[#This Row],[Ein]]=0,10,LOG(EffortOutcomesAG0[[#This Row],[Ein]]))</f>
        <v>10</v>
      </c>
      <c r="D527" s="8">
        <f>IF(EffortOutcomesAG0[[#This Row],[Iin]]=0,10,LOG(EffortOutcomesAG0[[#This Row],[Iin]]))</f>
        <v>10</v>
      </c>
      <c r="E527" s="8">
        <f>Kx-EffortOutcomesAG0[[#This Row],[Xp]]</f>
        <v>-0.29316122653221716</v>
      </c>
      <c r="F527" s="8">
        <f>Ky-EffortOutcomesAG0[[#This Row],[Yp]]</f>
        <v>-11</v>
      </c>
      <c r="G527" s="8">
        <f>Kz-EffortOutcomesAG0[[#This Row],[Zp]]</f>
        <v>-9</v>
      </c>
      <c r="H527" s="8">
        <f>EffortOutcomesAG0[[#This Row],[Kpy]]*KSc-EffortOutcomesAG0[[#This Row],[KPz]]*KSb</f>
        <v>20</v>
      </c>
      <c r="I527" s="8">
        <f>-1*(EffortOutcomesAG0[[#This Row],[KPx]]*KSc-EffortOutcomesAG0[[#This Row],[KPz]]*KSa)</f>
        <v>-0.29316122653221716</v>
      </c>
      <c r="J527" s="8">
        <f>(EffortOutcomesAG0[[#This Row],[KPx]]*$C$2-EffortOutcomesAG0[[#This Row],[Kpy]]*KSa)</f>
        <v>-2.9316122653221717</v>
      </c>
      <c r="K527" s="8">
        <f>EffortOutcomesAG0[[#This Row],[Kpy]]*KTc-EffortOutcomesAG0[[#This Row],[KPz]]*KTb</f>
        <v>2</v>
      </c>
      <c r="L527" s="8">
        <f>-1*(EffortOutcomesAG0[[#This Row],[KPx]]*KTc-EffortOutcomesAG0[[#This Row],[KPz]]*KTa)</f>
        <v>-18.293161226532217</v>
      </c>
      <c r="M527" s="8">
        <f>(EffortOutcomesAG0[[#This Row],[KPx]]*KTb-EffortOutcomesAG0[[#This Row],[Kpy]]*KTa)</f>
        <v>22.293161226532217</v>
      </c>
      <c r="N527" s="8">
        <f>-EffortOutcomesAG0[[#This Row],[Xp]]*a+EffortOutcomesAG0[[#This Row],[Yp]]*b+EffortOutcomesAG0[[#This Row],[Zp]]*c_</f>
        <v>40</v>
      </c>
      <c r="O527">
        <f>-IF(EffortOutcomesAG0[[#This Row],[Column2]]&gt;0,1,-1)*SQRT(EffortOutcomesAG0[[#This Row],[KPx''i]]^2+EffortOutcomesAG0[[#This Row],[KPx''j]]^2+EffortOutcomesAG0[[#This Row],[KPx''k]]^2)/Ksmag/Scale</f>
        <v>-14.294759423979984</v>
      </c>
      <c r="P527" s="9">
        <f>SQRT(EffortOutcomesAG0[[#This Row],[Kpy''i]]^2+EffortOutcomesAG0[[#This Row],[KPy''j]]^2+EffortOutcomesAG0[[#This Row],[KPy''k]]^2)/KTmag/Scale</f>
        <v>11.801304907594337</v>
      </c>
      <c r="Q5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7" s="14">
        <v>44877</v>
      </c>
      <c r="U527" s="9" t="s">
        <v>54</v>
      </c>
      <c r="V527" t="s">
        <v>74</v>
      </c>
      <c r="W527" t="s">
        <v>60</v>
      </c>
      <c r="X527">
        <v>0</v>
      </c>
      <c r="Y527">
        <v>0.33333333333333331</v>
      </c>
      <c r="Z527">
        <v>0.65469642857142862</v>
      </c>
      <c r="AA527">
        <v>1.964089285714286</v>
      </c>
      <c r="AB527">
        <v>2.9461339285714292</v>
      </c>
      <c r="AC527">
        <v>0</v>
      </c>
      <c r="AD527">
        <v>0.33942788218215753</v>
      </c>
      <c r="AE527">
        <v>0.50914182327323632</v>
      </c>
      <c r="AF527">
        <v>0</v>
      </c>
      <c r="AJ527">
        <v>526</v>
      </c>
      <c r="AK527">
        <f>SUBTOTAL(9,EffortOutcomesAG0[[#This Row],[Allocation]:[Iin]])</f>
        <v>6.7468226816458703</v>
      </c>
      <c r="AL527" t="str">
        <f>EffortOutcomesAG0[[#This Row],[WARDS]]&amp;EffortOutcomesAG0[[#This Row],[Role]]&amp;EffortOutcomesAG0[[#This Row],[Shifts]]</f>
        <v>BANKCERT4NIGHT</v>
      </c>
    </row>
    <row r="528" spans="2:38" x14ac:dyDescent="0.25">
      <c r="B528" s="8">
        <f>IF(EffortOutcomesAG0[[#This Row],[Apn]]=0,10,LOG(EffortOutcomesAG0[[#This Row],[Apn]]))</f>
        <v>0.29316122653221716</v>
      </c>
      <c r="C528" s="8">
        <f>IF(EffortOutcomesAG0[[#This Row],[Ein]]=0,10,LOG(EffortOutcomesAG0[[#This Row],[Ein]]))</f>
        <v>10</v>
      </c>
      <c r="D528" s="8">
        <f>IF(EffortOutcomesAG0[[#This Row],[Iin]]=0,10,LOG(EffortOutcomesAG0[[#This Row],[Iin]]))</f>
        <v>10</v>
      </c>
      <c r="E528" s="8">
        <f>Kx-EffortOutcomesAG0[[#This Row],[Xp]]</f>
        <v>-0.29316122653221716</v>
      </c>
      <c r="F528" s="8">
        <f>Ky-EffortOutcomesAG0[[#This Row],[Yp]]</f>
        <v>-11</v>
      </c>
      <c r="G528" s="8">
        <f>Kz-EffortOutcomesAG0[[#This Row],[Zp]]</f>
        <v>-9</v>
      </c>
      <c r="H528" s="8">
        <f>EffortOutcomesAG0[[#This Row],[Kpy]]*KSc-EffortOutcomesAG0[[#This Row],[KPz]]*KSb</f>
        <v>20</v>
      </c>
      <c r="I528" s="8">
        <f>-1*(EffortOutcomesAG0[[#This Row],[KPx]]*KSc-EffortOutcomesAG0[[#This Row],[KPz]]*KSa)</f>
        <v>-0.29316122653221716</v>
      </c>
      <c r="J528" s="8">
        <f>(EffortOutcomesAG0[[#This Row],[KPx]]*$C$2-EffortOutcomesAG0[[#This Row],[Kpy]]*KSa)</f>
        <v>-2.9316122653221717</v>
      </c>
      <c r="K528" s="8">
        <f>EffortOutcomesAG0[[#This Row],[Kpy]]*KTc-EffortOutcomesAG0[[#This Row],[KPz]]*KTb</f>
        <v>2</v>
      </c>
      <c r="L528" s="8">
        <f>-1*(EffortOutcomesAG0[[#This Row],[KPx]]*KTc-EffortOutcomesAG0[[#This Row],[KPz]]*KTa)</f>
        <v>-18.293161226532217</v>
      </c>
      <c r="M528" s="8">
        <f>(EffortOutcomesAG0[[#This Row],[KPx]]*KTb-EffortOutcomesAG0[[#This Row],[Kpy]]*KTa)</f>
        <v>22.293161226532217</v>
      </c>
      <c r="N528" s="8">
        <f>-EffortOutcomesAG0[[#This Row],[Xp]]*a+EffortOutcomesAG0[[#This Row],[Yp]]*b+EffortOutcomesAG0[[#This Row],[Zp]]*c_</f>
        <v>40</v>
      </c>
      <c r="O528">
        <f>-IF(EffortOutcomesAG0[[#This Row],[Column2]]&gt;0,1,-1)*SQRT(EffortOutcomesAG0[[#This Row],[KPx''i]]^2+EffortOutcomesAG0[[#This Row],[KPx''j]]^2+EffortOutcomesAG0[[#This Row],[KPx''k]]^2)/Ksmag/Scale</f>
        <v>-14.294759423979984</v>
      </c>
      <c r="P528" s="9">
        <f>SQRT(EffortOutcomesAG0[[#This Row],[Kpy''i]]^2+EffortOutcomesAG0[[#This Row],[KPy''j]]^2+EffortOutcomesAG0[[#This Row],[KPy''k]]^2)/KTmag/Scale</f>
        <v>11.801304907594337</v>
      </c>
      <c r="Q5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8" s="14">
        <v>44877</v>
      </c>
      <c r="U528" s="9" t="s">
        <v>57</v>
      </c>
      <c r="V528" t="s">
        <v>74</v>
      </c>
      <c r="W528" t="s">
        <v>60</v>
      </c>
      <c r="X528">
        <v>0</v>
      </c>
      <c r="Y528">
        <v>0.33333333333333331</v>
      </c>
      <c r="Z528">
        <v>0.65469642857142862</v>
      </c>
      <c r="AA528">
        <v>1.964089285714286</v>
      </c>
      <c r="AB528">
        <v>2.9461339285714292</v>
      </c>
      <c r="AC528">
        <v>0</v>
      </c>
      <c r="AD528">
        <v>0.33942788218215753</v>
      </c>
      <c r="AE528">
        <v>0.50914182327323632</v>
      </c>
      <c r="AF528">
        <v>0</v>
      </c>
      <c r="AJ528">
        <v>527</v>
      </c>
      <c r="AK528">
        <f>SUBTOTAL(9,EffortOutcomesAG0[[#This Row],[Allocation]:[Iin]])</f>
        <v>6.7468226816458703</v>
      </c>
      <c r="AL528" t="str">
        <f>EffortOutcomesAG0[[#This Row],[WARDS]]&amp;EffortOutcomesAG0[[#This Row],[Role]]&amp;EffortOutcomesAG0[[#This Row],[Shifts]]</f>
        <v>WATTCERT4NIGHT</v>
      </c>
    </row>
    <row r="529" spans="2:38" x14ac:dyDescent="0.25">
      <c r="B529" s="8">
        <f>IF(EffortOutcomesAG0[[#This Row],[Apn]]=0,10,LOG(EffortOutcomesAG0[[#This Row],[Apn]]))</f>
        <v>10</v>
      </c>
      <c r="C529" s="8">
        <f>IF(EffortOutcomesAG0[[#This Row],[Ein]]=0,10,LOG(EffortOutcomesAG0[[#This Row],[Ein]]))</f>
        <v>10</v>
      </c>
      <c r="D529" s="8">
        <f>IF(EffortOutcomesAG0[[#This Row],[Iin]]=0,10,LOG(EffortOutcomesAG0[[#This Row],[Iin]]))</f>
        <v>10</v>
      </c>
      <c r="E529" s="8">
        <f>Kx-EffortOutcomesAG0[[#This Row],[Xp]]</f>
        <v>-10</v>
      </c>
      <c r="F529" s="8">
        <f>Ky-EffortOutcomesAG0[[#This Row],[Yp]]</f>
        <v>-11</v>
      </c>
      <c r="G529" s="8">
        <f>Kz-EffortOutcomesAG0[[#This Row],[Zp]]</f>
        <v>-9</v>
      </c>
      <c r="H529" s="8">
        <f>EffortOutcomesAG0[[#This Row],[Kpy]]*KSc-EffortOutcomesAG0[[#This Row],[KPz]]*KSb</f>
        <v>20</v>
      </c>
      <c r="I529" s="8">
        <f>-1*(EffortOutcomesAG0[[#This Row],[KPx]]*KSc-EffortOutcomesAG0[[#This Row],[KPz]]*KSa)</f>
        <v>-10</v>
      </c>
      <c r="J529" s="8">
        <f>(EffortOutcomesAG0[[#This Row],[KPx]]*$C$2-EffortOutcomesAG0[[#This Row],[Kpy]]*KSa)</f>
        <v>-100</v>
      </c>
      <c r="K529" s="8">
        <f>EffortOutcomesAG0[[#This Row],[Kpy]]*KTc-EffortOutcomesAG0[[#This Row],[KPz]]*KTb</f>
        <v>2</v>
      </c>
      <c r="L529" s="8">
        <f>-1*(EffortOutcomesAG0[[#This Row],[KPx]]*KTc-EffortOutcomesAG0[[#This Row],[KPz]]*KTa)</f>
        <v>-28</v>
      </c>
      <c r="M529" s="8">
        <f>(EffortOutcomesAG0[[#This Row],[KPx]]*KTb-EffortOutcomesAG0[[#This Row],[Kpy]]*KTa)</f>
        <v>32</v>
      </c>
      <c r="N529" s="8">
        <f>-EffortOutcomesAG0[[#This Row],[Xp]]*a+EffortOutcomesAG0[[#This Row],[Yp]]*b+EffortOutcomesAG0[[#This Row],[Zp]]*c_</f>
        <v>40</v>
      </c>
      <c r="O529">
        <f>-IF(EffortOutcomesAG0[[#This Row],[Column2]]&gt;0,1,-1)*SQRT(EffortOutcomesAG0[[#This Row],[KPx''i]]^2+EffortOutcomesAG0[[#This Row],[KPx''j]]^2+EffortOutcomesAG0[[#This Row],[KPx''k]]^2)/Ksmag/Scale</f>
        <v>-72.456883730947197</v>
      </c>
      <c r="P529" s="9">
        <f>SQRT(EffortOutcomesAG0[[#This Row],[Kpy''i]]^2+EffortOutcomesAG0[[#This Row],[KPy''j]]^2+EffortOutcomesAG0[[#This Row],[KPy''k]]^2)/KTmag/Scale</f>
        <v>17.37814719698277</v>
      </c>
      <c r="Q5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9" s="14">
        <v>44877</v>
      </c>
      <c r="U529" s="9" t="s">
        <v>76</v>
      </c>
      <c r="V529" t="s">
        <v>74</v>
      </c>
      <c r="W529" t="s">
        <v>60</v>
      </c>
      <c r="X529">
        <v>0</v>
      </c>
      <c r="Y529">
        <v>0</v>
      </c>
      <c r="Z529">
        <v>0</v>
      </c>
      <c r="AJ529">
        <v>528</v>
      </c>
      <c r="AK529">
        <f>SUBTOTAL(9,EffortOutcomesAG0[[#This Row],[Allocation]:[Iin]])</f>
        <v>0</v>
      </c>
      <c r="AL529" t="str">
        <f>EffortOutcomesAG0[[#This Row],[WARDS]]&amp;EffortOutcomesAG0[[#This Row],[Role]]&amp;EffortOutcomesAG0[[#This Row],[Shifts]]</f>
        <v>OtherCERT4NIGHT</v>
      </c>
    </row>
    <row r="530" spans="2:38" x14ac:dyDescent="0.25">
      <c r="B530" s="8">
        <f>IF(EffortOutcomesAG0[[#This Row],[Apn]]=0,10,LOG(EffortOutcomesAG0[[#This Row],[Apn]]))</f>
        <v>-0.74823145862600793</v>
      </c>
      <c r="C530" s="8">
        <f>IF(EffortOutcomesAG0[[#This Row],[Ein]]=0,10,LOG(EffortOutcomesAG0[[#This Row],[Ein]]))</f>
        <v>10</v>
      </c>
      <c r="D530" s="8">
        <f>IF(EffortOutcomesAG0[[#This Row],[Iin]]=0,10,LOG(EffortOutcomesAG0[[#This Row],[Iin]]))</f>
        <v>10</v>
      </c>
      <c r="E530" s="8">
        <f>Kx-EffortOutcomesAG0[[#This Row],[Xp]]</f>
        <v>0.74823145862600793</v>
      </c>
      <c r="F530" s="8">
        <f>Ky-EffortOutcomesAG0[[#This Row],[Yp]]</f>
        <v>-11</v>
      </c>
      <c r="G530" s="8">
        <f>Kz-EffortOutcomesAG0[[#This Row],[Zp]]</f>
        <v>-9</v>
      </c>
      <c r="H530" s="8">
        <f>EffortOutcomesAG0[[#This Row],[Kpy]]*KSc-EffortOutcomesAG0[[#This Row],[KPz]]*KSb</f>
        <v>20</v>
      </c>
      <c r="I530" s="8">
        <f>-1*(EffortOutcomesAG0[[#This Row],[KPx]]*KSc-EffortOutcomesAG0[[#This Row],[KPz]]*KSa)</f>
        <v>0.74823145862600793</v>
      </c>
      <c r="J530" s="8">
        <f>(EffortOutcomesAG0[[#This Row],[KPx]]*$C$2-EffortOutcomesAG0[[#This Row],[Kpy]]*KSa)</f>
        <v>7.4823145862600793</v>
      </c>
      <c r="K530" s="8">
        <f>EffortOutcomesAG0[[#This Row],[Kpy]]*KTc-EffortOutcomesAG0[[#This Row],[KPz]]*KTb</f>
        <v>2</v>
      </c>
      <c r="L530" s="8">
        <f>-1*(EffortOutcomesAG0[[#This Row],[KPx]]*KTc-EffortOutcomesAG0[[#This Row],[KPz]]*KTa)</f>
        <v>-17.251768541373991</v>
      </c>
      <c r="M530" s="8">
        <f>(EffortOutcomesAG0[[#This Row],[KPx]]*KTb-EffortOutcomesAG0[[#This Row],[Kpy]]*KTa)</f>
        <v>21.251768541373991</v>
      </c>
      <c r="N530" s="8">
        <f>-EffortOutcomesAG0[[#This Row],[Xp]]*a+EffortOutcomesAG0[[#This Row],[Yp]]*b+EffortOutcomesAG0[[#This Row],[Zp]]*c_</f>
        <v>40</v>
      </c>
      <c r="O530">
        <f>-IF(EffortOutcomesAG0[[#This Row],[Column2]]&gt;0,1,-1)*SQRT(EffortOutcomesAG0[[#This Row],[KPx''i]]^2+EffortOutcomesAG0[[#This Row],[KPx''j]]^2+EffortOutcomesAG0[[#This Row],[KPx''k]]^2)/Ksmag/Scale</f>
        <v>-15.108687598256804</v>
      </c>
      <c r="P530" s="9">
        <f>SQRT(EffortOutcomesAG0[[#This Row],[Kpy''i]]^2+EffortOutcomesAG0[[#This Row],[KPy''j]]^2+EffortOutcomesAG0[[#This Row],[KPy''k]]^2)/KTmag/Scale</f>
        <v>11.204620951057608</v>
      </c>
      <c r="Q5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0" s="14">
        <v>44878</v>
      </c>
      <c r="U530" s="9" t="s">
        <v>58</v>
      </c>
      <c r="V530" t="s">
        <v>74</v>
      </c>
      <c r="W530" t="s">
        <v>60</v>
      </c>
      <c r="X530">
        <v>0</v>
      </c>
      <c r="Y530">
        <v>0.33333333333333331</v>
      </c>
      <c r="Z530">
        <v>5.9517857142857143E-2</v>
      </c>
      <c r="AA530">
        <v>0.17855357142857145</v>
      </c>
      <c r="AB530">
        <v>0.26783035714285713</v>
      </c>
      <c r="AC530">
        <v>0</v>
      </c>
      <c r="AD530">
        <v>3.7337067040037337</v>
      </c>
      <c r="AE530">
        <v>5.6005600560055999</v>
      </c>
      <c r="AF530">
        <v>0</v>
      </c>
      <c r="AJ530">
        <v>529</v>
      </c>
      <c r="AK530">
        <f>SUBTOTAL(9,EffortOutcomesAG0[[#This Row],[Allocation]:[Iin]])</f>
        <v>10.173501879056953</v>
      </c>
      <c r="AL530" t="str">
        <f>EffortOutcomesAG0[[#This Row],[WARDS]]&amp;EffortOutcomesAG0[[#This Row],[Role]]&amp;EffortOutcomesAG0[[#This Row],[Shifts]]</f>
        <v>WARACERT4NIGHT</v>
      </c>
    </row>
    <row r="531" spans="2:38" x14ac:dyDescent="0.25">
      <c r="B531" s="8">
        <f>IF(EffortOutcomesAG0[[#This Row],[Apn]]=0,10,LOG(EffortOutcomesAG0[[#This Row],[Apn]]))</f>
        <v>-0.74823145862600793</v>
      </c>
      <c r="C531" s="8">
        <f>IF(EffortOutcomesAG0[[#This Row],[Ein]]=0,10,LOG(EffortOutcomesAG0[[#This Row],[Ein]]))</f>
        <v>10</v>
      </c>
      <c r="D531" s="8">
        <f>IF(EffortOutcomesAG0[[#This Row],[Iin]]=0,10,LOG(EffortOutcomesAG0[[#This Row],[Iin]]))</f>
        <v>10</v>
      </c>
      <c r="E531" s="8">
        <f>Kx-EffortOutcomesAG0[[#This Row],[Xp]]</f>
        <v>0.74823145862600793</v>
      </c>
      <c r="F531" s="8">
        <f>Ky-EffortOutcomesAG0[[#This Row],[Yp]]</f>
        <v>-11</v>
      </c>
      <c r="G531" s="8">
        <f>Kz-EffortOutcomesAG0[[#This Row],[Zp]]</f>
        <v>-9</v>
      </c>
      <c r="H531" s="8">
        <f>EffortOutcomesAG0[[#This Row],[Kpy]]*KSc-EffortOutcomesAG0[[#This Row],[KPz]]*KSb</f>
        <v>20</v>
      </c>
      <c r="I531" s="8">
        <f>-1*(EffortOutcomesAG0[[#This Row],[KPx]]*KSc-EffortOutcomesAG0[[#This Row],[KPz]]*KSa)</f>
        <v>0.74823145862600793</v>
      </c>
      <c r="J531" s="8">
        <f>(EffortOutcomesAG0[[#This Row],[KPx]]*$C$2-EffortOutcomesAG0[[#This Row],[Kpy]]*KSa)</f>
        <v>7.4823145862600793</v>
      </c>
      <c r="K531" s="8">
        <f>EffortOutcomesAG0[[#This Row],[Kpy]]*KTc-EffortOutcomesAG0[[#This Row],[KPz]]*KTb</f>
        <v>2</v>
      </c>
      <c r="L531" s="8">
        <f>-1*(EffortOutcomesAG0[[#This Row],[KPx]]*KTc-EffortOutcomesAG0[[#This Row],[KPz]]*KTa)</f>
        <v>-17.251768541373991</v>
      </c>
      <c r="M531" s="8">
        <f>(EffortOutcomesAG0[[#This Row],[KPx]]*KTb-EffortOutcomesAG0[[#This Row],[Kpy]]*KTa)</f>
        <v>21.251768541373991</v>
      </c>
      <c r="N531" s="8">
        <f>-EffortOutcomesAG0[[#This Row],[Xp]]*a+EffortOutcomesAG0[[#This Row],[Yp]]*b+EffortOutcomesAG0[[#This Row],[Zp]]*c_</f>
        <v>40</v>
      </c>
      <c r="O531">
        <f>-IF(EffortOutcomesAG0[[#This Row],[Column2]]&gt;0,1,-1)*SQRT(EffortOutcomesAG0[[#This Row],[KPx''i]]^2+EffortOutcomesAG0[[#This Row],[KPx''j]]^2+EffortOutcomesAG0[[#This Row],[KPx''k]]^2)/Ksmag/Scale</f>
        <v>-15.108687598256804</v>
      </c>
      <c r="P531" s="9">
        <f>SQRT(EffortOutcomesAG0[[#This Row],[Kpy''i]]^2+EffortOutcomesAG0[[#This Row],[KPy''j]]^2+EffortOutcomesAG0[[#This Row],[KPy''k]]^2)/KTmag/Scale</f>
        <v>11.204620951057608</v>
      </c>
      <c r="Q5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1" s="14">
        <v>44878</v>
      </c>
      <c r="U531" s="9" t="s">
        <v>54</v>
      </c>
      <c r="V531" t="s">
        <v>74</v>
      </c>
      <c r="W531" t="s">
        <v>60</v>
      </c>
      <c r="X531">
        <v>0</v>
      </c>
      <c r="Y531">
        <v>0.33333333333333331</v>
      </c>
      <c r="Z531">
        <v>5.9517857142857143E-2</v>
      </c>
      <c r="AA531">
        <v>0.17855357142857145</v>
      </c>
      <c r="AB531">
        <v>0.26783035714285713</v>
      </c>
      <c r="AC531">
        <v>0</v>
      </c>
      <c r="AD531">
        <v>3.7337067040037337</v>
      </c>
      <c r="AE531">
        <v>5.6005600560055999</v>
      </c>
      <c r="AF531">
        <v>0</v>
      </c>
      <c r="AJ531">
        <v>530</v>
      </c>
      <c r="AK531">
        <f>SUBTOTAL(9,EffortOutcomesAG0[[#This Row],[Allocation]:[Iin]])</f>
        <v>10.173501879056953</v>
      </c>
      <c r="AL531" t="str">
        <f>EffortOutcomesAG0[[#This Row],[WARDS]]&amp;EffortOutcomesAG0[[#This Row],[Role]]&amp;EffortOutcomesAG0[[#This Row],[Shifts]]</f>
        <v>BANKCERT4NIGHT</v>
      </c>
    </row>
    <row r="532" spans="2:38" x14ac:dyDescent="0.25">
      <c r="B532" s="8">
        <f>IF(EffortOutcomesAG0[[#This Row],[Apn]]=0,10,LOG(EffortOutcomesAG0[[#This Row],[Apn]]))</f>
        <v>-0.74823145862600793</v>
      </c>
      <c r="C532" s="8">
        <f>IF(EffortOutcomesAG0[[#This Row],[Ein]]=0,10,LOG(EffortOutcomesAG0[[#This Row],[Ein]]))</f>
        <v>10</v>
      </c>
      <c r="D532" s="8">
        <f>IF(EffortOutcomesAG0[[#This Row],[Iin]]=0,10,LOG(EffortOutcomesAG0[[#This Row],[Iin]]))</f>
        <v>10</v>
      </c>
      <c r="E532" s="8">
        <f>Kx-EffortOutcomesAG0[[#This Row],[Xp]]</f>
        <v>0.74823145862600793</v>
      </c>
      <c r="F532" s="8">
        <f>Ky-EffortOutcomesAG0[[#This Row],[Yp]]</f>
        <v>-11</v>
      </c>
      <c r="G532" s="8">
        <f>Kz-EffortOutcomesAG0[[#This Row],[Zp]]</f>
        <v>-9</v>
      </c>
      <c r="H532" s="8">
        <f>EffortOutcomesAG0[[#This Row],[Kpy]]*KSc-EffortOutcomesAG0[[#This Row],[KPz]]*KSb</f>
        <v>20</v>
      </c>
      <c r="I532" s="8">
        <f>-1*(EffortOutcomesAG0[[#This Row],[KPx]]*KSc-EffortOutcomesAG0[[#This Row],[KPz]]*KSa)</f>
        <v>0.74823145862600793</v>
      </c>
      <c r="J532" s="8">
        <f>(EffortOutcomesAG0[[#This Row],[KPx]]*$C$2-EffortOutcomesAG0[[#This Row],[Kpy]]*KSa)</f>
        <v>7.4823145862600793</v>
      </c>
      <c r="K532" s="8">
        <f>EffortOutcomesAG0[[#This Row],[Kpy]]*KTc-EffortOutcomesAG0[[#This Row],[KPz]]*KTb</f>
        <v>2</v>
      </c>
      <c r="L532" s="8">
        <f>-1*(EffortOutcomesAG0[[#This Row],[KPx]]*KTc-EffortOutcomesAG0[[#This Row],[KPz]]*KTa)</f>
        <v>-17.251768541373991</v>
      </c>
      <c r="M532" s="8">
        <f>(EffortOutcomesAG0[[#This Row],[KPx]]*KTb-EffortOutcomesAG0[[#This Row],[Kpy]]*KTa)</f>
        <v>21.251768541373991</v>
      </c>
      <c r="N532" s="8">
        <f>-EffortOutcomesAG0[[#This Row],[Xp]]*a+EffortOutcomesAG0[[#This Row],[Yp]]*b+EffortOutcomesAG0[[#This Row],[Zp]]*c_</f>
        <v>40</v>
      </c>
      <c r="O532">
        <f>-IF(EffortOutcomesAG0[[#This Row],[Column2]]&gt;0,1,-1)*SQRT(EffortOutcomesAG0[[#This Row],[KPx''i]]^2+EffortOutcomesAG0[[#This Row],[KPx''j]]^2+EffortOutcomesAG0[[#This Row],[KPx''k]]^2)/Ksmag/Scale</f>
        <v>-15.108687598256804</v>
      </c>
      <c r="P532" s="9">
        <f>SQRT(EffortOutcomesAG0[[#This Row],[Kpy''i]]^2+EffortOutcomesAG0[[#This Row],[KPy''j]]^2+EffortOutcomesAG0[[#This Row],[KPy''k]]^2)/KTmag/Scale</f>
        <v>11.204620951057608</v>
      </c>
      <c r="Q5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2" s="14">
        <v>44878</v>
      </c>
      <c r="U532" s="9" t="s">
        <v>57</v>
      </c>
      <c r="V532" t="s">
        <v>74</v>
      </c>
      <c r="W532" t="s">
        <v>60</v>
      </c>
      <c r="X532">
        <v>0</v>
      </c>
      <c r="Y532">
        <v>0.33333333333333331</v>
      </c>
      <c r="Z532">
        <v>5.9517857142857143E-2</v>
      </c>
      <c r="AA532">
        <v>0.17855357142857145</v>
      </c>
      <c r="AB532">
        <v>0.26783035714285713</v>
      </c>
      <c r="AC532">
        <v>0</v>
      </c>
      <c r="AD532">
        <v>3.7337067040037337</v>
      </c>
      <c r="AE532">
        <v>5.6005600560055999</v>
      </c>
      <c r="AF532">
        <v>0</v>
      </c>
      <c r="AJ532">
        <v>531</v>
      </c>
      <c r="AK532">
        <f>SUBTOTAL(9,EffortOutcomesAG0[[#This Row],[Allocation]:[Iin]])</f>
        <v>10.173501879056953</v>
      </c>
      <c r="AL532" t="str">
        <f>EffortOutcomesAG0[[#This Row],[WARDS]]&amp;EffortOutcomesAG0[[#This Row],[Role]]&amp;EffortOutcomesAG0[[#This Row],[Shifts]]</f>
        <v>WATTCERT4NIGHT</v>
      </c>
    </row>
    <row r="533" spans="2:38" x14ac:dyDescent="0.25">
      <c r="B533" s="8">
        <f>IF(EffortOutcomesAG0[[#This Row],[Apn]]=0,10,LOG(EffortOutcomesAG0[[#This Row],[Apn]]))</f>
        <v>10</v>
      </c>
      <c r="C533" s="8">
        <f>IF(EffortOutcomesAG0[[#This Row],[Ein]]=0,10,LOG(EffortOutcomesAG0[[#This Row],[Ein]]))</f>
        <v>10</v>
      </c>
      <c r="D533" s="8">
        <f>IF(EffortOutcomesAG0[[#This Row],[Iin]]=0,10,LOG(EffortOutcomesAG0[[#This Row],[Iin]]))</f>
        <v>10</v>
      </c>
      <c r="E533" s="8">
        <f>Kx-EffortOutcomesAG0[[#This Row],[Xp]]</f>
        <v>-10</v>
      </c>
      <c r="F533" s="8">
        <f>Ky-EffortOutcomesAG0[[#This Row],[Yp]]</f>
        <v>-11</v>
      </c>
      <c r="G533" s="8">
        <f>Kz-EffortOutcomesAG0[[#This Row],[Zp]]</f>
        <v>-9</v>
      </c>
      <c r="H533" s="8">
        <f>EffortOutcomesAG0[[#This Row],[Kpy]]*KSc-EffortOutcomesAG0[[#This Row],[KPz]]*KSb</f>
        <v>20</v>
      </c>
      <c r="I533" s="8">
        <f>-1*(EffortOutcomesAG0[[#This Row],[KPx]]*KSc-EffortOutcomesAG0[[#This Row],[KPz]]*KSa)</f>
        <v>-10</v>
      </c>
      <c r="J533" s="8">
        <f>(EffortOutcomesAG0[[#This Row],[KPx]]*$C$2-EffortOutcomesAG0[[#This Row],[Kpy]]*KSa)</f>
        <v>-100</v>
      </c>
      <c r="K533" s="8">
        <f>EffortOutcomesAG0[[#This Row],[Kpy]]*KTc-EffortOutcomesAG0[[#This Row],[KPz]]*KTb</f>
        <v>2</v>
      </c>
      <c r="L533" s="8">
        <f>-1*(EffortOutcomesAG0[[#This Row],[KPx]]*KTc-EffortOutcomesAG0[[#This Row],[KPz]]*KTa)</f>
        <v>-28</v>
      </c>
      <c r="M533" s="8">
        <f>(EffortOutcomesAG0[[#This Row],[KPx]]*KTb-EffortOutcomesAG0[[#This Row],[Kpy]]*KTa)</f>
        <v>32</v>
      </c>
      <c r="N533" s="8">
        <f>-EffortOutcomesAG0[[#This Row],[Xp]]*a+EffortOutcomesAG0[[#This Row],[Yp]]*b+EffortOutcomesAG0[[#This Row],[Zp]]*c_</f>
        <v>40</v>
      </c>
      <c r="O533">
        <f>-IF(EffortOutcomesAG0[[#This Row],[Column2]]&gt;0,1,-1)*SQRT(EffortOutcomesAG0[[#This Row],[KPx''i]]^2+EffortOutcomesAG0[[#This Row],[KPx''j]]^2+EffortOutcomesAG0[[#This Row],[KPx''k]]^2)/Ksmag/Scale</f>
        <v>-72.456883730947197</v>
      </c>
      <c r="P533" s="9">
        <f>SQRT(EffortOutcomesAG0[[#This Row],[Kpy''i]]^2+EffortOutcomesAG0[[#This Row],[KPy''j]]^2+EffortOutcomesAG0[[#This Row],[KPy''k]]^2)/KTmag/Scale</f>
        <v>17.37814719698277</v>
      </c>
      <c r="Q5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3" s="14">
        <v>44878</v>
      </c>
      <c r="U533" s="9" t="s">
        <v>76</v>
      </c>
      <c r="V533" t="s">
        <v>74</v>
      </c>
      <c r="W533" t="s">
        <v>60</v>
      </c>
      <c r="X533">
        <v>0</v>
      </c>
      <c r="Y533">
        <v>0</v>
      </c>
      <c r="Z533">
        <v>0</v>
      </c>
      <c r="AJ533">
        <v>532</v>
      </c>
      <c r="AK533">
        <f>SUBTOTAL(9,EffortOutcomesAG0[[#This Row],[Allocation]:[Iin]])</f>
        <v>0</v>
      </c>
      <c r="AL533" t="str">
        <f>EffortOutcomesAG0[[#This Row],[WARDS]]&amp;EffortOutcomesAG0[[#This Row],[Role]]&amp;EffortOutcomesAG0[[#This Row],[Shifts]]</f>
        <v>OtherCERT4NIGHT</v>
      </c>
    </row>
    <row r="534" spans="2:38" x14ac:dyDescent="0.25">
      <c r="B534" s="8">
        <f>IF(EffortOutcomesAG0[[#This Row],[Apn]]=0,10,LOG(EffortOutcomesAG0[[#This Row],[Apn]]))</f>
        <v>-0.74823145862600793</v>
      </c>
      <c r="C534" s="8">
        <f>IF(EffortOutcomesAG0[[#This Row],[Ein]]=0,10,LOG(EffortOutcomesAG0[[#This Row],[Ein]]))</f>
        <v>10</v>
      </c>
      <c r="D534" s="8">
        <f>IF(EffortOutcomesAG0[[#This Row],[Iin]]=0,10,LOG(EffortOutcomesAG0[[#This Row],[Iin]]))</f>
        <v>10</v>
      </c>
      <c r="E534" s="8">
        <f>Kx-EffortOutcomesAG0[[#This Row],[Xp]]</f>
        <v>0.74823145862600793</v>
      </c>
      <c r="F534" s="8">
        <f>Ky-EffortOutcomesAG0[[#This Row],[Yp]]</f>
        <v>-11</v>
      </c>
      <c r="G534" s="8">
        <f>Kz-EffortOutcomesAG0[[#This Row],[Zp]]</f>
        <v>-9</v>
      </c>
      <c r="H534" s="8">
        <f>EffortOutcomesAG0[[#This Row],[Kpy]]*KSc-EffortOutcomesAG0[[#This Row],[KPz]]*KSb</f>
        <v>20</v>
      </c>
      <c r="I534" s="8">
        <f>-1*(EffortOutcomesAG0[[#This Row],[KPx]]*KSc-EffortOutcomesAG0[[#This Row],[KPz]]*KSa)</f>
        <v>0.74823145862600793</v>
      </c>
      <c r="J534" s="8">
        <f>(EffortOutcomesAG0[[#This Row],[KPx]]*$C$2-EffortOutcomesAG0[[#This Row],[Kpy]]*KSa)</f>
        <v>7.4823145862600793</v>
      </c>
      <c r="K534" s="8">
        <f>EffortOutcomesAG0[[#This Row],[Kpy]]*KTc-EffortOutcomesAG0[[#This Row],[KPz]]*KTb</f>
        <v>2</v>
      </c>
      <c r="L534" s="8">
        <f>-1*(EffortOutcomesAG0[[#This Row],[KPx]]*KTc-EffortOutcomesAG0[[#This Row],[KPz]]*KTa)</f>
        <v>-17.251768541373991</v>
      </c>
      <c r="M534" s="8">
        <f>(EffortOutcomesAG0[[#This Row],[KPx]]*KTb-EffortOutcomesAG0[[#This Row],[Kpy]]*KTa)</f>
        <v>21.251768541373991</v>
      </c>
      <c r="N534" s="8">
        <f>-EffortOutcomesAG0[[#This Row],[Xp]]*a+EffortOutcomesAG0[[#This Row],[Yp]]*b+EffortOutcomesAG0[[#This Row],[Zp]]*c_</f>
        <v>40</v>
      </c>
      <c r="O534">
        <f>-IF(EffortOutcomesAG0[[#This Row],[Column2]]&gt;0,1,-1)*SQRT(EffortOutcomesAG0[[#This Row],[KPx''i]]^2+EffortOutcomesAG0[[#This Row],[KPx''j]]^2+EffortOutcomesAG0[[#This Row],[KPx''k]]^2)/Ksmag/Scale</f>
        <v>-15.108687598256804</v>
      </c>
      <c r="P534" s="9">
        <f>SQRT(EffortOutcomesAG0[[#This Row],[Kpy''i]]^2+EffortOutcomesAG0[[#This Row],[KPy''j]]^2+EffortOutcomesAG0[[#This Row],[KPy''k]]^2)/KTmag/Scale</f>
        <v>11.204620951057608</v>
      </c>
      <c r="Q5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4" s="14">
        <v>44879</v>
      </c>
      <c r="U534" s="9" t="s">
        <v>58</v>
      </c>
      <c r="V534" t="s">
        <v>74</v>
      </c>
      <c r="W534" t="s">
        <v>60</v>
      </c>
      <c r="X534">
        <v>0</v>
      </c>
      <c r="Y534">
        <v>0.33333333333333331</v>
      </c>
      <c r="Z534">
        <v>5.9517857142857143E-2</v>
      </c>
      <c r="AA534">
        <v>0.17855357142857145</v>
      </c>
      <c r="AB534">
        <v>0.26783035714285713</v>
      </c>
      <c r="AC534">
        <v>0</v>
      </c>
      <c r="AD534">
        <v>3.7337067040037337</v>
      </c>
      <c r="AE534">
        <v>5.6005600560055999</v>
      </c>
      <c r="AF534">
        <v>0</v>
      </c>
      <c r="AJ534">
        <v>533</v>
      </c>
      <c r="AK534">
        <f>SUBTOTAL(9,EffortOutcomesAG0[[#This Row],[Allocation]:[Iin]])</f>
        <v>10.173501879056953</v>
      </c>
      <c r="AL534" t="str">
        <f>EffortOutcomesAG0[[#This Row],[WARDS]]&amp;EffortOutcomesAG0[[#This Row],[Role]]&amp;EffortOutcomesAG0[[#This Row],[Shifts]]</f>
        <v>WARACERT4NIGHT</v>
      </c>
    </row>
    <row r="535" spans="2:38" x14ac:dyDescent="0.25">
      <c r="B535" s="8">
        <f>IF(EffortOutcomesAG0[[#This Row],[Apn]]=0,10,LOG(EffortOutcomesAG0[[#This Row],[Apn]]))</f>
        <v>-0.74823145862600793</v>
      </c>
      <c r="C535" s="8">
        <f>IF(EffortOutcomesAG0[[#This Row],[Ein]]=0,10,LOG(EffortOutcomesAG0[[#This Row],[Ein]]))</f>
        <v>10</v>
      </c>
      <c r="D535" s="8">
        <f>IF(EffortOutcomesAG0[[#This Row],[Iin]]=0,10,LOG(EffortOutcomesAG0[[#This Row],[Iin]]))</f>
        <v>10</v>
      </c>
      <c r="E535" s="8">
        <f>Kx-EffortOutcomesAG0[[#This Row],[Xp]]</f>
        <v>0.74823145862600793</v>
      </c>
      <c r="F535" s="8">
        <f>Ky-EffortOutcomesAG0[[#This Row],[Yp]]</f>
        <v>-11</v>
      </c>
      <c r="G535" s="8">
        <f>Kz-EffortOutcomesAG0[[#This Row],[Zp]]</f>
        <v>-9</v>
      </c>
      <c r="H535" s="8">
        <f>EffortOutcomesAG0[[#This Row],[Kpy]]*KSc-EffortOutcomesAG0[[#This Row],[KPz]]*KSb</f>
        <v>20</v>
      </c>
      <c r="I535" s="8">
        <f>-1*(EffortOutcomesAG0[[#This Row],[KPx]]*KSc-EffortOutcomesAG0[[#This Row],[KPz]]*KSa)</f>
        <v>0.74823145862600793</v>
      </c>
      <c r="J535" s="8">
        <f>(EffortOutcomesAG0[[#This Row],[KPx]]*$C$2-EffortOutcomesAG0[[#This Row],[Kpy]]*KSa)</f>
        <v>7.4823145862600793</v>
      </c>
      <c r="K535" s="8">
        <f>EffortOutcomesAG0[[#This Row],[Kpy]]*KTc-EffortOutcomesAG0[[#This Row],[KPz]]*KTb</f>
        <v>2</v>
      </c>
      <c r="L535" s="8">
        <f>-1*(EffortOutcomesAG0[[#This Row],[KPx]]*KTc-EffortOutcomesAG0[[#This Row],[KPz]]*KTa)</f>
        <v>-17.251768541373991</v>
      </c>
      <c r="M535" s="8">
        <f>(EffortOutcomesAG0[[#This Row],[KPx]]*KTb-EffortOutcomesAG0[[#This Row],[Kpy]]*KTa)</f>
        <v>21.251768541373991</v>
      </c>
      <c r="N535" s="8">
        <f>-EffortOutcomesAG0[[#This Row],[Xp]]*a+EffortOutcomesAG0[[#This Row],[Yp]]*b+EffortOutcomesAG0[[#This Row],[Zp]]*c_</f>
        <v>40</v>
      </c>
      <c r="O535">
        <f>-IF(EffortOutcomesAG0[[#This Row],[Column2]]&gt;0,1,-1)*SQRT(EffortOutcomesAG0[[#This Row],[KPx''i]]^2+EffortOutcomesAG0[[#This Row],[KPx''j]]^2+EffortOutcomesAG0[[#This Row],[KPx''k]]^2)/Ksmag/Scale</f>
        <v>-15.108687598256804</v>
      </c>
      <c r="P535" s="9">
        <f>SQRT(EffortOutcomesAG0[[#This Row],[Kpy''i]]^2+EffortOutcomesAG0[[#This Row],[KPy''j]]^2+EffortOutcomesAG0[[#This Row],[KPy''k]]^2)/KTmag/Scale</f>
        <v>11.204620951057608</v>
      </c>
      <c r="Q5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5" s="14">
        <v>44879</v>
      </c>
      <c r="U535" s="9" t="s">
        <v>54</v>
      </c>
      <c r="V535" t="s">
        <v>74</v>
      </c>
      <c r="W535" t="s">
        <v>60</v>
      </c>
      <c r="X535">
        <v>0</v>
      </c>
      <c r="Y535">
        <v>0.33333333333333331</v>
      </c>
      <c r="Z535">
        <v>5.9517857142857143E-2</v>
      </c>
      <c r="AA535">
        <v>0.17855357142857145</v>
      </c>
      <c r="AB535">
        <v>0.26783035714285713</v>
      </c>
      <c r="AC535">
        <v>0</v>
      </c>
      <c r="AD535">
        <v>3.7337067040037337</v>
      </c>
      <c r="AE535">
        <v>5.6005600560055999</v>
      </c>
      <c r="AF535">
        <v>0</v>
      </c>
      <c r="AJ535">
        <v>534</v>
      </c>
      <c r="AK535">
        <f>SUBTOTAL(9,EffortOutcomesAG0[[#This Row],[Allocation]:[Iin]])</f>
        <v>10.173501879056953</v>
      </c>
      <c r="AL535" t="str">
        <f>EffortOutcomesAG0[[#This Row],[WARDS]]&amp;EffortOutcomesAG0[[#This Row],[Role]]&amp;EffortOutcomesAG0[[#This Row],[Shifts]]</f>
        <v>BANKCERT4NIGHT</v>
      </c>
    </row>
    <row r="536" spans="2:38" x14ac:dyDescent="0.25">
      <c r="B536" s="8">
        <f>IF(EffortOutcomesAG0[[#This Row],[Apn]]=0,10,LOG(EffortOutcomesAG0[[#This Row],[Apn]]))</f>
        <v>-0.74823145862600793</v>
      </c>
      <c r="C536" s="8">
        <f>IF(EffortOutcomesAG0[[#This Row],[Ein]]=0,10,LOG(EffortOutcomesAG0[[#This Row],[Ein]]))</f>
        <v>10</v>
      </c>
      <c r="D536" s="8">
        <f>IF(EffortOutcomesAG0[[#This Row],[Iin]]=0,10,LOG(EffortOutcomesAG0[[#This Row],[Iin]]))</f>
        <v>10</v>
      </c>
      <c r="E536" s="8">
        <f>Kx-EffortOutcomesAG0[[#This Row],[Xp]]</f>
        <v>0.74823145862600793</v>
      </c>
      <c r="F536" s="8">
        <f>Ky-EffortOutcomesAG0[[#This Row],[Yp]]</f>
        <v>-11</v>
      </c>
      <c r="G536" s="8">
        <f>Kz-EffortOutcomesAG0[[#This Row],[Zp]]</f>
        <v>-9</v>
      </c>
      <c r="H536" s="8">
        <f>EffortOutcomesAG0[[#This Row],[Kpy]]*KSc-EffortOutcomesAG0[[#This Row],[KPz]]*KSb</f>
        <v>20</v>
      </c>
      <c r="I536" s="8">
        <f>-1*(EffortOutcomesAG0[[#This Row],[KPx]]*KSc-EffortOutcomesAG0[[#This Row],[KPz]]*KSa)</f>
        <v>0.74823145862600793</v>
      </c>
      <c r="J536" s="8">
        <f>(EffortOutcomesAG0[[#This Row],[KPx]]*$C$2-EffortOutcomesAG0[[#This Row],[Kpy]]*KSa)</f>
        <v>7.4823145862600793</v>
      </c>
      <c r="K536" s="8">
        <f>EffortOutcomesAG0[[#This Row],[Kpy]]*KTc-EffortOutcomesAG0[[#This Row],[KPz]]*KTb</f>
        <v>2</v>
      </c>
      <c r="L536" s="8">
        <f>-1*(EffortOutcomesAG0[[#This Row],[KPx]]*KTc-EffortOutcomesAG0[[#This Row],[KPz]]*KTa)</f>
        <v>-17.251768541373991</v>
      </c>
      <c r="M536" s="8">
        <f>(EffortOutcomesAG0[[#This Row],[KPx]]*KTb-EffortOutcomesAG0[[#This Row],[Kpy]]*KTa)</f>
        <v>21.251768541373991</v>
      </c>
      <c r="N536" s="8">
        <f>-EffortOutcomesAG0[[#This Row],[Xp]]*a+EffortOutcomesAG0[[#This Row],[Yp]]*b+EffortOutcomesAG0[[#This Row],[Zp]]*c_</f>
        <v>40</v>
      </c>
      <c r="O536">
        <f>-IF(EffortOutcomesAG0[[#This Row],[Column2]]&gt;0,1,-1)*SQRT(EffortOutcomesAG0[[#This Row],[KPx''i]]^2+EffortOutcomesAG0[[#This Row],[KPx''j]]^2+EffortOutcomesAG0[[#This Row],[KPx''k]]^2)/Ksmag/Scale</f>
        <v>-15.108687598256804</v>
      </c>
      <c r="P536" s="9">
        <f>SQRT(EffortOutcomesAG0[[#This Row],[Kpy''i]]^2+EffortOutcomesAG0[[#This Row],[KPy''j]]^2+EffortOutcomesAG0[[#This Row],[KPy''k]]^2)/KTmag/Scale</f>
        <v>11.204620951057608</v>
      </c>
      <c r="Q5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6" s="14">
        <v>44879</v>
      </c>
      <c r="U536" s="9" t="s">
        <v>57</v>
      </c>
      <c r="V536" t="s">
        <v>74</v>
      </c>
      <c r="W536" t="s">
        <v>60</v>
      </c>
      <c r="X536">
        <v>0</v>
      </c>
      <c r="Y536">
        <v>0.33333333333333331</v>
      </c>
      <c r="Z536">
        <v>5.9517857142857143E-2</v>
      </c>
      <c r="AA536">
        <v>0.17855357142857145</v>
      </c>
      <c r="AB536">
        <v>0.26783035714285713</v>
      </c>
      <c r="AC536">
        <v>0</v>
      </c>
      <c r="AD536">
        <v>3.7337067040037337</v>
      </c>
      <c r="AE536">
        <v>5.6005600560055999</v>
      </c>
      <c r="AF536">
        <v>0</v>
      </c>
      <c r="AJ536">
        <v>535</v>
      </c>
      <c r="AK536">
        <f>SUBTOTAL(9,EffortOutcomesAG0[[#This Row],[Allocation]:[Iin]])</f>
        <v>10.173501879056953</v>
      </c>
      <c r="AL536" t="str">
        <f>EffortOutcomesAG0[[#This Row],[WARDS]]&amp;EffortOutcomesAG0[[#This Row],[Role]]&amp;EffortOutcomesAG0[[#This Row],[Shifts]]</f>
        <v>WATTCERT4NIGHT</v>
      </c>
    </row>
    <row r="537" spans="2:38" x14ac:dyDescent="0.25">
      <c r="B537" s="8">
        <f>IF(EffortOutcomesAG0[[#This Row],[Apn]]=0,10,LOG(EffortOutcomesAG0[[#This Row],[Apn]]))</f>
        <v>10</v>
      </c>
      <c r="C537" s="8">
        <f>IF(EffortOutcomesAG0[[#This Row],[Ein]]=0,10,LOG(EffortOutcomesAG0[[#This Row],[Ein]]))</f>
        <v>10</v>
      </c>
      <c r="D537" s="8">
        <f>IF(EffortOutcomesAG0[[#This Row],[Iin]]=0,10,LOG(EffortOutcomesAG0[[#This Row],[Iin]]))</f>
        <v>10</v>
      </c>
      <c r="E537" s="8">
        <f>Kx-EffortOutcomesAG0[[#This Row],[Xp]]</f>
        <v>-10</v>
      </c>
      <c r="F537" s="8">
        <f>Ky-EffortOutcomesAG0[[#This Row],[Yp]]</f>
        <v>-11</v>
      </c>
      <c r="G537" s="8">
        <f>Kz-EffortOutcomesAG0[[#This Row],[Zp]]</f>
        <v>-9</v>
      </c>
      <c r="H537" s="8">
        <f>EffortOutcomesAG0[[#This Row],[Kpy]]*KSc-EffortOutcomesAG0[[#This Row],[KPz]]*KSb</f>
        <v>20</v>
      </c>
      <c r="I537" s="8">
        <f>-1*(EffortOutcomesAG0[[#This Row],[KPx]]*KSc-EffortOutcomesAG0[[#This Row],[KPz]]*KSa)</f>
        <v>-10</v>
      </c>
      <c r="J537" s="8">
        <f>(EffortOutcomesAG0[[#This Row],[KPx]]*$C$2-EffortOutcomesAG0[[#This Row],[Kpy]]*KSa)</f>
        <v>-100</v>
      </c>
      <c r="K537" s="8">
        <f>EffortOutcomesAG0[[#This Row],[Kpy]]*KTc-EffortOutcomesAG0[[#This Row],[KPz]]*KTb</f>
        <v>2</v>
      </c>
      <c r="L537" s="8">
        <f>-1*(EffortOutcomesAG0[[#This Row],[KPx]]*KTc-EffortOutcomesAG0[[#This Row],[KPz]]*KTa)</f>
        <v>-28</v>
      </c>
      <c r="M537" s="8">
        <f>(EffortOutcomesAG0[[#This Row],[KPx]]*KTb-EffortOutcomesAG0[[#This Row],[Kpy]]*KTa)</f>
        <v>32</v>
      </c>
      <c r="N537" s="8">
        <f>-EffortOutcomesAG0[[#This Row],[Xp]]*a+EffortOutcomesAG0[[#This Row],[Yp]]*b+EffortOutcomesAG0[[#This Row],[Zp]]*c_</f>
        <v>40</v>
      </c>
      <c r="O537">
        <f>-IF(EffortOutcomesAG0[[#This Row],[Column2]]&gt;0,1,-1)*SQRT(EffortOutcomesAG0[[#This Row],[KPx''i]]^2+EffortOutcomesAG0[[#This Row],[KPx''j]]^2+EffortOutcomesAG0[[#This Row],[KPx''k]]^2)/Ksmag/Scale</f>
        <v>-72.456883730947197</v>
      </c>
      <c r="P537" s="9">
        <f>SQRT(EffortOutcomesAG0[[#This Row],[Kpy''i]]^2+EffortOutcomesAG0[[#This Row],[KPy''j]]^2+EffortOutcomesAG0[[#This Row],[KPy''k]]^2)/KTmag/Scale</f>
        <v>17.37814719698277</v>
      </c>
      <c r="Q5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7" s="14">
        <v>44879</v>
      </c>
      <c r="U537" s="9" t="s">
        <v>76</v>
      </c>
      <c r="V537" t="s">
        <v>74</v>
      </c>
      <c r="W537" t="s">
        <v>60</v>
      </c>
      <c r="X537">
        <v>0</v>
      </c>
      <c r="Y537">
        <v>0</v>
      </c>
      <c r="Z537">
        <v>0</v>
      </c>
      <c r="AJ537">
        <v>536</v>
      </c>
      <c r="AK537">
        <f>SUBTOTAL(9,EffortOutcomesAG0[[#This Row],[Allocation]:[Iin]])</f>
        <v>0</v>
      </c>
      <c r="AL537" t="str">
        <f>EffortOutcomesAG0[[#This Row],[WARDS]]&amp;EffortOutcomesAG0[[#This Row],[Role]]&amp;EffortOutcomesAG0[[#This Row],[Shifts]]</f>
        <v>OtherCERT4NIGHT</v>
      </c>
    </row>
    <row r="538" spans="2:38" x14ac:dyDescent="0.25">
      <c r="B538" s="8">
        <f>IF(EffortOutcomesAG0[[#This Row],[Apn]]=0,10,LOG(EffortOutcomesAG0[[#This Row],[Apn]]))</f>
        <v>10</v>
      </c>
      <c r="C538" s="8">
        <f>IF(EffortOutcomesAG0[[#This Row],[Ein]]=0,10,LOG(EffortOutcomesAG0[[#This Row],[Ein]]))</f>
        <v>10</v>
      </c>
      <c r="D538" s="8">
        <f>IF(EffortOutcomesAG0[[#This Row],[Iin]]=0,10,LOG(EffortOutcomesAG0[[#This Row],[Iin]]))</f>
        <v>10</v>
      </c>
      <c r="E538" s="8">
        <f>Kx-EffortOutcomesAG0[[#This Row],[Xp]]</f>
        <v>-10</v>
      </c>
      <c r="F538" s="8">
        <f>Ky-EffortOutcomesAG0[[#This Row],[Yp]]</f>
        <v>-11</v>
      </c>
      <c r="G538" s="8">
        <f>Kz-EffortOutcomesAG0[[#This Row],[Zp]]</f>
        <v>-9</v>
      </c>
      <c r="H538" s="8">
        <f>EffortOutcomesAG0[[#This Row],[Kpy]]*KSc-EffortOutcomesAG0[[#This Row],[KPz]]*KSb</f>
        <v>20</v>
      </c>
      <c r="I538" s="8">
        <f>-1*(EffortOutcomesAG0[[#This Row],[KPx]]*KSc-EffortOutcomesAG0[[#This Row],[KPz]]*KSa)</f>
        <v>-10</v>
      </c>
      <c r="J538" s="8">
        <f>(EffortOutcomesAG0[[#This Row],[KPx]]*$C$2-EffortOutcomesAG0[[#This Row],[Kpy]]*KSa)</f>
        <v>-100</v>
      </c>
      <c r="K538" s="8">
        <f>EffortOutcomesAG0[[#This Row],[Kpy]]*KTc-EffortOutcomesAG0[[#This Row],[KPz]]*KTb</f>
        <v>2</v>
      </c>
      <c r="L538" s="8">
        <f>-1*(EffortOutcomesAG0[[#This Row],[KPx]]*KTc-EffortOutcomesAG0[[#This Row],[KPz]]*KTa)</f>
        <v>-28</v>
      </c>
      <c r="M538" s="8">
        <f>(EffortOutcomesAG0[[#This Row],[KPx]]*KTb-EffortOutcomesAG0[[#This Row],[Kpy]]*KTa)</f>
        <v>32</v>
      </c>
      <c r="N538" s="8">
        <f>-EffortOutcomesAG0[[#This Row],[Xp]]*a+EffortOutcomesAG0[[#This Row],[Yp]]*b+EffortOutcomesAG0[[#This Row],[Zp]]*c_</f>
        <v>40</v>
      </c>
      <c r="O538">
        <f>-IF(EffortOutcomesAG0[[#This Row],[Column2]]&gt;0,1,-1)*SQRT(EffortOutcomesAG0[[#This Row],[KPx''i]]^2+EffortOutcomesAG0[[#This Row],[KPx''j]]^2+EffortOutcomesAG0[[#This Row],[KPx''k]]^2)/Ksmag/Scale</f>
        <v>-72.456883730947197</v>
      </c>
      <c r="P538" s="9">
        <f>SQRT(EffortOutcomesAG0[[#This Row],[Kpy''i]]^2+EffortOutcomesAG0[[#This Row],[KPy''j]]^2+EffortOutcomesAG0[[#This Row],[KPy''k]]^2)/KTmag/Scale</f>
        <v>17.37814719698277</v>
      </c>
      <c r="Q5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8" s="14">
        <v>44880</v>
      </c>
      <c r="U538" s="9" t="s">
        <v>76</v>
      </c>
      <c r="V538" t="s">
        <v>74</v>
      </c>
      <c r="W538" t="s">
        <v>60</v>
      </c>
      <c r="X538">
        <v>0</v>
      </c>
      <c r="Y538">
        <v>0</v>
      </c>
      <c r="Z538">
        <v>0</v>
      </c>
      <c r="AJ538">
        <v>537</v>
      </c>
      <c r="AK538">
        <f>SUBTOTAL(9,EffortOutcomesAG0[[#This Row],[Allocation]:[Iin]])</f>
        <v>0</v>
      </c>
      <c r="AL538" t="str">
        <f>EffortOutcomesAG0[[#This Row],[WARDS]]&amp;EffortOutcomesAG0[[#This Row],[Role]]&amp;EffortOutcomesAG0[[#This Row],[Shifts]]</f>
        <v>OtherCERT4NIGHT</v>
      </c>
    </row>
    <row r="539" spans="2:38" x14ac:dyDescent="0.25">
      <c r="B539" s="8">
        <f>IF(EffortOutcomesAG0[[#This Row],[Apn]]=0,10,LOG(EffortOutcomesAG0[[#This Row],[Apn]]))</f>
        <v>-0.74823145862600793</v>
      </c>
      <c r="C539" s="8">
        <f>IF(EffortOutcomesAG0[[#This Row],[Ein]]=0,10,LOG(EffortOutcomesAG0[[#This Row],[Ein]]))</f>
        <v>10</v>
      </c>
      <c r="D539" s="8">
        <f>IF(EffortOutcomesAG0[[#This Row],[Iin]]=0,10,LOG(EffortOutcomesAG0[[#This Row],[Iin]]))</f>
        <v>10</v>
      </c>
      <c r="E539" s="8">
        <f>Kx-EffortOutcomesAG0[[#This Row],[Xp]]</f>
        <v>0.74823145862600793</v>
      </c>
      <c r="F539" s="8">
        <f>Ky-EffortOutcomesAG0[[#This Row],[Yp]]</f>
        <v>-11</v>
      </c>
      <c r="G539" s="8">
        <f>Kz-EffortOutcomesAG0[[#This Row],[Zp]]</f>
        <v>-9</v>
      </c>
      <c r="H539" s="8">
        <f>EffortOutcomesAG0[[#This Row],[Kpy]]*KSc-EffortOutcomesAG0[[#This Row],[KPz]]*KSb</f>
        <v>20</v>
      </c>
      <c r="I539" s="8">
        <f>-1*(EffortOutcomesAG0[[#This Row],[KPx]]*KSc-EffortOutcomesAG0[[#This Row],[KPz]]*KSa)</f>
        <v>0.74823145862600793</v>
      </c>
      <c r="J539" s="8">
        <f>(EffortOutcomesAG0[[#This Row],[KPx]]*$C$2-EffortOutcomesAG0[[#This Row],[Kpy]]*KSa)</f>
        <v>7.4823145862600793</v>
      </c>
      <c r="K539" s="8">
        <f>EffortOutcomesAG0[[#This Row],[Kpy]]*KTc-EffortOutcomesAG0[[#This Row],[KPz]]*KTb</f>
        <v>2</v>
      </c>
      <c r="L539" s="8">
        <f>-1*(EffortOutcomesAG0[[#This Row],[KPx]]*KTc-EffortOutcomesAG0[[#This Row],[KPz]]*KTa)</f>
        <v>-17.251768541373991</v>
      </c>
      <c r="M539" s="8">
        <f>(EffortOutcomesAG0[[#This Row],[KPx]]*KTb-EffortOutcomesAG0[[#This Row],[Kpy]]*KTa)</f>
        <v>21.251768541373991</v>
      </c>
      <c r="N539" s="8">
        <f>-EffortOutcomesAG0[[#This Row],[Xp]]*a+EffortOutcomesAG0[[#This Row],[Yp]]*b+EffortOutcomesAG0[[#This Row],[Zp]]*c_</f>
        <v>40</v>
      </c>
      <c r="O539">
        <f>-IF(EffortOutcomesAG0[[#This Row],[Column2]]&gt;0,1,-1)*SQRT(EffortOutcomesAG0[[#This Row],[KPx''i]]^2+EffortOutcomesAG0[[#This Row],[KPx''j]]^2+EffortOutcomesAG0[[#This Row],[KPx''k]]^2)/Ksmag/Scale</f>
        <v>-15.108687598256804</v>
      </c>
      <c r="P539" s="9">
        <f>SQRT(EffortOutcomesAG0[[#This Row],[Kpy''i]]^2+EffortOutcomesAG0[[#This Row],[KPy''j]]^2+EffortOutcomesAG0[[#This Row],[KPy''k]]^2)/KTmag/Scale</f>
        <v>11.204620951057608</v>
      </c>
      <c r="Q5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9" s="14">
        <v>44880</v>
      </c>
      <c r="U539" s="9" t="s">
        <v>58</v>
      </c>
      <c r="V539" t="s">
        <v>74</v>
      </c>
      <c r="W539" t="s">
        <v>60</v>
      </c>
      <c r="X539">
        <v>0</v>
      </c>
      <c r="Y539">
        <v>0.33333333333333331</v>
      </c>
      <c r="Z539">
        <v>5.9517857142857143E-2</v>
      </c>
      <c r="AA539">
        <v>0.17855357142857145</v>
      </c>
      <c r="AB539">
        <v>0.26783035714285713</v>
      </c>
      <c r="AC539">
        <v>0</v>
      </c>
      <c r="AD539">
        <v>3.7337067040037337</v>
      </c>
      <c r="AE539">
        <v>5.6005600560055999</v>
      </c>
      <c r="AF539">
        <v>0</v>
      </c>
      <c r="AJ539">
        <v>538</v>
      </c>
      <c r="AK539">
        <f>SUBTOTAL(9,EffortOutcomesAG0[[#This Row],[Allocation]:[Iin]])</f>
        <v>10.173501879056953</v>
      </c>
      <c r="AL539" t="str">
        <f>EffortOutcomesAG0[[#This Row],[WARDS]]&amp;EffortOutcomesAG0[[#This Row],[Role]]&amp;EffortOutcomesAG0[[#This Row],[Shifts]]</f>
        <v>WARACERT4NIGHT</v>
      </c>
    </row>
    <row r="540" spans="2:38" x14ac:dyDescent="0.25">
      <c r="B540" s="8">
        <f>IF(EffortOutcomesAG0[[#This Row],[Apn]]=0,10,LOG(EffortOutcomesAG0[[#This Row],[Apn]]))</f>
        <v>-0.74823145862600793</v>
      </c>
      <c r="C540" s="8">
        <f>IF(EffortOutcomesAG0[[#This Row],[Ein]]=0,10,LOG(EffortOutcomesAG0[[#This Row],[Ein]]))</f>
        <v>10</v>
      </c>
      <c r="D540" s="8">
        <f>IF(EffortOutcomesAG0[[#This Row],[Iin]]=0,10,LOG(EffortOutcomesAG0[[#This Row],[Iin]]))</f>
        <v>10</v>
      </c>
      <c r="E540" s="8">
        <f>Kx-EffortOutcomesAG0[[#This Row],[Xp]]</f>
        <v>0.74823145862600793</v>
      </c>
      <c r="F540" s="8">
        <f>Ky-EffortOutcomesAG0[[#This Row],[Yp]]</f>
        <v>-11</v>
      </c>
      <c r="G540" s="8">
        <f>Kz-EffortOutcomesAG0[[#This Row],[Zp]]</f>
        <v>-9</v>
      </c>
      <c r="H540" s="8">
        <f>EffortOutcomesAG0[[#This Row],[Kpy]]*KSc-EffortOutcomesAG0[[#This Row],[KPz]]*KSb</f>
        <v>20</v>
      </c>
      <c r="I540" s="8">
        <f>-1*(EffortOutcomesAG0[[#This Row],[KPx]]*KSc-EffortOutcomesAG0[[#This Row],[KPz]]*KSa)</f>
        <v>0.74823145862600793</v>
      </c>
      <c r="J540" s="8">
        <f>(EffortOutcomesAG0[[#This Row],[KPx]]*$C$2-EffortOutcomesAG0[[#This Row],[Kpy]]*KSa)</f>
        <v>7.4823145862600793</v>
      </c>
      <c r="K540" s="8">
        <f>EffortOutcomesAG0[[#This Row],[Kpy]]*KTc-EffortOutcomesAG0[[#This Row],[KPz]]*KTb</f>
        <v>2</v>
      </c>
      <c r="L540" s="8">
        <f>-1*(EffortOutcomesAG0[[#This Row],[KPx]]*KTc-EffortOutcomesAG0[[#This Row],[KPz]]*KTa)</f>
        <v>-17.251768541373991</v>
      </c>
      <c r="M540" s="8">
        <f>(EffortOutcomesAG0[[#This Row],[KPx]]*KTb-EffortOutcomesAG0[[#This Row],[Kpy]]*KTa)</f>
        <v>21.251768541373991</v>
      </c>
      <c r="N540" s="8">
        <f>-EffortOutcomesAG0[[#This Row],[Xp]]*a+EffortOutcomesAG0[[#This Row],[Yp]]*b+EffortOutcomesAG0[[#This Row],[Zp]]*c_</f>
        <v>40</v>
      </c>
      <c r="O540">
        <f>-IF(EffortOutcomesAG0[[#This Row],[Column2]]&gt;0,1,-1)*SQRT(EffortOutcomesAG0[[#This Row],[KPx''i]]^2+EffortOutcomesAG0[[#This Row],[KPx''j]]^2+EffortOutcomesAG0[[#This Row],[KPx''k]]^2)/Ksmag/Scale</f>
        <v>-15.108687598256804</v>
      </c>
      <c r="P540" s="9">
        <f>SQRT(EffortOutcomesAG0[[#This Row],[Kpy''i]]^2+EffortOutcomesAG0[[#This Row],[KPy''j]]^2+EffortOutcomesAG0[[#This Row],[KPy''k]]^2)/KTmag/Scale</f>
        <v>11.204620951057608</v>
      </c>
      <c r="Q5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0" s="14">
        <v>44880</v>
      </c>
      <c r="U540" s="9" t="s">
        <v>54</v>
      </c>
      <c r="V540" t="s">
        <v>74</v>
      </c>
      <c r="W540" t="s">
        <v>60</v>
      </c>
      <c r="X540">
        <v>0</v>
      </c>
      <c r="Y540">
        <v>0.33333333333333331</v>
      </c>
      <c r="Z540">
        <v>5.9517857142857143E-2</v>
      </c>
      <c r="AA540">
        <v>0.17855357142857145</v>
      </c>
      <c r="AB540">
        <v>0.26783035714285713</v>
      </c>
      <c r="AC540">
        <v>0</v>
      </c>
      <c r="AD540">
        <v>3.7337067040037337</v>
      </c>
      <c r="AE540">
        <v>5.6005600560055999</v>
      </c>
      <c r="AF540">
        <v>0</v>
      </c>
      <c r="AJ540">
        <v>539</v>
      </c>
      <c r="AK540">
        <f>SUBTOTAL(9,EffortOutcomesAG0[[#This Row],[Allocation]:[Iin]])</f>
        <v>10.173501879056953</v>
      </c>
      <c r="AL540" t="str">
        <f>EffortOutcomesAG0[[#This Row],[WARDS]]&amp;EffortOutcomesAG0[[#This Row],[Role]]&amp;EffortOutcomesAG0[[#This Row],[Shifts]]</f>
        <v>BANKCERT4NIGHT</v>
      </c>
    </row>
    <row r="541" spans="2:38" x14ac:dyDescent="0.25">
      <c r="B541" s="8">
        <f>IF(EffortOutcomesAG0[[#This Row],[Apn]]=0,10,LOG(EffortOutcomesAG0[[#This Row],[Apn]]))</f>
        <v>-0.74823145862600793</v>
      </c>
      <c r="C541" s="8">
        <f>IF(EffortOutcomesAG0[[#This Row],[Ein]]=0,10,LOG(EffortOutcomesAG0[[#This Row],[Ein]]))</f>
        <v>10</v>
      </c>
      <c r="D541" s="8">
        <f>IF(EffortOutcomesAG0[[#This Row],[Iin]]=0,10,LOG(EffortOutcomesAG0[[#This Row],[Iin]]))</f>
        <v>10</v>
      </c>
      <c r="E541" s="8">
        <f>Kx-EffortOutcomesAG0[[#This Row],[Xp]]</f>
        <v>0.74823145862600793</v>
      </c>
      <c r="F541" s="8">
        <f>Ky-EffortOutcomesAG0[[#This Row],[Yp]]</f>
        <v>-11</v>
      </c>
      <c r="G541" s="8">
        <f>Kz-EffortOutcomesAG0[[#This Row],[Zp]]</f>
        <v>-9</v>
      </c>
      <c r="H541" s="8">
        <f>EffortOutcomesAG0[[#This Row],[Kpy]]*KSc-EffortOutcomesAG0[[#This Row],[KPz]]*KSb</f>
        <v>20</v>
      </c>
      <c r="I541" s="8">
        <f>-1*(EffortOutcomesAG0[[#This Row],[KPx]]*KSc-EffortOutcomesAG0[[#This Row],[KPz]]*KSa)</f>
        <v>0.74823145862600793</v>
      </c>
      <c r="J541" s="8">
        <f>(EffortOutcomesAG0[[#This Row],[KPx]]*$C$2-EffortOutcomesAG0[[#This Row],[Kpy]]*KSa)</f>
        <v>7.4823145862600793</v>
      </c>
      <c r="K541" s="8">
        <f>EffortOutcomesAG0[[#This Row],[Kpy]]*KTc-EffortOutcomesAG0[[#This Row],[KPz]]*KTb</f>
        <v>2</v>
      </c>
      <c r="L541" s="8">
        <f>-1*(EffortOutcomesAG0[[#This Row],[KPx]]*KTc-EffortOutcomesAG0[[#This Row],[KPz]]*KTa)</f>
        <v>-17.251768541373991</v>
      </c>
      <c r="M541" s="8">
        <f>(EffortOutcomesAG0[[#This Row],[KPx]]*KTb-EffortOutcomesAG0[[#This Row],[Kpy]]*KTa)</f>
        <v>21.251768541373991</v>
      </c>
      <c r="N541" s="8">
        <f>-EffortOutcomesAG0[[#This Row],[Xp]]*a+EffortOutcomesAG0[[#This Row],[Yp]]*b+EffortOutcomesAG0[[#This Row],[Zp]]*c_</f>
        <v>40</v>
      </c>
      <c r="O541">
        <f>-IF(EffortOutcomesAG0[[#This Row],[Column2]]&gt;0,1,-1)*SQRT(EffortOutcomesAG0[[#This Row],[KPx''i]]^2+EffortOutcomesAG0[[#This Row],[KPx''j]]^2+EffortOutcomesAG0[[#This Row],[KPx''k]]^2)/Ksmag/Scale</f>
        <v>-15.108687598256804</v>
      </c>
      <c r="P541" s="9">
        <f>SQRT(EffortOutcomesAG0[[#This Row],[Kpy''i]]^2+EffortOutcomesAG0[[#This Row],[KPy''j]]^2+EffortOutcomesAG0[[#This Row],[KPy''k]]^2)/KTmag/Scale</f>
        <v>11.204620951057608</v>
      </c>
      <c r="Q5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1" s="14">
        <v>44880</v>
      </c>
      <c r="U541" s="9" t="s">
        <v>57</v>
      </c>
      <c r="V541" t="s">
        <v>74</v>
      </c>
      <c r="W541" t="s">
        <v>60</v>
      </c>
      <c r="X541">
        <v>0</v>
      </c>
      <c r="Y541">
        <v>0.33333333333333331</v>
      </c>
      <c r="Z541">
        <v>5.9517857142857143E-2</v>
      </c>
      <c r="AA541">
        <v>0.17855357142857145</v>
      </c>
      <c r="AB541">
        <v>0.26783035714285713</v>
      </c>
      <c r="AC541">
        <v>0</v>
      </c>
      <c r="AD541">
        <v>3.7337067040037337</v>
      </c>
      <c r="AE541">
        <v>5.6005600560055999</v>
      </c>
      <c r="AF541">
        <v>0</v>
      </c>
      <c r="AJ541">
        <v>540</v>
      </c>
      <c r="AK541">
        <f>SUBTOTAL(9,EffortOutcomesAG0[[#This Row],[Allocation]:[Iin]])</f>
        <v>10.173501879056953</v>
      </c>
      <c r="AL541" t="str">
        <f>EffortOutcomesAG0[[#This Row],[WARDS]]&amp;EffortOutcomesAG0[[#This Row],[Role]]&amp;EffortOutcomesAG0[[#This Row],[Shifts]]</f>
        <v>WATTCERT4NIGHT</v>
      </c>
    </row>
    <row r="542" spans="2:38" x14ac:dyDescent="0.25">
      <c r="B542" s="8">
        <f>IF(EffortOutcomesAG0[[#This Row],[Apn]]=0,10,LOG(EffortOutcomesAG0[[#This Row],[Apn]]))</f>
        <v>-0.74823145862600793</v>
      </c>
      <c r="C542" s="8">
        <f>IF(EffortOutcomesAG0[[#This Row],[Ein]]=0,10,LOG(EffortOutcomesAG0[[#This Row],[Ein]]))</f>
        <v>10</v>
      </c>
      <c r="D542" s="8">
        <f>IF(EffortOutcomesAG0[[#This Row],[Iin]]=0,10,LOG(EffortOutcomesAG0[[#This Row],[Iin]]))</f>
        <v>10</v>
      </c>
      <c r="E542" s="8">
        <f>Kx-EffortOutcomesAG0[[#This Row],[Xp]]</f>
        <v>0.74823145862600793</v>
      </c>
      <c r="F542" s="8">
        <f>Ky-EffortOutcomesAG0[[#This Row],[Yp]]</f>
        <v>-11</v>
      </c>
      <c r="G542" s="8">
        <f>Kz-EffortOutcomesAG0[[#This Row],[Zp]]</f>
        <v>-9</v>
      </c>
      <c r="H542" s="8">
        <f>EffortOutcomesAG0[[#This Row],[Kpy]]*KSc-EffortOutcomesAG0[[#This Row],[KPz]]*KSb</f>
        <v>20</v>
      </c>
      <c r="I542" s="8">
        <f>-1*(EffortOutcomesAG0[[#This Row],[KPx]]*KSc-EffortOutcomesAG0[[#This Row],[KPz]]*KSa)</f>
        <v>0.74823145862600793</v>
      </c>
      <c r="J542" s="8">
        <f>(EffortOutcomesAG0[[#This Row],[KPx]]*$C$2-EffortOutcomesAG0[[#This Row],[Kpy]]*KSa)</f>
        <v>7.4823145862600793</v>
      </c>
      <c r="K542" s="8">
        <f>EffortOutcomesAG0[[#This Row],[Kpy]]*KTc-EffortOutcomesAG0[[#This Row],[KPz]]*KTb</f>
        <v>2</v>
      </c>
      <c r="L542" s="8">
        <f>-1*(EffortOutcomesAG0[[#This Row],[KPx]]*KTc-EffortOutcomesAG0[[#This Row],[KPz]]*KTa)</f>
        <v>-17.251768541373991</v>
      </c>
      <c r="M542" s="8">
        <f>(EffortOutcomesAG0[[#This Row],[KPx]]*KTb-EffortOutcomesAG0[[#This Row],[Kpy]]*KTa)</f>
        <v>21.251768541373991</v>
      </c>
      <c r="N542" s="8">
        <f>-EffortOutcomesAG0[[#This Row],[Xp]]*a+EffortOutcomesAG0[[#This Row],[Yp]]*b+EffortOutcomesAG0[[#This Row],[Zp]]*c_</f>
        <v>40</v>
      </c>
      <c r="O542">
        <f>-IF(EffortOutcomesAG0[[#This Row],[Column2]]&gt;0,1,-1)*SQRT(EffortOutcomesAG0[[#This Row],[KPx''i]]^2+EffortOutcomesAG0[[#This Row],[KPx''j]]^2+EffortOutcomesAG0[[#This Row],[KPx''k]]^2)/Ksmag/Scale</f>
        <v>-15.108687598256804</v>
      </c>
      <c r="P542" s="9">
        <f>SQRT(EffortOutcomesAG0[[#This Row],[Kpy''i]]^2+EffortOutcomesAG0[[#This Row],[KPy''j]]^2+EffortOutcomesAG0[[#This Row],[KPy''k]]^2)/KTmag/Scale</f>
        <v>11.204620951057608</v>
      </c>
      <c r="Q5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2" s="14">
        <v>44881</v>
      </c>
      <c r="U542" s="9" t="s">
        <v>54</v>
      </c>
      <c r="V542" t="s">
        <v>74</v>
      </c>
      <c r="W542" t="s">
        <v>60</v>
      </c>
      <c r="X542">
        <v>0</v>
      </c>
      <c r="Y542">
        <v>0.33333333333333331</v>
      </c>
      <c r="Z542">
        <v>5.9517857142857143E-2</v>
      </c>
      <c r="AA542">
        <v>0.17855357142857145</v>
      </c>
      <c r="AB542">
        <v>0.26783035714285713</v>
      </c>
      <c r="AC542">
        <v>0</v>
      </c>
      <c r="AD542">
        <v>3.7337067040037337</v>
      </c>
      <c r="AE542">
        <v>5.6005600560055999</v>
      </c>
      <c r="AF542">
        <v>0</v>
      </c>
      <c r="AJ542">
        <v>541</v>
      </c>
      <c r="AK542">
        <f>SUBTOTAL(9,EffortOutcomesAG0[[#This Row],[Allocation]:[Iin]])</f>
        <v>10.173501879056953</v>
      </c>
      <c r="AL542" t="str">
        <f>EffortOutcomesAG0[[#This Row],[WARDS]]&amp;EffortOutcomesAG0[[#This Row],[Role]]&amp;EffortOutcomesAG0[[#This Row],[Shifts]]</f>
        <v>BANKCERT4NIGHT</v>
      </c>
    </row>
    <row r="543" spans="2:38" x14ac:dyDescent="0.25">
      <c r="B543" s="8">
        <f>IF(EffortOutcomesAG0[[#This Row],[Apn]]=0,10,LOG(EffortOutcomesAG0[[#This Row],[Apn]]))</f>
        <v>-0.74823145862600793</v>
      </c>
      <c r="C543" s="8">
        <f>IF(EffortOutcomesAG0[[#This Row],[Ein]]=0,10,LOG(EffortOutcomesAG0[[#This Row],[Ein]]))</f>
        <v>10</v>
      </c>
      <c r="D543" s="8">
        <f>IF(EffortOutcomesAG0[[#This Row],[Iin]]=0,10,LOG(EffortOutcomesAG0[[#This Row],[Iin]]))</f>
        <v>10</v>
      </c>
      <c r="E543" s="8">
        <f>Kx-EffortOutcomesAG0[[#This Row],[Xp]]</f>
        <v>0.74823145862600793</v>
      </c>
      <c r="F543" s="8">
        <f>Ky-EffortOutcomesAG0[[#This Row],[Yp]]</f>
        <v>-11</v>
      </c>
      <c r="G543" s="8">
        <f>Kz-EffortOutcomesAG0[[#This Row],[Zp]]</f>
        <v>-9</v>
      </c>
      <c r="H543" s="8">
        <f>EffortOutcomesAG0[[#This Row],[Kpy]]*KSc-EffortOutcomesAG0[[#This Row],[KPz]]*KSb</f>
        <v>20</v>
      </c>
      <c r="I543" s="8">
        <f>-1*(EffortOutcomesAG0[[#This Row],[KPx]]*KSc-EffortOutcomesAG0[[#This Row],[KPz]]*KSa)</f>
        <v>0.74823145862600793</v>
      </c>
      <c r="J543" s="8">
        <f>(EffortOutcomesAG0[[#This Row],[KPx]]*$C$2-EffortOutcomesAG0[[#This Row],[Kpy]]*KSa)</f>
        <v>7.4823145862600793</v>
      </c>
      <c r="K543" s="8">
        <f>EffortOutcomesAG0[[#This Row],[Kpy]]*KTc-EffortOutcomesAG0[[#This Row],[KPz]]*KTb</f>
        <v>2</v>
      </c>
      <c r="L543" s="8">
        <f>-1*(EffortOutcomesAG0[[#This Row],[KPx]]*KTc-EffortOutcomesAG0[[#This Row],[KPz]]*KTa)</f>
        <v>-17.251768541373991</v>
      </c>
      <c r="M543" s="8">
        <f>(EffortOutcomesAG0[[#This Row],[KPx]]*KTb-EffortOutcomesAG0[[#This Row],[Kpy]]*KTa)</f>
        <v>21.251768541373991</v>
      </c>
      <c r="N543" s="8">
        <f>-EffortOutcomesAG0[[#This Row],[Xp]]*a+EffortOutcomesAG0[[#This Row],[Yp]]*b+EffortOutcomesAG0[[#This Row],[Zp]]*c_</f>
        <v>40</v>
      </c>
      <c r="O543">
        <f>-IF(EffortOutcomesAG0[[#This Row],[Column2]]&gt;0,1,-1)*SQRT(EffortOutcomesAG0[[#This Row],[KPx''i]]^2+EffortOutcomesAG0[[#This Row],[KPx''j]]^2+EffortOutcomesAG0[[#This Row],[KPx''k]]^2)/Ksmag/Scale</f>
        <v>-15.108687598256804</v>
      </c>
      <c r="P543" s="9">
        <f>SQRT(EffortOutcomesAG0[[#This Row],[Kpy''i]]^2+EffortOutcomesAG0[[#This Row],[KPy''j]]^2+EffortOutcomesAG0[[#This Row],[KPy''k]]^2)/KTmag/Scale</f>
        <v>11.204620951057608</v>
      </c>
      <c r="Q5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3" s="14">
        <v>44881</v>
      </c>
      <c r="U543" s="9" t="s">
        <v>57</v>
      </c>
      <c r="V543" t="s">
        <v>74</v>
      </c>
      <c r="W543" t="s">
        <v>60</v>
      </c>
      <c r="X543">
        <v>0</v>
      </c>
      <c r="Y543">
        <v>0.33333333333333331</v>
      </c>
      <c r="Z543">
        <v>5.9517857142857143E-2</v>
      </c>
      <c r="AA543">
        <v>0.17855357142857145</v>
      </c>
      <c r="AB543">
        <v>0.26783035714285713</v>
      </c>
      <c r="AC543">
        <v>0</v>
      </c>
      <c r="AD543">
        <v>3.7337067040037337</v>
      </c>
      <c r="AE543">
        <v>5.6005600560055999</v>
      </c>
      <c r="AF543">
        <v>0</v>
      </c>
      <c r="AJ543">
        <v>542</v>
      </c>
      <c r="AK543">
        <f>SUBTOTAL(9,EffortOutcomesAG0[[#This Row],[Allocation]:[Iin]])</f>
        <v>10.173501879056953</v>
      </c>
      <c r="AL543" t="str">
        <f>EffortOutcomesAG0[[#This Row],[WARDS]]&amp;EffortOutcomesAG0[[#This Row],[Role]]&amp;EffortOutcomesAG0[[#This Row],[Shifts]]</f>
        <v>WATTCERT4NIGHT</v>
      </c>
    </row>
    <row r="544" spans="2:38" x14ac:dyDescent="0.25">
      <c r="B544" s="8">
        <f>IF(EffortOutcomesAG0[[#This Row],[Apn]]=0,10,LOG(EffortOutcomesAG0[[#This Row],[Apn]]))</f>
        <v>-0.74823145862600793</v>
      </c>
      <c r="C544" s="8">
        <f>IF(EffortOutcomesAG0[[#This Row],[Ein]]=0,10,LOG(EffortOutcomesAG0[[#This Row],[Ein]]))</f>
        <v>10</v>
      </c>
      <c r="D544" s="8">
        <f>IF(EffortOutcomesAG0[[#This Row],[Iin]]=0,10,LOG(EffortOutcomesAG0[[#This Row],[Iin]]))</f>
        <v>10</v>
      </c>
      <c r="E544" s="8">
        <f>Kx-EffortOutcomesAG0[[#This Row],[Xp]]</f>
        <v>0.74823145862600793</v>
      </c>
      <c r="F544" s="8">
        <f>Ky-EffortOutcomesAG0[[#This Row],[Yp]]</f>
        <v>-11</v>
      </c>
      <c r="G544" s="8">
        <f>Kz-EffortOutcomesAG0[[#This Row],[Zp]]</f>
        <v>-9</v>
      </c>
      <c r="H544" s="8">
        <f>EffortOutcomesAG0[[#This Row],[Kpy]]*KSc-EffortOutcomesAG0[[#This Row],[KPz]]*KSb</f>
        <v>20</v>
      </c>
      <c r="I544" s="8">
        <f>-1*(EffortOutcomesAG0[[#This Row],[KPx]]*KSc-EffortOutcomesAG0[[#This Row],[KPz]]*KSa)</f>
        <v>0.74823145862600793</v>
      </c>
      <c r="J544" s="8">
        <f>(EffortOutcomesAG0[[#This Row],[KPx]]*$C$2-EffortOutcomesAG0[[#This Row],[Kpy]]*KSa)</f>
        <v>7.4823145862600793</v>
      </c>
      <c r="K544" s="8">
        <f>EffortOutcomesAG0[[#This Row],[Kpy]]*KTc-EffortOutcomesAG0[[#This Row],[KPz]]*KTb</f>
        <v>2</v>
      </c>
      <c r="L544" s="8">
        <f>-1*(EffortOutcomesAG0[[#This Row],[KPx]]*KTc-EffortOutcomesAG0[[#This Row],[KPz]]*KTa)</f>
        <v>-17.251768541373991</v>
      </c>
      <c r="M544" s="8">
        <f>(EffortOutcomesAG0[[#This Row],[KPx]]*KTb-EffortOutcomesAG0[[#This Row],[Kpy]]*KTa)</f>
        <v>21.251768541373991</v>
      </c>
      <c r="N544" s="8">
        <f>-EffortOutcomesAG0[[#This Row],[Xp]]*a+EffortOutcomesAG0[[#This Row],[Yp]]*b+EffortOutcomesAG0[[#This Row],[Zp]]*c_</f>
        <v>40</v>
      </c>
      <c r="O544">
        <f>-IF(EffortOutcomesAG0[[#This Row],[Column2]]&gt;0,1,-1)*SQRT(EffortOutcomesAG0[[#This Row],[KPx''i]]^2+EffortOutcomesAG0[[#This Row],[KPx''j]]^2+EffortOutcomesAG0[[#This Row],[KPx''k]]^2)/Ksmag/Scale</f>
        <v>-15.108687598256804</v>
      </c>
      <c r="P544" s="9">
        <f>SQRT(EffortOutcomesAG0[[#This Row],[Kpy''i]]^2+EffortOutcomesAG0[[#This Row],[KPy''j]]^2+EffortOutcomesAG0[[#This Row],[KPy''k]]^2)/KTmag/Scale</f>
        <v>11.204620951057608</v>
      </c>
      <c r="Q5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4" s="14">
        <v>44881</v>
      </c>
      <c r="U544" s="9" t="s">
        <v>58</v>
      </c>
      <c r="V544" t="s">
        <v>74</v>
      </c>
      <c r="W544" t="s">
        <v>60</v>
      </c>
      <c r="X544">
        <v>0</v>
      </c>
      <c r="Y544">
        <v>0.33333333333333331</v>
      </c>
      <c r="Z544">
        <v>5.9517857142857143E-2</v>
      </c>
      <c r="AA544">
        <v>0.17855357142857145</v>
      </c>
      <c r="AB544">
        <v>0.26783035714285713</v>
      </c>
      <c r="AC544">
        <v>0</v>
      </c>
      <c r="AD544">
        <v>3.7337067040037337</v>
      </c>
      <c r="AE544">
        <v>5.6005600560055999</v>
      </c>
      <c r="AF544">
        <v>0</v>
      </c>
      <c r="AJ544">
        <v>543</v>
      </c>
      <c r="AK544">
        <f>SUBTOTAL(9,EffortOutcomesAG0[[#This Row],[Allocation]:[Iin]])</f>
        <v>10.173501879056953</v>
      </c>
      <c r="AL544" t="str">
        <f>EffortOutcomesAG0[[#This Row],[WARDS]]&amp;EffortOutcomesAG0[[#This Row],[Role]]&amp;EffortOutcomesAG0[[#This Row],[Shifts]]</f>
        <v>WARACERT4NIGHT</v>
      </c>
    </row>
    <row r="545" spans="2:38" x14ac:dyDescent="0.25">
      <c r="B545" s="8">
        <f>IF(EffortOutcomesAG0[[#This Row],[Apn]]=0,10,LOG(EffortOutcomesAG0[[#This Row],[Apn]]))</f>
        <v>10</v>
      </c>
      <c r="C545" s="8">
        <f>IF(EffortOutcomesAG0[[#This Row],[Ein]]=0,10,LOG(EffortOutcomesAG0[[#This Row],[Ein]]))</f>
        <v>10</v>
      </c>
      <c r="D545" s="8">
        <f>IF(EffortOutcomesAG0[[#This Row],[Iin]]=0,10,LOG(EffortOutcomesAG0[[#This Row],[Iin]]))</f>
        <v>10</v>
      </c>
      <c r="E545" s="8">
        <f>Kx-EffortOutcomesAG0[[#This Row],[Xp]]</f>
        <v>-10</v>
      </c>
      <c r="F545" s="8">
        <f>Ky-EffortOutcomesAG0[[#This Row],[Yp]]</f>
        <v>-11</v>
      </c>
      <c r="G545" s="8">
        <f>Kz-EffortOutcomesAG0[[#This Row],[Zp]]</f>
        <v>-9</v>
      </c>
      <c r="H545" s="8">
        <f>EffortOutcomesAG0[[#This Row],[Kpy]]*KSc-EffortOutcomesAG0[[#This Row],[KPz]]*KSb</f>
        <v>20</v>
      </c>
      <c r="I545" s="8">
        <f>-1*(EffortOutcomesAG0[[#This Row],[KPx]]*KSc-EffortOutcomesAG0[[#This Row],[KPz]]*KSa)</f>
        <v>-10</v>
      </c>
      <c r="J545" s="8">
        <f>(EffortOutcomesAG0[[#This Row],[KPx]]*$C$2-EffortOutcomesAG0[[#This Row],[Kpy]]*KSa)</f>
        <v>-100</v>
      </c>
      <c r="K545" s="8">
        <f>EffortOutcomesAG0[[#This Row],[Kpy]]*KTc-EffortOutcomesAG0[[#This Row],[KPz]]*KTb</f>
        <v>2</v>
      </c>
      <c r="L545" s="8">
        <f>-1*(EffortOutcomesAG0[[#This Row],[KPx]]*KTc-EffortOutcomesAG0[[#This Row],[KPz]]*KTa)</f>
        <v>-28</v>
      </c>
      <c r="M545" s="8">
        <f>(EffortOutcomesAG0[[#This Row],[KPx]]*KTb-EffortOutcomesAG0[[#This Row],[Kpy]]*KTa)</f>
        <v>32</v>
      </c>
      <c r="N545" s="8">
        <f>-EffortOutcomesAG0[[#This Row],[Xp]]*a+EffortOutcomesAG0[[#This Row],[Yp]]*b+EffortOutcomesAG0[[#This Row],[Zp]]*c_</f>
        <v>40</v>
      </c>
      <c r="O545">
        <f>-IF(EffortOutcomesAG0[[#This Row],[Column2]]&gt;0,1,-1)*SQRT(EffortOutcomesAG0[[#This Row],[KPx''i]]^2+EffortOutcomesAG0[[#This Row],[KPx''j]]^2+EffortOutcomesAG0[[#This Row],[KPx''k]]^2)/Ksmag/Scale</f>
        <v>-72.456883730947197</v>
      </c>
      <c r="P545" s="9">
        <f>SQRT(EffortOutcomesAG0[[#This Row],[Kpy''i]]^2+EffortOutcomesAG0[[#This Row],[KPy''j]]^2+EffortOutcomesAG0[[#This Row],[KPy''k]]^2)/KTmag/Scale</f>
        <v>17.37814719698277</v>
      </c>
      <c r="Q5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5" s="14">
        <v>44881</v>
      </c>
      <c r="U545" s="9" t="s">
        <v>76</v>
      </c>
      <c r="V545" t="s">
        <v>74</v>
      </c>
      <c r="W545" t="s">
        <v>60</v>
      </c>
      <c r="X545">
        <v>0</v>
      </c>
      <c r="Y545">
        <v>0</v>
      </c>
      <c r="Z545">
        <v>0</v>
      </c>
      <c r="AJ545">
        <v>544</v>
      </c>
      <c r="AK545">
        <f>SUBTOTAL(9,EffortOutcomesAG0[[#This Row],[Allocation]:[Iin]])</f>
        <v>0</v>
      </c>
      <c r="AL545" t="str">
        <f>EffortOutcomesAG0[[#This Row],[WARDS]]&amp;EffortOutcomesAG0[[#This Row],[Role]]&amp;EffortOutcomesAG0[[#This Row],[Shifts]]</f>
        <v>OtherCERT4NIGHT</v>
      </c>
    </row>
    <row r="546" spans="2:38" x14ac:dyDescent="0.25">
      <c r="B546" s="8">
        <f>IF(EffortOutcomesAG0[[#This Row],[Apn]]=0,10,LOG(EffortOutcomesAG0[[#This Row],[Apn]]))</f>
        <v>-0.74823145862600793</v>
      </c>
      <c r="C546" s="8">
        <f>IF(EffortOutcomesAG0[[#This Row],[Ein]]=0,10,LOG(EffortOutcomesAG0[[#This Row],[Ein]]))</f>
        <v>10</v>
      </c>
      <c r="D546" s="8">
        <f>IF(EffortOutcomesAG0[[#This Row],[Iin]]=0,10,LOG(EffortOutcomesAG0[[#This Row],[Iin]]))</f>
        <v>10</v>
      </c>
      <c r="E546" s="8">
        <f>Kx-EffortOutcomesAG0[[#This Row],[Xp]]</f>
        <v>0.74823145862600793</v>
      </c>
      <c r="F546" s="8">
        <f>Ky-EffortOutcomesAG0[[#This Row],[Yp]]</f>
        <v>-11</v>
      </c>
      <c r="G546" s="8">
        <f>Kz-EffortOutcomesAG0[[#This Row],[Zp]]</f>
        <v>-9</v>
      </c>
      <c r="H546" s="8">
        <f>EffortOutcomesAG0[[#This Row],[Kpy]]*KSc-EffortOutcomesAG0[[#This Row],[KPz]]*KSb</f>
        <v>20</v>
      </c>
      <c r="I546" s="8">
        <f>-1*(EffortOutcomesAG0[[#This Row],[KPx]]*KSc-EffortOutcomesAG0[[#This Row],[KPz]]*KSa)</f>
        <v>0.74823145862600793</v>
      </c>
      <c r="J546" s="8">
        <f>(EffortOutcomesAG0[[#This Row],[KPx]]*$C$2-EffortOutcomesAG0[[#This Row],[Kpy]]*KSa)</f>
        <v>7.4823145862600793</v>
      </c>
      <c r="K546" s="8">
        <f>EffortOutcomesAG0[[#This Row],[Kpy]]*KTc-EffortOutcomesAG0[[#This Row],[KPz]]*KTb</f>
        <v>2</v>
      </c>
      <c r="L546" s="8">
        <f>-1*(EffortOutcomesAG0[[#This Row],[KPx]]*KTc-EffortOutcomesAG0[[#This Row],[KPz]]*KTa)</f>
        <v>-17.251768541373991</v>
      </c>
      <c r="M546" s="8">
        <f>(EffortOutcomesAG0[[#This Row],[KPx]]*KTb-EffortOutcomesAG0[[#This Row],[Kpy]]*KTa)</f>
        <v>21.251768541373991</v>
      </c>
      <c r="N546" s="8">
        <f>-EffortOutcomesAG0[[#This Row],[Xp]]*a+EffortOutcomesAG0[[#This Row],[Yp]]*b+EffortOutcomesAG0[[#This Row],[Zp]]*c_</f>
        <v>40</v>
      </c>
      <c r="O546">
        <f>-IF(EffortOutcomesAG0[[#This Row],[Column2]]&gt;0,1,-1)*SQRT(EffortOutcomesAG0[[#This Row],[KPx''i]]^2+EffortOutcomesAG0[[#This Row],[KPx''j]]^2+EffortOutcomesAG0[[#This Row],[KPx''k]]^2)/Ksmag/Scale</f>
        <v>-15.108687598256804</v>
      </c>
      <c r="P546" s="9">
        <f>SQRT(EffortOutcomesAG0[[#This Row],[Kpy''i]]^2+EffortOutcomesAG0[[#This Row],[KPy''j]]^2+EffortOutcomesAG0[[#This Row],[KPy''k]]^2)/KTmag/Scale</f>
        <v>11.204620951057608</v>
      </c>
      <c r="Q5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6" s="14">
        <v>44882</v>
      </c>
      <c r="U546" s="9" t="s">
        <v>54</v>
      </c>
      <c r="V546" t="s">
        <v>74</v>
      </c>
      <c r="W546" t="s">
        <v>60</v>
      </c>
      <c r="X546">
        <v>0</v>
      </c>
      <c r="Y546">
        <v>0.33333333333333331</v>
      </c>
      <c r="Z546">
        <v>5.9517857142857143E-2</v>
      </c>
      <c r="AA546">
        <v>0.17855357142857145</v>
      </c>
      <c r="AB546">
        <v>0.26783035714285713</v>
      </c>
      <c r="AC546">
        <v>0</v>
      </c>
      <c r="AD546">
        <v>3.7337067040037337</v>
      </c>
      <c r="AE546">
        <v>5.6005600560055999</v>
      </c>
      <c r="AF546">
        <v>0</v>
      </c>
      <c r="AJ546">
        <v>545</v>
      </c>
      <c r="AK546">
        <f>SUBTOTAL(9,EffortOutcomesAG0[[#This Row],[Allocation]:[Iin]])</f>
        <v>10.173501879056953</v>
      </c>
      <c r="AL546" t="str">
        <f>EffortOutcomesAG0[[#This Row],[WARDS]]&amp;EffortOutcomesAG0[[#This Row],[Role]]&amp;EffortOutcomesAG0[[#This Row],[Shifts]]</f>
        <v>BANKCERT4NIGHT</v>
      </c>
    </row>
    <row r="547" spans="2:38" x14ac:dyDescent="0.25">
      <c r="B547" s="8">
        <f>IF(EffortOutcomesAG0[[#This Row],[Apn]]=0,10,LOG(EffortOutcomesAG0[[#This Row],[Apn]]))</f>
        <v>-0.74823145862600793</v>
      </c>
      <c r="C547" s="8">
        <f>IF(EffortOutcomesAG0[[#This Row],[Ein]]=0,10,LOG(EffortOutcomesAG0[[#This Row],[Ein]]))</f>
        <v>10</v>
      </c>
      <c r="D547" s="8">
        <f>IF(EffortOutcomesAG0[[#This Row],[Iin]]=0,10,LOG(EffortOutcomesAG0[[#This Row],[Iin]]))</f>
        <v>10</v>
      </c>
      <c r="E547" s="8">
        <f>Kx-EffortOutcomesAG0[[#This Row],[Xp]]</f>
        <v>0.74823145862600793</v>
      </c>
      <c r="F547" s="8">
        <f>Ky-EffortOutcomesAG0[[#This Row],[Yp]]</f>
        <v>-11</v>
      </c>
      <c r="G547" s="8">
        <f>Kz-EffortOutcomesAG0[[#This Row],[Zp]]</f>
        <v>-9</v>
      </c>
      <c r="H547" s="8">
        <f>EffortOutcomesAG0[[#This Row],[Kpy]]*KSc-EffortOutcomesAG0[[#This Row],[KPz]]*KSb</f>
        <v>20</v>
      </c>
      <c r="I547" s="8">
        <f>-1*(EffortOutcomesAG0[[#This Row],[KPx]]*KSc-EffortOutcomesAG0[[#This Row],[KPz]]*KSa)</f>
        <v>0.74823145862600793</v>
      </c>
      <c r="J547" s="8">
        <f>(EffortOutcomesAG0[[#This Row],[KPx]]*$C$2-EffortOutcomesAG0[[#This Row],[Kpy]]*KSa)</f>
        <v>7.4823145862600793</v>
      </c>
      <c r="K547" s="8">
        <f>EffortOutcomesAG0[[#This Row],[Kpy]]*KTc-EffortOutcomesAG0[[#This Row],[KPz]]*KTb</f>
        <v>2</v>
      </c>
      <c r="L547" s="8">
        <f>-1*(EffortOutcomesAG0[[#This Row],[KPx]]*KTc-EffortOutcomesAG0[[#This Row],[KPz]]*KTa)</f>
        <v>-17.251768541373991</v>
      </c>
      <c r="M547" s="8">
        <f>(EffortOutcomesAG0[[#This Row],[KPx]]*KTb-EffortOutcomesAG0[[#This Row],[Kpy]]*KTa)</f>
        <v>21.251768541373991</v>
      </c>
      <c r="N547" s="8">
        <f>-EffortOutcomesAG0[[#This Row],[Xp]]*a+EffortOutcomesAG0[[#This Row],[Yp]]*b+EffortOutcomesAG0[[#This Row],[Zp]]*c_</f>
        <v>40</v>
      </c>
      <c r="O547">
        <f>-IF(EffortOutcomesAG0[[#This Row],[Column2]]&gt;0,1,-1)*SQRT(EffortOutcomesAG0[[#This Row],[KPx''i]]^2+EffortOutcomesAG0[[#This Row],[KPx''j]]^2+EffortOutcomesAG0[[#This Row],[KPx''k]]^2)/Ksmag/Scale</f>
        <v>-15.108687598256804</v>
      </c>
      <c r="P547" s="9">
        <f>SQRT(EffortOutcomesAG0[[#This Row],[Kpy''i]]^2+EffortOutcomesAG0[[#This Row],[KPy''j]]^2+EffortOutcomesAG0[[#This Row],[KPy''k]]^2)/KTmag/Scale</f>
        <v>11.204620951057608</v>
      </c>
      <c r="Q5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7" s="14">
        <v>44882</v>
      </c>
      <c r="U547" s="9" t="s">
        <v>58</v>
      </c>
      <c r="V547" t="s">
        <v>74</v>
      </c>
      <c r="W547" t="s">
        <v>60</v>
      </c>
      <c r="X547">
        <v>0</v>
      </c>
      <c r="Y547">
        <v>0.33333333333333331</v>
      </c>
      <c r="Z547">
        <v>5.9517857142857143E-2</v>
      </c>
      <c r="AA547">
        <v>0.17855357142857145</v>
      </c>
      <c r="AB547">
        <v>0.26783035714285713</v>
      </c>
      <c r="AC547">
        <v>0</v>
      </c>
      <c r="AD547">
        <v>3.7337067040037337</v>
      </c>
      <c r="AE547">
        <v>5.6005600560055999</v>
      </c>
      <c r="AF547">
        <v>0</v>
      </c>
      <c r="AJ547">
        <v>546</v>
      </c>
      <c r="AK547">
        <f>SUBTOTAL(9,EffortOutcomesAG0[[#This Row],[Allocation]:[Iin]])</f>
        <v>10.173501879056953</v>
      </c>
      <c r="AL547" t="str">
        <f>EffortOutcomesAG0[[#This Row],[WARDS]]&amp;EffortOutcomesAG0[[#This Row],[Role]]&amp;EffortOutcomesAG0[[#This Row],[Shifts]]</f>
        <v>WARACERT4NIGHT</v>
      </c>
    </row>
    <row r="548" spans="2:38" x14ac:dyDescent="0.25">
      <c r="B548" s="8">
        <f>IF(EffortOutcomesAG0[[#This Row],[Apn]]=0,10,LOG(EffortOutcomesAG0[[#This Row],[Apn]]))</f>
        <v>-0.74823145862600793</v>
      </c>
      <c r="C548" s="8">
        <f>IF(EffortOutcomesAG0[[#This Row],[Ein]]=0,10,LOG(EffortOutcomesAG0[[#This Row],[Ein]]))</f>
        <v>10</v>
      </c>
      <c r="D548" s="8">
        <f>IF(EffortOutcomesAG0[[#This Row],[Iin]]=0,10,LOG(EffortOutcomesAG0[[#This Row],[Iin]]))</f>
        <v>10</v>
      </c>
      <c r="E548" s="8">
        <f>Kx-EffortOutcomesAG0[[#This Row],[Xp]]</f>
        <v>0.74823145862600793</v>
      </c>
      <c r="F548" s="8">
        <f>Ky-EffortOutcomesAG0[[#This Row],[Yp]]</f>
        <v>-11</v>
      </c>
      <c r="G548" s="8">
        <f>Kz-EffortOutcomesAG0[[#This Row],[Zp]]</f>
        <v>-9</v>
      </c>
      <c r="H548" s="8">
        <f>EffortOutcomesAG0[[#This Row],[Kpy]]*KSc-EffortOutcomesAG0[[#This Row],[KPz]]*KSb</f>
        <v>20</v>
      </c>
      <c r="I548" s="8">
        <f>-1*(EffortOutcomesAG0[[#This Row],[KPx]]*KSc-EffortOutcomesAG0[[#This Row],[KPz]]*KSa)</f>
        <v>0.74823145862600793</v>
      </c>
      <c r="J548" s="8">
        <f>(EffortOutcomesAG0[[#This Row],[KPx]]*$C$2-EffortOutcomesAG0[[#This Row],[Kpy]]*KSa)</f>
        <v>7.4823145862600793</v>
      </c>
      <c r="K548" s="8">
        <f>EffortOutcomesAG0[[#This Row],[Kpy]]*KTc-EffortOutcomesAG0[[#This Row],[KPz]]*KTb</f>
        <v>2</v>
      </c>
      <c r="L548" s="8">
        <f>-1*(EffortOutcomesAG0[[#This Row],[KPx]]*KTc-EffortOutcomesAG0[[#This Row],[KPz]]*KTa)</f>
        <v>-17.251768541373991</v>
      </c>
      <c r="M548" s="8">
        <f>(EffortOutcomesAG0[[#This Row],[KPx]]*KTb-EffortOutcomesAG0[[#This Row],[Kpy]]*KTa)</f>
        <v>21.251768541373991</v>
      </c>
      <c r="N548" s="8">
        <f>-EffortOutcomesAG0[[#This Row],[Xp]]*a+EffortOutcomesAG0[[#This Row],[Yp]]*b+EffortOutcomesAG0[[#This Row],[Zp]]*c_</f>
        <v>40</v>
      </c>
      <c r="O548">
        <f>-IF(EffortOutcomesAG0[[#This Row],[Column2]]&gt;0,1,-1)*SQRT(EffortOutcomesAG0[[#This Row],[KPx''i]]^2+EffortOutcomesAG0[[#This Row],[KPx''j]]^2+EffortOutcomesAG0[[#This Row],[KPx''k]]^2)/Ksmag/Scale</f>
        <v>-15.108687598256804</v>
      </c>
      <c r="P548" s="9">
        <f>SQRT(EffortOutcomesAG0[[#This Row],[Kpy''i]]^2+EffortOutcomesAG0[[#This Row],[KPy''j]]^2+EffortOutcomesAG0[[#This Row],[KPy''k]]^2)/KTmag/Scale</f>
        <v>11.204620951057608</v>
      </c>
      <c r="Q5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8" s="14">
        <v>44882</v>
      </c>
      <c r="U548" s="9" t="s">
        <v>57</v>
      </c>
      <c r="V548" t="s">
        <v>74</v>
      </c>
      <c r="W548" t="s">
        <v>60</v>
      </c>
      <c r="X548">
        <v>0</v>
      </c>
      <c r="Y548">
        <v>0.33333333333333331</v>
      </c>
      <c r="Z548">
        <v>5.9517857142857143E-2</v>
      </c>
      <c r="AA548">
        <v>0.17855357142857145</v>
      </c>
      <c r="AB548">
        <v>0.26783035714285713</v>
      </c>
      <c r="AC548">
        <v>0</v>
      </c>
      <c r="AD548">
        <v>3.7337067040037337</v>
      </c>
      <c r="AE548">
        <v>5.6005600560055999</v>
      </c>
      <c r="AF548">
        <v>0</v>
      </c>
      <c r="AJ548">
        <v>547</v>
      </c>
      <c r="AK548">
        <f>SUBTOTAL(9,EffortOutcomesAG0[[#This Row],[Allocation]:[Iin]])</f>
        <v>10.173501879056953</v>
      </c>
      <c r="AL548" t="str">
        <f>EffortOutcomesAG0[[#This Row],[WARDS]]&amp;EffortOutcomesAG0[[#This Row],[Role]]&amp;EffortOutcomesAG0[[#This Row],[Shifts]]</f>
        <v>WATTCERT4NIGHT</v>
      </c>
    </row>
    <row r="549" spans="2:38" x14ac:dyDescent="0.25">
      <c r="B549" s="8">
        <f>IF(EffortOutcomesAG0[[#This Row],[Apn]]=0,10,LOG(EffortOutcomesAG0[[#This Row],[Apn]]))</f>
        <v>10</v>
      </c>
      <c r="C549" s="8">
        <f>IF(EffortOutcomesAG0[[#This Row],[Ein]]=0,10,LOG(EffortOutcomesAG0[[#This Row],[Ein]]))</f>
        <v>10</v>
      </c>
      <c r="D549" s="8">
        <f>IF(EffortOutcomesAG0[[#This Row],[Iin]]=0,10,LOG(EffortOutcomesAG0[[#This Row],[Iin]]))</f>
        <v>10</v>
      </c>
      <c r="E549" s="8">
        <f>Kx-EffortOutcomesAG0[[#This Row],[Xp]]</f>
        <v>-10</v>
      </c>
      <c r="F549" s="8">
        <f>Ky-EffortOutcomesAG0[[#This Row],[Yp]]</f>
        <v>-11</v>
      </c>
      <c r="G549" s="8">
        <f>Kz-EffortOutcomesAG0[[#This Row],[Zp]]</f>
        <v>-9</v>
      </c>
      <c r="H549" s="8">
        <f>EffortOutcomesAG0[[#This Row],[Kpy]]*KSc-EffortOutcomesAG0[[#This Row],[KPz]]*KSb</f>
        <v>20</v>
      </c>
      <c r="I549" s="8">
        <f>-1*(EffortOutcomesAG0[[#This Row],[KPx]]*KSc-EffortOutcomesAG0[[#This Row],[KPz]]*KSa)</f>
        <v>-10</v>
      </c>
      <c r="J549" s="8">
        <f>(EffortOutcomesAG0[[#This Row],[KPx]]*$C$2-EffortOutcomesAG0[[#This Row],[Kpy]]*KSa)</f>
        <v>-100</v>
      </c>
      <c r="K549" s="8">
        <f>EffortOutcomesAG0[[#This Row],[Kpy]]*KTc-EffortOutcomesAG0[[#This Row],[KPz]]*KTb</f>
        <v>2</v>
      </c>
      <c r="L549" s="8">
        <f>-1*(EffortOutcomesAG0[[#This Row],[KPx]]*KTc-EffortOutcomesAG0[[#This Row],[KPz]]*KTa)</f>
        <v>-28</v>
      </c>
      <c r="M549" s="8">
        <f>(EffortOutcomesAG0[[#This Row],[KPx]]*KTb-EffortOutcomesAG0[[#This Row],[Kpy]]*KTa)</f>
        <v>32</v>
      </c>
      <c r="N549" s="8">
        <f>-EffortOutcomesAG0[[#This Row],[Xp]]*a+EffortOutcomesAG0[[#This Row],[Yp]]*b+EffortOutcomesAG0[[#This Row],[Zp]]*c_</f>
        <v>40</v>
      </c>
      <c r="O549">
        <f>-IF(EffortOutcomesAG0[[#This Row],[Column2]]&gt;0,1,-1)*SQRT(EffortOutcomesAG0[[#This Row],[KPx''i]]^2+EffortOutcomesAG0[[#This Row],[KPx''j]]^2+EffortOutcomesAG0[[#This Row],[KPx''k]]^2)/Ksmag/Scale</f>
        <v>-72.456883730947197</v>
      </c>
      <c r="P549" s="9">
        <f>SQRT(EffortOutcomesAG0[[#This Row],[Kpy''i]]^2+EffortOutcomesAG0[[#This Row],[KPy''j]]^2+EffortOutcomesAG0[[#This Row],[KPy''k]]^2)/KTmag/Scale</f>
        <v>17.37814719698277</v>
      </c>
      <c r="Q5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9" s="14">
        <v>44882</v>
      </c>
      <c r="U549" s="9" t="s">
        <v>76</v>
      </c>
      <c r="V549" t="s">
        <v>74</v>
      </c>
      <c r="W549" t="s">
        <v>60</v>
      </c>
      <c r="X549">
        <v>0</v>
      </c>
      <c r="Y549">
        <v>0</v>
      </c>
      <c r="Z549">
        <v>0</v>
      </c>
      <c r="AJ549">
        <v>548</v>
      </c>
      <c r="AK549">
        <f>SUBTOTAL(9,EffortOutcomesAG0[[#This Row],[Allocation]:[Iin]])</f>
        <v>0</v>
      </c>
      <c r="AL549" t="str">
        <f>EffortOutcomesAG0[[#This Row],[WARDS]]&amp;EffortOutcomesAG0[[#This Row],[Role]]&amp;EffortOutcomesAG0[[#This Row],[Shifts]]</f>
        <v>OtherCERT4NIGHT</v>
      </c>
    </row>
    <row r="550" spans="2:38" x14ac:dyDescent="0.25">
      <c r="B550" s="8">
        <f>IF(EffortOutcomesAG0[[#This Row],[Apn]]=0,10,LOG(EffortOutcomesAG0[[#This Row],[Apn]]))</f>
        <v>10</v>
      </c>
      <c r="C550" s="8">
        <f>IF(EffortOutcomesAG0[[#This Row],[Ein]]=0,10,LOG(EffortOutcomesAG0[[#This Row],[Ein]]))</f>
        <v>10</v>
      </c>
      <c r="D550" s="8">
        <f>IF(EffortOutcomesAG0[[#This Row],[Iin]]=0,10,LOG(EffortOutcomesAG0[[#This Row],[Iin]]))</f>
        <v>10</v>
      </c>
      <c r="E550" s="8">
        <f>Kx-EffortOutcomesAG0[[#This Row],[Xp]]</f>
        <v>-10</v>
      </c>
      <c r="F550" s="8">
        <f>Ky-EffortOutcomesAG0[[#This Row],[Yp]]</f>
        <v>-11</v>
      </c>
      <c r="G550" s="8">
        <f>Kz-EffortOutcomesAG0[[#This Row],[Zp]]</f>
        <v>-9</v>
      </c>
      <c r="H550" s="8">
        <f>EffortOutcomesAG0[[#This Row],[Kpy]]*KSc-EffortOutcomesAG0[[#This Row],[KPz]]*KSb</f>
        <v>20</v>
      </c>
      <c r="I550" s="8">
        <f>-1*(EffortOutcomesAG0[[#This Row],[KPx]]*KSc-EffortOutcomesAG0[[#This Row],[KPz]]*KSa)</f>
        <v>-10</v>
      </c>
      <c r="J550" s="8">
        <f>(EffortOutcomesAG0[[#This Row],[KPx]]*$C$2-EffortOutcomesAG0[[#This Row],[Kpy]]*KSa)</f>
        <v>-100</v>
      </c>
      <c r="K550" s="8">
        <f>EffortOutcomesAG0[[#This Row],[Kpy]]*KTc-EffortOutcomesAG0[[#This Row],[KPz]]*KTb</f>
        <v>2</v>
      </c>
      <c r="L550" s="8">
        <f>-1*(EffortOutcomesAG0[[#This Row],[KPx]]*KTc-EffortOutcomesAG0[[#This Row],[KPz]]*KTa)</f>
        <v>-28</v>
      </c>
      <c r="M550" s="8">
        <f>(EffortOutcomesAG0[[#This Row],[KPx]]*KTb-EffortOutcomesAG0[[#This Row],[Kpy]]*KTa)</f>
        <v>32</v>
      </c>
      <c r="N550" s="8">
        <f>-EffortOutcomesAG0[[#This Row],[Xp]]*a+EffortOutcomesAG0[[#This Row],[Yp]]*b+EffortOutcomesAG0[[#This Row],[Zp]]*c_</f>
        <v>40</v>
      </c>
      <c r="O550">
        <f>-IF(EffortOutcomesAG0[[#This Row],[Column2]]&gt;0,1,-1)*SQRT(EffortOutcomesAG0[[#This Row],[KPx''i]]^2+EffortOutcomesAG0[[#This Row],[KPx''j]]^2+EffortOutcomesAG0[[#This Row],[KPx''k]]^2)/Ksmag/Scale</f>
        <v>-72.456883730947197</v>
      </c>
      <c r="P550" s="9">
        <f>SQRT(EffortOutcomesAG0[[#This Row],[Kpy''i]]^2+EffortOutcomesAG0[[#This Row],[KPy''j]]^2+EffortOutcomesAG0[[#This Row],[KPy''k]]^2)/KTmag/Scale</f>
        <v>17.37814719698277</v>
      </c>
      <c r="Q5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0" s="14">
        <v>44883</v>
      </c>
      <c r="U550" s="9" t="s">
        <v>76</v>
      </c>
      <c r="V550" t="s">
        <v>74</v>
      </c>
      <c r="W550" t="s">
        <v>60</v>
      </c>
      <c r="X550">
        <v>0</v>
      </c>
      <c r="Y550">
        <v>0</v>
      </c>
      <c r="Z550">
        <v>0</v>
      </c>
      <c r="AJ550">
        <v>549</v>
      </c>
      <c r="AK550">
        <f>SUBTOTAL(9,EffortOutcomesAG0[[#This Row],[Allocation]:[Iin]])</f>
        <v>0</v>
      </c>
      <c r="AL550" t="str">
        <f>EffortOutcomesAG0[[#This Row],[WARDS]]&amp;EffortOutcomesAG0[[#This Row],[Role]]&amp;EffortOutcomesAG0[[#This Row],[Shifts]]</f>
        <v>OtherCERT4NIGHT</v>
      </c>
    </row>
    <row r="551" spans="2:38" x14ac:dyDescent="0.25">
      <c r="B551" s="8">
        <f>IF(EffortOutcomesAG0[[#This Row],[Apn]]=0,10,LOG(EffortOutcomesAG0[[#This Row],[Apn]]))</f>
        <v>-0.27111020390634549</v>
      </c>
      <c r="C551" s="8">
        <f>IF(EffortOutcomesAG0[[#This Row],[Ein]]=0,10,LOG(EffortOutcomesAG0[[#This Row],[Ein]]))</f>
        <v>10</v>
      </c>
      <c r="D551" s="8">
        <f>IF(EffortOutcomesAG0[[#This Row],[Iin]]=0,10,LOG(EffortOutcomesAG0[[#This Row],[Iin]]))</f>
        <v>10</v>
      </c>
      <c r="E551" s="8">
        <f>Kx-EffortOutcomesAG0[[#This Row],[Xp]]</f>
        <v>0.27111020390634549</v>
      </c>
      <c r="F551" s="8">
        <f>Ky-EffortOutcomesAG0[[#This Row],[Yp]]</f>
        <v>-11</v>
      </c>
      <c r="G551" s="8">
        <f>Kz-EffortOutcomesAG0[[#This Row],[Zp]]</f>
        <v>-9</v>
      </c>
      <c r="H551" s="8">
        <f>EffortOutcomesAG0[[#This Row],[Kpy]]*KSc-EffortOutcomesAG0[[#This Row],[KPz]]*KSb</f>
        <v>20</v>
      </c>
      <c r="I551" s="8">
        <f>-1*(EffortOutcomesAG0[[#This Row],[KPx]]*KSc-EffortOutcomesAG0[[#This Row],[KPz]]*KSa)</f>
        <v>0.27111020390634549</v>
      </c>
      <c r="J551" s="8">
        <f>(EffortOutcomesAG0[[#This Row],[KPx]]*$C$2-EffortOutcomesAG0[[#This Row],[Kpy]]*KSa)</f>
        <v>2.711102039063455</v>
      </c>
      <c r="K551" s="8">
        <f>EffortOutcomesAG0[[#This Row],[Kpy]]*KTc-EffortOutcomesAG0[[#This Row],[KPz]]*KTb</f>
        <v>2</v>
      </c>
      <c r="L551" s="8">
        <f>-1*(EffortOutcomesAG0[[#This Row],[KPx]]*KTc-EffortOutcomesAG0[[#This Row],[KPz]]*KTa)</f>
        <v>-17.728889796093654</v>
      </c>
      <c r="M551" s="8">
        <f>(EffortOutcomesAG0[[#This Row],[KPx]]*KTb-EffortOutcomesAG0[[#This Row],[Kpy]]*KTa)</f>
        <v>21.728889796093654</v>
      </c>
      <c r="N551" s="8">
        <f>-EffortOutcomesAG0[[#This Row],[Xp]]*a+EffortOutcomesAG0[[#This Row],[Yp]]*b+EffortOutcomesAG0[[#This Row],[Zp]]*c_</f>
        <v>40</v>
      </c>
      <c r="O551">
        <f>-IF(EffortOutcomesAG0[[#This Row],[Column2]]&gt;0,1,-1)*SQRT(EffortOutcomesAG0[[#This Row],[KPx''i]]^2+EffortOutcomesAG0[[#This Row],[KPx''j]]^2+EffortOutcomesAG0[[#This Row],[KPx''k]]^2)/Ksmag/Scale</f>
        <v>-14.272763835516864</v>
      </c>
      <c r="P551" s="9">
        <f>SQRT(EffortOutcomesAG0[[#This Row],[Kpy''i]]^2+EffortOutcomesAG0[[#This Row],[KPy''j]]^2+EffortOutcomesAG0[[#This Row],[KPy''k]]^2)/KTmag/Scale</f>
        <v>11.477936698820749</v>
      </c>
      <c r="Q5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1" s="14">
        <v>44883</v>
      </c>
      <c r="U551" s="9" t="s">
        <v>54</v>
      </c>
      <c r="V551" t="s">
        <v>74</v>
      </c>
      <c r="W551" t="s">
        <v>60</v>
      </c>
      <c r="X551">
        <v>0</v>
      </c>
      <c r="Y551">
        <v>0.33333333333333331</v>
      </c>
      <c r="Z551">
        <v>0.17855357142857142</v>
      </c>
      <c r="AA551">
        <v>0.53566071428571427</v>
      </c>
      <c r="AB551">
        <v>0.80349107142857146</v>
      </c>
      <c r="AC551">
        <v>0</v>
      </c>
      <c r="AD551">
        <v>1.244568901334578</v>
      </c>
      <c r="AE551">
        <v>1.8668533520018669</v>
      </c>
      <c r="AF551">
        <v>0</v>
      </c>
      <c r="AJ551">
        <v>550</v>
      </c>
      <c r="AK551">
        <f>SUBTOTAL(9,EffortOutcomesAG0[[#This Row],[Allocation]:[Iin]])</f>
        <v>4.9624609438126353</v>
      </c>
      <c r="AL551" t="str">
        <f>EffortOutcomesAG0[[#This Row],[WARDS]]&amp;EffortOutcomesAG0[[#This Row],[Role]]&amp;EffortOutcomesAG0[[#This Row],[Shifts]]</f>
        <v>BANKCERT4NIGHT</v>
      </c>
    </row>
    <row r="552" spans="2:38" x14ac:dyDescent="0.25">
      <c r="B552" s="8">
        <f>IF(EffortOutcomesAG0[[#This Row],[Apn]]=0,10,LOG(EffortOutcomesAG0[[#This Row],[Apn]]))</f>
        <v>-0.27111020390634549</v>
      </c>
      <c r="C552" s="8">
        <f>IF(EffortOutcomesAG0[[#This Row],[Ein]]=0,10,LOG(EffortOutcomesAG0[[#This Row],[Ein]]))</f>
        <v>10</v>
      </c>
      <c r="D552" s="8">
        <f>IF(EffortOutcomesAG0[[#This Row],[Iin]]=0,10,LOG(EffortOutcomesAG0[[#This Row],[Iin]]))</f>
        <v>10</v>
      </c>
      <c r="E552" s="8">
        <f>Kx-EffortOutcomesAG0[[#This Row],[Xp]]</f>
        <v>0.27111020390634549</v>
      </c>
      <c r="F552" s="8">
        <f>Ky-EffortOutcomesAG0[[#This Row],[Yp]]</f>
        <v>-11</v>
      </c>
      <c r="G552" s="8">
        <f>Kz-EffortOutcomesAG0[[#This Row],[Zp]]</f>
        <v>-9</v>
      </c>
      <c r="H552" s="8">
        <f>EffortOutcomesAG0[[#This Row],[Kpy]]*KSc-EffortOutcomesAG0[[#This Row],[KPz]]*KSb</f>
        <v>20</v>
      </c>
      <c r="I552" s="8">
        <f>-1*(EffortOutcomesAG0[[#This Row],[KPx]]*KSc-EffortOutcomesAG0[[#This Row],[KPz]]*KSa)</f>
        <v>0.27111020390634549</v>
      </c>
      <c r="J552" s="8">
        <f>(EffortOutcomesAG0[[#This Row],[KPx]]*$C$2-EffortOutcomesAG0[[#This Row],[Kpy]]*KSa)</f>
        <v>2.711102039063455</v>
      </c>
      <c r="K552" s="8">
        <f>EffortOutcomesAG0[[#This Row],[Kpy]]*KTc-EffortOutcomesAG0[[#This Row],[KPz]]*KTb</f>
        <v>2</v>
      </c>
      <c r="L552" s="8">
        <f>-1*(EffortOutcomesAG0[[#This Row],[KPx]]*KTc-EffortOutcomesAG0[[#This Row],[KPz]]*KTa)</f>
        <v>-17.728889796093654</v>
      </c>
      <c r="M552" s="8">
        <f>(EffortOutcomesAG0[[#This Row],[KPx]]*KTb-EffortOutcomesAG0[[#This Row],[Kpy]]*KTa)</f>
        <v>21.728889796093654</v>
      </c>
      <c r="N552" s="8">
        <f>-EffortOutcomesAG0[[#This Row],[Xp]]*a+EffortOutcomesAG0[[#This Row],[Yp]]*b+EffortOutcomesAG0[[#This Row],[Zp]]*c_</f>
        <v>40</v>
      </c>
      <c r="O552">
        <f>-IF(EffortOutcomesAG0[[#This Row],[Column2]]&gt;0,1,-1)*SQRT(EffortOutcomesAG0[[#This Row],[KPx''i]]^2+EffortOutcomesAG0[[#This Row],[KPx''j]]^2+EffortOutcomesAG0[[#This Row],[KPx''k]]^2)/Ksmag/Scale</f>
        <v>-14.272763835516864</v>
      </c>
      <c r="P552" s="9">
        <f>SQRT(EffortOutcomesAG0[[#This Row],[Kpy''i]]^2+EffortOutcomesAG0[[#This Row],[KPy''j]]^2+EffortOutcomesAG0[[#This Row],[KPy''k]]^2)/KTmag/Scale</f>
        <v>11.477936698820749</v>
      </c>
      <c r="Q5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2" s="14">
        <v>44883</v>
      </c>
      <c r="U552" s="9" t="s">
        <v>58</v>
      </c>
      <c r="V552" t="s">
        <v>74</v>
      </c>
      <c r="W552" t="s">
        <v>60</v>
      </c>
      <c r="X552">
        <v>0</v>
      </c>
      <c r="Y552">
        <v>0.33333333333333331</v>
      </c>
      <c r="Z552">
        <v>0.17855357142857142</v>
      </c>
      <c r="AA552">
        <v>0.53566071428571427</v>
      </c>
      <c r="AB552">
        <v>0.80349107142857146</v>
      </c>
      <c r="AC552">
        <v>0</v>
      </c>
      <c r="AD552">
        <v>1.244568901334578</v>
      </c>
      <c r="AE552">
        <v>1.8668533520018669</v>
      </c>
      <c r="AF552">
        <v>0</v>
      </c>
      <c r="AJ552">
        <v>551</v>
      </c>
      <c r="AK552">
        <f>SUBTOTAL(9,EffortOutcomesAG0[[#This Row],[Allocation]:[Iin]])</f>
        <v>4.9624609438126353</v>
      </c>
      <c r="AL552" t="str">
        <f>EffortOutcomesAG0[[#This Row],[WARDS]]&amp;EffortOutcomesAG0[[#This Row],[Role]]&amp;EffortOutcomesAG0[[#This Row],[Shifts]]</f>
        <v>WARACERT4NIGHT</v>
      </c>
    </row>
    <row r="553" spans="2:38" x14ac:dyDescent="0.25">
      <c r="B553" s="8">
        <f>IF(EffortOutcomesAG0[[#This Row],[Apn]]=0,10,LOG(EffortOutcomesAG0[[#This Row],[Apn]]))</f>
        <v>-0.27111020390634549</v>
      </c>
      <c r="C553" s="8">
        <f>IF(EffortOutcomesAG0[[#This Row],[Ein]]=0,10,LOG(EffortOutcomesAG0[[#This Row],[Ein]]))</f>
        <v>10</v>
      </c>
      <c r="D553" s="8">
        <f>IF(EffortOutcomesAG0[[#This Row],[Iin]]=0,10,LOG(EffortOutcomesAG0[[#This Row],[Iin]]))</f>
        <v>10</v>
      </c>
      <c r="E553" s="8">
        <f>Kx-EffortOutcomesAG0[[#This Row],[Xp]]</f>
        <v>0.27111020390634549</v>
      </c>
      <c r="F553" s="8">
        <f>Ky-EffortOutcomesAG0[[#This Row],[Yp]]</f>
        <v>-11</v>
      </c>
      <c r="G553" s="8">
        <f>Kz-EffortOutcomesAG0[[#This Row],[Zp]]</f>
        <v>-9</v>
      </c>
      <c r="H553" s="8">
        <f>EffortOutcomesAG0[[#This Row],[Kpy]]*KSc-EffortOutcomesAG0[[#This Row],[KPz]]*KSb</f>
        <v>20</v>
      </c>
      <c r="I553" s="8">
        <f>-1*(EffortOutcomesAG0[[#This Row],[KPx]]*KSc-EffortOutcomesAG0[[#This Row],[KPz]]*KSa)</f>
        <v>0.27111020390634549</v>
      </c>
      <c r="J553" s="8">
        <f>(EffortOutcomesAG0[[#This Row],[KPx]]*$C$2-EffortOutcomesAG0[[#This Row],[Kpy]]*KSa)</f>
        <v>2.711102039063455</v>
      </c>
      <c r="K553" s="8">
        <f>EffortOutcomesAG0[[#This Row],[Kpy]]*KTc-EffortOutcomesAG0[[#This Row],[KPz]]*KTb</f>
        <v>2</v>
      </c>
      <c r="L553" s="8">
        <f>-1*(EffortOutcomesAG0[[#This Row],[KPx]]*KTc-EffortOutcomesAG0[[#This Row],[KPz]]*KTa)</f>
        <v>-17.728889796093654</v>
      </c>
      <c r="M553" s="8">
        <f>(EffortOutcomesAG0[[#This Row],[KPx]]*KTb-EffortOutcomesAG0[[#This Row],[Kpy]]*KTa)</f>
        <v>21.728889796093654</v>
      </c>
      <c r="N553" s="8">
        <f>-EffortOutcomesAG0[[#This Row],[Xp]]*a+EffortOutcomesAG0[[#This Row],[Yp]]*b+EffortOutcomesAG0[[#This Row],[Zp]]*c_</f>
        <v>40</v>
      </c>
      <c r="O553">
        <f>-IF(EffortOutcomesAG0[[#This Row],[Column2]]&gt;0,1,-1)*SQRT(EffortOutcomesAG0[[#This Row],[KPx''i]]^2+EffortOutcomesAG0[[#This Row],[KPx''j]]^2+EffortOutcomesAG0[[#This Row],[KPx''k]]^2)/Ksmag/Scale</f>
        <v>-14.272763835516864</v>
      </c>
      <c r="P553" s="9">
        <f>SQRT(EffortOutcomesAG0[[#This Row],[Kpy''i]]^2+EffortOutcomesAG0[[#This Row],[KPy''j]]^2+EffortOutcomesAG0[[#This Row],[KPy''k]]^2)/KTmag/Scale</f>
        <v>11.477936698820749</v>
      </c>
      <c r="Q5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3" s="14">
        <v>44883</v>
      </c>
      <c r="U553" s="9" t="s">
        <v>57</v>
      </c>
      <c r="V553" t="s">
        <v>74</v>
      </c>
      <c r="W553" t="s">
        <v>60</v>
      </c>
      <c r="X553">
        <v>0</v>
      </c>
      <c r="Y553">
        <v>0.33333333333333331</v>
      </c>
      <c r="Z553">
        <v>0.17855357142857142</v>
      </c>
      <c r="AA553">
        <v>0.53566071428571427</v>
      </c>
      <c r="AB553">
        <v>0.80349107142857146</v>
      </c>
      <c r="AC553">
        <v>0</v>
      </c>
      <c r="AD553">
        <v>1.244568901334578</v>
      </c>
      <c r="AE553">
        <v>1.8668533520018669</v>
      </c>
      <c r="AF553">
        <v>0</v>
      </c>
      <c r="AJ553">
        <v>552</v>
      </c>
      <c r="AK553">
        <f>SUBTOTAL(9,EffortOutcomesAG0[[#This Row],[Allocation]:[Iin]])</f>
        <v>4.9624609438126353</v>
      </c>
      <c r="AL553" t="str">
        <f>EffortOutcomesAG0[[#This Row],[WARDS]]&amp;EffortOutcomesAG0[[#This Row],[Role]]&amp;EffortOutcomesAG0[[#This Row],[Shifts]]</f>
        <v>WATTCERT4NIGHT</v>
      </c>
    </row>
    <row r="554" spans="2:38" x14ac:dyDescent="0.25">
      <c r="B554" s="8">
        <f>IF(EffortOutcomesAG0[[#This Row],[Apn]]=0,10,LOG(EffortOutcomesAG0[[#This Row],[Apn]]))</f>
        <v>0.29316122653221716</v>
      </c>
      <c r="C554" s="8">
        <f>IF(EffortOutcomesAG0[[#This Row],[Ein]]=0,10,LOG(EffortOutcomesAG0[[#This Row],[Ein]]))</f>
        <v>10</v>
      </c>
      <c r="D554" s="8">
        <f>IF(EffortOutcomesAG0[[#This Row],[Iin]]=0,10,LOG(EffortOutcomesAG0[[#This Row],[Iin]]))</f>
        <v>10</v>
      </c>
      <c r="E554" s="8">
        <f>Kx-EffortOutcomesAG0[[#This Row],[Xp]]</f>
        <v>-0.29316122653221716</v>
      </c>
      <c r="F554" s="8">
        <f>Ky-EffortOutcomesAG0[[#This Row],[Yp]]</f>
        <v>-11</v>
      </c>
      <c r="G554" s="8">
        <f>Kz-EffortOutcomesAG0[[#This Row],[Zp]]</f>
        <v>-9</v>
      </c>
      <c r="H554" s="8">
        <f>EffortOutcomesAG0[[#This Row],[Kpy]]*KSc-EffortOutcomesAG0[[#This Row],[KPz]]*KSb</f>
        <v>20</v>
      </c>
      <c r="I554" s="8">
        <f>-1*(EffortOutcomesAG0[[#This Row],[KPx]]*KSc-EffortOutcomesAG0[[#This Row],[KPz]]*KSa)</f>
        <v>-0.29316122653221716</v>
      </c>
      <c r="J554" s="8">
        <f>(EffortOutcomesAG0[[#This Row],[KPx]]*$C$2-EffortOutcomesAG0[[#This Row],[Kpy]]*KSa)</f>
        <v>-2.9316122653221717</v>
      </c>
      <c r="K554" s="8">
        <f>EffortOutcomesAG0[[#This Row],[Kpy]]*KTc-EffortOutcomesAG0[[#This Row],[KPz]]*KTb</f>
        <v>2</v>
      </c>
      <c r="L554" s="8">
        <f>-1*(EffortOutcomesAG0[[#This Row],[KPx]]*KTc-EffortOutcomesAG0[[#This Row],[KPz]]*KTa)</f>
        <v>-18.293161226532217</v>
      </c>
      <c r="M554" s="8">
        <f>(EffortOutcomesAG0[[#This Row],[KPx]]*KTb-EffortOutcomesAG0[[#This Row],[Kpy]]*KTa)</f>
        <v>22.293161226532217</v>
      </c>
      <c r="N554" s="8">
        <f>-EffortOutcomesAG0[[#This Row],[Xp]]*a+EffortOutcomesAG0[[#This Row],[Yp]]*b+EffortOutcomesAG0[[#This Row],[Zp]]*c_</f>
        <v>40</v>
      </c>
      <c r="O554">
        <f>-IF(EffortOutcomesAG0[[#This Row],[Column2]]&gt;0,1,-1)*SQRT(EffortOutcomesAG0[[#This Row],[KPx''i]]^2+EffortOutcomesAG0[[#This Row],[KPx''j]]^2+EffortOutcomesAG0[[#This Row],[KPx''k]]^2)/Ksmag/Scale</f>
        <v>-14.294759423979984</v>
      </c>
      <c r="P554" s="9">
        <f>SQRT(EffortOutcomesAG0[[#This Row],[Kpy''i]]^2+EffortOutcomesAG0[[#This Row],[KPy''j]]^2+EffortOutcomesAG0[[#This Row],[KPy''k]]^2)/KTmag/Scale</f>
        <v>11.801304907594337</v>
      </c>
      <c r="Q5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4" s="14">
        <v>44884</v>
      </c>
      <c r="U554" s="9" t="s">
        <v>57</v>
      </c>
      <c r="V554" t="s">
        <v>74</v>
      </c>
      <c r="W554" t="s">
        <v>60</v>
      </c>
      <c r="X554">
        <v>0</v>
      </c>
      <c r="Y554">
        <v>0.33333333333333331</v>
      </c>
      <c r="Z554">
        <v>0.65469642857142862</v>
      </c>
      <c r="AA554">
        <v>1.964089285714286</v>
      </c>
      <c r="AB554">
        <v>2.9461339285714292</v>
      </c>
      <c r="AC554">
        <v>0</v>
      </c>
      <c r="AD554">
        <v>0.33942788218215753</v>
      </c>
      <c r="AE554">
        <v>0.50914182327323632</v>
      </c>
      <c r="AF554">
        <v>0</v>
      </c>
      <c r="AJ554">
        <v>553</v>
      </c>
      <c r="AK554">
        <f>SUBTOTAL(9,EffortOutcomesAG0[[#This Row],[Allocation]:[Iin]])</f>
        <v>6.7468226816458703</v>
      </c>
      <c r="AL554" t="str">
        <f>EffortOutcomesAG0[[#This Row],[WARDS]]&amp;EffortOutcomesAG0[[#This Row],[Role]]&amp;EffortOutcomesAG0[[#This Row],[Shifts]]</f>
        <v>WATTCERT4NIGHT</v>
      </c>
    </row>
    <row r="555" spans="2:38" x14ac:dyDescent="0.25">
      <c r="B555" s="8">
        <f>IF(EffortOutcomesAG0[[#This Row],[Apn]]=0,10,LOG(EffortOutcomesAG0[[#This Row],[Apn]]))</f>
        <v>0.29316122653221716</v>
      </c>
      <c r="C555" s="8">
        <f>IF(EffortOutcomesAG0[[#This Row],[Ein]]=0,10,LOG(EffortOutcomesAG0[[#This Row],[Ein]]))</f>
        <v>10</v>
      </c>
      <c r="D555" s="8">
        <f>IF(EffortOutcomesAG0[[#This Row],[Iin]]=0,10,LOG(EffortOutcomesAG0[[#This Row],[Iin]]))</f>
        <v>10</v>
      </c>
      <c r="E555" s="8">
        <f>Kx-EffortOutcomesAG0[[#This Row],[Xp]]</f>
        <v>-0.29316122653221716</v>
      </c>
      <c r="F555" s="8">
        <f>Ky-EffortOutcomesAG0[[#This Row],[Yp]]</f>
        <v>-11</v>
      </c>
      <c r="G555" s="8">
        <f>Kz-EffortOutcomesAG0[[#This Row],[Zp]]</f>
        <v>-9</v>
      </c>
      <c r="H555" s="8">
        <f>EffortOutcomesAG0[[#This Row],[Kpy]]*KSc-EffortOutcomesAG0[[#This Row],[KPz]]*KSb</f>
        <v>20</v>
      </c>
      <c r="I555" s="8">
        <f>-1*(EffortOutcomesAG0[[#This Row],[KPx]]*KSc-EffortOutcomesAG0[[#This Row],[KPz]]*KSa)</f>
        <v>-0.29316122653221716</v>
      </c>
      <c r="J555" s="8">
        <f>(EffortOutcomesAG0[[#This Row],[KPx]]*$C$2-EffortOutcomesAG0[[#This Row],[Kpy]]*KSa)</f>
        <v>-2.9316122653221717</v>
      </c>
      <c r="K555" s="8">
        <f>EffortOutcomesAG0[[#This Row],[Kpy]]*KTc-EffortOutcomesAG0[[#This Row],[KPz]]*KTb</f>
        <v>2</v>
      </c>
      <c r="L555" s="8">
        <f>-1*(EffortOutcomesAG0[[#This Row],[KPx]]*KTc-EffortOutcomesAG0[[#This Row],[KPz]]*KTa)</f>
        <v>-18.293161226532217</v>
      </c>
      <c r="M555" s="8">
        <f>(EffortOutcomesAG0[[#This Row],[KPx]]*KTb-EffortOutcomesAG0[[#This Row],[Kpy]]*KTa)</f>
        <v>22.293161226532217</v>
      </c>
      <c r="N555" s="8">
        <f>-EffortOutcomesAG0[[#This Row],[Xp]]*a+EffortOutcomesAG0[[#This Row],[Yp]]*b+EffortOutcomesAG0[[#This Row],[Zp]]*c_</f>
        <v>40</v>
      </c>
      <c r="O555">
        <f>-IF(EffortOutcomesAG0[[#This Row],[Column2]]&gt;0,1,-1)*SQRT(EffortOutcomesAG0[[#This Row],[KPx''i]]^2+EffortOutcomesAG0[[#This Row],[KPx''j]]^2+EffortOutcomesAG0[[#This Row],[KPx''k]]^2)/Ksmag/Scale</f>
        <v>-14.294759423979984</v>
      </c>
      <c r="P555" s="9">
        <f>SQRT(EffortOutcomesAG0[[#This Row],[Kpy''i]]^2+EffortOutcomesAG0[[#This Row],[KPy''j]]^2+EffortOutcomesAG0[[#This Row],[KPy''k]]^2)/KTmag/Scale</f>
        <v>11.801304907594337</v>
      </c>
      <c r="Q5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5" s="14">
        <v>44884</v>
      </c>
      <c r="U555" s="9" t="s">
        <v>58</v>
      </c>
      <c r="V555" t="s">
        <v>74</v>
      </c>
      <c r="W555" t="s">
        <v>60</v>
      </c>
      <c r="X555">
        <v>0</v>
      </c>
      <c r="Y555">
        <v>0.33333333333333331</v>
      </c>
      <c r="Z555">
        <v>0.65469642857142862</v>
      </c>
      <c r="AA555">
        <v>1.964089285714286</v>
      </c>
      <c r="AB555">
        <v>2.9461339285714292</v>
      </c>
      <c r="AC555">
        <v>0</v>
      </c>
      <c r="AD555">
        <v>0.33942788218215753</v>
      </c>
      <c r="AE555">
        <v>0.50914182327323632</v>
      </c>
      <c r="AF555">
        <v>0</v>
      </c>
      <c r="AJ555">
        <v>554</v>
      </c>
      <c r="AK555">
        <f>SUBTOTAL(9,EffortOutcomesAG0[[#This Row],[Allocation]:[Iin]])</f>
        <v>6.7468226816458703</v>
      </c>
      <c r="AL555" t="str">
        <f>EffortOutcomesAG0[[#This Row],[WARDS]]&amp;EffortOutcomesAG0[[#This Row],[Role]]&amp;EffortOutcomesAG0[[#This Row],[Shifts]]</f>
        <v>WARACERT4NIGHT</v>
      </c>
    </row>
    <row r="556" spans="2:38" x14ac:dyDescent="0.25">
      <c r="B556" s="8">
        <f>IF(EffortOutcomesAG0[[#This Row],[Apn]]=0,10,LOG(EffortOutcomesAG0[[#This Row],[Apn]]))</f>
        <v>10</v>
      </c>
      <c r="C556" s="8">
        <f>IF(EffortOutcomesAG0[[#This Row],[Ein]]=0,10,LOG(EffortOutcomesAG0[[#This Row],[Ein]]))</f>
        <v>10</v>
      </c>
      <c r="D556" s="8">
        <f>IF(EffortOutcomesAG0[[#This Row],[Iin]]=0,10,LOG(EffortOutcomesAG0[[#This Row],[Iin]]))</f>
        <v>10</v>
      </c>
      <c r="E556" s="8">
        <f>Kx-EffortOutcomesAG0[[#This Row],[Xp]]</f>
        <v>-10</v>
      </c>
      <c r="F556" s="8">
        <f>Ky-EffortOutcomesAG0[[#This Row],[Yp]]</f>
        <v>-11</v>
      </c>
      <c r="G556" s="8">
        <f>Kz-EffortOutcomesAG0[[#This Row],[Zp]]</f>
        <v>-9</v>
      </c>
      <c r="H556" s="8">
        <f>EffortOutcomesAG0[[#This Row],[Kpy]]*KSc-EffortOutcomesAG0[[#This Row],[KPz]]*KSb</f>
        <v>20</v>
      </c>
      <c r="I556" s="8">
        <f>-1*(EffortOutcomesAG0[[#This Row],[KPx]]*KSc-EffortOutcomesAG0[[#This Row],[KPz]]*KSa)</f>
        <v>-10</v>
      </c>
      <c r="J556" s="8">
        <f>(EffortOutcomesAG0[[#This Row],[KPx]]*$C$2-EffortOutcomesAG0[[#This Row],[Kpy]]*KSa)</f>
        <v>-100</v>
      </c>
      <c r="K556" s="8">
        <f>EffortOutcomesAG0[[#This Row],[Kpy]]*KTc-EffortOutcomesAG0[[#This Row],[KPz]]*KTb</f>
        <v>2</v>
      </c>
      <c r="L556" s="8">
        <f>-1*(EffortOutcomesAG0[[#This Row],[KPx]]*KTc-EffortOutcomesAG0[[#This Row],[KPz]]*KTa)</f>
        <v>-28</v>
      </c>
      <c r="M556" s="8">
        <f>(EffortOutcomesAG0[[#This Row],[KPx]]*KTb-EffortOutcomesAG0[[#This Row],[Kpy]]*KTa)</f>
        <v>32</v>
      </c>
      <c r="N556" s="8">
        <f>-EffortOutcomesAG0[[#This Row],[Xp]]*a+EffortOutcomesAG0[[#This Row],[Yp]]*b+EffortOutcomesAG0[[#This Row],[Zp]]*c_</f>
        <v>40</v>
      </c>
      <c r="O556">
        <f>-IF(EffortOutcomesAG0[[#This Row],[Column2]]&gt;0,1,-1)*SQRT(EffortOutcomesAG0[[#This Row],[KPx''i]]^2+EffortOutcomesAG0[[#This Row],[KPx''j]]^2+EffortOutcomesAG0[[#This Row],[KPx''k]]^2)/Ksmag/Scale</f>
        <v>-72.456883730947197</v>
      </c>
      <c r="P556" s="9">
        <f>SQRT(EffortOutcomesAG0[[#This Row],[Kpy''i]]^2+EffortOutcomesAG0[[#This Row],[KPy''j]]^2+EffortOutcomesAG0[[#This Row],[KPy''k]]^2)/KTmag/Scale</f>
        <v>17.37814719698277</v>
      </c>
      <c r="Q5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6" s="14">
        <v>44884</v>
      </c>
      <c r="U556" s="9" t="s">
        <v>76</v>
      </c>
      <c r="V556" t="s">
        <v>74</v>
      </c>
      <c r="W556" t="s">
        <v>60</v>
      </c>
      <c r="X556">
        <v>0</v>
      </c>
      <c r="Y556">
        <v>0</v>
      </c>
      <c r="Z556">
        <v>0</v>
      </c>
      <c r="AJ556">
        <v>555</v>
      </c>
      <c r="AK556">
        <f>SUBTOTAL(9,EffortOutcomesAG0[[#This Row],[Allocation]:[Iin]])</f>
        <v>0</v>
      </c>
      <c r="AL556" t="str">
        <f>EffortOutcomesAG0[[#This Row],[WARDS]]&amp;EffortOutcomesAG0[[#This Row],[Role]]&amp;EffortOutcomesAG0[[#This Row],[Shifts]]</f>
        <v>OtherCERT4NIGHT</v>
      </c>
    </row>
    <row r="557" spans="2:38" x14ac:dyDescent="0.25">
      <c r="B557" s="8">
        <f>IF(EffortOutcomesAG0[[#This Row],[Apn]]=0,10,LOG(EffortOutcomesAG0[[#This Row],[Apn]]))</f>
        <v>0.29316122653221716</v>
      </c>
      <c r="C557" s="8">
        <f>IF(EffortOutcomesAG0[[#This Row],[Ein]]=0,10,LOG(EffortOutcomesAG0[[#This Row],[Ein]]))</f>
        <v>10</v>
      </c>
      <c r="D557" s="8">
        <f>IF(EffortOutcomesAG0[[#This Row],[Iin]]=0,10,LOG(EffortOutcomesAG0[[#This Row],[Iin]]))</f>
        <v>10</v>
      </c>
      <c r="E557" s="8">
        <f>Kx-EffortOutcomesAG0[[#This Row],[Xp]]</f>
        <v>-0.29316122653221716</v>
      </c>
      <c r="F557" s="8">
        <f>Ky-EffortOutcomesAG0[[#This Row],[Yp]]</f>
        <v>-11</v>
      </c>
      <c r="G557" s="8">
        <f>Kz-EffortOutcomesAG0[[#This Row],[Zp]]</f>
        <v>-9</v>
      </c>
      <c r="H557" s="8">
        <f>EffortOutcomesAG0[[#This Row],[Kpy]]*KSc-EffortOutcomesAG0[[#This Row],[KPz]]*KSb</f>
        <v>20</v>
      </c>
      <c r="I557" s="8">
        <f>-1*(EffortOutcomesAG0[[#This Row],[KPx]]*KSc-EffortOutcomesAG0[[#This Row],[KPz]]*KSa)</f>
        <v>-0.29316122653221716</v>
      </c>
      <c r="J557" s="8">
        <f>(EffortOutcomesAG0[[#This Row],[KPx]]*$C$2-EffortOutcomesAG0[[#This Row],[Kpy]]*KSa)</f>
        <v>-2.9316122653221717</v>
      </c>
      <c r="K557" s="8">
        <f>EffortOutcomesAG0[[#This Row],[Kpy]]*KTc-EffortOutcomesAG0[[#This Row],[KPz]]*KTb</f>
        <v>2</v>
      </c>
      <c r="L557" s="8">
        <f>-1*(EffortOutcomesAG0[[#This Row],[KPx]]*KTc-EffortOutcomesAG0[[#This Row],[KPz]]*KTa)</f>
        <v>-18.293161226532217</v>
      </c>
      <c r="M557" s="8">
        <f>(EffortOutcomesAG0[[#This Row],[KPx]]*KTb-EffortOutcomesAG0[[#This Row],[Kpy]]*KTa)</f>
        <v>22.293161226532217</v>
      </c>
      <c r="N557" s="8">
        <f>-EffortOutcomesAG0[[#This Row],[Xp]]*a+EffortOutcomesAG0[[#This Row],[Yp]]*b+EffortOutcomesAG0[[#This Row],[Zp]]*c_</f>
        <v>40</v>
      </c>
      <c r="O557">
        <f>-IF(EffortOutcomesAG0[[#This Row],[Column2]]&gt;0,1,-1)*SQRT(EffortOutcomesAG0[[#This Row],[KPx''i]]^2+EffortOutcomesAG0[[#This Row],[KPx''j]]^2+EffortOutcomesAG0[[#This Row],[KPx''k]]^2)/Ksmag/Scale</f>
        <v>-14.294759423979984</v>
      </c>
      <c r="P557" s="9">
        <f>SQRT(EffortOutcomesAG0[[#This Row],[Kpy''i]]^2+EffortOutcomesAG0[[#This Row],[KPy''j]]^2+EffortOutcomesAG0[[#This Row],[KPy''k]]^2)/KTmag/Scale</f>
        <v>11.801304907594337</v>
      </c>
      <c r="Q5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7" s="14">
        <v>44884</v>
      </c>
      <c r="U557" s="9" t="s">
        <v>54</v>
      </c>
      <c r="V557" t="s">
        <v>74</v>
      </c>
      <c r="W557" t="s">
        <v>60</v>
      </c>
      <c r="X557">
        <v>0</v>
      </c>
      <c r="Y557">
        <v>0.33333333333333331</v>
      </c>
      <c r="Z557">
        <v>0.65469642857142862</v>
      </c>
      <c r="AA557">
        <v>1.964089285714286</v>
      </c>
      <c r="AB557">
        <v>2.9461339285714292</v>
      </c>
      <c r="AC557">
        <v>0</v>
      </c>
      <c r="AD557">
        <v>0.33942788218215753</v>
      </c>
      <c r="AE557">
        <v>0.50914182327323632</v>
      </c>
      <c r="AF557">
        <v>0</v>
      </c>
      <c r="AJ557">
        <v>556</v>
      </c>
      <c r="AK557">
        <f>SUBTOTAL(9,EffortOutcomesAG0[[#This Row],[Allocation]:[Iin]])</f>
        <v>6.7468226816458703</v>
      </c>
      <c r="AL557" t="str">
        <f>EffortOutcomesAG0[[#This Row],[WARDS]]&amp;EffortOutcomesAG0[[#This Row],[Role]]&amp;EffortOutcomesAG0[[#This Row],[Shifts]]</f>
        <v>BANKCERT4NIGHT</v>
      </c>
    </row>
    <row r="558" spans="2:38" x14ac:dyDescent="0.25">
      <c r="B558" s="8">
        <f>IF(EffortOutcomesAG0[[#This Row],[Apn]]=0,10,LOG(EffortOutcomesAG0[[#This Row],[Apn]]))</f>
        <v>-0.74823145862600793</v>
      </c>
      <c r="C558" s="8">
        <f>IF(EffortOutcomesAG0[[#This Row],[Ein]]=0,10,LOG(EffortOutcomesAG0[[#This Row],[Ein]]))</f>
        <v>10</v>
      </c>
      <c r="D558" s="8">
        <f>IF(EffortOutcomesAG0[[#This Row],[Iin]]=0,10,LOG(EffortOutcomesAG0[[#This Row],[Iin]]))</f>
        <v>10</v>
      </c>
      <c r="E558" s="8">
        <f>Kx-EffortOutcomesAG0[[#This Row],[Xp]]</f>
        <v>0.74823145862600793</v>
      </c>
      <c r="F558" s="8">
        <f>Ky-EffortOutcomesAG0[[#This Row],[Yp]]</f>
        <v>-11</v>
      </c>
      <c r="G558" s="8">
        <f>Kz-EffortOutcomesAG0[[#This Row],[Zp]]</f>
        <v>-9</v>
      </c>
      <c r="H558" s="8">
        <f>EffortOutcomesAG0[[#This Row],[Kpy]]*KSc-EffortOutcomesAG0[[#This Row],[KPz]]*KSb</f>
        <v>20</v>
      </c>
      <c r="I558" s="8">
        <f>-1*(EffortOutcomesAG0[[#This Row],[KPx]]*KSc-EffortOutcomesAG0[[#This Row],[KPz]]*KSa)</f>
        <v>0.74823145862600793</v>
      </c>
      <c r="J558" s="8">
        <f>(EffortOutcomesAG0[[#This Row],[KPx]]*$C$2-EffortOutcomesAG0[[#This Row],[Kpy]]*KSa)</f>
        <v>7.4823145862600793</v>
      </c>
      <c r="K558" s="8">
        <f>EffortOutcomesAG0[[#This Row],[Kpy]]*KTc-EffortOutcomesAG0[[#This Row],[KPz]]*KTb</f>
        <v>2</v>
      </c>
      <c r="L558" s="8">
        <f>-1*(EffortOutcomesAG0[[#This Row],[KPx]]*KTc-EffortOutcomesAG0[[#This Row],[KPz]]*KTa)</f>
        <v>-17.251768541373991</v>
      </c>
      <c r="M558" s="8">
        <f>(EffortOutcomesAG0[[#This Row],[KPx]]*KTb-EffortOutcomesAG0[[#This Row],[Kpy]]*KTa)</f>
        <v>21.251768541373991</v>
      </c>
      <c r="N558" s="8">
        <f>-EffortOutcomesAG0[[#This Row],[Xp]]*a+EffortOutcomesAG0[[#This Row],[Yp]]*b+EffortOutcomesAG0[[#This Row],[Zp]]*c_</f>
        <v>40</v>
      </c>
      <c r="O558">
        <f>-IF(EffortOutcomesAG0[[#This Row],[Column2]]&gt;0,1,-1)*SQRT(EffortOutcomesAG0[[#This Row],[KPx''i]]^2+EffortOutcomesAG0[[#This Row],[KPx''j]]^2+EffortOutcomesAG0[[#This Row],[KPx''k]]^2)/Ksmag/Scale</f>
        <v>-15.108687598256804</v>
      </c>
      <c r="P558" s="9">
        <f>SQRT(EffortOutcomesAG0[[#This Row],[Kpy''i]]^2+EffortOutcomesAG0[[#This Row],[KPy''j]]^2+EffortOutcomesAG0[[#This Row],[KPy''k]]^2)/KTmag/Scale</f>
        <v>11.204620951057608</v>
      </c>
      <c r="Q5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8" s="14">
        <v>44885</v>
      </c>
      <c r="U558" s="9" t="s">
        <v>57</v>
      </c>
      <c r="V558" t="s">
        <v>74</v>
      </c>
      <c r="W558" t="s">
        <v>60</v>
      </c>
      <c r="X558">
        <v>0</v>
      </c>
      <c r="Y558">
        <v>0.33333333333333331</v>
      </c>
      <c r="Z558">
        <v>5.9517857142857143E-2</v>
      </c>
      <c r="AA558">
        <v>0.17855357142857145</v>
      </c>
      <c r="AB558">
        <v>0.26783035714285713</v>
      </c>
      <c r="AC558">
        <v>0</v>
      </c>
      <c r="AD558">
        <v>3.7337067040037337</v>
      </c>
      <c r="AE558">
        <v>5.6005600560055999</v>
      </c>
      <c r="AF558">
        <v>0</v>
      </c>
      <c r="AJ558">
        <v>557</v>
      </c>
      <c r="AK558">
        <f>SUBTOTAL(9,EffortOutcomesAG0[[#This Row],[Allocation]:[Iin]])</f>
        <v>10.173501879056953</v>
      </c>
      <c r="AL558" t="str">
        <f>EffortOutcomesAG0[[#This Row],[WARDS]]&amp;EffortOutcomesAG0[[#This Row],[Role]]&amp;EffortOutcomesAG0[[#This Row],[Shifts]]</f>
        <v>WATTCERT4NIGHT</v>
      </c>
    </row>
    <row r="559" spans="2:38" x14ac:dyDescent="0.25">
      <c r="B559" s="8">
        <f>IF(EffortOutcomesAG0[[#This Row],[Apn]]=0,10,LOG(EffortOutcomesAG0[[#This Row],[Apn]]))</f>
        <v>-0.74823145862600793</v>
      </c>
      <c r="C559" s="8">
        <f>IF(EffortOutcomesAG0[[#This Row],[Ein]]=0,10,LOG(EffortOutcomesAG0[[#This Row],[Ein]]))</f>
        <v>10</v>
      </c>
      <c r="D559" s="8">
        <f>IF(EffortOutcomesAG0[[#This Row],[Iin]]=0,10,LOG(EffortOutcomesAG0[[#This Row],[Iin]]))</f>
        <v>10</v>
      </c>
      <c r="E559" s="8">
        <f>Kx-EffortOutcomesAG0[[#This Row],[Xp]]</f>
        <v>0.74823145862600793</v>
      </c>
      <c r="F559" s="8">
        <f>Ky-EffortOutcomesAG0[[#This Row],[Yp]]</f>
        <v>-11</v>
      </c>
      <c r="G559" s="8">
        <f>Kz-EffortOutcomesAG0[[#This Row],[Zp]]</f>
        <v>-9</v>
      </c>
      <c r="H559" s="8">
        <f>EffortOutcomesAG0[[#This Row],[Kpy]]*KSc-EffortOutcomesAG0[[#This Row],[KPz]]*KSb</f>
        <v>20</v>
      </c>
      <c r="I559" s="8">
        <f>-1*(EffortOutcomesAG0[[#This Row],[KPx]]*KSc-EffortOutcomesAG0[[#This Row],[KPz]]*KSa)</f>
        <v>0.74823145862600793</v>
      </c>
      <c r="J559" s="8">
        <f>(EffortOutcomesAG0[[#This Row],[KPx]]*$C$2-EffortOutcomesAG0[[#This Row],[Kpy]]*KSa)</f>
        <v>7.4823145862600793</v>
      </c>
      <c r="K559" s="8">
        <f>EffortOutcomesAG0[[#This Row],[Kpy]]*KTc-EffortOutcomesAG0[[#This Row],[KPz]]*KTb</f>
        <v>2</v>
      </c>
      <c r="L559" s="8">
        <f>-1*(EffortOutcomesAG0[[#This Row],[KPx]]*KTc-EffortOutcomesAG0[[#This Row],[KPz]]*KTa)</f>
        <v>-17.251768541373991</v>
      </c>
      <c r="M559" s="8">
        <f>(EffortOutcomesAG0[[#This Row],[KPx]]*KTb-EffortOutcomesAG0[[#This Row],[Kpy]]*KTa)</f>
        <v>21.251768541373991</v>
      </c>
      <c r="N559" s="8">
        <f>-EffortOutcomesAG0[[#This Row],[Xp]]*a+EffortOutcomesAG0[[#This Row],[Yp]]*b+EffortOutcomesAG0[[#This Row],[Zp]]*c_</f>
        <v>40</v>
      </c>
      <c r="O559">
        <f>-IF(EffortOutcomesAG0[[#This Row],[Column2]]&gt;0,1,-1)*SQRT(EffortOutcomesAG0[[#This Row],[KPx''i]]^2+EffortOutcomesAG0[[#This Row],[KPx''j]]^2+EffortOutcomesAG0[[#This Row],[KPx''k]]^2)/Ksmag/Scale</f>
        <v>-15.108687598256804</v>
      </c>
      <c r="P559" s="9">
        <f>SQRT(EffortOutcomesAG0[[#This Row],[Kpy''i]]^2+EffortOutcomesAG0[[#This Row],[KPy''j]]^2+EffortOutcomesAG0[[#This Row],[KPy''k]]^2)/KTmag/Scale</f>
        <v>11.204620951057608</v>
      </c>
      <c r="Q5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9" s="14">
        <v>44885</v>
      </c>
      <c r="U559" s="9" t="s">
        <v>54</v>
      </c>
      <c r="V559" t="s">
        <v>74</v>
      </c>
      <c r="W559" t="s">
        <v>60</v>
      </c>
      <c r="X559">
        <v>0</v>
      </c>
      <c r="Y559">
        <v>0.33333333333333331</v>
      </c>
      <c r="Z559">
        <v>5.9517857142857143E-2</v>
      </c>
      <c r="AA559">
        <v>0.17855357142857145</v>
      </c>
      <c r="AB559">
        <v>0.26783035714285713</v>
      </c>
      <c r="AC559">
        <v>0</v>
      </c>
      <c r="AD559">
        <v>3.7337067040037337</v>
      </c>
      <c r="AE559">
        <v>5.6005600560055999</v>
      </c>
      <c r="AF559">
        <v>0</v>
      </c>
      <c r="AJ559">
        <v>558</v>
      </c>
      <c r="AK559">
        <f>SUBTOTAL(9,EffortOutcomesAG0[[#This Row],[Allocation]:[Iin]])</f>
        <v>10.173501879056953</v>
      </c>
      <c r="AL559" t="str">
        <f>EffortOutcomesAG0[[#This Row],[WARDS]]&amp;EffortOutcomesAG0[[#This Row],[Role]]&amp;EffortOutcomesAG0[[#This Row],[Shifts]]</f>
        <v>BANKCERT4NIGHT</v>
      </c>
    </row>
    <row r="560" spans="2:38" x14ac:dyDescent="0.25">
      <c r="B560" s="8">
        <f>IF(EffortOutcomesAG0[[#This Row],[Apn]]=0,10,LOG(EffortOutcomesAG0[[#This Row],[Apn]]))</f>
        <v>-0.74823145862600793</v>
      </c>
      <c r="C560" s="8">
        <f>IF(EffortOutcomesAG0[[#This Row],[Ein]]=0,10,LOG(EffortOutcomesAG0[[#This Row],[Ein]]))</f>
        <v>10</v>
      </c>
      <c r="D560" s="8">
        <f>IF(EffortOutcomesAG0[[#This Row],[Iin]]=0,10,LOG(EffortOutcomesAG0[[#This Row],[Iin]]))</f>
        <v>10</v>
      </c>
      <c r="E560" s="8">
        <f>Kx-EffortOutcomesAG0[[#This Row],[Xp]]</f>
        <v>0.74823145862600793</v>
      </c>
      <c r="F560" s="8">
        <f>Ky-EffortOutcomesAG0[[#This Row],[Yp]]</f>
        <v>-11</v>
      </c>
      <c r="G560" s="8">
        <f>Kz-EffortOutcomesAG0[[#This Row],[Zp]]</f>
        <v>-9</v>
      </c>
      <c r="H560" s="8">
        <f>EffortOutcomesAG0[[#This Row],[Kpy]]*KSc-EffortOutcomesAG0[[#This Row],[KPz]]*KSb</f>
        <v>20</v>
      </c>
      <c r="I560" s="8">
        <f>-1*(EffortOutcomesAG0[[#This Row],[KPx]]*KSc-EffortOutcomesAG0[[#This Row],[KPz]]*KSa)</f>
        <v>0.74823145862600793</v>
      </c>
      <c r="J560" s="8">
        <f>(EffortOutcomesAG0[[#This Row],[KPx]]*$C$2-EffortOutcomesAG0[[#This Row],[Kpy]]*KSa)</f>
        <v>7.4823145862600793</v>
      </c>
      <c r="K560" s="8">
        <f>EffortOutcomesAG0[[#This Row],[Kpy]]*KTc-EffortOutcomesAG0[[#This Row],[KPz]]*KTb</f>
        <v>2</v>
      </c>
      <c r="L560" s="8">
        <f>-1*(EffortOutcomesAG0[[#This Row],[KPx]]*KTc-EffortOutcomesAG0[[#This Row],[KPz]]*KTa)</f>
        <v>-17.251768541373991</v>
      </c>
      <c r="M560" s="8">
        <f>(EffortOutcomesAG0[[#This Row],[KPx]]*KTb-EffortOutcomesAG0[[#This Row],[Kpy]]*KTa)</f>
        <v>21.251768541373991</v>
      </c>
      <c r="N560" s="8">
        <f>-EffortOutcomesAG0[[#This Row],[Xp]]*a+EffortOutcomesAG0[[#This Row],[Yp]]*b+EffortOutcomesAG0[[#This Row],[Zp]]*c_</f>
        <v>40</v>
      </c>
      <c r="O560">
        <f>-IF(EffortOutcomesAG0[[#This Row],[Column2]]&gt;0,1,-1)*SQRT(EffortOutcomesAG0[[#This Row],[KPx''i]]^2+EffortOutcomesAG0[[#This Row],[KPx''j]]^2+EffortOutcomesAG0[[#This Row],[KPx''k]]^2)/Ksmag/Scale</f>
        <v>-15.108687598256804</v>
      </c>
      <c r="P560" s="9">
        <f>SQRT(EffortOutcomesAG0[[#This Row],[Kpy''i]]^2+EffortOutcomesAG0[[#This Row],[KPy''j]]^2+EffortOutcomesAG0[[#This Row],[KPy''k]]^2)/KTmag/Scale</f>
        <v>11.204620951057608</v>
      </c>
      <c r="Q5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0" s="14">
        <v>44885</v>
      </c>
      <c r="U560" s="9" t="s">
        <v>58</v>
      </c>
      <c r="V560" t="s">
        <v>74</v>
      </c>
      <c r="W560" t="s">
        <v>60</v>
      </c>
      <c r="X560">
        <v>0</v>
      </c>
      <c r="Y560">
        <v>0.33333333333333331</v>
      </c>
      <c r="Z560">
        <v>5.9517857142857143E-2</v>
      </c>
      <c r="AA560">
        <v>0.17855357142857145</v>
      </c>
      <c r="AB560">
        <v>0.26783035714285713</v>
      </c>
      <c r="AC560">
        <v>0</v>
      </c>
      <c r="AD560">
        <v>3.7337067040037337</v>
      </c>
      <c r="AE560">
        <v>5.6005600560055999</v>
      </c>
      <c r="AF560">
        <v>0</v>
      </c>
      <c r="AJ560">
        <v>559</v>
      </c>
      <c r="AK560">
        <f>SUBTOTAL(9,EffortOutcomesAG0[[#This Row],[Allocation]:[Iin]])</f>
        <v>10.173501879056953</v>
      </c>
      <c r="AL560" t="str">
        <f>EffortOutcomesAG0[[#This Row],[WARDS]]&amp;EffortOutcomesAG0[[#This Row],[Role]]&amp;EffortOutcomesAG0[[#This Row],[Shifts]]</f>
        <v>WARACERT4NIGHT</v>
      </c>
    </row>
    <row r="561" spans="2:38" x14ac:dyDescent="0.25">
      <c r="B561" s="8">
        <f>IF(EffortOutcomesAG0[[#This Row],[Apn]]=0,10,LOG(EffortOutcomesAG0[[#This Row],[Apn]]))</f>
        <v>10</v>
      </c>
      <c r="C561" s="8">
        <f>IF(EffortOutcomesAG0[[#This Row],[Ein]]=0,10,LOG(EffortOutcomesAG0[[#This Row],[Ein]]))</f>
        <v>10</v>
      </c>
      <c r="D561" s="8">
        <f>IF(EffortOutcomesAG0[[#This Row],[Iin]]=0,10,LOG(EffortOutcomesAG0[[#This Row],[Iin]]))</f>
        <v>10</v>
      </c>
      <c r="E561" s="8">
        <f>Kx-EffortOutcomesAG0[[#This Row],[Xp]]</f>
        <v>-10</v>
      </c>
      <c r="F561" s="8">
        <f>Ky-EffortOutcomesAG0[[#This Row],[Yp]]</f>
        <v>-11</v>
      </c>
      <c r="G561" s="8">
        <f>Kz-EffortOutcomesAG0[[#This Row],[Zp]]</f>
        <v>-9</v>
      </c>
      <c r="H561" s="8">
        <f>EffortOutcomesAG0[[#This Row],[Kpy]]*KSc-EffortOutcomesAG0[[#This Row],[KPz]]*KSb</f>
        <v>20</v>
      </c>
      <c r="I561" s="8">
        <f>-1*(EffortOutcomesAG0[[#This Row],[KPx]]*KSc-EffortOutcomesAG0[[#This Row],[KPz]]*KSa)</f>
        <v>-10</v>
      </c>
      <c r="J561" s="8">
        <f>(EffortOutcomesAG0[[#This Row],[KPx]]*$C$2-EffortOutcomesAG0[[#This Row],[Kpy]]*KSa)</f>
        <v>-100</v>
      </c>
      <c r="K561" s="8">
        <f>EffortOutcomesAG0[[#This Row],[Kpy]]*KTc-EffortOutcomesAG0[[#This Row],[KPz]]*KTb</f>
        <v>2</v>
      </c>
      <c r="L561" s="8">
        <f>-1*(EffortOutcomesAG0[[#This Row],[KPx]]*KTc-EffortOutcomesAG0[[#This Row],[KPz]]*KTa)</f>
        <v>-28</v>
      </c>
      <c r="M561" s="8">
        <f>(EffortOutcomesAG0[[#This Row],[KPx]]*KTb-EffortOutcomesAG0[[#This Row],[Kpy]]*KTa)</f>
        <v>32</v>
      </c>
      <c r="N561" s="8">
        <f>-EffortOutcomesAG0[[#This Row],[Xp]]*a+EffortOutcomesAG0[[#This Row],[Yp]]*b+EffortOutcomesAG0[[#This Row],[Zp]]*c_</f>
        <v>40</v>
      </c>
      <c r="O561">
        <f>-IF(EffortOutcomesAG0[[#This Row],[Column2]]&gt;0,1,-1)*SQRT(EffortOutcomesAG0[[#This Row],[KPx''i]]^2+EffortOutcomesAG0[[#This Row],[KPx''j]]^2+EffortOutcomesAG0[[#This Row],[KPx''k]]^2)/Ksmag/Scale</f>
        <v>-72.456883730947197</v>
      </c>
      <c r="P561" s="9">
        <f>SQRT(EffortOutcomesAG0[[#This Row],[Kpy''i]]^2+EffortOutcomesAG0[[#This Row],[KPy''j]]^2+EffortOutcomesAG0[[#This Row],[KPy''k]]^2)/KTmag/Scale</f>
        <v>17.37814719698277</v>
      </c>
      <c r="Q5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1" s="14">
        <v>44885</v>
      </c>
      <c r="U561" s="9" t="s">
        <v>76</v>
      </c>
      <c r="V561" t="s">
        <v>74</v>
      </c>
      <c r="W561" t="s">
        <v>60</v>
      </c>
      <c r="X561">
        <v>0</v>
      </c>
      <c r="Y561">
        <v>0</v>
      </c>
      <c r="Z561">
        <v>0</v>
      </c>
      <c r="AJ561">
        <v>560</v>
      </c>
      <c r="AK561">
        <f>SUBTOTAL(9,EffortOutcomesAG0[[#This Row],[Allocation]:[Iin]])</f>
        <v>0</v>
      </c>
      <c r="AL561" t="str">
        <f>EffortOutcomesAG0[[#This Row],[WARDS]]&amp;EffortOutcomesAG0[[#This Row],[Role]]&amp;EffortOutcomesAG0[[#This Row],[Shifts]]</f>
        <v>OtherCERT4NIGHT</v>
      </c>
    </row>
    <row r="562" spans="2:38" x14ac:dyDescent="0.25">
      <c r="B562" s="8">
        <f>IF(EffortOutcomesAG0[[#This Row],[Apn]]=0,10,LOG(EffortOutcomesAG0[[#This Row],[Apn]]))</f>
        <v>-0.74823145862600793</v>
      </c>
      <c r="C562" s="8">
        <f>IF(EffortOutcomesAG0[[#This Row],[Ein]]=0,10,LOG(EffortOutcomesAG0[[#This Row],[Ein]]))</f>
        <v>10</v>
      </c>
      <c r="D562" s="8">
        <f>IF(EffortOutcomesAG0[[#This Row],[Iin]]=0,10,LOG(EffortOutcomesAG0[[#This Row],[Iin]]))</f>
        <v>10</v>
      </c>
      <c r="E562" s="8">
        <f>Kx-EffortOutcomesAG0[[#This Row],[Xp]]</f>
        <v>0.74823145862600793</v>
      </c>
      <c r="F562" s="8">
        <f>Ky-EffortOutcomesAG0[[#This Row],[Yp]]</f>
        <v>-11</v>
      </c>
      <c r="G562" s="8">
        <f>Kz-EffortOutcomesAG0[[#This Row],[Zp]]</f>
        <v>-9</v>
      </c>
      <c r="H562" s="8">
        <f>EffortOutcomesAG0[[#This Row],[Kpy]]*KSc-EffortOutcomesAG0[[#This Row],[KPz]]*KSb</f>
        <v>20</v>
      </c>
      <c r="I562" s="8">
        <f>-1*(EffortOutcomesAG0[[#This Row],[KPx]]*KSc-EffortOutcomesAG0[[#This Row],[KPz]]*KSa)</f>
        <v>0.74823145862600793</v>
      </c>
      <c r="J562" s="8">
        <f>(EffortOutcomesAG0[[#This Row],[KPx]]*$C$2-EffortOutcomesAG0[[#This Row],[Kpy]]*KSa)</f>
        <v>7.4823145862600793</v>
      </c>
      <c r="K562" s="8">
        <f>EffortOutcomesAG0[[#This Row],[Kpy]]*KTc-EffortOutcomesAG0[[#This Row],[KPz]]*KTb</f>
        <v>2</v>
      </c>
      <c r="L562" s="8">
        <f>-1*(EffortOutcomesAG0[[#This Row],[KPx]]*KTc-EffortOutcomesAG0[[#This Row],[KPz]]*KTa)</f>
        <v>-17.251768541373991</v>
      </c>
      <c r="M562" s="8">
        <f>(EffortOutcomesAG0[[#This Row],[KPx]]*KTb-EffortOutcomesAG0[[#This Row],[Kpy]]*KTa)</f>
        <v>21.251768541373991</v>
      </c>
      <c r="N562" s="8">
        <f>-EffortOutcomesAG0[[#This Row],[Xp]]*a+EffortOutcomesAG0[[#This Row],[Yp]]*b+EffortOutcomesAG0[[#This Row],[Zp]]*c_</f>
        <v>40</v>
      </c>
      <c r="O562">
        <f>-IF(EffortOutcomesAG0[[#This Row],[Column2]]&gt;0,1,-1)*SQRT(EffortOutcomesAG0[[#This Row],[KPx''i]]^2+EffortOutcomesAG0[[#This Row],[KPx''j]]^2+EffortOutcomesAG0[[#This Row],[KPx''k]]^2)/Ksmag/Scale</f>
        <v>-15.108687598256804</v>
      </c>
      <c r="P562" s="9">
        <f>SQRT(EffortOutcomesAG0[[#This Row],[Kpy''i]]^2+EffortOutcomesAG0[[#This Row],[KPy''j]]^2+EffortOutcomesAG0[[#This Row],[KPy''k]]^2)/KTmag/Scale</f>
        <v>11.204620951057608</v>
      </c>
      <c r="Q5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2" s="14">
        <v>44900</v>
      </c>
      <c r="U562" s="9" t="s">
        <v>54</v>
      </c>
      <c r="V562" t="s">
        <v>74</v>
      </c>
      <c r="W562" t="s">
        <v>60</v>
      </c>
      <c r="X562">
        <v>0</v>
      </c>
      <c r="Y562">
        <v>0.33333333333333331</v>
      </c>
      <c r="Z562">
        <v>5.9517857142857143E-2</v>
      </c>
      <c r="AA562">
        <v>0.17855357142857145</v>
      </c>
      <c r="AB562">
        <v>0.26783035714285713</v>
      </c>
      <c r="AC562">
        <v>0</v>
      </c>
      <c r="AD562">
        <v>3.7337067040037337</v>
      </c>
      <c r="AE562">
        <v>5.6005600560055999</v>
      </c>
      <c r="AF562">
        <v>0</v>
      </c>
      <c r="AJ562">
        <v>561</v>
      </c>
      <c r="AK562">
        <f>SUBTOTAL(9,EffortOutcomesAG0[[#This Row],[Allocation]:[Iin]])</f>
        <v>10.173501879056953</v>
      </c>
      <c r="AL562" t="str">
        <f>EffortOutcomesAG0[[#This Row],[WARDS]]&amp;EffortOutcomesAG0[[#This Row],[Role]]&amp;EffortOutcomesAG0[[#This Row],[Shifts]]</f>
        <v>BANKCERT4NIGHT</v>
      </c>
    </row>
    <row r="563" spans="2:38" x14ac:dyDescent="0.25">
      <c r="B563" s="8">
        <f>IF(EffortOutcomesAG0[[#This Row],[Apn]]=0,10,LOG(EffortOutcomesAG0[[#This Row],[Apn]]))</f>
        <v>-0.74823145862600793</v>
      </c>
      <c r="C563" s="8">
        <f>IF(EffortOutcomesAG0[[#This Row],[Ein]]=0,10,LOG(EffortOutcomesAG0[[#This Row],[Ein]]))</f>
        <v>10</v>
      </c>
      <c r="D563" s="8">
        <f>IF(EffortOutcomesAG0[[#This Row],[Iin]]=0,10,LOG(EffortOutcomesAG0[[#This Row],[Iin]]))</f>
        <v>10</v>
      </c>
      <c r="E563" s="8">
        <f>Kx-EffortOutcomesAG0[[#This Row],[Xp]]</f>
        <v>0.74823145862600793</v>
      </c>
      <c r="F563" s="8">
        <f>Ky-EffortOutcomesAG0[[#This Row],[Yp]]</f>
        <v>-11</v>
      </c>
      <c r="G563" s="8">
        <f>Kz-EffortOutcomesAG0[[#This Row],[Zp]]</f>
        <v>-9</v>
      </c>
      <c r="H563" s="8">
        <f>EffortOutcomesAG0[[#This Row],[Kpy]]*KSc-EffortOutcomesAG0[[#This Row],[KPz]]*KSb</f>
        <v>20</v>
      </c>
      <c r="I563" s="8">
        <f>-1*(EffortOutcomesAG0[[#This Row],[KPx]]*KSc-EffortOutcomesAG0[[#This Row],[KPz]]*KSa)</f>
        <v>0.74823145862600793</v>
      </c>
      <c r="J563" s="8">
        <f>(EffortOutcomesAG0[[#This Row],[KPx]]*$C$2-EffortOutcomesAG0[[#This Row],[Kpy]]*KSa)</f>
        <v>7.4823145862600793</v>
      </c>
      <c r="K563" s="8">
        <f>EffortOutcomesAG0[[#This Row],[Kpy]]*KTc-EffortOutcomesAG0[[#This Row],[KPz]]*KTb</f>
        <v>2</v>
      </c>
      <c r="L563" s="8">
        <f>-1*(EffortOutcomesAG0[[#This Row],[KPx]]*KTc-EffortOutcomesAG0[[#This Row],[KPz]]*KTa)</f>
        <v>-17.251768541373991</v>
      </c>
      <c r="M563" s="8">
        <f>(EffortOutcomesAG0[[#This Row],[KPx]]*KTb-EffortOutcomesAG0[[#This Row],[Kpy]]*KTa)</f>
        <v>21.251768541373991</v>
      </c>
      <c r="N563" s="8">
        <f>-EffortOutcomesAG0[[#This Row],[Xp]]*a+EffortOutcomesAG0[[#This Row],[Yp]]*b+EffortOutcomesAG0[[#This Row],[Zp]]*c_</f>
        <v>40</v>
      </c>
      <c r="O563">
        <f>-IF(EffortOutcomesAG0[[#This Row],[Column2]]&gt;0,1,-1)*SQRT(EffortOutcomesAG0[[#This Row],[KPx''i]]^2+EffortOutcomesAG0[[#This Row],[KPx''j]]^2+EffortOutcomesAG0[[#This Row],[KPx''k]]^2)/Ksmag/Scale</f>
        <v>-15.108687598256804</v>
      </c>
      <c r="P563" s="9">
        <f>SQRT(EffortOutcomesAG0[[#This Row],[Kpy''i]]^2+EffortOutcomesAG0[[#This Row],[KPy''j]]^2+EffortOutcomesAG0[[#This Row],[KPy''k]]^2)/KTmag/Scale</f>
        <v>11.204620951057608</v>
      </c>
      <c r="Q5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3" s="14">
        <v>44900</v>
      </c>
      <c r="U563" s="9" t="s">
        <v>57</v>
      </c>
      <c r="V563" t="s">
        <v>74</v>
      </c>
      <c r="W563" t="s">
        <v>60</v>
      </c>
      <c r="X563">
        <v>0</v>
      </c>
      <c r="Y563">
        <v>0.33333333333333331</v>
      </c>
      <c r="Z563">
        <v>5.9517857142857143E-2</v>
      </c>
      <c r="AA563">
        <v>0.17855357142857145</v>
      </c>
      <c r="AB563">
        <v>0.26783035714285713</v>
      </c>
      <c r="AC563">
        <v>0</v>
      </c>
      <c r="AD563">
        <v>3.7337067040037337</v>
      </c>
      <c r="AE563">
        <v>5.6005600560055999</v>
      </c>
      <c r="AF563">
        <v>0</v>
      </c>
      <c r="AJ563">
        <v>562</v>
      </c>
      <c r="AK563">
        <f>SUBTOTAL(9,EffortOutcomesAG0[[#This Row],[Allocation]:[Iin]])</f>
        <v>10.173501879056953</v>
      </c>
      <c r="AL563" t="str">
        <f>EffortOutcomesAG0[[#This Row],[WARDS]]&amp;EffortOutcomesAG0[[#This Row],[Role]]&amp;EffortOutcomesAG0[[#This Row],[Shifts]]</f>
        <v>WATTCERT4NIGHT</v>
      </c>
    </row>
    <row r="564" spans="2:38" x14ac:dyDescent="0.25">
      <c r="B564" s="8">
        <f>IF(EffortOutcomesAG0[[#This Row],[Apn]]=0,10,LOG(EffortOutcomesAG0[[#This Row],[Apn]]))</f>
        <v>-0.74823145862600793</v>
      </c>
      <c r="C564" s="8">
        <f>IF(EffortOutcomesAG0[[#This Row],[Ein]]=0,10,LOG(EffortOutcomesAG0[[#This Row],[Ein]]))</f>
        <v>10</v>
      </c>
      <c r="D564" s="8">
        <f>IF(EffortOutcomesAG0[[#This Row],[Iin]]=0,10,LOG(EffortOutcomesAG0[[#This Row],[Iin]]))</f>
        <v>10</v>
      </c>
      <c r="E564" s="8">
        <f>Kx-EffortOutcomesAG0[[#This Row],[Xp]]</f>
        <v>0.74823145862600793</v>
      </c>
      <c r="F564" s="8">
        <f>Ky-EffortOutcomesAG0[[#This Row],[Yp]]</f>
        <v>-11</v>
      </c>
      <c r="G564" s="8">
        <f>Kz-EffortOutcomesAG0[[#This Row],[Zp]]</f>
        <v>-9</v>
      </c>
      <c r="H564" s="8">
        <f>EffortOutcomesAG0[[#This Row],[Kpy]]*KSc-EffortOutcomesAG0[[#This Row],[KPz]]*KSb</f>
        <v>20</v>
      </c>
      <c r="I564" s="8">
        <f>-1*(EffortOutcomesAG0[[#This Row],[KPx]]*KSc-EffortOutcomesAG0[[#This Row],[KPz]]*KSa)</f>
        <v>0.74823145862600793</v>
      </c>
      <c r="J564" s="8">
        <f>(EffortOutcomesAG0[[#This Row],[KPx]]*$C$2-EffortOutcomesAG0[[#This Row],[Kpy]]*KSa)</f>
        <v>7.4823145862600793</v>
      </c>
      <c r="K564" s="8">
        <f>EffortOutcomesAG0[[#This Row],[Kpy]]*KTc-EffortOutcomesAG0[[#This Row],[KPz]]*KTb</f>
        <v>2</v>
      </c>
      <c r="L564" s="8">
        <f>-1*(EffortOutcomesAG0[[#This Row],[KPx]]*KTc-EffortOutcomesAG0[[#This Row],[KPz]]*KTa)</f>
        <v>-17.251768541373991</v>
      </c>
      <c r="M564" s="8">
        <f>(EffortOutcomesAG0[[#This Row],[KPx]]*KTb-EffortOutcomesAG0[[#This Row],[Kpy]]*KTa)</f>
        <v>21.251768541373991</v>
      </c>
      <c r="N564" s="8">
        <f>-EffortOutcomesAG0[[#This Row],[Xp]]*a+EffortOutcomesAG0[[#This Row],[Yp]]*b+EffortOutcomesAG0[[#This Row],[Zp]]*c_</f>
        <v>40</v>
      </c>
      <c r="O564">
        <f>-IF(EffortOutcomesAG0[[#This Row],[Column2]]&gt;0,1,-1)*SQRT(EffortOutcomesAG0[[#This Row],[KPx''i]]^2+EffortOutcomesAG0[[#This Row],[KPx''j]]^2+EffortOutcomesAG0[[#This Row],[KPx''k]]^2)/Ksmag/Scale</f>
        <v>-15.108687598256804</v>
      </c>
      <c r="P564" s="9">
        <f>SQRT(EffortOutcomesAG0[[#This Row],[Kpy''i]]^2+EffortOutcomesAG0[[#This Row],[KPy''j]]^2+EffortOutcomesAG0[[#This Row],[KPy''k]]^2)/KTmag/Scale</f>
        <v>11.204620951057608</v>
      </c>
      <c r="Q5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4" s="14">
        <v>44900</v>
      </c>
      <c r="U564" s="9" t="s">
        <v>58</v>
      </c>
      <c r="V564" t="s">
        <v>74</v>
      </c>
      <c r="W564" t="s">
        <v>60</v>
      </c>
      <c r="X564">
        <v>0</v>
      </c>
      <c r="Y564">
        <v>0.33333333333333331</v>
      </c>
      <c r="Z564">
        <v>5.9517857142857143E-2</v>
      </c>
      <c r="AA564">
        <v>0.17855357142857145</v>
      </c>
      <c r="AB564">
        <v>0.26783035714285713</v>
      </c>
      <c r="AC564">
        <v>0</v>
      </c>
      <c r="AD564">
        <v>3.7337067040037337</v>
      </c>
      <c r="AE564">
        <v>5.6005600560055999</v>
      </c>
      <c r="AF564">
        <v>0</v>
      </c>
      <c r="AJ564">
        <v>563</v>
      </c>
      <c r="AK564">
        <f>SUBTOTAL(9,EffortOutcomesAG0[[#This Row],[Allocation]:[Iin]])</f>
        <v>10.173501879056953</v>
      </c>
      <c r="AL564" t="str">
        <f>EffortOutcomesAG0[[#This Row],[WARDS]]&amp;EffortOutcomesAG0[[#This Row],[Role]]&amp;EffortOutcomesAG0[[#This Row],[Shifts]]</f>
        <v>WARACERT4NIGHT</v>
      </c>
    </row>
    <row r="565" spans="2:38" x14ac:dyDescent="0.25">
      <c r="B565" s="8">
        <f>IF(EffortOutcomesAG0[[#This Row],[Apn]]=0,10,LOG(EffortOutcomesAG0[[#This Row],[Apn]]))</f>
        <v>10</v>
      </c>
      <c r="C565" s="8">
        <f>IF(EffortOutcomesAG0[[#This Row],[Ein]]=0,10,LOG(EffortOutcomesAG0[[#This Row],[Ein]]))</f>
        <v>10</v>
      </c>
      <c r="D565" s="8">
        <f>IF(EffortOutcomesAG0[[#This Row],[Iin]]=0,10,LOG(EffortOutcomesAG0[[#This Row],[Iin]]))</f>
        <v>10</v>
      </c>
      <c r="E565" s="8">
        <f>Kx-EffortOutcomesAG0[[#This Row],[Xp]]</f>
        <v>-10</v>
      </c>
      <c r="F565" s="8">
        <f>Ky-EffortOutcomesAG0[[#This Row],[Yp]]</f>
        <v>-11</v>
      </c>
      <c r="G565" s="8">
        <f>Kz-EffortOutcomesAG0[[#This Row],[Zp]]</f>
        <v>-9</v>
      </c>
      <c r="H565" s="8">
        <f>EffortOutcomesAG0[[#This Row],[Kpy]]*KSc-EffortOutcomesAG0[[#This Row],[KPz]]*KSb</f>
        <v>20</v>
      </c>
      <c r="I565" s="8">
        <f>-1*(EffortOutcomesAG0[[#This Row],[KPx]]*KSc-EffortOutcomesAG0[[#This Row],[KPz]]*KSa)</f>
        <v>-10</v>
      </c>
      <c r="J565" s="8">
        <f>(EffortOutcomesAG0[[#This Row],[KPx]]*$C$2-EffortOutcomesAG0[[#This Row],[Kpy]]*KSa)</f>
        <v>-100</v>
      </c>
      <c r="K565" s="8">
        <f>EffortOutcomesAG0[[#This Row],[Kpy]]*KTc-EffortOutcomesAG0[[#This Row],[KPz]]*KTb</f>
        <v>2</v>
      </c>
      <c r="L565" s="8">
        <f>-1*(EffortOutcomesAG0[[#This Row],[KPx]]*KTc-EffortOutcomesAG0[[#This Row],[KPz]]*KTa)</f>
        <v>-28</v>
      </c>
      <c r="M565" s="8">
        <f>(EffortOutcomesAG0[[#This Row],[KPx]]*KTb-EffortOutcomesAG0[[#This Row],[Kpy]]*KTa)</f>
        <v>32</v>
      </c>
      <c r="N565" s="8">
        <f>-EffortOutcomesAG0[[#This Row],[Xp]]*a+EffortOutcomesAG0[[#This Row],[Yp]]*b+EffortOutcomesAG0[[#This Row],[Zp]]*c_</f>
        <v>40</v>
      </c>
      <c r="O565">
        <f>-IF(EffortOutcomesAG0[[#This Row],[Column2]]&gt;0,1,-1)*SQRT(EffortOutcomesAG0[[#This Row],[KPx''i]]^2+EffortOutcomesAG0[[#This Row],[KPx''j]]^2+EffortOutcomesAG0[[#This Row],[KPx''k]]^2)/Ksmag/Scale</f>
        <v>-72.456883730947197</v>
      </c>
      <c r="P565" s="9">
        <f>SQRT(EffortOutcomesAG0[[#This Row],[Kpy''i]]^2+EffortOutcomesAG0[[#This Row],[KPy''j]]^2+EffortOutcomesAG0[[#This Row],[KPy''k]]^2)/KTmag/Scale</f>
        <v>17.37814719698277</v>
      </c>
      <c r="Q5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5" s="14">
        <v>44900</v>
      </c>
      <c r="U565" s="9" t="s">
        <v>76</v>
      </c>
      <c r="V565" t="s">
        <v>74</v>
      </c>
      <c r="W565" t="s">
        <v>60</v>
      </c>
      <c r="X565">
        <v>1</v>
      </c>
      <c r="Y565">
        <v>0</v>
      </c>
      <c r="Z565">
        <v>0</v>
      </c>
      <c r="AG565">
        <v>0</v>
      </c>
      <c r="AH565">
        <v>0</v>
      </c>
      <c r="AI565">
        <v>0</v>
      </c>
      <c r="AJ565">
        <v>564</v>
      </c>
      <c r="AK565">
        <f>SUBTOTAL(9,EffortOutcomesAG0[[#This Row],[Allocation]:[Iin]])</f>
        <v>1</v>
      </c>
      <c r="AL565" t="str">
        <f>EffortOutcomesAG0[[#This Row],[WARDS]]&amp;EffortOutcomesAG0[[#This Row],[Role]]&amp;EffortOutcomesAG0[[#This Row],[Shifts]]</f>
        <v>OtherCERT4NIGHT</v>
      </c>
    </row>
    <row r="566" spans="2:38" x14ac:dyDescent="0.25">
      <c r="B566" s="8">
        <f>IF(EffortOutcomesAG0[[#This Row],[Apn]]=0,10,LOG(EffortOutcomesAG0[[#This Row],[Apn]]))</f>
        <v>-0.74823145862600793</v>
      </c>
      <c r="C566" s="8">
        <f>IF(EffortOutcomesAG0[[#This Row],[Ein]]=0,10,LOG(EffortOutcomesAG0[[#This Row],[Ein]]))</f>
        <v>10</v>
      </c>
      <c r="D566" s="8">
        <f>IF(EffortOutcomesAG0[[#This Row],[Iin]]=0,10,LOG(EffortOutcomesAG0[[#This Row],[Iin]]))</f>
        <v>10</v>
      </c>
      <c r="E566" s="8">
        <f>Kx-EffortOutcomesAG0[[#This Row],[Xp]]</f>
        <v>0.74823145862600793</v>
      </c>
      <c r="F566" s="8">
        <f>Ky-EffortOutcomesAG0[[#This Row],[Yp]]</f>
        <v>-11</v>
      </c>
      <c r="G566" s="8">
        <f>Kz-EffortOutcomesAG0[[#This Row],[Zp]]</f>
        <v>-9</v>
      </c>
      <c r="H566" s="8">
        <f>EffortOutcomesAG0[[#This Row],[Kpy]]*KSc-EffortOutcomesAG0[[#This Row],[KPz]]*KSb</f>
        <v>20</v>
      </c>
      <c r="I566" s="8">
        <f>-1*(EffortOutcomesAG0[[#This Row],[KPx]]*KSc-EffortOutcomesAG0[[#This Row],[KPz]]*KSa)</f>
        <v>0.74823145862600793</v>
      </c>
      <c r="J566" s="8">
        <f>(EffortOutcomesAG0[[#This Row],[KPx]]*$C$2-EffortOutcomesAG0[[#This Row],[Kpy]]*KSa)</f>
        <v>7.4823145862600793</v>
      </c>
      <c r="K566" s="8">
        <f>EffortOutcomesAG0[[#This Row],[Kpy]]*KTc-EffortOutcomesAG0[[#This Row],[KPz]]*KTb</f>
        <v>2</v>
      </c>
      <c r="L566" s="8">
        <f>-1*(EffortOutcomesAG0[[#This Row],[KPx]]*KTc-EffortOutcomesAG0[[#This Row],[KPz]]*KTa)</f>
        <v>-17.251768541373991</v>
      </c>
      <c r="M566" s="8">
        <f>(EffortOutcomesAG0[[#This Row],[KPx]]*KTb-EffortOutcomesAG0[[#This Row],[Kpy]]*KTa)</f>
        <v>21.251768541373991</v>
      </c>
      <c r="N566" s="8">
        <f>-EffortOutcomesAG0[[#This Row],[Xp]]*a+EffortOutcomesAG0[[#This Row],[Yp]]*b+EffortOutcomesAG0[[#This Row],[Zp]]*c_</f>
        <v>40</v>
      </c>
      <c r="O566">
        <f>-IF(EffortOutcomesAG0[[#This Row],[Column2]]&gt;0,1,-1)*SQRT(EffortOutcomesAG0[[#This Row],[KPx''i]]^2+EffortOutcomesAG0[[#This Row],[KPx''j]]^2+EffortOutcomesAG0[[#This Row],[KPx''k]]^2)/Ksmag/Scale</f>
        <v>-15.108687598256804</v>
      </c>
      <c r="P566" s="9">
        <f>SQRT(EffortOutcomesAG0[[#This Row],[Kpy''i]]^2+EffortOutcomesAG0[[#This Row],[KPy''j]]^2+EffortOutcomesAG0[[#This Row],[KPy''k]]^2)/KTmag/Scale</f>
        <v>11.204620951057608</v>
      </c>
      <c r="Q5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6" s="14">
        <v>44901</v>
      </c>
      <c r="U566" s="9" t="s">
        <v>58</v>
      </c>
      <c r="V566" t="s">
        <v>74</v>
      </c>
      <c r="W566" t="s">
        <v>60</v>
      </c>
      <c r="X566">
        <v>0</v>
      </c>
      <c r="Y566">
        <v>0.33333333333333331</v>
      </c>
      <c r="Z566">
        <v>5.9517857142857143E-2</v>
      </c>
      <c r="AA566">
        <v>0.17855357142857145</v>
      </c>
      <c r="AB566">
        <v>0.26783035714285713</v>
      </c>
      <c r="AC566">
        <v>0</v>
      </c>
      <c r="AD566">
        <v>3.7337067040037337</v>
      </c>
      <c r="AE566">
        <v>5.6005600560055999</v>
      </c>
      <c r="AF566">
        <v>0</v>
      </c>
      <c r="AJ566">
        <v>565</v>
      </c>
      <c r="AK566">
        <f>SUBTOTAL(9,EffortOutcomesAG0[[#This Row],[Allocation]:[Iin]])</f>
        <v>10.173501879056953</v>
      </c>
      <c r="AL566" t="str">
        <f>EffortOutcomesAG0[[#This Row],[WARDS]]&amp;EffortOutcomesAG0[[#This Row],[Role]]&amp;EffortOutcomesAG0[[#This Row],[Shifts]]</f>
        <v>WARACERT4NIGHT</v>
      </c>
    </row>
    <row r="567" spans="2:38" x14ac:dyDescent="0.25">
      <c r="B567" s="8">
        <f>IF(EffortOutcomesAG0[[#This Row],[Apn]]=0,10,LOG(EffortOutcomesAG0[[#This Row],[Apn]]))</f>
        <v>-0.74823145862600793</v>
      </c>
      <c r="C567" s="8">
        <f>IF(EffortOutcomesAG0[[#This Row],[Ein]]=0,10,LOG(EffortOutcomesAG0[[#This Row],[Ein]]))</f>
        <v>10</v>
      </c>
      <c r="D567" s="8">
        <f>IF(EffortOutcomesAG0[[#This Row],[Iin]]=0,10,LOG(EffortOutcomesAG0[[#This Row],[Iin]]))</f>
        <v>10</v>
      </c>
      <c r="E567" s="8">
        <f>Kx-EffortOutcomesAG0[[#This Row],[Xp]]</f>
        <v>0.74823145862600793</v>
      </c>
      <c r="F567" s="8">
        <f>Ky-EffortOutcomesAG0[[#This Row],[Yp]]</f>
        <v>-11</v>
      </c>
      <c r="G567" s="8">
        <f>Kz-EffortOutcomesAG0[[#This Row],[Zp]]</f>
        <v>-9</v>
      </c>
      <c r="H567" s="8">
        <f>EffortOutcomesAG0[[#This Row],[Kpy]]*KSc-EffortOutcomesAG0[[#This Row],[KPz]]*KSb</f>
        <v>20</v>
      </c>
      <c r="I567" s="8">
        <f>-1*(EffortOutcomesAG0[[#This Row],[KPx]]*KSc-EffortOutcomesAG0[[#This Row],[KPz]]*KSa)</f>
        <v>0.74823145862600793</v>
      </c>
      <c r="J567" s="8">
        <f>(EffortOutcomesAG0[[#This Row],[KPx]]*$C$2-EffortOutcomesAG0[[#This Row],[Kpy]]*KSa)</f>
        <v>7.4823145862600793</v>
      </c>
      <c r="K567" s="8">
        <f>EffortOutcomesAG0[[#This Row],[Kpy]]*KTc-EffortOutcomesAG0[[#This Row],[KPz]]*KTb</f>
        <v>2</v>
      </c>
      <c r="L567" s="8">
        <f>-1*(EffortOutcomesAG0[[#This Row],[KPx]]*KTc-EffortOutcomesAG0[[#This Row],[KPz]]*KTa)</f>
        <v>-17.251768541373991</v>
      </c>
      <c r="M567" s="8">
        <f>(EffortOutcomesAG0[[#This Row],[KPx]]*KTb-EffortOutcomesAG0[[#This Row],[Kpy]]*KTa)</f>
        <v>21.251768541373991</v>
      </c>
      <c r="N567" s="8">
        <f>-EffortOutcomesAG0[[#This Row],[Xp]]*a+EffortOutcomesAG0[[#This Row],[Yp]]*b+EffortOutcomesAG0[[#This Row],[Zp]]*c_</f>
        <v>40</v>
      </c>
      <c r="O567">
        <f>-IF(EffortOutcomesAG0[[#This Row],[Column2]]&gt;0,1,-1)*SQRT(EffortOutcomesAG0[[#This Row],[KPx''i]]^2+EffortOutcomesAG0[[#This Row],[KPx''j]]^2+EffortOutcomesAG0[[#This Row],[KPx''k]]^2)/Ksmag/Scale</f>
        <v>-15.108687598256804</v>
      </c>
      <c r="P567" s="9">
        <f>SQRT(EffortOutcomesAG0[[#This Row],[Kpy''i]]^2+EffortOutcomesAG0[[#This Row],[KPy''j]]^2+EffortOutcomesAG0[[#This Row],[KPy''k]]^2)/KTmag/Scale</f>
        <v>11.204620951057608</v>
      </c>
      <c r="Q5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7" s="14">
        <v>44901</v>
      </c>
      <c r="U567" s="9" t="s">
        <v>54</v>
      </c>
      <c r="V567" t="s">
        <v>74</v>
      </c>
      <c r="W567" t="s">
        <v>60</v>
      </c>
      <c r="X567">
        <v>0</v>
      </c>
      <c r="Y567">
        <v>0.33333333333333331</v>
      </c>
      <c r="Z567">
        <v>5.9517857142857143E-2</v>
      </c>
      <c r="AA567">
        <v>0.17855357142857145</v>
      </c>
      <c r="AB567">
        <v>0.26783035714285713</v>
      </c>
      <c r="AC567">
        <v>0</v>
      </c>
      <c r="AD567">
        <v>3.7337067040037337</v>
      </c>
      <c r="AE567">
        <v>5.6005600560055999</v>
      </c>
      <c r="AF567">
        <v>0</v>
      </c>
      <c r="AJ567">
        <v>566</v>
      </c>
      <c r="AK567">
        <f>SUBTOTAL(9,EffortOutcomesAG0[[#This Row],[Allocation]:[Iin]])</f>
        <v>10.173501879056953</v>
      </c>
      <c r="AL567" t="str">
        <f>EffortOutcomesAG0[[#This Row],[WARDS]]&amp;EffortOutcomesAG0[[#This Row],[Role]]&amp;EffortOutcomesAG0[[#This Row],[Shifts]]</f>
        <v>BANKCERT4NIGHT</v>
      </c>
    </row>
    <row r="568" spans="2:38" x14ac:dyDescent="0.25">
      <c r="B568" s="8">
        <f>IF(EffortOutcomesAG0[[#This Row],[Apn]]=0,10,LOG(EffortOutcomesAG0[[#This Row],[Apn]]))</f>
        <v>10</v>
      </c>
      <c r="C568" s="8">
        <f>IF(EffortOutcomesAG0[[#This Row],[Ein]]=0,10,LOG(EffortOutcomesAG0[[#This Row],[Ein]]))</f>
        <v>10</v>
      </c>
      <c r="D568" s="8">
        <f>IF(EffortOutcomesAG0[[#This Row],[Iin]]=0,10,LOG(EffortOutcomesAG0[[#This Row],[Iin]]))</f>
        <v>10</v>
      </c>
      <c r="E568" s="8">
        <f>Kx-EffortOutcomesAG0[[#This Row],[Xp]]</f>
        <v>-10</v>
      </c>
      <c r="F568" s="8">
        <f>Ky-EffortOutcomesAG0[[#This Row],[Yp]]</f>
        <v>-11</v>
      </c>
      <c r="G568" s="8">
        <f>Kz-EffortOutcomesAG0[[#This Row],[Zp]]</f>
        <v>-9</v>
      </c>
      <c r="H568" s="8">
        <f>EffortOutcomesAG0[[#This Row],[Kpy]]*KSc-EffortOutcomesAG0[[#This Row],[KPz]]*KSb</f>
        <v>20</v>
      </c>
      <c r="I568" s="8">
        <f>-1*(EffortOutcomesAG0[[#This Row],[KPx]]*KSc-EffortOutcomesAG0[[#This Row],[KPz]]*KSa)</f>
        <v>-10</v>
      </c>
      <c r="J568" s="8">
        <f>(EffortOutcomesAG0[[#This Row],[KPx]]*$C$2-EffortOutcomesAG0[[#This Row],[Kpy]]*KSa)</f>
        <v>-100</v>
      </c>
      <c r="K568" s="8">
        <f>EffortOutcomesAG0[[#This Row],[Kpy]]*KTc-EffortOutcomesAG0[[#This Row],[KPz]]*KTb</f>
        <v>2</v>
      </c>
      <c r="L568" s="8">
        <f>-1*(EffortOutcomesAG0[[#This Row],[KPx]]*KTc-EffortOutcomesAG0[[#This Row],[KPz]]*KTa)</f>
        <v>-28</v>
      </c>
      <c r="M568" s="8">
        <f>(EffortOutcomesAG0[[#This Row],[KPx]]*KTb-EffortOutcomesAG0[[#This Row],[Kpy]]*KTa)</f>
        <v>32</v>
      </c>
      <c r="N568" s="8">
        <f>-EffortOutcomesAG0[[#This Row],[Xp]]*a+EffortOutcomesAG0[[#This Row],[Yp]]*b+EffortOutcomesAG0[[#This Row],[Zp]]*c_</f>
        <v>40</v>
      </c>
      <c r="O568">
        <f>-IF(EffortOutcomesAG0[[#This Row],[Column2]]&gt;0,1,-1)*SQRT(EffortOutcomesAG0[[#This Row],[KPx''i]]^2+EffortOutcomesAG0[[#This Row],[KPx''j]]^2+EffortOutcomesAG0[[#This Row],[KPx''k]]^2)/Ksmag/Scale</f>
        <v>-72.456883730947197</v>
      </c>
      <c r="P568" s="9">
        <f>SQRT(EffortOutcomesAG0[[#This Row],[Kpy''i]]^2+EffortOutcomesAG0[[#This Row],[KPy''j]]^2+EffortOutcomesAG0[[#This Row],[KPy''k]]^2)/KTmag/Scale</f>
        <v>17.37814719698277</v>
      </c>
      <c r="Q5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8" s="14">
        <v>44901</v>
      </c>
      <c r="U568" s="9" t="s">
        <v>76</v>
      </c>
      <c r="V568" t="s">
        <v>74</v>
      </c>
      <c r="W568" t="s">
        <v>60</v>
      </c>
      <c r="X568">
        <v>1</v>
      </c>
      <c r="Y568">
        <v>0</v>
      </c>
      <c r="Z568">
        <v>0</v>
      </c>
      <c r="AG568">
        <v>0</v>
      </c>
      <c r="AH568">
        <v>0</v>
      </c>
      <c r="AI568">
        <v>0</v>
      </c>
      <c r="AJ568">
        <v>567</v>
      </c>
      <c r="AK568">
        <f>SUBTOTAL(9,EffortOutcomesAG0[[#This Row],[Allocation]:[Iin]])</f>
        <v>1</v>
      </c>
      <c r="AL568" t="str">
        <f>EffortOutcomesAG0[[#This Row],[WARDS]]&amp;EffortOutcomesAG0[[#This Row],[Role]]&amp;EffortOutcomesAG0[[#This Row],[Shifts]]</f>
        <v>OtherCERT4NIGHT</v>
      </c>
    </row>
    <row r="569" spans="2:38" x14ac:dyDescent="0.25">
      <c r="B569" s="8">
        <f>IF(EffortOutcomesAG0[[#This Row],[Apn]]=0,10,LOG(EffortOutcomesAG0[[#This Row],[Apn]]))</f>
        <v>-0.74823145862600793</v>
      </c>
      <c r="C569" s="8">
        <f>IF(EffortOutcomesAG0[[#This Row],[Ein]]=0,10,LOG(EffortOutcomesAG0[[#This Row],[Ein]]))</f>
        <v>10</v>
      </c>
      <c r="D569" s="8">
        <f>IF(EffortOutcomesAG0[[#This Row],[Iin]]=0,10,LOG(EffortOutcomesAG0[[#This Row],[Iin]]))</f>
        <v>10</v>
      </c>
      <c r="E569" s="8">
        <f>Kx-EffortOutcomesAG0[[#This Row],[Xp]]</f>
        <v>0.74823145862600793</v>
      </c>
      <c r="F569" s="8">
        <f>Ky-EffortOutcomesAG0[[#This Row],[Yp]]</f>
        <v>-11</v>
      </c>
      <c r="G569" s="8">
        <f>Kz-EffortOutcomesAG0[[#This Row],[Zp]]</f>
        <v>-9</v>
      </c>
      <c r="H569" s="8">
        <f>EffortOutcomesAG0[[#This Row],[Kpy]]*KSc-EffortOutcomesAG0[[#This Row],[KPz]]*KSb</f>
        <v>20</v>
      </c>
      <c r="I569" s="8">
        <f>-1*(EffortOutcomesAG0[[#This Row],[KPx]]*KSc-EffortOutcomesAG0[[#This Row],[KPz]]*KSa)</f>
        <v>0.74823145862600793</v>
      </c>
      <c r="J569" s="8">
        <f>(EffortOutcomesAG0[[#This Row],[KPx]]*$C$2-EffortOutcomesAG0[[#This Row],[Kpy]]*KSa)</f>
        <v>7.4823145862600793</v>
      </c>
      <c r="K569" s="8">
        <f>EffortOutcomesAG0[[#This Row],[Kpy]]*KTc-EffortOutcomesAG0[[#This Row],[KPz]]*KTb</f>
        <v>2</v>
      </c>
      <c r="L569" s="8">
        <f>-1*(EffortOutcomesAG0[[#This Row],[KPx]]*KTc-EffortOutcomesAG0[[#This Row],[KPz]]*KTa)</f>
        <v>-17.251768541373991</v>
      </c>
      <c r="M569" s="8">
        <f>(EffortOutcomesAG0[[#This Row],[KPx]]*KTb-EffortOutcomesAG0[[#This Row],[Kpy]]*KTa)</f>
        <v>21.251768541373991</v>
      </c>
      <c r="N569" s="8">
        <f>-EffortOutcomesAG0[[#This Row],[Xp]]*a+EffortOutcomesAG0[[#This Row],[Yp]]*b+EffortOutcomesAG0[[#This Row],[Zp]]*c_</f>
        <v>40</v>
      </c>
      <c r="O569">
        <f>-IF(EffortOutcomesAG0[[#This Row],[Column2]]&gt;0,1,-1)*SQRT(EffortOutcomesAG0[[#This Row],[KPx''i]]^2+EffortOutcomesAG0[[#This Row],[KPx''j]]^2+EffortOutcomesAG0[[#This Row],[KPx''k]]^2)/Ksmag/Scale</f>
        <v>-15.108687598256804</v>
      </c>
      <c r="P569" s="9">
        <f>SQRT(EffortOutcomesAG0[[#This Row],[Kpy''i]]^2+EffortOutcomesAG0[[#This Row],[KPy''j]]^2+EffortOutcomesAG0[[#This Row],[KPy''k]]^2)/KTmag/Scale</f>
        <v>11.204620951057608</v>
      </c>
      <c r="Q5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9" s="14">
        <v>44901</v>
      </c>
      <c r="U569" s="9" t="s">
        <v>57</v>
      </c>
      <c r="V569" t="s">
        <v>74</v>
      </c>
      <c r="W569" t="s">
        <v>60</v>
      </c>
      <c r="X569">
        <v>0</v>
      </c>
      <c r="Y569">
        <v>0.33333333333333331</v>
      </c>
      <c r="Z569">
        <v>5.9517857142857143E-2</v>
      </c>
      <c r="AA569">
        <v>0.17855357142857145</v>
      </c>
      <c r="AB569">
        <v>0.26783035714285713</v>
      </c>
      <c r="AC569">
        <v>0</v>
      </c>
      <c r="AD569">
        <v>3.7337067040037337</v>
      </c>
      <c r="AE569">
        <v>5.6005600560055999</v>
      </c>
      <c r="AF569">
        <v>0</v>
      </c>
      <c r="AJ569">
        <v>568</v>
      </c>
      <c r="AK569">
        <f>SUBTOTAL(9,EffortOutcomesAG0[[#This Row],[Allocation]:[Iin]])</f>
        <v>10.173501879056953</v>
      </c>
      <c r="AL569" t="str">
        <f>EffortOutcomesAG0[[#This Row],[WARDS]]&amp;EffortOutcomesAG0[[#This Row],[Role]]&amp;EffortOutcomesAG0[[#This Row],[Shifts]]</f>
        <v>WATTCERT4NIGHT</v>
      </c>
    </row>
    <row r="570" spans="2:38" x14ac:dyDescent="0.25">
      <c r="B570" s="8">
        <f>IF(EffortOutcomesAG0[[#This Row],[Apn]]=0,10,LOG(EffortOutcomesAG0[[#This Row],[Apn]]))</f>
        <v>-0.74823145862600793</v>
      </c>
      <c r="C570" s="8">
        <f>IF(EffortOutcomesAG0[[#This Row],[Ein]]=0,10,LOG(EffortOutcomesAG0[[#This Row],[Ein]]))</f>
        <v>10</v>
      </c>
      <c r="D570" s="8">
        <f>IF(EffortOutcomesAG0[[#This Row],[Iin]]=0,10,LOG(EffortOutcomesAG0[[#This Row],[Iin]]))</f>
        <v>10</v>
      </c>
      <c r="E570" s="8">
        <f>Kx-EffortOutcomesAG0[[#This Row],[Xp]]</f>
        <v>0.74823145862600793</v>
      </c>
      <c r="F570" s="8">
        <f>Ky-EffortOutcomesAG0[[#This Row],[Yp]]</f>
        <v>-11</v>
      </c>
      <c r="G570" s="8">
        <f>Kz-EffortOutcomesAG0[[#This Row],[Zp]]</f>
        <v>-9</v>
      </c>
      <c r="H570" s="8">
        <f>EffortOutcomesAG0[[#This Row],[Kpy]]*KSc-EffortOutcomesAG0[[#This Row],[KPz]]*KSb</f>
        <v>20</v>
      </c>
      <c r="I570" s="8">
        <f>-1*(EffortOutcomesAG0[[#This Row],[KPx]]*KSc-EffortOutcomesAG0[[#This Row],[KPz]]*KSa)</f>
        <v>0.74823145862600793</v>
      </c>
      <c r="J570" s="8">
        <f>(EffortOutcomesAG0[[#This Row],[KPx]]*$C$2-EffortOutcomesAG0[[#This Row],[Kpy]]*KSa)</f>
        <v>7.4823145862600793</v>
      </c>
      <c r="K570" s="8">
        <f>EffortOutcomesAG0[[#This Row],[Kpy]]*KTc-EffortOutcomesAG0[[#This Row],[KPz]]*KTb</f>
        <v>2</v>
      </c>
      <c r="L570" s="8">
        <f>-1*(EffortOutcomesAG0[[#This Row],[KPx]]*KTc-EffortOutcomesAG0[[#This Row],[KPz]]*KTa)</f>
        <v>-17.251768541373991</v>
      </c>
      <c r="M570" s="8">
        <f>(EffortOutcomesAG0[[#This Row],[KPx]]*KTb-EffortOutcomesAG0[[#This Row],[Kpy]]*KTa)</f>
        <v>21.251768541373991</v>
      </c>
      <c r="N570" s="8">
        <f>-EffortOutcomesAG0[[#This Row],[Xp]]*a+EffortOutcomesAG0[[#This Row],[Yp]]*b+EffortOutcomesAG0[[#This Row],[Zp]]*c_</f>
        <v>40</v>
      </c>
      <c r="O570">
        <f>-IF(EffortOutcomesAG0[[#This Row],[Column2]]&gt;0,1,-1)*SQRT(EffortOutcomesAG0[[#This Row],[KPx''i]]^2+EffortOutcomesAG0[[#This Row],[KPx''j]]^2+EffortOutcomesAG0[[#This Row],[KPx''k]]^2)/Ksmag/Scale</f>
        <v>-15.108687598256804</v>
      </c>
      <c r="P570" s="9">
        <f>SQRT(EffortOutcomesAG0[[#This Row],[Kpy''i]]^2+EffortOutcomesAG0[[#This Row],[KPy''j]]^2+EffortOutcomesAG0[[#This Row],[KPy''k]]^2)/KTmag/Scale</f>
        <v>11.204620951057608</v>
      </c>
      <c r="Q5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0" s="14">
        <v>44902</v>
      </c>
      <c r="U570" s="9" t="s">
        <v>54</v>
      </c>
      <c r="V570" t="s">
        <v>74</v>
      </c>
      <c r="W570" t="s">
        <v>60</v>
      </c>
      <c r="X570">
        <v>0</v>
      </c>
      <c r="Y570">
        <v>0.33333333333333331</v>
      </c>
      <c r="Z570">
        <v>5.9517857142857143E-2</v>
      </c>
      <c r="AA570">
        <v>0.17855357142857145</v>
      </c>
      <c r="AB570">
        <v>0.26783035714285713</v>
      </c>
      <c r="AC570">
        <v>0</v>
      </c>
      <c r="AD570">
        <v>3.7337067040037337</v>
      </c>
      <c r="AE570">
        <v>5.6005600560055999</v>
      </c>
      <c r="AF570">
        <v>0</v>
      </c>
      <c r="AJ570">
        <v>569</v>
      </c>
      <c r="AK570">
        <f>SUBTOTAL(9,EffortOutcomesAG0[[#This Row],[Allocation]:[Iin]])</f>
        <v>10.173501879056953</v>
      </c>
      <c r="AL570" t="str">
        <f>EffortOutcomesAG0[[#This Row],[WARDS]]&amp;EffortOutcomesAG0[[#This Row],[Role]]&amp;EffortOutcomesAG0[[#This Row],[Shifts]]</f>
        <v>BANKCERT4NIGHT</v>
      </c>
    </row>
    <row r="571" spans="2:38" x14ac:dyDescent="0.25">
      <c r="B571" s="8">
        <f>IF(EffortOutcomesAG0[[#This Row],[Apn]]=0,10,LOG(EffortOutcomesAG0[[#This Row],[Apn]]))</f>
        <v>-0.74823145862600793</v>
      </c>
      <c r="C571" s="8">
        <f>IF(EffortOutcomesAG0[[#This Row],[Ein]]=0,10,LOG(EffortOutcomesAG0[[#This Row],[Ein]]))</f>
        <v>10</v>
      </c>
      <c r="D571" s="8">
        <f>IF(EffortOutcomesAG0[[#This Row],[Iin]]=0,10,LOG(EffortOutcomesAG0[[#This Row],[Iin]]))</f>
        <v>10</v>
      </c>
      <c r="E571" s="8">
        <f>Kx-EffortOutcomesAG0[[#This Row],[Xp]]</f>
        <v>0.74823145862600793</v>
      </c>
      <c r="F571" s="8">
        <f>Ky-EffortOutcomesAG0[[#This Row],[Yp]]</f>
        <v>-11</v>
      </c>
      <c r="G571" s="8">
        <f>Kz-EffortOutcomesAG0[[#This Row],[Zp]]</f>
        <v>-9</v>
      </c>
      <c r="H571" s="8">
        <f>EffortOutcomesAG0[[#This Row],[Kpy]]*KSc-EffortOutcomesAG0[[#This Row],[KPz]]*KSb</f>
        <v>20</v>
      </c>
      <c r="I571" s="8">
        <f>-1*(EffortOutcomesAG0[[#This Row],[KPx]]*KSc-EffortOutcomesAG0[[#This Row],[KPz]]*KSa)</f>
        <v>0.74823145862600793</v>
      </c>
      <c r="J571" s="8">
        <f>(EffortOutcomesAG0[[#This Row],[KPx]]*$C$2-EffortOutcomesAG0[[#This Row],[Kpy]]*KSa)</f>
        <v>7.4823145862600793</v>
      </c>
      <c r="K571" s="8">
        <f>EffortOutcomesAG0[[#This Row],[Kpy]]*KTc-EffortOutcomesAG0[[#This Row],[KPz]]*KTb</f>
        <v>2</v>
      </c>
      <c r="L571" s="8">
        <f>-1*(EffortOutcomesAG0[[#This Row],[KPx]]*KTc-EffortOutcomesAG0[[#This Row],[KPz]]*KTa)</f>
        <v>-17.251768541373991</v>
      </c>
      <c r="M571" s="8">
        <f>(EffortOutcomesAG0[[#This Row],[KPx]]*KTb-EffortOutcomesAG0[[#This Row],[Kpy]]*KTa)</f>
        <v>21.251768541373991</v>
      </c>
      <c r="N571" s="8">
        <f>-EffortOutcomesAG0[[#This Row],[Xp]]*a+EffortOutcomesAG0[[#This Row],[Yp]]*b+EffortOutcomesAG0[[#This Row],[Zp]]*c_</f>
        <v>40</v>
      </c>
      <c r="O571">
        <f>-IF(EffortOutcomesAG0[[#This Row],[Column2]]&gt;0,1,-1)*SQRT(EffortOutcomesAG0[[#This Row],[KPx''i]]^2+EffortOutcomesAG0[[#This Row],[KPx''j]]^2+EffortOutcomesAG0[[#This Row],[KPx''k]]^2)/Ksmag/Scale</f>
        <v>-15.108687598256804</v>
      </c>
      <c r="P571" s="9">
        <f>SQRT(EffortOutcomesAG0[[#This Row],[Kpy''i]]^2+EffortOutcomesAG0[[#This Row],[KPy''j]]^2+EffortOutcomesAG0[[#This Row],[KPy''k]]^2)/KTmag/Scale</f>
        <v>11.204620951057608</v>
      </c>
      <c r="Q5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1" s="14">
        <v>44902</v>
      </c>
      <c r="U571" s="9" t="s">
        <v>57</v>
      </c>
      <c r="V571" t="s">
        <v>74</v>
      </c>
      <c r="W571" t="s">
        <v>60</v>
      </c>
      <c r="X571">
        <v>0</v>
      </c>
      <c r="Y571">
        <v>0.33333333333333331</v>
      </c>
      <c r="Z571">
        <v>5.9517857142857143E-2</v>
      </c>
      <c r="AA571">
        <v>0.17855357142857145</v>
      </c>
      <c r="AB571">
        <v>0.26783035714285713</v>
      </c>
      <c r="AC571">
        <v>0</v>
      </c>
      <c r="AD571">
        <v>3.7337067040037337</v>
      </c>
      <c r="AE571">
        <v>5.6005600560055999</v>
      </c>
      <c r="AF571">
        <v>0</v>
      </c>
      <c r="AJ571">
        <v>570</v>
      </c>
      <c r="AK571">
        <f>SUBTOTAL(9,EffortOutcomesAG0[[#This Row],[Allocation]:[Iin]])</f>
        <v>10.173501879056953</v>
      </c>
      <c r="AL571" t="str">
        <f>EffortOutcomesAG0[[#This Row],[WARDS]]&amp;EffortOutcomesAG0[[#This Row],[Role]]&amp;EffortOutcomesAG0[[#This Row],[Shifts]]</f>
        <v>WATTCERT4NIGHT</v>
      </c>
    </row>
    <row r="572" spans="2:38" x14ac:dyDescent="0.25">
      <c r="B572" s="8">
        <f>IF(EffortOutcomesAG0[[#This Row],[Apn]]=0,10,LOG(EffortOutcomesAG0[[#This Row],[Apn]]))</f>
        <v>10</v>
      </c>
      <c r="C572" s="8">
        <f>IF(EffortOutcomesAG0[[#This Row],[Ein]]=0,10,LOG(EffortOutcomesAG0[[#This Row],[Ein]]))</f>
        <v>10</v>
      </c>
      <c r="D572" s="8">
        <f>IF(EffortOutcomesAG0[[#This Row],[Iin]]=0,10,LOG(EffortOutcomesAG0[[#This Row],[Iin]]))</f>
        <v>10</v>
      </c>
      <c r="E572" s="8">
        <f>Kx-EffortOutcomesAG0[[#This Row],[Xp]]</f>
        <v>-10</v>
      </c>
      <c r="F572" s="8">
        <f>Ky-EffortOutcomesAG0[[#This Row],[Yp]]</f>
        <v>-11</v>
      </c>
      <c r="G572" s="8">
        <f>Kz-EffortOutcomesAG0[[#This Row],[Zp]]</f>
        <v>-9</v>
      </c>
      <c r="H572" s="8">
        <f>EffortOutcomesAG0[[#This Row],[Kpy]]*KSc-EffortOutcomesAG0[[#This Row],[KPz]]*KSb</f>
        <v>20</v>
      </c>
      <c r="I572" s="8">
        <f>-1*(EffortOutcomesAG0[[#This Row],[KPx]]*KSc-EffortOutcomesAG0[[#This Row],[KPz]]*KSa)</f>
        <v>-10</v>
      </c>
      <c r="J572" s="8">
        <f>(EffortOutcomesAG0[[#This Row],[KPx]]*$C$2-EffortOutcomesAG0[[#This Row],[Kpy]]*KSa)</f>
        <v>-100</v>
      </c>
      <c r="K572" s="8">
        <f>EffortOutcomesAG0[[#This Row],[Kpy]]*KTc-EffortOutcomesAG0[[#This Row],[KPz]]*KTb</f>
        <v>2</v>
      </c>
      <c r="L572" s="8">
        <f>-1*(EffortOutcomesAG0[[#This Row],[KPx]]*KTc-EffortOutcomesAG0[[#This Row],[KPz]]*KTa)</f>
        <v>-28</v>
      </c>
      <c r="M572" s="8">
        <f>(EffortOutcomesAG0[[#This Row],[KPx]]*KTb-EffortOutcomesAG0[[#This Row],[Kpy]]*KTa)</f>
        <v>32</v>
      </c>
      <c r="N572" s="8">
        <f>-EffortOutcomesAG0[[#This Row],[Xp]]*a+EffortOutcomesAG0[[#This Row],[Yp]]*b+EffortOutcomesAG0[[#This Row],[Zp]]*c_</f>
        <v>40</v>
      </c>
      <c r="O572">
        <f>-IF(EffortOutcomesAG0[[#This Row],[Column2]]&gt;0,1,-1)*SQRT(EffortOutcomesAG0[[#This Row],[KPx''i]]^2+EffortOutcomesAG0[[#This Row],[KPx''j]]^2+EffortOutcomesAG0[[#This Row],[KPx''k]]^2)/Ksmag/Scale</f>
        <v>-72.456883730947197</v>
      </c>
      <c r="P572" s="9">
        <f>SQRT(EffortOutcomesAG0[[#This Row],[Kpy''i]]^2+EffortOutcomesAG0[[#This Row],[KPy''j]]^2+EffortOutcomesAG0[[#This Row],[KPy''k]]^2)/KTmag/Scale</f>
        <v>17.37814719698277</v>
      </c>
      <c r="Q5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2" s="14">
        <v>44902</v>
      </c>
      <c r="U572" s="9" t="s">
        <v>76</v>
      </c>
      <c r="V572" t="s">
        <v>74</v>
      </c>
      <c r="W572" t="s">
        <v>60</v>
      </c>
      <c r="X572">
        <v>1</v>
      </c>
      <c r="Y572">
        <v>0</v>
      </c>
      <c r="Z572">
        <v>0</v>
      </c>
      <c r="AG572">
        <v>0</v>
      </c>
      <c r="AH572">
        <v>0</v>
      </c>
      <c r="AI572">
        <v>0</v>
      </c>
      <c r="AJ572">
        <v>571</v>
      </c>
      <c r="AK572">
        <f>SUBTOTAL(9,EffortOutcomesAG0[[#This Row],[Allocation]:[Iin]])</f>
        <v>1</v>
      </c>
      <c r="AL572" t="str">
        <f>EffortOutcomesAG0[[#This Row],[WARDS]]&amp;EffortOutcomesAG0[[#This Row],[Role]]&amp;EffortOutcomesAG0[[#This Row],[Shifts]]</f>
        <v>OtherCERT4NIGHT</v>
      </c>
    </row>
    <row r="573" spans="2:38" x14ac:dyDescent="0.25">
      <c r="B573" s="8">
        <f>IF(EffortOutcomesAG0[[#This Row],[Apn]]=0,10,LOG(EffortOutcomesAG0[[#This Row],[Apn]]))</f>
        <v>-0.74823145862600793</v>
      </c>
      <c r="C573" s="8">
        <f>IF(EffortOutcomesAG0[[#This Row],[Ein]]=0,10,LOG(EffortOutcomesAG0[[#This Row],[Ein]]))</f>
        <v>10</v>
      </c>
      <c r="D573" s="8">
        <f>IF(EffortOutcomesAG0[[#This Row],[Iin]]=0,10,LOG(EffortOutcomesAG0[[#This Row],[Iin]]))</f>
        <v>10</v>
      </c>
      <c r="E573" s="8">
        <f>Kx-EffortOutcomesAG0[[#This Row],[Xp]]</f>
        <v>0.74823145862600793</v>
      </c>
      <c r="F573" s="8">
        <f>Ky-EffortOutcomesAG0[[#This Row],[Yp]]</f>
        <v>-11</v>
      </c>
      <c r="G573" s="8">
        <f>Kz-EffortOutcomesAG0[[#This Row],[Zp]]</f>
        <v>-9</v>
      </c>
      <c r="H573" s="8">
        <f>EffortOutcomesAG0[[#This Row],[Kpy]]*KSc-EffortOutcomesAG0[[#This Row],[KPz]]*KSb</f>
        <v>20</v>
      </c>
      <c r="I573" s="8">
        <f>-1*(EffortOutcomesAG0[[#This Row],[KPx]]*KSc-EffortOutcomesAG0[[#This Row],[KPz]]*KSa)</f>
        <v>0.74823145862600793</v>
      </c>
      <c r="J573" s="8">
        <f>(EffortOutcomesAG0[[#This Row],[KPx]]*$C$2-EffortOutcomesAG0[[#This Row],[Kpy]]*KSa)</f>
        <v>7.4823145862600793</v>
      </c>
      <c r="K573" s="8">
        <f>EffortOutcomesAG0[[#This Row],[Kpy]]*KTc-EffortOutcomesAG0[[#This Row],[KPz]]*KTb</f>
        <v>2</v>
      </c>
      <c r="L573" s="8">
        <f>-1*(EffortOutcomesAG0[[#This Row],[KPx]]*KTc-EffortOutcomesAG0[[#This Row],[KPz]]*KTa)</f>
        <v>-17.251768541373991</v>
      </c>
      <c r="M573" s="8">
        <f>(EffortOutcomesAG0[[#This Row],[KPx]]*KTb-EffortOutcomesAG0[[#This Row],[Kpy]]*KTa)</f>
        <v>21.251768541373991</v>
      </c>
      <c r="N573" s="8">
        <f>-EffortOutcomesAG0[[#This Row],[Xp]]*a+EffortOutcomesAG0[[#This Row],[Yp]]*b+EffortOutcomesAG0[[#This Row],[Zp]]*c_</f>
        <v>40</v>
      </c>
      <c r="O573">
        <f>-IF(EffortOutcomesAG0[[#This Row],[Column2]]&gt;0,1,-1)*SQRT(EffortOutcomesAG0[[#This Row],[KPx''i]]^2+EffortOutcomesAG0[[#This Row],[KPx''j]]^2+EffortOutcomesAG0[[#This Row],[KPx''k]]^2)/Ksmag/Scale</f>
        <v>-15.108687598256804</v>
      </c>
      <c r="P573" s="9">
        <f>SQRT(EffortOutcomesAG0[[#This Row],[Kpy''i]]^2+EffortOutcomesAG0[[#This Row],[KPy''j]]^2+EffortOutcomesAG0[[#This Row],[KPy''k]]^2)/KTmag/Scale</f>
        <v>11.204620951057608</v>
      </c>
      <c r="Q5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3" s="14">
        <v>44902</v>
      </c>
      <c r="U573" s="9" t="s">
        <v>58</v>
      </c>
      <c r="V573" t="s">
        <v>74</v>
      </c>
      <c r="W573" t="s">
        <v>60</v>
      </c>
      <c r="X573">
        <v>0</v>
      </c>
      <c r="Y573">
        <v>0.33333333333333331</v>
      </c>
      <c r="Z573">
        <v>5.9517857142857143E-2</v>
      </c>
      <c r="AA573">
        <v>0.17855357142857145</v>
      </c>
      <c r="AB573">
        <v>0.26783035714285713</v>
      </c>
      <c r="AC573">
        <v>0</v>
      </c>
      <c r="AD573">
        <v>3.7337067040037337</v>
      </c>
      <c r="AE573">
        <v>5.6005600560055999</v>
      </c>
      <c r="AF573">
        <v>0</v>
      </c>
      <c r="AJ573">
        <v>572</v>
      </c>
      <c r="AK573">
        <f>SUBTOTAL(9,EffortOutcomesAG0[[#This Row],[Allocation]:[Iin]])</f>
        <v>10.173501879056953</v>
      </c>
      <c r="AL573" t="str">
        <f>EffortOutcomesAG0[[#This Row],[WARDS]]&amp;EffortOutcomesAG0[[#This Row],[Role]]&amp;EffortOutcomesAG0[[#This Row],[Shifts]]</f>
        <v>WARACERT4NIGHT</v>
      </c>
    </row>
    <row r="574" spans="2:38" x14ac:dyDescent="0.25">
      <c r="B574" s="8">
        <f>IF(EffortOutcomesAG0[[#This Row],[Apn]]=0,10,LOG(EffortOutcomesAG0[[#This Row],[Apn]]))</f>
        <v>-0.74823145862600793</v>
      </c>
      <c r="C574" s="8">
        <f>IF(EffortOutcomesAG0[[#This Row],[Ein]]=0,10,LOG(EffortOutcomesAG0[[#This Row],[Ein]]))</f>
        <v>10</v>
      </c>
      <c r="D574" s="8">
        <f>IF(EffortOutcomesAG0[[#This Row],[Iin]]=0,10,LOG(EffortOutcomesAG0[[#This Row],[Iin]]))</f>
        <v>10</v>
      </c>
      <c r="E574" s="8">
        <f>Kx-EffortOutcomesAG0[[#This Row],[Xp]]</f>
        <v>0.74823145862600793</v>
      </c>
      <c r="F574" s="8">
        <f>Ky-EffortOutcomesAG0[[#This Row],[Yp]]</f>
        <v>-11</v>
      </c>
      <c r="G574" s="8">
        <f>Kz-EffortOutcomesAG0[[#This Row],[Zp]]</f>
        <v>-9</v>
      </c>
      <c r="H574" s="8">
        <f>EffortOutcomesAG0[[#This Row],[Kpy]]*KSc-EffortOutcomesAG0[[#This Row],[KPz]]*KSb</f>
        <v>20</v>
      </c>
      <c r="I574" s="8">
        <f>-1*(EffortOutcomesAG0[[#This Row],[KPx]]*KSc-EffortOutcomesAG0[[#This Row],[KPz]]*KSa)</f>
        <v>0.74823145862600793</v>
      </c>
      <c r="J574" s="8">
        <f>(EffortOutcomesAG0[[#This Row],[KPx]]*$C$2-EffortOutcomesAG0[[#This Row],[Kpy]]*KSa)</f>
        <v>7.4823145862600793</v>
      </c>
      <c r="K574" s="8">
        <f>EffortOutcomesAG0[[#This Row],[Kpy]]*KTc-EffortOutcomesAG0[[#This Row],[KPz]]*KTb</f>
        <v>2</v>
      </c>
      <c r="L574" s="8">
        <f>-1*(EffortOutcomesAG0[[#This Row],[KPx]]*KTc-EffortOutcomesAG0[[#This Row],[KPz]]*KTa)</f>
        <v>-17.251768541373991</v>
      </c>
      <c r="M574" s="8">
        <f>(EffortOutcomesAG0[[#This Row],[KPx]]*KTb-EffortOutcomesAG0[[#This Row],[Kpy]]*KTa)</f>
        <v>21.251768541373991</v>
      </c>
      <c r="N574" s="8">
        <f>-EffortOutcomesAG0[[#This Row],[Xp]]*a+EffortOutcomesAG0[[#This Row],[Yp]]*b+EffortOutcomesAG0[[#This Row],[Zp]]*c_</f>
        <v>40</v>
      </c>
      <c r="O574">
        <f>-IF(EffortOutcomesAG0[[#This Row],[Column2]]&gt;0,1,-1)*SQRT(EffortOutcomesAG0[[#This Row],[KPx''i]]^2+EffortOutcomesAG0[[#This Row],[KPx''j]]^2+EffortOutcomesAG0[[#This Row],[KPx''k]]^2)/Ksmag/Scale</f>
        <v>-15.108687598256804</v>
      </c>
      <c r="P574" s="9">
        <f>SQRT(EffortOutcomesAG0[[#This Row],[Kpy''i]]^2+EffortOutcomesAG0[[#This Row],[KPy''j]]^2+EffortOutcomesAG0[[#This Row],[KPy''k]]^2)/KTmag/Scale</f>
        <v>11.204620951057608</v>
      </c>
      <c r="Q5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4" s="14">
        <v>44903</v>
      </c>
      <c r="U574" s="9" t="s">
        <v>54</v>
      </c>
      <c r="V574" t="s">
        <v>74</v>
      </c>
      <c r="W574" t="s">
        <v>60</v>
      </c>
      <c r="X574">
        <v>0</v>
      </c>
      <c r="Y574">
        <v>0.33333333333333331</v>
      </c>
      <c r="Z574">
        <v>5.9517857142857143E-2</v>
      </c>
      <c r="AA574">
        <v>0.17855357142857145</v>
      </c>
      <c r="AB574">
        <v>0.26783035714285713</v>
      </c>
      <c r="AC574">
        <v>0</v>
      </c>
      <c r="AD574">
        <v>3.7337067040037337</v>
      </c>
      <c r="AE574">
        <v>5.6005600560055999</v>
      </c>
      <c r="AF574">
        <v>0</v>
      </c>
      <c r="AJ574">
        <v>573</v>
      </c>
      <c r="AK574">
        <f>SUBTOTAL(9,EffortOutcomesAG0[[#This Row],[Allocation]:[Iin]])</f>
        <v>10.173501879056953</v>
      </c>
      <c r="AL574" t="str">
        <f>EffortOutcomesAG0[[#This Row],[WARDS]]&amp;EffortOutcomesAG0[[#This Row],[Role]]&amp;EffortOutcomesAG0[[#This Row],[Shifts]]</f>
        <v>BANKCERT4NIGHT</v>
      </c>
    </row>
    <row r="575" spans="2:38" x14ac:dyDescent="0.25">
      <c r="B575" s="8">
        <f>IF(EffortOutcomesAG0[[#This Row],[Apn]]=0,10,LOG(EffortOutcomesAG0[[#This Row],[Apn]]))</f>
        <v>-0.74823145862600793</v>
      </c>
      <c r="C575" s="8">
        <f>IF(EffortOutcomesAG0[[#This Row],[Ein]]=0,10,LOG(EffortOutcomesAG0[[#This Row],[Ein]]))</f>
        <v>10</v>
      </c>
      <c r="D575" s="8">
        <f>IF(EffortOutcomesAG0[[#This Row],[Iin]]=0,10,LOG(EffortOutcomesAG0[[#This Row],[Iin]]))</f>
        <v>10</v>
      </c>
      <c r="E575" s="8">
        <f>Kx-EffortOutcomesAG0[[#This Row],[Xp]]</f>
        <v>0.74823145862600793</v>
      </c>
      <c r="F575" s="8">
        <f>Ky-EffortOutcomesAG0[[#This Row],[Yp]]</f>
        <v>-11</v>
      </c>
      <c r="G575" s="8">
        <f>Kz-EffortOutcomesAG0[[#This Row],[Zp]]</f>
        <v>-9</v>
      </c>
      <c r="H575" s="8">
        <f>EffortOutcomesAG0[[#This Row],[Kpy]]*KSc-EffortOutcomesAG0[[#This Row],[KPz]]*KSb</f>
        <v>20</v>
      </c>
      <c r="I575" s="8">
        <f>-1*(EffortOutcomesAG0[[#This Row],[KPx]]*KSc-EffortOutcomesAG0[[#This Row],[KPz]]*KSa)</f>
        <v>0.74823145862600793</v>
      </c>
      <c r="J575" s="8">
        <f>(EffortOutcomesAG0[[#This Row],[KPx]]*$C$2-EffortOutcomesAG0[[#This Row],[Kpy]]*KSa)</f>
        <v>7.4823145862600793</v>
      </c>
      <c r="K575" s="8">
        <f>EffortOutcomesAG0[[#This Row],[Kpy]]*KTc-EffortOutcomesAG0[[#This Row],[KPz]]*KTb</f>
        <v>2</v>
      </c>
      <c r="L575" s="8">
        <f>-1*(EffortOutcomesAG0[[#This Row],[KPx]]*KTc-EffortOutcomesAG0[[#This Row],[KPz]]*KTa)</f>
        <v>-17.251768541373991</v>
      </c>
      <c r="M575" s="8">
        <f>(EffortOutcomesAG0[[#This Row],[KPx]]*KTb-EffortOutcomesAG0[[#This Row],[Kpy]]*KTa)</f>
        <v>21.251768541373991</v>
      </c>
      <c r="N575" s="8">
        <f>-EffortOutcomesAG0[[#This Row],[Xp]]*a+EffortOutcomesAG0[[#This Row],[Yp]]*b+EffortOutcomesAG0[[#This Row],[Zp]]*c_</f>
        <v>40</v>
      </c>
      <c r="O575">
        <f>-IF(EffortOutcomesAG0[[#This Row],[Column2]]&gt;0,1,-1)*SQRT(EffortOutcomesAG0[[#This Row],[KPx''i]]^2+EffortOutcomesAG0[[#This Row],[KPx''j]]^2+EffortOutcomesAG0[[#This Row],[KPx''k]]^2)/Ksmag/Scale</f>
        <v>-15.108687598256804</v>
      </c>
      <c r="P575" s="9">
        <f>SQRT(EffortOutcomesAG0[[#This Row],[Kpy''i]]^2+EffortOutcomesAG0[[#This Row],[KPy''j]]^2+EffortOutcomesAG0[[#This Row],[KPy''k]]^2)/KTmag/Scale</f>
        <v>11.204620951057608</v>
      </c>
      <c r="Q5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5" s="14">
        <v>44903</v>
      </c>
      <c r="U575" s="9" t="s">
        <v>57</v>
      </c>
      <c r="V575" t="s">
        <v>74</v>
      </c>
      <c r="W575" t="s">
        <v>60</v>
      </c>
      <c r="X575">
        <v>0</v>
      </c>
      <c r="Y575">
        <v>0.33333333333333331</v>
      </c>
      <c r="Z575">
        <v>5.9517857142857143E-2</v>
      </c>
      <c r="AA575">
        <v>0.17855357142857145</v>
      </c>
      <c r="AB575">
        <v>0.26783035714285713</v>
      </c>
      <c r="AC575">
        <v>0</v>
      </c>
      <c r="AD575">
        <v>3.7337067040037337</v>
      </c>
      <c r="AE575">
        <v>5.6005600560055999</v>
      </c>
      <c r="AF575">
        <v>0</v>
      </c>
      <c r="AJ575">
        <v>574</v>
      </c>
      <c r="AK575">
        <f>SUBTOTAL(9,EffortOutcomesAG0[[#This Row],[Allocation]:[Iin]])</f>
        <v>10.173501879056953</v>
      </c>
      <c r="AL575" t="str">
        <f>EffortOutcomesAG0[[#This Row],[WARDS]]&amp;EffortOutcomesAG0[[#This Row],[Role]]&amp;EffortOutcomesAG0[[#This Row],[Shifts]]</f>
        <v>WATTCERT4NIGHT</v>
      </c>
    </row>
    <row r="576" spans="2:38" x14ac:dyDescent="0.25">
      <c r="B576" s="8">
        <f>IF(EffortOutcomesAG0[[#This Row],[Apn]]=0,10,LOG(EffortOutcomesAG0[[#This Row],[Apn]]))</f>
        <v>10</v>
      </c>
      <c r="C576" s="8">
        <f>IF(EffortOutcomesAG0[[#This Row],[Ein]]=0,10,LOG(EffortOutcomesAG0[[#This Row],[Ein]]))</f>
        <v>10</v>
      </c>
      <c r="D576" s="8">
        <f>IF(EffortOutcomesAG0[[#This Row],[Iin]]=0,10,LOG(EffortOutcomesAG0[[#This Row],[Iin]]))</f>
        <v>10</v>
      </c>
      <c r="E576" s="8">
        <f>Kx-EffortOutcomesAG0[[#This Row],[Xp]]</f>
        <v>-10</v>
      </c>
      <c r="F576" s="8">
        <f>Ky-EffortOutcomesAG0[[#This Row],[Yp]]</f>
        <v>-11</v>
      </c>
      <c r="G576" s="8">
        <f>Kz-EffortOutcomesAG0[[#This Row],[Zp]]</f>
        <v>-9</v>
      </c>
      <c r="H576" s="8">
        <f>EffortOutcomesAG0[[#This Row],[Kpy]]*KSc-EffortOutcomesAG0[[#This Row],[KPz]]*KSb</f>
        <v>20</v>
      </c>
      <c r="I576" s="8">
        <f>-1*(EffortOutcomesAG0[[#This Row],[KPx]]*KSc-EffortOutcomesAG0[[#This Row],[KPz]]*KSa)</f>
        <v>-10</v>
      </c>
      <c r="J576" s="8">
        <f>(EffortOutcomesAG0[[#This Row],[KPx]]*$C$2-EffortOutcomesAG0[[#This Row],[Kpy]]*KSa)</f>
        <v>-100</v>
      </c>
      <c r="K576" s="8">
        <f>EffortOutcomesAG0[[#This Row],[Kpy]]*KTc-EffortOutcomesAG0[[#This Row],[KPz]]*KTb</f>
        <v>2</v>
      </c>
      <c r="L576" s="8">
        <f>-1*(EffortOutcomesAG0[[#This Row],[KPx]]*KTc-EffortOutcomesAG0[[#This Row],[KPz]]*KTa)</f>
        <v>-28</v>
      </c>
      <c r="M576" s="8">
        <f>(EffortOutcomesAG0[[#This Row],[KPx]]*KTb-EffortOutcomesAG0[[#This Row],[Kpy]]*KTa)</f>
        <v>32</v>
      </c>
      <c r="N576" s="8">
        <f>-EffortOutcomesAG0[[#This Row],[Xp]]*a+EffortOutcomesAG0[[#This Row],[Yp]]*b+EffortOutcomesAG0[[#This Row],[Zp]]*c_</f>
        <v>40</v>
      </c>
      <c r="O576">
        <f>-IF(EffortOutcomesAG0[[#This Row],[Column2]]&gt;0,1,-1)*SQRT(EffortOutcomesAG0[[#This Row],[KPx''i]]^2+EffortOutcomesAG0[[#This Row],[KPx''j]]^2+EffortOutcomesAG0[[#This Row],[KPx''k]]^2)/Ksmag/Scale</f>
        <v>-72.456883730947197</v>
      </c>
      <c r="P576" s="9">
        <f>SQRT(EffortOutcomesAG0[[#This Row],[Kpy''i]]^2+EffortOutcomesAG0[[#This Row],[KPy''j]]^2+EffortOutcomesAG0[[#This Row],[KPy''k]]^2)/KTmag/Scale</f>
        <v>17.37814719698277</v>
      </c>
      <c r="Q5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6" s="14">
        <v>44903</v>
      </c>
      <c r="U576" s="9" t="s">
        <v>76</v>
      </c>
      <c r="V576" t="s">
        <v>74</v>
      </c>
      <c r="W576" t="s">
        <v>60</v>
      </c>
      <c r="X576">
        <v>1</v>
      </c>
      <c r="Y576">
        <v>0</v>
      </c>
      <c r="Z576">
        <v>0</v>
      </c>
      <c r="AG576">
        <v>0</v>
      </c>
      <c r="AH576">
        <v>0</v>
      </c>
      <c r="AI576">
        <v>0</v>
      </c>
      <c r="AJ576">
        <v>575</v>
      </c>
      <c r="AK576">
        <f>SUBTOTAL(9,EffortOutcomesAG0[[#This Row],[Allocation]:[Iin]])</f>
        <v>1</v>
      </c>
      <c r="AL576" t="str">
        <f>EffortOutcomesAG0[[#This Row],[WARDS]]&amp;EffortOutcomesAG0[[#This Row],[Role]]&amp;EffortOutcomesAG0[[#This Row],[Shifts]]</f>
        <v>OtherCERT4NIGHT</v>
      </c>
    </row>
    <row r="577" spans="2:38" x14ac:dyDescent="0.25">
      <c r="B577" s="8">
        <f>IF(EffortOutcomesAG0[[#This Row],[Apn]]=0,10,LOG(EffortOutcomesAG0[[#This Row],[Apn]]))</f>
        <v>-0.74823145862600793</v>
      </c>
      <c r="C577" s="8">
        <f>IF(EffortOutcomesAG0[[#This Row],[Ein]]=0,10,LOG(EffortOutcomesAG0[[#This Row],[Ein]]))</f>
        <v>10</v>
      </c>
      <c r="D577" s="8">
        <f>IF(EffortOutcomesAG0[[#This Row],[Iin]]=0,10,LOG(EffortOutcomesAG0[[#This Row],[Iin]]))</f>
        <v>10</v>
      </c>
      <c r="E577" s="8">
        <f>Kx-EffortOutcomesAG0[[#This Row],[Xp]]</f>
        <v>0.74823145862600793</v>
      </c>
      <c r="F577" s="8">
        <f>Ky-EffortOutcomesAG0[[#This Row],[Yp]]</f>
        <v>-11</v>
      </c>
      <c r="G577" s="8">
        <f>Kz-EffortOutcomesAG0[[#This Row],[Zp]]</f>
        <v>-9</v>
      </c>
      <c r="H577" s="8">
        <f>EffortOutcomesAG0[[#This Row],[Kpy]]*KSc-EffortOutcomesAG0[[#This Row],[KPz]]*KSb</f>
        <v>20</v>
      </c>
      <c r="I577" s="8">
        <f>-1*(EffortOutcomesAG0[[#This Row],[KPx]]*KSc-EffortOutcomesAG0[[#This Row],[KPz]]*KSa)</f>
        <v>0.74823145862600793</v>
      </c>
      <c r="J577" s="8">
        <f>(EffortOutcomesAG0[[#This Row],[KPx]]*$C$2-EffortOutcomesAG0[[#This Row],[Kpy]]*KSa)</f>
        <v>7.4823145862600793</v>
      </c>
      <c r="K577" s="8">
        <f>EffortOutcomesAG0[[#This Row],[Kpy]]*KTc-EffortOutcomesAG0[[#This Row],[KPz]]*KTb</f>
        <v>2</v>
      </c>
      <c r="L577" s="8">
        <f>-1*(EffortOutcomesAG0[[#This Row],[KPx]]*KTc-EffortOutcomesAG0[[#This Row],[KPz]]*KTa)</f>
        <v>-17.251768541373991</v>
      </c>
      <c r="M577" s="8">
        <f>(EffortOutcomesAG0[[#This Row],[KPx]]*KTb-EffortOutcomesAG0[[#This Row],[Kpy]]*KTa)</f>
        <v>21.251768541373991</v>
      </c>
      <c r="N577" s="8">
        <f>-EffortOutcomesAG0[[#This Row],[Xp]]*a+EffortOutcomesAG0[[#This Row],[Yp]]*b+EffortOutcomesAG0[[#This Row],[Zp]]*c_</f>
        <v>40</v>
      </c>
      <c r="O577">
        <f>-IF(EffortOutcomesAG0[[#This Row],[Column2]]&gt;0,1,-1)*SQRT(EffortOutcomesAG0[[#This Row],[KPx''i]]^2+EffortOutcomesAG0[[#This Row],[KPx''j]]^2+EffortOutcomesAG0[[#This Row],[KPx''k]]^2)/Ksmag/Scale</f>
        <v>-15.108687598256804</v>
      </c>
      <c r="P577" s="9">
        <f>SQRT(EffortOutcomesAG0[[#This Row],[Kpy''i]]^2+EffortOutcomesAG0[[#This Row],[KPy''j]]^2+EffortOutcomesAG0[[#This Row],[KPy''k]]^2)/KTmag/Scale</f>
        <v>11.204620951057608</v>
      </c>
      <c r="Q5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7" s="14">
        <v>44903</v>
      </c>
      <c r="U577" s="9" t="s">
        <v>58</v>
      </c>
      <c r="V577" t="s">
        <v>74</v>
      </c>
      <c r="W577" t="s">
        <v>60</v>
      </c>
      <c r="X577">
        <v>0</v>
      </c>
      <c r="Y577">
        <v>0.33333333333333331</v>
      </c>
      <c r="Z577">
        <v>5.9517857142857143E-2</v>
      </c>
      <c r="AA577">
        <v>0.17855357142857145</v>
      </c>
      <c r="AB577">
        <v>0.26783035714285713</v>
      </c>
      <c r="AC577">
        <v>0</v>
      </c>
      <c r="AD577">
        <v>3.7337067040037337</v>
      </c>
      <c r="AE577">
        <v>5.6005600560055999</v>
      </c>
      <c r="AF577">
        <v>0</v>
      </c>
      <c r="AJ577">
        <v>576</v>
      </c>
      <c r="AK577">
        <f>SUBTOTAL(9,EffortOutcomesAG0[[#This Row],[Allocation]:[Iin]])</f>
        <v>10.173501879056953</v>
      </c>
      <c r="AL577" t="str">
        <f>EffortOutcomesAG0[[#This Row],[WARDS]]&amp;EffortOutcomesAG0[[#This Row],[Role]]&amp;EffortOutcomesAG0[[#This Row],[Shifts]]</f>
        <v>WARACERT4NIGHT</v>
      </c>
    </row>
    <row r="578" spans="2:38" x14ac:dyDescent="0.25">
      <c r="B578" s="8">
        <f>IF(EffortOutcomesAG0[[#This Row],[Apn]]=0,10,LOG(EffortOutcomesAG0[[#This Row],[Apn]]))</f>
        <v>10</v>
      </c>
      <c r="C578" s="8">
        <f>IF(EffortOutcomesAG0[[#This Row],[Ein]]=0,10,LOG(EffortOutcomesAG0[[#This Row],[Ein]]))</f>
        <v>10</v>
      </c>
      <c r="D578" s="8">
        <f>IF(EffortOutcomesAG0[[#This Row],[Iin]]=0,10,LOG(EffortOutcomesAG0[[#This Row],[Iin]]))</f>
        <v>10</v>
      </c>
      <c r="E578" s="8">
        <f>Kx-EffortOutcomesAG0[[#This Row],[Xp]]</f>
        <v>-10</v>
      </c>
      <c r="F578" s="8">
        <f>Ky-EffortOutcomesAG0[[#This Row],[Yp]]</f>
        <v>-11</v>
      </c>
      <c r="G578" s="8">
        <f>Kz-EffortOutcomesAG0[[#This Row],[Zp]]</f>
        <v>-9</v>
      </c>
      <c r="H578" s="8">
        <f>EffortOutcomesAG0[[#This Row],[Kpy]]*KSc-EffortOutcomesAG0[[#This Row],[KPz]]*KSb</f>
        <v>20</v>
      </c>
      <c r="I578" s="8">
        <f>-1*(EffortOutcomesAG0[[#This Row],[KPx]]*KSc-EffortOutcomesAG0[[#This Row],[KPz]]*KSa)</f>
        <v>-10</v>
      </c>
      <c r="J578" s="8">
        <f>(EffortOutcomesAG0[[#This Row],[KPx]]*$C$2-EffortOutcomesAG0[[#This Row],[Kpy]]*KSa)</f>
        <v>-100</v>
      </c>
      <c r="K578" s="8">
        <f>EffortOutcomesAG0[[#This Row],[Kpy]]*KTc-EffortOutcomesAG0[[#This Row],[KPz]]*KTb</f>
        <v>2</v>
      </c>
      <c r="L578" s="8">
        <f>-1*(EffortOutcomesAG0[[#This Row],[KPx]]*KTc-EffortOutcomesAG0[[#This Row],[KPz]]*KTa)</f>
        <v>-28</v>
      </c>
      <c r="M578" s="8">
        <f>(EffortOutcomesAG0[[#This Row],[KPx]]*KTb-EffortOutcomesAG0[[#This Row],[Kpy]]*KTa)</f>
        <v>32</v>
      </c>
      <c r="N578" s="8">
        <f>-EffortOutcomesAG0[[#This Row],[Xp]]*a+EffortOutcomesAG0[[#This Row],[Yp]]*b+EffortOutcomesAG0[[#This Row],[Zp]]*c_</f>
        <v>40</v>
      </c>
      <c r="O578">
        <f>-IF(EffortOutcomesAG0[[#This Row],[Column2]]&gt;0,1,-1)*SQRT(EffortOutcomesAG0[[#This Row],[KPx''i]]^2+EffortOutcomesAG0[[#This Row],[KPx''j]]^2+EffortOutcomesAG0[[#This Row],[KPx''k]]^2)/Ksmag/Scale</f>
        <v>-72.456883730947197</v>
      </c>
      <c r="P578" s="9">
        <f>SQRT(EffortOutcomesAG0[[#This Row],[Kpy''i]]^2+EffortOutcomesAG0[[#This Row],[KPy''j]]^2+EffortOutcomesAG0[[#This Row],[KPy''k]]^2)/KTmag/Scale</f>
        <v>17.37814719698277</v>
      </c>
      <c r="Q5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8" s="14">
        <v>44904</v>
      </c>
      <c r="U578" s="9" t="s">
        <v>76</v>
      </c>
      <c r="V578" t="s">
        <v>74</v>
      </c>
      <c r="W578" t="s">
        <v>60</v>
      </c>
      <c r="X578">
        <v>1</v>
      </c>
      <c r="Y578">
        <v>0</v>
      </c>
      <c r="Z578">
        <v>0</v>
      </c>
      <c r="AG578">
        <v>0</v>
      </c>
      <c r="AH578">
        <v>0</v>
      </c>
      <c r="AI578">
        <v>0</v>
      </c>
      <c r="AJ578">
        <v>577</v>
      </c>
      <c r="AK578">
        <f>SUBTOTAL(9,EffortOutcomesAG0[[#This Row],[Allocation]:[Iin]])</f>
        <v>1</v>
      </c>
      <c r="AL578" t="str">
        <f>EffortOutcomesAG0[[#This Row],[WARDS]]&amp;EffortOutcomesAG0[[#This Row],[Role]]&amp;EffortOutcomesAG0[[#This Row],[Shifts]]</f>
        <v>OtherCERT4NIGHT</v>
      </c>
    </row>
    <row r="579" spans="2:38" x14ac:dyDescent="0.25">
      <c r="B579" s="8">
        <f>IF(EffortOutcomesAG0[[#This Row],[Apn]]=0,10,LOG(EffortOutcomesAG0[[#This Row],[Apn]]))</f>
        <v>-0.27111020390634549</v>
      </c>
      <c r="C579" s="8">
        <f>IF(EffortOutcomesAG0[[#This Row],[Ein]]=0,10,LOG(EffortOutcomesAG0[[#This Row],[Ein]]))</f>
        <v>10</v>
      </c>
      <c r="D579" s="8">
        <f>IF(EffortOutcomesAG0[[#This Row],[Iin]]=0,10,LOG(EffortOutcomesAG0[[#This Row],[Iin]]))</f>
        <v>10</v>
      </c>
      <c r="E579" s="8">
        <f>Kx-EffortOutcomesAG0[[#This Row],[Xp]]</f>
        <v>0.27111020390634549</v>
      </c>
      <c r="F579" s="8">
        <f>Ky-EffortOutcomesAG0[[#This Row],[Yp]]</f>
        <v>-11</v>
      </c>
      <c r="G579" s="8">
        <f>Kz-EffortOutcomesAG0[[#This Row],[Zp]]</f>
        <v>-9</v>
      </c>
      <c r="H579" s="8">
        <f>EffortOutcomesAG0[[#This Row],[Kpy]]*KSc-EffortOutcomesAG0[[#This Row],[KPz]]*KSb</f>
        <v>20</v>
      </c>
      <c r="I579" s="8">
        <f>-1*(EffortOutcomesAG0[[#This Row],[KPx]]*KSc-EffortOutcomesAG0[[#This Row],[KPz]]*KSa)</f>
        <v>0.27111020390634549</v>
      </c>
      <c r="J579" s="8">
        <f>(EffortOutcomesAG0[[#This Row],[KPx]]*$C$2-EffortOutcomesAG0[[#This Row],[Kpy]]*KSa)</f>
        <v>2.711102039063455</v>
      </c>
      <c r="K579" s="8">
        <f>EffortOutcomesAG0[[#This Row],[Kpy]]*KTc-EffortOutcomesAG0[[#This Row],[KPz]]*KTb</f>
        <v>2</v>
      </c>
      <c r="L579" s="8">
        <f>-1*(EffortOutcomesAG0[[#This Row],[KPx]]*KTc-EffortOutcomesAG0[[#This Row],[KPz]]*KTa)</f>
        <v>-17.728889796093654</v>
      </c>
      <c r="M579" s="8">
        <f>(EffortOutcomesAG0[[#This Row],[KPx]]*KTb-EffortOutcomesAG0[[#This Row],[Kpy]]*KTa)</f>
        <v>21.728889796093654</v>
      </c>
      <c r="N579" s="8">
        <f>-EffortOutcomesAG0[[#This Row],[Xp]]*a+EffortOutcomesAG0[[#This Row],[Yp]]*b+EffortOutcomesAG0[[#This Row],[Zp]]*c_</f>
        <v>40</v>
      </c>
      <c r="O579">
        <f>-IF(EffortOutcomesAG0[[#This Row],[Column2]]&gt;0,1,-1)*SQRT(EffortOutcomesAG0[[#This Row],[KPx''i]]^2+EffortOutcomesAG0[[#This Row],[KPx''j]]^2+EffortOutcomesAG0[[#This Row],[KPx''k]]^2)/Ksmag/Scale</f>
        <v>-14.272763835516864</v>
      </c>
      <c r="P579" s="9">
        <f>SQRT(EffortOutcomesAG0[[#This Row],[Kpy''i]]^2+EffortOutcomesAG0[[#This Row],[KPy''j]]^2+EffortOutcomesAG0[[#This Row],[KPy''k]]^2)/KTmag/Scale</f>
        <v>11.477936698820749</v>
      </c>
      <c r="Q5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9" s="14">
        <v>44904</v>
      </c>
      <c r="U579" s="9" t="s">
        <v>58</v>
      </c>
      <c r="V579" t="s">
        <v>74</v>
      </c>
      <c r="W579" t="s">
        <v>60</v>
      </c>
      <c r="X579">
        <v>0</v>
      </c>
      <c r="Y579">
        <v>0.33333333333333331</v>
      </c>
      <c r="Z579">
        <v>0.17855357142857142</v>
      </c>
      <c r="AA579">
        <v>0.53566071428571427</v>
      </c>
      <c r="AB579">
        <v>0.80349107142857146</v>
      </c>
      <c r="AC579">
        <v>0</v>
      </c>
      <c r="AD579">
        <v>1.244568901334578</v>
      </c>
      <c r="AE579">
        <v>1.8668533520018669</v>
      </c>
      <c r="AF579">
        <v>0</v>
      </c>
      <c r="AJ579">
        <v>578</v>
      </c>
      <c r="AK579">
        <f>SUBTOTAL(9,EffortOutcomesAG0[[#This Row],[Allocation]:[Iin]])</f>
        <v>4.9624609438126353</v>
      </c>
      <c r="AL579" t="str">
        <f>EffortOutcomesAG0[[#This Row],[WARDS]]&amp;EffortOutcomesAG0[[#This Row],[Role]]&amp;EffortOutcomesAG0[[#This Row],[Shifts]]</f>
        <v>WARACERT4NIGHT</v>
      </c>
    </row>
    <row r="580" spans="2:38" x14ac:dyDescent="0.25">
      <c r="B580" s="8">
        <f>IF(EffortOutcomesAG0[[#This Row],[Apn]]=0,10,LOG(EffortOutcomesAG0[[#This Row],[Apn]]))</f>
        <v>-0.27111020390634549</v>
      </c>
      <c r="C580" s="8">
        <f>IF(EffortOutcomesAG0[[#This Row],[Ein]]=0,10,LOG(EffortOutcomesAG0[[#This Row],[Ein]]))</f>
        <v>10</v>
      </c>
      <c r="D580" s="8">
        <f>IF(EffortOutcomesAG0[[#This Row],[Iin]]=0,10,LOG(EffortOutcomesAG0[[#This Row],[Iin]]))</f>
        <v>10</v>
      </c>
      <c r="E580" s="8">
        <f>Kx-EffortOutcomesAG0[[#This Row],[Xp]]</f>
        <v>0.27111020390634549</v>
      </c>
      <c r="F580" s="8">
        <f>Ky-EffortOutcomesAG0[[#This Row],[Yp]]</f>
        <v>-11</v>
      </c>
      <c r="G580" s="8">
        <f>Kz-EffortOutcomesAG0[[#This Row],[Zp]]</f>
        <v>-9</v>
      </c>
      <c r="H580" s="8">
        <f>EffortOutcomesAG0[[#This Row],[Kpy]]*KSc-EffortOutcomesAG0[[#This Row],[KPz]]*KSb</f>
        <v>20</v>
      </c>
      <c r="I580" s="8">
        <f>-1*(EffortOutcomesAG0[[#This Row],[KPx]]*KSc-EffortOutcomesAG0[[#This Row],[KPz]]*KSa)</f>
        <v>0.27111020390634549</v>
      </c>
      <c r="J580" s="8">
        <f>(EffortOutcomesAG0[[#This Row],[KPx]]*$C$2-EffortOutcomesAG0[[#This Row],[Kpy]]*KSa)</f>
        <v>2.711102039063455</v>
      </c>
      <c r="K580" s="8">
        <f>EffortOutcomesAG0[[#This Row],[Kpy]]*KTc-EffortOutcomesAG0[[#This Row],[KPz]]*KTb</f>
        <v>2</v>
      </c>
      <c r="L580" s="8">
        <f>-1*(EffortOutcomesAG0[[#This Row],[KPx]]*KTc-EffortOutcomesAG0[[#This Row],[KPz]]*KTa)</f>
        <v>-17.728889796093654</v>
      </c>
      <c r="M580" s="8">
        <f>(EffortOutcomesAG0[[#This Row],[KPx]]*KTb-EffortOutcomesAG0[[#This Row],[Kpy]]*KTa)</f>
        <v>21.728889796093654</v>
      </c>
      <c r="N580" s="8">
        <f>-EffortOutcomesAG0[[#This Row],[Xp]]*a+EffortOutcomesAG0[[#This Row],[Yp]]*b+EffortOutcomesAG0[[#This Row],[Zp]]*c_</f>
        <v>40</v>
      </c>
      <c r="O580">
        <f>-IF(EffortOutcomesAG0[[#This Row],[Column2]]&gt;0,1,-1)*SQRT(EffortOutcomesAG0[[#This Row],[KPx''i]]^2+EffortOutcomesAG0[[#This Row],[KPx''j]]^2+EffortOutcomesAG0[[#This Row],[KPx''k]]^2)/Ksmag/Scale</f>
        <v>-14.272763835516864</v>
      </c>
      <c r="P580" s="9">
        <f>SQRT(EffortOutcomesAG0[[#This Row],[Kpy''i]]^2+EffortOutcomesAG0[[#This Row],[KPy''j]]^2+EffortOutcomesAG0[[#This Row],[KPy''k]]^2)/KTmag/Scale</f>
        <v>11.477936698820749</v>
      </c>
      <c r="Q5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0" s="14">
        <v>44904</v>
      </c>
      <c r="U580" s="9" t="s">
        <v>54</v>
      </c>
      <c r="V580" t="s">
        <v>74</v>
      </c>
      <c r="W580" t="s">
        <v>60</v>
      </c>
      <c r="X580">
        <v>0</v>
      </c>
      <c r="Y580">
        <v>0.33333333333333331</v>
      </c>
      <c r="Z580">
        <v>0.17855357142857142</v>
      </c>
      <c r="AA580">
        <v>0.53566071428571427</v>
      </c>
      <c r="AB580">
        <v>0.80349107142857146</v>
      </c>
      <c r="AC580">
        <v>0</v>
      </c>
      <c r="AD580">
        <v>1.244568901334578</v>
      </c>
      <c r="AE580">
        <v>1.8668533520018669</v>
      </c>
      <c r="AF580">
        <v>0</v>
      </c>
      <c r="AJ580">
        <v>579</v>
      </c>
      <c r="AK580">
        <f>SUBTOTAL(9,EffortOutcomesAG0[[#This Row],[Allocation]:[Iin]])</f>
        <v>4.9624609438126353</v>
      </c>
      <c r="AL580" t="str">
        <f>EffortOutcomesAG0[[#This Row],[WARDS]]&amp;EffortOutcomesAG0[[#This Row],[Role]]&amp;EffortOutcomesAG0[[#This Row],[Shifts]]</f>
        <v>BANKCERT4NIGHT</v>
      </c>
    </row>
    <row r="581" spans="2:38" x14ac:dyDescent="0.25">
      <c r="B581" s="8">
        <f>IF(EffortOutcomesAG0[[#This Row],[Apn]]=0,10,LOG(EffortOutcomesAG0[[#This Row],[Apn]]))</f>
        <v>-0.27111020390634549</v>
      </c>
      <c r="C581" s="8">
        <f>IF(EffortOutcomesAG0[[#This Row],[Ein]]=0,10,LOG(EffortOutcomesAG0[[#This Row],[Ein]]))</f>
        <v>10</v>
      </c>
      <c r="D581" s="8">
        <f>IF(EffortOutcomesAG0[[#This Row],[Iin]]=0,10,LOG(EffortOutcomesAG0[[#This Row],[Iin]]))</f>
        <v>10</v>
      </c>
      <c r="E581" s="8">
        <f>Kx-EffortOutcomesAG0[[#This Row],[Xp]]</f>
        <v>0.27111020390634549</v>
      </c>
      <c r="F581" s="8">
        <f>Ky-EffortOutcomesAG0[[#This Row],[Yp]]</f>
        <v>-11</v>
      </c>
      <c r="G581" s="8">
        <f>Kz-EffortOutcomesAG0[[#This Row],[Zp]]</f>
        <v>-9</v>
      </c>
      <c r="H581" s="8">
        <f>EffortOutcomesAG0[[#This Row],[Kpy]]*KSc-EffortOutcomesAG0[[#This Row],[KPz]]*KSb</f>
        <v>20</v>
      </c>
      <c r="I581" s="8">
        <f>-1*(EffortOutcomesAG0[[#This Row],[KPx]]*KSc-EffortOutcomesAG0[[#This Row],[KPz]]*KSa)</f>
        <v>0.27111020390634549</v>
      </c>
      <c r="J581" s="8">
        <f>(EffortOutcomesAG0[[#This Row],[KPx]]*$C$2-EffortOutcomesAG0[[#This Row],[Kpy]]*KSa)</f>
        <v>2.711102039063455</v>
      </c>
      <c r="K581" s="8">
        <f>EffortOutcomesAG0[[#This Row],[Kpy]]*KTc-EffortOutcomesAG0[[#This Row],[KPz]]*KTb</f>
        <v>2</v>
      </c>
      <c r="L581" s="8">
        <f>-1*(EffortOutcomesAG0[[#This Row],[KPx]]*KTc-EffortOutcomesAG0[[#This Row],[KPz]]*KTa)</f>
        <v>-17.728889796093654</v>
      </c>
      <c r="M581" s="8">
        <f>(EffortOutcomesAG0[[#This Row],[KPx]]*KTb-EffortOutcomesAG0[[#This Row],[Kpy]]*KTa)</f>
        <v>21.728889796093654</v>
      </c>
      <c r="N581" s="8">
        <f>-EffortOutcomesAG0[[#This Row],[Xp]]*a+EffortOutcomesAG0[[#This Row],[Yp]]*b+EffortOutcomesAG0[[#This Row],[Zp]]*c_</f>
        <v>40</v>
      </c>
      <c r="O581">
        <f>-IF(EffortOutcomesAG0[[#This Row],[Column2]]&gt;0,1,-1)*SQRT(EffortOutcomesAG0[[#This Row],[KPx''i]]^2+EffortOutcomesAG0[[#This Row],[KPx''j]]^2+EffortOutcomesAG0[[#This Row],[KPx''k]]^2)/Ksmag/Scale</f>
        <v>-14.272763835516864</v>
      </c>
      <c r="P581" s="9">
        <f>SQRT(EffortOutcomesAG0[[#This Row],[Kpy''i]]^2+EffortOutcomesAG0[[#This Row],[KPy''j]]^2+EffortOutcomesAG0[[#This Row],[KPy''k]]^2)/KTmag/Scale</f>
        <v>11.477936698820749</v>
      </c>
      <c r="Q5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1" s="14">
        <v>44904</v>
      </c>
      <c r="U581" s="9" t="s">
        <v>57</v>
      </c>
      <c r="V581" t="s">
        <v>74</v>
      </c>
      <c r="W581" t="s">
        <v>60</v>
      </c>
      <c r="X581">
        <v>0</v>
      </c>
      <c r="Y581">
        <v>0.33333333333333331</v>
      </c>
      <c r="Z581">
        <v>0.17855357142857142</v>
      </c>
      <c r="AA581">
        <v>0.53566071428571427</v>
      </c>
      <c r="AB581">
        <v>0.80349107142857146</v>
      </c>
      <c r="AC581">
        <v>0</v>
      </c>
      <c r="AD581">
        <v>1.244568901334578</v>
      </c>
      <c r="AE581">
        <v>1.8668533520018669</v>
      </c>
      <c r="AF581">
        <v>0</v>
      </c>
      <c r="AJ581">
        <v>580</v>
      </c>
      <c r="AK581">
        <f>SUBTOTAL(9,EffortOutcomesAG0[[#This Row],[Allocation]:[Iin]])</f>
        <v>4.9624609438126353</v>
      </c>
      <c r="AL581" t="str">
        <f>EffortOutcomesAG0[[#This Row],[WARDS]]&amp;EffortOutcomesAG0[[#This Row],[Role]]&amp;EffortOutcomesAG0[[#This Row],[Shifts]]</f>
        <v>WATTCERT4NIGHT</v>
      </c>
    </row>
    <row r="582" spans="2:38" x14ac:dyDescent="0.25">
      <c r="B582" s="8">
        <f>IF(EffortOutcomesAG0[[#This Row],[Apn]]=0,10,LOG(EffortOutcomesAG0[[#This Row],[Apn]]))</f>
        <v>0.29316122653221716</v>
      </c>
      <c r="C582" s="8">
        <f>IF(EffortOutcomesAG0[[#This Row],[Ein]]=0,10,LOG(EffortOutcomesAG0[[#This Row],[Ein]]))</f>
        <v>10</v>
      </c>
      <c r="D582" s="8">
        <f>IF(EffortOutcomesAG0[[#This Row],[Iin]]=0,10,LOG(EffortOutcomesAG0[[#This Row],[Iin]]))</f>
        <v>10</v>
      </c>
      <c r="E582" s="8">
        <f>Kx-EffortOutcomesAG0[[#This Row],[Xp]]</f>
        <v>-0.29316122653221716</v>
      </c>
      <c r="F582" s="8">
        <f>Ky-EffortOutcomesAG0[[#This Row],[Yp]]</f>
        <v>-11</v>
      </c>
      <c r="G582" s="8">
        <f>Kz-EffortOutcomesAG0[[#This Row],[Zp]]</f>
        <v>-9</v>
      </c>
      <c r="H582" s="8">
        <f>EffortOutcomesAG0[[#This Row],[Kpy]]*KSc-EffortOutcomesAG0[[#This Row],[KPz]]*KSb</f>
        <v>20</v>
      </c>
      <c r="I582" s="8">
        <f>-1*(EffortOutcomesAG0[[#This Row],[KPx]]*KSc-EffortOutcomesAG0[[#This Row],[KPz]]*KSa)</f>
        <v>-0.29316122653221716</v>
      </c>
      <c r="J582" s="8">
        <f>(EffortOutcomesAG0[[#This Row],[KPx]]*$C$2-EffortOutcomesAG0[[#This Row],[Kpy]]*KSa)</f>
        <v>-2.9316122653221717</v>
      </c>
      <c r="K582" s="8">
        <f>EffortOutcomesAG0[[#This Row],[Kpy]]*KTc-EffortOutcomesAG0[[#This Row],[KPz]]*KTb</f>
        <v>2</v>
      </c>
      <c r="L582" s="8">
        <f>-1*(EffortOutcomesAG0[[#This Row],[KPx]]*KTc-EffortOutcomesAG0[[#This Row],[KPz]]*KTa)</f>
        <v>-18.293161226532217</v>
      </c>
      <c r="M582" s="8">
        <f>(EffortOutcomesAG0[[#This Row],[KPx]]*KTb-EffortOutcomesAG0[[#This Row],[Kpy]]*KTa)</f>
        <v>22.293161226532217</v>
      </c>
      <c r="N582" s="8">
        <f>-EffortOutcomesAG0[[#This Row],[Xp]]*a+EffortOutcomesAG0[[#This Row],[Yp]]*b+EffortOutcomesAG0[[#This Row],[Zp]]*c_</f>
        <v>40</v>
      </c>
      <c r="O582">
        <f>-IF(EffortOutcomesAG0[[#This Row],[Column2]]&gt;0,1,-1)*SQRT(EffortOutcomesAG0[[#This Row],[KPx''i]]^2+EffortOutcomesAG0[[#This Row],[KPx''j]]^2+EffortOutcomesAG0[[#This Row],[KPx''k]]^2)/Ksmag/Scale</f>
        <v>-14.294759423979984</v>
      </c>
      <c r="P582" s="9">
        <f>SQRT(EffortOutcomesAG0[[#This Row],[Kpy''i]]^2+EffortOutcomesAG0[[#This Row],[KPy''j]]^2+EffortOutcomesAG0[[#This Row],[KPy''k]]^2)/KTmag/Scale</f>
        <v>11.801304907594337</v>
      </c>
      <c r="Q5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2" s="14">
        <v>44905</v>
      </c>
      <c r="U582" s="9" t="s">
        <v>57</v>
      </c>
      <c r="V582" t="s">
        <v>74</v>
      </c>
      <c r="W582" t="s">
        <v>60</v>
      </c>
      <c r="X582">
        <v>0</v>
      </c>
      <c r="Y582">
        <v>0.33333333333333331</v>
      </c>
      <c r="Z582">
        <v>0.65469642857142862</v>
      </c>
      <c r="AA582">
        <v>1.964089285714286</v>
      </c>
      <c r="AB582">
        <v>2.9461339285714292</v>
      </c>
      <c r="AC582">
        <v>0</v>
      </c>
      <c r="AD582">
        <v>0.33942788218215753</v>
      </c>
      <c r="AE582">
        <v>0.50914182327323632</v>
      </c>
      <c r="AF582">
        <v>0</v>
      </c>
      <c r="AJ582">
        <v>581</v>
      </c>
      <c r="AK582">
        <f>SUBTOTAL(9,EffortOutcomesAG0[[#This Row],[Allocation]:[Iin]])</f>
        <v>6.7468226816458703</v>
      </c>
      <c r="AL582" t="str">
        <f>EffortOutcomesAG0[[#This Row],[WARDS]]&amp;EffortOutcomesAG0[[#This Row],[Role]]&amp;EffortOutcomesAG0[[#This Row],[Shifts]]</f>
        <v>WATTCERT4NIGHT</v>
      </c>
    </row>
    <row r="583" spans="2:38" x14ac:dyDescent="0.25">
      <c r="B583" s="8">
        <f>IF(EffortOutcomesAG0[[#This Row],[Apn]]=0,10,LOG(EffortOutcomesAG0[[#This Row],[Apn]]))</f>
        <v>0.29316122653221716</v>
      </c>
      <c r="C583" s="8">
        <f>IF(EffortOutcomesAG0[[#This Row],[Ein]]=0,10,LOG(EffortOutcomesAG0[[#This Row],[Ein]]))</f>
        <v>10</v>
      </c>
      <c r="D583" s="8">
        <f>IF(EffortOutcomesAG0[[#This Row],[Iin]]=0,10,LOG(EffortOutcomesAG0[[#This Row],[Iin]]))</f>
        <v>10</v>
      </c>
      <c r="E583" s="8">
        <f>Kx-EffortOutcomesAG0[[#This Row],[Xp]]</f>
        <v>-0.29316122653221716</v>
      </c>
      <c r="F583" s="8">
        <f>Ky-EffortOutcomesAG0[[#This Row],[Yp]]</f>
        <v>-11</v>
      </c>
      <c r="G583" s="8">
        <f>Kz-EffortOutcomesAG0[[#This Row],[Zp]]</f>
        <v>-9</v>
      </c>
      <c r="H583" s="8">
        <f>EffortOutcomesAG0[[#This Row],[Kpy]]*KSc-EffortOutcomesAG0[[#This Row],[KPz]]*KSb</f>
        <v>20</v>
      </c>
      <c r="I583" s="8">
        <f>-1*(EffortOutcomesAG0[[#This Row],[KPx]]*KSc-EffortOutcomesAG0[[#This Row],[KPz]]*KSa)</f>
        <v>-0.29316122653221716</v>
      </c>
      <c r="J583" s="8">
        <f>(EffortOutcomesAG0[[#This Row],[KPx]]*$C$2-EffortOutcomesAG0[[#This Row],[Kpy]]*KSa)</f>
        <v>-2.9316122653221717</v>
      </c>
      <c r="K583" s="8">
        <f>EffortOutcomesAG0[[#This Row],[Kpy]]*KTc-EffortOutcomesAG0[[#This Row],[KPz]]*KTb</f>
        <v>2</v>
      </c>
      <c r="L583" s="8">
        <f>-1*(EffortOutcomesAG0[[#This Row],[KPx]]*KTc-EffortOutcomesAG0[[#This Row],[KPz]]*KTa)</f>
        <v>-18.293161226532217</v>
      </c>
      <c r="M583" s="8">
        <f>(EffortOutcomesAG0[[#This Row],[KPx]]*KTb-EffortOutcomesAG0[[#This Row],[Kpy]]*KTa)</f>
        <v>22.293161226532217</v>
      </c>
      <c r="N583" s="8">
        <f>-EffortOutcomesAG0[[#This Row],[Xp]]*a+EffortOutcomesAG0[[#This Row],[Yp]]*b+EffortOutcomesAG0[[#This Row],[Zp]]*c_</f>
        <v>40</v>
      </c>
      <c r="O583">
        <f>-IF(EffortOutcomesAG0[[#This Row],[Column2]]&gt;0,1,-1)*SQRT(EffortOutcomesAG0[[#This Row],[KPx''i]]^2+EffortOutcomesAG0[[#This Row],[KPx''j]]^2+EffortOutcomesAG0[[#This Row],[KPx''k]]^2)/Ksmag/Scale</f>
        <v>-14.294759423979984</v>
      </c>
      <c r="P583" s="9">
        <f>SQRT(EffortOutcomesAG0[[#This Row],[Kpy''i]]^2+EffortOutcomesAG0[[#This Row],[KPy''j]]^2+EffortOutcomesAG0[[#This Row],[KPy''k]]^2)/KTmag/Scale</f>
        <v>11.801304907594337</v>
      </c>
      <c r="Q5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3" s="14">
        <v>44905</v>
      </c>
      <c r="U583" s="9" t="s">
        <v>58</v>
      </c>
      <c r="V583" t="s">
        <v>74</v>
      </c>
      <c r="W583" t="s">
        <v>60</v>
      </c>
      <c r="X583">
        <v>0</v>
      </c>
      <c r="Y583">
        <v>0.33333333333333331</v>
      </c>
      <c r="Z583">
        <v>0.65469642857142862</v>
      </c>
      <c r="AA583">
        <v>1.964089285714286</v>
      </c>
      <c r="AB583">
        <v>2.9461339285714292</v>
      </c>
      <c r="AC583">
        <v>0</v>
      </c>
      <c r="AD583">
        <v>0.33942788218215753</v>
      </c>
      <c r="AE583">
        <v>0.50914182327323632</v>
      </c>
      <c r="AF583">
        <v>0</v>
      </c>
      <c r="AJ583">
        <v>582</v>
      </c>
      <c r="AK583">
        <f>SUBTOTAL(9,EffortOutcomesAG0[[#This Row],[Allocation]:[Iin]])</f>
        <v>6.7468226816458703</v>
      </c>
      <c r="AL583" t="str">
        <f>EffortOutcomesAG0[[#This Row],[WARDS]]&amp;EffortOutcomesAG0[[#This Row],[Role]]&amp;EffortOutcomesAG0[[#This Row],[Shifts]]</f>
        <v>WARACERT4NIGHT</v>
      </c>
    </row>
    <row r="584" spans="2:38" x14ac:dyDescent="0.25">
      <c r="B584" s="8">
        <f>IF(EffortOutcomesAG0[[#This Row],[Apn]]=0,10,LOG(EffortOutcomesAG0[[#This Row],[Apn]]))</f>
        <v>10</v>
      </c>
      <c r="C584" s="8">
        <f>IF(EffortOutcomesAG0[[#This Row],[Ein]]=0,10,LOG(EffortOutcomesAG0[[#This Row],[Ein]]))</f>
        <v>10</v>
      </c>
      <c r="D584" s="8">
        <f>IF(EffortOutcomesAG0[[#This Row],[Iin]]=0,10,LOG(EffortOutcomesAG0[[#This Row],[Iin]]))</f>
        <v>10</v>
      </c>
      <c r="E584" s="8">
        <f>Kx-EffortOutcomesAG0[[#This Row],[Xp]]</f>
        <v>-10</v>
      </c>
      <c r="F584" s="8">
        <f>Ky-EffortOutcomesAG0[[#This Row],[Yp]]</f>
        <v>-11</v>
      </c>
      <c r="G584" s="8">
        <f>Kz-EffortOutcomesAG0[[#This Row],[Zp]]</f>
        <v>-9</v>
      </c>
      <c r="H584" s="8">
        <f>EffortOutcomesAG0[[#This Row],[Kpy]]*KSc-EffortOutcomesAG0[[#This Row],[KPz]]*KSb</f>
        <v>20</v>
      </c>
      <c r="I584" s="8">
        <f>-1*(EffortOutcomesAG0[[#This Row],[KPx]]*KSc-EffortOutcomesAG0[[#This Row],[KPz]]*KSa)</f>
        <v>-10</v>
      </c>
      <c r="J584" s="8">
        <f>(EffortOutcomesAG0[[#This Row],[KPx]]*$C$2-EffortOutcomesAG0[[#This Row],[Kpy]]*KSa)</f>
        <v>-100</v>
      </c>
      <c r="K584" s="8">
        <f>EffortOutcomesAG0[[#This Row],[Kpy]]*KTc-EffortOutcomesAG0[[#This Row],[KPz]]*KTb</f>
        <v>2</v>
      </c>
      <c r="L584" s="8">
        <f>-1*(EffortOutcomesAG0[[#This Row],[KPx]]*KTc-EffortOutcomesAG0[[#This Row],[KPz]]*KTa)</f>
        <v>-28</v>
      </c>
      <c r="M584" s="8">
        <f>(EffortOutcomesAG0[[#This Row],[KPx]]*KTb-EffortOutcomesAG0[[#This Row],[Kpy]]*KTa)</f>
        <v>32</v>
      </c>
      <c r="N584" s="8">
        <f>-EffortOutcomesAG0[[#This Row],[Xp]]*a+EffortOutcomesAG0[[#This Row],[Yp]]*b+EffortOutcomesAG0[[#This Row],[Zp]]*c_</f>
        <v>40</v>
      </c>
      <c r="O584">
        <f>-IF(EffortOutcomesAG0[[#This Row],[Column2]]&gt;0,1,-1)*SQRT(EffortOutcomesAG0[[#This Row],[KPx''i]]^2+EffortOutcomesAG0[[#This Row],[KPx''j]]^2+EffortOutcomesAG0[[#This Row],[KPx''k]]^2)/Ksmag/Scale</f>
        <v>-72.456883730947197</v>
      </c>
      <c r="P584" s="9">
        <f>SQRT(EffortOutcomesAG0[[#This Row],[Kpy''i]]^2+EffortOutcomesAG0[[#This Row],[KPy''j]]^2+EffortOutcomesAG0[[#This Row],[KPy''k]]^2)/KTmag/Scale</f>
        <v>17.37814719698277</v>
      </c>
      <c r="Q5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4" s="14">
        <v>44905</v>
      </c>
      <c r="U584" s="9" t="s">
        <v>76</v>
      </c>
      <c r="V584" t="s">
        <v>74</v>
      </c>
      <c r="W584" t="s">
        <v>60</v>
      </c>
      <c r="X584">
        <v>0</v>
      </c>
      <c r="Y584">
        <v>0</v>
      </c>
      <c r="Z584">
        <v>0</v>
      </c>
      <c r="AJ584">
        <v>583</v>
      </c>
      <c r="AK584">
        <f>SUBTOTAL(9,EffortOutcomesAG0[[#This Row],[Allocation]:[Iin]])</f>
        <v>0</v>
      </c>
      <c r="AL584" t="str">
        <f>EffortOutcomesAG0[[#This Row],[WARDS]]&amp;EffortOutcomesAG0[[#This Row],[Role]]&amp;EffortOutcomesAG0[[#This Row],[Shifts]]</f>
        <v>OtherCERT4NIGHT</v>
      </c>
    </row>
    <row r="585" spans="2:38" x14ac:dyDescent="0.25">
      <c r="B585" s="8">
        <f>IF(EffortOutcomesAG0[[#This Row],[Apn]]=0,10,LOG(EffortOutcomesAG0[[#This Row],[Apn]]))</f>
        <v>0.29316122653221716</v>
      </c>
      <c r="C585" s="8">
        <f>IF(EffortOutcomesAG0[[#This Row],[Ein]]=0,10,LOG(EffortOutcomesAG0[[#This Row],[Ein]]))</f>
        <v>10</v>
      </c>
      <c r="D585" s="8">
        <f>IF(EffortOutcomesAG0[[#This Row],[Iin]]=0,10,LOG(EffortOutcomesAG0[[#This Row],[Iin]]))</f>
        <v>10</v>
      </c>
      <c r="E585" s="8">
        <f>Kx-EffortOutcomesAG0[[#This Row],[Xp]]</f>
        <v>-0.29316122653221716</v>
      </c>
      <c r="F585" s="8">
        <f>Ky-EffortOutcomesAG0[[#This Row],[Yp]]</f>
        <v>-11</v>
      </c>
      <c r="G585" s="8">
        <f>Kz-EffortOutcomesAG0[[#This Row],[Zp]]</f>
        <v>-9</v>
      </c>
      <c r="H585" s="8">
        <f>EffortOutcomesAG0[[#This Row],[Kpy]]*KSc-EffortOutcomesAG0[[#This Row],[KPz]]*KSb</f>
        <v>20</v>
      </c>
      <c r="I585" s="8">
        <f>-1*(EffortOutcomesAG0[[#This Row],[KPx]]*KSc-EffortOutcomesAG0[[#This Row],[KPz]]*KSa)</f>
        <v>-0.29316122653221716</v>
      </c>
      <c r="J585" s="8">
        <f>(EffortOutcomesAG0[[#This Row],[KPx]]*$C$2-EffortOutcomesAG0[[#This Row],[Kpy]]*KSa)</f>
        <v>-2.9316122653221717</v>
      </c>
      <c r="K585" s="8">
        <f>EffortOutcomesAG0[[#This Row],[Kpy]]*KTc-EffortOutcomesAG0[[#This Row],[KPz]]*KTb</f>
        <v>2</v>
      </c>
      <c r="L585" s="8">
        <f>-1*(EffortOutcomesAG0[[#This Row],[KPx]]*KTc-EffortOutcomesAG0[[#This Row],[KPz]]*KTa)</f>
        <v>-18.293161226532217</v>
      </c>
      <c r="M585" s="8">
        <f>(EffortOutcomesAG0[[#This Row],[KPx]]*KTb-EffortOutcomesAG0[[#This Row],[Kpy]]*KTa)</f>
        <v>22.293161226532217</v>
      </c>
      <c r="N585" s="8">
        <f>-EffortOutcomesAG0[[#This Row],[Xp]]*a+EffortOutcomesAG0[[#This Row],[Yp]]*b+EffortOutcomesAG0[[#This Row],[Zp]]*c_</f>
        <v>40</v>
      </c>
      <c r="O585">
        <f>-IF(EffortOutcomesAG0[[#This Row],[Column2]]&gt;0,1,-1)*SQRT(EffortOutcomesAG0[[#This Row],[KPx''i]]^2+EffortOutcomesAG0[[#This Row],[KPx''j]]^2+EffortOutcomesAG0[[#This Row],[KPx''k]]^2)/Ksmag/Scale</f>
        <v>-14.294759423979984</v>
      </c>
      <c r="P585" s="9">
        <f>SQRT(EffortOutcomesAG0[[#This Row],[Kpy''i]]^2+EffortOutcomesAG0[[#This Row],[KPy''j]]^2+EffortOutcomesAG0[[#This Row],[KPy''k]]^2)/KTmag/Scale</f>
        <v>11.801304907594337</v>
      </c>
      <c r="Q5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5" s="14">
        <v>44905</v>
      </c>
      <c r="U585" s="9" t="s">
        <v>54</v>
      </c>
      <c r="V585" t="s">
        <v>74</v>
      </c>
      <c r="W585" t="s">
        <v>60</v>
      </c>
      <c r="X585">
        <v>0</v>
      </c>
      <c r="Y585">
        <v>0.33333333333333331</v>
      </c>
      <c r="Z585">
        <v>0.65469642857142862</v>
      </c>
      <c r="AA585">
        <v>1.964089285714286</v>
      </c>
      <c r="AB585">
        <v>2.9461339285714292</v>
      </c>
      <c r="AC585">
        <v>0</v>
      </c>
      <c r="AD585">
        <v>0.33942788218215753</v>
      </c>
      <c r="AE585">
        <v>0.50914182327323632</v>
      </c>
      <c r="AF585">
        <v>0</v>
      </c>
      <c r="AJ585">
        <v>584</v>
      </c>
      <c r="AK585">
        <f>SUBTOTAL(9,EffortOutcomesAG0[[#This Row],[Allocation]:[Iin]])</f>
        <v>6.7468226816458703</v>
      </c>
      <c r="AL585" t="str">
        <f>EffortOutcomesAG0[[#This Row],[WARDS]]&amp;EffortOutcomesAG0[[#This Row],[Role]]&amp;EffortOutcomesAG0[[#This Row],[Shifts]]</f>
        <v>BANKCERT4NIGHT</v>
      </c>
    </row>
    <row r="586" spans="2:38" x14ac:dyDescent="0.25">
      <c r="B586" s="8">
        <f>IF(EffortOutcomesAG0[[#This Row],[Apn]]=0,10,LOG(EffortOutcomesAG0[[#This Row],[Apn]]))</f>
        <v>-0.74823145862600793</v>
      </c>
      <c r="C586" s="8">
        <f>IF(EffortOutcomesAG0[[#This Row],[Ein]]=0,10,LOG(EffortOutcomesAG0[[#This Row],[Ein]]))</f>
        <v>10</v>
      </c>
      <c r="D586" s="8">
        <f>IF(EffortOutcomesAG0[[#This Row],[Iin]]=0,10,LOG(EffortOutcomesAG0[[#This Row],[Iin]]))</f>
        <v>10</v>
      </c>
      <c r="E586" s="8">
        <f>Kx-EffortOutcomesAG0[[#This Row],[Xp]]</f>
        <v>0.74823145862600793</v>
      </c>
      <c r="F586" s="8">
        <f>Ky-EffortOutcomesAG0[[#This Row],[Yp]]</f>
        <v>-11</v>
      </c>
      <c r="G586" s="8">
        <f>Kz-EffortOutcomesAG0[[#This Row],[Zp]]</f>
        <v>-9</v>
      </c>
      <c r="H586" s="8">
        <f>EffortOutcomesAG0[[#This Row],[Kpy]]*KSc-EffortOutcomesAG0[[#This Row],[KPz]]*KSb</f>
        <v>20</v>
      </c>
      <c r="I586" s="8">
        <f>-1*(EffortOutcomesAG0[[#This Row],[KPx]]*KSc-EffortOutcomesAG0[[#This Row],[KPz]]*KSa)</f>
        <v>0.74823145862600793</v>
      </c>
      <c r="J586" s="8">
        <f>(EffortOutcomesAG0[[#This Row],[KPx]]*$C$2-EffortOutcomesAG0[[#This Row],[Kpy]]*KSa)</f>
        <v>7.4823145862600793</v>
      </c>
      <c r="K586" s="8">
        <f>EffortOutcomesAG0[[#This Row],[Kpy]]*KTc-EffortOutcomesAG0[[#This Row],[KPz]]*KTb</f>
        <v>2</v>
      </c>
      <c r="L586" s="8">
        <f>-1*(EffortOutcomesAG0[[#This Row],[KPx]]*KTc-EffortOutcomesAG0[[#This Row],[KPz]]*KTa)</f>
        <v>-17.251768541373991</v>
      </c>
      <c r="M586" s="8">
        <f>(EffortOutcomesAG0[[#This Row],[KPx]]*KTb-EffortOutcomesAG0[[#This Row],[Kpy]]*KTa)</f>
        <v>21.251768541373991</v>
      </c>
      <c r="N586" s="8">
        <f>-EffortOutcomesAG0[[#This Row],[Xp]]*a+EffortOutcomesAG0[[#This Row],[Yp]]*b+EffortOutcomesAG0[[#This Row],[Zp]]*c_</f>
        <v>40</v>
      </c>
      <c r="O586">
        <f>-IF(EffortOutcomesAG0[[#This Row],[Column2]]&gt;0,1,-1)*SQRT(EffortOutcomesAG0[[#This Row],[KPx''i]]^2+EffortOutcomesAG0[[#This Row],[KPx''j]]^2+EffortOutcomesAG0[[#This Row],[KPx''k]]^2)/Ksmag/Scale</f>
        <v>-15.108687598256804</v>
      </c>
      <c r="P586" s="9">
        <f>SQRT(EffortOutcomesAG0[[#This Row],[Kpy''i]]^2+EffortOutcomesAG0[[#This Row],[KPy''j]]^2+EffortOutcomesAG0[[#This Row],[KPy''k]]^2)/KTmag/Scale</f>
        <v>11.204620951057608</v>
      </c>
      <c r="Q5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6" s="14">
        <v>44906</v>
      </c>
      <c r="U586" s="9" t="s">
        <v>58</v>
      </c>
      <c r="V586" t="s">
        <v>74</v>
      </c>
      <c r="W586" t="s">
        <v>60</v>
      </c>
      <c r="X586">
        <v>0</v>
      </c>
      <c r="Y586">
        <v>0.33333333333333331</v>
      </c>
      <c r="Z586">
        <v>5.9517857142857143E-2</v>
      </c>
      <c r="AA586">
        <v>0.17855357142857145</v>
      </c>
      <c r="AB586">
        <v>0.26783035714285713</v>
      </c>
      <c r="AC586">
        <v>0</v>
      </c>
      <c r="AD586">
        <v>3.7337067040037337</v>
      </c>
      <c r="AE586">
        <v>5.6005600560055999</v>
      </c>
      <c r="AF586">
        <v>0</v>
      </c>
      <c r="AJ586">
        <v>585</v>
      </c>
      <c r="AK586">
        <f>SUBTOTAL(9,EffortOutcomesAG0[[#This Row],[Allocation]:[Iin]])</f>
        <v>10.173501879056953</v>
      </c>
      <c r="AL586" t="str">
        <f>EffortOutcomesAG0[[#This Row],[WARDS]]&amp;EffortOutcomesAG0[[#This Row],[Role]]&amp;EffortOutcomesAG0[[#This Row],[Shifts]]</f>
        <v>WARACERT4NIGHT</v>
      </c>
    </row>
    <row r="587" spans="2:38" x14ac:dyDescent="0.25">
      <c r="B587" s="8">
        <f>IF(EffortOutcomesAG0[[#This Row],[Apn]]=0,10,LOG(EffortOutcomesAG0[[#This Row],[Apn]]))</f>
        <v>10</v>
      </c>
      <c r="C587" s="8">
        <f>IF(EffortOutcomesAG0[[#This Row],[Ein]]=0,10,LOG(EffortOutcomesAG0[[#This Row],[Ein]]))</f>
        <v>10</v>
      </c>
      <c r="D587" s="8">
        <f>IF(EffortOutcomesAG0[[#This Row],[Iin]]=0,10,LOG(EffortOutcomesAG0[[#This Row],[Iin]]))</f>
        <v>10</v>
      </c>
      <c r="E587" s="8">
        <f>Kx-EffortOutcomesAG0[[#This Row],[Xp]]</f>
        <v>-10</v>
      </c>
      <c r="F587" s="8">
        <f>Ky-EffortOutcomesAG0[[#This Row],[Yp]]</f>
        <v>-11</v>
      </c>
      <c r="G587" s="8">
        <f>Kz-EffortOutcomesAG0[[#This Row],[Zp]]</f>
        <v>-9</v>
      </c>
      <c r="H587" s="8">
        <f>EffortOutcomesAG0[[#This Row],[Kpy]]*KSc-EffortOutcomesAG0[[#This Row],[KPz]]*KSb</f>
        <v>20</v>
      </c>
      <c r="I587" s="8">
        <f>-1*(EffortOutcomesAG0[[#This Row],[KPx]]*KSc-EffortOutcomesAG0[[#This Row],[KPz]]*KSa)</f>
        <v>-10</v>
      </c>
      <c r="J587" s="8">
        <f>(EffortOutcomesAG0[[#This Row],[KPx]]*$C$2-EffortOutcomesAG0[[#This Row],[Kpy]]*KSa)</f>
        <v>-100</v>
      </c>
      <c r="K587" s="8">
        <f>EffortOutcomesAG0[[#This Row],[Kpy]]*KTc-EffortOutcomesAG0[[#This Row],[KPz]]*KTb</f>
        <v>2</v>
      </c>
      <c r="L587" s="8">
        <f>-1*(EffortOutcomesAG0[[#This Row],[KPx]]*KTc-EffortOutcomesAG0[[#This Row],[KPz]]*KTa)</f>
        <v>-28</v>
      </c>
      <c r="M587" s="8">
        <f>(EffortOutcomesAG0[[#This Row],[KPx]]*KTb-EffortOutcomesAG0[[#This Row],[Kpy]]*KTa)</f>
        <v>32</v>
      </c>
      <c r="N587" s="8">
        <f>-EffortOutcomesAG0[[#This Row],[Xp]]*a+EffortOutcomesAG0[[#This Row],[Yp]]*b+EffortOutcomesAG0[[#This Row],[Zp]]*c_</f>
        <v>40</v>
      </c>
      <c r="O587">
        <f>-IF(EffortOutcomesAG0[[#This Row],[Column2]]&gt;0,1,-1)*SQRT(EffortOutcomesAG0[[#This Row],[KPx''i]]^2+EffortOutcomesAG0[[#This Row],[KPx''j]]^2+EffortOutcomesAG0[[#This Row],[KPx''k]]^2)/Ksmag/Scale</f>
        <v>-72.456883730947197</v>
      </c>
      <c r="P587" s="9">
        <f>SQRT(EffortOutcomesAG0[[#This Row],[Kpy''i]]^2+EffortOutcomesAG0[[#This Row],[KPy''j]]^2+EffortOutcomesAG0[[#This Row],[KPy''k]]^2)/KTmag/Scale</f>
        <v>17.37814719698277</v>
      </c>
      <c r="Q5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7" s="14">
        <v>44906</v>
      </c>
      <c r="U587" s="9" t="s">
        <v>76</v>
      </c>
      <c r="V587" t="s">
        <v>74</v>
      </c>
      <c r="W587" t="s">
        <v>60</v>
      </c>
      <c r="X587">
        <v>0</v>
      </c>
      <c r="Y587">
        <v>0</v>
      </c>
      <c r="Z587">
        <v>0</v>
      </c>
      <c r="AJ587">
        <v>586</v>
      </c>
      <c r="AK587">
        <f>SUBTOTAL(9,EffortOutcomesAG0[[#This Row],[Allocation]:[Iin]])</f>
        <v>0</v>
      </c>
      <c r="AL587" t="str">
        <f>EffortOutcomesAG0[[#This Row],[WARDS]]&amp;EffortOutcomesAG0[[#This Row],[Role]]&amp;EffortOutcomesAG0[[#This Row],[Shifts]]</f>
        <v>OtherCERT4NIGHT</v>
      </c>
    </row>
    <row r="588" spans="2:38" x14ac:dyDescent="0.25">
      <c r="B588" s="8">
        <f>IF(EffortOutcomesAG0[[#This Row],[Apn]]=0,10,LOG(EffortOutcomesAG0[[#This Row],[Apn]]))</f>
        <v>-0.74823145862600793</v>
      </c>
      <c r="C588" s="8">
        <f>IF(EffortOutcomesAG0[[#This Row],[Ein]]=0,10,LOG(EffortOutcomesAG0[[#This Row],[Ein]]))</f>
        <v>10</v>
      </c>
      <c r="D588" s="8">
        <f>IF(EffortOutcomesAG0[[#This Row],[Iin]]=0,10,LOG(EffortOutcomesAG0[[#This Row],[Iin]]))</f>
        <v>10</v>
      </c>
      <c r="E588" s="8">
        <f>Kx-EffortOutcomesAG0[[#This Row],[Xp]]</f>
        <v>0.74823145862600793</v>
      </c>
      <c r="F588" s="8">
        <f>Ky-EffortOutcomesAG0[[#This Row],[Yp]]</f>
        <v>-11</v>
      </c>
      <c r="G588" s="8">
        <f>Kz-EffortOutcomesAG0[[#This Row],[Zp]]</f>
        <v>-9</v>
      </c>
      <c r="H588" s="8">
        <f>EffortOutcomesAG0[[#This Row],[Kpy]]*KSc-EffortOutcomesAG0[[#This Row],[KPz]]*KSb</f>
        <v>20</v>
      </c>
      <c r="I588" s="8">
        <f>-1*(EffortOutcomesAG0[[#This Row],[KPx]]*KSc-EffortOutcomesAG0[[#This Row],[KPz]]*KSa)</f>
        <v>0.74823145862600793</v>
      </c>
      <c r="J588" s="8">
        <f>(EffortOutcomesAG0[[#This Row],[KPx]]*$C$2-EffortOutcomesAG0[[#This Row],[Kpy]]*KSa)</f>
        <v>7.4823145862600793</v>
      </c>
      <c r="K588" s="8">
        <f>EffortOutcomesAG0[[#This Row],[Kpy]]*KTc-EffortOutcomesAG0[[#This Row],[KPz]]*KTb</f>
        <v>2</v>
      </c>
      <c r="L588" s="8">
        <f>-1*(EffortOutcomesAG0[[#This Row],[KPx]]*KTc-EffortOutcomesAG0[[#This Row],[KPz]]*KTa)</f>
        <v>-17.251768541373991</v>
      </c>
      <c r="M588" s="8">
        <f>(EffortOutcomesAG0[[#This Row],[KPx]]*KTb-EffortOutcomesAG0[[#This Row],[Kpy]]*KTa)</f>
        <v>21.251768541373991</v>
      </c>
      <c r="N588" s="8">
        <f>-EffortOutcomesAG0[[#This Row],[Xp]]*a+EffortOutcomesAG0[[#This Row],[Yp]]*b+EffortOutcomesAG0[[#This Row],[Zp]]*c_</f>
        <v>40</v>
      </c>
      <c r="O588">
        <f>-IF(EffortOutcomesAG0[[#This Row],[Column2]]&gt;0,1,-1)*SQRT(EffortOutcomesAG0[[#This Row],[KPx''i]]^2+EffortOutcomesAG0[[#This Row],[KPx''j]]^2+EffortOutcomesAG0[[#This Row],[KPx''k]]^2)/Ksmag/Scale</f>
        <v>-15.108687598256804</v>
      </c>
      <c r="P588" s="9">
        <f>SQRT(EffortOutcomesAG0[[#This Row],[Kpy''i]]^2+EffortOutcomesAG0[[#This Row],[KPy''j]]^2+EffortOutcomesAG0[[#This Row],[KPy''k]]^2)/KTmag/Scale</f>
        <v>11.204620951057608</v>
      </c>
      <c r="Q5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8" s="14">
        <v>44906</v>
      </c>
      <c r="U588" s="9" t="s">
        <v>54</v>
      </c>
      <c r="V588" t="s">
        <v>74</v>
      </c>
      <c r="W588" t="s">
        <v>60</v>
      </c>
      <c r="X588">
        <v>0</v>
      </c>
      <c r="Y588">
        <v>0.33333333333333331</v>
      </c>
      <c r="Z588">
        <v>5.9517857142857143E-2</v>
      </c>
      <c r="AA588">
        <v>0.17855357142857145</v>
      </c>
      <c r="AB588">
        <v>0.26783035714285713</v>
      </c>
      <c r="AC588">
        <v>0</v>
      </c>
      <c r="AD588">
        <v>3.7337067040037337</v>
      </c>
      <c r="AE588">
        <v>5.6005600560055999</v>
      </c>
      <c r="AF588">
        <v>0</v>
      </c>
      <c r="AJ588">
        <v>587</v>
      </c>
      <c r="AK588">
        <f>SUBTOTAL(9,EffortOutcomesAG0[[#This Row],[Allocation]:[Iin]])</f>
        <v>10.173501879056953</v>
      </c>
      <c r="AL588" t="str">
        <f>EffortOutcomesAG0[[#This Row],[WARDS]]&amp;EffortOutcomesAG0[[#This Row],[Role]]&amp;EffortOutcomesAG0[[#This Row],[Shifts]]</f>
        <v>BANKCERT4NIGHT</v>
      </c>
    </row>
    <row r="589" spans="2:38" x14ac:dyDescent="0.25">
      <c r="B589" s="8">
        <f>IF(EffortOutcomesAG0[[#This Row],[Apn]]=0,10,LOG(EffortOutcomesAG0[[#This Row],[Apn]]))</f>
        <v>-0.74823145862600793</v>
      </c>
      <c r="C589" s="8">
        <f>IF(EffortOutcomesAG0[[#This Row],[Ein]]=0,10,LOG(EffortOutcomesAG0[[#This Row],[Ein]]))</f>
        <v>10</v>
      </c>
      <c r="D589" s="8">
        <f>IF(EffortOutcomesAG0[[#This Row],[Iin]]=0,10,LOG(EffortOutcomesAG0[[#This Row],[Iin]]))</f>
        <v>10</v>
      </c>
      <c r="E589" s="8">
        <f>Kx-EffortOutcomesAG0[[#This Row],[Xp]]</f>
        <v>0.74823145862600793</v>
      </c>
      <c r="F589" s="8">
        <f>Ky-EffortOutcomesAG0[[#This Row],[Yp]]</f>
        <v>-11</v>
      </c>
      <c r="G589" s="8">
        <f>Kz-EffortOutcomesAG0[[#This Row],[Zp]]</f>
        <v>-9</v>
      </c>
      <c r="H589" s="8">
        <f>EffortOutcomesAG0[[#This Row],[Kpy]]*KSc-EffortOutcomesAG0[[#This Row],[KPz]]*KSb</f>
        <v>20</v>
      </c>
      <c r="I589" s="8">
        <f>-1*(EffortOutcomesAG0[[#This Row],[KPx]]*KSc-EffortOutcomesAG0[[#This Row],[KPz]]*KSa)</f>
        <v>0.74823145862600793</v>
      </c>
      <c r="J589" s="8">
        <f>(EffortOutcomesAG0[[#This Row],[KPx]]*$C$2-EffortOutcomesAG0[[#This Row],[Kpy]]*KSa)</f>
        <v>7.4823145862600793</v>
      </c>
      <c r="K589" s="8">
        <f>EffortOutcomesAG0[[#This Row],[Kpy]]*KTc-EffortOutcomesAG0[[#This Row],[KPz]]*KTb</f>
        <v>2</v>
      </c>
      <c r="L589" s="8">
        <f>-1*(EffortOutcomesAG0[[#This Row],[KPx]]*KTc-EffortOutcomesAG0[[#This Row],[KPz]]*KTa)</f>
        <v>-17.251768541373991</v>
      </c>
      <c r="M589" s="8">
        <f>(EffortOutcomesAG0[[#This Row],[KPx]]*KTb-EffortOutcomesAG0[[#This Row],[Kpy]]*KTa)</f>
        <v>21.251768541373991</v>
      </c>
      <c r="N589" s="8">
        <f>-EffortOutcomesAG0[[#This Row],[Xp]]*a+EffortOutcomesAG0[[#This Row],[Yp]]*b+EffortOutcomesAG0[[#This Row],[Zp]]*c_</f>
        <v>40</v>
      </c>
      <c r="O589">
        <f>-IF(EffortOutcomesAG0[[#This Row],[Column2]]&gt;0,1,-1)*SQRT(EffortOutcomesAG0[[#This Row],[KPx''i]]^2+EffortOutcomesAG0[[#This Row],[KPx''j]]^2+EffortOutcomesAG0[[#This Row],[KPx''k]]^2)/Ksmag/Scale</f>
        <v>-15.108687598256804</v>
      </c>
      <c r="P589" s="9">
        <f>SQRT(EffortOutcomesAG0[[#This Row],[Kpy''i]]^2+EffortOutcomesAG0[[#This Row],[KPy''j]]^2+EffortOutcomesAG0[[#This Row],[KPy''k]]^2)/KTmag/Scale</f>
        <v>11.204620951057608</v>
      </c>
      <c r="Q5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9" s="14">
        <v>44906</v>
      </c>
      <c r="U589" s="9" t="s">
        <v>57</v>
      </c>
      <c r="V589" t="s">
        <v>74</v>
      </c>
      <c r="W589" t="s">
        <v>60</v>
      </c>
      <c r="X589">
        <v>0</v>
      </c>
      <c r="Y589">
        <v>0.33333333333333331</v>
      </c>
      <c r="Z589">
        <v>5.9517857142857143E-2</v>
      </c>
      <c r="AA589">
        <v>0.17855357142857145</v>
      </c>
      <c r="AB589">
        <v>0.26783035714285713</v>
      </c>
      <c r="AC589">
        <v>0</v>
      </c>
      <c r="AD589">
        <v>3.7337067040037337</v>
      </c>
      <c r="AE589">
        <v>5.6005600560055999</v>
      </c>
      <c r="AF589">
        <v>0</v>
      </c>
      <c r="AJ589">
        <v>588</v>
      </c>
      <c r="AK589">
        <f>SUBTOTAL(9,EffortOutcomesAG0[[#This Row],[Allocation]:[Iin]])</f>
        <v>10.173501879056953</v>
      </c>
      <c r="AL589" t="str">
        <f>EffortOutcomesAG0[[#This Row],[WARDS]]&amp;EffortOutcomesAG0[[#This Row],[Role]]&amp;EffortOutcomesAG0[[#This Row],[Shifts]]</f>
        <v>WATTCERT4NIGHT</v>
      </c>
    </row>
    <row r="590" spans="2:38" x14ac:dyDescent="0.25">
      <c r="B590" s="8">
        <f>IF(EffortOutcomesAG0[[#This Row],[Apn]]=0,10,LOG(EffortOutcomesAG0[[#This Row],[Apn]]))</f>
        <v>-0.74823145862600793</v>
      </c>
      <c r="C590" s="8">
        <f>IF(EffortOutcomesAG0[[#This Row],[Ein]]=0,10,LOG(EffortOutcomesAG0[[#This Row],[Ein]]))</f>
        <v>10</v>
      </c>
      <c r="D590" s="8">
        <f>IF(EffortOutcomesAG0[[#This Row],[Iin]]=0,10,LOG(EffortOutcomesAG0[[#This Row],[Iin]]))</f>
        <v>10</v>
      </c>
      <c r="E590" s="8">
        <f>Kx-EffortOutcomesAG0[[#This Row],[Xp]]</f>
        <v>0.74823145862600793</v>
      </c>
      <c r="F590" s="8">
        <f>Ky-EffortOutcomesAG0[[#This Row],[Yp]]</f>
        <v>-11</v>
      </c>
      <c r="G590" s="8">
        <f>Kz-EffortOutcomesAG0[[#This Row],[Zp]]</f>
        <v>-9</v>
      </c>
      <c r="H590" s="8">
        <f>EffortOutcomesAG0[[#This Row],[Kpy]]*KSc-EffortOutcomesAG0[[#This Row],[KPz]]*KSb</f>
        <v>20</v>
      </c>
      <c r="I590" s="8">
        <f>-1*(EffortOutcomesAG0[[#This Row],[KPx]]*KSc-EffortOutcomesAG0[[#This Row],[KPz]]*KSa)</f>
        <v>0.74823145862600793</v>
      </c>
      <c r="J590" s="8">
        <f>(EffortOutcomesAG0[[#This Row],[KPx]]*$C$2-EffortOutcomesAG0[[#This Row],[Kpy]]*KSa)</f>
        <v>7.4823145862600793</v>
      </c>
      <c r="K590" s="8">
        <f>EffortOutcomesAG0[[#This Row],[Kpy]]*KTc-EffortOutcomesAG0[[#This Row],[KPz]]*KTb</f>
        <v>2</v>
      </c>
      <c r="L590" s="8">
        <f>-1*(EffortOutcomesAG0[[#This Row],[KPx]]*KTc-EffortOutcomesAG0[[#This Row],[KPz]]*KTa)</f>
        <v>-17.251768541373991</v>
      </c>
      <c r="M590" s="8">
        <f>(EffortOutcomesAG0[[#This Row],[KPx]]*KTb-EffortOutcomesAG0[[#This Row],[Kpy]]*KTa)</f>
        <v>21.251768541373991</v>
      </c>
      <c r="N590" s="8">
        <f>-EffortOutcomesAG0[[#This Row],[Xp]]*a+EffortOutcomesAG0[[#This Row],[Yp]]*b+EffortOutcomesAG0[[#This Row],[Zp]]*c_</f>
        <v>40</v>
      </c>
      <c r="O590">
        <f>-IF(EffortOutcomesAG0[[#This Row],[Column2]]&gt;0,1,-1)*SQRT(EffortOutcomesAG0[[#This Row],[KPx''i]]^2+EffortOutcomesAG0[[#This Row],[KPx''j]]^2+EffortOutcomesAG0[[#This Row],[KPx''k]]^2)/Ksmag/Scale</f>
        <v>-15.108687598256804</v>
      </c>
      <c r="P590" s="9">
        <f>SQRT(EffortOutcomesAG0[[#This Row],[Kpy''i]]^2+EffortOutcomesAG0[[#This Row],[KPy''j]]^2+EffortOutcomesAG0[[#This Row],[KPy''k]]^2)/KTmag/Scale</f>
        <v>11.204620951057608</v>
      </c>
      <c r="Q5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0" s="14">
        <v>44907</v>
      </c>
      <c r="U590" s="9" t="s">
        <v>57</v>
      </c>
      <c r="V590" t="s">
        <v>74</v>
      </c>
      <c r="W590" t="s">
        <v>60</v>
      </c>
      <c r="X590">
        <v>0</v>
      </c>
      <c r="Y590">
        <v>0.33333333333333331</v>
      </c>
      <c r="Z590">
        <v>5.9517857142857143E-2</v>
      </c>
      <c r="AA590">
        <v>0.17855357142857145</v>
      </c>
      <c r="AB590">
        <v>0.26783035714285713</v>
      </c>
      <c r="AC590">
        <v>0</v>
      </c>
      <c r="AD590">
        <v>3.7337067040037337</v>
      </c>
      <c r="AE590">
        <v>5.6005600560055999</v>
      </c>
      <c r="AF590">
        <v>0</v>
      </c>
      <c r="AJ590">
        <v>589</v>
      </c>
      <c r="AK590">
        <f>SUBTOTAL(9,EffortOutcomesAG0[[#This Row],[Allocation]:[Iin]])</f>
        <v>10.173501879056953</v>
      </c>
      <c r="AL590" t="str">
        <f>EffortOutcomesAG0[[#This Row],[WARDS]]&amp;EffortOutcomesAG0[[#This Row],[Role]]&amp;EffortOutcomesAG0[[#This Row],[Shifts]]</f>
        <v>WATTCERT4NIGHT</v>
      </c>
    </row>
    <row r="591" spans="2:38" x14ac:dyDescent="0.25">
      <c r="B591" s="8">
        <f>IF(EffortOutcomesAG0[[#This Row],[Apn]]=0,10,LOG(EffortOutcomesAG0[[#This Row],[Apn]]))</f>
        <v>-0.74823145862600793</v>
      </c>
      <c r="C591" s="8">
        <f>IF(EffortOutcomesAG0[[#This Row],[Ein]]=0,10,LOG(EffortOutcomesAG0[[#This Row],[Ein]]))</f>
        <v>10</v>
      </c>
      <c r="D591" s="8">
        <f>IF(EffortOutcomesAG0[[#This Row],[Iin]]=0,10,LOG(EffortOutcomesAG0[[#This Row],[Iin]]))</f>
        <v>10</v>
      </c>
      <c r="E591" s="8">
        <f>Kx-EffortOutcomesAG0[[#This Row],[Xp]]</f>
        <v>0.74823145862600793</v>
      </c>
      <c r="F591" s="8">
        <f>Ky-EffortOutcomesAG0[[#This Row],[Yp]]</f>
        <v>-11</v>
      </c>
      <c r="G591" s="8">
        <f>Kz-EffortOutcomesAG0[[#This Row],[Zp]]</f>
        <v>-9</v>
      </c>
      <c r="H591" s="8">
        <f>EffortOutcomesAG0[[#This Row],[Kpy]]*KSc-EffortOutcomesAG0[[#This Row],[KPz]]*KSb</f>
        <v>20</v>
      </c>
      <c r="I591" s="8">
        <f>-1*(EffortOutcomesAG0[[#This Row],[KPx]]*KSc-EffortOutcomesAG0[[#This Row],[KPz]]*KSa)</f>
        <v>0.74823145862600793</v>
      </c>
      <c r="J591" s="8">
        <f>(EffortOutcomesAG0[[#This Row],[KPx]]*$C$2-EffortOutcomesAG0[[#This Row],[Kpy]]*KSa)</f>
        <v>7.4823145862600793</v>
      </c>
      <c r="K591" s="8">
        <f>EffortOutcomesAG0[[#This Row],[Kpy]]*KTc-EffortOutcomesAG0[[#This Row],[KPz]]*KTb</f>
        <v>2</v>
      </c>
      <c r="L591" s="8">
        <f>-1*(EffortOutcomesAG0[[#This Row],[KPx]]*KTc-EffortOutcomesAG0[[#This Row],[KPz]]*KTa)</f>
        <v>-17.251768541373991</v>
      </c>
      <c r="M591" s="8">
        <f>(EffortOutcomesAG0[[#This Row],[KPx]]*KTb-EffortOutcomesAG0[[#This Row],[Kpy]]*KTa)</f>
        <v>21.251768541373991</v>
      </c>
      <c r="N591" s="8">
        <f>-EffortOutcomesAG0[[#This Row],[Xp]]*a+EffortOutcomesAG0[[#This Row],[Yp]]*b+EffortOutcomesAG0[[#This Row],[Zp]]*c_</f>
        <v>40</v>
      </c>
      <c r="O591">
        <f>-IF(EffortOutcomesAG0[[#This Row],[Column2]]&gt;0,1,-1)*SQRT(EffortOutcomesAG0[[#This Row],[KPx''i]]^2+EffortOutcomesAG0[[#This Row],[KPx''j]]^2+EffortOutcomesAG0[[#This Row],[KPx''k]]^2)/Ksmag/Scale</f>
        <v>-15.108687598256804</v>
      </c>
      <c r="P591" s="9">
        <f>SQRT(EffortOutcomesAG0[[#This Row],[Kpy''i]]^2+EffortOutcomesAG0[[#This Row],[KPy''j]]^2+EffortOutcomesAG0[[#This Row],[KPy''k]]^2)/KTmag/Scale</f>
        <v>11.204620951057608</v>
      </c>
      <c r="Q5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1" s="14">
        <v>44907</v>
      </c>
      <c r="U591" s="9" t="s">
        <v>58</v>
      </c>
      <c r="V591" t="s">
        <v>74</v>
      </c>
      <c r="W591" t="s">
        <v>60</v>
      </c>
      <c r="X591">
        <v>0</v>
      </c>
      <c r="Y591">
        <v>0.33333333333333331</v>
      </c>
      <c r="Z591">
        <v>5.9517857142857143E-2</v>
      </c>
      <c r="AA591">
        <v>0.17855357142857145</v>
      </c>
      <c r="AB591">
        <v>0.26783035714285713</v>
      </c>
      <c r="AC591">
        <v>0</v>
      </c>
      <c r="AD591">
        <v>3.7337067040037337</v>
      </c>
      <c r="AE591">
        <v>5.6005600560055999</v>
      </c>
      <c r="AF591">
        <v>0</v>
      </c>
      <c r="AJ591">
        <v>590</v>
      </c>
      <c r="AK591">
        <f>SUBTOTAL(9,EffortOutcomesAG0[[#This Row],[Allocation]:[Iin]])</f>
        <v>10.173501879056953</v>
      </c>
      <c r="AL591" t="str">
        <f>EffortOutcomesAG0[[#This Row],[WARDS]]&amp;EffortOutcomesAG0[[#This Row],[Role]]&amp;EffortOutcomesAG0[[#This Row],[Shifts]]</f>
        <v>WARACERT4NIGHT</v>
      </c>
    </row>
    <row r="592" spans="2:38" x14ac:dyDescent="0.25">
      <c r="B592" s="8">
        <f>IF(EffortOutcomesAG0[[#This Row],[Apn]]=0,10,LOG(EffortOutcomesAG0[[#This Row],[Apn]]))</f>
        <v>10</v>
      </c>
      <c r="C592" s="8">
        <f>IF(EffortOutcomesAG0[[#This Row],[Ein]]=0,10,LOG(EffortOutcomesAG0[[#This Row],[Ein]]))</f>
        <v>10</v>
      </c>
      <c r="D592" s="8">
        <f>IF(EffortOutcomesAG0[[#This Row],[Iin]]=0,10,LOG(EffortOutcomesAG0[[#This Row],[Iin]]))</f>
        <v>10</v>
      </c>
      <c r="E592" s="8">
        <f>Kx-EffortOutcomesAG0[[#This Row],[Xp]]</f>
        <v>-10</v>
      </c>
      <c r="F592" s="8">
        <f>Ky-EffortOutcomesAG0[[#This Row],[Yp]]</f>
        <v>-11</v>
      </c>
      <c r="G592" s="8">
        <f>Kz-EffortOutcomesAG0[[#This Row],[Zp]]</f>
        <v>-9</v>
      </c>
      <c r="H592" s="8">
        <f>EffortOutcomesAG0[[#This Row],[Kpy]]*KSc-EffortOutcomesAG0[[#This Row],[KPz]]*KSb</f>
        <v>20</v>
      </c>
      <c r="I592" s="8">
        <f>-1*(EffortOutcomesAG0[[#This Row],[KPx]]*KSc-EffortOutcomesAG0[[#This Row],[KPz]]*KSa)</f>
        <v>-10</v>
      </c>
      <c r="J592" s="8">
        <f>(EffortOutcomesAG0[[#This Row],[KPx]]*$C$2-EffortOutcomesAG0[[#This Row],[Kpy]]*KSa)</f>
        <v>-100</v>
      </c>
      <c r="K592" s="8">
        <f>EffortOutcomesAG0[[#This Row],[Kpy]]*KTc-EffortOutcomesAG0[[#This Row],[KPz]]*KTb</f>
        <v>2</v>
      </c>
      <c r="L592" s="8">
        <f>-1*(EffortOutcomesAG0[[#This Row],[KPx]]*KTc-EffortOutcomesAG0[[#This Row],[KPz]]*KTa)</f>
        <v>-28</v>
      </c>
      <c r="M592" s="8">
        <f>(EffortOutcomesAG0[[#This Row],[KPx]]*KTb-EffortOutcomesAG0[[#This Row],[Kpy]]*KTa)</f>
        <v>32</v>
      </c>
      <c r="N592" s="8">
        <f>-EffortOutcomesAG0[[#This Row],[Xp]]*a+EffortOutcomesAG0[[#This Row],[Yp]]*b+EffortOutcomesAG0[[#This Row],[Zp]]*c_</f>
        <v>40</v>
      </c>
      <c r="O592">
        <f>-IF(EffortOutcomesAG0[[#This Row],[Column2]]&gt;0,1,-1)*SQRT(EffortOutcomesAG0[[#This Row],[KPx''i]]^2+EffortOutcomesAG0[[#This Row],[KPx''j]]^2+EffortOutcomesAG0[[#This Row],[KPx''k]]^2)/Ksmag/Scale</f>
        <v>-72.456883730947197</v>
      </c>
      <c r="P592" s="9">
        <f>SQRT(EffortOutcomesAG0[[#This Row],[Kpy''i]]^2+EffortOutcomesAG0[[#This Row],[KPy''j]]^2+EffortOutcomesAG0[[#This Row],[KPy''k]]^2)/KTmag/Scale</f>
        <v>17.37814719698277</v>
      </c>
      <c r="Q5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2" s="14">
        <v>44907</v>
      </c>
      <c r="U592" s="9" t="s">
        <v>76</v>
      </c>
      <c r="V592" t="s">
        <v>74</v>
      </c>
      <c r="W592" t="s">
        <v>60</v>
      </c>
      <c r="X592">
        <v>1</v>
      </c>
      <c r="Y592">
        <v>0</v>
      </c>
      <c r="Z592">
        <v>0</v>
      </c>
      <c r="AG592">
        <v>0</v>
      </c>
      <c r="AH592">
        <v>0</v>
      </c>
      <c r="AI592">
        <v>0</v>
      </c>
      <c r="AJ592">
        <v>591</v>
      </c>
      <c r="AK592">
        <f>SUBTOTAL(9,EffortOutcomesAG0[[#This Row],[Allocation]:[Iin]])</f>
        <v>1</v>
      </c>
      <c r="AL592" t="str">
        <f>EffortOutcomesAG0[[#This Row],[WARDS]]&amp;EffortOutcomesAG0[[#This Row],[Role]]&amp;EffortOutcomesAG0[[#This Row],[Shifts]]</f>
        <v>OtherCERT4NIGHT</v>
      </c>
    </row>
    <row r="593" spans="2:38" x14ac:dyDescent="0.25">
      <c r="B593" s="8">
        <f>IF(EffortOutcomesAG0[[#This Row],[Apn]]=0,10,LOG(EffortOutcomesAG0[[#This Row],[Apn]]))</f>
        <v>-0.74823145862600793</v>
      </c>
      <c r="C593" s="8">
        <f>IF(EffortOutcomesAG0[[#This Row],[Ein]]=0,10,LOG(EffortOutcomesAG0[[#This Row],[Ein]]))</f>
        <v>10</v>
      </c>
      <c r="D593" s="8">
        <f>IF(EffortOutcomesAG0[[#This Row],[Iin]]=0,10,LOG(EffortOutcomesAG0[[#This Row],[Iin]]))</f>
        <v>10</v>
      </c>
      <c r="E593" s="8">
        <f>Kx-EffortOutcomesAG0[[#This Row],[Xp]]</f>
        <v>0.74823145862600793</v>
      </c>
      <c r="F593" s="8">
        <f>Ky-EffortOutcomesAG0[[#This Row],[Yp]]</f>
        <v>-11</v>
      </c>
      <c r="G593" s="8">
        <f>Kz-EffortOutcomesAG0[[#This Row],[Zp]]</f>
        <v>-9</v>
      </c>
      <c r="H593" s="8">
        <f>EffortOutcomesAG0[[#This Row],[Kpy]]*KSc-EffortOutcomesAG0[[#This Row],[KPz]]*KSb</f>
        <v>20</v>
      </c>
      <c r="I593" s="8">
        <f>-1*(EffortOutcomesAG0[[#This Row],[KPx]]*KSc-EffortOutcomesAG0[[#This Row],[KPz]]*KSa)</f>
        <v>0.74823145862600793</v>
      </c>
      <c r="J593" s="8">
        <f>(EffortOutcomesAG0[[#This Row],[KPx]]*$C$2-EffortOutcomesAG0[[#This Row],[Kpy]]*KSa)</f>
        <v>7.4823145862600793</v>
      </c>
      <c r="K593" s="8">
        <f>EffortOutcomesAG0[[#This Row],[Kpy]]*KTc-EffortOutcomesAG0[[#This Row],[KPz]]*KTb</f>
        <v>2</v>
      </c>
      <c r="L593" s="8">
        <f>-1*(EffortOutcomesAG0[[#This Row],[KPx]]*KTc-EffortOutcomesAG0[[#This Row],[KPz]]*KTa)</f>
        <v>-17.251768541373991</v>
      </c>
      <c r="M593" s="8">
        <f>(EffortOutcomesAG0[[#This Row],[KPx]]*KTb-EffortOutcomesAG0[[#This Row],[Kpy]]*KTa)</f>
        <v>21.251768541373991</v>
      </c>
      <c r="N593" s="8">
        <f>-EffortOutcomesAG0[[#This Row],[Xp]]*a+EffortOutcomesAG0[[#This Row],[Yp]]*b+EffortOutcomesAG0[[#This Row],[Zp]]*c_</f>
        <v>40</v>
      </c>
      <c r="O593">
        <f>-IF(EffortOutcomesAG0[[#This Row],[Column2]]&gt;0,1,-1)*SQRT(EffortOutcomesAG0[[#This Row],[KPx''i]]^2+EffortOutcomesAG0[[#This Row],[KPx''j]]^2+EffortOutcomesAG0[[#This Row],[KPx''k]]^2)/Ksmag/Scale</f>
        <v>-15.108687598256804</v>
      </c>
      <c r="P593" s="9">
        <f>SQRT(EffortOutcomesAG0[[#This Row],[Kpy''i]]^2+EffortOutcomesAG0[[#This Row],[KPy''j]]^2+EffortOutcomesAG0[[#This Row],[KPy''k]]^2)/KTmag/Scale</f>
        <v>11.204620951057608</v>
      </c>
      <c r="Q5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3" s="14">
        <v>44907</v>
      </c>
      <c r="U593" s="9" t="s">
        <v>54</v>
      </c>
      <c r="V593" t="s">
        <v>74</v>
      </c>
      <c r="W593" t="s">
        <v>60</v>
      </c>
      <c r="X593">
        <v>0</v>
      </c>
      <c r="Y593">
        <v>0.33333333333333331</v>
      </c>
      <c r="Z593">
        <v>5.9517857142857143E-2</v>
      </c>
      <c r="AA593">
        <v>0.17855357142857145</v>
      </c>
      <c r="AB593">
        <v>0.26783035714285713</v>
      </c>
      <c r="AC593">
        <v>0</v>
      </c>
      <c r="AD593">
        <v>3.7337067040037337</v>
      </c>
      <c r="AE593">
        <v>5.6005600560055999</v>
      </c>
      <c r="AF593">
        <v>0</v>
      </c>
      <c r="AJ593">
        <v>592</v>
      </c>
      <c r="AK593">
        <f>SUBTOTAL(9,EffortOutcomesAG0[[#This Row],[Allocation]:[Iin]])</f>
        <v>10.173501879056953</v>
      </c>
      <c r="AL593" t="str">
        <f>EffortOutcomesAG0[[#This Row],[WARDS]]&amp;EffortOutcomesAG0[[#This Row],[Role]]&amp;EffortOutcomesAG0[[#This Row],[Shifts]]</f>
        <v>BANKCERT4NIGHT</v>
      </c>
    </row>
    <row r="594" spans="2:38" x14ac:dyDescent="0.25">
      <c r="B594" s="8">
        <f>IF(EffortOutcomesAG0[[#This Row],[Apn]]=0,10,LOG(EffortOutcomesAG0[[#This Row],[Apn]]))</f>
        <v>-0.74823145862600793</v>
      </c>
      <c r="C594" s="8">
        <f>IF(EffortOutcomesAG0[[#This Row],[Ein]]=0,10,LOG(EffortOutcomesAG0[[#This Row],[Ein]]))</f>
        <v>10</v>
      </c>
      <c r="D594" s="8">
        <f>IF(EffortOutcomesAG0[[#This Row],[Iin]]=0,10,LOG(EffortOutcomesAG0[[#This Row],[Iin]]))</f>
        <v>10</v>
      </c>
      <c r="E594" s="8">
        <f>Kx-EffortOutcomesAG0[[#This Row],[Xp]]</f>
        <v>0.74823145862600793</v>
      </c>
      <c r="F594" s="8">
        <f>Ky-EffortOutcomesAG0[[#This Row],[Yp]]</f>
        <v>-11</v>
      </c>
      <c r="G594" s="8">
        <f>Kz-EffortOutcomesAG0[[#This Row],[Zp]]</f>
        <v>-9</v>
      </c>
      <c r="H594" s="8">
        <f>EffortOutcomesAG0[[#This Row],[Kpy]]*KSc-EffortOutcomesAG0[[#This Row],[KPz]]*KSb</f>
        <v>20</v>
      </c>
      <c r="I594" s="8">
        <f>-1*(EffortOutcomesAG0[[#This Row],[KPx]]*KSc-EffortOutcomesAG0[[#This Row],[KPz]]*KSa)</f>
        <v>0.74823145862600793</v>
      </c>
      <c r="J594" s="8">
        <f>(EffortOutcomesAG0[[#This Row],[KPx]]*$C$2-EffortOutcomesAG0[[#This Row],[Kpy]]*KSa)</f>
        <v>7.4823145862600793</v>
      </c>
      <c r="K594" s="8">
        <f>EffortOutcomesAG0[[#This Row],[Kpy]]*KTc-EffortOutcomesAG0[[#This Row],[KPz]]*KTb</f>
        <v>2</v>
      </c>
      <c r="L594" s="8">
        <f>-1*(EffortOutcomesAG0[[#This Row],[KPx]]*KTc-EffortOutcomesAG0[[#This Row],[KPz]]*KTa)</f>
        <v>-17.251768541373991</v>
      </c>
      <c r="M594" s="8">
        <f>(EffortOutcomesAG0[[#This Row],[KPx]]*KTb-EffortOutcomesAG0[[#This Row],[Kpy]]*KTa)</f>
        <v>21.251768541373991</v>
      </c>
      <c r="N594" s="8">
        <f>-EffortOutcomesAG0[[#This Row],[Xp]]*a+EffortOutcomesAG0[[#This Row],[Yp]]*b+EffortOutcomesAG0[[#This Row],[Zp]]*c_</f>
        <v>40</v>
      </c>
      <c r="O594">
        <f>-IF(EffortOutcomesAG0[[#This Row],[Column2]]&gt;0,1,-1)*SQRT(EffortOutcomesAG0[[#This Row],[KPx''i]]^2+EffortOutcomesAG0[[#This Row],[KPx''j]]^2+EffortOutcomesAG0[[#This Row],[KPx''k]]^2)/Ksmag/Scale</f>
        <v>-15.108687598256804</v>
      </c>
      <c r="P594" s="9">
        <f>SQRT(EffortOutcomesAG0[[#This Row],[Kpy''i]]^2+EffortOutcomesAG0[[#This Row],[KPy''j]]^2+EffortOutcomesAG0[[#This Row],[KPy''k]]^2)/KTmag/Scale</f>
        <v>11.204620951057608</v>
      </c>
      <c r="Q5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4" s="14">
        <v>44908</v>
      </c>
      <c r="U594" s="9" t="s">
        <v>58</v>
      </c>
      <c r="V594" t="s">
        <v>74</v>
      </c>
      <c r="W594" t="s">
        <v>60</v>
      </c>
      <c r="X594">
        <v>0</v>
      </c>
      <c r="Y594">
        <v>0.33333333333333331</v>
      </c>
      <c r="Z594">
        <v>5.9517857142857143E-2</v>
      </c>
      <c r="AA594">
        <v>0.17855357142857145</v>
      </c>
      <c r="AB594">
        <v>0.26783035714285713</v>
      </c>
      <c r="AC594">
        <v>0</v>
      </c>
      <c r="AD594">
        <v>3.7337067040037337</v>
      </c>
      <c r="AE594">
        <v>5.6005600560055999</v>
      </c>
      <c r="AF594">
        <v>0</v>
      </c>
      <c r="AJ594">
        <v>593</v>
      </c>
      <c r="AK594">
        <f>SUBTOTAL(9,EffortOutcomesAG0[[#This Row],[Allocation]:[Iin]])</f>
        <v>10.173501879056953</v>
      </c>
      <c r="AL594" t="str">
        <f>EffortOutcomesAG0[[#This Row],[WARDS]]&amp;EffortOutcomesAG0[[#This Row],[Role]]&amp;EffortOutcomesAG0[[#This Row],[Shifts]]</f>
        <v>WARACERT4NIGHT</v>
      </c>
    </row>
    <row r="595" spans="2:38" x14ac:dyDescent="0.25">
      <c r="B595" s="8">
        <f>IF(EffortOutcomesAG0[[#This Row],[Apn]]=0,10,LOG(EffortOutcomesAG0[[#This Row],[Apn]]))</f>
        <v>10</v>
      </c>
      <c r="C595" s="8">
        <f>IF(EffortOutcomesAG0[[#This Row],[Ein]]=0,10,LOG(EffortOutcomesAG0[[#This Row],[Ein]]))</f>
        <v>10</v>
      </c>
      <c r="D595" s="8">
        <f>IF(EffortOutcomesAG0[[#This Row],[Iin]]=0,10,LOG(EffortOutcomesAG0[[#This Row],[Iin]]))</f>
        <v>10</v>
      </c>
      <c r="E595" s="8">
        <f>Kx-EffortOutcomesAG0[[#This Row],[Xp]]</f>
        <v>-10</v>
      </c>
      <c r="F595" s="8">
        <f>Ky-EffortOutcomesAG0[[#This Row],[Yp]]</f>
        <v>-11</v>
      </c>
      <c r="G595" s="8">
        <f>Kz-EffortOutcomesAG0[[#This Row],[Zp]]</f>
        <v>-9</v>
      </c>
      <c r="H595" s="8">
        <f>EffortOutcomesAG0[[#This Row],[Kpy]]*KSc-EffortOutcomesAG0[[#This Row],[KPz]]*KSb</f>
        <v>20</v>
      </c>
      <c r="I595" s="8">
        <f>-1*(EffortOutcomesAG0[[#This Row],[KPx]]*KSc-EffortOutcomesAG0[[#This Row],[KPz]]*KSa)</f>
        <v>-10</v>
      </c>
      <c r="J595" s="8">
        <f>(EffortOutcomesAG0[[#This Row],[KPx]]*$C$2-EffortOutcomesAG0[[#This Row],[Kpy]]*KSa)</f>
        <v>-100</v>
      </c>
      <c r="K595" s="8">
        <f>EffortOutcomesAG0[[#This Row],[Kpy]]*KTc-EffortOutcomesAG0[[#This Row],[KPz]]*KTb</f>
        <v>2</v>
      </c>
      <c r="L595" s="8">
        <f>-1*(EffortOutcomesAG0[[#This Row],[KPx]]*KTc-EffortOutcomesAG0[[#This Row],[KPz]]*KTa)</f>
        <v>-28</v>
      </c>
      <c r="M595" s="8">
        <f>(EffortOutcomesAG0[[#This Row],[KPx]]*KTb-EffortOutcomesAG0[[#This Row],[Kpy]]*KTa)</f>
        <v>32</v>
      </c>
      <c r="N595" s="8">
        <f>-EffortOutcomesAG0[[#This Row],[Xp]]*a+EffortOutcomesAG0[[#This Row],[Yp]]*b+EffortOutcomesAG0[[#This Row],[Zp]]*c_</f>
        <v>40</v>
      </c>
      <c r="O595">
        <f>-IF(EffortOutcomesAG0[[#This Row],[Column2]]&gt;0,1,-1)*SQRT(EffortOutcomesAG0[[#This Row],[KPx''i]]^2+EffortOutcomesAG0[[#This Row],[KPx''j]]^2+EffortOutcomesAG0[[#This Row],[KPx''k]]^2)/Ksmag/Scale</f>
        <v>-72.456883730947197</v>
      </c>
      <c r="P595" s="9">
        <f>SQRT(EffortOutcomesAG0[[#This Row],[Kpy''i]]^2+EffortOutcomesAG0[[#This Row],[KPy''j]]^2+EffortOutcomesAG0[[#This Row],[KPy''k]]^2)/KTmag/Scale</f>
        <v>17.37814719698277</v>
      </c>
      <c r="Q5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5" s="14">
        <v>44908</v>
      </c>
      <c r="U595" s="9" t="s">
        <v>76</v>
      </c>
      <c r="V595" t="s">
        <v>74</v>
      </c>
      <c r="W595" t="s">
        <v>60</v>
      </c>
      <c r="X595">
        <v>1</v>
      </c>
      <c r="Y595">
        <v>0</v>
      </c>
      <c r="Z595">
        <v>0</v>
      </c>
      <c r="AG595">
        <v>0</v>
      </c>
      <c r="AH595">
        <v>0</v>
      </c>
      <c r="AI595">
        <v>0</v>
      </c>
      <c r="AJ595">
        <v>594</v>
      </c>
      <c r="AK595">
        <f>SUBTOTAL(9,EffortOutcomesAG0[[#This Row],[Allocation]:[Iin]])</f>
        <v>1</v>
      </c>
      <c r="AL595" t="str">
        <f>EffortOutcomesAG0[[#This Row],[WARDS]]&amp;EffortOutcomesAG0[[#This Row],[Role]]&amp;EffortOutcomesAG0[[#This Row],[Shifts]]</f>
        <v>OtherCERT4NIGHT</v>
      </c>
    </row>
    <row r="596" spans="2:38" x14ac:dyDescent="0.25">
      <c r="B596" s="8">
        <f>IF(EffortOutcomesAG0[[#This Row],[Apn]]=0,10,LOG(EffortOutcomesAG0[[#This Row],[Apn]]))</f>
        <v>-0.74823145862600793</v>
      </c>
      <c r="C596" s="8">
        <f>IF(EffortOutcomesAG0[[#This Row],[Ein]]=0,10,LOG(EffortOutcomesAG0[[#This Row],[Ein]]))</f>
        <v>10</v>
      </c>
      <c r="D596" s="8">
        <f>IF(EffortOutcomesAG0[[#This Row],[Iin]]=0,10,LOG(EffortOutcomesAG0[[#This Row],[Iin]]))</f>
        <v>10</v>
      </c>
      <c r="E596" s="8">
        <f>Kx-EffortOutcomesAG0[[#This Row],[Xp]]</f>
        <v>0.74823145862600793</v>
      </c>
      <c r="F596" s="8">
        <f>Ky-EffortOutcomesAG0[[#This Row],[Yp]]</f>
        <v>-11</v>
      </c>
      <c r="G596" s="8">
        <f>Kz-EffortOutcomesAG0[[#This Row],[Zp]]</f>
        <v>-9</v>
      </c>
      <c r="H596" s="8">
        <f>EffortOutcomesAG0[[#This Row],[Kpy]]*KSc-EffortOutcomesAG0[[#This Row],[KPz]]*KSb</f>
        <v>20</v>
      </c>
      <c r="I596" s="8">
        <f>-1*(EffortOutcomesAG0[[#This Row],[KPx]]*KSc-EffortOutcomesAG0[[#This Row],[KPz]]*KSa)</f>
        <v>0.74823145862600793</v>
      </c>
      <c r="J596" s="8">
        <f>(EffortOutcomesAG0[[#This Row],[KPx]]*$C$2-EffortOutcomesAG0[[#This Row],[Kpy]]*KSa)</f>
        <v>7.4823145862600793</v>
      </c>
      <c r="K596" s="8">
        <f>EffortOutcomesAG0[[#This Row],[Kpy]]*KTc-EffortOutcomesAG0[[#This Row],[KPz]]*KTb</f>
        <v>2</v>
      </c>
      <c r="L596" s="8">
        <f>-1*(EffortOutcomesAG0[[#This Row],[KPx]]*KTc-EffortOutcomesAG0[[#This Row],[KPz]]*KTa)</f>
        <v>-17.251768541373991</v>
      </c>
      <c r="M596" s="8">
        <f>(EffortOutcomesAG0[[#This Row],[KPx]]*KTb-EffortOutcomesAG0[[#This Row],[Kpy]]*KTa)</f>
        <v>21.251768541373991</v>
      </c>
      <c r="N596" s="8">
        <f>-EffortOutcomesAG0[[#This Row],[Xp]]*a+EffortOutcomesAG0[[#This Row],[Yp]]*b+EffortOutcomesAG0[[#This Row],[Zp]]*c_</f>
        <v>40</v>
      </c>
      <c r="O596">
        <f>-IF(EffortOutcomesAG0[[#This Row],[Column2]]&gt;0,1,-1)*SQRT(EffortOutcomesAG0[[#This Row],[KPx''i]]^2+EffortOutcomesAG0[[#This Row],[KPx''j]]^2+EffortOutcomesAG0[[#This Row],[KPx''k]]^2)/Ksmag/Scale</f>
        <v>-15.108687598256804</v>
      </c>
      <c r="P596" s="9">
        <f>SQRT(EffortOutcomesAG0[[#This Row],[Kpy''i]]^2+EffortOutcomesAG0[[#This Row],[KPy''j]]^2+EffortOutcomesAG0[[#This Row],[KPy''k]]^2)/KTmag/Scale</f>
        <v>11.204620951057608</v>
      </c>
      <c r="Q5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6" s="14">
        <v>44908</v>
      </c>
      <c r="U596" s="9" t="s">
        <v>57</v>
      </c>
      <c r="V596" t="s">
        <v>74</v>
      </c>
      <c r="W596" t="s">
        <v>60</v>
      </c>
      <c r="X596">
        <v>0</v>
      </c>
      <c r="Y596">
        <v>0.33333333333333331</v>
      </c>
      <c r="Z596">
        <v>5.9517857142857143E-2</v>
      </c>
      <c r="AA596">
        <v>0.17855357142857145</v>
      </c>
      <c r="AB596">
        <v>0.26783035714285713</v>
      </c>
      <c r="AC596">
        <v>0</v>
      </c>
      <c r="AD596">
        <v>3.7337067040037337</v>
      </c>
      <c r="AE596">
        <v>5.6005600560055999</v>
      </c>
      <c r="AF596">
        <v>0</v>
      </c>
      <c r="AJ596">
        <v>595</v>
      </c>
      <c r="AK596">
        <f>SUBTOTAL(9,EffortOutcomesAG0[[#This Row],[Allocation]:[Iin]])</f>
        <v>10.173501879056953</v>
      </c>
      <c r="AL596" t="str">
        <f>EffortOutcomesAG0[[#This Row],[WARDS]]&amp;EffortOutcomesAG0[[#This Row],[Role]]&amp;EffortOutcomesAG0[[#This Row],[Shifts]]</f>
        <v>WATTCERT4NIGHT</v>
      </c>
    </row>
    <row r="597" spans="2:38" x14ac:dyDescent="0.25">
      <c r="B597" s="8">
        <f>IF(EffortOutcomesAG0[[#This Row],[Apn]]=0,10,LOG(EffortOutcomesAG0[[#This Row],[Apn]]))</f>
        <v>-0.74823145862600793</v>
      </c>
      <c r="C597" s="8">
        <f>IF(EffortOutcomesAG0[[#This Row],[Ein]]=0,10,LOG(EffortOutcomesAG0[[#This Row],[Ein]]))</f>
        <v>10</v>
      </c>
      <c r="D597" s="8">
        <f>IF(EffortOutcomesAG0[[#This Row],[Iin]]=0,10,LOG(EffortOutcomesAG0[[#This Row],[Iin]]))</f>
        <v>10</v>
      </c>
      <c r="E597" s="8">
        <f>Kx-EffortOutcomesAG0[[#This Row],[Xp]]</f>
        <v>0.74823145862600793</v>
      </c>
      <c r="F597" s="8">
        <f>Ky-EffortOutcomesAG0[[#This Row],[Yp]]</f>
        <v>-11</v>
      </c>
      <c r="G597" s="8">
        <f>Kz-EffortOutcomesAG0[[#This Row],[Zp]]</f>
        <v>-9</v>
      </c>
      <c r="H597" s="8">
        <f>EffortOutcomesAG0[[#This Row],[Kpy]]*KSc-EffortOutcomesAG0[[#This Row],[KPz]]*KSb</f>
        <v>20</v>
      </c>
      <c r="I597" s="8">
        <f>-1*(EffortOutcomesAG0[[#This Row],[KPx]]*KSc-EffortOutcomesAG0[[#This Row],[KPz]]*KSa)</f>
        <v>0.74823145862600793</v>
      </c>
      <c r="J597" s="8">
        <f>(EffortOutcomesAG0[[#This Row],[KPx]]*$C$2-EffortOutcomesAG0[[#This Row],[Kpy]]*KSa)</f>
        <v>7.4823145862600793</v>
      </c>
      <c r="K597" s="8">
        <f>EffortOutcomesAG0[[#This Row],[Kpy]]*KTc-EffortOutcomesAG0[[#This Row],[KPz]]*KTb</f>
        <v>2</v>
      </c>
      <c r="L597" s="8">
        <f>-1*(EffortOutcomesAG0[[#This Row],[KPx]]*KTc-EffortOutcomesAG0[[#This Row],[KPz]]*KTa)</f>
        <v>-17.251768541373991</v>
      </c>
      <c r="M597" s="8">
        <f>(EffortOutcomesAG0[[#This Row],[KPx]]*KTb-EffortOutcomesAG0[[#This Row],[Kpy]]*KTa)</f>
        <v>21.251768541373991</v>
      </c>
      <c r="N597" s="8">
        <f>-EffortOutcomesAG0[[#This Row],[Xp]]*a+EffortOutcomesAG0[[#This Row],[Yp]]*b+EffortOutcomesAG0[[#This Row],[Zp]]*c_</f>
        <v>40</v>
      </c>
      <c r="O597">
        <f>-IF(EffortOutcomesAG0[[#This Row],[Column2]]&gt;0,1,-1)*SQRT(EffortOutcomesAG0[[#This Row],[KPx''i]]^2+EffortOutcomesAG0[[#This Row],[KPx''j]]^2+EffortOutcomesAG0[[#This Row],[KPx''k]]^2)/Ksmag/Scale</f>
        <v>-15.108687598256804</v>
      </c>
      <c r="P597" s="9">
        <f>SQRT(EffortOutcomesAG0[[#This Row],[Kpy''i]]^2+EffortOutcomesAG0[[#This Row],[KPy''j]]^2+EffortOutcomesAG0[[#This Row],[KPy''k]]^2)/KTmag/Scale</f>
        <v>11.204620951057608</v>
      </c>
      <c r="Q5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7" s="14">
        <v>44908</v>
      </c>
      <c r="U597" s="9" t="s">
        <v>54</v>
      </c>
      <c r="V597" t="s">
        <v>74</v>
      </c>
      <c r="W597" t="s">
        <v>60</v>
      </c>
      <c r="X597">
        <v>0</v>
      </c>
      <c r="Y597">
        <v>0.33333333333333331</v>
      </c>
      <c r="Z597">
        <v>5.9517857142857143E-2</v>
      </c>
      <c r="AA597">
        <v>0.17855357142857145</v>
      </c>
      <c r="AB597">
        <v>0.26783035714285713</v>
      </c>
      <c r="AC597">
        <v>0</v>
      </c>
      <c r="AD597">
        <v>3.7337067040037337</v>
      </c>
      <c r="AE597">
        <v>5.6005600560055999</v>
      </c>
      <c r="AF597">
        <v>0</v>
      </c>
      <c r="AJ597">
        <v>596</v>
      </c>
      <c r="AK597">
        <f>SUBTOTAL(9,EffortOutcomesAG0[[#This Row],[Allocation]:[Iin]])</f>
        <v>10.173501879056953</v>
      </c>
      <c r="AL597" t="str">
        <f>EffortOutcomesAG0[[#This Row],[WARDS]]&amp;EffortOutcomesAG0[[#This Row],[Role]]&amp;EffortOutcomesAG0[[#This Row],[Shifts]]</f>
        <v>BANKCERT4NIGHT</v>
      </c>
    </row>
    <row r="598" spans="2:38" x14ac:dyDescent="0.25">
      <c r="B598" s="8">
        <f>IF(EffortOutcomesAG0[[#This Row],[Apn]]=0,10,LOG(EffortOutcomesAG0[[#This Row],[Apn]]))</f>
        <v>-0.74823145862600793</v>
      </c>
      <c r="C598" s="8">
        <f>IF(EffortOutcomesAG0[[#This Row],[Ein]]=0,10,LOG(EffortOutcomesAG0[[#This Row],[Ein]]))</f>
        <v>10</v>
      </c>
      <c r="D598" s="8">
        <f>IF(EffortOutcomesAG0[[#This Row],[Iin]]=0,10,LOG(EffortOutcomesAG0[[#This Row],[Iin]]))</f>
        <v>10</v>
      </c>
      <c r="E598" s="8">
        <f>Kx-EffortOutcomesAG0[[#This Row],[Xp]]</f>
        <v>0.74823145862600793</v>
      </c>
      <c r="F598" s="8">
        <f>Ky-EffortOutcomesAG0[[#This Row],[Yp]]</f>
        <v>-11</v>
      </c>
      <c r="G598" s="8">
        <f>Kz-EffortOutcomesAG0[[#This Row],[Zp]]</f>
        <v>-9</v>
      </c>
      <c r="H598" s="8">
        <f>EffortOutcomesAG0[[#This Row],[Kpy]]*KSc-EffortOutcomesAG0[[#This Row],[KPz]]*KSb</f>
        <v>20</v>
      </c>
      <c r="I598" s="8">
        <f>-1*(EffortOutcomesAG0[[#This Row],[KPx]]*KSc-EffortOutcomesAG0[[#This Row],[KPz]]*KSa)</f>
        <v>0.74823145862600793</v>
      </c>
      <c r="J598" s="8">
        <f>(EffortOutcomesAG0[[#This Row],[KPx]]*$C$2-EffortOutcomesAG0[[#This Row],[Kpy]]*KSa)</f>
        <v>7.4823145862600793</v>
      </c>
      <c r="K598" s="8">
        <f>EffortOutcomesAG0[[#This Row],[Kpy]]*KTc-EffortOutcomesAG0[[#This Row],[KPz]]*KTb</f>
        <v>2</v>
      </c>
      <c r="L598" s="8">
        <f>-1*(EffortOutcomesAG0[[#This Row],[KPx]]*KTc-EffortOutcomesAG0[[#This Row],[KPz]]*KTa)</f>
        <v>-17.251768541373991</v>
      </c>
      <c r="M598" s="8">
        <f>(EffortOutcomesAG0[[#This Row],[KPx]]*KTb-EffortOutcomesAG0[[#This Row],[Kpy]]*KTa)</f>
        <v>21.251768541373991</v>
      </c>
      <c r="N598" s="8">
        <f>-EffortOutcomesAG0[[#This Row],[Xp]]*a+EffortOutcomesAG0[[#This Row],[Yp]]*b+EffortOutcomesAG0[[#This Row],[Zp]]*c_</f>
        <v>40</v>
      </c>
      <c r="O598">
        <f>-IF(EffortOutcomesAG0[[#This Row],[Column2]]&gt;0,1,-1)*SQRT(EffortOutcomesAG0[[#This Row],[KPx''i]]^2+EffortOutcomesAG0[[#This Row],[KPx''j]]^2+EffortOutcomesAG0[[#This Row],[KPx''k]]^2)/Ksmag/Scale</f>
        <v>-15.108687598256804</v>
      </c>
      <c r="P598" s="9">
        <f>SQRT(EffortOutcomesAG0[[#This Row],[Kpy''i]]^2+EffortOutcomesAG0[[#This Row],[KPy''j]]^2+EffortOutcomesAG0[[#This Row],[KPy''k]]^2)/KTmag/Scale</f>
        <v>11.204620951057608</v>
      </c>
      <c r="Q5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8" s="14">
        <v>44909</v>
      </c>
      <c r="U598" s="9" t="s">
        <v>57</v>
      </c>
      <c r="V598" t="s">
        <v>74</v>
      </c>
      <c r="W598" t="s">
        <v>60</v>
      </c>
      <c r="X598">
        <v>0</v>
      </c>
      <c r="Y598">
        <v>0.33333333333333331</v>
      </c>
      <c r="Z598">
        <v>5.9517857142857143E-2</v>
      </c>
      <c r="AA598">
        <v>0.17855357142857145</v>
      </c>
      <c r="AB598">
        <v>0.26783035714285713</v>
      </c>
      <c r="AC598">
        <v>0</v>
      </c>
      <c r="AD598">
        <v>3.7337067040037337</v>
      </c>
      <c r="AE598">
        <v>5.6005600560055999</v>
      </c>
      <c r="AF598">
        <v>0</v>
      </c>
      <c r="AJ598">
        <v>597</v>
      </c>
      <c r="AK598">
        <f>SUBTOTAL(9,EffortOutcomesAG0[[#This Row],[Allocation]:[Iin]])</f>
        <v>10.173501879056953</v>
      </c>
      <c r="AL598" t="str">
        <f>EffortOutcomesAG0[[#This Row],[WARDS]]&amp;EffortOutcomesAG0[[#This Row],[Role]]&amp;EffortOutcomesAG0[[#This Row],[Shifts]]</f>
        <v>WATTCERT4NIGHT</v>
      </c>
    </row>
    <row r="599" spans="2:38" x14ac:dyDescent="0.25">
      <c r="B599" s="8">
        <f>IF(EffortOutcomesAG0[[#This Row],[Apn]]=0,10,LOG(EffortOutcomesAG0[[#This Row],[Apn]]))</f>
        <v>-0.74823145862600793</v>
      </c>
      <c r="C599" s="8">
        <f>IF(EffortOutcomesAG0[[#This Row],[Ein]]=0,10,LOG(EffortOutcomesAG0[[#This Row],[Ein]]))</f>
        <v>10</v>
      </c>
      <c r="D599" s="8">
        <f>IF(EffortOutcomesAG0[[#This Row],[Iin]]=0,10,LOG(EffortOutcomesAG0[[#This Row],[Iin]]))</f>
        <v>10</v>
      </c>
      <c r="E599" s="8">
        <f>Kx-EffortOutcomesAG0[[#This Row],[Xp]]</f>
        <v>0.74823145862600793</v>
      </c>
      <c r="F599" s="8">
        <f>Ky-EffortOutcomesAG0[[#This Row],[Yp]]</f>
        <v>-11</v>
      </c>
      <c r="G599" s="8">
        <f>Kz-EffortOutcomesAG0[[#This Row],[Zp]]</f>
        <v>-9</v>
      </c>
      <c r="H599" s="8">
        <f>EffortOutcomesAG0[[#This Row],[Kpy]]*KSc-EffortOutcomesAG0[[#This Row],[KPz]]*KSb</f>
        <v>20</v>
      </c>
      <c r="I599" s="8">
        <f>-1*(EffortOutcomesAG0[[#This Row],[KPx]]*KSc-EffortOutcomesAG0[[#This Row],[KPz]]*KSa)</f>
        <v>0.74823145862600793</v>
      </c>
      <c r="J599" s="8">
        <f>(EffortOutcomesAG0[[#This Row],[KPx]]*$C$2-EffortOutcomesAG0[[#This Row],[Kpy]]*KSa)</f>
        <v>7.4823145862600793</v>
      </c>
      <c r="K599" s="8">
        <f>EffortOutcomesAG0[[#This Row],[Kpy]]*KTc-EffortOutcomesAG0[[#This Row],[KPz]]*KTb</f>
        <v>2</v>
      </c>
      <c r="L599" s="8">
        <f>-1*(EffortOutcomesAG0[[#This Row],[KPx]]*KTc-EffortOutcomesAG0[[#This Row],[KPz]]*KTa)</f>
        <v>-17.251768541373991</v>
      </c>
      <c r="M599" s="8">
        <f>(EffortOutcomesAG0[[#This Row],[KPx]]*KTb-EffortOutcomesAG0[[#This Row],[Kpy]]*KTa)</f>
        <v>21.251768541373991</v>
      </c>
      <c r="N599" s="8">
        <f>-EffortOutcomesAG0[[#This Row],[Xp]]*a+EffortOutcomesAG0[[#This Row],[Yp]]*b+EffortOutcomesAG0[[#This Row],[Zp]]*c_</f>
        <v>40</v>
      </c>
      <c r="O599">
        <f>-IF(EffortOutcomesAG0[[#This Row],[Column2]]&gt;0,1,-1)*SQRT(EffortOutcomesAG0[[#This Row],[KPx''i]]^2+EffortOutcomesAG0[[#This Row],[KPx''j]]^2+EffortOutcomesAG0[[#This Row],[KPx''k]]^2)/Ksmag/Scale</f>
        <v>-15.108687598256804</v>
      </c>
      <c r="P599" s="9">
        <f>SQRT(EffortOutcomesAG0[[#This Row],[Kpy''i]]^2+EffortOutcomesAG0[[#This Row],[KPy''j]]^2+EffortOutcomesAG0[[#This Row],[KPy''k]]^2)/KTmag/Scale</f>
        <v>11.204620951057608</v>
      </c>
      <c r="Q5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9" s="14">
        <v>44909</v>
      </c>
      <c r="U599" s="9" t="s">
        <v>54</v>
      </c>
      <c r="V599" t="s">
        <v>74</v>
      </c>
      <c r="W599" t="s">
        <v>60</v>
      </c>
      <c r="X599">
        <v>0</v>
      </c>
      <c r="Y599">
        <v>0.33333333333333331</v>
      </c>
      <c r="Z599">
        <v>5.9517857142857143E-2</v>
      </c>
      <c r="AA599">
        <v>0.17855357142857145</v>
      </c>
      <c r="AB599">
        <v>0.26783035714285713</v>
      </c>
      <c r="AC599">
        <v>0</v>
      </c>
      <c r="AD599">
        <v>3.7337067040037337</v>
      </c>
      <c r="AE599">
        <v>5.6005600560055999</v>
      </c>
      <c r="AF599">
        <v>0</v>
      </c>
      <c r="AJ599">
        <v>598</v>
      </c>
      <c r="AK599">
        <f>SUBTOTAL(9,EffortOutcomesAG0[[#This Row],[Allocation]:[Iin]])</f>
        <v>10.173501879056953</v>
      </c>
      <c r="AL599" t="str">
        <f>EffortOutcomesAG0[[#This Row],[WARDS]]&amp;EffortOutcomesAG0[[#This Row],[Role]]&amp;EffortOutcomesAG0[[#This Row],[Shifts]]</f>
        <v>BANKCERT4NIGHT</v>
      </c>
    </row>
    <row r="600" spans="2:38" x14ac:dyDescent="0.25">
      <c r="B600" s="8">
        <f>IF(EffortOutcomesAG0[[#This Row],[Apn]]=0,10,LOG(EffortOutcomesAG0[[#This Row],[Apn]]))</f>
        <v>10</v>
      </c>
      <c r="C600" s="8">
        <f>IF(EffortOutcomesAG0[[#This Row],[Ein]]=0,10,LOG(EffortOutcomesAG0[[#This Row],[Ein]]))</f>
        <v>10</v>
      </c>
      <c r="D600" s="8">
        <f>IF(EffortOutcomesAG0[[#This Row],[Iin]]=0,10,LOG(EffortOutcomesAG0[[#This Row],[Iin]]))</f>
        <v>10</v>
      </c>
      <c r="E600" s="8">
        <f>Kx-EffortOutcomesAG0[[#This Row],[Xp]]</f>
        <v>-10</v>
      </c>
      <c r="F600" s="8">
        <f>Ky-EffortOutcomesAG0[[#This Row],[Yp]]</f>
        <v>-11</v>
      </c>
      <c r="G600" s="8">
        <f>Kz-EffortOutcomesAG0[[#This Row],[Zp]]</f>
        <v>-9</v>
      </c>
      <c r="H600" s="8">
        <f>EffortOutcomesAG0[[#This Row],[Kpy]]*KSc-EffortOutcomesAG0[[#This Row],[KPz]]*KSb</f>
        <v>20</v>
      </c>
      <c r="I600" s="8">
        <f>-1*(EffortOutcomesAG0[[#This Row],[KPx]]*KSc-EffortOutcomesAG0[[#This Row],[KPz]]*KSa)</f>
        <v>-10</v>
      </c>
      <c r="J600" s="8">
        <f>(EffortOutcomesAG0[[#This Row],[KPx]]*$C$2-EffortOutcomesAG0[[#This Row],[Kpy]]*KSa)</f>
        <v>-100</v>
      </c>
      <c r="K600" s="8">
        <f>EffortOutcomesAG0[[#This Row],[Kpy]]*KTc-EffortOutcomesAG0[[#This Row],[KPz]]*KTb</f>
        <v>2</v>
      </c>
      <c r="L600" s="8">
        <f>-1*(EffortOutcomesAG0[[#This Row],[KPx]]*KTc-EffortOutcomesAG0[[#This Row],[KPz]]*KTa)</f>
        <v>-28</v>
      </c>
      <c r="M600" s="8">
        <f>(EffortOutcomesAG0[[#This Row],[KPx]]*KTb-EffortOutcomesAG0[[#This Row],[Kpy]]*KTa)</f>
        <v>32</v>
      </c>
      <c r="N600" s="8">
        <f>-EffortOutcomesAG0[[#This Row],[Xp]]*a+EffortOutcomesAG0[[#This Row],[Yp]]*b+EffortOutcomesAG0[[#This Row],[Zp]]*c_</f>
        <v>40</v>
      </c>
      <c r="O600">
        <f>-IF(EffortOutcomesAG0[[#This Row],[Column2]]&gt;0,1,-1)*SQRT(EffortOutcomesAG0[[#This Row],[KPx''i]]^2+EffortOutcomesAG0[[#This Row],[KPx''j]]^2+EffortOutcomesAG0[[#This Row],[KPx''k]]^2)/Ksmag/Scale</f>
        <v>-72.456883730947197</v>
      </c>
      <c r="P600" s="9">
        <f>SQRT(EffortOutcomesAG0[[#This Row],[Kpy''i]]^2+EffortOutcomesAG0[[#This Row],[KPy''j]]^2+EffortOutcomesAG0[[#This Row],[KPy''k]]^2)/KTmag/Scale</f>
        <v>17.37814719698277</v>
      </c>
      <c r="Q6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0" s="14">
        <v>44909</v>
      </c>
      <c r="U600" s="9" t="s">
        <v>76</v>
      </c>
      <c r="V600" t="s">
        <v>74</v>
      </c>
      <c r="W600" t="s">
        <v>60</v>
      </c>
      <c r="X600">
        <v>1</v>
      </c>
      <c r="Y600">
        <v>0</v>
      </c>
      <c r="Z600">
        <v>0</v>
      </c>
      <c r="AG600">
        <v>0</v>
      </c>
      <c r="AH600">
        <v>0</v>
      </c>
      <c r="AI600">
        <v>0</v>
      </c>
      <c r="AJ600">
        <v>599</v>
      </c>
      <c r="AK600">
        <f>SUBTOTAL(9,EffortOutcomesAG0[[#This Row],[Allocation]:[Iin]])</f>
        <v>1</v>
      </c>
      <c r="AL600" t="str">
        <f>EffortOutcomesAG0[[#This Row],[WARDS]]&amp;EffortOutcomesAG0[[#This Row],[Role]]&amp;EffortOutcomesAG0[[#This Row],[Shifts]]</f>
        <v>OtherCERT4NIGHT</v>
      </c>
    </row>
    <row r="601" spans="2:38" x14ac:dyDescent="0.25">
      <c r="B601" s="8">
        <f>IF(EffortOutcomesAG0[[#This Row],[Apn]]=0,10,LOG(EffortOutcomesAG0[[#This Row],[Apn]]))</f>
        <v>-0.74823145862600793</v>
      </c>
      <c r="C601" s="8">
        <f>IF(EffortOutcomesAG0[[#This Row],[Ein]]=0,10,LOG(EffortOutcomesAG0[[#This Row],[Ein]]))</f>
        <v>10</v>
      </c>
      <c r="D601" s="8">
        <f>IF(EffortOutcomesAG0[[#This Row],[Iin]]=0,10,LOG(EffortOutcomesAG0[[#This Row],[Iin]]))</f>
        <v>10</v>
      </c>
      <c r="E601" s="8">
        <f>Kx-EffortOutcomesAG0[[#This Row],[Xp]]</f>
        <v>0.74823145862600793</v>
      </c>
      <c r="F601" s="8">
        <f>Ky-EffortOutcomesAG0[[#This Row],[Yp]]</f>
        <v>-11</v>
      </c>
      <c r="G601" s="8">
        <f>Kz-EffortOutcomesAG0[[#This Row],[Zp]]</f>
        <v>-9</v>
      </c>
      <c r="H601" s="8">
        <f>EffortOutcomesAG0[[#This Row],[Kpy]]*KSc-EffortOutcomesAG0[[#This Row],[KPz]]*KSb</f>
        <v>20</v>
      </c>
      <c r="I601" s="8">
        <f>-1*(EffortOutcomesAG0[[#This Row],[KPx]]*KSc-EffortOutcomesAG0[[#This Row],[KPz]]*KSa)</f>
        <v>0.74823145862600793</v>
      </c>
      <c r="J601" s="8">
        <f>(EffortOutcomesAG0[[#This Row],[KPx]]*$C$2-EffortOutcomesAG0[[#This Row],[Kpy]]*KSa)</f>
        <v>7.4823145862600793</v>
      </c>
      <c r="K601" s="8">
        <f>EffortOutcomesAG0[[#This Row],[Kpy]]*KTc-EffortOutcomesAG0[[#This Row],[KPz]]*KTb</f>
        <v>2</v>
      </c>
      <c r="L601" s="8">
        <f>-1*(EffortOutcomesAG0[[#This Row],[KPx]]*KTc-EffortOutcomesAG0[[#This Row],[KPz]]*KTa)</f>
        <v>-17.251768541373991</v>
      </c>
      <c r="M601" s="8">
        <f>(EffortOutcomesAG0[[#This Row],[KPx]]*KTb-EffortOutcomesAG0[[#This Row],[Kpy]]*KTa)</f>
        <v>21.251768541373991</v>
      </c>
      <c r="N601" s="8">
        <f>-EffortOutcomesAG0[[#This Row],[Xp]]*a+EffortOutcomesAG0[[#This Row],[Yp]]*b+EffortOutcomesAG0[[#This Row],[Zp]]*c_</f>
        <v>40</v>
      </c>
      <c r="O601">
        <f>-IF(EffortOutcomesAG0[[#This Row],[Column2]]&gt;0,1,-1)*SQRT(EffortOutcomesAG0[[#This Row],[KPx''i]]^2+EffortOutcomesAG0[[#This Row],[KPx''j]]^2+EffortOutcomesAG0[[#This Row],[KPx''k]]^2)/Ksmag/Scale</f>
        <v>-15.108687598256804</v>
      </c>
      <c r="P601" s="9">
        <f>SQRT(EffortOutcomesAG0[[#This Row],[Kpy''i]]^2+EffortOutcomesAG0[[#This Row],[KPy''j]]^2+EffortOutcomesAG0[[#This Row],[KPy''k]]^2)/KTmag/Scale</f>
        <v>11.204620951057608</v>
      </c>
      <c r="Q6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1" s="14">
        <v>44909</v>
      </c>
      <c r="U601" s="9" t="s">
        <v>58</v>
      </c>
      <c r="V601" t="s">
        <v>74</v>
      </c>
      <c r="W601" t="s">
        <v>60</v>
      </c>
      <c r="X601">
        <v>0</v>
      </c>
      <c r="Y601">
        <v>0.33333333333333331</v>
      </c>
      <c r="Z601">
        <v>5.9517857142857143E-2</v>
      </c>
      <c r="AA601">
        <v>0.17855357142857145</v>
      </c>
      <c r="AB601">
        <v>0.26783035714285713</v>
      </c>
      <c r="AC601">
        <v>0</v>
      </c>
      <c r="AD601">
        <v>3.7337067040037337</v>
      </c>
      <c r="AE601">
        <v>5.6005600560055999</v>
      </c>
      <c r="AF601">
        <v>0</v>
      </c>
      <c r="AJ601">
        <v>600</v>
      </c>
      <c r="AK601">
        <f>SUBTOTAL(9,EffortOutcomesAG0[[#This Row],[Allocation]:[Iin]])</f>
        <v>10.173501879056953</v>
      </c>
      <c r="AL601" t="str">
        <f>EffortOutcomesAG0[[#This Row],[WARDS]]&amp;EffortOutcomesAG0[[#This Row],[Role]]&amp;EffortOutcomesAG0[[#This Row],[Shifts]]</f>
        <v>WARACERT4NIGHT</v>
      </c>
    </row>
    <row r="602" spans="2:38" x14ac:dyDescent="0.25">
      <c r="B602" s="8">
        <f>IF(EffortOutcomesAG0[[#This Row],[Apn]]=0,10,LOG(EffortOutcomesAG0[[#This Row],[Apn]]))</f>
        <v>-0.74823145862600793</v>
      </c>
      <c r="C602" s="8">
        <f>IF(EffortOutcomesAG0[[#This Row],[Ein]]=0,10,LOG(EffortOutcomesAG0[[#This Row],[Ein]]))</f>
        <v>10</v>
      </c>
      <c r="D602" s="8">
        <f>IF(EffortOutcomesAG0[[#This Row],[Iin]]=0,10,LOG(EffortOutcomesAG0[[#This Row],[Iin]]))</f>
        <v>10</v>
      </c>
      <c r="E602" s="8">
        <f>Kx-EffortOutcomesAG0[[#This Row],[Xp]]</f>
        <v>0.74823145862600793</v>
      </c>
      <c r="F602" s="8">
        <f>Ky-EffortOutcomesAG0[[#This Row],[Yp]]</f>
        <v>-11</v>
      </c>
      <c r="G602" s="8">
        <f>Kz-EffortOutcomesAG0[[#This Row],[Zp]]</f>
        <v>-9</v>
      </c>
      <c r="H602" s="8">
        <f>EffortOutcomesAG0[[#This Row],[Kpy]]*KSc-EffortOutcomesAG0[[#This Row],[KPz]]*KSb</f>
        <v>20</v>
      </c>
      <c r="I602" s="8">
        <f>-1*(EffortOutcomesAG0[[#This Row],[KPx]]*KSc-EffortOutcomesAG0[[#This Row],[KPz]]*KSa)</f>
        <v>0.74823145862600793</v>
      </c>
      <c r="J602" s="8">
        <f>(EffortOutcomesAG0[[#This Row],[KPx]]*$C$2-EffortOutcomesAG0[[#This Row],[Kpy]]*KSa)</f>
        <v>7.4823145862600793</v>
      </c>
      <c r="K602" s="8">
        <f>EffortOutcomesAG0[[#This Row],[Kpy]]*KTc-EffortOutcomesAG0[[#This Row],[KPz]]*KTb</f>
        <v>2</v>
      </c>
      <c r="L602" s="8">
        <f>-1*(EffortOutcomesAG0[[#This Row],[KPx]]*KTc-EffortOutcomesAG0[[#This Row],[KPz]]*KTa)</f>
        <v>-17.251768541373991</v>
      </c>
      <c r="M602" s="8">
        <f>(EffortOutcomesAG0[[#This Row],[KPx]]*KTb-EffortOutcomesAG0[[#This Row],[Kpy]]*KTa)</f>
        <v>21.251768541373991</v>
      </c>
      <c r="N602" s="8">
        <f>-EffortOutcomesAG0[[#This Row],[Xp]]*a+EffortOutcomesAG0[[#This Row],[Yp]]*b+EffortOutcomesAG0[[#This Row],[Zp]]*c_</f>
        <v>40</v>
      </c>
      <c r="O602">
        <f>-IF(EffortOutcomesAG0[[#This Row],[Column2]]&gt;0,1,-1)*SQRT(EffortOutcomesAG0[[#This Row],[KPx''i]]^2+EffortOutcomesAG0[[#This Row],[KPx''j]]^2+EffortOutcomesAG0[[#This Row],[KPx''k]]^2)/Ksmag/Scale</f>
        <v>-15.108687598256804</v>
      </c>
      <c r="P602" s="9">
        <f>SQRT(EffortOutcomesAG0[[#This Row],[Kpy''i]]^2+EffortOutcomesAG0[[#This Row],[KPy''j]]^2+EffortOutcomesAG0[[#This Row],[KPy''k]]^2)/KTmag/Scale</f>
        <v>11.204620951057608</v>
      </c>
      <c r="Q6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2" s="14">
        <v>44910</v>
      </c>
      <c r="U602" s="9" t="s">
        <v>57</v>
      </c>
      <c r="V602" t="s">
        <v>74</v>
      </c>
      <c r="W602" t="s">
        <v>60</v>
      </c>
      <c r="X602">
        <v>0</v>
      </c>
      <c r="Y602">
        <v>0.33333333333333331</v>
      </c>
      <c r="Z602">
        <v>5.9517857142857143E-2</v>
      </c>
      <c r="AA602">
        <v>0.17855357142857145</v>
      </c>
      <c r="AB602">
        <v>0.26783035714285713</v>
      </c>
      <c r="AC602">
        <v>0</v>
      </c>
      <c r="AD602">
        <v>3.7337067040037337</v>
      </c>
      <c r="AE602">
        <v>5.6005600560055999</v>
      </c>
      <c r="AF602">
        <v>0</v>
      </c>
      <c r="AJ602">
        <v>601</v>
      </c>
      <c r="AK602">
        <f>SUBTOTAL(9,EffortOutcomesAG0[[#This Row],[Allocation]:[Iin]])</f>
        <v>10.173501879056953</v>
      </c>
      <c r="AL602" t="str">
        <f>EffortOutcomesAG0[[#This Row],[WARDS]]&amp;EffortOutcomesAG0[[#This Row],[Role]]&amp;EffortOutcomesAG0[[#This Row],[Shifts]]</f>
        <v>WATTCERT4NIGHT</v>
      </c>
    </row>
    <row r="603" spans="2:38" x14ac:dyDescent="0.25">
      <c r="B603" s="8">
        <f>IF(EffortOutcomesAG0[[#This Row],[Apn]]=0,10,LOG(EffortOutcomesAG0[[#This Row],[Apn]]))</f>
        <v>-0.74823145862600793</v>
      </c>
      <c r="C603" s="8">
        <f>IF(EffortOutcomesAG0[[#This Row],[Ein]]=0,10,LOG(EffortOutcomesAG0[[#This Row],[Ein]]))</f>
        <v>10</v>
      </c>
      <c r="D603" s="8">
        <f>IF(EffortOutcomesAG0[[#This Row],[Iin]]=0,10,LOG(EffortOutcomesAG0[[#This Row],[Iin]]))</f>
        <v>10</v>
      </c>
      <c r="E603" s="8">
        <f>Kx-EffortOutcomesAG0[[#This Row],[Xp]]</f>
        <v>0.74823145862600793</v>
      </c>
      <c r="F603" s="8">
        <f>Ky-EffortOutcomesAG0[[#This Row],[Yp]]</f>
        <v>-11</v>
      </c>
      <c r="G603" s="8">
        <f>Kz-EffortOutcomesAG0[[#This Row],[Zp]]</f>
        <v>-9</v>
      </c>
      <c r="H603" s="8">
        <f>EffortOutcomesAG0[[#This Row],[Kpy]]*KSc-EffortOutcomesAG0[[#This Row],[KPz]]*KSb</f>
        <v>20</v>
      </c>
      <c r="I603" s="8">
        <f>-1*(EffortOutcomesAG0[[#This Row],[KPx]]*KSc-EffortOutcomesAG0[[#This Row],[KPz]]*KSa)</f>
        <v>0.74823145862600793</v>
      </c>
      <c r="J603" s="8">
        <f>(EffortOutcomesAG0[[#This Row],[KPx]]*$C$2-EffortOutcomesAG0[[#This Row],[Kpy]]*KSa)</f>
        <v>7.4823145862600793</v>
      </c>
      <c r="K603" s="8">
        <f>EffortOutcomesAG0[[#This Row],[Kpy]]*KTc-EffortOutcomesAG0[[#This Row],[KPz]]*KTb</f>
        <v>2</v>
      </c>
      <c r="L603" s="8">
        <f>-1*(EffortOutcomesAG0[[#This Row],[KPx]]*KTc-EffortOutcomesAG0[[#This Row],[KPz]]*KTa)</f>
        <v>-17.251768541373991</v>
      </c>
      <c r="M603" s="8">
        <f>(EffortOutcomesAG0[[#This Row],[KPx]]*KTb-EffortOutcomesAG0[[#This Row],[Kpy]]*KTa)</f>
        <v>21.251768541373991</v>
      </c>
      <c r="N603" s="8">
        <f>-EffortOutcomesAG0[[#This Row],[Xp]]*a+EffortOutcomesAG0[[#This Row],[Yp]]*b+EffortOutcomesAG0[[#This Row],[Zp]]*c_</f>
        <v>40</v>
      </c>
      <c r="O603">
        <f>-IF(EffortOutcomesAG0[[#This Row],[Column2]]&gt;0,1,-1)*SQRT(EffortOutcomesAG0[[#This Row],[KPx''i]]^2+EffortOutcomesAG0[[#This Row],[KPx''j]]^2+EffortOutcomesAG0[[#This Row],[KPx''k]]^2)/Ksmag/Scale</f>
        <v>-15.108687598256804</v>
      </c>
      <c r="P603" s="9">
        <f>SQRT(EffortOutcomesAG0[[#This Row],[Kpy''i]]^2+EffortOutcomesAG0[[#This Row],[KPy''j]]^2+EffortOutcomesAG0[[#This Row],[KPy''k]]^2)/KTmag/Scale</f>
        <v>11.204620951057608</v>
      </c>
      <c r="Q6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3" s="14">
        <v>44910</v>
      </c>
      <c r="U603" s="9" t="s">
        <v>54</v>
      </c>
      <c r="V603" t="s">
        <v>74</v>
      </c>
      <c r="W603" t="s">
        <v>60</v>
      </c>
      <c r="X603">
        <v>0</v>
      </c>
      <c r="Y603">
        <v>0.33333333333333331</v>
      </c>
      <c r="Z603">
        <v>5.9517857142857143E-2</v>
      </c>
      <c r="AA603">
        <v>0.17855357142857145</v>
      </c>
      <c r="AB603">
        <v>0.26783035714285713</v>
      </c>
      <c r="AC603">
        <v>0</v>
      </c>
      <c r="AD603">
        <v>3.7337067040037337</v>
      </c>
      <c r="AE603">
        <v>5.6005600560055999</v>
      </c>
      <c r="AF603">
        <v>0</v>
      </c>
      <c r="AJ603">
        <v>602</v>
      </c>
      <c r="AK603">
        <f>SUBTOTAL(9,EffortOutcomesAG0[[#This Row],[Allocation]:[Iin]])</f>
        <v>10.173501879056953</v>
      </c>
      <c r="AL603" t="str">
        <f>EffortOutcomesAG0[[#This Row],[WARDS]]&amp;EffortOutcomesAG0[[#This Row],[Role]]&amp;EffortOutcomesAG0[[#This Row],[Shifts]]</f>
        <v>BANKCERT4NIGHT</v>
      </c>
    </row>
    <row r="604" spans="2:38" x14ac:dyDescent="0.25">
      <c r="B604" s="8">
        <f>IF(EffortOutcomesAG0[[#This Row],[Apn]]=0,10,LOG(EffortOutcomesAG0[[#This Row],[Apn]]))</f>
        <v>10</v>
      </c>
      <c r="C604" s="8">
        <f>IF(EffortOutcomesAG0[[#This Row],[Ein]]=0,10,LOG(EffortOutcomesAG0[[#This Row],[Ein]]))</f>
        <v>10</v>
      </c>
      <c r="D604" s="8">
        <f>IF(EffortOutcomesAG0[[#This Row],[Iin]]=0,10,LOG(EffortOutcomesAG0[[#This Row],[Iin]]))</f>
        <v>10</v>
      </c>
      <c r="E604" s="8">
        <f>Kx-EffortOutcomesAG0[[#This Row],[Xp]]</f>
        <v>-10</v>
      </c>
      <c r="F604" s="8">
        <f>Ky-EffortOutcomesAG0[[#This Row],[Yp]]</f>
        <v>-11</v>
      </c>
      <c r="G604" s="8">
        <f>Kz-EffortOutcomesAG0[[#This Row],[Zp]]</f>
        <v>-9</v>
      </c>
      <c r="H604" s="8">
        <f>EffortOutcomesAG0[[#This Row],[Kpy]]*KSc-EffortOutcomesAG0[[#This Row],[KPz]]*KSb</f>
        <v>20</v>
      </c>
      <c r="I604" s="8">
        <f>-1*(EffortOutcomesAG0[[#This Row],[KPx]]*KSc-EffortOutcomesAG0[[#This Row],[KPz]]*KSa)</f>
        <v>-10</v>
      </c>
      <c r="J604" s="8">
        <f>(EffortOutcomesAG0[[#This Row],[KPx]]*$C$2-EffortOutcomesAG0[[#This Row],[Kpy]]*KSa)</f>
        <v>-100</v>
      </c>
      <c r="K604" s="8">
        <f>EffortOutcomesAG0[[#This Row],[Kpy]]*KTc-EffortOutcomesAG0[[#This Row],[KPz]]*KTb</f>
        <v>2</v>
      </c>
      <c r="L604" s="8">
        <f>-1*(EffortOutcomesAG0[[#This Row],[KPx]]*KTc-EffortOutcomesAG0[[#This Row],[KPz]]*KTa)</f>
        <v>-28</v>
      </c>
      <c r="M604" s="8">
        <f>(EffortOutcomesAG0[[#This Row],[KPx]]*KTb-EffortOutcomesAG0[[#This Row],[Kpy]]*KTa)</f>
        <v>32</v>
      </c>
      <c r="N604" s="8">
        <f>-EffortOutcomesAG0[[#This Row],[Xp]]*a+EffortOutcomesAG0[[#This Row],[Yp]]*b+EffortOutcomesAG0[[#This Row],[Zp]]*c_</f>
        <v>40</v>
      </c>
      <c r="O604">
        <f>-IF(EffortOutcomesAG0[[#This Row],[Column2]]&gt;0,1,-1)*SQRT(EffortOutcomesAG0[[#This Row],[KPx''i]]^2+EffortOutcomesAG0[[#This Row],[KPx''j]]^2+EffortOutcomesAG0[[#This Row],[KPx''k]]^2)/Ksmag/Scale</f>
        <v>-72.456883730947197</v>
      </c>
      <c r="P604" s="9">
        <f>SQRT(EffortOutcomesAG0[[#This Row],[Kpy''i]]^2+EffortOutcomesAG0[[#This Row],[KPy''j]]^2+EffortOutcomesAG0[[#This Row],[KPy''k]]^2)/KTmag/Scale</f>
        <v>17.37814719698277</v>
      </c>
      <c r="Q6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4" s="14">
        <v>44910</v>
      </c>
      <c r="U604" s="9" t="s">
        <v>76</v>
      </c>
      <c r="V604" t="s">
        <v>74</v>
      </c>
      <c r="W604" t="s">
        <v>60</v>
      </c>
      <c r="X604">
        <v>1</v>
      </c>
      <c r="Y604">
        <v>0</v>
      </c>
      <c r="Z604">
        <v>0</v>
      </c>
      <c r="AG604">
        <v>0</v>
      </c>
      <c r="AH604">
        <v>0</v>
      </c>
      <c r="AI604">
        <v>0</v>
      </c>
      <c r="AJ604">
        <v>603</v>
      </c>
      <c r="AK604">
        <f>SUBTOTAL(9,EffortOutcomesAG0[[#This Row],[Allocation]:[Iin]])</f>
        <v>1</v>
      </c>
      <c r="AL604" t="str">
        <f>EffortOutcomesAG0[[#This Row],[WARDS]]&amp;EffortOutcomesAG0[[#This Row],[Role]]&amp;EffortOutcomesAG0[[#This Row],[Shifts]]</f>
        <v>OtherCERT4NIGHT</v>
      </c>
    </row>
    <row r="605" spans="2:38" x14ac:dyDescent="0.25">
      <c r="B605" s="8">
        <f>IF(EffortOutcomesAG0[[#This Row],[Apn]]=0,10,LOG(EffortOutcomesAG0[[#This Row],[Apn]]))</f>
        <v>-0.74823145862600793</v>
      </c>
      <c r="C605" s="8">
        <f>IF(EffortOutcomesAG0[[#This Row],[Ein]]=0,10,LOG(EffortOutcomesAG0[[#This Row],[Ein]]))</f>
        <v>10</v>
      </c>
      <c r="D605" s="8">
        <f>IF(EffortOutcomesAG0[[#This Row],[Iin]]=0,10,LOG(EffortOutcomesAG0[[#This Row],[Iin]]))</f>
        <v>10</v>
      </c>
      <c r="E605" s="8">
        <f>Kx-EffortOutcomesAG0[[#This Row],[Xp]]</f>
        <v>0.74823145862600793</v>
      </c>
      <c r="F605" s="8">
        <f>Ky-EffortOutcomesAG0[[#This Row],[Yp]]</f>
        <v>-11</v>
      </c>
      <c r="G605" s="8">
        <f>Kz-EffortOutcomesAG0[[#This Row],[Zp]]</f>
        <v>-9</v>
      </c>
      <c r="H605" s="8">
        <f>EffortOutcomesAG0[[#This Row],[Kpy]]*KSc-EffortOutcomesAG0[[#This Row],[KPz]]*KSb</f>
        <v>20</v>
      </c>
      <c r="I605" s="8">
        <f>-1*(EffortOutcomesAG0[[#This Row],[KPx]]*KSc-EffortOutcomesAG0[[#This Row],[KPz]]*KSa)</f>
        <v>0.74823145862600793</v>
      </c>
      <c r="J605" s="8">
        <f>(EffortOutcomesAG0[[#This Row],[KPx]]*$C$2-EffortOutcomesAG0[[#This Row],[Kpy]]*KSa)</f>
        <v>7.4823145862600793</v>
      </c>
      <c r="K605" s="8">
        <f>EffortOutcomesAG0[[#This Row],[Kpy]]*KTc-EffortOutcomesAG0[[#This Row],[KPz]]*KTb</f>
        <v>2</v>
      </c>
      <c r="L605" s="8">
        <f>-1*(EffortOutcomesAG0[[#This Row],[KPx]]*KTc-EffortOutcomesAG0[[#This Row],[KPz]]*KTa)</f>
        <v>-17.251768541373991</v>
      </c>
      <c r="M605" s="8">
        <f>(EffortOutcomesAG0[[#This Row],[KPx]]*KTb-EffortOutcomesAG0[[#This Row],[Kpy]]*KTa)</f>
        <v>21.251768541373991</v>
      </c>
      <c r="N605" s="8">
        <f>-EffortOutcomesAG0[[#This Row],[Xp]]*a+EffortOutcomesAG0[[#This Row],[Yp]]*b+EffortOutcomesAG0[[#This Row],[Zp]]*c_</f>
        <v>40</v>
      </c>
      <c r="O605">
        <f>-IF(EffortOutcomesAG0[[#This Row],[Column2]]&gt;0,1,-1)*SQRT(EffortOutcomesAG0[[#This Row],[KPx''i]]^2+EffortOutcomesAG0[[#This Row],[KPx''j]]^2+EffortOutcomesAG0[[#This Row],[KPx''k]]^2)/Ksmag/Scale</f>
        <v>-15.108687598256804</v>
      </c>
      <c r="P605" s="9">
        <f>SQRT(EffortOutcomesAG0[[#This Row],[Kpy''i]]^2+EffortOutcomesAG0[[#This Row],[KPy''j]]^2+EffortOutcomesAG0[[#This Row],[KPy''k]]^2)/KTmag/Scale</f>
        <v>11.204620951057608</v>
      </c>
      <c r="Q6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5" s="14">
        <v>44910</v>
      </c>
      <c r="U605" s="9" t="s">
        <v>58</v>
      </c>
      <c r="V605" t="s">
        <v>74</v>
      </c>
      <c r="W605" t="s">
        <v>60</v>
      </c>
      <c r="X605">
        <v>0</v>
      </c>
      <c r="Y605">
        <v>0.33333333333333331</v>
      </c>
      <c r="Z605">
        <v>5.9517857142857143E-2</v>
      </c>
      <c r="AA605">
        <v>0.17855357142857145</v>
      </c>
      <c r="AB605">
        <v>0.26783035714285713</v>
      </c>
      <c r="AC605">
        <v>0</v>
      </c>
      <c r="AD605">
        <v>3.7337067040037337</v>
      </c>
      <c r="AE605">
        <v>5.6005600560055999</v>
      </c>
      <c r="AF605">
        <v>0</v>
      </c>
      <c r="AJ605">
        <v>604</v>
      </c>
      <c r="AK605">
        <f>SUBTOTAL(9,EffortOutcomesAG0[[#This Row],[Allocation]:[Iin]])</f>
        <v>10.173501879056953</v>
      </c>
      <c r="AL605" t="str">
        <f>EffortOutcomesAG0[[#This Row],[WARDS]]&amp;EffortOutcomesAG0[[#This Row],[Role]]&amp;EffortOutcomesAG0[[#This Row],[Shifts]]</f>
        <v>WARACERT4NIGHT</v>
      </c>
    </row>
    <row r="606" spans="2:38" x14ac:dyDescent="0.25">
      <c r="B606" s="8">
        <f>IF(EffortOutcomesAG0[[#This Row],[Apn]]=0,10,LOG(EffortOutcomesAG0[[#This Row],[Apn]]))</f>
        <v>10</v>
      </c>
      <c r="C606" s="8">
        <f>IF(EffortOutcomesAG0[[#This Row],[Ein]]=0,10,LOG(EffortOutcomesAG0[[#This Row],[Ein]]))</f>
        <v>10</v>
      </c>
      <c r="D606" s="8">
        <f>IF(EffortOutcomesAG0[[#This Row],[Iin]]=0,10,LOG(EffortOutcomesAG0[[#This Row],[Iin]]))</f>
        <v>10</v>
      </c>
      <c r="E606" s="8">
        <f>Kx-EffortOutcomesAG0[[#This Row],[Xp]]</f>
        <v>-10</v>
      </c>
      <c r="F606" s="8">
        <f>Ky-EffortOutcomesAG0[[#This Row],[Yp]]</f>
        <v>-11</v>
      </c>
      <c r="G606" s="8">
        <f>Kz-EffortOutcomesAG0[[#This Row],[Zp]]</f>
        <v>-9</v>
      </c>
      <c r="H606" s="8">
        <f>EffortOutcomesAG0[[#This Row],[Kpy]]*KSc-EffortOutcomesAG0[[#This Row],[KPz]]*KSb</f>
        <v>20</v>
      </c>
      <c r="I606" s="8">
        <f>-1*(EffortOutcomesAG0[[#This Row],[KPx]]*KSc-EffortOutcomesAG0[[#This Row],[KPz]]*KSa)</f>
        <v>-10</v>
      </c>
      <c r="J606" s="8">
        <f>(EffortOutcomesAG0[[#This Row],[KPx]]*$C$2-EffortOutcomesAG0[[#This Row],[Kpy]]*KSa)</f>
        <v>-100</v>
      </c>
      <c r="K606" s="8">
        <f>EffortOutcomesAG0[[#This Row],[Kpy]]*KTc-EffortOutcomesAG0[[#This Row],[KPz]]*KTb</f>
        <v>2</v>
      </c>
      <c r="L606" s="8">
        <f>-1*(EffortOutcomesAG0[[#This Row],[KPx]]*KTc-EffortOutcomesAG0[[#This Row],[KPz]]*KTa)</f>
        <v>-28</v>
      </c>
      <c r="M606" s="8">
        <f>(EffortOutcomesAG0[[#This Row],[KPx]]*KTb-EffortOutcomesAG0[[#This Row],[Kpy]]*KTa)</f>
        <v>32</v>
      </c>
      <c r="N606" s="8">
        <f>-EffortOutcomesAG0[[#This Row],[Xp]]*a+EffortOutcomesAG0[[#This Row],[Yp]]*b+EffortOutcomesAG0[[#This Row],[Zp]]*c_</f>
        <v>40</v>
      </c>
      <c r="O606">
        <f>-IF(EffortOutcomesAG0[[#This Row],[Column2]]&gt;0,1,-1)*SQRT(EffortOutcomesAG0[[#This Row],[KPx''i]]^2+EffortOutcomesAG0[[#This Row],[KPx''j]]^2+EffortOutcomesAG0[[#This Row],[KPx''k]]^2)/Ksmag/Scale</f>
        <v>-72.456883730947197</v>
      </c>
      <c r="P606" s="9">
        <f>SQRT(EffortOutcomesAG0[[#This Row],[Kpy''i]]^2+EffortOutcomesAG0[[#This Row],[KPy''j]]^2+EffortOutcomesAG0[[#This Row],[KPy''k]]^2)/KTmag/Scale</f>
        <v>17.37814719698277</v>
      </c>
      <c r="Q6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6" s="14">
        <v>44911</v>
      </c>
      <c r="U606" s="9" t="s">
        <v>76</v>
      </c>
      <c r="V606" t="s">
        <v>74</v>
      </c>
      <c r="W606" t="s">
        <v>60</v>
      </c>
      <c r="X606">
        <v>1</v>
      </c>
      <c r="Y606">
        <v>0</v>
      </c>
      <c r="Z606">
        <v>0</v>
      </c>
      <c r="AG606">
        <v>0</v>
      </c>
      <c r="AH606">
        <v>0</v>
      </c>
      <c r="AI606">
        <v>0</v>
      </c>
      <c r="AJ606">
        <v>605</v>
      </c>
      <c r="AK606">
        <f>SUBTOTAL(9,EffortOutcomesAG0[[#This Row],[Allocation]:[Iin]])</f>
        <v>1</v>
      </c>
      <c r="AL606" t="str">
        <f>EffortOutcomesAG0[[#This Row],[WARDS]]&amp;EffortOutcomesAG0[[#This Row],[Role]]&amp;EffortOutcomesAG0[[#This Row],[Shifts]]</f>
        <v>OtherCERT4NIGHT</v>
      </c>
    </row>
    <row r="607" spans="2:38" x14ac:dyDescent="0.25">
      <c r="B607" s="8">
        <f>IF(EffortOutcomesAG0[[#This Row],[Apn]]=0,10,LOG(EffortOutcomesAG0[[#This Row],[Apn]]))</f>
        <v>-0.27111020390634549</v>
      </c>
      <c r="C607" s="8">
        <f>IF(EffortOutcomesAG0[[#This Row],[Ein]]=0,10,LOG(EffortOutcomesAG0[[#This Row],[Ein]]))</f>
        <v>10</v>
      </c>
      <c r="D607" s="8">
        <f>IF(EffortOutcomesAG0[[#This Row],[Iin]]=0,10,LOG(EffortOutcomesAG0[[#This Row],[Iin]]))</f>
        <v>10</v>
      </c>
      <c r="E607" s="8">
        <f>Kx-EffortOutcomesAG0[[#This Row],[Xp]]</f>
        <v>0.27111020390634549</v>
      </c>
      <c r="F607" s="8">
        <f>Ky-EffortOutcomesAG0[[#This Row],[Yp]]</f>
        <v>-11</v>
      </c>
      <c r="G607" s="8">
        <f>Kz-EffortOutcomesAG0[[#This Row],[Zp]]</f>
        <v>-9</v>
      </c>
      <c r="H607" s="8">
        <f>EffortOutcomesAG0[[#This Row],[Kpy]]*KSc-EffortOutcomesAG0[[#This Row],[KPz]]*KSb</f>
        <v>20</v>
      </c>
      <c r="I607" s="8">
        <f>-1*(EffortOutcomesAG0[[#This Row],[KPx]]*KSc-EffortOutcomesAG0[[#This Row],[KPz]]*KSa)</f>
        <v>0.27111020390634549</v>
      </c>
      <c r="J607" s="8">
        <f>(EffortOutcomesAG0[[#This Row],[KPx]]*$C$2-EffortOutcomesAG0[[#This Row],[Kpy]]*KSa)</f>
        <v>2.711102039063455</v>
      </c>
      <c r="K607" s="8">
        <f>EffortOutcomesAG0[[#This Row],[Kpy]]*KTc-EffortOutcomesAG0[[#This Row],[KPz]]*KTb</f>
        <v>2</v>
      </c>
      <c r="L607" s="8">
        <f>-1*(EffortOutcomesAG0[[#This Row],[KPx]]*KTc-EffortOutcomesAG0[[#This Row],[KPz]]*KTa)</f>
        <v>-17.728889796093654</v>
      </c>
      <c r="M607" s="8">
        <f>(EffortOutcomesAG0[[#This Row],[KPx]]*KTb-EffortOutcomesAG0[[#This Row],[Kpy]]*KTa)</f>
        <v>21.728889796093654</v>
      </c>
      <c r="N607" s="8">
        <f>-EffortOutcomesAG0[[#This Row],[Xp]]*a+EffortOutcomesAG0[[#This Row],[Yp]]*b+EffortOutcomesAG0[[#This Row],[Zp]]*c_</f>
        <v>40</v>
      </c>
      <c r="O607">
        <f>-IF(EffortOutcomesAG0[[#This Row],[Column2]]&gt;0,1,-1)*SQRT(EffortOutcomesAG0[[#This Row],[KPx''i]]^2+EffortOutcomesAG0[[#This Row],[KPx''j]]^2+EffortOutcomesAG0[[#This Row],[KPx''k]]^2)/Ksmag/Scale</f>
        <v>-14.272763835516864</v>
      </c>
      <c r="P607" s="9">
        <f>SQRT(EffortOutcomesAG0[[#This Row],[Kpy''i]]^2+EffortOutcomesAG0[[#This Row],[KPy''j]]^2+EffortOutcomesAG0[[#This Row],[KPy''k]]^2)/KTmag/Scale</f>
        <v>11.477936698820749</v>
      </c>
      <c r="Q6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7" s="14">
        <v>44911</v>
      </c>
      <c r="U607" s="9" t="s">
        <v>54</v>
      </c>
      <c r="V607" t="s">
        <v>74</v>
      </c>
      <c r="W607" t="s">
        <v>60</v>
      </c>
      <c r="X607">
        <v>0</v>
      </c>
      <c r="Y607">
        <v>0.33333333333333331</v>
      </c>
      <c r="Z607">
        <v>0.17855357142857142</v>
      </c>
      <c r="AA607">
        <v>0.53566071428571427</v>
      </c>
      <c r="AB607">
        <v>0.80349107142857146</v>
      </c>
      <c r="AC607">
        <v>0</v>
      </c>
      <c r="AD607">
        <v>1.244568901334578</v>
      </c>
      <c r="AE607">
        <v>1.8668533520018669</v>
      </c>
      <c r="AF607">
        <v>0</v>
      </c>
      <c r="AJ607">
        <v>606</v>
      </c>
      <c r="AK607">
        <f>SUBTOTAL(9,EffortOutcomesAG0[[#This Row],[Allocation]:[Iin]])</f>
        <v>4.9624609438126353</v>
      </c>
      <c r="AL607" t="str">
        <f>EffortOutcomesAG0[[#This Row],[WARDS]]&amp;EffortOutcomesAG0[[#This Row],[Role]]&amp;EffortOutcomesAG0[[#This Row],[Shifts]]</f>
        <v>BANKCERT4NIGHT</v>
      </c>
    </row>
    <row r="608" spans="2:38" x14ac:dyDescent="0.25">
      <c r="B608" s="8">
        <f>IF(EffortOutcomesAG0[[#This Row],[Apn]]=0,10,LOG(EffortOutcomesAG0[[#This Row],[Apn]]))</f>
        <v>-0.27111020390634549</v>
      </c>
      <c r="C608" s="8">
        <f>IF(EffortOutcomesAG0[[#This Row],[Ein]]=0,10,LOG(EffortOutcomesAG0[[#This Row],[Ein]]))</f>
        <v>10</v>
      </c>
      <c r="D608" s="8">
        <f>IF(EffortOutcomesAG0[[#This Row],[Iin]]=0,10,LOG(EffortOutcomesAG0[[#This Row],[Iin]]))</f>
        <v>10</v>
      </c>
      <c r="E608" s="8">
        <f>Kx-EffortOutcomesAG0[[#This Row],[Xp]]</f>
        <v>0.27111020390634549</v>
      </c>
      <c r="F608" s="8">
        <f>Ky-EffortOutcomesAG0[[#This Row],[Yp]]</f>
        <v>-11</v>
      </c>
      <c r="G608" s="8">
        <f>Kz-EffortOutcomesAG0[[#This Row],[Zp]]</f>
        <v>-9</v>
      </c>
      <c r="H608" s="8">
        <f>EffortOutcomesAG0[[#This Row],[Kpy]]*KSc-EffortOutcomesAG0[[#This Row],[KPz]]*KSb</f>
        <v>20</v>
      </c>
      <c r="I608" s="8">
        <f>-1*(EffortOutcomesAG0[[#This Row],[KPx]]*KSc-EffortOutcomesAG0[[#This Row],[KPz]]*KSa)</f>
        <v>0.27111020390634549</v>
      </c>
      <c r="J608" s="8">
        <f>(EffortOutcomesAG0[[#This Row],[KPx]]*$C$2-EffortOutcomesAG0[[#This Row],[Kpy]]*KSa)</f>
        <v>2.711102039063455</v>
      </c>
      <c r="K608" s="8">
        <f>EffortOutcomesAG0[[#This Row],[Kpy]]*KTc-EffortOutcomesAG0[[#This Row],[KPz]]*KTb</f>
        <v>2</v>
      </c>
      <c r="L608" s="8">
        <f>-1*(EffortOutcomesAG0[[#This Row],[KPx]]*KTc-EffortOutcomesAG0[[#This Row],[KPz]]*KTa)</f>
        <v>-17.728889796093654</v>
      </c>
      <c r="M608" s="8">
        <f>(EffortOutcomesAG0[[#This Row],[KPx]]*KTb-EffortOutcomesAG0[[#This Row],[Kpy]]*KTa)</f>
        <v>21.728889796093654</v>
      </c>
      <c r="N608" s="8">
        <f>-EffortOutcomesAG0[[#This Row],[Xp]]*a+EffortOutcomesAG0[[#This Row],[Yp]]*b+EffortOutcomesAG0[[#This Row],[Zp]]*c_</f>
        <v>40</v>
      </c>
      <c r="O608">
        <f>-IF(EffortOutcomesAG0[[#This Row],[Column2]]&gt;0,1,-1)*SQRT(EffortOutcomesAG0[[#This Row],[KPx''i]]^2+EffortOutcomesAG0[[#This Row],[KPx''j]]^2+EffortOutcomesAG0[[#This Row],[KPx''k]]^2)/Ksmag/Scale</f>
        <v>-14.272763835516864</v>
      </c>
      <c r="P608" s="9">
        <f>SQRT(EffortOutcomesAG0[[#This Row],[Kpy''i]]^2+EffortOutcomesAG0[[#This Row],[KPy''j]]^2+EffortOutcomesAG0[[#This Row],[KPy''k]]^2)/KTmag/Scale</f>
        <v>11.477936698820749</v>
      </c>
      <c r="Q6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8" s="14">
        <v>44911</v>
      </c>
      <c r="U608" s="9" t="s">
        <v>57</v>
      </c>
      <c r="V608" t="s">
        <v>74</v>
      </c>
      <c r="W608" t="s">
        <v>60</v>
      </c>
      <c r="X608">
        <v>0</v>
      </c>
      <c r="Y608">
        <v>0.33333333333333331</v>
      </c>
      <c r="Z608">
        <v>0.17855357142857142</v>
      </c>
      <c r="AA608">
        <v>0.53566071428571427</v>
      </c>
      <c r="AB608">
        <v>0.80349107142857146</v>
      </c>
      <c r="AC608">
        <v>0</v>
      </c>
      <c r="AD608">
        <v>1.244568901334578</v>
      </c>
      <c r="AE608">
        <v>1.8668533520018669</v>
      </c>
      <c r="AF608">
        <v>0</v>
      </c>
      <c r="AJ608">
        <v>607</v>
      </c>
      <c r="AK608">
        <f>SUBTOTAL(9,EffortOutcomesAG0[[#This Row],[Allocation]:[Iin]])</f>
        <v>4.9624609438126353</v>
      </c>
      <c r="AL608" t="str">
        <f>EffortOutcomesAG0[[#This Row],[WARDS]]&amp;EffortOutcomesAG0[[#This Row],[Role]]&amp;EffortOutcomesAG0[[#This Row],[Shifts]]</f>
        <v>WATTCERT4NIGHT</v>
      </c>
    </row>
    <row r="609" spans="2:38" x14ac:dyDescent="0.25">
      <c r="B609" s="8">
        <f>IF(EffortOutcomesAG0[[#This Row],[Apn]]=0,10,LOG(EffortOutcomesAG0[[#This Row],[Apn]]))</f>
        <v>-0.27111020390634549</v>
      </c>
      <c r="C609" s="8">
        <f>IF(EffortOutcomesAG0[[#This Row],[Ein]]=0,10,LOG(EffortOutcomesAG0[[#This Row],[Ein]]))</f>
        <v>10</v>
      </c>
      <c r="D609" s="8">
        <f>IF(EffortOutcomesAG0[[#This Row],[Iin]]=0,10,LOG(EffortOutcomesAG0[[#This Row],[Iin]]))</f>
        <v>10</v>
      </c>
      <c r="E609" s="8">
        <f>Kx-EffortOutcomesAG0[[#This Row],[Xp]]</f>
        <v>0.27111020390634549</v>
      </c>
      <c r="F609" s="8">
        <f>Ky-EffortOutcomesAG0[[#This Row],[Yp]]</f>
        <v>-11</v>
      </c>
      <c r="G609" s="8">
        <f>Kz-EffortOutcomesAG0[[#This Row],[Zp]]</f>
        <v>-9</v>
      </c>
      <c r="H609" s="8">
        <f>EffortOutcomesAG0[[#This Row],[Kpy]]*KSc-EffortOutcomesAG0[[#This Row],[KPz]]*KSb</f>
        <v>20</v>
      </c>
      <c r="I609" s="8">
        <f>-1*(EffortOutcomesAG0[[#This Row],[KPx]]*KSc-EffortOutcomesAG0[[#This Row],[KPz]]*KSa)</f>
        <v>0.27111020390634549</v>
      </c>
      <c r="J609" s="8">
        <f>(EffortOutcomesAG0[[#This Row],[KPx]]*$C$2-EffortOutcomesAG0[[#This Row],[Kpy]]*KSa)</f>
        <v>2.711102039063455</v>
      </c>
      <c r="K609" s="8">
        <f>EffortOutcomesAG0[[#This Row],[Kpy]]*KTc-EffortOutcomesAG0[[#This Row],[KPz]]*KTb</f>
        <v>2</v>
      </c>
      <c r="L609" s="8">
        <f>-1*(EffortOutcomesAG0[[#This Row],[KPx]]*KTc-EffortOutcomesAG0[[#This Row],[KPz]]*KTa)</f>
        <v>-17.728889796093654</v>
      </c>
      <c r="M609" s="8">
        <f>(EffortOutcomesAG0[[#This Row],[KPx]]*KTb-EffortOutcomesAG0[[#This Row],[Kpy]]*KTa)</f>
        <v>21.728889796093654</v>
      </c>
      <c r="N609" s="8">
        <f>-EffortOutcomesAG0[[#This Row],[Xp]]*a+EffortOutcomesAG0[[#This Row],[Yp]]*b+EffortOutcomesAG0[[#This Row],[Zp]]*c_</f>
        <v>40</v>
      </c>
      <c r="O609">
        <f>-IF(EffortOutcomesAG0[[#This Row],[Column2]]&gt;0,1,-1)*SQRT(EffortOutcomesAG0[[#This Row],[KPx''i]]^2+EffortOutcomesAG0[[#This Row],[KPx''j]]^2+EffortOutcomesAG0[[#This Row],[KPx''k]]^2)/Ksmag/Scale</f>
        <v>-14.272763835516864</v>
      </c>
      <c r="P609" s="9">
        <f>SQRT(EffortOutcomesAG0[[#This Row],[Kpy''i]]^2+EffortOutcomesAG0[[#This Row],[KPy''j]]^2+EffortOutcomesAG0[[#This Row],[KPy''k]]^2)/KTmag/Scale</f>
        <v>11.477936698820749</v>
      </c>
      <c r="Q6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9" s="14">
        <v>44911</v>
      </c>
      <c r="U609" s="9" t="s">
        <v>58</v>
      </c>
      <c r="V609" t="s">
        <v>74</v>
      </c>
      <c r="W609" t="s">
        <v>60</v>
      </c>
      <c r="X609">
        <v>0</v>
      </c>
      <c r="Y609">
        <v>0.33333333333333331</v>
      </c>
      <c r="Z609">
        <v>0.17855357142857142</v>
      </c>
      <c r="AA609">
        <v>0.53566071428571427</v>
      </c>
      <c r="AB609">
        <v>0.80349107142857146</v>
      </c>
      <c r="AC609">
        <v>0</v>
      </c>
      <c r="AD609">
        <v>1.244568901334578</v>
      </c>
      <c r="AE609">
        <v>1.8668533520018669</v>
      </c>
      <c r="AF609">
        <v>0</v>
      </c>
      <c r="AJ609">
        <v>608</v>
      </c>
      <c r="AK609">
        <f>SUBTOTAL(9,EffortOutcomesAG0[[#This Row],[Allocation]:[Iin]])</f>
        <v>4.9624609438126353</v>
      </c>
      <c r="AL609" t="str">
        <f>EffortOutcomesAG0[[#This Row],[WARDS]]&amp;EffortOutcomesAG0[[#This Row],[Role]]&amp;EffortOutcomesAG0[[#This Row],[Shifts]]</f>
        <v>WARACERT4NIGHT</v>
      </c>
    </row>
    <row r="610" spans="2:38" x14ac:dyDescent="0.25">
      <c r="B610" s="8">
        <f>IF(EffortOutcomesAG0[[#This Row],[Apn]]=0,10,LOG(EffortOutcomesAG0[[#This Row],[Apn]]))</f>
        <v>10</v>
      </c>
      <c r="C610" s="8">
        <f>IF(EffortOutcomesAG0[[#This Row],[Ein]]=0,10,LOG(EffortOutcomesAG0[[#This Row],[Ein]]))</f>
        <v>10</v>
      </c>
      <c r="D610" s="8">
        <f>IF(EffortOutcomesAG0[[#This Row],[Iin]]=0,10,LOG(EffortOutcomesAG0[[#This Row],[Iin]]))</f>
        <v>10</v>
      </c>
      <c r="E610" s="8">
        <f>Kx-EffortOutcomesAG0[[#This Row],[Xp]]</f>
        <v>-10</v>
      </c>
      <c r="F610" s="8">
        <f>Ky-EffortOutcomesAG0[[#This Row],[Yp]]</f>
        <v>-11</v>
      </c>
      <c r="G610" s="8">
        <f>Kz-EffortOutcomesAG0[[#This Row],[Zp]]</f>
        <v>-9</v>
      </c>
      <c r="H610" s="8">
        <f>EffortOutcomesAG0[[#This Row],[Kpy]]*KSc-EffortOutcomesAG0[[#This Row],[KPz]]*KSb</f>
        <v>20</v>
      </c>
      <c r="I610" s="8">
        <f>-1*(EffortOutcomesAG0[[#This Row],[KPx]]*KSc-EffortOutcomesAG0[[#This Row],[KPz]]*KSa)</f>
        <v>-10</v>
      </c>
      <c r="J610" s="8">
        <f>(EffortOutcomesAG0[[#This Row],[KPx]]*$C$2-EffortOutcomesAG0[[#This Row],[Kpy]]*KSa)</f>
        <v>-100</v>
      </c>
      <c r="K610" s="8">
        <f>EffortOutcomesAG0[[#This Row],[Kpy]]*KTc-EffortOutcomesAG0[[#This Row],[KPz]]*KTb</f>
        <v>2</v>
      </c>
      <c r="L610" s="8">
        <f>-1*(EffortOutcomesAG0[[#This Row],[KPx]]*KTc-EffortOutcomesAG0[[#This Row],[KPz]]*KTa)</f>
        <v>-28</v>
      </c>
      <c r="M610" s="8">
        <f>(EffortOutcomesAG0[[#This Row],[KPx]]*KTb-EffortOutcomesAG0[[#This Row],[Kpy]]*KTa)</f>
        <v>32</v>
      </c>
      <c r="N610" s="8">
        <f>-EffortOutcomesAG0[[#This Row],[Xp]]*a+EffortOutcomesAG0[[#This Row],[Yp]]*b+EffortOutcomesAG0[[#This Row],[Zp]]*c_</f>
        <v>40</v>
      </c>
      <c r="O610">
        <f>-IF(EffortOutcomesAG0[[#This Row],[Column2]]&gt;0,1,-1)*SQRT(EffortOutcomesAG0[[#This Row],[KPx''i]]^2+EffortOutcomesAG0[[#This Row],[KPx''j]]^2+EffortOutcomesAG0[[#This Row],[KPx''k]]^2)/Ksmag/Scale</f>
        <v>-72.456883730947197</v>
      </c>
      <c r="P610" s="9">
        <f>SQRT(EffortOutcomesAG0[[#This Row],[Kpy''i]]^2+EffortOutcomesAG0[[#This Row],[KPy''j]]^2+EffortOutcomesAG0[[#This Row],[KPy''k]]^2)/KTmag/Scale</f>
        <v>17.37814719698277</v>
      </c>
      <c r="Q6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0" s="14">
        <v>44912</v>
      </c>
      <c r="U610" s="9" t="s">
        <v>76</v>
      </c>
      <c r="V610" t="s">
        <v>74</v>
      </c>
      <c r="W610" t="s">
        <v>60</v>
      </c>
      <c r="X610">
        <v>0</v>
      </c>
      <c r="Y610">
        <v>0</v>
      </c>
      <c r="Z610">
        <v>0</v>
      </c>
      <c r="AJ610">
        <v>609</v>
      </c>
      <c r="AK610">
        <f>SUBTOTAL(9,EffortOutcomesAG0[[#This Row],[Allocation]:[Iin]])</f>
        <v>0</v>
      </c>
      <c r="AL610" t="str">
        <f>EffortOutcomesAG0[[#This Row],[WARDS]]&amp;EffortOutcomesAG0[[#This Row],[Role]]&amp;EffortOutcomesAG0[[#This Row],[Shifts]]</f>
        <v>OtherCERT4NIGHT</v>
      </c>
    </row>
    <row r="611" spans="2:38" x14ac:dyDescent="0.25">
      <c r="B611" s="8">
        <f>IF(EffortOutcomesAG0[[#This Row],[Apn]]=0,10,LOG(EffortOutcomesAG0[[#This Row],[Apn]]))</f>
        <v>0.29316122653221716</v>
      </c>
      <c r="C611" s="8">
        <f>IF(EffortOutcomesAG0[[#This Row],[Ein]]=0,10,LOG(EffortOutcomesAG0[[#This Row],[Ein]]))</f>
        <v>10</v>
      </c>
      <c r="D611" s="8">
        <f>IF(EffortOutcomesAG0[[#This Row],[Iin]]=0,10,LOG(EffortOutcomesAG0[[#This Row],[Iin]]))</f>
        <v>10</v>
      </c>
      <c r="E611" s="8">
        <f>Kx-EffortOutcomesAG0[[#This Row],[Xp]]</f>
        <v>-0.29316122653221716</v>
      </c>
      <c r="F611" s="8">
        <f>Ky-EffortOutcomesAG0[[#This Row],[Yp]]</f>
        <v>-11</v>
      </c>
      <c r="G611" s="8">
        <f>Kz-EffortOutcomesAG0[[#This Row],[Zp]]</f>
        <v>-9</v>
      </c>
      <c r="H611" s="8">
        <f>EffortOutcomesAG0[[#This Row],[Kpy]]*KSc-EffortOutcomesAG0[[#This Row],[KPz]]*KSb</f>
        <v>20</v>
      </c>
      <c r="I611" s="8">
        <f>-1*(EffortOutcomesAG0[[#This Row],[KPx]]*KSc-EffortOutcomesAG0[[#This Row],[KPz]]*KSa)</f>
        <v>-0.29316122653221716</v>
      </c>
      <c r="J611" s="8">
        <f>(EffortOutcomesAG0[[#This Row],[KPx]]*$C$2-EffortOutcomesAG0[[#This Row],[Kpy]]*KSa)</f>
        <v>-2.9316122653221717</v>
      </c>
      <c r="K611" s="8">
        <f>EffortOutcomesAG0[[#This Row],[Kpy]]*KTc-EffortOutcomesAG0[[#This Row],[KPz]]*KTb</f>
        <v>2</v>
      </c>
      <c r="L611" s="8">
        <f>-1*(EffortOutcomesAG0[[#This Row],[KPx]]*KTc-EffortOutcomesAG0[[#This Row],[KPz]]*KTa)</f>
        <v>-18.293161226532217</v>
      </c>
      <c r="M611" s="8">
        <f>(EffortOutcomesAG0[[#This Row],[KPx]]*KTb-EffortOutcomesAG0[[#This Row],[Kpy]]*KTa)</f>
        <v>22.293161226532217</v>
      </c>
      <c r="N611" s="8">
        <f>-EffortOutcomesAG0[[#This Row],[Xp]]*a+EffortOutcomesAG0[[#This Row],[Yp]]*b+EffortOutcomesAG0[[#This Row],[Zp]]*c_</f>
        <v>40</v>
      </c>
      <c r="O611">
        <f>-IF(EffortOutcomesAG0[[#This Row],[Column2]]&gt;0,1,-1)*SQRT(EffortOutcomesAG0[[#This Row],[KPx''i]]^2+EffortOutcomesAG0[[#This Row],[KPx''j]]^2+EffortOutcomesAG0[[#This Row],[KPx''k]]^2)/Ksmag/Scale</f>
        <v>-14.294759423979984</v>
      </c>
      <c r="P611" s="9">
        <f>SQRT(EffortOutcomesAG0[[#This Row],[Kpy''i]]^2+EffortOutcomesAG0[[#This Row],[KPy''j]]^2+EffortOutcomesAG0[[#This Row],[KPy''k]]^2)/KTmag/Scale</f>
        <v>11.801304907594337</v>
      </c>
      <c r="Q6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1" s="14">
        <v>44912</v>
      </c>
      <c r="U611" s="9" t="s">
        <v>57</v>
      </c>
      <c r="V611" t="s">
        <v>74</v>
      </c>
      <c r="W611" t="s">
        <v>60</v>
      </c>
      <c r="X611">
        <v>0</v>
      </c>
      <c r="Y611">
        <v>0.33333333333333331</v>
      </c>
      <c r="Z611">
        <v>0.65469642857142862</v>
      </c>
      <c r="AA611">
        <v>1.964089285714286</v>
      </c>
      <c r="AB611">
        <v>2.9461339285714292</v>
      </c>
      <c r="AC611">
        <v>0</v>
      </c>
      <c r="AD611">
        <v>0.33942788218215753</v>
      </c>
      <c r="AE611">
        <v>0.50914182327323632</v>
      </c>
      <c r="AF611">
        <v>0</v>
      </c>
      <c r="AJ611">
        <v>610</v>
      </c>
      <c r="AK611">
        <f>SUBTOTAL(9,EffortOutcomesAG0[[#This Row],[Allocation]:[Iin]])</f>
        <v>6.7468226816458703</v>
      </c>
      <c r="AL611" t="str">
        <f>EffortOutcomesAG0[[#This Row],[WARDS]]&amp;EffortOutcomesAG0[[#This Row],[Role]]&amp;EffortOutcomesAG0[[#This Row],[Shifts]]</f>
        <v>WATTCERT4NIGHT</v>
      </c>
    </row>
    <row r="612" spans="2:38" x14ac:dyDescent="0.25">
      <c r="B612" s="8">
        <f>IF(EffortOutcomesAG0[[#This Row],[Apn]]=0,10,LOG(EffortOutcomesAG0[[#This Row],[Apn]]))</f>
        <v>0.29316122653221716</v>
      </c>
      <c r="C612" s="8">
        <f>IF(EffortOutcomesAG0[[#This Row],[Ein]]=0,10,LOG(EffortOutcomesAG0[[#This Row],[Ein]]))</f>
        <v>10</v>
      </c>
      <c r="D612" s="8">
        <f>IF(EffortOutcomesAG0[[#This Row],[Iin]]=0,10,LOG(EffortOutcomesAG0[[#This Row],[Iin]]))</f>
        <v>10</v>
      </c>
      <c r="E612" s="8">
        <f>Kx-EffortOutcomesAG0[[#This Row],[Xp]]</f>
        <v>-0.29316122653221716</v>
      </c>
      <c r="F612" s="8">
        <f>Ky-EffortOutcomesAG0[[#This Row],[Yp]]</f>
        <v>-11</v>
      </c>
      <c r="G612" s="8">
        <f>Kz-EffortOutcomesAG0[[#This Row],[Zp]]</f>
        <v>-9</v>
      </c>
      <c r="H612" s="8">
        <f>EffortOutcomesAG0[[#This Row],[Kpy]]*KSc-EffortOutcomesAG0[[#This Row],[KPz]]*KSb</f>
        <v>20</v>
      </c>
      <c r="I612" s="8">
        <f>-1*(EffortOutcomesAG0[[#This Row],[KPx]]*KSc-EffortOutcomesAG0[[#This Row],[KPz]]*KSa)</f>
        <v>-0.29316122653221716</v>
      </c>
      <c r="J612" s="8">
        <f>(EffortOutcomesAG0[[#This Row],[KPx]]*$C$2-EffortOutcomesAG0[[#This Row],[Kpy]]*KSa)</f>
        <v>-2.9316122653221717</v>
      </c>
      <c r="K612" s="8">
        <f>EffortOutcomesAG0[[#This Row],[Kpy]]*KTc-EffortOutcomesAG0[[#This Row],[KPz]]*KTb</f>
        <v>2</v>
      </c>
      <c r="L612" s="8">
        <f>-1*(EffortOutcomesAG0[[#This Row],[KPx]]*KTc-EffortOutcomesAG0[[#This Row],[KPz]]*KTa)</f>
        <v>-18.293161226532217</v>
      </c>
      <c r="M612" s="8">
        <f>(EffortOutcomesAG0[[#This Row],[KPx]]*KTb-EffortOutcomesAG0[[#This Row],[Kpy]]*KTa)</f>
        <v>22.293161226532217</v>
      </c>
      <c r="N612" s="8">
        <f>-EffortOutcomesAG0[[#This Row],[Xp]]*a+EffortOutcomesAG0[[#This Row],[Yp]]*b+EffortOutcomesAG0[[#This Row],[Zp]]*c_</f>
        <v>40</v>
      </c>
      <c r="O612">
        <f>-IF(EffortOutcomesAG0[[#This Row],[Column2]]&gt;0,1,-1)*SQRT(EffortOutcomesAG0[[#This Row],[KPx''i]]^2+EffortOutcomesAG0[[#This Row],[KPx''j]]^2+EffortOutcomesAG0[[#This Row],[KPx''k]]^2)/Ksmag/Scale</f>
        <v>-14.294759423979984</v>
      </c>
      <c r="P612" s="9">
        <f>SQRT(EffortOutcomesAG0[[#This Row],[Kpy''i]]^2+EffortOutcomesAG0[[#This Row],[KPy''j]]^2+EffortOutcomesAG0[[#This Row],[KPy''k]]^2)/KTmag/Scale</f>
        <v>11.801304907594337</v>
      </c>
      <c r="Q6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2" s="14">
        <v>44912</v>
      </c>
      <c r="U612" s="9" t="s">
        <v>58</v>
      </c>
      <c r="V612" t="s">
        <v>74</v>
      </c>
      <c r="W612" t="s">
        <v>60</v>
      </c>
      <c r="X612">
        <v>0</v>
      </c>
      <c r="Y612">
        <v>0.33333333333333331</v>
      </c>
      <c r="Z612">
        <v>0.65469642857142862</v>
      </c>
      <c r="AA612">
        <v>1.964089285714286</v>
      </c>
      <c r="AB612">
        <v>2.9461339285714292</v>
      </c>
      <c r="AC612">
        <v>0</v>
      </c>
      <c r="AD612">
        <v>0.33942788218215753</v>
      </c>
      <c r="AE612">
        <v>0.50914182327323632</v>
      </c>
      <c r="AF612">
        <v>0</v>
      </c>
      <c r="AJ612">
        <v>611</v>
      </c>
      <c r="AK612">
        <f>SUBTOTAL(9,EffortOutcomesAG0[[#This Row],[Allocation]:[Iin]])</f>
        <v>6.7468226816458703</v>
      </c>
      <c r="AL612" t="str">
        <f>EffortOutcomesAG0[[#This Row],[WARDS]]&amp;EffortOutcomesAG0[[#This Row],[Role]]&amp;EffortOutcomesAG0[[#This Row],[Shifts]]</f>
        <v>WARACERT4NIGHT</v>
      </c>
    </row>
    <row r="613" spans="2:38" x14ac:dyDescent="0.25">
      <c r="B613" s="8">
        <f>IF(EffortOutcomesAG0[[#This Row],[Apn]]=0,10,LOG(EffortOutcomesAG0[[#This Row],[Apn]]))</f>
        <v>0.29316122653221716</v>
      </c>
      <c r="C613" s="8">
        <f>IF(EffortOutcomesAG0[[#This Row],[Ein]]=0,10,LOG(EffortOutcomesAG0[[#This Row],[Ein]]))</f>
        <v>10</v>
      </c>
      <c r="D613" s="8">
        <f>IF(EffortOutcomesAG0[[#This Row],[Iin]]=0,10,LOG(EffortOutcomesAG0[[#This Row],[Iin]]))</f>
        <v>10</v>
      </c>
      <c r="E613" s="8">
        <f>Kx-EffortOutcomesAG0[[#This Row],[Xp]]</f>
        <v>-0.29316122653221716</v>
      </c>
      <c r="F613" s="8">
        <f>Ky-EffortOutcomesAG0[[#This Row],[Yp]]</f>
        <v>-11</v>
      </c>
      <c r="G613" s="8">
        <f>Kz-EffortOutcomesAG0[[#This Row],[Zp]]</f>
        <v>-9</v>
      </c>
      <c r="H613" s="8">
        <f>EffortOutcomesAG0[[#This Row],[Kpy]]*KSc-EffortOutcomesAG0[[#This Row],[KPz]]*KSb</f>
        <v>20</v>
      </c>
      <c r="I613" s="8">
        <f>-1*(EffortOutcomesAG0[[#This Row],[KPx]]*KSc-EffortOutcomesAG0[[#This Row],[KPz]]*KSa)</f>
        <v>-0.29316122653221716</v>
      </c>
      <c r="J613" s="8">
        <f>(EffortOutcomesAG0[[#This Row],[KPx]]*$C$2-EffortOutcomesAG0[[#This Row],[Kpy]]*KSa)</f>
        <v>-2.9316122653221717</v>
      </c>
      <c r="K613" s="8">
        <f>EffortOutcomesAG0[[#This Row],[Kpy]]*KTc-EffortOutcomesAG0[[#This Row],[KPz]]*KTb</f>
        <v>2</v>
      </c>
      <c r="L613" s="8">
        <f>-1*(EffortOutcomesAG0[[#This Row],[KPx]]*KTc-EffortOutcomesAG0[[#This Row],[KPz]]*KTa)</f>
        <v>-18.293161226532217</v>
      </c>
      <c r="M613" s="8">
        <f>(EffortOutcomesAG0[[#This Row],[KPx]]*KTb-EffortOutcomesAG0[[#This Row],[Kpy]]*KTa)</f>
        <v>22.293161226532217</v>
      </c>
      <c r="N613" s="8">
        <f>-EffortOutcomesAG0[[#This Row],[Xp]]*a+EffortOutcomesAG0[[#This Row],[Yp]]*b+EffortOutcomesAG0[[#This Row],[Zp]]*c_</f>
        <v>40</v>
      </c>
      <c r="O613">
        <f>-IF(EffortOutcomesAG0[[#This Row],[Column2]]&gt;0,1,-1)*SQRT(EffortOutcomesAG0[[#This Row],[KPx''i]]^2+EffortOutcomesAG0[[#This Row],[KPx''j]]^2+EffortOutcomesAG0[[#This Row],[KPx''k]]^2)/Ksmag/Scale</f>
        <v>-14.294759423979984</v>
      </c>
      <c r="P613" s="9">
        <f>SQRT(EffortOutcomesAG0[[#This Row],[Kpy''i]]^2+EffortOutcomesAG0[[#This Row],[KPy''j]]^2+EffortOutcomesAG0[[#This Row],[KPy''k]]^2)/KTmag/Scale</f>
        <v>11.801304907594337</v>
      </c>
      <c r="Q6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3" s="14">
        <v>44912</v>
      </c>
      <c r="U613" s="9" t="s">
        <v>54</v>
      </c>
      <c r="V613" t="s">
        <v>74</v>
      </c>
      <c r="W613" t="s">
        <v>60</v>
      </c>
      <c r="X613">
        <v>0</v>
      </c>
      <c r="Y613">
        <v>0.33333333333333331</v>
      </c>
      <c r="Z613">
        <v>0.65469642857142862</v>
      </c>
      <c r="AA613">
        <v>1.964089285714286</v>
      </c>
      <c r="AB613">
        <v>2.9461339285714292</v>
      </c>
      <c r="AC613">
        <v>0</v>
      </c>
      <c r="AD613">
        <v>0.33942788218215753</v>
      </c>
      <c r="AE613">
        <v>0.50914182327323632</v>
      </c>
      <c r="AF613">
        <v>0</v>
      </c>
      <c r="AJ613">
        <v>612</v>
      </c>
      <c r="AK613">
        <f>SUBTOTAL(9,EffortOutcomesAG0[[#This Row],[Allocation]:[Iin]])</f>
        <v>6.7468226816458703</v>
      </c>
      <c r="AL613" t="str">
        <f>EffortOutcomesAG0[[#This Row],[WARDS]]&amp;EffortOutcomesAG0[[#This Row],[Role]]&amp;EffortOutcomesAG0[[#This Row],[Shifts]]</f>
        <v>BANKCERT4NIGHT</v>
      </c>
    </row>
    <row r="614" spans="2:38" x14ac:dyDescent="0.25">
      <c r="B614" s="8">
        <f>IF(EffortOutcomesAG0[[#This Row],[Apn]]=0,10,LOG(EffortOutcomesAG0[[#This Row],[Apn]]))</f>
        <v>-0.74823145862600793</v>
      </c>
      <c r="C614" s="8">
        <f>IF(EffortOutcomesAG0[[#This Row],[Ein]]=0,10,LOG(EffortOutcomesAG0[[#This Row],[Ein]]))</f>
        <v>10</v>
      </c>
      <c r="D614" s="8">
        <f>IF(EffortOutcomesAG0[[#This Row],[Iin]]=0,10,LOG(EffortOutcomesAG0[[#This Row],[Iin]]))</f>
        <v>10</v>
      </c>
      <c r="E614" s="8">
        <f>Kx-EffortOutcomesAG0[[#This Row],[Xp]]</f>
        <v>0.74823145862600793</v>
      </c>
      <c r="F614" s="8">
        <f>Ky-EffortOutcomesAG0[[#This Row],[Yp]]</f>
        <v>-11</v>
      </c>
      <c r="G614" s="8">
        <f>Kz-EffortOutcomesAG0[[#This Row],[Zp]]</f>
        <v>-9</v>
      </c>
      <c r="H614" s="8">
        <f>EffortOutcomesAG0[[#This Row],[Kpy]]*KSc-EffortOutcomesAG0[[#This Row],[KPz]]*KSb</f>
        <v>20</v>
      </c>
      <c r="I614" s="8">
        <f>-1*(EffortOutcomesAG0[[#This Row],[KPx]]*KSc-EffortOutcomesAG0[[#This Row],[KPz]]*KSa)</f>
        <v>0.74823145862600793</v>
      </c>
      <c r="J614" s="8">
        <f>(EffortOutcomesAG0[[#This Row],[KPx]]*$C$2-EffortOutcomesAG0[[#This Row],[Kpy]]*KSa)</f>
        <v>7.4823145862600793</v>
      </c>
      <c r="K614" s="8">
        <f>EffortOutcomesAG0[[#This Row],[Kpy]]*KTc-EffortOutcomesAG0[[#This Row],[KPz]]*KTb</f>
        <v>2</v>
      </c>
      <c r="L614" s="8">
        <f>-1*(EffortOutcomesAG0[[#This Row],[KPx]]*KTc-EffortOutcomesAG0[[#This Row],[KPz]]*KTa)</f>
        <v>-17.251768541373991</v>
      </c>
      <c r="M614" s="8">
        <f>(EffortOutcomesAG0[[#This Row],[KPx]]*KTb-EffortOutcomesAG0[[#This Row],[Kpy]]*KTa)</f>
        <v>21.251768541373991</v>
      </c>
      <c r="N614" s="8">
        <f>-EffortOutcomesAG0[[#This Row],[Xp]]*a+EffortOutcomesAG0[[#This Row],[Yp]]*b+EffortOutcomesAG0[[#This Row],[Zp]]*c_</f>
        <v>40</v>
      </c>
      <c r="O614">
        <f>-IF(EffortOutcomesAG0[[#This Row],[Column2]]&gt;0,1,-1)*SQRT(EffortOutcomesAG0[[#This Row],[KPx''i]]^2+EffortOutcomesAG0[[#This Row],[KPx''j]]^2+EffortOutcomesAG0[[#This Row],[KPx''k]]^2)/Ksmag/Scale</f>
        <v>-15.108687598256804</v>
      </c>
      <c r="P614" s="9">
        <f>SQRT(EffortOutcomesAG0[[#This Row],[Kpy''i]]^2+EffortOutcomesAG0[[#This Row],[KPy''j]]^2+EffortOutcomesAG0[[#This Row],[KPy''k]]^2)/KTmag/Scale</f>
        <v>11.204620951057608</v>
      </c>
      <c r="Q6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4" s="14">
        <v>44913</v>
      </c>
      <c r="U614" s="9" t="s">
        <v>58</v>
      </c>
      <c r="V614" t="s">
        <v>74</v>
      </c>
      <c r="W614" t="s">
        <v>60</v>
      </c>
      <c r="X614">
        <v>0</v>
      </c>
      <c r="Y614">
        <v>0.33333333333333331</v>
      </c>
      <c r="Z614">
        <v>5.9517857142857143E-2</v>
      </c>
      <c r="AA614">
        <v>0.17855357142857145</v>
      </c>
      <c r="AB614">
        <v>0.26783035714285713</v>
      </c>
      <c r="AC614">
        <v>0</v>
      </c>
      <c r="AD614">
        <v>3.7337067040037337</v>
      </c>
      <c r="AE614">
        <v>5.6005600560055999</v>
      </c>
      <c r="AF614">
        <v>0</v>
      </c>
      <c r="AJ614">
        <v>613</v>
      </c>
      <c r="AK614">
        <f>SUBTOTAL(9,EffortOutcomesAG0[[#This Row],[Allocation]:[Iin]])</f>
        <v>10.173501879056953</v>
      </c>
      <c r="AL614" t="str">
        <f>EffortOutcomesAG0[[#This Row],[WARDS]]&amp;EffortOutcomesAG0[[#This Row],[Role]]&amp;EffortOutcomesAG0[[#This Row],[Shifts]]</f>
        <v>WARACERT4NIGHT</v>
      </c>
    </row>
    <row r="615" spans="2:38" x14ac:dyDescent="0.25">
      <c r="B615" s="8">
        <f>IF(EffortOutcomesAG0[[#This Row],[Apn]]=0,10,LOG(EffortOutcomesAG0[[#This Row],[Apn]]))</f>
        <v>-0.74823145862600793</v>
      </c>
      <c r="C615" s="8">
        <f>IF(EffortOutcomesAG0[[#This Row],[Ein]]=0,10,LOG(EffortOutcomesAG0[[#This Row],[Ein]]))</f>
        <v>10</v>
      </c>
      <c r="D615" s="8">
        <f>IF(EffortOutcomesAG0[[#This Row],[Iin]]=0,10,LOG(EffortOutcomesAG0[[#This Row],[Iin]]))</f>
        <v>10</v>
      </c>
      <c r="E615" s="8">
        <f>Kx-EffortOutcomesAG0[[#This Row],[Xp]]</f>
        <v>0.74823145862600793</v>
      </c>
      <c r="F615" s="8">
        <f>Ky-EffortOutcomesAG0[[#This Row],[Yp]]</f>
        <v>-11</v>
      </c>
      <c r="G615" s="8">
        <f>Kz-EffortOutcomesAG0[[#This Row],[Zp]]</f>
        <v>-9</v>
      </c>
      <c r="H615" s="8">
        <f>EffortOutcomesAG0[[#This Row],[Kpy]]*KSc-EffortOutcomesAG0[[#This Row],[KPz]]*KSb</f>
        <v>20</v>
      </c>
      <c r="I615" s="8">
        <f>-1*(EffortOutcomesAG0[[#This Row],[KPx]]*KSc-EffortOutcomesAG0[[#This Row],[KPz]]*KSa)</f>
        <v>0.74823145862600793</v>
      </c>
      <c r="J615" s="8">
        <f>(EffortOutcomesAG0[[#This Row],[KPx]]*$C$2-EffortOutcomesAG0[[#This Row],[Kpy]]*KSa)</f>
        <v>7.4823145862600793</v>
      </c>
      <c r="K615" s="8">
        <f>EffortOutcomesAG0[[#This Row],[Kpy]]*KTc-EffortOutcomesAG0[[#This Row],[KPz]]*KTb</f>
        <v>2</v>
      </c>
      <c r="L615" s="8">
        <f>-1*(EffortOutcomesAG0[[#This Row],[KPx]]*KTc-EffortOutcomesAG0[[#This Row],[KPz]]*KTa)</f>
        <v>-17.251768541373991</v>
      </c>
      <c r="M615" s="8">
        <f>(EffortOutcomesAG0[[#This Row],[KPx]]*KTb-EffortOutcomesAG0[[#This Row],[Kpy]]*KTa)</f>
        <v>21.251768541373991</v>
      </c>
      <c r="N615" s="8">
        <f>-EffortOutcomesAG0[[#This Row],[Xp]]*a+EffortOutcomesAG0[[#This Row],[Yp]]*b+EffortOutcomesAG0[[#This Row],[Zp]]*c_</f>
        <v>40</v>
      </c>
      <c r="O615">
        <f>-IF(EffortOutcomesAG0[[#This Row],[Column2]]&gt;0,1,-1)*SQRT(EffortOutcomesAG0[[#This Row],[KPx''i]]^2+EffortOutcomesAG0[[#This Row],[KPx''j]]^2+EffortOutcomesAG0[[#This Row],[KPx''k]]^2)/Ksmag/Scale</f>
        <v>-15.108687598256804</v>
      </c>
      <c r="P615" s="9">
        <f>SQRT(EffortOutcomesAG0[[#This Row],[Kpy''i]]^2+EffortOutcomesAG0[[#This Row],[KPy''j]]^2+EffortOutcomesAG0[[#This Row],[KPy''k]]^2)/KTmag/Scale</f>
        <v>11.204620951057608</v>
      </c>
      <c r="Q6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5" s="14">
        <v>44913</v>
      </c>
      <c r="U615" s="9" t="s">
        <v>54</v>
      </c>
      <c r="V615" t="s">
        <v>74</v>
      </c>
      <c r="W615" t="s">
        <v>60</v>
      </c>
      <c r="X615">
        <v>0</v>
      </c>
      <c r="Y615">
        <v>0.33333333333333331</v>
      </c>
      <c r="Z615">
        <v>5.9517857142857143E-2</v>
      </c>
      <c r="AA615">
        <v>0.17855357142857145</v>
      </c>
      <c r="AB615">
        <v>0.26783035714285713</v>
      </c>
      <c r="AC615">
        <v>0</v>
      </c>
      <c r="AD615">
        <v>3.7337067040037337</v>
      </c>
      <c r="AE615">
        <v>5.6005600560055999</v>
      </c>
      <c r="AF615">
        <v>0</v>
      </c>
      <c r="AJ615">
        <v>614</v>
      </c>
      <c r="AK615">
        <f>SUBTOTAL(9,EffortOutcomesAG0[[#This Row],[Allocation]:[Iin]])</f>
        <v>10.173501879056953</v>
      </c>
      <c r="AL615" t="str">
        <f>EffortOutcomesAG0[[#This Row],[WARDS]]&amp;EffortOutcomesAG0[[#This Row],[Role]]&amp;EffortOutcomesAG0[[#This Row],[Shifts]]</f>
        <v>BANKCERT4NIGHT</v>
      </c>
    </row>
    <row r="616" spans="2:38" x14ac:dyDescent="0.25">
      <c r="B616" s="8">
        <f>IF(EffortOutcomesAG0[[#This Row],[Apn]]=0,10,LOG(EffortOutcomesAG0[[#This Row],[Apn]]))</f>
        <v>10</v>
      </c>
      <c r="C616" s="8">
        <f>IF(EffortOutcomesAG0[[#This Row],[Ein]]=0,10,LOG(EffortOutcomesAG0[[#This Row],[Ein]]))</f>
        <v>10</v>
      </c>
      <c r="D616" s="8">
        <f>IF(EffortOutcomesAG0[[#This Row],[Iin]]=0,10,LOG(EffortOutcomesAG0[[#This Row],[Iin]]))</f>
        <v>10</v>
      </c>
      <c r="E616" s="8">
        <f>Kx-EffortOutcomesAG0[[#This Row],[Xp]]</f>
        <v>-10</v>
      </c>
      <c r="F616" s="8">
        <f>Ky-EffortOutcomesAG0[[#This Row],[Yp]]</f>
        <v>-11</v>
      </c>
      <c r="G616" s="8">
        <f>Kz-EffortOutcomesAG0[[#This Row],[Zp]]</f>
        <v>-9</v>
      </c>
      <c r="H616" s="8">
        <f>EffortOutcomesAG0[[#This Row],[Kpy]]*KSc-EffortOutcomesAG0[[#This Row],[KPz]]*KSb</f>
        <v>20</v>
      </c>
      <c r="I616" s="8">
        <f>-1*(EffortOutcomesAG0[[#This Row],[KPx]]*KSc-EffortOutcomesAG0[[#This Row],[KPz]]*KSa)</f>
        <v>-10</v>
      </c>
      <c r="J616" s="8">
        <f>(EffortOutcomesAG0[[#This Row],[KPx]]*$C$2-EffortOutcomesAG0[[#This Row],[Kpy]]*KSa)</f>
        <v>-100</v>
      </c>
      <c r="K616" s="8">
        <f>EffortOutcomesAG0[[#This Row],[Kpy]]*KTc-EffortOutcomesAG0[[#This Row],[KPz]]*KTb</f>
        <v>2</v>
      </c>
      <c r="L616" s="8">
        <f>-1*(EffortOutcomesAG0[[#This Row],[KPx]]*KTc-EffortOutcomesAG0[[#This Row],[KPz]]*KTa)</f>
        <v>-28</v>
      </c>
      <c r="M616" s="8">
        <f>(EffortOutcomesAG0[[#This Row],[KPx]]*KTb-EffortOutcomesAG0[[#This Row],[Kpy]]*KTa)</f>
        <v>32</v>
      </c>
      <c r="N616" s="8">
        <f>-EffortOutcomesAG0[[#This Row],[Xp]]*a+EffortOutcomesAG0[[#This Row],[Yp]]*b+EffortOutcomesAG0[[#This Row],[Zp]]*c_</f>
        <v>40</v>
      </c>
      <c r="O616">
        <f>-IF(EffortOutcomesAG0[[#This Row],[Column2]]&gt;0,1,-1)*SQRT(EffortOutcomesAG0[[#This Row],[KPx''i]]^2+EffortOutcomesAG0[[#This Row],[KPx''j]]^2+EffortOutcomesAG0[[#This Row],[KPx''k]]^2)/Ksmag/Scale</f>
        <v>-72.456883730947197</v>
      </c>
      <c r="P616" s="9">
        <f>SQRT(EffortOutcomesAG0[[#This Row],[Kpy''i]]^2+EffortOutcomesAG0[[#This Row],[KPy''j]]^2+EffortOutcomesAG0[[#This Row],[KPy''k]]^2)/KTmag/Scale</f>
        <v>17.37814719698277</v>
      </c>
      <c r="Q6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6" s="14">
        <v>44913</v>
      </c>
      <c r="U616" s="9" t="s">
        <v>76</v>
      </c>
      <c r="V616" t="s">
        <v>74</v>
      </c>
      <c r="W616" t="s">
        <v>60</v>
      </c>
      <c r="X616">
        <v>0</v>
      </c>
      <c r="Y616">
        <v>0</v>
      </c>
      <c r="Z616">
        <v>0</v>
      </c>
      <c r="AJ616">
        <v>615</v>
      </c>
      <c r="AK616">
        <f>SUBTOTAL(9,EffortOutcomesAG0[[#This Row],[Allocation]:[Iin]])</f>
        <v>0</v>
      </c>
      <c r="AL616" t="str">
        <f>EffortOutcomesAG0[[#This Row],[WARDS]]&amp;EffortOutcomesAG0[[#This Row],[Role]]&amp;EffortOutcomesAG0[[#This Row],[Shifts]]</f>
        <v>OtherCERT4NIGHT</v>
      </c>
    </row>
    <row r="617" spans="2:38" x14ac:dyDescent="0.25">
      <c r="B617" s="8">
        <f>IF(EffortOutcomesAG0[[#This Row],[Apn]]=0,10,LOG(EffortOutcomesAG0[[#This Row],[Apn]]))</f>
        <v>-0.74823145862600793</v>
      </c>
      <c r="C617" s="8">
        <f>IF(EffortOutcomesAG0[[#This Row],[Ein]]=0,10,LOG(EffortOutcomesAG0[[#This Row],[Ein]]))</f>
        <v>10</v>
      </c>
      <c r="D617" s="8">
        <f>IF(EffortOutcomesAG0[[#This Row],[Iin]]=0,10,LOG(EffortOutcomesAG0[[#This Row],[Iin]]))</f>
        <v>10</v>
      </c>
      <c r="E617" s="8">
        <f>Kx-EffortOutcomesAG0[[#This Row],[Xp]]</f>
        <v>0.74823145862600793</v>
      </c>
      <c r="F617" s="8">
        <f>Ky-EffortOutcomesAG0[[#This Row],[Yp]]</f>
        <v>-11</v>
      </c>
      <c r="G617" s="8">
        <f>Kz-EffortOutcomesAG0[[#This Row],[Zp]]</f>
        <v>-9</v>
      </c>
      <c r="H617" s="8">
        <f>EffortOutcomesAG0[[#This Row],[Kpy]]*KSc-EffortOutcomesAG0[[#This Row],[KPz]]*KSb</f>
        <v>20</v>
      </c>
      <c r="I617" s="8">
        <f>-1*(EffortOutcomesAG0[[#This Row],[KPx]]*KSc-EffortOutcomesAG0[[#This Row],[KPz]]*KSa)</f>
        <v>0.74823145862600793</v>
      </c>
      <c r="J617" s="8">
        <f>(EffortOutcomesAG0[[#This Row],[KPx]]*$C$2-EffortOutcomesAG0[[#This Row],[Kpy]]*KSa)</f>
        <v>7.4823145862600793</v>
      </c>
      <c r="K617" s="8">
        <f>EffortOutcomesAG0[[#This Row],[Kpy]]*KTc-EffortOutcomesAG0[[#This Row],[KPz]]*KTb</f>
        <v>2</v>
      </c>
      <c r="L617" s="8">
        <f>-1*(EffortOutcomesAG0[[#This Row],[KPx]]*KTc-EffortOutcomesAG0[[#This Row],[KPz]]*KTa)</f>
        <v>-17.251768541373991</v>
      </c>
      <c r="M617" s="8">
        <f>(EffortOutcomesAG0[[#This Row],[KPx]]*KTb-EffortOutcomesAG0[[#This Row],[Kpy]]*KTa)</f>
        <v>21.251768541373991</v>
      </c>
      <c r="N617" s="8">
        <f>-EffortOutcomesAG0[[#This Row],[Xp]]*a+EffortOutcomesAG0[[#This Row],[Yp]]*b+EffortOutcomesAG0[[#This Row],[Zp]]*c_</f>
        <v>40</v>
      </c>
      <c r="O617">
        <f>-IF(EffortOutcomesAG0[[#This Row],[Column2]]&gt;0,1,-1)*SQRT(EffortOutcomesAG0[[#This Row],[KPx''i]]^2+EffortOutcomesAG0[[#This Row],[KPx''j]]^2+EffortOutcomesAG0[[#This Row],[KPx''k]]^2)/Ksmag/Scale</f>
        <v>-15.108687598256804</v>
      </c>
      <c r="P617" s="9">
        <f>SQRT(EffortOutcomesAG0[[#This Row],[Kpy''i]]^2+EffortOutcomesAG0[[#This Row],[KPy''j]]^2+EffortOutcomesAG0[[#This Row],[KPy''k]]^2)/KTmag/Scale</f>
        <v>11.204620951057608</v>
      </c>
      <c r="Q6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7" s="14">
        <v>44913</v>
      </c>
      <c r="U617" s="9" t="s">
        <v>57</v>
      </c>
      <c r="V617" t="s">
        <v>74</v>
      </c>
      <c r="W617" t="s">
        <v>60</v>
      </c>
      <c r="X617">
        <v>0</v>
      </c>
      <c r="Y617">
        <v>0.33333333333333331</v>
      </c>
      <c r="Z617">
        <v>5.9517857142857143E-2</v>
      </c>
      <c r="AA617">
        <v>0.17855357142857145</v>
      </c>
      <c r="AB617">
        <v>0.26783035714285713</v>
      </c>
      <c r="AC617">
        <v>0</v>
      </c>
      <c r="AD617">
        <v>3.7337067040037337</v>
      </c>
      <c r="AE617">
        <v>5.6005600560055999</v>
      </c>
      <c r="AF617">
        <v>0</v>
      </c>
      <c r="AJ617">
        <v>616</v>
      </c>
      <c r="AK617">
        <f>SUBTOTAL(9,EffortOutcomesAG0[[#This Row],[Allocation]:[Iin]])</f>
        <v>10.173501879056953</v>
      </c>
      <c r="AL617" t="str">
        <f>EffortOutcomesAG0[[#This Row],[WARDS]]&amp;EffortOutcomesAG0[[#This Row],[Role]]&amp;EffortOutcomesAG0[[#This Row],[Shifts]]</f>
        <v>WATTCERT4NIGHT</v>
      </c>
    </row>
    <row r="618" spans="2:38" x14ac:dyDescent="0.25">
      <c r="B618" s="8">
        <f>IF(EffortOutcomesAG0[[#This Row],[Apn]]=0,10,LOG(EffortOutcomesAG0[[#This Row],[Apn]]))</f>
        <v>-0.74823145862600793</v>
      </c>
      <c r="C618" s="8">
        <f>IF(EffortOutcomesAG0[[#This Row],[Ein]]=0,10,LOG(EffortOutcomesAG0[[#This Row],[Ein]]))</f>
        <v>10</v>
      </c>
      <c r="D618" s="8">
        <f>IF(EffortOutcomesAG0[[#This Row],[Iin]]=0,10,LOG(EffortOutcomesAG0[[#This Row],[Iin]]))</f>
        <v>10</v>
      </c>
      <c r="E618" s="8">
        <f>Kx-EffortOutcomesAG0[[#This Row],[Xp]]</f>
        <v>0.74823145862600793</v>
      </c>
      <c r="F618" s="8">
        <f>Ky-EffortOutcomesAG0[[#This Row],[Yp]]</f>
        <v>-11</v>
      </c>
      <c r="G618" s="8">
        <f>Kz-EffortOutcomesAG0[[#This Row],[Zp]]</f>
        <v>-9</v>
      </c>
      <c r="H618" s="8">
        <f>EffortOutcomesAG0[[#This Row],[Kpy]]*KSc-EffortOutcomesAG0[[#This Row],[KPz]]*KSb</f>
        <v>20</v>
      </c>
      <c r="I618" s="8">
        <f>-1*(EffortOutcomesAG0[[#This Row],[KPx]]*KSc-EffortOutcomesAG0[[#This Row],[KPz]]*KSa)</f>
        <v>0.74823145862600793</v>
      </c>
      <c r="J618" s="8">
        <f>(EffortOutcomesAG0[[#This Row],[KPx]]*$C$2-EffortOutcomesAG0[[#This Row],[Kpy]]*KSa)</f>
        <v>7.4823145862600793</v>
      </c>
      <c r="K618" s="8">
        <f>EffortOutcomesAG0[[#This Row],[Kpy]]*KTc-EffortOutcomesAG0[[#This Row],[KPz]]*KTb</f>
        <v>2</v>
      </c>
      <c r="L618" s="8">
        <f>-1*(EffortOutcomesAG0[[#This Row],[KPx]]*KTc-EffortOutcomesAG0[[#This Row],[KPz]]*KTa)</f>
        <v>-17.251768541373991</v>
      </c>
      <c r="M618" s="8">
        <f>(EffortOutcomesAG0[[#This Row],[KPx]]*KTb-EffortOutcomesAG0[[#This Row],[Kpy]]*KTa)</f>
        <v>21.251768541373991</v>
      </c>
      <c r="N618" s="8">
        <f>-EffortOutcomesAG0[[#This Row],[Xp]]*a+EffortOutcomesAG0[[#This Row],[Yp]]*b+EffortOutcomesAG0[[#This Row],[Zp]]*c_</f>
        <v>40</v>
      </c>
      <c r="O618">
        <f>-IF(EffortOutcomesAG0[[#This Row],[Column2]]&gt;0,1,-1)*SQRT(EffortOutcomesAG0[[#This Row],[KPx''i]]^2+EffortOutcomesAG0[[#This Row],[KPx''j]]^2+EffortOutcomesAG0[[#This Row],[KPx''k]]^2)/Ksmag/Scale</f>
        <v>-15.108687598256804</v>
      </c>
      <c r="P618" s="9">
        <f>SQRT(EffortOutcomesAG0[[#This Row],[Kpy''i]]^2+EffortOutcomesAG0[[#This Row],[KPy''j]]^2+EffortOutcomesAG0[[#This Row],[KPy''k]]^2)/KTmag/Scale</f>
        <v>11.204620951057608</v>
      </c>
      <c r="Q6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8" s="14">
        <v>44914</v>
      </c>
      <c r="U618" s="9" t="s">
        <v>58</v>
      </c>
      <c r="V618" t="s">
        <v>74</v>
      </c>
      <c r="W618" t="s">
        <v>60</v>
      </c>
      <c r="X618">
        <v>0</v>
      </c>
      <c r="Y618">
        <v>0.33333333333333331</v>
      </c>
      <c r="Z618">
        <v>5.9517857142857143E-2</v>
      </c>
      <c r="AA618">
        <v>0.17855357142857145</v>
      </c>
      <c r="AB618">
        <v>0.26783035714285713</v>
      </c>
      <c r="AC618">
        <v>0</v>
      </c>
      <c r="AD618">
        <v>3.7337067040037337</v>
      </c>
      <c r="AE618">
        <v>5.6005600560055999</v>
      </c>
      <c r="AF618">
        <v>0</v>
      </c>
      <c r="AJ618">
        <v>617</v>
      </c>
      <c r="AK618">
        <f>SUBTOTAL(9,EffortOutcomesAG0[[#This Row],[Allocation]:[Iin]])</f>
        <v>10.173501879056953</v>
      </c>
      <c r="AL618" t="str">
        <f>EffortOutcomesAG0[[#This Row],[WARDS]]&amp;EffortOutcomesAG0[[#This Row],[Role]]&amp;EffortOutcomesAG0[[#This Row],[Shifts]]</f>
        <v>WARACERT4NIGHT</v>
      </c>
    </row>
    <row r="619" spans="2:38" x14ac:dyDescent="0.25">
      <c r="B619" s="8">
        <f>IF(EffortOutcomesAG0[[#This Row],[Apn]]=0,10,LOG(EffortOutcomesAG0[[#This Row],[Apn]]))</f>
        <v>-0.74823145862600793</v>
      </c>
      <c r="C619" s="8">
        <f>IF(EffortOutcomesAG0[[#This Row],[Ein]]=0,10,LOG(EffortOutcomesAG0[[#This Row],[Ein]]))</f>
        <v>10</v>
      </c>
      <c r="D619" s="8">
        <f>IF(EffortOutcomesAG0[[#This Row],[Iin]]=0,10,LOG(EffortOutcomesAG0[[#This Row],[Iin]]))</f>
        <v>10</v>
      </c>
      <c r="E619" s="8">
        <f>Kx-EffortOutcomesAG0[[#This Row],[Xp]]</f>
        <v>0.74823145862600793</v>
      </c>
      <c r="F619" s="8">
        <f>Ky-EffortOutcomesAG0[[#This Row],[Yp]]</f>
        <v>-11</v>
      </c>
      <c r="G619" s="8">
        <f>Kz-EffortOutcomesAG0[[#This Row],[Zp]]</f>
        <v>-9</v>
      </c>
      <c r="H619" s="8">
        <f>EffortOutcomesAG0[[#This Row],[Kpy]]*KSc-EffortOutcomesAG0[[#This Row],[KPz]]*KSb</f>
        <v>20</v>
      </c>
      <c r="I619" s="8">
        <f>-1*(EffortOutcomesAG0[[#This Row],[KPx]]*KSc-EffortOutcomesAG0[[#This Row],[KPz]]*KSa)</f>
        <v>0.74823145862600793</v>
      </c>
      <c r="J619" s="8">
        <f>(EffortOutcomesAG0[[#This Row],[KPx]]*$C$2-EffortOutcomesAG0[[#This Row],[Kpy]]*KSa)</f>
        <v>7.4823145862600793</v>
      </c>
      <c r="K619" s="8">
        <f>EffortOutcomesAG0[[#This Row],[Kpy]]*KTc-EffortOutcomesAG0[[#This Row],[KPz]]*KTb</f>
        <v>2</v>
      </c>
      <c r="L619" s="8">
        <f>-1*(EffortOutcomesAG0[[#This Row],[KPx]]*KTc-EffortOutcomesAG0[[#This Row],[KPz]]*KTa)</f>
        <v>-17.251768541373991</v>
      </c>
      <c r="M619" s="8">
        <f>(EffortOutcomesAG0[[#This Row],[KPx]]*KTb-EffortOutcomesAG0[[#This Row],[Kpy]]*KTa)</f>
        <v>21.251768541373991</v>
      </c>
      <c r="N619" s="8">
        <f>-EffortOutcomesAG0[[#This Row],[Xp]]*a+EffortOutcomesAG0[[#This Row],[Yp]]*b+EffortOutcomesAG0[[#This Row],[Zp]]*c_</f>
        <v>40</v>
      </c>
      <c r="O619">
        <f>-IF(EffortOutcomesAG0[[#This Row],[Column2]]&gt;0,1,-1)*SQRT(EffortOutcomesAG0[[#This Row],[KPx''i]]^2+EffortOutcomesAG0[[#This Row],[KPx''j]]^2+EffortOutcomesAG0[[#This Row],[KPx''k]]^2)/Ksmag/Scale</f>
        <v>-15.108687598256804</v>
      </c>
      <c r="P619" s="9">
        <f>SQRT(EffortOutcomesAG0[[#This Row],[Kpy''i]]^2+EffortOutcomesAG0[[#This Row],[KPy''j]]^2+EffortOutcomesAG0[[#This Row],[KPy''k]]^2)/KTmag/Scale</f>
        <v>11.204620951057608</v>
      </c>
      <c r="Q6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9" s="14">
        <v>44914</v>
      </c>
      <c r="U619" s="9" t="s">
        <v>57</v>
      </c>
      <c r="V619" t="s">
        <v>74</v>
      </c>
      <c r="W619" t="s">
        <v>60</v>
      </c>
      <c r="X619">
        <v>0</v>
      </c>
      <c r="Y619">
        <v>0.33333333333333331</v>
      </c>
      <c r="Z619">
        <v>5.9517857142857143E-2</v>
      </c>
      <c r="AA619">
        <v>0.17855357142857145</v>
      </c>
      <c r="AB619">
        <v>0.26783035714285713</v>
      </c>
      <c r="AC619">
        <v>0</v>
      </c>
      <c r="AD619">
        <v>3.7337067040037337</v>
      </c>
      <c r="AE619">
        <v>5.6005600560055999</v>
      </c>
      <c r="AF619">
        <v>0</v>
      </c>
      <c r="AJ619">
        <v>618</v>
      </c>
      <c r="AK619">
        <f>SUBTOTAL(9,EffortOutcomesAG0[[#This Row],[Allocation]:[Iin]])</f>
        <v>10.173501879056953</v>
      </c>
      <c r="AL619" t="str">
        <f>EffortOutcomesAG0[[#This Row],[WARDS]]&amp;EffortOutcomesAG0[[#This Row],[Role]]&amp;EffortOutcomesAG0[[#This Row],[Shifts]]</f>
        <v>WATTCERT4NIGHT</v>
      </c>
    </row>
    <row r="620" spans="2:38" x14ac:dyDescent="0.25">
      <c r="B620" s="8">
        <f>IF(EffortOutcomesAG0[[#This Row],[Apn]]=0,10,LOG(EffortOutcomesAG0[[#This Row],[Apn]]))</f>
        <v>-0.74823145862600793</v>
      </c>
      <c r="C620" s="8">
        <f>IF(EffortOutcomesAG0[[#This Row],[Ein]]=0,10,LOG(EffortOutcomesAG0[[#This Row],[Ein]]))</f>
        <v>10</v>
      </c>
      <c r="D620" s="8">
        <f>IF(EffortOutcomesAG0[[#This Row],[Iin]]=0,10,LOG(EffortOutcomesAG0[[#This Row],[Iin]]))</f>
        <v>10</v>
      </c>
      <c r="E620" s="8">
        <f>Kx-EffortOutcomesAG0[[#This Row],[Xp]]</f>
        <v>0.74823145862600793</v>
      </c>
      <c r="F620" s="8">
        <f>Ky-EffortOutcomesAG0[[#This Row],[Yp]]</f>
        <v>-11</v>
      </c>
      <c r="G620" s="8">
        <f>Kz-EffortOutcomesAG0[[#This Row],[Zp]]</f>
        <v>-9</v>
      </c>
      <c r="H620" s="8">
        <f>EffortOutcomesAG0[[#This Row],[Kpy]]*KSc-EffortOutcomesAG0[[#This Row],[KPz]]*KSb</f>
        <v>20</v>
      </c>
      <c r="I620" s="8">
        <f>-1*(EffortOutcomesAG0[[#This Row],[KPx]]*KSc-EffortOutcomesAG0[[#This Row],[KPz]]*KSa)</f>
        <v>0.74823145862600793</v>
      </c>
      <c r="J620" s="8">
        <f>(EffortOutcomesAG0[[#This Row],[KPx]]*$C$2-EffortOutcomesAG0[[#This Row],[Kpy]]*KSa)</f>
        <v>7.4823145862600793</v>
      </c>
      <c r="K620" s="8">
        <f>EffortOutcomesAG0[[#This Row],[Kpy]]*KTc-EffortOutcomesAG0[[#This Row],[KPz]]*KTb</f>
        <v>2</v>
      </c>
      <c r="L620" s="8">
        <f>-1*(EffortOutcomesAG0[[#This Row],[KPx]]*KTc-EffortOutcomesAG0[[#This Row],[KPz]]*KTa)</f>
        <v>-17.251768541373991</v>
      </c>
      <c r="M620" s="8">
        <f>(EffortOutcomesAG0[[#This Row],[KPx]]*KTb-EffortOutcomesAG0[[#This Row],[Kpy]]*KTa)</f>
        <v>21.251768541373991</v>
      </c>
      <c r="N620" s="8">
        <f>-EffortOutcomesAG0[[#This Row],[Xp]]*a+EffortOutcomesAG0[[#This Row],[Yp]]*b+EffortOutcomesAG0[[#This Row],[Zp]]*c_</f>
        <v>40</v>
      </c>
      <c r="O620">
        <f>-IF(EffortOutcomesAG0[[#This Row],[Column2]]&gt;0,1,-1)*SQRT(EffortOutcomesAG0[[#This Row],[KPx''i]]^2+EffortOutcomesAG0[[#This Row],[KPx''j]]^2+EffortOutcomesAG0[[#This Row],[KPx''k]]^2)/Ksmag/Scale</f>
        <v>-15.108687598256804</v>
      </c>
      <c r="P620" s="9">
        <f>SQRT(EffortOutcomesAG0[[#This Row],[Kpy''i]]^2+EffortOutcomesAG0[[#This Row],[KPy''j]]^2+EffortOutcomesAG0[[#This Row],[KPy''k]]^2)/KTmag/Scale</f>
        <v>11.204620951057608</v>
      </c>
      <c r="Q6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0" s="14">
        <v>44914</v>
      </c>
      <c r="U620" s="9" t="s">
        <v>54</v>
      </c>
      <c r="V620" t="s">
        <v>74</v>
      </c>
      <c r="W620" t="s">
        <v>60</v>
      </c>
      <c r="X620">
        <v>0</v>
      </c>
      <c r="Y620">
        <v>0.33333333333333331</v>
      </c>
      <c r="Z620">
        <v>5.9517857142857143E-2</v>
      </c>
      <c r="AA620">
        <v>0.17855357142857145</v>
      </c>
      <c r="AB620">
        <v>0.26783035714285713</v>
      </c>
      <c r="AC620">
        <v>0</v>
      </c>
      <c r="AD620">
        <v>3.7337067040037337</v>
      </c>
      <c r="AE620">
        <v>5.6005600560055999</v>
      </c>
      <c r="AF620">
        <v>0</v>
      </c>
      <c r="AJ620">
        <v>619</v>
      </c>
      <c r="AK620">
        <f>SUBTOTAL(9,EffortOutcomesAG0[[#This Row],[Allocation]:[Iin]])</f>
        <v>10.173501879056953</v>
      </c>
      <c r="AL620" t="str">
        <f>EffortOutcomesAG0[[#This Row],[WARDS]]&amp;EffortOutcomesAG0[[#This Row],[Role]]&amp;EffortOutcomesAG0[[#This Row],[Shifts]]</f>
        <v>BANKCERT4NIGHT</v>
      </c>
    </row>
    <row r="621" spans="2:38" x14ac:dyDescent="0.25">
      <c r="B621" s="8">
        <f>IF(EffortOutcomesAG0[[#This Row],[Apn]]=0,10,LOG(EffortOutcomesAG0[[#This Row],[Apn]]))</f>
        <v>10</v>
      </c>
      <c r="C621" s="8">
        <f>IF(EffortOutcomesAG0[[#This Row],[Ein]]=0,10,LOG(EffortOutcomesAG0[[#This Row],[Ein]]))</f>
        <v>10</v>
      </c>
      <c r="D621" s="8">
        <f>IF(EffortOutcomesAG0[[#This Row],[Iin]]=0,10,LOG(EffortOutcomesAG0[[#This Row],[Iin]]))</f>
        <v>10</v>
      </c>
      <c r="E621" s="8">
        <f>Kx-EffortOutcomesAG0[[#This Row],[Xp]]</f>
        <v>-10</v>
      </c>
      <c r="F621" s="8">
        <f>Ky-EffortOutcomesAG0[[#This Row],[Yp]]</f>
        <v>-11</v>
      </c>
      <c r="G621" s="8">
        <f>Kz-EffortOutcomesAG0[[#This Row],[Zp]]</f>
        <v>-9</v>
      </c>
      <c r="H621" s="8">
        <f>EffortOutcomesAG0[[#This Row],[Kpy]]*KSc-EffortOutcomesAG0[[#This Row],[KPz]]*KSb</f>
        <v>20</v>
      </c>
      <c r="I621" s="8">
        <f>-1*(EffortOutcomesAG0[[#This Row],[KPx]]*KSc-EffortOutcomesAG0[[#This Row],[KPz]]*KSa)</f>
        <v>-10</v>
      </c>
      <c r="J621" s="8">
        <f>(EffortOutcomesAG0[[#This Row],[KPx]]*$C$2-EffortOutcomesAG0[[#This Row],[Kpy]]*KSa)</f>
        <v>-100</v>
      </c>
      <c r="K621" s="8">
        <f>EffortOutcomesAG0[[#This Row],[Kpy]]*KTc-EffortOutcomesAG0[[#This Row],[KPz]]*KTb</f>
        <v>2</v>
      </c>
      <c r="L621" s="8">
        <f>-1*(EffortOutcomesAG0[[#This Row],[KPx]]*KTc-EffortOutcomesAG0[[#This Row],[KPz]]*KTa)</f>
        <v>-28</v>
      </c>
      <c r="M621" s="8">
        <f>(EffortOutcomesAG0[[#This Row],[KPx]]*KTb-EffortOutcomesAG0[[#This Row],[Kpy]]*KTa)</f>
        <v>32</v>
      </c>
      <c r="N621" s="8">
        <f>-EffortOutcomesAG0[[#This Row],[Xp]]*a+EffortOutcomesAG0[[#This Row],[Yp]]*b+EffortOutcomesAG0[[#This Row],[Zp]]*c_</f>
        <v>40</v>
      </c>
      <c r="O621">
        <f>-IF(EffortOutcomesAG0[[#This Row],[Column2]]&gt;0,1,-1)*SQRT(EffortOutcomesAG0[[#This Row],[KPx''i]]^2+EffortOutcomesAG0[[#This Row],[KPx''j]]^2+EffortOutcomesAG0[[#This Row],[KPx''k]]^2)/Ksmag/Scale</f>
        <v>-72.456883730947197</v>
      </c>
      <c r="P621" s="9">
        <f>SQRT(EffortOutcomesAG0[[#This Row],[Kpy''i]]^2+EffortOutcomesAG0[[#This Row],[KPy''j]]^2+EffortOutcomesAG0[[#This Row],[KPy''k]]^2)/KTmag/Scale</f>
        <v>17.37814719698277</v>
      </c>
      <c r="Q6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1" s="14">
        <v>44914</v>
      </c>
      <c r="U621" s="9" t="s">
        <v>76</v>
      </c>
      <c r="V621" t="s">
        <v>74</v>
      </c>
      <c r="W621" t="s">
        <v>60</v>
      </c>
      <c r="X621">
        <v>0</v>
      </c>
      <c r="Y621">
        <v>0</v>
      </c>
      <c r="Z621">
        <v>0</v>
      </c>
      <c r="AJ621">
        <v>620</v>
      </c>
      <c r="AK621">
        <f>SUBTOTAL(9,EffortOutcomesAG0[[#This Row],[Allocation]:[Iin]])</f>
        <v>0</v>
      </c>
      <c r="AL621" t="str">
        <f>EffortOutcomesAG0[[#This Row],[WARDS]]&amp;EffortOutcomesAG0[[#This Row],[Role]]&amp;EffortOutcomesAG0[[#This Row],[Shifts]]</f>
        <v>OtherCERT4NIGHT</v>
      </c>
    </row>
    <row r="622" spans="2:38" x14ac:dyDescent="0.25">
      <c r="B622" s="8">
        <f>IF(EffortOutcomesAG0[[#This Row],[Apn]]=0,10,LOG(EffortOutcomesAG0[[#This Row],[Apn]]))</f>
        <v>-0.74823145862600793</v>
      </c>
      <c r="C622" s="8">
        <f>IF(EffortOutcomesAG0[[#This Row],[Ein]]=0,10,LOG(EffortOutcomesAG0[[#This Row],[Ein]]))</f>
        <v>10</v>
      </c>
      <c r="D622" s="8">
        <f>IF(EffortOutcomesAG0[[#This Row],[Iin]]=0,10,LOG(EffortOutcomesAG0[[#This Row],[Iin]]))</f>
        <v>10</v>
      </c>
      <c r="E622" s="8">
        <f>Kx-EffortOutcomesAG0[[#This Row],[Xp]]</f>
        <v>0.74823145862600793</v>
      </c>
      <c r="F622" s="8">
        <f>Ky-EffortOutcomesAG0[[#This Row],[Yp]]</f>
        <v>-11</v>
      </c>
      <c r="G622" s="8">
        <f>Kz-EffortOutcomesAG0[[#This Row],[Zp]]</f>
        <v>-9</v>
      </c>
      <c r="H622" s="8">
        <f>EffortOutcomesAG0[[#This Row],[Kpy]]*KSc-EffortOutcomesAG0[[#This Row],[KPz]]*KSb</f>
        <v>20</v>
      </c>
      <c r="I622" s="8">
        <f>-1*(EffortOutcomesAG0[[#This Row],[KPx]]*KSc-EffortOutcomesAG0[[#This Row],[KPz]]*KSa)</f>
        <v>0.74823145862600793</v>
      </c>
      <c r="J622" s="8">
        <f>(EffortOutcomesAG0[[#This Row],[KPx]]*$C$2-EffortOutcomesAG0[[#This Row],[Kpy]]*KSa)</f>
        <v>7.4823145862600793</v>
      </c>
      <c r="K622" s="8">
        <f>EffortOutcomesAG0[[#This Row],[Kpy]]*KTc-EffortOutcomesAG0[[#This Row],[KPz]]*KTb</f>
        <v>2</v>
      </c>
      <c r="L622" s="8">
        <f>-1*(EffortOutcomesAG0[[#This Row],[KPx]]*KTc-EffortOutcomesAG0[[#This Row],[KPz]]*KTa)</f>
        <v>-17.251768541373991</v>
      </c>
      <c r="M622" s="8">
        <f>(EffortOutcomesAG0[[#This Row],[KPx]]*KTb-EffortOutcomesAG0[[#This Row],[Kpy]]*KTa)</f>
        <v>21.251768541373991</v>
      </c>
      <c r="N622" s="8">
        <f>-EffortOutcomesAG0[[#This Row],[Xp]]*a+EffortOutcomesAG0[[#This Row],[Yp]]*b+EffortOutcomesAG0[[#This Row],[Zp]]*c_</f>
        <v>40</v>
      </c>
      <c r="O622">
        <f>-IF(EffortOutcomesAG0[[#This Row],[Column2]]&gt;0,1,-1)*SQRT(EffortOutcomesAG0[[#This Row],[KPx''i]]^2+EffortOutcomesAG0[[#This Row],[KPx''j]]^2+EffortOutcomesAG0[[#This Row],[KPx''k]]^2)/Ksmag/Scale</f>
        <v>-15.108687598256804</v>
      </c>
      <c r="P622" s="9">
        <f>SQRT(EffortOutcomesAG0[[#This Row],[Kpy''i]]^2+EffortOutcomesAG0[[#This Row],[KPy''j]]^2+EffortOutcomesAG0[[#This Row],[KPy''k]]^2)/KTmag/Scale</f>
        <v>11.204620951057608</v>
      </c>
      <c r="Q6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2" s="14">
        <v>44915</v>
      </c>
      <c r="U622" s="9" t="s">
        <v>58</v>
      </c>
      <c r="V622" t="s">
        <v>74</v>
      </c>
      <c r="W622" t="s">
        <v>60</v>
      </c>
      <c r="X622">
        <v>0</v>
      </c>
      <c r="Y622">
        <v>0.33333333333333331</v>
      </c>
      <c r="Z622">
        <v>5.9517857142857143E-2</v>
      </c>
      <c r="AA622">
        <v>0.17855357142857145</v>
      </c>
      <c r="AB622">
        <v>0.26783035714285713</v>
      </c>
      <c r="AC622">
        <v>0</v>
      </c>
      <c r="AD622">
        <v>3.7337067040037337</v>
      </c>
      <c r="AE622">
        <v>5.6005600560055999</v>
      </c>
      <c r="AF622">
        <v>0</v>
      </c>
      <c r="AJ622">
        <v>621</v>
      </c>
      <c r="AK622">
        <f>SUBTOTAL(9,EffortOutcomesAG0[[#This Row],[Allocation]:[Iin]])</f>
        <v>10.173501879056953</v>
      </c>
      <c r="AL622" t="str">
        <f>EffortOutcomesAG0[[#This Row],[WARDS]]&amp;EffortOutcomesAG0[[#This Row],[Role]]&amp;EffortOutcomesAG0[[#This Row],[Shifts]]</f>
        <v>WARACERT4NIGHT</v>
      </c>
    </row>
    <row r="623" spans="2:38" x14ac:dyDescent="0.25">
      <c r="B623" s="8">
        <f>IF(EffortOutcomesAG0[[#This Row],[Apn]]=0,10,LOG(EffortOutcomesAG0[[#This Row],[Apn]]))</f>
        <v>10</v>
      </c>
      <c r="C623" s="8">
        <f>IF(EffortOutcomesAG0[[#This Row],[Ein]]=0,10,LOG(EffortOutcomesAG0[[#This Row],[Ein]]))</f>
        <v>10</v>
      </c>
      <c r="D623" s="8">
        <f>IF(EffortOutcomesAG0[[#This Row],[Iin]]=0,10,LOG(EffortOutcomesAG0[[#This Row],[Iin]]))</f>
        <v>10</v>
      </c>
      <c r="E623" s="8">
        <f>Kx-EffortOutcomesAG0[[#This Row],[Xp]]</f>
        <v>-10</v>
      </c>
      <c r="F623" s="8">
        <f>Ky-EffortOutcomesAG0[[#This Row],[Yp]]</f>
        <v>-11</v>
      </c>
      <c r="G623" s="8">
        <f>Kz-EffortOutcomesAG0[[#This Row],[Zp]]</f>
        <v>-9</v>
      </c>
      <c r="H623" s="8">
        <f>EffortOutcomesAG0[[#This Row],[Kpy]]*KSc-EffortOutcomesAG0[[#This Row],[KPz]]*KSb</f>
        <v>20</v>
      </c>
      <c r="I623" s="8">
        <f>-1*(EffortOutcomesAG0[[#This Row],[KPx]]*KSc-EffortOutcomesAG0[[#This Row],[KPz]]*KSa)</f>
        <v>-10</v>
      </c>
      <c r="J623" s="8">
        <f>(EffortOutcomesAG0[[#This Row],[KPx]]*$C$2-EffortOutcomesAG0[[#This Row],[Kpy]]*KSa)</f>
        <v>-100</v>
      </c>
      <c r="K623" s="8">
        <f>EffortOutcomesAG0[[#This Row],[Kpy]]*KTc-EffortOutcomesAG0[[#This Row],[KPz]]*KTb</f>
        <v>2</v>
      </c>
      <c r="L623" s="8">
        <f>-1*(EffortOutcomesAG0[[#This Row],[KPx]]*KTc-EffortOutcomesAG0[[#This Row],[KPz]]*KTa)</f>
        <v>-28</v>
      </c>
      <c r="M623" s="8">
        <f>(EffortOutcomesAG0[[#This Row],[KPx]]*KTb-EffortOutcomesAG0[[#This Row],[Kpy]]*KTa)</f>
        <v>32</v>
      </c>
      <c r="N623" s="8">
        <f>-EffortOutcomesAG0[[#This Row],[Xp]]*a+EffortOutcomesAG0[[#This Row],[Yp]]*b+EffortOutcomesAG0[[#This Row],[Zp]]*c_</f>
        <v>40</v>
      </c>
      <c r="O623">
        <f>-IF(EffortOutcomesAG0[[#This Row],[Column2]]&gt;0,1,-1)*SQRT(EffortOutcomesAG0[[#This Row],[KPx''i]]^2+EffortOutcomesAG0[[#This Row],[KPx''j]]^2+EffortOutcomesAG0[[#This Row],[KPx''k]]^2)/Ksmag/Scale</f>
        <v>-72.456883730947197</v>
      </c>
      <c r="P623" s="9">
        <f>SQRT(EffortOutcomesAG0[[#This Row],[Kpy''i]]^2+EffortOutcomesAG0[[#This Row],[KPy''j]]^2+EffortOutcomesAG0[[#This Row],[KPy''k]]^2)/KTmag/Scale</f>
        <v>17.37814719698277</v>
      </c>
      <c r="Q6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3" s="14">
        <v>44915</v>
      </c>
      <c r="U623" s="9" t="s">
        <v>76</v>
      </c>
      <c r="V623" t="s">
        <v>74</v>
      </c>
      <c r="W623" t="s">
        <v>60</v>
      </c>
      <c r="X623">
        <v>0</v>
      </c>
      <c r="Y623">
        <v>0</v>
      </c>
      <c r="Z623">
        <v>0</v>
      </c>
      <c r="AJ623">
        <v>622</v>
      </c>
      <c r="AK623">
        <f>SUBTOTAL(9,EffortOutcomesAG0[[#This Row],[Allocation]:[Iin]])</f>
        <v>0</v>
      </c>
      <c r="AL623" t="str">
        <f>EffortOutcomesAG0[[#This Row],[WARDS]]&amp;EffortOutcomesAG0[[#This Row],[Role]]&amp;EffortOutcomesAG0[[#This Row],[Shifts]]</f>
        <v>OtherCERT4NIGHT</v>
      </c>
    </row>
    <row r="624" spans="2:38" x14ac:dyDescent="0.25">
      <c r="B624" s="8">
        <f>IF(EffortOutcomesAG0[[#This Row],[Apn]]=0,10,LOG(EffortOutcomesAG0[[#This Row],[Apn]]))</f>
        <v>-0.74823145862600793</v>
      </c>
      <c r="C624" s="8">
        <f>IF(EffortOutcomesAG0[[#This Row],[Ein]]=0,10,LOG(EffortOutcomesAG0[[#This Row],[Ein]]))</f>
        <v>10</v>
      </c>
      <c r="D624" s="8">
        <f>IF(EffortOutcomesAG0[[#This Row],[Iin]]=0,10,LOG(EffortOutcomesAG0[[#This Row],[Iin]]))</f>
        <v>10</v>
      </c>
      <c r="E624" s="8">
        <f>Kx-EffortOutcomesAG0[[#This Row],[Xp]]</f>
        <v>0.74823145862600793</v>
      </c>
      <c r="F624" s="8">
        <f>Ky-EffortOutcomesAG0[[#This Row],[Yp]]</f>
        <v>-11</v>
      </c>
      <c r="G624" s="8">
        <f>Kz-EffortOutcomesAG0[[#This Row],[Zp]]</f>
        <v>-9</v>
      </c>
      <c r="H624" s="8">
        <f>EffortOutcomesAG0[[#This Row],[Kpy]]*KSc-EffortOutcomesAG0[[#This Row],[KPz]]*KSb</f>
        <v>20</v>
      </c>
      <c r="I624" s="8">
        <f>-1*(EffortOutcomesAG0[[#This Row],[KPx]]*KSc-EffortOutcomesAG0[[#This Row],[KPz]]*KSa)</f>
        <v>0.74823145862600793</v>
      </c>
      <c r="J624" s="8">
        <f>(EffortOutcomesAG0[[#This Row],[KPx]]*$C$2-EffortOutcomesAG0[[#This Row],[Kpy]]*KSa)</f>
        <v>7.4823145862600793</v>
      </c>
      <c r="K624" s="8">
        <f>EffortOutcomesAG0[[#This Row],[Kpy]]*KTc-EffortOutcomesAG0[[#This Row],[KPz]]*KTb</f>
        <v>2</v>
      </c>
      <c r="L624" s="8">
        <f>-1*(EffortOutcomesAG0[[#This Row],[KPx]]*KTc-EffortOutcomesAG0[[#This Row],[KPz]]*KTa)</f>
        <v>-17.251768541373991</v>
      </c>
      <c r="M624" s="8">
        <f>(EffortOutcomesAG0[[#This Row],[KPx]]*KTb-EffortOutcomesAG0[[#This Row],[Kpy]]*KTa)</f>
        <v>21.251768541373991</v>
      </c>
      <c r="N624" s="8">
        <f>-EffortOutcomesAG0[[#This Row],[Xp]]*a+EffortOutcomesAG0[[#This Row],[Yp]]*b+EffortOutcomesAG0[[#This Row],[Zp]]*c_</f>
        <v>40</v>
      </c>
      <c r="O624">
        <f>-IF(EffortOutcomesAG0[[#This Row],[Column2]]&gt;0,1,-1)*SQRT(EffortOutcomesAG0[[#This Row],[KPx''i]]^2+EffortOutcomesAG0[[#This Row],[KPx''j]]^2+EffortOutcomesAG0[[#This Row],[KPx''k]]^2)/Ksmag/Scale</f>
        <v>-15.108687598256804</v>
      </c>
      <c r="P624" s="9">
        <f>SQRT(EffortOutcomesAG0[[#This Row],[Kpy''i]]^2+EffortOutcomesAG0[[#This Row],[KPy''j]]^2+EffortOutcomesAG0[[#This Row],[KPy''k]]^2)/KTmag/Scale</f>
        <v>11.204620951057608</v>
      </c>
      <c r="Q6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4" s="14">
        <v>44915</v>
      </c>
      <c r="U624" s="9" t="s">
        <v>57</v>
      </c>
      <c r="V624" t="s">
        <v>74</v>
      </c>
      <c r="W624" t="s">
        <v>60</v>
      </c>
      <c r="X624">
        <v>0</v>
      </c>
      <c r="Y624">
        <v>0.33333333333333331</v>
      </c>
      <c r="Z624">
        <v>5.9517857142857143E-2</v>
      </c>
      <c r="AA624">
        <v>0.17855357142857145</v>
      </c>
      <c r="AB624">
        <v>0.26783035714285713</v>
      </c>
      <c r="AC624">
        <v>0</v>
      </c>
      <c r="AD624">
        <v>3.7337067040037337</v>
      </c>
      <c r="AE624">
        <v>5.6005600560055999</v>
      </c>
      <c r="AF624">
        <v>0</v>
      </c>
      <c r="AJ624">
        <v>623</v>
      </c>
      <c r="AK624">
        <f>SUBTOTAL(9,EffortOutcomesAG0[[#This Row],[Allocation]:[Iin]])</f>
        <v>10.173501879056953</v>
      </c>
      <c r="AL624" t="str">
        <f>EffortOutcomesAG0[[#This Row],[WARDS]]&amp;EffortOutcomesAG0[[#This Row],[Role]]&amp;EffortOutcomesAG0[[#This Row],[Shifts]]</f>
        <v>WATTCERT4NIGHT</v>
      </c>
    </row>
    <row r="625" spans="2:38" x14ac:dyDescent="0.25">
      <c r="B625" s="8">
        <f>IF(EffortOutcomesAG0[[#This Row],[Apn]]=0,10,LOG(EffortOutcomesAG0[[#This Row],[Apn]]))</f>
        <v>-0.74823145862600793</v>
      </c>
      <c r="C625" s="8">
        <f>IF(EffortOutcomesAG0[[#This Row],[Ein]]=0,10,LOG(EffortOutcomesAG0[[#This Row],[Ein]]))</f>
        <v>10</v>
      </c>
      <c r="D625" s="8">
        <f>IF(EffortOutcomesAG0[[#This Row],[Iin]]=0,10,LOG(EffortOutcomesAG0[[#This Row],[Iin]]))</f>
        <v>10</v>
      </c>
      <c r="E625" s="8">
        <f>Kx-EffortOutcomesAG0[[#This Row],[Xp]]</f>
        <v>0.74823145862600793</v>
      </c>
      <c r="F625" s="8">
        <f>Ky-EffortOutcomesAG0[[#This Row],[Yp]]</f>
        <v>-11</v>
      </c>
      <c r="G625" s="8">
        <f>Kz-EffortOutcomesAG0[[#This Row],[Zp]]</f>
        <v>-9</v>
      </c>
      <c r="H625" s="8">
        <f>EffortOutcomesAG0[[#This Row],[Kpy]]*KSc-EffortOutcomesAG0[[#This Row],[KPz]]*KSb</f>
        <v>20</v>
      </c>
      <c r="I625" s="8">
        <f>-1*(EffortOutcomesAG0[[#This Row],[KPx]]*KSc-EffortOutcomesAG0[[#This Row],[KPz]]*KSa)</f>
        <v>0.74823145862600793</v>
      </c>
      <c r="J625" s="8">
        <f>(EffortOutcomesAG0[[#This Row],[KPx]]*$C$2-EffortOutcomesAG0[[#This Row],[Kpy]]*KSa)</f>
        <v>7.4823145862600793</v>
      </c>
      <c r="K625" s="8">
        <f>EffortOutcomesAG0[[#This Row],[Kpy]]*KTc-EffortOutcomesAG0[[#This Row],[KPz]]*KTb</f>
        <v>2</v>
      </c>
      <c r="L625" s="8">
        <f>-1*(EffortOutcomesAG0[[#This Row],[KPx]]*KTc-EffortOutcomesAG0[[#This Row],[KPz]]*KTa)</f>
        <v>-17.251768541373991</v>
      </c>
      <c r="M625" s="8">
        <f>(EffortOutcomesAG0[[#This Row],[KPx]]*KTb-EffortOutcomesAG0[[#This Row],[Kpy]]*KTa)</f>
        <v>21.251768541373991</v>
      </c>
      <c r="N625" s="8">
        <f>-EffortOutcomesAG0[[#This Row],[Xp]]*a+EffortOutcomesAG0[[#This Row],[Yp]]*b+EffortOutcomesAG0[[#This Row],[Zp]]*c_</f>
        <v>40</v>
      </c>
      <c r="O625">
        <f>-IF(EffortOutcomesAG0[[#This Row],[Column2]]&gt;0,1,-1)*SQRT(EffortOutcomesAG0[[#This Row],[KPx''i]]^2+EffortOutcomesAG0[[#This Row],[KPx''j]]^2+EffortOutcomesAG0[[#This Row],[KPx''k]]^2)/Ksmag/Scale</f>
        <v>-15.108687598256804</v>
      </c>
      <c r="P625" s="9">
        <f>SQRT(EffortOutcomesAG0[[#This Row],[Kpy''i]]^2+EffortOutcomesAG0[[#This Row],[KPy''j]]^2+EffortOutcomesAG0[[#This Row],[KPy''k]]^2)/KTmag/Scale</f>
        <v>11.204620951057608</v>
      </c>
      <c r="Q6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5" s="14">
        <v>44915</v>
      </c>
      <c r="U625" s="9" t="s">
        <v>54</v>
      </c>
      <c r="V625" t="s">
        <v>74</v>
      </c>
      <c r="W625" t="s">
        <v>60</v>
      </c>
      <c r="X625">
        <v>0</v>
      </c>
      <c r="Y625">
        <v>0.33333333333333331</v>
      </c>
      <c r="Z625">
        <v>5.9517857142857143E-2</v>
      </c>
      <c r="AA625">
        <v>0.17855357142857145</v>
      </c>
      <c r="AB625">
        <v>0.26783035714285713</v>
      </c>
      <c r="AC625">
        <v>0</v>
      </c>
      <c r="AD625">
        <v>3.7337067040037337</v>
      </c>
      <c r="AE625">
        <v>5.6005600560055999</v>
      </c>
      <c r="AF625">
        <v>0</v>
      </c>
      <c r="AJ625">
        <v>624</v>
      </c>
      <c r="AK625">
        <f>SUBTOTAL(9,EffortOutcomesAG0[[#This Row],[Allocation]:[Iin]])</f>
        <v>10.173501879056953</v>
      </c>
      <c r="AL625" t="str">
        <f>EffortOutcomesAG0[[#This Row],[WARDS]]&amp;EffortOutcomesAG0[[#This Row],[Role]]&amp;EffortOutcomesAG0[[#This Row],[Shifts]]</f>
        <v>BANKCERT4NIGHT</v>
      </c>
    </row>
    <row r="626" spans="2:38" x14ac:dyDescent="0.25">
      <c r="B626" s="8">
        <f>IF(EffortOutcomesAG0[[#This Row],[Apn]]=0,10,LOG(EffortOutcomesAG0[[#This Row],[Apn]]))</f>
        <v>-0.74823145862600793</v>
      </c>
      <c r="C626" s="8">
        <f>IF(EffortOutcomesAG0[[#This Row],[Ein]]=0,10,LOG(EffortOutcomesAG0[[#This Row],[Ein]]))</f>
        <v>10</v>
      </c>
      <c r="D626" s="8">
        <f>IF(EffortOutcomesAG0[[#This Row],[Iin]]=0,10,LOG(EffortOutcomesAG0[[#This Row],[Iin]]))</f>
        <v>10</v>
      </c>
      <c r="E626" s="8">
        <f>Kx-EffortOutcomesAG0[[#This Row],[Xp]]</f>
        <v>0.74823145862600793</v>
      </c>
      <c r="F626" s="8">
        <f>Ky-EffortOutcomesAG0[[#This Row],[Yp]]</f>
        <v>-11</v>
      </c>
      <c r="G626" s="8">
        <f>Kz-EffortOutcomesAG0[[#This Row],[Zp]]</f>
        <v>-9</v>
      </c>
      <c r="H626" s="8">
        <f>EffortOutcomesAG0[[#This Row],[Kpy]]*KSc-EffortOutcomesAG0[[#This Row],[KPz]]*KSb</f>
        <v>20</v>
      </c>
      <c r="I626" s="8">
        <f>-1*(EffortOutcomesAG0[[#This Row],[KPx]]*KSc-EffortOutcomesAG0[[#This Row],[KPz]]*KSa)</f>
        <v>0.74823145862600793</v>
      </c>
      <c r="J626" s="8">
        <f>(EffortOutcomesAG0[[#This Row],[KPx]]*$C$2-EffortOutcomesAG0[[#This Row],[Kpy]]*KSa)</f>
        <v>7.4823145862600793</v>
      </c>
      <c r="K626" s="8">
        <f>EffortOutcomesAG0[[#This Row],[Kpy]]*KTc-EffortOutcomesAG0[[#This Row],[KPz]]*KTb</f>
        <v>2</v>
      </c>
      <c r="L626" s="8">
        <f>-1*(EffortOutcomesAG0[[#This Row],[KPx]]*KTc-EffortOutcomesAG0[[#This Row],[KPz]]*KTa)</f>
        <v>-17.251768541373991</v>
      </c>
      <c r="M626" s="8">
        <f>(EffortOutcomesAG0[[#This Row],[KPx]]*KTb-EffortOutcomesAG0[[#This Row],[Kpy]]*KTa)</f>
        <v>21.251768541373991</v>
      </c>
      <c r="N626" s="8">
        <f>-EffortOutcomesAG0[[#This Row],[Xp]]*a+EffortOutcomesAG0[[#This Row],[Yp]]*b+EffortOutcomesAG0[[#This Row],[Zp]]*c_</f>
        <v>40</v>
      </c>
      <c r="O626">
        <f>-IF(EffortOutcomesAG0[[#This Row],[Column2]]&gt;0,1,-1)*SQRT(EffortOutcomesAG0[[#This Row],[KPx''i]]^2+EffortOutcomesAG0[[#This Row],[KPx''j]]^2+EffortOutcomesAG0[[#This Row],[KPx''k]]^2)/Ksmag/Scale</f>
        <v>-15.108687598256804</v>
      </c>
      <c r="P626" s="9">
        <f>SQRT(EffortOutcomesAG0[[#This Row],[Kpy''i]]^2+EffortOutcomesAG0[[#This Row],[KPy''j]]^2+EffortOutcomesAG0[[#This Row],[KPy''k]]^2)/KTmag/Scale</f>
        <v>11.204620951057608</v>
      </c>
      <c r="Q6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6" s="14">
        <v>44916</v>
      </c>
      <c r="U626" s="9" t="s">
        <v>57</v>
      </c>
      <c r="V626" t="s">
        <v>74</v>
      </c>
      <c r="W626" t="s">
        <v>60</v>
      </c>
      <c r="X626">
        <v>0</v>
      </c>
      <c r="Y626">
        <v>0.33333333333333331</v>
      </c>
      <c r="Z626">
        <v>5.9517857142857143E-2</v>
      </c>
      <c r="AA626">
        <v>0.17855357142857145</v>
      </c>
      <c r="AB626">
        <v>0.26783035714285713</v>
      </c>
      <c r="AC626">
        <v>0</v>
      </c>
      <c r="AD626">
        <v>3.7337067040037337</v>
      </c>
      <c r="AE626">
        <v>5.6005600560055999</v>
      </c>
      <c r="AF626">
        <v>0</v>
      </c>
      <c r="AJ626">
        <v>625</v>
      </c>
      <c r="AK626">
        <f>SUBTOTAL(9,EffortOutcomesAG0[[#This Row],[Allocation]:[Iin]])</f>
        <v>10.173501879056953</v>
      </c>
      <c r="AL626" t="str">
        <f>EffortOutcomesAG0[[#This Row],[WARDS]]&amp;EffortOutcomesAG0[[#This Row],[Role]]&amp;EffortOutcomesAG0[[#This Row],[Shifts]]</f>
        <v>WATTCERT4NIGHT</v>
      </c>
    </row>
    <row r="627" spans="2:38" x14ac:dyDescent="0.25">
      <c r="B627" s="8">
        <f>IF(EffortOutcomesAG0[[#This Row],[Apn]]=0,10,LOG(EffortOutcomesAG0[[#This Row],[Apn]]))</f>
        <v>-0.74823145862600793</v>
      </c>
      <c r="C627" s="8">
        <f>IF(EffortOutcomesAG0[[#This Row],[Ein]]=0,10,LOG(EffortOutcomesAG0[[#This Row],[Ein]]))</f>
        <v>10</v>
      </c>
      <c r="D627" s="8">
        <f>IF(EffortOutcomesAG0[[#This Row],[Iin]]=0,10,LOG(EffortOutcomesAG0[[#This Row],[Iin]]))</f>
        <v>10</v>
      </c>
      <c r="E627" s="8">
        <f>Kx-EffortOutcomesAG0[[#This Row],[Xp]]</f>
        <v>0.74823145862600793</v>
      </c>
      <c r="F627" s="8">
        <f>Ky-EffortOutcomesAG0[[#This Row],[Yp]]</f>
        <v>-11</v>
      </c>
      <c r="G627" s="8">
        <f>Kz-EffortOutcomesAG0[[#This Row],[Zp]]</f>
        <v>-9</v>
      </c>
      <c r="H627" s="8">
        <f>EffortOutcomesAG0[[#This Row],[Kpy]]*KSc-EffortOutcomesAG0[[#This Row],[KPz]]*KSb</f>
        <v>20</v>
      </c>
      <c r="I627" s="8">
        <f>-1*(EffortOutcomesAG0[[#This Row],[KPx]]*KSc-EffortOutcomesAG0[[#This Row],[KPz]]*KSa)</f>
        <v>0.74823145862600793</v>
      </c>
      <c r="J627" s="8">
        <f>(EffortOutcomesAG0[[#This Row],[KPx]]*$C$2-EffortOutcomesAG0[[#This Row],[Kpy]]*KSa)</f>
        <v>7.4823145862600793</v>
      </c>
      <c r="K627" s="8">
        <f>EffortOutcomesAG0[[#This Row],[Kpy]]*KTc-EffortOutcomesAG0[[#This Row],[KPz]]*KTb</f>
        <v>2</v>
      </c>
      <c r="L627" s="8">
        <f>-1*(EffortOutcomesAG0[[#This Row],[KPx]]*KTc-EffortOutcomesAG0[[#This Row],[KPz]]*KTa)</f>
        <v>-17.251768541373991</v>
      </c>
      <c r="M627" s="8">
        <f>(EffortOutcomesAG0[[#This Row],[KPx]]*KTb-EffortOutcomesAG0[[#This Row],[Kpy]]*KTa)</f>
        <v>21.251768541373991</v>
      </c>
      <c r="N627" s="8">
        <f>-EffortOutcomesAG0[[#This Row],[Xp]]*a+EffortOutcomesAG0[[#This Row],[Yp]]*b+EffortOutcomesAG0[[#This Row],[Zp]]*c_</f>
        <v>40</v>
      </c>
      <c r="O627">
        <f>-IF(EffortOutcomesAG0[[#This Row],[Column2]]&gt;0,1,-1)*SQRT(EffortOutcomesAG0[[#This Row],[KPx''i]]^2+EffortOutcomesAG0[[#This Row],[KPx''j]]^2+EffortOutcomesAG0[[#This Row],[KPx''k]]^2)/Ksmag/Scale</f>
        <v>-15.108687598256804</v>
      </c>
      <c r="P627" s="9">
        <f>SQRT(EffortOutcomesAG0[[#This Row],[Kpy''i]]^2+EffortOutcomesAG0[[#This Row],[KPy''j]]^2+EffortOutcomesAG0[[#This Row],[KPy''k]]^2)/KTmag/Scale</f>
        <v>11.204620951057608</v>
      </c>
      <c r="Q6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7" s="14">
        <v>44916</v>
      </c>
      <c r="U627" s="9" t="s">
        <v>58</v>
      </c>
      <c r="V627" t="s">
        <v>74</v>
      </c>
      <c r="W627" t="s">
        <v>60</v>
      </c>
      <c r="X627">
        <v>0</v>
      </c>
      <c r="Y627">
        <v>0.33333333333333331</v>
      </c>
      <c r="Z627">
        <v>5.9517857142857143E-2</v>
      </c>
      <c r="AA627">
        <v>0.17855357142857145</v>
      </c>
      <c r="AB627">
        <v>0.26783035714285713</v>
      </c>
      <c r="AC627">
        <v>0</v>
      </c>
      <c r="AD627">
        <v>3.7337067040037337</v>
      </c>
      <c r="AE627">
        <v>5.6005600560055999</v>
      </c>
      <c r="AF627">
        <v>0</v>
      </c>
      <c r="AJ627">
        <v>626</v>
      </c>
      <c r="AK627">
        <f>SUBTOTAL(9,EffortOutcomesAG0[[#This Row],[Allocation]:[Iin]])</f>
        <v>10.173501879056953</v>
      </c>
      <c r="AL627" t="str">
        <f>EffortOutcomesAG0[[#This Row],[WARDS]]&amp;EffortOutcomesAG0[[#This Row],[Role]]&amp;EffortOutcomesAG0[[#This Row],[Shifts]]</f>
        <v>WARACERT4NIGHT</v>
      </c>
    </row>
    <row r="628" spans="2:38" x14ac:dyDescent="0.25">
      <c r="B628" s="8">
        <f>IF(EffortOutcomesAG0[[#This Row],[Apn]]=0,10,LOG(EffortOutcomesAG0[[#This Row],[Apn]]))</f>
        <v>10</v>
      </c>
      <c r="C628" s="8">
        <f>IF(EffortOutcomesAG0[[#This Row],[Ein]]=0,10,LOG(EffortOutcomesAG0[[#This Row],[Ein]]))</f>
        <v>10</v>
      </c>
      <c r="D628" s="8">
        <f>IF(EffortOutcomesAG0[[#This Row],[Iin]]=0,10,LOG(EffortOutcomesAG0[[#This Row],[Iin]]))</f>
        <v>10</v>
      </c>
      <c r="E628" s="8">
        <f>Kx-EffortOutcomesAG0[[#This Row],[Xp]]</f>
        <v>-10</v>
      </c>
      <c r="F628" s="8">
        <f>Ky-EffortOutcomesAG0[[#This Row],[Yp]]</f>
        <v>-11</v>
      </c>
      <c r="G628" s="8">
        <f>Kz-EffortOutcomesAG0[[#This Row],[Zp]]</f>
        <v>-9</v>
      </c>
      <c r="H628" s="8">
        <f>EffortOutcomesAG0[[#This Row],[Kpy]]*KSc-EffortOutcomesAG0[[#This Row],[KPz]]*KSb</f>
        <v>20</v>
      </c>
      <c r="I628" s="8">
        <f>-1*(EffortOutcomesAG0[[#This Row],[KPx]]*KSc-EffortOutcomesAG0[[#This Row],[KPz]]*KSa)</f>
        <v>-10</v>
      </c>
      <c r="J628" s="8">
        <f>(EffortOutcomesAG0[[#This Row],[KPx]]*$C$2-EffortOutcomesAG0[[#This Row],[Kpy]]*KSa)</f>
        <v>-100</v>
      </c>
      <c r="K628" s="8">
        <f>EffortOutcomesAG0[[#This Row],[Kpy]]*KTc-EffortOutcomesAG0[[#This Row],[KPz]]*KTb</f>
        <v>2</v>
      </c>
      <c r="L628" s="8">
        <f>-1*(EffortOutcomesAG0[[#This Row],[KPx]]*KTc-EffortOutcomesAG0[[#This Row],[KPz]]*KTa)</f>
        <v>-28</v>
      </c>
      <c r="M628" s="8">
        <f>(EffortOutcomesAG0[[#This Row],[KPx]]*KTb-EffortOutcomesAG0[[#This Row],[Kpy]]*KTa)</f>
        <v>32</v>
      </c>
      <c r="N628" s="8">
        <f>-EffortOutcomesAG0[[#This Row],[Xp]]*a+EffortOutcomesAG0[[#This Row],[Yp]]*b+EffortOutcomesAG0[[#This Row],[Zp]]*c_</f>
        <v>40</v>
      </c>
      <c r="O628">
        <f>-IF(EffortOutcomesAG0[[#This Row],[Column2]]&gt;0,1,-1)*SQRT(EffortOutcomesAG0[[#This Row],[KPx''i]]^2+EffortOutcomesAG0[[#This Row],[KPx''j]]^2+EffortOutcomesAG0[[#This Row],[KPx''k]]^2)/Ksmag/Scale</f>
        <v>-72.456883730947197</v>
      </c>
      <c r="P628" s="9">
        <f>SQRT(EffortOutcomesAG0[[#This Row],[Kpy''i]]^2+EffortOutcomesAG0[[#This Row],[KPy''j]]^2+EffortOutcomesAG0[[#This Row],[KPy''k]]^2)/KTmag/Scale</f>
        <v>17.37814719698277</v>
      </c>
      <c r="Q6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8" s="14">
        <v>44916</v>
      </c>
      <c r="U628" s="9" t="s">
        <v>76</v>
      </c>
      <c r="V628" t="s">
        <v>74</v>
      </c>
      <c r="W628" t="s">
        <v>60</v>
      </c>
      <c r="X628">
        <v>0</v>
      </c>
      <c r="Y628">
        <v>0</v>
      </c>
      <c r="Z628">
        <v>0</v>
      </c>
      <c r="AJ628">
        <v>627</v>
      </c>
      <c r="AK628">
        <f>SUBTOTAL(9,EffortOutcomesAG0[[#This Row],[Allocation]:[Iin]])</f>
        <v>0</v>
      </c>
      <c r="AL628" t="str">
        <f>EffortOutcomesAG0[[#This Row],[WARDS]]&amp;EffortOutcomesAG0[[#This Row],[Role]]&amp;EffortOutcomesAG0[[#This Row],[Shifts]]</f>
        <v>OtherCERT4NIGHT</v>
      </c>
    </row>
    <row r="629" spans="2:38" x14ac:dyDescent="0.25">
      <c r="B629" s="8">
        <f>IF(EffortOutcomesAG0[[#This Row],[Apn]]=0,10,LOG(EffortOutcomesAG0[[#This Row],[Apn]]))</f>
        <v>-0.74823145862600793</v>
      </c>
      <c r="C629" s="8">
        <f>IF(EffortOutcomesAG0[[#This Row],[Ein]]=0,10,LOG(EffortOutcomesAG0[[#This Row],[Ein]]))</f>
        <v>10</v>
      </c>
      <c r="D629" s="8">
        <f>IF(EffortOutcomesAG0[[#This Row],[Iin]]=0,10,LOG(EffortOutcomesAG0[[#This Row],[Iin]]))</f>
        <v>10</v>
      </c>
      <c r="E629" s="8">
        <f>Kx-EffortOutcomesAG0[[#This Row],[Xp]]</f>
        <v>0.74823145862600793</v>
      </c>
      <c r="F629" s="8">
        <f>Ky-EffortOutcomesAG0[[#This Row],[Yp]]</f>
        <v>-11</v>
      </c>
      <c r="G629" s="8">
        <f>Kz-EffortOutcomesAG0[[#This Row],[Zp]]</f>
        <v>-9</v>
      </c>
      <c r="H629" s="8">
        <f>EffortOutcomesAG0[[#This Row],[Kpy]]*KSc-EffortOutcomesAG0[[#This Row],[KPz]]*KSb</f>
        <v>20</v>
      </c>
      <c r="I629" s="8">
        <f>-1*(EffortOutcomesAG0[[#This Row],[KPx]]*KSc-EffortOutcomesAG0[[#This Row],[KPz]]*KSa)</f>
        <v>0.74823145862600793</v>
      </c>
      <c r="J629" s="8">
        <f>(EffortOutcomesAG0[[#This Row],[KPx]]*$C$2-EffortOutcomesAG0[[#This Row],[Kpy]]*KSa)</f>
        <v>7.4823145862600793</v>
      </c>
      <c r="K629" s="8">
        <f>EffortOutcomesAG0[[#This Row],[Kpy]]*KTc-EffortOutcomesAG0[[#This Row],[KPz]]*KTb</f>
        <v>2</v>
      </c>
      <c r="L629" s="8">
        <f>-1*(EffortOutcomesAG0[[#This Row],[KPx]]*KTc-EffortOutcomesAG0[[#This Row],[KPz]]*KTa)</f>
        <v>-17.251768541373991</v>
      </c>
      <c r="M629" s="8">
        <f>(EffortOutcomesAG0[[#This Row],[KPx]]*KTb-EffortOutcomesAG0[[#This Row],[Kpy]]*KTa)</f>
        <v>21.251768541373991</v>
      </c>
      <c r="N629" s="8">
        <f>-EffortOutcomesAG0[[#This Row],[Xp]]*a+EffortOutcomesAG0[[#This Row],[Yp]]*b+EffortOutcomesAG0[[#This Row],[Zp]]*c_</f>
        <v>40</v>
      </c>
      <c r="O629">
        <f>-IF(EffortOutcomesAG0[[#This Row],[Column2]]&gt;0,1,-1)*SQRT(EffortOutcomesAG0[[#This Row],[KPx''i]]^2+EffortOutcomesAG0[[#This Row],[KPx''j]]^2+EffortOutcomesAG0[[#This Row],[KPx''k]]^2)/Ksmag/Scale</f>
        <v>-15.108687598256804</v>
      </c>
      <c r="P629" s="9">
        <f>SQRT(EffortOutcomesAG0[[#This Row],[Kpy''i]]^2+EffortOutcomesAG0[[#This Row],[KPy''j]]^2+EffortOutcomesAG0[[#This Row],[KPy''k]]^2)/KTmag/Scale</f>
        <v>11.204620951057608</v>
      </c>
      <c r="Q6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9" s="14">
        <v>44916</v>
      </c>
      <c r="U629" s="9" t="s">
        <v>54</v>
      </c>
      <c r="V629" t="s">
        <v>74</v>
      </c>
      <c r="W629" t="s">
        <v>60</v>
      </c>
      <c r="X629">
        <v>0</v>
      </c>
      <c r="Y629">
        <v>0.33333333333333331</v>
      </c>
      <c r="Z629">
        <v>5.9517857142857143E-2</v>
      </c>
      <c r="AA629">
        <v>0.17855357142857145</v>
      </c>
      <c r="AB629">
        <v>0.26783035714285713</v>
      </c>
      <c r="AC629">
        <v>0</v>
      </c>
      <c r="AD629">
        <v>3.7337067040037337</v>
      </c>
      <c r="AE629">
        <v>5.6005600560055999</v>
      </c>
      <c r="AF629">
        <v>0</v>
      </c>
      <c r="AJ629">
        <v>628</v>
      </c>
      <c r="AK629">
        <f>SUBTOTAL(9,EffortOutcomesAG0[[#This Row],[Allocation]:[Iin]])</f>
        <v>10.173501879056953</v>
      </c>
      <c r="AL629" t="str">
        <f>EffortOutcomesAG0[[#This Row],[WARDS]]&amp;EffortOutcomesAG0[[#This Row],[Role]]&amp;EffortOutcomesAG0[[#This Row],[Shifts]]</f>
        <v>BANKCERT4NIGHT</v>
      </c>
    </row>
    <row r="630" spans="2:38" x14ac:dyDescent="0.25">
      <c r="B630" s="8">
        <f>IF(EffortOutcomesAG0[[#This Row],[Apn]]=0,10,LOG(EffortOutcomesAG0[[#This Row],[Apn]]))</f>
        <v>-0.74823145862600793</v>
      </c>
      <c r="C630" s="8">
        <f>IF(EffortOutcomesAG0[[#This Row],[Ein]]=0,10,LOG(EffortOutcomesAG0[[#This Row],[Ein]]))</f>
        <v>10</v>
      </c>
      <c r="D630" s="8">
        <f>IF(EffortOutcomesAG0[[#This Row],[Iin]]=0,10,LOG(EffortOutcomesAG0[[#This Row],[Iin]]))</f>
        <v>10</v>
      </c>
      <c r="E630" s="8">
        <f>Kx-EffortOutcomesAG0[[#This Row],[Xp]]</f>
        <v>0.74823145862600793</v>
      </c>
      <c r="F630" s="8">
        <f>Ky-EffortOutcomesAG0[[#This Row],[Yp]]</f>
        <v>-11</v>
      </c>
      <c r="G630" s="8">
        <f>Kz-EffortOutcomesAG0[[#This Row],[Zp]]</f>
        <v>-9</v>
      </c>
      <c r="H630" s="8">
        <f>EffortOutcomesAG0[[#This Row],[Kpy]]*KSc-EffortOutcomesAG0[[#This Row],[KPz]]*KSb</f>
        <v>20</v>
      </c>
      <c r="I630" s="8">
        <f>-1*(EffortOutcomesAG0[[#This Row],[KPx]]*KSc-EffortOutcomesAG0[[#This Row],[KPz]]*KSa)</f>
        <v>0.74823145862600793</v>
      </c>
      <c r="J630" s="8">
        <f>(EffortOutcomesAG0[[#This Row],[KPx]]*$C$2-EffortOutcomesAG0[[#This Row],[Kpy]]*KSa)</f>
        <v>7.4823145862600793</v>
      </c>
      <c r="K630" s="8">
        <f>EffortOutcomesAG0[[#This Row],[Kpy]]*KTc-EffortOutcomesAG0[[#This Row],[KPz]]*KTb</f>
        <v>2</v>
      </c>
      <c r="L630" s="8">
        <f>-1*(EffortOutcomesAG0[[#This Row],[KPx]]*KTc-EffortOutcomesAG0[[#This Row],[KPz]]*KTa)</f>
        <v>-17.251768541373991</v>
      </c>
      <c r="M630" s="8">
        <f>(EffortOutcomesAG0[[#This Row],[KPx]]*KTb-EffortOutcomesAG0[[#This Row],[Kpy]]*KTa)</f>
        <v>21.251768541373991</v>
      </c>
      <c r="N630" s="8">
        <f>-EffortOutcomesAG0[[#This Row],[Xp]]*a+EffortOutcomesAG0[[#This Row],[Yp]]*b+EffortOutcomesAG0[[#This Row],[Zp]]*c_</f>
        <v>40</v>
      </c>
      <c r="O630">
        <f>-IF(EffortOutcomesAG0[[#This Row],[Column2]]&gt;0,1,-1)*SQRT(EffortOutcomesAG0[[#This Row],[KPx''i]]^2+EffortOutcomesAG0[[#This Row],[KPx''j]]^2+EffortOutcomesAG0[[#This Row],[KPx''k]]^2)/Ksmag/Scale</f>
        <v>-15.108687598256804</v>
      </c>
      <c r="P630" s="9">
        <f>SQRT(EffortOutcomesAG0[[#This Row],[Kpy''i]]^2+EffortOutcomesAG0[[#This Row],[KPy''j]]^2+EffortOutcomesAG0[[#This Row],[KPy''k]]^2)/KTmag/Scale</f>
        <v>11.204620951057608</v>
      </c>
      <c r="Q6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0" s="14">
        <v>44917</v>
      </c>
      <c r="U630" s="9" t="s">
        <v>54</v>
      </c>
      <c r="V630" t="s">
        <v>74</v>
      </c>
      <c r="W630" t="s">
        <v>60</v>
      </c>
      <c r="X630">
        <v>0</v>
      </c>
      <c r="Y630">
        <v>0.33333333333333331</v>
      </c>
      <c r="Z630">
        <v>5.9517857142857143E-2</v>
      </c>
      <c r="AA630">
        <v>0.17855357142857145</v>
      </c>
      <c r="AB630">
        <v>0.26783035714285713</v>
      </c>
      <c r="AC630">
        <v>0</v>
      </c>
      <c r="AD630">
        <v>3.7337067040037337</v>
      </c>
      <c r="AE630">
        <v>5.6005600560055999</v>
      </c>
      <c r="AF630">
        <v>0</v>
      </c>
      <c r="AJ630">
        <v>629</v>
      </c>
      <c r="AK630">
        <f>SUBTOTAL(9,EffortOutcomesAG0[[#This Row],[Allocation]:[Iin]])</f>
        <v>10.173501879056953</v>
      </c>
      <c r="AL630" t="str">
        <f>EffortOutcomesAG0[[#This Row],[WARDS]]&amp;EffortOutcomesAG0[[#This Row],[Role]]&amp;EffortOutcomesAG0[[#This Row],[Shifts]]</f>
        <v>BANKCERT4NIGHT</v>
      </c>
    </row>
    <row r="631" spans="2:38" x14ac:dyDescent="0.25">
      <c r="B631" s="8">
        <f>IF(EffortOutcomesAG0[[#This Row],[Apn]]=0,10,LOG(EffortOutcomesAG0[[#This Row],[Apn]]))</f>
        <v>10</v>
      </c>
      <c r="C631" s="8">
        <f>IF(EffortOutcomesAG0[[#This Row],[Ein]]=0,10,LOG(EffortOutcomesAG0[[#This Row],[Ein]]))</f>
        <v>10</v>
      </c>
      <c r="D631" s="8">
        <f>IF(EffortOutcomesAG0[[#This Row],[Iin]]=0,10,LOG(EffortOutcomesAG0[[#This Row],[Iin]]))</f>
        <v>10</v>
      </c>
      <c r="E631" s="8">
        <f>Kx-EffortOutcomesAG0[[#This Row],[Xp]]</f>
        <v>-10</v>
      </c>
      <c r="F631" s="8">
        <f>Ky-EffortOutcomesAG0[[#This Row],[Yp]]</f>
        <v>-11</v>
      </c>
      <c r="G631" s="8">
        <f>Kz-EffortOutcomesAG0[[#This Row],[Zp]]</f>
        <v>-9</v>
      </c>
      <c r="H631" s="8">
        <f>EffortOutcomesAG0[[#This Row],[Kpy]]*KSc-EffortOutcomesAG0[[#This Row],[KPz]]*KSb</f>
        <v>20</v>
      </c>
      <c r="I631" s="8">
        <f>-1*(EffortOutcomesAG0[[#This Row],[KPx]]*KSc-EffortOutcomesAG0[[#This Row],[KPz]]*KSa)</f>
        <v>-10</v>
      </c>
      <c r="J631" s="8">
        <f>(EffortOutcomesAG0[[#This Row],[KPx]]*$C$2-EffortOutcomesAG0[[#This Row],[Kpy]]*KSa)</f>
        <v>-100</v>
      </c>
      <c r="K631" s="8">
        <f>EffortOutcomesAG0[[#This Row],[Kpy]]*KTc-EffortOutcomesAG0[[#This Row],[KPz]]*KTb</f>
        <v>2</v>
      </c>
      <c r="L631" s="8">
        <f>-1*(EffortOutcomesAG0[[#This Row],[KPx]]*KTc-EffortOutcomesAG0[[#This Row],[KPz]]*KTa)</f>
        <v>-28</v>
      </c>
      <c r="M631" s="8">
        <f>(EffortOutcomesAG0[[#This Row],[KPx]]*KTb-EffortOutcomesAG0[[#This Row],[Kpy]]*KTa)</f>
        <v>32</v>
      </c>
      <c r="N631" s="8">
        <f>-EffortOutcomesAG0[[#This Row],[Xp]]*a+EffortOutcomesAG0[[#This Row],[Yp]]*b+EffortOutcomesAG0[[#This Row],[Zp]]*c_</f>
        <v>40</v>
      </c>
      <c r="O631">
        <f>-IF(EffortOutcomesAG0[[#This Row],[Column2]]&gt;0,1,-1)*SQRT(EffortOutcomesAG0[[#This Row],[KPx''i]]^2+EffortOutcomesAG0[[#This Row],[KPx''j]]^2+EffortOutcomesAG0[[#This Row],[KPx''k]]^2)/Ksmag/Scale</f>
        <v>-72.456883730947197</v>
      </c>
      <c r="P631" s="9">
        <f>SQRT(EffortOutcomesAG0[[#This Row],[Kpy''i]]^2+EffortOutcomesAG0[[#This Row],[KPy''j]]^2+EffortOutcomesAG0[[#This Row],[KPy''k]]^2)/KTmag/Scale</f>
        <v>17.37814719698277</v>
      </c>
      <c r="Q6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1" s="14">
        <v>44917</v>
      </c>
      <c r="U631" s="9" t="s">
        <v>76</v>
      </c>
      <c r="V631" t="s">
        <v>74</v>
      </c>
      <c r="W631" t="s">
        <v>60</v>
      </c>
      <c r="X631">
        <v>0</v>
      </c>
      <c r="Y631">
        <v>0</v>
      </c>
      <c r="Z631">
        <v>0</v>
      </c>
      <c r="AJ631">
        <v>630</v>
      </c>
      <c r="AK631">
        <f>SUBTOTAL(9,EffortOutcomesAG0[[#This Row],[Allocation]:[Iin]])</f>
        <v>0</v>
      </c>
      <c r="AL631" t="str">
        <f>EffortOutcomesAG0[[#This Row],[WARDS]]&amp;EffortOutcomesAG0[[#This Row],[Role]]&amp;EffortOutcomesAG0[[#This Row],[Shifts]]</f>
        <v>OtherCERT4NIGHT</v>
      </c>
    </row>
    <row r="632" spans="2:38" x14ac:dyDescent="0.25">
      <c r="B632" s="8">
        <f>IF(EffortOutcomesAG0[[#This Row],[Apn]]=0,10,LOG(EffortOutcomesAG0[[#This Row],[Apn]]))</f>
        <v>-0.74823145862600793</v>
      </c>
      <c r="C632" s="8">
        <f>IF(EffortOutcomesAG0[[#This Row],[Ein]]=0,10,LOG(EffortOutcomesAG0[[#This Row],[Ein]]))</f>
        <v>10</v>
      </c>
      <c r="D632" s="8">
        <f>IF(EffortOutcomesAG0[[#This Row],[Iin]]=0,10,LOG(EffortOutcomesAG0[[#This Row],[Iin]]))</f>
        <v>10</v>
      </c>
      <c r="E632" s="8">
        <f>Kx-EffortOutcomesAG0[[#This Row],[Xp]]</f>
        <v>0.74823145862600793</v>
      </c>
      <c r="F632" s="8">
        <f>Ky-EffortOutcomesAG0[[#This Row],[Yp]]</f>
        <v>-11</v>
      </c>
      <c r="G632" s="8">
        <f>Kz-EffortOutcomesAG0[[#This Row],[Zp]]</f>
        <v>-9</v>
      </c>
      <c r="H632" s="8">
        <f>EffortOutcomesAG0[[#This Row],[Kpy]]*KSc-EffortOutcomesAG0[[#This Row],[KPz]]*KSb</f>
        <v>20</v>
      </c>
      <c r="I632" s="8">
        <f>-1*(EffortOutcomesAG0[[#This Row],[KPx]]*KSc-EffortOutcomesAG0[[#This Row],[KPz]]*KSa)</f>
        <v>0.74823145862600793</v>
      </c>
      <c r="J632" s="8">
        <f>(EffortOutcomesAG0[[#This Row],[KPx]]*$C$2-EffortOutcomesAG0[[#This Row],[Kpy]]*KSa)</f>
        <v>7.4823145862600793</v>
      </c>
      <c r="K632" s="8">
        <f>EffortOutcomesAG0[[#This Row],[Kpy]]*KTc-EffortOutcomesAG0[[#This Row],[KPz]]*KTb</f>
        <v>2</v>
      </c>
      <c r="L632" s="8">
        <f>-1*(EffortOutcomesAG0[[#This Row],[KPx]]*KTc-EffortOutcomesAG0[[#This Row],[KPz]]*KTa)</f>
        <v>-17.251768541373991</v>
      </c>
      <c r="M632" s="8">
        <f>(EffortOutcomesAG0[[#This Row],[KPx]]*KTb-EffortOutcomesAG0[[#This Row],[Kpy]]*KTa)</f>
        <v>21.251768541373991</v>
      </c>
      <c r="N632" s="8">
        <f>-EffortOutcomesAG0[[#This Row],[Xp]]*a+EffortOutcomesAG0[[#This Row],[Yp]]*b+EffortOutcomesAG0[[#This Row],[Zp]]*c_</f>
        <v>40</v>
      </c>
      <c r="O632">
        <f>-IF(EffortOutcomesAG0[[#This Row],[Column2]]&gt;0,1,-1)*SQRT(EffortOutcomesAG0[[#This Row],[KPx''i]]^2+EffortOutcomesAG0[[#This Row],[KPx''j]]^2+EffortOutcomesAG0[[#This Row],[KPx''k]]^2)/Ksmag/Scale</f>
        <v>-15.108687598256804</v>
      </c>
      <c r="P632" s="9">
        <f>SQRT(EffortOutcomesAG0[[#This Row],[Kpy''i]]^2+EffortOutcomesAG0[[#This Row],[KPy''j]]^2+EffortOutcomesAG0[[#This Row],[KPy''k]]^2)/KTmag/Scale</f>
        <v>11.204620951057608</v>
      </c>
      <c r="Q6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2" s="14">
        <v>44917</v>
      </c>
      <c r="U632" s="9" t="s">
        <v>57</v>
      </c>
      <c r="V632" t="s">
        <v>74</v>
      </c>
      <c r="W632" t="s">
        <v>60</v>
      </c>
      <c r="X632">
        <v>0</v>
      </c>
      <c r="Y632">
        <v>0.33333333333333331</v>
      </c>
      <c r="Z632">
        <v>5.9517857142857143E-2</v>
      </c>
      <c r="AA632">
        <v>0.17855357142857145</v>
      </c>
      <c r="AB632">
        <v>0.26783035714285713</v>
      </c>
      <c r="AC632">
        <v>0</v>
      </c>
      <c r="AD632">
        <v>3.7337067040037337</v>
      </c>
      <c r="AE632">
        <v>5.6005600560055999</v>
      </c>
      <c r="AF632">
        <v>0</v>
      </c>
      <c r="AJ632">
        <v>631</v>
      </c>
      <c r="AK632">
        <f>SUBTOTAL(9,EffortOutcomesAG0[[#This Row],[Allocation]:[Iin]])</f>
        <v>10.173501879056953</v>
      </c>
      <c r="AL632" t="str">
        <f>EffortOutcomesAG0[[#This Row],[WARDS]]&amp;EffortOutcomesAG0[[#This Row],[Role]]&amp;EffortOutcomesAG0[[#This Row],[Shifts]]</f>
        <v>WATTCERT4NIGHT</v>
      </c>
    </row>
    <row r="633" spans="2:38" x14ac:dyDescent="0.25">
      <c r="B633" s="8">
        <f>IF(EffortOutcomesAG0[[#This Row],[Apn]]=0,10,LOG(EffortOutcomesAG0[[#This Row],[Apn]]))</f>
        <v>-0.74823145862600793</v>
      </c>
      <c r="C633" s="8">
        <f>IF(EffortOutcomesAG0[[#This Row],[Ein]]=0,10,LOG(EffortOutcomesAG0[[#This Row],[Ein]]))</f>
        <v>10</v>
      </c>
      <c r="D633" s="8">
        <f>IF(EffortOutcomesAG0[[#This Row],[Iin]]=0,10,LOG(EffortOutcomesAG0[[#This Row],[Iin]]))</f>
        <v>10</v>
      </c>
      <c r="E633" s="8">
        <f>Kx-EffortOutcomesAG0[[#This Row],[Xp]]</f>
        <v>0.74823145862600793</v>
      </c>
      <c r="F633" s="8">
        <f>Ky-EffortOutcomesAG0[[#This Row],[Yp]]</f>
        <v>-11</v>
      </c>
      <c r="G633" s="8">
        <f>Kz-EffortOutcomesAG0[[#This Row],[Zp]]</f>
        <v>-9</v>
      </c>
      <c r="H633" s="8">
        <f>EffortOutcomesAG0[[#This Row],[Kpy]]*KSc-EffortOutcomesAG0[[#This Row],[KPz]]*KSb</f>
        <v>20</v>
      </c>
      <c r="I633" s="8">
        <f>-1*(EffortOutcomesAG0[[#This Row],[KPx]]*KSc-EffortOutcomesAG0[[#This Row],[KPz]]*KSa)</f>
        <v>0.74823145862600793</v>
      </c>
      <c r="J633" s="8">
        <f>(EffortOutcomesAG0[[#This Row],[KPx]]*$C$2-EffortOutcomesAG0[[#This Row],[Kpy]]*KSa)</f>
        <v>7.4823145862600793</v>
      </c>
      <c r="K633" s="8">
        <f>EffortOutcomesAG0[[#This Row],[Kpy]]*KTc-EffortOutcomesAG0[[#This Row],[KPz]]*KTb</f>
        <v>2</v>
      </c>
      <c r="L633" s="8">
        <f>-1*(EffortOutcomesAG0[[#This Row],[KPx]]*KTc-EffortOutcomesAG0[[#This Row],[KPz]]*KTa)</f>
        <v>-17.251768541373991</v>
      </c>
      <c r="M633" s="8">
        <f>(EffortOutcomesAG0[[#This Row],[KPx]]*KTb-EffortOutcomesAG0[[#This Row],[Kpy]]*KTa)</f>
        <v>21.251768541373991</v>
      </c>
      <c r="N633" s="8">
        <f>-EffortOutcomesAG0[[#This Row],[Xp]]*a+EffortOutcomesAG0[[#This Row],[Yp]]*b+EffortOutcomesAG0[[#This Row],[Zp]]*c_</f>
        <v>40</v>
      </c>
      <c r="O633">
        <f>-IF(EffortOutcomesAG0[[#This Row],[Column2]]&gt;0,1,-1)*SQRT(EffortOutcomesAG0[[#This Row],[KPx''i]]^2+EffortOutcomesAG0[[#This Row],[KPx''j]]^2+EffortOutcomesAG0[[#This Row],[KPx''k]]^2)/Ksmag/Scale</f>
        <v>-15.108687598256804</v>
      </c>
      <c r="P633" s="9">
        <f>SQRT(EffortOutcomesAG0[[#This Row],[Kpy''i]]^2+EffortOutcomesAG0[[#This Row],[KPy''j]]^2+EffortOutcomesAG0[[#This Row],[KPy''k]]^2)/KTmag/Scale</f>
        <v>11.204620951057608</v>
      </c>
      <c r="Q6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3" s="14">
        <v>44917</v>
      </c>
      <c r="U633" s="9" t="s">
        <v>58</v>
      </c>
      <c r="V633" t="s">
        <v>74</v>
      </c>
      <c r="W633" t="s">
        <v>60</v>
      </c>
      <c r="X633">
        <v>0</v>
      </c>
      <c r="Y633">
        <v>0.33333333333333331</v>
      </c>
      <c r="Z633">
        <v>5.9517857142857143E-2</v>
      </c>
      <c r="AA633">
        <v>0.17855357142857145</v>
      </c>
      <c r="AB633">
        <v>0.26783035714285713</v>
      </c>
      <c r="AC633">
        <v>0</v>
      </c>
      <c r="AD633">
        <v>3.7337067040037337</v>
      </c>
      <c r="AE633">
        <v>5.6005600560055999</v>
      </c>
      <c r="AF633">
        <v>0</v>
      </c>
      <c r="AJ633">
        <v>632</v>
      </c>
      <c r="AK633">
        <f>SUBTOTAL(9,EffortOutcomesAG0[[#This Row],[Allocation]:[Iin]])</f>
        <v>10.173501879056953</v>
      </c>
      <c r="AL633" t="str">
        <f>EffortOutcomesAG0[[#This Row],[WARDS]]&amp;EffortOutcomesAG0[[#This Row],[Role]]&amp;EffortOutcomesAG0[[#This Row],[Shifts]]</f>
        <v>WARACERT4NIGHT</v>
      </c>
    </row>
    <row r="634" spans="2:38" x14ac:dyDescent="0.25">
      <c r="B634" s="8">
        <f>IF(EffortOutcomesAG0[[#This Row],[Apn]]=0,10,LOG(EffortOutcomesAG0[[#This Row],[Apn]]))</f>
        <v>-0.27111020390634549</v>
      </c>
      <c r="C634" s="8">
        <f>IF(EffortOutcomesAG0[[#This Row],[Ein]]=0,10,LOG(EffortOutcomesAG0[[#This Row],[Ein]]))</f>
        <v>10</v>
      </c>
      <c r="D634" s="8">
        <f>IF(EffortOutcomesAG0[[#This Row],[Iin]]=0,10,LOG(EffortOutcomesAG0[[#This Row],[Iin]]))</f>
        <v>10</v>
      </c>
      <c r="E634" s="8">
        <f>Kx-EffortOutcomesAG0[[#This Row],[Xp]]</f>
        <v>0.27111020390634549</v>
      </c>
      <c r="F634" s="8">
        <f>Ky-EffortOutcomesAG0[[#This Row],[Yp]]</f>
        <v>-11</v>
      </c>
      <c r="G634" s="8">
        <f>Kz-EffortOutcomesAG0[[#This Row],[Zp]]</f>
        <v>-9</v>
      </c>
      <c r="H634" s="8">
        <f>EffortOutcomesAG0[[#This Row],[Kpy]]*KSc-EffortOutcomesAG0[[#This Row],[KPz]]*KSb</f>
        <v>20</v>
      </c>
      <c r="I634" s="8">
        <f>-1*(EffortOutcomesAG0[[#This Row],[KPx]]*KSc-EffortOutcomesAG0[[#This Row],[KPz]]*KSa)</f>
        <v>0.27111020390634549</v>
      </c>
      <c r="J634" s="8">
        <f>(EffortOutcomesAG0[[#This Row],[KPx]]*$C$2-EffortOutcomesAG0[[#This Row],[Kpy]]*KSa)</f>
        <v>2.711102039063455</v>
      </c>
      <c r="K634" s="8">
        <f>EffortOutcomesAG0[[#This Row],[Kpy]]*KTc-EffortOutcomesAG0[[#This Row],[KPz]]*KTb</f>
        <v>2</v>
      </c>
      <c r="L634" s="8">
        <f>-1*(EffortOutcomesAG0[[#This Row],[KPx]]*KTc-EffortOutcomesAG0[[#This Row],[KPz]]*KTa)</f>
        <v>-17.728889796093654</v>
      </c>
      <c r="M634" s="8">
        <f>(EffortOutcomesAG0[[#This Row],[KPx]]*KTb-EffortOutcomesAG0[[#This Row],[Kpy]]*KTa)</f>
        <v>21.728889796093654</v>
      </c>
      <c r="N634" s="8">
        <f>-EffortOutcomesAG0[[#This Row],[Xp]]*a+EffortOutcomesAG0[[#This Row],[Yp]]*b+EffortOutcomesAG0[[#This Row],[Zp]]*c_</f>
        <v>40</v>
      </c>
      <c r="O634">
        <f>-IF(EffortOutcomesAG0[[#This Row],[Column2]]&gt;0,1,-1)*SQRT(EffortOutcomesAG0[[#This Row],[KPx''i]]^2+EffortOutcomesAG0[[#This Row],[KPx''j]]^2+EffortOutcomesAG0[[#This Row],[KPx''k]]^2)/Ksmag/Scale</f>
        <v>-14.272763835516864</v>
      </c>
      <c r="P634" s="9">
        <f>SQRT(EffortOutcomesAG0[[#This Row],[Kpy''i]]^2+EffortOutcomesAG0[[#This Row],[KPy''j]]^2+EffortOutcomesAG0[[#This Row],[KPy''k]]^2)/KTmag/Scale</f>
        <v>11.477936698820749</v>
      </c>
      <c r="Q6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4" s="14">
        <v>44918</v>
      </c>
      <c r="U634" s="9" t="s">
        <v>57</v>
      </c>
      <c r="V634" t="s">
        <v>74</v>
      </c>
      <c r="W634" t="s">
        <v>60</v>
      </c>
      <c r="X634">
        <v>0</v>
      </c>
      <c r="Y634">
        <v>0.33333333333333331</v>
      </c>
      <c r="Z634">
        <v>0.17855357142857142</v>
      </c>
      <c r="AA634">
        <v>0.53566071428571427</v>
      </c>
      <c r="AB634">
        <v>0.80349107142857146</v>
      </c>
      <c r="AC634">
        <v>0</v>
      </c>
      <c r="AD634">
        <v>1.244568901334578</v>
      </c>
      <c r="AE634">
        <v>1.8668533520018669</v>
      </c>
      <c r="AF634">
        <v>0</v>
      </c>
      <c r="AJ634">
        <v>633</v>
      </c>
      <c r="AK634">
        <f>SUBTOTAL(9,EffortOutcomesAG0[[#This Row],[Allocation]:[Iin]])</f>
        <v>4.9624609438126353</v>
      </c>
      <c r="AL634" t="str">
        <f>EffortOutcomesAG0[[#This Row],[WARDS]]&amp;EffortOutcomesAG0[[#This Row],[Role]]&amp;EffortOutcomesAG0[[#This Row],[Shifts]]</f>
        <v>WATTCERT4NIGHT</v>
      </c>
    </row>
    <row r="635" spans="2:38" x14ac:dyDescent="0.25">
      <c r="B635" s="8">
        <f>IF(EffortOutcomesAG0[[#This Row],[Apn]]=0,10,LOG(EffortOutcomesAG0[[#This Row],[Apn]]))</f>
        <v>-0.27111020390634549</v>
      </c>
      <c r="C635" s="8">
        <f>IF(EffortOutcomesAG0[[#This Row],[Ein]]=0,10,LOG(EffortOutcomesAG0[[#This Row],[Ein]]))</f>
        <v>10</v>
      </c>
      <c r="D635" s="8">
        <f>IF(EffortOutcomesAG0[[#This Row],[Iin]]=0,10,LOG(EffortOutcomesAG0[[#This Row],[Iin]]))</f>
        <v>10</v>
      </c>
      <c r="E635" s="8">
        <f>Kx-EffortOutcomesAG0[[#This Row],[Xp]]</f>
        <v>0.27111020390634549</v>
      </c>
      <c r="F635" s="8">
        <f>Ky-EffortOutcomesAG0[[#This Row],[Yp]]</f>
        <v>-11</v>
      </c>
      <c r="G635" s="8">
        <f>Kz-EffortOutcomesAG0[[#This Row],[Zp]]</f>
        <v>-9</v>
      </c>
      <c r="H635" s="8">
        <f>EffortOutcomesAG0[[#This Row],[Kpy]]*KSc-EffortOutcomesAG0[[#This Row],[KPz]]*KSb</f>
        <v>20</v>
      </c>
      <c r="I635" s="8">
        <f>-1*(EffortOutcomesAG0[[#This Row],[KPx]]*KSc-EffortOutcomesAG0[[#This Row],[KPz]]*KSa)</f>
        <v>0.27111020390634549</v>
      </c>
      <c r="J635" s="8">
        <f>(EffortOutcomesAG0[[#This Row],[KPx]]*$C$2-EffortOutcomesAG0[[#This Row],[Kpy]]*KSa)</f>
        <v>2.711102039063455</v>
      </c>
      <c r="K635" s="8">
        <f>EffortOutcomesAG0[[#This Row],[Kpy]]*KTc-EffortOutcomesAG0[[#This Row],[KPz]]*KTb</f>
        <v>2</v>
      </c>
      <c r="L635" s="8">
        <f>-1*(EffortOutcomesAG0[[#This Row],[KPx]]*KTc-EffortOutcomesAG0[[#This Row],[KPz]]*KTa)</f>
        <v>-17.728889796093654</v>
      </c>
      <c r="M635" s="8">
        <f>(EffortOutcomesAG0[[#This Row],[KPx]]*KTb-EffortOutcomesAG0[[#This Row],[Kpy]]*KTa)</f>
        <v>21.728889796093654</v>
      </c>
      <c r="N635" s="8">
        <f>-EffortOutcomesAG0[[#This Row],[Xp]]*a+EffortOutcomesAG0[[#This Row],[Yp]]*b+EffortOutcomesAG0[[#This Row],[Zp]]*c_</f>
        <v>40</v>
      </c>
      <c r="O635">
        <f>-IF(EffortOutcomesAG0[[#This Row],[Column2]]&gt;0,1,-1)*SQRT(EffortOutcomesAG0[[#This Row],[KPx''i]]^2+EffortOutcomesAG0[[#This Row],[KPx''j]]^2+EffortOutcomesAG0[[#This Row],[KPx''k]]^2)/Ksmag/Scale</f>
        <v>-14.272763835516864</v>
      </c>
      <c r="P635" s="9">
        <f>SQRT(EffortOutcomesAG0[[#This Row],[Kpy''i]]^2+EffortOutcomesAG0[[#This Row],[KPy''j]]^2+EffortOutcomesAG0[[#This Row],[KPy''k]]^2)/KTmag/Scale</f>
        <v>11.477936698820749</v>
      </c>
      <c r="Q6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5" s="14">
        <v>44918</v>
      </c>
      <c r="U635" s="9" t="s">
        <v>58</v>
      </c>
      <c r="V635" t="s">
        <v>74</v>
      </c>
      <c r="W635" t="s">
        <v>60</v>
      </c>
      <c r="X635">
        <v>0</v>
      </c>
      <c r="Y635">
        <v>0.33333333333333331</v>
      </c>
      <c r="Z635">
        <v>0.17855357142857142</v>
      </c>
      <c r="AA635">
        <v>0.53566071428571427</v>
      </c>
      <c r="AB635">
        <v>0.80349107142857146</v>
      </c>
      <c r="AC635">
        <v>0</v>
      </c>
      <c r="AD635">
        <v>1.244568901334578</v>
      </c>
      <c r="AE635">
        <v>1.8668533520018669</v>
      </c>
      <c r="AF635">
        <v>0</v>
      </c>
      <c r="AJ635">
        <v>634</v>
      </c>
      <c r="AK635">
        <f>SUBTOTAL(9,EffortOutcomesAG0[[#This Row],[Allocation]:[Iin]])</f>
        <v>4.9624609438126353</v>
      </c>
      <c r="AL635" t="str">
        <f>EffortOutcomesAG0[[#This Row],[WARDS]]&amp;EffortOutcomesAG0[[#This Row],[Role]]&amp;EffortOutcomesAG0[[#This Row],[Shifts]]</f>
        <v>WARACERT4NIGHT</v>
      </c>
    </row>
    <row r="636" spans="2:38" x14ac:dyDescent="0.25">
      <c r="B636" s="8">
        <f>IF(EffortOutcomesAG0[[#This Row],[Apn]]=0,10,LOG(EffortOutcomesAG0[[#This Row],[Apn]]))</f>
        <v>10</v>
      </c>
      <c r="C636" s="8">
        <f>IF(EffortOutcomesAG0[[#This Row],[Ein]]=0,10,LOG(EffortOutcomesAG0[[#This Row],[Ein]]))</f>
        <v>10</v>
      </c>
      <c r="D636" s="8">
        <f>IF(EffortOutcomesAG0[[#This Row],[Iin]]=0,10,LOG(EffortOutcomesAG0[[#This Row],[Iin]]))</f>
        <v>10</v>
      </c>
      <c r="E636" s="8">
        <f>Kx-EffortOutcomesAG0[[#This Row],[Xp]]</f>
        <v>-10</v>
      </c>
      <c r="F636" s="8">
        <f>Ky-EffortOutcomesAG0[[#This Row],[Yp]]</f>
        <v>-11</v>
      </c>
      <c r="G636" s="8">
        <f>Kz-EffortOutcomesAG0[[#This Row],[Zp]]</f>
        <v>-9</v>
      </c>
      <c r="H636" s="8">
        <f>EffortOutcomesAG0[[#This Row],[Kpy]]*KSc-EffortOutcomesAG0[[#This Row],[KPz]]*KSb</f>
        <v>20</v>
      </c>
      <c r="I636" s="8">
        <f>-1*(EffortOutcomesAG0[[#This Row],[KPx]]*KSc-EffortOutcomesAG0[[#This Row],[KPz]]*KSa)</f>
        <v>-10</v>
      </c>
      <c r="J636" s="8">
        <f>(EffortOutcomesAG0[[#This Row],[KPx]]*$C$2-EffortOutcomesAG0[[#This Row],[Kpy]]*KSa)</f>
        <v>-100</v>
      </c>
      <c r="K636" s="8">
        <f>EffortOutcomesAG0[[#This Row],[Kpy]]*KTc-EffortOutcomesAG0[[#This Row],[KPz]]*KTb</f>
        <v>2</v>
      </c>
      <c r="L636" s="8">
        <f>-1*(EffortOutcomesAG0[[#This Row],[KPx]]*KTc-EffortOutcomesAG0[[#This Row],[KPz]]*KTa)</f>
        <v>-28</v>
      </c>
      <c r="M636" s="8">
        <f>(EffortOutcomesAG0[[#This Row],[KPx]]*KTb-EffortOutcomesAG0[[#This Row],[Kpy]]*KTa)</f>
        <v>32</v>
      </c>
      <c r="N636" s="8">
        <f>-EffortOutcomesAG0[[#This Row],[Xp]]*a+EffortOutcomesAG0[[#This Row],[Yp]]*b+EffortOutcomesAG0[[#This Row],[Zp]]*c_</f>
        <v>40</v>
      </c>
      <c r="O636">
        <f>-IF(EffortOutcomesAG0[[#This Row],[Column2]]&gt;0,1,-1)*SQRT(EffortOutcomesAG0[[#This Row],[KPx''i]]^2+EffortOutcomesAG0[[#This Row],[KPx''j]]^2+EffortOutcomesAG0[[#This Row],[KPx''k]]^2)/Ksmag/Scale</f>
        <v>-72.456883730947197</v>
      </c>
      <c r="P636" s="9">
        <f>SQRT(EffortOutcomesAG0[[#This Row],[Kpy''i]]^2+EffortOutcomesAG0[[#This Row],[KPy''j]]^2+EffortOutcomesAG0[[#This Row],[KPy''k]]^2)/KTmag/Scale</f>
        <v>17.37814719698277</v>
      </c>
      <c r="Q6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6" s="14">
        <v>44918</v>
      </c>
      <c r="U636" s="9" t="s">
        <v>76</v>
      </c>
      <c r="V636" t="s">
        <v>74</v>
      </c>
      <c r="W636" t="s">
        <v>60</v>
      </c>
      <c r="X636">
        <v>0</v>
      </c>
      <c r="Y636">
        <v>0</v>
      </c>
      <c r="Z636">
        <v>0</v>
      </c>
      <c r="AJ636">
        <v>635</v>
      </c>
      <c r="AK636">
        <f>SUBTOTAL(9,EffortOutcomesAG0[[#This Row],[Allocation]:[Iin]])</f>
        <v>0</v>
      </c>
      <c r="AL636" t="str">
        <f>EffortOutcomesAG0[[#This Row],[WARDS]]&amp;EffortOutcomesAG0[[#This Row],[Role]]&amp;EffortOutcomesAG0[[#This Row],[Shifts]]</f>
        <v>OtherCERT4NIGHT</v>
      </c>
    </row>
    <row r="637" spans="2:38" x14ac:dyDescent="0.25">
      <c r="B637" s="8">
        <f>IF(EffortOutcomesAG0[[#This Row],[Apn]]=0,10,LOG(EffortOutcomesAG0[[#This Row],[Apn]]))</f>
        <v>-0.27111020390634549</v>
      </c>
      <c r="C637" s="8">
        <f>IF(EffortOutcomesAG0[[#This Row],[Ein]]=0,10,LOG(EffortOutcomesAG0[[#This Row],[Ein]]))</f>
        <v>10</v>
      </c>
      <c r="D637" s="8">
        <f>IF(EffortOutcomesAG0[[#This Row],[Iin]]=0,10,LOG(EffortOutcomesAG0[[#This Row],[Iin]]))</f>
        <v>10</v>
      </c>
      <c r="E637" s="8">
        <f>Kx-EffortOutcomesAG0[[#This Row],[Xp]]</f>
        <v>0.27111020390634549</v>
      </c>
      <c r="F637" s="8">
        <f>Ky-EffortOutcomesAG0[[#This Row],[Yp]]</f>
        <v>-11</v>
      </c>
      <c r="G637" s="8">
        <f>Kz-EffortOutcomesAG0[[#This Row],[Zp]]</f>
        <v>-9</v>
      </c>
      <c r="H637" s="8">
        <f>EffortOutcomesAG0[[#This Row],[Kpy]]*KSc-EffortOutcomesAG0[[#This Row],[KPz]]*KSb</f>
        <v>20</v>
      </c>
      <c r="I637" s="8">
        <f>-1*(EffortOutcomesAG0[[#This Row],[KPx]]*KSc-EffortOutcomesAG0[[#This Row],[KPz]]*KSa)</f>
        <v>0.27111020390634549</v>
      </c>
      <c r="J637" s="8">
        <f>(EffortOutcomesAG0[[#This Row],[KPx]]*$C$2-EffortOutcomesAG0[[#This Row],[Kpy]]*KSa)</f>
        <v>2.711102039063455</v>
      </c>
      <c r="K637" s="8">
        <f>EffortOutcomesAG0[[#This Row],[Kpy]]*KTc-EffortOutcomesAG0[[#This Row],[KPz]]*KTb</f>
        <v>2</v>
      </c>
      <c r="L637" s="8">
        <f>-1*(EffortOutcomesAG0[[#This Row],[KPx]]*KTc-EffortOutcomesAG0[[#This Row],[KPz]]*KTa)</f>
        <v>-17.728889796093654</v>
      </c>
      <c r="M637" s="8">
        <f>(EffortOutcomesAG0[[#This Row],[KPx]]*KTb-EffortOutcomesAG0[[#This Row],[Kpy]]*KTa)</f>
        <v>21.728889796093654</v>
      </c>
      <c r="N637" s="8">
        <f>-EffortOutcomesAG0[[#This Row],[Xp]]*a+EffortOutcomesAG0[[#This Row],[Yp]]*b+EffortOutcomesAG0[[#This Row],[Zp]]*c_</f>
        <v>40</v>
      </c>
      <c r="O637">
        <f>-IF(EffortOutcomesAG0[[#This Row],[Column2]]&gt;0,1,-1)*SQRT(EffortOutcomesAG0[[#This Row],[KPx''i]]^2+EffortOutcomesAG0[[#This Row],[KPx''j]]^2+EffortOutcomesAG0[[#This Row],[KPx''k]]^2)/Ksmag/Scale</f>
        <v>-14.272763835516864</v>
      </c>
      <c r="P637" s="9">
        <f>SQRT(EffortOutcomesAG0[[#This Row],[Kpy''i]]^2+EffortOutcomesAG0[[#This Row],[KPy''j]]^2+EffortOutcomesAG0[[#This Row],[KPy''k]]^2)/KTmag/Scale</f>
        <v>11.477936698820749</v>
      </c>
      <c r="Q6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7" s="14">
        <v>44918</v>
      </c>
      <c r="U637" s="9" t="s">
        <v>54</v>
      </c>
      <c r="V637" t="s">
        <v>74</v>
      </c>
      <c r="W637" t="s">
        <v>60</v>
      </c>
      <c r="X637">
        <v>0</v>
      </c>
      <c r="Y637">
        <v>0.33333333333333331</v>
      </c>
      <c r="Z637">
        <v>0.17855357142857142</v>
      </c>
      <c r="AA637">
        <v>0.53566071428571427</v>
      </c>
      <c r="AB637">
        <v>0.80349107142857146</v>
      </c>
      <c r="AC637">
        <v>0</v>
      </c>
      <c r="AD637">
        <v>1.244568901334578</v>
      </c>
      <c r="AE637">
        <v>1.8668533520018669</v>
      </c>
      <c r="AF637">
        <v>0</v>
      </c>
      <c r="AJ637">
        <v>636</v>
      </c>
      <c r="AK637">
        <f>SUBTOTAL(9,EffortOutcomesAG0[[#This Row],[Allocation]:[Iin]])</f>
        <v>4.9624609438126353</v>
      </c>
      <c r="AL637" t="str">
        <f>EffortOutcomesAG0[[#This Row],[WARDS]]&amp;EffortOutcomesAG0[[#This Row],[Role]]&amp;EffortOutcomesAG0[[#This Row],[Shifts]]</f>
        <v>BANKCERT4NIGHT</v>
      </c>
    </row>
    <row r="638" spans="2:38" x14ac:dyDescent="0.25">
      <c r="B638" s="8">
        <f>IF(EffortOutcomesAG0[[#This Row],[Apn]]=0,10,LOG(EffortOutcomesAG0[[#This Row],[Apn]]))</f>
        <v>0.29316122653221716</v>
      </c>
      <c r="C638" s="8">
        <f>IF(EffortOutcomesAG0[[#This Row],[Ein]]=0,10,LOG(EffortOutcomesAG0[[#This Row],[Ein]]))</f>
        <v>10</v>
      </c>
      <c r="D638" s="8">
        <f>IF(EffortOutcomesAG0[[#This Row],[Iin]]=0,10,LOG(EffortOutcomesAG0[[#This Row],[Iin]]))</f>
        <v>10</v>
      </c>
      <c r="E638" s="8">
        <f>Kx-EffortOutcomesAG0[[#This Row],[Xp]]</f>
        <v>-0.29316122653221716</v>
      </c>
      <c r="F638" s="8">
        <f>Ky-EffortOutcomesAG0[[#This Row],[Yp]]</f>
        <v>-11</v>
      </c>
      <c r="G638" s="8">
        <f>Kz-EffortOutcomesAG0[[#This Row],[Zp]]</f>
        <v>-9</v>
      </c>
      <c r="H638" s="8">
        <f>EffortOutcomesAG0[[#This Row],[Kpy]]*KSc-EffortOutcomesAG0[[#This Row],[KPz]]*KSb</f>
        <v>20</v>
      </c>
      <c r="I638" s="8">
        <f>-1*(EffortOutcomesAG0[[#This Row],[KPx]]*KSc-EffortOutcomesAG0[[#This Row],[KPz]]*KSa)</f>
        <v>-0.29316122653221716</v>
      </c>
      <c r="J638" s="8">
        <f>(EffortOutcomesAG0[[#This Row],[KPx]]*$C$2-EffortOutcomesAG0[[#This Row],[Kpy]]*KSa)</f>
        <v>-2.9316122653221717</v>
      </c>
      <c r="K638" s="8">
        <f>EffortOutcomesAG0[[#This Row],[Kpy]]*KTc-EffortOutcomesAG0[[#This Row],[KPz]]*KTb</f>
        <v>2</v>
      </c>
      <c r="L638" s="8">
        <f>-1*(EffortOutcomesAG0[[#This Row],[KPx]]*KTc-EffortOutcomesAG0[[#This Row],[KPz]]*KTa)</f>
        <v>-18.293161226532217</v>
      </c>
      <c r="M638" s="8">
        <f>(EffortOutcomesAG0[[#This Row],[KPx]]*KTb-EffortOutcomesAG0[[#This Row],[Kpy]]*KTa)</f>
        <v>22.293161226532217</v>
      </c>
      <c r="N638" s="8">
        <f>-EffortOutcomesAG0[[#This Row],[Xp]]*a+EffortOutcomesAG0[[#This Row],[Yp]]*b+EffortOutcomesAG0[[#This Row],[Zp]]*c_</f>
        <v>40</v>
      </c>
      <c r="O638">
        <f>-IF(EffortOutcomesAG0[[#This Row],[Column2]]&gt;0,1,-1)*SQRT(EffortOutcomesAG0[[#This Row],[KPx''i]]^2+EffortOutcomesAG0[[#This Row],[KPx''j]]^2+EffortOutcomesAG0[[#This Row],[KPx''k]]^2)/Ksmag/Scale</f>
        <v>-14.294759423979984</v>
      </c>
      <c r="P638" s="9">
        <f>SQRT(EffortOutcomesAG0[[#This Row],[Kpy''i]]^2+EffortOutcomesAG0[[#This Row],[KPy''j]]^2+EffortOutcomesAG0[[#This Row],[KPy''k]]^2)/KTmag/Scale</f>
        <v>11.801304907594337</v>
      </c>
      <c r="Q6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8" s="14">
        <v>44919</v>
      </c>
      <c r="U638" s="9" t="s">
        <v>58</v>
      </c>
      <c r="V638" t="s">
        <v>74</v>
      </c>
      <c r="W638" t="s">
        <v>60</v>
      </c>
      <c r="X638">
        <v>0</v>
      </c>
      <c r="Y638">
        <v>0.33333333333333331</v>
      </c>
      <c r="Z638">
        <v>0.65469642857142862</v>
      </c>
      <c r="AA638">
        <v>1.964089285714286</v>
      </c>
      <c r="AB638">
        <v>2.9461339285714292</v>
      </c>
      <c r="AC638">
        <v>0</v>
      </c>
      <c r="AD638">
        <v>0.33942788218215753</v>
      </c>
      <c r="AE638">
        <v>0.50914182327323632</v>
      </c>
      <c r="AF638">
        <v>0</v>
      </c>
      <c r="AJ638">
        <v>637</v>
      </c>
      <c r="AK638">
        <f>SUBTOTAL(9,EffortOutcomesAG0[[#This Row],[Allocation]:[Iin]])</f>
        <v>6.7468226816458703</v>
      </c>
      <c r="AL638" t="str">
        <f>EffortOutcomesAG0[[#This Row],[WARDS]]&amp;EffortOutcomesAG0[[#This Row],[Role]]&amp;EffortOutcomesAG0[[#This Row],[Shifts]]</f>
        <v>WARACERT4NIGHT</v>
      </c>
    </row>
    <row r="639" spans="2:38" x14ac:dyDescent="0.25">
      <c r="B639" s="8">
        <f>IF(EffortOutcomesAG0[[#This Row],[Apn]]=0,10,LOG(EffortOutcomesAG0[[#This Row],[Apn]]))</f>
        <v>10</v>
      </c>
      <c r="C639" s="8">
        <f>IF(EffortOutcomesAG0[[#This Row],[Ein]]=0,10,LOG(EffortOutcomesAG0[[#This Row],[Ein]]))</f>
        <v>10</v>
      </c>
      <c r="D639" s="8">
        <f>IF(EffortOutcomesAG0[[#This Row],[Iin]]=0,10,LOG(EffortOutcomesAG0[[#This Row],[Iin]]))</f>
        <v>10</v>
      </c>
      <c r="E639" s="8">
        <f>Kx-EffortOutcomesAG0[[#This Row],[Xp]]</f>
        <v>-10</v>
      </c>
      <c r="F639" s="8">
        <f>Ky-EffortOutcomesAG0[[#This Row],[Yp]]</f>
        <v>-11</v>
      </c>
      <c r="G639" s="8">
        <f>Kz-EffortOutcomesAG0[[#This Row],[Zp]]</f>
        <v>-9</v>
      </c>
      <c r="H639" s="8">
        <f>EffortOutcomesAG0[[#This Row],[Kpy]]*KSc-EffortOutcomesAG0[[#This Row],[KPz]]*KSb</f>
        <v>20</v>
      </c>
      <c r="I639" s="8">
        <f>-1*(EffortOutcomesAG0[[#This Row],[KPx]]*KSc-EffortOutcomesAG0[[#This Row],[KPz]]*KSa)</f>
        <v>-10</v>
      </c>
      <c r="J639" s="8">
        <f>(EffortOutcomesAG0[[#This Row],[KPx]]*$C$2-EffortOutcomesAG0[[#This Row],[Kpy]]*KSa)</f>
        <v>-100</v>
      </c>
      <c r="K639" s="8">
        <f>EffortOutcomesAG0[[#This Row],[Kpy]]*KTc-EffortOutcomesAG0[[#This Row],[KPz]]*KTb</f>
        <v>2</v>
      </c>
      <c r="L639" s="8">
        <f>-1*(EffortOutcomesAG0[[#This Row],[KPx]]*KTc-EffortOutcomesAG0[[#This Row],[KPz]]*KTa)</f>
        <v>-28</v>
      </c>
      <c r="M639" s="8">
        <f>(EffortOutcomesAG0[[#This Row],[KPx]]*KTb-EffortOutcomesAG0[[#This Row],[Kpy]]*KTa)</f>
        <v>32</v>
      </c>
      <c r="N639" s="8">
        <f>-EffortOutcomesAG0[[#This Row],[Xp]]*a+EffortOutcomesAG0[[#This Row],[Yp]]*b+EffortOutcomesAG0[[#This Row],[Zp]]*c_</f>
        <v>40</v>
      </c>
      <c r="O639">
        <f>-IF(EffortOutcomesAG0[[#This Row],[Column2]]&gt;0,1,-1)*SQRT(EffortOutcomesAG0[[#This Row],[KPx''i]]^2+EffortOutcomesAG0[[#This Row],[KPx''j]]^2+EffortOutcomesAG0[[#This Row],[KPx''k]]^2)/Ksmag/Scale</f>
        <v>-72.456883730947197</v>
      </c>
      <c r="P639" s="9">
        <f>SQRT(EffortOutcomesAG0[[#This Row],[Kpy''i]]^2+EffortOutcomesAG0[[#This Row],[KPy''j]]^2+EffortOutcomesAG0[[#This Row],[KPy''k]]^2)/KTmag/Scale</f>
        <v>17.37814719698277</v>
      </c>
      <c r="Q6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9" s="14">
        <v>44919</v>
      </c>
      <c r="U639" s="9" t="s">
        <v>76</v>
      </c>
      <c r="V639" t="s">
        <v>74</v>
      </c>
      <c r="W639" t="s">
        <v>60</v>
      </c>
      <c r="X639">
        <v>0</v>
      </c>
      <c r="Y639">
        <v>0</v>
      </c>
      <c r="Z639">
        <v>0</v>
      </c>
      <c r="AJ639">
        <v>638</v>
      </c>
      <c r="AK639">
        <f>SUBTOTAL(9,EffortOutcomesAG0[[#This Row],[Allocation]:[Iin]])</f>
        <v>0</v>
      </c>
      <c r="AL639" t="str">
        <f>EffortOutcomesAG0[[#This Row],[WARDS]]&amp;EffortOutcomesAG0[[#This Row],[Role]]&amp;EffortOutcomesAG0[[#This Row],[Shifts]]</f>
        <v>OtherCERT4NIGHT</v>
      </c>
    </row>
    <row r="640" spans="2:38" x14ac:dyDescent="0.25">
      <c r="B640" s="8">
        <f>IF(EffortOutcomesAG0[[#This Row],[Apn]]=0,10,LOG(EffortOutcomesAG0[[#This Row],[Apn]]))</f>
        <v>0.29316122653221716</v>
      </c>
      <c r="C640" s="8">
        <f>IF(EffortOutcomesAG0[[#This Row],[Ein]]=0,10,LOG(EffortOutcomesAG0[[#This Row],[Ein]]))</f>
        <v>10</v>
      </c>
      <c r="D640" s="8">
        <f>IF(EffortOutcomesAG0[[#This Row],[Iin]]=0,10,LOG(EffortOutcomesAG0[[#This Row],[Iin]]))</f>
        <v>10</v>
      </c>
      <c r="E640" s="8">
        <f>Kx-EffortOutcomesAG0[[#This Row],[Xp]]</f>
        <v>-0.29316122653221716</v>
      </c>
      <c r="F640" s="8">
        <f>Ky-EffortOutcomesAG0[[#This Row],[Yp]]</f>
        <v>-11</v>
      </c>
      <c r="G640" s="8">
        <f>Kz-EffortOutcomesAG0[[#This Row],[Zp]]</f>
        <v>-9</v>
      </c>
      <c r="H640" s="8">
        <f>EffortOutcomesAG0[[#This Row],[Kpy]]*KSc-EffortOutcomesAG0[[#This Row],[KPz]]*KSb</f>
        <v>20</v>
      </c>
      <c r="I640" s="8">
        <f>-1*(EffortOutcomesAG0[[#This Row],[KPx]]*KSc-EffortOutcomesAG0[[#This Row],[KPz]]*KSa)</f>
        <v>-0.29316122653221716</v>
      </c>
      <c r="J640" s="8">
        <f>(EffortOutcomesAG0[[#This Row],[KPx]]*$C$2-EffortOutcomesAG0[[#This Row],[Kpy]]*KSa)</f>
        <v>-2.9316122653221717</v>
      </c>
      <c r="K640" s="8">
        <f>EffortOutcomesAG0[[#This Row],[Kpy]]*KTc-EffortOutcomesAG0[[#This Row],[KPz]]*KTb</f>
        <v>2</v>
      </c>
      <c r="L640" s="8">
        <f>-1*(EffortOutcomesAG0[[#This Row],[KPx]]*KTc-EffortOutcomesAG0[[#This Row],[KPz]]*KTa)</f>
        <v>-18.293161226532217</v>
      </c>
      <c r="M640" s="8">
        <f>(EffortOutcomesAG0[[#This Row],[KPx]]*KTb-EffortOutcomesAG0[[#This Row],[Kpy]]*KTa)</f>
        <v>22.293161226532217</v>
      </c>
      <c r="N640" s="8">
        <f>-EffortOutcomesAG0[[#This Row],[Xp]]*a+EffortOutcomesAG0[[#This Row],[Yp]]*b+EffortOutcomesAG0[[#This Row],[Zp]]*c_</f>
        <v>40</v>
      </c>
      <c r="O640">
        <f>-IF(EffortOutcomesAG0[[#This Row],[Column2]]&gt;0,1,-1)*SQRT(EffortOutcomesAG0[[#This Row],[KPx''i]]^2+EffortOutcomesAG0[[#This Row],[KPx''j]]^2+EffortOutcomesAG0[[#This Row],[KPx''k]]^2)/Ksmag/Scale</f>
        <v>-14.294759423979984</v>
      </c>
      <c r="P640" s="9">
        <f>SQRT(EffortOutcomesAG0[[#This Row],[Kpy''i]]^2+EffortOutcomesAG0[[#This Row],[KPy''j]]^2+EffortOutcomesAG0[[#This Row],[KPy''k]]^2)/KTmag/Scale</f>
        <v>11.801304907594337</v>
      </c>
      <c r="Q6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0" s="14">
        <v>44919</v>
      </c>
      <c r="U640" s="9" t="s">
        <v>54</v>
      </c>
      <c r="V640" t="s">
        <v>74</v>
      </c>
      <c r="W640" t="s">
        <v>60</v>
      </c>
      <c r="X640">
        <v>0</v>
      </c>
      <c r="Y640">
        <v>0.33333333333333331</v>
      </c>
      <c r="Z640">
        <v>0.65469642857142862</v>
      </c>
      <c r="AA640">
        <v>1.964089285714286</v>
      </c>
      <c r="AB640">
        <v>2.9461339285714292</v>
      </c>
      <c r="AC640">
        <v>0</v>
      </c>
      <c r="AD640">
        <v>0.33942788218215753</v>
      </c>
      <c r="AE640">
        <v>0.50914182327323632</v>
      </c>
      <c r="AF640">
        <v>0</v>
      </c>
      <c r="AJ640">
        <v>639</v>
      </c>
      <c r="AK640">
        <f>SUBTOTAL(9,EffortOutcomesAG0[[#This Row],[Allocation]:[Iin]])</f>
        <v>6.7468226816458703</v>
      </c>
      <c r="AL640" t="str">
        <f>EffortOutcomesAG0[[#This Row],[WARDS]]&amp;EffortOutcomesAG0[[#This Row],[Role]]&amp;EffortOutcomesAG0[[#This Row],[Shifts]]</f>
        <v>BANKCERT4NIGHT</v>
      </c>
    </row>
    <row r="641" spans="2:38" x14ac:dyDescent="0.25">
      <c r="B641" s="8">
        <f>IF(EffortOutcomesAG0[[#This Row],[Apn]]=0,10,LOG(EffortOutcomesAG0[[#This Row],[Apn]]))</f>
        <v>0.29316122653221716</v>
      </c>
      <c r="C641" s="8">
        <f>IF(EffortOutcomesAG0[[#This Row],[Ein]]=0,10,LOG(EffortOutcomesAG0[[#This Row],[Ein]]))</f>
        <v>10</v>
      </c>
      <c r="D641" s="8">
        <f>IF(EffortOutcomesAG0[[#This Row],[Iin]]=0,10,LOG(EffortOutcomesAG0[[#This Row],[Iin]]))</f>
        <v>10</v>
      </c>
      <c r="E641" s="8">
        <f>Kx-EffortOutcomesAG0[[#This Row],[Xp]]</f>
        <v>-0.29316122653221716</v>
      </c>
      <c r="F641" s="8">
        <f>Ky-EffortOutcomesAG0[[#This Row],[Yp]]</f>
        <v>-11</v>
      </c>
      <c r="G641" s="8">
        <f>Kz-EffortOutcomesAG0[[#This Row],[Zp]]</f>
        <v>-9</v>
      </c>
      <c r="H641" s="8">
        <f>EffortOutcomesAG0[[#This Row],[Kpy]]*KSc-EffortOutcomesAG0[[#This Row],[KPz]]*KSb</f>
        <v>20</v>
      </c>
      <c r="I641" s="8">
        <f>-1*(EffortOutcomesAG0[[#This Row],[KPx]]*KSc-EffortOutcomesAG0[[#This Row],[KPz]]*KSa)</f>
        <v>-0.29316122653221716</v>
      </c>
      <c r="J641" s="8">
        <f>(EffortOutcomesAG0[[#This Row],[KPx]]*$C$2-EffortOutcomesAG0[[#This Row],[Kpy]]*KSa)</f>
        <v>-2.9316122653221717</v>
      </c>
      <c r="K641" s="8">
        <f>EffortOutcomesAG0[[#This Row],[Kpy]]*KTc-EffortOutcomesAG0[[#This Row],[KPz]]*KTb</f>
        <v>2</v>
      </c>
      <c r="L641" s="8">
        <f>-1*(EffortOutcomesAG0[[#This Row],[KPx]]*KTc-EffortOutcomesAG0[[#This Row],[KPz]]*KTa)</f>
        <v>-18.293161226532217</v>
      </c>
      <c r="M641" s="8">
        <f>(EffortOutcomesAG0[[#This Row],[KPx]]*KTb-EffortOutcomesAG0[[#This Row],[Kpy]]*KTa)</f>
        <v>22.293161226532217</v>
      </c>
      <c r="N641" s="8">
        <f>-EffortOutcomesAG0[[#This Row],[Xp]]*a+EffortOutcomesAG0[[#This Row],[Yp]]*b+EffortOutcomesAG0[[#This Row],[Zp]]*c_</f>
        <v>40</v>
      </c>
      <c r="O641">
        <f>-IF(EffortOutcomesAG0[[#This Row],[Column2]]&gt;0,1,-1)*SQRT(EffortOutcomesAG0[[#This Row],[KPx''i]]^2+EffortOutcomesAG0[[#This Row],[KPx''j]]^2+EffortOutcomesAG0[[#This Row],[KPx''k]]^2)/Ksmag/Scale</f>
        <v>-14.294759423979984</v>
      </c>
      <c r="P641" s="9">
        <f>SQRT(EffortOutcomesAG0[[#This Row],[Kpy''i]]^2+EffortOutcomesAG0[[#This Row],[KPy''j]]^2+EffortOutcomesAG0[[#This Row],[KPy''k]]^2)/KTmag/Scale</f>
        <v>11.801304907594337</v>
      </c>
      <c r="Q6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1" s="14">
        <v>44919</v>
      </c>
      <c r="U641" s="9" t="s">
        <v>57</v>
      </c>
      <c r="V641" t="s">
        <v>74</v>
      </c>
      <c r="W641" t="s">
        <v>60</v>
      </c>
      <c r="X641">
        <v>0</v>
      </c>
      <c r="Y641">
        <v>0.33333333333333331</v>
      </c>
      <c r="Z641">
        <v>0.65469642857142862</v>
      </c>
      <c r="AA641">
        <v>1.964089285714286</v>
      </c>
      <c r="AB641">
        <v>2.9461339285714292</v>
      </c>
      <c r="AC641">
        <v>0</v>
      </c>
      <c r="AD641">
        <v>0.33942788218215753</v>
      </c>
      <c r="AE641">
        <v>0.50914182327323632</v>
      </c>
      <c r="AF641">
        <v>0</v>
      </c>
      <c r="AJ641">
        <v>640</v>
      </c>
      <c r="AK641">
        <f>SUBTOTAL(9,EffortOutcomesAG0[[#This Row],[Allocation]:[Iin]])</f>
        <v>6.7468226816458703</v>
      </c>
      <c r="AL641" t="str">
        <f>EffortOutcomesAG0[[#This Row],[WARDS]]&amp;EffortOutcomesAG0[[#This Row],[Role]]&amp;EffortOutcomesAG0[[#This Row],[Shifts]]</f>
        <v>WATTCERT4NIGHT</v>
      </c>
    </row>
    <row r="642" spans="2:38" x14ac:dyDescent="0.25">
      <c r="B642" s="8">
        <f>IF(EffortOutcomesAG0[[#This Row],[Apn]]=0,10,LOG(EffortOutcomesAG0[[#This Row],[Apn]]))</f>
        <v>-0.74823145862600793</v>
      </c>
      <c r="C642" s="8">
        <f>IF(EffortOutcomesAG0[[#This Row],[Ein]]=0,10,LOG(EffortOutcomesAG0[[#This Row],[Ein]]))</f>
        <v>10</v>
      </c>
      <c r="D642" s="8">
        <f>IF(EffortOutcomesAG0[[#This Row],[Iin]]=0,10,LOG(EffortOutcomesAG0[[#This Row],[Iin]]))</f>
        <v>10</v>
      </c>
      <c r="E642" s="8">
        <f>Kx-EffortOutcomesAG0[[#This Row],[Xp]]</f>
        <v>0.74823145862600793</v>
      </c>
      <c r="F642" s="8">
        <f>Ky-EffortOutcomesAG0[[#This Row],[Yp]]</f>
        <v>-11</v>
      </c>
      <c r="G642" s="8">
        <f>Kz-EffortOutcomesAG0[[#This Row],[Zp]]</f>
        <v>-9</v>
      </c>
      <c r="H642" s="8">
        <f>EffortOutcomesAG0[[#This Row],[Kpy]]*KSc-EffortOutcomesAG0[[#This Row],[KPz]]*KSb</f>
        <v>20</v>
      </c>
      <c r="I642" s="8">
        <f>-1*(EffortOutcomesAG0[[#This Row],[KPx]]*KSc-EffortOutcomesAG0[[#This Row],[KPz]]*KSa)</f>
        <v>0.74823145862600793</v>
      </c>
      <c r="J642" s="8">
        <f>(EffortOutcomesAG0[[#This Row],[KPx]]*$C$2-EffortOutcomesAG0[[#This Row],[Kpy]]*KSa)</f>
        <v>7.4823145862600793</v>
      </c>
      <c r="K642" s="8">
        <f>EffortOutcomesAG0[[#This Row],[Kpy]]*KTc-EffortOutcomesAG0[[#This Row],[KPz]]*KTb</f>
        <v>2</v>
      </c>
      <c r="L642" s="8">
        <f>-1*(EffortOutcomesAG0[[#This Row],[KPx]]*KTc-EffortOutcomesAG0[[#This Row],[KPz]]*KTa)</f>
        <v>-17.251768541373991</v>
      </c>
      <c r="M642" s="8">
        <f>(EffortOutcomesAG0[[#This Row],[KPx]]*KTb-EffortOutcomesAG0[[#This Row],[Kpy]]*KTa)</f>
        <v>21.251768541373991</v>
      </c>
      <c r="N642" s="8">
        <f>-EffortOutcomesAG0[[#This Row],[Xp]]*a+EffortOutcomesAG0[[#This Row],[Yp]]*b+EffortOutcomesAG0[[#This Row],[Zp]]*c_</f>
        <v>40</v>
      </c>
      <c r="O642">
        <f>-IF(EffortOutcomesAG0[[#This Row],[Column2]]&gt;0,1,-1)*SQRT(EffortOutcomesAG0[[#This Row],[KPx''i]]^2+EffortOutcomesAG0[[#This Row],[KPx''j]]^2+EffortOutcomesAG0[[#This Row],[KPx''k]]^2)/Ksmag/Scale</f>
        <v>-15.108687598256804</v>
      </c>
      <c r="P642" s="9">
        <f>SQRT(EffortOutcomesAG0[[#This Row],[Kpy''i]]^2+EffortOutcomesAG0[[#This Row],[KPy''j]]^2+EffortOutcomesAG0[[#This Row],[KPy''k]]^2)/KTmag/Scale</f>
        <v>11.204620951057608</v>
      </c>
      <c r="Q6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2" s="14">
        <v>44920</v>
      </c>
      <c r="U642" s="9" t="s">
        <v>54</v>
      </c>
      <c r="V642" t="s">
        <v>74</v>
      </c>
      <c r="W642" t="s">
        <v>60</v>
      </c>
      <c r="X642">
        <v>0</v>
      </c>
      <c r="Y642">
        <v>0.33333333333333331</v>
      </c>
      <c r="Z642">
        <v>5.9517857142857143E-2</v>
      </c>
      <c r="AA642">
        <v>0.17855357142857145</v>
      </c>
      <c r="AB642">
        <v>0.26783035714285713</v>
      </c>
      <c r="AC642">
        <v>0</v>
      </c>
      <c r="AD642">
        <v>3.7337067040037337</v>
      </c>
      <c r="AE642">
        <v>5.6005600560055999</v>
      </c>
      <c r="AF642">
        <v>0</v>
      </c>
      <c r="AJ642">
        <v>641</v>
      </c>
      <c r="AK642">
        <f>SUBTOTAL(9,EffortOutcomesAG0[[#This Row],[Allocation]:[Iin]])</f>
        <v>10.173501879056953</v>
      </c>
      <c r="AL642" t="str">
        <f>EffortOutcomesAG0[[#This Row],[WARDS]]&amp;EffortOutcomesAG0[[#This Row],[Role]]&amp;EffortOutcomesAG0[[#This Row],[Shifts]]</f>
        <v>BANKCERT4NIGHT</v>
      </c>
    </row>
    <row r="643" spans="2:38" x14ac:dyDescent="0.25">
      <c r="B643" s="8">
        <f>IF(EffortOutcomesAG0[[#This Row],[Apn]]=0,10,LOG(EffortOutcomesAG0[[#This Row],[Apn]]))</f>
        <v>-0.74823145862600793</v>
      </c>
      <c r="C643" s="8">
        <f>IF(EffortOutcomesAG0[[#This Row],[Ein]]=0,10,LOG(EffortOutcomesAG0[[#This Row],[Ein]]))</f>
        <v>10</v>
      </c>
      <c r="D643" s="8">
        <f>IF(EffortOutcomesAG0[[#This Row],[Iin]]=0,10,LOG(EffortOutcomesAG0[[#This Row],[Iin]]))</f>
        <v>10</v>
      </c>
      <c r="E643" s="8">
        <f>Kx-EffortOutcomesAG0[[#This Row],[Xp]]</f>
        <v>0.74823145862600793</v>
      </c>
      <c r="F643" s="8">
        <f>Ky-EffortOutcomesAG0[[#This Row],[Yp]]</f>
        <v>-11</v>
      </c>
      <c r="G643" s="8">
        <f>Kz-EffortOutcomesAG0[[#This Row],[Zp]]</f>
        <v>-9</v>
      </c>
      <c r="H643" s="8">
        <f>EffortOutcomesAG0[[#This Row],[Kpy]]*KSc-EffortOutcomesAG0[[#This Row],[KPz]]*KSb</f>
        <v>20</v>
      </c>
      <c r="I643" s="8">
        <f>-1*(EffortOutcomesAG0[[#This Row],[KPx]]*KSc-EffortOutcomesAG0[[#This Row],[KPz]]*KSa)</f>
        <v>0.74823145862600793</v>
      </c>
      <c r="J643" s="8">
        <f>(EffortOutcomesAG0[[#This Row],[KPx]]*$C$2-EffortOutcomesAG0[[#This Row],[Kpy]]*KSa)</f>
        <v>7.4823145862600793</v>
      </c>
      <c r="K643" s="8">
        <f>EffortOutcomesAG0[[#This Row],[Kpy]]*KTc-EffortOutcomesAG0[[#This Row],[KPz]]*KTb</f>
        <v>2</v>
      </c>
      <c r="L643" s="8">
        <f>-1*(EffortOutcomesAG0[[#This Row],[KPx]]*KTc-EffortOutcomesAG0[[#This Row],[KPz]]*KTa)</f>
        <v>-17.251768541373991</v>
      </c>
      <c r="M643" s="8">
        <f>(EffortOutcomesAG0[[#This Row],[KPx]]*KTb-EffortOutcomesAG0[[#This Row],[Kpy]]*KTa)</f>
        <v>21.251768541373991</v>
      </c>
      <c r="N643" s="8">
        <f>-EffortOutcomesAG0[[#This Row],[Xp]]*a+EffortOutcomesAG0[[#This Row],[Yp]]*b+EffortOutcomesAG0[[#This Row],[Zp]]*c_</f>
        <v>40</v>
      </c>
      <c r="O643">
        <f>-IF(EffortOutcomesAG0[[#This Row],[Column2]]&gt;0,1,-1)*SQRT(EffortOutcomesAG0[[#This Row],[KPx''i]]^2+EffortOutcomesAG0[[#This Row],[KPx''j]]^2+EffortOutcomesAG0[[#This Row],[KPx''k]]^2)/Ksmag/Scale</f>
        <v>-15.108687598256804</v>
      </c>
      <c r="P643" s="9">
        <f>SQRT(EffortOutcomesAG0[[#This Row],[Kpy''i]]^2+EffortOutcomesAG0[[#This Row],[KPy''j]]^2+EffortOutcomesAG0[[#This Row],[KPy''k]]^2)/KTmag/Scale</f>
        <v>11.204620951057608</v>
      </c>
      <c r="Q6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3" s="14">
        <v>44920</v>
      </c>
      <c r="U643" s="9" t="s">
        <v>58</v>
      </c>
      <c r="V643" t="s">
        <v>74</v>
      </c>
      <c r="W643" t="s">
        <v>60</v>
      </c>
      <c r="X643">
        <v>0</v>
      </c>
      <c r="Y643">
        <v>0.33333333333333331</v>
      </c>
      <c r="Z643">
        <v>5.9517857142857143E-2</v>
      </c>
      <c r="AA643">
        <v>0.17855357142857145</v>
      </c>
      <c r="AB643">
        <v>0.26783035714285713</v>
      </c>
      <c r="AC643">
        <v>0</v>
      </c>
      <c r="AD643">
        <v>3.7337067040037337</v>
      </c>
      <c r="AE643">
        <v>5.6005600560055999</v>
      </c>
      <c r="AF643">
        <v>0</v>
      </c>
      <c r="AJ643">
        <v>642</v>
      </c>
      <c r="AK643">
        <f>SUBTOTAL(9,EffortOutcomesAG0[[#This Row],[Allocation]:[Iin]])</f>
        <v>10.173501879056953</v>
      </c>
      <c r="AL643" t="str">
        <f>EffortOutcomesAG0[[#This Row],[WARDS]]&amp;EffortOutcomesAG0[[#This Row],[Role]]&amp;EffortOutcomesAG0[[#This Row],[Shifts]]</f>
        <v>WARACERT4NIGHT</v>
      </c>
    </row>
    <row r="644" spans="2:38" x14ac:dyDescent="0.25">
      <c r="B644" s="8">
        <f>IF(EffortOutcomesAG0[[#This Row],[Apn]]=0,10,LOG(EffortOutcomesAG0[[#This Row],[Apn]]))</f>
        <v>-0.74823145862600793</v>
      </c>
      <c r="C644" s="8">
        <f>IF(EffortOutcomesAG0[[#This Row],[Ein]]=0,10,LOG(EffortOutcomesAG0[[#This Row],[Ein]]))</f>
        <v>10</v>
      </c>
      <c r="D644" s="8">
        <f>IF(EffortOutcomesAG0[[#This Row],[Iin]]=0,10,LOG(EffortOutcomesAG0[[#This Row],[Iin]]))</f>
        <v>10</v>
      </c>
      <c r="E644" s="8">
        <f>Kx-EffortOutcomesAG0[[#This Row],[Xp]]</f>
        <v>0.74823145862600793</v>
      </c>
      <c r="F644" s="8">
        <f>Ky-EffortOutcomesAG0[[#This Row],[Yp]]</f>
        <v>-11</v>
      </c>
      <c r="G644" s="8">
        <f>Kz-EffortOutcomesAG0[[#This Row],[Zp]]</f>
        <v>-9</v>
      </c>
      <c r="H644" s="8">
        <f>EffortOutcomesAG0[[#This Row],[Kpy]]*KSc-EffortOutcomesAG0[[#This Row],[KPz]]*KSb</f>
        <v>20</v>
      </c>
      <c r="I644" s="8">
        <f>-1*(EffortOutcomesAG0[[#This Row],[KPx]]*KSc-EffortOutcomesAG0[[#This Row],[KPz]]*KSa)</f>
        <v>0.74823145862600793</v>
      </c>
      <c r="J644" s="8">
        <f>(EffortOutcomesAG0[[#This Row],[KPx]]*$C$2-EffortOutcomesAG0[[#This Row],[Kpy]]*KSa)</f>
        <v>7.4823145862600793</v>
      </c>
      <c r="K644" s="8">
        <f>EffortOutcomesAG0[[#This Row],[Kpy]]*KTc-EffortOutcomesAG0[[#This Row],[KPz]]*KTb</f>
        <v>2</v>
      </c>
      <c r="L644" s="8">
        <f>-1*(EffortOutcomesAG0[[#This Row],[KPx]]*KTc-EffortOutcomesAG0[[#This Row],[KPz]]*KTa)</f>
        <v>-17.251768541373991</v>
      </c>
      <c r="M644" s="8">
        <f>(EffortOutcomesAG0[[#This Row],[KPx]]*KTb-EffortOutcomesAG0[[#This Row],[Kpy]]*KTa)</f>
        <v>21.251768541373991</v>
      </c>
      <c r="N644" s="8">
        <f>-EffortOutcomesAG0[[#This Row],[Xp]]*a+EffortOutcomesAG0[[#This Row],[Yp]]*b+EffortOutcomesAG0[[#This Row],[Zp]]*c_</f>
        <v>40</v>
      </c>
      <c r="O644">
        <f>-IF(EffortOutcomesAG0[[#This Row],[Column2]]&gt;0,1,-1)*SQRT(EffortOutcomesAG0[[#This Row],[KPx''i]]^2+EffortOutcomesAG0[[#This Row],[KPx''j]]^2+EffortOutcomesAG0[[#This Row],[KPx''k]]^2)/Ksmag/Scale</f>
        <v>-15.108687598256804</v>
      </c>
      <c r="P644" s="9">
        <f>SQRT(EffortOutcomesAG0[[#This Row],[Kpy''i]]^2+EffortOutcomesAG0[[#This Row],[KPy''j]]^2+EffortOutcomesAG0[[#This Row],[KPy''k]]^2)/KTmag/Scale</f>
        <v>11.204620951057608</v>
      </c>
      <c r="Q6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4" s="14">
        <v>44920</v>
      </c>
      <c r="U644" s="9" t="s">
        <v>57</v>
      </c>
      <c r="V644" t="s">
        <v>74</v>
      </c>
      <c r="W644" t="s">
        <v>60</v>
      </c>
      <c r="X644">
        <v>0</v>
      </c>
      <c r="Y644">
        <v>0.33333333333333331</v>
      </c>
      <c r="Z644">
        <v>5.9517857142857143E-2</v>
      </c>
      <c r="AA644">
        <v>0.17855357142857145</v>
      </c>
      <c r="AB644">
        <v>0.26783035714285713</v>
      </c>
      <c r="AC644">
        <v>0</v>
      </c>
      <c r="AD644">
        <v>3.7337067040037337</v>
      </c>
      <c r="AE644">
        <v>5.6005600560055999</v>
      </c>
      <c r="AF644">
        <v>0</v>
      </c>
      <c r="AJ644">
        <v>643</v>
      </c>
      <c r="AK644">
        <f>SUBTOTAL(9,EffortOutcomesAG0[[#This Row],[Allocation]:[Iin]])</f>
        <v>10.173501879056953</v>
      </c>
      <c r="AL644" t="str">
        <f>EffortOutcomesAG0[[#This Row],[WARDS]]&amp;EffortOutcomesAG0[[#This Row],[Role]]&amp;EffortOutcomesAG0[[#This Row],[Shifts]]</f>
        <v>WATTCERT4NIGHT</v>
      </c>
    </row>
    <row r="645" spans="2:38" x14ac:dyDescent="0.25">
      <c r="B645" s="8">
        <f>IF(EffortOutcomesAG0[[#This Row],[Apn]]=0,10,LOG(EffortOutcomesAG0[[#This Row],[Apn]]))</f>
        <v>10</v>
      </c>
      <c r="C645" s="8">
        <f>IF(EffortOutcomesAG0[[#This Row],[Ein]]=0,10,LOG(EffortOutcomesAG0[[#This Row],[Ein]]))</f>
        <v>10</v>
      </c>
      <c r="D645" s="8">
        <f>IF(EffortOutcomesAG0[[#This Row],[Iin]]=0,10,LOG(EffortOutcomesAG0[[#This Row],[Iin]]))</f>
        <v>10</v>
      </c>
      <c r="E645" s="8">
        <f>Kx-EffortOutcomesAG0[[#This Row],[Xp]]</f>
        <v>-10</v>
      </c>
      <c r="F645" s="8">
        <f>Ky-EffortOutcomesAG0[[#This Row],[Yp]]</f>
        <v>-11</v>
      </c>
      <c r="G645" s="8">
        <f>Kz-EffortOutcomesAG0[[#This Row],[Zp]]</f>
        <v>-9</v>
      </c>
      <c r="H645" s="8">
        <f>EffortOutcomesAG0[[#This Row],[Kpy]]*KSc-EffortOutcomesAG0[[#This Row],[KPz]]*KSb</f>
        <v>20</v>
      </c>
      <c r="I645" s="8">
        <f>-1*(EffortOutcomesAG0[[#This Row],[KPx]]*KSc-EffortOutcomesAG0[[#This Row],[KPz]]*KSa)</f>
        <v>-10</v>
      </c>
      <c r="J645" s="8">
        <f>(EffortOutcomesAG0[[#This Row],[KPx]]*$C$2-EffortOutcomesAG0[[#This Row],[Kpy]]*KSa)</f>
        <v>-100</v>
      </c>
      <c r="K645" s="8">
        <f>EffortOutcomesAG0[[#This Row],[Kpy]]*KTc-EffortOutcomesAG0[[#This Row],[KPz]]*KTb</f>
        <v>2</v>
      </c>
      <c r="L645" s="8">
        <f>-1*(EffortOutcomesAG0[[#This Row],[KPx]]*KTc-EffortOutcomesAG0[[#This Row],[KPz]]*KTa)</f>
        <v>-28</v>
      </c>
      <c r="M645" s="8">
        <f>(EffortOutcomesAG0[[#This Row],[KPx]]*KTb-EffortOutcomesAG0[[#This Row],[Kpy]]*KTa)</f>
        <v>32</v>
      </c>
      <c r="N645" s="8">
        <f>-EffortOutcomesAG0[[#This Row],[Xp]]*a+EffortOutcomesAG0[[#This Row],[Yp]]*b+EffortOutcomesAG0[[#This Row],[Zp]]*c_</f>
        <v>40</v>
      </c>
      <c r="O645">
        <f>-IF(EffortOutcomesAG0[[#This Row],[Column2]]&gt;0,1,-1)*SQRT(EffortOutcomesAG0[[#This Row],[KPx''i]]^2+EffortOutcomesAG0[[#This Row],[KPx''j]]^2+EffortOutcomesAG0[[#This Row],[KPx''k]]^2)/Ksmag/Scale</f>
        <v>-72.456883730947197</v>
      </c>
      <c r="P645" s="9">
        <f>SQRT(EffortOutcomesAG0[[#This Row],[Kpy''i]]^2+EffortOutcomesAG0[[#This Row],[KPy''j]]^2+EffortOutcomesAG0[[#This Row],[KPy''k]]^2)/KTmag/Scale</f>
        <v>17.37814719698277</v>
      </c>
      <c r="Q6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5" s="14">
        <v>44920</v>
      </c>
      <c r="U645" s="9" t="s">
        <v>76</v>
      </c>
      <c r="V645" t="s">
        <v>74</v>
      </c>
      <c r="W645" t="s">
        <v>60</v>
      </c>
      <c r="X645">
        <v>0</v>
      </c>
      <c r="Y645">
        <v>0</v>
      </c>
      <c r="Z645">
        <v>0</v>
      </c>
      <c r="AJ645">
        <v>644</v>
      </c>
      <c r="AK645">
        <f>SUBTOTAL(9,EffortOutcomesAG0[[#This Row],[Allocation]:[Iin]])</f>
        <v>0</v>
      </c>
      <c r="AL645" t="str">
        <f>EffortOutcomesAG0[[#This Row],[WARDS]]&amp;EffortOutcomesAG0[[#This Row],[Role]]&amp;EffortOutcomesAG0[[#This Row],[Shifts]]</f>
        <v>OtherCERT4NIGHT</v>
      </c>
    </row>
    <row r="646" spans="2:38" x14ac:dyDescent="0.25">
      <c r="B646" s="8">
        <f>IF(EffortOutcomesAG0[[#This Row],[Apn]]=0,10,LOG(EffortOutcomesAG0[[#This Row],[Apn]]))</f>
        <v>-0.74823145862600793</v>
      </c>
      <c r="C646" s="8">
        <f>IF(EffortOutcomesAG0[[#This Row],[Ein]]=0,10,LOG(EffortOutcomesAG0[[#This Row],[Ein]]))</f>
        <v>10</v>
      </c>
      <c r="D646" s="8">
        <f>IF(EffortOutcomesAG0[[#This Row],[Iin]]=0,10,LOG(EffortOutcomesAG0[[#This Row],[Iin]]))</f>
        <v>10</v>
      </c>
      <c r="E646" s="8">
        <f>Kx-EffortOutcomesAG0[[#This Row],[Xp]]</f>
        <v>0.74823145862600793</v>
      </c>
      <c r="F646" s="8">
        <f>Ky-EffortOutcomesAG0[[#This Row],[Yp]]</f>
        <v>-11</v>
      </c>
      <c r="G646" s="8">
        <f>Kz-EffortOutcomesAG0[[#This Row],[Zp]]</f>
        <v>-9</v>
      </c>
      <c r="H646" s="8">
        <f>EffortOutcomesAG0[[#This Row],[Kpy]]*KSc-EffortOutcomesAG0[[#This Row],[KPz]]*KSb</f>
        <v>20</v>
      </c>
      <c r="I646" s="8">
        <f>-1*(EffortOutcomesAG0[[#This Row],[KPx]]*KSc-EffortOutcomesAG0[[#This Row],[KPz]]*KSa)</f>
        <v>0.74823145862600793</v>
      </c>
      <c r="J646" s="8">
        <f>(EffortOutcomesAG0[[#This Row],[KPx]]*$C$2-EffortOutcomesAG0[[#This Row],[Kpy]]*KSa)</f>
        <v>7.4823145862600793</v>
      </c>
      <c r="K646" s="8">
        <f>EffortOutcomesAG0[[#This Row],[Kpy]]*KTc-EffortOutcomesAG0[[#This Row],[KPz]]*KTb</f>
        <v>2</v>
      </c>
      <c r="L646" s="8">
        <f>-1*(EffortOutcomesAG0[[#This Row],[KPx]]*KTc-EffortOutcomesAG0[[#This Row],[KPz]]*KTa)</f>
        <v>-17.251768541373991</v>
      </c>
      <c r="M646" s="8">
        <f>(EffortOutcomesAG0[[#This Row],[KPx]]*KTb-EffortOutcomesAG0[[#This Row],[Kpy]]*KTa)</f>
        <v>21.251768541373991</v>
      </c>
      <c r="N646" s="8">
        <f>-EffortOutcomesAG0[[#This Row],[Xp]]*a+EffortOutcomesAG0[[#This Row],[Yp]]*b+EffortOutcomesAG0[[#This Row],[Zp]]*c_</f>
        <v>40</v>
      </c>
      <c r="O646">
        <f>-IF(EffortOutcomesAG0[[#This Row],[Column2]]&gt;0,1,-1)*SQRT(EffortOutcomesAG0[[#This Row],[KPx''i]]^2+EffortOutcomesAG0[[#This Row],[KPx''j]]^2+EffortOutcomesAG0[[#This Row],[KPx''k]]^2)/Ksmag/Scale</f>
        <v>-15.108687598256804</v>
      </c>
      <c r="P646" s="9">
        <f>SQRT(EffortOutcomesAG0[[#This Row],[Kpy''i]]^2+EffortOutcomesAG0[[#This Row],[KPy''j]]^2+EffortOutcomesAG0[[#This Row],[KPy''k]]^2)/KTmag/Scale</f>
        <v>11.204620951057608</v>
      </c>
      <c r="Q6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6" s="14">
        <v>44921</v>
      </c>
      <c r="U646" s="9" t="s">
        <v>58</v>
      </c>
      <c r="V646" t="s">
        <v>74</v>
      </c>
      <c r="W646" t="s">
        <v>60</v>
      </c>
      <c r="X646">
        <v>0</v>
      </c>
      <c r="Y646">
        <v>0.33333333333333331</v>
      </c>
      <c r="Z646">
        <v>5.9517857142857143E-2</v>
      </c>
      <c r="AA646">
        <v>0.17855357142857145</v>
      </c>
      <c r="AB646">
        <v>0.26783035714285713</v>
      </c>
      <c r="AC646">
        <v>0</v>
      </c>
      <c r="AD646">
        <v>3.7337067040037337</v>
      </c>
      <c r="AE646">
        <v>5.6005600560055999</v>
      </c>
      <c r="AF646">
        <v>0</v>
      </c>
      <c r="AJ646">
        <v>645</v>
      </c>
      <c r="AK646">
        <f>SUBTOTAL(9,EffortOutcomesAG0[[#This Row],[Allocation]:[Iin]])</f>
        <v>10.173501879056953</v>
      </c>
      <c r="AL646" t="str">
        <f>EffortOutcomesAG0[[#This Row],[WARDS]]&amp;EffortOutcomesAG0[[#This Row],[Role]]&amp;EffortOutcomesAG0[[#This Row],[Shifts]]</f>
        <v>WARACERT4NIGHT</v>
      </c>
    </row>
    <row r="647" spans="2:38" x14ac:dyDescent="0.25">
      <c r="B647" s="8">
        <f>IF(EffortOutcomesAG0[[#This Row],[Apn]]=0,10,LOG(EffortOutcomesAG0[[#This Row],[Apn]]))</f>
        <v>10</v>
      </c>
      <c r="C647" s="8">
        <f>IF(EffortOutcomesAG0[[#This Row],[Ein]]=0,10,LOG(EffortOutcomesAG0[[#This Row],[Ein]]))</f>
        <v>10</v>
      </c>
      <c r="D647" s="8">
        <f>IF(EffortOutcomesAG0[[#This Row],[Iin]]=0,10,LOG(EffortOutcomesAG0[[#This Row],[Iin]]))</f>
        <v>10</v>
      </c>
      <c r="E647" s="8">
        <f>Kx-EffortOutcomesAG0[[#This Row],[Xp]]</f>
        <v>-10</v>
      </c>
      <c r="F647" s="8">
        <f>Ky-EffortOutcomesAG0[[#This Row],[Yp]]</f>
        <v>-11</v>
      </c>
      <c r="G647" s="8">
        <f>Kz-EffortOutcomesAG0[[#This Row],[Zp]]</f>
        <v>-9</v>
      </c>
      <c r="H647" s="8">
        <f>EffortOutcomesAG0[[#This Row],[Kpy]]*KSc-EffortOutcomesAG0[[#This Row],[KPz]]*KSb</f>
        <v>20</v>
      </c>
      <c r="I647" s="8">
        <f>-1*(EffortOutcomesAG0[[#This Row],[KPx]]*KSc-EffortOutcomesAG0[[#This Row],[KPz]]*KSa)</f>
        <v>-10</v>
      </c>
      <c r="J647" s="8">
        <f>(EffortOutcomesAG0[[#This Row],[KPx]]*$C$2-EffortOutcomesAG0[[#This Row],[Kpy]]*KSa)</f>
        <v>-100</v>
      </c>
      <c r="K647" s="8">
        <f>EffortOutcomesAG0[[#This Row],[Kpy]]*KTc-EffortOutcomesAG0[[#This Row],[KPz]]*KTb</f>
        <v>2</v>
      </c>
      <c r="L647" s="8">
        <f>-1*(EffortOutcomesAG0[[#This Row],[KPx]]*KTc-EffortOutcomesAG0[[#This Row],[KPz]]*KTa)</f>
        <v>-28</v>
      </c>
      <c r="M647" s="8">
        <f>(EffortOutcomesAG0[[#This Row],[KPx]]*KTb-EffortOutcomesAG0[[#This Row],[Kpy]]*KTa)</f>
        <v>32</v>
      </c>
      <c r="N647" s="8">
        <f>-EffortOutcomesAG0[[#This Row],[Xp]]*a+EffortOutcomesAG0[[#This Row],[Yp]]*b+EffortOutcomesAG0[[#This Row],[Zp]]*c_</f>
        <v>40</v>
      </c>
      <c r="O647">
        <f>-IF(EffortOutcomesAG0[[#This Row],[Column2]]&gt;0,1,-1)*SQRT(EffortOutcomesAG0[[#This Row],[KPx''i]]^2+EffortOutcomesAG0[[#This Row],[KPx''j]]^2+EffortOutcomesAG0[[#This Row],[KPx''k]]^2)/Ksmag/Scale</f>
        <v>-72.456883730947197</v>
      </c>
      <c r="P647" s="9">
        <f>SQRT(EffortOutcomesAG0[[#This Row],[Kpy''i]]^2+EffortOutcomesAG0[[#This Row],[KPy''j]]^2+EffortOutcomesAG0[[#This Row],[KPy''k]]^2)/KTmag/Scale</f>
        <v>17.37814719698277</v>
      </c>
      <c r="Q6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7" s="14">
        <v>44921</v>
      </c>
      <c r="U647" s="9" t="s">
        <v>76</v>
      </c>
      <c r="V647" t="s">
        <v>74</v>
      </c>
      <c r="W647" t="s">
        <v>60</v>
      </c>
      <c r="X647">
        <v>0</v>
      </c>
      <c r="Y647">
        <v>0</v>
      </c>
      <c r="Z647">
        <v>0</v>
      </c>
      <c r="AJ647">
        <v>646</v>
      </c>
      <c r="AK647">
        <f>SUBTOTAL(9,EffortOutcomesAG0[[#This Row],[Allocation]:[Iin]])</f>
        <v>0</v>
      </c>
      <c r="AL647" t="str">
        <f>EffortOutcomesAG0[[#This Row],[WARDS]]&amp;EffortOutcomesAG0[[#This Row],[Role]]&amp;EffortOutcomesAG0[[#This Row],[Shifts]]</f>
        <v>OtherCERT4NIGHT</v>
      </c>
    </row>
    <row r="648" spans="2:38" x14ac:dyDescent="0.25">
      <c r="B648" s="8">
        <f>IF(EffortOutcomesAG0[[#This Row],[Apn]]=0,10,LOG(EffortOutcomesAG0[[#This Row],[Apn]]))</f>
        <v>-0.74823145862600793</v>
      </c>
      <c r="C648" s="8">
        <f>IF(EffortOutcomesAG0[[#This Row],[Ein]]=0,10,LOG(EffortOutcomesAG0[[#This Row],[Ein]]))</f>
        <v>10</v>
      </c>
      <c r="D648" s="8">
        <f>IF(EffortOutcomesAG0[[#This Row],[Iin]]=0,10,LOG(EffortOutcomesAG0[[#This Row],[Iin]]))</f>
        <v>10</v>
      </c>
      <c r="E648" s="8">
        <f>Kx-EffortOutcomesAG0[[#This Row],[Xp]]</f>
        <v>0.74823145862600793</v>
      </c>
      <c r="F648" s="8">
        <f>Ky-EffortOutcomesAG0[[#This Row],[Yp]]</f>
        <v>-11</v>
      </c>
      <c r="G648" s="8">
        <f>Kz-EffortOutcomesAG0[[#This Row],[Zp]]</f>
        <v>-9</v>
      </c>
      <c r="H648" s="8">
        <f>EffortOutcomesAG0[[#This Row],[Kpy]]*KSc-EffortOutcomesAG0[[#This Row],[KPz]]*KSb</f>
        <v>20</v>
      </c>
      <c r="I648" s="8">
        <f>-1*(EffortOutcomesAG0[[#This Row],[KPx]]*KSc-EffortOutcomesAG0[[#This Row],[KPz]]*KSa)</f>
        <v>0.74823145862600793</v>
      </c>
      <c r="J648" s="8">
        <f>(EffortOutcomesAG0[[#This Row],[KPx]]*$C$2-EffortOutcomesAG0[[#This Row],[Kpy]]*KSa)</f>
        <v>7.4823145862600793</v>
      </c>
      <c r="K648" s="8">
        <f>EffortOutcomesAG0[[#This Row],[Kpy]]*KTc-EffortOutcomesAG0[[#This Row],[KPz]]*KTb</f>
        <v>2</v>
      </c>
      <c r="L648" s="8">
        <f>-1*(EffortOutcomesAG0[[#This Row],[KPx]]*KTc-EffortOutcomesAG0[[#This Row],[KPz]]*KTa)</f>
        <v>-17.251768541373991</v>
      </c>
      <c r="M648" s="8">
        <f>(EffortOutcomesAG0[[#This Row],[KPx]]*KTb-EffortOutcomesAG0[[#This Row],[Kpy]]*KTa)</f>
        <v>21.251768541373991</v>
      </c>
      <c r="N648" s="8">
        <f>-EffortOutcomesAG0[[#This Row],[Xp]]*a+EffortOutcomesAG0[[#This Row],[Yp]]*b+EffortOutcomesAG0[[#This Row],[Zp]]*c_</f>
        <v>40</v>
      </c>
      <c r="O648">
        <f>-IF(EffortOutcomesAG0[[#This Row],[Column2]]&gt;0,1,-1)*SQRT(EffortOutcomesAG0[[#This Row],[KPx''i]]^2+EffortOutcomesAG0[[#This Row],[KPx''j]]^2+EffortOutcomesAG0[[#This Row],[KPx''k]]^2)/Ksmag/Scale</f>
        <v>-15.108687598256804</v>
      </c>
      <c r="P648" s="9">
        <f>SQRT(EffortOutcomesAG0[[#This Row],[Kpy''i]]^2+EffortOutcomesAG0[[#This Row],[KPy''j]]^2+EffortOutcomesAG0[[#This Row],[KPy''k]]^2)/KTmag/Scale</f>
        <v>11.204620951057608</v>
      </c>
      <c r="Q6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8" s="14">
        <v>44921</v>
      </c>
      <c r="U648" s="9" t="s">
        <v>57</v>
      </c>
      <c r="V648" t="s">
        <v>74</v>
      </c>
      <c r="W648" t="s">
        <v>60</v>
      </c>
      <c r="X648">
        <v>0</v>
      </c>
      <c r="Y648">
        <v>0.33333333333333331</v>
      </c>
      <c r="Z648">
        <v>5.9517857142857143E-2</v>
      </c>
      <c r="AA648">
        <v>0.17855357142857145</v>
      </c>
      <c r="AB648">
        <v>0.26783035714285713</v>
      </c>
      <c r="AC648">
        <v>0</v>
      </c>
      <c r="AD648">
        <v>3.7337067040037337</v>
      </c>
      <c r="AE648">
        <v>5.6005600560055999</v>
      </c>
      <c r="AF648">
        <v>0</v>
      </c>
      <c r="AJ648">
        <v>647</v>
      </c>
      <c r="AK648">
        <f>SUBTOTAL(9,EffortOutcomesAG0[[#This Row],[Allocation]:[Iin]])</f>
        <v>10.173501879056953</v>
      </c>
      <c r="AL648" t="str">
        <f>EffortOutcomesAG0[[#This Row],[WARDS]]&amp;EffortOutcomesAG0[[#This Row],[Role]]&amp;EffortOutcomesAG0[[#This Row],[Shifts]]</f>
        <v>WATTCERT4NIGHT</v>
      </c>
    </row>
    <row r="649" spans="2:38" x14ac:dyDescent="0.25">
      <c r="B649" s="8">
        <f>IF(EffortOutcomesAG0[[#This Row],[Apn]]=0,10,LOG(EffortOutcomesAG0[[#This Row],[Apn]]))</f>
        <v>-0.74823145862600793</v>
      </c>
      <c r="C649" s="8">
        <f>IF(EffortOutcomesAG0[[#This Row],[Ein]]=0,10,LOG(EffortOutcomesAG0[[#This Row],[Ein]]))</f>
        <v>10</v>
      </c>
      <c r="D649" s="8">
        <f>IF(EffortOutcomesAG0[[#This Row],[Iin]]=0,10,LOG(EffortOutcomesAG0[[#This Row],[Iin]]))</f>
        <v>10</v>
      </c>
      <c r="E649" s="8">
        <f>Kx-EffortOutcomesAG0[[#This Row],[Xp]]</f>
        <v>0.74823145862600793</v>
      </c>
      <c r="F649" s="8">
        <f>Ky-EffortOutcomesAG0[[#This Row],[Yp]]</f>
        <v>-11</v>
      </c>
      <c r="G649" s="8">
        <f>Kz-EffortOutcomesAG0[[#This Row],[Zp]]</f>
        <v>-9</v>
      </c>
      <c r="H649" s="8">
        <f>EffortOutcomesAG0[[#This Row],[Kpy]]*KSc-EffortOutcomesAG0[[#This Row],[KPz]]*KSb</f>
        <v>20</v>
      </c>
      <c r="I649" s="8">
        <f>-1*(EffortOutcomesAG0[[#This Row],[KPx]]*KSc-EffortOutcomesAG0[[#This Row],[KPz]]*KSa)</f>
        <v>0.74823145862600793</v>
      </c>
      <c r="J649" s="8">
        <f>(EffortOutcomesAG0[[#This Row],[KPx]]*$C$2-EffortOutcomesAG0[[#This Row],[Kpy]]*KSa)</f>
        <v>7.4823145862600793</v>
      </c>
      <c r="K649" s="8">
        <f>EffortOutcomesAG0[[#This Row],[Kpy]]*KTc-EffortOutcomesAG0[[#This Row],[KPz]]*KTb</f>
        <v>2</v>
      </c>
      <c r="L649" s="8">
        <f>-1*(EffortOutcomesAG0[[#This Row],[KPx]]*KTc-EffortOutcomesAG0[[#This Row],[KPz]]*KTa)</f>
        <v>-17.251768541373991</v>
      </c>
      <c r="M649" s="8">
        <f>(EffortOutcomesAG0[[#This Row],[KPx]]*KTb-EffortOutcomesAG0[[#This Row],[Kpy]]*KTa)</f>
        <v>21.251768541373991</v>
      </c>
      <c r="N649" s="8">
        <f>-EffortOutcomesAG0[[#This Row],[Xp]]*a+EffortOutcomesAG0[[#This Row],[Yp]]*b+EffortOutcomesAG0[[#This Row],[Zp]]*c_</f>
        <v>40</v>
      </c>
      <c r="O649">
        <f>-IF(EffortOutcomesAG0[[#This Row],[Column2]]&gt;0,1,-1)*SQRT(EffortOutcomesAG0[[#This Row],[KPx''i]]^2+EffortOutcomesAG0[[#This Row],[KPx''j]]^2+EffortOutcomesAG0[[#This Row],[KPx''k]]^2)/Ksmag/Scale</f>
        <v>-15.108687598256804</v>
      </c>
      <c r="P649" s="9">
        <f>SQRT(EffortOutcomesAG0[[#This Row],[Kpy''i]]^2+EffortOutcomesAG0[[#This Row],[KPy''j]]^2+EffortOutcomesAG0[[#This Row],[KPy''k]]^2)/KTmag/Scale</f>
        <v>11.204620951057608</v>
      </c>
      <c r="Q6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9" s="14">
        <v>44921</v>
      </c>
      <c r="U649" s="9" t="s">
        <v>54</v>
      </c>
      <c r="V649" t="s">
        <v>74</v>
      </c>
      <c r="W649" t="s">
        <v>60</v>
      </c>
      <c r="X649">
        <v>0</v>
      </c>
      <c r="Y649">
        <v>0.33333333333333331</v>
      </c>
      <c r="Z649">
        <v>5.9517857142857143E-2</v>
      </c>
      <c r="AA649">
        <v>0.17855357142857145</v>
      </c>
      <c r="AB649">
        <v>0.26783035714285713</v>
      </c>
      <c r="AC649">
        <v>0</v>
      </c>
      <c r="AD649">
        <v>3.7337067040037337</v>
      </c>
      <c r="AE649">
        <v>5.6005600560055999</v>
      </c>
      <c r="AF649">
        <v>0</v>
      </c>
      <c r="AJ649">
        <v>648</v>
      </c>
      <c r="AK649">
        <f>SUBTOTAL(9,EffortOutcomesAG0[[#This Row],[Allocation]:[Iin]])</f>
        <v>10.173501879056953</v>
      </c>
      <c r="AL649" t="str">
        <f>EffortOutcomesAG0[[#This Row],[WARDS]]&amp;EffortOutcomesAG0[[#This Row],[Role]]&amp;EffortOutcomesAG0[[#This Row],[Shifts]]</f>
        <v>BANKCERT4NIGHT</v>
      </c>
    </row>
    <row r="650" spans="2:38" x14ac:dyDescent="0.25">
      <c r="B650" s="8">
        <f>IF(EffortOutcomesAG0[[#This Row],[Apn]]=0,10,LOG(EffortOutcomesAG0[[#This Row],[Apn]]))</f>
        <v>-0.74823145862600793</v>
      </c>
      <c r="C650" s="8">
        <f>IF(EffortOutcomesAG0[[#This Row],[Ein]]=0,10,LOG(EffortOutcomesAG0[[#This Row],[Ein]]))</f>
        <v>10</v>
      </c>
      <c r="D650" s="8">
        <f>IF(EffortOutcomesAG0[[#This Row],[Iin]]=0,10,LOG(EffortOutcomesAG0[[#This Row],[Iin]]))</f>
        <v>10</v>
      </c>
      <c r="E650" s="8">
        <f>Kx-EffortOutcomesAG0[[#This Row],[Xp]]</f>
        <v>0.74823145862600793</v>
      </c>
      <c r="F650" s="8">
        <f>Ky-EffortOutcomesAG0[[#This Row],[Yp]]</f>
        <v>-11</v>
      </c>
      <c r="G650" s="8">
        <f>Kz-EffortOutcomesAG0[[#This Row],[Zp]]</f>
        <v>-9</v>
      </c>
      <c r="H650" s="8">
        <f>EffortOutcomesAG0[[#This Row],[Kpy]]*KSc-EffortOutcomesAG0[[#This Row],[KPz]]*KSb</f>
        <v>20</v>
      </c>
      <c r="I650" s="8">
        <f>-1*(EffortOutcomesAG0[[#This Row],[KPx]]*KSc-EffortOutcomesAG0[[#This Row],[KPz]]*KSa)</f>
        <v>0.74823145862600793</v>
      </c>
      <c r="J650" s="8">
        <f>(EffortOutcomesAG0[[#This Row],[KPx]]*$C$2-EffortOutcomesAG0[[#This Row],[Kpy]]*KSa)</f>
        <v>7.4823145862600793</v>
      </c>
      <c r="K650" s="8">
        <f>EffortOutcomesAG0[[#This Row],[Kpy]]*KTc-EffortOutcomesAG0[[#This Row],[KPz]]*KTb</f>
        <v>2</v>
      </c>
      <c r="L650" s="8">
        <f>-1*(EffortOutcomesAG0[[#This Row],[KPx]]*KTc-EffortOutcomesAG0[[#This Row],[KPz]]*KTa)</f>
        <v>-17.251768541373991</v>
      </c>
      <c r="M650" s="8">
        <f>(EffortOutcomesAG0[[#This Row],[KPx]]*KTb-EffortOutcomesAG0[[#This Row],[Kpy]]*KTa)</f>
        <v>21.251768541373991</v>
      </c>
      <c r="N650" s="8">
        <f>-EffortOutcomesAG0[[#This Row],[Xp]]*a+EffortOutcomesAG0[[#This Row],[Yp]]*b+EffortOutcomesAG0[[#This Row],[Zp]]*c_</f>
        <v>40</v>
      </c>
      <c r="O650">
        <f>-IF(EffortOutcomesAG0[[#This Row],[Column2]]&gt;0,1,-1)*SQRT(EffortOutcomesAG0[[#This Row],[KPx''i]]^2+EffortOutcomesAG0[[#This Row],[KPx''j]]^2+EffortOutcomesAG0[[#This Row],[KPx''k]]^2)/Ksmag/Scale</f>
        <v>-15.108687598256804</v>
      </c>
      <c r="P650" s="9">
        <f>SQRT(EffortOutcomesAG0[[#This Row],[Kpy''i]]^2+EffortOutcomesAG0[[#This Row],[KPy''j]]^2+EffortOutcomesAG0[[#This Row],[KPy''k]]^2)/KTmag/Scale</f>
        <v>11.204620951057608</v>
      </c>
      <c r="Q6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0" s="14">
        <v>44922</v>
      </c>
      <c r="U650" s="9" t="s">
        <v>58</v>
      </c>
      <c r="V650" t="s">
        <v>74</v>
      </c>
      <c r="W650" t="s">
        <v>60</v>
      </c>
      <c r="X650">
        <v>0</v>
      </c>
      <c r="Y650">
        <v>0.33333333333333331</v>
      </c>
      <c r="Z650">
        <v>5.9517857142857143E-2</v>
      </c>
      <c r="AA650">
        <v>0.17855357142857145</v>
      </c>
      <c r="AB650">
        <v>0.26783035714285713</v>
      </c>
      <c r="AC650">
        <v>0</v>
      </c>
      <c r="AD650">
        <v>3.7337067040037337</v>
      </c>
      <c r="AE650">
        <v>5.6005600560055999</v>
      </c>
      <c r="AF650">
        <v>0</v>
      </c>
      <c r="AJ650">
        <v>649</v>
      </c>
      <c r="AK650">
        <f>SUBTOTAL(9,EffortOutcomesAG0[[#This Row],[Allocation]:[Iin]])</f>
        <v>10.173501879056953</v>
      </c>
      <c r="AL650" t="str">
        <f>EffortOutcomesAG0[[#This Row],[WARDS]]&amp;EffortOutcomesAG0[[#This Row],[Role]]&amp;EffortOutcomesAG0[[#This Row],[Shifts]]</f>
        <v>WARACERT4NIGHT</v>
      </c>
    </row>
    <row r="651" spans="2:38" x14ac:dyDescent="0.25">
      <c r="B651" s="8">
        <f>IF(EffortOutcomesAG0[[#This Row],[Apn]]=0,10,LOG(EffortOutcomesAG0[[#This Row],[Apn]]))</f>
        <v>10</v>
      </c>
      <c r="C651" s="8">
        <f>IF(EffortOutcomesAG0[[#This Row],[Ein]]=0,10,LOG(EffortOutcomesAG0[[#This Row],[Ein]]))</f>
        <v>10</v>
      </c>
      <c r="D651" s="8">
        <f>IF(EffortOutcomesAG0[[#This Row],[Iin]]=0,10,LOG(EffortOutcomesAG0[[#This Row],[Iin]]))</f>
        <v>10</v>
      </c>
      <c r="E651" s="8">
        <f>Kx-EffortOutcomesAG0[[#This Row],[Xp]]</f>
        <v>-10</v>
      </c>
      <c r="F651" s="8">
        <f>Ky-EffortOutcomesAG0[[#This Row],[Yp]]</f>
        <v>-11</v>
      </c>
      <c r="G651" s="8">
        <f>Kz-EffortOutcomesAG0[[#This Row],[Zp]]</f>
        <v>-9</v>
      </c>
      <c r="H651" s="8">
        <f>EffortOutcomesAG0[[#This Row],[Kpy]]*KSc-EffortOutcomesAG0[[#This Row],[KPz]]*KSb</f>
        <v>20</v>
      </c>
      <c r="I651" s="8">
        <f>-1*(EffortOutcomesAG0[[#This Row],[KPx]]*KSc-EffortOutcomesAG0[[#This Row],[KPz]]*KSa)</f>
        <v>-10</v>
      </c>
      <c r="J651" s="8">
        <f>(EffortOutcomesAG0[[#This Row],[KPx]]*$C$2-EffortOutcomesAG0[[#This Row],[Kpy]]*KSa)</f>
        <v>-100</v>
      </c>
      <c r="K651" s="8">
        <f>EffortOutcomesAG0[[#This Row],[Kpy]]*KTc-EffortOutcomesAG0[[#This Row],[KPz]]*KTb</f>
        <v>2</v>
      </c>
      <c r="L651" s="8">
        <f>-1*(EffortOutcomesAG0[[#This Row],[KPx]]*KTc-EffortOutcomesAG0[[#This Row],[KPz]]*KTa)</f>
        <v>-28</v>
      </c>
      <c r="M651" s="8">
        <f>(EffortOutcomesAG0[[#This Row],[KPx]]*KTb-EffortOutcomesAG0[[#This Row],[Kpy]]*KTa)</f>
        <v>32</v>
      </c>
      <c r="N651" s="8">
        <f>-EffortOutcomesAG0[[#This Row],[Xp]]*a+EffortOutcomesAG0[[#This Row],[Yp]]*b+EffortOutcomesAG0[[#This Row],[Zp]]*c_</f>
        <v>40</v>
      </c>
      <c r="O651">
        <f>-IF(EffortOutcomesAG0[[#This Row],[Column2]]&gt;0,1,-1)*SQRT(EffortOutcomesAG0[[#This Row],[KPx''i]]^2+EffortOutcomesAG0[[#This Row],[KPx''j]]^2+EffortOutcomesAG0[[#This Row],[KPx''k]]^2)/Ksmag/Scale</f>
        <v>-72.456883730947197</v>
      </c>
      <c r="P651" s="9">
        <f>SQRT(EffortOutcomesAG0[[#This Row],[Kpy''i]]^2+EffortOutcomesAG0[[#This Row],[KPy''j]]^2+EffortOutcomesAG0[[#This Row],[KPy''k]]^2)/KTmag/Scale</f>
        <v>17.37814719698277</v>
      </c>
      <c r="Q6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1" s="14">
        <v>44922</v>
      </c>
      <c r="U651" s="9" t="s">
        <v>76</v>
      </c>
      <c r="V651" t="s">
        <v>74</v>
      </c>
      <c r="W651" t="s">
        <v>60</v>
      </c>
      <c r="X651">
        <v>0</v>
      </c>
      <c r="Y651">
        <v>0</v>
      </c>
      <c r="Z651">
        <v>0</v>
      </c>
      <c r="AJ651">
        <v>650</v>
      </c>
      <c r="AK651">
        <f>SUBTOTAL(9,EffortOutcomesAG0[[#This Row],[Allocation]:[Iin]])</f>
        <v>0</v>
      </c>
      <c r="AL651" t="str">
        <f>EffortOutcomesAG0[[#This Row],[WARDS]]&amp;EffortOutcomesAG0[[#This Row],[Role]]&amp;EffortOutcomesAG0[[#This Row],[Shifts]]</f>
        <v>OtherCERT4NIGHT</v>
      </c>
    </row>
    <row r="652" spans="2:38" x14ac:dyDescent="0.25">
      <c r="B652" s="8">
        <f>IF(EffortOutcomesAG0[[#This Row],[Apn]]=0,10,LOG(EffortOutcomesAG0[[#This Row],[Apn]]))</f>
        <v>-0.74823145862600793</v>
      </c>
      <c r="C652" s="8">
        <f>IF(EffortOutcomesAG0[[#This Row],[Ein]]=0,10,LOG(EffortOutcomesAG0[[#This Row],[Ein]]))</f>
        <v>10</v>
      </c>
      <c r="D652" s="8">
        <f>IF(EffortOutcomesAG0[[#This Row],[Iin]]=0,10,LOG(EffortOutcomesAG0[[#This Row],[Iin]]))</f>
        <v>10</v>
      </c>
      <c r="E652" s="8">
        <f>Kx-EffortOutcomesAG0[[#This Row],[Xp]]</f>
        <v>0.74823145862600793</v>
      </c>
      <c r="F652" s="8">
        <f>Ky-EffortOutcomesAG0[[#This Row],[Yp]]</f>
        <v>-11</v>
      </c>
      <c r="G652" s="8">
        <f>Kz-EffortOutcomesAG0[[#This Row],[Zp]]</f>
        <v>-9</v>
      </c>
      <c r="H652" s="8">
        <f>EffortOutcomesAG0[[#This Row],[Kpy]]*KSc-EffortOutcomesAG0[[#This Row],[KPz]]*KSb</f>
        <v>20</v>
      </c>
      <c r="I652" s="8">
        <f>-1*(EffortOutcomesAG0[[#This Row],[KPx]]*KSc-EffortOutcomesAG0[[#This Row],[KPz]]*KSa)</f>
        <v>0.74823145862600793</v>
      </c>
      <c r="J652" s="8">
        <f>(EffortOutcomesAG0[[#This Row],[KPx]]*$C$2-EffortOutcomesAG0[[#This Row],[Kpy]]*KSa)</f>
        <v>7.4823145862600793</v>
      </c>
      <c r="K652" s="8">
        <f>EffortOutcomesAG0[[#This Row],[Kpy]]*KTc-EffortOutcomesAG0[[#This Row],[KPz]]*KTb</f>
        <v>2</v>
      </c>
      <c r="L652" s="8">
        <f>-1*(EffortOutcomesAG0[[#This Row],[KPx]]*KTc-EffortOutcomesAG0[[#This Row],[KPz]]*KTa)</f>
        <v>-17.251768541373991</v>
      </c>
      <c r="M652" s="8">
        <f>(EffortOutcomesAG0[[#This Row],[KPx]]*KTb-EffortOutcomesAG0[[#This Row],[Kpy]]*KTa)</f>
        <v>21.251768541373991</v>
      </c>
      <c r="N652" s="8">
        <f>-EffortOutcomesAG0[[#This Row],[Xp]]*a+EffortOutcomesAG0[[#This Row],[Yp]]*b+EffortOutcomesAG0[[#This Row],[Zp]]*c_</f>
        <v>40</v>
      </c>
      <c r="O652">
        <f>-IF(EffortOutcomesAG0[[#This Row],[Column2]]&gt;0,1,-1)*SQRT(EffortOutcomesAG0[[#This Row],[KPx''i]]^2+EffortOutcomesAG0[[#This Row],[KPx''j]]^2+EffortOutcomesAG0[[#This Row],[KPx''k]]^2)/Ksmag/Scale</f>
        <v>-15.108687598256804</v>
      </c>
      <c r="P652" s="9">
        <f>SQRT(EffortOutcomesAG0[[#This Row],[Kpy''i]]^2+EffortOutcomesAG0[[#This Row],[KPy''j]]^2+EffortOutcomesAG0[[#This Row],[KPy''k]]^2)/KTmag/Scale</f>
        <v>11.204620951057608</v>
      </c>
      <c r="Q6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2" s="14">
        <v>44922</v>
      </c>
      <c r="U652" s="9" t="s">
        <v>57</v>
      </c>
      <c r="V652" t="s">
        <v>74</v>
      </c>
      <c r="W652" t="s">
        <v>60</v>
      </c>
      <c r="X652">
        <v>0</v>
      </c>
      <c r="Y652">
        <v>0.33333333333333331</v>
      </c>
      <c r="Z652">
        <v>5.9517857142857143E-2</v>
      </c>
      <c r="AA652">
        <v>0.17855357142857145</v>
      </c>
      <c r="AB652">
        <v>0.26783035714285713</v>
      </c>
      <c r="AC652">
        <v>0</v>
      </c>
      <c r="AD652">
        <v>3.7337067040037337</v>
      </c>
      <c r="AE652">
        <v>5.6005600560055999</v>
      </c>
      <c r="AF652">
        <v>0</v>
      </c>
      <c r="AJ652">
        <v>651</v>
      </c>
      <c r="AK652">
        <f>SUBTOTAL(9,EffortOutcomesAG0[[#This Row],[Allocation]:[Iin]])</f>
        <v>10.173501879056953</v>
      </c>
      <c r="AL652" t="str">
        <f>EffortOutcomesAG0[[#This Row],[WARDS]]&amp;EffortOutcomesAG0[[#This Row],[Role]]&amp;EffortOutcomesAG0[[#This Row],[Shifts]]</f>
        <v>WATTCERT4NIGHT</v>
      </c>
    </row>
    <row r="653" spans="2:38" x14ac:dyDescent="0.25">
      <c r="B653" s="8">
        <f>IF(EffortOutcomesAG0[[#This Row],[Apn]]=0,10,LOG(EffortOutcomesAG0[[#This Row],[Apn]]))</f>
        <v>-0.74823145862600793</v>
      </c>
      <c r="C653" s="8">
        <f>IF(EffortOutcomesAG0[[#This Row],[Ein]]=0,10,LOG(EffortOutcomesAG0[[#This Row],[Ein]]))</f>
        <v>10</v>
      </c>
      <c r="D653" s="8">
        <f>IF(EffortOutcomesAG0[[#This Row],[Iin]]=0,10,LOG(EffortOutcomesAG0[[#This Row],[Iin]]))</f>
        <v>10</v>
      </c>
      <c r="E653" s="8">
        <f>Kx-EffortOutcomesAG0[[#This Row],[Xp]]</f>
        <v>0.74823145862600793</v>
      </c>
      <c r="F653" s="8">
        <f>Ky-EffortOutcomesAG0[[#This Row],[Yp]]</f>
        <v>-11</v>
      </c>
      <c r="G653" s="8">
        <f>Kz-EffortOutcomesAG0[[#This Row],[Zp]]</f>
        <v>-9</v>
      </c>
      <c r="H653" s="8">
        <f>EffortOutcomesAG0[[#This Row],[Kpy]]*KSc-EffortOutcomesAG0[[#This Row],[KPz]]*KSb</f>
        <v>20</v>
      </c>
      <c r="I653" s="8">
        <f>-1*(EffortOutcomesAG0[[#This Row],[KPx]]*KSc-EffortOutcomesAG0[[#This Row],[KPz]]*KSa)</f>
        <v>0.74823145862600793</v>
      </c>
      <c r="J653" s="8">
        <f>(EffortOutcomesAG0[[#This Row],[KPx]]*$C$2-EffortOutcomesAG0[[#This Row],[Kpy]]*KSa)</f>
        <v>7.4823145862600793</v>
      </c>
      <c r="K653" s="8">
        <f>EffortOutcomesAG0[[#This Row],[Kpy]]*KTc-EffortOutcomesAG0[[#This Row],[KPz]]*KTb</f>
        <v>2</v>
      </c>
      <c r="L653" s="8">
        <f>-1*(EffortOutcomesAG0[[#This Row],[KPx]]*KTc-EffortOutcomesAG0[[#This Row],[KPz]]*KTa)</f>
        <v>-17.251768541373991</v>
      </c>
      <c r="M653" s="8">
        <f>(EffortOutcomesAG0[[#This Row],[KPx]]*KTb-EffortOutcomesAG0[[#This Row],[Kpy]]*KTa)</f>
        <v>21.251768541373991</v>
      </c>
      <c r="N653" s="8">
        <f>-EffortOutcomesAG0[[#This Row],[Xp]]*a+EffortOutcomesAG0[[#This Row],[Yp]]*b+EffortOutcomesAG0[[#This Row],[Zp]]*c_</f>
        <v>40</v>
      </c>
      <c r="O653">
        <f>-IF(EffortOutcomesAG0[[#This Row],[Column2]]&gt;0,1,-1)*SQRT(EffortOutcomesAG0[[#This Row],[KPx''i]]^2+EffortOutcomesAG0[[#This Row],[KPx''j]]^2+EffortOutcomesAG0[[#This Row],[KPx''k]]^2)/Ksmag/Scale</f>
        <v>-15.108687598256804</v>
      </c>
      <c r="P653" s="9">
        <f>SQRT(EffortOutcomesAG0[[#This Row],[Kpy''i]]^2+EffortOutcomesAG0[[#This Row],[KPy''j]]^2+EffortOutcomesAG0[[#This Row],[KPy''k]]^2)/KTmag/Scale</f>
        <v>11.204620951057608</v>
      </c>
      <c r="Q6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3" s="14">
        <v>44922</v>
      </c>
      <c r="U653" s="9" t="s">
        <v>54</v>
      </c>
      <c r="V653" t="s">
        <v>74</v>
      </c>
      <c r="W653" t="s">
        <v>60</v>
      </c>
      <c r="X653">
        <v>0</v>
      </c>
      <c r="Y653">
        <v>0.33333333333333331</v>
      </c>
      <c r="Z653">
        <v>5.9517857142857143E-2</v>
      </c>
      <c r="AA653">
        <v>0.17855357142857145</v>
      </c>
      <c r="AB653">
        <v>0.26783035714285713</v>
      </c>
      <c r="AC653">
        <v>0</v>
      </c>
      <c r="AD653">
        <v>3.7337067040037337</v>
      </c>
      <c r="AE653">
        <v>5.6005600560055999</v>
      </c>
      <c r="AF653">
        <v>0</v>
      </c>
      <c r="AJ653">
        <v>652</v>
      </c>
      <c r="AK653">
        <f>SUBTOTAL(9,EffortOutcomesAG0[[#This Row],[Allocation]:[Iin]])</f>
        <v>10.173501879056953</v>
      </c>
      <c r="AL653" t="str">
        <f>EffortOutcomesAG0[[#This Row],[WARDS]]&amp;EffortOutcomesAG0[[#This Row],[Role]]&amp;EffortOutcomesAG0[[#This Row],[Shifts]]</f>
        <v>BANKCERT4NIGHT</v>
      </c>
    </row>
    <row r="654" spans="2:38" x14ac:dyDescent="0.25">
      <c r="B654" s="8">
        <f>IF(EffortOutcomesAG0[[#This Row],[Apn]]=0,10,LOG(EffortOutcomesAG0[[#This Row],[Apn]]))</f>
        <v>10</v>
      </c>
      <c r="C654" s="8">
        <f>IF(EffortOutcomesAG0[[#This Row],[Ein]]=0,10,LOG(EffortOutcomesAG0[[#This Row],[Ein]]))</f>
        <v>10</v>
      </c>
      <c r="D654" s="8">
        <f>IF(EffortOutcomesAG0[[#This Row],[Iin]]=0,10,LOG(EffortOutcomesAG0[[#This Row],[Iin]]))</f>
        <v>10</v>
      </c>
      <c r="E654" s="8">
        <f>Kx-EffortOutcomesAG0[[#This Row],[Xp]]</f>
        <v>-10</v>
      </c>
      <c r="F654" s="8">
        <f>Ky-EffortOutcomesAG0[[#This Row],[Yp]]</f>
        <v>-11</v>
      </c>
      <c r="G654" s="8">
        <f>Kz-EffortOutcomesAG0[[#This Row],[Zp]]</f>
        <v>-9</v>
      </c>
      <c r="H654" s="8">
        <f>EffortOutcomesAG0[[#This Row],[Kpy]]*KSc-EffortOutcomesAG0[[#This Row],[KPz]]*KSb</f>
        <v>20</v>
      </c>
      <c r="I654" s="8">
        <f>-1*(EffortOutcomesAG0[[#This Row],[KPx]]*KSc-EffortOutcomesAG0[[#This Row],[KPz]]*KSa)</f>
        <v>-10</v>
      </c>
      <c r="J654" s="8">
        <f>(EffortOutcomesAG0[[#This Row],[KPx]]*$C$2-EffortOutcomesAG0[[#This Row],[Kpy]]*KSa)</f>
        <v>-100</v>
      </c>
      <c r="K654" s="8">
        <f>EffortOutcomesAG0[[#This Row],[Kpy]]*KTc-EffortOutcomesAG0[[#This Row],[KPz]]*KTb</f>
        <v>2</v>
      </c>
      <c r="L654" s="8">
        <f>-1*(EffortOutcomesAG0[[#This Row],[KPx]]*KTc-EffortOutcomesAG0[[#This Row],[KPz]]*KTa)</f>
        <v>-28</v>
      </c>
      <c r="M654" s="8">
        <f>(EffortOutcomesAG0[[#This Row],[KPx]]*KTb-EffortOutcomesAG0[[#This Row],[Kpy]]*KTa)</f>
        <v>32</v>
      </c>
      <c r="N654" s="8">
        <f>-EffortOutcomesAG0[[#This Row],[Xp]]*a+EffortOutcomesAG0[[#This Row],[Yp]]*b+EffortOutcomesAG0[[#This Row],[Zp]]*c_</f>
        <v>40</v>
      </c>
      <c r="O654">
        <f>-IF(EffortOutcomesAG0[[#This Row],[Column2]]&gt;0,1,-1)*SQRT(EffortOutcomesAG0[[#This Row],[KPx''i]]^2+EffortOutcomesAG0[[#This Row],[KPx''j]]^2+EffortOutcomesAG0[[#This Row],[KPx''k]]^2)/Ksmag/Scale</f>
        <v>-72.456883730947197</v>
      </c>
      <c r="P654" s="9">
        <f>SQRT(EffortOutcomesAG0[[#This Row],[Kpy''i]]^2+EffortOutcomesAG0[[#This Row],[KPy''j]]^2+EffortOutcomesAG0[[#This Row],[KPy''k]]^2)/KTmag/Scale</f>
        <v>17.37814719698277</v>
      </c>
      <c r="Q6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4" s="14">
        <v>44923</v>
      </c>
      <c r="U654" s="9" t="s">
        <v>76</v>
      </c>
      <c r="V654" t="s">
        <v>74</v>
      </c>
      <c r="W654" t="s">
        <v>60</v>
      </c>
      <c r="X654">
        <v>0</v>
      </c>
      <c r="Y654">
        <v>0</v>
      </c>
      <c r="Z654">
        <v>0</v>
      </c>
      <c r="AJ654">
        <v>653</v>
      </c>
      <c r="AK654">
        <f>SUBTOTAL(9,EffortOutcomesAG0[[#This Row],[Allocation]:[Iin]])</f>
        <v>0</v>
      </c>
      <c r="AL654" t="str">
        <f>EffortOutcomesAG0[[#This Row],[WARDS]]&amp;EffortOutcomesAG0[[#This Row],[Role]]&amp;EffortOutcomesAG0[[#This Row],[Shifts]]</f>
        <v>OtherCERT4NIGHT</v>
      </c>
    </row>
    <row r="655" spans="2:38" x14ac:dyDescent="0.25">
      <c r="B655" s="8">
        <f>IF(EffortOutcomesAG0[[#This Row],[Apn]]=0,10,LOG(EffortOutcomesAG0[[#This Row],[Apn]]))</f>
        <v>-0.74823145862600793</v>
      </c>
      <c r="C655" s="8">
        <f>IF(EffortOutcomesAG0[[#This Row],[Ein]]=0,10,LOG(EffortOutcomesAG0[[#This Row],[Ein]]))</f>
        <v>10</v>
      </c>
      <c r="D655" s="8">
        <f>IF(EffortOutcomesAG0[[#This Row],[Iin]]=0,10,LOG(EffortOutcomesAG0[[#This Row],[Iin]]))</f>
        <v>10</v>
      </c>
      <c r="E655" s="8">
        <f>Kx-EffortOutcomesAG0[[#This Row],[Xp]]</f>
        <v>0.74823145862600793</v>
      </c>
      <c r="F655" s="8">
        <f>Ky-EffortOutcomesAG0[[#This Row],[Yp]]</f>
        <v>-11</v>
      </c>
      <c r="G655" s="8">
        <f>Kz-EffortOutcomesAG0[[#This Row],[Zp]]</f>
        <v>-9</v>
      </c>
      <c r="H655" s="8">
        <f>EffortOutcomesAG0[[#This Row],[Kpy]]*KSc-EffortOutcomesAG0[[#This Row],[KPz]]*KSb</f>
        <v>20</v>
      </c>
      <c r="I655" s="8">
        <f>-1*(EffortOutcomesAG0[[#This Row],[KPx]]*KSc-EffortOutcomesAG0[[#This Row],[KPz]]*KSa)</f>
        <v>0.74823145862600793</v>
      </c>
      <c r="J655" s="8">
        <f>(EffortOutcomesAG0[[#This Row],[KPx]]*$C$2-EffortOutcomesAG0[[#This Row],[Kpy]]*KSa)</f>
        <v>7.4823145862600793</v>
      </c>
      <c r="K655" s="8">
        <f>EffortOutcomesAG0[[#This Row],[Kpy]]*KTc-EffortOutcomesAG0[[#This Row],[KPz]]*KTb</f>
        <v>2</v>
      </c>
      <c r="L655" s="8">
        <f>-1*(EffortOutcomesAG0[[#This Row],[KPx]]*KTc-EffortOutcomesAG0[[#This Row],[KPz]]*KTa)</f>
        <v>-17.251768541373991</v>
      </c>
      <c r="M655" s="8">
        <f>(EffortOutcomesAG0[[#This Row],[KPx]]*KTb-EffortOutcomesAG0[[#This Row],[Kpy]]*KTa)</f>
        <v>21.251768541373991</v>
      </c>
      <c r="N655" s="8">
        <f>-EffortOutcomesAG0[[#This Row],[Xp]]*a+EffortOutcomesAG0[[#This Row],[Yp]]*b+EffortOutcomesAG0[[#This Row],[Zp]]*c_</f>
        <v>40</v>
      </c>
      <c r="O655">
        <f>-IF(EffortOutcomesAG0[[#This Row],[Column2]]&gt;0,1,-1)*SQRT(EffortOutcomesAG0[[#This Row],[KPx''i]]^2+EffortOutcomesAG0[[#This Row],[KPx''j]]^2+EffortOutcomesAG0[[#This Row],[KPx''k]]^2)/Ksmag/Scale</f>
        <v>-15.108687598256804</v>
      </c>
      <c r="P655" s="9">
        <f>SQRT(EffortOutcomesAG0[[#This Row],[Kpy''i]]^2+EffortOutcomesAG0[[#This Row],[KPy''j]]^2+EffortOutcomesAG0[[#This Row],[KPy''k]]^2)/KTmag/Scale</f>
        <v>11.204620951057608</v>
      </c>
      <c r="Q6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5" s="14">
        <v>44923</v>
      </c>
      <c r="U655" s="9" t="s">
        <v>57</v>
      </c>
      <c r="V655" t="s">
        <v>74</v>
      </c>
      <c r="W655" t="s">
        <v>60</v>
      </c>
      <c r="X655">
        <v>0</v>
      </c>
      <c r="Y655">
        <v>0.33333333333333331</v>
      </c>
      <c r="Z655">
        <v>5.9517857142857143E-2</v>
      </c>
      <c r="AA655">
        <v>0.17855357142857145</v>
      </c>
      <c r="AB655">
        <v>0.26783035714285713</v>
      </c>
      <c r="AC655">
        <v>0</v>
      </c>
      <c r="AD655">
        <v>3.7337067040037337</v>
      </c>
      <c r="AE655">
        <v>5.6005600560055999</v>
      </c>
      <c r="AF655">
        <v>0</v>
      </c>
      <c r="AJ655">
        <v>654</v>
      </c>
      <c r="AK655">
        <f>SUBTOTAL(9,EffortOutcomesAG0[[#This Row],[Allocation]:[Iin]])</f>
        <v>10.173501879056953</v>
      </c>
      <c r="AL655" t="str">
        <f>EffortOutcomesAG0[[#This Row],[WARDS]]&amp;EffortOutcomesAG0[[#This Row],[Role]]&amp;EffortOutcomesAG0[[#This Row],[Shifts]]</f>
        <v>WATTCERT4NIGHT</v>
      </c>
    </row>
    <row r="656" spans="2:38" x14ac:dyDescent="0.25">
      <c r="B656" s="8">
        <f>IF(EffortOutcomesAG0[[#This Row],[Apn]]=0,10,LOG(EffortOutcomesAG0[[#This Row],[Apn]]))</f>
        <v>-0.74823145862600793</v>
      </c>
      <c r="C656" s="8">
        <f>IF(EffortOutcomesAG0[[#This Row],[Ein]]=0,10,LOG(EffortOutcomesAG0[[#This Row],[Ein]]))</f>
        <v>10</v>
      </c>
      <c r="D656" s="8">
        <f>IF(EffortOutcomesAG0[[#This Row],[Iin]]=0,10,LOG(EffortOutcomesAG0[[#This Row],[Iin]]))</f>
        <v>10</v>
      </c>
      <c r="E656" s="8">
        <f>Kx-EffortOutcomesAG0[[#This Row],[Xp]]</f>
        <v>0.74823145862600793</v>
      </c>
      <c r="F656" s="8">
        <f>Ky-EffortOutcomesAG0[[#This Row],[Yp]]</f>
        <v>-11</v>
      </c>
      <c r="G656" s="8">
        <f>Kz-EffortOutcomesAG0[[#This Row],[Zp]]</f>
        <v>-9</v>
      </c>
      <c r="H656" s="8">
        <f>EffortOutcomesAG0[[#This Row],[Kpy]]*KSc-EffortOutcomesAG0[[#This Row],[KPz]]*KSb</f>
        <v>20</v>
      </c>
      <c r="I656" s="8">
        <f>-1*(EffortOutcomesAG0[[#This Row],[KPx]]*KSc-EffortOutcomesAG0[[#This Row],[KPz]]*KSa)</f>
        <v>0.74823145862600793</v>
      </c>
      <c r="J656" s="8">
        <f>(EffortOutcomesAG0[[#This Row],[KPx]]*$C$2-EffortOutcomesAG0[[#This Row],[Kpy]]*KSa)</f>
        <v>7.4823145862600793</v>
      </c>
      <c r="K656" s="8">
        <f>EffortOutcomesAG0[[#This Row],[Kpy]]*KTc-EffortOutcomesAG0[[#This Row],[KPz]]*KTb</f>
        <v>2</v>
      </c>
      <c r="L656" s="8">
        <f>-1*(EffortOutcomesAG0[[#This Row],[KPx]]*KTc-EffortOutcomesAG0[[#This Row],[KPz]]*KTa)</f>
        <v>-17.251768541373991</v>
      </c>
      <c r="M656" s="8">
        <f>(EffortOutcomesAG0[[#This Row],[KPx]]*KTb-EffortOutcomesAG0[[#This Row],[Kpy]]*KTa)</f>
        <v>21.251768541373991</v>
      </c>
      <c r="N656" s="8">
        <f>-EffortOutcomesAG0[[#This Row],[Xp]]*a+EffortOutcomesAG0[[#This Row],[Yp]]*b+EffortOutcomesAG0[[#This Row],[Zp]]*c_</f>
        <v>40</v>
      </c>
      <c r="O656">
        <f>-IF(EffortOutcomesAG0[[#This Row],[Column2]]&gt;0,1,-1)*SQRT(EffortOutcomesAG0[[#This Row],[KPx''i]]^2+EffortOutcomesAG0[[#This Row],[KPx''j]]^2+EffortOutcomesAG0[[#This Row],[KPx''k]]^2)/Ksmag/Scale</f>
        <v>-15.108687598256804</v>
      </c>
      <c r="P656" s="9">
        <f>SQRT(EffortOutcomesAG0[[#This Row],[Kpy''i]]^2+EffortOutcomesAG0[[#This Row],[KPy''j]]^2+EffortOutcomesAG0[[#This Row],[KPy''k]]^2)/KTmag/Scale</f>
        <v>11.204620951057608</v>
      </c>
      <c r="Q6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6" s="14">
        <v>44923</v>
      </c>
      <c r="U656" s="9" t="s">
        <v>58</v>
      </c>
      <c r="V656" t="s">
        <v>74</v>
      </c>
      <c r="W656" t="s">
        <v>60</v>
      </c>
      <c r="X656">
        <v>0</v>
      </c>
      <c r="Y656">
        <v>0.33333333333333331</v>
      </c>
      <c r="Z656">
        <v>5.9517857142857143E-2</v>
      </c>
      <c r="AA656">
        <v>0.17855357142857145</v>
      </c>
      <c r="AB656">
        <v>0.26783035714285713</v>
      </c>
      <c r="AC656">
        <v>0</v>
      </c>
      <c r="AD656">
        <v>3.7337067040037337</v>
      </c>
      <c r="AE656">
        <v>5.6005600560055999</v>
      </c>
      <c r="AF656">
        <v>0</v>
      </c>
      <c r="AJ656">
        <v>655</v>
      </c>
      <c r="AK656">
        <f>SUBTOTAL(9,EffortOutcomesAG0[[#This Row],[Allocation]:[Iin]])</f>
        <v>10.173501879056953</v>
      </c>
      <c r="AL656" t="str">
        <f>EffortOutcomesAG0[[#This Row],[WARDS]]&amp;EffortOutcomesAG0[[#This Row],[Role]]&amp;EffortOutcomesAG0[[#This Row],[Shifts]]</f>
        <v>WARACERT4NIGHT</v>
      </c>
    </row>
    <row r="657" spans="2:38" x14ac:dyDescent="0.25">
      <c r="B657" s="8">
        <f>IF(EffortOutcomesAG0[[#This Row],[Apn]]=0,10,LOG(EffortOutcomesAG0[[#This Row],[Apn]]))</f>
        <v>-0.74823145862600793</v>
      </c>
      <c r="C657" s="8">
        <f>IF(EffortOutcomesAG0[[#This Row],[Ein]]=0,10,LOG(EffortOutcomesAG0[[#This Row],[Ein]]))</f>
        <v>10</v>
      </c>
      <c r="D657" s="8">
        <f>IF(EffortOutcomesAG0[[#This Row],[Iin]]=0,10,LOG(EffortOutcomesAG0[[#This Row],[Iin]]))</f>
        <v>10</v>
      </c>
      <c r="E657" s="8">
        <f>Kx-EffortOutcomesAG0[[#This Row],[Xp]]</f>
        <v>0.74823145862600793</v>
      </c>
      <c r="F657" s="8">
        <f>Ky-EffortOutcomesAG0[[#This Row],[Yp]]</f>
        <v>-11</v>
      </c>
      <c r="G657" s="8">
        <f>Kz-EffortOutcomesAG0[[#This Row],[Zp]]</f>
        <v>-9</v>
      </c>
      <c r="H657" s="8">
        <f>EffortOutcomesAG0[[#This Row],[Kpy]]*KSc-EffortOutcomesAG0[[#This Row],[KPz]]*KSb</f>
        <v>20</v>
      </c>
      <c r="I657" s="8">
        <f>-1*(EffortOutcomesAG0[[#This Row],[KPx]]*KSc-EffortOutcomesAG0[[#This Row],[KPz]]*KSa)</f>
        <v>0.74823145862600793</v>
      </c>
      <c r="J657" s="8">
        <f>(EffortOutcomesAG0[[#This Row],[KPx]]*$C$2-EffortOutcomesAG0[[#This Row],[Kpy]]*KSa)</f>
        <v>7.4823145862600793</v>
      </c>
      <c r="K657" s="8">
        <f>EffortOutcomesAG0[[#This Row],[Kpy]]*KTc-EffortOutcomesAG0[[#This Row],[KPz]]*KTb</f>
        <v>2</v>
      </c>
      <c r="L657" s="8">
        <f>-1*(EffortOutcomesAG0[[#This Row],[KPx]]*KTc-EffortOutcomesAG0[[#This Row],[KPz]]*KTa)</f>
        <v>-17.251768541373991</v>
      </c>
      <c r="M657" s="8">
        <f>(EffortOutcomesAG0[[#This Row],[KPx]]*KTb-EffortOutcomesAG0[[#This Row],[Kpy]]*KTa)</f>
        <v>21.251768541373991</v>
      </c>
      <c r="N657" s="8">
        <f>-EffortOutcomesAG0[[#This Row],[Xp]]*a+EffortOutcomesAG0[[#This Row],[Yp]]*b+EffortOutcomesAG0[[#This Row],[Zp]]*c_</f>
        <v>40</v>
      </c>
      <c r="O657">
        <f>-IF(EffortOutcomesAG0[[#This Row],[Column2]]&gt;0,1,-1)*SQRT(EffortOutcomesAG0[[#This Row],[KPx''i]]^2+EffortOutcomesAG0[[#This Row],[KPx''j]]^2+EffortOutcomesAG0[[#This Row],[KPx''k]]^2)/Ksmag/Scale</f>
        <v>-15.108687598256804</v>
      </c>
      <c r="P657" s="9">
        <f>SQRT(EffortOutcomesAG0[[#This Row],[Kpy''i]]^2+EffortOutcomesAG0[[#This Row],[KPy''j]]^2+EffortOutcomesAG0[[#This Row],[KPy''k]]^2)/KTmag/Scale</f>
        <v>11.204620951057608</v>
      </c>
      <c r="Q6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7" s="14">
        <v>44923</v>
      </c>
      <c r="U657" s="9" t="s">
        <v>54</v>
      </c>
      <c r="V657" t="s">
        <v>74</v>
      </c>
      <c r="W657" t="s">
        <v>60</v>
      </c>
      <c r="X657">
        <v>0</v>
      </c>
      <c r="Y657">
        <v>0.33333333333333331</v>
      </c>
      <c r="Z657">
        <v>5.9517857142857143E-2</v>
      </c>
      <c r="AA657">
        <v>0.17855357142857145</v>
      </c>
      <c r="AB657">
        <v>0.26783035714285713</v>
      </c>
      <c r="AC657">
        <v>0</v>
      </c>
      <c r="AD657">
        <v>3.7337067040037337</v>
      </c>
      <c r="AE657">
        <v>5.6005600560055999</v>
      </c>
      <c r="AF657">
        <v>0</v>
      </c>
      <c r="AJ657">
        <v>656</v>
      </c>
      <c r="AK657">
        <f>SUBTOTAL(9,EffortOutcomesAG0[[#This Row],[Allocation]:[Iin]])</f>
        <v>10.173501879056953</v>
      </c>
      <c r="AL657" t="str">
        <f>EffortOutcomesAG0[[#This Row],[WARDS]]&amp;EffortOutcomesAG0[[#This Row],[Role]]&amp;EffortOutcomesAG0[[#This Row],[Shifts]]</f>
        <v>BANKCERT4NIGHT</v>
      </c>
    </row>
    <row r="658" spans="2:38" x14ac:dyDescent="0.25">
      <c r="B658" s="8">
        <f>IF(EffortOutcomesAG0[[#This Row],[Apn]]=0,10,LOG(EffortOutcomesAG0[[#This Row],[Apn]]))</f>
        <v>-0.74823145862600793</v>
      </c>
      <c r="C658" s="8">
        <f>IF(EffortOutcomesAG0[[#This Row],[Ein]]=0,10,LOG(EffortOutcomesAG0[[#This Row],[Ein]]))</f>
        <v>10</v>
      </c>
      <c r="D658" s="8">
        <f>IF(EffortOutcomesAG0[[#This Row],[Iin]]=0,10,LOG(EffortOutcomesAG0[[#This Row],[Iin]]))</f>
        <v>10</v>
      </c>
      <c r="E658" s="8">
        <f>Kx-EffortOutcomesAG0[[#This Row],[Xp]]</f>
        <v>0.74823145862600793</v>
      </c>
      <c r="F658" s="8">
        <f>Ky-EffortOutcomesAG0[[#This Row],[Yp]]</f>
        <v>-11</v>
      </c>
      <c r="G658" s="8">
        <f>Kz-EffortOutcomesAG0[[#This Row],[Zp]]</f>
        <v>-9</v>
      </c>
      <c r="H658" s="8">
        <f>EffortOutcomesAG0[[#This Row],[Kpy]]*KSc-EffortOutcomesAG0[[#This Row],[KPz]]*KSb</f>
        <v>20</v>
      </c>
      <c r="I658" s="8">
        <f>-1*(EffortOutcomesAG0[[#This Row],[KPx]]*KSc-EffortOutcomesAG0[[#This Row],[KPz]]*KSa)</f>
        <v>0.74823145862600793</v>
      </c>
      <c r="J658" s="8">
        <f>(EffortOutcomesAG0[[#This Row],[KPx]]*$C$2-EffortOutcomesAG0[[#This Row],[Kpy]]*KSa)</f>
        <v>7.4823145862600793</v>
      </c>
      <c r="K658" s="8">
        <f>EffortOutcomesAG0[[#This Row],[Kpy]]*KTc-EffortOutcomesAG0[[#This Row],[KPz]]*KTb</f>
        <v>2</v>
      </c>
      <c r="L658" s="8">
        <f>-1*(EffortOutcomesAG0[[#This Row],[KPx]]*KTc-EffortOutcomesAG0[[#This Row],[KPz]]*KTa)</f>
        <v>-17.251768541373991</v>
      </c>
      <c r="M658" s="8">
        <f>(EffortOutcomesAG0[[#This Row],[KPx]]*KTb-EffortOutcomesAG0[[#This Row],[Kpy]]*KTa)</f>
        <v>21.251768541373991</v>
      </c>
      <c r="N658" s="8">
        <f>-EffortOutcomesAG0[[#This Row],[Xp]]*a+EffortOutcomesAG0[[#This Row],[Yp]]*b+EffortOutcomesAG0[[#This Row],[Zp]]*c_</f>
        <v>40</v>
      </c>
      <c r="O658">
        <f>-IF(EffortOutcomesAG0[[#This Row],[Column2]]&gt;0,1,-1)*SQRT(EffortOutcomesAG0[[#This Row],[KPx''i]]^2+EffortOutcomesAG0[[#This Row],[KPx''j]]^2+EffortOutcomesAG0[[#This Row],[KPx''k]]^2)/Ksmag/Scale</f>
        <v>-15.108687598256804</v>
      </c>
      <c r="P658" s="9">
        <f>SQRT(EffortOutcomesAG0[[#This Row],[Kpy''i]]^2+EffortOutcomesAG0[[#This Row],[KPy''j]]^2+EffortOutcomesAG0[[#This Row],[KPy''k]]^2)/KTmag/Scale</f>
        <v>11.204620951057608</v>
      </c>
      <c r="Q6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8" s="14">
        <v>44924</v>
      </c>
      <c r="U658" s="9" t="s">
        <v>57</v>
      </c>
      <c r="V658" t="s">
        <v>74</v>
      </c>
      <c r="W658" t="s">
        <v>60</v>
      </c>
      <c r="X658">
        <v>0</v>
      </c>
      <c r="Y658">
        <v>0.33333333333333331</v>
      </c>
      <c r="Z658">
        <v>5.9517857142857143E-2</v>
      </c>
      <c r="AA658">
        <v>0.17855357142857145</v>
      </c>
      <c r="AB658">
        <v>0.26783035714285713</v>
      </c>
      <c r="AC658">
        <v>0</v>
      </c>
      <c r="AD658">
        <v>3.7337067040037337</v>
      </c>
      <c r="AE658">
        <v>5.6005600560055999</v>
      </c>
      <c r="AF658">
        <v>0</v>
      </c>
      <c r="AJ658">
        <v>657</v>
      </c>
      <c r="AK658">
        <f>SUBTOTAL(9,EffortOutcomesAG0[[#This Row],[Allocation]:[Iin]])</f>
        <v>10.173501879056953</v>
      </c>
      <c r="AL658" t="str">
        <f>EffortOutcomesAG0[[#This Row],[WARDS]]&amp;EffortOutcomesAG0[[#This Row],[Role]]&amp;EffortOutcomesAG0[[#This Row],[Shifts]]</f>
        <v>WATTCERT4NIGHT</v>
      </c>
    </row>
    <row r="659" spans="2:38" x14ac:dyDescent="0.25">
      <c r="B659" s="8">
        <f>IF(EffortOutcomesAG0[[#This Row],[Apn]]=0,10,LOG(EffortOutcomesAG0[[#This Row],[Apn]]))</f>
        <v>-0.74823145862600793</v>
      </c>
      <c r="C659" s="8">
        <f>IF(EffortOutcomesAG0[[#This Row],[Ein]]=0,10,LOG(EffortOutcomesAG0[[#This Row],[Ein]]))</f>
        <v>10</v>
      </c>
      <c r="D659" s="8">
        <f>IF(EffortOutcomesAG0[[#This Row],[Iin]]=0,10,LOG(EffortOutcomesAG0[[#This Row],[Iin]]))</f>
        <v>10</v>
      </c>
      <c r="E659" s="8">
        <f>Kx-EffortOutcomesAG0[[#This Row],[Xp]]</f>
        <v>0.74823145862600793</v>
      </c>
      <c r="F659" s="8">
        <f>Ky-EffortOutcomesAG0[[#This Row],[Yp]]</f>
        <v>-11</v>
      </c>
      <c r="G659" s="8">
        <f>Kz-EffortOutcomesAG0[[#This Row],[Zp]]</f>
        <v>-9</v>
      </c>
      <c r="H659" s="8">
        <f>EffortOutcomesAG0[[#This Row],[Kpy]]*KSc-EffortOutcomesAG0[[#This Row],[KPz]]*KSb</f>
        <v>20</v>
      </c>
      <c r="I659" s="8">
        <f>-1*(EffortOutcomesAG0[[#This Row],[KPx]]*KSc-EffortOutcomesAG0[[#This Row],[KPz]]*KSa)</f>
        <v>0.74823145862600793</v>
      </c>
      <c r="J659" s="8">
        <f>(EffortOutcomesAG0[[#This Row],[KPx]]*$C$2-EffortOutcomesAG0[[#This Row],[Kpy]]*KSa)</f>
        <v>7.4823145862600793</v>
      </c>
      <c r="K659" s="8">
        <f>EffortOutcomesAG0[[#This Row],[Kpy]]*KTc-EffortOutcomesAG0[[#This Row],[KPz]]*KTb</f>
        <v>2</v>
      </c>
      <c r="L659" s="8">
        <f>-1*(EffortOutcomesAG0[[#This Row],[KPx]]*KTc-EffortOutcomesAG0[[#This Row],[KPz]]*KTa)</f>
        <v>-17.251768541373991</v>
      </c>
      <c r="M659" s="8">
        <f>(EffortOutcomesAG0[[#This Row],[KPx]]*KTb-EffortOutcomesAG0[[#This Row],[Kpy]]*KTa)</f>
        <v>21.251768541373991</v>
      </c>
      <c r="N659" s="8">
        <f>-EffortOutcomesAG0[[#This Row],[Xp]]*a+EffortOutcomesAG0[[#This Row],[Yp]]*b+EffortOutcomesAG0[[#This Row],[Zp]]*c_</f>
        <v>40</v>
      </c>
      <c r="O659">
        <f>-IF(EffortOutcomesAG0[[#This Row],[Column2]]&gt;0,1,-1)*SQRT(EffortOutcomesAG0[[#This Row],[KPx''i]]^2+EffortOutcomesAG0[[#This Row],[KPx''j]]^2+EffortOutcomesAG0[[#This Row],[KPx''k]]^2)/Ksmag/Scale</f>
        <v>-15.108687598256804</v>
      </c>
      <c r="P659" s="9">
        <f>SQRT(EffortOutcomesAG0[[#This Row],[Kpy''i]]^2+EffortOutcomesAG0[[#This Row],[KPy''j]]^2+EffortOutcomesAG0[[#This Row],[KPy''k]]^2)/KTmag/Scale</f>
        <v>11.204620951057608</v>
      </c>
      <c r="Q6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9" s="14">
        <v>44924</v>
      </c>
      <c r="U659" s="9" t="s">
        <v>54</v>
      </c>
      <c r="V659" t="s">
        <v>74</v>
      </c>
      <c r="W659" t="s">
        <v>60</v>
      </c>
      <c r="X659">
        <v>0</v>
      </c>
      <c r="Y659">
        <v>0.33333333333333331</v>
      </c>
      <c r="Z659">
        <v>5.9517857142857143E-2</v>
      </c>
      <c r="AA659">
        <v>0.17855357142857145</v>
      </c>
      <c r="AB659">
        <v>0.26783035714285713</v>
      </c>
      <c r="AC659">
        <v>0</v>
      </c>
      <c r="AD659">
        <v>3.7337067040037337</v>
      </c>
      <c r="AE659">
        <v>5.6005600560055999</v>
      </c>
      <c r="AF659">
        <v>0</v>
      </c>
      <c r="AJ659">
        <v>658</v>
      </c>
      <c r="AK659">
        <f>SUBTOTAL(9,EffortOutcomesAG0[[#This Row],[Allocation]:[Iin]])</f>
        <v>10.173501879056953</v>
      </c>
      <c r="AL659" t="str">
        <f>EffortOutcomesAG0[[#This Row],[WARDS]]&amp;EffortOutcomesAG0[[#This Row],[Role]]&amp;EffortOutcomesAG0[[#This Row],[Shifts]]</f>
        <v>BANKCERT4NIGHT</v>
      </c>
    </row>
    <row r="660" spans="2:38" x14ac:dyDescent="0.25">
      <c r="B660" s="8">
        <f>IF(EffortOutcomesAG0[[#This Row],[Apn]]=0,10,LOG(EffortOutcomesAG0[[#This Row],[Apn]]))</f>
        <v>10</v>
      </c>
      <c r="C660" s="8">
        <f>IF(EffortOutcomesAG0[[#This Row],[Ein]]=0,10,LOG(EffortOutcomesAG0[[#This Row],[Ein]]))</f>
        <v>10</v>
      </c>
      <c r="D660" s="8">
        <f>IF(EffortOutcomesAG0[[#This Row],[Iin]]=0,10,LOG(EffortOutcomesAG0[[#This Row],[Iin]]))</f>
        <v>10</v>
      </c>
      <c r="E660" s="8">
        <f>Kx-EffortOutcomesAG0[[#This Row],[Xp]]</f>
        <v>-10</v>
      </c>
      <c r="F660" s="8">
        <f>Ky-EffortOutcomesAG0[[#This Row],[Yp]]</f>
        <v>-11</v>
      </c>
      <c r="G660" s="8">
        <f>Kz-EffortOutcomesAG0[[#This Row],[Zp]]</f>
        <v>-9</v>
      </c>
      <c r="H660" s="8">
        <f>EffortOutcomesAG0[[#This Row],[Kpy]]*KSc-EffortOutcomesAG0[[#This Row],[KPz]]*KSb</f>
        <v>20</v>
      </c>
      <c r="I660" s="8">
        <f>-1*(EffortOutcomesAG0[[#This Row],[KPx]]*KSc-EffortOutcomesAG0[[#This Row],[KPz]]*KSa)</f>
        <v>-10</v>
      </c>
      <c r="J660" s="8">
        <f>(EffortOutcomesAG0[[#This Row],[KPx]]*$C$2-EffortOutcomesAG0[[#This Row],[Kpy]]*KSa)</f>
        <v>-100</v>
      </c>
      <c r="K660" s="8">
        <f>EffortOutcomesAG0[[#This Row],[Kpy]]*KTc-EffortOutcomesAG0[[#This Row],[KPz]]*KTb</f>
        <v>2</v>
      </c>
      <c r="L660" s="8">
        <f>-1*(EffortOutcomesAG0[[#This Row],[KPx]]*KTc-EffortOutcomesAG0[[#This Row],[KPz]]*KTa)</f>
        <v>-28</v>
      </c>
      <c r="M660" s="8">
        <f>(EffortOutcomesAG0[[#This Row],[KPx]]*KTb-EffortOutcomesAG0[[#This Row],[Kpy]]*KTa)</f>
        <v>32</v>
      </c>
      <c r="N660" s="8">
        <f>-EffortOutcomesAG0[[#This Row],[Xp]]*a+EffortOutcomesAG0[[#This Row],[Yp]]*b+EffortOutcomesAG0[[#This Row],[Zp]]*c_</f>
        <v>40</v>
      </c>
      <c r="O660">
        <f>-IF(EffortOutcomesAG0[[#This Row],[Column2]]&gt;0,1,-1)*SQRT(EffortOutcomesAG0[[#This Row],[KPx''i]]^2+EffortOutcomesAG0[[#This Row],[KPx''j]]^2+EffortOutcomesAG0[[#This Row],[KPx''k]]^2)/Ksmag/Scale</f>
        <v>-72.456883730947197</v>
      </c>
      <c r="P660" s="9">
        <f>SQRT(EffortOutcomesAG0[[#This Row],[Kpy''i]]^2+EffortOutcomesAG0[[#This Row],[KPy''j]]^2+EffortOutcomesAG0[[#This Row],[KPy''k]]^2)/KTmag/Scale</f>
        <v>17.37814719698277</v>
      </c>
      <c r="Q6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0" s="14">
        <v>44924</v>
      </c>
      <c r="U660" s="9" t="s">
        <v>76</v>
      </c>
      <c r="V660" t="s">
        <v>74</v>
      </c>
      <c r="W660" t="s">
        <v>60</v>
      </c>
      <c r="X660">
        <v>0</v>
      </c>
      <c r="Y660">
        <v>0</v>
      </c>
      <c r="Z660">
        <v>0</v>
      </c>
      <c r="AJ660">
        <v>659</v>
      </c>
      <c r="AK660">
        <f>SUBTOTAL(9,EffortOutcomesAG0[[#This Row],[Allocation]:[Iin]])</f>
        <v>0</v>
      </c>
      <c r="AL660" t="str">
        <f>EffortOutcomesAG0[[#This Row],[WARDS]]&amp;EffortOutcomesAG0[[#This Row],[Role]]&amp;EffortOutcomesAG0[[#This Row],[Shifts]]</f>
        <v>OtherCERT4NIGHT</v>
      </c>
    </row>
    <row r="661" spans="2:38" x14ac:dyDescent="0.25">
      <c r="B661" s="8">
        <f>IF(EffortOutcomesAG0[[#This Row],[Apn]]=0,10,LOG(EffortOutcomesAG0[[#This Row],[Apn]]))</f>
        <v>-0.74823145862600793</v>
      </c>
      <c r="C661" s="8">
        <f>IF(EffortOutcomesAG0[[#This Row],[Ein]]=0,10,LOG(EffortOutcomesAG0[[#This Row],[Ein]]))</f>
        <v>10</v>
      </c>
      <c r="D661" s="8">
        <f>IF(EffortOutcomesAG0[[#This Row],[Iin]]=0,10,LOG(EffortOutcomesAG0[[#This Row],[Iin]]))</f>
        <v>10</v>
      </c>
      <c r="E661" s="8">
        <f>Kx-EffortOutcomesAG0[[#This Row],[Xp]]</f>
        <v>0.74823145862600793</v>
      </c>
      <c r="F661" s="8">
        <f>Ky-EffortOutcomesAG0[[#This Row],[Yp]]</f>
        <v>-11</v>
      </c>
      <c r="G661" s="8">
        <f>Kz-EffortOutcomesAG0[[#This Row],[Zp]]</f>
        <v>-9</v>
      </c>
      <c r="H661" s="8">
        <f>EffortOutcomesAG0[[#This Row],[Kpy]]*KSc-EffortOutcomesAG0[[#This Row],[KPz]]*KSb</f>
        <v>20</v>
      </c>
      <c r="I661" s="8">
        <f>-1*(EffortOutcomesAG0[[#This Row],[KPx]]*KSc-EffortOutcomesAG0[[#This Row],[KPz]]*KSa)</f>
        <v>0.74823145862600793</v>
      </c>
      <c r="J661" s="8">
        <f>(EffortOutcomesAG0[[#This Row],[KPx]]*$C$2-EffortOutcomesAG0[[#This Row],[Kpy]]*KSa)</f>
        <v>7.4823145862600793</v>
      </c>
      <c r="K661" s="8">
        <f>EffortOutcomesAG0[[#This Row],[Kpy]]*KTc-EffortOutcomesAG0[[#This Row],[KPz]]*KTb</f>
        <v>2</v>
      </c>
      <c r="L661" s="8">
        <f>-1*(EffortOutcomesAG0[[#This Row],[KPx]]*KTc-EffortOutcomesAG0[[#This Row],[KPz]]*KTa)</f>
        <v>-17.251768541373991</v>
      </c>
      <c r="M661" s="8">
        <f>(EffortOutcomesAG0[[#This Row],[KPx]]*KTb-EffortOutcomesAG0[[#This Row],[Kpy]]*KTa)</f>
        <v>21.251768541373991</v>
      </c>
      <c r="N661" s="8">
        <f>-EffortOutcomesAG0[[#This Row],[Xp]]*a+EffortOutcomesAG0[[#This Row],[Yp]]*b+EffortOutcomesAG0[[#This Row],[Zp]]*c_</f>
        <v>40</v>
      </c>
      <c r="O661">
        <f>-IF(EffortOutcomesAG0[[#This Row],[Column2]]&gt;0,1,-1)*SQRT(EffortOutcomesAG0[[#This Row],[KPx''i]]^2+EffortOutcomesAG0[[#This Row],[KPx''j]]^2+EffortOutcomesAG0[[#This Row],[KPx''k]]^2)/Ksmag/Scale</f>
        <v>-15.108687598256804</v>
      </c>
      <c r="P661" s="9">
        <f>SQRT(EffortOutcomesAG0[[#This Row],[Kpy''i]]^2+EffortOutcomesAG0[[#This Row],[KPy''j]]^2+EffortOutcomesAG0[[#This Row],[KPy''k]]^2)/KTmag/Scale</f>
        <v>11.204620951057608</v>
      </c>
      <c r="Q6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1" s="14">
        <v>44924</v>
      </c>
      <c r="U661" s="9" t="s">
        <v>58</v>
      </c>
      <c r="V661" t="s">
        <v>74</v>
      </c>
      <c r="W661" t="s">
        <v>60</v>
      </c>
      <c r="X661">
        <v>0</v>
      </c>
      <c r="Y661">
        <v>0.33333333333333331</v>
      </c>
      <c r="Z661">
        <v>5.9517857142857143E-2</v>
      </c>
      <c r="AA661">
        <v>0.17855357142857145</v>
      </c>
      <c r="AB661">
        <v>0.26783035714285713</v>
      </c>
      <c r="AC661">
        <v>0</v>
      </c>
      <c r="AD661">
        <v>3.7337067040037337</v>
      </c>
      <c r="AE661">
        <v>5.6005600560055999</v>
      </c>
      <c r="AF661">
        <v>0</v>
      </c>
      <c r="AJ661">
        <v>660</v>
      </c>
      <c r="AK661">
        <f>SUBTOTAL(9,EffortOutcomesAG0[[#This Row],[Allocation]:[Iin]])</f>
        <v>10.173501879056953</v>
      </c>
      <c r="AL661" t="str">
        <f>EffortOutcomesAG0[[#This Row],[WARDS]]&amp;EffortOutcomesAG0[[#This Row],[Role]]&amp;EffortOutcomesAG0[[#This Row],[Shifts]]</f>
        <v>WARACERT4NIGHT</v>
      </c>
    </row>
    <row r="662" spans="2:38" x14ac:dyDescent="0.25">
      <c r="B662" s="8">
        <f>IF(EffortOutcomesAG0[[#This Row],[Apn]]=0,10,LOG(EffortOutcomesAG0[[#This Row],[Apn]]))</f>
        <v>-0.27111020390634549</v>
      </c>
      <c r="C662" s="8">
        <f>IF(EffortOutcomesAG0[[#This Row],[Ein]]=0,10,LOG(EffortOutcomesAG0[[#This Row],[Ein]]))</f>
        <v>10</v>
      </c>
      <c r="D662" s="8">
        <f>IF(EffortOutcomesAG0[[#This Row],[Iin]]=0,10,LOG(EffortOutcomesAG0[[#This Row],[Iin]]))</f>
        <v>10</v>
      </c>
      <c r="E662" s="8">
        <f>Kx-EffortOutcomesAG0[[#This Row],[Xp]]</f>
        <v>0.27111020390634549</v>
      </c>
      <c r="F662" s="8">
        <f>Ky-EffortOutcomesAG0[[#This Row],[Yp]]</f>
        <v>-11</v>
      </c>
      <c r="G662" s="8">
        <f>Kz-EffortOutcomesAG0[[#This Row],[Zp]]</f>
        <v>-9</v>
      </c>
      <c r="H662" s="8">
        <f>EffortOutcomesAG0[[#This Row],[Kpy]]*KSc-EffortOutcomesAG0[[#This Row],[KPz]]*KSb</f>
        <v>20</v>
      </c>
      <c r="I662" s="8">
        <f>-1*(EffortOutcomesAG0[[#This Row],[KPx]]*KSc-EffortOutcomesAG0[[#This Row],[KPz]]*KSa)</f>
        <v>0.27111020390634549</v>
      </c>
      <c r="J662" s="8">
        <f>(EffortOutcomesAG0[[#This Row],[KPx]]*$C$2-EffortOutcomesAG0[[#This Row],[Kpy]]*KSa)</f>
        <v>2.711102039063455</v>
      </c>
      <c r="K662" s="8">
        <f>EffortOutcomesAG0[[#This Row],[Kpy]]*KTc-EffortOutcomesAG0[[#This Row],[KPz]]*KTb</f>
        <v>2</v>
      </c>
      <c r="L662" s="8">
        <f>-1*(EffortOutcomesAG0[[#This Row],[KPx]]*KTc-EffortOutcomesAG0[[#This Row],[KPz]]*KTa)</f>
        <v>-17.728889796093654</v>
      </c>
      <c r="M662" s="8">
        <f>(EffortOutcomesAG0[[#This Row],[KPx]]*KTb-EffortOutcomesAG0[[#This Row],[Kpy]]*KTa)</f>
        <v>21.728889796093654</v>
      </c>
      <c r="N662" s="8">
        <f>-EffortOutcomesAG0[[#This Row],[Xp]]*a+EffortOutcomesAG0[[#This Row],[Yp]]*b+EffortOutcomesAG0[[#This Row],[Zp]]*c_</f>
        <v>40</v>
      </c>
      <c r="O662">
        <f>-IF(EffortOutcomesAG0[[#This Row],[Column2]]&gt;0,1,-1)*SQRT(EffortOutcomesAG0[[#This Row],[KPx''i]]^2+EffortOutcomesAG0[[#This Row],[KPx''j]]^2+EffortOutcomesAG0[[#This Row],[KPx''k]]^2)/Ksmag/Scale</f>
        <v>-14.272763835516864</v>
      </c>
      <c r="P662" s="9">
        <f>SQRT(EffortOutcomesAG0[[#This Row],[Kpy''i]]^2+EffortOutcomesAG0[[#This Row],[KPy''j]]^2+EffortOutcomesAG0[[#This Row],[KPy''k]]^2)/KTmag/Scale</f>
        <v>11.477936698820749</v>
      </c>
      <c r="Q6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2" s="14">
        <v>44925</v>
      </c>
      <c r="U662" s="9" t="s">
        <v>57</v>
      </c>
      <c r="V662" t="s">
        <v>74</v>
      </c>
      <c r="W662" t="s">
        <v>60</v>
      </c>
      <c r="X662">
        <v>0</v>
      </c>
      <c r="Y662">
        <v>0.33333333333333331</v>
      </c>
      <c r="Z662">
        <v>0.17855357142857142</v>
      </c>
      <c r="AA662">
        <v>0.53566071428571427</v>
      </c>
      <c r="AB662">
        <v>0.80349107142857146</v>
      </c>
      <c r="AC662">
        <v>0</v>
      </c>
      <c r="AD662">
        <v>1.244568901334578</v>
      </c>
      <c r="AE662">
        <v>1.8668533520018669</v>
      </c>
      <c r="AF662">
        <v>0</v>
      </c>
      <c r="AJ662">
        <v>661</v>
      </c>
      <c r="AK662">
        <f>SUBTOTAL(9,EffortOutcomesAG0[[#This Row],[Allocation]:[Iin]])</f>
        <v>4.9624609438126353</v>
      </c>
      <c r="AL662" t="str">
        <f>EffortOutcomesAG0[[#This Row],[WARDS]]&amp;EffortOutcomesAG0[[#This Row],[Role]]&amp;EffortOutcomesAG0[[#This Row],[Shifts]]</f>
        <v>WATTCERT4NIGHT</v>
      </c>
    </row>
    <row r="663" spans="2:38" x14ac:dyDescent="0.25">
      <c r="B663" s="8">
        <f>IF(EffortOutcomesAG0[[#This Row],[Apn]]=0,10,LOG(EffortOutcomesAG0[[#This Row],[Apn]]))</f>
        <v>-0.27111020390634549</v>
      </c>
      <c r="C663" s="8">
        <f>IF(EffortOutcomesAG0[[#This Row],[Ein]]=0,10,LOG(EffortOutcomesAG0[[#This Row],[Ein]]))</f>
        <v>10</v>
      </c>
      <c r="D663" s="8">
        <f>IF(EffortOutcomesAG0[[#This Row],[Iin]]=0,10,LOG(EffortOutcomesAG0[[#This Row],[Iin]]))</f>
        <v>10</v>
      </c>
      <c r="E663" s="8">
        <f>Kx-EffortOutcomesAG0[[#This Row],[Xp]]</f>
        <v>0.27111020390634549</v>
      </c>
      <c r="F663" s="8">
        <f>Ky-EffortOutcomesAG0[[#This Row],[Yp]]</f>
        <v>-11</v>
      </c>
      <c r="G663" s="8">
        <f>Kz-EffortOutcomesAG0[[#This Row],[Zp]]</f>
        <v>-9</v>
      </c>
      <c r="H663" s="8">
        <f>EffortOutcomesAG0[[#This Row],[Kpy]]*KSc-EffortOutcomesAG0[[#This Row],[KPz]]*KSb</f>
        <v>20</v>
      </c>
      <c r="I663" s="8">
        <f>-1*(EffortOutcomesAG0[[#This Row],[KPx]]*KSc-EffortOutcomesAG0[[#This Row],[KPz]]*KSa)</f>
        <v>0.27111020390634549</v>
      </c>
      <c r="J663" s="8">
        <f>(EffortOutcomesAG0[[#This Row],[KPx]]*$C$2-EffortOutcomesAG0[[#This Row],[Kpy]]*KSa)</f>
        <v>2.711102039063455</v>
      </c>
      <c r="K663" s="8">
        <f>EffortOutcomesAG0[[#This Row],[Kpy]]*KTc-EffortOutcomesAG0[[#This Row],[KPz]]*KTb</f>
        <v>2</v>
      </c>
      <c r="L663" s="8">
        <f>-1*(EffortOutcomesAG0[[#This Row],[KPx]]*KTc-EffortOutcomesAG0[[#This Row],[KPz]]*KTa)</f>
        <v>-17.728889796093654</v>
      </c>
      <c r="M663" s="8">
        <f>(EffortOutcomesAG0[[#This Row],[KPx]]*KTb-EffortOutcomesAG0[[#This Row],[Kpy]]*KTa)</f>
        <v>21.728889796093654</v>
      </c>
      <c r="N663" s="8">
        <f>-EffortOutcomesAG0[[#This Row],[Xp]]*a+EffortOutcomesAG0[[#This Row],[Yp]]*b+EffortOutcomesAG0[[#This Row],[Zp]]*c_</f>
        <v>40</v>
      </c>
      <c r="O663">
        <f>-IF(EffortOutcomesAG0[[#This Row],[Column2]]&gt;0,1,-1)*SQRT(EffortOutcomesAG0[[#This Row],[KPx''i]]^2+EffortOutcomesAG0[[#This Row],[KPx''j]]^2+EffortOutcomesAG0[[#This Row],[KPx''k]]^2)/Ksmag/Scale</f>
        <v>-14.272763835516864</v>
      </c>
      <c r="P663" s="9">
        <f>SQRT(EffortOutcomesAG0[[#This Row],[Kpy''i]]^2+EffortOutcomesAG0[[#This Row],[KPy''j]]^2+EffortOutcomesAG0[[#This Row],[KPy''k]]^2)/KTmag/Scale</f>
        <v>11.477936698820749</v>
      </c>
      <c r="Q6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3" s="14">
        <v>44925</v>
      </c>
      <c r="U663" s="9" t="s">
        <v>58</v>
      </c>
      <c r="V663" t="s">
        <v>74</v>
      </c>
      <c r="W663" t="s">
        <v>60</v>
      </c>
      <c r="X663">
        <v>0</v>
      </c>
      <c r="Y663">
        <v>0.33333333333333331</v>
      </c>
      <c r="Z663">
        <v>0.17855357142857142</v>
      </c>
      <c r="AA663">
        <v>0.53566071428571427</v>
      </c>
      <c r="AB663">
        <v>0.80349107142857146</v>
      </c>
      <c r="AC663">
        <v>0</v>
      </c>
      <c r="AD663">
        <v>1.244568901334578</v>
      </c>
      <c r="AE663">
        <v>1.8668533520018669</v>
      </c>
      <c r="AF663">
        <v>0</v>
      </c>
      <c r="AJ663">
        <v>662</v>
      </c>
      <c r="AK663">
        <f>SUBTOTAL(9,EffortOutcomesAG0[[#This Row],[Allocation]:[Iin]])</f>
        <v>4.9624609438126353</v>
      </c>
      <c r="AL663" t="str">
        <f>EffortOutcomesAG0[[#This Row],[WARDS]]&amp;EffortOutcomesAG0[[#This Row],[Role]]&amp;EffortOutcomesAG0[[#This Row],[Shifts]]</f>
        <v>WARACERT4NIGHT</v>
      </c>
    </row>
    <row r="664" spans="2:38" x14ac:dyDescent="0.25">
      <c r="B664" s="8">
        <f>IF(EffortOutcomesAG0[[#This Row],[Apn]]=0,10,LOG(EffortOutcomesAG0[[#This Row],[Apn]]))</f>
        <v>-0.27111020390634549</v>
      </c>
      <c r="C664" s="8">
        <f>IF(EffortOutcomesAG0[[#This Row],[Ein]]=0,10,LOG(EffortOutcomesAG0[[#This Row],[Ein]]))</f>
        <v>10</v>
      </c>
      <c r="D664" s="8">
        <f>IF(EffortOutcomesAG0[[#This Row],[Iin]]=0,10,LOG(EffortOutcomesAG0[[#This Row],[Iin]]))</f>
        <v>10</v>
      </c>
      <c r="E664" s="8">
        <f>Kx-EffortOutcomesAG0[[#This Row],[Xp]]</f>
        <v>0.27111020390634549</v>
      </c>
      <c r="F664" s="8">
        <f>Ky-EffortOutcomesAG0[[#This Row],[Yp]]</f>
        <v>-11</v>
      </c>
      <c r="G664" s="8">
        <f>Kz-EffortOutcomesAG0[[#This Row],[Zp]]</f>
        <v>-9</v>
      </c>
      <c r="H664" s="8">
        <f>EffortOutcomesAG0[[#This Row],[Kpy]]*KSc-EffortOutcomesAG0[[#This Row],[KPz]]*KSb</f>
        <v>20</v>
      </c>
      <c r="I664" s="8">
        <f>-1*(EffortOutcomesAG0[[#This Row],[KPx]]*KSc-EffortOutcomesAG0[[#This Row],[KPz]]*KSa)</f>
        <v>0.27111020390634549</v>
      </c>
      <c r="J664" s="8">
        <f>(EffortOutcomesAG0[[#This Row],[KPx]]*$C$2-EffortOutcomesAG0[[#This Row],[Kpy]]*KSa)</f>
        <v>2.711102039063455</v>
      </c>
      <c r="K664" s="8">
        <f>EffortOutcomesAG0[[#This Row],[Kpy]]*KTc-EffortOutcomesAG0[[#This Row],[KPz]]*KTb</f>
        <v>2</v>
      </c>
      <c r="L664" s="8">
        <f>-1*(EffortOutcomesAG0[[#This Row],[KPx]]*KTc-EffortOutcomesAG0[[#This Row],[KPz]]*KTa)</f>
        <v>-17.728889796093654</v>
      </c>
      <c r="M664" s="8">
        <f>(EffortOutcomesAG0[[#This Row],[KPx]]*KTb-EffortOutcomesAG0[[#This Row],[Kpy]]*KTa)</f>
        <v>21.728889796093654</v>
      </c>
      <c r="N664" s="8">
        <f>-EffortOutcomesAG0[[#This Row],[Xp]]*a+EffortOutcomesAG0[[#This Row],[Yp]]*b+EffortOutcomesAG0[[#This Row],[Zp]]*c_</f>
        <v>40</v>
      </c>
      <c r="O664">
        <f>-IF(EffortOutcomesAG0[[#This Row],[Column2]]&gt;0,1,-1)*SQRT(EffortOutcomesAG0[[#This Row],[KPx''i]]^2+EffortOutcomesAG0[[#This Row],[KPx''j]]^2+EffortOutcomesAG0[[#This Row],[KPx''k]]^2)/Ksmag/Scale</f>
        <v>-14.272763835516864</v>
      </c>
      <c r="P664" s="9">
        <f>SQRT(EffortOutcomesAG0[[#This Row],[Kpy''i]]^2+EffortOutcomesAG0[[#This Row],[KPy''j]]^2+EffortOutcomesAG0[[#This Row],[KPy''k]]^2)/KTmag/Scale</f>
        <v>11.477936698820749</v>
      </c>
      <c r="Q6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4" s="14">
        <v>44925</v>
      </c>
      <c r="U664" s="9" t="s">
        <v>54</v>
      </c>
      <c r="V664" t="s">
        <v>74</v>
      </c>
      <c r="W664" t="s">
        <v>60</v>
      </c>
      <c r="X664">
        <v>0</v>
      </c>
      <c r="Y664">
        <v>0.33333333333333331</v>
      </c>
      <c r="Z664">
        <v>0.17855357142857142</v>
      </c>
      <c r="AA664">
        <v>0.53566071428571427</v>
      </c>
      <c r="AB664">
        <v>0.80349107142857146</v>
      </c>
      <c r="AC664">
        <v>0</v>
      </c>
      <c r="AD664">
        <v>1.244568901334578</v>
      </c>
      <c r="AE664">
        <v>1.8668533520018669</v>
      </c>
      <c r="AF664">
        <v>0</v>
      </c>
      <c r="AJ664">
        <v>663</v>
      </c>
      <c r="AK664">
        <f>SUBTOTAL(9,EffortOutcomesAG0[[#This Row],[Allocation]:[Iin]])</f>
        <v>4.9624609438126353</v>
      </c>
      <c r="AL664" t="str">
        <f>EffortOutcomesAG0[[#This Row],[WARDS]]&amp;EffortOutcomesAG0[[#This Row],[Role]]&amp;EffortOutcomesAG0[[#This Row],[Shifts]]</f>
        <v>BANKCERT4NIGHT</v>
      </c>
    </row>
    <row r="665" spans="2:38" x14ac:dyDescent="0.25">
      <c r="B665" s="8">
        <f>IF(EffortOutcomesAG0[[#This Row],[Apn]]=0,10,LOG(EffortOutcomesAG0[[#This Row],[Apn]]))</f>
        <v>10</v>
      </c>
      <c r="C665" s="8">
        <f>IF(EffortOutcomesAG0[[#This Row],[Ein]]=0,10,LOG(EffortOutcomesAG0[[#This Row],[Ein]]))</f>
        <v>10</v>
      </c>
      <c r="D665" s="8">
        <f>IF(EffortOutcomesAG0[[#This Row],[Iin]]=0,10,LOG(EffortOutcomesAG0[[#This Row],[Iin]]))</f>
        <v>10</v>
      </c>
      <c r="E665" s="8">
        <f>Kx-EffortOutcomesAG0[[#This Row],[Xp]]</f>
        <v>-10</v>
      </c>
      <c r="F665" s="8">
        <f>Ky-EffortOutcomesAG0[[#This Row],[Yp]]</f>
        <v>-11</v>
      </c>
      <c r="G665" s="8">
        <f>Kz-EffortOutcomesAG0[[#This Row],[Zp]]</f>
        <v>-9</v>
      </c>
      <c r="H665" s="8">
        <f>EffortOutcomesAG0[[#This Row],[Kpy]]*KSc-EffortOutcomesAG0[[#This Row],[KPz]]*KSb</f>
        <v>20</v>
      </c>
      <c r="I665" s="8">
        <f>-1*(EffortOutcomesAG0[[#This Row],[KPx]]*KSc-EffortOutcomesAG0[[#This Row],[KPz]]*KSa)</f>
        <v>-10</v>
      </c>
      <c r="J665" s="8">
        <f>(EffortOutcomesAG0[[#This Row],[KPx]]*$C$2-EffortOutcomesAG0[[#This Row],[Kpy]]*KSa)</f>
        <v>-100</v>
      </c>
      <c r="K665" s="8">
        <f>EffortOutcomesAG0[[#This Row],[Kpy]]*KTc-EffortOutcomesAG0[[#This Row],[KPz]]*KTb</f>
        <v>2</v>
      </c>
      <c r="L665" s="8">
        <f>-1*(EffortOutcomesAG0[[#This Row],[KPx]]*KTc-EffortOutcomesAG0[[#This Row],[KPz]]*KTa)</f>
        <v>-28</v>
      </c>
      <c r="M665" s="8">
        <f>(EffortOutcomesAG0[[#This Row],[KPx]]*KTb-EffortOutcomesAG0[[#This Row],[Kpy]]*KTa)</f>
        <v>32</v>
      </c>
      <c r="N665" s="8">
        <f>-EffortOutcomesAG0[[#This Row],[Xp]]*a+EffortOutcomesAG0[[#This Row],[Yp]]*b+EffortOutcomesAG0[[#This Row],[Zp]]*c_</f>
        <v>40</v>
      </c>
      <c r="O665">
        <f>-IF(EffortOutcomesAG0[[#This Row],[Column2]]&gt;0,1,-1)*SQRT(EffortOutcomesAG0[[#This Row],[KPx''i]]^2+EffortOutcomesAG0[[#This Row],[KPx''j]]^2+EffortOutcomesAG0[[#This Row],[KPx''k]]^2)/Ksmag/Scale</f>
        <v>-72.456883730947197</v>
      </c>
      <c r="P665" s="9">
        <f>SQRT(EffortOutcomesAG0[[#This Row],[Kpy''i]]^2+EffortOutcomesAG0[[#This Row],[KPy''j]]^2+EffortOutcomesAG0[[#This Row],[KPy''k]]^2)/KTmag/Scale</f>
        <v>17.37814719698277</v>
      </c>
      <c r="Q6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5" s="14">
        <v>44925</v>
      </c>
      <c r="U665" s="9" t="s">
        <v>76</v>
      </c>
      <c r="V665" t="s">
        <v>74</v>
      </c>
      <c r="W665" t="s">
        <v>60</v>
      </c>
      <c r="X665">
        <v>0</v>
      </c>
      <c r="Y665">
        <v>0</v>
      </c>
      <c r="Z665">
        <v>0</v>
      </c>
      <c r="AJ665">
        <v>664</v>
      </c>
      <c r="AK665">
        <f>SUBTOTAL(9,EffortOutcomesAG0[[#This Row],[Allocation]:[Iin]])</f>
        <v>0</v>
      </c>
      <c r="AL665" t="str">
        <f>EffortOutcomesAG0[[#This Row],[WARDS]]&amp;EffortOutcomesAG0[[#This Row],[Role]]&amp;EffortOutcomesAG0[[#This Row],[Shifts]]</f>
        <v>OtherCERT4NIGHT</v>
      </c>
    </row>
    <row r="666" spans="2:38" x14ac:dyDescent="0.25">
      <c r="B666" s="8">
        <f>IF(EffortOutcomesAG0[[#This Row],[Apn]]=0,10,LOG(EffortOutcomesAG0[[#This Row],[Apn]]))</f>
        <v>0.29316122653221716</v>
      </c>
      <c r="C666" s="8">
        <f>IF(EffortOutcomesAG0[[#This Row],[Ein]]=0,10,LOG(EffortOutcomesAG0[[#This Row],[Ein]]))</f>
        <v>10</v>
      </c>
      <c r="D666" s="8">
        <f>IF(EffortOutcomesAG0[[#This Row],[Iin]]=0,10,LOG(EffortOutcomesAG0[[#This Row],[Iin]]))</f>
        <v>10</v>
      </c>
      <c r="E666" s="8">
        <f>Kx-EffortOutcomesAG0[[#This Row],[Xp]]</f>
        <v>-0.29316122653221716</v>
      </c>
      <c r="F666" s="8">
        <f>Ky-EffortOutcomesAG0[[#This Row],[Yp]]</f>
        <v>-11</v>
      </c>
      <c r="G666" s="8">
        <f>Kz-EffortOutcomesAG0[[#This Row],[Zp]]</f>
        <v>-9</v>
      </c>
      <c r="H666" s="8">
        <f>EffortOutcomesAG0[[#This Row],[Kpy]]*KSc-EffortOutcomesAG0[[#This Row],[KPz]]*KSb</f>
        <v>20</v>
      </c>
      <c r="I666" s="8">
        <f>-1*(EffortOutcomesAG0[[#This Row],[KPx]]*KSc-EffortOutcomesAG0[[#This Row],[KPz]]*KSa)</f>
        <v>-0.29316122653221716</v>
      </c>
      <c r="J666" s="8">
        <f>(EffortOutcomesAG0[[#This Row],[KPx]]*$C$2-EffortOutcomesAG0[[#This Row],[Kpy]]*KSa)</f>
        <v>-2.9316122653221717</v>
      </c>
      <c r="K666" s="8">
        <f>EffortOutcomesAG0[[#This Row],[Kpy]]*KTc-EffortOutcomesAG0[[#This Row],[KPz]]*KTb</f>
        <v>2</v>
      </c>
      <c r="L666" s="8">
        <f>-1*(EffortOutcomesAG0[[#This Row],[KPx]]*KTc-EffortOutcomesAG0[[#This Row],[KPz]]*KTa)</f>
        <v>-18.293161226532217</v>
      </c>
      <c r="M666" s="8">
        <f>(EffortOutcomesAG0[[#This Row],[KPx]]*KTb-EffortOutcomesAG0[[#This Row],[Kpy]]*KTa)</f>
        <v>22.293161226532217</v>
      </c>
      <c r="N666" s="8">
        <f>-EffortOutcomesAG0[[#This Row],[Xp]]*a+EffortOutcomesAG0[[#This Row],[Yp]]*b+EffortOutcomesAG0[[#This Row],[Zp]]*c_</f>
        <v>40</v>
      </c>
      <c r="O666">
        <f>-IF(EffortOutcomesAG0[[#This Row],[Column2]]&gt;0,1,-1)*SQRT(EffortOutcomesAG0[[#This Row],[KPx''i]]^2+EffortOutcomesAG0[[#This Row],[KPx''j]]^2+EffortOutcomesAG0[[#This Row],[KPx''k]]^2)/Ksmag/Scale</f>
        <v>-14.294759423979984</v>
      </c>
      <c r="P666" s="9">
        <f>SQRT(EffortOutcomesAG0[[#This Row],[Kpy''i]]^2+EffortOutcomesAG0[[#This Row],[KPy''j]]^2+EffortOutcomesAG0[[#This Row],[KPy''k]]^2)/KTmag/Scale</f>
        <v>11.801304907594337</v>
      </c>
      <c r="Q6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6" s="14">
        <v>44926</v>
      </c>
      <c r="U666" s="9" t="s">
        <v>57</v>
      </c>
      <c r="V666" t="s">
        <v>74</v>
      </c>
      <c r="W666" t="s">
        <v>60</v>
      </c>
      <c r="X666">
        <v>0</v>
      </c>
      <c r="Y666">
        <v>0.33333333333333331</v>
      </c>
      <c r="Z666">
        <v>0.65469642857142862</v>
      </c>
      <c r="AA666">
        <v>1.964089285714286</v>
      </c>
      <c r="AB666">
        <v>2.9461339285714292</v>
      </c>
      <c r="AC666">
        <v>0</v>
      </c>
      <c r="AD666">
        <v>0.33942788218215753</v>
      </c>
      <c r="AE666">
        <v>0.50914182327323632</v>
      </c>
      <c r="AF666">
        <v>0</v>
      </c>
      <c r="AJ666">
        <v>665</v>
      </c>
      <c r="AK666">
        <f>SUBTOTAL(9,EffortOutcomesAG0[[#This Row],[Allocation]:[Iin]])</f>
        <v>6.7468226816458703</v>
      </c>
      <c r="AL666" t="str">
        <f>EffortOutcomesAG0[[#This Row],[WARDS]]&amp;EffortOutcomesAG0[[#This Row],[Role]]&amp;EffortOutcomesAG0[[#This Row],[Shifts]]</f>
        <v>WATTCERT4NIGHT</v>
      </c>
    </row>
    <row r="667" spans="2:38" x14ac:dyDescent="0.25">
      <c r="B667" s="8">
        <f>IF(EffortOutcomesAG0[[#This Row],[Apn]]=0,10,LOG(EffortOutcomesAG0[[#This Row],[Apn]]))</f>
        <v>0.29316122653221716</v>
      </c>
      <c r="C667" s="8">
        <f>IF(EffortOutcomesAG0[[#This Row],[Ein]]=0,10,LOG(EffortOutcomesAG0[[#This Row],[Ein]]))</f>
        <v>10</v>
      </c>
      <c r="D667" s="8">
        <f>IF(EffortOutcomesAG0[[#This Row],[Iin]]=0,10,LOG(EffortOutcomesAG0[[#This Row],[Iin]]))</f>
        <v>10</v>
      </c>
      <c r="E667" s="8">
        <f>Kx-EffortOutcomesAG0[[#This Row],[Xp]]</f>
        <v>-0.29316122653221716</v>
      </c>
      <c r="F667" s="8">
        <f>Ky-EffortOutcomesAG0[[#This Row],[Yp]]</f>
        <v>-11</v>
      </c>
      <c r="G667" s="8">
        <f>Kz-EffortOutcomesAG0[[#This Row],[Zp]]</f>
        <v>-9</v>
      </c>
      <c r="H667" s="8">
        <f>EffortOutcomesAG0[[#This Row],[Kpy]]*KSc-EffortOutcomesAG0[[#This Row],[KPz]]*KSb</f>
        <v>20</v>
      </c>
      <c r="I667" s="8">
        <f>-1*(EffortOutcomesAG0[[#This Row],[KPx]]*KSc-EffortOutcomesAG0[[#This Row],[KPz]]*KSa)</f>
        <v>-0.29316122653221716</v>
      </c>
      <c r="J667" s="8">
        <f>(EffortOutcomesAG0[[#This Row],[KPx]]*$C$2-EffortOutcomesAG0[[#This Row],[Kpy]]*KSa)</f>
        <v>-2.9316122653221717</v>
      </c>
      <c r="K667" s="8">
        <f>EffortOutcomesAG0[[#This Row],[Kpy]]*KTc-EffortOutcomesAG0[[#This Row],[KPz]]*KTb</f>
        <v>2</v>
      </c>
      <c r="L667" s="8">
        <f>-1*(EffortOutcomesAG0[[#This Row],[KPx]]*KTc-EffortOutcomesAG0[[#This Row],[KPz]]*KTa)</f>
        <v>-18.293161226532217</v>
      </c>
      <c r="M667" s="8">
        <f>(EffortOutcomesAG0[[#This Row],[KPx]]*KTb-EffortOutcomesAG0[[#This Row],[Kpy]]*KTa)</f>
        <v>22.293161226532217</v>
      </c>
      <c r="N667" s="8">
        <f>-EffortOutcomesAG0[[#This Row],[Xp]]*a+EffortOutcomesAG0[[#This Row],[Yp]]*b+EffortOutcomesAG0[[#This Row],[Zp]]*c_</f>
        <v>40</v>
      </c>
      <c r="O667">
        <f>-IF(EffortOutcomesAG0[[#This Row],[Column2]]&gt;0,1,-1)*SQRT(EffortOutcomesAG0[[#This Row],[KPx''i]]^2+EffortOutcomesAG0[[#This Row],[KPx''j]]^2+EffortOutcomesAG0[[#This Row],[KPx''k]]^2)/Ksmag/Scale</f>
        <v>-14.294759423979984</v>
      </c>
      <c r="P667" s="9">
        <f>SQRT(EffortOutcomesAG0[[#This Row],[Kpy''i]]^2+EffortOutcomesAG0[[#This Row],[KPy''j]]^2+EffortOutcomesAG0[[#This Row],[KPy''k]]^2)/KTmag/Scale</f>
        <v>11.801304907594337</v>
      </c>
      <c r="Q6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7" s="14">
        <v>44926</v>
      </c>
      <c r="U667" s="9" t="s">
        <v>58</v>
      </c>
      <c r="V667" t="s">
        <v>74</v>
      </c>
      <c r="W667" t="s">
        <v>60</v>
      </c>
      <c r="X667">
        <v>0</v>
      </c>
      <c r="Y667">
        <v>0.33333333333333331</v>
      </c>
      <c r="Z667">
        <v>0.65469642857142862</v>
      </c>
      <c r="AA667">
        <v>1.964089285714286</v>
      </c>
      <c r="AB667">
        <v>2.9461339285714292</v>
      </c>
      <c r="AC667">
        <v>0</v>
      </c>
      <c r="AD667">
        <v>0.33942788218215753</v>
      </c>
      <c r="AE667">
        <v>0.50914182327323632</v>
      </c>
      <c r="AF667">
        <v>0</v>
      </c>
      <c r="AJ667">
        <v>666</v>
      </c>
      <c r="AK667">
        <f>SUBTOTAL(9,EffortOutcomesAG0[[#This Row],[Allocation]:[Iin]])</f>
        <v>6.7468226816458703</v>
      </c>
      <c r="AL667" t="str">
        <f>EffortOutcomesAG0[[#This Row],[WARDS]]&amp;EffortOutcomesAG0[[#This Row],[Role]]&amp;EffortOutcomesAG0[[#This Row],[Shifts]]</f>
        <v>WARACERT4NIGHT</v>
      </c>
    </row>
    <row r="668" spans="2:38" x14ac:dyDescent="0.25">
      <c r="B668" s="8">
        <f>IF(EffortOutcomesAG0[[#This Row],[Apn]]=0,10,LOG(EffortOutcomesAG0[[#This Row],[Apn]]))</f>
        <v>10</v>
      </c>
      <c r="C668" s="8">
        <f>IF(EffortOutcomesAG0[[#This Row],[Ein]]=0,10,LOG(EffortOutcomesAG0[[#This Row],[Ein]]))</f>
        <v>10</v>
      </c>
      <c r="D668" s="8">
        <f>IF(EffortOutcomesAG0[[#This Row],[Iin]]=0,10,LOG(EffortOutcomesAG0[[#This Row],[Iin]]))</f>
        <v>10</v>
      </c>
      <c r="E668" s="8">
        <f>Kx-EffortOutcomesAG0[[#This Row],[Xp]]</f>
        <v>-10</v>
      </c>
      <c r="F668" s="8">
        <f>Ky-EffortOutcomesAG0[[#This Row],[Yp]]</f>
        <v>-11</v>
      </c>
      <c r="G668" s="8">
        <f>Kz-EffortOutcomesAG0[[#This Row],[Zp]]</f>
        <v>-9</v>
      </c>
      <c r="H668" s="8">
        <f>EffortOutcomesAG0[[#This Row],[Kpy]]*KSc-EffortOutcomesAG0[[#This Row],[KPz]]*KSb</f>
        <v>20</v>
      </c>
      <c r="I668" s="8">
        <f>-1*(EffortOutcomesAG0[[#This Row],[KPx]]*KSc-EffortOutcomesAG0[[#This Row],[KPz]]*KSa)</f>
        <v>-10</v>
      </c>
      <c r="J668" s="8">
        <f>(EffortOutcomesAG0[[#This Row],[KPx]]*$C$2-EffortOutcomesAG0[[#This Row],[Kpy]]*KSa)</f>
        <v>-100</v>
      </c>
      <c r="K668" s="8">
        <f>EffortOutcomesAG0[[#This Row],[Kpy]]*KTc-EffortOutcomesAG0[[#This Row],[KPz]]*KTb</f>
        <v>2</v>
      </c>
      <c r="L668" s="8">
        <f>-1*(EffortOutcomesAG0[[#This Row],[KPx]]*KTc-EffortOutcomesAG0[[#This Row],[KPz]]*KTa)</f>
        <v>-28</v>
      </c>
      <c r="M668" s="8">
        <f>(EffortOutcomesAG0[[#This Row],[KPx]]*KTb-EffortOutcomesAG0[[#This Row],[Kpy]]*KTa)</f>
        <v>32</v>
      </c>
      <c r="N668" s="8">
        <f>-EffortOutcomesAG0[[#This Row],[Xp]]*a+EffortOutcomesAG0[[#This Row],[Yp]]*b+EffortOutcomesAG0[[#This Row],[Zp]]*c_</f>
        <v>40</v>
      </c>
      <c r="O668">
        <f>-IF(EffortOutcomesAG0[[#This Row],[Column2]]&gt;0,1,-1)*SQRT(EffortOutcomesAG0[[#This Row],[KPx''i]]^2+EffortOutcomesAG0[[#This Row],[KPx''j]]^2+EffortOutcomesAG0[[#This Row],[KPx''k]]^2)/Ksmag/Scale</f>
        <v>-72.456883730947197</v>
      </c>
      <c r="P668" s="9">
        <f>SQRT(EffortOutcomesAG0[[#This Row],[Kpy''i]]^2+EffortOutcomesAG0[[#This Row],[KPy''j]]^2+EffortOutcomesAG0[[#This Row],[KPy''k]]^2)/KTmag/Scale</f>
        <v>17.37814719698277</v>
      </c>
      <c r="Q6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8" s="14">
        <v>44926</v>
      </c>
      <c r="U668" s="9" t="s">
        <v>76</v>
      </c>
      <c r="V668" t="s">
        <v>74</v>
      </c>
      <c r="W668" t="s">
        <v>60</v>
      </c>
      <c r="X668">
        <v>0</v>
      </c>
      <c r="Y668">
        <v>0</v>
      </c>
      <c r="Z668">
        <v>0</v>
      </c>
      <c r="AJ668">
        <v>667</v>
      </c>
      <c r="AK668">
        <f>SUBTOTAL(9,EffortOutcomesAG0[[#This Row],[Allocation]:[Iin]])</f>
        <v>0</v>
      </c>
      <c r="AL668" t="str">
        <f>EffortOutcomesAG0[[#This Row],[WARDS]]&amp;EffortOutcomesAG0[[#This Row],[Role]]&amp;EffortOutcomesAG0[[#This Row],[Shifts]]</f>
        <v>OtherCERT4NIGHT</v>
      </c>
    </row>
    <row r="669" spans="2:38" x14ac:dyDescent="0.25">
      <c r="B669" s="8">
        <f>IF(EffortOutcomesAG0[[#This Row],[Apn]]=0,10,LOG(EffortOutcomesAG0[[#This Row],[Apn]]))</f>
        <v>0.29316122653221716</v>
      </c>
      <c r="C669" s="8">
        <f>IF(EffortOutcomesAG0[[#This Row],[Ein]]=0,10,LOG(EffortOutcomesAG0[[#This Row],[Ein]]))</f>
        <v>10</v>
      </c>
      <c r="D669" s="8">
        <f>IF(EffortOutcomesAG0[[#This Row],[Iin]]=0,10,LOG(EffortOutcomesAG0[[#This Row],[Iin]]))</f>
        <v>10</v>
      </c>
      <c r="E669" s="8">
        <f>Kx-EffortOutcomesAG0[[#This Row],[Xp]]</f>
        <v>-0.29316122653221716</v>
      </c>
      <c r="F669" s="8">
        <f>Ky-EffortOutcomesAG0[[#This Row],[Yp]]</f>
        <v>-11</v>
      </c>
      <c r="G669" s="8">
        <f>Kz-EffortOutcomesAG0[[#This Row],[Zp]]</f>
        <v>-9</v>
      </c>
      <c r="H669" s="8">
        <f>EffortOutcomesAG0[[#This Row],[Kpy]]*KSc-EffortOutcomesAG0[[#This Row],[KPz]]*KSb</f>
        <v>20</v>
      </c>
      <c r="I669" s="8">
        <f>-1*(EffortOutcomesAG0[[#This Row],[KPx]]*KSc-EffortOutcomesAG0[[#This Row],[KPz]]*KSa)</f>
        <v>-0.29316122653221716</v>
      </c>
      <c r="J669" s="8">
        <f>(EffortOutcomesAG0[[#This Row],[KPx]]*$C$2-EffortOutcomesAG0[[#This Row],[Kpy]]*KSa)</f>
        <v>-2.9316122653221717</v>
      </c>
      <c r="K669" s="8">
        <f>EffortOutcomesAG0[[#This Row],[Kpy]]*KTc-EffortOutcomesAG0[[#This Row],[KPz]]*KTb</f>
        <v>2</v>
      </c>
      <c r="L669" s="8">
        <f>-1*(EffortOutcomesAG0[[#This Row],[KPx]]*KTc-EffortOutcomesAG0[[#This Row],[KPz]]*KTa)</f>
        <v>-18.293161226532217</v>
      </c>
      <c r="M669" s="8">
        <f>(EffortOutcomesAG0[[#This Row],[KPx]]*KTb-EffortOutcomesAG0[[#This Row],[Kpy]]*KTa)</f>
        <v>22.293161226532217</v>
      </c>
      <c r="N669" s="8">
        <f>-EffortOutcomesAG0[[#This Row],[Xp]]*a+EffortOutcomesAG0[[#This Row],[Yp]]*b+EffortOutcomesAG0[[#This Row],[Zp]]*c_</f>
        <v>40</v>
      </c>
      <c r="O669">
        <f>-IF(EffortOutcomesAG0[[#This Row],[Column2]]&gt;0,1,-1)*SQRT(EffortOutcomesAG0[[#This Row],[KPx''i]]^2+EffortOutcomesAG0[[#This Row],[KPx''j]]^2+EffortOutcomesAG0[[#This Row],[KPx''k]]^2)/Ksmag/Scale</f>
        <v>-14.294759423979984</v>
      </c>
      <c r="P669" s="9">
        <f>SQRT(EffortOutcomesAG0[[#This Row],[Kpy''i]]^2+EffortOutcomesAG0[[#This Row],[KPy''j]]^2+EffortOutcomesAG0[[#This Row],[KPy''k]]^2)/KTmag/Scale</f>
        <v>11.801304907594337</v>
      </c>
      <c r="Q6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9" s="14">
        <v>44926</v>
      </c>
      <c r="U669" s="9" t="s">
        <v>54</v>
      </c>
      <c r="V669" t="s">
        <v>74</v>
      </c>
      <c r="W669" t="s">
        <v>60</v>
      </c>
      <c r="X669">
        <v>0</v>
      </c>
      <c r="Y669">
        <v>0.33333333333333331</v>
      </c>
      <c r="Z669">
        <v>0.65469642857142862</v>
      </c>
      <c r="AA669">
        <v>1.964089285714286</v>
      </c>
      <c r="AB669">
        <v>2.9461339285714292</v>
      </c>
      <c r="AC669">
        <v>0</v>
      </c>
      <c r="AD669">
        <v>0.33942788218215753</v>
      </c>
      <c r="AE669">
        <v>0.50914182327323632</v>
      </c>
      <c r="AF669">
        <v>0</v>
      </c>
      <c r="AJ669">
        <v>668</v>
      </c>
      <c r="AK669">
        <f>SUBTOTAL(9,EffortOutcomesAG0[[#This Row],[Allocation]:[Iin]])</f>
        <v>6.7468226816458703</v>
      </c>
      <c r="AL669" t="str">
        <f>EffortOutcomesAG0[[#This Row],[WARDS]]&amp;EffortOutcomesAG0[[#This Row],[Role]]&amp;EffortOutcomesAG0[[#This Row],[Shifts]]</f>
        <v>BANKCERT4NIGHT</v>
      </c>
    </row>
    <row r="670" spans="2:38" x14ac:dyDescent="0.25">
      <c r="B670" s="8">
        <f>IF(EffortOutcomesAG0[[#This Row],[Apn]]=0,10,LOG(EffortOutcomesAG0[[#This Row],[Apn]]))</f>
        <v>-0.74823145862600793</v>
      </c>
      <c r="C670" s="8">
        <f>IF(EffortOutcomesAG0[[#This Row],[Ein]]=0,10,LOG(EffortOutcomesAG0[[#This Row],[Ein]]))</f>
        <v>10</v>
      </c>
      <c r="D670" s="8">
        <f>IF(EffortOutcomesAG0[[#This Row],[Iin]]=0,10,LOG(EffortOutcomesAG0[[#This Row],[Iin]]))</f>
        <v>10</v>
      </c>
      <c r="E670" s="8">
        <f>Kx-EffortOutcomesAG0[[#This Row],[Xp]]</f>
        <v>0.74823145862600793</v>
      </c>
      <c r="F670" s="8">
        <f>Ky-EffortOutcomesAG0[[#This Row],[Yp]]</f>
        <v>-11</v>
      </c>
      <c r="G670" s="8">
        <f>Kz-EffortOutcomesAG0[[#This Row],[Zp]]</f>
        <v>-9</v>
      </c>
      <c r="H670" s="8">
        <f>EffortOutcomesAG0[[#This Row],[Kpy]]*KSc-EffortOutcomesAG0[[#This Row],[KPz]]*KSb</f>
        <v>20</v>
      </c>
      <c r="I670" s="8">
        <f>-1*(EffortOutcomesAG0[[#This Row],[KPx]]*KSc-EffortOutcomesAG0[[#This Row],[KPz]]*KSa)</f>
        <v>0.74823145862600793</v>
      </c>
      <c r="J670" s="8">
        <f>(EffortOutcomesAG0[[#This Row],[KPx]]*$C$2-EffortOutcomesAG0[[#This Row],[Kpy]]*KSa)</f>
        <v>7.4823145862600793</v>
      </c>
      <c r="K670" s="8">
        <f>EffortOutcomesAG0[[#This Row],[Kpy]]*KTc-EffortOutcomesAG0[[#This Row],[KPz]]*KTb</f>
        <v>2</v>
      </c>
      <c r="L670" s="8">
        <f>-1*(EffortOutcomesAG0[[#This Row],[KPx]]*KTc-EffortOutcomesAG0[[#This Row],[KPz]]*KTa)</f>
        <v>-17.251768541373991</v>
      </c>
      <c r="M670" s="8">
        <f>(EffortOutcomesAG0[[#This Row],[KPx]]*KTb-EffortOutcomesAG0[[#This Row],[Kpy]]*KTa)</f>
        <v>21.251768541373991</v>
      </c>
      <c r="N670" s="8">
        <f>-EffortOutcomesAG0[[#This Row],[Xp]]*a+EffortOutcomesAG0[[#This Row],[Yp]]*b+EffortOutcomesAG0[[#This Row],[Zp]]*c_</f>
        <v>40</v>
      </c>
      <c r="O670">
        <f>-IF(EffortOutcomesAG0[[#This Row],[Column2]]&gt;0,1,-1)*SQRT(EffortOutcomesAG0[[#This Row],[KPx''i]]^2+EffortOutcomesAG0[[#This Row],[KPx''j]]^2+EffortOutcomesAG0[[#This Row],[KPx''k]]^2)/Ksmag/Scale</f>
        <v>-15.108687598256804</v>
      </c>
      <c r="P670" s="9">
        <f>SQRT(EffortOutcomesAG0[[#This Row],[Kpy''i]]^2+EffortOutcomesAG0[[#This Row],[KPy''j]]^2+EffortOutcomesAG0[[#This Row],[KPy''k]]^2)/KTmag/Scale</f>
        <v>11.204620951057608</v>
      </c>
      <c r="Q6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0" s="14">
        <v>44927</v>
      </c>
      <c r="U670" s="9" t="s">
        <v>57</v>
      </c>
      <c r="V670" t="s">
        <v>74</v>
      </c>
      <c r="W670" t="s">
        <v>60</v>
      </c>
      <c r="X670">
        <v>0</v>
      </c>
      <c r="Y670">
        <v>0.33333333333333331</v>
      </c>
      <c r="Z670">
        <v>5.9517857142857143E-2</v>
      </c>
      <c r="AA670">
        <v>0.17855357142857145</v>
      </c>
      <c r="AB670">
        <v>0.26783035714285713</v>
      </c>
      <c r="AC670">
        <v>0</v>
      </c>
      <c r="AD670">
        <v>3.7337067040037337</v>
      </c>
      <c r="AE670">
        <v>5.6005600560055999</v>
      </c>
      <c r="AF670">
        <v>0</v>
      </c>
      <c r="AJ670">
        <v>669</v>
      </c>
      <c r="AK670">
        <f>SUBTOTAL(9,EffortOutcomesAG0[[#This Row],[Allocation]:[Iin]])</f>
        <v>10.173501879056953</v>
      </c>
      <c r="AL670" t="str">
        <f>EffortOutcomesAG0[[#This Row],[WARDS]]&amp;EffortOutcomesAG0[[#This Row],[Role]]&amp;EffortOutcomesAG0[[#This Row],[Shifts]]</f>
        <v>WATTCERT4NIGHT</v>
      </c>
    </row>
    <row r="671" spans="2:38" x14ac:dyDescent="0.25">
      <c r="B671" s="8">
        <f>IF(EffortOutcomesAG0[[#This Row],[Apn]]=0,10,LOG(EffortOutcomesAG0[[#This Row],[Apn]]))</f>
        <v>-0.74823145862600793</v>
      </c>
      <c r="C671" s="8">
        <f>IF(EffortOutcomesAG0[[#This Row],[Ein]]=0,10,LOG(EffortOutcomesAG0[[#This Row],[Ein]]))</f>
        <v>10</v>
      </c>
      <c r="D671" s="8">
        <f>IF(EffortOutcomesAG0[[#This Row],[Iin]]=0,10,LOG(EffortOutcomesAG0[[#This Row],[Iin]]))</f>
        <v>10</v>
      </c>
      <c r="E671" s="8">
        <f>Kx-EffortOutcomesAG0[[#This Row],[Xp]]</f>
        <v>0.74823145862600793</v>
      </c>
      <c r="F671" s="8">
        <f>Ky-EffortOutcomesAG0[[#This Row],[Yp]]</f>
        <v>-11</v>
      </c>
      <c r="G671" s="8">
        <f>Kz-EffortOutcomesAG0[[#This Row],[Zp]]</f>
        <v>-9</v>
      </c>
      <c r="H671" s="8">
        <f>EffortOutcomesAG0[[#This Row],[Kpy]]*KSc-EffortOutcomesAG0[[#This Row],[KPz]]*KSb</f>
        <v>20</v>
      </c>
      <c r="I671" s="8">
        <f>-1*(EffortOutcomesAG0[[#This Row],[KPx]]*KSc-EffortOutcomesAG0[[#This Row],[KPz]]*KSa)</f>
        <v>0.74823145862600793</v>
      </c>
      <c r="J671" s="8">
        <f>(EffortOutcomesAG0[[#This Row],[KPx]]*$C$2-EffortOutcomesAG0[[#This Row],[Kpy]]*KSa)</f>
        <v>7.4823145862600793</v>
      </c>
      <c r="K671" s="8">
        <f>EffortOutcomesAG0[[#This Row],[Kpy]]*KTc-EffortOutcomesAG0[[#This Row],[KPz]]*KTb</f>
        <v>2</v>
      </c>
      <c r="L671" s="8">
        <f>-1*(EffortOutcomesAG0[[#This Row],[KPx]]*KTc-EffortOutcomesAG0[[#This Row],[KPz]]*KTa)</f>
        <v>-17.251768541373991</v>
      </c>
      <c r="M671" s="8">
        <f>(EffortOutcomesAG0[[#This Row],[KPx]]*KTb-EffortOutcomesAG0[[#This Row],[Kpy]]*KTa)</f>
        <v>21.251768541373991</v>
      </c>
      <c r="N671" s="8">
        <f>-EffortOutcomesAG0[[#This Row],[Xp]]*a+EffortOutcomesAG0[[#This Row],[Yp]]*b+EffortOutcomesAG0[[#This Row],[Zp]]*c_</f>
        <v>40</v>
      </c>
      <c r="O671">
        <f>-IF(EffortOutcomesAG0[[#This Row],[Column2]]&gt;0,1,-1)*SQRT(EffortOutcomesAG0[[#This Row],[KPx''i]]^2+EffortOutcomesAG0[[#This Row],[KPx''j]]^2+EffortOutcomesAG0[[#This Row],[KPx''k]]^2)/Ksmag/Scale</f>
        <v>-15.108687598256804</v>
      </c>
      <c r="P671" s="9">
        <f>SQRT(EffortOutcomesAG0[[#This Row],[Kpy''i]]^2+EffortOutcomesAG0[[#This Row],[KPy''j]]^2+EffortOutcomesAG0[[#This Row],[KPy''k]]^2)/KTmag/Scale</f>
        <v>11.204620951057608</v>
      </c>
      <c r="Q6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1" s="14">
        <v>44927</v>
      </c>
      <c r="U671" s="9" t="s">
        <v>58</v>
      </c>
      <c r="V671" t="s">
        <v>74</v>
      </c>
      <c r="W671" t="s">
        <v>60</v>
      </c>
      <c r="X671">
        <v>0</v>
      </c>
      <c r="Y671">
        <v>0.33333333333333331</v>
      </c>
      <c r="Z671">
        <v>5.9517857142857143E-2</v>
      </c>
      <c r="AA671">
        <v>0.17855357142857145</v>
      </c>
      <c r="AB671">
        <v>0.26783035714285713</v>
      </c>
      <c r="AC671">
        <v>0</v>
      </c>
      <c r="AD671">
        <v>3.7337067040037337</v>
      </c>
      <c r="AE671">
        <v>5.6005600560055999</v>
      </c>
      <c r="AF671">
        <v>0</v>
      </c>
      <c r="AJ671">
        <v>670</v>
      </c>
      <c r="AK671">
        <f>SUBTOTAL(9,EffortOutcomesAG0[[#This Row],[Allocation]:[Iin]])</f>
        <v>10.173501879056953</v>
      </c>
      <c r="AL671" t="str">
        <f>EffortOutcomesAG0[[#This Row],[WARDS]]&amp;EffortOutcomesAG0[[#This Row],[Role]]&amp;EffortOutcomesAG0[[#This Row],[Shifts]]</f>
        <v>WARACERT4NIGHT</v>
      </c>
    </row>
    <row r="672" spans="2:38" x14ac:dyDescent="0.25">
      <c r="B672" s="8">
        <f>IF(EffortOutcomesAG0[[#This Row],[Apn]]=0,10,LOG(EffortOutcomesAG0[[#This Row],[Apn]]))</f>
        <v>10</v>
      </c>
      <c r="C672" s="8">
        <f>IF(EffortOutcomesAG0[[#This Row],[Ein]]=0,10,LOG(EffortOutcomesAG0[[#This Row],[Ein]]))</f>
        <v>10</v>
      </c>
      <c r="D672" s="8">
        <f>IF(EffortOutcomesAG0[[#This Row],[Iin]]=0,10,LOG(EffortOutcomesAG0[[#This Row],[Iin]]))</f>
        <v>10</v>
      </c>
      <c r="E672" s="8">
        <f>Kx-EffortOutcomesAG0[[#This Row],[Xp]]</f>
        <v>-10</v>
      </c>
      <c r="F672" s="8">
        <f>Ky-EffortOutcomesAG0[[#This Row],[Yp]]</f>
        <v>-11</v>
      </c>
      <c r="G672" s="8">
        <f>Kz-EffortOutcomesAG0[[#This Row],[Zp]]</f>
        <v>-9</v>
      </c>
      <c r="H672" s="8">
        <f>EffortOutcomesAG0[[#This Row],[Kpy]]*KSc-EffortOutcomesAG0[[#This Row],[KPz]]*KSb</f>
        <v>20</v>
      </c>
      <c r="I672" s="8">
        <f>-1*(EffortOutcomesAG0[[#This Row],[KPx]]*KSc-EffortOutcomesAG0[[#This Row],[KPz]]*KSa)</f>
        <v>-10</v>
      </c>
      <c r="J672" s="8">
        <f>(EffortOutcomesAG0[[#This Row],[KPx]]*$C$2-EffortOutcomesAG0[[#This Row],[Kpy]]*KSa)</f>
        <v>-100</v>
      </c>
      <c r="K672" s="8">
        <f>EffortOutcomesAG0[[#This Row],[Kpy]]*KTc-EffortOutcomesAG0[[#This Row],[KPz]]*KTb</f>
        <v>2</v>
      </c>
      <c r="L672" s="8">
        <f>-1*(EffortOutcomesAG0[[#This Row],[KPx]]*KTc-EffortOutcomesAG0[[#This Row],[KPz]]*KTa)</f>
        <v>-28</v>
      </c>
      <c r="M672" s="8">
        <f>(EffortOutcomesAG0[[#This Row],[KPx]]*KTb-EffortOutcomesAG0[[#This Row],[Kpy]]*KTa)</f>
        <v>32</v>
      </c>
      <c r="N672" s="8">
        <f>-EffortOutcomesAG0[[#This Row],[Xp]]*a+EffortOutcomesAG0[[#This Row],[Yp]]*b+EffortOutcomesAG0[[#This Row],[Zp]]*c_</f>
        <v>40</v>
      </c>
      <c r="O672">
        <f>-IF(EffortOutcomesAG0[[#This Row],[Column2]]&gt;0,1,-1)*SQRT(EffortOutcomesAG0[[#This Row],[KPx''i]]^2+EffortOutcomesAG0[[#This Row],[KPx''j]]^2+EffortOutcomesAG0[[#This Row],[KPx''k]]^2)/Ksmag/Scale</f>
        <v>-72.456883730947197</v>
      </c>
      <c r="P672" s="9">
        <f>SQRT(EffortOutcomesAG0[[#This Row],[Kpy''i]]^2+EffortOutcomesAG0[[#This Row],[KPy''j]]^2+EffortOutcomesAG0[[#This Row],[KPy''k]]^2)/KTmag/Scale</f>
        <v>17.37814719698277</v>
      </c>
      <c r="Q6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2" s="14">
        <v>44927</v>
      </c>
      <c r="U672" s="9" t="s">
        <v>76</v>
      </c>
      <c r="V672" t="s">
        <v>74</v>
      </c>
      <c r="W672" t="s">
        <v>60</v>
      </c>
      <c r="X672">
        <v>0</v>
      </c>
      <c r="Y672">
        <v>0</v>
      </c>
      <c r="Z672">
        <v>0</v>
      </c>
      <c r="AJ672">
        <v>671</v>
      </c>
      <c r="AK672">
        <f>SUBTOTAL(9,EffortOutcomesAG0[[#This Row],[Allocation]:[Iin]])</f>
        <v>0</v>
      </c>
      <c r="AL672" t="str">
        <f>EffortOutcomesAG0[[#This Row],[WARDS]]&amp;EffortOutcomesAG0[[#This Row],[Role]]&amp;EffortOutcomesAG0[[#This Row],[Shifts]]</f>
        <v>OtherCERT4NIGHT</v>
      </c>
    </row>
    <row r="673" spans="2:38" x14ac:dyDescent="0.25">
      <c r="B673" s="8">
        <f>IF(EffortOutcomesAG0[[#This Row],[Apn]]=0,10,LOG(EffortOutcomesAG0[[#This Row],[Apn]]))</f>
        <v>-0.74823145862600793</v>
      </c>
      <c r="C673" s="8">
        <f>IF(EffortOutcomesAG0[[#This Row],[Ein]]=0,10,LOG(EffortOutcomesAG0[[#This Row],[Ein]]))</f>
        <v>10</v>
      </c>
      <c r="D673" s="8">
        <f>IF(EffortOutcomesAG0[[#This Row],[Iin]]=0,10,LOG(EffortOutcomesAG0[[#This Row],[Iin]]))</f>
        <v>10</v>
      </c>
      <c r="E673" s="8">
        <f>Kx-EffortOutcomesAG0[[#This Row],[Xp]]</f>
        <v>0.74823145862600793</v>
      </c>
      <c r="F673" s="8">
        <f>Ky-EffortOutcomesAG0[[#This Row],[Yp]]</f>
        <v>-11</v>
      </c>
      <c r="G673" s="8">
        <f>Kz-EffortOutcomesAG0[[#This Row],[Zp]]</f>
        <v>-9</v>
      </c>
      <c r="H673" s="8">
        <f>EffortOutcomesAG0[[#This Row],[Kpy]]*KSc-EffortOutcomesAG0[[#This Row],[KPz]]*KSb</f>
        <v>20</v>
      </c>
      <c r="I673" s="8">
        <f>-1*(EffortOutcomesAG0[[#This Row],[KPx]]*KSc-EffortOutcomesAG0[[#This Row],[KPz]]*KSa)</f>
        <v>0.74823145862600793</v>
      </c>
      <c r="J673" s="8">
        <f>(EffortOutcomesAG0[[#This Row],[KPx]]*$C$2-EffortOutcomesAG0[[#This Row],[Kpy]]*KSa)</f>
        <v>7.4823145862600793</v>
      </c>
      <c r="K673" s="8">
        <f>EffortOutcomesAG0[[#This Row],[Kpy]]*KTc-EffortOutcomesAG0[[#This Row],[KPz]]*KTb</f>
        <v>2</v>
      </c>
      <c r="L673" s="8">
        <f>-1*(EffortOutcomesAG0[[#This Row],[KPx]]*KTc-EffortOutcomesAG0[[#This Row],[KPz]]*KTa)</f>
        <v>-17.251768541373991</v>
      </c>
      <c r="M673" s="8">
        <f>(EffortOutcomesAG0[[#This Row],[KPx]]*KTb-EffortOutcomesAG0[[#This Row],[Kpy]]*KTa)</f>
        <v>21.251768541373991</v>
      </c>
      <c r="N673" s="8">
        <f>-EffortOutcomesAG0[[#This Row],[Xp]]*a+EffortOutcomesAG0[[#This Row],[Yp]]*b+EffortOutcomesAG0[[#This Row],[Zp]]*c_</f>
        <v>40</v>
      </c>
      <c r="O673">
        <f>-IF(EffortOutcomesAG0[[#This Row],[Column2]]&gt;0,1,-1)*SQRT(EffortOutcomesAG0[[#This Row],[KPx''i]]^2+EffortOutcomesAG0[[#This Row],[KPx''j]]^2+EffortOutcomesAG0[[#This Row],[KPx''k]]^2)/Ksmag/Scale</f>
        <v>-15.108687598256804</v>
      </c>
      <c r="P673" s="9">
        <f>SQRT(EffortOutcomesAG0[[#This Row],[Kpy''i]]^2+EffortOutcomesAG0[[#This Row],[KPy''j]]^2+EffortOutcomesAG0[[#This Row],[KPy''k]]^2)/KTmag/Scale</f>
        <v>11.204620951057608</v>
      </c>
      <c r="Q6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3" s="14">
        <v>44927</v>
      </c>
      <c r="U673" s="9" t="s">
        <v>54</v>
      </c>
      <c r="V673" t="s">
        <v>74</v>
      </c>
      <c r="W673" t="s">
        <v>60</v>
      </c>
      <c r="X673">
        <v>0</v>
      </c>
      <c r="Y673">
        <v>0.33333333333333331</v>
      </c>
      <c r="Z673">
        <v>5.9517857142857143E-2</v>
      </c>
      <c r="AA673">
        <v>0.17855357142857145</v>
      </c>
      <c r="AB673">
        <v>0.26783035714285713</v>
      </c>
      <c r="AC673">
        <v>0</v>
      </c>
      <c r="AD673">
        <v>3.7337067040037337</v>
      </c>
      <c r="AE673">
        <v>5.6005600560055999</v>
      </c>
      <c r="AF673">
        <v>0</v>
      </c>
      <c r="AJ673">
        <v>672</v>
      </c>
      <c r="AK673">
        <f>SUBTOTAL(9,EffortOutcomesAG0[[#This Row],[Allocation]:[Iin]])</f>
        <v>10.173501879056953</v>
      </c>
      <c r="AL673" t="str">
        <f>EffortOutcomesAG0[[#This Row],[WARDS]]&amp;EffortOutcomesAG0[[#This Row],[Role]]&amp;EffortOutcomesAG0[[#This Row],[Shifts]]</f>
        <v>BANKCERT4NIGHT</v>
      </c>
    </row>
    <row r="674" spans="2:38" x14ac:dyDescent="0.25">
      <c r="B674" s="8">
        <f>IF(EffortOutcomesAG0[[#This Row],[Apn]]=0,10,LOG(EffortOutcomesAG0[[#This Row],[Apn]]))</f>
        <v>10</v>
      </c>
      <c r="C674" s="8">
        <f>IF(EffortOutcomesAG0[[#This Row],[Ein]]=0,10,LOG(EffortOutcomesAG0[[#This Row],[Ein]]))</f>
        <v>10</v>
      </c>
      <c r="D674" s="8">
        <f>IF(EffortOutcomesAG0[[#This Row],[Iin]]=0,10,LOG(EffortOutcomesAG0[[#This Row],[Iin]]))</f>
        <v>10</v>
      </c>
      <c r="E674" s="8">
        <f>Kx-EffortOutcomesAG0[[#This Row],[Xp]]</f>
        <v>-10</v>
      </c>
      <c r="F674" s="8">
        <f>Ky-EffortOutcomesAG0[[#This Row],[Yp]]</f>
        <v>-11</v>
      </c>
      <c r="G674" s="8">
        <f>Kz-EffortOutcomesAG0[[#This Row],[Zp]]</f>
        <v>-9</v>
      </c>
      <c r="H674" s="8">
        <f>EffortOutcomesAG0[[#This Row],[Kpy]]*KSc-EffortOutcomesAG0[[#This Row],[KPz]]*KSb</f>
        <v>20</v>
      </c>
      <c r="I674" s="8">
        <f>-1*(EffortOutcomesAG0[[#This Row],[KPx]]*KSc-EffortOutcomesAG0[[#This Row],[KPz]]*KSa)</f>
        <v>-10</v>
      </c>
      <c r="J674" s="8">
        <f>(EffortOutcomesAG0[[#This Row],[KPx]]*$C$2-EffortOutcomesAG0[[#This Row],[Kpy]]*KSa)</f>
        <v>-100</v>
      </c>
      <c r="K674" s="8">
        <f>EffortOutcomesAG0[[#This Row],[Kpy]]*KTc-EffortOutcomesAG0[[#This Row],[KPz]]*KTb</f>
        <v>2</v>
      </c>
      <c r="L674" s="8">
        <f>-1*(EffortOutcomesAG0[[#This Row],[KPx]]*KTc-EffortOutcomesAG0[[#This Row],[KPz]]*KTa)</f>
        <v>-28</v>
      </c>
      <c r="M674" s="8">
        <f>(EffortOutcomesAG0[[#This Row],[KPx]]*KTb-EffortOutcomesAG0[[#This Row],[Kpy]]*KTa)</f>
        <v>32</v>
      </c>
      <c r="N674" s="8">
        <f>-EffortOutcomesAG0[[#This Row],[Xp]]*a+EffortOutcomesAG0[[#This Row],[Yp]]*b+EffortOutcomesAG0[[#This Row],[Zp]]*c_</f>
        <v>40</v>
      </c>
      <c r="O674">
        <f>-IF(EffortOutcomesAG0[[#This Row],[Column2]]&gt;0,1,-1)*SQRT(EffortOutcomesAG0[[#This Row],[KPx''i]]^2+EffortOutcomesAG0[[#This Row],[KPx''j]]^2+EffortOutcomesAG0[[#This Row],[KPx''k]]^2)/Ksmag/Scale</f>
        <v>-72.456883730947197</v>
      </c>
      <c r="P674" s="9">
        <f>SQRT(EffortOutcomesAG0[[#This Row],[Kpy''i]]^2+EffortOutcomesAG0[[#This Row],[KPy''j]]^2+EffortOutcomesAG0[[#This Row],[KPy''k]]^2)/KTmag/Scale</f>
        <v>17.37814719698277</v>
      </c>
      <c r="Q6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4" s="14">
        <v>44872</v>
      </c>
      <c r="U674" s="9" t="s">
        <v>76</v>
      </c>
      <c r="V674" t="s">
        <v>55</v>
      </c>
      <c r="W674" t="s">
        <v>60</v>
      </c>
      <c r="X674">
        <v>0</v>
      </c>
      <c r="Y674">
        <v>0</v>
      </c>
      <c r="Z674">
        <v>0</v>
      </c>
      <c r="AJ674">
        <v>673</v>
      </c>
      <c r="AK674">
        <f>SUBTOTAL(9,EffortOutcomesAG0[[#This Row],[Allocation]:[Iin]])</f>
        <v>0</v>
      </c>
      <c r="AL674" t="str">
        <f>EffortOutcomesAG0[[#This Row],[WARDS]]&amp;EffortOutcomesAG0[[#This Row],[Role]]&amp;EffortOutcomesAG0[[#This Row],[Shifts]]</f>
        <v>OtherCSENIGHT</v>
      </c>
    </row>
    <row r="675" spans="2:38" x14ac:dyDescent="0.25">
      <c r="B675" s="8">
        <f>IF(EffortOutcomesAG0[[#This Row],[Apn]]=0,10,LOG(EffortOutcomesAG0[[#This Row],[Apn]]))</f>
        <v>-0.15231341260909609</v>
      </c>
      <c r="C675" s="8">
        <f>IF(EffortOutcomesAG0[[#This Row],[Ein]]=0,10,LOG(EffortOutcomesAG0[[#This Row],[Ein]]))</f>
        <v>-0.19010926821311014</v>
      </c>
      <c r="D675" s="8">
        <f>IF(EffortOutcomesAG0[[#This Row],[Iin]]=0,10,LOG(EffortOutcomesAG0[[#This Row],[Iin]]))</f>
        <v>0.34242268082220628</v>
      </c>
      <c r="E675" s="8">
        <f>Kx-EffortOutcomesAG0[[#This Row],[Xp]]</f>
        <v>0.15231341260909609</v>
      </c>
      <c r="F675" s="8">
        <f>Ky-EffortOutcomesAG0[[#This Row],[Yp]]</f>
        <v>-0.80989073178688986</v>
      </c>
      <c r="G675" s="8">
        <f>Kz-EffortOutcomesAG0[[#This Row],[Zp]]</f>
        <v>0.65757731917779372</v>
      </c>
      <c r="H675" s="8">
        <f>EffortOutcomesAG0[[#This Row],[Kpy]]*KSc-EffortOutcomesAG0[[#This Row],[KPz]]*KSb</f>
        <v>0.15231341260909614</v>
      </c>
      <c r="I675" s="8">
        <f>-1*(EffortOutcomesAG0[[#This Row],[KPx]]*KSc-EffortOutcomesAG0[[#This Row],[KPz]]*KSa)</f>
        <v>0.15231341260909609</v>
      </c>
      <c r="J675" s="8">
        <f>(EffortOutcomesAG0[[#This Row],[KPx]]*$C$2-EffortOutcomesAG0[[#This Row],[Kpy]]*KSa)</f>
        <v>1.523134126090961</v>
      </c>
      <c r="K675" s="8">
        <f>EffortOutcomesAG0[[#This Row],[Kpy]]*KTc-EffortOutcomesAG0[[#This Row],[KPz]]*KTb</f>
        <v>1.4674680509646836</v>
      </c>
      <c r="L675" s="8">
        <f>-1*(EffortOutcomesAG0[[#This Row],[KPx]]*KTc-EffortOutcomesAG0[[#This Row],[KPz]]*KTa)</f>
        <v>1.4674680509646836</v>
      </c>
      <c r="M675" s="8">
        <f>(EffortOutcomesAG0[[#This Row],[KPx]]*KTb-EffortOutcomesAG0[[#This Row],[Kpy]]*KTa)</f>
        <v>1.4674680509646836</v>
      </c>
      <c r="N675" s="8">
        <f>-EffortOutcomesAG0[[#This Row],[Xp]]*a+EffortOutcomesAG0[[#This Row],[Yp]]*b+EffortOutcomesAG0[[#This Row],[Zp]]*c_</f>
        <v>0.30462682521819229</v>
      </c>
      <c r="O675">
        <f>-IF(EffortOutcomesAG0[[#This Row],[Column2]]&gt;0,1,-1)*SQRT(EffortOutcomesAG0[[#This Row],[KPx''i]]^2+EffortOutcomesAG0[[#This Row],[KPx''j]]^2+EffortOutcomesAG0[[#This Row],[KPx''k]]^2)/Ksmag/Scale</f>
        <v>-1.0877353348549759</v>
      </c>
      <c r="P675" s="9">
        <f>SQRT(EffortOutcomesAG0[[#This Row],[Kpy''i]]^2+EffortOutcomesAG0[[#This Row],[KPy''j]]^2+EffortOutcomesAG0[[#This Row],[KPy''k]]^2)/KTmag/Scale</f>
        <v>1.0376566100117339</v>
      </c>
      <c r="Q6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1.0376566100117339</v>
      </c>
      <c r="T675" s="14">
        <v>44872</v>
      </c>
      <c r="U675" s="9" t="s">
        <v>58</v>
      </c>
      <c r="V675" t="s">
        <v>55</v>
      </c>
      <c r="W675" t="s">
        <v>60</v>
      </c>
      <c r="X675">
        <v>0.9375</v>
      </c>
      <c r="Y675">
        <v>2.0625</v>
      </c>
      <c r="Z675">
        <v>1.4523809523809526</v>
      </c>
      <c r="AA675">
        <v>0.70418470418470425</v>
      </c>
      <c r="AB675">
        <v>1.0562770562770565</v>
      </c>
      <c r="AC675">
        <v>0.45454545454545453</v>
      </c>
      <c r="AD675">
        <v>0.94672131147540972</v>
      </c>
      <c r="AE675">
        <v>1.4200819672131146</v>
      </c>
      <c r="AF675">
        <v>0.64549180327868849</v>
      </c>
      <c r="AG675">
        <v>1.5492063492063497</v>
      </c>
      <c r="AH675">
        <v>2.323809523809524</v>
      </c>
      <c r="AI675">
        <v>2.2000000000000002</v>
      </c>
      <c r="AJ675">
        <v>674</v>
      </c>
      <c r="AK675">
        <f>SUBTOTAL(9,EffortOutcomesAG0[[#This Row],[Allocation]:[Iin]])</f>
        <v>15.752699122371254</v>
      </c>
      <c r="AL675" t="str">
        <f>EffortOutcomesAG0[[#This Row],[WARDS]]&amp;EffortOutcomesAG0[[#This Row],[Role]]&amp;EffortOutcomesAG0[[#This Row],[Shifts]]</f>
        <v>WARACSENIGHT</v>
      </c>
    </row>
    <row r="676" spans="2:38" x14ac:dyDescent="0.25">
      <c r="B676" s="8">
        <f>IF(EffortOutcomesAG0[[#This Row],[Apn]]=0,10,LOG(EffortOutcomesAG0[[#This Row],[Apn]]))</f>
        <v>-0.19010197349849586</v>
      </c>
      <c r="C676" s="8">
        <f>IF(EffortOutcomesAG0[[#This Row],[Ein]]=0,10,LOG(EffortOutcomesAG0[[#This Row],[Ein]]))</f>
        <v>0.19010197349849586</v>
      </c>
      <c r="D676" s="8">
        <f>IF(EffortOutcomesAG0[[#This Row],[Iin]]=0,10,LOG(EffortOutcomesAG0[[#This Row],[Iin]]))</f>
        <v>0</v>
      </c>
      <c r="E676" s="8">
        <f>Kx-EffortOutcomesAG0[[#This Row],[Xp]]</f>
        <v>0.19010197349849586</v>
      </c>
      <c r="F676" s="8">
        <f>Ky-EffortOutcomesAG0[[#This Row],[Yp]]</f>
        <v>-1.1901019734984959</v>
      </c>
      <c r="G676" s="8">
        <f>Kz-EffortOutcomesAG0[[#This Row],[Zp]]</f>
        <v>1</v>
      </c>
      <c r="H676" s="8">
        <f>EffortOutcomesAG0[[#This Row],[Kpy]]*KSc-EffortOutcomesAG0[[#This Row],[KPz]]*KSb</f>
        <v>0.19010197349849589</v>
      </c>
      <c r="I676" s="8">
        <f>-1*(EffortOutcomesAG0[[#This Row],[KPx]]*KSc-EffortOutcomesAG0[[#This Row],[KPz]]*KSa)</f>
        <v>0.19010197349849586</v>
      </c>
      <c r="J676" s="8">
        <f>(EffortOutcomesAG0[[#This Row],[KPx]]*$C$2-EffortOutcomesAG0[[#This Row],[Kpy]]*KSa)</f>
        <v>1.9010197349849587</v>
      </c>
      <c r="K676" s="8">
        <f>EffortOutcomesAG0[[#This Row],[Kpy]]*KTc-EffortOutcomesAG0[[#This Row],[KPz]]*KTb</f>
        <v>2.1901019734984959</v>
      </c>
      <c r="L676" s="8">
        <f>-1*(EffortOutcomesAG0[[#This Row],[KPx]]*KTc-EffortOutcomesAG0[[#This Row],[KPz]]*KTa)</f>
        <v>2.1901019734984959</v>
      </c>
      <c r="M676" s="8">
        <f>(EffortOutcomesAG0[[#This Row],[KPx]]*KTb-EffortOutcomesAG0[[#This Row],[Kpy]]*KTa)</f>
        <v>2.1901019734984959</v>
      </c>
      <c r="N676" s="8">
        <f>-EffortOutcomesAG0[[#This Row],[Xp]]*a+EffortOutcomesAG0[[#This Row],[Yp]]*b+EffortOutcomesAG0[[#This Row],[Zp]]*c_</f>
        <v>0.38020394699699173</v>
      </c>
      <c r="O676">
        <f>-IF(EffortOutcomesAG0[[#This Row],[Column2]]&gt;0,1,-1)*SQRT(EffortOutcomesAG0[[#This Row],[KPx''i]]^2+EffortOutcomesAG0[[#This Row],[KPx''j]]^2+EffortOutcomesAG0[[#This Row],[KPx''k]]^2)/Ksmag/Scale</f>
        <v>-1.3575996378642579</v>
      </c>
      <c r="P676" s="9">
        <f>SQRT(EffortOutcomesAG0[[#This Row],[Kpy''i]]^2+EffortOutcomesAG0[[#This Row],[KPy''j]]^2+EffortOutcomesAG0[[#This Row],[KPy''k]]^2)/KTmag/Scale</f>
        <v>1.548635956950827</v>
      </c>
      <c r="Q6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676" s="14">
        <v>44872</v>
      </c>
      <c r="U676" s="9" t="s">
        <v>54</v>
      </c>
      <c r="V676" t="s">
        <v>55</v>
      </c>
      <c r="W676" t="s">
        <v>60</v>
      </c>
      <c r="X676">
        <v>1.125</v>
      </c>
      <c r="Y676">
        <v>1.125</v>
      </c>
      <c r="Z676">
        <v>0.72619047619047628</v>
      </c>
      <c r="AA676">
        <v>0.64550264550264558</v>
      </c>
      <c r="AB676">
        <v>0.96825396825396837</v>
      </c>
      <c r="AC676">
        <v>1</v>
      </c>
      <c r="AD676">
        <v>1.0327868852459015</v>
      </c>
      <c r="AE676">
        <v>1.5491803278688523</v>
      </c>
      <c r="AF676">
        <v>1.5491803278688523</v>
      </c>
      <c r="AG676">
        <v>0.64550264550264558</v>
      </c>
      <c r="AH676">
        <v>0.96825396825396837</v>
      </c>
      <c r="AI676">
        <v>1</v>
      </c>
      <c r="AJ676">
        <v>675</v>
      </c>
      <c r="AK676">
        <f>SUBTOTAL(9,EffortOutcomesAG0[[#This Row],[Allocation]:[Iin]])</f>
        <v>12.334851244687309</v>
      </c>
      <c r="AL676" t="str">
        <f>EffortOutcomesAG0[[#This Row],[WARDS]]&amp;EffortOutcomesAG0[[#This Row],[Role]]&amp;EffortOutcomesAG0[[#This Row],[Shifts]]</f>
        <v>BANKCSENIGHT</v>
      </c>
    </row>
    <row r="677" spans="2:38" x14ac:dyDescent="0.25">
      <c r="B677" s="8">
        <f>IF(EffortOutcomesAG0[[#This Row],[Apn]]=0,10,LOG(EffortOutcomesAG0[[#This Row],[Apn]]))</f>
        <v>-0.15231341260909609</v>
      </c>
      <c r="C677" s="8">
        <f>IF(EffortOutcomesAG0[[#This Row],[Ein]]=0,10,LOG(EffortOutcomesAG0[[#This Row],[Ein]]))</f>
        <v>0.15231341260909609</v>
      </c>
      <c r="D677" s="8">
        <f>IF(EffortOutcomesAG0[[#This Row],[Iin]]=0,10,LOG(EffortOutcomesAG0[[#This Row],[Iin]]))</f>
        <v>0</v>
      </c>
      <c r="E677" s="8">
        <f>Kx-EffortOutcomesAG0[[#This Row],[Xp]]</f>
        <v>0.15231341260909609</v>
      </c>
      <c r="F677" s="8">
        <f>Ky-EffortOutcomesAG0[[#This Row],[Yp]]</f>
        <v>-1.1523134126090961</v>
      </c>
      <c r="G677" s="8">
        <f>Kz-EffortOutcomesAG0[[#This Row],[Zp]]</f>
        <v>1</v>
      </c>
      <c r="H677" s="8">
        <f>EffortOutcomesAG0[[#This Row],[Kpy]]*KSc-EffortOutcomesAG0[[#This Row],[KPz]]*KSb</f>
        <v>0.15231341260909614</v>
      </c>
      <c r="I677" s="8">
        <f>-1*(EffortOutcomesAG0[[#This Row],[KPx]]*KSc-EffortOutcomesAG0[[#This Row],[KPz]]*KSa)</f>
        <v>0.15231341260909609</v>
      </c>
      <c r="J677" s="8">
        <f>(EffortOutcomesAG0[[#This Row],[KPx]]*$C$2-EffortOutcomesAG0[[#This Row],[Kpy]]*KSa)</f>
        <v>1.523134126090961</v>
      </c>
      <c r="K677" s="8">
        <f>EffortOutcomesAG0[[#This Row],[Kpy]]*KTc-EffortOutcomesAG0[[#This Row],[KPz]]*KTb</f>
        <v>2.1523134126090961</v>
      </c>
      <c r="L677" s="8">
        <f>-1*(EffortOutcomesAG0[[#This Row],[KPx]]*KTc-EffortOutcomesAG0[[#This Row],[KPz]]*KTa)</f>
        <v>2.1523134126090961</v>
      </c>
      <c r="M677" s="8">
        <f>(EffortOutcomesAG0[[#This Row],[KPx]]*KTb-EffortOutcomesAG0[[#This Row],[Kpy]]*KTa)</f>
        <v>2.1523134126090961</v>
      </c>
      <c r="N677" s="8">
        <f>-EffortOutcomesAG0[[#This Row],[Xp]]*a+EffortOutcomesAG0[[#This Row],[Yp]]*b+EffortOutcomesAG0[[#This Row],[Zp]]*c_</f>
        <v>0.30462682521819218</v>
      </c>
      <c r="O677">
        <f>-IF(EffortOutcomesAG0[[#This Row],[Column2]]&gt;0,1,-1)*SQRT(EffortOutcomesAG0[[#This Row],[KPx''i]]^2+EffortOutcomesAG0[[#This Row],[KPx''j]]^2+EffortOutcomesAG0[[#This Row],[KPx''k]]^2)/Ksmag/Scale</f>
        <v>-1.0877353348549759</v>
      </c>
      <c r="P677" s="9">
        <f>SQRT(EffortOutcomesAG0[[#This Row],[Kpy''i]]^2+EffortOutcomesAG0[[#This Row],[KPy''j]]^2+EffortOutcomesAG0[[#This Row],[KPy''k]]^2)/KTmag/Scale</f>
        <v>1.5219154092946516</v>
      </c>
      <c r="Q6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677" s="14">
        <v>44872</v>
      </c>
      <c r="U677" s="9" t="s">
        <v>57</v>
      </c>
      <c r="V677" t="s">
        <v>55</v>
      </c>
      <c r="W677" t="s">
        <v>60</v>
      </c>
      <c r="X677">
        <v>2.0625</v>
      </c>
      <c r="Y677">
        <v>2.0625</v>
      </c>
      <c r="Z677">
        <v>1.4523809523809526</v>
      </c>
      <c r="AA677">
        <v>0.70418470418470425</v>
      </c>
      <c r="AB677">
        <v>1.0562770562770565</v>
      </c>
      <c r="AC677">
        <v>1</v>
      </c>
      <c r="AD677">
        <v>0.94672131147540972</v>
      </c>
      <c r="AE677">
        <v>1.4200819672131146</v>
      </c>
      <c r="AF677">
        <v>1.4200819672131146</v>
      </c>
      <c r="AG677">
        <v>0.70418470418470425</v>
      </c>
      <c r="AH677">
        <v>1.0562770562770565</v>
      </c>
      <c r="AI677">
        <v>1</v>
      </c>
      <c r="AJ677">
        <v>676</v>
      </c>
      <c r="AK677">
        <f>SUBTOTAL(9,EffortOutcomesAG0[[#This Row],[Allocation]:[Iin]])</f>
        <v>14.885189719206114</v>
      </c>
      <c r="AL677" t="str">
        <f>EffortOutcomesAG0[[#This Row],[WARDS]]&amp;EffortOutcomesAG0[[#This Row],[Role]]&amp;EffortOutcomesAG0[[#This Row],[Shifts]]</f>
        <v>WATTCSENIGHT</v>
      </c>
    </row>
    <row r="678" spans="2:38" x14ac:dyDescent="0.25">
      <c r="B678" s="8">
        <f>IF(EffortOutcomesAG0[[#This Row],[Apn]]=0,10,LOG(EffortOutcomesAG0[[#This Row],[Apn]]))</f>
        <v>-4.6663650630174129E-2</v>
      </c>
      <c r="C678" s="8">
        <f>IF(EffortOutcomesAG0[[#This Row],[Ein]]=0,10,LOG(EffortOutcomesAG0[[#This Row],[Ein]]))</f>
        <v>4.6663650630174122E-2</v>
      </c>
      <c r="D678" s="8">
        <f>IF(EffortOutcomesAG0[[#This Row],[Iin]]=0,10,LOG(EffortOutcomesAG0[[#This Row],[Iin]]))</f>
        <v>0</v>
      </c>
      <c r="E678" s="8">
        <f>Kx-EffortOutcomesAG0[[#This Row],[Xp]]</f>
        <v>4.6663650630174129E-2</v>
      </c>
      <c r="F678" s="8">
        <f>Ky-EffortOutcomesAG0[[#This Row],[Yp]]</f>
        <v>-1.0466636506301741</v>
      </c>
      <c r="G678" s="8">
        <f>Kz-EffortOutcomesAG0[[#This Row],[Zp]]</f>
        <v>1</v>
      </c>
      <c r="H678" s="8">
        <f>EffortOutcomesAG0[[#This Row],[Kpy]]*KSc-EffortOutcomesAG0[[#This Row],[KPz]]*KSb</f>
        <v>4.6663650630174081E-2</v>
      </c>
      <c r="I678" s="8">
        <f>-1*(EffortOutcomesAG0[[#This Row],[KPx]]*KSc-EffortOutcomesAG0[[#This Row],[KPz]]*KSa)</f>
        <v>4.6663650630174129E-2</v>
      </c>
      <c r="J678" s="8">
        <f>(EffortOutcomesAG0[[#This Row],[KPx]]*$C$2-EffortOutcomesAG0[[#This Row],[Kpy]]*KSa)</f>
        <v>0.46663650630174131</v>
      </c>
      <c r="K678" s="8">
        <f>EffortOutcomesAG0[[#This Row],[Kpy]]*KTc-EffortOutcomesAG0[[#This Row],[KPz]]*KTb</f>
        <v>2.0466636506301743</v>
      </c>
      <c r="L678" s="8">
        <f>-1*(EffortOutcomesAG0[[#This Row],[KPx]]*KTc-EffortOutcomesAG0[[#This Row],[KPz]]*KTa)</f>
        <v>2.0466636506301743</v>
      </c>
      <c r="M678" s="8">
        <f>(EffortOutcomesAG0[[#This Row],[KPx]]*KTb-EffortOutcomesAG0[[#This Row],[Kpy]]*KTa)</f>
        <v>2.0466636506301739</v>
      </c>
      <c r="N678" s="8">
        <f>-EffortOutcomesAG0[[#This Row],[Xp]]*a+EffortOutcomesAG0[[#This Row],[Yp]]*b+EffortOutcomesAG0[[#This Row],[Zp]]*c_</f>
        <v>9.3327301260348244E-2</v>
      </c>
      <c r="O678">
        <f>-IF(EffortOutcomesAG0[[#This Row],[Column2]]&gt;0,1,-1)*SQRT(EffortOutcomesAG0[[#This Row],[KPx''i]]^2+EffortOutcomesAG0[[#This Row],[KPx''j]]^2+EffortOutcomesAG0[[#This Row],[KPx''k]]^2)/Ksmag/Scale</f>
        <v>-0.333245121189917</v>
      </c>
      <c r="P678" s="9">
        <f>SQRT(EffortOutcomesAG0[[#This Row],[Kpy''i]]^2+EffortOutcomesAG0[[#This Row],[KPy''j]]^2+EffortOutcomesAG0[[#This Row],[KPy''k]]^2)/KTmag/Scale</f>
        <v>1.4472097461686111</v>
      </c>
      <c r="Q6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78" s="14">
        <v>44873</v>
      </c>
      <c r="U678" s="9" t="s">
        <v>57</v>
      </c>
      <c r="V678" t="s">
        <v>55</v>
      </c>
      <c r="W678" t="s">
        <v>60</v>
      </c>
      <c r="X678">
        <v>2.0625</v>
      </c>
      <c r="Y678">
        <v>2.0625</v>
      </c>
      <c r="Z678">
        <v>1.8523809523809529</v>
      </c>
      <c r="AA678">
        <v>0.89812409812409832</v>
      </c>
      <c r="AB678">
        <v>1.3471861471861473</v>
      </c>
      <c r="AC678">
        <v>1</v>
      </c>
      <c r="AD678">
        <v>0.74228791773778913</v>
      </c>
      <c r="AE678">
        <v>1.1134318766066835</v>
      </c>
      <c r="AF678">
        <v>1.1134318766066835</v>
      </c>
      <c r="AG678">
        <v>0.89812409812409821</v>
      </c>
      <c r="AH678">
        <v>1.3471861471861473</v>
      </c>
      <c r="AI678">
        <v>1</v>
      </c>
      <c r="AJ678">
        <v>677</v>
      </c>
      <c r="AK678">
        <f>SUBTOTAL(9,EffortOutcomesAG0[[#This Row],[Allocation]:[Iin]])</f>
        <v>15.437153113952599</v>
      </c>
      <c r="AL678" t="str">
        <f>EffortOutcomesAG0[[#This Row],[WARDS]]&amp;EffortOutcomesAG0[[#This Row],[Role]]&amp;EffortOutcomesAG0[[#This Row],[Shifts]]</f>
        <v>WATTCSENIGHT</v>
      </c>
    </row>
    <row r="679" spans="2:38" x14ac:dyDescent="0.25">
      <c r="B679" s="8">
        <f>IF(EffortOutcomesAG0[[#This Row],[Apn]]=0,10,LOG(EffortOutcomesAG0[[#This Row],[Apn]]))</f>
        <v>-4.6663650630174129E-2</v>
      </c>
      <c r="C679" s="8">
        <f>IF(EffortOutcomesAG0[[#This Row],[Ein]]=0,10,LOG(EffortOutcomesAG0[[#This Row],[Ein]]))</f>
        <v>4.6663650630174122E-2</v>
      </c>
      <c r="D679" s="8">
        <f>IF(EffortOutcomesAG0[[#This Row],[Iin]]=0,10,LOG(EffortOutcomesAG0[[#This Row],[Iin]]))</f>
        <v>0</v>
      </c>
      <c r="E679" s="8">
        <f>Kx-EffortOutcomesAG0[[#This Row],[Xp]]</f>
        <v>4.6663650630174129E-2</v>
      </c>
      <c r="F679" s="8">
        <f>Ky-EffortOutcomesAG0[[#This Row],[Yp]]</f>
        <v>-1.0466636506301741</v>
      </c>
      <c r="G679" s="8">
        <f>Kz-EffortOutcomesAG0[[#This Row],[Zp]]</f>
        <v>1</v>
      </c>
      <c r="H679" s="8">
        <f>EffortOutcomesAG0[[#This Row],[Kpy]]*KSc-EffortOutcomesAG0[[#This Row],[KPz]]*KSb</f>
        <v>4.6663650630174081E-2</v>
      </c>
      <c r="I679" s="8">
        <f>-1*(EffortOutcomesAG0[[#This Row],[KPx]]*KSc-EffortOutcomesAG0[[#This Row],[KPz]]*KSa)</f>
        <v>4.6663650630174129E-2</v>
      </c>
      <c r="J679" s="8">
        <f>(EffortOutcomesAG0[[#This Row],[KPx]]*$C$2-EffortOutcomesAG0[[#This Row],[Kpy]]*KSa)</f>
        <v>0.46663650630174131</v>
      </c>
      <c r="K679" s="8">
        <f>EffortOutcomesAG0[[#This Row],[Kpy]]*KTc-EffortOutcomesAG0[[#This Row],[KPz]]*KTb</f>
        <v>2.0466636506301743</v>
      </c>
      <c r="L679" s="8">
        <f>-1*(EffortOutcomesAG0[[#This Row],[KPx]]*KTc-EffortOutcomesAG0[[#This Row],[KPz]]*KTa)</f>
        <v>2.0466636506301743</v>
      </c>
      <c r="M679" s="8">
        <f>(EffortOutcomesAG0[[#This Row],[KPx]]*KTb-EffortOutcomesAG0[[#This Row],[Kpy]]*KTa)</f>
        <v>2.0466636506301739</v>
      </c>
      <c r="N679" s="8">
        <f>-EffortOutcomesAG0[[#This Row],[Xp]]*a+EffortOutcomesAG0[[#This Row],[Yp]]*b+EffortOutcomesAG0[[#This Row],[Zp]]*c_</f>
        <v>9.3327301260348244E-2</v>
      </c>
      <c r="O679">
        <f>-IF(EffortOutcomesAG0[[#This Row],[Column2]]&gt;0,1,-1)*SQRT(EffortOutcomesAG0[[#This Row],[KPx''i]]^2+EffortOutcomesAG0[[#This Row],[KPx''j]]^2+EffortOutcomesAG0[[#This Row],[KPx''k]]^2)/Ksmag/Scale</f>
        <v>-0.333245121189917</v>
      </c>
      <c r="P679" s="9">
        <f>SQRT(EffortOutcomesAG0[[#This Row],[Kpy''i]]^2+EffortOutcomesAG0[[#This Row],[KPy''j]]^2+EffortOutcomesAG0[[#This Row],[KPy''k]]^2)/KTmag/Scale</f>
        <v>1.4472097461686111</v>
      </c>
      <c r="Q6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79" s="14">
        <v>44873</v>
      </c>
      <c r="U679" s="9" t="s">
        <v>58</v>
      </c>
      <c r="V679" t="s">
        <v>55</v>
      </c>
      <c r="W679" t="s">
        <v>60</v>
      </c>
      <c r="X679">
        <v>2.0625</v>
      </c>
      <c r="Y679">
        <v>2.0625</v>
      </c>
      <c r="Z679">
        <v>1.8523809523809529</v>
      </c>
      <c r="AA679">
        <v>0.89812409812409832</v>
      </c>
      <c r="AB679">
        <v>1.3471861471861473</v>
      </c>
      <c r="AC679">
        <v>1</v>
      </c>
      <c r="AD679">
        <v>0.74228791773778913</v>
      </c>
      <c r="AE679">
        <v>1.1134318766066835</v>
      </c>
      <c r="AF679">
        <v>1.1134318766066835</v>
      </c>
      <c r="AG679">
        <v>0.89812409812409821</v>
      </c>
      <c r="AH679">
        <v>1.3471861471861473</v>
      </c>
      <c r="AI679">
        <v>1</v>
      </c>
      <c r="AJ679">
        <v>678</v>
      </c>
      <c r="AK679">
        <f>SUBTOTAL(9,EffortOutcomesAG0[[#This Row],[Allocation]:[Iin]])</f>
        <v>15.437153113952599</v>
      </c>
      <c r="AL679" t="str">
        <f>EffortOutcomesAG0[[#This Row],[WARDS]]&amp;EffortOutcomesAG0[[#This Row],[Role]]&amp;EffortOutcomesAG0[[#This Row],[Shifts]]</f>
        <v>WARACSENIGHT</v>
      </c>
    </row>
    <row r="680" spans="2:38" x14ac:dyDescent="0.25">
      <c r="B680" s="8">
        <f>IF(EffortOutcomesAG0[[#This Row],[Apn]]=0,10,LOG(EffortOutcomesAG0[[#This Row],[Apn]]))</f>
        <v>10</v>
      </c>
      <c r="C680" s="8">
        <f>IF(EffortOutcomesAG0[[#This Row],[Ein]]=0,10,LOG(EffortOutcomesAG0[[#This Row],[Ein]]))</f>
        <v>10</v>
      </c>
      <c r="D680" s="8">
        <f>IF(EffortOutcomesAG0[[#This Row],[Iin]]=0,10,LOG(EffortOutcomesAG0[[#This Row],[Iin]]))</f>
        <v>10</v>
      </c>
      <c r="E680" s="8">
        <f>Kx-EffortOutcomesAG0[[#This Row],[Xp]]</f>
        <v>-10</v>
      </c>
      <c r="F680" s="8">
        <f>Ky-EffortOutcomesAG0[[#This Row],[Yp]]</f>
        <v>-11</v>
      </c>
      <c r="G680" s="8">
        <f>Kz-EffortOutcomesAG0[[#This Row],[Zp]]</f>
        <v>-9</v>
      </c>
      <c r="H680" s="8">
        <f>EffortOutcomesAG0[[#This Row],[Kpy]]*KSc-EffortOutcomesAG0[[#This Row],[KPz]]*KSb</f>
        <v>20</v>
      </c>
      <c r="I680" s="8">
        <f>-1*(EffortOutcomesAG0[[#This Row],[KPx]]*KSc-EffortOutcomesAG0[[#This Row],[KPz]]*KSa)</f>
        <v>-10</v>
      </c>
      <c r="J680" s="8">
        <f>(EffortOutcomesAG0[[#This Row],[KPx]]*$C$2-EffortOutcomesAG0[[#This Row],[Kpy]]*KSa)</f>
        <v>-100</v>
      </c>
      <c r="K680" s="8">
        <f>EffortOutcomesAG0[[#This Row],[Kpy]]*KTc-EffortOutcomesAG0[[#This Row],[KPz]]*KTb</f>
        <v>2</v>
      </c>
      <c r="L680" s="8">
        <f>-1*(EffortOutcomesAG0[[#This Row],[KPx]]*KTc-EffortOutcomesAG0[[#This Row],[KPz]]*KTa)</f>
        <v>-28</v>
      </c>
      <c r="M680" s="8">
        <f>(EffortOutcomesAG0[[#This Row],[KPx]]*KTb-EffortOutcomesAG0[[#This Row],[Kpy]]*KTa)</f>
        <v>32</v>
      </c>
      <c r="N680" s="8">
        <f>-EffortOutcomesAG0[[#This Row],[Xp]]*a+EffortOutcomesAG0[[#This Row],[Yp]]*b+EffortOutcomesAG0[[#This Row],[Zp]]*c_</f>
        <v>40</v>
      </c>
      <c r="O680">
        <f>-IF(EffortOutcomesAG0[[#This Row],[Column2]]&gt;0,1,-1)*SQRT(EffortOutcomesAG0[[#This Row],[KPx''i]]^2+EffortOutcomesAG0[[#This Row],[KPx''j]]^2+EffortOutcomesAG0[[#This Row],[KPx''k]]^2)/Ksmag/Scale</f>
        <v>-72.456883730947197</v>
      </c>
      <c r="P680" s="9">
        <f>SQRT(EffortOutcomesAG0[[#This Row],[Kpy''i]]^2+EffortOutcomesAG0[[#This Row],[KPy''j]]^2+EffortOutcomesAG0[[#This Row],[KPy''k]]^2)/KTmag/Scale</f>
        <v>17.37814719698277</v>
      </c>
      <c r="Q6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0" s="14">
        <v>44873</v>
      </c>
      <c r="U680" s="9" t="s">
        <v>76</v>
      </c>
      <c r="V680" t="s">
        <v>55</v>
      </c>
      <c r="W680" t="s">
        <v>60</v>
      </c>
      <c r="X680">
        <v>0</v>
      </c>
      <c r="Y680">
        <v>0</v>
      </c>
      <c r="Z680">
        <v>0</v>
      </c>
      <c r="AJ680">
        <v>679</v>
      </c>
      <c r="AK680">
        <f>SUBTOTAL(9,EffortOutcomesAG0[[#This Row],[Allocation]:[Iin]])</f>
        <v>0</v>
      </c>
      <c r="AL680" t="str">
        <f>EffortOutcomesAG0[[#This Row],[WARDS]]&amp;EffortOutcomesAG0[[#This Row],[Role]]&amp;EffortOutcomesAG0[[#This Row],[Shifts]]</f>
        <v>OtherCSENIGHT</v>
      </c>
    </row>
    <row r="681" spans="2:38" x14ac:dyDescent="0.25">
      <c r="B681" s="8">
        <f>IF(EffortOutcomesAG0[[#This Row],[Apn]]=0,10,LOG(EffortOutcomesAG0[[#This Row],[Apn]]))</f>
        <v>-8.4452211519573953E-2</v>
      </c>
      <c r="C681" s="8">
        <f>IF(EffortOutcomesAG0[[#This Row],[Ein]]=0,10,LOG(EffortOutcomesAG0[[#This Row],[Ein]]))</f>
        <v>8.4452211519573925E-2</v>
      </c>
      <c r="D681" s="8">
        <f>IF(EffortOutcomesAG0[[#This Row],[Iin]]=0,10,LOG(EffortOutcomesAG0[[#This Row],[Iin]]))</f>
        <v>0</v>
      </c>
      <c r="E681" s="8">
        <f>Kx-EffortOutcomesAG0[[#This Row],[Xp]]</f>
        <v>8.4452211519573953E-2</v>
      </c>
      <c r="F681" s="8">
        <f>Ky-EffortOutcomesAG0[[#This Row],[Yp]]</f>
        <v>-1.0844522115195738</v>
      </c>
      <c r="G681" s="8">
        <f>Kz-EffortOutcomesAG0[[#This Row],[Zp]]</f>
        <v>1</v>
      </c>
      <c r="H681" s="8">
        <f>EffortOutcomesAG0[[#This Row],[Kpy]]*KSc-EffortOutcomesAG0[[#This Row],[KPz]]*KSb</f>
        <v>8.4452211519573828E-2</v>
      </c>
      <c r="I681" s="8">
        <f>-1*(EffortOutcomesAG0[[#This Row],[KPx]]*KSc-EffortOutcomesAG0[[#This Row],[KPz]]*KSa)</f>
        <v>8.4452211519573953E-2</v>
      </c>
      <c r="J681" s="8">
        <f>(EffortOutcomesAG0[[#This Row],[KPx]]*$C$2-EffortOutcomesAG0[[#This Row],[Kpy]]*KSa)</f>
        <v>0.8445221151957395</v>
      </c>
      <c r="K681" s="8">
        <f>EffortOutcomesAG0[[#This Row],[Kpy]]*KTc-EffortOutcomesAG0[[#This Row],[KPz]]*KTb</f>
        <v>2.084452211519574</v>
      </c>
      <c r="L681" s="8">
        <f>-1*(EffortOutcomesAG0[[#This Row],[KPx]]*KTc-EffortOutcomesAG0[[#This Row],[KPz]]*KTa)</f>
        <v>2.084452211519574</v>
      </c>
      <c r="M681" s="8">
        <f>(EffortOutcomesAG0[[#This Row],[KPx]]*KTb-EffortOutcomesAG0[[#This Row],[Kpy]]*KTa)</f>
        <v>2.0844522115195736</v>
      </c>
      <c r="N681" s="8">
        <f>-EffortOutcomesAG0[[#This Row],[Xp]]*a+EffortOutcomesAG0[[#This Row],[Yp]]*b+EffortOutcomesAG0[[#This Row],[Zp]]*c_</f>
        <v>0.16890442303914785</v>
      </c>
      <c r="O681">
        <f>-IF(EffortOutcomesAG0[[#This Row],[Column2]]&gt;0,1,-1)*SQRT(EffortOutcomesAG0[[#This Row],[KPx''i]]^2+EffortOutcomesAG0[[#This Row],[KPx''j]]^2+EffortOutcomesAG0[[#This Row],[KPx''k]]^2)/Ksmag/Scale</f>
        <v>-0.60310942419919922</v>
      </c>
      <c r="P681" s="9">
        <f>SQRT(EffortOutcomesAG0[[#This Row],[Kpy''i]]^2+EffortOutcomesAG0[[#This Row],[KPy''j]]^2+EffortOutcomesAG0[[#This Row],[KPy''k]]^2)/KTmag/Scale</f>
        <v>1.4739302938247865</v>
      </c>
      <c r="Q6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681" s="14">
        <v>44873</v>
      </c>
      <c r="U681" s="9" t="s">
        <v>54</v>
      </c>
      <c r="V681" t="s">
        <v>55</v>
      </c>
      <c r="W681" t="s">
        <v>60</v>
      </c>
      <c r="X681">
        <v>1.125</v>
      </c>
      <c r="Y681">
        <v>1.125</v>
      </c>
      <c r="Z681">
        <v>0.92619047619047634</v>
      </c>
      <c r="AA681">
        <v>0.82328042328042339</v>
      </c>
      <c r="AB681">
        <v>1.234920634920635</v>
      </c>
      <c r="AC681">
        <v>1</v>
      </c>
      <c r="AD681">
        <v>0.80976863753213357</v>
      </c>
      <c r="AE681">
        <v>1.2146529562982002</v>
      </c>
      <c r="AF681">
        <v>1.2146529562982002</v>
      </c>
      <c r="AG681">
        <v>0.82328042328042339</v>
      </c>
      <c r="AH681">
        <v>1.234920634920635</v>
      </c>
      <c r="AI681">
        <v>1</v>
      </c>
      <c r="AJ681">
        <v>680</v>
      </c>
      <c r="AK681">
        <f>SUBTOTAL(9,EffortOutcomesAG0[[#This Row],[Allocation]:[Iin]])</f>
        <v>12.531667142721126</v>
      </c>
      <c r="AL681" t="str">
        <f>EffortOutcomesAG0[[#This Row],[WARDS]]&amp;EffortOutcomesAG0[[#This Row],[Role]]&amp;EffortOutcomesAG0[[#This Row],[Shifts]]</f>
        <v>BANKCSENIGHT</v>
      </c>
    </row>
    <row r="682" spans="2:38" x14ac:dyDescent="0.25">
      <c r="B682" s="8">
        <f>IF(EffortOutcomesAG0[[#This Row],[Apn]]=0,10,LOG(EffortOutcomesAG0[[#This Row],[Apn]]))</f>
        <v>10</v>
      </c>
      <c r="C682" s="8">
        <f>IF(EffortOutcomesAG0[[#This Row],[Ein]]=0,10,LOG(EffortOutcomesAG0[[#This Row],[Ein]]))</f>
        <v>10</v>
      </c>
      <c r="D682" s="8">
        <f>IF(EffortOutcomesAG0[[#This Row],[Iin]]=0,10,LOG(EffortOutcomesAG0[[#This Row],[Iin]]))</f>
        <v>10</v>
      </c>
      <c r="E682" s="8">
        <f>Kx-EffortOutcomesAG0[[#This Row],[Xp]]</f>
        <v>-10</v>
      </c>
      <c r="F682" s="8">
        <f>Ky-EffortOutcomesAG0[[#This Row],[Yp]]</f>
        <v>-11</v>
      </c>
      <c r="G682" s="8">
        <f>Kz-EffortOutcomesAG0[[#This Row],[Zp]]</f>
        <v>-9</v>
      </c>
      <c r="H682" s="8">
        <f>EffortOutcomesAG0[[#This Row],[Kpy]]*KSc-EffortOutcomesAG0[[#This Row],[KPz]]*KSb</f>
        <v>20</v>
      </c>
      <c r="I682" s="8">
        <f>-1*(EffortOutcomesAG0[[#This Row],[KPx]]*KSc-EffortOutcomesAG0[[#This Row],[KPz]]*KSa)</f>
        <v>-10</v>
      </c>
      <c r="J682" s="8">
        <f>(EffortOutcomesAG0[[#This Row],[KPx]]*$C$2-EffortOutcomesAG0[[#This Row],[Kpy]]*KSa)</f>
        <v>-100</v>
      </c>
      <c r="K682" s="8">
        <f>EffortOutcomesAG0[[#This Row],[Kpy]]*KTc-EffortOutcomesAG0[[#This Row],[KPz]]*KTb</f>
        <v>2</v>
      </c>
      <c r="L682" s="8">
        <f>-1*(EffortOutcomesAG0[[#This Row],[KPx]]*KTc-EffortOutcomesAG0[[#This Row],[KPz]]*KTa)</f>
        <v>-28</v>
      </c>
      <c r="M682" s="8">
        <f>(EffortOutcomesAG0[[#This Row],[KPx]]*KTb-EffortOutcomesAG0[[#This Row],[Kpy]]*KTa)</f>
        <v>32</v>
      </c>
      <c r="N682" s="8">
        <f>-EffortOutcomesAG0[[#This Row],[Xp]]*a+EffortOutcomesAG0[[#This Row],[Yp]]*b+EffortOutcomesAG0[[#This Row],[Zp]]*c_</f>
        <v>40</v>
      </c>
      <c r="O682">
        <f>-IF(EffortOutcomesAG0[[#This Row],[Column2]]&gt;0,1,-1)*SQRT(EffortOutcomesAG0[[#This Row],[KPx''i]]^2+EffortOutcomesAG0[[#This Row],[KPx''j]]^2+EffortOutcomesAG0[[#This Row],[KPx''k]]^2)/Ksmag/Scale</f>
        <v>-72.456883730947197</v>
      </c>
      <c r="P682" s="9">
        <f>SQRT(EffortOutcomesAG0[[#This Row],[Kpy''i]]^2+EffortOutcomesAG0[[#This Row],[KPy''j]]^2+EffortOutcomesAG0[[#This Row],[KPy''k]]^2)/KTmag/Scale</f>
        <v>17.37814719698277</v>
      </c>
      <c r="Q6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2" s="14">
        <v>44874</v>
      </c>
      <c r="U682" s="9" t="s">
        <v>76</v>
      </c>
      <c r="V682" t="s">
        <v>55</v>
      </c>
      <c r="W682" t="s">
        <v>60</v>
      </c>
      <c r="X682">
        <v>0</v>
      </c>
      <c r="Y682">
        <v>0</v>
      </c>
      <c r="Z682">
        <v>0</v>
      </c>
      <c r="AJ682">
        <v>681</v>
      </c>
      <c r="AK682">
        <f>SUBTOTAL(9,EffortOutcomesAG0[[#This Row],[Allocation]:[Iin]])</f>
        <v>0</v>
      </c>
      <c r="AL682" t="str">
        <f>EffortOutcomesAG0[[#This Row],[WARDS]]&amp;EffortOutcomesAG0[[#This Row],[Role]]&amp;EffortOutcomesAG0[[#This Row],[Shifts]]</f>
        <v>OtherCSENIGHT</v>
      </c>
    </row>
    <row r="683" spans="2:38" x14ac:dyDescent="0.25">
      <c r="B683" s="8">
        <f>IF(EffortOutcomesAG0[[#This Row],[Apn]]=0,10,LOG(EffortOutcomesAG0[[#This Row],[Apn]]))</f>
        <v>-4.6663650630174129E-2</v>
      </c>
      <c r="C683" s="8">
        <f>IF(EffortOutcomesAG0[[#This Row],[Ein]]=0,10,LOG(EffortOutcomesAG0[[#This Row],[Ein]]))</f>
        <v>-0.21657778414440729</v>
      </c>
      <c r="D683" s="8">
        <f>IF(EffortOutcomesAG0[[#This Row],[Iin]]=0,10,LOG(EffortOutcomesAG0[[#This Row],[Iin]]))</f>
        <v>0.2632414347745814</v>
      </c>
      <c r="E683" s="8">
        <f>Kx-EffortOutcomesAG0[[#This Row],[Xp]]</f>
        <v>4.6663650630174129E-2</v>
      </c>
      <c r="F683" s="8">
        <f>Ky-EffortOutcomesAG0[[#This Row],[Yp]]</f>
        <v>-0.78342221585559269</v>
      </c>
      <c r="G683" s="8">
        <f>Kz-EffortOutcomesAG0[[#This Row],[Zp]]</f>
        <v>0.7367585652254186</v>
      </c>
      <c r="H683" s="8">
        <f>EffortOutcomesAG0[[#This Row],[Kpy]]*KSc-EffortOutcomesAG0[[#This Row],[KPz]]*KSb</f>
        <v>4.6663650630174081E-2</v>
      </c>
      <c r="I683" s="8">
        <f>-1*(EffortOutcomesAG0[[#This Row],[KPx]]*KSc-EffortOutcomesAG0[[#This Row],[KPz]]*KSa)</f>
        <v>4.6663650630174129E-2</v>
      </c>
      <c r="J683" s="8">
        <f>(EffortOutcomesAG0[[#This Row],[KPx]]*$C$2-EffortOutcomesAG0[[#This Row],[Kpy]]*KSa)</f>
        <v>0.46663650630174131</v>
      </c>
      <c r="K683" s="8">
        <f>EffortOutcomesAG0[[#This Row],[Kpy]]*KTc-EffortOutcomesAG0[[#This Row],[KPz]]*KTb</f>
        <v>1.5201807810810113</v>
      </c>
      <c r="L683" s="8">
        <f>-1*(EffortOutcomesAG0[[#This Row],[KPx]]*KTc-EffortOutcomesAG0[[#This Row],[KPz]]*KTa)</f>
        <v>1.5201807810810113</v>
      </c>
      <c r="M683" s="8">
        <f>(EffortOutcomesAG0[[#This Row],[KPx]]*KTb-EffortOutcomesAG0[[#This Row],[Kpy]]*KTa)</f>
        <v>1.5201807810810113</v>
      </c>
      <c r="N683" s="8">
        <f>-EffortOutcomesAG0[[#This Row],[Xp]]*a+EffortOutcomesAG0[[#This Row],[Yp]]*b+EffortOutcomesAG0[[#This Row],[Zp]]*c_</f>
        <v>9.3327301260348217E-2</v>
      </c>
      <c r="O683">
        <f>-IF(EffortOutcomesAG0[[#This Row],[Column2]]&gt;0,1,-1)*SQRT(EffortOutcomesAG0[[#This Row],[KPx''i]]^2+EffortOutcomesAG0[[#This Row],[KPx''j]]^2+EffortOutcomesAG0[[#This Row],[KPx''k]]^2)/Ksmag/Scale</f>
        <v>-0.333245121189917</v>
      </c>
      <c r="P683" s="9">
        <f>SQRT(EffortOutcomesAG0[[#This Row],[Kpy''i]]^2+EffortOutcomesAG0[[#This Row],[KPy''j]]^2+EffortOutcomesAG0[[#This Row],[KPy''k]]^2)/KTmag/Scale</f>
        <v>1.0749301389318457</v>
      </c>
      <c r="Q6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1.0749301389318457</v>
      </c>
      <c r="T683" s="14">
        <v>44874</v>
      </c>
      <c r="U683" s="9" t="s">
        <v>57</v>
      </c>
      <c r="V683" t="s">
        <v>55</v>
      </c>
      <c r="W683" t="s">
        <v>60</v>
      </c>
      <c r="X683">
        <v>1.125</v>
      </c>
      <c r="Y683">
        <v>2.0625</v>
      </c>
      <c r="Z683">
        <v>1.8523809523809529</v>
      </c>
      <c r="AA683">
        <v>0.89812409812409832</v>
      </c>
      <c r="AB683">
        <v>1.3471861471861473</v>
      </c>
      <c r="AC683">
        <v>0.54545454545454541</v>
      </c>
      <c r="AD683">
        <v>0.74228791773778913</v>
      </c>
      <c r="AE683">
        <v>1.1134318766066835</v>
      </c>
      <c r="AF683">
        <v>0.60732647814910012</v>
      </c>
      <c r="AG683">
        <v>1.646560846560847</v>
      </c>
      <c r="AH683">
        <v>2.4698412698412699</v>
      </c>
      <c r="AI683">
        <v>1.8333333333333333</v>
      </c>
      <c r="AJ683">
        <v>682</v>
      </c>
      <c r="AK683">
        <f>SUBTOTAL(9,EffortOutcomesAG0[[#This Row],[Allocation]:[Iin]])</f>
        <v>16.243427465374769</v>
      </c>
      <c r="AL683" t="str">
        <f>EffortOutcomesAG0[[#This Row],[WARDS]]&amp;EffortOutcomesAG0[[#This Row],[Role]]&amp;EffortOutcomesAG0[[#This Row],[Shifts]]</f>
        <v>WATTCSENIGHT</v>
      </c>
    </row>
    <row r="684" spans="2:38" x14ac:dyDescent="0.25">
      <c r="B684" s="8">
        <f>IF(EffortOutcomesAG0[[#This Row],[Apn]]=0,10,LOG(EffortOutcomesAG0[[#This Row],[Apn]]))</f>
        <v>-8.4452211519573953E-2</v>
      </c>
      <c r="C684" s="8">
        <f>IF(EffortOutcomesAG0[[#This Row],[Ein]]=0,10,LOG(EffortOutcomesAG0[[#This Row],[Ein]]))</f>
        <v>10</v>
      </c>
      <c r="D684" s="8">
        <f>IF(EffortOutcomesAG0[[#This Row],[Iin]]=0,10,LOG(EffortOutcomesAG0[[#This Row],[Iin]]))</f>
        <v>10</v>
      </c>
      <c r="E684" s="8">
        <f>Kx-EffortOutcomesAG0[[#This Row],[Xp]]</f>
        <v>8.4452211519573953E-2</v>
      </c>
      <c r="F684" s="8">
        <f>Ky-EffortOutcomesAG0[[#This Row],[Yp]]</f>
        <v>-11</v>
      </c>
      <c r="G684" s="8">
        <f>Kz-EffortOutcomesAG0[[#This Row],[Zp]]</f>
        <v>-9</v>
      </c>
      <c r="H684" s="8">
        <f>EffortOutcomesAG0[[#This Row],[Kpy]]*KSc-EffortOutcomesAG0[[#This Row],[KPz]]*KSb</f>
        <v>20</v>
      </c>
      <c r="I684" s="8">
        <f>-1*(EffortOutcomesAG0[[#This Row],[KPx]]*KSc-EffortOutcomesAG0[[#This Row],[KPz]]*KSa)</f>
        <v>8.4452211519573953E-2</v>
      </c>
      <c r="J684" s="8">
        <f>(EffortOutcomesAG0[[#This Row],[KPx]]*$C$2-EffortOutcomesAG0[[#This Row],[Kpy]]*KSa)</f>
        <v>0.8445221151957395</v>
      </c>
      <c r="K684" s="8">
        <f>EffortOutcomesAG0[[#This Row],[Kpy]]*KTc-EffortOutcomesAG0[[#This Row],[KPz]]*KTb</f>
        <v>2</v>
      </c>
      <c r="L684" s="8">
        <f>-1*(EffortOutcomesAG0[[#This Row],[KPx]]*KTc-EffortOutcomesAG0[[#This Row],[KPz]]*KTa)</f>
        <v>-17.915547788480428</v>
      </c>
      <c r="M684" s="8">
        <f>(EffortOutcomesAG0[[#This Row],[KPx]]*KTb-EffortOutcomesAG0[[#This Row],[Kpy]]*KTa)</f>
        <v>21.915547788480428</v>
      </c>
      <c r="N684" s="8">
        <f>-EffortOutcomesAG0[[#This Row],[Xp]]*a+EffortOutcomesAG0[[#This Row],[Yp]]*b+EffortOutcomesAG0[[#This Row],[Zp]]*c_</f>
        <v>40</v>
      </c>
      <c r="O684">
        <f>-IF(EffortOutcomesAG0[[#This Row],[Column2]]&gt;0,1,-1)*SQRT(EffortOutcomesAG0[[#This Row],[KPx''i]]^2+EffortOutcomesAG0[[#This Row],[KPx''j]]^2+EffortOutcomesAG0[[#This Row],[KPx''k]]^2)/Ksmag/Scale</f>
        <v>-14.154864001096675</v>
      </c>
      <c r="P684" s="9">
        <f>SQRT(EffortOutcomesAG0[[#This Row],[Kpy''i]]^2+EffortOutcomesAG0[[#This Row],[KPy''j]]^2+EffortOutcomesAG0[[#This Row],[KPy''k]]^2)/KTmag/Scale</f>
        <v>11.584890212618156</v>
      </c>
      <c r="Q6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4" s="14">
        <v>44874</v>
      </c>
      <c r="U684" s="9" t="s">
        <v>54</v>
      </c>
      <c r="V684" t="s">
        <v>55</v>
      </c>
      <c r="W684" t="s">
        <v>60</v>
      </c>
      <c r="X684">
        <v>0</v>
      </c>
      <c r="Y684">
        <v>1.125</v>
      </c>
      <c r="Z684">
        <v>0.92619047619047634</v>
      </c>
      <c r="AA684">
        <v>0.82328042328042339</v>
      </c>
      <c r="AB684">
        <v>1.234920634920635</v>
      </c>
      <c r="AC684">
        <v>0</v>
      </c>
      <c r="AD684">
        <v>0.80976863753213357</v>
      </c>
      <c r="AE684">
        <v>1.2146529562982002</v>
      </c>
      <c r="AF684">
        <v>0</v>
      </c>
      <c r="AJ684">
        <v>683</v>
      </c>
      <c r="AK684">
        <f>SUBTOTAL(9,EffortOutcomesAG0[[#This Row],[Allocation]:[Iin]])</f>
        <v>6.1338131282218686</v>
      </c>
      <c r="AL684" t="str">
        <f>EffortOutcomesAG0[[#This Row],[WARDS]]&amp;EffortOutcomesAG0[[#This Row],[Role]]&amp;EffortOutcomesAG0[[#This Row],[Shifts]]</f>
        <v>BANKCSENIGHT</v>
      </c>
    </row>
    <row r="685" spans="2:38" x14ac:dyDescent="0.25">
      <c r="B685" s="8">
        <f>IF(EffortOutcomesAG0[[#This Row],[Apn]]=0,10,LOG(EffortOutcomesAG0[[#This Row],[Apn]]))</f>
        <v>-4.6663650630174129E-2</v>
      </c>
      <c r="C685" s="8">
        <f>IF(EffortOutcomesAG0[[#This Row],[Ein]]=0,10,LOG(EffortOutcomesAG0[[#This Row],[Ein]]))</f>
        <v>4.6663650630174122E-2</v>
      </c>
      <c r="D685" s="8">
        <f>IF(EffortOutcomesAG0[[#This Row],[Iin]]=0,10,LOG(EffortOutcomesAG0[[#This Row],[Iin]]))</f>
        <v>0</v>
      </c>
      <c r="E685" s="8">
        <f>Kx-EffortOutcomesAG0[[#This Row],[Xp]]</f>
        <v>4.6663650630174129E-2</v>
      </c>
      <c r="F685" s="8">
        <f>Ky-EffortOutcomesAG0[[#This Row],[Yp]]</f>
        <v>-1.0466636506301741</v>
      </c>
      <c r="G685" s="8">
        <f>Kz-EffortOutcomesAG0[[#This Row],[Zp]]</f>
        <v>1</v>
      </c>
      <c r="H685" s="8">
        <f>EffortOutcomesAG0[[#This Row],[Kpy]]*KSc-EffortOutcomesAG0[[#This Row],[KPz]]*KSb</f>
        <v>4.6663650630174081E-2</v>
      </c>
      <c r="I685" s="8">
        <f>-1*(EffortOutcomesAG0[[#This Row],[KPx]]*KSc-EffortOutcomesAG0[[#This Row],[KPz]]*KSa)</f>
        <v>4.6663650630174129E-2</v>
      </c>
      <c r="J685" s="8">
        <f>(EffortOutcomesAG0[[#This Row],[KPx]]*$C$2-EffortOutcomesAG0[[#This Row],[Kpy]]*KSa)</f>
        <v>0.46663650630174131</v>
      </c>
      <c r="K685" s="8">
        <f>EffortOutcomesAG0[[#This Row],[Kpy]]*KTc-EffortOutcomesAG0[[#This Row],[KPz]]*KTb</f>
        <v>2.0466636506301743</v>
      </c>
      <c r="L685" s="8">
        <f>-1*(EffortOutcomesAG0[[#This Row],[KPx]]*KTc-EffortOutcomesAG0[[#This Row],[KPz]]*KTa)</f>
        <v>2.0466636506301743</v>
      </c>
      <c r="M685" s="8">
        <f>(EffortOutcomesAG0[[#This Row],[KPx]]*KTb-EffortOutcomesAG0[[#This Row],[Kpy]]*KTa)</f>
        <v>2.0466636506301739</v>
      </c>
      <c r="N685" s="8">
        <f>-EffortOutcomesAG0[[#This Row],[Xp]]*a+EffortOutcomesAG0[[#This Row],[Yp]]*b+EffortOutcomesAG0[[#This Row],[Zp]]*c_</f>
        <v>9.3327301260348244E-2</v>
      </c>
      <c r="O685">
        <f>-IF(EffortOutcomesAG0[[#This Row],[Column2]]&gt;0,1,-1)*SQRT(EffortOutcomesAG0[[#This Row],[KPx''i]]^2+EffortOutcomesAG0[[#This Row],[KPx''j]]^2+EffortOutcomesAG0[[#This Row],[KPx''k]]^2)/Ksmag/Scale</f>
        <v>-0.333245121189917</v>
      </c>
      <c r="P685" s="9">
        <f>SQRT(EffortOutcomesAG0[[#This Row],[Kpy''i]]^2+EffortOutcomesAG0[[#This Row],[KPy''j]]^2+EffortOutcomesAG0[[#This Row],[KPy''k]]^2)/KTmag/Scale</f>
        <v>1.4472097461686111</v>
      </c>
      <c r="Q6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85" s="14">
        <v>44874</v>
      </c>
      <c r="U685" s="9" t="s">
        <v>58</v>
      </c>
      <c r="V685" t="s">
        <v>55</v>
      </c>
      <c r="W685" t="s">
        <v>60</v>
      </c>
      <c r="X685">
        <v>2.0625</v>
      </c>
      <c r="Y685">
        <v>2.0625</v>
      </c>
      <c r="Z685">
        <v>1.8523809523809529</v>
      </c>
      <c r="AA685">
        <v>0.89812409812409832</v>
      </c>
      <c r="AB685">
        <v>1.3471861471861473</v>
      </c>
      <c r="AC685">
        <v>1</v>
      </c>
      <c r="AD685">
        <v>0.74228791773778913</v>
      </c>
      <c r="AE685">
        <v>1.1134318766066835</v>
      </c>
      <c r="AF685">
        <v>1.1134318766066835</v>
      </c>
      <c r="AG685">
        <v>0.89812409812409821</v>
      </c>
      <c r="AH685">
        <v>1.3471861471861473</v>
      </c>
      <c r="AI685">
        <v>1</v>
      </c>
      <c r="AJ685">
        <v>684</v>
      </c>
      <c r="AK685">
        <f>SUBTOTAL(9,EffortOutcomesAG0[[#This Row],[Allocation]:[Iin]])</f>
        <v>15.437153113952599</v>
      </c>
      <c r="AL685" t="str">
        <f>EffortOutcomesAG0[[#This Row],[WARDS]]&amp;EffortOutcomesAG0[[#This Row],[Role]]&amp;EffortOutcomesAG0[[#This Row],[Shifts]]</f>
        <v>WARACSENIGHT</v>
      </c>
    </row>
    <row r="686" spans="2:38" x14ac:dyDescent="0.25">
      <c r="B686" s="8">
        <f>IF(EffortOutcomesAG0[[#This Row],[Apn]]=0,10,LOG(EffortOutcomesAG0[[#This Row],[Apn]]))</f>
        <v>10</v>
      </c>
      <c r="C686" s="8">
        <f>IF(EffortOutcomesAG0[[#This Row],[Ein]]=0,10,LOG(EffortOutcomesAG0[[#This Row],[Ein]]))</f>
        <v>10</v>
      </c>
      <c r="D686" s="8">
        <f>IF(EffortOutcomesAG0[[#This Row],[Iin]]=0,10,LOG(EffortOutcomesAG0[[#This Row],[Iin]]))</f>
        <v>10</v>
      </c>
      <c r="E686" s="8">
        <f>Kx-EffortOutcomesAG0[[#This Row],[Xp]]</f>
        <v>-10</v>
      </c>
      <c r="F686" s="8">
        <f>Ky-EffortOutcomesAG0[[#This Row],[Yp]]</f>
        <v>-11</v>
      </c>
      <c r="G686" s="8">
        <f>Kz-EffortOutcomesAG0[[#This Row],[Zp]]</f>
        <v>-9</v>
      </c>
      <c r="H686" s="8">
        <f>EffortOutcomesAG0[[#This Row],[Kpy]]*KSc-EffortOutcomesAG0[[#This Row],[KPz]]*KSb</f>
        <v>20</v>
      </c>
      <c r="I686" s="8">
        <f>-1*(EffortOutcomesAG0[[#This Row],[KPx]]*KSc-EffortOutcomesAG0[[#This Row],[KPz]]*KSa)</f>
        <v>-10</v>
      </c>
      <c r="J686" s="8">
        <f>(EffortOutcomesAG0[[#This Row],[KPx]]*$C$2-EffortOutcomesAG0[[#This Row],[Kpy]]*KSa)</f>
        <v>-100</v>
      </c>
      <c r="K686" s="8">
        <f>EffortOutcomesAG0[[#This Row],[Kpy]]*KTc-EffortOutcomesAG0[[#This Row],[KPz]]*KTb</f>
        <v>2</v>
      </c>
      <c r="L686" s="8">
        <f>-1*(EffortOutcomesAG0[[#This Row],[KPx]]*KTc-EffortOutcomesAG0[[#This Row],[KPz]]*KTa)</f>
        <v>-28</v>
      </c>
      <c r="M686" s="8">
        <f>(EffortOutcomesAG0[[#This Row],[KPx]]*KTb-EffortOutcomesAG0[[#This Row],[Kpy]]*KTa)</f>
        <v>32</v>
      </c>
      <c r="N686" s="8">
        <f>-EffortOutcomesAG0[[#This Row],[Xp]]*a+EffortOutcomesAG0[[#This Row],[Yp]]*b+EffortOutcomesAG0[[#This Row],[Zp]]*c_</f>
        <v>40</v>
      </c>
      <c r="O686">
        <f>-IF(EffortOutcomesAG0[[#This Row],[Column2]]&gt;0,1,-1)*SQRT(EffortOutcomesAG0[[#This Row],[KPx''i]]^2+EffortOutcomesAG0[[#This Row],[KPx''j]]^2+EffortOutcomesAG0[[#This Row],[KPx''k]]^2)/Ksmag/Scale</f>
        <v>-72.456883730947197</v>
      </c>
      <c r="P686" s="9">
        <f>SQRT(EffortOutcomesAG0[[#This Row],[Kpy''i]]^2+EffortOutcomesAG0[[#This Row],[KPy''j]]^2+EffortOutcomesAG0[[#This Row],[KPy''k]]^2)/KTmag/Scale</f>
        <v>17.37814719698277</v>
      </c>
      <c r="Q6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6" s="14">
        <v>44875</v>
      </c>
      <c r="U686" s="9" t="s">
        <v>76</v>
      </c>
      <c r="V686" t="s">
        <v>55</v>
      </c>
      <c r="W686" t="s">
        <v>60</v>
      </c>
      <c r="X686">
        <v>0</v>
      </c>
      <c r="Y686">
        <v>0</v>
      </c>
      <c r="Z686">
        <v>0</v>
      </c>
      <c r="AJ686">
        <v>685</v>
      </c>
      <c r="AK686">
        <f>SUBTOTAL(9,EffortOutcomesAG0[[#This Row],[Allocation]:[Iin]])</f>
        <v>0</v>
      </c>
      <c r="AL686" t="str">
        <f>EffortOutcomesAG0[[#This Row],[WARDS]]&amp;EffortOutcomesAG0[[#This Row],[Role]]&amp;EffortOutcomesAG0[[#This Row],[Shifts]]</f>
        <v>OtherCSENIGHT</v>
      </c>
    </row>
    <row r="687" spans="2:38" x14ac:dyDescent="0.25">
      <c r="B687" s="8">
        <f>IF(EffortOutcomesAG0[[#This Row],[Apn]]=0,10,LOG(EffortOutcomesAG0[[#This Row],[Apn]]))</f>
        <v>-2.2155471841958582E-2</v>
      </c>
      <c r="C687" s="8">
        <f>IF(EffortOutcomesAG0[[#This Row],[Ein]]=0,10,LOG(EffortOutcomesAG0[[#This Row],[Ein]]))</f>
        <v>2.2155471841958561E-2</v>
      </c>
      <c r="D687" s="8">
        <f>IF(EffortOutcomesAG0[[#This Row],[Iin]]=0,10,LOG(EffortOutcomesAG0[[#This Row],[Iin]]))</f>
        <v>0</v>
      </c>
      <c r="E687" s="8">
        <f>Kx-EffortOutcomesAG0[[#This Row],[Xp]]</f>
        <v>2.2155471841958582E-2</v>
      </c>
      <c r="F687" s="8">
        <f>Ky-EffortOutcomesAG0[[#This Row],[Yp]]</f>
        <v>-1.0221554718419585</v>
      </c>
      <c r="G687" s="8">
        <f>Kz-EffortOutcomesAG0[[#This Row],[Zp]]</f>
        <v>1</v>
      </c>
      <c r="H687" s="8">
        <f>EffortOutcomesAG0[[#This Row],[Kpy]]*KSc-EffortOutcomesAG0[[#This Row],[KPz]]*KSb</f>
        <v>2.2155471841958541E-2</v>
      </c>
      <c r="I687" s="8">
        <f>-1*(EffortOutcomesAG0[[#This Row],[KPx]]*KSc-EffortOutcomesAG0[[#This Row],[KPz]]*KSa)</f>
        <v>2.2155471841958582E-2</v>
      </c>
      <c r="J687" s="8">
        <f>(EffortOutcomesAG0[[#This Row],[KPx]]*$C$2-EffortOutcomesAG0[[#This Row],[Kpy]]*KSa)</f>
        <v>0.22155471841958582</v>
      </c>
      <c r="K687" s="8">
        <f>EffortOutcomesAG0[[#This Row],[Kpy]]*KTc-EffortOutcomesAG0[[#This Row],[KPz]]*KTb</f>
        <v>2.0221554718419585</v>
      </c>
      <c r="L687" s="8">
        <f>-1*(EffortOutcomesAG0[[#This Row],[KPx]]*KTc-EffortOutcomesAG0[[#This Row],[KPz]]*KTa)</f>
        <v>2.0221554718419585</v>
      </c>
      <c r="M687" s="8">
        <f>(EffortOutcomesAG0[[#This Row],[KPx]]*KTb-EffortOutcomesAG0[[#This Row],[Kpy]]*KTa)</f>
        <v>2.0221554718419585</v>
      </c>
      <c r="N687" s="8">
        <f>-EffortOutcomesAG0[[#This Row],[Xp]]*a+EffortOutcomesAG0[[#This Row],[Yp]]*b+EffortOutcomesAG0[[#This Row],[Zp]]*c_</f>
        <v>4.4310943683917123E-2</v>
      </c>
      <c r="O687">
        <f>-IF(EffortOutcomesAG0[[#This Row],[Column2]]&gt;0,1,-1)*SQRT(EffortOutcomesAG0[[#This Row],[KPx''i]]^2+EffortOutcomesAG0[[#This Row],[KPx''j]]^2+EffortOutcomesAG0[[#This Row],[KPx''k]]^2)/Ksmag/Scale</f>
        <v>-0.15822171645994362</v>
      </c>
      <c r="P687" s="9">
        <f>SQRT(EffortOutcomesAG0[[#This Row],[Kpy''i]]^2+EffortOutcomesAG0[[#This Row],[KPy''j]]^2+EffortOutcomesAG0[[#This Row],[KPy''k]]^2)/KTmag/Scale</f>
        <v>1.4298798467529317</v>
      </c>
      <c r="Q6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6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687" s="14">
        <v>44875</v>
      </c>
      <c r="U687" s="9" t="s">
        <v>54</v>
      </c>
      <c r="V687" t="s">
        <v>55</v>
      </c>
      <c r="W687" t="s">
        <v>60</v>
      </c>
      <c r="X687">
        <v>1.125</v>
      </c>
      <c r="Y687">
        <v>1.125</v>
      </c>
      <c r="Z687">
        <v>1.069047619047619</v>
      </c>
      <c r="AA687">
        <v>0.95026455026455026</v>
      </c>
      <c r="AB687">
        <v>1.4253968253968254</v>
      </c>
      <c r="AC687">
        <v>1</v>
      </c>
      <c r="AD687">
        <v>0.7015590200445434</v>
      </c>
      <c r="AE687">
        <v>1.0523385300668151</v>
      </c>
      <c r="AF687">
        <v>1.0523385300668151</v>
      </c>
      <c r="AG687">
        <v>0.95026455026455026</v>
      </c>
      <c r="AH687">
        <v>1.4253968253968254</v>
      </c>
      <c r="AI687">
        <v>1</v>
      </c>
      <c r="AJ687">
        <v>686</v>
      </c>
      <c r="AK687">
        <f>SUBTOTAL(9,EffortOutcomesAG0[[#This Row],[Allocation]:[Iin]])</f>
        <v>12.876606450548547</v>
      </c>
      <c r="AL687" t="str">
        <f>EffortOutcomesAG0[[#This Row],[WARDS]]&amp;EffortOutcomesAG0[[#This Row],[Role]]&amp;EffortOutcomesAG0[[#This Row],[Shifts]]</f>
        <v>BANKCSENIGHT</v>
      </c>
    </row>
    <row r="688" spans="2:38" x14ac:dyDescent="0.25">
      <c r="B688" s="8">
        <f>IF(EffortOutcomesAG0[[#This Row],[Apn]]=0,10,LOG(EffortOutcomesAG0[[#This Row],[Apn]]))</f>
        <v>1.5633089047441189E-2</v>
      </c>
      <c r="C688" s="8">
        <f>IF(EffortOutcomesAG0[[#This Row],[Ein]]=0,10,LOG(EffortOutcomesAG0[[#This Row],[Ein]]))</f>
        <v>-1.5633089047441175E-2</v>
      </c>
      <c r="D688" s="8">
        <f>IF(EffortOutcomesAG0[[#This Row],[Iin]]=0,10,LOG(EffortOutcomesAG0[[#This Row],[Iin]]))</f>
        <v>0</v>
      </c>
      <c r="E688" s="8">
        <f>Kx-EffortOutcomesAG0[[#This Row],[Xp]]</f>
        <v>-1.5633089047441189E-2</v>
      </c>
      <c r="F688" s="8">
        <f>Ky-EffortOutcomesAG0[[#This Row],[Yp]]</f>
        <v>-0.98436691095255879</v>
      </c>
      <c r="G688" s="8">
        <f>Kz-EffortOutcomesAG0[[#This Row],[Zp]]</f>
        <v>1</v>
      </c>
      <c r="H688" s="8">
        <f>EffortOutcomesAG0[[#This Row],[Kpy]]*KSc-EffortOutcomesAG0[[#This Row],[KPz]]*KSb</f>
        <v>-1.5633089047441207E-2</v>
      </c>
      <c r="I688" s="8">
        <f>-1*(EffortOutcomesAG0[[#This Row],[KPx]]*KSc-EffortOutcomesAG0[[#This Row],[KPz]]*KSa)</f>
        <v>-1.5633089047441189E-2</v>
      </c>
      <c r="J688" s="8">
        <f>(EffortOutcomesAG0[[#This Row],[KPx]]*$C$2-EffortOutcomesAG0[[#This Row],[Kpy]]*KSa)</f>
        <v>-0.1563308904744119</v>
      </c>
      <c r="K688" s="8">
        <f>EffortOutcomesAG0[[#This Row],[Kpy]]*KTc-EffortOutcomesAG0[[#This Row],[KPz]]*KTb</f>
        <v>1.9843669109525588</v>
      </c>
      <c r="L688" s="8">
        <f>-1*(EffortOutcomesAG0[[#This Row],[KPx]]*KTc-EffortOutcomesAG0[[#This Row],[KPz]]*KTa)</f>
        <v>1.9843669109525588</v>
      </c>
      <c r="M688" s="8">
        <f>(EffortOutcomesAG0[[#This Row],[KPx]]*KTb-EffortOutcomesAG0[[#This Row],[Kpy]]*KTa)</f>
        <v>1.9843669109525588</v>
      </c>
      <c r="N688" s="8">
        <f>-EffortOutcomesAG0[[#This Row],[Xp]]*a+EffortOutcomesAG0[[#This Row],[Yp]]*b+EffortOutcomesAG0[[#This Row],[Zp]]*c_</f>
        <v>-3.1266178094882351E-2</v>
      </c>
      <c r="O688">
        <f>-IF(EffortOutcomesAG0[[#This Row],[Column2]]&gt;0,1,-1)*SQRT(EffortOutcomesAG0[[#This Row],[KPx''i]]^2+EffortOutcomesAG0[[#This Row],[KPx''j]]^2+EffortOutcomesAG0[[#This Row],[KPx''k]]^2)/Ksmag/Scale</f>
        <v>0.11164258654933837</v>
      </c>
      <c r="P688" s="9">
        <f>SQRT(EffortOutcomesAG0[[#This Row],[Kpy''i]]^2+EffortOutcomesAG0[[#This Row],[KPy''j]]^2+EffortOutcomesAG0[[#This Row],[KPy''k]]^2)/KTmag/Scale</f>
        <v>1.4031592990967563</v>
      </c>
      <c r="Q6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6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688" s="14">
        <v>44875</v>
      </c>
      <c r="U688" s="9" t="s">
        <v>58</v>
      </c>
      <c r="V688" t="s">
        <v>55</v>
      </c>
      <c r="W688" t="s">
        <v>60</v>
      </c>
      <c r="X688">
        <v>2.0625</v>
      </c>
      <c r="Y688">
        <v>2.0625</v>
      </c>
      <c r="Z688">
        <v>2.138095238095238</v>
      </c>
      <c r="AA688">
        <v>1.0366522366522366</v>
      </c>
      <c r="AB688">
        <v>1.5549783549783551</v>
      </c>
      <c r="AC688">
        <v>1</v>
      </c>
      <c r="AD688">
        <v>0.64309576837416482</v>
      </c>
      <c r="AE688">
        <v>0.96464365256124729</v>
      </c>
      <c r="AF688">
        <v>0.96464365256124729</v>
      </c>
      <c r="AG688">
        <v>1.0366522366522366</v>
      </c>
      <c r="AH688">
        <v>1.5549783549783551</v>
      </c>
      <c r="AI688">
        <v>1</v>
      </c>
      <c r="AJ688">
        <v>687</v>
      </c>
      <c r="AK688">
        <f>SUBTOTAL(9,EffortOutcomesAG0[[#This Row],[Allocation]:[Iin]])</f>
        <v>16.018739494853079</v>
      </c>
      <c r="AL688" t="str">
        <f>EffortOutcomesAG0[[#This Row],[WARDS]]&amp;EffortOutcomesAG0[[#This Row],[Role]]&amp;EffortOutcomesAG0[[#This Row],[Shifts]]</f>
        <v>WARACSENIGHT</v>
      </c>
    </row>
    <row r="689" spans="2:38" x14ac:dyDescent="0.25">
      <c r="B689" s="8">
        <f>IF(EffortOutcomesAG0[[#This Row],[Apn]]=0,10,LOG(EffortOutcomesAG0[[#This Row],[Apn]]))</f>
        <v>1.5633089047441189E-2</v>
      </c>
      <c r="C689" s="8">
        <f>IF(EffortOutcomesAG0[[#This Row],[Ein]]=0,10,LOG(EffortOutcomesAG0[[#This Row],[Ein]]))</f>
        <v>-1.5633089047441175E-2</v>
      </c>
      <c r="D689" s="8">
        <f>IF(EffortOutcomesAG0[[#This Row],[Iin]]=0,10,LOG(EffortOutcomesAG0[[#This Row],[Iin]]))</f>
        <v>0</v>
      </c>
      <c r="E689" s="8">
        <f>Kx-EffortOutcomesAG0[[#This Row],[Xp]]</f>
        <v>-1.5633089047441189E-2</v>
      </c>
      <c r="F689" s="8">
        <f>Ky-EffortOutcomesAG0[[#This Row],[Yp]]</f>
        <v>-0.98436691095255879</v>
      </c>
      <c r="G689" s="8">
        <f>Kz-EffortOutcomesAG0[[#This Row],[Zp]]</f>
        <v>1</v>
      </c>
      <c r="H689" s="8">
        <f>EffortOutcomesAG0[[#This Row],[Kpy]]*KSc-EffortOutcomesAG0[[#This Row],[KPz]]*KSb</f>
        <v>-1.5633089047441207E-2</v>
      </c>
      <c r="I689" s="8">
        <f>-1*(EffortOutcomesAG0[[#This Row],[KPx]]*KSc-EffortOutcomesAG0[[#This Row],[KPz]]*KSa)</f>
        <v>-1.5633089047441189E-2</v>
      </c>
      <c r="J689" s="8">
        <f>(EffortOutcomesAG0[[#This Row],[KPx]]*$C$2-EffortOutcomesAG0[[#This Row],[Kpy]]*KSa)</f>
        <v>-0.1563308904744119</v>
      </c>
      <c r="K689" s="8">
        <f>EffortOutcomesAG0[[#This Row],[Kpy]]*KTc-EffortOutcomesAG0[[#This Row],[KPz]]*KTb</f>
        <v>1.9843669109525588</v>
      </c>
      <c r="L689" s="8">
        <f>-1*(EffortOutcomesAG0[[#This Row],[KPx]]*KTc-EffortOutcomesAG0[[#This Row],[KPz]]*KTa)</f>
        <v>1.9843669109525588</v>
      </c>
      <c r="M689" s="8">
        <f>(EffortOutcomesAG0[[#This Row],[KPx]]*KTb-EffortOutcomesAG0[[#This Row],[Kpy]]*KTa)</f>
        <v>1.9843669109525588</v>
      </c>
      <c r="N689" s="8">
        <f>-EffortOutcomesAG0[[#This Row],[Xp]]*a+EffortOutcomesAG0[[#This Row],[Yp]]*b+EffortOutcomesAG0[[#This Row],[Zp]]*c_</f>
        <v>-3.1266178094882351E-2</v>
      </c>
      <c r="O689">
        <f>-IF(EffortOutcomesAG0[[#This Row],[Column2]]&gt;0,1,-1)*SQRT(EffortOutcomesAG0[[#This Row],[KPx''i]]^2+EffortOutcomesAG0[[#This Row],[KPx''j]]^2+EffortOutcomesAG0[[#This Row],[KPx''k]]^2)/Ksmag/Scale</f>
        <v>0.11164258654933837</v>
      </c>
      <c r="P689" s="9">
        <f>SQRT(EffortOutcomesAG0[[#This Row],[Kpy''i]]^2+EffortOutcomesAG0[[#This Row],[KPy''j]]^2+EffortOutcomesAG0[[#This Row],[KPy''k]]^2)/KTmag/Scale</f>
        <v>1.4031592990967563</v>
      </c>
      <c r="Q6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6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689" s="14">
        <v>44875</v>
      </c>
      <c r="U689" s="9" t="s">
        <v>57</v>
      </c>
      <c r="V689" t="s">
        <v>55</v>
      </c>
      <c r="W689" t="s">
        <v>60</v>
      </c>
      <c r="X689">
        <v>2.0625</v>
      </c>
      <c r="Y689">
        <v>2.0625</v>
      </c>
      <c r="Z689">
        <v>2.138095238095238</v>
      </c>
      <c r="AA689">
        <v>1.0366522366522366</v>
      </c>
      <c r="AB689">
        <v>1.5549783549783551</v>
      </c>
      <c r="AC689">
        <v>1</v>
      </c>
      <c r="AD689">
        <v>0.64309576837416482</v>
      </c>
      <c r="AE689">
        <v>0.96464365256124729</v>
      </c>
      <c r="AF689">
        <v>0.96464365256124729</v>
      </c>
      <c r="AG689">
        <v>1.0366522366522366</v>
      </c>
      <c r="AH689">
        <v>1.5549783549783551</v>
      </c>
      <c r="AI689">
        <v>1</v>
      </c>
      <c r="AJ689">
        <v>688</v>
      </c>
      <c r="AK689">
        <f>SUBTOTAL(9,EffortOutcomesAG0[[#This Row],[Allocation]:[Iin]])</f>
        <v>16.018739494853079</v>
      </c>
      <c r="AL689" t="str">
        <f>EffortOutcomesAG0[[#This Row],[WARDS]]&amp;EffortOutcomesAG0[[#This Row],[Role]]&amp;EffortOutcomesAG0[[#This Row],[Shifts]]</f>
        <v>WATTCSENIGHT</v>
      </c>
    </row>
    <row r="690" spans="2:38" x14ac:dyDescent="0.25">
      <c r="B690" s="8">
        <f>IF(EffortOutcomesAG0[[#This Row],[Apn]]=0,10,LOG(EffortOutcomesAG0[[#This Row],[Apn]]))</f>
        <v>10</v>
      </c>
      <c r="C690" s="8">
        <f>IF(EffortOutcomesAG0[[#This Row],[Ein]]=0,10,LOG(EffortOutcomesAG0[[#This Row],[Ein]]))</f>
        <v>10</v>
      </c>
      <c r="D690" s="8">
        <f>IF(EffortOutcomesAG0[[#This Row],[Iin]]=0,10,LOG(EffortOutcomesAG0[[#This Row],[Iin]]))</f>
        <v>10</v>
      </c>
      <c r="E690" s="8">
        <f>Kx-EffortOutcomesAG0[[#This Row],[Xp]]</f>
        <v>-10</v>
      </c>
      <c r="F690" s="8">
        <f>Ky-EffortOutcomesAG0[[#This Row],[Yp]]</f>
        <v>-11</v>
      </c>
      <c r="G690" s="8">
        <f>Kz-EffortOutcomesAG0[[#This Row],[Zp]]</f>
        <v>-9</v>
      </c>
      <c r="H690" s="8">
        <f>EffortOutcomesAG0[[#This Row],[Kpy]]*KSc-EffortOutcomesAG0[[#This Row],[KPz]]*KSb</f>
        <v>20</v>
      </c>
      <c r="I690" s="8">
        <f>-1*(EffortOutcomesAG0[[#This Row],[KPx]]*KSc-EffortOutcomesAG0[[#This Row],[KPz]]*KSa)</f>
        <v>-10</v>
      </c>
      <c r="J690" s="8">
        <f>(EffortOutcomesAG0[[#This Row],[KPx]]*$C$2-EffortOutcomesAG0[[#This Row],[Kpy]]*KSa)</f>
        <v>-100</v>
      </c>
      <c r="K690" s="8">
        <f>EffortOutcomesAG0[[#This Row],[Kpy]]*KTc-EffortOutcomesAG0[[#This Row],[KPz]]*KTb</f>
        <v>2</v>
      </c>
      <c r="L690" s="8">
        <f>-1*(EffortOutcomesAG0[[#This Row],[KPx]]*KTc-EffortOutcomesAG0[[#This Row],[KPz]]*KTa)</f>
        <v>-28</v>
      </c>
      <c r="M690" s="8">
        <f>(EffortOutcomesAG0[[#This Row],[KPx]]*KTb-EffortOutcomesAG0[[#This Row],[Kpy]]*KTa)</f>
        <v>32</v>
      </c>
      <c r="N690" s="8">
        <f>-EffortOutcomesAG0[[#This Row],[Xp]]*a+EffortOutcomesAG0[[#This Row],[Yp]]*b+EffortOutcomesAG0[[#This Row],[Zp]]*c_</f>
        <v>40</v>
      </c>
      <c r="O690">
        <f>-IF(EffortOutcomesAG0[[#This Row],[Column2]]&gt;0,1,-1)*SQRT(EffortOutcomesAG0[[#This Row],[KPx''i]]^2+EffortOutcomesAG0[[#This Row],[KPx''j]]^2+EffortOutcomesAG0[[#This Row],[KPx''k]]^2)/Ksmag/Scale</f>
        <v>-72.456883730947197</v>
      </c>
      <c r="P690" s="9">
        <f>SQRT(EffortOutcomesAG0[[#This Row],[Kpy''i]]^2+EffortOutcomesAG0[[#This Row],[KPy''j]]^2+EffortOutcomesAG0[[#This Row],[KPy''k]]^2)/KTmag/Scale</f>
        <v>17.37814719698277</v>
      </c>
      <c r="Q6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0" s="14">
        <v>44876</v>
      </c>
      <c r="U690" s="9" t="s">
        <v>76</v>
      </c>
      <c r="V690" t="s">
        <v>55</v>
      </c>
      <c r="W690" t="s">
        <v>60</v>
      </c>
      <c r="X690">
        <v>0</v>
      </c>
      <c r="Y690">
        <v>0</v>
      </c>
      <c r="Z690">
        <v>0</v>
      </c>
      <c r="AJ690">
        <v>689</v>
      </c>
      <c r="AK690">
        <f>SUBTOTAL(9,EffortOutcomesAG0[[#This Row],[Allocation]:[Iin]])</f>
        <v>0</v>
      </c>
      <c r="AL690" t="str">
        <f>EffortOutcomesAG0[[#This Row],[WARDS]]&amp;EffortOutcomesAG0[[#This Row],[Role]]&amp;EffortOutcomesAG0[[#This Row],[Shifts]]</f>
        <v>OtherCSENIGHT</v>
      </c>
    </row>
    <row r="691" spans="2:38" x14ac:dyDescent="0.25">
      <c r="B691" s="8">
        <f>IF(EffortOutcomesAG0[[#This Row],[Apn]]=0,10,LOG(EffortOutcomesAG0[[#This Row],[Apn]]))</f>
        <v>-4.6663650630174129E-2</v>
      </c>
      <c r="C691" s="8">
        <f>IF(EffortOutcomesAG0[[#This Row],[Ein]]=0,10,LOG(EffortOutcomesAG0[[#This Row],[Ein]]))</f>
        <v>4.6663650630174122E-2</v>
      </c>
      <c r="D691" s="8">
        <f>IF(EffortOutcomesAG0[[#This Row],[Iin]]=0,10,LOG(EffortOutcomesAG0[[#This Row],[Iin]]))</f>
        <v>0</v>
      </c>
      <c r="E691" s="8">
        <f>Kx-EffortOutcomesAG0[[#This Row],[Xp]]</f>
        <v>4.6663650630174129E-2</v>
      </c>
      <c r="F691" s="8">
        <f>Ky-EffortOutcomesAG0[[#This Row],[Yp]]</f>
        <v>-1.0466636506301741</v>
      </c>
      <c r="G691" s="8">
        <f>Kz-EffortOutcomesAG0[[#This Row],[Zp]]</f>
        <v>1</v>
      </c>
      <c r="H691" s="8">
        <f>EffortOutcomesAG0[[#This Row],[Kpy]]*KSc-EffortOutcomesAG0[[#This Row],[KPz]]*KSb</f>
        <v>4.6663650630174081E-2</v>
      </c>
      <c r="I691" s="8">
        <f>-1*(EffortOutcomesAG0[[#This Row],[KPx]]*KSc-EffortOutcomesAG0[[#This Row],[KPz]]*KSa)</f>
        <v>4.6663650630174129E-2</v>
      </c>
      <c r="J691" s="8">
        <f>(EffortOutcomesAG0[[#This Row],[KPx]]*$C$2-EffortOutcomesAG0[[#This Row],[Kpy]]*KSa)</f>
        <v>0.46663650630174131</v>
      </c>
      <c r="K691" s="8">
        <f>EffortOutcomesAG0[[#This Row],[Kpy]]*KTc-EffortOutcomesAG0[[#This Row],[KPz]]*KTb</f>
        <v>2.0466636506301743</v>
      </c>
      <c r="L691" s="8">
        <f>-1*(EffortOutcomesAG0[[#This Row],[KPx]]*KTc-EffortOutcomesAG0[[#This Row],[KPz]]*KTa)</f>
        <v>2.0466636506301743</v>
      </c>
      <c r="M691" s="8">
        <f>(EffortOutcomesAG0[[#This Row],[KPx]]*KTb-EffortOutcomesAG0[[#This Row],[Kpy]]*KTa)</f>
        <v>2.0466636506301739</v>
      </c>
      <c r="N691" s="8">
        <f>-EffortOutcomesAG0[[#This Row],[Xp]]*a+EffortOutcomesAG0[[#This Row],[Yp]]*b+EffortOutcomesAG0[[#This Row],[Zp]]*c_</f>
        <v>9.3327301260348244E-2</v>
      </c>
      <c r="O691">
        <f>-IF(EffortOutcomesAG0[[#This Row],[Column2]]&gt;0,1,-1)*SQRT(EffortOutcomesAG0[[#This Row],[KPx''i]]^2+EffortOutcomesAG0[[#This Row],[KPx''j]]^2+EffortOutcomesAG0[[#This Row],[KPx''k]]^2)/Ksmag/Scale</f>
        <v>-0.333245121189917</v>
      </c>
      <c r="P691" s="9">
        <f>SQRT(EffortOutcomesAG0[[#This Row],[Kpy''i]]^2+EffortOutcomesAG0[[#This Row],[KPy''j]]^2+EffortOutcomesAG0[[#This Row],[KPy''k]]^2)/KTmag/Scale</f>
        <v>1.4472097461686111</v>
      </c>
      <c r="Q6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91" s="14">
        <v>44876</v>
      </c>
      <c r="U691" s="9" t="s">
        <v>57</v>
      </c>
      <c r="V691" t="s">
        <v>55</v>
      </c>
      <c r="W691" t="s">
        <v>60</v>
      </c>
      <c r="X691">
        <v>2.0625</v>
      </c>
      <c r="Y691">
        <v>2.0625</v>
      </c>
      <c r="Z691">
        <v>1.8523809523809529</v>
      </c>
      <c r="AA691">
        <v>0.89812409812409832</v>
      </c>
      <c r="AB691">
        <v>1.3471861471861473</v>
      </c>
      <c r="AC691">
        <v>1</v>
      </c>
      <c r="AD691">
        <v>0.74228791773778913</v>
      </c>
      <c r="AE691">
        <v>1.1134318766066835</v>
      </c>
      <c r="AF691">
        <v>1.1134318766066835</v>
      </c>
      <c r="AG691">
        <v>0.89812409812409821</v>
      </c>
      <c r="AH691">
        <v>1.3471861471861473</v>
      </c>
      <c r="AI691">
        <v>1</v>
      </c>
      <c r="AJ691">
        <v>690</v>
      </c>
      <c r="AK691">
        <f>SUBTOTAL(9,EffortOutcomesAG0[[#This Row],[Allocation]:[Iin]])</f>
        <v>15.437153113952599</v>
      </c>
      <c r="AL691" t="str">
        <f>EffortOutcomesAG0[[#This Row],[WARDS]]&amp;EffortOutcomesAG0[[#This Row],[Role]]&amp;EffortOutcomesAG0[[#This Row],[Shifts]]</f>
        <v>WATTCSENIGHT</v>
      </c>
    </row>
    <row r="692" spans="2:38" x14ac:dyDescent="0.25">
      <c r="B692" s="8">
        <f>IF(EffortOutcomesAG0[[#This Row],[Apn]]=0,10,LOG(EffortOutcomesAG0[[#This Row],[Apn]]))</f>
        <v>-8.4452211519573953E-2</v>
      </c>
      <c r="C692" s="8">
        <f>IF(EffortOutcomesAG0[[#This Row],[Ein]]=0,10,LOG(EffortOutcomesAG0[[#This Row],[Ein]]))</f>
        <v>10</v>
      </c>
      <c r="D692" s="8">
        <f>IF(EffortOutcomesAG0[[#This Row],[Iin]]=0,10,LOG(EffortOutcomesAG0[[#This Row],[Iin]]))</f>
        <v>10</v>
      </c>
      <c r="E692" s="8">
        <f>Kx-EffortOutcomesAG0[[#This Row],[Xp]]</f>
        <v>8.4452211519573953E-2</v>
      </c>
      <c r="F692" s="8">
        <f>Ky-EffortOutcomesAG0[[#This Row],[Yp]]</f>
        <v>-11</v>
      </c>
      <c r="G692" s="8">
        <f>Kz-EffortOutcomesAG0[[#This Row],[Zp]]</f>
        <v>-9</v>
      </c>
      <c r="H692" s="8">
        <f>EffortOutcomesAG0[[#This Row],[Kpy]]*KSc-EffortOutcomesAG0[[#This Row],[KPz]]*KSb</f>
        <v>20</v>
      </c>
      <c r="I692" s="8">
        <f>-1*(EffortOutcomesAG0[[#This Row],[KPx]]*KSc-EffortOutcomesAG0[[#This Row],[KPz]]*KSa)</f>
        <v>8.4452211519573953E-2</v>
      </c>
      <c r="J692" s="8">
        <f>(EffortOutcomesAG0[[#This Row],[KPx]]*$C$2-EffortOutcomesAG0[[#This Row],[Kpy]]*KSa)</f>
        <v>0.8445221151957395</v>
      </c>
      <c r="K692" s="8">
        <f>EffortOutcomesAG0[[#This Row],[Kpy]]*KTc-EffortOutcomesAG0[[#This Row],[KPz]]*KTb</f>
        <v>2</v>
      </c>
      <c r="L692" s="8">
        <f>-1*(EffortOutcomesAG0[[#This Row],[KPx]]*KTc-EffortOutcomesAG0[[#This Row],[KPz]]*KTa)</f>
        <v>-17.915547788480428</v>
      </c>
      <c r="M692" s="8">
        <f>(EffortOutcomesAG0[[#This Row],[KPx]]*KTb-EffortOutcomesAG0[[#This Row],[Kpy]]*KTa)</f>
        <v>21.915547788480428</v>
      </c>
      <c r="N692" s="8">
        <f>-EffortOutcomesAG0[[#This Row],[Xp]]*a+EffortOutcomesAG0[[#This Row],[Yp]]*b+EffortOutcomesAG0[[#This Row],[Zp]]*c_</f>
        <v>40</v>
      </c>
      <c r="O692">
        <f>-IF(EffortOutcomesAG0[[#This Row],[Column2]]&gt;0,1,-1)*SQRT(EffortOutcomesAG0[[#This Row],[KPx''i]]^2+EffortOutcomesAG0[[#This Row],[KPx''j]]^2+EffortOutcomesAG0[[#This Row],[KPx''k]]^2)/Ksmag/Scale</f>
        <v>-14.154864001096675</v>
      </c>
      <c r="P692" s="9">
        <f>SQRT(EffortOutcomesAG0[[#This Row],[Kpy''i]]^2+EffortOutcomesAG0[[#This Row],[KPy''j]]^2+EffortOutcomesAG0[[#This Row],[KPy''k]]^2)/KTmag/Scale</f>
        <v>11.584890212618156</v>
      </c>
      <c r="Q6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2" s="14">
        <v>44876</v>
      </c>
      <c r="U692" s="9" t="s">
        <v>54</v>
      </c>
      <c r="V692" t="s">
        <v>55</v>
      </c>
      <c r="W692" t="s">
        <v>60</v>
      </c>
      <c r="X692">
        <v>0</v>
      </c>
      <c r="Y692">
        <v>1.125</v>
      </c>
      <c r="Z692">
        <v>0.92619047619047634</v>
      </c>
      <c r="AA692">
        <v>0.82328042328042339</v>
      </c>
      <c r="AB692">
        <v>1.234920634920635</v>
      </c>
      <c r="AC692">
        <v>0</v>
      </c>
      <c r="AD692">
        <v>0.80976863753213357</v>
      </c>
      <c r="AE692">
        <v>1.2146529562982002</v>
      </c>
      <c r="AF692">
        <v>0</v>
      </c>
      <c r="AJ692">
        <v>691</v>
      </c>
      <c r="AK692">
        <f>SUBTOTAL(9,EffortOutcomesAG0[[#This Row],[Allocation]:[Iin]])</f>
        <v>6.1338131282218686</v>
      </c>
      <c r="AL692" t="str">
        <f>EffortOutcomesAG0[[#This Row],[WARDS]]&amp;EffortOutcomesAG0[[#This Row],[Role]]&amp;EffortOutcomesAG0[[#This Row],[Shifts]]</f>
        <v>BANKCSENIGHT</v>
      </c>
    </row>
    <row r="693" spans="2:38" x14ac:dyDescent="0.25">
      <c r="B693" s="8">
        <f>IF(EffortOutcomesAG0[[#This Row],[Apn]]=0,10,LOG(EffortOutcomesAG0[[#This Row],[Apn]]))</f>
        <v>-4.6663650630174129E-2</v>
      </c>
      <c r="C693" s="8">
        <f>IF(EffortOutcomesAG0[[#This Row],[Ein]]=0,10,LOG(EffortOutcomesAG0[[#This Row],[Ein]]))</f>
        <v>4.6663650630174122E-2</v>
      </c>
      <c r="D693" s="8">
        <f>IF(EffortOutcomesAG0[[#This Row],[Iin]]=0,10,LOG(EffortOutcomesAG0[[#This Row],[Iin]]))</f>
        <v>0</v>
      </c>
      <c r="E693" s="8">
        <f>Kx-EffortOutcomesAG0[[#This Row],[Xp]]</f>
        <v>4.6663650630174129E-2</v>
      </c>
      <c r="F693" s="8">
        <f>Ky-EffortOutcomesAG0[[#This Row],[Yp]]</f>
        <v>-1.0466636506301741</v>
      </c>
      <c r="G693" s="8">
        <f>Kz-EffortOutcomesAG0[[#This Row],[Zp]]</f>
        <v>1</v>
      </c>
      <c r="H693" s="8">
        <f>EffortOutcomesAG0[[#This Row],[Kpy]]*KSc-EffortOutcomesAG0[[#This Row],[KPz]]*KSb</f>
        <v>4.6663650630174081E-2</v>
      </c>
      <c r="I693" s="8">
        <f>-1*(EffortOutcomesAG0[[#This Row],[KPx]]*KSc-EffortOutcomesAG0[[#This Row],[KPz]]*KSa)</f>
        <v>4.6663650630174129E-2</v>
      </c>
      <c r="J693" s="8">
        <f>(EffortOutcomesAG0[[#This Row],[KPx]]*$C$2-EffortOutcomesAG0[[#This Row],[Kpy]]*KSa)</f>
        <v>0.46663650630174131</v>
      </c>
      <c r="K693" s="8">
        <f>EffortOutcomesAG0[[#This Row],[Kpy]]*KTc-EffortOutcomesAG0[[#This Row],[KPz]]*KTb</f>
        <v>2.0466636506301743</v>
      </c>
      <c r="L693" s="8">
        <f>-1*(EffortOutcomesAG0[[#This Row],[KPx]]*KTc-EffortOutcomesAG0[[#This Row],[KPz]]*KTa)</f>
        <v>2.0466636506301743</v>
      </c>
      <c r="M693" s="8">
        <f>(EffortOutcomesAG0[[#This Row],[KPx]]*KTb-EffortOutcomesAG0[[#This Row],[Kpy]]*KTa)</f>
        <v>2.0466636506301739</v>
      </c>
      <c r="N693" s="8">
        <f>-EffortOutcomesAG0[[#This Row],[Xp]]*a+EffortOutcomesAG0[[#This Row],[Yp]]*b+EffortOutcomesAG0[[#This Row],[Zp]]*c_</f>
        <v>9.3327301260348244E-2</v>
      </c>
      <c r="O693">
        <f>-IF(EffortOutcomesAG0[[#This Row],[Column2]]&gt;0,1,-1)*SQRT(EffortOutcomesAG0[[#This Row],[KPx''i]]^2+EffortOutcomesAG0[[#This Row],[KPx''j]]^2+EffortOutcomesAG0[[#This Row],[KPx''k]]^2)/Ksmag/Scale</f>
        <v>-0.333245121189917</v>
      </c>
      <c r="P693" s="9">
        <f>SQRT(EffortOutcomesAG0[[#This Row],[Kpy''i]]^2+EffortOutcomesAG0[[#This Row],[KPy''j]]^2+EffortOutcomesAG0[[#This Row],[KPy''k]]^2)/KTmag/Scale</f>
        <v>1.4472097461686111</v>
      </c>
      <c r="Q6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93" s="14">
        <v>44876</v>
      </c>
      <c r="U693" s="9" t="s">
        <v>58</v>
      </c>
      <c r="V693" t="s">
        <v>55</v>
      </c>
      <c r="W693" t="s">
        <v>60</v>
      </c>
      <c r="X693">
        <v>2.0625</v>
      </c>
      <c r="Y693">
        <v>2.0625</v>
      </c>
      <c r="Z693">
        <v>1.8523809523809529</v>
      </c>
      <c r="AA693">
        <v>0.89812409812409832</v>
      </c>
      <c r="AB693">
        <v>1.3471861471861473</v>
      </c>
      <c r="AC693">
        <v>1</v>
      </c>
      <c r="AD693">
        <v>0.74228791773778913</v>
      </c>
      <c r="AE693">
        <v>1.1134318766066835</v>
      </c>
      <c r="AF693">
        <v>1.1134318766066835</v>
      </c>
      <c r="AG693">
        <v>0.89812409812409821</v>
      </c>
      <c r="AH693">
        <v>1.3471861471861473</v>
      </c>
      <c r="AI693">
        <v>1</v>
      </c>
      <c r="AJ693">
        <v>692</v>
      </c>
      <c r="AK693">
        <f>SUBTOTAL(9,EffortOutcomesAG0[[#This Row],[Allocation]:[Iin]])</f>
        <v>15.437153113952599</v>
      </c>
      <c r="AL693" t="str">
        <f>EffortOutcomesAG0[[#This Row],[WARDS]]&amp;EffortOutcomesAG0[[#This Row],[Role]]&amp;EffortOutcomesAG0[[#This Row],[Shifts]]</f>
        <v>WARACSENIGHT</v>
      </c>
    </row>
    <row r="694" spans="2:38" x14ac:dyDescent="0.25">
      <c r="B694" s="8">
        <f>IF(EffortOutcomesAG0[[#This Row],[Apn]]=0,10,LOG(EffortOutcomesAG0[[#This Row],[Apn]]))</f>
        <v>10</v>
      </c>
      <c r="C694" s="8">
        <f>IF(EffortOutcomesAG0[[#This Row],[Ein]]=0,10,LOG(EffortOutcomesAG0[[#This Row],[Ein]]))</f>
        <v>10</v>
      </c>
      <c r="D694" s="8">
        <f>IF(EffortOutcomesAG0[[#This Row],[Iin]]=0,10,LOG(EffortOutcomesAG0[[#This Row],[Iin]]))</f>
        <v>10</v>
      </c>
      <c r="E694" s="8">
        <f>Kx-EffortOutcomesAG0[[#This Row],[Xp]]</f>
        <v>-10</v>
      </c>
      <c r="F694" s="8">
        <f>Ky-EffortOutcomesAG0[[#This Row],[Yp]]</f>
        <v>-11</v>
      </c>
      <c r="G694" s="8">
        <f>Kz-EffortOutcomesAG0[[#This Row],[Zp]]</f>
        <v>-9</v>
      </c>
      <c r="H694" s="8">
        <f>EffortOutcomesAG0[[#This Row],[Kpy]]*KSc-EffortOutcomesAG0[[#This Row],[KPz]]*KSb</f>
        <v>20</v>
      </c>
      <c r="I694" s="8">
        <f>-1*(EffortOutcomesAG0[[#This Row],[KPx]]*KSc-EffortOutcomesAG0[[#This Row],[KPz]]*KSa)</f>
        <v>-10</v>
      </c>
      <c r="J694" s="8">
        <f>(EffortOutcomesAG0[[#This Row],[KPx]]*$C$2-EffortOutcomesAG0[[#This Row],[Kpy]]*KSa)</f>
        <v>-100</v>
      </c>
      <c r="K694" s="8">
        <f>EffortOutcomesAG0[[#This Row],[Kpy]]*KTc-EffortOutcomesAG0[[#This Row],[KPz]]*KTb</f>
        <v>2</v>
      </c>
      <c r="L694" s="8">
        <f>-1*(EffortOutcomesAG0[[#This Row],[KPx]]*KTc-EffortOutcomesAG0[[#This Row],[KPz]]*KTa)</f>
        <v>-28</v>
      </c>
      <c r="M694" s="8">
        <f>(EffortOutcomesAG0[[#This Row],[KPx]]*KTb-EffortOutcomesAG0[[#This Row],[Kpy]]*KTa)</f>
        <v>32</v>
      </c>
      <c r="N694" s="8">
        <f>-EffortOutcomesAG0[[#This Row],[Xp]]*a+EffortOutcomesAG0[[#This Row],[Yp]]*b+EffortOutcomesAG0[[#This Row],[Zp]]*c_</f>
        <v>40</v>
      </c>
      <c r="O694">
        <f>-IF(EffortOutcomesAG0[[#This Row],[Column2]]&gt;0,1,-1)*SQRT(EffortOutcomesAG0[[#This Row],[KPx''i]]^2+EffortOutcomesAG0[[#This Row],[KPx''j]]^2+EffortOutcomesAG0[[#This Row],[KPx''k]]^2)/Ksmag/Scale</f>
        <v>-72.456883730947197</v>
      </c>
      <c r="P694" s="9">
        <f>SQRT(EffortOutcomesAG0[[#This Row],[Kpy''i]]^2+EffortOutcomesAG0[[#This Row],[KPy''j]]^2+EffortOutcomesAG0[[#This Row],[KPy''k]]^2)/KTmag/Scale</f>
        <v>17.37814719698277</v>
      </c>
      <c r="Q6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4" s="14">
        <v>44877</v>
      </c>
      <c r="U694" s="9" t="s">
        <v>76</v>
      </c>
      <c r="V694" t="s">
        <v>55</v>
      </c>
      <c r="W694" t="s">
        <v>60</v>
      </c>
      <c r="X694">
        <v>0</v>
      </c>
      <c r="Y694">
        <v>0</v>
      </c>
      <c r="Z694">
        <v>0</v>
      </c>
      <c r="AJ694">
        <v>693</v>
      </c>
      <c r="AK694">
        <f>SUBTOTAL(9,EffortOutcomesAG0[[#This Row],[Allocation]:[Iin]])</f>
        <v>0</v>
      </c>
      <c r="AL694" t="str">
        <f>EffortOutcomesAG0[[#This Row],[WARDS]]&amp;EffortOutcomesAG0[[#This Row],[Role]]&amp;EffortOutcomesAG0[[#This Row],[Shifts]]</f>
        <v>OtherCSENIGHT</v>
      </c>
    </row>
    <row r="695" spans="2:38" x14ac:dyDescent="0.25">
      <c r="B695" s="8">
        <f>IF(EffortOutcomesAG0[[#This Row],[Apn]]=0,10,LOG(EffortOutcomesAG0[[#This Row],[Apn]]))</f>
        <v>0.43987548371630458</v>
      </c>
      <c r="C695" s="8">
        <f>IF(EffortOutcomesAG0[[#This Row],[Ein]]=0,10,LOG(EffortOutcomesAG0[[#This Row],[Ein]]))</f>
        <v>-0.43987548371630458</v>
      </c>
      <c r="D695" s="8">
        <f>IF(EffortOutcomesAG0[[#This Row],[Iin]]=0,10,LOG(EffortOutcomesAG0[[#This Row],[Iin]]))</f>
        <v>0</v>
      </c>
      <c r="E695" s="8">
        <f>Kx-EffortOutcomesAG0[[#This Row],[Xp]]</f>
        <v>-0.43987548371630458</v>
      </c>
      <c r="F695" s="8">
        <f>Ky-EffortOutcomesAG0[[#This Row],[Yp]]</f>
        <v>-0.56012451628369542</v>
      </c>
      <c r="G695" s="8">
        <f>Kz-EffortOutcomesAG0[[#This Row],[Zp]]</f>
        <v>1</v>
      </c>
      <c r="H695" s="8">
        <f>EffortOutcomesAG0[[#This Row],[Kpy]]*KSc-EffortOutcomesAG0[[#This Row],[KPz]]*KSb</f>
        <v>-0.43987548371630458</v>
      </c>
      <c r="I695" s="8">
        <f>-1*(EffortOutcomesAG0[[#This Row],[KPx]]*KSc-EffortOutcomesAG0[[#This Row],[KPz]]*KSa)</f>
        <v>-0.43987548371630458</v>
      </c>
      <c r="J695" s="8">
        <f>(EffortOutcomesAG0[[#This Row],[KPx]]*$C$2-EffortOutcomesAG0[[#This Row],[Kpy]]*KSa)</f>
        <v>-4.3987548371630458</v>
      </c>
      <c r="K695" s="8">
        <f>EffortOutcomesAG0[[#This Row],[Kpy]]*KTc-EffortOutcomesAG0[[#This Row],[KPz]]*KTb</f>
        <v>1.5601245162836954</v>
      </c>
      <c r="L695" s="8">
        <f>-1*(EffortOutcomesAG0[[#This Row],[KPx]]*KTc-EffortOutcomesAG0[[#This Row],[KPz]]*KTa)</f>
        <v>1.5601245162836954</v>
      </c>
      <c r="M695" s="8">
        <f>(EffortOutcomesAG0[[#This Row],[KPx]]*KTb-EffortOutcomesAG0[[#This Row],[Kpy]]*KTa)</f>
        <v>1.5601245162836954</v>
      </c>
      <c r="N695" s="8">
        <f>-EffortOutcomesAG0[[#This Row],[Xp]]*a+EffortOutcomesAG0[[#This Row],[Yp]]*b+EffortOutcomesAG0[[#This Row],[Zp]]*c_</f>
        <v>-0.87975096743260917</v>
      </c>
      <c r="O695">
        <f>-IF(EffortOutcomesAG0[[#This Row],[Column2]]&gt;0,1,-1)*SQRT(EffortOutcomesAG0[[#This Row],[KPx''i]]^2+EffortOutcomesAG0[[#This Row],[KPx''j]]^2+EffortOutcomesAG0[[#This Row],[KPx''k]]^2)/Ksmag/Scale</f>
        <v>3.1413392844306545</v>
      </c>
      <c r="P695" s="9">
        <f>SQRT(EffortOutcomesAG0[[#This Row],[Kpy''i]]^2+EffortOutcomesAG0[[#This Row],[KPy''j]]^2+EffortOutcomesAG0[[#This Row],[KPy''k]]^2)/KTmag/Scale</f>
        <v>1.1031746249595835</v>
      </c>
      <c r="Q6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6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6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695" s="14">
        <v>44877</v>
      </c>
      <c r="U695" s="9" t="s">
        <v>54</v>
      </c>
      <c r="V695" t="s">
        <v>55</v>
      </c>
      <c r="W695" t="s">
        <v>60</v>
      </c>
      <c r="X695">
        <v>1.125</v>
      </c>
      <c r="Y695">
        <v>1.125</v>
      </c>
      <c r="Z695">
        <v>3.0976190476190482</v>
      </c>
      <c r="AA695">
        <v>2.753439153439154</v>
      </c>
      <c r="AB695">
        <v>4.1301587301587306</v>
      </c>
      <c r="AC695">
        <v>1</v>
      </c>
      <c r="AD695">
        <v>0.24212144504227512</v>
      </c>
      <c r="AE695">
        <v>0.36318216756341271</v>
      </c>
      <c r="AF695">
        <v>0.36318216756341271</v>
      </c>
      <c r="AG695">
        <v>2.753439153439154</v>
      </c>
      <c r="AH695">
        <v>4.1301587301587306</v>
      </c>
      <c r="AI695">
        <v>1</v>
      </c>
      <c r="AJ695">
        <v>694</v>
      </c>
      <c r="AK695">
        <f>SUBTOTAL(9,EffortOutcomesAG0[[#This Row],[Allocation]:[Iin]])</f>
        <v>22.083300594983914</v>
      </c>
      <c r="AL695" t="str">
        <f>EffortOutcomesAG0[[#This Row],[WARDS]]&amp;EffortOutcomesAG0[[#This Row],[Role]]&amp;EffortOutcomesAG0[[#This Row],[Shifts]]</f>
        <v>BANKCSENIGHT</v>
      </c>
    </row>
    <row r="696" spans="2:38" x14ac:dyDescent="0.25">
      <c r="B696" s="8">
        <f>IF(EffortOutcomesAG0[[#This Row],[Apn]]=0,10,LOG(EffortOutcomesAG0[[#This Row],[Apn]]))</f>
        <v>0.47766404460570433</v>
      </c>
      <c r="C696" s="8">
        <f>IF(EffortOutcomesAG0[[#This Row],[Ein]]=0,10,LOG(EffortOutcomesAG0[[#This Row],[Ein]]))</f>
        <v>-0.47766404460570433</v>
      </c>
      <c r="D696" s="8">
        <f>IF(EffortOutcomesAG0[[#This Row],[Iin]]=0,10,LOG(EffortOutcomesAG0[[#This Row],[Iin]]))</f>
        <v>0</v>
      </c>
      <c r="E696" s="8">
        <f>Kx-EffortOutcomesAG0[[#This Row],[Xp]]</f>
        <v>-0.47766404460570433</v>
      </c>
      <c r="F696" s="8">
        <f>Ky-EffortOutcomesAG0[[#This Row],[Yp]]</f>
        <v>-0.52233595539429567</v>
      </c>
      <c r="G696" s="8">
        <f>Kz-EffortOutcomesAG0[[#This Row],[Zp]]</f>
        <v>1</v>
      </c>
      <c r="H696" s="8">
        <f>EffortOutcomesAG0[[#This Row],[Kpy]]*KSc-EffortOutcomesAG0[[#This Row],[KPz]]*KSb</f>
        <v>-0.47766404460570433</v>
      </c>
      <c r="I696" s="8">
        <f>-1*(EffortOutcomesAG0[[#This Row],[KPx]]*KSc-EffortOutcomesAG0[[#This Row],[KPz]]*KSa)</f>
        <v>-0.47766404460570433</v>
      </c>
      <c r="J696" s="8">
        <f>(EffortOutcomesAG0[[#This Row],[KPx]]*$C$2-EffortOutcomesAG0[[#This Row],[Kpy]]*KSa)</f>
        <v>-4.7766404460570433</v>
      </c>
      <c r="K696" s="8">
        <f>EffortOutcomesAG0[[#This Row],[Kpy]]*KTc-EffortOutcomesAG0[[#This Row],[KPz]]*KTb</f>
        <v>1.5223359553942957</v>
      </c>
      <c r="L696" s="8">
        <f>-1*(EffortOutcomesAG0[[#This Row],[KPx]]*KTc-EffortOutcomesAG0[[#This Row],[KPz]]*KTa)</f>
        <v>1.5223359553942957</v>
      </c>
      <c r="M696" s="8">
        <f>(EffortOutcomesAG0[[#This Row],[KPx]]*KTb-EffortOutcomesAG0[[#This Row],[Kpy]]*KTa)</f>
        <v>1.5223359553942957</v>
      </c>
      <c r="N696" s="8">
        <f>-EffortOutcomesAG0[[#This Row],[Xp]]*a+EffortOutcomesAG0[[#This Row],[Yp]]*b+EffortOutcomesAG0[[#This Row],[Zp]]*c_</f>
        <v>-0.95532808921140866</v>
      </c>
      <c r="O696">
        <f>-IF(EffortOutcomesAG0[[#This Row],[Column2]]&gt;0,1,-1)*SQRT(EffortOutcomesAG0[[#This Row],[KPx''i]]^2+EffortOutcomesAG0[[#This Row],[KPx''j]]^2+EffortOutcomesAG0[[#This Row],[KPx''k]]^2)/Ksmag/Scale</f>
        <v>3.4112035874399362</v>
      </c>
      <c r="P696" s="9">
        <f>SQRT(EffortOutcomesAG0[[#This Row],[Kpy''i]]^2+EffortOutcomesAG0[[#This Row],[KPy''j]]^2+EffortOutcomesAG0[[#This Row],[KPy''k]]^2)/KTmag/Scale</f>
        <v>1.0764540773034081</v>
      </c>
      <c r="Q6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6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6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696" s="14">
        <v>44877</v>
      </c>
      <c r="U696" s="9" t="s">
        <v>58</v>
      </c>
      <c r="V696" t="s">
        <v>55</v>
      </c>
      <c r="W696" t="s">
        <v>60</v>
      </c>
      <c r="X696">
        <v>2.0625</v>
      </c>
      <c r="Y696">
        <v>2.0625</v>
      </c>
      <c r="Z696">
        <v>6.1952380952380963</v>
      </c>
      <c r="AA696">
        <v>3.0037518037518041</v>
      </c>
      <c r="AB696">
        <v>4.5056277056277061</v>
      </c>
      <c r="AC696">
        <v>1</v>
      </c>
      <c r="AD696">
        <v>0.22194465795541887</v>
      </c>
      <c r="AE696">
        <v>0.33291698693312832</v>
      </c>
      <c r="AF696">
        <v>0.33291698693312832</v>
      </c>
      <c r="AG696">
        <v>3.0037518037518041</v>
      </c>
      <c r="AH696">
        <v>4.5056277056277061</v>
      </c>
      <c r="AI696">
        <v>1</v>
      </c>
      <c r="AJ696">
        <v>695</v>
      </c>
      <c r="AK696">
        <f>SUBTOTAL(9,EffortOutcomesAG0[[#This Row],[Allocation]:[Iin]])</f>
        <v>28.226775745818792</v>
      </c>
      <c r="AL696" t="str">
        <f>EffortOutcomesAG0[[#This Row],[WARDS]]&amp;EffortOutcomesAG0[[#This Row],[Role]]&amp;EffortOutcomesAG0[[#This Row],[Shifts]]</f>
        <v>WARACSENIGHT</v>
      </c>
    </row>
    <row r="697" spans="2:38" x14ac:dyDescent="0.25">
      <c r="B697" s="8">
        <f>IF(EffortOutcomesAG0[[#This Row],[Apn]]=0,10,LOG(EffortOutcomesAG0[[#This Row],[Apn]]))</f>
        <v>0.47766404460570433</v>
      </c>
      <c r="C697" s="8">
        <f>IF(EffortOutcomesAG0[[#This Row],[Ein]]=0,10,LOG(EffortOutcomesAG0[[#This Row],[Ein]]))</f>
        <v>-0.47766404460570433</v>
      </c>
      <c r="D697" s="8">
        <f>IF(EffortOutcomesAG0[[#This Row],[Iin]]=0,10,LOG(EffortOutcomesAG0[[#This Row],[Iin]]))</f>
        <v>0</v>
      </c>
      <c r="E697" s="8">
        <f>Kx-EffortOutcomesAG0[[#This Row],[Xp]]</f>
        <v>-0.47766404460570433</v>
      </c>
      <c r="F697" s="8">
        <f>Ky-EffortOutcomesAG0[[#This Row],[Yp]]</f>
        <v>-0.52233595539429567</v>
      </c>
      <c r="G697" s="8">
        <f>Kz-EffortOutcomesAG0[[#This Row],[Zp]]</f>
        <v>1</v>
      </c>
      <c r="H697" s="8">
        <f>EffortOutcomesAG0[[#This Row],[Kpy]]*KSc-EffortOutcomesAG0[[#This Row],[KPz]]*KSb</f>
        <v>-0.47766404460570433</v>
      </c>
      <c r="I697" s="8">
        <f>-1*(EffortOutcomesAG0[[#This Row],[KPx]]*KSc-EffortOutcomesAG0[[#This Row],[KPz]]*KSa)</f>
        <v>-0.47766404460570433</v>
      </c>
      <c r="J697" s="8">
        <f>(EffortOutcomesAG0[[#This Row],[KPx]]*$C$2-EffortOutcomesAG0[[#This Row],[Kpy]]*KSa)</f>
        <v>-4.7766404460570433</v>
      </c>
      <c r="K697" s="8">
        <f>EffortOutcomesAG0[[#This Row],[Kpy]]*KTc-EffortOutcomesAG0[[#This Row],[KPz]]*KTb</f>
        <v>1.5223359553942957</v>
      </c>
      <c r="L697" s="8">
        <f>-1*(EffortOutcomesAG0[[#This Row],[KPx]]*KTc-EffortOutcomesAG0[[#This Row],[KPz]]*KTa)</f>
        <v>1.5223359553942957</v>
      </c>
      <c r="M697" s="8">
        <f>(EffortOutcomesAG0[[#This Row],[KPx]]*KTb-EffortOutcomesAG0[[#This Row],[Kpy]]*KTa)</f>
        <v>1.5223359553942957</v>
      </c>
      <c r="N697" s="8">
        <f>-EffortOutcomesAG0[[#This Row],[Xp]]*a+EffortOutcomesAG0[[#This Row],[Yp]]*b+EffortOutcomesAG0[[#This Row],[Zp]]*c_</f>
        <v>-0.95532808921140866</v>
      </c>
      <c r="O697">
        <f>-IF(EffortOutcomesAG0[[#This Row],[Column2]]&gt;0,1,-1)*SQRT(EffortOutcomesAG0[[#This Row],[KPx''i]]^2+EffortOutcomesAG0[[#This Row],[KPx''j]]^2+EffortOutcomesAG0[[#This Row],[KPx''k]]^2)/Ksmag/Scale</f>
        <v>3.4112035874399362</v>
      </c>
      <c r="P697" s="9">
        <f>SQRT(EffortOutcomesAG0[[#This Row],[Kpy''i]]^2+EffortOutcomesAG0[[#This Row],[KPy''j]]^2+EffortOutcomesAG0[[#This Row],[KPy''k]]^2)/KTmag/Scale</f>
        <v>1.0764540773034081</v>
      </c>
      <c r="Q6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6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6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697" s="14">
        <v>44877</v>
      </c>
      <c r="U697" s="9" t="s">
        <v>57</v>
      </c>
      <c r="V697" t="s">
        <v>55</v>
      </c>
      <c r="W697" t="s">
        <v>60</v>
      </c>
      <c r="X697">
        <v>2.0625</v>
      </c>
      <c r="Y697">
        <v>2.0625</v>
      </c>
      <c r="Z697">
        <v>6.1952380952380963</v>
      </c>
      <c r="AA697">
        <v>3.0037518037518041</v>
      </c>
      <c r="AB697">
        <v>4.5056277056277061</v>
      </c>
      <c r="AC697">
        <v>1</v>
      </c>
      <c r="AD697">
        <v>0.22194465795541887</v>
      </c>
      <c r="AE697">
        <v>0.33291698693312832</v>
      </c>
      <c r="AF697">
        <v>0.33291698693312832</v>
      </c>
      <c r="AG697">
        <v>3.0037518037518041</v>
      </c>
      <c r="AH697">
        <v>4.5056277056277061</v>
      </c>
      <c r="AI697">
        <v>1</v>
      </c>
      <c r="AJ697">
        <v>696</v>
      </c>
      <c r="AK697">
        <f>SUBTOTAL(9,EffortOutcomesAG0[[#This Row],[Allocation]:[Iin]])</f>
        <v>28.226775745818792</v>
      </c>
      <c r="AL697" t="str">
        <f>EffortOutcomesAG0[[#This Row],[WARDS]]&amp;EffortOutcomesAG0[[#This Row],[Role]]&amp;EffortOutcomesAG0[[#This Row],[Shifts]]</f>
        <v>WATTCSENIGHT</v>
      </c>
    </row>
    <row r="698" spans="2:38" x14ac:dyDescent="0.25">
      <c r="B698" s="8">
        <f>IF(EffortOutcomesAG0[[#This Row],[Apn]]=0,10,LOG(EffortOutcomesAG0[[#This Row],[Apn]]))</f>
        <v>10</v>
      </c>
      <c r="C698" s="8">
        <f>IF(EffortOutcomesAG0[[#This Row],[Ein]]=0,10,LOG(EffortOutcomesAG0[[#This Row],[Ein]]))</f>
        <v>10</v>
      </c>
      <c r="D698" s="8">
        <f>IF(EffortOutcomesAG0[[#This Row],[Iin]]=0,10,LOG(EffortOutcomesAG0[[#This Row],[Iin]]))</f>
        <v>10</v>
      </c>
      <c r="E698" s="8">
        <f>Kx-EffortOutcomesAG0[[#This Row],[Xp]]</f>
        <v>-10</v>
      </c>
      <c r="F698" s="8">
        <f>Ky-EffortOutcomesAG0[[#This Row],[Yp]]</f>
        <v>-11</v>
      </c>
      <c r="G698" s="8">
        <f>Kz-EffortOutcomesAG0[[#This Row],[Zp]]</f>
        <v>-9</v>
      </c>
      <c r="H698" s="8">
        <f>EffortOutcomesAG0[[#This Row],[Kpy]]*KSc-EffortOutcomesAG0[[#This Row],[KPz]]*KSb</f>
        <v>20</v>
      </c>
      <c r="I698" s="8">
        <f>-1*(EffortOutcomesAG0[[#This Row],[KPx]]*KSc-EffortOutcomesAG0[[#This Row],[KPz]]*KSa)</f>
        <v>-10</v>
      </c>
      <c r="J698" s="8">
        <f>(EffortOutcomesAG0[[#This Row],[KPx]]*$C$2-EffortOutcomesAG0[[#This Row],[Kpy]]*KSa)</f>
        <v>-100</v>
      </c>
      <c r="K698" s="8">
        <f>EffortOutcomesAG0[[#This Row],[Kpy]]*KTc-EffortOutcomesAG0[[#This Row],[KPz]]*KTb</f>
        <v>2</v>
      </c>
      <c r="L698" s="8">
        <f>-1*(EffortOutcomesAG0[[#This Row],[KPx]]*KTc-EffortOutcomesAG0[[#This Row],[KPz]]*KTa)</f>
        <v>-28</v>
      </c>
      <c r="M698" s="8">
        <f>(EffortOutcomesAG0[[#This Row],[KPx]]*KTb-EffortOutcomesAG0[[#This Row],[Kpy]]*KTa)</f>
        <v>32</v>
      </c>
      <c r="N698" s="8">
        <f>-EffortOutcomesAG0[[#This Row],[Xp]]*a+EffortOutcomesAG0[[#This Row],[Yp]]*b+EffortOutcomesAG0[[#This Row],[Zp]]*c_</f>
        <v>40</v>
      </c>
      <c r="O698">
        <f>-IF(EffortOutcomesAG0[[#This Row],[Column2]]&gt;0,1,-1)*SQRT(EffortOutcomesAG0[[#This Row],[KPx''i]]^2+EffortOutcomesAG0[[#This Row],[KPx''j]]^2+EffortOutcomesAG0[[#This Row],[KPx''k]]^2)/Ksmag/Scale</f>
        <v>-72.456883730947197</v>
      </c>
      <c r="P698" s="9">
        <f>SQRT(EffortOutcomesAG0[[#This Row],[Kpy''i]]^2+EffortOutcomesAG0[[#This Row],[KPy''j]]^2+EffortOutcomesAG0[[#This Row],[KPy''k]]^2)/KTmag/Scale</f>
        <v>17.37814719698277</v>
      </c>
      <c r="Q6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8" s="14">
        <v>44878</v>
      </c>
      <c r="U698" s="9" t="s">
        <v>76</v>
      </c>
      <c r="V698" t="s">
        <v>55</v>
      </c>
      <c r="W698" t="s">
        <v>60</v>
      </c>
      <c r="X698">
        <v>0</v>
      </c>
      <c r="Y698">
        <v>0</v>
      </c>
      <c r="Z698">
        <v>0</v>
      </c>
      <c r="AJ698">
        <v>697</v>
      </c>
      <c r="AK698">
        <f>SUBTOTAL(9,EffortOutcomesAG0[[#This Row],[Allocation]:[Iin]])</f>
        <v>0</v>
      </c>
      <c r="AL698" t="str">
        <f>EffortOutcomesAG0[[#This Row],[WARDS]]&amp;EffortOutcomesAG0[[#This Row],[Role]]&amp;EffortOutcomesAG0[[#This Row],[Shifts]]</f>
        <v>OtherCSENIGHT</v>
      </c>
    </row>
    <row r="699" spans="2:38" x14ac:dyDescent="0.25">
      <c r="B699" s="8">
        <f>IF(EffortOutcomesAG0[[#This Row],[Apn]]=0,10,LOG(EffortOutcomesAG0[[#This Row],[Apn]]))</f>
        <v>-1.0700887455633652E-2</v>
      </c>
      <c r="C699" s="8">
        <f>IF(EffortOutcomesAG0[[#This Row],[Ein]]=0,10,LOG(EffortOutcomesAG0[[#This Row],[Ein]]))</f>
        <v>1.0700887455633702E-2</v>
      </c>
      <c r="D699" s="8">
        <f>IF(EffortOutcomesAG0[[#This Row],[Iin]]=0,10,LOG(EffortOutcomesAG0[[#This Row],[Iin]]))</f>
        <v>0</v>
      </c>
      <c r="E699" s="8">
        <f>Kx-EffortOutcomesAG0[[#This Row],[Xp]]</f>
        <v>1.0700887455633652E-2</v>
      </c>
      <c r="F699" s="8">
        <f>Ky-EffortOutcomesAG0[[#This Row],[Yp]]</f>
        <v>-1.0107008874556338</v>
      </c>
      <c r="G699" s="8">
        <f>Kz-EffortOutcomesAG0[[#This Row],[Zp]]</f>
        <v>1</v>
      </c>
      <c r="H699" s="8">
        <f>EffortOutcomesAG0[[#This Row],[Kpy]]*KSc-EffortOutcomesAG0[[#This Row],[KPz]]*KSb</f>
        <v>1.0700887455633801E-2</v>
      </c>
      <c r="I699" s="8">
        <f>-1*(EffortOutcomesAG0[[#This Row],[KPx]]*KSc-EffortOutcomesAG0[[#This Row],[KPz]]*KSa)</f>
        <v>1.0700887455633652E-2</v>
      </c>
      <c r="J699" s="8">
        <f>(EffortOutcomesAG0[[#This Row],[KPx]]*$C$2-EffortOutcomesAG0[[#This Row],[Kpy]]*KSa)</f>
        <v>0.10700887455633651</v>
      </c>
      <c r="K699" s="8">
        <f>EffortOutcomesAG0[[#This Row],[Kpy]]*KTc-EffortOutcomesAG0[[#This Row],[KPz]]*KTb</f>
        <v>2.0107008874556338</v>
      </c>
      <c r="L699" s="8">
        <f>-1*(EffortOutcomesAG0[[#This Row],[KPx]]*KTc-EffortOutcomesAG0[[#This Row],[KPz]]*KTa)</f>
        <v>2.0107008874556338</v>
      </c>
      <c r="M699" s="8">
        <f>(EffortOutcomesAG0[[#This Row],[KPx]]*KTb-EffortOutcomesAG0[[#This Row],[Kpy]]*KTa)</f>
        <v>2.0107008874556338</v>
      </c>
      <c r="N699" s="8">
        <f>-EffortOutcomesAG0[[#This Row],[Xp]]*a+EffortOutcomesAG0[[#This Row],[Yp]]*b+EffortOutcomesAG0[[#This Row],[Zp]]*c_</f>
        <v>2.1401774911267404E-2</v>
      </c>
      <c r="O699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699" s="9">
        <f>SQRT(EffortOutcomesAG0[[#This Row],[Kpy''i]]^2+EffortOutcomesAG0[[#This Row],[KPy''j]]^2+EffortOutcomesAG0[[#This Row],[KPy''k]]^2)/KTmag/Scale</f>
        <v>1.421780232457688</v>
      </c>
      <c r="Q6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6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699" s="14">
        <v>44878</v>
      </c>
      <c r="U699" s="9" t="s">
        <v>54</v>
      </c>
      <c r="V699" t="s">
        <v>55</v>
      </c>
      <c r="W699" t="s">
        <v>60</v>
      </c>
      <c r="X699">
        <v>1.125</v>
      </c>
      <c r="Y699">
        <v>1.125</v>
      </c>
      <c r="Z699">
        <v>1.0976190476190475</v>
      </c>
      <c r="AA699">
        <v>0.97566137566137556</v>
      </c>
      <c r="AB699">
        <v>1.4634920634920636</v>
      </c>
      <c r="AC699">
        <v>1</v>
      </c>
      <c r="AD699">
        <v>0.68329718004338391</v>
      </c>
      <c r="AE699">
        <v>1.0249457700650761</v>
      </c>
      <c r="AF699">
        <v>1.0249457700650761</v>
      </c>
      <c r="AG699">
        <v>0.97566137566137556</v>
      </c>
      <c r="AH699">
        <v>1.4634920634920636</v>
      </c>
      <c r="AI699">
        <v>1</v>
      </c>
      <c r="AJ699">
        <v>698</v>
      </c>
      <c r="AK699">
        <f>SUBTOTAL(9,EffortOutcomesAG0[[#This Row],[Allocation]:[Iin]])</f>
        <v>12.959114646099462</v>
      </c>
      <c r="AL699" t="str">
        <f>EffortOutcomesAG0[[#This Row],[WARDS]]&amp;EffortOutcomesAG0[[#This Row],[Role]]&amp;EffortOutcomesAG0[[#This Row],[Shifts]]</f>
        <v>BANKCSENIGHT</v>
      </c>
    </row>
    <row r="700" spans="2:38" x14ac:dyDescent="0.25">
      <c r="B700" s="8">
        <f>IF(EffortOutcomesAG0[[#This Row],[Apn]]=0,10,LOG(EffortOutcomesAG0[[#This Row],[Apn]]))</f>
        <v>2.7087673433766103E-2</v>
      </c>
      <c r="C700" s="8">
        <f>IF(EffortOutcomesAG0[[#This Row],[Ein]]=0,10,LOG(EffortOutcomesAG0[[#This Row],[Ein]]))</f>
        <v>-0.29032910820834751</v>
      </c>
      <c r="D700" s="8">
        <f>IF(EffortOutcomesAG0[[#This Row],[Iin]]=0,10,LOG(EffortOutcomesAG0[[#This Row],[Iin]]))</f>
        <v>0.2632414347745814</v>
      </c>
      <c r="E700" s="8">
        <f>Kx-EffortOutcomesAG0[[#This Row],[Xp]]</f>
        <v>-2.7087673433766103E-2</v>
      </c>
      <c r="F700" s="8">
        <f>Ky-EffortOutcomesAG0[[#This Row],[Yp]]</f>
        <v>-0.70967089179165255</v>
      </c>
      <c r="G700" s="8">
        <f>Kz-EffortOutcomesAG0[[#This Row],[Zp]]</f>
        <v>0.7367585652254186</v>
      </c>
      <c r="H700" s="8">
        <f>EffortOutcomesAG0[[#This Row],[Kpy]]*KSc-EffortOutcomesAG0[[#This Row],[KPz]]*KSb</f>
        <v>-2.7087673433766057E-2</v>
      </c>
      <c r="I700" s="8">
        <f>-1*(EffortOutcomesAG0[[#This Row],[KPx]]*KSc-EffortOutcomesAG0[[#This Row],[KPz]]*KSa)</f>
        <v>-2.7087673433766103E-2</v>
      </c>
      <c r="J700" s="8">
        <f>(EffortOutcomesAG0[[#This Row],[KPx]]*$C$2-EffortOutcomesAG0[[#This Row],[Kpy]]*KSa)</f>
        <v>-0.27087673433766102</v>
      </c>
      <c r="K700" s="8">
        <f>EffortOutcomesAG0[[#This Row],[Kpy]]*KTc-EffortOutcomesAG0[[#This Row],[KPz]]*KTb</f>
        <v>1.446429457017071</v>
      </c>
      <c r="L700" s="8">
        <f>-1*(EffortOutcomesAG0[[#This Row],[KPx]]*KTc-EffortOutcomesAG0[[#This Row],[KPz]]*KTa)</f>
        <v>1.446429457017071</v>
      </c>
      <c r="M700" s="8">
        <f>(EffortOutcomesAG0[[#This Row],[KPx]]*KTb-EffortOutcomesAG0[[#This Row],[Kpy]]*KTa)</f>
        <v>1.4464294570170713</v>
      </c>
      <c r="N700" s="8">
        <f>-EffortOutcomesAG0[[#This Row],[Xp]]*a+EffortOutcomesAG0[[#This Row],[Yp]]*b+EffortOutcomesAG0[[#This Row],[Zp]]*c_</f>
        <v>-5.4175346867532226E-2</v>
      </c>
      <c r="O700">
        <f>-IF(EffortOutcomesAG0[[#This Row],[Column2]]&gt;0,1,-1)*SQRT(EffortOutcomesAG0[[#This Row],[KPx''i]]^2+EffortOutcomesAG0[[#This Row],[KPx''j]]^2+EffortOutcomesAG0[[#This Row],[KPx''k]]^2)/Ksmag/Scale</f>
        <v>0.19344468112298213</v>
      </c>
      <c r="P700" s="9">
        <f>SQRT(EffortOutcomesAG0[[#This Row],[Kpy''i]]^2+EffortOutcomesAG0[[#This Row],[KPy''j]]^2+EffortOutcomesAG0[[#This Row],[KPy''k]]^2)/KTmag/Scale</f>
        <v>1.0227800775647469</v>
      </c>
      <c r="Q7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00" s="14">
        <v>44878</v>
      </c>
      <c r="U700" s="9" t="s">
        <v>57</v>
      </c>
      <c r="V700" t="s">
        <v>55</v>
      </c>
      <c r="W700" t="s">
        <v>60</v>
      </c>
      <c r="X700">
        <v>1.125</v>
      </c>
      <c r="Y700">
        <v>2.0625</v>
      </c>
      <c r="Z700">
        <v>2.195238095238095</v>
      </c>
      <c r="AA700">
        <v>1.0643578643578642</v>
      </c>
      <c r="AB700">
        <v>1.5965367965367967</v>
      </c>
      <c r="AC700">
        <v>0.54545454545454541</v>
      </c>
      <c r="AD700">
        <v>0.62635574837310193</v>
      </c>
      <c r="AE700">
        <v>0.939533622559653</v>
      </c>
      <c r="AF700">
        <v>0.51247288503253807</v>
      </c>
      <c r="AG700">
        <v>1.9513227513227511</v>
      </c>
      <c r="AH700">
        <v>2.9269841269841272</v>
      </c>
      <c r="AI700">
        <v>1.8333333333333333</v>
      </c>
      <c r="AJ700">
        <v>699</v>
      </c>
      <c r="AK700">
        <f>SUBTOTAL(9,EffortOutcomesAG0[[#This Row],[Allocation]:[Iin]])</f>
        <v>17.379089769192806</v>
      </c>
      <c r="AL700" t="str">
        <f>EffortOutcomesAG0[[#This Row],[WARDS]]&amp;EffortOutcomesAG0[[#This Row],[Role]]&amp;EffortOutcomesAG0[[#This Row],[Shifts]]</f>
        <v>WATTCSENIGHT</v>
      </c>
    </row>
    <row r="701" spans="2:38" x14ac:dyDescent="0.25">
      <c r="B701" s="8">
        <f>IF(EffortOutcomesAG0[[#This Row],[Apn]]=0,10,LOG(EffortOutcomesAG0[[#This Row],[Apn]]))</f>
        <v>2.7087673433766103E-2</v>
      </c>
      <c r="C701" s="8">
        <f>IF(EffortOutcomesAG0[[#This Row],[Ein]]=0,10,LOG(EffortOutcomesAG0[[#This Row],[Ein]]))</f>
        <v>-0.29032910820834751</v>
      </c>
      <c r="D701" s="8">
        <f>IF(EffortOutcomesAG0[[#This Row],[Iin]]=0,10,LOG(EffortOutcomesAG0[[#This Row],[Iin]]))</f>
        <v>0.2632414347745814</v>
      </c>
      <c r="E701" s="8">
        <f>Kx-EffortOutcomesAG0[[#This Row],[Xp]]</f>
        <v>-2.7087673433766103E-2</v>
      </c>
      <c r="F701" s="8">
        <f>Ky-EffortOutcomesAG0[[#This Row],[Yp]]</f>
        <v>-0.70967089179165255</v>
      </c>
      <c r="G701" s="8">
        <f>Kz-EffortOutcomesAG0[[#This Row],[Zp]]</f>
        <v>0.7367585652254186</v>
      </c>
      <c r="H701" s="8">
        <f>EffortOutcomesAG0[[#This Row],[Kpy]]*KSc-EffortOutcomesAG0[[#This Row],[KPz]]*KSb</f>
        <v>-2.7087673433766057E-2</v>
      </c>
      <c r="I701" s="8">
        <f>-1*(EffortOutcomesAG0[[#This Row],[KPx]]*KSc-EffortOutcomesAG0[[#This Row],[KPz]]*KSa)</f>
        <v>-2.7087673433766103E-2</v>
      </c>
      <c r="J701" s="8">
        <f>(EffortOutcomesAG0[[#This Row],[KPx]]*$C$2-EffortOutcomesAG0[[#This Row],[Kpy]]*KSa)</f>
        <v>-0.27087673433766102</v>
      </c>
      <c r="K701" s="8">
        <f>EffortOutcomesAG0[[#This Row],[Kpy]]*KTc-EffortOutcomesAG0[[#This Row],[KPz]]*KTb</f>
        <v>1.446429457017071</v>
      </c>
      <c r="L701" s="8">
        <f>-1*(EffortOutcomesAG0[[#This Row],[KPx]]*KTc-EffortOutcomesAG0[[#This Row],[KPz]]*KTa)</f>
        <v>1.446429457017071</v>
      </c>
      <c r="M701" s="8">
        <f>(EffortOutcomesAG0[[#This Row],[KPx]]*KTb-EffortOutcomesAG0[[#This Row],[Kpy]]*KTa)</f>
        <v>1.4464294570170713</v>
      </c>
      <c r="N701" s="8">
        <f>-EffortOutcomesAG0[[#This Row],[Xp]]*a+EffortOutcomesAG0[[#This Row],[Yp]]*b+EffortOutcomesAG0[[#This Row],[Zp]]*c_</f>
        <v>-5.4175346867532226E-2</v>
      </c>
      <c r="O701">
        <f>-IF(EffortOutcomesAG0[[#This Row],[Column2]]&gt;0,1,-1)*SQRT(EffortOutcomesAG0[[#This Row],[KPx''i]]^2+EffortOutcomesAG0[[#This Row],[KPx''j]]^2+EffortOutcomesAG0[[#This Row],[KPx''k]]^2)/Ksmag/Scale</f>
        <v>0.19344468112298213</v>
      </c>
      <c r="P701" s="9">
        <f>SQRT(EffortOutcomesAG0[[#This Row],[Kpy''i]]^2+EffortOutcomesAG0[[#This Row],[KPy''j]]^2+EffortOutcomesAG0[[#This Row],[KPy''k]]^2)/KTmag/Scale</f>
        <v>1.0227800775647469</v>
      </c>
      <c r="Q7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01" s="14">
        <v>44878</v>
      </c>
      <c r="U701" s="9" t="s">
        <v>58</v>
      </c>
      <c r="V701" t="s">
        <v>55</v>
      </c>
      <c r="W701" t="s">
        <v>60</v>
      </c>
      <c r="X701">
        <v>1.125</v>
      </c>
      <c r="Y701">
        <v>2.0625</v>
      </c>
      <c r="Z701">
        <v>2.195238095238095</v>
      </c>
      <c r="AA701">
        <v>1.0643578643578642</v>
      </c>
      <c r="AB701">
        <v>1.5965367965367967</v>
      </c>
      <c r="AC701">
        <v>0.54545454545454541</v>
      </c>
      <c r="AD701">
        <v>0.62635574837310193</v>
      </c>
      <c r="AE701">
        <v>0.939533622559653</v>
      </c>
      <c r="AF701">
        <v>0.51247288503253807</v>
      </c>
      <c r="AG701">
        <v>1.9513227513227511</v>
      </c>
      <c r="AH701">
        <v>2.9269841269841272</v>
      </c>
      <c r="AI701">
        <v>1.8333333333333333</v>
      </c>
      <c r="AJ701">
        <v>700</v>
      </c>
      <c r="AK701">
        <f>SUBTOTAL(9,EffortOutcomesAG0[[#This Row],[Allocation]:[Iin]])</f>
        <v>17.379089769192806</v>
      </c>
      <c r="AL701" t="str">
        <f>EffortOutcomesAG0[[#This Row],[WARDS]]&amp;EffortOutcomesAG0[[#This Row],[Role]]&amp;EffortOutcomesAG0[[#This Row],[Shifts]]</f>
        <v>WARACSENIGHT</v>
      </c>
    </row>
    <row r="702" spans="2:38" x14ac:dyDescent="0.25">
      <c r="B702" s="8">
        <f>IF(EffortOutcomesAG0[[#This Row],[Apn]]=0,10,LOG(EffortOutcomesAG0[[#This Row],[Apn]]))</f>
        <v>10</v>
      </c>
      <c r="C702" s="8">
        <f>IF(EffortOutcomesAG0[[#This Row],[Ein]]=0,10,LOG(EffortOutcomesAG0[[#This Row],[Ein]]))</f>
        <v>10</v>
      </c>
      <c r="D702" s="8">
        <f>IF(EffortOutcomesAG0[[#This Row],[Iin]]=0,10,LOG(EffortOutcomesAG0[[#This Row],[Iin]]))</f>
        <v>10</v>
      </c>
      <c r="E702" s="8">
        <f>Kx-EffortOutcomesAG0[[#This Row],[Xp]]</f>
        <v>-10</v>
      </c>
      <c r="F702" s="8">
        <f>Ky-EffortOutcomesAG0[[#This Row],[Yp]]</f>
        <v>-11</v>
      </c>
      <c r="G702" s="8">
        <f>Kz-EffortOutcomesAG0[[#This Row],[Zp]]</f>
        <v>-9</v>
      </c>
      <c r="H702" s="8">
        <f>EffortOutcomesAG0[[#This Row],[Kpy]]*KSc-EffortOutcomesAG0[[#This Row],[KPz]]*KSb</f>
        <v>20</v>
      </c>
      <c r="I702" s="8">
        <f>-1*(EffortOutcomesAG0[[#This Row],[KPx]]*KSc-EffortOutcomesAG0[[#This Row],[KPz]]*KSa)</f>
        <v>-10</v>
      </c>
      <c r="J702" s="8">
        <f>(EffortOutcomesAG0[[#This Row],[KPx]]*$C$2-EffortOutcomesAG0[[#This Row],[Kpy]]*KSa)</f>
        <v>-100</v>
      </c>
      <c r="K702" s="8">
        <f>EffortOutcomesAG0[[#This Row],[Kpy]]*KTc-EffortOutcomesAG0[[#This Row],[KPz]]*KTb</f>
        <v>2</v>
      </c>
      <c r="L702" s="8">
        <f>-1*(EffortOutcomesAG0[[#This Row],[KPx]]*KTc-EffortOutcomesAG0[[#This Row],[KPz]]*KTa)</f>
        <v>-28</v>
      </c>
      <c r="M702" s="8">
        <f>(EffortOutcomesAG0[[#This Row],[KPx]]*KTb-EffortOutcomesAG0[[#This Row],[Kpy]]*KTa)</f>
        <v>32</v>
      </c>
      <c r="N702" s="8">
        <f>-EffortOutcomesAG0[[#This Row],[Xp]]*a+EffortOutcomesAG0[[#This Row],[Yp]]*b+EffortOutcomesAG0[[#This Row],[Zp]]*c_</f>
        <v>40</v>
      </c>
      <c r="O702">
        <f>-IF(EffortOutcomesAG0[[#This Row],[Column2]]&gt;0,1,-1)*SQRT(EffortOutcomesAG0[[#This Row],[KPx''i]]^2+EffortOutcomesAG0[[#This Row],[KPx''j]]^2+EffortOutcomesAG0[[#This Row],[KPx''k]]^2)/Ksmag/Scale</f>
        <v>-72.456883730947197</v>
      </c>
      <c r="P702" s="9">
        <f>SQRT(EffortOutcomesAG0[[#This Row],[Kpy''i]]^2+EffortOutcomesAG0[[#This Row],[KPy''j]]^2+EffortOutcomesAG0[[#This Row],[KPy''k]]^2)/KTmag/Scale</f>
        <v>17.37814719698277</v>
      </c>
      <c r="Q7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02" s="14">
        <v>44879</v>
      </c>
      <c r="U702" s="9" t="s">
        <v>76</v>
      </c>
      <c r="V702" t="s">
        <v>55</v>
      </c>
      <c r="W702" t="s">
        <v>60</v>
      </c>
      <c r="X702">
        <v>0</v>
      </c>
      <c r="Y702">
        <v>0</v>
      </c>
      <c r="Z702">
        <v>0</v>
      </c>
      <c r="AJ702">
        <v>701</v>
      </c>
      <c r="AK702">
        <f>SUBTOTAL(9,EffortOutcomesAG0[[#This Row],[Allocation]:[Iin]])</f>
        <v>0</v>
      </c>
      <c r="AL702" t="str">
        <f>EffortOutcomesAG0[[#This Row],[WARDS]]&amp;EffortOutcomesAG0[[#This Row],[Role]]&amp;EffortOutcomesAG0[[#This Row],[Shifts]]</f>
        <v>OtherCSENIGHT</v>
      </c>
    </row>
    <row r="703" spans="2:38" x14ac:dyDescent="0.25">
      <c r="B703" s="8">
        <f>IF(EffortOutcomesAG0[[#This Row],[Apn]]=0,10,LOG(EffortOutcomesAG0[[#This Row],[Apn]]))</f>
        <v>-0.15231341260909609</v>
      </c>
      <c r="C703" s="8">
        <f>IF(EffortOutcomesAG0[[#This Row],[Ein]]=0,10,LOG(EffortOutcomesAG0[[#This Row],[Ein]]))</f>
        <v>-0.11092802216548533</v>
      </c>
      <c r="D703" s="8">
        <f>IF(EffortOutcomesAG0[[#This Row],[Iin]]=0,10,LOG(EffortOutcomesAG0[[#This Row],[Iin]]))</f>
        <v>0.2632414347745814</v>
      </c>
      <c r="E703" s="8">
        <f>Kx-EffortOutcomesAG0[[#This Row],[Xp]]</f>
        <v>0.15231341260909609</v>
      </c>
      <c r="F703" s="8">
        <f>Ky-EffortOutcomesAG0[[#This Row],[Yp]]</f>
        <v>-0.88907197783451464</v>
      </c>
      <c r="G703" s="8">
        <f>Kz-EffortOutcomesAG0[[#This Row],[Zp]]</f>
        <v>0.7367585652254186</v>
      </c>
      <c r="H703" s="8">
        <f>EffortOutcomesAG0[[#This Row],[Kpy]]*KSc-EffortOutcomesAG0[[#This Row],[KPz]]*KSb</f>
        <v>0.15231341260909603</v>
      </c>
      <c r="I703" s="8">
        <f>-1*(EffortOutcomesAG0[[#This Row],[KPx]]*KSc-EffortOutcomesAG0[[#This Row],[KPz]]*KSa)</f>
        <v>0.15231341260909609</v>
      </c>
      <c r="J703" s="8">
        <f>(EffortOutcomesAG0[[#This Row],[KPx]]*$C$2-EffortOutcomesAG0[[#This Row],[Kpy]]*KSa)</f>
        <v>1.523134126090961</v>
      </c>
      <c r="K703" s="8">
        <f>EffortOutcomesAG0[[#This Row],[Kpy]]*KTc-EffortOutcomesAG0[[#This Row],[KPz]]*KTb</f>
        <v>1.6258305430599331</v>
      </c>
      <c r="L703" s="8">
        <f>-1*(EffortOutcomesAG0[[#This Row],[KPx]]*KTc-EffortOutcomesAG0[[#This Row],[KPz]]*KTa)</f>
        <v>1.6258305430599334</v>
      </c>
      <c r="M703" s="8">
        <f>(EffortOutcomesAG0[[#This Row],[KPx]]*KTb-EffortOutcomesAG0[[#This Row],[Kpy]]*KTa)</f>
        <v>1.6258305430599331</v>
      </c>
      <c r="N703" s="8">
        <f>-EffortOutcomesAG0[[#This Row],[Xp]]*a+EffortOutcomesAG0[[#This Row],[Yp]]*b+EffortOutcomesAG0[[#This Row],[Zp]]*c_</f>
        <v>0.30462682521819212</v>
      </c>
      <c r="O703">
        <f>-IF(EffortOutcomesAG0[[#This Row],[Column2]]&gt;0,1,-1)*SQRT(EffortOutcomesAG0[[#This Row],[KPx''i]]^2+EffortOutcomesAG0[[#This Row],[KPx''j]]^2+EffortOutcomesAG0[[#This Row],[KPx''k]]^2)/Ksmag/Scale</f>
        <v>-1.0877353348549759</v>
      </c>
      <c r="P703" s="9">
        <f>SQRT(EffortOutcomesAG0[[#This Row],[Kpy''i]]^2+EffortOutcomesAG0[[#This Row],[KPy''j]]^2+EffortOutcomesAG0[[#This Row],[KPy''k]]^2)/KTmag/Scale</f>
        <v>1.1496358020578861</v>
      </c>
      <c r="Q7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03" s="14">
        <v>44879</v>
      </c>
      <c r="U703" s="9" t="s">
        <v>58</v>
      </c>
      <c r="V703" t="s">
        <v>55</v>
      </c>
      <c r="W703" t="s">
        <v>60</v>
      </c>
      <c r="X703">
        <v>1.125</v>
      </c>
      <c r="Y703">
        <v>2.0625</v>
      </c>
      <c r="Z703">
        <v>1.4523809523809526</v>
      </c>
      <c r="AA703">
        <v>0.70418470418470425</v>
      </c>
      <c r="AB703">
        <v>1.0562770562770565</v>
      </c>
      <c r="AC703">
        <v>0.54545454545454541</v>
      </c>
      <c r="AD703">
        <v>0.94672131147540972</v>
      </c>
      <c r="AE703">
        <v>1.4200819672131146</v>
      </c>
      <c r="AF703">
        <v>0.77459016393442615</v>
      </c>
      <c r="AG703">
        <v>1.2910052910052912</v>
      </c>
      <c r="AH703">
        <v>1.9365079365079367</v>
      </c>
      <c r="AI703">
        <v>1.8333333333333333</v>
      </c>
      <c r="AJ703">
        <v>702</v>
      </c>
      <c r="AK703">
        <f>SUBTOTAL(9,EffortOutcomesAG0[[#This Row],[Allocation]:[Iin]])</f>
        <v>15.148037261766772</v>
      </c>
      <c r="AL703" t="str">
        <f>EffortOutcomesAG0[[#This Row],[WARDS]]&amp;EffortOutcomesAG0[[#This Row],[Role]]&amp;EffortOutcomesAG0[[#This Row],[Shifts]]</f>
        <v>WARACSENIGHT</v>
      </c>
    </row>
    <row r="704" spans="2:38" x14ac:dyDescent="0.25">
      <c r="B704" s="8">
        <f>IF(EffortOutcomesAG0[[#This Row],[Apn]]=0,10,LOG(EffortOutcomesAG0[[#This Row],[Apn]]))</f>
        <v>-0.15231341260909609</v>
      </c>
      <c r="C704" s="8">
        <f>IF(EffortOutcomesAG0[[#This Row],[Ein]]=0,10,LOG(EffortOutcomesAG0[[#This Row],[Ein]]))</f>
        <v>0.15231341260909609</v>
      </c>
      <c r="D704" s="8">
        <f>IF(EffortOutcomesAG0[[#This Row],[Iin]]=0,10,LOG(EffortOutcomesAG0[[#This Row],[Iin]]))</f>
        <v>0</v>
      </c>
      <c r="E704" s="8">
        <f>Kx-EffortOutcomesAG0[[#This Row],[Xp]]</f>
        <v>0.15231341260909609</v>
      </c>
      <c r="F704" s="8">
        <f>Ky-EffortOutcomesAG0[[#This Row],[Yp]]</f>
        <v>-1.1523134126090961</v>
      </c>
      <c r="G704" s="8">
        <f>Kz-EffortOutcomesAG0[[#This Row],[Zp]]</f>
        <v>1</v>
      </c>
      <c r="H704" s="8">
        <f>EffortOutcomesAG0[[#This Row],[Kpy]]*KSc-EffortOutcomesAG0[[#This Row],[KPz]]*KSb</f>
        <v>0.15231341260909614</v>
      </c>
      <c r="I704" s="8">
        <f>-1*(EffortOutcomesAG0[[#This Row],[KPx]]*KSc-EffortOutcomesAG0[[#This Row],[KPz]]*KSa)</f>
        <v>0.15231341260909609</v>
      </c>
      <c r="J704" s="8">
        <f>(EffortOutcomesAG0[[#This Row],[KPx]]*$C$2-EffortOutcomesAG0[[#This Row],[Kpy]]*KSa)</f>
        <v>1.523134126090961</v>
      </c>
      <c r="K704" s="8">
        <f>EffortOutcomesAG0[[#This Row],[Kpy]]*KTc-EffortOutcomesAG0[[#This Row],[KPz]]*KTb</f>
        <v>2.1523134126090961</v>
      </c>
      <c r="L704" s="8">
        <f>-1*(EffortOutcomesAG0[[#This Row],[KPx]]*KTc-EffortOutcomesAG0[[#This Row],[KPz]]*KTa)</f>
        <v>2.1523134126090961</v>
      </c>
      <c r="M704" s="8">
        <f>(EffortOutcomesAG0[[#This Row],[KPx]]*KTb-EffortOutcomesAG0[[#This Row],[Kpy]]*KTa)</f>
        <v>2.1523134126090961</v>
      </c>
      <c r="N704" s="8">
        <f>-EffortOutcomesAG0[[#This Row],[Xp]]*a+EffortOutcomesAG0[[#This Row],[Yp]]*b+EffortOutcomesAG0[[#This Row],[Zp]]*c_</f>
        <v>0.30462682521819218</v>
      </c>
      <c r="O704">
        <f>-IF(EffortOutcomesAG0[[#This Row],[Column2]]&gt;0,1,-1)*SQRT(EffortOutcomesAG0[[#This Row],[KPx''i]]^2+EffortOutcomesAG0[[#This Row],[KPx''j]]^2+EffortOutcomesAG0[[#This Row],[KPx''k]]^2)/Ksmag/Scale</f>
        <v>-1.0877353348549759</v>
      </c>
      <c r="P704" s="9">
        <f>SQRT(EffortOutcomesAG0[[#This Row],[Kpy''i]]^2+EffortOutcomesAG0[[#This Row],[KPy''j]]^2+EffortOutcomesAG0[[#This Row],[KPy''k]]^2)/KTmag/Scale</f>
        <v>1.5219154092946516</v>
      </c>
      <c r="Q7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04" s="14">
        <v>44879</v>
      </c>
      <c r="U704" s="9" t="s">
        <v>57</v>
      </c>
      <c r="V704" t="s">
        <v>55</v>
      </c>
      <c r="W704" t="s">
        <v>60</v>
      </c>
      <c r="X704">
        <v>2.0625</v>
      </c>
      <c r="Y704">
        <v>2.0625</v>
      </c>
      <c r="Z704">
        <v>1.4523809523809526</v>
      </c>
      <c r="AA704">
        <v>0.70418470418470425</v>
      </c>
      <c r="AB704">
        <v>1.0562770562770565</v>
      </c>
      <c r="AC704">
        <v>1</v>
      </c>
      <c r="AD704">
        <v>0.94672131147540972</v>
      </c>
      <c r="AE704">
        <v>1.4200819672131146</v>
      </c>
      <c r="AF704">
        <v>1.4200819672131146</v>
      </c>
      <c r="AG704">
        <v>0.70418470418470425</v>
      </c>
      <c r="AH704">
        <v>1.0562770562770565</v>
      </c>
      <c r="AI704">
        <v>1</v>
      </c>
      <c r="AJ704">
        <v>703</v>
      </c>
      <c r="AK704">
        <f>SUBTOTAL(9,EffortOutcomesAG0[[#This Row],[Allocation]:[Iin]])</f>
        <v>14.885189719206114</v>
      </c>
      <c r="AL704" t="str">
        <f>EffortOutcomesAG0[[#This Row],[WARDS]]&amp;EffortOutcomesAG0[[#This Row],[Role]]&amp;EffortOutcomesAG0[[#This Row],[Shifts]]</f>
        <v>WATTCSENIGHT</v>
      </c>
    </row>
    <row r="705" spans="2:38" x14ac:dyDescent="0.25">
      <c r="B705" s="8">
        <f>IF(EffortOutcomesAG0[[#This Row],[Apn]]=0,10,LOG(EffortOutcomesAG0[[#This Row],[Apn]]))</f>
        <v>-0.19010197349849586</v>
      </c>
      <c r="C705" s="8">
        <f>IF(EffortOutcomesAG0[[#This Row],[Ein]]=0,10,LOG(EffortOutcomesAG0[[#This Row],[Ein]]))</f>
        <v>0.19010197349849586</v>
      </c>
      <c r="D705" s="8">
        <f>IF(EffortOutcomesAG0[[#This Row],[Iin]]=0,10,LOG(EffortOutcomesAG0[[#This Row],[Iin]]))</f>
        <v>0</v>
      </c>
      <c r="E705" s="8">
        <f>Kx-EffortOutcomesAG0[[#This Row],[Xp]]</f>
        <v>0.19010197349849586</v>
      </c>
      <c r="F705" s="8">
        <f>Ky-EffortOutcomesAG0[[#This Row],[Yp]]</f>
        <v>-1.1901019734984959</v>
      </c>
      <c r="G705" s="8">
        <f>Kz-EffortOutcomesAG0[[#This Row],[Zp]]</f>
        <v>1</v>
      </c>
      <c r="H705" s="8">
        <f>EffortOutcomesAG0[[#This Row],[Kpy]]*KSc-EffortOutcomesAG0[[#This Row],[KPz]]*KSb</f>
        <v>0.19010197349849589</v>
      </c>
      <c r="I705" s="8">
        <f>-1*(EffortOutcomesAG0[[#This Row],[KPx]]*KSc-EffortOutcomesAG0[[#This Row],[KPz]]*KSa)</f>
        <v>0.19010197349849586</v>
      </c>
      <c r="J705" s="8">
        <f>(EffortOutcomesAG0[[#This Row],[KPx]]*$C$2-EffortOutcomesAG0[[#This Row],[Kpy]]*KSa)</f>
        <v>1.9010197349849587</v>
      </c>
      <c r="K705" s="8">
        <f>EffortOutcomesAG0[[#This Row],[Kpy]]*KTc-EffortOutcomesAG0[[#This Row],[KPz]]*KTb</f>
        <v>2.1901019734984959</v>
      </c>
      <c r="L705" s="8">
        <f>-1*(EffortOutcomesAG0[[#This Row],[KPx]]*KTc-EffortOutcomesAG0[[#This Row],[KPz]]*KTa)</f>
        <v>2.1901019734984959</v>
      </c>
      <c r="M705" s="8">
        <f>(EffortOutcomesAG0[[#This Row],[KPx]]*KTb-EffortOutcomesAG0[[#This Row],[Kpy]]*KTa)</f>
        <v>2.1901019734984959</v>
      </c>
      <c r="N705" s="8">
        <f>-EffortOutcomesAG0[[#This Row],[Xp]]*a+EffortOutcomesAG0[[#This Row],[Yp]]*b+EffortOutcomesAG0[[#This Row],[Zp]]*c_</f>
        <v>0.38020394699699173</v>
      </c>
      <c r="O705">
        <f>-IF(EffortOutcomesAG0[[#This Row],[Column2]]&gt;0,1,-1)*SQRT(EffortOutcomesAG0[[#This Row],[KPx''i]]^2+EffortOutcomesAG0[[#This Row],[KPx''j]]^2+EffortOutcomesAG0[[#This Row],[KPx''k]]^2)/Ksmag/Scale</f>
        <v>-1.3575996378642579</v>
      </c>
      <c r="P705" s="9">
        <f>SQRT(EffortOutcomesAG0[[#This Row],[Kpy''i]]^2+EffortOutcomesAG0[[#This Row],[KPy''j]]^2+EffortOutcomesAG0[[#This Row],[KPy''k]]^2)/KTmag/Scale</f>
        <v>1.548635956950827</v>
      </c>
      <c r="Q7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05" s="14">
        <v>44879</v>
      </c>
      <c r="U705" s="9" t="s">
        <v>54</v>
      </c>
      <c r="V705" t="s">
        <v>55</v>
      </c>
      <c r="W705" t="s">
        <v>60</v>
      </c>
      <c r="X705">
        <v>1.125</v>
      </c>
      <c r="Y705">
        <v>1.125</v>
      </c>
      <c r="Z705">
        <v>0.72619047619047628</v>
      </c>
      <c r="AA705">
        <v>0.64550264550264558</v>
      </c>
      <c r="AB705">
        <v>0.96825396825396837</v>
      </c>
      <c r="AC705">
        <v>1</v>
      </c>
      <c r="AD705">
        <v>1.0327868852459015</v>
      </c>
      <c r="AE705">
        <v>1.5491803278688523</v>
      </c>
      <c r="AF705">
        <v>1.5491803278688523</v>
      </c>
      <c r="AG705">
        <v>0.64550264550264558</v>
      </c>
      <c r="AH705">
        <v>0.96825396825396837</v>
      </c>
      <c r="AI705">
        <v>1</v>
      </c>
      <c r="AJ705">
        <v>704</v>
      </c>
      <c r="AK705">
        <f>SUBTOTAL(9,EffortOutcomesAG0[[#This Row],[Allocation]:[Iin]])</f>
        <v>12.334851244687309</v>
      </c>
      <c r="AL705" t="str">
        <f>EffortOutcomesAG0[[#This Row],[WARDS]]&amp;EffortOutcomesAG0[[#This Row],[Role]]&amp;EffortOutcomesAG0[[#This Row],[Shifts]]</f>
        <v>BANKCSENIGHT</v>
      </c>
    </row>
    <row r="706" spans="2:38" x14ac:dyDescent="0.25">
      <c r="B706" s="8">
        <f>IF(EffortOutcomesAG0[[#This Row],[Apn]]=0,10,LOG(EffortOutcomesAG0[[#This Row],[Apn]]))</f>
        <v>-8.4452211519573953E-2</v>
      </c>
      <c r="C706" s="8">
        <f>IF(EffortOutcomesAG0[[#This Row],[Ein]]=0,10,LOG(EffortOutcomesAG0[[#This Row],[Ein]]))</f>
        <v>8.4452211519573925E-2</v>
      </c>
      <c r="D706" s="8">
        <f>IF(EffortOutcomesAG0[[#This Row],[Iin]]=0,10,LOG(EffortOutcomesAG0[[#This Row],[Iin]]))</f>
        <v>0</v>
      </c>
      <c r="E706" s="8">
        <f>Kx-EffortOutcomesAG0[[#This Row],[Xp]]</f>
        <v>8.4452211519573953E-2</v>
      </c>
      <c r="F706" s="8">
        <f>Ky-EffortOutcomesAG0[[#This Row],[Yp]]</f>
        <v>-1.0844522115195738</v>
      </c>
      <c r="G706" s="8">
        <f>Kz-EffortOutcomesAG0[[#This Row],[Zp]]</f>
        <v>1</v>
      </c>
      <c r="H706" s="8">
        <f>EffortOutcomesAG0[[#This Row],[Kpy]]*KSc-EffortOutcomesAG0[[#This Row],[KPz]]*KSb</f>
        <v>8.4452211519573828E-2</v>
      </c>
      <c r="I706" s="8">
        <f>-1*(EffortOutcomesAG0[[#This Row],[KPx]]*KSc-EffortOutcomesAG0[[#This Row],[KPz]]*KSa)</f>
        <v>8.4452211519573953E-2</v>
      </c>
      <c r="J706" s="8">
        <f>(EffortOutcomesAG0[[#This Row],[KPx]]*$C$2-EffortOutcomesAG0[[#This Row],[Kpy]]*KSa)</f>
        <v>0.8445221151957395</v>
      </c>
      <c r="K706" s="8">
        <f>EffortOutcomesAG0[[#This Row],[Kpy]]*KTc-EffortOutcomesAG0[[#This Row],[KPz]]*KTb</f>
        <v>2.084452211519574</v>
      </c>
      <c r="L706" s="8">
        <f>-1*(EffortOutcomesAG0[[#This Row],[KPx]]*KTc-EffortOutcomesAG0[[#This Row],[KPz]]*KTa)</f>
        <v>2.084452211519574</v>
      </c>
      <c r="M706" s="8">
        <f>(EffortOutcomesAG0[[#This Row],[KPx]]*KTb-EffortOutcomesAG0[[#This Row],[Kpy]]*KTa)</f>
        <v>2.0844522115195736</v>
      </c>
      <c r="N706" s="8">
        <f>-EffortOutcomesAG0[[#This Row],[Xp]]*a+EffortOutcomesAG0[[#This Row],[Yp]]*b+EffortOutcomesAG0[[#This Row],[Zp]]*c_</f>
        <v>0.16890442303914785</v>
      </c>
      <c r="O706">
        <f>-IF(EffortOutcomesAG0[[#This Row],[Column2]]&gt;0,1,-1)*SQRT(EffortOutcomesAG0[[#This Row],[KPx''i]]^2+EffortOutcomesAG0[[#This Row],[KPx''j]]^2+EffortOutcomesAG0[[#This Row],[KPx''k]]^2)/Ksmag/Scale</f>
        <v>-0.60310942419919922</v>
      </c>
      <c r="P706" s="9">
        <f>SQRT(EffortOutcomesAG0[[#This Row],[Kpy''i]]^2+EffortOutcomesAG0[[#This Row],[KPy''j]]^2+EffortOutcomesAG0[[#This Row],[KPy''k]]^2)/KTmag/Scale</f>
        <v>1.4739302938247865</v>
      </c>
      <c r="Q7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06" s="14">
        <v>44880</v>
      </c>
      <c r="U706" s="9" t="s">
        <v>54</v>
      </c>
      <c r="V706" t="s">
        <v>55</v>
      </c>
      <c r="W706" t="s">
        <v>60</v>
      </c>
      <c r="X706">
        <v>1.125</v>
      </c>
      <c r="Y706">
        <v>1.125</v>
      </c>
      <c r="Z706">
        <v>0.92619047619047634</v>
      </c>
      <c r="AA706">
        <v>0.82328042328042339</v>
      </c>
      <c r="AB706">
        <v>1.234920634920635</v>
      </c>
      <c r="AC706">
        <v>1</v>
      </c>
      <c r="AD706">
        <v>0.80976863753213357</v>
      </c>
      <c r="AE706">
        <v>1.2146529562982002</v>
      </c>
      <c r="AF706">
        <v>1.2146529562982002</v>
      </c>
      <c r="AG706">
        <v>0.82328042328042339</v>
      </c>
      <c r="AH706">
        <v>1.234920634920635</v>
      </c>
      <c r="AI706">
        <v>1</v>
      </c>
      <c r="AJ706">
        <v>705</v>
      </c>
      <c r="AK706">
        <f>SUBTOTAL(9,EffortOutcomesAG0[[#This Row],[Allocation]:[Iin]])</f>
        <v>12.531667142721126</v>
      </c>
      <c r="AL706" t="str">
        <f>EffortOutcomesAG0[[#This Row],[WARDS]]&amp;EffortOutcomesAG0[[#This Row],[Role]]&amp;EffortOutcomesAG0[[#This Row],[Shifts]]</f>
        <v>BANKCSENIGHT</v>
      </c>
    </row>
    <row r="707" spans="2:38" x14ac:dyDescent="0.25">
      <c r="B707" s="8">
        <f>IF(EffortOutcomesAG0[[#This Row],[Apn]]=0,10,LOG(EffortOutcomesAG0[[#This Row],[Apn]]))</f>
        <v>-4.6663650630174129E-2</v>
      </c>
      <c r="C707" s="8">
        <f>IF(EffortOutcomesAG0[[#This Row],[Ein]]=0,10,LOG(EffortOutcomesAG0[[#This Row],[Ein]]))</f>
        <v>4.6663650630174122E-2</v>
      </c>
      <c r="D707" s="8">
        <f>IF(EffortOutcomesAG0[[#This Row],[Iin]]=0,10,LOG(EffortOutcomesAG0[[#This Row],[Iin]]))</f>
        <v>0</v>
      </c>
      <c r="E707" s="8">
        <f>Kx-EffortOutcomesAG0[[#This Row],[Xp]]</f>
        <v>4.6663650630174129E-2</v>
      </c>
      <c r="F707" s="8">
        <f>Ky-EffortOutcomesAG0[[#This Row],[Yp]]</f>
        <v>-1.0466636506301741</v>
      </c>
      <c r="G707" s="8">
        <f>Kz-EffortOutcomesAG0[[#This Row],[Zp]]</f>
        <v>1</v>
      </c>
      <c r="H707" s="8">
        <f>EffortOutcomesAG0[[#This Row],[Kpy]]*KSc-EffortOutcomesAG0[[#This Row],[KPz]]*KSb</f>
        <v>4.6663650630174081E-2</v>
      </c>
      <c r="I707" s="8">
        <f>-1*(EffortOutcomesAG0[[#This Row],[KPx]]*KSc-EffortOutcomesAG0[[#This Row],[KPz]]*KSa)</f>
        <v>4.6663650630174129E-2</v>
      </c>
      <c r="J707" s="8">
        <f>(EffortOutcomesAG0[[#This Row],[KPx]]*$C$2-EffortOutcomesAG0[[#This Row],[Kpy]]*KSa)</f>
        <v>0.46663650630174131</v>
      </c>
      <c r="K707" s="8">
        <f>EffortOutcomesAG0[[#This Row],[Kpy]]*KTc-EffortOutcomesAG0[[#This Row],[KPz]]*KTb</f>
        <v>2.0466636506301743</v>
      </c>
      <c r="L707" s="8">
        <f>-1*(EffortOutcomesAG0[[#This Row],[KPx]]*KTc-EffortOutcomesAG0[[#This Row],[KPz]]*KTa)</f>
        <v>2.0466636506301743</v>
      </c>
      <c r="M707" s="8">
        <f>(EffortOutcomesAG0[[#This Row],[KPx]]*KTb-EffortOutcomesAG0[[#This Row],[Kpy]]*KTa)</f>
        <v>2.0466636506301739</v>
      </c>
      <c r="N707" s="8">
        <f>-EffortOutcomesAG0[[#This Row],[Xp]]*a+EffortOutcomesAG0[[#This Row],[Yp]]*b+EffortOutcomesAG0[[#This Row],[Zp]]*c_</f>
        <v>9.3327301260348244E-2</v>
      </c>
      <c r="O707">
        <f>-IF(EffortOutcomesAG0[[#This Row],[Column2]]&gt;0,1,-1)*SQRT(EffortOutcomesAG0[[#This Row],[KPx''i]]^2+EffortOutcomesAG0[[#This Row],[KPx''j]]^2+EffortOutcomesAG0[[#This Row],[KPx''k]]^2)/Ksmag/Scale</f>
        <v>-0.333245121189917</v>
      </c>
      <c r="P707" s="9">
        <f>SQRT(EffortOutcomesAG0[[#This Row],[Kpy''i]]^2+EffortOutcomesAG0[[#This Row],[KPy''j]]^2+EffortOutcomesAG0[[#This Row],[KPy''k]]^2)/KTmag/Scale</f>
        <v>1.4472097461686111</v>
      </c>
      <c r="Q7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07" s="14">
        <v>44880</v>
      </c>
      <c r="U707" s="9" t="s">
        <v>57</v>
      </c>
      <c r="V707" t="s">
        <v>55</v>
      </c>
      <c r="W707" t="s">
        <v>60</v>
      </c>
      <c r="X707">
        <v>2.0625</v>
      </c>
      <c r="Y707">
        <v>2.0625</v>
      </c>
      <c r="Z707">
        <v>1.8523809523809529</v>
      </c>
      <c r="AA707">
        <v>0.89812409812409832</v>
      </c>
      <c r="AB707">
        <v>1.3471861471861473</v>
      </c>
      <c r="AC707">
        <v>1</v>
      </c>
      <c r="AD707">
        <v>0.74228791773778913</v>
      </c>
      <c r="AE707">
        <v>1.1134318766066835</v>
      </c>
      <c r="AF707">
        <v>1.1134318766066835</v>
      </c>
      <c r="AG707">
        <v>0.89812409812409821</v>
      </c>
      <c r="AH707">
        <v>1.3471861471861473</v>
      </c>
      <c r="AI707">
        <v>1</v>
      </c>
      <c r="AJ707">
        <v>706</v>
      </c>
      <c r="AK707">
        <f>SUBTOTAL(9,EffortOutcomesAG0[[#This Row],[Allocation]:[Iin]])</f>
        <v>15.437153113952599</v>
      </c>
      <c r="AL707" t="str">
        <f>EffortOutcomesAG0[[#This Row],[WARDS]]&amp;EffortOutcomesAG0[[#This Row],[Role]]&amp;EffortOutcomesAG0[[#This Row],[Shifts]]</f>
        <v>WATTCSENIGHT</v>
      </c>
    </row>
    <row r="708" spans="2:38" x14ac:dyDescent="0.25">
      <c r="B708" s="8">
        <f>IF(EffortOutcomesAG0[[#This Row],[Apn]]=0,10,LOG(EffortOutcomesAG0[[#This Row],[Apn]]))</f>
        <v>-4.6663650630174129E-2</v>
      </c>
      <c r="C708" s="8">
        <f>IF(EffortOutcomesAG0[[#This Row],[Ein]]=0,10,LOG(EffortOutcomesAG0[[#This Row],[Ein]]))</f>
        <v>4.6663650630174122E-2</v>
      </c>
      <c r="D708" s="8">
        <f>IF(EffortOutcomesAG0[[#This Row],[Iin]]=0,10,LOG(EffortOutcomesAG0[[#This Row],[Iin]]))</f>
        <v>0</v>
      </c>
      <c r="E708" s="8">
        <f>Kx-EffortOutcomesAG0[[#This Row],[Xp]]</f>
        <v>4.6663650630174129E-2</v>
      </c>
      <c r="F708" s="8">
        <f>Ky-EffortOutcomesAG0[[#This Row],[Yp]]</f>
        <v>-1.0466636506301741</v>
      </c>
      <c r="G708" s="8">
        <f>Kz-EffortOutcomesAG0[[#This Row],[Zp]]</f>
        <v>1</v>
      </c>
      <c r="H708" s="8">
        <f>EffortOutcomesAG0[[#This Row],[Kpy]]*KSc-EffortOutcomesAG0[[#This Row],[KPz]]*KSb</f>
        <v>4.6663650630174081E-2</v>
      </c>
      <c r="I708" s="8">
        <f>-1*(EffortOutcomesAG0[[#This Row],[KPx]]*KSc-EffortOutcomesAG0[[#This Row],[KPz]]*KSa)</f>
        <v>4.6663650630174129E-2</v>
      </c>
      <c r="J708" s="8">
        <f>(EffortOutcomesAG0[[#This Row],[KPx]]*$C$2-EffortOutcomesAG0[[#This Row],[Kpy]]*KSa)</f>
        <v>0.46663650630174131</v>
      </c>
      <c r="K708" s="8">
        <f>EffortOutcomesAG0[[#This Row],[Kpy]]*KTc-EffortOutcomesAG0[[#This Row],[KPz]]*KTb</f>
        <v>2.0466636506301743</v>
      </c>
      <c r="L708" s="8">
        <f>-1*(EffortOutcomesAG0[[#This Row],[KPx]]*KTc-EffortOutcomesAG0[[#This Row],[KPz]]*KTa)</f>
        <v>2.0466636506301743</v>
      </c>
      <c r="M708" s="8">
        <f>(EffortOutcomesAG0[[#This Row],[KPx]]*KTb-EffortOutcomesAG0[[#This Row],[Kpy]]*KTa)</f>
        <v>2.0466636506301739</v>
      </c>
      <c r="N708" s="8">
        <f>-EffortOutcomesAG0[[#This Row],[Xp]]*a+EffortOutcomesAG0[[#This Row],[Yp]]*b+EffortOutcomesAG0[[#This Row],[Zp]]*c_</f>
        <v>9.3327301260348244E-2</v>
      </c>
      <c r="O708">
        <f>-IF(EffortOutcomesAG0[[#This Row],[Column2]]&gt;0,1,-1)*SQRT(EffortOutcomesAG0[[#This Row],[KPx''i]]^2+EffortOutcomesAG0[[#This Row],[KPx''j]]^2+EffortOutcomesAG0[[#This Row],[KPx''k]]^2)/Ksmag/Scale</f>
        <v>-0.333245121189917</v>
      </c>
      <c r="P708" s="9">
        <f>SQRT(EffortOutcomesAG0[[#This Row],[Kpy''i]]^2+EffortOutcomesAG0[[#This Row],[KPy''j]]^2+EffortOutcomesAG0[[#This Row],[KPy''k]]^2)/KTmag/Scale</f>
        <v>1.4472097461686111</v>
      </c>
      <c r="Q7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08" s="14">
        <v>44880</v>
      </c>
      <c r="U708" s="9" t="s">
        <v>58</v>
      </c>
      <c r="V708" t="s">
        <v>55</v>
      </c>
      <c r="W708" t="s">
        <v>60</v>
      </c>
      <c r="X708">
        <v>2.0625</v>
      </c>
      <c r="Y708">
        <v>2.0625</v>
      </c>
      <c r="Z708">
        <v>1.8523809523809529</v>
      </c>
      <c r="AA708">
        <v>0.89812409812409832</v>
      </c>
      <c r="AB708">
        <v>1.3471861471861473</v>
      </c>
      <c r="AC708">
        <v>1</v>
      </c>
      <c r="AD708">
        <v>0.74228791773778913</v>
      </c>
      <c r="AE708">
        <v>1.1134318766066835</v>
      </c>
      <c r="AF708">
        <v>1.1134318766066835</v>
      </c>
      <c r="AG708">
        <v>0.89812409812409821</v>
      </c>
      <c r="AH708">
        <v>1.3471861471861473</v>
      </c>
      <c r="AI708">
        <v>1</v>
      </c>
      <c r="AJ708">
        <v>707</v>
      </c>
      <c r="AK708">
        <f>SUBTOTAL(9,EffortOutcomesAG0[[#This Row],[Allocation]:[Iin]])</f>
        <v>15.437153113952599</v>
      </c>
      <c r="AL708" t="str">
        <f>EffortOutcomesAG0[[#This Row],[WARDS]]&amp;EffortOutcomesAG0[[#This Row],[Role]]&amp;EffortOutcomesAG0[[#This Row],[Shifts]]</f>
        <v>WARACSENIGHT</v>
      </c>
    </row>
    <row r="709" spans="2:38" x14ac:dyDescent="0.25">
      <c r="B709" s="8">
        <f>IF(EffortOutcomesAG0[[#This Row],[Apn]]=0,10,LOG(EffortOutcomesAG0[[#This Row],[Apn]]))</f>
        <v>10</v>
      </c>
      <c r="C709" s="8">
        <f>IF(EffortOutcomesAG0[[#This Row],[Ein]]=0,10,LOG(EffortOutcomesAG0[[#This Row],[Ein]]))</f>
        <v>10</v>
      </c>
      <c r="D709" s="8">
        <f>IF(EffortOutcomesAG0[[#This Row],[Iin]]=0,10,LOG(EffortOutcomesAG0[[#This Row],[Iin]]))</f>
        <v>10</v>
      </c>
      <c r="E709" s="8">
        <f>Kx-EffortOutcomesAG0[[#This Row],[Xp]]</f>
        <v>-10</v>
      </c>
      <c r="F709" s="8">
        <f>Ky-EffortOutcomesAG0[[#This Row],[Yp]]</f>
        <v>-11</v>
      </c>
      <c r="G709" s="8">
        <f>Kz-EffortOutcomesAG0[[#This Row],[Zp]]</f>
        <v>-9</v>
      </c>
      <c r="H709" s="8">
        <f>EffortOutcomesAG0[[#This Row],[Kpy]]*KSc-EffortOutcomesAG0[[#This Row],[KPz]]*KSb</f>
        <v>20</v>
      </c>
      <c r="I709" s="8">
        <f>-1*(EffortOutcomesAG0[[#This Row],[KPx]]*KSc-EffortOutcomesAG0[[#This Row],[KPz]]*KSa)</f>
        <v>-10</v>
      </c>
      <c r="J709" s="8">
        <f>(EffortOutcomesAG0[[#This Row],[KPx]]*$C$2-EffortOutcomesAG0[[#This Row],[Kpy]]*KSa)</f>
        <v>-100</v>
      </c>
      <c r="K709" s="8">
        <f>EffortOutcomesAG0[[#This Row],[Kpy]]*KTc-EffortOutcomesAG0[[#This Row],[KPz]]*KTb</f>
        <v>2</v>
      </c>
      <c r="L709" s="8">
        <f>-1*(EffortOutcomesAG0[[#This Row],[KPx]]*KTc-EffortOutcomesAG0[[#This Row],[KPz]]*KTa)</f>
        <v>-28</v>
      </c>
      <c r="M709" s="8">
        <f>(EffortOutcomesAG0[[#This Row],[KPx]]*KTb-EffortOutcomesAG0[[#This Row],[Kpy]]*KTa)</f>
        <v>32</v>
      </c>
      <c r="N709" s="8">
        <f>-EffortOutcomesAG0[[#This Row],[Xp]]*a+EffortOutcomesAG0[[#This Row],[Yp]]*b+EffortOutcomesAG0[[#This Row],[Zp]]*c_</f>
        <v>40</v>
      </c>
      <c r="O709">
        <f>-IF(EffortOutcomesAG0[[#This Row],[Column2]]&gt;0,1,-1)*SQRT(EffortOutcomesAG0[[#This Row],[KPx''i]]^2+EffortOutcomesAG0[[#This Row],[KPx''j]]^2+EffortOutcomesAG0[[#This Row],[KPx''k]]^2)/Ksmag/Scale</f>
        <v>-72.456883730947197</v>
      </c>
      <c r="P709" s="9">
        <f>SQRT(EffortOutcomesAG0[[#This Row],[Kpy''i]]^2+EffortOutcomesAG0[[#This Row],[KPy''j]]^2+EffortOutcomesAG0[[#This Row],[KPy''k]]^2)/KTmag/Scale</f>
        <v>17.37814719698277</v>
      </c>
      <c r="Q7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09" s="14">
        <v>44880</v>
      </c>
      <c r="U709" s="9" t="s">
        <v>76</v>
      </c>
      <c r="V709" t="s">
        <v>55</v>
      </c>
      <c r="W709" t="s">
        <v>60</v>
      </c>
      <c r="X709">
        <v>0</v>
      </c>
      <c r="Y709">
        <v>0</v>
      </c>
      <c r="Z709">
        <v>0</v>
      </c>
      <c r="AJ709">
        <v>708</v>
      </c>
      <c r="AK709">
        <f>SUBTOTAL(9,EffortOutcomesAG0[[#This Row],[Allocation]:[Iin]])</f>
        <v>0</v>
      </c>
      <c r="AL709" t="str">
        <f>EffortOutcomesAG0[[#This Row],[WARDS]]&amp;EffortOutcomesAG0[[#This Row],[Role]]&amp;EffortOutcomesAG0[[#This Row],[Shifts]]</f>
        <v>OtherCSENIGHT</v>
      </c>
    </row>
    <row r="710" spans="2:38" x14ac:dyDescent="0.25">
      <c r="B710" s="8">
        <f>IF(EffortOutcomesAG0[[#This Row],[Apn]]=0,10,LOG(EffortOutcomesAG0[[#This Row],[Apn]]))</f>
        <v>-4.6663650630174129E-2</v>
      </c>
      <c r="C710" s="8">
        <f>IF(EffortOutcomesAG0[[#This Row],[Ein]]=0,10,LOG(EffortOutcomesAG0[[#This Row],[Ein]]))</f>
        <v>-0.21657778414440729</v>
      </c>
      <c r="D710" s="8">
        <f>IF(EffortOutcomesAG0[[#This Row],[Iin]]=0,10,LOG(EffortOutcomesAG0[[#This Row],[Iin]]))</f>
        <v>0.2632414347745814</v>
      </c>
      <c r="E710" s="8">
        <f>Kx-EffortOutcomesAG0[[#This Row],[Xp]]</f>
        <v>4.6663650630174129E-2</v>
      </c>
      <c r="F710" s="8">
        <f>Ky-EffortOutcomesAG0[[#This Row],[Yp]]</f>
        <v>-0.78342221585559269</v>
      </c>
      <c r="G710" s="8">
        <f>Kz-EffortOutcomesAG0[[#This Row],[Zp]]</f>
        <v>0.7367585652254186</v>
      </c>
      <c r="H710" s="8">
        <f>EffortOutcomesAG0[[#This Row],[Kpy]]*KSc-EffortOutcomesAG0[[#This Row],[KPz]]*KSb</f>
        <v>4.6663650630174081E-2</v>
      </c>
      <c r="I710" s="8">
        <f>-1*(EffortOutcomesAG0[[#This Row],[KPx]]*KSc-EffortOutcomesAG0[[#This Row],[KPz]]*KSa)</f>
        <v>4.6663650630174129E-2</v>
      </c>
      <c r="J710" s="8">
        <f>(EffortOutcomesAG0[[#This Row],[KPx]]*$C$2-EffortOutcomesAG0[[#This Row],[Kpy]]*KSa)</f>
        <v>0.46663650630174131</v>
      </c>
      <c r="K710" s="8">
        <f>EffortOutcomesAG0[[#This Row],[Kpy]]*KTc-EffortOutcomesAG0[[#This Row],[KPz]]*KTb</f>
        <v>1.5201807810810113</v>
      </c>
      <c r="L710" s="8">
        <f>-1*(EffortOutcomesAG0[[#This Row],[KPx]]*KTc-EffortOutcomesAG0[[#This Row],[KPz]]*KTa)</f>
        <v>1.5201807810810113</v>
      </c>
      <c r="M710" s="8">
        <f>(EffortOutcomesAG0[[#This Row],[KPx]]*KTb-EffortOutcomesAG0[[#This Row],[Kpy]]*KTa)</f>
        <v>1.5201807810810113</v>
      </c>
      <c r="N710" s="8">
        <f>-EffortOutcomesAG0[[#This Row],[Xp]]*a+EffortOutcomesAG0[[#This Row],[Yp]]*b+EffortOutcomesAG0[[#This Row],[Zp]]*c_</f>
        <v>9.3327301260348217E-2</v>
      </c>
      <c r="O710">
        <f>-IF(EffortOutcomesAG0[[#This Row],[Column2]]&gt;0,1,-1)*SQRT(EffortOutcomesAG0[[#This Row],[KPx''i]]^2+EffortOutcomesAG0[[#This Row],[KPx''j]]^2+EffortOutcomesAG0[[#This Row],[KPx''k]]^2)/Ksmag/Scale</f>
        <v>-0.333245121189917</v>
      </c>
      <c r="P710" s="9">
        <f>SQRT(EffortOutcomesAG0[[#This Row],[Kpy''i]]^2+EffortOutcomesAG0[[#This Row],[KPy''j]]^2+EffortOutcomesAG0[[#This Row],[KPy''k]]^2)/KTmag/Scale</f>
        <v>1.0749301389318457</v>
      </c>
      <c r="Q7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1.0749301389318457</v>
      </c>
      <c r="T710" s="14">
        <v>44881</v>
      </c>
      <c r="U710" s="9" t="s">
        <v>57</v>
      </c>
      <c r="V710" t="s">
        <v>55</v>
      </c>
      <c r="W710" t="s">
        <v>60</v>
      </c>
      <c r="X710">
        <v>1.125</v>
      </c>
      <c r="Y710">
        <v>2.0625</v>
      </c>
      <c r="Z710">
        <v>1.8523809523809529</v>
      </c>
      <c r="AA710">
        <v>0.89812409812409832</v>
      </c>
      <c r="AB710">
        <v>1.3471861471861473</v>
      </c>
      <c r="AC710">
        <v>0.54545454545454541</v>
      </c>
      <c r="AD710">
        <v>0.74228791773778913</v>
      </c>
      <c r="AE710">
        <v>1.1134318766066835</v>
      </c>
      <c r="AF710">
        <v>0.60732647814910012</v>
      </c>
      <c r="AG710">
        <v>1.646560846560847</v>
      </c>
      <c r="AH710">
        <v>2.4698412698412699</v>
      </c>
      <c r="AI710">
        <v>1.8333333333333333</v>
      </c>
      <c r="AJ710">
        <v>709</v>
      </c>
      <c r="AK710">
        <f>SUBTOTAL(9,EffortOutcomesAG0[[#This Row],[Allocation]:[Iin]])</f>
        <v>16.243427465374769</v>
      </c>
      <c r="AL710" t="str">
        <f>EffortOutcomesAG0[[#This Row],[WARDS]]&amp;EffortOutcomesAG0[[#This Row],[Role]]&amp;EffortOutcomesAG0[[#This Row],[Shifts]]</f>
        <v>WATTCSENIGHT</v>
      </c>
    </row>
    <row r="711" spans="2:38" x14ac:dyDescent="0.25">
      <c r="B711" s="8">
        <f>IF(EffortOutcomesAG0[[#This Row],[Apn]]=0,10,LOG(EffortOutcomesAG0[[#This Row],[Apn]]))</f>
        <v>-4.6663650630174129E-2</v>
      </c>
      <c r="C711" s="8">
        <f>IF(EffortOutcomesAG0[[#This Row],[Ein]]=0,10,LOG(EffortOutcomesAG0[[#This Row],[Ein]]))</f>
        <v>4.6663650630174122E-2</v>
      </c>
      <c r="D711" s="8">
        <f>IF(EffortOutcomesAG0[[#This Row],[Iin]]=0,10,LOG(EffortOutcomesAG0[[#This Row],[Iin]]))</f>
        <v>0</v>
      </c>
      <c r="E711" s="8">
        <f>Kx-EffortOutcomesAG0[[#This Row],[Xp]]</f>
        <v>4.6663650630174129E-2</v>
      </c>
      <c r="F711" s="8">
        <f>Ky-EffortOutcomesAG0[[#This Row],[Yp]]</f>
        <v>-1.0466636506301741</v>
      </c>
      <c r="G711" s="8">
        <f>Kz-EffortOutcomesAG0[[#This Row],[Zp]]</f>
        <v>1</v>
      </c>
      <c r="H711" s="8">
        <f>EffortOutcomesAG0[[#This Row],[Kpy]]*KSc-EffortOutcomesAG0[[#This Row],[KPz]]*KSb</f>
        <v>4.6663650630174081E-2</v>
      </c>
      <c r="I711" s="8">
        <f>-1*(EffortOutcomesAG0[[#This Row],[KPx]]*KSc-EffortOutcomesAG0[[#This Row],[KPz]]*KSa)</f>
        <v>4.6663650630174129E-2</v>
      </c>
      <c r="J711" s="8">
        <f>(EffortOutcomesAG0[[#This Row],[KPx]]*$C$2-EffortOutcomesAG0[[#This Row],[Kpy]]*KSa)</f>
        <v>0.46663650630174131</v>
      </c>
      <c r="K711" s="8">
        <f>EffortOutcomesAG0[[#This Row],[Kpy]]*KTc-EffortOutcomesAG0[[#This Row],[KPz]]*KTb</f>
        <v>2.0466636506301743</v>
      </c>
      <c r="L711" s="8">
        <f>-1*(EffortOutcomesAG0[[#This Row],[KPx]]*KTc-EffortOutcomesAG0[[#This Row],[KPz]]*KTa)</f>
        <v>2.0466636506301743</v>
      </c>
      <c r="M711" s="8">
        <f>(EffortOutcomesAG0[[#This Row],[KPx]]*KTb-EffortOutcomesAG0[[#This Row],[Kpy]]*KTa)</f>
        <v>2.0466636506301739</v>
      </c>
      <c r="N711" s="8">
        <f>-EffortOutcomesAG0[[#This Row],[Xp]]*a+EffortOutcomesAG0[[#This Row],[Yp]]*b+EffortOutcomesAG0[[#This Row],[Zp]]*c_</f>
        <v>9.3327301260348244E-2</v>
      </c>
      <c r="O711">
        <f>-IF(EffortOutcomesAG0[[#This Row],[Column2]]&gt;0,1,-1)*SQRT(EffortOutcomesAG0[[#This Row],[KPx''i]]^2+EffortOutcomesAG0[[#This Row],[KPx''j]]^2+EffortOutcomesAG0[[#This Row],[KPx''k]]^2)/Ksmag/Scale</f>
        <v>-0.333245121189917</v>
      </c>
      <c r="P711" s="9">
        <f>SQRT(EffortOutcomesAG0[[#This Row],[Kpy''i]]^2+EffortOutcomesAG0[[#This Row],[KPy''j]]^2+EffortOutcomesAG0[[#This Row],[KPy''k]]^2)/KTmag/Scale</f>
        <v>1.4472097461686111</v>
      </c>
      <c r="Q7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11" s="14">
        <v>44881</v>
      </c>
      <c r="U711" s="9" t="s">
        <v>58</v>
      </c>
      <c r="V711" t="s">
        <v>55</v>
      </c>
      <c r="W711" t="s">
        <v>60</v>
      </c>
      <c r="X711">
        <v>2.0625</v>
      </c>
      <c r="Y711">
        <v>2.0625</v>
      </c>
      <c r="Z711">
        <v>1.8523809523809529</v>
      </c>
      <c r="AA711">
        <v>0.89812409812409832</v>
      </c>
      <c r="AB711">
        <v>1.3471861471861473</v>
      </c>
      <c r="AC711">
        <v>1</v>
      </c>
      <c r="AD711">
        <v>0.74228791773778913</v>
      </c>
      <c r="AE711">
        <v>1.1134318766066835</v>
      </c>
      <c r="AF711">
        <v>1.1134318766066835</v>
      </c>
      <c r="AG711">
        <v>0.89812409812409821</v>
      </c>
      <c r="AH711">
        <v>1.3471861471861473</v>
      </c>
      <c r="AI711">
        <v>1</v>
      </c>
      <c r="AJ711">
        <v>710</v>
      </c>
      <c r="AK711">
        <f>SUBTOTAL(9,EffortOutcomesAG0[[#This Row],[Allocation]:[Iin]])</f>
        <v>15.437153113952599</v>
      </c>
      <c r="AL711" t="str">
        <f>EffortOutcomesAG0[[#This Row],[WARDS]]&amp;EffortOutcomesAG0[[#This Row],[Role]]&amp;EffortOutcomesAG0[[#This Row],[Shifts]]</f>
        <v>WARACSENIGHT</v>
      </c>
    </row>
    <row r="712" spans="2:38" x14ac:dyDescent="0.25">
      <c r="B712" s="8">
        <f>IF(EffortOutcomesAG0[[#This Row],[Apn]]=0,10,LOG(EffortOutcomesAG0[[#This Row],[Apn]]))</f>
        <v>-8.4452211519573953E-2</v>
      </c>
      <c r="C712" s="8">
        <f>IF(EffortOutcomesAG0[[#This Row],[Ein]]=0,10,LOG(EffortOutcomesAG0[[#This Row],[Ein]]))</f>
        <v>8.4452211519573925E-2</v>
      </c>
      <c r="D712" s="8">
        <f>IF(EffortOutcomesAG0[[#This Row],[Iin]]=0,10,LOG(EffortOutcomesAG0[[#This Row],[Iin]]))</f>
        <v>0</v>
      </c>
      <c r="E712" s="8">
        <f>Kx-EffortOutcomesAG0[[#This Row],[Xp]]</f>
        <v>8.4452211519573953E-2</v>
      </c>
      <c r="F712" s="8">
        <f>Ky-EffortOutcomesAG0[[#This Row],[Yp]]</f>
        <v>-1.0844522115195738</v>
      </c>
      <c r="G712" s="8">
        <f>Kz-EffortOutcomesAG0[[#This Row],[Zp]]</f>
        <v>1</v>
      </c>
      <c r="H712" s="8">
        <f>EffortOutcomesAG0[[#This Row],[Kpy]]*KSc-EffortOutcomesAG0[[#This Row],[KPz]]*KSb</f>
        <v>8.4452211519573828E-2</v>
      </c>
      <c r="I712" s="8">
        <f>-1*(EffortOutcomesAG0[[#This Row],[KPx]]*KSc-EffortOutcomesAG0[[#This Row],[KPz]]*KSa)</f>
        <v>8.4452211519573953E-2</v>
      </c>
      <c r="J712" s="8">
        <f>(EffortOutcomesAG0[[#This Row],[KPx]]*$C$2-EffortOutcomesAG0[[#This Row],[Kpy]]*KSa)</f>
        <v>0.8445221151957395</v>
      </c>
      <c r="K712" s="8">
        <f>EffortOutcomesAG0[[#This Row],[Kpy]]*KTc-EffortOutcomesAG0[[#This Row],[KPz]]*KTb</f>
        <v>2.084452211519574</v>
      </c>
      <c r="L712" s="8">
        <f>-1*(EffortOutcomesAG0[[#This Row],[KPx]]*KTc-EffortOutcomesAG0[[#This Row],[KPz]]*KTa)</f>
        <v>2.084452211519574</v>
      </c>
      <c r="M712" s="8">
        <f>(EffortOutcomesAG0[[#This Row],[KPx]]*KTb-EffortOutcomesAG0[[#This Row],[Kpy]]*KTa)</f>
        <v>2.0844522115195736</v>
      </c>
      <c r="N712" s="8">
        <f>-EffortOutcomesAG0[[#This Row],[Xp]]*a+EffortOutcomesAG0[[#This Row],[Yp]]*b+EffortOutcomesAG0[[#This Row],[Zp]]*c_</f>
        <v>0.16890442303914785</v>
      </c>
      <c r="O712">
        <f>-IF(EffortOutcomesAG0[[#This Row],[Column2]]&gt;0,1,-1)*SQRT(EffortOutcomesAG0[[#This Row],[KPx''i]]^2+EffortOutcomesAG0[[#This Row],[KPx''j]]^2+EffortOutcomesAG0[[#This Row],[KPx''k]]^2)/Ksmag/Scale</f>
        <v>-0.60310942419919922</v>
      </c>
      <c r="P712" s="9">
        <f>SQRT(EffortOutcomesAG0[[#This Row],[Kpy''i]]^2+EffortOutcomesAG0[[#This Row],[KPy''j]]^2+EffortOutcomesAG0[[#This Row],[KPy''k]]^2)/KTmag/Scale</f>
        <v>1.4739302938247865</v>
      </c>
      <c r="Q7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12" s="14">
        <v>44881</v>
      </c>
      <c r="U712" s="9" t="s">
        <v>54</v>
      </c>
      <c r="V712" t="s">
        <v>55</v>
      </c>
      <c r="W712" t="s">
        <v>60</v>
      </c>
      <c r="X712">
        <v>1.125</v>
      </c>
      <c r="Y712">
        <v>1.125</v>
      </c>
      <c r="Z712">
        <v>0.92619047619047634</v>
      </c>
      <c r="AA712">
        <v>0.82328042328042339</v>
      </c>
      <c r="AB712">
        <v>1.234920634920635</v>
      </c>
      <c r="AC712">
        <v>1</v>
      </c>
      <c r="AD712">
        <v>0.80976863753213357</v>
      </c>
      <c r="AE712">
        <v>1.2146529562982002</v>
      </c>
      <c r="AF712">
        <v>1.2146529562982002</v>
      </c>
      <c r="AG712">
        <v>0.82328042328042339</v>
      </c>
      <c r="AH712">
        <v>1.234920634920635</v>
      </c>
      <c r="AI712">
        <v>1</v>
      </c>
      <c r="AJ712">
        <v>711</v>
      </c>
      <c r="AK712">
        <f>SUBTOTAL(9,EffortOutcomesAG0[[#This Row],[Allocation]:[Iin]])</f>
        <v>12.531667142721126</v>
      </c>
      <c r="AL712" t="str">
        <f>EffortOutcomesAG0[[#This Row],[WARDS]]&amp;EffortOutcomesAG0[[#This Row],[Role]]&amp;EffortOutcomesAG0[[#This Row],[Shifts]]</f>
        <v>BANKCSENIGHT</v>
      </c>
    </row>
    <row r="713" spans="2:38" x14ac:dyDescent="0.25">
      <c r="B713" s="8">
        <f>IF(EffortOutcomesAG0[[#This Row],[Apn]]=0,10,LOG(EffortOutcomesAG0[[#This Row],[Apn]]))</f>
        <v>10</v>
      </c>
      <c r="C713" s="8">
        <f>IF(EffortOutcomesAG0[[#This Row],[Ein]]=0,10,LOG(EffortOutcomesAG0[[#This Row],[Ein]]))</f>
        <v>10</v>
      </c>
      <c r="D713" s="8">
        <f>IF(EffortOutcomesAG0[[#This Row],[Iin]]=0,10,LOG(EffortOutcomesAG0[[#This Row],[Iin]]))</f>
        <v>10</v>
      </c>
      <c r="E713" s="8">
        <f>Kx-EffortOutcomesAG0[[#This Row],[Xp]]</f>
        <v>-10</v>
      </c>
      <c r="F713" s="8">
        <f>Ky-EffortOutcomesAG0[[#This Row],[Yp]]</f>
        <v>-11</v>
      </c>
      <c r="G713" s="8">
        <f>Kz-EffortOutcomesAG0[[#This Row],[Zp]]</f>
        <v>-9</v>
      </c>
      <c r="H713" s="8">
        <f>EffortOutcomesAG0[[#This Row],[Kpy]]*KSc-EffortOutcomesAG0[[#This Row],[KPz]]*KSb</f>
        <v>20</v>
      </c>
      <c r="I713" s="8">
        <f>-1*(EffortOutcomesAG0[[#This Row],[KPx]]*KSc-EffortOutcomesAG0[[#This Row],[KPz]]*KSa)</f>
        <v>-10</v>
      </c>
      <c r="J713" s="8">
        <f>(EffortOutcomesAG0[[#This Row],[KPx]]*$C$2-EffortOutcomesAG0[[#This Row],[Kpy]]*KSa)</f>
        <v>-100</v>
      </c>
      <c r="K713" s="8">
        <f>EffortOutcomesAG0[[#This Row],[Kpy]]*KTc-EffortOutcomesAG0[[#This Row],[KPz]]*KTb</f>
        <v>2</v>
      </c>
      <c r="L713" s="8">
        <f>-1*(EffortOutcomesAG0[[#This Row],[KPx]]*KTc-EffortOutcomesAG0[[#This Row],[KPz]]*KTa)</f>
        <v>-28</v>
      </c>
      <c r="M713" s="8">
        <f>(EffortOutcomesAG0[[#This Row],[KPx]]*KTb-EffortOutcomesAG0[[#This Row],[Kpy]]*KTa)</f>
        <v>32</v>
      </c>
      <c r="N713" s="8">
        <f>-EffortOutcomesAG0[[#This Row],[Xp]]*a+EffortOutcomesAG0[[#This Row],[Yp]]*b+EffortOutcomesAG0[[#This Row],[Zp]]*c_</f>
        <v>40</v>
      </c>
      <c r="O713">
        <f>-IF(EffortOutcomesAG0[[#This Row],[Column2]]&gt;0,1,-1)*SQRT(EffortOutcomesAG0[[#This Row],[KPx''i]]^2+EffortOutcomesAG0[[#This Row],[KPx''j]]^2+EffortOutcomesAG0[[#This Row],[KPx''k]]^2)/Ksmag/Scale</f>
        <v>-72.456883730947197</v>
      </c>
      <c r="P713" s="9">
        <f>SQRT(EffortOutcomesAG0[[#This Row],[Kpy''i]]^2+EffortOutcomesAG0[[#This Row],[KPy''j]]^2+EffortOutcomesAG0[[#This Row],[KPy''k]]^2)/KTmag/Scale</f>
        <v>17.37814719698277</v>
      </c>
      <c r="Q7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3" s="14">
        <v>44881</v>
      </c>
      <c r="U713" s="9" t="s">
        <v>76</v>
      </c>
      <c r="V713" t="s">
        <v>55</v>
      </c>
      <c r="W713" t="s">
        <v>60</v>
      </c>
      <c r="X713">
        <v>0</v>
      </c>
      <c r="Y713">
        <v>0</v>
      </c>
      <c r="Z713">
        <v>0</v>
      </c>
      <c r="AJ713">
        <v>712</v>
      </c>
      <c r="AK713">
        <f>SUBTOTAL(9,EffortOutcomesAG0[[#This Row],[Allocation]:[Iin]])</f>
        <v>0</v>
      </c>
      <c r="AL713" t="str">
        <f>EffortOutcomesAG0[[#This Row],[WARDS]]&amp;EffortOutcomesAG0[[#This Row],[Role]]&amp;EffortOutcomesAG0[[#This Row],[Shifts]]</f>
        <v>OtherCSENIGHT</v>
      </c>
    </row>
    <row r="714" spans="2:38" x14ac:dyDescent="0.25">
      <c r="B714" s="8">
        <f>IF(EffortOutcomesAG0[[#This Row],[Apn]]=0,10,LOG(EffortOutcomesAG0[[#This Row],[Apn]]))</f>
        <v>1.5633089047441189E-2</v>
      </c>
      <c r="C714" s="8">
        <f>IF(EffortOutcomesAG0[[#This Row],[Ein]]=0,10,LOG(EffortOutcomesAG0[[#This Row],[Ein]]))</f>
        <v>-1.5633089047441175E-2</v>
      </c>
      <c r="D714" s="8">
        <f>IF(EffortOutcomesAG0[[#This Row],[Iin]]=0,10,LOG(EffortOutcomesAG0[[#This Row],[Iin]]))</f>
        <v>0</v>
      </c>
      <c r="E714" s="8">
        <f>Kx-EffortOutcomesAG0[[#This Row],[Xp]]</f>
        <v>-1.5633089047441189E-2</v>
      </c>
      <c r="F714" s="8">
        <f>Ky-EffortOutcomesAG0[[#This Row],[Yp]]</f>
        <v>-0.98436691095255879</v>
      </c>
      <c r="G714" s="8">
        <f>Kz-EffortOutcomesAG0[[#This Row],[Zp]]</f>
        <v>1</v>
      </c>
      <c r="H714" s="8">
        <f>EffortOutcomesAG0[[#This Row],[Kpy]]*KSc-EffortOutcomesAG0[[#This Row],[KPz]]*KSb</f>
        <v>-1.5633089047441207E-2</v>
      </c>
      <c r="I714" s="8">
        <f>-1*(EffortOutcomesAG0[[#This Row],[KPx]]*KSc-EffortOutcomesAG0[[#This Row],[KPz]]*KSa)</f>
        <v>-1.5633089047441189E-2</v>
      </c>
      <c r="J714" s="8">
        <f>(EffortOutcomesAG0[[#This Row],[KPx]]*$C$2-EffortOutcomesAG0[[#This Row],[Kpy]]*KSa)</f>
        <v>-0.1563308904744119</v>
      </c>
      <c r="K714" s="8">
        <f>EffortOutcomesAG0[[#This Row],[Kpy]]*KTc-EffortOutcomesAG0[[#This Row],[KPz]]*KTb</f>
        <v>1.9843669109525588</v>
      </c>
      <c r="L714" s="8">
        <f>-1*(EffortOutcomesAG0[[#This Row],[KPx]]*KTc-EffortOutcomesAG0[[#This Row],[KPz]]*KTa)</f>
        <v>1.9843669109525588</v>
      </c>
      <c r="M714" s="8">
        <f>(EffortOutcomesAG0[[#This Row],[KPx]]*KTb-EffortOutcomesAG0[[#This Row],[Kpy]]*KTa)</f>
        <v>1.9843669109525588</v>
      </c>
      <c r="N714" s="8">
        <f>-EffortOutcomesAG0[[#This Row],[Xp]]*a+EffortOutcomesAG0[[#This Row],[Yp]]*b+EffortOutcomesAG0[[#This Row],[Zp]]*c_</f>
        <v>-3.1266178094882351E-2</v>
      </c>
      <c r="O714">
        <f>-IF(EffortOutcomesAG0[[#This Row],[Column2]]&gt;0,1,-1)*SQRT(EffortOutcomesAG0[[#This Row],[KPx''i]]^2+EffortOutcomesAG0[[#This Row],[KPx''j]]^2+EffortOutcomesAG0[[#This Row],[KPx''k]]^2)/Ksmag/Scale</f>
        <v>0.11164258654933837</v>
      </c>
      <c r="P714" s="9">
        <f>SQRT(EffortOutcomesAG0[[#This Row],[Kpy''i]]^2+EffortOutcomesAG0[[#This Row],[KPy''j]]^2+EffortOutcomesAG0[[#This Row],[KPy''k]]^2)/KTmag/Scale</f>
        <v>1.4031592990967563</v>
      </c>
      <c r="Q7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14" s="14">
        <v>44882</v>
      </c>
      <c r="U714" s="9" t="s">
        <v>58</v>
      </c>
      <c r="V714" t="s">
        <v>55</v>
      </c>
      <c r="W714" t="s">
        <v>60</v>
      </c>
      <c r="X714">
        <v>2.0625</v>
      </c>
      <c r="Y714">
        <v>2.0625</v>
      </c>
      <c r="Z714">
        <v>2.138095238095238</v>
      </c>
      <c r="AA714">
        <v>1.0366522366522366</v>
      </c>
      <c r="AB714">
        <v>1.5549783549783551</v>
      </c>
      <c r="AC714">
        <v>1</v>
      </c>
      <c r="AD714">
        <v>0.64309576837416482</v>
      </c>
      <c r="AE714">
        <v>0.96464365256124729</v>
      </c>
      <c r="AF714">
        <v>0.96464365256124729</v>
      </c>
      <c r="AG714">
        <v>1.0366522366522366</v>
      </c>
      <c r="AH714">
        <v>1.5549783549783551</v>
      </c>
      <c r="AI714">
        <v>1</v>
      </c>
      <c r="AJ714">
        <v>713</v>
      </c>
      <c r="AK714">
        <f>SUBTOTAL(9,EffortOutcomesAG0[[#This Row],[Allocation]:[Iin]])</f>
        <v>16.018739494853079</v>
      </c>
      <c r="AL714" t="str">
        <f>EffortOutcomesAG0[[#This Row],[WARDS]]&amp;EffortOutcomesAG0[[#This Row],[Role]]&amp;EffortOutcomesAG0[[#This Row],[Shifts]]</f>
        <v>WARACSENIGHT</v>
      </c>
    </row>
    <row r="715" spans="2:38" x14ac:dyDescent="0.25">
      <c r="B715" s="8">
        <f>IF(EffortOutcomesAG0[[#This Row],[Apn]]=0,10,LOG(EffortOutcomesAG0[[#This Row],[Apn]]))</f>
        <v>1.5633089047441189E-2</v>
      </c>
      <c r="C715" s="8">
        <f>IF(EffortOutcomesAG0[[#This Row],[Ein]]=0,10,LOG(EffortOutcomesAG0[[#This Row],[Ein]]))</f>
        <v>-1.5633089047441175E-2</v>
      </c>
      <c r="D715" s="8">
        <f>IF(EffortOutcomesAG0[[#This Row],[Iin]]=0,10,LOG(EffortOutcomesAG0[[#This Row],[Iin]]))</f>
        <v>0</v>
      </c>
      <c r="E715" s="8">
        <f>Kx-EffortOutcomesAG0[[#This Row],[Xp]]</f>
        <v>-1.5633089047441189E-2</v>
      </c>
      <c r="F715" s="8">
        <f>Ky-EffortOutcomesAG0[[#This Row],[Yp]]</f>
        <v>-0.98436691095255879</v>
      </c>
      <c r="G715" s="8">
        <f>Kz-EffortOutcomesAG0[[#This Row],[Zp]]</f>
        <v>1</v>
      </c>
      <c r="H715" s="8">
        <f>EffortOutcomesAG0[[#This Row],[Kpy]]*KSc-EffortOutcomesAG0[[#This Row],[KPz]]*KSb</f>
        <v>-1.5633089047441207E-2</v>
      </c>
      <c r="I715" s="8">
        <f>-1*(EffortOutcomesAG0[[#This Row],[KPx]]*KSc-EffortOutcomesAG0[[#This Row],[KPz]]*KSa)</f>
        <v>-1.5633089047441189E-2</v>
      </c>
      <c r="J715" s="8">
        <f>(EffortOutcomesAG0[[#This Row],[KPx]]*$C$2-EffortOutcomesAG0[[#This Row],[Kpy]]*KSa)</f>
        <v>-0.1563308904744119</v>
      </c>
      <c r="K715" s="8">
        <f>EffortOutcomesAG0[[#This Row],[Kpy]]*KTc-EffortOutcomesAG0[[#This Row],[KPz]]*KTb</f>
        <v>1.9843669109525588</v>
      </c>
      <c r="L715" s="8">
        <f>-1*(EffortOutcomesAG0[[#This Row],[KPx]]*KTc-EffortOutcomesAG0[[#This Row],[KPz]]*KTa)</f>
        <v>1.9843669109525588</v>
      </c>
      <c r="M715" s="8">
        <f>(EffortOutcomesAG0[[#This Row],[KPx]]*KTb-EffortOutcomesAG0[[#This Row],[Kpy]]*KTa)</f>
        <v>1.9843669109525588</v>
      </c>
      <c r="N715" s="8">
        <f>-EffortOutcomesAG0[[#This Row],[Xp]]*a+EffortOutcomesAG0[[#This Row],[Yp]]*b+EffortOutcomesAG0[[#This Row],[Zp]]*c_</f>
        <v>-3.1266178094882351E-2</v>
      </c>
      <c r="O715">
        <f>-IF(EffortOutcomesAG0[[#This Row],[Column2]]&gt;0,1,-1)*SQRT(EffortOutcomesAG0[[#This Row],[KPx''i]]^2+EffortOutcomesAG0[[#This Row],[KPx''j]]^2+EffortOutcomesAG0[[#This Row],[KPx''k]]^2)/Ksmag/Scale</f>
        <v>0.11164258654933837</v>
      </c>
      <c r="P715" s="9">
        <f>SQRT(EffortOutcomesAG0[[#This Row],[Kpy''i]]^2+EffortOutcomesAG0[[#This Row],[KPy''j]]^2+EffortOutcomesAG0[[#This Row],[KPy''k]]^2)/KTmag/Scale</f>
        <v>1.4031592990967563</v>
      </c>
      <c r="Q7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15" s="14">
        <v>44882</v>
      </c>
      <c r="U715" s="9" t="s">
        <v>57</v>
      </c>
      <c r="V715" t="s">
        <v>55</v>
      </c>
      <c r="W715" t="s">
        <v>60</v>
      </c>
      <c r="X715">
        <v>2.0625</v>
      </c>
      <c r="Y715">
        <v>2.0625</v>
      </c>
      <c r="Z715">
        <v>2.138095238095238</v>
      </c>
      <c r="AA715">
        <v>1.0366522366522366</v>
      </c>
      <c r="AB715">
        <v>1.5549783549783551</v>
      </c>
      <c r="AC715">
        <v>1</v>
      </c>
      <c r="AD715">
        <v>0.64309576837416482</v>
      </c>
      <c r="AE715">
        <v>0.96464365256124729</v>
      </c>
      <c r="AF715">
        <v>0.96464365256124729</v>
      </c>
      <c r="AG715">
        <v>1.0366522366522366</v>
      </c>
      <c r="AH715">
        <v>1.5549783549783551</v>
      </c>
      <c r="AI715">
        <v>1</v>
      </c>
      <c r="AJ715">
        <v>714</v>
      </c>
      <c r="AK715">
        <f>SUBTOTAL(9,EffortOutcomesAG0[[#This Row],[Allocation]:[Iin]])</f>
        <v>16.018739494853079</v>
      </c>
      <c r="AL715" t="str">
        <f>EffortOutcomesAG0[[#This Row],[WARDS]]&amp;EffortOutcomesAG0[[#This Row],[Role]]&amp;EffortOutcomesAG0[[#This Row],[Shifts]]</f>
        <v>WATTCSENIGHT</v>
      </c>
    </row>
    <row r="716" spans="2:38" x14ac:dyDescent="0.25">
      <c r="B716" s="8">
        <f>IF(EffortOutcomesAG0[[#This Row],[Apn]]=0,10,LOG(EffortOutcomesAG0[[#This Row],[Apn]]))</f>
        <v>-2.2155471841958582E-2</v>
      </c>
      <c r="C716" s="8">
        <f>IF(EffortOutcomesAG0[[#This Row],[Ein]]=0,10,LOG(EffortOutcomesAG0[[#This Row],[Ein]]))</f>
        <v>2.2155471841958561E-2</v>
      </c>
      <c r="D716" s="8">
        <f>IF(EffortOutcomesAG0[[#This Row],[Iin]]=0,10,LOG(EffortOutcomesAG0[[#This Row],[Iin]]))</f>
        <v>0</v>
      </c>
      <c r="E716" s="8">
        <f>Kx-EffortOutcomesAG0[[#This Row],[Xp]]</f>
        <v>2.2155471841958582E-2</v>
      </c>
      <c r="F716" s="8">
        <f>Ky-EffortOutcomesAG0[[#This Row],[Yp]]</f>
        <v>-1.0221554718419585</v>
      </c>
      <c r="G716" s="8">
        <f>Kz-EffortOutcomesAG0[[#This Row],[Zp]]</f>
        <v>1</v>
      </c>
      <c r="H716" s="8">
        <f>EffortOutcomesAG0[[#This Row],[Kpy]]*KSc-EffortOutcomesAG0[[#This Row],[KPz]]*KSb</f>
        <v>2.2155471841958541E-2</v>
      </c>
      <c r="I716" s="8">
        <f>-1*(EffortOutcomesAG0[[#This Row],[KPx]]*KSc-EffortOutcomesAG0[[#This Row],[KPz]]*KSa)</f>
        <v>2.2155471841958582E-2</v>
      </c>
      <c r="J716" s="8">
        <f>(EffortOutcomesAG0[[#This Row],[KPx]]*$C$2-EffortOutcomesAG0[[#This Row],[Kpy]]*KSa)</f>
        <v>0.22155471841958582</v>
      </c>
      <c r="K716" s="8">
        <f>EffortOutcomesAG0[[#This Row],[Kpy]]*KTc-EffortOutcomesAG0[[#This Row],[KPz]]*KTb</f>
        <v>2.0221554718419585</v>
      </c>
      <c r="L716" s="8">
        <f>-1*(EffortOutcomesAG0[[#This Row],[KPx]]*KTc-EffortOutcomesAG0[[#This Row],[KPz]]*KTa)</f>
        <v>2.0221554718419585</v>
      </c>
      <c r="M716" s="8">
        <f>(EffortOutcomesAG0[[#This Row],[KPx]]*KTb-EffortOutcomesAG0[[#This Row],[Kpy]]*KTa)</f>
        <v>2.0221554718419585</v>
      </c>
      <c r="N716" s="8">
        <f>-EffortOutcomesAG0[[#This Row],[Xp]]*a+EffortOutcomesAG0[[#This Row],[Yp]]*b+EffortOutcomesAG0[[#This Row],[Zp]]*c_</f>
        <v>4.4310943683917123E-2</v>
      </c>
      <c r="O716">
        <f>-IF(EffortOutcomesAG0[[#This Row],[Column2]]&gt;0,1,-1)*SQRT(EffortOutcomesAG0[[#This Row],[KPx''i]]^2+EffortOutcomesAG0[[#This Row],[KPx''j]]^2+EffortOutcomesAG0[[#This Row],[KPx''k]]^2)/Ksmag/Scale</f>
        <v>-0.15822171645994362</v>
      </c>
      <c r="P716" s="9">
        <f>SQRT(EffortOutcomesAG0[[#This Row],[Kpy''i]]^2+EffortOutcomesAG0[[#This Row],[KPy''j]]^2+EffortOutcomesAG0[[#This Row],[KPy''k]]^2)/KTmag/Scale</f>
        <v>1.4298798467529317</v>
      </c>
      <c r="Q7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7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716" s="14">
        <v>44882</v>
      </c>
      <c r="U716" s="9" t="s">
        <v>54</v>
      </c>
      <c r="V716" t="s">
        <v>55</v>
      </c>
      <c r="W716" t="s">
        <v>60</v>
      </c>
      <c r="X716">
        <v>1.125</v>
      </c>
      <c r="Y716">
        <v>1.125</v>
      </c>
      <c r="Z716">
        <v>1.069047619047619</v>
      </c>
      <c r="AA716">
        <v>0.95026455026455026</v>
      </c>
      <c r="AB716">
        <v>1.4253968253968254</v>
      </c>
      <c r="AC716">
        <v>1</v>
      </c>
      <c r="AD716">
        <v>0.7015590200445434</v>
      </c>
      <c r="AE716">
        <v>1.0523385300668151</v>
      </c>
      <c r="AF716">
        <v>1.0523385300668151</v>
      </c>
      <c r="AG716">
        <v>0.95026455026455026</v>
      </c>
      <c r="AH716">
        <v>1.4253968253968254</v>
      </c>
      <c r="AI716">
        <v>1</v>
      </c>
      <c r="AJ716">
        <v>715</v>
      </c>
      <c r="AK716">
        <f>SUBTOTAL(9,EffortOutcomesAG0[[#This Row],[Allocation]:[Iin]])</f>
        <v>12.876606450548547</v>
      </c>
      <c r="AL716" t="str">
        <f>EffortOutcomesAG0[[#This Row],[WARDS]]&amp;EffortOutcomesAG0[[#This Row],[Role]]&amp;EffortOutcomesAG0[[#This Row],[Shifts]]</f>
        <v>BANKCSENIGHT</v>
      </c>
    </row>
    <row r="717" spans="2:38" x14ac:dyDescent="0.25">
      <c r="B717" s="8">
        <f>IF(EffortOutcomesAG0[[#This Row],[Apn]]=0,10,LOG(EffortOutcomesAG0[[#This Row],[Apn]]))</f>
        <v>10</v>
      </c>
      <c r="C717" s="8">
        <f>IF(EffortOutcomesAG0[[#This Row],[Ein]]=0,10,LOG(EffortOutcomesAG0[[#This Row],[Ein]]))</f>
        <v>10</v>
      </c>
      <c r="D717" s="8">
        <f>IF(EffortOutcomesAG0[[#This Row],[Iin]]=0,10,LOG(EffortOutcomesAG0[[#This Row],[Iin]]))</f>
        <v>10</v>
      </c>
      <c r="E717" s="8">
        <f>Kx-EffortOutcomesAG0[[#This Row],[Xp]]</f>
        <v>-10</v>
      </c>
      <c r="F717" s="8">
        <f>Ky-EffortOutcomesAG0[[#This Row],[Yp]]</f>
        <v>-11</v>
      </c>
      <c r="G717" s="8">
        <f>Kz-EffortOutcomesAG0[[#This Row],[Zp]]</f>
        <v>-9</v>
      </c>
      <c r="H717" s="8">
        <f>EffortOutcomesAG0[[#This Row],[Kpy]]*KSc-EffortOutcomesAG0[[#This Row],[KPz]]*KSb</f>
        <v>20</v>
      </c>
      <c r="I717" s="8">
        <f>-1*(EffortOutcomesAG0[[#This Row],[KPx]]*KSc-EffortOutcomesAG0[[#This Row],[KPz]]*KSa)</f>
        <v>-10</v>
      </c>
      <c r="J717" s="8">
        <f>(EffortOutcomesAG0[[#This Row],[KPx]]*$C$2-EffortOutcomesAG0[[#This Row],[Kpy]]*KSa)</f>
        <v>-100</v>
      </c>
      <c r="K717" s="8">
        <f>EffortOutcomesAG0[[#This Row],[Kpy]]*KTc-EffortOutcomesAG0[[#This Row],[KPz]]*KTb</f>
        <v>2</v>
      </c>
      <c r="L717" s="8">
        <f>-1*(EffortOutcomesAG0[[#This Row],[KPx]]*KTc-EffortOutcomesAG0[[#This Row],[KPz]]*KTa)</f>
        <v>-28</v>
      </c>
      <c r="M717" s="8">
        <f>(EffortOutcomesAG0[[#This Row],[KPx]]*KTb-EffortOutcomesAG0[[#This Row],[Kpy]]*KTa)</f>
        <v>32</v>
      </c>
      <c r="N717" s="8">
        <f>-EffortOutcomesAG0[[#This Row],[Xp]]*a+EffortOutcomesAG0[[#This Row],[Yp]]*b+EffortOutcomesAG0[[#This Row],[Zp]]*c_</f>
        <v>40</v>
      </c>
      <c r="O717">
        <f>-IF(EffortOutcomesAG0[[#This Row],[Column2]]&gt;0,1,-1)*SQRT(EffortOutcomesAG0[[#This Row],[KPx''i]]^2+EffortOutcomesAG0[[#This Row],[KPx''j]]^2+EffortOutcomesAG0[[#This Row],[KPx''k]]^2)/Ksmag/Scale</f>
        <v>-72.456883730947197</v>
      </c>
      <c r="P717" s="9">
        <f>SQRT(EffortOutcomesAG0[[#This Row],[Kpy''i]]^2+EffortOutcomesAG0[[#This Row],[KPy''j]]^2+EffortOutcomesAG0[[#This Row],[KPy''k]]^2)/KTmag/Scale</f>
        <v>17.37814719698277</v>
      </c>
      <c r="Q7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7" s="14">
        <v>44882</v>
      </c>
      <c r="U717" s="9" t="s">
        <v>76</v>
      </c>
      <c r="V717" t="s">
        <v>55</v>
      </c>
      <c r="W717" t="s">
        <v>60</v>
      </c>
      <c r="X717">
        <v>0</v>
      </c>
      <c r="Y717">
        <v>0</v>
      </c>
      <c r="Z717">
        <v>0</v>
      </c>
      <c r="AJ717">
        <v>716</v>
      </c>
      <c r="AK717">
        <f>SUBTOTAL(9,EffortOutcomesAG0[[#This Row],[Allocation]:[Iin]])</f>
        <v>0</v>
      </c>
      <c r="AL717" t="str">
        <f>EffortOutcomesAG0[[#This Row],[WARDS]]&amp;EffortOutcomesAG0[[#This Row],[Role]]&amp;EffortOutcomesAG0[[#This Row],[Shifts]]</f>
        <v>OtherCSENIGHT</v>
      </c>
    </row>
    <row r="718" spans="2:38" x14ac:dyDescent="0.25">
      <c r="B718" s="8">
        <f>IF(EffortOutcomesAG0[[#This Row],[Apn]]=0,10,LOG(EffortOutcomesAG0[[#This Row],[Apn]]))</f>
        <v>-8.4452211519573953E-2</v>
      </c>
      <c r="C718" s="8">
        <f>IF(EffortOutcomesAG0[[#This Row],[Ein]]=0,10,LOG(EffortOutcomesAG0[[#This Row],[Ein]]))</f>
        <v>10</v>
      </c>
      <c r="D718" s="8">
        <f>IF(EffortOutcomesAG0[[#This Row],[Iin]]=0,10,LOG(EffortOutcomesAG0[[#This Row],[Iin]]))</f>
        <v>10</v>
      </c>
      <c r="E718" s="8">
        <f>Kx-EffortOutcomesAG0[[#This Row],[Xp]]</f>
        <v>8.4452211519573953E-2</v>
      </c>
      <c r="F718" s="8">
        <f>Ky-EffortOutcomesAG0[[#This Row],[Yp]]</f>
        <v>-11</v>
      </c>
      <c r="G718" s="8">
        <f>Kz-EffortOutcomesAG0[[#This Row],[Zp]]</f>
        <v>-9</v>
      </c>
      <c r="H718" s="8">
        <f>EffortOutcomesAG0[[#This Row],[Kpy]]*KSc-EffortOutcomesAG0[[#This Row],[KPz]]*KSb</f>
        <v>20</v>
      </c>
      <c r="I718" s="8">
        <f>-1*(EffortOutcomesAG0[[#This Row],[KPx]]*KSc-EffortOutcomesAG0[[#This Row],[KPz]]*KSa)</f>
        <v>8.4452211519573953E-2</v>
      </c>
      <c r="J718" s="8">
        <f>(EffortOutcomesAG0[[#This Row],[KPx]]*$C$2-EffortOutcomesAG0[[#This Row],[Kpy]]*KSa)</f>
        <v>0.8445221151957395</v>
      </c>
      <c r="K718" s="8">
        <f>EffortOutcomesAG0[[#This Row],[Kpy]]*KTc-EffortOutcomesAG0[[#This Row],[KPz]]*KTb</f>
        <v>2</v>
      </c>
      <c r="L718" s="8">
        <f>-1*(EffortOutcomesAG0[[#This Row],[KPx]]*KTc-EffortOutcomesAG0[[#This Row],[KPz]]*KTa)</f>
        <v>-17.915547788480428</v>
      </c>
      <c r="M718" s="8">
        <f>(EffortOutcomesAG0[[#This Row],[KPx]]*KTb-EffortOutcomesAG0[[#This Row],[Kpy]]*KTa)</f>
        <v>21.915547788480428</v>
      </c>
      <c r="N718" s="8">
        <f>-EffortOutcomesAG0[[#This Row],[Xp]]*a+EffortOutcomesAG0[[#This Row],[Yp]]*b+EffortOutcomesAG0[[#This Row],[Zp]]*c_</f>
        <v>40</v>
      </c>
      <c r="O718">
        <f>-IF(EffortOutcomesAG0[[#This Row],[Column2]]&gt;0,1,-1)*SQRT(EffortOutcomesAG0[[#This Row],[KPx''i]]^2+EffortOutcomesAG0[[#This Row],[KPx''j]]^2+EffortOutcomesAG0[[#This Row],[KPx''k]]^2)/Ksmag/Scale</f>
        <v>-14.154864001096675</v>
      </c>
      <c r="P718" s="9">
        <f>SQRT(EffortOutcomesAG0[[#This Row],[Kpy''i]]^2+EffortOutcomesAG0[[#This Row],[KPy''j]]^2+EffortOutcomesAG0[[#This Row],[KPy''k]]^2)/KTmag/Scale</f>
        <v>11.584890212618156</v>
      </c>
      <c r="Q7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8" s="14">
        <v>44883</v>
      </c>
      <c r="U718" s="9" t="s">
        <v>54</v>
      </c>
      <c r="V718" t="s">
        <v>55</v>
      </c>
      <c r="W718" t="s">
        <v>60</v>
      </c>
      <c r="X718">
        <v>0</v>
      </c>
      <c r="Y718">
        <v>1.125</v>
      </c>
      <c r="Z718">
        <v>0.92619047619047634</v>
      </c>
      <c r="AA718">
        <v>0.82328042328042339</v>
      </c>
      <c r="AB718">
        <v>1.234920634920635</v>
      </c>
      <c r="AC718">
        <v>0</v>
      </c>
      <c r="AD718">
        <v>0.80976863753213357</v>
      </c>
      <c r="AE718">
        <v>1.2146529562982002</v>
      </c>
      <c r="AF718">
        <v>0</v>
      </c>
      <c r="AJ718">
        <v>717</v>
      </c>
      <c r="AK718">
        <f>SUBTOTAL(9,EffortOutcomesAG0[[#This Row],[Allocation]:[Iin]])</f>
        <v>6.1338131282218686</v>
      </c>
      <c r="AL718" t="str">
        <f>EffortOutcomesAG0[[#This Row],[WARDS]]&amp;EffortOutcomesAG0[[#This Row],[Role]]&amp;EffortOutcomesAG0[[#This Row],[Shifts]]</f>
        <v>BANKCSENIGHT</v>
      </c>
    </row>
    <row r="719" spans="2:38" x14ac:dyDescent="0.25">
      <c r="B719" s="8">
        <f>IF(EffortOutcomesAG0[[#This Row],[Apn]]=0,10,LOG(EffortOutcomesAG0[[#This Row],[Apn]]))</f>
        <v>-4.6663650630174129E-2</v>
      </c>
      <c r="C719" s="8">
        <f>IF(EffortOutcomesAG0[[#This Row],[Ein]]=0,10,LOG(EffortOutcomesAG0[[#This Row],[Ein]]))</f>
        <v>4.6663650630174122E-2</v>
      </c>
      <c r="D719" s="8">
        <f>IF(EffortOutcomesAG0[[#This Row],[Iin]]=0,10,LOG(EffortOutcomesAG0[[#This Row],[Iin]]))</f>
        <v>0</v>
      </c>
      <c r="E719" s="8">
        <f>Kx-EffortOutcomesAG0[[#This Row],[Xp]]</f>
        <v>4.6663650630174129E-2</v>
      </c>
      <c r="F719" s="8">
        <f>Ky-EffortOutcomesAG0[[#This Row],[Yp]]</f>
        <v>-1.0466636506301741</v>
      </c>
      <c r="G719" s="8">
        <f>Kz-EffortOutcomesAG0[[#This Row],[Zp]]</f>
        <v>1</v>
      </c>
      <c r="H719" s="8">
        <f>EffortOutcomesAG0[[#This Row],[Kpy]]*KSc-EffortOutcomesAG0[[#This Row],[KPz]]*KSb</f>
        <v>4.6663650630174081E-2</v>
      </c>
      <c r="I719" s="8">
        <f>-1*(EffortOutcomesAG0[[#This Row],[KPx]]*KSc-EffortOutcomesAG0[[#This Row],[KPz]]*KSa)</f>
        <v>4.6663650630174129E-2</v>
      </c>
      <c r="J719" s="8">
        <f>(EffortOutcomesAG0[[#This Row],[KPx]]*$C$2-EffortOutcomesAG0[[#This Row],[Kpy]]*KSa)</f>
        <v>0.46663650630174131</v>
      </c>
      <c r="K719" s="8">
        <f>EffortOutcomesAG0[[#This Row],[Kpy]]*KTc-EffortOutcomesAG0[[#This Row],[KPz]]*KTb</f>
        <v>2.0466636506301743</v>
      </c>
      <c r="L719" s="8">
        <f>-1*(EffortOutcomesAG0[[#This Row],[KPx]]*KTc-EffortOutcomesAG0[[#This Row],[KPz]]*KTa)</f>
        <v>2.0466636506301743</v>
      </c>
      <c r="M719" s="8">
        <f>(EffortOutcomesAG0[[#This Row],[KPx]]*KTb-EffortOutcomesAG0[[#This Row],[Kpy]]*KTa)</f>
        <v>2.0466636506301739</v>
      </c>
      <c r="N719" s="8">
        <f>-EffortOutcomesAG0[[#This Row],[Xp]]*a+EffortOutcomesAG0[[#This Row],[Yp]]*b+EffortOutcomesAG0[[#This Row],[Zp]]*c_</f>
        <v>9.3327301260348244E-2</v>
      </c>
      <c r="O719">
        <f>-IF(EffortOutcomesAG0[[#This Row],[Column2]]&gt;0,1,-1)*SQRT(EffortOutcomesAG0[[#This Row],[KPx''i]]^2+EffortOutcomesAG0[[#This Row],[KPx''j]]^2+EffortOutcomesAG0[[#This Row],[KPx''k]]^2)/Ksmag/Scale</f>
        <v>-0.333245121189917</v>
      </c>
      <c r="P719" s="9">
        <f>SQRT(EffortOutcomesAG0[[#This Row],[Kpy''i]]^2+EffortOutcomesAG0[[#This Row],[KPy''j]]^2+EffortOutcomesAG0[[#This Row],[KPy''k]]^2)/KTmag/Scale</f>
        <v>1.4472097461686111</v>
      </c>
      <c r="Q7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19" s="14">
        <v>44883</v>
      </c>
      <c r="U719" s="9" t="s">
        <v>57</v>
      </c>
      <c r="V719" t="s">
        <v>55</v>
      </c>
      <c r="W719" t="s">
        <v>60</v>
      </c>
      <c r="X719">
        <v>2.0625</v>
      </c>
      <c r="Y719">
        <v>2.0625</v>
      </c>
      <c r="Z719">
        <v>1.8523809523809529</v>
      </c>
      <c r="AA719">
        <v>0.89812409812409832</v>
      </c>
      <c r="AB719">
        <v>1.3471861471861473</v>
      </c>
      <c r="AC719">
        <v>1</v>
      </c>
      <c r="AD719">
        <v>0.74228791773778913</v>
      </c>
      <c r="AE719">
        <v>1.1134318766066835</v>
      </c>
      <c r="AF719">
        <v>1.1134318766066835</v>
      </c>
      <c r="AG719">
        <v>0.89812409812409821</v>
      </c>
      <c r="AH719">
        <v>1.3471861471861473</v>
      </c>
      <c r="AI719">
        <v>1</v>
      </c>
      <c r="AJ719">
        <v>718</v>
      </c>
      <c r="AK719">
        <f>SUBTOTAL(9,EffortOutcomesAG0[[#This Row],[Allocation]:[Iin]])</f>
        <v>15.437153113952599</v>
      </c>
      <c r="AL719" t="str">
        <f>EffortOutcomesAG0[[#This Row],[WARDS]]&amp;EffortOutcomesAG0[[#This Row],[Role]]&amp;EffortOutcomesAG0[[#This Row],[Shifts]]</f>
        <v>WATTCSENIGHT</v>
      </c>
    </row>
    <row r="720" spans="2:38" x14ac:dyDescent="0.25">
      <c r="B720" s="8">
        <f>IF(EffortOutcomesAG0[[#This Row],[Apn]]=0,10,LOG(EffortOutcomesAG0[[#This Row],[Apn]]))</f>
        <v>-4.6663650630174129E-2</v>
      </c>
      <c r="C720" s="8">
        <f>IF(EffortOutcomesAG0[[#This Row],[Ein]]=0,10,LOG(EffortOutcomesAG0[[#This Row],[Ein]]))</f>
        <v>4.6663650630174122E-2</v>
      </c>
      <c r="D720" s="8">
        <f>IF(EffortOutcomesAG0[[#This Row],[Iin]]=0,10,LOG(EffortOutcomesAG0[[#This Row],[Iin]]))</f>
        <v>0</v>
      </c>
      <c r="E720" s="8">
        <f>Kx-EffortOutcomesAG0[[#This Row],[Xp]]</f>
        <v>4.6663650630174129E-2</v>
      </c>
      <c r="F720" s="8">
        <f>Ky-EffortOutcomesAG0[[#This Row],[Yp]]</f>
        <v>-1.0466636506301741</v>
      </c>
      <c r="G720" s="8">
        <f>Kz-EffortOutcomesAG0[[#This Row],[Zp]]</f>
        <v>1</v>
      </c>
      <c r="H720" s="8">
        <f>EffortOutcomesAG0[[#This Row],[Kpy]]*KSc-EffortOutcomesAG0[[#This Row],[KPz]]*KSb</f>
        <v>4.6663650630174081E-2</v>
      </c>
      <c r="I720" s="8">
        <f>-1*(EffortOutcomesAG0[[#This Row],[KPx]]*KSc-EffortOutcomesAG0[[#This Row],[KPz]]*KSa)</f>
        <v>4.6663650630174129E-2</v>
      </c>
      <c r="J720" s="8">
        <f>(EffortOutcomesAG0[[#This Row],[KPx]]*$C$2-EffortOutcomesAG0[[#This Row],[Kpy]]*KSa)</f>
        <v>0.46663650630174131</v>
      </c>
      <c r="K720" s="8">
        <f>EffortOutcomesAG0[[#This Row],[Kpy]]*KTc-EffortOutcomesAG0[[#This Row],[KPz]]*KTb</f>
        <v>2.0466636506301743</v>
      </c>
      <c r="L720" s="8">
        <f>-1*(EffortOutcomesAG0[[#This Row],[KPx]]*KTc-EffortOutcomesAG0[[#This Row],[KPz]]*KTa)</f>
        <v>2.0466636506301743</v>
      </c>
      <c r="M720" s="8">
        <f>(EffortOutcomesAG0[[#This Row],[KPx]]*KTb-EffortOutcomesAG0[[#This Row],[Kpy]]*KTa)</f>
        <v>2.0466636506301739</v>
      </c>
      <c r="N720" s="8">
        <f>-EffortOutcomesAG0[[#This Row],[Xp]]*a+EffortOutcomesAG0[[#This Row],[Yp]]*b+EffortOutcomesAG0[[#This Row],[Zp]]*c_</f>
        <v>9.3327301260348244E-2</v>
      </c>
      <c r="O720">
        <f>-IF(EffortOutcomesAG0[[#This Row],[Column2]]&gt;0,1,-1)*SQRT(EffortOutcomesAG0[[#This Row],[KPx''i]]^2+EffortOutcomesAG0[[#This Row],[KPx''j]]^2+EffortOutcomesAG0[[#This Row],[KPx''k]]^2)/Ksmag/Scale</f>
        <v>-0.333245121189917</v>
      </c>
      <c r="P720" s="9">
        <f>SQRT(EffortOutcomesAG0[[#This Row],[Kpy''i]]^2+EffortOutcomesAG0[[#This Row],[KPy''j]]^2+EffortOutcomesAG0[[#This Row],[KPy''k]]^2)/KTmag/Scale</f>
        <v>1.4472097461686111</v>
      </c>
      <c r="Q7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20" s="14">
        <v>44883</v>
      </c>
      <c r="U720" s="9" t="s">
        <v>58</v>
      </c>
      <c r="V720" t="s">
        <v>55</v>
      </c>
      <c r="W720" t="s">
        <v>60</v>
      </c>
      <c r="X720">
        <v>2.0625</v>
      </c>
      <c r="Y720">
        <v>2.0625</v>
      </c>
      <c r="Z720">
        <v>1.8523809523809529</v>
      </c>
      <c r="AA720">
        <v>0.89812409812409832</v>
      </c>
      <c r="AB720">
        <v>1.3471861471861473</v>
      </c>
      <c r="AC720">
        <v>1</v>
      </c>
      <c r="AD720">
        <v>0.74228791773778913</v>
      </c>
      <c r="AE720">
        <v>1.1134318766066835</v>
      </c>
      <c r="AF720">
        <v>1.1134318766066835</v>
      </c>
      <c r="AG720">
        <v>0.89812409812409821</v>
      </c>
      <c r="AH720">
        <v>1.3471861471861473</v>
      </c>
      <c r="AI720">
        <v>1</v>
      </c>
      <c r="AJ720">
        <v>719</v>
      </c>
      <c r="AK720">
        <f>SUBTOTAL(9,EffortOutcomesAG0[[#This Row],[Allocation]:[Iin]])</f>
        <v>15.437153113952599</v>
      </c>
      <c r="AL720" t="str">
        <f>EffortOutcomesAG0[[#This Row],[WARDS]]&amp;EffortOutcomesAG0[[#This Row],[Role]]&amp;EffortOutcomesAG0[[#This Row],[Shifts]]</f>
        <v>WARACSENIGHT</v>
      </c>
    </row>
    <row r="721" spans="2:38" x14ac:dyDescent="0.25">
      <c r="B721" s="8">
        <f>IF(EffortOutcomesAG0[[#This Row],[Apn]]=0,10,LOG(EffortOutcomesAG0[[#This Row],[Apn]]))</f>
        <v>10</v>
      </c>
      <c r="C721" s="8">
        <f>IF(EffortOutcomesAG0[[#This Row],[Ein]]=0,10,LOG(EffortOutcomesAG0[[#This Row],[Ein]]))</f>
        <v>10</v>
      </c>
      <c r="D721" s="8">
        <f>IF(EffortOutcomesAG0[[#This Row],[Iin]]=0,10,LOG(EffortOutcomesAG0[[#This Row],[Iin]]))</f>
        <v>10</v>
      </c>
      <c r="E721" s="8">
        <f>Kx-EffortOutcomesAG0[[#This Row],[Xp]]</f>
        <v>-10</v>
      </c>
      <c r="F721" s="8">
        <f>Ky-EffortOutcomesAG0[[#This Row],[Yp]]</f>
        <v>-11</v>
      </c>
      <c r="G721" s="8">
        <f>Kz-EffortOutcomesAG0[[#This Row],[Zp]]</f>
        <v>-9</v>
      </c>
      <c r="H721" s="8">
        <f>EffortOutcomesAG0[[#This Row],[Kpy]]*KSc-EffortOutcomesAG0[[#This Row],[KPz]]*KSb</f>
        <v>20</v>
      </c>
      <c r="I721" s="8">
        <f>-1*(EffortOutcomesAG0[[#This Row],[KPx]]*KSc-EffortOutcomesAG0[[#This Row],[KPz]]*KSa)</f>
        <v>-10</v>
      </c>
      <c r="J721" s="8">
        <f>(EffortOutcomesAG0[[#This Row],[KPx]]*$C$2-EffortOutcomesAG0[[#This Row],[Kpy]]*KSa)</f>
        <v>-100</v>
      </c>
      <c r="K721" s="8">
        <f>EffortOutcomesAG0[[#This Row],[Kpy]]*KTc-EffortOutcomesAG0[[#This Row],[KPz]]*KTb</f>
        <v>2</v>
      </c>
      <c r="L721" s="8">
        <f>-1*(EffortOutcomesAG0[[#This Row],[KPx]]*KTc-EffortOutcomesAG0[[#This Row],[KPz]]*KTa)</f>
        <v>-28</v>
      </c>
      <c r="M721" s="8">
        <f>(EffortOutcomesAG0[[#This Row],[KPx]]*KTb-EffortOutcomesAG0[[#This Row],[Kpy]]*KTa)</f>
        <v>32</v>
      </c>
      <c r="N721" s="8">
        <f>-EffortOutcomesAG0[[#This Row],[Xp]]*a+EffortOutcomesAG0[[#This Row],[Yp]]*b+EffortOutcomesAG0[[#This Row],[Zp]]*c_</f>
        <v>40</v>
      </c>
      <c r="O721">
        <f>-IF(EffortOutcomesAG0[[#This Row],[Column2]]&gt;0,1,-1)*SQRT(EffortOutcomesAG0[[#This Row],[KPx''i]]^2+EffortOutcomesAG0[[#This Row],[KPx''j]]^2+EffortOutcomesAG0[[#This Row],[KPx''k]]^2)/Ksmag/Scale</f>
        <v>-72.456883730947197</v>
      </c>
      <c r="P721" s="9">
        <f>SQRT(EffortOutcomesAG0[[#This Row],[Kpy''i]]^2+EffortOutcomesAG0[[#This Row],[KPy''j]]^2+EffortOutcomesAG0[[#This Row],[KPy''k]]^2)/KTmag/Scale</f>
        <v>17.37814719698277</v>
      </c>
      <c r="Q7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1" s="14">
        <v>44883</v>
      </c>
      <c r="U721" s="9" t="s">
        <v>76</v>
      </c>
      <c r="V721" t="s">
        <v>55</v>
      </c>
      <c r="W721" t="s">
        <v>60</v>
      </c>
      <c r="X721">
        <v>0</v>
      </c>
      <c r="Y721">
        <v>0</v>
      </c>
      <c r="Z721">
        <v>0</v>
      </c>
      <c r="AJ721">
        <v>720</v>
      </c>
      <c r="AK721">
        <f>SUBTOTAL(9,EffortOutcomesAG0[[#This Row],[Allocation]:[Iin]])</f>
        <v>0</v>
      </c>
      <c r="AL721" t="str">
        <f>EffortOutcomesAG0[[#This Row],[WARDS]]&amp;EffortOutcomesAG0[[#This Row],[Role]]&amp;EffortOutcomesAG0[[#This Row],[Shifts]]</f>
        <v>OtherCSENIGHT</v>
      </c>
    </row>
    <row r="722" spans="2:38" x14ac:dyDescent="0.25">
      <c r="B722" s="8">
        <f>IF(EffortOutcomesAG0[[#This Row],[Apn]]=0,10,LOG(EffortOutcomesAG0[[#This Row],[Apn]]))</f>
        <v>0.47766404460570433</v>
      </c>
      <c r="C722" s="8">
        <f>IF(EffortOutcomesAG0[[#This Row],[Ein]]=0,10,LOG(EffortOutcomesAG0[[#This Row],[Ein]]))</f>
        <v>10</v>
      </c>
      <c r="D722" s="8">
        <f>IF(EffortOutcomesAG0[[#This Row],[Iin]]=0,10,LOG(EffortOutcomesAG0[[#This Row],[Iin]]))</f>
        <v>10</v>
      </c>
      <c r="E722" s="8">
        <f>Kx-EffortOutcomesAG0[[#This Row],[Xp]]</f>
        <v>-0.47766404460570433</v>
      </c>
      <c r="F722" s="8">
        <f>Ky-EffortOutcomesAG0[[#This Row],[Yp]]</f>
        <v>-11</v>
      </c>
      <c r="G722" s="8">
        <f>Kz-EffortOutcomesAG0[[#This Row],[Zp]]</f>
        <v>-9</v>
      </c>
      <c r="H722" s="8">
        <f>EffortOutcomesAG0[[#This Row],[Kpy]]*KSc-EffortOutcomesAG0[[#This Row],[KPz]]*KSb</f>
        <v>20</v>
      </c>
      <c r="I722" s="8">
        <f>-1*(EffortOutcomesAG0[[#This Row],[KPx]]*KSc-EffortOutcomesAG0[[#This Row],[KPz]]*KSa)</f>
        <v>-0.47766404460570433</v>
      </c>
      <c r="J722" s="8">
        <f>(EffortOutcomesAG0[[#This Row],[KPx]]*$C$2-EffortOutcomesAG0[[#This Row],[Kpy]]*KSa)</f>
        <v>-4.7766404460570433</v>
      </c>
      <c r="K722" s="8">
        <f>EffortOutcomesAG0[[#This Row],[Kpy]]*KTc-EffortOutcomesAG0[[#This Row],[KPz]]*KTb</f>
        <v>2</v>
      </c>
      <c r="L722" s="8">
        <f>-1*(EffortOutcomesAG0[[#This Row],[KPx]]*KTc-EffortOutcomesAG0[[#This Row],[KPz]]*KTa)</f>
        <v>-18.477664044605703</v>
      </c>
      <c r="M722" s="8">
        <f>(EffortOutcomesAG0[[#This Row],[KPx]]*KTb-EffortOutcomesAG0[[#This Row],[Kpy]]*KTa)</f>
        <v>22.477664044605703</v>
      </c>
      <c r="N722" s="8">
        <f>-EffortOutcomesAG0[[#This Row],[Xp]]*a+EffortOutcomesAG0[[#This Row],[Yp]]*b+EffortOutcomesAG0[[#This Row],[Zp]]*c_</f>
        <v>40</v>
      </c>
      <c r="O722">
        <f>-IF(EffortOutcomesAG0[[#This Row],[Column2]]&gt;0,1,-1)*SQRT(EffortOutcomesAG0[[#This Row],[KPx''i]]^2+EffortOutcomesAG0[[#This Row],[KPx''j]]^2+EffortOutcomesAG0[[#This Row],[KPx''k]]^2)/Ksmag/Scale</f>
        <v>-14.543803781858738</v>
      </c>
      <c r="P722" s="9">
        <f>SQRT(EffortOutcomesAG0[[#This Row],[Kpy''i]]^2+EffortOutcomesAG0[[#This Row],[KPy''j]]^2+EffortOutcomesAG0[[#This Row],[KPy''k]]^2)/KTmag/Scale</f>
        <v>11.907066875371916</v>
      </c>
      <c r="Q7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2" s="14">
        <v>44884</v>
      </c>
      <c r="U722" s="9" t="s">
        <v>58</v>
      </c>
      <c r="V722" t="s">
        <v>55</v>
      </c>
      <c r="W722" t="s">
        <v>60</v>
      </c>
      <c r="X722">
        <v>0</v>
      </c>
      <c r="Y722">
        <v>2.0625</v>
      </c>
      <c r="Z722">
        <v>6.1952380952380963</v>
      </c>
      <c r="AA722">
        <v>3.0037518037518041</v>
      </c>
      <c r="AB722">
        <v>4.5056277056277061</v>
      </c>
      <c r="AC722">
        <v>0</v>
      </c>
      <c r="AD722">
        <v>0.22194465795541887</v>
      </c>
      <c r="AE722">
        <v>0.33291698693312832</v>
      </c>
      <c r="AF722">
        <v>0</v>
      </c>
      <c r="AJ722">
        <v>721</v>
      </c>
      <c r="AK722">
        <f>SUBTOTAL(9,EffortOutcomesAG0[[#This Row],[Allocation]:[Iin]])</f>
        <v>16.321979249506153</v>
      </c>
      <c r="AL722" t="str">
        <f>EffortOutcomesAG0[[#This Row],[WARDS]]&amp;EffortOutcomesAG0[[#This Row],[Role]]&amp;EffortOutcomesAG0[[#This Row],[Shifts]]</f>
        <v>WARACSENIGHT</v>
      </c>
    </row>
    <row r="723" spans="2:38" x14ac:dyDescent="0.25">
      <c r="B723" s="8">
        <f>IF(EffortOutcomesAG0[[#This Row],[Apn]]=0,10,LOG(EffortOutcomesAG0[[#This Row],[Apn]]))</f>
        <v>0.43987548371630458</v>
      </c>
      <c r="C723" s="8">
        <f>IF(EffortOutcomesAG0[[#This Row],[Ein]]=0,10,LOG(EffortOutcomesAG0[[#This Row],[Ein]]))</f>
        <v>-0.43987548371630458</v>
      </c>
      <c r="D723" s="8">
        <f>IF(EffortOutcomesAG0[[#This Row],[Iin]]=0,10,LOG(EffortOutcomesAG0[[#This Row],[Iin]]))</f>
        <v>0</v>
      </c>
      <c r="E723" s="8">
        <f>Kx-EffortOutcomesAG0[[#This Row],[Xp]]</f>
        <v>-0.43987548371630458</v>
      </c>
      <c r="F723" s="8">
        <f>Ky-EffortOutcomesAG0[[#This Row],[Yp]]</f>
        <v>-0.56012451628369542</v>
      </c>
      <c r="G723" s="8">
        <f>Kz-EffortOutcomesAG0[[#This Row],[Zp]]</f>
        <v>1</v>
      </c>
      <c r="H723" s="8">
        <f>EffortOutcomesAG0[[#This Row],[Kpy]]*KSc-EffortOutcomesAG0[[#This Row],[KPz]]*KSb</f>
        <v>-0.43987548371630458</v>
      </c>
      <c r="I723" s="8">
        <f>-1*(EffortOutcomesAG0[[#This Row],[KPx]]*KSc-EffortOutcomesAG0[[#This Row],[KPz]]*KSa)</f>
        <v>-0.43987548371630458</v>
      </c>
      <c r="J723" s="8">
        <f>(EffortOutcomesAG0[[#This Row],[KPx]]*$C$2-EffortOutcomesAG0[[#This Row],[Kpy]]*KSa)</f>
        <v>-4.3987548371630458</v>
      </c>
      <c r="K723" s="8">
        <f>EffortOutcomesAG0[[#This Row],[Kpy]]*KTc-EffortOutcomesAG0[[#This Row],[KPz]]*KTb</f>
        <v>1.5601245162836954</v>
      </c>
      <c r="L723" s="8">
        <f>-1*(EffortOutcomesAG0[[#This Row],[KPx]]*KTc-EffortOutcomesAG0[[#This Row],[KPz]]*KTa)</f>
        <v>1.5601245162836954</v>
      </c>
      <c r="M723" s="8">
        <f>(EffortOutcomesAG0[[#This Row],[KPx]]*KTb-EffortOutcomesAG0[[#This Row],[Kpy]]*KTa)</f>
        <v>1.5601245162836954</v>
      </c>
      <c r="N723" s="8">
        <f>-EffortOutcomesAG0[[#This Row],[Xp]]*a+EffortOutcomesAG0[[#This Row],[Yp]]*b+EffortOutcomesAG0[[#This Row],[Zp]]*c_</f>
        <v>-0.87975096743260917</v>
      </c>
      <c r="O723">
        <f>-IF(EffortOutcomesAG0[[#This Row],[Column2]]&gt;0,1,-1)*SQRT(EffortOutcomesAG0[[#This Row],[KPx''i]]^2+EffortOutcomesAG0[[#This Row],[KPx''j]]^2+EffortOutcomesAG0[[#This Row],[KPx''k]]^2)/Ksmag/Scale</f>
        <v>3.1413392844306545</v>
      </c>
      <c r="P723" s="9">
        <f>SQRT(EffortOutcomesAG0[[#This Row],[Kpy''i]]^2+EffortOutcomesAG0[[#This Row],[KPy''j]]^2+EffortOutcomesAG0[[#This Row],[KPy''k]]^2)/KTmag/Scale</f>
        <v>1.1031746249595835</v>
      </c>
      <c r="Q7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723" s="14">
        <v>44884</v>
      </c>
      <c r="U723" s="9" t="s">
        <v>54</v>
      </c>
      <c r="V723" t="s">
        <v>55</v>
      </c>
      <c r="W723" t="s">
        <v>60</v>
      </c>
      <c r="X723">
        <v>1.125</v>
      </c>
      <c r="Y723">
        <v>1.125</v>
      </c>
      <c r="Z723">
        <v>3.0976190476190482</v>
      </c>
      <c r="AA723">
        <v>2.753439153439154</v>
      </c>
      <c r="AB723">
        <v>4.1301587301587306</v>
      </c>
      <c r="AC723">
        <v>1</v>
      </c>
      <c r="AD723">
        <v>0.24212144504227512</v>
      </c>
      <c r="AE723">
        <v>0.36318216756341271</v>
      </c>
      <c r="AF723">
        <v>0.36318216756341271</v>
      </c>
      <c r="AG723">
        <v>2.753439153439154</v>
      </c>
      <c r="AH723">
        <v>4.1301587301587306</v>
      </c>
      <c r="AI723">
        <v>1</v>
      </c>
      <c r="AJ723">
        <v>722</v>
      </c>
      <c r="AK723">
        <f>SUBTOTAL(9,EffortOutcomesAG0[[#This Row],[Allocation]:[Iin]])</f>
        <v>22.083300594983914</v>
      </c>
      <c r="AL723" t="str">
        <f>EffortOutcomesAG0[[#This Row],[WARDS]]&amp;EffortOutcomesAG0[[#This Row],[Role]]&amp;EffortOutcomesAG0[[#This Row],[Shifts]]</f>
        <v>BANKCSENIGHT</v>
      </c>
    </row>
    <row r="724" spans="2:38" x14ac:dyDescent="0.25">
      <c r="B724" s="8">
        <f>IF(EffortOutcomesAG0[[#This Row],[Apn]]=0,10,LOG(EffortOutcomesAG0[[#This Row],[Apn]]))</f>
        <v>10</v>
      </c>
      <c r="C724" s="8">
        <f>IF(EffortOutcomesAG0[[#This Row],[Ein]]=0,10,LOG(EffortOutcomesAG0[[#This Row],[Ein]]))</f>
        <v>10</v>
      </c>
      <c r="D724" s="8">
        <f>IF(EffortOutcomesAG0[[#This Row],[Iin]]=0,10,LOG(EffortOutcomesAG0[[#This Row],[Iin]]))</f>
        <v>10</v>
      </c>
      <c r="E724" s="8">
        <f>Kx-EffortOutcomesAG0[[#This Row],[Xp]]</f>
        <v>-10</v>
      </c>
      <c r="F724" s="8">
        <f>Ky-EffortOutcomesAG0[[#This Row],[Yp]]</f>
        <v>-11</v>
      </c>
      <c r="G724" s="8">
        <f>Kz-EffortOutcomesAG0[[#This Row],[Zp]]</f>
        <v>-9</v>
      </c>
      <c r="H724" s="8">
        <f>EffortOutcomesAG0[[#This Row],[Kpy]]*KSc-EffortOutcomesAG0[[#This Row],[KPz]]*KSb</f>
        <v>20</v>
      </c>
      <c r="I724" s="8">
        <f>-1*(EffortOutcomesAG0[[#This Row],[KPx]]*KSc-EffortOutcomesAG0[[#This Row],[KPz]]*KSa)</f>
        <v>-10</v>
      </c>
      <c r="J724" s="8">
        <f>(EffortOutcomesAG0[[#This Row],[KPx]]*$C$2-EffortOutcomesAG0[[#This Row],[Kpy]]*KSa)</f>
        <v>-100</v>
      </c>
      <c r="K724" s="8">
        <f>EffortOutcomesAG0[[#This Row],[Kpy]]*KTc-EffortOutcomesAG0[[#This Row],[KPz]]*KTb</f>
        <v>2</v>
      </c>
      <c r="L724" s="8">
        <f>-1*(EffortOutcomesAG0[[#This Row],[KPx]]*KTc-EffortOutcomesAG0[[#This Row],[KPz]]*KTa)</f>
        <v>-28</v>
      </c>
      <c r="M724" s="8">
        <f>(EffortOutcomesAG0[[#This Row],[KPx]]*KTb-EffortOutcomesAG0[[#This Row],[Kpy]]*KTa)</f>
        <v>32</v>
      </c>
      <c r="N724" s="8">
        <f>-EffortOutcomesAG0[[#This Row],[Xp]]*a+EffortOutcomesAG0[[#This Row],[Yp]]*b+EffortOutcomesAG0[[#This Row],[Zp]]*c_</f>
        <v>40</v>
      </c>
      <c r="O724">
        <f>-IF(EffortOutcomesAG0[[#This Row],[Column2]]&gt;0,1,-1)*SQRT(EffortOutcomesAG0[[#This Row],[KPx''i]]^2+EffortOutcomesAG0[[#This Row],[KPx''j]]^2+EffortOutcomesAG0[[#This Row],[KPx''k]]^2)/Ksmag/Scale</f>
        <v>-72.456883730947197</v>
      </c>
      <c r="P724" s="9">
        <f>SQRT(EffortOutcomesAG0[[#This Row],[Kpy''i]]^2+EffortOutcomesAG0[[#This Row],[KPy''j]]^2+EffortOutcomesAG0[[#This Row],[KPy''k]]^2)/KTmag/Scale</f>
        <v>17.37814719698277</v>
      </c>
      <c r="Q7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4" s="14">
        <v>44884</v>
      </c>
      <c r="U724" s="9" t="s">
        <v>76</v>
      </c>
      <c r="V724" t="s">
        <v>55</v>
      </c>
      <c r="W724" t="s">
        <v>60</v>
      </c>
      <c r="X724">
        <v>0</v>
      </c>
      <c r="Y724">
        <v>0</v>
      </c>
      <c r="Z724">
        <v>0</v>
      </c>
      <c r="AJ724">
        <v>723</v>
      </c>
      <c r="AK724">
        <f>SUBTOTAL(9,EffortOutcomesAG0[[#This Row],[Allocation]:[Iin]])</f>
        <v>0</v>
      </c>
      <c r="AL724" t="str">
        <f>EffortOutcomesAG0[[#This Row],[WARDS]]&amp;EffortOutcomesAG0[[#This Row],[Role]]&amp;EffortOutcomesAG0[[#This Row],[Shifts]]</f>
        <v>OtherCSENIGHT</v>
      </c>
    </row>
    <row r="725" spans="2:38" x14ac:dyDescent="0.25">
      <c r="B725" s="8">
        <f>IF(EffortOutcomesAG0[[#This Row],[Apn]]=0,10,LOG(EffortOutcomesAG0[[#This Row],[Apn]]))</f>
        <v>0.47766404460570433</v>
      </c>
      <c r="C725" s="8">
        <f>IF(EffortOutcomesAG0[[#This Row],[Ein]]=0,10,LOG(EffortOutcomesAG0[[#This Row],[Ein]]))</f>
        <v>-0.47766404460570433</v>
      </c>
      <c r="D725" s="8">
        <f>IF(EffortOutcomesAG0[[#This Row],[Iin]]=0,10,LOG(EffortOutcomesAG0[[#This Row],[Iin]]))</f>
        <v>0</v>
      </c>
      <c r="E725" s="8">
        <f>Kx-EffortOutcomesAG0[[#This Row],[Xp]]</f>
        <v>-0.47766404460570433</v>
      </c>
      <c r="F725" s="8">
        <f>Ky-EffortOutcomesAG0[[#This Row],[Yp]]</f>
        <v>-0.52233595539429567</v>
      </c>
      <c r="G725" s="8">
        <f>Kz-EffortOutcomesAG0[[#This Row],[Zp]]</f>
        <v>1</v>
      </c>
      <c r="H725" s="8">
        <f>EffortOutcomesAG0[[#This Row],[Kpy]]*KSc-EffortOutcomesAG0[[#This Row],[KPz]]*KSb</f>
        <v>-0.47766404460570433</v>
      </c>
      <c r="I725" s="8">
        <f>-1*(EffortOutcomesAG0[[#This Row],[KPx]]*KSc-EffortOutcomesAG0[[#This Row],[KPz]]*KSa)</f>
        <v>-0.47766404460570433</v>
      </c>
      <c r="J725" s="8">
        <f>(EffortOutcomesAG0[[#This Row],[KPx]]*$C$2-EffortOutcomesAG0[[#This Row],[Kpy]]*KSa)</f>
        <v>-4.7766404460570433</v>
      </c>
      <c r="K725" s="8">
        <f>EffortOutcomesAG0[[#This Row],[Kpy]]*KTc-EffortOutcomesAG0[[#This Row],[KPz]]*KTb</f>
        <v>1.5223359553942957</v>
      </c>
      <c r="L725" s="8">
        <f>-1*(EffortOutcomesAG0[[#This Row],[KPx]]*KTc-EffortOutcomesAG0[[#This Row],[KPz]]*KTa)</f>
        <v>1.5223359553942957</v>
      </c>
      <c r="M725" s="8">
        <f>(EffortOutcomesAG0[[#This Row],[KPx]]*KTb-EffortOutcomesAG0[[#This Row],[Kpy]]*KTa)</f>
        <v>1.5223359553942957</v>
      </c>
      <c r="N725" s="8">
        <f>-EffortOutcomesAG0[[#This Row],[Xp]]*a+EffortOutcomesAG0[[#This Row],[Yp]]*b+EffortOutcomesAG0[[#This Row],[Zp]]*c_</f>
        <v>-0.95532808921140866</v>
      </c>
      <c r="O725">
        <f>-IF(EffortOutcomesAG0[[#This Row],[Column2]]&gt;0,1,-1)*SQRT(EffortOutcomesAG0[[#This Row],[KPx''i]]^2+EffortOutcomesAG0[[#This Row],[KPx''j]]^2+EffortOutcomesAG0[[#This Row],[KPx''k]]^2)/Ksmag/Scale</f>
        <v>3.4112035874399362</v>
      </c>
      <c r="P725" s="9">
        <f>SQRT(EffortOutcomesAG0[[#This Row],[Kpy''i]]^2+EffortOutcomesAG0[[#This Row],[KPy''j]]^2+EffortOutcomesAG0[[#This Row],[KPy''k]]^2)/KTmag/Scale</f>
        <v>1.0764540773034081</v>
      </c>
      <c r="Q7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25" s="14">
        <v>44884</v>
      </c>
      <c r="U725" s="9" t="s">
        <v>57</v>
      </c>
      <c r="V725" t="s">
        <v>55</v>
      </c>
      <c r="W725" t="s">
        <v>60</v>
      </c>
      <c r="X725">
        <v>2.0625</v>
      </c>
      <c r="Y725">
        <v>2.0625</v>
      </c>
      <c r="Z725">
        <v>6.1952380952380963</v>
      </c>
      <c r="AA725">
        <v>3.0037518037518041</v>
      </c>
      <c r="AB725">
        <v>4.5056277056277061</v>
      </c>
      <c r="AC725">
        <v>1</v>
      </c>
      <c r="AD725">
        <v>0.22194465795541887</v>
      </c>
      <c r="AE725">
        <v>0.33291698693312832</v>
      </c>
      <c r="AF725">
        <v>0.33291698693312832</v>
      </c>
      <c r="AG725">
        <v>3.0037518037518041</v>
      </c>
      <c r="AH725">
        <v>4.5056277056277061</v>
      </c>
      <c r="AI725">
        <v>1</v>
      </c>
      <c r="AJ725">
        <v>724</v>
      </c>
      <c r="AK725">
        <f>SUBTOTAL(9,EffortOutcomesAG0[[#This Row],[Allocation]:[Iin]])</f>
        <v>28.226775745818792</v>
      </c>
      <c r="AL725" t="str">
        <f>EffortOutcomesAG0[[#This Row],[WARDS]]&amp;EffortOutcomesAG0[[#This Row],[Role]]&amp;EffortOutcomesAG0[[#This Row],[Shifts]]</f>
        <v>WATTCSENIGHT</v>
      </c>
    </row>
    <row r="726" spans="2:38" x14ac:dyDescent="0.25">
      <c r="B726" s="8">
        <f>IF(EffortOutcomesAG0[[#This Row],[Apn]]=0,10,LOG(EffortOutcomesAG0[[#This Row],[Apn]]))</f>
        <v>10</v>
      </c>
      <c r="C726" s="8">
        <f>IF(EffortOutcomesAG0[[#This Row],[Ein]]=0,10,LOG(EffortOutcomesAG0[[#This Row],[Ein]]))</f>
        <v>10</v>
      </c>
      <c r="D726" s="8">
        <f>IF(EffortOutcomesAG0[[#This Row],[Iin]]=0,10,LOG(EffortOutcomesAG0[[#This Row],[Iin]]))</f>
        <v>10</v>
      </c>
      <c r="E726" s="8">
        <f>Kx-EffortOutcomesAG0[[#This Row],[Xp]]</f>
        <v>-10</v>
      </c>
      <c r="F726" s="8">
        <f>Ky-EffortOutcomesAG0[[#This Row],[Yp]]</f>
        <v>-11</v>
      </c>
      <c r="G726" s="8">
        <f>Kz-EffortOutcomesAG0[[#This Row],[Zp]]</f>
        <v>-9</v>
      </c>
      <c r="H726" s="8">
        <f>EffortOutcomesAG0[[#This Row],[Kpy]]*KSc-EffortOutcomesAG0[[#This Row],[KPz]]*KSb</f>
        <v>20</v>
      </c>
      <c r="I726" s="8">
        <f>-1*(EffortOutcomesAG0[[#This Row],[KPx]]*KSc-EffortOutcomesAG0[[#This Row],[KPz]]*KSa)</f>
        <v>-10</v>
      </c>
      <c r="J726" s="8">
        <f>(EffortOutcomesAG0[[#This Row],[KPx]]*$C$2-EffortOutcomesAG0[[#This Row],[Kpy]]*KSa)</f>
        <v>-100</v>
      </c>
      <c r="K726" s="8">
        <f>EffortOutcomesAG0[[#This Row],[Kpy]]*KTc-EffortOutcomesAG0[[#This Row],[KPz]]*KTb</f>
        <v>2</v>
      </c>
      <c r="L726" s="8">
        <f>-1*(EffortOutcomesAG0[[#This Row],[KPx]]*KTc-EffortOutcomesAG0[[#This Row],[KPz]]*KTa)</f>
        <v>-28</v>
      </c>
      <c r="M726" s="8">
        <f>(EffortOutcomesAG0[[#This Row],[KPx]]*KTb-EffortOutcomesAG0[[#This Row],[Kpy]]*KTa)</f>
        <v>32</v>
      </c>
      <c r="N726" s="8">
        <f>-EffortOutcomesAG0[[#This Row],[Xp]]*a+EffortOutcomesAG0[[#This Row],[Yp]]*b+EffortOutcomesAG0[[#This Row],[Zp]]*c_</f>
        <v>40</v>
      </c>
      <c r="O726">
        <f>-IF(EffortOutcomesAG0[[#This Row],[Column2]]&gt;0,1,-1)*SQRT(EffortOutcomesAG0[[#This Row],[KPx''i]]^2+EffortOutcomesAG0[[#This Row],[KPx''j]]^2+EffortOutcomesAG0[[#This Row],[KPx''k]]^2)/Ksmag/Scale</f>
        <v>-72.456883730947197</v>
      </c>
      <c r="P726" s="9">
        <f>SQRT(EffortOutcomesAG0[[#This Row],[Kpy''i]]^2+EffortOutcomesAG0[[#This Row],[KPy''j]]^2+EffortOutcomesAG0[[#This Row],[KPy''k]]^2)/KTmag/Scale</f>
        <v>17.37814719698277</v>
      </c>
      <c r="Q7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6" s="14">
        <v>44885</v>
      </c>
      <c r="U726" s="9" t="s">
        <v>76</v>
      </c>
      <c r="V726" t="s">
        <v>55</v>
      </c>
      <c r="W726" t="s">
        <v>60</v>
      </c>
      <c r="X726">
        <v>0.9375</v>
      </c>
      <c r="Y726">
        <v>0</v>
      </c>
      <c r="Z726">
        <v>0</v>
      </c>
      <c r="AG726">
        <v>0</v>
      </c>
      <c r="AH726">
        <v>0</v>
      </c>
      <c r="AI726">
        <v>0</v>
      </c>
      <c r="AJ726">
        <v>725</v>
      </c>
      <c r="AK726">
        <f>SUBTOTAL(9,EffortOutcomesAG0[[#This Row],[Allocation]:[Iin]])</f>
        <v>0.9375</v>
      </c>
      <c r="AL726" t="str">
        <f>EffortOutcomesAG0[[#This Row],[WARDS]]&amp;EffortOutcomesAG0[[#This Row],[Role]]&amp;EffortOutcomesAG0[[#This Row],[Shifts]]</f>
        <v>OtherCSENIGHT</v>
      </c>
    </row>
    <row r="727" spans="2:38" x14ac:dyDescent="0.25">
      <c r="B727" s="8">
        <f>IF(EffortOutcomesAG0[[#This Row],[Apn]]=0,10,LOG(EffortOutcomesAG0[[#This Row],[Apn]]))</f>
        <v>-1.0700887455633652E-2</v>
      </c>
      <c r="C727" s="8">
        <f>IF(EffortOutcomesAG0[[#This Row],[Ein]]=0,10,LOG(EffortOutcomesAG0[[#This Row],[Ein]]))</f>
        <v>1.0700887455633702E-2</v>
      </c>
      <c r="D727" s="8">
        <f>IF(EffortOutcomesAG0[[#This Row],[Iin]]=0,10,LOG(EffortOutcomesAG0[[#This Row],[Iin]]))</f>
        <v>0</v>
      </c>
      <c r="E727" s="8">
        <f>Kx-EffortOutcomesAG0[[#This Row],[Xp]]</f>
        <v>1.0700887455633652E-2</v>
      </c>
      <c r="F727" s="8">
        <f>Ky-EffortOutcomesAG0[[#This Row],[Yp]]</f>
        <v>-1.0107008874556338</v>
      </c>
      <c r="G727" s="8">
        <f>Kz-EffortOutcomesAG0[[#This Row],[Zp]]</f>
        <v>1</v>
      </c>
      <c r="H727" s="8">
        <f>EffortOutcomesAG0[[#This Row],[Kpy]]*KSc-EffortOutcomesAG0[[#This Row],[KPz]]*KSb</f>
        <v>1.0700887455633801E-2</v>
      </c>
      <c r="I727" s="8">
        <f>-1*(EffortOutcomesAG0[[#This Row],[KPx]]*KSc-EffortOutcomesAG0[[#This Row],[KPz]]*KSa)</f>
        <v>1.0700887455633652E-2</v>
      </c>
      <c r="J727" s="8">
        <f>(EffortOutcomesAG0[[#This Row],[KPx]]*$C$2-EffortOutcomesAG0[[#This Row],[Kpy]]*KSa)</f>
        <v>0.10700887455633651</v>
      </c>
      <c r="K727" s="8">
        <f>EffortOutcomesAG0[[#This Row],[Kpy]]*KTc-EffortOutcomesAG0[[#This Row],[KPz]]*KTb</f>
        <v>2.0107008874556338</v>
      </c>
      <c r="L727" s="8">
        <f>-1*(EffortOutcomesAG0[[#This Row],[KPx]]*KTc-EffortOutcomesAG0[[#This Row],[KPz]]*KTa)</f>
        <v>2.0107008874556338</v>
      </c>
      <c r="M727" s="8">
        <f>(EffortOutcomesAG0[[#This Row],[KPx]]*KTb-EffortOutcomesAG0[[#This Row],[Kpy]]*KTa)</f>
        <v>2.0107008874556338</v>
      </c>
      <c r="N727" s="8">
        <f>-EffortOutcomesAG0[[#This Row],[Xp]]*a+EffortOutcomesAG0[[#This Row],[Yp]]*b+EffortOutcomesAG0[[#This Row],[Zp]]*c_</f>
        <v>2.1401774911267404E-2</v>
      </c>
      <c r="O727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727" s="9">
        <f>SQRT(EffortOutcomesAG0[[#This Row],[Kpy''i]]^2+EffortOutcomesAG0[[#This Row],[KPy''j]]^2+EffortOutcomesAG0[[#This Row],[KPy''k]]^2)/KTmag/Scale</f>
        <v>1.421780232457688</v>
      </c>
      <c r="Q7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7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727" s="14">
        <v>44885</v>
      </c>
      <c r="U727" s="9" t="s">
        <v>54</v>
      </c>
      <c r="V727" t="s">
        <v>55</v>
      </c>
      <c r="W727" t="s">
        <v>60</v>
      </c>
      <c r="X727">
        <v>1.125</v>
      </c>
      <c r="Y727">
        <v>1.125</v>
      </c>
      <c r="Z727">
        <v>1.0976190476190475</v>
      </c>
      <c r="AA727">
        <v>0.97566137566137556</v>
      </c>
      <c r="AB727">
        <v>1.4634920634920636</v>
      </c>
      <c r="AC727">
        <v>1</v>
      </c>
      <c r="AD727">
        <v>0.68329718004338391</v>
      </c>
      <c r="AE727">
        <v>1.0249457700650761</v>
      </c>
      <c r="AF727">
        <v>1.0249457700650761</v>
      </c>
      <c r="AG727">
        <v>0.97566137566137556</v>
      </c>
      <c r="AH727">
        <v>1.4634920634920636</v>
      </c>
      <c r="AI727">
        <v>1</v>
      </c>
      <c r="AJ727">
        <v>726</v>
      </c>
      <c r="AK727">
        <f>SUBTOTAL(9,EffortOutcomesAG0[[#This Row],[Allocation]:[Iin]])</f>
        <v>12.959114646099462</v>
      </c>
      <c r="AL727" t="str">
        <f>EffortOutcomesAG0[[#This Row],[WARDS]]&amp;EffortOutcomesAG0[[#This Row],[Role]]&amp;EffortOutcomesAG0[[#This Row],[Shifts]]</f>
        <v>BANKCSENIGHT</v>
      </c>
    </row>
    <row r="728" spans="2:38" x14ac:dyDescent="0.25">
      <c r="B728" s="8">
        <f>IF(EffortOutcomesAG0[[#This Row],[Apn]]=0,10,LOG(EffortOutcomesAG0[[#This Row],[Apn]]))</f>
        <v>2.7087673433766103E-2</v>
      </c>
      <c r="C728" s="8">
        <f>IF(EffortOutcomesAG0[[#This Row],[Ein]]=0,10,LOG(EffortOutcomesAG0[[#This Row],[Ein]]))</f>
        <v>-0.29032910820834751</v>
      </c>
      <c r="D728" s="8">
        <f>IF(EffortOutcomesAG0[[#This Row],[Iin]]=0,10,LOG(EffortOutcomesAG0[[#This Row],[Iin]]))</f>
        <v>0.2632414347745814</v>
      </c>
      <c r="E728" s="8">
        <f>Kx-EffortOutcomesAG0[[#This Row],[Xp]]</f>
        <v>-2.7087673433766103E-2</v>
      </c>
      <c r="F728" s="8">
        <f>Ky-EffortOutcomesAG0[[#This Row],[Yp]]</f>
        <v>-0.70967089179165255</v>
      </c>
      <c r="G728" s="8">
        <f>Kz-EffortOutcomesAG0[[#This Row],[Zp]]</f>
        <v>0.7367585652254186</v>
      </c>
      <c r="H728" s="8">
        <f>EffortOutcomesAG0[[#This Row],[Kpy]]*KSc-EffortOutcomesAG0[[#This Row],[KPz]]*KSb</f>
        <v>-2.7087673433766057E-2</v>
      </c>
      <c r="I728" s="8">
        <f>-1*(EffortOutcomesAG0[[#This Row],[KPx]]*KSc-EffortOutcomesAG0[[#This Row],[KPz]]*KSa)</f>
        <v>-2.7087673433766103E-2</v>
      </c>
      <c r="J728" s="8">
        <f>(EffortOutcomesAG0[[#This Row],[KPx]]*$C$2-EffortOutcomesAG0[[#This Row],[Kpy]]*KSa)</f>
        <v>-0.27087673433766102</v>
      </c>
      <c r="K728" s="8">
        <f>EffortOutcomesAG0[[#This Row],[Kpy]]*KTc-EffortOutcomesAG0[[#This Row],[KPz]]*KTb</f>
        <v>1.446429457017071</v>
      </c>
      <c r="L728" s="8">
        <f>-1*(EffortOutcomesAG0[[#This Row],[KPx]]*KTc-EffortOutcomesAG0[[#This Row],[KPz]]*KTa)</f>
        <v>1.446429457017071</v>
      </c>
      <c r="M728" s="8">
        <f>(EffortOutcomesAG0[[#This Row],[KPx]]*KTb-EffortOutcomesAG0[[#This Row],[Kpy]]*KTa)</f>
        <v>1.4464294570170713</v>
      </c>
      <c r="N728" s="8">
        <f>-EffortOutcomesAG0[[#This Row],[Xp]]*a+EffortOutcomesAG0[[#This Row],[Yp]]*b+EffortOutcomesAG0[[#This Row],[Zp]]*c_</f>
        <v>-5.4175346867532226E-2</v>
      </c>
      <c r="O728">
        <f>-IF(EffortOutcomesAG0[[#This Row],[Column2]]&gt;0,1,-1)*SQRT(EffortOutcomesAG0[[#This Row],[KPx''i]]^2+EffortOutcomesAG0[[#This Row],[KPx''j]]^2+EffortOutcomesAG0[[#This Row],[KPx''k]]^2)/Ksmag/Scale</f>
        <v>0.19344468112298213</v>
      </c>
      <c r="P728" s="9">
        <f>SQRT(EffortOutcomesAG0[[#This Row],[Kpy''i]]^2+EffortOutcomesAG0[[#This Row],[KPy''j]]^2+EffortOutcomesAG0[[#This Row],[KPy''k]]^2)/KTmag/Scale</f>
        <v>1.0227800775647469</v>
      </c>
      <c r="Q7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28" s="14">
        <v>44885</v>
      </c>
      <c r="U728" s="9" t="s">
        <v>57</v>
      </c>
      <c r="V728" t="s">
        <v>55</v>
      </c>
      <c r="W728" t="s">
        <v>60</v>
      </c>
      <c r="X728">
        <v>1.125</v>
      </c>
      <c r="Y728">
        <v>2.0625</v>
      </c>
      <c r="Z728">
        <v>2.195238095238095</v>
      </c>
      <c r="AA728">
        <v>1.0643578643578642</v>
      </c>
      <c r="AB728">
        <v>1.5965367965367967</v>
      </c>
      <c r="AC728">
        <v>0.54545454545454541</v>
      </c>
      <c r="AD728">
        <v>0.62635574837310193</v>
      </c>
      <c r="AE728">
        <v>0.939533622559653</v>
      </c>
      <c r="AF728">
        <v>0.51247288503253807</v>
      </c>
      <c r="AG728">
        <v>1.9513227513227511</v>
      </c>
      <c r="AH728">
        <v>2.9269841269841272</v>
      </c>
      <c r="AI728">
        <v>1.8333333333333333</v>
      </c>
      <c r="AJ728">
        <v>727</v>
      </c>
      <c r="AK728">
        <f>SUBTOTAL(9,EffortOutcomesAG0[[#This Row],[Allocation]:[Iin]])</f>
        <v>17.379089769192806</v>
      </c>
      <c r="AL728" t="str">
        <f>EffortOutcomesAG0[[#This Row],[WARDS]]&amp;EffortOutcomesAG0[[#This Row],[Role]]&amp;EffortOutcomesAG0[[#This Row],[Shifts]]</f>
        <v>WATTCSENIGHT</v>
      </c>
    </row>
    <row r="729" spans="2:38" x14ac:dyDescent="0.25">
      <c r="B729" s="8">
        <f>IF(EffortOutcomesAG0[[#This Row],[Apn]]=0,10,LOG(EffortOutcomesAG0[[#This Row],[Apn]]))</f>
        <v>2.7087673433766103E-2</v>
      </c>
      <c r="C729" s="8">
        <f>IF(EffortOutcomesAG0[[#This Row],[Ein]]=0,10,LOG(EffortOutcomesAG0[[#This Row],[Ein]]))</f>
        <v>-0.29032910820834751</v>
      </c>
      <c r="D729" s="8">
        <f>IF(EffortOutcomesAG0[[#This Row],[Iin]]=0,10,LOG(EffortOutcomesAG0[[#This Row],[Iin]]))</f>
        <v>0.2632414347745814</v>
      </c>
      <c r="E729" s="8">
        <f>Kx-EffortOutcomesAG0[[#This Row],[Xp]]</f>
        <v>-2.7087673433766103E-2</v>
      </c>
      <c r="F729" s="8">
        <f>Ky-EffortOutcomesAG0[[#This Row],[Yp]]</f>
        <v>-0.70967089179165255</v>
      </c>
      <c r="G729" s="8">
        <f>Kz-EffortOutcomesAG0[[#This Row],[Zp]]</f>
        <v>0.7367585652254186</v>
      </c>
      <c r="H729" s="8">
        <f>EffortOutcomesAG0[[#This Row],[Kpy]]*KSc-EffortOutcomesAG0[[#This Row],[KPz]]*KSb</f>
        <v>-2.7087673433766057E-2</v>
      </c>
      <c r="I729" s="8">
        <f>-1*(EffortOutcomesAG0[[#This Row],[KPx]]*KSc-EffortOutcomesAG0[[#This Row],[KPz]]*KSa)</f>
        <v>-2.7087673433766103E-2</v>
      </c>
      <c r="J729" s="8">
        <f>(EffortOutcomesAG0[[#This Row],[KPx]]*$C$2-EffortOutcomesAG0[[#This Row],[Kpy]]*KSa)</f>
        <v>-0.27087673433766102</v>
      </c>
      <c r="K729" s="8">
        <f>EffortOutcomesAG0[[#This Row],[Kpy]]*KTc-EffortOutcomesAG0[[#This Row],[KPz]]*KTb</f>
        <v>1.446429457017071</v>
      </c>
      <c r="L729" s="8">
        <f>-1*(EffortOutcomesAG0[[#This Row],[KPx]]*KTc-EffortOutcomesAG0[[#This Row],[KPz]]*KTa)</f>
        <v>1.446429457017071</v>
      </c>
      <c r="M729" s="8">
        <f>(EffortOutcomesAG0[[#This Row],[KPx]]*KTb-EffortOutcomesAG0[[#This Row],[Kpy]]*KTa)</f>
        <v>1.4464294570170713</v>
      </c>
      <c r="N729" s="8">
        <f>-EffortOutcomesAG0[[#This Row],[Xp]]*a+EffortOutcomesAG0[[#This Row],[Yp]]*b+EffortOutcomesAG0[[#This Row],[Zp]]*c_</f>
        <v>-5.4175346867532226E-2</v>
      </c>
      <c r="O729">
        <f>-IF(EffortOutcomesAG0[[#This Row],[Column2]]&gt;0,1,-1)*SQRT(EffortOutcomesAG0[[#This Row],[KPx''i]]^2+EffortOutcomesAG0[[#This Row],[KPx''j]]^2+EffortOutcomesAG0[[#This Row],[KPx''k]]^2)/Ksmag/Scale</f>
        <v>0.19344468112298213</v>
      </c>
      <c r="P729" s="9">
        <f>SQRT(EffortOutcomesAG0[[#This Row],[Kpy''i]]^2+EffortOutcomesAG0[[#This Row],[KPy''j]]^2+EffortOutcomesAG0[[#This Row],[KPy''k]]^2)/KTmag/Scale</f>
        <v>1.0227800775647469</v>
      </c>
      <c r="Q7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29" s="14">
        <v>44885</v>
      </c>
      <c r="U729" s="9" t="s">
        <v>58</v>
      </c>
      <c r="V729" t="s">
        <v>55</v>
      </c>
      <c r="W729" t="s">
        <v>60</v>
      </c>
      <c r="X729">
        <v>1.125</v>
      </c>
      <c r="Y729">
        <v>2.0625</v>
      </c>
      <c r="Z729">
        <v>2.195238095238095</v>
      </c>
      <c r="AA729">
        <v>1.0643578643578642</v>
      </c>
      <c r="AB729">
        <v>1.5965367965367967</v>
      </c>
      <c r="AC729">
        <v>0.54545454545454541</v>
      </c>
      <c r="AD729">
        <v>0.62635574837310193</v>
      </c>
      <c r="AE729">
        <v>0.939533622559653</v>
      </c>
      <c r="AF729">
        <v>0.51247288503253807</v>
      </c>
      <c r="AG729">
        <v>1.9513227513227511</v>
      </c>
      <c r="AH729">
        <v>2.9269841269841272</v>
      </c>
      <c r="AI729">
        <v>1.8333333333333333</v>
      </c>
      <c r="AJ729">
        <v>728</v>
      </c>
      <c r="AK729">
        <f>SUBTOTAL(9,EffortOutcomesAG0[[#This Row],[Allocation]:[Iin]])</f>
        <v>17.379089769192806</v>
      </c>
      <c r="AL729" t="str">
        <f>EffortOutcomesAG0[[#This Row],[WARDS]]&amp;EffortOutcomesAG0[[#This Row],[Role]]&amp;EffortOutcomesAG0[[#This Row],[Shifts]]</f>
        <v>WARACSENIGHT</v>
      </c>
    </row>
    <row r="730" spans="2:38" x14ac:dyDescent="0.25">
      <c r="B730" s="8">
        <f>IF(EffortOutcomesAG0[[#This Row],[Apn]]=0,10,LOG(EffortOutcomesAG0[[#This Row],[Apn]]))</f>
        <v>-0.15231341260909609</v>
      </c>
      <c r="C730" s="8">
        <f>IF(EffortOutcomesAG0[[#This Row],[Ein]]=0,10,LOG(EffortOutcomesAG0[[#This Row],[Ein]]))</f>
        <v>-0.11092802216548533</v>
      </c>
      <c r="D730" s="8">
        <f>IF(EffortOutcomesAG0[[#This Row],[Iin]]=0,10,LOG(EffortOutcomesAG0[[#This Row],[Iin]]))</f>
        <v>0.2632414347745814</v>
      </c>
      <c r="E730" s="8">
        <f>Kx-EffortOutcomesAG0[[#This Row],[Xp]]</f>
        <v>0.15231341260909609</v>
      </c>
      <c r="F730" s="8">
        <f>Ky-EffortOutcomesAG0[[#This Row],[Yp]]</f>
        <v>-0.88907197783451464</v>
      </c>
      <c r="G730" s="8">
        <f>Kz-EffortOutcomesAG0[[#This Row],[Zp]]</f>
        <v>0.7367585652254186</v>
      </c>
      <c r="H730" s="8">
        <f>EffortOutcomesAG0[[#This Row],[Kpy]]*KSc-EffortOutcomesAG0[[#This Row],[KPz]]*KSb</f>
        <v>0.15231341260909603</v>
      </c>
      <c r="I730" s="8">
        <f>-1*(EffortOutcomesAG0[[#This Row],[KPx]]*KSc-EffortOutcomesAG0[[#This Row],[KPz]]*KSa)</f>
        <v>0.15231341260909609</v>
      </c>
      <c r="J730" s="8">
        <f>(EffortOutcomesAG0[[#This Row],[KPx]]*$C$2-EffortOutcomesAG0[[#This Row],[Kpy]]*KSa)</f>
        <v>1.523134126090961</v>
      </c>
      <c r="K730" s="8">
        <f>EffortOutcomesAG0[[#This Row],[Kpy]]*KTc-EffortOutcomesAG0[[#This Row],[KPz]]*KTb</f>
        <v>1.6258305430599331</v>
      </c>
      <c r="L730" s="8">
        <f>-1*(EffortOutcomesAG0[[#This Row],[KPx]]*KTc-EffortOutcomesAG0[[#This Row],[KPz]]*KTa)</f>
        <v>1.6258305430599334</v>
      </c>
      <c r="M730" s="8">
        <f>(EffortOutcomesAG0[[#This Row],[KPx]]*KTb-EffortOutcomesAG0[[#This Row],[Kpy]]*KTa)</f>
        <v>1.6258305430599331</v>
      </c>
      <c r="N730" s="8">
        <f>-EffortOutcomesAG0[[#This Row],[Xp]]*a+EffortOutcomesAG0[[#This Row],[Yp]]*b+EffortOutcomesAG0[[#This Row],[Zp]]*c_</f>
        <v>0.30462682521819212</v>
      </c>
      <c r="O730">
        <f>-IF(EffortOutcomesAG0[[#This Row],[Column2]]&gt;0,1,-1)*SQRT(EffortOutcomesAG0[[#This Row],[KPx''i]]^2+EffortOutcomesAG0[[#This Row],[KPx''j]]^2+EffortOutcomesAG0[[#This Row],[KPx''k]]^2)/Ksmag/Scale</f>
        <v>-1.0877353348549759</v>
      </c>
      <c r="P730" s="9">
        <f>SQRT(EffortOutcomesAG0[[#This Row],[Kpy''i]]^2+EffortOutcomesAG0[[#This Row],[KPy''j]]^2+EffortOutcomesAG0[[#This Row],[KPy''k]]^2)/KTmag/Scale</f>
        <v>1.1496358020578861</v>
      </c>
      <c r="Q7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30" s="14">
        <v>44900</v>
      </c>
      <c r="U730" s="9" t="s">
        <v>58</v>
      </c>
      <c r="V730" t="s">
        <v>55</v>
      </c>
      <c r="W730" t="s">
        <v>60</v>
      </c>
      <c r="X730">
        <v>1.125</v>
      </c>
      <c r="Y730">
        <v>2.0625</v>
      </c>
      <c r="Z730">
        <v>1.4523809523809526</v>
      </c>
      <c r="AA730">
        <v>0.70418470418470425</v>
      </c>
      <c r="AB730">
        <v>1.0562770562770565</v>
      </c>
      <c r="AC730">
        <v>0.54545454545454541</v>
      </c>
      <c r="AD730">
        <v>0.94672131147540972</v>
      </c>
      <c r="AE730">
        <v>1.4200819672131146</v>
      </c>
      <c r="AF730">
        <v>0.77459016393442615</v>
      </c>
      <c r="AG730">
        <v>1.2910052910052912</v>
      </c>
      <c r="AH730">
        <v>1.9365079365079367</v>
      </c>
      <c r="AI730">
        <v>1.8333333333333333</v>
      </c>
      <c r="AJ730">
        <v>729</v>
      </c>
      <c r="AK730">
        <f>SUBTOTAL(9,EffortOutcomesAG0[[#This Row],[Allocation]:[Iin]])</f>
        <v>15.148037261766772</v>
      </c>
      <c r="AL730" t="str">
        <f>EffortOutcomesAG0[[#This Row],[WARDS]]&amp;EffortOutcomesAG0[[#This Row],[Role]]&amp;EffortOutcomesAG0[[#This Row],[Shifts]]</f>
        <v>WARACSENIGHT</v>
      </c>
    </row>
    <row r="731" spans="2:38" x14ac:dyDescent="0.25">
      <c r="B731" s="8">
        <f>IF(EffortOutcomesAG0[[#This Row],[Apn]]=0,10,LOG(EffortOutcomesAG0[[#This Row],[Apn]]))</f>
        <v>-0.15231341260909609</v>
      </c>
      <c r="C731" s="8">
        <f>IF(EffortOutcomesAG0[[#This Row],[Ein]]=0,10,LOG(EffortOutcomesAG0[[#This Row],[Ein]]))</f>
        <v>0.15231341260909609</v>
      </c>
      <c r="D731" s="8">
        <f>IF(EffortOutcomesAG0[[#This Row],[Iin]]=0,10,LOG(EffortOutcomesAG0[[#This Row],[Iin]]))</f>
        <v>0</v>
      </c>
      <c r="E731" s="8">
        <f>Kx-EffortOutcomesAG0[[#This Row],[Xp]]</f>
        <v>0.15231341260909609</v>
      </c>
      <c r="F731" s="8">
        <f>Ky-EffortOutcomesAG0[[#This Row],[Yp]]</f>
        <v>-1.1523134126090961</v>
      </c>
      <c r="G731" s="8">
        <f>Kz-EffortOutcomesAG0[[#This Row],[Zp]]</f>
        <v>1</v>
      </c>
      <c r="H731" s="8">
        <f>EffortOutcomesAG0[[#This Row],[Kpy]]*KSc-EffortOutcomesAG0[[#This Row],[KPz]]*KSb</f>
        <v>0.15231341260909614</v>
      </c>
      <c r="I731" s="8">
        <f>-1*(EffortOutcomesAG0[[#This Row],[KPx]]*KSc-EffortOutcomesAG0[[#This Row],[KPz]]*KSa)</f>
        <v>0.15231341260909609</v>
      </c>
      <c r="J731" s="8">
        <f>(EffortOutcomesAG0[[#This Row],[KPx]]*$C$2-EffortOutcomesAG0[[#This Row],[Kpy]]*KSa)</f>
        <v>1.523134126090961</v>
      </c>
      <c r="K731" s="8">
        <f>EffortOutcomesAG0[[#This Row],[Kpy]]*KTc-EffortOutcomesAG0[[#This Row],[KPz]]*KTb</f>
        <v>2.1523134126090961</v>
      </c>
      <c r="L731" s="8">
        <f>-1*(EffortOutcomesAG0[[#This Row],[KPx]]*KTc-EffortOutcomesAG0[[#This Row],[KPz]]*KTa)</f>
        <v>2.1523134126090961</v>
      </c>
      <c r="M731" s="8">
        <f>(EffortOutcomesAG0[[#This Row],[KPx]]*KTb-EffortOutcomesAG0[[#This Row],[Kpy]]*KTa)</f>
        <v>2.1523134126090961</v>
      </c>
      <c r="N731" s="8">
        <f>-EffortOutcomesAG0[[#This Row],[Xp]]*a+EffortOutcomesAG0[[#This Row],[Yp]]*b+EffortOutcomesAG0[[#This Row],[Zp]]*c_</f>
        <v>0.30462682521819218</v>
      </c>
      <c r="O731">
        <f>-IF(EffortOutcomesAG0[[#This Row],[Column2]]&gt;0,1,-1)*SQRT(EffortOutcomesAG0[[#This Row],[KPx''i]]^2+EffortOutcomesAG0[[#This Row],[KPx''j]]^2+EffortOutcomesAG0[[#This Row],[KPx''k]]^2)/Ksmag/Scale</f>
        <v>-1.0877353348549759</v>
      </c>
      <c r="P731" s="9">
        <f>SQRT(EffortOutcomesAG0[[#This Row],[Kpy''i]]^2+EffortOutcomesAG0[[#This Row],[KPy''j]]^2+EffortOutcomesAG0[[#This Row],[KPy''k]]^2)/KTmag/Scale</f>
        <v>1.5219154092946516</v>
      </c>
      <c r="Q7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31" s="14">
        <v>44900</v>
      </c>
      <c r="U731" s="9" t="s">
        <v>57</v>
      </c>
      <c r="V731" t="s">
        <v>55</v>
      </c>
      <c r="W731" t="s">
        <v>60</v>
      </c>
      <c r="X731">
        <v>2.0625</v>
      </c>
      <c r="Y731">
        <v>2.0625</v>
      </c>
      <c r="Z731">
        <v>1.4523809523809526</v>
      </c>
      <c r="AA731">
        <v>0.70418470418470425</v>
      </c>
      <c r="AB731">
        <v>1.0562770562770565</v>
      </c>
      <c r="AC731">
        <v>1</v>
      </c>
      <c r="AD731">
        <v>0.94672131147540972</v>
      </c>
      <c r="AE731">
        <v>1.4200819672131146</v>
      </c>
      <c r="AF731">
        <v>1.4200819672131146</v>
      </c>
      <c r="AG731">
        <v>0.70418470418470425</v>
      </c>
      <c r="AH731">
        <v>1.0562770562770565</v>
      </c>
      <c r="AI731">
        <v>1</v>
      </c>
      <c r="AJ731">
        <v>730</v>
      </c>
      <c r="AK731">
        <f>SUBTOTAL(9,EffortOutcomesAG0[[#This Row],[Allocation]:[Iin]])</f>
        <v>14.885189719206114</v>
      </c>
      <c r="AL731" t="str">
        <f>EffortOutcomesAG0[[#This Row],[WARDS]]&amp;EffortOutcomesAG0[[#This Row],[Role]]&amp;EffortOutcomesAG0[[#This Row],[Shifts]]</f>
        <v>WATTCSENIGHT</v>
      </c>
    </row>
    <row r="732" spans="2:38" x14ac:dyDescent="0.25">
      <c r="B732" s="8">
        <f>IF(EffortOutcomesAG0[[#This Row],[Apn]]=0,10,LOG(EffortOutcomesAG0[[#This Row],[Apn]]))</f>
        <v>10</v>
      </c>
      <c r="C732" s="8">
        <f>IF(EffortOutcomesAG0[[#This Row],[Ein]]=0,10,LOG(EffortOutcomesAG0[[#This Row],[Ein]]))</f>
        <v>10</v>
      </c>
      <c r="D732" s="8">
        <f>IF(EffortOutcomesAG0[[#This Row],[Iin]]=0,10,LOG(EffortOutcomesAG0[[#This Row],[Iin]]))</f>
        <v>10</v>
      </c>
      <c r="E732" s="8">
        <f>Kx-EffortOutcomesAG0[[#This Row],[Xp]]</f>
        <v>-10</v>
      </c>
      <c r="F732" s="8">
        <f>Ky-EffortOutcomesAG0[[#This Row],[Yp]]</f>
        <v>-11</v>
      </c>
      <c r="G732" s="8">
        <f>Kz-EffortOutcomesAG0[[#This Row],[Zp]]</f>
        <v>-9</v>
      </c>
      <c r="H732" s="8">
        <f>EffortOutcomesAG0[[#This Row],[Kpy]]*KSc-EffortOutcomesAG0[[#This Row],[KPz]]*KSb</f>
        <v>20</v>
      </c>
      <c r="I732" s="8">
        <f>-1*(EffortOutcomesAG0[[#This Row],[KPx]]*KSc-EffortOutcomesAG0[[#This Row],[KPz]]*KSa)</f>
        <v>-10</v>
      </c>
      <c r="J732" s="8">
        <f>(EffortOutcomesAG0[[#This Row],[KPx]]*$C$2-EffortOutcomesAG0[[#This Row],[Kpy]]*KSa)</f>
        <v>-100</v>
      </c>
      <c r="K732" s="8">
        <f>EffortOutcomesAG0[[#This Row],[Kpy]]*KTc-EffortOutcomesAG0[[#This Row],[KPz]]*KTb</f>
        <v>2</v>
      </c>
      <c r="L732" s="8">
        <f>-1*(EffortOutcomesAG0[[#This Row],[KPx]]*KTc-EffortOutcomesAG0[[#This Row],[KPz]]*KTa)</f>
        <v>-28</v>
      </c>
      <c r="M732" s="8">
        <f>(EffortOutcomesAG0[[#This Row],[KPx]]*KTb-EffortOutcomesAG0[[#This Row],[Kpy]]*KTa)</f>
        <v>32</v>
      </c>
      <c r="N732" s="8">
        <f>-EffortOutcomesAG0[[#This Row],[Xp]]*a+EffortOutcomesAG0[[#This Row],[Yp]]*b+EffortOutcomesAG0[[#This Row],[Zp]]*c_</f>
        <v>40</v>
      </c>
      <c r="O732">
        <f>-IF(EffortOutcomesAG0[[#This Row],[Column2]]&gt;0,1,-1)*SQRT(EffortOutcomesAG0[[#This Row],[KPx''i]]^2+EffortOutcomesAG0[[#This Row],[KPx''j]]^2+EffortOutcomesAG0[[#This Row],[KPx''k]]^2)/Ksmag/Scale</f>
        <v>-72.456883730947197</v>
      </c>
      <c r="P732" s="9">
        <f>SQRT(EffortOutcomesAG0[[#This Row],[Kpy''i]]^2+EffortOutcomesAG0[[#This Row],[KPy''j]]^2+EffortOutcomesAG0[[#This Row],[KPy''k]]^2)/KTmag/Scale</f>
        <v>17.37814719698277</v>
      </c>
      <c r="Q7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2" s="14">
        <v>44900</v>
      </c>
      <c r="U732" s="9" t="s">
        <v>76</v>
      </c>
      <c r="V732" t="s">
        <v>55</v>
      </c>
      <c r="W732" t="s">
        <v>60</v>
      </c>
      <c r="X732">
        <v>0</v>
      </c>
      <c r="Y732">
        <v>0</v>
      </c>
      <c r="Z732">
        <v>0</v>
      </c>
      <c r="AJ732">
        <v>731</v>
      </c>
      <c r="AK732">
        <f>SUBTOTAL(9,EffortOutcomesAG0[[#This Row],[Allocation]:[Iin]])</f>
        <v>0</v>
      </c>
      <c r="AL732" t="str">
        <f>EffortOutcomesAG0[[#This Row],[WARDS]]&amp;EffortOutcomesAG0[[#This Row],[Role]]&amp;EffortOutcomesAG0[[#This Row],[Shifts]]</f>
        <v>OtherCSENIGHT</v>
      </c>
    </row>
    <row r="733" spans="2:38" x14ac:dyDescent="0.25">
      <c r="B733" s="8">
        <f>IF(EffortOutcomesAG0[[#This Row],[Apn]]=0,10,LOG(EffortOutcomesAG0[[#This Row],[Apn]]))</f>
        <v>-0.19010197349849586</v>
      </c>
      <c r="C733" s="8">
        <f>IF(EffortOutcomesAG0[[#This Row],[Ein]]=0,10,LOG(EffortOutcomesAG0[[#This Row],[Ein]]))</f>
        <v>0.19010197349849586</v>
      </c>
      <c r="D733" s="8">
        <f>IF(EffortOutcomesAG0[[#This Row],[Iin]]=0,10,LOG(EffortOutcomesAG0[[#This Row],[Iin]]))</f>
        <v>0</v>
      </c>
      <c r="E733" s="8">
        <f>Kx-EffortOutcomesAG0[[#This Row],[Xp]]</f>
        <v>0.19010197349849586</v>
      </c>
      <c r="F733" s="8">
        <f>Ky-EffortOutcomesAG0[[#This Row],[Yp]]</f>
        <v>-1.1901019734984959</v>
      </c>
      <c r="G733" s="8">
        <f>Kz-EffortOutcomesAG0[[#This Row],[Zp]]</f>
        <v>1</v>
      </c>
      <c r="H733" s="8">
        <f>EffortOutcomesAG0[[#This Row],[Kpy]]*KSc-EffortOutcomesAG0[[#This Row],[KPz]]*KSb</f>
        <v>0.19010197349849589</v>
      </c>
      <c r="I733" s="8">
        <f>-1*(EffortOutcomesAG0[[#This Row],[KPx]]*KSc-EffortOutcomesAG0[[#This Row],[KPz]]*KSa)</f>
        <v>0.19010197349849586</v>
      </c>
      <c r="J733" s="8">
        <f>(EffortOutcomesAG0[[#This Row],[KPx]]*$C$2-EffortOutcomesAG0[[#This Row],[Kpy]]*KSa)</f>
        <v>1.9010197349849587</v>
      </c>
      <c r="K733" s="8">
        <f>EffortOutcomesAG0[[#This Row],[Kpy]]*KTc-EffortOutcomesAG0[[#This Row],[KPz]]*KTb</f>
        <v>2.1901019734984959</v>
      </c>
      <c r="L733" s="8">
        <f>-1*(EffortOutcomesAG0[[#This Row],[KPx]]*KTc-EffortOutcomesAG0[[#This Row],[KPz]]*KTa)</f>
        <v>2.1901019734984959</v>
      </c>
      <c r="M733" s="8">
        <f>(EffortOutcomesAG0[[#This Row],[KPx]]*KTb-EffortOutcomesAG0[[#This Row],[Kpy]]*KTa)</f>
        <v>2.1901019734984959</v>
      </c>
      <c r="N733" s="8">
        <f>-EffortOutcomesAG0[[#This Row],[Xp]]*a+EffortOutcomesAG0[[#This Row],[Yp]]*b+EffortOutcomesAG0[[#This Row],[Zp]]*c_</f>
        <v>0.38020394699699173</v>
      </c>
      <c r="O733">
        <f>-IF(EffortOutcomesAG0[[#This Row],[Column2]]&gt;0,1,-1)*SQRT(EffortOutcomesAG0[[#This Row],[KPx''i]]^2+EffortOutcomesAG0[[#This Row],[KPx''j]]^2+EffortOutcomesAG0[[#This Row],[KPx''k]]^2)/Ksmag/Scale</f>
        <v>-1.3575996378642579</v>
      </c>
      <c r="P733" s="9">
        <f>SQRT(EffortOutcomesAG0[[#This Row],[Kpy''i]]^2+EffortOutcomesAG0[[#This Row],[KPy''j]]^2+EffortOutcomesAG0[[#This Row],[KPy''k]]^2)/KTmag/Scale</f>
        <v>1.548635956950827</v>
      </c>
      <c r="Q7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33" s="14">
        <v>44900</v>
      </c>
      <c r="U733" s="9" t="s">
        <v>54</v>
      </c>
      <c r="V733" t="s">
        <v>55</v>
      </c>
      <c r="W733" t="s">
        <v>60</v>
      </c>
      <c r="X733">
        <v>1.125</v>
      </c>
      <c r="Y733">
        <v>1.125</v>
      </c>
      <c r="Z733">
        <v>0.72619047619047628</v>
      </c>
      <c r="AA733">
        <v>0.64550264550264558</v>
      </c>
      <c r="AB733">
        <v>0.96825396825396837</v>
      </c>
      <c r="AC733">
        <v>1</v>
      </c>
      <c r="AD733">
        <v>1.0327868852459015</v>
      </c>
      <c r="AE733">
        <v>1.5491803278688523</v>
      </c>
      <c r="AF733">
        <v>1.5491803278688523</v>
      </c>
      <c r="AG733">
        <v>0.64550264550264558</v>
      </c>
      <c r="AH733">
        <v>0.96825396825396837</v>
      </c>
      <c r="AI733">
        <v>1</v>
      </c>
      <c r="AJ733">
        <v>732</v>
      </c>
      <c r="AK733">
        <f>SUBTOTAL(9,EffortOutcomesAG0[[#This Row],[Allocation]:[Iin]])</f>
        <v>12.334851244687309</v>
      </c>
      <c r="AL733" t="str">
        <f>EffortOutcomesAG0[[#This Row],[WARDS]]&amp;EffortOutcomesAG0[[#This Row],[Role]]&amp;EffortOutcomesAG0[[#This Row],[Shifts]]</f>
        <v>BANKCSENIGHT</v>
      </c>
    </row>
    <row r="734" spans="2:38" x14ac:dyDescent="0.25">
      <c r="B734" s="8">
        <f>IF(EffortOutcomesAG0[[#This Row],[Apn]]=0,10,LOG(EffortOutcomesAG0[[#This Row],[Apn]]))</f>
        <v>-4.6663650630174129E-2</v>
      </c>
      <c r="C734" s="8">
        <f>IF(EffortOutcomesAG0[[#This Row],[Ein]]=0,10,LOG(EffortOutcomesAG0[[#This Row],[Ein]]))</f>
        <v>4.6663650630174122E-2</v>
      </c>
      <c r="D734" s="8">
        <f>IF(EffortOutcomesAG0[[#This Row],[Iin]]=0,10,LOG(EffortOutcomesAG0[[#This Row],[Iin]]))</f>
        <v>0</v>
      </c>
      <c r="E734" s="8">
        <f>Kx-EffortOutcomesAG0[[#This Row],[Xp]]</f>
        <v>4.6663650630174129E-2</v>
      </c>
      <c r="F734" s="8">
        <f>Ky-EffortOutcomesAG0[[#This Row],[Yp]]</f>
        <v>-1.0466636506301741</v>
      </c>
      <c r="G734" s="8">
        <f>Kz-EffortOutcomesAG0[[#This Row],[Zp]]</f>
        <v>1</v>
      </c>
      <c r="H734" s="8">
        <f>EffortOutcomesAG0[[#This Row],[Kpy]]*KSc-EffortOutcomesAG0[[#This Row],[KPz]]*KSb</f>
        <v>4.6663650630174081E-2</v>
      </c>
      <c r="I734" s="8">
        <f>-1*(EffortOutcomesAG0[[#This Row],[KPx]]*KSc-EffortOutcomesAG0[[#This Row],[KPz]]*KSa)</f>
        <v>4.6663650630174129E-2</v>
      </c>
      <c r="J734" s="8">
        <f>(EffortOutcomesAG0[[#This Row],[KPx]]*$C$2-EffortOutcomesAG0[[#This Row],[Kpy]]*KSa)</f>
        <v>0.46663650630174131</v>
      </c>
      <c r="K734" s="8">
        <f>EffortOutcomesAG0[[#This Row],[Kpy]]*KTc-EffortOutcomesAG0[[#This Row],[KPz]]*KTb</f>
        <v>2.0466636506301743</v>
      </c>
      <c r="L734" s="8">
        <f>-1*(EffortOutcomesAG0[[#This Row],[KPx]]*KTc-EffortOutcomesAG0[[#This Row],[KPz]]*KTa)</f>
        <v>2.0466636506301743</v>
      </c>
      <c r="M734" s="8">
        <f>(EffortOutcomesAG0[[#This Row],[KPx]]*KTb-EffortOutcomesAG0[[#This Row],[Kpy]]*KTa)</f>
        <v>2.0466636506301739</v>
      </c>
      <c r="N734" s="8">
        <f>-EffortOutcomesAG0[[#This Row],[Xp]]*a+EffortOutcomesAG0[[#This Row],[Yp]]*b+EffortOutcomesAG0[[#This Row],[Zp]]*c_</f>
        <v>9.3327301260348244E-2</v>
      </c>
      <c r="O734">
        <f>-IF(EffortOutcomesAG0[[#This Row],[Column2]]&gt;0,1,-1)*SQRT(EffortOutcomesAG0[[#This Row],[KPx''i]]^2+EffortOutcomesAG0[[#This Row],[KPx''j]]^2+EffortOutcomesAG0[[#This Row],[KPx''k]]^2)/Ksmag/Scale</f>
        <v>-0.333245121189917</v>
      </c>
      <c r="P734" s="9">
        <f>SQRT(EffortOutcomesAG0[[#This Row],[Kpy''i]]^2+EffortOutcomesAG0[[#This Row],[KPy''j]]^2+EffortOutcomesAG0[[#This Row],[KPy''k]]^2)/KTmag/Scale</f>
        <v>1.4472097461686111</v>
      </c>
      <c r="Q7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34" s="14">
        <v>44901</v>
      </c>
      <c r="U734" s="9" t="s">
        <v>58</v>
      </c>
      <c r="V734" t="s">
        <v>55</v>
      </c>
      <c r="W734" t="s">
        <v>60</v>
      </c>
      <c r="X734">
        <v>2.0625</v>
      </c>
      <c r="Y734">
        <v>2.0625</v>
      </c>
      <c r="Z734">
        <v>1.8523809523809529</v>
      </c>
      <c r="AA734">
        <v>0.89812409812409832</v>
      </c>
      <c r="AB734">
        <v>1.3471861471861473</v>
      </c>
      <c r="AC734">
        <v>1</v>
      </c>
      <c r="AD734">
        <v>0.74228791773778913</v>
      </c>
      <c r="AE734">
        <v>1.1134318766066835</v>
      </c>
      <c r="AF734">
        <v>1.1134318766066835</v>
      </c>
      <c r="AG734">
        <v>0.89812409812409821</v>
      </c>
      <c r="AH734">
        <v>1.3471861471861473</v>
      </c>
      <c r="AI734">
        <v>1</v>
      </c>
      <c r="AJ734">
        <v>733</v>
      </c>
      <c r="AK734">
        <f>SUBTOTAL(9,EffortOutcomesAG0[[#This Row],[Allocation]:[Iin]])</f>
        <v>15.437153113952599</v>
      </c>
      <c r="AL734" t="str">
        <f>EffortOutcomesAG0[[#This Row],[WARDS]]&amp;EffortOutcomesAG0[[#This Row],[Role]]&amp;EffortOutcomesAG0[[#This Row],[Shifts]]</f>
        <v>WARACSENIGHT</v>
      </c>
    </row>
    <row r="735" spans="2:38" x14ac:dyDescent="0.25">
      <c r="B735" s="8">
        <f>IF(EffortOutcomesAG0[[#This Row],[Apn]]=0,10,LOG(EffortOutcomesAG0[[#This Row],[Apn]]))</f>
        <v>10</v>
      </c>
      <c r="C735" s="8">
        <f>IF(EffortOutcomesAG0[[#This Row],[Ein]]=0,10,LOG(EffortOutcomesAG0[[#This Row],[Ein]]))</f>
        <v>10</v>
      </c>
      <c r="D735" s="8">
        <f>IF(EffortOutcomesAG0[[#This Row],[Iin]]=0,10,LOG(EffortOutcomesAG0[[#This Row],[Iin]]))</f>
        <v>10</v>
      </c>
      <c r="E735" s="8">
        <f>Kx-EffortOutcomesAG0[[#This Row],[Xp]]</f>
        <v>-10</v>
      </c>
      <c r="F735" s="8">
        <f>Ky-EffortOutcomesAG0[[#This Row],[Yp]]</f>
        <v>-11</v>
      </c>
      <c r="G735" s="8">
        <f>Kz-EffortOutcomesAG0[[#This Row],[Zp]]</f>
        <v>-9</v>
      </c>
      <c r="H735" s="8">
        <f>EffortOutcomesAG0[[#This Row],[Kpy]]*KSc-EffortOutcomesAG0[[#This Row],[KPz]]*KSb</f>
        <v>20</v>
      </c>
      <c r="I735" s="8">
        <f>-1*(EffortOutcomesAG0[[#This Row],[KPx]]*KSc-EffortOutcomesAG0[[#This Row],[KPz]]*KSa)</f>
        <v>-10</v>
      </c>
      <c r="J735" s="8">
        <f>(EffortOutcomesAG0[[#This Row],[KPx]]*$C$2-EffortOutcomesAG0[[#This Row],[Kpy]]*KSa)</f>
        <v>-100</v>
      </c>
      <c r="K735" s="8">
        <f>EffortOutcomesAG0[[#This Row],[Kpy]]*KTc-EffortOutcomesAG0[[#This Row],[KPz]]*KTb</f>
        <v>2</v>
      </c>
      <c r="L735" s="8">
        <f>-1*(EffortOutcomesAG0[[#This Row],[KPx]]*KTc-EffortOutcomesAG0[[#This Row],[KPz]]*KTa)</f>
        <v>-28</v>
      </c>
      <c r="M735" s="8">
        <f>(EffortOutcomesAG0[[#This Row],[KPx]]*KTb-EffortOutcomesAG0[[#This Row],[Kpy]]*KTa)</f>
        <v>32</v>
      </c>
      <c r="N735" s="8">
        <f>-EffortOutcomesAG0[[#This Row],[Xp]]*a+EffortOutcomesAG0[[#This Row],[Yp]]*b+EffortOutcomesAG0[[#This Row],[Zp]]*c_</f>
        <v>40</v>
      </c>
      <c r="O735">
        <f>-IF(EffortOutcomesAG0[[#This Row],[Column2]]&gt;0,1,-1)*SQRT(EffortOutcomesAG0[[#This Row],[KPx''i]]^2+EffortOutcomesAG0[[#This Row],[KPx''j]]^2+EffortOutcomesAG0[[#This Row],[KPx''k]]^2)/Ksmag/Scale</f>
        <v>-72.456883730947197</v>
      </c>
      <c r="P735" s="9">
        <f>SQRT(EffortOutcomesAG0[[#This Row],[Kpy''i]]^2+EffortOutcomesAG0[[#This Row],[KPy''j]]^2+EffortOutcomesAG0[[#This Row],[KPy''k]]^2)/KTmag/Scale</f>
        <v>17.37814719698277</v>
      </c>
      <c r="Q7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5" s="14">
        <v>44901</v>
      </c>
      <c r="U735" s="9" t="s">
        <v>76</v>
      </c>
      <c r="V735" t="s">
        <v>55</v>
      </c>
      <c r="W735" t="s">
        <v>60</v>
      </c>
      <c r="X735">
        <v>0</v>
      </c>
      <c r="Y735">
        <v>0</v>
      </c>
      <c r="Z735">
        <v>0</v>
      </c>
      <c r="AJ735">
        <v>734</v>
      </c>
      <c r="AK735">
        <f>SUBTOTAL(9,EffortOutcomesAG0[[#This Row],[Allocation]:[Iin]])</f>
        <v>0</v>
      </c>
      <c r="AL735" t="str">
        <f>EffortOutcomesAG0[[#This Row],[WARDS]]&amp;EffortOutcomesAG0[[#This Row],[Role]]&amp;EffortOutcomesAG0[[#This Row],[Shifts]]</f>
        <v>OtherCSENIGHT</v>
      </c>
    </row>
    <row r="736" spans="2:38" x14ac:dyDescent="0.25">
      <c r="B736" s="8">
        <f>IF(EffortOutcomesAG0[[#This Row],[Apn]]=0,10,LOG(EffortOutcomesAG0[[#This Row],[Apn]]))</f>
        <v>-8.4452211519573953E-2</v>
      </c>
      <c r="C736" s="8">
        <f>IF(EffortOutcomesAG0[[#This Row],[Ein]]=0,10,LOG(EffortOutcomesAG0[[#This Row],[Ein]]))</f>
        <v>8.4452211519573925E-2</v>
      </c>
      <c r="D736" s="8">
        <f>IF(EffortOutcomesAG0[[#This Row],[Iin]]=0,10,LOG(EffortOutcomesAG0[[#This Row],[Iin]]))</f>
        <v>0</v>
      </c>
      <c r="E736" s="8">
        <f>Kx-EffortOutcomesAG0[[#This Row],[Xp]]</f>
        <v>8.4452211519573953E-2</v>
      </c>
      <c r="F736" s="8">
        <f>Ky-EffortOutcomesAG0[[#This Row],[Yp]]</f>
        <v>-1.0844522115195738</v>
      </c>
      <c r="G736" s="8">
        <f>Kz-EffortOutcomesAG0[[#This Row],[Zp]]</f>
        <v>1</v>
      </c>
      <c r="H736" s="8">
        <f>EffortOutcomesAG0[[#This Row],[Kpy]]*KSc-EffortOutcomesAG0[[#This Row],[KPz]]*KSb</f>
        <v>8.4452211519573828E-2</v>
      </c>
      <c r="I736" s="8">
        <f>-1*(EffortOutcomesAG0[[#This Row],[KPx]]*KSc-EffortOutcomesAG0[[#This Row],[KPz]]*KSa)</f>
        <v>8.4452211519573953E-2</v>
      </c>
      <c r="J736" s="8">
        <f>(EffortOutcomesAG0[[#This Row],[KPx]]*$C$2-EffortOutcomesAG0[[#This Row],[Kpy]]*KSa)</f>
        <v>0.8445221151957395</v>
      </c>
      <c r="K736" s="8">
        <f>EffortOutcomesAG0[[#This Row],[Kpy]]*KTc-EffortOutcomesAG0[[#This Row],[KPz]]*KTb</f>
        <v>2.084452211519574</v>
      </c>
      <c r="L736" s="8">
        <f>-1*(EffortOutcomesAG0[[#This Row],[KPx]]*KTc-EffortOutcomesAG0[[#This Row],[KPz]]*KTa)</f>
        <v>2.084452211519574</v>
      </c>
      <c r="M736" s="8">
        <f>(EffortOutcomesAG0[[#This Row],[KPx]]*KTb-EffortOutcomesAG0[[#This Row],[Kpy]]*KTa)</f>
        <v>2.0844522115195736</v>
      </c>
      <c r="N736" s="8">
        <f>-EffortOutcomesAG0[[#This Row],[Xp]]*a+EffortOutcomesAG0[[#This Row],[Yp]]*b+EffortOutcomesAG0[[#This Row],[Zp]]*c_</f>
        <v>0.16890442303914785</v>
      </c>
      <c r="O736">
        <f>-IF(EffortOutcomesAG0[[#This Row],[Column2]]&gt;0,1,-1)*SQRT(EffortOutcomesAG0[[#This Row],[KPx''i]]^2+EffortOutcomesAG0[[#This Row],[KPx''j]]^2+EffortOutcomesAG0[[#This Row],[KPx''k]]^2)/Ksmag/Scale</f>
        <v>-0.60310942419919922</v>
      </c>
      <c r="P736" s="9">
        <f>SQRT(EffortOutcomesAG0[[#This Row],[Kpy''i]]^2+EffortOutcomesAG0[[#This Row],[KPy''j]]^2+EffortOutcomesAG0[[#This Row],[KPy''k]]^2)/KTmag/Scale</f>
        <v>1.4739302938247865</v>
      </c>
      <c r="Q7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36" s="14">
        <v>44901</v>
      </c>
      <c r="U736" s="9" t="s">
        <v>54</v>
      </c>
      <c r="V736" t="s">
        <v>55</v>
      </c>
      <c r="W736" t="s">
        <v>60</v>
      </c>
      <c r="X736">
        <v>1.125</v>
      </c>
      <c r="Y736">
        <v>1.125</v>
      </c>
      <c r="Z736">
        <v>0.92619047619047634</v>
      </c>
      <c r="AA736">
        <v>0.82328042328042339</v>
      </c>
      <c r="AB736">
        <v>1.234920634920635</v>
      </c>
      <c r="AC736">
        <v>1</v>
      </c>
      <c r="AD736">
        <v>0.80976863753213357</v>
      </c>
      <c r="AE736">
        <v>1.2146529562982002</v>
      </c>
      <c r="AF736">
        <v>1.2146529562982002</v>
      </c>
      <c r="AG736">
        <v>0.82328042328042339</v>
      </c>
      <c r="AH736">
        <v>1.234920634920635</v>
      </c>
      <c r="AI736">
        <v>1</v>
      </c>
      <c r="AJ736">
        <v>735</v>
      </c>
      <c r="AK736">
        <f>SUBTOTAL(9,EffortOutcomesAG0[[#This Row],[Allocation]:[Iin]])</f>
        <v>12.531667142721126</v>
      </c>
      <c r="AL736" t="str">
        <f>EffortOutcomesAG0[[#This Row],[WARDS]]&amp;EffortOutcomesAG0[[#This Row],[Role]]&amp;EffortOutcomesAG0[[#This Row],[Shifts]]</f>
        <v>BANKCSENIGHT</v>
      </c>
    </row>
    <row r="737" spans="2:38" x14ac:dyDescent="0.25">
      <c r="B737" s="8">
        <f>IF(EffortOutcomesAG0[[#This Row],[Apn]]=0,10,LOG(EffortOutcomesAG0[[#This Row],[Apn]]))</f>
        <v>-4.6663650630174129E-2</v>
      </c>
      <c r="C737" s="8">
        <f>IF(EffortOutcomesAG0[[#This Row],[Ein]]=0,10,LOG(EffortOutcomesAG0[[#This Row],[Ein]]))</f>
        <v>4.6663650630174122E-2</v>
      </c>
      <c r="D737" s="8">
        <f>IF(EffortOutcomesAG0[[#This Row],[Iin]]=0,10,LOG(EffortOutcomesAG0[[#This Row],[Iin]]))</f>
        <v>0</v>
      </c>
      <c r="E737" s="8">
        <f>Kx-EffortOutcomesAG0[[#This Row],[Xp]]</f>
        <v>4.6663650630174129E-2</v>
      </c>
      <c r="F737" s="8">
        <f>Ky-EffortOutcomesAG0[[#This Row],[Yp]]</f>
        <v>-1.0466636506301741</v>
      </c>
      <c r="G737" s="8">
        <f>Kz-EffortOutcomesAG0[[#This Row],[Zp]]</f>
        <v>1</v>
      </c>
      <c r="H737" s="8">
        <f>EffortOutcomesAG0[[#This Row],[Kpy]]*KSc-EffortOutcomesAG0[[#This Row],[KPz]]*KSb</f>
        <v>4.6663650630174081E-2</v>
      </c>
      <c r="I737" s="8">
        <f>-1*(EffortOutcomesAG0[[#This Row],[KPx]]*KSc-EffortOutcomesAG0[[#This Row],[KPz]]*KSa)</f>
        <v>4.6663650630174129E-2</v>
      </c>
      <c r="J737" s="8">
        <f>(EffortOutcomesAG0[[#This Row],[KPx]]*$C$2-EffortOutcomesAG0[[#This Row],[Kpy]]*KSa)</f>
        <v>0.46663650630174131</v>
      </c>
      <c r="K737" s="8">
        <f>EffortOutcomesAG0[[#This Row],[Kpy]]*KTc-EffortOutcomesAG0[[#This Row],[KPz]]*KTb</f>
        <v>2.0466636506301743</v>
      </c>
      <c r="L737" s="8">
        <f>-1*(EffortOutcomesAG0[[#This Row],[KPx]]*KTc-EffortOutcomesAG0[[#This Row],[KPz]]*KTa)</f>
        <v>2.0466636506301743</v>
      </c>
      <c r="M737" s="8">
        <f>(EffortOutcomesAG0[[#This Row],[KPx]]*KTb-EffortOutcomesAG0[[#This Row],[Kpy]]*KTa)</f>
        <v>2.0466636506301739</v>
      </c>
      <c r="N737" s="8">
        <f>-EffortOutcomesAG0[[#This Row],[Xp]]*a+EffortOutcomesAG0[[#This Row],[Yp]]*b+EffortOutcomesAG0[[#This Row],[Zp]]*c_</f>
        <v>9.3327301260348244E-2</v>
      </c>
      <c r="O737">
        <f>-IF(EffortOutcomesAG0[[#This Row],[Column2]]&gt;0,1,-1)*SQRT(EffortOutcomesAG0[[#This Row],[KPx''i]]^2+EffortOutcomesAG0[[#This Row],[KPx''j]]^2+EffortOutcomesAG0[[#This Row],[KPx''k]]^2)/Ksmag/Scale</f>
        <v>-0.333245121189917</v>
      </c>
      <c r="P737" s="9">
        <f>SQRT(EffortOutcomesAG0[[#This Row],[Kpy''i]]^2+EffortOutcomesAG0[[#This Row],[KPy''j]]^2+EffortOutcomesAG0[[#This Row],[KPy''k]]^2)/KTmag/Scale</f>
        <v>1.4472097461686111</v>
      </c>
      <c r="Q7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37" s="14">
        <v>44901</v>
      </c>
      <c r="U737" s="9" t="s">
        <v>57</v>
      </c>
      <c r="V737" t="s">
        <v>55</v>
      </c>
      <c r="W737" t="s">
        <v>60</v>
      </c>
      <c r="X737">
        <v>2.0625</v>
      </c>
      <c r="Y737">
        <v>2.0625</v>
      </c>
      <c r="Z737">
        <v>1.8523809523809529</v>
      </c>
      <c r="AA737">
        <v>0.89812409812409832</v>
      </c>
      <c r="AB737">
        <v>1.3471861471861473</v>
      </c>
      <c r="AC737">
        <v>1</v>
      </c>
      <c r="AD737">
        <v>0.74228791773778913</v>
      </c>
      <c r="AE737">
        <v>1.1134318766066835</v>
      </c>
      <c r="AF737">
        <v>1.1134318766066835</v>
      </c>
      <c r="AG737">
        <v>0.89812409812409821</v>
      </c>
      <c r="AH737">
        <v>1.3471861471861473</v>
      </c>
      <c r="AI737">
        <v>1</v>
      </c>
      <c r="AJ737">
        <v>736</v>
      </c>
      <c r="AK737">
        <f>SUBTOTAL(9,EffortOutcomesAG0[[#This Row],[Allocation]:[Iin]])</f>
        <v>15.437153113952599</v>
      </c>
      <c r="AL737" t="str">
        <f>EffortOutcomesAG0[[#This Row],[WARDS]]&amp;EffortOutcomesAG0[[#This Row],[Role]]&amp;EffortOutcomesAG0[[#This Row],[Shifts]]</f>
        <v>WATTCSENIGHT</v>
      </c>
    </row>
    <row r="738" spans="2:38" x14ac:dyDescent="0.25">
      <c r="B738" s="8">
        <f>IF(EffortOutcomesAG0[[#This Row],[Apn]]=0,10,LOG(EffortOutcomesAG0[[#This Row],[Apn]]))</f>
        <v>10</v>
      </c>
      <c r="C738" s="8">
        <f>IF(EffortOutcomesAG0[[#This Row],[Ein]]=0,10,LOG(EffortOutcomesAG0[[#This Row],[Ein]]))</f>
        <v>10</v>
      </c>
      <c r="D738" s="8">
        <f>IF(EffortOutcomesAG0[[#This Row],[Iin]]=0,10,LOG(EffortOutcomesAG0[[#This Row],[Iin]]))</f>
        <v>10</v>
      </c>
      <c r="E738" s="8">
        <f>Kx-EffortOutcomesAG0[[#This Row],[Xp]]</f>
        <v>-10</v>
      </c>
      <c r="F738" s="8">
        <f>Ky-EffortOutcomesAG0[[#This Row],[Yp]]</f>
        <v>-11</v>
      </c>
      <c r="G738" s="8">
        <f>Kz-EffortOutcomesAG0[[#This Row],[Zp]]</f>
        <v>-9</v>
      </c>
      <c r="H738" s="8">
        <f>EffortOutcomesAG0[[#This Row],[Kpy]]*KSc-EffortOutcomesAG0[[#This Row],[KPz]]*KSb</f>
        <v>20</v>
      </c>
      <c r="I738" s="8">
        <f>-1*(EffortOutcomesAG0[[#This Row],[KPx]]*KSc-EffortOutcomesAG0[[#This Row],[KPz]]*KSa)</f>
        <v>-10</v>
      </c>
      <c r="J738" s="8">
        <f>(EffortOutcomesAG0[[#This Row],[KPx]]*$C$2-EffortOutcomesAG0[[#This Row],[Kpy]]*KSa)</f>
        <v>-100</v>
      </c>
      <c r="K738" s="8">
        <f>EffortOutcomesAG0[[#This Row],[Kpy]]*KTc-EffortOutcomesAG0[[#This Row],[KPz]]*KTb</f>
        <v>2</v>
      </c>
      <c r="L738" s="8">
        <f>-1*(EffortOutcomesAG0[[#This Row],[KPx]]*KTc-EffortOutcomesAG0[[#This Row],[KPz]]*KTa)</f>
        <v>-28</v>
      </c>
      <c r="M738" s="8">
        <f>(EffortOutcomesAG0[[#This Row],[KPx]]*KTb-EffortOutcomesAG0[[#This Row],[Kpy]]*KTa)</f>
        <v>32</v>
      </c>
      <c r="N738" s="8">
        <f>-EffortOutcomesAG0[[#This Row],[Xp]]*a+EffortOutcomesAG0[[#This Row],[Yp]]*b+EffortOutcomesAG0[[#This Row],[Zp]]*c_</f>
        <v>40</v>
      </c>
      <c r="O738">
        <f>-IF(EffortOutcomesAG0[[#This Row],[Column2]]&gt;0,1,-1)*SQRT(EffortOutcomesAG0[[#This Row],[KPx''i]]^2+EffortOutcomesAG0[[#This Row],[KPx''j]]^2+EffortOutcomesAG0[[#This Row],[KPx''k]]^2)/Ksmag/Scale</f>
        <v>-72.456883730947197</v>
      </c>
      <c r="P738" s="9">
        <f>SQRT(EffortOutcomesAG0[[#This Row],[Kpy''i]]^2+EffortOutcomesAG0[[#This Row],[KPy''j]]^2+EffortOutcomesAG0[[#This Row],[KPy''k]]^2)/KTmag/Scale</f>
        <v>17.37814719698277</v>
      </c>
      <c r="Q7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8" s="14">
        <v>44902</v>
      </c>
      <c r="U738" s="9" t="s">
        <v>76</v>
      </c>
      <c r="V738" t="s">
        <v>55</v>
      </c>
      <c r="W738" t="s">
        <v>60</v>
      </c>
      <c r="X738">
        <v>0</v>
      </c>
      <c r="Y738">
        <v>0</v>
      </c>
      <c r="Z738">
        <v>0</v>
      </c>
      <c r="AJ738">
        <v>737</v>
      </c>
      <c r="AK738">
        <f>SUBTOTAL(9,EffortOutcomesAG0[[#This Row],[Allocation]:[Iin]])</f>
        <v>0</v>
      </c>
      <c r="AL738" t="str">
        <f>EffortOutcomesAG0[[#This Row],[WARDS]]&amp;EffortOutcomesAG0[[#This Row],[Role]]&amp;EffortOutcomesAG0[[#This Row],[Shifts]]</f>
        <v>OtherCSENIGHT</v>
      </c>
    </row>
    <row r="739" spans="2:38" x14ac:dyDescent="0.25">
      <c r="B739" s="8">
        <f>IF(EffortOutcomesAG0[[#This Row],[Apn]]=0,10,LOG(EffortOutcomesAG0[[#This Row],[Apn]]))</f>
        <v>-4.6663650630174129E-2</v>
      </c>
      <c r="C739" s="8">
        <f>IF(EffortOutcomesAG0[[#This Row],[Ein]]=0,10,LOG(EffortOutcomesAG0[[#This Row],[Ein]]))</f>
        <v>4.6663650630174122E-2</v>
      </c>
      <c r="D739" s="8">
        <f>IF(EffortOutcomesAG0[[#This Row],[Iin]]=0,10,LOG(EffortOutcomesAG0[[#This Row],[Iin]]))</f>
        <v>0</v>
      </c>
      <c r="E739" s="8">
        <f>Kx-EffortOutcomesAG0[[#This Row],[Xp]]</f>
        <v>4.6663650630174129E-2</v>
      </c>
      <c r="F739" s="8">
        <f>Ky-EffortOutcomesAG0[[#This Row],[Yp]]</f>
        <v>-1.0466636506301741</v>
      </c>
      <c r="G739" s="8">
        <f>Kz-EffortOutcomesAG0[[#This Row],[Zp]]</f>
        <v>1</v>
      </c>
      <c r="H739" s="8">
        <f>EffortOutcomesAG0[[#This Row],[Kpy]]*KSc-EffortOutcomesAG0[[#This Row],[KPz]]*KSb</f>
        <v>4.6663650630174081E-2</v>
      </c>
      <c r="I739" s="8">
        <f>-1*(EffortOutcomesAG0[[#This Row],[KPx]]*KSc-EffortOutcomesAG0[[#This Row],[KPz]]*KSa)</f>
        <v>4.6663650630174129E-2</v>
      </c>
      <c r="J739" s="8">
        <f>(EffortOutcomesAG0[[#This Row],[KPx]]*$C$2-EffortOutcomesAG0[[#This Row],[Kpy]]*KSa)</f>
        <v>0.46663650630174131</v>
      </c>
      <c r="K739" s="8">
        <f>EffortOutcomesAG0[[#This Row],[Kpy]]*KTc-EffortOutcomesAG0[[#This Row],[KPz]]*KTb</f>
        <v>2.0466636506301743</v>
      </c>
      <c r="L739" s="8">
        <f>-1*(EffortOutcomesAG0[[#This Row],[KPx]]*KTc-EffortOutcomesAG0[[#This Row],[KPz]]*KTa)</f>
        <v>2.0466636506301743</v>
      </c>
      <c r="M739" s="8">
        <f>(EffortOutcomesAG0[[#This Row],[KPx]]*KTb-EffortOutcomesAG0[[#This Row],[Kpy]]*KTa)</f>
        <v>2.0466636506301739</v>
      </c>
      <c r="N739" s="8">
        <f>-EffortOutcomesAG0[[#This Row],[Xp]]*a+EffortOutcomesAG0[[#This Row],[Yp]]*b+EffortOutcomesAG0[[#This Row],[Zp]]*c_</f>
        <v>9.3327301260348244E-2</v>
      </c>
      <c r="O739">
        <f>-IF(EffortOutcomesAG0[[#This Row],[Column2]]&gt;0,1,-1)*SQRT(EffortOutcomesAG0[[#This Row],[KPx''i]]^2+EffortOutcomesAG0[[#This Row],[KPx''j]]^2+EffortOutcomesAG0[[#This Row],[KPx''k]]^2)/Ksmag/Scale</f>
        <v>-0.333245121189917</v>
      </c>
      <c r="P739" s="9">
        <f>SQRT(EffortOutcomesAG0[[#This Row],[Kpy''i]]^2+EffortOutcomesAG0[[#This Row],[KPy''j]]^2+EffortOutcomesAG0[[#This Row],[KPy''k]]^2)/KTmag/Scale</f>
        <v>1.4472097461686111</v>
      </c>
      <c r="Q7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39" s="14">
        <v>44902</v>
      </c>
      <c r="U739" s="9" t="s">
        <v>57</v>
      </c>
      <c r="V739" t="s">
        <v>55</v>
      </c>
      <c r="W739" t="s">
        <v>60</v>
      </c>
      <c r="X739">
        <v>2.0625</v>
      </c>
      <c r="Y739">
        <v>2.0625</v>
      </c>
      <c r="Z739">
        <v>1.8523809523809529</v>
      </c>
      <c r="AA739">
        <v>0.89812409812409832</v>
      </c>
      <c r="AB739">
        <v>1.3471861471861473</v>
      </c>
      <c r="AC739">
        <v>1</v>
      </c>
      <c r="AD739">
        <v>0.74228791773778913</v>
      </c>
      <c r="AE739">
        <v>1.1134318766066835</v>
      </c>
      <c r="AF739">
        <v>1.1134318766066835</v>
      </c>
      <c r="AG739">
        <v>0.89812409812409821</v>
      </c>
      <c r="AH739">
        <v>1.3471861471861473</v>
      </c>
      <c r="AI739">
        <v>1</v>
      </c>
      <c r="AJ739">
        <v>738</v>
      </c>
      <c r="AK739">
        <f>SUBTOTAL(9,EffortOutcomesAG0[[#This Row],[Allocation]:[Iin]])</f>
        <v>15.437153113952599</v>
      </c>
      <c r="AL739" t="str">
        <f>EffortOutcomesAG0[[#This Row],[WARDS]]&amp;EffortOutcomesAG0[[#This Row],[Role]]&amp;EffortOutcomesAG0[[#This Row],[Shifts]]</f>
        <v>WATTCSENIGHT</v>
      </c>
    </row>
    <row r="740" spans="2:38" x14ac:dyDescent="0.25">
      <c r="B740" s="8">
        <f>IF(EffortOutcomesAG0[[#This Row],[Apn]]=0,10,LOG(EffortOutcomesAG0[[#This Row],[Apn]]))</f>
        <v>-8.4452211519573953E-2</v>
      </c>
      <c r="C740" s="8">
        <f>IF(EffortOutcomesAG0[[#This Row],[Ein]]=0,10,LOG(EffortOutcomesAG0[[#This Row],[Ein]]))</f>
        <v>8.4452211519573925E-2</v>
      </c>
      <c r="D740" s="8">
        <f>IF(EffortOutcomesAG0[[#This Row],[Iin]]=0,10,LOG(EffortOutcomesAG0[[#This Row],[Iin]]))</f>
        <v>0</v>
      </c>
      <c r="E740" s="8">
        <f>Kx-EffortOutcomesAG0[[#This Row],[Xp]]</f>
        <v>8.4452211519573953E-2</v>
      </c>
      <c r="F740" s="8">
        <f>Ky-EffortOutcomesAG0[[#This Row],[Yp]]</f>
        <v>-1.0844522115195738</v>
      </c>
      <c r="G740" s="8">
        <f>Kz-EffortOutcomesAG0[[#This Row],[Zp]]</f>
        <v>1</v>
      </c>
      <c r="H740" s="8">
        <f>EffortOutcomesAG0[[#This Row],[Kpy]]*KSc-EffortOutcomesAG0[[#This Row],[KPz]]*KSb</f>
        <v>8.4452211519573828E-2</v>
      </c>
      <c r="I740" s="8">
        <f>-1*(EffortOutcomesAG0[[#This Row],[KPx]]*KSc-EffortOutcomesAG0[[#This Row],[KPz]]*KSa)</f>
        <v>8.4452211519573953E-2</v>
      </c>
      <c r="J740" s="8">
        <f>(EffortOutcomesAG0[[#This Row],[KPx]]*$C$2-EffortOutcomesAG0[[#This Row],[Kpy]]*KSa)</f>
        <v>0.8445221151957395</v>
      </c>
      <c r="K740" s="8">
        <f>EffortOutcomesAG0[[#This Row],[Kpy]]*KTc-EffortOutcomesAG0[[#This Row],[KPz]]*KTb</f>
        <v>2.084452211519574</v>
      </c>
      <c r="L740" s="8">
        <f>-1*(EffortOutcomesAG0[[#This Row],[KPx]]*KTc-EffortOutcomesAG0[[#This Row],[KPz]]*KTa)</f>
        <v>2.084452211519574</v>
      </c>
      <c r="M740" s="8">
        <f>(EffortOutcomesAG0[[#This Row],[KPx]]*KTb-EffortOutcomesAG0[[#This Row],[Kpy]]*KTa)</f>
        <v>2.0844522115195736</v>
      </c>
      <c r="N740" s="8">
        <f>-EffortOutcomesAG0[[#This Row],[Xp]]*a+EffortOutcomesAG0[[#This Row],[Yp]]*b+EffortOutcomesAG0[[#This Row],[Zp]]*c_</f>
        <v>0.16890442303914785</v>
      </c>
      <c r="O740">
        <f>-IF(EffortOutcomesAG0[[#This Row],[Column2]]&gt;0,1,-1)*SQRT(EffortOutcomesAG0[[#This Row],[KPx''i]]^2+EffortOutcomesAG0[[#This Row],[KPx''j]]^2+EffortOutcomesAG0[[#This Row],[KPx''k]]^2)/Ksmag/Scale</f>
        <v>-0.60310942419919922</v>
      </c>
      <c r="P740" s="9">
        <f>SQRT(EffortOutcomesAG0[[#This Row],[Kpy''i]]^2+EffortOutcomesAG0[[#This Row],[KPy''j]]^2+EffortOutcomesAG0[[#This Row],[KPy''k]]^2)/KTmag/Scale</f>
        <v>1.4739302938247865</v>
      </c>
      <c r="Q7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40" s="14">
        <v>44902</v>
      </c>
      <c r="U740" s="9" t="s">
        <v>54</v>
      </c>
      <c r="V740" t="s">
        <v>55</v>
      </c>
      <c r="W740" t="s">
        <v>60</v>
      </c>
      <c r="X740">
        <v>1.125</v>
      </c>
      <c r="Y740">
        <v>1.125</v>
      </c>
      <c r="Z740">
        <v>0.92619047619047634</v>
      </c>
      <c r="AA740">
        <v>0.82328042328042339</v>
      </c>
      <c r="AB740">
        <v>1.234920634920635</v>
      </c>
      <c r="AC740">
        <v>1</v>
      </c>
      <c r="AD740">
        <v>0.80976863753213357</v>
      </c>
      <c r="AE740">
        <v>1.2146529562982002</v>
      </c>
      <c r="AF740">
        <v>1.2146529562982002</v>
      </c>
      <c r="AG740">
        <v>0.82328042328042339</v>
      </c>
      <c r="AH740">
        <v>1.234920634920635</v>
      </c>
      <c r="AI740">
        <v>1</v>
      </c>
      <c r="AJ740">
        <v>739</v>
      </c>
      <c r="AK740">
        <f>SUBTOTAL(9,EffortOutcomesAG0[[#This Row],[Allocation]:[Iin]])</f>
        <v>12.531667142721126</v>
      </c>
      <c r="AL740" t="str">
        <f>EffortOutcomesAG0[[#This Row],[WARDS]]&amp;EffortOutcomesAG0[[#This Row],[Role]]&amp;EffortOutcomesAG0[[#This Row],[Shifts]]</f>
        <v>BANKCSENIGHT</v>
      </c>
    </row>
    <row r="741" spans="2:38" x14ac:dyDescent="0.25">
      <c r="B741" s="8">
        <f>IF(EffortOutcomesAG0[[#This Row],[Apn]]=0,10,LOG(EffortOutcomesAG0[[#This Row],[Apn]]))</f>
        <v>-4.6663650630174129E-2</v>
      </c>
      <c r="C741" s="8">
        <f>IF(EffortOutcomesAG0[[#This Row],[Ein]]=0,10,LOG(EffortOutcomesAG0[[#This Row],[Ein]]))</f>
        <v>4.6663650630174122E-2</v>
      </c>
      <c r="D741" s="8">
        <f>IF(EffortOutcomesAG0[[#This Row],[Iin]]=0,10,LOG(EffortOutcomesAG0[[#This Row],[Iin]]))</f>
        <v>0</v>
      </c>
      <c r="E741" s="8">
        <f>Kx-EffortOutcomesAG0[[#This Row],[Xp]]</f>
        <v>4.6663650630174129E-2</v>
      </c>
      <c r="F741" s="8">
        <f>Ky-EffortOutcomesAG0[[#This Row],[Yp]]</f>
        <v>-1.0466636506301741</v>
      </c>
      <c r="G741" s="8">
        <f>Kz-EffortOutcomesAG0[[#This Row],[Zp]]</f>
        <v>1</v>
      </c>
      <c r="H741" s="8">
        <f>EffortOutcomesAG0[[#This Row],[Kpy]]*KSc-EffortOutcomesAG0[[#This Row],[KPz]]*KSb</f>
        <v>4.6663650630174081E-2</v>
      </c>
      <c r="I741" s="8">
        <f>-1*(EffortOutcomesAG0[[#This Row],[KPx]]*KSc-EffortOutcomesAG0[[#This Row],[KPz]]*KSa)</f>
        <v>4.6663650630174129E-2</v>
      </c>
      <c r="J741" s="8">
        <f>(EffortOutcomesAG0[[#This Row],[KPx]]*$C$2-EffortOutcomesAG0[[#This Row],[Kpy]]*KSa)</f>
        <v>0.46663650630174131</v>
      </c>
      <c r="K741" s="8">
        <f>EffortOutcomesAG0[[#This Row],[Kpy]]*KTc-EffortOutcomesAG0[[#This Row],[KPz]]*KTb</f>
        <v>2.0466636506301743</v>
      </c>
      <c r="L741" s="8">
        <f>-1*(EffortOutcomesAG0[[#This Row],[KPx]]*KTc-EffortOutcomesAG0[[#This Row],[KPz]]*KTa)</f>
        <v>2.0466636506301743</v>
      </c>
      <c r="M741" s="8">
        <f>(EffortOutcomesAG0[[#This Row],[KPx]]*KTb-EffortOutcomesAG0[[#This Row],[Kpy]]*KTa)</f>
        <v>2.0466636506301739</v>
      </c>
      <c r="N741" s="8">
        <f>-EffortOutcomesAG0[[#This Row],[Xp]]*a+EffortOutcomesAG0[[#This Row],[Yp]]*b+EffortOutcomesAG0[[#This Row],[Zp]]*c_</f>
        <v>9.3327301260348244E-2</v>
      </c>
      <c r="O741">
        <f>-IF(EffortOutcomesAG0[[#This Row],[Column2]]&gt;0,1,-1)*SQRT(EffortOutcomesAG0[[#This Row],[KPx''i]]^2+EffortOutcomesAG0[[#This Row],[KPx''j]]^2+EffortOutcomesAG0[[#This Row],[KPx''k]]^2)/Ksmag/Scale</f>
        <v>-0.333245121189917</v>
      </c>
      <c r="P741" s="9">
        <f>SQRT(EffortOutcomesAG0[[#This Row],[Kpy''i]]^2+EffortOutcomesAG0[[#This Row],[KPy''j]]^2+EffortOutcomesAG0[[#This Row],[KPy''k]]^2)/KTmag/Scale</f>
        <v>1.4472097461686111</v>
      </c>
      <c r="Q7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41" s="14">
        <v>44902</v>
      </c>
      <c r="U741" s="9" t="s">
        <v>58</v>
      </c>
      <c r="V741" t="s">
        <v>55</v>
      </c>
      <c r="W741" t="s">
        <v>60</v>
      </c>
      <c r="X741">
        <v>2.0625</v>
      </c>
      <c r="Y741">
        <v>2.0625</v>
      </c>
      <c r="Z741">
        <v>1.8523809523809529</v>
      </c>
      <c r="AA741">
        <v>0.89812409812409832</v>
      </c>
      <c r="AB741">
        <v>1.3471861471861473</v>
      </c>
      <c r="AC741">
        <v>1</v>
      </c>
      <c r="AD741">
        <v>0.74228791773778913</v>
      </c>
      <c r="AE741">
        <v>1.1134318766066835</v>
      </c>
      <c r="AF741">
        <v>1.1134318766066835</v>
      </c>
      <c r="AG741">
        <v>0.89812409812409821</v>
      </c>
      <c r="AH741">
        <v>1.3471861471861473</v>
      </c>
      <c r="AI741">
        <v>1</v>
      </c>
      <c r="AJ741">
        <v>740</v>
      </c>
      <c r="AK741">
        <f>SUBTOTAL(9,EffortOutcomesAG0[[#This Row],[Allocation]:[Iin]])</f>
        <v>15.437153113952599</v>
      </c>
      <c r="AL741" t="str">
        <f>EffortOutcomesAG0[[#This Row],[WARDS]]&amp;EffortOutcomesAG0[[#This Row],[Role]]&amp;EffortOutcomesAG0[[#This Row],[Shifts]]</f>
        <v>WARACSENIGHT</v>
      </c>
    </row>
    <row r="742" spans="2:38" x14ac:dyDescent="0.25">
      <c r="B742" s="8">
        <f>IF(EffortOutcomesAG0[[#This Row],[Apn]]=0,10,LOG(EffortOutcomesAG0[[#This Row],[Apn]]))</f>
        <v>1.5633089047441189E-2</v>
      </c>
      <c r="C742" s="8">
        <f>IF(EffortOutcomesAG0[[#This Row],[Ein]]=0,10,LOG(EffortOutcomesAG0[[#This Row],[Ein]]))</f>
        <v>-0.27887452382202266</v>
      </c>
      <c r="D742" s="8">
        <f>IF(EffortOutcomesAG0[[#This Row],[Iin]]=0,10,LOG(EffortOutcomesAG0[[#This Row],[Iin]]))</f>
        <v>0.2632414347745814</v>
      </c>
      <c r="E742" s="8">
        <f>Kx-EffortOutcomesAG0[[#This Row],[Xp]]</f>
        <v>-1.5633089047441189E-2</v>
      </c>
      <c r="F742" s="8">
        <f>Ky-EffortOutcomesAG0[[#This Row],[Yp]]</f>
        <v>-0.72112547617797729</v>
      </c>
      <c r="G742" s="8">
        <f>Kz-EffortOutcomesAG0[[#This Row],[Zp]]</f>
        <v>0.7367585652254186</v>
      </c>
      <c r="H742" s="8">
        <f>EffortOutcomesAG0[[#This Row],[Kpy]]*KSc-EffortOutcomesAG0[[#This Row],[KPz]]*KSb</f>
        <v>-1.5633089047441318E-2</v>
      </c>
      <c r="I742" s="8">
        <f>-1*(EffortOutcomesAG0[[#This Row],[KPx]]*KSc-EffortOutcomesAG0[[#This Row],[KPz]]*KSa)</f>
        <v>-1.5633089047441189E-2</v>
      </c>
      <c r="J742" s="8">
        <f>(EffortOutcomesAG0[[#This Row],[KPx]]*$C$2-EffortOutcomesAG0[[#This Row],[Kpy]]*KSa)</f>
        <v>-0.1563308904744119</v>
      </c>
      <c r="K742" s="8">
        <f>EffortOutcomesAG0[[#This Row],[Kpy]]*KTc-EffortOutcomesAG0[[#This Row],[KPz]]*KTb</f>
        <v>1.4578840414033958</v>
      </c>
      <c r="L742" s="8">
        <f>-1*(EffortOutcomesAG0[[#This Row],[KPx]]*KTc-EffortOutcomesAG0[[#This Row],[KPz]]*KTa)</f>
        <v>1.457884041403396</v>
      </c>
      <c r="M742" s="8">
        <f>(EffortOutcomesAG0[[#This Row],[KPx]]*KTb-EffortOutcomesAG0[[#This Row],[Kpy]]*KTa)</f>
        <v>1.4578840414033958</v>
      </c>
      <c r="N742" s="8">
        <f>-EffortOutcomesAG0[[#This Row],[Xp]]*a+EffortOutcomesAG0[[#This Row],[Yp]]*b+EffortOutcomesAG0[[#This Row],[Zp]]*c_</f>
        <v>-3.1266178094882524E-2</v>
      </c>
      <c r="O742">
        <f>-IF(EffortOutcomesAG0[[#This Row],[Column2]]&gt;0,1,-1)*SQRT(EffortOutcomesAG0[[#This Row],[KPx''i]]^2+EffortOutcomesAG0[[#This Row],[KPx''j]]^2+EffortOutcomesAG0[[#This Row],[KPx''k]]^2)/Ksmag/Scale</f>
        <v>0.11164258654933838</v>
      </c>
      <c r="P742" s="9">
        <f>SQRT(EffortOutcomesAG0[[#This Row],[Kpy''i]]^2+EffortOutcomesAG0[[#This Row],[KPy''j]]^2+EffortOutcomesAG0[[#This Row],[KPy''k]]^2)/KTmag/Scale</f>
        <v>1.0308796918599907</v>
      </c>
      <c r="Q7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7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742" s="14">
        <v>44903</v>
      </c>
      <c r="U742" s="9" t="s">
        <v>57</v>
      </c>
      <c r="V742" t="s">
        <v>55</v>
      </c>
      <c r="W742" t="s">
        <v>60</v>
      </c>
      <c r="X742">
        <v>1.125</v>
      </c>
      <c r="Y742">
        <v>2.0625</v>
      </c>
      <c r="Z742">
        <v>2.138095238095238</v>
      </c>
      <c r="AA742">
        <v>1.0366522366522366</v>
      </c>
      <c r="AB742">
        <v>1.5549783549783551</v>
      </c>
      <c r="AC742">
        <v>0.54545454545454541</v>
      </c>
      <c r="AD742">
        <v>0.64309576837416482</v>
      </c>
      <c r="AE742">
        <v>0.96464365256124729</v>
      </c>
      <c r="AF742">
        <v>0.52616926503340755</v>
      </c>
      <c r="AG742">
        <v>1.9005291005291003</v>
      </c>
      <c r="AH742">
        <v>2.8507936507936509</v>
      </c>
      <c r="AI742">
        <v>1.8333333333333333</v>
      </c>
      <c r="AJ742">
        <v>741</v>
      </c>
      <c r="AK742">
        <f>SUBTOTAL(9,EffortOutcomesAG0[[#This Row],[Allocation]:[Iin]])</f>
        <v>17.181245145805278</v>
      </c>
      <c r="AL742" t="str">
        <f>EffortOutcomesAG0[[#This Row],[WARDS]]&amp;EffortOutcomesAG0[[#This Row],[Role]]&amp;EffortOutcomesAG0[[#This Row],[Shifts]]</f>
        <v>WATTCSENIGHT</v>
      </c>
    </row>
    <row r="743" spans="2:38" x14ac:dyDescent="0.25">
      <c r="B743" s="8">
        <f>IF(EffortOutcomesAG0[[#This Row],[Apn]]=0,10,LOG(EffortOutcomesAG0[[#This Row],[Apn]]))</f>
        <v>-2.2155471841958582E-2</v>
      </c>
      <c r="C743" s="8">
        <f>IF(EffortOutcomesAG0[[#This Row],[Ein]]=0,10,LOG(EffortOutcomesAG0[[#This Row],[Ein]]))</f>
        <v>2.2155471841958561E-2</v>
      </c>
      <c r="D743" s="8">
        <f>IF(EffortOutcomesAG0[[#This Row],[Iin]]=0,10,LOG(EffortOutcomesAG0[[#This Row],[Iin]]))</f>
        <v>0</v>
      </c>
      <c r="E743" s="8">
        <f>Kx-EffortOutcomesAG0[[#This Row],[Xp]]</f>
        <v>2.2155471841958582E-2</v>
      </c>
      <c r="F743" s="8">
        <f>Ky-EffortOutcomesAG0[[#This Row],[Yp]]</f>
        <v>-1.0221554718419585</v>
      </c>
      <c r="G743" s="8">
        <f>Kz-EffortOutcomesAG0[[#This Row],[Zp]]</f>
        <v>1</v>
      </c>
      <c r="H743" s="8">
        <f>EffortOutcomesAG0[[#This Row],[Kpy]]*KSc-EffortOutcomesAG0[[#This Row],[KPz]]*KSb</f>
        <v>2.2155471841958541E-2</v>
      </c>
      <c r="I743" s="8">
        <f>-1*(EffortOutcomesAG0[[#This Row],[KPx]]*KSc-EffortOutcomesAG0[[#This Row],[KPz]]*KSa)</f>
        <v>2.2155471841958582E-2</v>
      </c>
      <c r="J743" s="8">
        <f>(EffortOutcomesAG0[[#This Row],[KPx]]*$C$2-EffortOutcomesAG0[[#This Row],[Kpy]]*KSa)</f>
        <v>0.22155471841958582</v>
      </c>
      <c r="K743" s="8">
        <f>EffortOutcomesAG0[[#This Row],[Kpy]]*KTc-EffortOutcomesAG0[[#This Row],[KPz]]*KTb</f>
        <v>2.0221554718419585</v>
      </c>
      <c r="L743" s="8">
        <f>-1*(EffortOutcomesAG0[[#This Row],[KPx]]*KTc-EffortOutcomesAG0[[#This Row],[KPz]]*KTa)</f>
        <v>2.0221554718419585</v>
      </c>
      <c r="M743" s="8">
        <f>(EffortOutcomesAG0[[#This Row],[KPx]]*KTb-EffortOutcomesAG0[[#This Row],[Kpy]]*KTa)</f>
        <v>2.0221554718419585</v>
      </c>
      <c r="N743" s="8">
        <f>-EffortOutcomesAG0[[#This Row],[Xp]]*a+EffortOutcomesAG0[[#This Row],[Yp]]*b+EffortOutcomesAG0[[#This Row],[Zp]]*c_</f>
        <v>4.4310943683917123E-2</v>
      </c>
      <c r="O743">
        <f>-IF(EffortOutcomesAG0[[#This Row],[Column2]]&gt;0,1,-1)*SQRT(EffortOutcomesAG0[[#This Row],[KPx''i]]^2+EffortOutcomesAG0[[#This Row],[KPx''j]]^2+EffortOutcomesAG0[[#This Row],[KPx''k]]^2)/Ksmag/Scale</f>
        <v>-0.15822171645994362</v>
      </c>
      <c r="P743" s="9">
        <f>SQRT(EffortOutcomesAG0[[#This Row],[Kpy''i]]^2+EffortOutcomesAG0[[#This Row],[KPy''j]]^2+EffortOutcomesAG0[[#This Row],[KPy''k]]^2)/KTmag/Scale</f>
        <v>1.4298798467529317</v>
      </c>
      <c r="Q7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7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743" s="14">
        <v>44903</v>
      </c>
      <c r="U743" s="9" t="s">
        <v>54</v>
      </c>
      <c r="V743" t="s">
        <v>55</v>
      </c>
      <c r="W743" t="s">
        <v>60</v>
      </c>
      <c r="X743">
        <v>1.125</v>
      </c>
      <c r="Y743">
        <v>1.125</v>
      </c>
      <c r="Z743">
        <v>1.069047619047619</v>
      </c>
      <c r="AA743">
        <v>0.95026455026455026</v>
      </c>
      <c r="AB743">
        <v>1.4253968253968254</v>
      </c>
      <c r="AC743">
        <v>1</v>
      </c>
      <c r="AD743">
        <v>0.7015590200445434</v>
      </c>
      <c r="AE743">
        <v>1.0523385300668151</v>
      </c>
      <c r="AF743">
        <v>1.0523385300668151</v>
      </c>
      <c r="AG743">
        <v>0.95026455026455026</v>
      </c>
      <c r="AH743">
        <v>1.4253968253968254</v>
      </c>
      <c r="AI743">
        <v>1</v>
      </c>
      <c r="AJ743">
        <v>742</v>
      </c>
      <c r="AK743">
        <f>SUBTOTAL(9,EffortOutcomesAG0[[#This Row],[Allocation]:[Iin]])</f>
        <v>12.876606450548547</v>
      </c>
      <c r="AL743" t="str">
        <f>EffortOutcomesAG0[[#This Row],[WARDS]]&amp;EffortOutcomesAG0[[#This Row],[Role]]&amp;EffortOutcomesAG0[[#This Row],[Shifts]]</f>
        <v>BANKCSENIGHT</v>
      </c>
    </row>
    <row r="744" spans="2:38" x14ac:dyDescent="0.25">
      <c r="B744" s="8">
        <f>IF(EffortOutcomesAG0[[#This Row],[Apn]]=0,10,LOG(EffortOutcomesAG0[[#This Row],[Apn]]))</f>
        <v>10</v>
      </c>
      <c r="C744" s="8">
        <f>IF(EffortOutcomesAG0[[#This Row],[Ein]]=0,10,LOG(EffortOutcomesAG0[[#This Row],[Ein]]))</f>
        <v>10</v>
      </c>
      <c r="D744" s="8">
        <f>IF(EffortOutcomesAG0[[#This Row],[Iin]]=0,10,LOG(EffortOutcomesAG0[[#This Row],[Iin]]))</f>
        <v>10</v>
      </c>
      <c r="E744" s="8">
        <f>Kx-EffortOutcomesAG0[[#This Row],[Xp]]</f>
        <v>-10</v>
      </c>
      <c r="F744" s="8">
        <f>Ky-EffortOutcomesAG0[[#This Row],[Yp]]</f>
        <v>-11</v>
      </c>
      <c r="G744" s="8">
        <f>Kz-EffortOutcomesAG0[[#This Row],[Zp]]</f>
        <v>-9</v>
      </c>
      <c r="H744" s="8">
        <f>EffortOutcomesAG0[[#This Row],[Kpy]]*KSc-EffortOutcomesAG0[[#This Row],[KPz]]*KSb</f>
        <v>20</v>
      </c>
      <c r="I744" s="8">
        <f>-1*(EffortOutcomesAG0[[#This Row],[KPx]]*KSc-EffortOutcomesAG0[[#This Row],[KPz]]*KSa)</f>
        <v>-10</v>
      </c>
      <c r="J744" s="8">
        <f>(EffortOutcomesAG0[[#This Row],[KPx]]*$C$2-EffortOutcomesAG0[[#This Row],[Kpy]]*KSa)</f>
        <v>-100</v>
      </c>
      <c r="K744" s="8">
        <f>EffortOutcomesAG0[[#This Row],[Kpy]]*KTc-EffortOutcomesAG0[[#This Row],[KPz]]*KTb</f>
        <v>2</v>
      </c>
      <c r="L744" s="8">
        <f>-1*(EffortOutcomesAG0[[#This Row],[KPx]]*KTc-EffortOutcomesAG0[[#This Row],[KPz]]*KTa)</f>
        <v>-28</v>
      </c>
      <c r="M744" s="8">
        <f>(EffortOutcomesAG0[[#This Row],[KPx]]*KTb-EffortOutcomesAG0[[#This Row],[Kpy]]*KTa)</f>
        <v>32</v>
      </c>
      <c r="N744" s="8">
        <f>-EffortOutcomesAG0[[#This Row],[Xp]]*a+EffortOutcomesAG0[[#This Row],[Yp]]*b+EffortOutcomesAG0[[#This Row],[Zp]]*c_</f>
        <v>40</v>
      </c>
      <c r="O744">
        <f>-IF(EffortOutcomesAG0[[#This Row],[Column2]]&gt;0,1,-1)*SQRT(EffortOutcomesAG0[[#This Row],[KPx''i]]^2+EffortOutcomesAG0[[#This Row],[KPx''j]]^2+EffortOutcomesAG0[[#This Row],[KPx''k]]^2)/Ksmag/Scale</f>
        <v>-72.456883730947197</v>
      </c>
      <c r="P744" s="9">
        <f>SQRT(EffortOutcomesAG0[[#This Row],[Kpy''i]]^2+EffortOutcomesAG0[[#This Row],[KPy''j]]^2+EffortOutcomesAG0[[#This Row],[KPy''k]]^2)/KTmag/Scale</f>
        <v>17.37814719698277</v>
      </c>
      <c r="Q7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44" s="14">
        <v>44903</v>
      </c>
      <c r="U744" s="9" t="s">
        <v>76</v>
      </c>
      <c r="V744" t="s">
        <v>55</v>
      </c>
      <c r="W744" t="s">
        <v>60</v>
      </c>
      <c r="X744">
        <v>0</v>
      </c>
      <c r="Y744">
        <v>0</v>
      </c>
      <c r="Z744">
        <v>0</v>
      </c>
      <c r="AJ744">
        <v>743</v>
      </c>
      <c r="AK744">
        <f>SUBTOTAL(9,EffortOutcomesAG0[[#This Row],[Allocation]:[Iin]])</f>
        <v>0</v>
      </c>
      <c r="AL744" t="str">
        <f>EffortOutcomesAG0[[#This Row],[WARDS]]&amp;EffortOutcomesAG0[[#This Row],[Role]]&amp;EffortOutcomesAG0[[#This Row],[Shifts]]</f>
        <v>OtherCSENIGHT</v>
      </c>
    </row>
    <row r="745" spans="2:38" x14ac:dyDescent="0.25">
      <c r="B745" s="8">
        <f>IF(EffortOutcomesAG0[[#This Row],[Apn]]=0,10,LOG(EffortOutcomesAG0[[#This Row],[Apn]]))</f>
        <v>1.5633089047441189E-2</v>
      </c>
      <c r="C745" s="8">
        <f>IF(EffortOutcomesAG0[[#This Row],[Ein]]=0,10,LOG(EffortOutcomesAG0[[#This Row],[Ein]]))</f>
        <v>-0.35805576986964749</v>
      </c>
      <c r="D745" s="8">
        <f>IF(EffortOutcomesAG0[[#This Row],[Iin]]=0,10,LOG(EffortOutcomesAG0[[#This Row],[Iin]]))</f>
        <v>0.34242268082220628</v>
      </c>
      <c r="E745" s="8">
        <f>Kx-EffortOutcomesAG0[[#This Row],[Xp]]</f>
        <v>-1.5633089047441189E-2</v>
      </c>
      <c r="F745" s="8">
        <f>Ky-EffortOutcomesAG0[[#This Row],[Yp]]</f>
        <v>-0.64194423013035251</v>
      </c>
      <c r="G745" s="8">
        <f>Kz-EffortOutcomesAG0[[#This Row],[Zp]]</f>
        <v>0.65757731917779372</v>
      </c>
      <c r="H745" s="8">
        <f>EffortOutcomesAG0[[#This Row],[Kpy]]*KSc-EffortOutcomesAG0[[#This Row],[KPz]]*KSb</f>
        <v>-1.5633089047441207E-2</v>
      </c>
      <c r="I745" s="8">
        <f>-1*(EffortOutcomesAG0[[#This Row],[KPx]]*KSc-EffortOutcomesAG0[[#This Row],[KPz]]*KSa)</f>
        <v>-1.5633089047441189E-2</v>
      </c>
      <c r="J745" s="8">
        <f>(EffortOutcomesAG0[[#This Row],[KPx]]*$C$2-EffortOutcomesAG0[[#This Row],[Kpy]]*KSa)</f>
        <v>-0.1563308904744119</v>
      </c>
      <c r="K745" s="8">
        <f>EffortOutcomesAG0[[#This Row],[Kpy]]*KTc-EffortOutcomesAG0[[#This Row],[KPz]]*KTb</f>
        <v>1.2995215493081462</v>
      </c>
      <c r="L745" s="8">
        <f>-1*(EffortOutcomesAG0[[#This Row],[KPx]]*KTc-EffortOutcomesAG0[[#This Row],[KPz]]*KTa)</f>
        <v>1.2995215493081462</v>
      </c>
      <c r="M745" s="8">
        <f>(EffortOutcomesAG0[[#This Row],[KPx]]*KTb-EffortOutcomesAG0[[#This Row],[Kpy]]*KTa)</f>
        <v>1.2995215493081462</v>
      </c>
      <c r="N745" s="8">
        <f>-EffortOutcomesAG0[[#This Row],[Xp]]*a+EffortOutcomesAG0[[#This Row],[Yp]]*b+EffortOutcomesAG0[[#This Row],[Zp]]*c_</f>
        <v>-3.1266178094882413E-2</v>
      </c>
      <c r="O745">
        <f>-IF(EffortOutcomesAG0[[#This Row],[Column2]]&gt;0,1,-1)*SQRT(EffortOutcomesAG0[[#This Row],[KPx''i]]^2+EffortOutcomesAG0[[#This Row],[KPx''j]]^2+EffortOutcomesAG0[[#This Row],[KPx''k]]^2)/Ksmag/Scale</f>
        <v>0.11164258654933837</v>
      </c>
      <c r="P745" s="9">
        <f>SQRT(EffortOutcomesAG0[[#This Row],[Kpy''i]]^2+EffortOutcomesAG0[[#This Row],[KPy''j]]^2+EffortOutcomesAG0[[#This Row],[KPy''k]]^2)/KTmag/Scale</f>
        <v>0.9189004998138387</v>
      </c>
      <c r="Q7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XU</v>
      </c>
      <c r="R7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</v>
      </c>
      <c r="T745" s="14">
        <v>44903</v>
      </c>
      <c r="U745" s="9" t="s">
        <v>58</v>
      </c>
      <c r="V745" t="s">
        <v>55</v>
      </c>
      <c r="W745" t="s">
        <v>60</v>
      </c>
      <c r="X745">
        <v>0.9375</v>
      </c>
      <c r="Y745">
        <v>2.0625</v>
      </c>
      <c r="Z745">
        <v>2.138095238095238</v>
      </c>
      <c r="AA745">
        <v>1.0366522366522366</v>
      </c>
      <c r="AB745">
        <v>1.5549783549783551</v>
      </c>
      <c r="AC745">
        <v>0.45454545454545453</v>
      </c>
      <c r="AD745">
        <v>0.64309576837416482</v>
      </c>
      <c r="AE745">
        <v>0.96464365256124729</v>
      </c>
      <c r="AF745">
        <v>0.43847438752783963</v>
      </c>
      <c r="AG745">
        <v>2.2806349206349208</v>
      </c>
      <c r="AH745">
        <v>3.420952380952381</v>
      </c>
      <c r="AI745">
        <v>2.2000000000000002</v>
      </c>
      <c r="AJ745">
        <v>744</v>
      </c>
      <c r="AK745">
        <f>SUBTOTAL(9,EffortOutcomesAG0[[#This Row],[Allocation]:[Iin]])</f>
        <v>18.132072394321838</v>
      </c>
      <c r="AL745" t="str">
        <f>EffortOutcomesAG0[[#This Row],[WARDS]]&amp;EffortOutcomesAG0[[#This Row],[Role]]&amp;EffortOutcomesAG0[[#This Row],[Shifts]]</f>
        <v>WARACSENIGHT</v>
      </c>
    </row>
    <row r="746" spans="2:38" x14ac:dyDescent="0.25">
      <c r="B746" s="8">
        <f>IF(EffortOutcomesAG0[[#This Row],[Apn]]=0,10,LOG(EffortOutcomesAG0[[#This Row],[Apn]]))</f>
        <v>-8.4452211519573953E-2</v>
      </c>
      <c r="C746" s="8">
        <f>IF(EffortOutcomesAG0[[#This Row],[Ein]]=0,10,LOG(EffortOutcomesAG0[[#This Row],[Ein]]))</f>
        <v>8.4452211519573925E-2</v>
      </c>
      <c r="D746" s="8">
        <f>IF(EffortOutcomesAG0[[#This Row],[Iin]]=0,10,LOG(EffortOutcomesAG0[[#This Row],[Iin]]))</f>
        <v>0</v>
      </c>
      <c r="E746" s="8">
        <f>Kx-EffortOutcomesAG0[[#This Row],[Xp]]</f>
        <v>8.4452211519573953E-2</v>
      </c>
      <c r="F746" s="8">
        <f>Ky-EffortOutcomesAG0[[#This Row],[Yp]]</f>
        <v>-1.0844522115195738</v>
      </c>
      <c r="G746" s="8">
        <f>Kz-EffortOutcomesAG0[[#This Row],[Zp]]</f>
        <v>1</v>
      </c>
      <c r="H746" s="8">
        <f>EffortOutcomesAG0[[#This Row],[Kpy]]*KSc-EffortOutcomesAG0[[#This Row],[KPz]]*KSb</f>
        <v>8.4452211519573828E-2</v>
      </c>
      <c r="I746" s="8">
        <f>-1*(EffortOutcomesAG0[[#This Row],[KPx]]*KSc-EffortOutcomesAG0[[#This Row],[KPz]]*KSa)</f>
        <v>8.4452211519573953E-2</v>
      </c>
      <c r="J746" s="8">
        <f>(EffortOutcomesAG0[[#This Row],[KPx]]*$C$2-EffortOutcomesAG0[[#This Row],[Kpy]]*KSa)</f>
        <v>0.8445221151957395</v>
      </c>
      <c r="K746" s="8">
        <f>EffortOutcomesAG0[[#This Row],[Kpy]]*KTc-EffortOutcomesAG0[[#This Row],[KPz]]*KTb</f>
        <v>2.084452211519574</v>
      </c>
      <c r="L746" s="8">
        <f>-1*(EffortOutcomesAG0[[#This Row],[KPx]]*KTc-EffortOutcomesAG0[[#This Row],[KPz]]*KTa)</f>
        <v>2.084452211519574</v>
      </c>
      <c r="M746" s="8">
        <f>(EffortOutcomesAG0[[#This Row],[KPx]]*KTb-EffortOutcomesAG0[[#This Row],[Kpy]]*KTa)</f>
        <v>2.0844522115195736</v>
      </c>
      <c r="N746" s="8">
        <f>-EffortOutcomesAG0[[#This Row],[Xp]]*a+EffortOutcomesAG0[[#This Row],[Yp]]*b+EffortOutcomesAG0[[#This Row],[Zp]]*c_</f>
        <v>0.16890442303914785</v>
      </c>
      <c r="O746">
        <f>-IF(EffortOutcomesAG0[[#This Row],[Column2]]&gt;0,1,-1)*SQRT(EffortOutcomesAG0[[#This Row],[KPx''i]]^2+EffortOutcomesAG0[[#This Row],[KPx''j]]^2+EffortOutcomesAG0[[#This Row],[KPx''k]]^2)/Ksmag/Scale</f>
        <v>-0.60310942419919922</v>
      </c>
      <c r="P746" s="9">
        <f>SQRT(EffortOutcomesAG0[[#This Row],[Kpy''i]]^2+EffortOutcomesAG0[[#This Row],[KPy''j]]^2+EffortOutcomesAG0[[#This Row],[KPy''k]]^2)/KTmag/Scale</f>
        <v>1.4739302938247865</v>
      </c>
      <c r="Q7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46" s="14">
        <v>44904</v>
      </c>
      <c r="U746" s="9" t="s">
        <v>54</v>
      </c>
      <c r="V746" t="s">
        <v>55</v>
      </c>
      <c r="W746" t="s">
        <v>60</v>
      </c>
      <c r="X746">
        <v>1.125</v>
      </c>
      <c r="Y746">
        <v>1.125</v>
      </c>
      <c r="Z746">
        <v>0.92619047619047634</v>
      </c>
      <c r="AA746">
        <v>0.82328042328042339</v>
      </c>
      <c r="AB746">
        <v>1.234920634920635</v>
      </c>
      <c r="AC746">
        <v>1</v>
      </c>
      <c r="AD746">
        <v>0.80976863753213357</v>
      </c>
      <c r="AE746">
        <v>1.2146529562982002</v>
      </c>
      <c r="AF746">
        <v>1.2146529562982002</v>
      </c>
      <c r="AG746">
        <v>0.82328042328042339</v>
      </c>
      <c r="AH746">
        <v>1.234920634920635</v>
      </c>
      <c r="AI746">
        <v>1</v>
      </c>
      <c r="AJ746">
        <v>745</v>
      </c>
      <c r="AK746">
        <f>SUBTOTAL(9,EffortOutcomesAG0[[#This Row],[Allocation]:[Iin]])</f>
        <v>12.531667142721126</v>
      </c>
      <c r="AL746" t="str">
        <f>EffortOutcomesAG0[[#This Row],[WARDS]]&amp;EffortOutcomesAG0[[#This Row],[Role]]&amp;EffortOutcomesAG0[[#This Row],[Shifts]]</f>
        <v>BANKCSENIGHT</v>
      </c>
    </row>
    <row r="747" spans="2:38" x14ac:dyDescent="0.25">
      <c r="B747" s="8">
        <f>IF(EffortOutcomesAG0[[#This Row],[Apn]]=0,10,LOG(EffortOutcomesAG0[[#This Row],[Apn]]))</f>
        <v>-4.6663650630174129E-2</v>
      </c>
      <c r="C747" s="8">
        <f>IF(EffortOutcomesAG0[[#This Row],[Ein]]=0,10,LOG(EffortOutcomesAG0[[#This Row],[Ein]]))</f>
        <v>-0.29575903019203215</v>
      </c>
      <c r="D747" s="8">
        <f>IF(EffortOutcomesAG0[[#This Row],[Iin]]=0,10,LOG(EffortOutcomesAG0[[#This Row],[Iin]]))</f>
        <v>0.34242268082220628</v>
      </c>
      <c r="E747" s="8">
        <f>Kx-EffortOutcomesAG0[[#This Row],[Xp]]</f>
        <v>4.6663650630174129E-2</v>
      </c>
      <c r="F747" s="8">
        <f>Ky-EffortOutcomesAG0[[#This Row],[Yp]]</f>
        <v>-0.70424096980796791</v>
      </c>
      <c r="G747" s="8">
        <f>Kz-EffortOutcomesAG0[[#This Row],[Zp]]</f>
        <v>0.65757731917779372</v>
      </c>
      <c r="H747" s="8">
        <f>EffortOutcomesAG0[[#This Row],[Kpy]]*KSc-EffortOutcomesAG0[[#This Row],[KPz]]*KSb</f>
        <v>4.6663650630174192E-2</v>
      </c>
      <c r="I747" s="8">
        <f>-1*(EffortOutcomesAG0[[#This Row],[KPx]]*KSc-EffortOutcomesAG0[[#This Row],[KPz]]*KSa)</f>
        <v>4.6663650630174129E-2</v>
      </c>
      <c r="J747" s="8">
        <f>(EffortOutcomesAG0[[#This Row],[KPx]]*$C$2-EffortOutcomesAG0[[#This Row],[Kpy]]*KSa)</f>
        <v>0.46663650630174131</v>
      </c>
      <c r="K747" s="8">
        <f>EffortOutcomesAG0[[#This Row],[Kpy]]*KTc-EffortOutcomesAG0[[#This Row],[KPz]]*KTb</f>
        <v>1.3618182889857615</v>
      </c>
      <c r="L747" s="8">
        <f>-1*(EffortOutcomesAG0[[#This Row],[KPx]]*KTc-EffortOutcomesAG0[[#This Row],[KPz]]*KTa)</f>
        <v>1.3618182889857615</v>
      </c>
      <c r="M747" s="8">
        <f>(EffortOutcomesAG0[[#This Row],[KPx]]*KTb-EffortOutcomesAG0[[#This Row],[Kpy]]*KTa)</f>
        <v>1.3618182889857617</v>
      </c>
      <c r="N747" s="8">
        <f>-EffortOutcomesAG0[[#This Row],[Xp]]*a+EffortOutcomesAG0[[#This Row],[Yp]]*b+EffortOutcomesAG0[[#This Row],[Zp]]*c_</f>
        <v>9.3327301260348272E-2</v>
      </c>
      <c r="O747">
        <f>-IF(EffortOutcomesAG0[[#This Row],[Column2]]&gt;0,1,-1)*SQRT(EffortOutcomesAG0[[#This Row],[KPx''i]]^2+EffortOutcomesAG0[[#This Row],[KPx''j]]^2+EffortOutcomesAG0[[#This Row],[KPx''k]]^2)/Ksmag/Scale</f>
        <v>-0.333245121189917</v>
      </c>
      <c r="P747" s="9">
        <f>SQRT(EffortOutcomesAG0[[#This Row],[Kpy''i]]^2+EffortOutcomesAG0[[#This Row],[KPy''j]]^2+EffortOutcomesAG0[[#This Row],[KPy''k]]^2)/KTmag/Scale</f>
        <v>0.96295094688569349</v>
      </c>
      <c r="Q7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XU</v>
      </c>
      <c r="R7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</v>
      </c>
      <c r="T747" s="14">
        <v>44904</v>
      </c>
      <c r="U747" s="9" t="s">
        <v>58</v>
      </c>
      <c r="V747" t="s">
        <v>55</v>
      </c>
      <c r="W747" t="s">
        <v>60</v>
      </c>
      <c r="X747">
        <v>0.9375</v>
      </c>
      <c r="Y747">
        <v>2.0625</v>
      </c>
      <c r="Z747">
        <v>1.8523809523809529</v>
      </c>
      <c r="AA747">
        <v>0.89812409812409832</v>
      </c>
      <c r="AB747">
        <v>1.3471861471861473</v>
      </c>
      <c r="AC747">
        <v>0.45454545454545453</v>
      </c>
      <c r="AD747">
        <v>0.74228791773778913</v>
      </c>
      <c r="AE747">
        <v>1.1134318766066835</v>
      </c>
      <c r="AF747">
        <v>0.5061053984575834</v>
      </c>
      <c r="AG747">
        <v>1.9758730158730164</v>
      </c>
      <c r="AH747">
        <v>2.9638095238095241</v>
      </c>
      <c r="AI747">
        <v>2.2000000000000002</v>
      </c>
      <c r="AJ747">
        <v>746</v>
      </c>
      <c r="AK747">
        <f>SUBTOTAL(9,EffortOutcomesAG0[[#This Row],[Allocation]:[Iin]])</f>
        <v>17.053744384721249</v>
      </c>
      <c r="AL747" t="str">
        <f>EffortOutcomesAG0[[#This Row],[WARDS]]&amp;EffortOutcomesAG0[[#This Row],[Role]]&amp;EffortOutcomesAG0[[#This Row],[Shifts]]</f>
        <v>WARACSENIGHT</v>
      </c>
    </row>
    <row r="748" spans="2:38" x14ac:dyDescent="0.25">
      <c r="B748" s="8">
        <f>IF(EffortOutcomesAG0[[#This Row],[Apn]]=0,10,LOG(EffortOutcomesAG0[[#This Row],[Apn]]))</f>
        <v>-4.6663650630174129E-2</v>
      </c>
      <c r="C748" s="8">
        <f>IF(EffortOutcomesAG0[[#This Row],[Ein]]=0,10,LOG(EffortOutcomesAG0[[#This Row],[Ein]]))</f>
        <v>4.6663650630174122E-2</v>
      </c>
      <c r="D748" s="8">
        <f>IF(EffortOutcomesAG0[[#This Row],[Iin]]=0,10,LOG(EffortOutcomesAG0[[#This Row],[Iin]]))</f>
        <v>0</v>
      </c>
      <c r="E748" s="8">
        <f>Kx-EffortOutcomesAG0[[#This Row],[Xp]]</f>
        <v>4.6663650630174129E-2</v>
      </c>
      <c r="F748" s="8">
        <f>Ky-EffortOutcomesAG0[[#This Row],[Yp]]</f>
        <v>-1.0466636506301741</v>
      </c>
      <c r="G748" s="8">
        <f>Kz-EffortOutcomesAG0[[#This Row],[Zp]]</f>
        <v>1</v>
      </c>
      <c r="H748" s="8">
        <f>EffortOutcomesAG0[[#This Row],[Kpy]]*KSc-EffortOutcomesAG0[[#This Row],[KPz]]*KSb</f>
        <v>4.6663650630174081E-2</v>
      </c>
      <c r="I748" s="8">
        <f>-1*(EffortOutcomesAG0[[#This Row],[KPx]]*KSc-EffortOutcomesAG0[[#This Row],[KPz]]*KSa)</f>
        <v>4.6663650630174129E-2</v>
      </c>
      <c r="J748" s="8">
        <f>(EffortOutcomesAG0[[#This Row],[KPx]]*$C$2-EffortOutcomesAG0[[#This Row],[Kpy]]*KSa)</f>
        <v>0.46663650630174131</v>
      </c>
      <c r="K748" s="8">
        <f>EffortOutcomesAG0[[#This Row],[Kpy]]*KTc-EffortOutcomesAG0[[#This Row],[KPz]]*KTb</f>
        <v>2.0466636506301743</v>
      </c>
      <c r="L748" s="8">
        <f>-1*(EffortOutcomesAG0[[#This Row],[KPx]]*KTc-EffortOutcomesAG0[[#This Row],[KPz]]*KTa)</f>
        <v>2.0466636506301743</v>
      </c>
      <c r="M748" s="8">
        <f>(EffortOutcomesAG0[[#This Row],[KPx]]*KTb-EffortOutcomesAG0[[#This Row],[Kpy]]*KTa)</f>
        <v>2.0466636506301739</v>
      </c>
      <c r="N748" s="8">
        <f>-EffortOutcomesAG0[[#This Row],[Xp]]*a+EffortOutcomesAG0[[#This Row],[Yp]]*b+EffortOutcomesAG0[[#This Row],[Zp]]*c_</f>
        <v>9.3327301260348244E-2</v>
      </c>
      <c r="O748">
        <f>-IF(EffortOutcomesAG0[[#This Row],[Column2]]&gt;0,1,-1)*SQRT(EffortOutcomesAG0[[#This Row],[KPx''i]]^2+EffortOutcomesAG0[[#This Row],[KPx''j]]^2+EffortOutcomesAG0[[#This Row],[KPx''k]]^2)/Ksmag/Scale</f>
        <v>-0.333245121189917</v>
      </c>
      <c r="P748" s="9">
        <f>SQRT(EffortOutcomesAG0[[#This Row],[Kpy''i]]^2+EffortOutcomesAG0[[#This Row],[KPy''j]]^2+EffortOutcomesAG0[[#This Row],[KPy''k]]^2)/KTmag/Scale</f>
        <v>1.4472097461686111</v>
      </c>
      <c r="Q7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48" s="14">
        <v>44904</v>
      </c>
      <c r="U748" s="9" t="s">
        <v>57</v>
      </c>
      <c r="V748" t="s">
        <v>55</v>
      </c>
      <c r="W748" t="s">
        <v>60</v>
      </c>
      <c r="X748">
        <v>2.0625</v>
      </c>
      <c r="Y748">
        <v>2.0625</v>
      </c>
      <c r="Z748">
        <v>1.8523809523809529</v>
      </c>
      <c r="AA748">
        <v>0.89812409812409832</v>
      </c>
      <c r="AB748">
        <v>1.3471861471861473</v>
      </c>
      <c r="AC748">
        <v>1</v>
      </c>
      <c r="AD748">
        <v>0.74228791773778913</v>
      </c>
      <c r="AE748">
        <v>1.1134318766066835</v>
      </c>
      <c r="AF748">
        <v>1.1134318766066835</v>
      </c>
      <c r="AG748">
        <v>0.89812409812409821</v>
      </c>
      <c r="AH748">
        <v>1.3471861471861473</v>
      </c>
      <c r="AI748">
        <v>1</v>
      </c>
      <c r="AJ748">
        <v>747</v>
      </c>
      <c r="AK748">
        <f>SUBTOTAL(9,EffortOutcomesAG0[[#This Row],[Allocation]:[Iin]])</f>
        <v>15.437153113952599</v>
      </c>
      <c r="AL748" t="str">
        <f>EffortOutcomesAG0[[#This Row],[WARDS]]&amp;EffortOutcomesAG0[[#This Row],[Role]]&amp;EffortOutcomesAG0[[#This Row],[Shifts]]</f>
        <v>WATTCSENIGHT</v>
      </c>
    </row>
    <row r="749" spans="2:38" x14ac:dyDescent="0.25">
      <c r="B749" s="8">
        <f>IF(EffortOutcomesAG0[[#This Row],[Apn]]=0,10,LOG(EffortOutcomesAG0[[#This Row],[Apn]]))</f>
        <v>10</v>
      </c>
      <c r="C749" s="8">
        <f>IF(EffortOutcomesAG0[[#This Row],[Ein]]=0,10,LOG(EffortOutcomesAG0[[#This Row],[Ein]]))</f>
        <v>10</v>
      </c>
      <c r="D749" s="8">
        <f>IF(EffortOutcomesAG0[[#This Row],[Iin]]=0,10,LOG(EffortOutcomesAG0[[#This Row],[Iin]]))</f>
        <v>10</v>
      </c>
      <c r="E749" s="8">
        <f>Kx-EffortOutcomesAG0[[#This Row],[Xp]]</f>
        <v>-10</v>
      </c>
      <c r="F749" s="8">
        <f>Ky-EffortOutcomesAG0[[#This Row],[Yp]]</f>
        <v>-11</v>
      </c>
      <c r="G749" s="8">
        <f>Kz-EffortOutcomesAG0[[#This Row],[Zp]]</f>
        <v>-9</v>
      </c>
      <c r="H749" s="8">
        <f>EffortOutcomesAG0[[#This Row],[Kpy]]*KSc-EffortOutcomesAG0[[#This Row],[KPz]]*KSb</f>
        <v>20</v>
      </c>
      <c r="I749" s="8">
        <f>-1*(EffortOutcomesAG0[[#This Row],[KPx]]*KSc-EffortOutcomesAG0[[#This Row],[KPz]]*KSa)</f>
        <v>-10</v>
      </c>
      <c r="J749" s="8">
        <f>(EffortOutcomesAG0[[#This Row],[KPx]]*$C$2-EffortOutcomesAG0[[#This Row],[Kpy]]*KSa)</f>
        <v>-100</v>
      </c>
      <c r="K749" s="8">
        <f>EffortOutcomesAG0[[#This Row],[Kpy]]*KTc-EffortOutcomesAG0[[#This Row],[KPz]]*KTb</f>
        <v>2</v>
      </c>
      <c r="L749" s="8">
        <f>-1*(EffortOutcomesAG0[[#This Row],[KPx]]*KTc-EffortOutcomesAG0[[#This Row],[KPz]]*KTa)</f>
        <v>-28</v>
      </c>
      <c r="M749" s="8">
        <f>(EffortOutcomesAG0[[#This Row],[KPx]]*KTb-EffortOutcomesAG0[[#This Row],[Kpy]]*KTa)</f>
        <v>32</v>
      </c>
      <c r="N749" s="8">
        <f>-EffortOutcomesAG0[[#This Row],[Xp]]*a+EffortOutcomesAG0[[#This Row],[Yp]]*b+EffortOutcomesAG0[[#This Row],[Zp]]*c_</f>
        <v>40</v>
      </c>
      <c r="O749">
        <f>-IF(EffortOutcomesAG0[[#This Row],[Column2]]&gt;0,1,-1)*SQRT(EffortOutcomesAG0[[#This Row],[KPx''i]]^2+EffortOutcomesAG0[[#This Row],[KPx''j]]^2+EffortOutcomesAG0[[#This Row],[KPx''k]]^2)/Ksmag/Scale</f>
        <v>-72.456883730947197</v>
      </c>
      <c r="P749" s="9">
        <f>SQRT(EffortOutcomesAG0[[#This Row],[Kpy''i]]^2+EffortOutcomesAG0[[#This Row],[KPy''j]]^2+EffortOutcomesAG0[[#This Row],[KPy''k]]^2)/KTmag/Scale</f>
        <v>17.37814719698277</v>
      </c>
      <c r="Q7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49" s="14">
        <v>44904</v>
      </c>
      <c r="U749" s="9" t="s">
        <v>76</v>
      </c>
      <c r="V749" t="s">
        <v>55</v>
      </c>
      <c r="W749" t="s">
        <v>60</v>
      </c>
      <c r="X749">
        <v>1.125</v>
      </c>
      <c r="Y749">
        <v>0</v>
      </c>
      <c r="Z749">
        <v>0</v>
      </c>
      <c r="AG749">
        <v>0</v>
      </c>
      <c r="AH749">
        <v>0</v>
      </c>
      <c r="AI749">
        <v>0</v>
      </c>
      <c r="AJ749">
        <v>748</v>
      </c>
      <c r="AK749">
        <f>SUBTOTAL(9,EffortOutcomesAG0[[#This Row],[Allocation]:[Iin]])</f>
        <v>1.125</v>
      </c>
      <c r="AL749" t="str">
        <f>EffortOutcomesAG0[[#This Row],[WARDS]]&amp;EffortOutcomesAG0[[#This Row],[Role]]&amp;EffortOutcomesAG0[[#This Row],[Shifts]]</f>
        <v>OtherCSENIGHT</v>
      </c>
    </row>
    <row r="750" spans="2:38" x14ac:dyDescent="0.25">
      <c r="B750" s="8">
        <f>IF(EffortOutcomesAG0[[#This Row],[Apn]]=0,10,LOG(EffortOutcomesAG0[[#This Row],[Apn]]))</f>
        <v>10</v>
      </c>
      <c r="C750" s="8">
        <f>IF(EffortOutcomesAG0[[#This Row],[Ein]]=0,10,LOG(EffortOutcomesAG0[[#This Row],[Ein]]))</f>
        <v>10</v>
      </c>
      <c r="D750" s="8">
        <f>IF(EffortOutcomesAG0[[#This Row],[Iin]]=0,10,LOG(EffortOutcomesAG0[[#This Row],[Iin]]))</f>
        <v>10</v>
      </c>
      <c r="E750" s="8">
        <f>Kx-EffortOutcomesAG0[[#This Row],[Xp]]</f>
        <v>-10</v>
      </c>
      <c r="F750" s="8">
        <f>Ky-EffortOutcomesAG0[[#This Row],[Yp]]</f>
        <v>-11</v>
      </c>
      <c r="G750" s="8">
        <f>Kz-EffortOutcomesAG0[[#This Row],[Zp]]</f>
        <v>-9</v>
      </c>
      <c r="H750" s="8">
        <f>EffortOutcomesAG0[[#This Row],[Kpy]]*KSc-EffortOutcomesAG0[[#This Row],[KPz]]*KSb</f>
        <v>20</v>
      </c>
      <c r="I750" s="8">
        <f>-1*(EffortOutcomesAG0[[#This Row],[KPx]]*KSc-EffortOutcomesAG0[[#This Row],[KPz]]*KSa)</f>
        <v>-10</v>
      </c>
      <c r="J750" s="8">
        <f>(EffortOutcomesAG0[[#This Row],[KPx]]*$C$2-EffortOutcomesAG0[[#This Row],[Kpy]]*KSa)</f>
        <v>-100</v>
      </c>
      <c r="K750" s="8">
        <f>EffortOutcomesAG0[[#This Row],[Kpy]]*KTc-EffortOutcomesAG0[[#This Row],[KPz]]*KTb</f>
        <v>2</v>
      </c>
      <c r="L750" s="8">
        <f>-1*(EffortOutcomesAG0[[#This Row],[KPx]]*KTc-EffortOutcomesAG0[[#This Row],[KPz]]*KTa)</f>
        <v>-28</v>
      </c>
      <c r="M750" s="8">
        <f>(EffortOutcomesAG0[[#This Row],[KPx]]*KTb-EffortOutcomesAG0[[#This Row],[Kpy]]*KTa)</f>
        <v>32</v>
      </c>
      <c r="N750" s="8">
        <f>-EffortOutcomesAG0[[#This Row],[Xp]]*a+EffortOutcomesAG0[[#This Row],[Yp]]*b+EffortOutcomesAG0[[#This Row],[Zp]]*c_</f>
        <v>40</v>
      </c>
      <c r="O750">
        <f>-IF(EffortOutcomesAG0[[#This Row],[Column2]]&gt;0,1,-1)*SQRT(EffortOutcomesAG0[[#This Row],[KPx''i]]^2+EffortOutcomesAG0[[#This Row],[KPx''j]]^2+EffortOutcomesAG0[[#This Row],[KPx''k]]^2)/Ksmag/Scale</f>
        <v>-72.456883730947197</v>
      </c>
      <c r="P750" s="9">
        <f>SQRT(EffortOutcomesAG0[[#This Row],[Kpy''i]]^2+EffortOutcomesAG0[[#This Row],[KPy''j]]^2+EffortOutcomesAG0[[#This Row],[KPy''k]]^2)/KTmag/Scale</f>
        <v>17.37814719698277</v>
      </c>
      <c r="Q7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0" s="14">
        <v>44905</v>
      </c>
      <c r="U750" s="9" t="s">
        <v>76</v>
      </c>
      <c r="V750" t="s">
        <v>55</v>
      </c>
      <c r="W750" t="s">
        <v>60</v>
      </c>
      <c r="X750">
        <v>0</v>
      </c>
      <c r="Y750">
        <v>0</v>
      </c>
      <c r="Z750">
        <v>0</v>
      </c>
      <c r="AJ750">
        <v>749</v>
      </c>
      <c r="AK750">
        <f>SUBTOTAL(9,EffortOutcomesAG0[[#This Row],[Allocation]:[Iin]])</f>
        <v>0</v>
      </c>
      <c r="AL750" t="str">
        <f>EffortOutcomesAG0[[#This Row],[WARDS]]&amp;EffortOutcomesAG0[[#This Row],[Role]]&amp;EffortOutcomesAG0[[#This Row],[Shifts]]</f>
        <v>OtherCSENIGHT</v>
      </c>
    </row>
    <row r="751" spans="2:38" x14ac:dyDescent="0.25">
      <c r="B751" s="8">
        <f>IF(EffortOutcomesAG0[[#This Row],[Apn]]=0,10,LOG(EffortOutcomesAG0[[#This Row],[Apn]]))</f>
        <v>0.47766404460570433</v>
      </c>
      <c r="C751" s="8">
        <f>IF(EffortOutcomesAG0[[#This Row],[Ein]]=0,10,LOG(EffortOutcomesAG0[[#This Row],[Ein]]))</f>
        <v>-0.47766404460570433</v>
      </c>
      <c r="D751" s="8">
        <f>IF(EffortOutcomesAG0[[#This Row],[Iin]]=0,10,LOG(EffortOutcomesAG0[[#This Row],[Iin]]))</f>
        <v>0</v>
      </c>
      <c r="E751" s="8">
        <f>Kx-EffortOutcomesAG0[[#This Row],[Xp]]</f>
        <v>-0.47766404460570433</v>
      </c>
      <c r="F751" s="8">
        <f>Ky-EffortOutcomesAG0[[#This Row],[Yp]]</f>
        <v>-0.52233595539429567</v>
      </c>
      <c r="G751" s="8">
        <f>Kz-EffortOutcomesAG0[[#This Row],[Zp]]</f>
        <v>1</v>
      </c>
      <c r="H751" s="8">
        <f>EffortOutcomesAG0[[#This Row],[Kpy]]*KSc-EffortOutcomesAG0[[#This Row],[KPz]]*KSb</f>
        <v>-0.47766404460570433</v>
      </c>
      <c r="I751" s="8">
        <f>-1*(EffortOutcomesAG0[[#This Row],[KPx]]*KSc-EffortOutcomesAG0[[#This Row],[KPz]]*KSa)</f>
        <v>-0.47766404460570433</v>
      </c>
      <c r="J751" s="8">
        <f>(EffortOutcomesAG0[[#This Row],[KPx]]*$C$2-EffortOutcomesAG0[[#This Row],[Kpy]]*KSa)</f>
        <v>-4.7766404460570433</v>
      </c>
      <c r="K751" s="8">
        <f>EffortOutcomesAG0[[#This Row],[Kpy]]*KTc-EffortOutcomesAG0[[#This Row],[KPz]]*KTb</f>
        <v>1.5223359553942957</v>
      </c>
      <c r="L751" s="8">
        <f>-1*(EffortOutcomesAG0[[#This Row],[KPx]]*KTc-EffortOutcomesAG0[[#This Row],[KPz]]*KTa)</f>
        <v>1.5223359553942957</v>
      </c>
      <c r="M751" s="8">
        <f>(EffortOutcomesAG0[[#This Row],[KPx]]*KTb-EffortOutcomesAG0[[#This Row],[Kpy]]*KTa)</f>
        <v>1.5223359553942957</v>
      </c>
      <c r="N751" s="8">
        <f>-EffortOutcomesAG0[[#This Row],[Xp]]*a+EffortOutcomesAG0[[#This Row],[Yp]]*b+EffortOutcomesAG0[[#This Row],[Zp]]*c_</f>
        <v>-0.95532808921140866</v>
      </c>
      <c r="O751">
        <f>-IF(EffortOutcomesAG0[[#This Row],[Column2]]&gt;0,1,-1)*SQRT(EffortOutcomesAG0[[#This Row],[KPx''i]]^2+EffortOutcomesAG0[[#This Row],[KPx''j]]^2+EffortOutcomesAG0[[#This Row],[KPx''k]]^2)/Ksmag/Scale</f>
        <v>3.4112035874399362</v>
      </c>
      <c r="P751" s="9">
        <f>SQRT(EffortOutcomesAG0[[#This Row],[Kpy''i]]^2+EffortOutcomesAG0[[#This Row],[KPy''j]]^2+EffortOutcomesAG0[[#This Row],[KPy''k]]^2)/KTmag/Scale</f>
        <v>1.0764540773034081</v>
      </c>
      <c r="Q7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51" s="14">
        <v>44905</v>
      </c>
      <c r="U751" s="9" t="s">
        <v>58</v>
      </c>
      <c r="V751" t="s">
        <v>55</v>
      </c>
      <c r="W751" t="s">
        <v>60</v>
      </c>
      <c r="X751">
        <v>2.0625</v>
      </c>
      <c r="Y751">
        <v>2.0625</v>
      </c>
      <c r="Z751">
        <v>6.1952380952380963</v>
      </c>
      <c r="AA751">
        <v>3.0037518037518041</v>
      </c>
      <c r="AB751">
        <v>4.5056277056277061</v>
      </c>
      <c r="AC751">
        <v>1</v>
      </c>
      <c r="AD751">
        <v>0.22194465795541887</v>
      </c>
      <c r="AE751">
        <v>0.33291698693312832</v>
      </c>
      <c r="AF751">
        <v>0.33291698693312832</v>
      </c>
      <c r="AG751">
        <v>3.0037518037518041</v>
      </c>
      <c r="AH751">
        <v>4.5056277056277061</v>
      </c>
      <c r="AI751">
        <v>1</v>
      </c>
      <c r="AJ751">
        <v>750</v>
      </c>
      <c r="AK751">
        <f>SUBTOTAL(9,EffortOutcomesAG0[[#This Row],[Allocation]:[Iin]])</f>
        <v>28.226775745818792</v>
      </c>
      <c r="AL751" t="str">
        <f>EffortOutcomesAG0[[#This Row],[WARDS]]&amp;EffortOutcomesAG0[[#This Row],[Role]]&amp;EffortOutcomesAG0[[#This Row],[Shifts]]</f>
        <v>WARACSENIGHT</v>
      </c>
    </row>
    <row r="752" spans="2:38" x14ac:dyDescent="0.25">
      <c r="B752" s="8">
        <f>IF(EffortOutcomesAG0[[#This Row],[Apn]]=0,10,LOG(EffortOutcomesAG0[[#This Row],[Apn]]))</f>
        <v>0.47766404460570433</v>
      </c>
      <c r="C752" s="8">
        <f>IF(EffortOutcomesAG0[[#This Row],[Ein]]=0,10,LOG(EffortOutcomesAG0[[#This Row],[Ein]]))</f>
        <v>-0.47766404460570433</v>
      </c>
      <c r="D752" s="8">
        <f>IF(EffortOutcomesAG0[[#This Row],[Iin]]=0,10,LOG(EffortOutcomesAG0[[#This Row],[Iin]]))</f>
        <v>0</v>
      </c>
      <c r="E752" s="8">
        <f>Kx-EffortOutcomesAG0[[#This Row],[Xp]]</f>
        <v>-0.47766404460570433</v>
      </c>
      <c r="F752" s="8">
        <f>Ky-EffortOutcomesAG0[[#This Row],[Yp]]</f>
        <v>-0.52233595539429567</v>
      </c>
      <c r="G752" s="8">
        <f>Kz-EffortOutcomesAG0[[#This Row],[Zp]]</f>
        <v>1</v>
      </c>
      <c r="H752" s="8">
        <f>EffortOutcomesAG0[[#This Row],[Kpy]]*KSc-EffortOutcomesAG0[[#This Row],[KPz]]*KSb</f>
        <v>-0.47766404460570433</v>
      </c>
      <c r="I752" s="8">
        <f>-1*(EffortOutcomesAG0[[#This Row],[KPx]]*KSc-EffortOutcomesAG0[[#This Row],[KPz]]*KSa)</f>
        <v>-0.47766404460570433</v>
      </c>
      <c r="J752" s="8">
        <f>(EffortOutcomesAG0[[#This Row],[KPx]]*$C$2-EffortOutcomesAG0[[#This Row],[Kpy]]*KSa)</f>
        <v>-4.7766404460570433</v>
      </c>
      <c r="K752" s="8">
        <f>EffortOutcomesAG0[[#This Row],[Kpy]]*KTc-EffortOutcomesAG0[[#This Row],[KPz]]*KTb</f>
        <v>1.5223359553942957</v>
      </c>
      <c r="L752" s="8">
        <f>-1*(EffortOutcomesAG0[[#This Row],[KPx]]*KTc-EffortOutcomesAG0[[#This Row],[KPz]]*KTa)</f>
        <v>1.5223359553942957</v>
      </c>
      <c r="M752" s="8">
        <f>(EffortOutcomesAG0[[#This Row],[KPx]]*KTb-EffortOutcomesAG0[[#This Row],[Kpy]]*KTa)</f>
        <v>1.5223359553942957</v>
      </c>
      <c r="N752" s="8">
        <f>-EffortOutcomesAG0[[#This Row],[Xp]]*a+EffortOutcomesAG0[[#This Row],[Yp]]*b+EffortOutcomesAG0[[#This Row],[Zp]]*c_</f>
        <v>-0.95532808921140866</v>
      </c>
      <c r="O752">
        <f>-IF(EffortOutcomesAG0[[#This Row],[Column2]]&gt;0,1,-1)*SQRT(EffortOutcomesAG0[[#This Row],[KPx''i]]^2+EffortOutcomesAG0[[#This Row],[KPx''j]]^2+EffortOutcomesAG0[[#This Row],[KPx''k]]^2)/Ksmag/Scale</f>
        <v>3.4112035874399362</v>
      </c>
      <c r="P752" s="9">
        <f>SQRT(EffortOutcomesAG0[[#This Row],[Kpy''i]]^2+EffortOutcomesAG0[[#This Row],[KPy''j]]^2+EffortOutcomesAG0[[#This Row],[KPy''k]]^2)/KTmag/Scale</f>
        <v>1.0764540773034081</v>
      </c>
      <c r="Q7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52" s="14">
        <v>44905</v>
      </c>
      <c r="U752" s="9" t="s">
        <v>57</v>
      </c>
      <c r="V752" t="s">
        <v>55</v>
      </c>
      <c r="W752" t="s">
        <v>60</v>
      </c>
      <c r="X752">
        <v>2.0625</v>
      </c>
      <c r="Y752">
        <v>2.0625</v>
      </c>
      <c r="Z752">
        <v>6.1952380952380963</v>
      </c>
      <c r="AA752">
        <v>3.0037518037518041</v>
      </c>
      <c r="AB752">
        <v>4.5056277056277061</v>
      </c>
      <c r="AC752">
        <v>1</v>
      </c>
      <c r="AD752">
        <v>0.22194465795541887</v>
      </c>
      <c r="AE752">
        <v>0.33291698693312832</v>
      </c>
      <c r="AF752">
        <v>0.33291698693312832</v>
      </c>
      <c r="AG752">
        <v>3.0037518037518041</v>
      </c>
      <c r="AH752">
        <v>4.5056277056277061</v>
      </c>
      <c r="AI752">
        <v>1</v>
      </c>
      <c r="AJ752">
        <v>751</v>
      </c>
      <c r="AK752">
        <f>SUBTOTAL(9,EffortOutcomesAG0[[#This Row],[Allocation]:[Iin]])</f>
        <v>28.226775745818792</v>
      </c>
      <c r="AL752" t="str">
        <f>EffortOutcomesAG0[[#This Row],[WARDS]]&amp;EffortOutcomesAG0[[#This Row],[Role]]&amp;EffortOutcomesAG0[[#This Row],[Shifts]]</f>
        <v>WATTCSENIGHT</v>
      </c>
    </row>
    <row r="753" spans="2:38" x14ac:dyDescent="0.25">
      <c r="B753" s="8">
        <f>IF(EffortOutcomesAG0[[#This Row],[Apn]]=0,10,LOG(EffortOutcomesAG0[[#This Row],[Apn]]))</f>
        <v>0.43987548371630458</v>
      </c>
      <c r="C753" s="8">
        <f>IF(EffortOutcomesAG0[[#This Row],[Ein]]=0,10,LOG(EffortOutcomesAG0[[#This Row],[Ein]]))</f>
        <v>-0.43987548371630458</v>
      </c>
      <c r="D753" s="8">
        <f>IF(EffortOutcomesAG0[[#This Row],[Iin]]=0,10,LOG(EffortOutcomesAG0[[#This Row],[Iin]]))</f>
        <v>0</v>
      </c>
      <c r="E753" s="8">
        <f>Kx-EffortOutcomesAG0[[#This Row],[Xp]]</f>
        <v>-0.43987548371630458</v>
      </c>
      <c r="F753" s="8">
        <f>Ky-EffortOutcomesAG0[[#This Row],[Yp]]</f>
        <v>-0.56012451628369542</v>
      </c>
      <c r="G753" s="8">
        <f>Kz-EffortOutcomesAG0[[#This Row],[Zp]]</f>
        <v>1</v>
      </c>
      <c r="H753" s="8">
        <f>EffortOutcomesAG0[[#This Row],[Kpy]]*KSc-EffortOutcomesAG0[[#This Row],[KPz]]*KSb</f>
        <v>-0.43987548371630458</v>
      </c>
      <c r="I753" s="8">
        <f>-1*(EffortOutcomesAG0[[#This Row],[KPx]]*KSc-EffortOutcomesAG0[[#This Row],[KPz]]*KSa)</f>
        <v>-0.43987548371630458</v>
      </c>
      <c r="J753" s="8">
        <f>(EffortOutcomesAG0[[#This Row],[KPx]]*$C$2-EffortOutcomesAG0[[#This Row],[Kpy]]*KSa)</f>
        <v>-4.3987548371630458</v>
      </c>
      <c r="K753" s="8">
        <f>EffortOutcomesAG0[[#This Row],[Kpy]]*KTc-EffortOutcomesAG0[[#This Row],[KPz]]*KTb</f>
        <v>1.5601245162836954</v>
      </c>
      <c r="L753" s="8">
        <f>-1*(EffortOutcomesAG0[[#This Row],[KPx]]*KTc-EffortOutcomesAG0[[#This Row],[KPz]]*KTa)</f>
        <v>1.5601245162836954</v>
      </c>
      <c r="M753" s="8">
        <f>(EffortOutcomesAG0[[#This Row],[KPx]]*KTb-EffortOutcomesAG0[[#This Row],[Kpy]]*KTa)</f>
        <v>1.5601245162836954</v>
      </c>
      <c r="N753" s="8">
        <f>-EffortOutcomesAG0[[#This Row],[Xp]]*a+EffortOutcomesAG0[[#This Row],[Yp]]*b+EffortOutcomesAG0[[#This Row],[Zp]]*c_</f>
        <v>-0.87975096743260917</v>
      </c>
      <c r="O753">
        <f>-IF(EffortOutcomesAG0[[#This Row],[Column2]]&gt;0,1,-1)*SQRT(EffortOutcomesAG0[[#This Row],[KPx''i]]^2+EffortOutcomesAG0[[#This Row],[KPx''j]]^2+EffortOutcomesAG0[[#This Row],[KPx''k]]^2)/Ksmag/Scale</f>
        <v>3.1413392844306545</v>
      </c>
      <c r="P753" s="9">
        <f>SQRT(EffortOutcomesAG0[[#This Row],[Kpy''i]]^2+EffortOutcomesAG0[[#This Row],[KPy''j]]^2+EffortOutcomesAG0[[#This Row],[KPy''k]]^2)/KTmag/Scale</f>
        <v>1.1031746249595835</v>
      </c>
      <c r="Q7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753" s="14">
        <v>44905</v>
      </c>
      <c r="U753" s="9" t="s">
        <v>54</v>
      </c>
      <c r="V753" t="s">
        <v>55</v>
      </c>
      <c r="W753" t="s">
        <v>60</v>
      </c>
      <c r="X753">
        <v>1.125</v>
      </c>
      <c r="Y753">
        <v>1.125</v>
      </c>
      <c r="Z753">
        <v>3.0976190476190482</v>
      </c>
      <c r="AA753">
        <v>2.753439153439154</v>
      </c>
      <c r="AB753">
        <v>4.1301587301587306</v>
      </c>
      <c r="AC753">
        <v>1</v>
      </c>
      <c r="AD753">
        <v>0.24212144504227512</v>
      </c>
      <c r="AE753">
        <v>0.36318216756341271</v>
      </c>
      <c r="AF753">
        <v>0.36318216756341271</v>
      </c>
      <c r="AG753">
        <v>2.753439153439154</v>
      </c>
      <c r="AH753">
        <v>4.1301587301587306</v>
      </c>
      <c r="AI753">
        <v>1</v>
      </c>
      <c r="AJ753">
        <v>752</v>
      </c>
      <c r="AK753">
        <f>SUBTOTAL(9,EffortOutcomesAG0[[#This Row],[Allocation]:[Iin]])</f>
        <v>22.083300594983914</v>
      </c>
      <c r="AL753" t="str">
        <f>EffortOutcomesAG0[[#This Row],[WARDS]]&amp;EffortOutcomesAG0[[#This Row],[Role]]&amp;EffortOutcomesAG0[[#This Row],[Shifts]]</f>
        <v>BANKCSENIGHT</v>
      </c>
    </row>
    <row r="754" spans="2:38" x14ac:dyDescent="0.25">
      <c r="B754" s="8">
        <f>IF(EffortOutcomesAG0[[#This Row],[Apn]]=0,10,LOG(EffortOutcomesAG0[[#This Row],[Apn]]))</f>
        <v>2.7087673433766103E-2</v>
      </c>
      <c r="C754" s="8">
        <f>IF(EffortOutcomesAG0[[#This Row],[Ein]]=0,10,LOG(EffortOutcomesAG0[[#This Row],[Ein]]))</f>
        <v>-0.36951035425597234</v>
      </c>
      <c r="D754" s="8">
        <f>IF(EffortOutcomesAG0[[#This Row],[Iin]]=0,10,LOG(EffortOutcomesAG0[[#This Row],[Iin]]))</f>
        <v>0.34242268082220628</v>
      </c>
      <c r="E754" s="8">
        <f>Kx-EffortOutcomesAG0[[#This Row],[Xp]]</f>
        <v>-2.7087673433766103E-2</v>
      </c>
      <c r="F754" s="8">
        <f>Ky-EffortOutcomesAG0[[#This Row],[Yp]]</f>
        <v>-0.63048964574402766</v>
      </c>
      <c r="G754" s="8">
        <f>Kz-EffortOutcomesAG0[[#This Row],[Zp]]</f>
        <v>0.65757731917779372</v>
      </c>
      <c r="H754" s="8">
        <f>EffortOutcomesAG0[[#This Row],[Kpy]]*KSc-EffortOutcomesAG0[[#This Row],[KPz]]*KSb</f>
        <v>-2.7087673433766057E-2</v>
      </c>
      <c r="I754" s="8">
        <f>-1*(EffortOutcomesAG0[[#This Row],[KPx]]*KSc-EffortOutcomesAG0[[#This Row],[KPz]]*KSa)</f>
        <v>-2.7087673433766103E-2</v>
      </c>
      <c r="J754" s="8">
        <f>(EffortOutcomesAG0[[#This Row],[KPx]]*$C$2-EffortOutcomesAG0[[#This Row],[Kpy]]*KSa)</f>
        <v>-0.27087673433766102</v>
      </c>
      <c r="K754" s="8">
        <f>EffortOutcomesAG0[[#This Row],[Kpy]]*KTc-EffortOutcomesAG0[[#This Row],[KPz]]*KTb</f>
        <v>1.2880669649218213</v>
      </c>
      <c r="L754" s="8">
        <f>-1*(EffortOutcomesAG0[[#This Row],[KPx]]*KTc-EffortOutcomesAG0[[#This Row],[KPz]]*KTa)</f>
        <v>1.2880669649218213</v>
      </c>
      <c r="M754" s="8">
        <f>(EffortOutcomesAG0[[#This Row],[KPx]]*KTb-EffortOutcomesAG0[[#This Row],[Kpy]]*KTa)</f>
        <v>1.2880669649218215</v>
      </c>
      <c r="N754" s="8">
        <f>-EffortOutcomesAG0[[#This Row],[Xp]]*a+EffortOutcomesAG0[[#This Row],[Yp]]*b+EffortOutcomesAG0[[#This Row],[Zp]]*c_</f>
        <v>-5.4175346867532115E-2</v>
      </c>
      <c r="O754">
        <f>-IF(EffortOutcomesAG0[[#This Row],[Column2]]&gt;0,1,-1)*SQRT(EffortOutcomesAG0[[#This Row],[KPx''i]]^2+EffortOutcomesAG0[[#This Row],[KPx''j]]^2+EffortOutcomesAG0[[#This Row],[KPx''k]]^2)/Ksmag/Scale</f>
        <v>0.19344468112298213</v>
      </c>
      <c r="P754" s="9">
        <f>SQRT(EffortOutcomesAG0[[#This Row],[Kpy''i]]^2+EffortOutcomesAG0[[#This Row],[KPy''j]]^2+EffortOutcomesAG0[[#This Row],[KPy''k]]^2)/KTmag/Scale</f>
        <v>0.91080088551859484</v>
      </c>
      <c r="Q7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XU</v>
      </c>
      <c r="R7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</v>
      </c>
      <c r="T754" s="14">
        <v>44906</v>
      </c>
      <c r="U754" s="9" t="s">
        <v>58</v>
      </c>
      <c r="V754" t="s">
        <v>55</v>
      </c>
      <c r="W754" t="s">
        <v>60</v>
      </c>
      <c r="X754">
        <v>0.9375</v>
      </c>
      <c r="Y754">
        <v>2.0625</v>
      </c>
      <c r="Z754">
        <v>2.195238095238095</v>
      </c>
      <c r="AA754">
        <v>1.0643578643578642</v>
      </c>
      <c r="AB754">
        <v>1.5965367965367967</v>
      </c>
      <c r="AC754">
        <v>0.45454545454545453</v>
      </c>
      <c r="AD754">
        <v>0.62635574837310193</v>
      </c>
      <c r="AE754">
        <v>0.939533622559653</v>
      </c>
      <c r="AF754">
        <v>0.42706073752711504</v>
      </c>
      <c r="AG754">
        <v>2.3415873015873014</v>
      </c>
      <c r="AH754">
        <v>3.5123809523809526</v>
      </c>
      <c r="AI754">
        <v>2.2000000000000002</v>
      </c>
      <c r="AJ754">
        <v>753</v>
      </c>
      <c r="AK754">
        <f>SUBTOTAL(9,EffortOutcomesAG0[[#This Row],[Allocation]:[Iin]])</f>
        <v>18.357596573106335</v>
      </c>
      <c r="AL754" t="str">
        <f>EffortOutcomesAG0[[#This Row],[WARDS]]&amp;EffortOutcomesAG0[[#This Row],[Role]]&amp;EffortOutcomesAG0[[#This Row],[Shifts]]</f>
        <v>WARACSENIGHT</v>
      </c>
    </row>
    <row r="755" spans="2:38" x14ac:dyDescent="0.25">
      <c r="B755" s="8">
        <f>IF(EffortOutcomesAG0[[#This Row],[Apn]]=0,10,LOG(EffortOutcomesAG0[[#This Row],[Apn]]))</f>
        <v>2.7087673433766103E-2</v>
      </c>
      <c r="C755" s="8">
        <f>IF(EffortOutcomesAG0[[#This Row],[Ein]]=0,10,LOG(EffortOutcomesAG0[[#This Row],[Ein]]))</f>
        <v>1.0700887455633702E-2</v>
      </c>
      <c r="D755" s="8">
        <f>IF(EffortOutcomesAG0[[#This Row],[Iin]]=0,10,LOG(EffortOutcomesAG0[[#This Row],[Iin]]))</f>
        <v>-3.7788560889399803E-2</v>
      </c>
      <c r="E755" s="8">
        <f>Kx-EffortOutcomesAG0[[#This Row],[Xp]]</f>
        <v>-2.7087673433766103E-2</v>
      </c>
      <c r="F755" s="8">
        <f>Ky-EffortOutcomesAG0[[#This Row],[Yp]]</f>
        <v>-1.0107008874556338</v>
      </c>
      <c r="G755" s="8">
        <f>Kz-EffortOutcomesAG0[[#This Row],[Zp]]</f>
        <v>1.0377885608893997</v>
      </c>
      <c r="H755" s="8">
        <f>EffortOutcomesAG0[[#This Row],[Kpy]]*KSc-EffortOutcomesAG0[[#This Row],[KPz]]*KSb</f>
        <v>-2.7087673433765946E-2</v>
      </c>
      <c r="I755" s="8">
        <f>-1*(EffortOutcomesAG0[[#This Row],[KPx]]*KSc-EffortOutcomesAG0[[#This Row],[KPz]]*KSa)</f>
        <v>-2.7087673433766103E-2</v>
      </c>
      <c r="J755" s="8">
        <f>(EffortOutcomesAG0[[#This Row],[KPx]]*$C$2-EffortOutcomesAG0[[#This Row],[Kpy]]*KSa)</f>
        <v>-0.27087673433766102</v>
      </c>
      <c r="K755" s="8">
        <f>EffortOutcomesAG0[[#This Row],[Kpy]]*KTc-EffortOutcomesAG0[[#This Row],[KPz]]*KTb</f>
        <v>2.0484894483450335</v>
      </c>
      <c r="L755" s="8">
        <f>-1*(EffortOutcomesAG0[[#This Row],[KPx]]*KTc-EffortOutcomesAG0[[#This Row],[KPz]]*KTa)</f>
        <v>2.0484894483450335</v>
      </c>
      <c r="M755" s="8">
        <f>(EffortOutcomesAG0[[#This Row],[KPx]]*KTb-EffortOutcomesAG0[[#This Row],[Kpy]]*KTa)</f>
        <v>2.0484894483450335</v>
      </c>
      <c r="N755" s="8">
        <f>-EffortOutcomesAG0[[#This Row],[Xp]]*a+EffortOutcomesAG0[[#This Row],[Yp]]*b+EffortOutcomesAG0[[#This Row],[Zp]]*c_</f>
        <v>-5.4175346867532198E-2</v>
      </c>
      <c r="O755">
        <f>-IF(EffortOutcomesAG0[[#This Row],[Column2]]&gt;0,1,-1)*SQRT(EffortOutcomesAG0[[#This Row],[KPx''i]]^2+EffortOutcomesAG0[[#This Row],[KPx''j]]^2+EffortOutcomesAG0[[#This Row],[KPx''k]]^2)/Ksmag/Scale</f>
        <v>0.19344468112298213</v>
      </c>
      <c r="P755" s="9">
        <f>SQRT(EffortOutcomesAG0[[#This Row],[Kpy''i]]^2+EffortOutcomesAG0[[#This Row],[KPy''j]]^2+EffortOutcomesAG0[[#This Row],[KPy''k]]^2)/KTmag/Scale</f>
        <v>1.4485007801138632</v>
      </c>
      <c r="Q7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1.4485007801138632</v>
      </c>
      <c r="T755" s="14">
        <v>44906</v>
      </c>
      <c r="U755" s="9" t="s">
        <v>57</v>
      </c>
      <c r="V755" t="s">
        <v>55</v>
      </c>
      <c r="W755" t="s">
        <v>60</v>
      </c>
      <c r="X755">
        <v>2.25</v>
      </c>
      <c r="Y755">
        <v>2.0625</v>
      </c>
      <c r="Z755">
        <v>2.195238095238095</v>
      </c>
      <c r="AA755">
        <v>1.0643578643578642</v>
      </c>
      <c r="AB755">
        <v>1.5965367965367967</v>
      </c>
      <c r="AC755">
        <v>1.0909090909090908</v>
      </c>
      <c r="AD755">
        <v>0.62635574837310193</v>
      </c>
      <c r="AE755">
        <v>0.939533622559653</v>
      </c>
      <c r="AF755">
        <v>1.0249457700650761</v>
      </c>
      <c r="AG755">
        <v>0.97566137566137556</v>
      </c>
      <c r="AH755">
        <v>1.4634920634920636</v>
      </c>
      <c r="AI755">
        <v>0.91666666666666663</v>
      </c>
      <c r="AJ755">
        <v>754</v>
      </c>
      <c r="AK755">
        <f>SUBTOTAL(9,EffortOutcomesAG0[[#This Row],[Allocation]:[Iin]])</f>
        <v>16.206197093859782</v>
      </c>
      <c r="AL755" t="str">
        <f>EffortOutcomesAG0[[#This Row],[WARDS]]&amp;EffortOutcomesAG0[[#This Row],[Role]]&amp;EffortOutcomesAG0[[#This Row],[Shifts]]</f>
        <v>WATTCSENIGHT</v>
      </c>
    </row>
    <row r="756" spans="2:38" x14ac:dyDescent="0.25">
      <c r="B756" s="8">
        <f>IF(EffortOutcomesAG0[[#This Row],[Apn]]=0,10,LOG(EffortOutcomesAG0[[#This Row],[Apn]]))</f>
        <v>-1.0700887455633652E-2</v>
      </c>
      <c r="C756" s="8">
        <f>IF(EffortOutcomesAG0[[#This Row],[Ein]]=0,10,LOG(EffortOutcomesAG0[[#This Row],[Ein]]))</f>
        <v>10</v>
      </c>
      <c r="D756" s="8">
        <f>IF(EffortOutcomesAG0[[#This Row],[Iin]]=0,10,LOG(EffortOutcomesAG0[[#This Row],[Iin]]))</f>
        <v>10</v>
      </c>
      <c r="E756" s="8">
        <f>Kx-EffortOutcomesAG0[[#This Row],[Xp]]</f>
        <v>1.0700887455633652E-2</v>
      </c>
      <c r="F756" s="8">
        <f>Ky-EffortOutcomesAG0[[#This Row],[Yp]]</f>
        <v>-11</v>
      </c>
      <c r="G756" s="8">
        <f>Kz-EffortOutcomesAG0[[#This Row],[Zp]]</f>
        <v>-9</v>
      </c>
      <c r="H756" s="8">
        <f>EffortOutcomesAG0[[#This Row],[Kpy]]*KSc-EffortOutcomesAG0[[#This Row],[KPz]]*KSb</f>
        <v>20</v>
      </c>
      <c r="I756" s="8">
        <f>-1*(EffortOutcomesAG0[[#This Row],[KPx]]*KSc-EffortOutcomesAG0[[#This Row],[KPz]]*KSa)</f>
        <v>1.0700887455633652E-2</v>
      </c>
      <c r="J756" s="8">
        <f>(EffortOutcomesAG0[[#This Row],[KPx]]*$C$2-EffortOutcomesAG0[[#This Row],[Kpy]]*KSa)</f>
        <v>0.10700887455633651</v>
      </c>
      <c r="K756" s="8">
        <f>EffortOutcomesAG0[[#This Row],[Kpy]]*KTc-EffortOutcomesAG0[[#This Row],[KPz]]*KTb</f>
        <v>2</v>
      </c>
      <c r="L756" s="8">
        <f>-1*(EffortOutcomesAG0[[#This Row],[KPx]]*KTc-EffortOutcomesAG0[[#This Row],[KPz]]*KTa)</f>
        <v>-17.989299112544366</v>
      </c>
      <c r="M756" s="8">
        <f>(EffortOutcomesAG0[[#This Row],[KPx]]*KTb-EffortOutcomesAG0[[#This Row],[Kpy]]*KTa)</f>
        <v>21.989299112544366</v>
      </c>
      <c r="N756" s="8">
        <f>-EffortOutcomesAG0[[#This Row],[Xp]]*a+EffortOutcomesAG0[[#This Row],[Yp]]*b+EffortOutcomesAG0[[#This Row],[Zp]]*c_</f>
        <v>40</v>
      </c>
      <c r="O756">
        <f>-IF(EffortOutcomesAG0[[#This Row],[Column2]]&gt;0,1,-1)*SQRT(EffortOutcomesAG0[[#This Row],[KPx''i]]^2+EffortOutcomesAG0[[#This Row],[KPx''j]]^2+EffortOutcomesAG0[[#This Row],[KPx''k]]^2)/Ksmag/Scale</f>
        <v>-14.142340071717729</v>
      </c>
      <c r="P756" s="9">
        <f>SQRT(EffortOutcomesAG0[[#This Row],[Kpy''i]]^2+EffortOutcomesAG0[[#This Row],[KPy''j]]^2+EffortOutcomesAG0[[#This Row],[KPy''k]]^2)/KTmag/Scale</f>
        <v>11.627153263098798</v>
      </c>
      <c r="Q7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6" s="14">
        <v>44906</v>
      </c>
      <c r="U756" s="9" t="s">
        <v>54</v>
      </c>
      <c r="V756" t="s">
        <v>55</v>
      </c>
      <c r="W756" t="s">
        <v>60</v>
      </c>
      <c r="X756">
        <v>0</v>
      </c>
      <c r="Y756">
        <v>1.125</v>
      </c>
      <c r="Z756">
        <v>1.0976190476190475</v>
      </c>
      <c r="AA756">
        <v>0.97566137566137556</v>
      </c>
      <c r="AB756">
        <v>1.4634920634920636</v>
      </c>
      <c r="AC756">
        <v>0</v>
      </c>
      <c r="AD756">
        <v>0.68329718004338391</v>
      </c>
      <c r="AE756">
        <v>1.0249457700650761</v>
      </c>
      <c r="AF756">
        <v>0</v>
      </c>
      <c r="AJ756">
        <v>755</v>
      </c>
      <c r="AK756">
        <f>SUBTOTAL(9,EffortOutcomesAG0[[#This Row],[Allocation]:[Iin]])</f>
        <v>6.370015436880947</v>
      </c>
      <c r="AL756" t="str">
        <f>EffortOutcomesAG0[[#This Row],[WARDS]]&amp;EffortOutcomesAG0[[#This Row],[Role]]&amp;EffortOutcomesAG0[[#This Row],[Shifts]]</f>
        <v>BANKCSENIGHT</v>
      </c>
    </row>
    <row r="757" spans="2:38" x14ac:dyDescent="0.25">
      <c r="B757" s="8">
        <f>IF(EffortOutcomesAG0[[#This Row],[Apn]]=0,10,LOG(EffortOutcomesAG0[[#This Row],[Apn]]))</f>
        <v>10</v>
      </c>
      <c r="C757" s="8">
        <f>IF(EffortOutcomesAG0[[#This Row],[Ein]]=0,10,LOG(EffortOutcomesAG0[[#This Row],[Ein]]))</f>
        <v>10</v>
      </c>
      <c r="D757" s="8">
        <f>IF(EffortOutcomesAG0[[#This Row],[Iin]]=0,10,LOG(EffortOutcomesAG0[[#This Row],[Iin]]))</f>
        <v>10</v>
      </c>
      <c r="E757" s="8">
        <f>Kx-EffortOutcomesAG0[[#This Row],[Xp]]</f>
        <v>-10</v>
      </c>
      <c r="F757" s="8">
        <f>Ky-EffortOutcomesAG0[[#This Row],[Yp]]</f>
        <v>-11</v>
      </c>
      <c r="G757" s="8">
        <f>Kz-EffortOutcomesAG0[[#This Row],[Zp]]</f>
        <v>-9</v>
      </c>
      <c r="H757" s="8">
        <f>EffortOutcomesAG0[[#This Row],[Kpy]]*KSc-EffortOutcomesAG0[[#This Row],[KPz]]*KSb</f>
        <v>20</v>
      </c>
      <c r="I757" s="8">
        <f>-1*(EffortOutcomesAG0[[#This Row],[KPx]]*KSc-EffortOutcomesAG0[[#This Row],[KPz]]*KSa)</f>
        <v>-10</v>
      </c>
      <c r="J757" s="8">
        <f>(EffortOutcomesAG0[[#This Row],[KPx]]*$C$2-EffortOutcomesAG0[[#This Row],[Kpy]]*KSa)</f>
        <v>-100</v>
      </c>
      <c r="K757" s="8">
        <f>EffortOutcomesAG0[[#This Row],[Kpy]]*KTc-EffortOutcomesAG0[[#This Row],[KPz]]*KTb</f>
        <v>2</v>
      </c>
      <c r="L757" s="8">
        <f>-1*(EffortOutcomesAG0[[#This Row],[KPx]]*KTc-EffortOutcomesAG0[[#This Row],[KPz]]*KTa)</f>
        <v>-28</v>
      </c>
      <c r="M757" s="8">
        <f>(EffortOutcomesAG0[[#This Row],[KPx]]*KTb-EffortOutcomesAG0[[#This Row],[Kpy]]*KTa)</f>
        <v>32</v>
      </c>
      <c r="N757" s="8">
        <f>-EffortOutcomesAG0[[#This Row],[Xp]]*a+EffortOutcomesAG0[[#This Row],[Yp]]*b+EffortOutcomesAG0[[#This Row],[Zp]]*c_</f>
        <v>40</v>
      </c>
      <c r="O757">
        <f>-IF(EffortOutcomesAG0[[#This Row],[Column2]]&gt;0,1,-1)*SQRT(EffortOutcomesAG0[[#This Row],[KPx''i]]^2+EffortOutcomesAG0[[#This Row],[KPx''j]]^2+EffortOutcomesAG0[[#This Row],[KPx''k]]^2)/Ksmag/Scale</f>
        <v>-72.456883730947197</v>
      </c>
      <c r="P757" s="9">
        <f>SQRT(EffortOutcomesAG0[[#This Row],[Kpy''i]]^2+EffortOutcomesAG0[[#This Row],[KPy''j]]^2+EffortOutcomesAG0[[#This Row],[KPy''k]]^2)/KTmag/Scale</f>
        <v>17.37814719698277</v>
      </c>
      <c r="Q7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7" s="14">
        <v>44906</v>
      </c>
      <c r="U757" s="9" t="s">
        <v>76</v>
      </c>
      <c r="V757" t="s">
        <v>55</v>
      </c>
      <c r="W757" t="s">
        <v>60</v>
      </c>
      <c r="X757">
        <v>2.0625</v>
      </c>
      <c r="Y757">
        <v>0</v>
      </c>
      <c r="Z757">
        <v>0</v>
      </c>
      <c r="AG757">
        <v>0</v>
      </c>
      <c r="AH757">
        <v>0</v>
      </c>
      <c r="AI757">
        <v>0</v>
      </c>
      <c r="AJ757">
        <v>756</v>
      </c>
      <c r="AK757">
        <f>SUBTOTAL(9,EffortOutcomesAG0[[#This Row],[Allocation]:[Iin]])</f>
        <v>2.0625</v>
      </c>
      <c r="AL757" t="str">
        <f>EffortOutcomesAG0[[#This Row],[WARDS]]&amp;EffortOutcomesAG0[[#This Row],[Role]]&amp;EffortOutcomesAG0[[#This Row],[Shifts]]</f>
        <v>OtherCSENIGHT</v>
      </c>
    </row>
    <row r="758" spans="2:38" x14ac:dyDescent="0.25">
      <c r="B758" s="8">
        <f>IF(EffortOutcomesAG0[[#This Row],[Apn]]=0,10,LOG(EffortOutcomesAG0[[#This Row],[Apn]]))</f>
        <v>10</v>
      </c>
      <c r="C758" s="8">
        <f>IF(EffortOutcomesAG0[[#This Row],[Ein]]=0,10,LOG(EffortOutcomesAG0[[#This Row],[Ein]]))</f>
        <v>10</v>
      </c>
      <c r="D758" s="8">
        <f>IF(EffortOutcomesAG0[[#This Row],[Iin]]=0,10,LOG(EffortOutcomesAG0[[#This Row],[Iin]]))</f>
        <v>10</v>
      </c>
      <c r="E758" s="8">
        <f>Kx-EffortOutcomesAG0[[#This Row],[Xp]]</f>
        <v>-10</v>
      </c>
      <c r="F758" s="8">
        <f>Ky-EffortOutcomesAG0[[#This Row],[Yp]]</f>
        <v>-11</v>
      </c>
      <c r="G758" s="8">
        <f>Kz-EffortOutcomesAG0[[#This Row],[Zp]]</f>
        <v>-9</v>
      </c>
      <c r="H758" s="8">
        <f>EffortOutcomesAG0[[#This Row],[Kpy]]*KSc-EffortOutcomesAG0[[#This Row],[KPz]]*KSb</f>
        <v>20</v>
      </c>
      <c r="I758" s="8">
        <f>-1*(EffortOutcomesAG0[[#This Row],[KPx]]*KSc-EffortOutcomesAG0[[#This Row],[KPz]]*KSa)</f>
        <v>-10</v>
      </c>
      <c r="J758" s="8">
        <f>(EffortOutcomesAG0[[#This Row],[KPx]]*$C$2-EffortOutcomesAG0[[#This Row],[Kpy]]*KSa)</f>
        <v>-100</v>
      </c>
      <c r="K758" s="8">
        <f>EffortOutcomesAG0[[#This Row],[Kpy]]*KTc-EffortOutcomesAG0[[#This Row],[KPz]]*KTb</f>
        <v>2</v>
      </c>
      <c r="L758" s="8">
        <f>-1*(EffortOutcomesAG0[[#This Row],[KPx]]*KTc-EffortOutcomesAG0[[#This Row],[KPz]]*KTa)</f>
        <v>-28</v>
      </c>
      <c r="M758" s="8">
        <f>(EffortOutcomesAG0[[#This Row],[KPx]]*KTb-EffortOutcomesAG0[[#This Row],[Kpy]]*KTa)</f>
        <v>32</v>
      </c>
      <c r="N758" s="8">
        <f>-EffortOutcomesAG0[[#This Row],[Xp]]*a+EffortOutcomesAG0[[#This Row],[Yp]]*b+EffortOutcomesAG0[[#This Row],[Zp]]*c_</f>
        <v>40</v>
      </c>
      <c r="O758">
        <f>-IF(EffortOutcomesAG0[[#This Row],[Column2]]&gt;0,1,-1)*SQRT(EffortOutcomesAG0[[#This Row],[KPx''i]]^2+EffortOutcomesAG0[[#This Row],[KPx''j]]^2+EffortOutcomesAG0[[#This Row],[KPx''k]]^2)/Ksmag/Scale</f>
        <v>-72.456883730947197</v>
      </c>
      <c r="P758" s="9">
        <f>SQRT(EffortOutcomesAG0[[#This Row],[Kpy''i]]^2+EffortOutcomesAG0[[#This Row],[KPy''j]]^2+EffortOutcomesAG0[[#This Row],[KPy''k]]^2)/KTmag/Scale</f>
        <v>17.37814719698277</v>
      </c>
      <c r="Q7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8" s="14">
        <v>44907</v>
      </c>
      <c r="U758" s="9" t="s">
        <v>76</v>
      </c>
      <c r="V758" t="s">
        <v>55</v>
      </c>
      <c r="W758" t="s">
        <v>60</v>
      </c>
      <c r="X758">
        <v>0</v>
      </c>
      <c r="Y758">
        <v>0</v>
      </c>
      <c r="Z758">
        <v>0</v>
      </c>
      <c r="AJ758">
        <v>757</v>
      </c>
      <c r="AK758">
        <f>SUBTOTAL(9,EffortOutcomesAG0[[#This Row],[Allocation]:[Iin]])</f>
        <v>0</v>
      </c>
      <c r="AL758" t="str">
        <f>EffortOutcomesAG0[[#This Row],[WARDS]]&amp;EffortOutcomesAG0[[#This Row],[Role]]&amp;EffortOutcomesAG0[[#This Row],[Shifts]]</f>
        <v>OtherCSENIGHT</v>
      </c>
    </row>
    <row r="759" spans="2:38" x14ac:dyDescent="0.25">
      <c r="B759" s="8">
        <f>IF(EffortOutcomesAG0[[#This Row],[Apn]]=0,10,LOG(EffortOutcomesAG0[[#This Row],[Apn]]))</f>
        <v>-0.15231341260909609</v>
      </c>
      <c r="C759" s="8">
        <f>IF(EffortOutcomesAG0[[#This Row],[Ein]]=0,10,LOG(EffortOutcomesAG0[[#This Row],[Ein]]))</f>
        <v>-0.11092802216548533</v>
      </c>
      <c r="D759" s="8">
        <f>IF(EffortOutcomesAG0[[#This Row],[Iin]]=0,10,LOG(EffortOutcomesAG0[[#This Row],[Iin]]))</f>
        <v>0.2632414347745814</v>
      </c>
      <c r="E759" s="8">
        <f>Kx-EffortOutcomesAG0[[#This Row],[Xp]]</f>
        <v>0.15231341260909609</v>
      </c>
      <c r="F759" s="8">
        <f>Ky-EffortOutcomesAG0[[#This Row],[Yp]]</f>
        <v>-0.88907197783451464</v>
      </c>
      <c r="G759" s="8">
        <f>Kz-EffortOutcomesAG0[[#This Row],[Zp]]</f>
        <v>0.7367585652254186</v>
      </c>
      <c r="H759" s="8">
        <f>EffortOutcomesAG0[[#This Row],[Kpy]]*KSc-EffortOutcomesAG0[[#This Row],[KPz]]*KSb</f>
        <v>0.15231341260909603</v>
      </c>
      <c r="I759" s="8">
        <f>-1*(EffortOutcomesAG0[[#This Row],[KPx]]*KSc-EffortOutcomesAG0[[#This Row],[KPz]]*KSa)</f>
        <v>0.15231341260909609</v>
      </c>
      <c r="J759" s="8">
        <f>(EffortOutcomesAG0[[#This Row],[KPx]]*$C$2-EffortOutcomesAG0[[#This Row],[Kpy]]*KSa)</f>
        <v>1.523134126090961</v>
      </c>
      <c r="K759" s="8">
        <f>EffortOutcomesAG0[[#This Row],[Kpy]]*KTc-EffortOutcomesAG0[[#This Row],[KPz]]*KTb</f>
        <v>1.6258305430599331</v>
      </c>
      <c r="L759" s="8">
        <f>-1*(EffortOutcomesAG0[[#This Row],[KPx]]*KTc-EffortOutcomesAG0[[#This Row],[KPz]]*KTa)</f>
        <v>1.6258305430599334</v>
      </c>
      <c r="M759" s="8">
        <f>(EffortOutcomesAG0[[#This Row],[KPx]]*KTb-EffortOutcomesAG0[[#This Row],[Kpy]]*KTa)</f>
        <v>1.6258305430599331</v>
      </c>
      <c r="N759" s="8">
        <f>-EffortOutcomesAG0[[#This Row],[Xp]]*a+EffortOutcomesAG0[[#This Row],[Yp]]*b+EffortOutcomesAG0[[#This Row],[Zp]]*c_</f>
        <v>0.30462682521819212</v>
      </c>
      <c r="O759">
        <f>-IF(EffortOutcomesAG0[[#This Row],[Column2]]&gt;0,1,-1)*SQRT(EffortOutcomesAG0[[#This Row],[KPx''i]]^2+EffortOutcomesAG0[[#This Row],[KPx''j]]^2+EffortOutcomesAG0[[#This Row],[KPx''k]]^2)/Ksmag/Scale</f>
        <v>-1.0877353348549759</v>
      </c>
      <c r="P759" s="9">
        <f>SQRT(EffortOutcomesAG0[[#This Row],[Kpy''i]]^2+EffortOutcomesAG0[[#This Row],[KPy''j]]^2+EffortOutcomesAG0[[#This Row],[KPy''k]]^2)/KTmag/Scale</f>
        <v>1.1496358020578861</v>
      </c>
      <c r="Q7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59" s="14">
        <v>44907</v>
      </c>
      <c r="U759" s="9" t="s">
        <v>58</v>
      </c>
      <c r="V759" t="s">
        <v>55</v>
      </c>
      <c r="W759" t="s">
        <v>60</v>
      </c>
      <c r="X759">
        <v>1.125</v>
      </c>
      <c r="Y759">
        <v>2.0625</v>
      </c>
      <c r="Z759">
        <v>1.4523809523809526</v>
      </c>
      <c r="AA759">
        <v>0.70418470418470425</v>
      </c>
      <c r="AB759">
        <v>1.0562770562770565</v>
      </c>
      <c r="AC759">
        <v>0.54545454545454541</v>
      </c>
      <c r="AD759">
        <v>0.94672131147540972</v>
      </c>
      <c r="AE759">
        <v>1.4200819672131146</v>
      </c>
      <c r="AF759">
        <v>0.77459016393442615</v>
      </c>
      <c r="AG759">
        <v>1.2910052910052912</v>
      </c>
      <c r="AH759">
        <v>1.9365079365079367</v>
      </c>
      <c r="AI759">
        <v>1.8333333333333333</v>
      </c>
      <c r="AJ759">
        <v>758</v>
      </c>
      <c r="AK759">
        <f>SUBTOTAL(9,EffortOutcomesAG0[[#This Row],[Allocation]:[Iin]])</f>
        <v>15.148037261766772</v>
      </c>
      <c r="AL759" t="str">
        <f>EffortOutcomesAG0[[#This Row],[WARDS]]&amp;EffortOutcomesAG0[[#This Row],[Role]]&amp;EffortOutcomesAG0[[#This Row],[Shifts]]</f>
        <v>WARACSENIGHT</v>
      </c>
    </row>
    <row r="760" spans="2:38" x14ac:dyDescent="0.25">
      <c r="B760" s="8">
        <f>IF(EffortOutcomesAG0[[#This Row],[Apn]]=0,10,LOG(EffortOutcomesAG0[[#This Row],[Apn]]))</f>
        <v>-0.19010197349849586</v>
      </c>
      <c r="C760" s="8">
        <f>IF(EffortOutcomesAG0[[#This Row],[Ein]]=0,10,LOG(EffortOutcomesAG0[[#This Row],[Ein]]))</f>
        <v>0.19010197349849586</v>
      </c>
      <c r="D760" s="8">
        <f>IF(EffortOutcomesAG0[[#This Row],[Iin]]=0,10,LOG(EffortOutcomesAG0[[#This Row],[Iin]]))</f>
        <v>0</v>
      </c>
      <c r="E760" s="8">
        <f>Kx-EffortOutcomesAG0[[#This Row],[Xp]]</f>
        <v>0.19010197349849586</v>
      </c>
      <c r="F760" s="8">
        <f>Ky-EffortOutcomesAG0[[#This Row],[Yp]]</f>
        <v>-1.1901019734984959</v>
      </c>
      <c r="G760" s="8">
        <f>Kz-EffortOutcomesAG0[[#This Row],[Zp]]</f>
        <v>1</v>
      </c>
      <c r="H760" s="8">
        <f>EffortOutcomesAG0[[#This Row],[Kpy]]*KSc-EffortOutcomesAG0[[#This Row],[KPz]]*KSb</f>
        <v>0.19010197349849589</v>
      </c>
      <c r="I760" s="8">
        <f>-1*(EffortOutcomesAG0[[#This Row],[KPx]]*KSc-EffortOutcomesAG0[[#This Row],[KPz]]*KSa)</f>
        <v>0.19010197349849586</v>
      </c>
      <c r="J760" s="8">
        <f>(EffortOutcomesAG0[[#This Row],[KPx]]*$C$2-EffortOutcomesAG0[[#This Row],[Kpy]]*KSa)</f>
        <v>1.9010197349849587</v>
      </c>
      <c r="K760" s="8">
        <f>EffortOutcomesAG0[[#This Row],[Kpy]]*KTc-EffortOutcomesAG0[[#This Row],[KPz]]*KTb</f>
        <v>2.1901019734984959</v>
      </c>
      <c r="L760" s="8">
        <f>-1*(EffortOutcomesAG0[[#This Row],[KPx]]*KTc-EffortOutcomesAG0[[#This Row],[KPz]]*KTa)</f>
        <v>2.1901019734984959</v>
      </c>
      <c r="M760" s="8">
        <f>(EffortOutcomesAG0[[#This Row],[KPx]]*KTb-EffortOutcomesAG0[[#This Row],[Kpy]]*KTa)</f>
        <v>2.1901019734984959</v>
      </c>
      <c r="N760" s="8">
        <f>-EffortOutcomesAG0[[#This Row],[Xp]]*a+EffortOutcomesAG0[[#This Row],[Yp]]*b+EffortOutcomesAG0[[#This Row],[Zp]]*c_</f>
        <v>0.38020394699699173</v>
      </c>
      <c r="O760">
        <f>-IF(EffortOutcomesAG0[[#This Row],[Column2]]&gt;0,1,-1)*SQRT(EffortOutcomesAG0[[#This Row],[KPx''i]]^2+EffortOutcomesAG0[[#This Row],[KPx''j]]^2+EffortOutcomesAG0[[#This Row],[KPx''k]]^2)/Ksmag/Scale</f>
        <v>-1.3575996378642579</v>
      </c>
      <c r="P760" s="9">
        <f>SQRT(EffortOutcomesAG0[[#This Row],[Kpy''i]]^2+EffortOutcomesAG0[[#This Row],[KPy''j]]^2+EffortOutcomesAG0[[#This Row],[KPy''k]]^2)/KTmag/Scale</f>
        <v>1.548635956950827</v>
      </c>
      <c r="Q7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60" s="14">
        <v>44907</v>
      </c>
      <c r="U760" s="9" t="s">
        <v>54</v>
      </c>
      <c r="V760" t="s">
        <v>55</v>
      </c>
      <c r="W760" t="s">
        <v>60</v>
      </c>
      <c r="X760">
        <v>1.125</v>
      </c>
      <c r="Y760">
        <v>1.125</v>
      </c>
      <c r="Z760">
        <v>0.72619047619047628</v>
      </c>
      <c r="AA760">
        <v>0.64550264550264558</v>
      </c>
      <c r="AB760">
        <v>0.96825396825396837</v>
      </c>
      <c r="AC760">
        <v>1</v>
      </c>
      <c r="AD760">
        <v>1.0327868852459015</v>
      </c>
      <c r="AE760">
        <v>1.5491803278688523</v>
      </c>
      <c r="AF760">
        <v>1.5491803278688523</v>
      </c>
      <c r="AG760">
        <v>0.64550264550264558</v>
      </c>
      <c r="AH760">
        <v>0.96825396825396837</v>
      </c>
      <c r="AI760">
        <v>1</v>
      </c>
      <c r="AJ760">
        <v>759</v>
      </c>
      <c r="AK760">
        <f>SUBTOTAL(9,EffortOutcomesAG0[[#This Row],[Allocation]:[Iin]])</f>
        <v>12.334851244687309</v>
      </c>
      <c r="AL760" t="str">
        <f>EffortOutcomesAG0[[#This Row],[WARDS]]&amp;EffortOutcomesAG0[[#This Row],[Role]]&amp;EffortOutcomesAG0[[#This Row],[Shifts]]</f>
        <v>BANKCSENIGHT</v>
      </c>
    </row>
    <row r="761" spans="2:38" x14ac:dyDescent="0.25">
      <c r="B761" s="8">
        <f>IF(EffortOutcomesAG0[[#This Row],[Apn]]=0,10,LOG(EffortOutcomesAG0[[#This Row],[Apn]]))</f>
        <v>-0.15231341260909609</v>
      </c>
      <c r="C761" s="8">
        <f>IF(EffortOutcomesAG0[[#This Row],[Ein]]=0,10,LOG(EffortOutcomesAG0[[#This Row],[Ein]]))</f>
        <v>0.15231341260909609</v>
      </c>
      <c r="D761" s="8">
        <f>IF(EffortOutcomesAG0[[#This Row],[Iin]]=0,10,LOG(EffortOutcomesAG0[[#This Row],[Iin]]))</f>
        <v>0</v>
      </c>
      <c r="E761" s="8">
        <f>Kx-EffortOutcomesAG0[[#This Row],[Xp]]</f>
        <v>0.15231341260909609</v>
      </c>
      <c r="F761" s="8">
        <f>Ky-EffortOutcomesAG0[[#This Row],[Yp]]</f>
        <v>-1.1523134126090961</v>
      </c>
      <c r="G761" s="8">
        <f>Kz-EffortOutcomesAG0[[#This Row],[Zp]]</f>
        <v>1</v>
      </c>
      <c r="H761" s="8">
        <f>EffortOutcomesAG0[[#This Row],[Kpy]]*KSc-EffortOutcomesAG0[[#This Row],[KPz]]*KSb</f>
        <v>0.15231341260909614</v>
      </c>
      <c r="I761" s="8">
        <f>-1*(EffortOutcomesAG0[[#This Row],[KPx]]*KSc-EffortOutcomesAG0[[#This Row],[KPz]]*KSa)</f>
        <v>0.15231341260909609</v>
      </c>
      <c r="J761" s="8">
        <f>(EffortOutcomesAG0[[#This Row],[KPx]]*$C$2-EffortOutcomesAG0[[#This Row],[Kpy]]*KSa)</f>
        <v>1.523134126090961</v>
      </c>
      <c r="K761" s="8">
        <f>EffortOutcomesAG0[[#This Row],[Kpy]]*KTc-EffortOutcomesAG0[[#This Row],[KPz]]*KTb</f>
        <v>2.1523134126090961</v>
      </c>
      <c r="L761" s="8">
        <f>-1*(EffortOutcomesAG0[[#This Row],[KPx]]*KTc-EffortOutcomesAG0[[#This Row],[KPz]]*KTa)</f>
        <v>2.1523134126090961</v>
      </c>
      <c r="M761" s="8">
        <f>(EffortOutcomesAG0[[#This Row],[KPx]]*KTb-EffortOutcomesAG0[[#This Row],[Kpy]]*KTa)</f>
        <v>2.1523134126090961</v>
      </c>
      <c r="N761" s="8">
        <f>-EffortOutcomesAG0[[#This Row],[Xp]]*a+EffortOutcomesAG0[[#This Row],[Yp]]*b+EffortOutcomesAG0[[#This Row],[Zp]]*c_</f>
        <v>0.30462682521819218</v>
      </c>
      <c r="O761">
        <f>-IF(EffortOutcomesAG0[[#This Row],[Column2]]&gt;0,1,-1)*SQRT(EffortOutcomesAG0[[#This Row],[KPx''i]]^2+EffortOutcomesAG0[[#This Row],[KPx''j]]^2+EffortOutcomesAG0[[#This Row],[KPx''k]]^2)/Ksmag/Scale</f>
        <v>-1.0877353348549759</v>
      </c>
      <c r="P761" s="9">
        <f>SQRT(EffortOutcomesAG0[[#This Row],[Kpy''i]]^2+EffortOutcomesAG0[[#This Row],[KPy''j]]^2+EffortOutcomesAG0[[#This Row],[KPy''k]]^2)/KTmag/Scale</f>
        <v>1.5219154092946516</v>
      </c>
      <c r="Q7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61" s="14">
        <v>44907</v>
      </c>
      <c r="U761" s="9" t="s">
        <v>57</v>
      </c>
      <c r="V761" t="s">
        <v>55</v>
      </c>
      <c r="W761" t="s">
        <v>60</v>
      </c>
      <c r="X761">
        <v>2.0625</v>
      </c>
      <c r="Y761">
        <v>2.0625</v>
      </c>
      <c r="Z761">
        <v>1.4523809523809526</v>
      </c>
      <c r="AA761">
        <v>0.70418470418470425</v>
      </c>
      <c r="AB761">
        <v>1.0562770562770565</v>
      </c>
      <c r="AC761">
        <v>1</v>
      </c>
      <c r="AD761">
        <v>0.94672131147540972</v>
      </c>
      <c r="AE761">
        <v>1.4200819672131146</v>
      </c>
      <c r="AF761">
        <v>1.4200819672131146</v>
      </c>
      <c r="AG761">
        <v>0.70418470418470425</v>
      </c>
      <c r="AH761">
        <v>1.0562770562770565</v>
      </c>
      <c r="AI761">
        <v>1</v>
      </c>
      <c r="AJ761">
        <v>760</v>
      </c>
      <c r="AK761">
        <f>SUBTOTAL(9,EffortOutcomesAG0[[#This Row],[Allocation]:[Iin]])</f>
        <v>14.885189719206114</v>
      </c>
      <c r="AL761" t="str">
        <f>EffortOutcomesAG0[[#This Row],[WARDS]]&amp;EffortOutcomesAG0[[#This Row],[Role]]&amp;EffortOutcomesAG0[[#This Row],[Shifts]]</f>
        <v>WATTCSENIGHT</v>
      </c>
    </row>
    <row r="762" spans="2:38" x14ac:dyDescent="0.25">
      <c r="B762" s="8">
        <f>IF(EffortOutcomesAG0[[#This Row],[Apn]]=0,10,LOG(EffortOutcomesAG0[[#This Row],[Apn]]))</f>
        <v>-8.4452211519573953E-2</v>
      </c>
      <c r="C762" s="8">
        <f>IF(EffortOutcomesAG0[[#This Row],[Ein]]=0,10,LOG(EffortOutcomesAG0[[#This Row],[Ein]]))</f>
        <v>8.4452211519573925E-2</v>
      </c>
      <c r="D762" s="8">
        <f>IF(EffortOutcomesAG0[[#This Row],[Iin]]=0,10,LOG(EffortOutcomesAG0[[#This Row],[Iin]]))</f>
        <v>0</v>
      </c>
      <c r="E762" s="8">
        <f>Kx-EffortOutcomesAG0[[#This Row],[Xp]]</f>
        <v>8.4452211519573953E-2</v>
      </c>
      <c r="F762" s="8">
        <f>Ky-EffortOutcomesAG0[[#This Row],[Yp]]</f>
        <v>-1.0844522115195738</v>
      </c>
      <c r="G762" s="8">
        <f>Kz-EffortOutcomesAG0[[#This Row],[Zp]]</f>
        <v>1</v>
      </c>
      <c r="H762" s="8">
        <f>EffortOutcomesAG0[[#This Row],[Kpy]]*KSc-EffortOutcomesAG0[[#This Row],[KPz]]*KSb</f>
        <v>8.4452211519573828E-2</v>
      </c>
      <c r="I762" s="8">
        <f>-1*(EffortOutcomesAG0[[#This Row],[KPx]]*KSc-EffortOutcomesAG0[[#This Row],[KPz]]*KSa)</f>
        <v>8.4452211519573953E-2</v>
      </c>
      <c r="J762" s="8">
        <f>(EffortOutcomesAG0[[#This Row],[KPx]]*$C$2-EffortOutcomesAG0[[#This Row],[Kpy]]*KSa)</f>
        <v>0.8445221151957395</v>
      </c>
      <c r="K762" s="8">
        <f>EffortOutcomesAG0[[#This Row],[Kpy]]*KTc-EffortOutcomesAG0[[#This Row],[KPz]]*KTb</f>
        <v>2.084452211519574</v>
      </c>
      <c r="L762" s="8">
        <f>-1*(EffortOutcomesAG0[[#This Row],[KPx]]*KTc-EffortOutcomesAG0[[#This Row],[KPz]]*KTa)</f>
        <v>2.084452211519574</v>
      </c>
      <c r="M762" s="8">
        <f>(EffortOutcomesAG0[[#This Row],[KPx]]*KTb-EffortOutcomesAG0[[#This Row],[Kpy]]*KTa)</f>
        <v>2.0844522115195736</v>
      </c>
      <c r="N762" s="8">
        <f>-EffortOutcomesAG0[[#This Row],[Xp]]*a+EffortOutcomesAG0[[#This Row],[Yp]]*b+EffortOutcomesAG0[[#This Row],[Zp]]*c_</f>
        <v>0.16890442303914785</v>
      </c>
      <c r="O762">
        <f>-IF(EffortOutcomesAG0[[#This Row],[Column2]]&gt;0,1,-1)*SQRT(EffortOutcomesAG0[[#This Row],[KPx''i]]^2+EffortOutcomesAG0[[#This Row],[KPx''j]]^2+EffortOutcomesAG0[[#This Row],[KPx''k]]^2)/Ksmag/Scale</f>
        <v>-0.60310942419919922</v>
      </c>
      <c r="P762" s="9">
        <f>SQRT(EffortOutcomesAG0[[#This Row],[Kpy''i]]^2+EffortOutcomesAG0[[#This Row],[KPy''j]]^2+EffortOutcomesAG0[[#This Row],[KPy''k]]^2)/KTmag/Scale</f>
        <v>1.4739302938247865</v>
      </c>
      <c r="Q7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62" s="14">
        <v>44908</v>
      </c>
      <c r="U762" s="9" t="s">
        <v>54</v>
      </c>
      <c r="V762" t="s">
        <v>55</v>
      </c>
      <c r="W762" t="s">
        <v>60</v>
      </c>
      <c r="X762">
        <v>1.125</v>
      </c>
      <c r="Y762">
        <v>1.125</v>
      </c>
      <c r="Z762">
        <v>0.92619047619047634</v>
      </c>
      <c r="AA762">
        <v>0.82328042328042339</v>
      </c>
      <c r="AB762">
        <v>1.234920634920635</v>
      </c>
      <c r="AC762">
        <v>1</v>
      </c>
      <c r="AD762">
        <v>0.80976863753213357</v>
      </c>
      <c r="AE762">
        <v>1.2146529562982002</v>
      </c>
      <c r="AF762">
        <v>1.2146529562982002</v>
      </c>
      <c r="AG762">
        <v>0.82328042328042339</v>
      </c>
      <c r="AH762">
        <v>1.234920634920635</v>
      </c>
      <c r="AI762">
        <v>1</v>
      </c>
      <c r="AJ762">
        <v>761</v>
      </c>
      <c r="AK762">
        <f>SUBTOTAL(9,EffortOutcomesAG0[[#This Row],[Allocation]:[Iin]])</f>
        <v>12.531667142721126</v>
      </c>
      <c r="AL762" t="str">
        <f>EffortOutcomesAG0[[#This Row],[WARDS]]&amp;EffortOutcomesAG0[[#This Row],[Role]]&amp;EffortOutcomesAG0[[#This Row],[Shifts]]</f>
        <v>BANKCSENIGHT</v>
      </c>
    </row>
    <row r="763" spans="2:38" x14ac:dyDescent="0.25">
      <c r="B763" s="8">
        <f>IF(EffortOutcomesAG0[[#This Row],[Apn]]=0,10,LOG(EffortOutcomesAG0[[#This Row],[Apn]]))</f>
        <v>-4.6663650630174129E-2</v>
      </c>
      <c r="C763" s="8">
        <f>IF(EffortOutcomesAG0[[#This Row],[Ein]]=0,10,LOG(EffortOutcomesAG0[[#This Row],[Ein]]))</f>
        <v>4.6663650630174122E-2</v>
      </c>
      <c r="D763" s="8">
        <f>IF(EffortOutcomesAG0[[#This Row],[Iin]]=0,10,LOG(EffortOutcomesAG0[[#This Row],[Iin]]))</f>
        <v>0</v>
      </c>
      <c r="E763" s="8">
        <f>Kx-EffortOutcomesAG0[[#This Row],[Xp]]</f>
        <v>4.6663650630174129E-2</v>
      </c>
      <c r="F763" s="8">
        <f>Ky-EffortOutcomesAG0[[#This Row],[Yp]]</f>
        <v>-1.0466636506301741</v>
      </c>
      <c r="G763" s="8">
        <f>Kz-EffortOutcomesAG0[[#This Row],[Zp]]</f>
        <v>1</v>
      </c>
      <c r="H763" s="8">
        <f>EffortOutcomesAG0[[#This Row],[Kpy]]*KSc-EffortOutcomesAG0[[#This Row],[KPz]]*KSb</f>
        <v>4.6663650630174081E-2</v>
      </c>
      <c r="I763" s="8">
        <f>-1*(EffortOutcomesAG0[[#This Row],[KPx]]*KSc-EffortOutcomesAG0[[#This Row],[KPz]]*KSa)</f>
        <v>4.6663650630174129E-2</v>
      </c>
      <c r="J763" s="8">
        <f>(EffortOutcomesAG0[[#This Row],[KPx]]*$C$2-EffortOutcomesAG0[[#This Row],[Kpy]]*KSa)</f>
        <v>0.46663650630174131</v>
      </c>
      <c r="K763" s="8">
        <f>EffortOutcomesAG0[[#This Row],[Kpy]]*KTc-EffortOutcomesAG0[[#This Row],[KPz]]*KTb</f>
        <v>2.0466636506301743</v>
      </c>
      <c r="L763" s="8">
        <f>-1*(EffortOutcomesAG0[[#This Row],[KPx]]*KTc-EffortOutcomesAG0[[#This Row],[KPz]]*KTa)</f>
        <v>2.0466636506301743</v>
      </c>
      <c r="M763" s="8">
        <f>(EffortOutcomesAG0[[#This Row],[KPx]]*KTb-EffortOutcomesAG0[[#This Row],[Kpy]]*KTa)</f>
        <v>2.0466636506301739</v>
      </c>
      <c r="N763" s="8">
        <f>-EffortOutcomesAG0[[#This Row],[Xp]]*a+EffortOutcomesAG0[[#This Row],[Yp]]*b+EffortOutcomesAG0[[#This Row],[Zp]]*c_</f>
        <v>9.3327301260348244E-2</v>
      </c>
      <c r="O763">
        <f>-IF(EffortOutcomesAG0[[#This Row],[Column2]]&gt;0,1,-1)*SQRT(EffortOutcomesAG0[[#This Row],[KPx''i]]^2+EffortOutcomesAG0[[#This Row],[KPx''j]]^2+EffortOutcomesAG0[[#This Row],[KPx''k]]^2)/Ksmag/Scale</f>
        <v>-0.333245121189917</v>
      </c>
      <c r="P763" s="9">
        <f>SQRT(EffortOutcomesAG0[[#This Row],[Kpy''i]]^2+EffortOutcomesAG0[[#This Row],[KPy''j]]^2+EffortOutcomesAG0[[#This Row],[KPy''k]]^2)/KTmag/Scale</f>
        <v>1.4472097461686111</v>
      </c>
      <c r="Q7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3" s="14">
        <v>44908</v>
      </c>
      <c r="U763" s="9" t="s">
        <v>58</v>
      </c>
      <c r="V763" t="s">
        <v>55</v>
      </c>
      <c r="W763" t="s">
        <v>60</v>
      </c>
      <c r="X763">
        <v>2.0625</v>
      </c>
      <c r="Y763">
        <v>2.0625</v>
      </c>
      <c r="Z763">
        <v>1.8523809523809529</v>
      </c>
      <c r="AA763">
        <v>0.89812409812409832</v>
      </c>
      <c r="AB763">
        <v>1.3471861471861473</v>
      </c>
      <c r="AC763">
        <v>1</v>
      </c>
      <c r="AD763">
        <v>0.74228791773778913</v>
      </c>
      <c r="AE763">
        <v>1.1134318766066835</v>
      </c>
      <c r="AF763">
        <v>1.1134318766066835</v>
      </c>
      <c r="AG763">
        <v>0.89812409812409821</v>
      </c>
      <c r="AH763">
        <v>1.3471861471861473</v>
      </c>
      <c r="AI763">
        <v>1</v>
      </c>
      <c r="AJ763">
        <v>762</v>
      </c>
      <c r="AK763">
        <f>SUBTOTAL(9,EffortOutcomesAG0[[#This Row],[Allocation]:[Iin]])</f>
        <v>15.437153113952599</v>
      </c>
      <c r="AL763" t="str">
        <f>EffortOutcomesAG0[[#This Row],[WARDS]]&amp;EffortOutcomesAG0[[#This Row],[Role]]&amp;EffortOutcomesAG0[[#This Row],[Shifts]]</f>
        <v>WARACSENIGHT</v>
      </c>
    </row>
    <row r="764" spans="2:38" x14ac:dyDescent="0.25">
      <c r="B764" s="8">
        <f>IF(EffortOutcomesAG0[[#This Row],[Apn]]=0,10,LOG(EffortOutcomesAG0[[#This Row],[Apn]]))</f>
        <v>-4.6663650630174129E-2</v>
      </c>
      <c r="C764" s="8">
        <f>IF(EffortOutcomesAG0[[#This Row],[Ein]]=0,10,LOG(EffortOutcomesAG0[[#This Row],[Ein]]))</f>
        <v>4.6663650630174122E-2</v>
      </c>
      <c r="D764" s="8">
        <f>IF(EffortOutcomesAG0[[#This Row],[Iin]]=0,10,LOG(EffortOutcomesAG0[[#This Row],[Iin]]))</f>
        <v>0</v>
      </c>
      <c r="E764" s="8">
        <f>Kx-EffortOutcomesAG0[[#This Row],[Xp]]</f>
        <v>4.6663650630174129E-2</v>
      </c>
      <c r="F764" s="8">
        <f>Ky-EffortOutcomesAG0[[#This Row],[Yp]]</f>
        <v>-1.0466636506301741</v>
      </c>
      <c r="G764" s="8">
        <f>Kz-EffortOutcomesAG0[[#This Row],[Zp]]</f>
        <v>1</v>
      </c>
      <c r="H764" s="8">
        <f>EffortOutcomesAG0[[#This Row],[Kpy]]*KSc-EffortOutcomesAG0[[#This Row],[KPz]]*KSb</f>
        <v>4.6663650630174081E-2</v>
      </c>
      <c r="I764" s="8">
        <f>-1*(EffortOutcomesAG0[[#This Row],[KPx]]*KSc-EffortOutcomesAG0[[#This Row],[KPz]]*KSa)</f>
        <v>4.6663650630174129E-2</v>
      </c>
      <c r="J764" s="8">
        <f>(EffortOutcomesAG0[[#This Row],[KPx]]*$C$2-EffortOutcomesAG0[[#This Row],[Kpy]]*KSa)</f>
        <v>0.46663650630174131</v>
      </c>
      <c r="K764" s="8">
        <f>EffortOutcomesAG0[[#This Row],[Kpy]]*KTc-EffortOutcomesAG0[[#This Row],[KPz]]*KTb</f>
        <v>2.0466636506301743</v>
      </c>
      <c r="L764" s="8">
        <f>-1*(EffortOutcomesAG0[[#This Row],[KPx]]*KTc-EffortOutcomesAG0[[#This Row],[KPz]]*KTa)</f>
        <v>2.0466636506301743</v>
      </c>
      <c r="M764" s="8">
        <f>(EffortOutcomesAG0[[#This Row],[KPx]]*KTb-EffortOutcomesAG0[[#This Row],[Kpy]]*KTa)</f>
        <v>2.0466636506301739</v>
      </c>
      <c r="N764" s="8">
        <f>-EffortOutcomesAG0[[#This Row],[Xp]]*a+EffortOutcomesAG0[[#This Row],[Yp]]*b+EffortOutcomesAG0[[#This Row],[Zp]]*c_</f>
        <v>9.3327301260348244E-2</v>
      </c>
      <c r="O764">
        <f>-IF(EffortOutcomesAG0[[#This Row],[Column2]]&gt;0,1,-1)*SQRT(EffortOutcomesAG0[[#This Row],[KPx''i]]^2+EffortOutcomesAG0[[#This Row],[KPx''j]]^2+EffortOutcomesAG0[[#This Row],[KPx''k]]^2)/Ksmag/Scale</f>
        <v>-0.333245121189917</v>
      </c>
      <c r="P764" s="9">
        <f>SQRT(EffortOutcomesAG0[[#This Row],[Kpy''i]]^2+EffortOutcomesAG0[[#This Row],[KPy''j]]^2+EffortOutcomesAG0[[#This Row],[KPy''k]]^2)/KTmag/Scale</f>
        <v>1.4472097461686111</v>
      </c>
      <c r="Q7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4" s="14">
        <v>44908</v>
      </c>
      <c r="U764" s="9" t="s">
        <v>57</v>
      </c>
      <c r="V764" t="s">
        <v>55</v>
      </c>
      <c r="W764" t="s">
        <v>60</v>
      </c>
      <c r="X764">
        <v>2.0625</v>
      </c>
      <c r="Y764">
        <v>2.0625</v>
      </c>
      <c r="Z764">
        <v>1.8523809523809529</v>
      </c>
      <c r="AA764">
        <v>0.89812409812409832</v>
      </c>
      <c r="AB764">
        <v>1.3471861471861473</v>
      </c>
      <c r="AC764">
        <v>1</v>
      </c>
      <c r="AD764">
        <v>0.74228791773778913</v>
      </c>
      <c r="AE764">
        <v>1.1134318766066835</v>
      </c>
      <c r="AF764">
        <v>1.1134318766066835</v>
      </c>
      <c r="AG764">
        <v>0.89812409812409821</v>
      </c>
      <c r="AH764">
        <v>1.3471861471861473</v>
      </c>
      <c r="AI764">
        <v>1</v>
      </c>
      <c r="AJ764">
        <v>763</v>
      </c>
      <c r="AK764">
        <f>SUBTOTAL(9,EffortOutcomesAG0[[#This Row],[Allocation]:[Iin]])</f>
        <v>15.437153113952599</v>
      </c>
      <c r="AL764" t="str">
        <f>EffortOutcomesAG0[[#This Row],[WARDS]]&amp;EffortOutcomesAG0[[#This Row],[Role]]&amp;EffortOutcomesAG0[[#This Row],[Shifts]]</f>
        <v>WATTCSENIGHT</v>
      </c>
    </row>
    <row r="765" spans="2:38" x14ac:dyDescent="0.25">
      <c r="B765" s="8">
        <f>IF(EffortOutcomesAG0[[#This Row],[Apn]]=0,10,LOG(EffortOutcomesAG0[[#This Row],[Apn]]))</f>
        <v>10</v>
      </c>
      <c r="C765" s="8">
        <f>IF(EffortOutcomesAG0[[#This Row],[Ein]]=0,10,LOG(EffortOutcomesAG0[[#This Row],[Ein]]))</f>
        <v>10</v>
      </c>
      <c r="D765" s="8">
        <f>IF(EffortOutcomesAG0[[#This Row],[Iin]]=0,10,LOG(EffortOutcomesAG0[[#This Row],[Iin]]))</f>
        <v>10</v>
      </c>
      <c r="E765" s="8">
        <f>Kx-EffortOutcomesAG0[[#This Row],[Xp]]</f>
        <v>-10</v>
      </c>
      <c r="F765" s="8">
        <f>Ky-EffortOutcomesAG0[[#This Row],[Yp]]</f>
        <v>-11</v>
      </c>
      <c r="G765" s="8">
        <f>Kz-EffortOutcomesAG0[[#This Row],[Zp]]</f>
        <v>-9</v>
      </c>
      <c r="H765" s="8">
        <f>EffortOutcomesAG0[[#This Row],[Kpy]]*KSc-EffortOutcomesAG0[[#This Row],[KPz]]*KSb</f>
        <v>20</v>
      </c>
      <c r="I765" s="8">
        <f>-1*(EffortOutcomesAG0[[#This Row],[KPx]]*KSc-EffortOutcomesAG0[[#This Row],[KPz]]*KSa)</f>
        <v>-10</v>
      </c>
      <c r="J765" s="8">
        <f>(EffortOutcomesAG0[[#This Row],[KPx]]*$C$2-EffortOutcomesAG0[[#This Row],[Kpy]]*KSa)</f>
        <v>-100</v>
      </c>
      <c r="K765" s="8">
        <f>EffortOutcomesAG0[[#This Row],[Kpy]]*KTc-EffortOutcomesAG0[[#This Row],[KPz]]*KTb</f>
        <v>2</v>
      </c>
      <c r="L765" s="8">
        <f>-1*(EffortOutcomesAG0[[#This Row],[KPx]]*KTc-EffortOutcomesAG0[[#This Row],[KPz]]*KTa)</f>
        <v>-28</v>
      </c>
      <c r="M765" s="8">
        <f>(EffortOutcomesAG0[[#This Row],[KPx]]*KTb-EffortOutcomesAG0[[#This Row],[Kpy]]*KTa)</f>
        <v>32</v>
      </c>
      <c r="N765" s="8">
        <f>-EffortOutcomesAG0[[#This Row],[Xp]]*a+EffortOutcomesAG0[[#This Row],[Yp]]*b+EffortOutcomesAG0[[#This Row],[Zp]]*c_</f>
        <v>40</v>
      </c>
      <c r="O765">
        <f>-IF(EffortOutcomesAG0[[#This Row],[Column2]]&gt;0,1,-1)*SQRT(EffortOutcomesAG0[[#This Row],[KPx''i]]^2+EffortOutcomesAG0[[#This Row],[KPx''j]]^2+EffortOutcomesAG0[[#This Row],[KPx''k]]^2)/Ksmag/Scale</f>
        <v>-72.456883730947197</v>
      </c>
      <c r="P765" s="9">
        <f>SQRT(EffortOutcomesAG0[[#This Row],[Kpy''i]]^2+EffortOutcomesAG0[[#This Row],[KPy''j]]^2+EffortOutcomesAG0[[#This Row],[KPy''k]]^2)/KTmag/Scale</f>
        <v>17.37814719698277</v>
      </c>
      <c r="Q7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65" s="14">
        <v>44908</v>
      </c>
      <c r="U765" s="9" t="s">
        <v>76</v>
      </c>
      <c r="V765" t="s">
        <v>55</v>
      </c>
      <c r="W765" t="s">
        <v>60</v>
      </c>
      <c r="X765">
        <v>0</v>
      </c>
      <c r="Y765">
        <v>0</v>
      </c>
      <c r="Z765">
        <v>0</v>
      </c>
      <c r="AJ765">
        <v>764</v>
      </c>
      <c r="AK765">
        <f>SUBTOTAL(9,EffortOutcomesAG0[[#This Row],[Allocation]:[Iin]])</f>
        <v>0</v>
      </c>
      <c r="AL765" t="str">
        <f>EffortOutcomesAG0[[#This Row],[WARDS]]&amp;EffortOutcomesAG0[[#This Row],[Role]]&amp;EffortOutcomesAG0[[#This Row],[Shifts]]</f>
        <v>OtherCSENIGHT</v>
      </c>
    </row>
    <row r="766" spans="2:38" x14ac:dyDescent="0.25">
      <c r="B766" s="8">
        <f>IF(EffortOutcomesAG0[[#This Row],[Apn]]=0,10,LOG(EffortOutcomesAG0[[#This Row],[Apn]]))</f>
        <v>-4.6663650630174129E-2</v>
      </c>
      <c r="C766" s="8">
        <f>IF(EffortOutcomesAG0[[#This Row],[Ein]]=0,10,LOG(EffortOutcomesAG0[[#This Row],[Ein]]))</f>
        <v>4.6663650630174122E-2</v>
      </c>
      <c r="D766" s="8">
        <f>IF(EffortOutcomesAG0[[#This Row],[Iin]]=0,10,LOG(EffortOutcomesAG0[[#This Row],[Iin]]))</f>
        <v>0</v>
      </c>
      <c r="E766" s="8">
        <f>Kx-EffortOutcomesAG0[[#This Row],[Xp]]</f>
        <v>4.6663650630174129E-2</v>
      </c>
      <c r="F766" s="8">
        <f>Ky-EffortOutcomesAG0[[#This Row],[Yp]]</f>
        <v>-1.0466636506301741</v>
      </c>
      <c r="G766" s="8">
        <f>Kz-EffortOutcomesAG0[[#This Row],[Zp]]</f>
        <v>1</v>
      </c>
      <c r="H766" s="8">
        <f>EffortOutcomesAG0[[#This Row],[Kpy]]*KSc-EffortOutcomesAG0[[#This Row],[KPz]]*KSb</f>
        <v>4.6663650630174081E-2</v>
      </c>
      <c r="I766" s="8">
        <f>-1*(EffortOutcomesAG0[[#This Row],[KPx]]*KSc-EffortOutcomesAG0[[#This Row],[KPz]]*KSa)</f>
        <v>4.6663650630174129E-2</v>
      </c>
      <c r="J766" s="8">
        <f>(EffortOutcomesAG0[[#This Row],[KPx]]*$C$2-EffortOutcomesAG0[[#This Row],[Kpy]]*KSa)</f>
        <v>0.46663650630174131</v>
      </c>
      <c r="K766" s="8">
        <f>EffortOutcomesAG0[[#This Row],[Kpy]]*KTc-EffortOutcomesAG0[[#This Row],[KPz]]*KTb</f>
        <v>2.0466636506301743</v>
      </c>
      <c r="L766" s="8">
        <f>-1*(EffortOutcomesAG0[[#This Row],[KPx]]*KTc-EffortOutcomesAG0[[#This Row],[KPz]]*KTa)</f>
        <v>2.0466636506301743</v>
      </c>
      <c r="M766" s="8">
        <f>(EffortOutcomesAG0[[#This Row],[KPx]]*KTb-EffortOutcomesAG0[[#This Row],[Kpy]]*KTa)</f>
        <v>2.0466636506301739</v>
      </c>
      <c r="N766" s="8">
        <f>-EffortOutcomesAG0[[#This Row],[Xp]]*a+EffortOutcomesAG0[[#This Row],[Yp]]*b+EffortOutcomesAG0[[#This Row],[Zp]]*c_</f>
        <v>9.3327301260348244E-2</v>
      </c>
      <c r="O766">
        <f>-IF(EffortOutcomesAG0[[#This Row],[Column2]]&gt;0,1,-1)*SQRT(EffortOutcomesAG0[[#This Row],[KPx''i]]^2+EffortOutcomesAG0[[#This Row],[KPx''j]]^2+EffortOutcomesAG0[[#This Row],[KPx''k]]^2)/Ksmag/Scale</f>
        <v>-0.333245121189917</v>
      </c>
      <c r="P766" s="9">
        <f>SQRT(EffortOutcomesAG0[[#This Row],[Kpy''i]]^2+EffortOutcomesAG0[[#This Row],[KPy''j]]^2+EffortOutcomesAG0[[#This Row],[KPy''k]]^2)/KTmag/Scale</f>
        <v>1.4472097461686111</v>
      </c>
      <c r="Q7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6" s="14">
        <v>44909</v>
      </c>
      <c r="U766" s="9" t="s">
        <v>58</v>
      </c>
      <c r="V766" t="s">
        <v>55</v>
      </c>
      <c r="W766" t="s">
        <v>60</v>
      </c>
      <c r="X766">
        <v>2.0625</v>
      </c>
      <c r="Y766">
        <v>2.0625</v>
      </c>
      <c r="Z766">
        <v>1.8523809523809529</v>
      </c>
      <c r="AA766">
        <v>0.89812409812409832</v>
      </c>
      <c r="AB766">
        <v>1.3471861471861473</v>
      </c>
      <c r="AC766">
        <v>1</v>
      </c>
      <c r="AD766">
        <v>0.74228791773778913</v>
      </c>
      <c r="AE766">
        <v>1.1134318766066835</v>
      </c>
      <c r="AF766">
        <v>1.1134318766066835</v>
      </c>
      <c r="AG766">
        <v>0.89812409812409821</v>
      </c>
      <c r="AH766">
        <v>1.3471861471861473</v>
      </c>
      <c r="AI766">
        <v>1</v>
      </c>
      <c r="AJ766">
        <v>765</v>
      </c>
      <c r="AK766">
        <f>SUBTOTAL(9,EffortOutcomesAG0[[#This Row],[Allocation]:[Iin]])</f>
        <v>15.437153113952599</v>
      </c>
      <c r="AL766" t="str">
        <f>EffortOutcomesAG0[[#This Row],[WARDS]]&amp;EffortOutcomesAG0[[#This Row],[Role]]&amp;EffortOutcomesAG0[[#This Row],[Shifts]]</f>
        <v>WARACSENIGHT</v>
      </c>
    </row>
    <row r="767" spans="2:38" x14ac:dyDescent="0.25">
      <c r="B767" s="8">
        <f>IF(EffortOutcomesAG0[[#This Row],[Apn]]=0,10,LOG(EffortOutcomesAG0[[#This Row],[Apn]]))</f>
        <v>-8.4452211519573953E-2</v>
      </c>
      <c r="C767" s="8">
        <f>IF(EffortOutcomesAG0[[#This Row],[Ein]]=0,10,LOG(EffortOutcomesAG0[[#This Row],[Ein]]))</f>
        <v>8.4452211519573925E-2</v>
      </c>
      <c r="D767" s="8">
        <f>IF(EffortOutcomesAG0[[#This Row],[Iin]]=0,10,LOG(EffortOutcomesAG0[[#This Row],[Iin]]))</f>
        <v>0</v>
      </c>
      <c r="E767" s="8">
        <f>Kx-EffortOutcomesAG0[[#This Row],[Xp]]</f>
        <v>8.4452211519573953E-2</v>
      </c>
      <c r="F767" s="8">
        <f>Ky-EffortOutcomesAG0[[#This Row],[Yp]]</f>
        <v>-1.0844522115195738</v>
      </c>
      <c r="G767" s="8">
        <f>Kz-EffortOutcomesAG0[[#This Row],[Zp]]</f>
        <v>1</v>
      </c>
      <c r="H767" s="8">
        <f>EffortOutcomesAG0[[#This Row],[Kpy]]*KSc-EffortOutcomesAG0[[#This Row],[KPz]]*KSb</f>
        <v>8.4452211519573828E-2</v>
      </c>
      <c r="I767" s="8">
        <f>-1*(EffortOutcomesAG0[[#This Row],[KPx]]*KSc-EffortOutcomesAG0[[#This Row],[KPz]]*KSa)</f>
        <v>8.4452211519573953E-2</v>
      </c>
      <c r="J767" s="8">
        <f>(EffortOutcomesAG0[[#This Row],[KPx]]*$C$2-EffortOutcomesAG0[[#This Row],[Kpy]]*KSa)</f>
        <v>0.8445221151957395</v>
      </c>
      <c r="K767" s="8">
        <f>EffortOutcomesAG0[[#This Row],[Kpy]]*KTc-EffortOutcomesAG0[[#This Row],[KPz]]*KTb</f>
        <v>2.084452211519574</v>
      </c>
      <c r="L767" s="8">
        <f>-1*(EffortOutcomesAG0[[#This Row],[KPx]]*KTc-EffortOutcomesAG0[[#This Row],[KPz]]*KTa)</f>
        <v>2.084452211519574</v>
      </c>
      <c r="M767" s="8">
        <f>(EffortOutcomesAG0[[#This Row],[KPx]]*KTb-EffortOutcomesAG0[[#This Row],[Kpy]]*KTa)</f>
        <v>2.0844522115195736</v>
      </c>
      <c r="N767" s="8">
        <f>-EffortOutcomesAG0[[#This Row],[Xp]]*a+EffortOutcomesAG0[[#This Row],[Yp]]*b+EffortOutcomesAG0[[#This Row],[Zp]]*c_</f>
        <v>0.16890442303914785</v>
      </c>
      <c r="O767">
        <f>-IF(EffortOutcomesAG0[[#This Row],[Column2]]&gt;0,1,-1)*SQRT(EffortOutcomesAG0[[#This Row],[KPx''i]]^2+EffortOutcomesAG0[[#This Row],[KPx''j]]^2+EffortOutcomesAG0[[#This Row],[KPx''k]]^2)/Ksmag/Scale</f>
        <v>-0.60310942419919922</v>
      </c>
      <c r="P767" s="9">
        <f>SQRT(EffortOutcomesAG0[[#This Row],[Kpy''i]]^2+EffortOutcomesAG0[[#This Row],[KPy''j]]^2+EffortOutcomesAG0[[#This Row],[KPy''k]]^2)/KTmag/Scale</f>
        <v>1.4739302938247865</v>
      </c>
      <c r="Q7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67" s="14">
        <v>44909</v>
      </c>
      <c r="U767" s="9" t="s">
        <v>54</v>
      </c>
      <c r="V767" t="s">
        <v>55</v>
      </c>
      <c r="W767" t="s">
        <v>60</v>
      </c>
      <c r="X767">
        <v>1.125</v>
      </c>
      <c r="Y767">
        <v>1.125</v>
      </c>
      <c r="Z767">
        <v>0.92619047619047634</v>
      </c>
      <c r="AA767">
        <v>0.82328042328042339</v>
      </c>
      <c r="AB767">
        <v>1.234920634920635</v>
      </c>
      <c r="AC767">
        <v>1</v>
      </c>
      <c r="AD767">
        <v>0.80976863753213357</v>
      </c>
      <c r="AE767">
        <v>1.2146529562982002</v>
      </c>
      <c r="AF767">
        <v>1.2146529562982002</v>
      </c>
      <c r="AG767">
        <v>0.82328042328042339</v>
      </c>
      <c r="AH767">
        <v>1.234920634920635</v>
      </c>
      <c r="AI767">
        <v>1</v>
      </c>
      <c r="AJ767">
        <v>766</v>
      </c>
      <c r="AK767">
        <f>SUBTOTAL(9,EffortOutcomesAG0[[#This Row],[Allocation]:[Iin]])</f>
        <v>12.531667142721126</v>
      </c>
      <c r="AL767" t="str">
        <f>EffortOutcomesAG0[[#This Row],[WARDS]]&amp;EffortOutcomesAG0[[#This Row],[Role]]&amp;EffortOutcomesAG0[[#This Row],[Shifts]]</f>
        <v>BANKCSENIGHT</v>
      </c>
    </row>
    <row r="768" spans="2:38" x14ac:dyDescent="0.25">
      <c r="B768" s="8">
        <f>IF(EffortOutcomesAG0[[#This Row],[Apn]]=0,10,LOG(EffortOutcomesAG0[[#This Row],[Apn]]))</f>
        <v>10</v>
      </c>
      <c r="C768" s="8">
        <f>IF(EffortOutcomesAG0[[#This Row],[Ein]]=0,10,LOG(EffortOutcomesAG0[[#This Row],[Ein]]))</f>
        <v>10</v>
      </c>
      <c r="D768" s="8">
        <f>IF(EffortOutcomesAG0[[#This Row],[Iin]]=0,10,LOG(EffortOutcomesAG0[[#This Row],[Iin]]))</f>
        <v>10</v>
      </c>
      <c r="E768" s="8">
        <f>Kx-EffortOutcomesAG0[[#This Row],[Xp]]</f>
        <v>-10</v>
      </c>
      <c r="F768" s="8">
        <f>Ky-EffortOutcomesAG0[[#This Row],[Yp]]</f>
        <v>-11</v>
      </c>
      <c r="G768" s="8">
        <f>Kz-EffortOutcomesAG0[[#This Row],[Zp]]</f>
        <v>-9</v>
      </c>
      <c r="H768" s="8">
        <f>EffortOutcomesAG0[[#This Row],[Kpy]]*KSc-EffortOutcomesAG0[[#This Row],[KPz]]*KSb</f>
        <v>20</v>
      </c>
      <c r="I768" s="8">
        <f>-1*(EffortOutcomesAG0[[#This Row],[KPx]]*KSc-EffortOutcomesAG0[[#This Row],[KPz]]*KSa)</f>
        <v>-10</v>
      </c>
      <c r="J768" s="8">
        <f>(EffortOutcomesAG0[[#This Row],[KPx]]*$C$2-EffortOutcomesAG0[[#This Row],[Kpy]]*KSa)</f>
        <v>-100</v>
      </c>
      <c r="K768" s="8">
        <f>EffortOutcomesAG0[[#This Row],[Kpy]]*KTc-EffortOutcomesAG0[[#This Row],[KPz]]*KTb</f>
        <v>2</v>
      </c>
      <c r="L768" s="8">
        <f>-1*(EffortOutcomesAG0[[#This Row],[KPx]]*KTc-EffortOutcomesAG0[[#This Row],[KPz]]*KTa)</f>
        <v>-28</v>
      </c>
      <c r="M768" s="8">
        <f>(EffortOutcomesAG0[[#This Row],[KPx]]*KTb-EffortOutcomesAG0[[#This Row],[Kpy]]*KTa)</f>
        <v>32</v>
      </c>
      <c r="N768" s="8">
        <f>-EffortOutcomesAG0[[#This Row],[Xp]]*a+EffortOutcomesAG0[[#This Row],[Yp]]*b+EffortOutcomesAG0[[#This Row],[Zp]]*c_</f>
        <v>40</v>
      </c>
      <c r="O768">
        <f>-IF(EffortOutcomesAG0[[#This Row],[Column2]]&gt;0,1,-1)*SQRT(EffortOutcomesAG0[[#This Row],[KPx''i]]^2+EffortOutcomesAG0[[#This Row],[KPx''j]]^2+EffortOutcomesAG0[[#This Row],[KPx''k]]^2)/Ksmag/Scale</f>
        <v>-72.456883730947197</v>
      </c>
      <c r="P768" s="9">
        <f>SQRT(EffortOutcomesAG0[[#This Row],[Kpy''i]]^2+EffortOutcomesAG0[[#This Row],[KPy''j]]^2+EffortOutcomesAG0[[#This Row],[KPy''k]]^2)/KTmag/Scale</f>
        <v>17.37814719698277</v>
      </c>
      <c r="Q7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68" s="14">
        <v>44909</v>
      </c>
      <c r="U768" s="9" t="s">
        <v>76</v>
      </c>
      <c r="V768" t="s">
        <v>55</v>
      </c>
      <c r="W768" t="s">
        <v>60</v>
      </c>
      <c r="X768">
        <v>0</v>
      </c>
      <c r="Y768">
        <v>0</v>
      </c>
      <c r="Z768">
        <v>0</v>
      </c>
      <c r="AJ768">
        <v>767</v>
      </c>
      <c r="AK768">
        <f>SUBTOTAL(9,EffortOutcomesAG0[[#This Row],[Allocation]:[Iin]])</f>
        <v>0</v>
      </c>
      <c r="AL768" t="str">
        <f>EffortOutcomesAG0[[#This Row],[WARDS]]&amp;EffortOutcomesAG0[[#This Row],[Role]]&amp;EffortOutcomesAG0[[#This Row],[Shifts]]</f>
        <v>OtherCSENIGHT</v>
      </c>
    </row>
    <row r="769" spans="2:38" x14ac:dyDescent="0.25">
      <c r="B769" s="8">
        <f>IF(EffortOutcomesAG0[[#This Row],[Apn]]=0,10,LOG(EffortOutcomesAG0[[#This Row],[Apn]]))</f>
        <v>-4.6663650630174129E-2</v>
      </c>
      <c r="C769" s="8">
        <f>IF(EffortOutcomesAG0[[#This Row],[Ein]]=0,10,LOG(EffortOutcomesAG0[[#This Row],[Ein]]))</f>
        <v>4.6663650630174122E-2</v>
      </c>
      <c r="D769" s="8">
        <f>IF(EffortOutcomesAG0[[#This Row],[Iin]]=0,10,LOG(EffortOutcomesAG0[[#This Row],[Iin]]))</f>
        <v>0</v>
      </c>
      <c r="E769" s="8">
        <f>Kx-EffortOutcomesAG0[[#This Row],[Xp]]</f>
        <v>4.6663650630174129E-2</v>
      </c>
      <c r="F769" s="8">
        <f>Ky-EffortOutcomesAG0[[#This Row],[Yp]]</f>
        <v>-1.0466636506301741</v>
      </c>
      <c r="G769" s="8">
        <f>Kz-EffortOutcomesAG0[[#This Row],[Zp]]</f>
        <v>1</v>
      </c>
      <c r="H769" s="8">
        <f>EffortOutcomesAG0[[#This Row],[Kpy]]*KSc-EffortOutcomesAG0[[#This Row],[KPz]]*KSb</f>
        <v>4.6663650630174081E-2</v>
      </c>
      <c r="I769" s="8">
        <f>-1*(EffortOutcomesAG0[[#This Row],[KPx]]*KSc-EffortOutcomesAG0[[#This Row],[KPz]]*KSa)</f>
        <v>4.6663650630174129E-2</v>
      </c>
      <c r="J769" s="8">
        <f>(EffortOutcomesAG0[[#This Row],[KPx]]*$C$2-EffortOutcomesAG0[[#This Row],[Kpy]]*KSa)</f>
        <v>0.46663650630174131</v>
      </c>
      <c r="K769" s="8">
        <f>EffortOutcomesAG0[[#This Row],[Kpy]]*KTc-EffortOutcomesAG0[[#This Row],[KPz]]*KTb</f>
        <v>2.0466636506301743</v>
      </c>
      <c r="L769" s="8">
        <f>-1*(EffortOutcomesAG0[[#This Row],[KPx]]*KTc-EffortOutcomesAG0[[#This Row],[KPz]]*KTa)</f>
        <v>2.0466636506301743</v>
      </c>
      <c r="M769" s="8">
        <f>(EffortOutcomesAG0[[#This Row],[KPx]]*KTb-EffortOutcomesAG0[[#This Row],[Kpy]]*KTa)</f>
        <v>2.0466636506301739</v>
      </c>
      <c r="N769" s="8">
        <f>-EffortOutcomesAG0[[#This Row],[Xp]]*a+EffortOutcomesAG0[[#This Row],[Yp]]*b+EffortOutcomesAG0[[#This Row],[Zp]]*c_</f>
        <v>9.3327301260348244E-2</v>
      </c>
      <c r="O769">
        <f>-IF(EffortOutcomesAG0[[#This Row],[Column2]]&gt;0,1,-1)*SQRT(EffortOutcomesAG0[[#This Row],[KPx''i]]^2+EffortOutcomesAG0[[#This Row],[KPx''j]]^2+EffortOutcomesAG0[[#This Row],[KPx''k]]^2)/Ksmag/Scale</f>
        <v>-0.333245121189917</v>
      </c>
      <c r="P769" s="9">
        <f>SQRT(EffortOutcomesAG0[[#This Row],[Kpy''i]]^2+EffortOutcomesAG0[[#This Row],[KPy''j]]^2+EffortOutcomesAG0[[#This Row],[KPy''k]]^2)/KTmag/Scale</f>
        <v>1.4472097461686111</v>
      </c>
      <c r="Q7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9" s="14">
        <v>44909</v>
      </c>
      <c r="U769" s="9" t="s">
        <v>57</v>
      </c>
      <c r="V769" t="s">
        <v>55</v>
      </c>
      <c r="W769" t="s">
        <v>60</v>
      </c>
      <c r="X769">
        <v>2.0625</v>
      </c>
      <c r="Y769">
        <v>2.0625</v>
      </c>
      <c r="Z769">
        <v>1.8523809523809529</v>
      </c>
      <c r="AA769">
        <v>0.89812409812409832</v>
      </c>
      <c r="AB769">
        <v>1.3471861471861473</v>
      </c>
      <c r="AC769">
        <v>1</v>
      </c>
      <c r="AD769">
        <v>0.74228791773778913</v>
      </c>
      <c r="AE769">
        <v>1.1134318766066835</v>
      </c>
      <c r="AF769">
        <v>1.1134318766066835</v>
      </c>
      <c r="AG769">
        <v>0.89812409812409821</v>
      </c>
      <c r="AH769">
        <v>1.3471861471861473</v>
      </c>
      <c r="AI769">
        <v>1</v>
      </c>
      <c r="AJ769">
        <v>768</v>
      </c>
      <c r="AK769">
        <f>SUBTOTAL(9,EffortOutcomesAG0[[#This Row],[Allocation]:[Iin]])</f>
        <v>15.437153113952599</v>
      </c>
      <c r="AL769" t="str">
        <f>EffortOutcomesAG0[[#This Row],[WARDS]]&amp;EffortOutcomesAG0[[#This Row],[Role]]&amp;EffortOutcomesAG0[[#This Row],[Shifts]]</f>
        <v>WATTCSENIGHT</v>
      </c>
    </row>
    <row r="770" spans="2:38" x14ac:dyDescent="0.25">
      <c r="B770" s="8">
        <f>IF(EffortOutcomesAG0[[#This Row],[Apn]]=0,10,LOG(EffortOutcomesAG0[[#This Row],[Apn]]))</f>
        <v>1.5633089047441189E-2</v>
      </c>
      <c r="C770" s="8">
        <f>IF(EffortOutcomesAG0[[#This Row],[Ein]]=0,10,LOG(EffortOutcomesAG0[[#This Row],[Ein]]))</f>
        <v>-0.27887452382202266</v>
      </c>
      <c r="D770" s="8">
        <f>IF(EffortOutcomesAG0[[#This Row],[Iin]]=0,10,LOG(EffortOutcomesAG0[[#This Row],[Iin]]))</f>
        <v>0.2632414347745814</v>
      </c>
      <c r="E770" s="8">
        <f>Kx-EffortOutcomesAG0[[#This Row],[Xp]]</f>
        <v>-1.5633089047441189E-2</v>
      </c>
      <c r="F770" s="8">
        <f>Ky-EffortOutcomesAG0[[#This Row],[Yp]]</f>
        <v>-0.72112547617797729</v>
      </c>
      <c r="G770" s="8">
        <f>Kz-EffortOutcomesAG0[[#This Row],[Zp]]</f>
        <v>0.7367585652254186</v>
      </c>
      <c r="H770" s="8">
        <f>EffortOutcomesAG0[[#This Row],[Kpy]]*KSc-EffortOutcomesAG0[[#This Row],[KPz]]*KSb</f>
        <v>-1.5633089047441318E-2</v>
      </c>
      <c r="I770" s="8">
        <f>-1*(EffortOutcomesAG0[[#This Row],[KPx]]*KSc-EffortOutcomesAG0[[#This Row],[KPz]]*KSa)</f>
        <v>-1.5633089047441189E-2</v>
      </c>
      <c r="J770" s="8">
        <f>(EffortOutcomesAG0[[#This Row],[KPx]]*$C$2-EffortOutcomesAG0[[#This Row],[Kpy]]*KSa)</f>
        <v>-0.1563308904744119</v>
      </c>
      <c r="K770" s="8">
        <f>EffortOutcomesAG0[[#This Row],[Kpy]]*KTc-EffortOutcomesAG0[[#This Row],[KPz]]*KTb</f>
        <v>1.4578840414033958</v>
      </c>
      <c r="L770" s="8">
        <f>-1*(EffortOutcomesAG0[[#This Row],[KPx]]*KTc-EffortOutcomesAG0[[#This Row],[KPz]]*KTa)</f>
        <v>1.457884041403396</v>
      </c>
      <c r="M770" s="8">
        <f>(EffortOutcomesAG0[[#This Row],[KPx]]*KTb-EffortOutcomesAG0[[#This Row],[Kpy]]*KTa)</f>
        <v>1.4578840414033958</v>
      </c>
      <c r="N770" s="8">
        <f>-EffortOutcomesAG0[[#This Row],[Xp]]*a+EffortOutcomesAG0[[#This Row],[Yp]]*b+EffortOutcomesAG0[[#This Row],[Zp]]*c_</f>
        <v>-3.1266178094882524E-2</v>
      </c>
      <c r="O770">
        <f>-IF(EffortOutcomesAG0[[#This Row],[Column2]]&gt;0,1,-1)*SQRT(EffortOutcomesAG0[[#This Row],[KPx''i]]^2+EffortOutcomesAG0[[#This Row],[KPx''j]]^2+EffortOutcomesAG0[[#This Row],[KPx''k]]^2)/Ksmag/Scale</f>
        <v>0.11164258654933838</v>
      </c>
      <c r="P770" s="9">
        <f>SQRT(EffortOutcomesAG0[[#This Row],[Kpy''i]]^2+EffortOutcomesAG0[[#This Row],[KPy''j]]^2+EffortOutcomesAG0[[#This Row],[KPy''k]]^2)/KTmag/Scale</f>
        <v>1.0308796918599907</v>
      </c>
      <c r="Q7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7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770" s="14">
        <v>44910</v>
      </c>
      <c r="U770" s="9" t="s">
        <v>57</v>
      </c>
      <c r="V770" t="s">
        <v>55</v>
      </c>
      <c r="W770" t="s">
        <v>60</v>
      </c>
      <c r="X770">
        <v>1.125</v>
      </c>
      <c r="Y770">
        <v>2.0625</v>
      </c>
      <c r="Z770">
        <v>2.138095238095238</v>
      </c>
      <c r="AA770">
        <v>1.0366522366522366</v>
      </c>
      <c r="AB770">
        <v>1.5549783549783551</v>
      </c>
      <c r="AC770">
        <v>0.54545454545454541</v>
      </c>
      <c r="AD770">
        <v>0.64309576837416482</v>
      </c>
      <c r="AE770">
        <v>0.96464365256124729</v>
      </c>
      <c r="AF770">
        <v>0.52616926503340755</v>
      </c>
      <c r="AG770">
        <v>1.9005291005291003</v>
      </c>
      <c r="AH770">
        <v>2.8507936507936509</v>
      </c>
      <c r="AI770">
        <v>1.8333333333333333</v>
      </c>
      <c r="AJ770">
        <v>769</v>
      </c>
      <c r="AK770">
        <f>SUBTOTAL(9,EffortOutcomesAG0[[#This Row],[Allocation]:[Iin]])</f>
        <v>17.181245145805278</v>
      </c>
      <c r="AL770" t="str">
        <f>EffortOutcomesAG0[[#This Row],[WARDS]]&amp;EffortOutcomesAG0[[#This Row],[Role]]&amp;EffortOutcomesAG0[[#This Row],[Shifts]]</f>
        <v>WATTCSENIGHT</v>
      </c>
    </row>
    <row r="771" spans="2:38" x14ac:dyDescent="0.25">
      <c r="B771" s="8">
        <f>IF(EffortOutcomesAG0[[#This Row],[Apn]]=0,10,LOG(EffortOutcomesAG0[[#This Row],[Apn]]))</f>
        <v>-2.2155471841958582E-2</v>
      </c>
      <c r="C771" s="8">
        <f>IF(EffortOutcomesAG0[[#This Row],[Ein]]=0,10,LOG(EffortOutcomesAG0[[#This Row],[Ein]]))</f>
        <v>2.2155471841958561E-2</v>
      </c>
      <c r="D771" s="8">
        <f>IF(EffortOutcomesAG0[[#This Row],[Iin]]=0,10,LOG(EffortOutcomesAG0[[#This Row],[Iin]]))</f>
        <v>0</v>
      </c>
      <c r="E771" s="8">
        <f>Kx-EffortOutcomesAG0[[#This Row],[Xp]]</f>
        <v>2.2155471841958582E-2</v>
      </c>
      <c r="F771" s="8">
        <f>Ky-EffortOutcomesAG0[[#This Row],[Yp]]</f>
        <v>-1.0221554718419585</v>
      </c>
      <c r="G771" s="8">
        <f>Kz-EffortOutcomesAG0[[#This Row],[Zp]]</f>
        <v>1</v>
      </c>
      <c r="H771" s="8">
        <f>EffortOutcomesAG0[[#This Row],[Kpy]]*KSc-EffortOutcomesAG0[[#This Row],[KPz]]*KSb</f>
        <v>2.2155471841958541E-2</v>
      </c>
      <c r="I771" s="8">
        <f>-1*(EffortOutcomesAG0[[#This Row],[KPx]]*KSc-EffortOutcomesAG0[[#This Row],[KPz]]*KSa)</f>
        <v>2.2155471841958582E-2</v>
      </c>
      <c r="J771" s="8">
        <f>(EffortOutcomesAG0[[#This Row],[KPx]]*$C$2-EffortOutcomesAG0[[#This Row],[Kpy]]*KSa)</f>
        <v>0.22155471841958582</v>
      </c>
      <c r="K771" s="8">
        <f>EffortOutcomesAG0[[#This Row],[Kpy]]*KTc-EffortOutcomesAG0[[#This Row],[KPz]]*KTb</f>
        <v>2.0221554718419585</v>
      </c>
      <c r="L771" s="8">
        <f>-1*(EffortOutcomesAG0[[#This Row],[KPx]]*KTc-EffortOutcomesAG0[[#This Row],[KPz]]*KTa)</f>
        <v>2.0221554718419585</v>
      </c>
      <c r="M771" s="8">
        <f>(EffortOutcomesAG0[[#This Row],[KPx]]*KTb-EffortOutcomesAG0[[#This Row],[Kpy]]*KTa)</f>
        <v>2.0221554718419585</v>
      </c>
      <c r="N771" s="8">
        <f>-EffortOutcomesAG0[[#This Row],[Xp]]*a+EffortOutcomesAG0[[#This Row],[Yp]]*b+EffortOutcomesAG0[[#This Row],[Zp]]*c_</f>
        <v>4.4310943683917123E-2</v>
      </c>
      <c r="O771">
        <f>-IF(EffortOutcomesAG0[[#This Row],[Column2]]&gt;0,1,-1)*SQRT(EffortOutcomesAG0[[#This Row],[KPx''i]]^2+EffortOutcomesAG0[[#This Row],[KPx''j]]^2+EffortOutcomesAG0[[#This Row],[KPx''k]]^2)/Ksmag/Scale</f>
        <v>-0.15822171645994362</v>
      </c>
      <c r="P771" s="9">
        <f>SQRT(EffortOutcomesAG0[[#This Row],[Kpy''i]]^2+EffortOutcomesAG0[[#This Row],[KPy''j]]^2+EffortOutcomesAG0[[#This Row],[KPy''k]]^2)/KTmag/Scale</f>
        <v>1.4298798467529317</v>
      </c>
      <c r="Q7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7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771" s="14">
        <v>44910</v>
      </c>
      <c r="U771" s="9" t="s">
        <v>54</v>
      </c>
      <c r="V771" t="s">
        <v>55</v>
      </c>
      <c r="W771" t="s">
        <v>60</v>
      </c>
      <c r="X771">
        <v>1.125</v>
      </c>
      <c r="Y771">
        <v>1.125</v>
      </c>
      <c r="Z771">
        <v>1.069047619047619</v>
      </c>
      <c r="AA771">
        <v>0.95026455026455026</v>
      </c>
      <c r="AB771">
        <v>1.4253968253968254</v>
      </c>
      <c r="AC771">
        <v>1</v>
      </c>
      <c r="AD771">
        <v>0.7015590200445434</v>
      </c>
      <c r="AE771">
        <v>1.0523385300668151</v>
      </c>
      <c r="AF771">
        <v>1.0523385300668151</v>
      </c>
      <c r="AG771">
        <v>0.95026455026455026</v>
      </c>
      <c r="AH771">
        <v>1.4253968253968254</v>
      </c>
      <c r="AI771">
        <v>1</v>
      </c>
      <c r="AJ771">
        <v>770</v>
      </c>
      <c r="AK771">
        <f>SUBTOTAL(9,EffortOutcomesAG0[[#This Row],[Allocation]:[Iin]])</f>
        <v>12.876606450548547</v>
      </c>
      <c r="AL771" t="str">
        <f>EffortOutcomesAG0[[#This Row],[WARDS]]&amp;EffortOutcomesAG0[[#This Row],[Role]]&amp;EffortOutcomesAG0[[#This Row],[Shifts]]</f>
        <v>BANKCSENIGHT</v>
      </c>
    </row>
    <row r="772" spans="2:38" x14ac:dyDescent="0.25">
      <c r="B772" s="8">
        <f>IF(EffortOutcomesAG0[[#This Row],[Apn]]=0,10,LOG(EffortOutcomesAG0[[#This Row],[Apn]]))</f>
        <v>10</v>
      </c>
      <c r="C772" s="8">
        <f>IF(EffortOutcomesAG0[[#This Row],[Ein]]=0,10,LOG(EffortOutcomesAG0[[#This Row],[Ein]]))</f>
        <v>10</v>
      </c>
      <c r="D772" s="8">
        <f>IF(EffortOutcomesAG0[[#This Row],[Iin]]=0,10,LOG(EffortOutcomesAG0[[#This Row],[Iin]]))</f>
        <v>10</v>
      </c>
      <c r="E772" s="8">
        <f>Kx-EffortOutcomesAG0[[#This Row],[Xp]]</f>
        <v>-10</v>
      </c>
      <c r="F772" s="8">
        <f>Ky-EffortOutcomesAG0[[#This Row],[Yp]]</f>
        <v>-11</v>
      </c>
      <c r="G772" s="8">
        <f>Kz-EffortOutcomesAG0[[#This Row],[Zp]]</f>
        <v>-9</v>
      </c>
      <c r="H772" s="8">
        <f>EffortOutcomesAG0[[#This Row],[Kpy]]*KSc-EffortOutcomesAG0[[#This Row],[KPz]]*KSb</f>
        <v>20</v>
      </c>
      <c r="I772" s="8">
        <f>-1*(EffortOutcomesAG0[[#This Row],[KPx]]*KSc-EffortOutcomesAG0[[#This Row],[KPz]]*KSa)</f>
        <v>-10</v>
      </c>
      <c r="J772" s="8">
        <f>(EffortOutcomesAG0[[#This Row],[KPx]]*$C$2-EffortOutcomesAG0[[#This Row],[Kpy]]*KSa)</f>
        <v>-100</v>
      </c>
      <c r="K772" s="8">
        <f>EffortOutcomesAG0[[#This Row],[Kpy]]*KTc-EffortOutcomesAG0[[#This Row],[KPz]]*KTb</f>
        <v>2</v>
      </c>
      <c r="L772" s="8">
        <f>-1*(EffortOutcomesAG0[[#This Row],[KPx]]*KTc-EffortOutcomesAG0[[#This Row],[KPz]]*KTa)</f>
        <v>-28</v>
      </c>
      <c r="M772" s="8">
        <f>(EffortOutcomesAG0[[#This Row],[KPx]]*KTb-EffortOutcomesAG0[[#This Row],[Kpy]]*KTa)</f>
        <v>32</v>
      </c>
      <c r="N772" s="8">
        <f>-EffortOutcomesAG0[[#This Row],[Xp]]*a+EffortOutcomesAG0[[#This Row],[Yp]]*b+EffortOutcomesAG0[[#This Row],[Zp]]*c_</f>
        <v>40</v>
      </c>
      <c r="O772">
        <f>-IF(EffortOutcomesAG0[[#This Row],[Column2]]&gt;0,1,-1)*SQRT(EffortOutcomesAG0[[#This Row],[KPx''i]]^2+EffortOutcomesAG0[[#This Row],[KPx''j]]^2+EffortOutcomesAG0[[#This Row],[KPx''k]]^2)/Ksmag/Scale</f>
        <v>-72.456883730947197</v>
      </c>
      <c r="P772" s="9">
        <f>SQRT(EffortOutcomesAG0[[#This Row],[Kpy''i]]^2+EffortOutcomesAG0[[#This Row],[KPy''j]]^2+EffortOutcomesAG0[[#This Row],[KPy''k]]^2)/KTmag/Scale</f>
        <v>17.37814719698277</v>
      </c>
      <c r="Q7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72" s="14">
        <v>44910</v>
      </c>
      <c r="U772" s="9" t="s">
        <v>76</v>
      </c>
      <c r="V772" t="s">
        <v>55</v>
      </c>
      <c r="W772" t="s">
        <v>60</v>
      </c>
      <c r="X772">
        <v>0</v>
      </c>
      <c r="Y772">
        <v>0</v>
      </c>
      <c r="Z772">
        <v>0</v>
      </c>
      <c r="AJ772">
        <v>771</v>
      </c>
      <c r="AK772">
        <f>SUBTOTAL(9,EffortOutcomesAG0[[#This Row],[Allocation]:[Iin]])</f>
        <v>0</v>
      </c>
      <c r="AL772" t="str">
        <f>EffortOutcomesAG0[[#This Row],[WARDS]]&amp;EffortOutcomesAG0[[#This Row],[Role]]&amp;EffortOutcomesAG0[[#This Row],[Shifts]]</f>
        <v>OtherCSENIGHT</v>
      </c>
    </row>
    <row r="773" spans="2:38" x14ac:dyDescent="0.25">
      <c r="B773" s="8">
        <f>IF(EffortOutcomesAG0[[#This Row],[Apn]]=0,10,LOG(EffortOutcomesAG0[[#This Row],[Apn]]))</f>
        <v>1.5633089047441189E-2</v>
      </c>
      <c r="C773" s="8">
        <f>IF(EffortOutcomesAG0[[#This Row],[Ein]]=0,10,LOG(EffortOutcomesAG0[[#This Row],[Ein]]))</f>
        <v>-1.5633089047441175E-2</v>
      </c>
      <c r="D773" s="8">
        <f>IF(EffortOutcomesAG0[[#This Row],[Iin]]=0,10,LOG(EffortOutcomesAG0[[#This Row],[Iin]]))</f>
        <v>0</v>
      </c>
      <c r="E773" s="8">
        <f>Kx-EffortOutcomesAG0[[#This Row],[Xp]]</f>
        <v>-1.5633089047441189E-2</v>
      </c>
      <c r="F773" s="8">
        <f>Ky-EffortOutcomesAG0[[#This Row],[Yp]]</f>
        <v>-0.98436691095255879</v>
      </c>
      <c r="G773" s="8">
        <f>Kz-EffortOutcomesAG0[[#This Row],[Zp]]</f>
        <v>1</v>
      </c>
      <c r="H773" s="8">
        <f>EffortOutcomesAG0[[#This Row],[Kpy]]*KSc-EffortOutcomesAG0[[#This Row],[KPz]]*KSb</f>
        <v>-1.5633089047441207E-2</v>
      </c>
      <c r="I773" s="8">
        <f>-1*(EffortOutcomesAG0[[#This Row],[KPx]]*KSc-EffortOutcomesAG0[[#This Row],[KPz]]*KSa)</f>
        <v>-1.5633089047441189E-2</v>
      </c>
      <c r="J773" s="8">
        <f>(EffortOutcomesAG0[[#This Row],[KPx]]*$C$2-EffortOutcomesAG0[[#This Row],[Kpy]]*KSa)</f>
        <v>-0.1563308904744119</v>
      </c>
      <c r="K773" s="8">
        <f>EffortOutcomesAG0[[#This Row],[Kpy]]*KTc-EffortOutcomesAG0[[#This Row],[KPz]]*KTb</f>
        <v>1.9843669109525588</v>
      </c>
      <c r="L773" s="8">
        <f>-1*(EffortOutcomesAG0[[#This Row],[KPx]]*KTc-EffortOutcomesAG0[[#This Row],[KPz]]*KTa)</f>
        <v>1.9843669109525588</v>
      </c>
      <c r="M773" s="8">
        <f>(EffortOutcomesAG0[[#This Row],[KPx]]*KTb-EffortOutcomesAG0[[#This Row],[Kpy]]*KTa)</f>
        <v>1.9843669109525588</v>
      </c>
      <c r="N773" s="8">
        <f>-EffortOutcomesAG0[[#This Row],[Xp]]*a+EffortOutcomesAG0[[#This Row],[Yp]]*b+EffortOutcomesAG0[[#This Row],[Zp]]*c_</f>
        <v>-3.1266178094882351E-2</v>
      </c>
      <c r="O773">
        <f>-IF(EffortOutcomesAG0[[#This Row],[Column2]]&gt;0,1,-1)*SQRT(EffortOutcomesAG0[[#This Row],[KPx''i]]^2+EffortOutcomesAG0[[#This Row],[KPx''j]]^2+EffortOutcomesAG0[[#This Row],[KPx''k]]^2)/Ksmag/Scale</f>
        <v>0.11164258654933837</v>
      </c>
      <c r="P773" s="9">
        <f>SQRT(EffortOutcomesAG0[[#This Row],[Kpy''i]]^2+EffortOutcomesAG0[[#This Row],[KPy''j]]^2+EffortOutcomesAG0[[#This Row],[KPy''k]]^2)/KTmag/Scale</f>
        <v>1.4031592990967563</v>
      </c>
      <c r="Q7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73" s="14">
        <v>44910</v>
      </c>
      <c r="U773" s="9" t="s">
        <v>58</v>
      </c>
      <c r="V773" t="s">
        <v>55</v>
      </c>
      <c r="W773" t="s">
        <v>60</v>
      </c>
      <c r="X773">
        <v>2.0625</v>
      </c>
      <c r="Y773">
        <v>2.0625</v>
      </c>
      <c r="Z773">
        <v>2.138095238095238</v>
      </c>
      <c r="AA773">
        <v>1.0366522366522366</v>
      </c>
      <c r="AB773">
        <v>1.5549783549783551</v>
      </c>
      <c r="AC773">
        <v>1</v>
      </c>
      <c r="AD773">
        <v>0.64309576837416482</v>
      </c>
      <c r="AE773">
        <v>0.96464365256124729</v>
      </c>
      <c r="AF773">
        <v>0.96464365256124729</v>
      </c>
      <c r="AG773">
        <v>1.0366522366522366</v>
      </c>
      <c r="AH773">
        <v>1.5549783549783551</v>
      </c>
      <c r="AI773">
        <v>1</v>
      </c>
      <c r="AJ773">
        <v>772</v>
      </c>
      <c r="AK773">
        <f>SUBTOTAL(9,EffortOutcomesAG0[[#This Row],[Allocation]:[Iin]])</f>
        <v>16.018739494853079</v>
      </c>
      <c r="AL773" t="str">
        <f>EffortOutcomesAG0[[#This Row],[WARDS]]&amp;EffortOutcomesAG0[[#This Row],[Role]]&amp;EffortOutcomesAG0[[#This Row],[Shifts]]</f>
        <v>WARACSENIGHT</v>
      </c>
    </row>
    <row r="774" spans="2:38" x14ac:dyDescent="0.25">
      <c r="B774" s="8">
        <f>IF(EffortOutcomesAG0[[#This Row],[Apn]]=0,10,LOG(EffortOutcomesAG0[[#This Row],[Apn]]))</f>
        <v>-8.4452211519573953E-2</v>
      </c>
      <c r="C774" s="8">
        <f>IF(EffortOutcomesAG0[[#This Row],[Ein]]=0,10,LOG(EffortOutcomesAG0[[#This Row],[Ein]]))</f>
        <v>8.4452211519573925E-2</v>
      </c>
      <c r="D774" s="8">
        <f>IF(EffortOutcomesAG0[[#This Row],[Iin]]=0,10,LOG(EffortOutcomesAG0[[#This Row],[Iin]]))</f>
        <v>0</v>
      </c>
      <c r="E774" s="8">
        <f>Kx-EffortOutcomesAG0[[#This Row],[Xp]]</f>
        <v>8.4452211519573953E-2</v>
      </c>
      <c r="F774" s="8">
        <f>Ky-EffortOutcomesAG0[[#This Row],[Yp]]</f>
        <v>-1.0844522115195738</v>
      </c>
      <c r="G774" s="8">
        <f>Kz-EffortOutcomesAG0[[#This Row],[Zp]]</f>
        <v>1</v>
      </c>
      <c r="H774" s="8">
        <f>EffortOutcomesAG0[[#This Row],[Kpy]]*KSc-EffortOutcomesAG0[[#This Row],[KPz]]*KSb</f>
        <v>8.4452211519573828E-2</v>
      </c>
      <c r="I774" s="8">
        <f>-1*(EffortOutcomesAG0[[#This Row],[KPx]]*KSc-EffortOutcomesAG0[[#This Row],[KPz]]*KSa)</f>
        <v>8.4452211519573953E-2</v>
      </c>
      <c r="J774" s="8">
        <f>(EffortOutcomesAG0[[#This Row],[KPx]]*$C$2-EffortOutcomesAG0[[#This Row],[Kpy]]*KSa)</f>
        <v>0.8445221151957395</v>
      </c>
      <c r="K774" s="8">
        <f>EffortOutcomesAG0[[#This Row],[Kpy]]*KTc-EffortOutcomesAG0[[#This Row],[KPz]]*KTb</f>
        <v>2.084452211519574</v>
      </c>
      <c r="L774" s="8">
        <f>-1*(EffortOutcomesAG0[[#This Row],[KPx]]*KTc-EffortOutcomesAG0[[#This Row],[KPz]]*KTa)</f>
        <v>2.084452211519574</v>
      </c>
      <c r="M774" s="8">
        <f>(EffortOutcomesAG0[[#This Row],[KPx]]*KTb-EffortOutcomesAG0[[#This Row],[Kpy]]*KTa)</f>
        <v>2.0844522115195736</v>
      </c>
      <c r="N774" s="8">
        <f>-EffortOutcomesAG0[[#This Row],[Xp]]*a+EffortOutcomesAG0[[#This Row],[Yp]]*b+EffortOutcomesAG0[[#This Row],[Zp]]*c_</f>
        <v>0.16890442303914785</v>
      </c>
      <c r="O774">
        <f>-IF(EffortOutcomesAG0[[#This Row],[Column2]]&gt;0,1,-1)*SQRT(EffortOutcomesAG0[[#This Row],[KPx''i]]^2+EffortOutcomesAG0[[#This Row],[KPx''j]]^2+EffortOutcomesAG0[[#This Row],[KPx''k]]^2)/Ksmag/Scale</f>
        <v>-0.60310942419919922</v>
      </c>
      <c r="P774" s="9">
        <f>SQRT(EffortOutcomesAG0[[#This Row],[Kpy''i]]^2+EffortOutcomesAG0[[#This Row],[KPy''j]]^2+EffortOutcomesAG0[[#This Row],[KPy''k]]^2)/KTmag/Scale</f>
        <v>1.4739302938247865</v>
      </c>
      <c r="Q7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74" s="14">
        <v>44911</v>
      </c>
      <c r="U774" s="9" t="s">
        <v>54</v>
      </c>
      <c r="V774" t="s">
        <v>55</v>
      </c>
      <c r="W774" t="s">
        <v>60</v>
      </c>
      <c r="X774">
        <v>1.125</v>
      </c>
      <c r="Y774">
        <v>1.125</v>
      </c>
      <c r="Z774">
        <v>0.92619047619047634</v>
      </c>
      <c r="AA774">
        <v>0.82328042328042339</v>
      </c>
      <c r="AB774">
        <v>1.234920634920635</v>
      </c>
      <c r="AC774">
        <v>1</v>
      </c>
      <c r="AD774">
        <v>0.80976863753213357</v>
      </c>
      <c r="AE774">
        <v>1.2146529562982002</v>
      </c>
      <c r="AF774">
        <v>1.2146529562982002</v>
      </c>
      <c r="AG774">
        <v>0.82328042328042339</v>
      </c>
      <c r="AH774">
        <v>1.234920634920635</v>
      </c>
      <c r="AI774">
        <v>1</v>
      </c>
      <c r="AJ774">
        <v>773</v>
      </c>
      <c r="AK774">
        <f>SUBTOTAL(9,EffortOutcomesAG0[[#This Row],[Allocation]:[Iin]])</f>
        <v>12.531667142721126</v>
      </c>
      <c r="AL774" t="str">
        <f>EffortOutcomesAG0[[#This Row],[WARDS]]&amp;EffortOutcomesAG0[[#This Row],[Role]]&amp;EffortOutcomesAG0[[#This Row],[Shifts]]</f>
        <v>BANKCSENIGHT</v>
      </c>
    </row>
    <row r="775" spans="2:38" x14ac:dyDescent="0.25">
      <c r="B775" s="8">
        <f>IF(EffortOutcomesAG0[[#This Row],[Apn]]=0,10,LOG(EffortOutcomesAG0[[#This Row],[Apn]]))</f>
        <v>10</v>
      </c>
      <c r="C775" s="8">
        <f>IF(EffortOutcomesAG0[[#This Row],[Ein]]=0,10,LOG(EffortOutcomesAG0[[#This Row],[Ein]]))</f>
        <v>10</v>
      </c>
      <c r="D775" s="8">
        <f>IF(EffortOutcomesAG0[[#This Row],[Iin]]=0,10,LOG(EffortOutcomesAG0[[#This Row],[Iin]]))</f>
        <v>10</v>
      </c>
      <c r="E775" s="8">
        <f>Kx-EffortOutcomesAG0[[#This Row],[Xp]]</f>
        <v>-10</v>
      </c>
      <c r="F775" s="8">
        <f>Ky-EffortOutcomesAG0[[#This Row],[Yp]]</f>
        <v>-11</v>
      </c>
      <c r="G775" s="8">
        <f>Kz-EffortOutcomesAG0[[#This Row],[Zp]]</f>
        <v>-9</v>
      </c>
      <c r="H775" s="8">
        <f>EffortOutcomesAG0[[#This Row],[Kpy]]*KSc-EffortOutcomesAG0[[#This Row],[KPz]]*KSb</f>
        <v>20</v>
      </c>
      <c r="I775" s="8">
        <f>-1*(EffortOutcomesAG0[[#This Row],[KPx]]*KSc-EffortOutcomesAG0[[#This Row],[KPz]]*KSa)</f>
        <v>-10</v>
      </c>
      <c r="J775" s="8">
        <f>(EffortOutcomesAG0[[#This Row],[KPx]]*$C$2-EffortOutcomesAG0[[#This Row],[Kpy]]*KSa)</f>
        <v>-100</v>
      </c>
      <c r="K775" s="8">
        <f>EffortOutcomesAG0[[#This Row],[Kpy]]*KTc-EffortOutcomesAG0[[#This Row],[KPz]]*KTb</f>
        <v>2</v>
      </c>
      <c r="L775" s="8">
        <f>-1*(EffortOutcomesAG0[[#This Row],[KPx]]*KTc-EffortOutcomesAG0[[#This Row],[KPz]]*KTa)</f>
        <v>-28</v>
      </c>
      <c r="M775" s="8">
        <f>(EffortOutcomesAG0[[#This Row],[KPx]]*KTb-EffortOutcomesAG0[[#This Row],[Kpy]]*KTa)</f>
        <v>32</v>
      </c>
      <c r="N775" s="8">
        <f>-EffortOutcomesAG0[[#This Row],[Xp]]*a+EffortOutcomesAG0[[#This Row],[Yp]]*b+EffortOutcomesAG0[[#This Row],[Zp]]*c_</f>
        <v>40</v>
      </c>
      <c r="O775">
        <f>-IF(EffortOutcomesAG0[[#This Row],[Column2]]&gt;0,1,-1)*SQRT(EffortOutcomesAG0[[#This Row],[KPx''i]]^2+EffortOutcomesAG0[[#This Row],[KPx''j]]^2+EffortOutcomesAG0[[#This Row],[KPx''k]]^2)/Ksmag/Scale</f>
        <v>-72.456883730947197</v>
      </c>
      <c r="P775" s="9">
        <f>SQRT(EffortOutcomesAG0[[#This Row],[Kpy''i]]^2+EffortOutcomesAG0[[#This Row],[KPy''j]]^2+EffortOutcomesAG0[[#This Row],[KPy''k]]^2)/KTmag/Scale</f>
        <v>17.37814719698277</v>
      </c>
      <c r="Q7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75" s="14">
        <v>44911</v>
      </c>
      <c r="U775" s="9" t="s">
        <v>76</v>
      </c>
      <c r="V775" t="s">
        <v>55</v>
      </c>
      <c r="W775" t="s">
        <v>60</v>
      </c>
      <c r="X775">
        <v>0</v>
      </c>
      <c r="Y775">
        <v>0</v>
      </c>
      <c r="Z775">
        <v>0</v>
      </c>
      <c r="AJ775">
        <v>774</v>
      </c>
      <c r="AK775">
        <f>SUBTOTAL(9,EffortOutcomesAG0[[#This Row],[Allocation]:[Iin]])</f>
        <v>0</v>
      </c>
      <c r="AL775" t="str">
        <f>EffortOutcomesAG0[[#This Row],[WARDS]]&amp;EffortOutcomesAG0[[#This Row],[Role]]&amp;EffortOutcomesAG0[[#This Row],[Shifts]]</f>
        <v>OtherCSENIGHT</v>
      </c>
    </row>
    <row r="776" spans="2:38" x14ac:dyDescent="0.25">
      <c r="B776" s="8">
        <f>IF(EffortOutcomesAG0[[#This Row],[Apn]]=0,10,LOG(EffortOutcomesAG0[[#This Row],[Apn]]))</f>
        <v>-4.6663650630174129E-2</v>
      </c>
      <c r="C776" s="8">
        <f>IF(EffortOutcomesAG0[[#This Row],[Ein]]=0,10,LOG(EffortOutcomesAG0[[#This Row],[Ein]]))</f>
        <v>4.6663650630174122E-2</v>
      </c>
      <c r="D776" s="8">
        <f>IF(EffortOutcomesAG0[[#This Row],[Iin]]=0,10,LOG(EffortOutcomesAG0[[#This Row],[Iin]]))</f>
        <v>0</v>
      </c>
      <c r="E776" s="8">
        <f>Kx-EffortOutcomesAG0[[#This Row],[Xp]]</f>
        <v>4.6663650630174129E-2</v>
      </c>
      <c r="F776" s="8">
        <f>Ky-EffortOutcomesAG0[[#This Row],[Yp]]</f>
        <v>-1.0466636506301741</v>
      </c>
      <c r="G776" s="8">
        <f>Kz-EffortOutcomesAG0[[#This Row],[Zp]]</f>
        <v>1</v>
      </c>
      <c r="H776" s="8">
        <f>EffortOutcomesAG0[[#This Row],[Kpy]]*KSc-EffortOutcomesAG0[[#This Row],[KPz]]*KSb</f>
        <v>4.6663650630174081E-2</v>
      </c>
      <c r="I776" s="8">
        <f>-1*(EffortOutcomesAG0[[#This Row],[KPx]]*KSc-EffortOutcomesAG0[[#This Row],[KPz]]*KSa)</f>
        <v>4.6663650630174129E-2</v>
      </c>
      <c r="J776" s="8">
        <f>(EffortOutcomesAG0[[#This Row],[KPx]]*$C$2-EffortOutcomesAG0[[#This Row],[Kpy]]*KSa)</f>
        <v>0.46663650630174131</v>
      </c>
      <c r="K776" s="8">
        <f>EffortOutcomesAG0[[#This Row],[Kpy]]*KTc-EffortOutcomesAG0[[#This Row],[KPz]]*KTb</f>
        <v>2.0466636506301743</v>
      </c>
      <c r="L776" s="8">
        <f>-1*(EffortOutcomesAG0[[#This Row],[KPx]]*KTc-EffortOutcomesAG0[[#This Row],[KPz]]*KTa)</f>
        <v>2.0466636506301743</v>
      </c>
      <c r="M776" s="8">
        <f>(EffortOutcomesAG0[[#This Row],[KPx]]*KTb-EffortOutcomesAG0[[#This Row],[Kpy]]*KTa)</f>
        <v>2.0466636506301739</v>
      </c>
      <c r="N776" s="8">
        <f>-EffortOutcomesAG0[[#This Row],[Xp]]*a+EffortOutcomesAG0[[#This Row],[Yp]]*b+EffortOutcomesAG0[[#This Row],[Zp]]*c_</f>
        <v>9.3327301260348244E-2</v>
      </c>
      <c r="O776">
        <f>-IF(EffortOutcomesAG0[[#This Row],[Column2]]&gt;0,1,-1)*SQRT(EffortOutcomesAG0[[#This Row],[KPx''i]]^2+EffortOutcomesAG0[[#This Row],[KPx''j]]^2+EffortOutcomesAG0[[#This Row],[KPx''k]]^2)/Ksmag/Scale</f>
        <v>-0.333245121189917</v>
      </c>
      <c r="P776" s="9">
        <f>SQRT(EffortOutcomesAG0[[#This Row],[Kpy''i]]^2+EffortOutcomesAG0[[#This Row],[KPy''j]]^2+EffortOutcomesAG0[[#This Row],[KPy''k]]^2)/KTmag/Scale</f>
        <v>1.4472097461686111</v>
      </c>
      <c r="Q7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76" s="14">
        <v>44911</v>
      </c>
      <c r="U776" s="9" t="s">
        <v>57</v>
      </c>
      <c r="V776" t="s">
        <v>55</v>
      </c>
      <c r="W776" t="s">
        <v>60</v>
      </c>
      <c r="X776">
        <v>2.0625</v>
      </c>
      <c r="Y776">
        <v>2.0625</v>
      </c>
      <c r="Z776">
        <v>1.8523809523809529</v>
      </c>
      <c r="AA776">
        <v>0.89812409812409832</v>
      </c>
      <c r="AB776">
        <v>1.3471861471861473</v>
      </c>
      <c r="AC776">
        <v>1</v>
      </c>
      <c r="AD776">
        <v>0.74228791773778913</v>
      </c>
      <c r="AE776">
        <v>1.1134318766066835</v>
      </c>
      <c r="AF776">
        <v>1.1134318766066835</v>
      </c>
      <c r="AG776">
        <v>0.89812409812409821</v>
      </c>
      <c r="AH776">
        <v>1.3471861471861473</v>
      </c>
      <c r="AI776">
        <v>1</v>
      </c>
      <c r="AJ776">
        <v>775</v>
      </c>
      <c r="AK776">
        <f>SUBTOTAL(9,EffortOutcomesAG0[[#This Row],[Allocation]:[Iin]])</f>
        <v>15.437153113952599</v>
      </c>
      <c r="AL776" t="str">
        <f>EffortOutcomesAG0[[#This Row],[WARDS]]&amp;EffortOutcomesAG0[[#This Row],[Role]]&amp;EffortOutcomesAG0[[#This Row],[Shifts]]</f>
        <v>WATTCSENIGHT</v>
      </c>
    </row>
    <row r="777" spans="2:38" x14ac:dyDescent="0.25">
      <c r="B777" s="8">
        <f>IF(EffortOutcomesAG0[[#This Row],[Apn]]=0,10,LOG(EffortOutcomesAG0[[#This Row],[Apn]]))</f>
        <v>-4.6663650630174129E-2</v>
      </c>
      <c r="C777" s="8">
        <f>IF(EffortOutcomesAG0[[#This Row],[Ein]]=0,10,LOG(EffortOutcomesAG0[[#This Row],[Ein]]))</f>
        <v>4.6663650630174122E-2</v>
      </c>
      <c r="D777" s="8">
        <f>IF(EffortOutcomesAG0[[#This Row],[Iin]]=0,10,LOG(EffortOutcomesAG0[[#This Row],[Iin]]))</f>
        <v>0</v>
      </c>
      <c r="E777" s="8">
        <f>Kx-EffortOutcomesAG0[[#This Row],[Xp]]</f>
        <v>4.6663650630174129E-2</v>
      </c>
      <c r="F777" s="8">
        <f>Ky-EffortOutcomesAG0[[#This Row],[Yp]]</f>
        <v>-1.0466636506301741</v>
      </c>
      <c r="G777" s="8">
        <f>Kz-EffortOutcomesAG0[[#This Row],[Zp]]</f>
        <v>1</v>
      </c>
      <c r="H777" s="8">
        <f>EffortOutcomesAG0[[#This Row],[Kpy]]*KSc-EffortOutcomesAG0[[#This Row],[KPz]]*KSb</f>
        <v>4.6663650630174081E-2</v>
      </c>
      <c r="I777" s="8">
        <f>-1*(EffortOutcomesAG0[[#This Row],[KPx]]*KSc-EffortOutcomesAG0[[#This Row],[KPz]]*KSa)</f>
        <v>4.6663650630174129E-2</v>
      </c>
      <c r="J777" s="8">
        <f>(EffortOutcomesAG0[[#This Row],[KPx]]*$C$2-EffortOutcomesAG0[[#This Row],[Kpy]]*KSa)</f>
        <v>0.46663650630174131</v>
      </c>
      <c r="K777" s="8">
        <f>EffortOutcomesAG0[[#This Row],[Kpy]]*KTc-EffortOutcomesAG0[[#This Row],[KPz]]*KTb</f>
        <v>2.0466636506301743</v>
      </c>
      <c r="L777" s="8">
        <f>-1*(EffortOutcomesAG0[[#This Row],[KPx]]*KTc-EffortOutcomesAG0[[#This Row],[KPz]]*KTa)</f>
        <v>2.0466636506301743</v>
      </c>
      <c r="M777" s="8">
        <f>(EffortOutcomesAG0[[#This Row],[KPx]]*KTb-EffortOutcomesAG0[[#This Row],[Kpy]]*KTa)</f>
        <v>2.0466636506301739</v>
      </c>
      <c r="N777" s="8">
        <f>-EffortOutcomesAG0[[#This Row],[Xp]]*a+EffortOutcomesAG0[[#This Row],[Yp]]*b+EffortOutcomesAG0[[#This Row],[Zp]]*c_</f>
        <v>9.3327301260348244E-2</v>
      </c>
      <c r="O777">
        <f>-IF(EffortOutcomesAG0[[#This Row],[Column2]]&gt;0,1,-1)*SQRT(EffortOutcomesAG0[[#This Row],[KPx''i]]^2+EffortOutcomesAG0[[#This Row],[KPx''j]]^2+EffortOutcomesAG0[[#This Row],[KPx''k]]^2)/Ksmag/Scale</f>
        <v>-0.333245121189917</v>
      </c>
      <c r="P777" s="9">
        <f>SQRT(EffortOutcomesAG0[[#This Row],[Kpy''i]]^2+EffortOutcomesAG0[[#This Row],[KPy''j]]^2+EffortOutcomesAG0[[#This Row],[KPy''k]]^2)/KTmag/Scale</f>
        <v>1.4472097461686111</v>
      </c>
      <c r="Q7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77" s="14">
        <v>44911</v>
      </c>
      <c r="U777" s="9" t="s">
        <v>58</v>
      </c>
      <c r="V777" t="s">
        <v>55</v>
      </c>
      <c r="W777" t="s">
        <v>60</v>
      </c>
      <c r="X777">
        <v>2.0625</v>
      </c>
      <c r="Y777">
        <v>2.0625</v>
      </c>
      <c r="Z777">
        <v>1.8523809523809529</v>
      </c>
      <c r="AA777">
        <v>0.89812409812409832</v>
      </c>
      <c r="AB777">
        <v>1.3471861471861473</v>
      </c>
      <c r="AC777">
        <v>1</v>
      </c>
      <c r="AD777">
        <v>0.74228791773778913</v>
      </c>
      <c r="AE777">
        <v>1.1134318766066835</v>
      </c>
      <c r="AF777">
        <v>1.1134318766066835</v>
      </c>
      <c r="AG777">
        <v>0.89812409812409821</v>
      </c>
      <c r="AH777">
        <v>1.3471861471861473</v>
      </c>
      <c r="AI777">
        <v>1</v>
      </c>
      <c r="AJ777">
        <v>776</v>
      </c>
      <c r="AK777">
        <f>SUBTOTAL(9,EffortOutcomesAG0[[#This Row],[Allocation]:[Iin]])</f>
        <v>15.437153113952599</v>
      </c>
      <c r="AL777" t="str">
        <f>EffortOutcomesAG0[[#This Row],[WARDS]]&amp;EffortOutcomesAG0[[#This Row],[Role]]&amp;EffortOutcomesAG0[[#This Row],[Shifts]]</f>
        <v>WARACSENIGHT</v>
      </c>
    </row>
    <row r="778" spans="2:38" x14ac:dyDescent="0.25">
      <c r="B778" s="8">
        <f>IF(EffortOutcomesAG0[[#This Row],[Apn]]=0,10,LOG(EffortOutcomesAG0[[#This Row],[Apn]]))</f>
        <v>0.43987548371630458</v>
      </c>
      <c r="C778" s="8">
        <f>IF(EffortOutcomesAG0[[#This Row],[Ein]]=0,10,LOG(EffortOutcomesAG0[[#This Row],[Ein]]))</f>
        <v>-0.43987548371630458</v>
      </c>
      <c r="D778" s="8">
        <f>IF(EffortOutcomesAG0[[#This Row],[Iin]]=0,10,LOG(EffortOutcomesAG0[[#This Row],[Iin]]))</f>
        <v>0</v>
      </c>
      <c r="E778" s="8">
        <f>Kx-EffortOutcomesAG0[[#This Row],[Xp]]</f>
        <v>-0.43987548371630458</v>
      </c>
      <c r="F778" s="8">
        <f>Ky-EffortOutcomesAG0[[#This Row],[Yp]]</f>
        <v>-0.56012451628369542</v>
      </c>
      <c r="G778" s="8">
        <f>Kz-EffortOutcomesAG0[[#This Row],[Zp]]</f>
        <v>1</v>
      </c>
      <c r="H778" s="8">
        <f>EffortOutcomesAG0[[#This Row],[Kpy]]*KSc-EffortOutcomesAG0[[#This Row],[KPz]]*KSb</f>
        <v>-0.43987548371630458</v>
      </c>
      <c r="I778" s="8">
        <f>-1*(EffortOutcomesAG0[[#This Row],[KPx]]*KSc-EffortOutcomesAG0[[#This Row],[KPz]]*KSa)</f>
        <v>-0.43987548371630458</v>
      </c>
      <c r="J778" s="8">
        <f>(EffortOutcomesAG0[[#This Row],[KPx]]*$C$2-EffortOutcomesAG0[[#This Row],[Kpy]]*KSa)</f>
        <v>-4.3987548371630458</v>
      </c>
      <c r="K778" s="8">
        <f>EffortOutcomesAG0[[#This Row],[Kpy]]*KTc-EffortOutcomesAG0[[#This Row],[KPz]]*KTb</f>
        <v>1.5601245162836954</v>
      </c>
      <c r="L778" s="8">
        <f>-1*(EffortOutcomesAG0[[#This Row],[KPx]]*KTc-EffortOutcomesAG0[[#This Row],[KPz]]*KTa)</f>
        <v>1.5601245162836954</v>
      </c>
      <c r="M778" s="8">
        <f>(EffortOutcomesAG0[[#This Row],[KPx]]*KTb-EffortOutcomesAG0[[#This Row],[Kpy]]*KTa)</f>
        <v>1.5601245162836954</v>
      </c>
      <c r="N778" s="8">
        <f>-EffortOutcomesAG0[[#This Row],[Xp]]*a+EffortOutcomesAG0[[#This Row],[Yp]]*b+EffortOutcomesAG0[[#This Row],[Zp]]*c_</f>
        <v>-0.87975096743260917</v>
      </c>
      <c r="O778">
        <f>-IF(EffortOutcomesAG0[[#This Row],[Column2]]&gt;0,1,-1)*SQRT(EffortOutcomesAG0[[#This Row],[KPx''i]]^2+EffortOutcomesAG0[[#This Row],[KPx''j]]^2+EffortOutcomesAG0[[#This Row],[KPx''k]]^2)/Ksmag/Scale</f>
        <v>3.1413392844306545</v>
      </c>
      <c r="P778" s="9">
        <f>SQRT(EffortOutcomesAG0[[#This Row],[Kpy''i]]^2+EffortOutcomesAG0[[#This Row],[KPy''j]]^2+EffortOutcomesAG0[[#This Row],[KPy''k]]^2)/KTmag/Scale</f>
        <v>1.1031746249595835</v>
      </c>
      <c r="Q7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778" s="14">
        <v>44912</v>
      </c>
      <c r="U778" s="9" t="s">
        <v>54</v>
      </c>
      <c r="V778" t="s">
        <v>55</v>
      </c>
      <c r="W778" t="s">
        <v>60</v>
      </c>
      <c r="X778">
        <v>1.125</v>
      </c>
      <c r="Y778">
        <v>1.125</v>
      </c>
      <c r="Z778">
        <v>3.0976190476190482</v>
      </c>
      <c r="AA778">
        <v>2.753439153439154</v>
      </c>
      <c r="AB778">
        <v>4.1301587301587306</v>
      </c>
      <c r="AC778">
        <v>1</v>
      </c>
      <c r="AD778">
        <v>0.24212144504227512</v>
      </c>
      <c r="AE778">
        <v>0.36318216756341271</v>
      </c>
      <c r="AF778">
        <v>0.36318216756341271</v>
      </c>
      <c r="AG778">
        <v>2.753439153439154</v>
      </c>
      <c r="AH778">
        <v>4.1301587301587306</v>
      </c>
      <c r="AI778">
        <v>1</v>
      </c>
      <c r="AJ778">
        <v>777</v>
      </c>
      <c r="AK778">
        <f>SUBTOTAL(9,EffortOutcomesAG0[[#This Row],[Allocation]:[Iin]])</f>
        <v>22.083300594983914</v>
      </c>
      <c r="AL778" t="str">
        <f>EffortOutcomesAG0[[#This Row],[WARDS]]&amp;EffortOutcomesAG0[[#This Row],[Role]]&amp;EffortOutcomesAG0[[#This Row],[Shifts]]</f>
        <v>BANKCSENIGHT</v>
      </c>
    </row>
    <row r="779" spans="2:38" x14ac:dyDescent="0.25">
      <c r="B779" s="8">
        <f>IF(EffortOutcomesAG0[[#This Row],[Apn]]=0,10,LOG(EffortOutcomesAG0[[#This Row],[Apn]]))</f>
        <v>0.47766404460570433</v>
      </c>
      <c r="C779" s="8">
        <f>IF(EffortOutcomesAG0[[#This Row],[Ein]]=0,10,LOG(EffortOutcomesAG0[[#This Row],[Ein]]))</f>
        <v>-0.47766404460570433</v>
      </c>
      <c r="D779" s="8">
        <f>IF(EffortOutcomesAG0[[#This Row],[Iin]]=0,10,LOG(EffortOutcomesAG0[[#This Row],[Iin]]))</f>
        <v>0</v>
      </c>
      <c r="E779" s="8">
        <f>Kx-EffortOutcomesAG0[[#This Row],[Xp]]</f>
        <v>-0.47766404460570433</v>
      </c>
      <c r="F779" s="8">
        <f>Ky-EffortOutcomesAG0[[#This Row],[Yp]]</f>
        <v>-0.52233595539429567</v>
      </c>
      <c r="G779" s="8">
        <f>Kz-EffortOutcomesAG0[[#This Row],[Zp]]</f>
        <v>1</v>
      </c>
      <c r="H779" s="8">
        <f>EffortOutcomesAG0[[#This Row],[Kpy]]*KSc-EffortOutcomesAG0[[#This Row],[KPz]]*KSb</f>
        <v>-0.47766404460570433</v>
      </c>
      <c r="I779" s="8">
        <f>-1*(EffortOutcomesAG0[[#This Row],[KPx]]*KSc-EffortOutcomesAG0[[#This Row],[KPz]]*KSa)</f>
        <v>-0.47766404460570433</v>
      </c>
      <c r="J779" s="8">
        <f>(EffortOutcomesAG0[[#This Row],[KPx]]*$C$2-EffortOutcomesAG0[[#This Row],[Kpy]]*KSa)</f>
        <v>-4.7766404460570433</v>
      </c>
      <c r="K779" s="8">
        <f>EffortOutcomesAG0[[#This Row],[Kpy]]*KTc-EffortOutcomesAG0[[#This Row],[KPz]]*KTb</f>
        <v>1.5223359553942957</v>
      </c>
      <c r="L779" s="8">
        <f>-1*(EffortOutcomesAG0[[#This Row],[KPx]]*KTc-EffortOutcomesAG0[[#This Row],[KPz]]*KTa)</f>
        <v>1.5223359553942957</v>
      </c>
      <c r="M779" s="8">
        <f>(EffortOutcomesAG0[[#This Row],[KPx]]*KTb-EffortOutcomesAG0[[#This Row],[Kpy]]*KTa)</f>
        <v>1.5223359553942957</v>
      </c>
      <c r="N779" s="8">
        <f>-EffortOutcomesAG0[[#This Row],[Xp]]*a+EffortOutcomesAG0[[#This Row],[Yp]]*b+EffortOutcomesAG0[[#This Row],[Zp]]*c_</f>
        <v>-0.95532808921140866</v>
      </c>
      <c r="O779">
        <f>-IF(EffortOutcomesAG0[[#This Row],[Column2]]&gt;0,1,-1)*SQRT(EffortOutcomesAG0[[#This Row],[KPx''i]]^2+EffortOutcomesAG0[[#This Row],[KPx''j]]^2+EffortOutcomesAG0[[#This Row],[KPx''k]]^2)/Ksmag/Scale</f>
        <v>3.4112035874399362</v>
      </c>
      <c r="P779" s="9">
        <f>SQRT(EffortOutcomesAG0[[#This Row],[Kpy''i]]^2+EffortOutcomesAG0[[#This Row],[KPy''j]]^2+EffortOutcomesAG0[[#This Row],[KPy''k]]^2)/KTmag/Scale</f>
        <v>1.0764540773034081</v>
      </c>
      <c r="Q7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79" s="14">
        <v>44912</v>
      </c>
      <c r="U779" s="9" t="s">
        <v>57</v>
      </c>
      <c r="V779" t="s">
        <v>55</v>
      </c>
      <c r="W779" t="s">
        <v>60</v>
      </c>
      <c r="X779">
        <v>2.0625</v>
      </c>
      <c r="Y779">
        <v>2.0625</v>
      </c>
      <c r="Z779">
        <v>6.1952380952380963</v>
      </c>
      <c r="AA779">
        <v>3.0037518037518041</v>
      </c>
      <c r="AB779">
        <v>4.5056277056277061</v>
      </c>
      <c r="AC779">
        <v>1</v>
      </c>
      <c r="AD779">
        <v>0.22194465795541887</v>
      </c>
      <c r="AE779">
        <v>0.33291698693312832</v>
      </c>
      <c r="AF779">
        <v>0.33291698693312832</v>
      </c>
      <c r="AG779">
        <v>3.0037518037518041</v>
      </c>
      <c r="AH779">
        <v>4.5056277056277061</v>
      </c>
      <c r="AI779">
        <v>1</v>
      </c>
      <c r="AJ779">
        <v>778</v>
      </c>
      <c r="AK779">
        <f>SUBTOTAL(9,EffortOutcomesAG0[[#This Row],[Allocation]:[Iin]])</f>
        <v>28.226775745818792</v>
      </c>
      <c r="AL779" t="str">
        <f>EffortOutcomesAG0[[#This Row],[WARDS]]&amp;EffortOutcomesAG0[[#This Row],[Role]]&amp;EffortOutcomesAG0[[#This Row],[Shifts]]</f>
        <v>WATTCSENIGHT</v>
      </c>
    </row>
    <row r="780" spans="2:38" x14ac:dyDescent="0.25">
      <c r="B780" s="8">
        <f>IF(EffortOutcomesAG0[[#This Row],[Apn]]=0,10,LOG(EffortOutcomesAG0[[#This Row],[Apn]]))</f>
        <v>10</v>
      </c>
      <c r="C780" s="8">
        <f>IF(EffortOutcomesAG0[[#This Row],[Ein]]=0,10,LOG(EffortOutcomesAG0[[#This Row],[Ein]]))</f>
        <v>10</v>
      </c>
      <c r="D780" s="8">
        <f>IF(EffortOutcomesAG0[[#This Row],[Iin]]=0,10,LOG(EffortOutcomesAG0[[#This Row],[Iin]]))</f>
        <v>10</v>
      </c>
      <c r="E780" s="8">
        <f>Kx-EffortOutcomesAG0[[#This Row],[Xp]]</f>
        <v>-10</v>
      </c>
      <c r="F780" s="8">
        <f>Ky-EffortOutcomesAG0[[#This Row],[Yp]]</f>
        <v>-11</v>
      </c>
      <c r="G780" s="8">
        <f>Kz-EffortOutcomesAG0[[#This Row],[Zp]]</f>
        <v>-9</v>
      </c>
      <c r="H780" s="8">
        <f>EffortOutcomesAG0[[#This Row],[Kpy]]*KSc-EffortOutcomesAG0[[#This Row],[KPz]]*KSb</f>
        <v>20</v>
      </c>
      <c r="I780" s="8">
        <f>-1*(EffortOutcomesAG0[[#This Row],[KPx]]*KSc-EffortOutcomesAG0[[#This Row],[KPz]]*KSa)</f>
        <v>-10</v>
      </c>
      <c r="J780" s="8">
        <f>(EffortOutcomesAG0[[#This Row],[KPx]]*$C$2-EffortOutcomesAG0[[#This Row],[Kpy]]*KSa)</f>
        <v>-100</v>
      </c>
      <c r="K780" s="8">
        <f>EffortOutcomesAG0[[#This Row],[Kpy]]*KTc-EffortOutcomesAG0[[#This Row],[KPz]]*KTb</f>
        <v>2</v>
      </c>
      <c r="L780" s="8">
        <f>-1*(EffortOutcomesAG0[[#This Row],[KPx]]*KTc-EffortOutcomesAG0[[#This Row],[KPz]]*KTa)</f>
        <v>-28</v>
      </c>
      <c r="M780" s="8">
        <f>(EffortOutcomesAG0[[#This Row],[KPx]]*KTb-EffortOutcomesAG0[[#This Row],[Kpy]]*KTa)</f>
        <v>32</v>
      </c>
      <c r="N780" s="8">
        <f>-EffortOutcomesAG0[[#This Row],[Xp]]*a+EffortOutcomesAG0[[#This Row],[Yp]]*b+EffortOutcomesAG0[[#This Row],[Zp]]*c_</f>
        <v>40</v>
      </c>
      <c r="O780">
        <f>-IF(EffortOutcomesAG0[[#This Row],[Column2]]&gt;0,1,-1)*SQRT(EffortOutcomesAG0[[#This Row],[KPx''i]]^2+EffortOutcomesAG0[[#This Row],[KPx''j]]^2+EffortOutcomesAG0[[#This Row],[KPx''k]]^2)/Ksmag/Scale</f>
        <v>-72.456883730947197</v>
      </c>
      <c r="P780" s="9">
        <f>SQRT(EffortOutcomesAG0[[#This Row],[Kpy''i]]^2+EffortOutcomesAG0[[#This Row],[KPy''j]]^2+EffortOutcomesAG0[[#This Row],[KPy''k]]^2)/KTmag/Scale</f>
        <v>17.37814719698277</v>
      </c>
      <c r="Q7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0" s="14">
        <v>44912</v>
      </c>
      <c r="U780" s="9" t="s">
        <v>76</v>
      </c>
      <c r="V780" t="s">
        <v>55</v>
      </c>
      <c r="W780" t="s">
        <v>60</v>
      </c>
      <c r="X780">
        <v>0</v>
      </c>
      <c r="Y780">
        <v>0</v>
      </c>
      <c r="Z780">
        <v>0</v>
      </c>
      <c r="AJ780">
        <v>779</v>
      </c>
      <c r="AK780">
        <f>SUBTOTAL(9,EffortOutcomesAG0[[#This Row],[Allocation]:[Iin]])</f>
        <v>0</v>
      </c>
      <c r="AL780" t="str">
        <f>EffortOutcomesAG0[[#This Row],[WARDS]]&amp;EffortOutcomesAG0[[#This Row],[Role]]&amp;EffortOutcomesAG0[[#This Row],[Shifts]]</f>
        <v>OtherCSENIGHT</v>
      </c>
    </row>
    <row r="781" spans="2:38" x14ac:dyDescent="0.25">
      <c r="B781" s="8">
        <f>IF(EffortOutcomesAG0[[#This Row],[Apn]]=0,10,LOG(EffortOutcomesAG0[[#This Row],[Apn]]))</f>
        <v>0.47766404460570433</v>
      </c>
      <c r="C781" s="8">
        <f>IF(EffortOutcomesAG0[[#This Row],[Ein]]=0,10,LOG(EffortOutcomesAG0[[#This Row],[Ein]]))</f>
        <v>-0.47766404460570433</v>
      </c>
      <c r="D781" s="8">
        <f>IF(EffortOutcomesAG0[[#This Row],[Iin]]=0,10,LOG(EffortOutcomesAG0[[#This Row],[Iin]]))</f>
        <v>0</v>
      </c>
      <c r="E781" s="8">
        <f>Kx-EffortOutcomesAG0[[#This Row],[Xp]]</f>
        <v>-0.47766404460570433</v>
      </c>
      <c r="F781" s="8">
        <f>Ky-EffortOutcomesAG0[[#This Row],[Yp]]</f>
        <v>-0.52233595539429567</v>
      </c>
      <c r="G781" s="8">
        <f>Kz-EffortOutcomesAG0[[#This Row],[Zp]]</f>
        <v>1</v>
      </c>
      <c r="H781" s="8">
        <f>EffortOutcomesAG0[[#This Row],[Kpy]]*KSc-EffortOutcomesAG0[[#This Row],[KPz]]*KSb</f>
        <v>-0.47766404460570433</v>
      </c>
      <c r="I781" s="8">
        <f>-1*(EffortOutcomesAG0[[#This Row],[KPx]]*KSc-EffortOutcomesAG0[[#This Row],[KPz]]*KSa)</f>
        <v>-0.47766404460570433</v>
      </c>
      <c r="J781" s="8">
        <f>(EffortOutcomesAG0[[#This Row],[KPx]]*$C$2-EffortOutcomesAG0[[#This Row],[Kpy]]*KSa)</f>
        <v>-4.7766404460570433</v>
      </c>
      <c r="K781" s="8">
        <f>EffortOutcomesAG0[[#This Row],[Kpy]]*KTc-EffortOutcomesAG0[[#This Row],[KPz]]*KTb</f>
        <v>1.5223359553942957</v>
      </c>
      <c r="L781" s="8">
        <f>-1*(EffortOutcomesAG0[[#This Row],[KPx]]*KTc-EffortOutcomesAG0[[#This Row],[KPz]]*KTa)</f>
        <v>1.5223359553942957</v>
      </c>
      <c r="M781" s="8">
        <f>(EffortOutcomesAG0[[#This Row],[KPx]]*KTb-EffortOutcomesAG0[[#This Row],[Kpy]]*KTa)</f>
        <v>1.5223359553942957</v>
      </c>
      <c r="N781" s="8">
        <f>-EffortOutcomesAG0[[#This Row],[Xp]]*a+EffortOutcomesAG0[[#This Row],[Yp]]*b+EffortOutcomesAG0[[#This Row],[Zp]]*c_</f>
        <v>-0.95532808921140866</v>
      </c>
      <c r="O781">
        <f>-IF(EffortOutcomesAG0[[#This Row],[Column2]]&gt;0,1,-1)*SQRT(EffortOutcomesAG0[[#This Row],[KPx''i]]^2+EffortOutcomesAG0[[#This Row],[KPx''j]]^2+EffortOutcomesAG0[[#This Row],[KPx''k]]^2)/Ksmag/Scale</f>
        <v>3.4112035874399362</v>
      </c>
      <c r="P781" s="9">
        <f>SQRT(EffortOutcomesAG0[[#This Row],[Kpy''i]]^2+EffortOutcomesAG0[[#This Row],[KPy''j]]^2+EffortOutcomesAG0[[#This Row],[KPy''k]]^2)/KTmag/Scale</f>
        <v>1.0764540773034081</v>
      </c>
      <c r="Q7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81" s="14">
        <v>44912</v>
      </c>
      <c r="U781" s="9" t="s">
        <v>58</v>
      </c>
      <c r="V781" t="s">
        <v>55</v>
      </c>
      <c r="W781" t="s">
        <v>60</v>
      </c>
      <c r="X781">
        <v>2.0625</v>
      </c>
      <c r="Y781">
        <v>2.0625</v>
      </c>
      <c r="Z781">
        <v>6.1952380952380963</v>
      </c>
      <c r="AA781">
        <v>3.0037518037518041</v>
      </c>
      <c r="AB781">
        <v>4.5056277056277061</v>
      </c>
      <c r="AC781">
        <v>1</v>
      </c>
      <c r="AD781">
        <v>0.22194465795541887</v>
      </c>
      <c r="AE781">
        <v>0.33291698693312832</v>
      </c>
      <c r="AF781">
        <v>0.33291698693312832</v>
      </c>
      <c r="AG781">
        <v>3.0037518037518041</v>
      </c>
      <c r="AH781">
        <v>4.5056277056277061</v>
      </c>
      <c r="AI781">
        <v>1</v>
      </c>
      <c r="AJ781">
        <v>780</v>
      </c>
      <c r="AK781">
        <f>SUBTOTAL(9,EffortOutcomesAG0[[#This Row],[Allocation]:[Iin]])</f>
        <v>28.226775745818792</v>
      </c>
      <c r="AL781" t="str">
        <f>EffortOutcomesAG0[[#This Row],[WARDS]]&amp;EffortOutcomesAG0[[#This Row],[Role]]&amp;EffortOutcomesAG0[[#This Row],[Shifts]]</f>
        <v>WARACSENIGHT</v>
      </c>
    </row>
    <row r="782" spans="2:38" x14ac:dyDescent="0.25">
      <c r="B782" s="8">
        <f>IF(EffortOutcomesAG0[[#This Row],[Apn]]=0,10,LOG(EffortOutcomesAG0[[#This Row],[Apn]]))</f>
        <v>10</v>
      </c>
      <c r="C782" s="8">
        <f>IF(EffortOutcomesAG0[[#This Row],[Ein]]=0,10,LOG(EffortOutcomesAG0[[#This Row],[Ein]]))</f>
        <v>10</v>
      </c>
      <c r="D782" s="8">
        <f>IF(EffortOutcomesAG0[[#This Row],[Iin]]=0,10,LOG(EffortOutcomesAG0[[#This Row],[Iin]]))</f>
        <v>10</v>
      </c>
      <c r="E782" s="8">
        <f>Kx-EffortOutcomesAG0[[#This Row],[Xp]]</f>
        <v>-10</v>
      </c>
      <c r="F782" s="8">
        <f>Ky-EffortOutcomesAG0[[#This Row],[Yp]]</f>
        <v>-11</v>
      </c>
      <c r="G782" s="8">
        <f>Kz-EffortOutcomesAG0[[#This Row],[Zp]]</f>
        <v>-9</v>
      </c>
      <c r="H782" s="8">
        <f>EffortOutcomesAG0[[#This Row],[Kpy]]*KSc-EffortOutcomesAG0[[#This Row],[KPz]]*KSb</f>
        <v>20</v>
      </c>
      <c r="I782" s="8">
        <f>-1*(EffortOutcomesAG0[[#This Row],[KPx]]*KSc-EffortOutcomesAG0[[#This Row],[KPz]]*KSa)</f>
        <v>-10</v>
      </c>
      <c r="J782" s="8">
        <f>(EffortOutcomesAG0[[#This Row],[KPx]]*$C$2-EffortOutcomesAG0[[#This Row],[Kpy]]*KSa)</f>
        <v>-100</v>
      </c>
      <c r="K782" s="8">
        <f>EffortOutcomesAG0[[#This Row],[Kpy]]*KTc-EffortOutcomesAG0[[#This Row],[KPz]]*KTb</f>
        <v>2</v>
      </c>
      <c r="L782" s="8">
        <f>-1*(EffortOutcomesAG0[[#This Row],[KPx]]*KTc-EffortOutcomesAG0[[#This Row],[KPz]]*KTa)</f>
        <v>-28</v>
      </c>
      <c r="M782" s="8">
        <f>(EffortOutcomesAG0[[#This Row],[KPx]]*KTb-EffortOutcomesAG0[[#This Row],[Kpy]]*KTa)</f>
        <v>32</v>
      </c>
      <c r="N782" s="8">
        <f>-EffortOutcomesAG0[[#This Row],[Xp]]*a+EffortOutcomesAG0[[#This Row],[Yp]]*b+EffortOutcomesAG0[[#This Row],[Zp]]*c_</f>
        <v>40</v>
      </c>
      <c r="O782">
        <f>-IF(EffortOutcomesAG0[[#This Row],[Column2]]&gt;0,1,-1)*SQRT(EffortOutcomesAG0[[#This Row],[KPx''i]]^2+EffortOutcomesAG0[[#This Row],[KPx''j]]^2+EffortOutcomesAG0[[#This Row],[KPx''k]]^2)/Ksmag/Scale</f>
        <v>-72.456883730947197</v>
      </c>
      <c r="P782" s="9">
        <f>SQRT(EffortOutcomesAG0[[#This Row],[Kpy''i]]^2+EffortOutcomesAG0[[#This Row],[KPy''j]]^2+EffortOutcomesAG0[[#This Row],[KPy''k]]^2)/KTmag/Scale</f>
        <v>17.37814719698277</v>
      </c>
      <c r="Q7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2" s="14">
        <v>44913</v>
      </c>
      <c r="U782" s="9" t="s">
        <v>76</v>
      </c>
      <c r="V782" t="s">
        <v>55</v>
      </c>
      <c r="W782" t="s">
        <v>60</v>
      </c>
      <c r="X782">
        <v>0</v>
      </c>
      <c r="Y782">
        <v>0</v>
      </c>
      <c r="Z782">
        <v>0</v>
      </c>
      <c r="AJ782">
        <v>781</v>
      </c>
      <c r="AK782">
        <f>SUBTOTAL(9,EffortOutcomesAG0[[#This Row],[Allocation]:[Iin]])</f>
        <v>0</v>
      </c>
      <c r="AL782" t="str">
        <f>EffortOutcomesAG0[[#This Row],[WARDS]]&amp;EffortOutcomesAG0[[#This Row],[Role]]&amp;EffortOutcomesAG0[[#This Row],[Shifts]]</f>
        <v>OtherCSENIGHT</v>
      </c>
    </row>
    <row r="783" spans="2:38" x14ac:dyDescent="0.25">
      <c r="B783" s="8">
        <f>IF(EffortOutcomesAG0[[#This Row],[Apn]]=0,10,LOG(EffortOutcomesAG0[[#This Row],[Apn]]))</f>
        <v>2.7087673433766103E-2</v>
      </c>
      <c r="C783" s="8">
        <f>IF(EffortOutcomesAG0[[#This Row],[Ein]]=0,10,LOG(EffortOutcomesAG0[[#This Row],[Ein]]))</f>
        <v>-2.7087673433766144E-2</v>
      </c>
      <c r="D783" s="8">
        <f>IF(EffortOutcomesAG0[[#This Row],[Iin]]=0,10,LOG(EffortOutcomesAG0[[#This Row],[Iin]]))</f>
        <v>0</v>
      </c>
      <c r="E783" s="8">
        <f>Kx-EffortOutcomesAG0[[#This Row],[Xp]]</f>
        <v>-2.7087673433766103E-2</v>
      </c>
      <c r="F783" s="8">
        <f>Ky-EffortOutcomesAG0[[#This Row],[Yp]]</f>
        <v>-0.97291232656623383</v>
      </c>
      <c r="G783" s="8">
        <f>Kz-EffortOutcomesAG0[[#This Row],[Zp]]</f>
        <v>1</v>
      </c>
      <c r="H783" s="8">
        <f>EffortOutcomesAG0[[#This Row],[Kpy]]*KSc-EffortOutcomesAG0[[#This Row],[KPz]]*KSb</f>
        <v>-2.7087673433766168E-2</v>
      </c>
      <c r="I783" s="8">
        <f>-1*(EffortOutcomesAG0[[#This Row],[KPx]]*KSc-EffortOutcomesAG0[[#This Row],[KPz]]*KSa)</f>
        <v>-2.7087673433766103E-2</v>
      </c>
      <c r="J783" s="8">
        <f>(EffortOutcomesAG0[[#This Row],[KPx]]*$C$2-EffortOutcomesAG0[[#This Row],[Kpy]]*KSa)</f>
        <v>-0.27087673433766102</v>
      </c>
      <c r="K783" s="8">
        <f>EffortOutcomesAG0[[#This Row],[Kpy]]*KTc-EffortOutcomesAG0[[#This Row],[KPz]]*KTb</f>
        <v>1.9729123265662338</v>
      </c>
      <c r="L783" s="8">
        <f>-1*(EffortOutcomesAG0[[#This Row],[KPx]]*KTc-EffortOutcomesAG0[[#This Row],[KPz]]*KTa)</f>
        <v>1.9729123265662338</v>
      </c>
      <c r="M783" s="8">
        <f>(EffortOutcomesAG0[[#This Row],[KPx]]*KTb-EffortOutcomesAG0[[#This Row],[Kpy]]*KTa)</f>
        <v>1.9729123265662338</v>
      </c>
      <c r="N783" s="8">
        <f>-EffortOutcomesAG0[[#This Row],[Xp]]*a+EffortOutcomesAG0[[#This Row],[Yp]]*b+EffortOutcomesAG0[[#This Row],[Zp]]*c_</f>
        <v>-5.4175346867532288E-2</v>
      </c>
      <c r="O783">
        <f>-IF(EffortOutcomesAG0[[#This Row],[Column2]]&gt;0,1,-1)*SQRT(EffortOutcomesAG0[[#This Row],[KPx''i]]^2+EffortOutcomesAG0[[#This Row],[KPx''j]]^2+EffortOutcomesAG0[[#This Row],[KPx''k]]^2)/Ksmag/Scale</f>
        <v>0.19344468112298213</v>
      </c>
      <c r="P783" s="9">
        <f>SQRT(EffortOutcomesAG0[[#This Row],[Kpy''i]]^2+EffortOutcomesAG0[[#This Row],[KPy''j]]^2+EffortOutcomesAG0[[#This Row],[KPy''k]]^2)/KTmag/Scale</f>
        <v>1.3950596848015124</v>
      </c>
      <c r="Q7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783" s="14">
        <v>44913</v>
      </c>
      <c r="U783" s="9" t="s">
        <v>58</v>
      </c>
      <c r="V783" t="s">
        <v>55</v>
      </c>
      <c r="W783" t="s">
        <v>60</v>
      </c>
      <c r="X783">
        <v>2.0625</v>
      </c>
      <c r="Y783">
        <v>2.0625</v>
      </c>
      <c r="Z783">
        <v>2.195238095238095</v>
      </c>
      <c r="AA783">
        <v>1.0643578643578642</v>
      </c>
      <c r="AB783">
        <v>1.5965367965367967</v>
      </c>
      <c r="AC783">
        <v>1</v>
      </c>
      <c r="AD783">
        <v>0.62635574837310193</v>
      </c>
      <c r="AE783">
        <v>0.939533622559653</v>
      </c>
      <c r="AF783">
        <v>0.939533622559653</v>
      </c>
      <c r="AG783">
        <v>1.0643578643578642</v>
      </c>
      <c r="AH783">
        <v>1.5965367965367967</v>
      </c>
      <c r="AI783">
        <v>1</v>
      </c>
      <c r="AJ783">
        <v>782</v>
      </c>
      <c r="AK783">
        <f>SUBTOTAL(9,EffortOutcomesAG0[[#This Row],[Allocation]:[Iin]])</f>
        <v>16.147450410519824</v>
      </c>
      <c r="AL783" t="str">
        <f>EffortOutcomesAG0[[#This Row],[WARDS]]&amp;EffortOutcomesAG0[[#This Row],[Role]]&amp;EffortOutcomesAG0[[#This Row],[Shifts]]</f>
        <v>WARACSENIGHT</v>
      </c>
    </row>
    <row r="784" spans="2:38" x14ac:dyDescent="0.25">
      <c r="B784" s="8">
        <f>IF(EffortOutcomesAG0[[#This Row],[Apn]]=0,10,LOG(EffortOutcomesAG0[[#This Row],[Apn]]))</f>
        <v>2.7087673433766103E-2</v>
      </c>
      <c r="C784" s="8">
        <f>IF(EffortOutcomesAG0[[#This Row],[Ein]]=0,10,LOG(EffortOutcomesAG0[[#This Row],[Ein]]))</f>
        <v>-0.29032910820834751</v>
      </c>
      <c r="D784" s="8">
        <f>IF(EffortOutcomesAG0[[#This Row],[Iin]]=0,10,LOG(EffortOutcomesAG0[[#This Row],[Iin]]))</f>
        <v>0.2632414347745814</v>
      </c>
      <c r="E784" s="8">
        <f>Kx-EffortOutcomesAG0[[#This Row],[Xp]]</f>
        <v>-2.7087673433766103E-2</v>
      </c>
      <c r="F784" s="8">
        <f>Ky-EffortOutcomesAG0[[#This Row],[Yp]]</f>
        <v>-0.70967089179165255</v>
      </c>
      <c r="G784" s="8">
        <f>Kz-EffortOutcomesAG0[[#This Row],[Zp]]</f>
        <v>0.7367585652254186</v>
      </c>
      <c r="H784" s="8">
        <f>EffortOutcomesAG0[[#This Row],[Kpy]]*KSc-EffortOutcomesAG0[[#This Row],[KPz]]*KSb</f>
        <v>-2.7087673433766057E-2</v>
      </c>
      <c r="I784" s="8">
        <f>-1*(EffortOutcomesAG0[[#This Row],[KPx]]*KSc-EffortOutcomesAG0[[#This Row],[KPz]]*KSa)</f>
        <v>-2.7087673433766103E-2</v>
      </c>
      <c r="J784" s="8">
        <f>(EffortOutcomesAG0[[#This Row],[KPx]]*$C$2-EffortOutcomesAG0[[#This Row],[Kpy]]*KSa)</f>
        <v>-0.27087673433766102</v>
      </c>
      <c r="K784" s="8">
        <f>EffortOutcomesAG0[[#This Row],[Kpy]]*KTc-EffortOutcomesAG0[[#This Row],[KPz]]*KTb</f>
        <v>1.446429457017071</v>
      </c>
      <c r="L784" s="8">
        <f>-1*(EffortOutcomesAG0[[#This Row],[KPx]]*KTc-EffortOutcomesAG0[[#This Row],[KPz]]*KTa)</f>
        <v>1.446429457017071</v>
      </c>
      <c r="M784" s="8">
        <f>(EffortOutcomesAG0[[#This Row],[KPx]]*KTb-EffortOutcomesAG0[[#This Row],[Kpy]]*KTa)</f>
        <v>1.4464294570170713</v>
      </c>
      <c r="N784" s="8">
        <f>-EffortOutcomesAG0[[#This Row],[Xp]]*a+EffortOutcomesAG0[[#This Row],[Yp]]*b+EffortOutcomesAG0[[#This Row],[Zp]]*c_</f>
        <v>-5.4175346867532226E-2</v>
      </c>
      <c r="O784">
        <f>-IF(EffortOutcomesAG0[[#This Row],[Column2]]&gt;0,1,-1)*SQRT(EffortOutcomesAG0[[#This Row],[KPx''i]]^2+EffortOutcomesAG0[[#This Row],[KPx''j]]^2+EffortOutcomesAG0[[#This Row],[KPx''k]]^2)/Ksmag/Scale</f>
        <v>0.19344468112298213</v>
      </c>
      <c r="P784" s="9">
        <f>SQRT(EffortOutcomesAG0[[#This Row],[Kpy''i]]^2+EffortOutcomesAG0[[#This Row],[KPy''j]]^2+EffortOutcomesAG0[[#This Row],[KPy''k]]^2)/KTmag/Scale</f>
        <v>1.0227800775647469</v>
      </c>
      <c r="Q7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84" s="14">
        <v>44913</v>
      </c>
      <c r="U784" s="9" t="s">
        <v>57</v>
      </c>
      <c r="V784" t="s">
        <v>55</v>
      </c>
      <c r="W784" t="s">
        <v>60</v>
      </c>
      <c r="X784">
        <v>1.125</v>
      </c>
      <c r="Y784">
        <v>2.0625</v>
      </c>
      <c r="Z784">
        <v>2.195238095238095</v>
      </c>
      <c r="AA784">
        <v>1.0643578643578642</v>
      </c>
      <c r="AB784">
        <v>1.5965367965367967</v>
      </c>
      <c r="AC784">
        <v>0.54545454545454541</v>
      </c>
      <c r="AD784">
        <v>0.62635574837310193</v>
      </c>
      <c r="AE784">
        <v>0.939533622559653</v>
      </c>
      <c r="AF784">
        <v>0.51247288503253807</v>
      </c>
      <c r="AG784">
        <v>1.9513227513227511</v>
      </c>
      <c r="AH784">
        <v>2.9269841269841272</v>
      </c>
      <c r="AI784">
        <v>1.8333333333333333</v>
      </c>
      <c r="AJ784">
        <v>783</v>
      </c>
      <c r="AK784">
        <f>SUBTOTAL(9,EffortOutcomesAG0[[#This Row],[Allocation]:[Iin]])</f>
        <v>17.379089769192806</v>
      </c>
      <c r="AL784" t="str">
        <f>EffortOutcomesAG0[[#This Row],[WARDS]]&amp;EffortOutcomesAG0[[#This Row],[Role]]&amp;EffortOutcomesAG0[[#This Row],[Shifts]]</f>
        <v>WATTCSENIGHT</v>
      </c>
    </row>
    <row r="785" spans="2:38" x14ac:dyDescent="0.25">
      <c r="B785" s="8">
        <f>IF(EffortOutcomesAG0[[#This Row],[Apn]]=0,10,LOG(EffortOutcomesAG0[[#This Row],[Apn]]))</f>
        <v>-1.0700887455633652E-2</v>
      </c>
      <c r="C785" s="8">
        <f>IF(EffortOutcomesAG0[[#This Row],[Ein]]=0,10,LOG(EffortOutcomesAG0[[#This Row],[Ein]]))</f>
        <v>1.0700887455633702E-2</v>
      </c>
      <c r="D785" s="8">
        <f>IF(EffortOutcomesAG0[[#This Row],[Iin]]=0,10,LOG(EffortOutcomesAG0[[#This Row],[Iin]]))</f>
        <v>0</v>
      </c>
      <c r="E785" s="8">
        <f>Kx-EffortOutcomesAG0[[#This Row],[Xp]]</f>
        <v>1.0700887455633652E-2</v>
      </c>
      <c r="F785" s="8">
        <f>Ky-EffortOutcomesAG0[[#This Row],[Yp]]</f>
        <v>-1.0107008874556338</v>
      </c>
      <c r="G785" s="8">
        <f>Kz-EffortOutcomesAG0[[#This Row],[Zp]]</f>
        <v>1</v>
      </c>
      <c r="H785" s="8">
        <f>EffortOutcomesAG0[[#This Row],[Kpy]]*KSc-EffortOutcomesAG0[[#This Row],[KPz]]*KSb</f>
        <v>1.0700887455633801E-2</v>
      </c>
      <c r="I785" s="8">
        <f>-1*(EffortOutcomesAG0[[#This Row],[KPx]]*KSc-EffortOutcomesAG0[[#This Row],[KPz]]*KSa)</f>
        <v>1.0700887455633652E-2</v>
      </c>
      <c r="J785" s="8">
        <f>(EffortOutcomesAG0[[#This Row],[KPx]]*$C$2-EffortOutcomesAG0[[#This Row],[Kpy]]*KSa)</f>
        <v>0.10700887455633651</v>
      </c>
      <c r="K785" s="8">
        <f>EffortOutcomesAG0[[#This Row],[Kpy]]*KTc-EffortOutcomesAG0[[#This Row],[KPz]]*KTb</f>
        <v>2.0107008874556338</v>
      </c>
      <c r="L785" s="8">
        <f>-1*(EffortOutcomesAG0[[#This Row],[KPx]]*KTc-EffortOutcomesAG0[[#This Row],[KPz]]*KTa)</f>
        <v>2.0107008874556338</v>
      </c>
      <c r="M785" s="8">
        <f>(EffortOutcomesAG0[[#This Row],[KPx]]*KTb-EffortOutcomesAG0[[#This Row],[Kpy]]*KTa)</f>
        <v>2.0107008874556338</v>
      </c>
      <c r="N785" s="8">
        <f>-EffortOutcomesAG0[[#This Row],[Xp]]*a+EffortOutcomesAG0[[#This Row],[Yp]]*b+EffortOutcomesAG0[[#This Row],[Zp]]*c_</f>
        <v>2.1401774911267404E-2</v>
      </c>
      <c r="O785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785" s="9">
        <f>SQRT(EffortOutcomesAG0[[#This Row],[Kpy''i]]^2+EffortOutcomesAG0[[#This Row],[KPy''j]]^2+EffortOutcomesAG0[[#This Row],[KPy''k]]^2)/KTmag/Scale</f>
        <v>1.421780232457688</v>
      </c>
      <c r="Q7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7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785" s="14">
        <v>44913</v>
      </c>
      <c r="U785" s="9" t="s">
        <v>54</v>
      </c>
      <c r="V785" t="s">
        <v>55</v>
      </c>
      <c r="W785" t="s">
        <v>60</v>
      </c>
      <c r="X785">
        <v>1.125</v>
      </c>
      <c r="Y785">
        <v>1.125</v>
      </c>
      <c r="Z785">
        <v>1.0976190476190475</v>
      </c>
      <c r="AA785">
        <v>0.97566137566137556</v>
      </c>
      <c r="AB785">
        <v>1.4634920634920636</v>
      </c>
      <c r="AC785">
        <v>1</v>
      </c>
      <c r="AD785">
        <v>0.68329718004338391</v>
      </c>
      <c r="AE785">
        <v>1.0249457700650761</v>
      </c>
      <c r="AF785">
        <v>1.0249457700650761</v>
      </c>
      <c r="AG785">
        <v>0.97566137566137556</v>
      </c>
      <c r="AH785">
        <v>1.4634920634920636</v>
      </c>
      <c r="AI785">
        <v>1</v>
      </c>
      <c r="AJ785">
        <v>784</v>
      </c>
      <c r="AK785">
        <f>SUBTOTAL(9,EffortOutcomesAG0[[#This Row],[Allocation]:[Iin]])</f>
        <v>12.959114646099462</v>
      </c>
      <c r="AL785" t="str">
        <f>EffortOutcomesAG0[[#This Row],[WARDS]]&amp;EffortOutcomesAG0[[#This Row],[Role]]&amp;EffortOutcomesAG0[[#This Row],[Shifts]]</f>
        <v>BANKCSENIGHT</v>
      </c>
    </row>
    <row r="786" spans="2:38" x14ac:dyDescent="0.25">
      <c r="B786" s="8">
        <f>IF(EffortOutcomesAG0[[#This Row],[Apn]]=0,10,LOG(EffortOutcomesAG0[[#This Row],[Apn]]))</f>
        <v>-0.15231341260909609</v>
      </c>
      <c r="C786" s="8">
        <f>IF(EffortOutcomesAG0[[#This Row],[Ein]]=0,10,LOG(EffortOutcomesAG0[[#This Row],[Ein]]))</f>
        <v>-0.11092802216548533</v>
      </c>
      <c r="D786" s="8">
        <f>IF(EffortOutcomesAG0[[#This Row],[Iin]]=0,10,LOG(EffortOutcomesAG0[[#This Row],[Iin]]))</f>
        <v>0.2632414347745814</v>
      </c>
      <c r="E786" s="8">
        <f>Kx-EffortOutcomesAG0[[#This Row],[Xp]]</f>
        <v>0.15231341260909609</v>
      </c>
      <c r="F786" s="8">
        <f>Ky-EffortOutcomesAG0[[#This Row],[Yp]]</f>
        <v>-0.88907197783451464</v>
      </c>
      <c r="G786" s="8">
        <f>Kz-EffortOutcomesAG0[[#This Row],[Zp]]</f>
        <v>0.7367585652254186</v>
      </c>
      <c r="H786" s="8">
        <f>EffortOutcomesAG0[[#This Row],[Kpy]]*KSc-EffortOutcomesAG0[[#This Row],[KPz]]*KSb</f>
        <v>0.15231341260909603</v>
      </c>
      <c r="I786" s="8">
        <f>-1*(EffortOutcomesAG0[[#This Row],[KPx]]*KSc-EffortOutcomesAG0[[#This Row],[KPz]]*KSa)</f>
        <v>0.15231341260909609</v>
      </c>
      <c r="J786" s="8">
        <f>(EffortOutcomesAG0[[#This Row],[KPx]]*$C$2-EffortOutcomesAG0[[#This Row],[Kpy]]*KSa)</f>
        <v>1.523134126090961</v>
      </c>
      <c r="K786" s="8">
        <f>EffortOutcomesAG0[[#This Row],[Kpy]]*KTc-EffortOutcomesAG0[[#This Row],[KPz]]*KTb</f>
        <v>1.6258305430599331</v>
      </c>
      <c r="L786" s="8">
        <f>-1*(EffortOutcomesAG0[[#This Row],[KPx]]*KTc-EffortOutcomesAG0[[#This Row],[KPz]]*KTa)</f>
        <v>1.6258305430599334</v>
      </c>
      <c r="M786" s="8">
        <f>(EffortOutcomesAG0[[#This Row],[KPx]]*KTb-EffortOutcomesAG0[[#This Row],[Kpy]]*KTa)</f>
        <v>1.6258305430599331</v>
      </c>
      <c r="N786" s="8">
        <f>-EffortOutcomesAG0[[#This Row],[Xp]]*a+EffortOutcomesAG0[[#This Row],[Yp]]*b+EffortOutcomesAG0[[#This Row],[Zp]]*c_</f>
        <v>0.30462682521819212</v>
      </c>
      <c r="O786">
        <f>-IF(EffortOutcomesAG0[[#This Row],[Column2]]&gt;0,1,-1)*SQRT(EffortOutcomesAG0[[#This Row],[KPx''i]]^2+EffortOutcomesAG0[[#This Row],[KPx''j]]^2+EffortOutcomesAG0[[#This Row],[KPx''k]]^2)/Ksmag/Scale</f>
        <v>-1.0877353348549759</v>
      </c>
      <c r="P786" s="9">
        <f>SQRT(EffortOutcomesAG0[[#This Row],[Kpy''i]]^2+EffortOutcomesAG0[[#This Row],[KPy''j]]^2+EffortOutcomesAG0[[#This Row],[KPy''k]]^2)/KTmag/Scale</f>
        <v>1.1496358020578861</v>
      </c>
      <c r="Q7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86" s="14">
        <v>44914</v>
      </c>
      <c r="U786" s="9" t="s">
        <v>58</v>
      </c>
      <c r="V786" t="s">
        <v>55</v>
      </c>
      <c r="W786" t="s">
        <v>60</v>
      </c>
      <c r="X786">
        <v>1.125</v>
      </c>
      <c r="Y786">
        <v>2.0625</v>
      </c>
      <c r="Z786">
        <v>1.4523809523809526</v>
      </c>
      <c r="AA786">
        <v>0.70418470418470425</v>
      </c>
      <c r="AB786">
        <v>1.0562770562770565</v>
      </c>
      <c r="AC786">
        <v>0.54545454545454541</v>
      </c>
      <c r="AD786">
        <v>0.94672131147540972</v>
      </c>
      <c r="AE786">
        <v>1.4200819672131146</v>
      </c>
      <c r="AF786">
        <v>0.77459016393442615</v>
      </c>
      <c r="AG786">
        <v>1.2910052910052912</v>
      </c>
      <c r="AH786">
        <v>1.9365079365079367</v>
      </c>
      <c r="AI786">
        <v>1.8333333333333333</v>
      </c>
      <c r="AJ786">
        <v>785</v>
      </c>
      <c r="AK786">
        <f>SUBTOTAL(9,EffortOutcomesAG0[[#This Row],[Allocation]:[Iin]])</f>
        <v>15.148037261766772</v>
      </c>
      <c r="AL786" t="str">
        <f>EffortOutcomesAG0[[#This Row],[WARDS]]&amp;EffortOutcomesAG0[[#This Row],[Role]]&amp;EffortOutcomesAG0[[#This Row],[Shifts]]</f>
        <v>WARACSENIGHT</v>
      </c>
    </row>
    <row r="787" spans="2:38" x14ac:dyDescent="0.25">
      <c r="B787" s="8">
        <f>IF(EffortOutcomesAG0[[#This Row],[Apn]]=0,10,LOG(EffortOutcomesAG0[[#This Row],[Apn]]))</f>
        <v>-0.19010197349849586</v>
      </c>
      <c r="C787" s="8">
        <f>IF(EffortOutcomesAG0[[#This Row],[Ein]]=0,10,LOG(EffortOutcomesAG0[[#This Row],[Ein]]))</f>
        <v>0.19010197349849586</v>
      </c>
      <c r="D787" s="8">
        <f>IF(EffortOutcomesAG0[[#This Row],[Iin]]=0,10,LOG(EffortOutcomesAG0[[#This Row],[Iin]]))</f>
        <v>0</v>
      </c>
      <c r="E787" s="8">
        <f>Kx-EffortOutcomesAG0[[#This Row],[Xp]]</f>
        <v>0.19010197349849586</v>
      </c>
      <c r="F787" s="8">
        <f>Ky-EffortOutcomesAG0[[#This Row],[Yp]]</f>
        <v>-1.1901019734984959</v>
      </c>
      <c r="G787" s="8">
        <f>Kz-EffortOutcomesAG0[[#This Row],[Zp]]</f>
        <v>1</v>
      </c>
      <c r="H787" s="8">
        <f>EffortOutcomesAG0[[#This Row],[Kpy]]*KSc-EffortOutcomesAG0[[#This Row],[KPz]]*KSb</f>
        <v>0.19010197349849589</v>
      </c>
      <c r="I787" s="8">
        <f>-1*(EffortOutcomesAG0[[#This Row],[KPx]]*KSc-EffortOutcomesAG0[[#This Row],[KPz]]*KSa)</f>
        <v>0.19010197349849586</v>
      </c>
      <c r="J787" s="8">
        <f>(EffortOutcomesAG0[[#This Row],[KPx]]*$C$2-EffortOutcomesAG0[[#This Row],[Kpy]]*KSa)</f>
        <v>1.9010197349849587</v>
      </c>
      <c r="K787" s="8">
        <f>EffortOutcomesAG0[[#This Row],[Kpy]]*KTc-EffortOutcomesAG0[[#This Row],[KPz]]*KTb</f>
        <v>2.1901019734984959</v>
      </c>
      <c r="L787" s="8">
        <f>-1*(EffortOutcomesAG0[[#This Row],[KPx]]*KTc-EffortOutcomesAG0[[#This Row],[KPz]]*KTa)</f>
        <v>2.1901019734984959</v>
      </c>
      <c r="M787" s="8">
        <f>(EffortOutcomesAG0[[#This Row],[KPx]]*KTb-EffortOutcomesAG0[[#This Row],[Kpy]]*KTa)</f>
        <v>2.1901019734984959</v>
      </c>
      <c r="N787" s="8">
        <f>-EffortOutcomesAG0[[#This Row],[Xp]]*a+EffortOutcomesAG0[[#This Row],[Yp]]*b+EffortOutcomesAG0[[#This Row],[Zp]]*c_</f>
        <v>0.38020394699699173</v>
      </c>
      <c r="O787">
        <f>-IF(EffortOutcomesAG0[[#This Row],[Column2]]&gt;0,1,-1)*SQRT(EffortOutcomesAG0[[#This Row],[KPx''i]]^2+EffortOutcomesAG0[[#This Row],[KPx''j]]^2+EffortOutcomesAG0[[#This Row],[KPx''k]]^2)/Ksmag/Scale</f>
        <v>-1.3575996378642579</v>
      </c>
      <c r="P787" s="9">
        <f>SQRT(EffortOutcomesAG0[[#This Row],[Kpy''i]]^2+EffortOutcomesAG0[[#This Row],[KPy''j]]^2+EffortOutcomesAG0[[#This Row],[KPy''k]]^2)/KTmag/Scale</f>
        <v>1.548635956950827</v>
      </c>
      <c r="Q7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87" s="14">
        <v>44914</v>
      </c>
      <c r="U787" s="9" t="s">
        <v>54</v>
      </c>
      <c r="V787" t="s">
        <v>55</v>
      </c>
      <c r="W787" t="s">
        <v>60</v>
      </c>
      <c r="X787">
        <v>1.125</v>
      </c>
      <c r="Y787">
        <v>1.125</v>
      </c>
      <c r="Z787">
        <v>0.72619047619047628</v>
      </c>
      <c r="AA787">
        <v>0.64550264550264558</v>
      </c>
      <c r="AB787">
        <v>0.96825396825396837</v>
      </c>
      <c r="AC787">
        <v>1</v>
      </c>
      <c r="AD787">
        <v>1.0327868852459015</v>
      </c>
      <c r="AE787">
        <v>1.5491803278688523</v>
      </c>
      <c r="AF787">
        <v>1.5491803278688523</v>
      </c>
      <c r="AG787">
        <v>0.64550264550264558</v>
      </c>
      <c r="AH787">
        <v>0.96825396825396837</v>
      </c>
      <c r="AI787">
        <v>1</v>
      </c>
      <c r="AJ787">
        <v>786</v>
      </c>
      <c r="AK787">
        <f>SUBTOTAL(9,EffortOutcomesAG0[[#This Row],[Allocation]:[Iin]])</f>
        <v>12.334851244687309</v>
      </c>
      <c r="AL787" t="str">
        <f>EffortOutcomesAG0[[#This Row],[WARDS]]&amp;EffortOutcomesAG0[[#This Row],[Role]]&amp;EffortOutcomesAG0[[#This Row],[Shifts]]</f>
        <v>BANKCSENIGHT</v>
      </c>
    </row>
    <row r="788" spans="2:38" x14ac:dyDescent="0.25">
      <c r="B788" s="8">
        <f>IF(EffortOutcomesAG0[[#This Row],[Apn]]=0,10,LOG(EffortOutcomesAG0[[#This Row],[Apn]]))</f>
        <v>-0.15231341260909609</v>
      </c>
      <c r="C788" s="8">
        <f>IF(EffortOutcomesAG0[[#This Row],[Ein]]=0,10,LOG(EffortOutcomesAG0[[#This Row],[Ein]]))</f>
        <v>0.15231341260909609</v>
      </c>
      <c r="D788" s="8">
        <f>IF(EffortOutcomesAG0[[#This Row],[Iin]]=0,10,LOG(EffortOutcomesAG0[[#This Row],[Iin]]))</f>
        <v>0</v>
      </c>
      <c r="E788" s="8">
        <f>Kx-EffortOutcomesAG0[[#This Row],[Xp]]</f>
        <v>0.15231341260909609</v>
      </c>
      <c r="F788" s="8">
        <f>Ky-EffortOutcomesAG0[[#This Row],[Yp]]</f>
        <v>-1.1523134126090961</v>
      </c>
      <c r="G788" s="8">
        <f>Kz-EffortOutcomesAG0[[#This Row],[Zp]]</f>
        <v>1</v>
      </c>
      <c r="H788" s="8">
        <f>EffortOutcomesAG0[[#This Row],[Kpy]]*KSc-EffortOutcomesAG0[[#This Row],[KPz]]*KSb</f>
        <v>0.15231341260909614</v>
      </c>
      <c r="I788" s="8">
        <f>-1*(EffortOutcomesAG0[[#This Row],[KPx]]*KSc-EffortOutcomesAG0[[#This Row],[KPz]]*KSa)</f>
        <v>0.15231341260909609</v>
      </c>
      <c r="J788" s="8">
        <f>(EffortOutcomesAG0[[#This Row],[KPx]]*$C$2-EffortOutcomesAG0[[#This Row],[Kpy]]*KSa)</f>
        <v>1.523134126090961</v>
      </c>
      <c r="K788" s="8">
        <f>EffortOutcomesAG0[[#This Row],[Kpy]]*KTc-EffortOutcomesAG0[[#This Row],[KPz]]*KTb</f>
        <v>2.1523134126090961</v>
      </c>
      <c r="L788" s="8">
        <f>-1*(EffortOutcomesAG0[[#This Row],[KPx]]*KTc-EffortOutcomesAG0[[#This Row],[KPz]]*KTa)</f>
        <v>2.1523134126090961</v>
      </c>
      <c r="M788" s="8">
        <f>(EffortOutcomesAG0[[#This Row],[KPx]]*KTb-EffortOutcomesAG0[[#This Row],[Kpy]]*KTa)</f>
        <v>2.1523134126090961</v>
      </c>
      <c r="N788" s="8">
        <f>-EffortOutcomesAG0[[#This Row],[Xp]]*a+EffortOutcomesAG0[[#This Row],[Yp]]*b+EffortOutcomesAG0[[#This Row],[Zp]]*c_</f>
        <v>0.30462682521819218</v>
      </c>
      <c r="O788">
        <f>-IF(EffortOutcomesAG0[[#This Row],[Column2]]&gt;0,1,-1)*SQRT(EffortOutcomesAG0[[#This Row],[KPx''i]]^2+EffortOutcomesAG0[[#This Row],[KPx''j]]^2+EffortOutcomesAG0[[#This Row],[KPx''k]]^2)/Ksmag/Scale</f>
        <v>-1.0877353348549759</v>
      </c>
      <c r="P788" s="9">
        <f>SQRT(EffortOutcomesAG0[[#This Row],[Kpy''i]]^2+EffortOutcomesAG0[[#This Row],[KPy''j]]^2+EffortOutcomesAG0[[#This Row],[KPy''k]]^2)/KTmag/Scale</f>
        <v>1.5219154092946516</v>
      </c>
      <c r="Q7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88" s="14">
        <v>44914</v>
      </c>
      <c r="U788" s="9" t="s">
        <v>57</v>
      </c>
      <c r="V788" t="s">
        <v>55</v>
      </c>
      <c r="W788" t="s">
        <v>60</v>
      </c>
      <c r="X788">
        <v>2.0625</v>
      </c>
      <c r="Y788">
        <v>2.0625</v>
      </c>
      <c r="Z788">
        <v>1.4523809523809526</v>
      </c>
      <c r="AA788">
        <v>0.70418470418470425</v>
      </c>
      <c r="AB788">
        <v>1.0562770562770565</v>
      </c>
      <c r="AC788">
        <v>1</v>
      </c>
      <c r="AD788">
        <v>0.94672131147540972</v>
      </c>
      <c r="AE788">
        <v>1.4200819672131146</v>
      </c>
      <c r="AF788">
        <v>1.4200819672131146</v>
      </c>
      <c r="AG788">
        <v>0.70418470418470425</v>
      </c>
      <c r="AH788">
        <v>1.0562770562770565</v>
      </c>
      <c r="AI788">
        <v>1</v>
      </c>
      <c r="AJ788">
        <v>787</v>
      </c>
      <c r="AK788">
        <f>SUBTOTAL(9,EffortOutcomesAG0[[#This Row],[Allocation]:[Iin]])</f>
        <v>14.885189719206114</v>
      </c>
      <c r="AL788" t="str">
        <f>EffortOutcomesAG0[[#This Row],[WARDS]]&amp;EffortOutcomesAG0[[#This Row],[Role]]&amp;EffortOutcomesAG0[[#This Row],[Shifts]]</f>
        <v>WATTCSENIGHT</v>
      </c>
    </row>
    <row r="789" spans="2:38" x14ac:dyDescent="0.25">
      <c r="B789" s="8">
        <f>IF(EffortOutcomesAG0[[#This Row],[Apn]]=0,10,LOG(EffortOutcomesAG0[[#This Row],[Apn]]))</f>
        <v>10</v>
      </c>
      <c r="C789" s="8">
        <f>IF(EffortOutcomesAG0[[#This Row],[Ein]]=0,10,LOG(EffortOutcomesAG0[[#This Row],[Ein]]))</f>
        <v>10</v>
      </c>
      <c r="D789" s="8">
        <f>IF(EffortOutcomesAG0[[#This Row],[Iin]]=0,10,LOG(EffortOutcomesAG0[[#This Row],[Iin]]))</f>
        <v>10</v>
      </c>
      <c r="E789" s="8">
        <f>Kx-EffortOutcomesAG0[[#This Row],[Xp]]</f>
        <v>-10</v>
      </c>
      <c r="F789" s="8">
        <f>Ky-EffortOutcomesAG0[[#This Row],[Yp]]</f>
        <v>-11</v>
      </c>
      <c r="G789" s="8">
        <f>Kz-EffortOutcomesAG0[[#This Row],[Zp]]</f>
        <v>-9</v>
      </c>
      <c r="H789" s="8">
        <f>EffortOutcomesAG0[[#This Row],[Kpy]]*KSc-EffortOutcomesAG0[[#This Row],[KPz]]*KSb</f>
        <v>20</v>
      </c>
      <c r="I789" s="8">
        <f>-1*(EffortOutcomesAG0[[#This Row],[KPx]]*KSc-EffortOutcomesAG0[[#This Row],[KPz]]*KSa)</f>
        <v>-10</v>
      </c>
      <c r="J789" s="8">
        <f>(EffortOutcomesAG0[[#This Row],[KPx]]*$C$2-EffortOutcomesAG0[[#This Row],[Kpy]]*KSa)</f>
        <v>-100</v>
      </c>
      <c r="K789" s="8">
        <f>EffortOutcomesAG0[[#This Row],[Kpy]]*KTc-EffortOutcomesAG0[[#This Row],[KPz]]*KTb</f>
        <v>2</v>
      </c>
      <c r="L789" s="8">
        <f>-1*(EffortOutcomesAG0[[#This Row],[KPx]]*KTc-EffortOutcomesAG0[[#This Row],[KPz]]*KTa)</f>
        <v>-28</v>
      </c>
      <c r="M789" s="8">
        <f>(EffortOutcomesAG0[[#This Row],[KPx]]*KTb-EffortOutcomesAG0[[#This Row],[Kpy]]*KTa)</f>
        <v>32</v>
      </c>
      <c r="N789" s="8">
        <f>-EffortOutcomesAG0[[#This Row],[Xp]]*a+EffortOutcomesAG0[[#This Row],[Yp]]*b+EffortOutcomesAG0[[#This Row],[Zp]]*c_</f>
        <v>40</v>
      </c>
      <c r="O789">
        <f>-IF(EffortOutcomesAG0[[#This Row],[Column2]]&gt;0,1,-1)*SQRT(EffortOutcomesAG0[[#This Row],[KPx''i]]^2+EffortOutcomesAG0[[#This Row],[KPx''j]]^2+EffortOutcomesAG0[[#This Row],[KPx''k]]^2)/Ksmag/Scale</f>
        <v>-72.456883730947197</v>
      </c>
      <c r="P789" s="9">
        <f>SQRT(EffortOutcomesAG0[[#This Row],[Kpy''i]]^2+EffortOutcomesAG0[[#This Row],[KPy''j]]^2+EffortOutcomesAG0[[#This Row],[KPy''k]]^2)/KTmag/Scale</f>
        <v>17.37814719698277</v>
      </c>
      <c r="Q7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9" s="14">
        <v>44914</v>
      </c>
      <c r="U789" s="9" t="s">
        <v>76</v>
      </c>
      <c r="V789" t="s">
        <v>55</v>
      </c>
      <c r="W789" t="s">
        <v>60</v>
      </c>
      <c r="X789">
        <v>0</v>
      </c>
      <c r="Y789">
        <v>0</v>
      </c>
      <c r="Z789">
        <v>0</v>
      </c>
      <c r="AJ789">
        <v>788</v>
      </c>
      <c r="AK789">
        <f>SUBTOTAL(9,EffortOutcomesAG0[[#This Row],[Allocation]:[Iin]])</f>
        <v>0</v>
      </c>
      <c r="AL789" t="str">
        <f>EffortOutcomesAG0[[#This Row],[WARDS]]&amp;EffortOutcomesAG0[[#This Row],[Role]]&amp;EffortOutcomesAG0[[#This Row],[Shifts]]</f>
        <v>OtherCSENIGHT</v>
      </c>
    </row>
    <row r="790" spans="2:38" x14ac:dyDescent="0.25">
      <c r="B790" s="8">
        <f>IF(EffortOutcomesAG0[[#This Row],[Apn]]=0,10,LOG(EffortOutcomesAG0[[#This Row],[Apn]]))</f>
        <v>10</v>
      </c>
      <c r="C790" s="8">
        <f>IF(EffortOutcomesAG0[[#This Row],[Ein]]=0,10,LOG(EffortOutcomesAG0[[#This Row],[Ein]]))</f>
        <v>10</v>
      </c>
      <c r="D790" s="8">
        <f>IF(EffortOutcomesAG0[[#This Row],[Iin]]=0,10,LOG(EffortOutcomesAG0[[#This Row],[Iin]]))</f>
        <v>10</v>
      </c>
      <c r="E790" s="8">
        <f>Kx-EffortOutcomesAG0[[#This Row],[Xp]]</f>
        <v>-10</v>
      </c>
      <c r="F790" s="8">
        <f>Ky-EffortOutcomesAG0[[#This Row],[Yp]]</f>
        <v>-11</v>
      </c>
      <c r="G790" s="8">
        <f>Kz-EffortOutcomesAG0[[#This Row],[Zp]]</f>
        <v>-9</v>
      </c>
      <c r="H790" s="8">
        <f>EffortOutcomesAG0[[#This Row],[Kpy]]*KSc-EffortOutcomesAG0[[#This Row],[KPz]]*KSb</f>
        <v>20</v>
      </c>
      <c r="I790" s="8">
        <f>-1*(EffortOutcomesAG0[[#This Row],[KPx]]*KSc-EffortOutcomesAG0[[#This Row],[KPz]]*KSa)</f>
        <v>-10</v>
      </c>
      <c r="J790" s="8">
        <f>(EffortOutcomesAG0[[#This Row],[KPx]]*$C$2-EffortOutcomesAG0[[#This Row],[Kpy]]*KSa)</f>
        <v>-100</v>
      </c>
      <c r="K790" s="8">
        <f>EffortOutcomesAG0[[#This Row],[Kpy]]*KTc-EffortOutcomesAG0[[#This Row],[KPz]]*KTb</f>
        <v>2</v>
      </c>
      <c r="L790" s="8">
        <f>-1*(EffortOutcomesAG0[[#This Row],[KPx]]*KTc-EffortOutcomesAG0[[#This Row],[KPz]]*KTa)</f>
        <v>-28</v>
      </c>
      <c r="M790" s="8">
        <f>(EffortOutcomesAG0[[#This Row],[KPx]]*KTb-EffortOutcomesAG0[[#This Row],[Kpy]]*KTa)</f>
        <v>32</v>
      </c>
      <c r="N790" s="8">
        <f>-EffortOutcomesAG0[[#This Row],[Xp]]*a+EffortOutcomesAG0[[#This Row],[Yp]]*b+EffortOutcomesAG0[[#This Row],[Zp]]*c_</f>
        <v>40</v>
      </c>
      <c r="O790">
        <f>-IF(EffortOutcomesAG0[[#This Row],[Column2]]&gt;0,1,-1)*SQRT(EffortOutcomesAG0[[#This Row],[KPx''i]]^2+EffortOutcomesAG0[[#This Row],[KPx''j]]^2+EffortOutcomesAG0[[#This Row],[KPx''k]]^2)/Ksmag/Scale</f>
        <v>-72.456883730947197</v>
      </c>
      <c r="P790" s="9">
        <f>SQRT(EffortOutcomesAG0[[#This Row],[Kpy''i]]^2+EffortOutcomesAG0[[#This Row],[KPy''j]]^2+EffortOutcomesAG0[[#This Row],[KPy''k]]^2)/KTmag/Scale</f>
        <v>17.37814719698277</v>
      </c>
      <c r="Q7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90" s="14">
        <v>44915</v>
      </c>
      <c r="U790" s="9" t="s">
        <v>76</v>
      </c>
      <c r="V790" t="s">
        <v>55</v>
      </c>
      <c r="W790" t="s">
        <v>60</v>
      </c>
      <c r="X790">
        <v>0</v>
      </c>
      <c r="Y790">
        <v>0</v>
      </c>
      <c r="Z790">
        <v>0</v>
      </c>
      <c r="AJ790">
        <v>789</v>
      </c>
      <c r="AK790">
        <f>SUBTOTAL(9,EffortOutcomesAG0[[#This Row],[Allocation]:[Iin]])</f>
        <v>0</v>
      </c>
      <c r="AL790" t="str">
        <f>EffortOutcomesAG0[[#This Row],[WARDS]]&amp;EffortOutcomesAG0[[#This Row],[Role]]&amp;EffortOutcomesAG0[[#This Row],[Shifts]]</f>
        <v>OtherCSENIGHT</v>
      </c>
    </row>
    <row r="791" spans="2:38" x14ac:dyDescent="0.25">
      <c r="B791" s="8">
        <f>IF(EffortOutcomesAG0[[#This Row],[Apn]]=0,10,LOG(EffortOutcomesAG0[[#This Row],[Apn]]))</f>
        <v>-4.6663650630174129E-2</v>
      </c>
      <c r="C791" s="8">
        <f>IF(EffortOutcomesAG0[[#This Row],[Ein]]=0,10,LOG(EffortOutcomesAG0[[#This Row],[Ein]]))</f>
        <v>4.6663650630174122E-2</v>
      </c>
      <c r="D791" s="8">
        <f>IF(EffortOutcomesAG0[[#This Row],[Iin]]=0,10,LOG(EffortOutcomesAG0[[#This Row],[Iin]]))</f>
        <v>0</v>
      </c>
      <c r="E791" s="8">
        <f>Kx-EffortOutcomesAG0[[#This Row],[Xp]]</f>
        <v>4.6663650630174129E-2</v>
      </c>
      <c r="F791" s="8">
        <f>Ky-EffortOutcomesAG0[[#This Row],[Yp]]</f>
        <v>-1.0466636506301741</v>
      </c>
      <c r="G791" s="8">
        <f>Kz-EffortOutcomesAG0[[#This Row],[Zp]]</f>
        <v>1</v>
      </c>
      <c r="H791" s="8">
        <f>EffortOutcomesAG0[[#This Row],[Kpy]]*KSc-EffortOutcomesAG0[[#This Row],[KPz]]*KSb</f>
        <v>4.6663650630174081E-2</v>
      </c>
      <c r="I791" s="8">
        <f>-1*(EffortOutcomesAG0[[#This Row],[KPx]]*KSc-EffortOutcomesAG0[[#This Row],[KPz]]*KSa)</f>
        <v>4.6663650630174129E-2</v>
      </c>
      <c r="J791" s="8">
        <f>(EffortOutcomesAG0[[#This Row],[KPx]]*$C$2-EffortOutcomesAG0[[#This Row],[Kpy]]*KSa)</f>
        <v>0.46663650630174131</v>
      </c>
      <c r="K791" s="8">
        <f>EffortOutcomesAG0[[#This Row],[Kpy]]*KTc-EffortOutcomesAG0[[#This Row],[KPz]]*KTb</f>
        <v>2.0466636506301743</v>
      </c>
      <c r="L791" s="8">
        <f>-1*(EffortOutcomesAG0[[#This Row],[KPx]]*KTc-EffortOutcomesAG0[[#This Row],[KPz]]*KTa)</f>
        <v>2.0466636506301743</v>
      </c>
      <c r="M791" s="8">
        <f>(EffortOutcomesAG0[[#This Row],[KPx]]*KTb-EffortOutcomesAG0[[#This Row],[Kpy]]*KTa)</f>
        <v>2.0466636506301739</v>
      </c>
      <c r="N791" s="8">
        <f>-EffortOutcomesAG0[[#This Row],[Xp]]*a+EffortOutcomesAG0[[#This Row],[Yp]]*b+EffortOutcomesAG0[[#This Row],[Zp]]*c_</f>
        <v>9.3327301260348244E-2</v>
      </c>
      <c r="O791">
        <f>-IF(EffortOutcomesAG0[[#This Row],[Column2]]&gt;0,1,-1)*SQRT(EffortOutcomesAG0[[#This Row],[KPx''i]]^2+EffortOutcomesAG0[[#This Row],[KPx''j]]^2+EffortOutcomesAG0[[#This Row],[KPx''k]]^2)/Ksmag/Scale</f>
        <v>-0.333245121189917</v>
      </c>
      <c r="P791" s="9">
        <f>SQRT(EffortOutcomesAG0[[#This Row],[Kpy''i]]^2+EffortOutcomesAG0[[#This Row],[KPy''j]]^2+EffortOutcomesAG0[[#This Row],[KPy''k]]^2)/KTmag/Scale</f>
        <v>1.4472097461686111</v>
      </c>
      <c r="Q7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1" s="14">
        <v>44915</v>
      </c>
      <c r="U791" s="9" t="s">
        <v>57</v>
      </c>
      <c r="V791" t="s">
        <v>55</v>
      </c>
      <c r="W791" t="s">
        <v>60</v>
      </c>
      <c r="X791">
        <v>2.0625</v>
      </c>
      <c r="Y791">
        <v>2.0625</v>
      </c>
      <c r="Z791">
        <v>1.8523809523809529</v>
      </c>
      <c r="AA791">
        <v>0.89812409812409832</v>
      </c>
      <c r="AB791">
        <v>1.3471861471861473</v>
      </c>
      <c r="AC791">
        <v>1</v>
      </c>
      <c r="AD791">
        <v>0.74228791773778913</v>
      </c>
      <c r="AE791">
        <v>1.1134318766066835</v>
      </c>
      <c r="AF791">
        <v>1.1134318766066835</v>
      </c>
      <c r="AG791">
        <v>0.89812409812409821</v>
      </c>
      <c r="AH791">
        <v>1.3471861471861473</v>
      </c>
      <c r="AI791">
        <v>1</v>
      </c>
      <c r="AJ791">
        <v>790</v>
      </c>
      <c r="AK791">
        <f>SUBTOTAL(9,EffortOutcomesAG0[[#This Row],[Allocation]:[Iin]])</f>
        <v>15.437153113952599</v>
      </c>
      <c r="AL791" t="str">
        <f>EffortOutcomesAG0[[#This Row],[WARDS]]&amp;EffortOutcomesAG0[[#This Row],[Role]]&amp;EffortOutcomesAG0[[#This Row],[Shifts]]</f>
        <v>WATTCSENIGHT</v>
      </c>
    </row>
    <row r="792" spans="2:38" x14ac:dyDescent="0.25">
      <c r="B792" s="8">
        <f>IF(EffortOutcomesAG0[[#This Row],[Apn]]=0,10,LOG(EffortOutcomesAG0[[#This Row],[Apn]]))</f>
        <v>-4.6663650630174129E-2</v>
      </c>
      <c r="C792" s="8">
        <f>IF(EffortOutcomesAG0[[#This Row],[Ein]]=0,10,LOG(EffortOutcomesAG0[[#This Row],[Ein]]))</f>
        <v>4.6663650630174122E-2</v>
      </c>
      <c r="D792" s="8">
        <f>IF(EffortOutcomesAG0[[#This Row],[Iin]]=0,10,LOG(EffortOutcomesAG0[[#This Row],[Iin]]))</f>
        <v>0</v>
      </c>
      <c r="E792" s="8">
        <f>Kx-EffortOutcomesAG0[[#This Row],[Xp]]</f>
        <v>4.6663650630174129E-2</v>
      </c>
      <c r="F792" s="8">
        <f>Ky-EffortOutcomesAG0[[#This Row],[Yp]]</f>
        <v>-1.0466636506301741</v>
      </c>
      <c r="G792" s="8">
        <f>Kz-EffortOutcomesAG0[[#This Row],[Zp]]</f>
        <v>1</v>
      </c>
      <c r="H792" s="8">
        <f>EffortOutcomesAG0[[#This Row],[Kpy]]*KSc-EffortOutcomesAG0[[#This Row],[KPz]]*KSb</f>
        <v>4.6663650630174081E-2</v>
      </c>
      <c r="I792" s="8">
        <f>-1*(EffortOutcomesAG0[[#This Row],[KPx]]*KSc-EffortOutcomesAG0[[#This Row],[KPz]]*KSa)</f>
        <v>4.6663650630174129E-2</v>
      </c>
      <c r="J792" s="8">
        <f>(EffortOutcomesAG0[[#This Row],[KPx]]*$C$2-EffortOutcomesAG0[[#This Row],[Kpy]]*KSa)</f>
        <v>0.46663650630174131</v>
      </c>
      <c r="K792" s="8">
        <f>EffortOutcomesAG0[[#This Row],[Kpy]]*KTc-EffortOutcomesAG0[[#This Row],[KPz]]*KTb</f>
        <v>2.0466636506301743</v>
      </c>
      <c r="L792" s="8">
        <f>-1*(EffortOutcomesAG0[[#This Row],[KPx]]*KTc-EffortOutcomesAG0[[#This Row],[KPz]]*KTa)</f>
        <v>2.0466636506301743</v>
      </c>
      <c r="M792" s="8">
        <f>(EffortOutcomesAG0[[#This Row],[KPx]]*KTb-EffortOutcomesAG0[[#This Row],[Kpy]]*KTa)</f>
        <v>2.0466636506301739</v>
      </c>
      <c r="N792" s="8">
        <f>-EffortOutcomesAG0[[#This Row],[Xp]]*a+EffortOutcomesAG0[[#This Row],[Yp]]*b+EffortOutcomesAG0[[#This Row],[Zp]]*c_</f>
        <v>9.3327301260348244E-2</v>
      </c>
      <c r="O792">
        <f>-IF(EffortOutcomesAG0[[#This Row],[Column2]]&gt;0,1,-1)*SQRT(EffortOutcomesAG0[[#This Row],[KPx''i]]^2+EffortOutcomesAG0[[#This Row],[KPx''j]]^2+EffortOutcomesAG0[[#This Row],[KPx''k]]^2)/Ksmag/Scale</f>
        <v>-0.333245121189917</v>
      </c>
      <c r="P792" s="9">
        <f>SQRT(EffortOutcomesAG0[[#This Row],[Kpy''i]]^2+EffortOutcomesAG0[[#This Row],[KPy''j]]^2+EffortOutcomesAG0[[#This Row],[KPy''k]]^2)/KTmag/Scale</f>
        <v>1.4472097461686111</v>
      </c>
      <c r="Q7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2" s="14">
        <v>44915</v>
      </c>
      <c r="U792" s="9" t="s">
        <v>58</v>
      </c>
      <c r="V792" t="s">
        <v>55</v>
      </c>
      <c r="W792" t="s">
        <v>60</v>
      </c>
      <c r="X792">
        <v>2.0625</v>
      </c>
      <c r="Y792">
        <v>2.0625</v>
      </c>
      <c r="Z792">
        <v>1.8523809523809529</v>
      </c>
      <c r="AA792">
        <v>0.89812409812409832</v>
      </c>
      <c r="AB792">
        <v>1.3471861471861473</v>
      </c>
      <c r="AC792">
        <v>1</v>
      </c>
      <c r="AD792">
        <v>0.74228791773778913</v>
      </c>
      <c r="AE792">
        <v>1.1134318766066835</v>
      </c>
      <c r="AF792">
        <v>1.1134318766066835</v>
      </c>
      <c r="AG792">
        <v>0.89812409812409821</v>
      </c>
      <c r="AH792">
        <v>1.3471861471861473</v>
      </c>
      <c r="AI792">
        <v>1</v>
      </c>
      <c r="AJ792">
        <v>791</v>
      </c>
      <c r="AK792">
        <f>SUBTOTAL(9,EffortOutcomesAG0[[#This Row],[Allocation]:[Iin]])</f>
        <v>15.437153113952599</v>
      </c>
      <c r="AL792" t="str">
        <f>EffortOutcomesAG0[[#This Row],[WARDS]]&amp;EffortOutcomesAG0[[#This Row],[Role]]&amp;EffortOutcomesAG0[[#This Row],[Shifts]]</f>
        <v>WARACSENIGHT</v>
      </c>
    </row>
    <row r="793" spans="2:38" x14ac:dyDescent="0.25">
      <c r="B793" s="8">
        <f>IF(EffortOutcomesAG0[[#This Row],[Apn]]=0,10,LOG(EffortOutcomesAG0[[#This Row],[Apn]]))</f>
        <v>-8.4452211519573953E-2</v>
      </c>
      <c r="C793" s="8">
        <f>IF(EffortOutcomesAG0[[#This Row],[Ein]]=0,10,LOG(EffortOutcomesAG0[[#This Row],[Ein]]))</f>
        <v>8.4452211519573925E-2</v>
      </c>
      <c r="D793" s="8">
        <f>IF(EffortOutcomesAG0[[#This Row],[Iin]]=0,10,LOG(EffortOutcomesAG0[[#This Row],[Iin]]))</f>
        <v>0</v>
      </c>
      <c r="E793" s="8">
        <f>Kx-EffortOutcomesAG0[[#This Row],[Xp]]</f>
        <v>8.4452211519573953E-2</v>
      </c>
      <c r="F793" s="8">
        <f>Ky-EffortOutcomesAG0[[#This Row],[Yp]]</f>
        <v>-1.0844522115195738</v>
      </c>
      <c r="G793" s="8">
        <f>Kz-EffortOutcomesAG0[[#This Row],[Zp]]</f>
        <v>1</v>
      </c>
      <c r="H793" s="8">
        <f>EffortOutcomesAG0[[#This Row],[Kpy]]*KSc-EffortOutcomesAG0[[#This Row],[KPz]]*KSb</f>
        <v>8.4452211519573828E-2</v>
      </c>
      <c r="I793" s="8">
        <f>-1*(EffortOutcomesAG0[[#This Row],[KPx]]*KSc-EffortOutcomesAG0[[#This Row],[KPz]]*KSa)</f>
        <v>8.4452211519573953E-2</v>
      </c>
      <c r="J793" s="8">
        <f>(EffortOutcomesAG0[[#This Row],[KPx]]*$C$2-EffortOutcomesAG0[[#This Row],[Kpy]]*KSa)</f>
        <v>0.8445221151957395</v>
      </c>
      <c r="K793" s="8">
        <f>EffortOutcomesAG0[[#This Row],[Kpy]]*KTc-EffortOutcomesAG0[[#This Row],[KPz]]*KTb</f>
        <v>2.084452211519574</v>
      </c>
      <c r="L793" s="8">
        <f>-1*(EffortOutcomesAG0[[#This Row],[KPx]]*KTc-EffortOutcomesAG0[[#This Row],[KPz]]*KTa)</f>
        <v>2.084452211519574</v>
      </c>
      <c r="M793" s="8">
        <f>(EffortOutcomesAG0[[#This Row],[KPx]]*KTb-EffortOutcomesAG0[[#This Row],[Kpy]]*KTa)</f>
        <v>2.0844522115195736</v>
      </c>
      <c r="N793" s="8">
        <f>-EffortOutcomesAG0[[#This Row],[Xp]]*a+EffortOutcomesAG0[[#This Row],[Yp]]*b+EffortOutcomesAG0[[#This Row],[Zp]]*c_</f>
        <v>0.16890442303914785</v>
      </c>
      <c r="O793">
        <f>-IF(EffortOutcomesAG0[[#This Row],[Column2]]&gt;0,1,-1)*SQRT(EffortOutcomesAG0[[#This Row],[KPx''i]]^2+EffortOutcomesAG0[[#This Row],[KPx''j]]^2+EffortOutcomesAG0[[#This Row],[KPx''k]]^2)/Ksmag/Scale</f>
        <v>-0.60310942419919922</v>
      </c>
      <c r="P793" s="9">
        <f>SQRT(EffortOutcomesAG0[[#This Row],[Kpy''i]]^2+EffortOutcomesAG0[[#This Row],[KPy''j]]^2+EffortOutcomesAG0[[#This Row],[KPy''k]]^2)/KTmag/Scale</f>
        <v>1.4739302938247865</v>
      </c>
      <c r="Q7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93" s="14">
        <v>44915</v>
      </c>
      <c r="U793" s="9" t="s">
        <v>54</v>
      </c>
      <c r="V793" t="s">
        <v>55</v>
      </c>
      <c r="W793" t="s">
        <v>60</v>
      </c>
      <c r="X793">
        <v>1.125</v>
      </c>
      <c r="Y793">
        <v>1.125</v>
      </c>
      <c r="Z793">
        <v>0.92619047619047634</v>
      </c>
      <c r="AA793">
        <v>0.82328042328042339</v>
      </c>
      <c r="AB793">
        <v>1.234920634920635</v>
      </c>
      <c r="AC793">
        <v>1</v>
      </c>
      <c r="AD793">
        <v>0.80976863753213357</v>
      </c>
      <c r="AE793">
        <v>1.2146529562982002</v>
      </c>
      <c r="AF793">
        <v>1.2146529562982002</v>
      </c>
      <c r="AG793">
        <v>0.82328042328042339</v>
      </c>
      <c r="AH793">
        <v>1.234920634920635</v>
      </c>
      <c r="AI793">
        <v>1</v>
      </c>
      <c r="AJ793">
        <v>792</v>
      </c>
      <c r="AK793">
        <f>SUBTOTAL(9,EffortOutcomesAG0[[#This Row],[Allocation]:[Iin]])</f>
        <v>12.531667142721126</v>
      </c>
      <c r="AL793" t="str">
        <f>EffortOutcomesAG0[[#This Row],[WARDS]]&amp;EffortOutcomesAG0[[#This Row],[Role]]&amp;EffortOutcomesAG0[[#This Row],[Shifts]]</f>
        <v>BANKCSENIGHT</v>
      </c>
    </row>
    <row r="794" spans="2:38" x14ac:dyDescent="0.25">
      <c r="B794" s="8">
        <f>IF(EffortOutcomesAG0[[#This Row],[Apn]]=0,10,LOG(EffortOutcomesAG0[[#This Row],[Apn]]))</f>
        <v>-8.4452211519573953E-2</v>
      </c>
      <c r="C794" s="8">
        <f>IF(EffortOutcomesAG0[[#This Row],[Ein]]=0,10,LOG(EffortOutcomesAG0[[#This Row],[Ein]]))</f>
        <v>8.4452211519573925E-2</v>
      </c>
      <c r="D794" s="8">
        <f>IF(EffortOutcomesAG0[[#This Row],[Iin]]=0,10,LOG(EffortOutcomesAG0[[#This Row],[Iin]]))</f>
        <v>0</v>
      </c>
      <c r="E794" s="8">
        <f>Kx-EffortOutcomesAG0[[#This Row],[Xp]]</f>
        <v>8.4452211519573953E-2</v>
      </c>
      <c r="F794" s="8">
        <f>Ky-EffortOutcomesAG0[[#This Row],[Yp]]</f>
        <v>-1.0844522115195738</v>
      </c>
      <c r="G794" s="8">
        <f>Kz-EffortOutcomesAG0[[#This Row],[Zp]]</f>
        <v>1</v>
      </c>
      <c r="H794" s="8">
        <f>EffortOutcomesAG0[[#This Row],[Kpy]]*KSc-EffortOutcomesAG0[[#This Row],[KPz]]*KSb</f>
        <v>8.4452211519573828E-2</v>
      </c>
      <c r="I794" s="8">
        <f>-1*(EffortOutcomesAG0[[#This Row],[KPx]]*KSc-EffortOutcomesAG0[[#This Row],[KPz]]*KSa)</f>
        <v>8.4452211519573953E-2</v>
      </c>
      <c r="J794" s="8">
        <f>(EffortOutcomesAG0[[#This Row],[KPx]]*$C$2-EffortOutcomesAG0[[#This Row],[Kpy]]*KSa)</f>
        <v>0.8445221151957395</v>
      </c>
      <c r="K794" s="8">
        <f>EffortOutcomesAG0[[#This Row],[Kpy]]*KTc-EffortOutcomesAG0[[#This Row],[KPz]]*KTb</f>
        <v>2.084452211519574</v>
      </c>
      <c r="L794" s="8">
        <f>-1*(EffortOutcomesAG0[[#This Row],[KPx]]*KTc-EffortOutcomesAG0[[#This Row],[KPz]]*KTa)</f>
        <v>2.084452211519574</v>
      </c>
      <c r="M794" s="8">
        <f>(EffortOutcomesAG0[[#This Row],[KPx]]*KTb-EffortOutcomesAG0[[#This Row],[Kpy]]*KTa)</f>
        <v>2.0844522115195736</v>
      </c>
      <c r="N794" s="8">
        <f>-EffortOutcomesAG0[[#This Row],[Xp]]*a+EffortOutcomesAG0[[#This Row],[Yp]]*b+EffortOutcomesAG0[[#This Row],[Zp]]*c_</f>
        <v>0.16890442303914785</v>
      </c>
      <c r="O794">
        <f>-IF(EffortOutcomesAG0[[#This Row],[Column2]]&gt;0,1,-1)*SQRT(EffortOutcomesAG0[[#This Row],[KPx''i]]^2+EffortOutcomesAG0[[#This Row],[KPx''j]]^2+EffortOutcomesAG0[[#This Row],[KPx''k]]^2)/Ksmag/Scale</f>
        <v>-0.60310942419919922</v>
      </c>
      <c r="P794" s="9">
        <f>SQRT(EffortOutcomesAG0[[#This Row],[Kpy''i]]^2+EffortOutcomesAG0[[#This Row],[KPy''j]]^2+EffortOutcomesAG0[[#This Row],[KPy''k]]^2)/KTmag/Scale</f>
        <v>1.4739302938247865</v>
      </c>
      <c r="Q7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94" s="14">
        <v>44916</v>
      </c>
      <c r="U794" s="9" t="s">
        <v>54</v>
      </c>
      <c r="V794" t="s">
        <v>55</v>
      </c>
      <c r="W794" t="s">
        <v>60</v>
      </c>
      <c r="X794">
        <v>1.125</v>
      </c>
      <c r="Y794">
        <v>1.125</v>
      </c>
      <c r="Z794">
        <v>0.92619047619047634</v>
      </c>
      <c r="AA794">
        <v>0.82328042328042339</v>
      </c>
      <c r="AB794">
        <v>1.234920634920635</v>
      </c>
      <c r="AC794">
        <v>1</v>
      </c>
      <c r="AD794">
        <v>0.80976863753213357</v>
      </c>
      <c r="AE794">
        <v>1.2146529562982002</v>
      </c>
      <c r="AF794">
        <v>1.2146529562982002</v>
      </c>
      <c r="AG794">
        <v>0.82328042328042339</v>
      </c>
      <c r="AH794">
        <v>1.234920634920635</v>
      </c>
      <c r="AI794">
        <v>1</v>
      </c>
      <c r="AJ794">
        <v>793</v>
      </c>
      <c r="AK794">
        <f>SUBTOTAL(9,EffortOutcomesAG0[[#This Row],[Allocation]:[Iin]])</f>
        <v>12.531667142721126</v>
      </c>
      <c r="AL794" t="str">
        <f>EffortOutcomesAG0[[#This Row],[WARDS]]&amp;EffortOutcomesAG0[[#This Row],[Role]]&amp;EffortOutcomesAG0[[#This Row],[Shifts]]</f>
        <v>BANKCSENIGHT</v>
      </c>
    </row>
    <row r="795" spans="2:38" x14ac:dyDescent="0.25">
      <c r="B795" s="8">
        <f>IF(EffortOutcomesAG0[[#This Row],[Apn]]=0,10,LOG(EffortOutcomesAG0[[#This Row],[Apn]]))</f>
        <v>-4.6663650630174129E-2</v>
      </c>
      <c r="C795" s="8">
        <f>IF(EffortOutcomesAG0[[#This Row],[Ein]]=0,10,LOG(EffortOutcomesAG0[[#This Row],[Ein]]))</f>
        <v>4.6663650630174122E-2</v>
      </c>
      <c r="D795" s="8">
        <f>IF(EffortOutcomesAG0[[#This Row],[Iin]]=0,10,LOG(EffortOutcomesAG0[[#This Row],[Iin]]))</f>
        <v>0</v>
      </c>
      <c r="E795" s="8">
        <f>Kx-EffortOutcomesAG0[[#This Row],[Xp]]</f>
        <v>4.6663650630174129E-2</v>
      </c>
      <c r="F795" s="8">
        <f>Ky-EffortOutcomesAG0[[#This Row],[Yp]]</f>
        <v>-1.0466636506301741</v>
      </c>
      <c r="G795" s="8">
        <f>Kz-EffortOutcomesAG0[[#This Row],[Zp]]</f>
        <v>1</v>
      </c>
      <c r="H795" s="8">
        <f>EffortOutcomesAG0[[#This Row],[Kpy]]*KSc-EffortOutcomesAG0[[#This Row],[KPz]]*KSb</f>
        <v>4.6663650630174081E-2</v>
      </c>
      <c r="I795" s="8">
        <f>-1*(EffortOutcomesAG0[[#This Row],[KPx]]*KSc-EffortOutcomesAG0[[#This Row],[KPz]]*KSa)</f>
        <v>4.6663650630174129E-2</v>
      </c>
      <c r="J795" s="8">
        <f>(EffortOutcomesAG0[[#This Row],[KPx]]*$C$2-EffortOutcomesAG0[[#This Row],[Kpy]]*KSa)</f>
        <v>0.46663650630174131</v>
      </c>
      <c r="K795" s="8">
        <f>EffortOutcomesAG0[[#This Row],[Kpy]]*KTc-EffortOutcomesAG0[[#This Row],[KPz]]*KTb</f>
        <v>2.0466636506301743</v>
      </c>
      <c r="L795" s="8">
        <f>-1*(EffortOutcomesAG0[[#This Row],[KPx]]*KTc-EffortOutcomesAG0[[#This Row],[KPz]]*KTa)</f>
        <v>2.0466636506301743</v>
      </c>
      <c r="M795" s="8">
        <f>(EffortOutcomesAG0[[#This Row],[KPx]]*KTb-EffortOutcomesAG0[[#This Row],[Kpy]]*KTa)</f>
        <v>2.0466636506301739</v>
      </c>
      <c r="N795" s="8">
        <f>-EffortOutcomesAG0[[#This Row],[Xp]]*a+EffortOutcomesAG0[[#This Row],[Yp]]*b+EffortOutcomesAG0[[#This Row],[Zp]]*c_</f>
        <v>9.3327301260348244E-2</v>
      </c>
      <c r="O795">
        <f>-IF(EffortOutcomesAG0[[#This Row],[Column2]]&gt;0,1,-1)*SQRT(EffortOutcomesAG0[[#This Row],[KPx''i]]^2+EffortOutcomesAG0[[#This Row],[KPx''j]]^2+EffortOutcomesAG0[[#This Row],[KPx''k]]^2)/Ksmag/Scale</f>
        <v>-0.333245121189917</v>
      </c>
      <c r="P795" s="9">
        <f>SQRT(EffortOutcomesAG0[[#This Row],[Kpy''i]]^2+EffortOutcomesAG0[[#This Row],[KPy''j]]^2+EffortOutcomesAG0[[#This Row],[KPy''k]]^2)/KTmag/Scale</f>
        <v>1.4472097461686111</v>
      </c>
      <c r="Q7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5" s="14">
        <v>44916</v>
      </c>
      <c r="U795" s="9" t="s">
        <v>58</v>
      </c>
      <c r="V795" t="s">
        <v>55</v>
      </c>
      <c r="W795" t="s">
        <v>60</v>
      </c>
      <c r="X795">
        <v>2.0625</v>
      </c>
      <c r="Y795">
        <v>2.0625</v>
      </c>
      <c r="Z795">
        <v>1.8523809523809529</v>
      </c>
      <c r="AA795">
        <v>0.89812409812409832</v>
      </c>
      <c r="AB795">
        <v>1.3471861471861473</v>
      </c>
      <c r="AC795">
        <v>1</v>
      </c>
      <c r="AD795">
        <v>0.74228791773778913</v>
      </c>
      <c r="AE795">
        <v>1.1134318766066835</v>
      </c>
      <c r="AF795">
        <v>1.1134318766066835</v>
      </c>
      <c r="AG795">
        <v>0.89812409812409821</v>
      </c>
      <c r="AH795">
        <v>1.3471861471861473</v>
      </c>
      <c r="AI795">
        <v>1</v>
      </c>
      <c r="AJ795">
        <v>794</v>
      </c>
      <c r="AK795">
        <f>SUBTOTAL(9,EffortOutcomesAG0[[#This Row],[Allocation]:[Iin]])</f>
        <v>15.437153113952599</v>
      </c>
      <c r="AL795" t="str">
        <f>EffortOutcomesAG0[[#This Row],[WARDS]]&amp;EffortOutcomesAG0[[#This Row],[Role]]&amp;EffortOutcomesAG0[[#This Row],[Shifts]]</f>
        <v>WARACSENIGHT</v>
      </c>
    </row>
    <row r="796" spans="2:38" x14ac:dyDescent="0.25">
      <c r="B796" s="8">
        <f>IF(EffortOutcomesAG0[[#This Row],[Apn]]=0,10,LOG(EffortOutcomesAG0[[#This Row],[Apn]]))</f>
        <v>-4.6663650630174129E-2</v>
      </c>
      <c r="C796" s="8">
        <f>IF(EffortOutcomesAG0[[#This Row],[Ein]]=0,10,LOG(EffortOutcomesAG0[[#This Row],[Ein]]))</f>
        <v>4.6663650630174122E-2</v>
      </c>
      <c r="D796" s="8">
        <f>IF(EffortOutcomesAG0[[#This Row],[Iin]]=0,10,LOG(EffortOutcomesAG0[[#This Row],[Iin]]))</f>
        <v>0</v>
      </c>
      <c r="E796" s="8">
        <f>Kx-EffortOutcomesAG0[[#This Row],[Xp]]</f>
        <v>4.6663650630174129E-2</v>
      </c>
      <c r="F796" s="8">
        <f>Ky-EffortOutcomesAG0[[#This Row],[Yp]]</f>
        <v>-1.0466636506301741</v>
      </c>
      <c r="G796" s="8">
        <f>Kz-EffortOutcomesAG0[[#This Row],[Zp]]</f>
        <v>1</v>
      </c>
      <c r="H796" s="8">
        <f>EffortOutcomesAG0[[#This Row],[Kpy]]*KSc-EffortOutcomesAG0[[#This Row],[KPz]]*KSb</f>
        <v>4.6663650630174081E-2</v>
      </c>
      <c r="I796" s="8">
        <f>-1*(EffortOutcomesAG0[[#This Row],[KPx]]*KSc-EffortOutcomesAG0[[#This Row],[KPz]]*KSa)</f>
        <v>4.6663650630174129E-2</v>
      </c>
      <c r="J796" s="8">
        <f>(EffortOutcomesAG0[[#This Row],[KPx]]*$C$2-EffortOutcomesAG0[[#This Row],[Kpy]]*KSa)</f>
        <v>0.46663650630174131</v>
      </c>
      <c r="K796" s="8">
        <f>EffortOutcomesAG0[[#This Row],[Kpy]]*KTc-EffortOutcomesAG0[[#This Row],[KPz]]*KTb</f>
        <v>2.0466636506301743</v>
      </c>
      <c r="L796" s="8">
        <f>-1*(EffortOutcomesAG0[[#This Row],[KPx]]*KTc-EffortOutcomesAG0[[#This Row],[KPz]]*KTa)</f>
        <v>2.0466636506301743</v>
      </c>
      <c r="M796" s="8">
        <f>(EffortOutcomesAG0[[#This Row],[KPx]]*KTb-EffortOutcomesAG0[[#This Row],[Kpy]]*KTa)</f>
        <v>2.0466636506301739</v>
      </c>
      <c r="N796" s="8">
        <f>-EffortOutcomesAG0[[#This Row],[Xp]]*a+EffortOutcomesAG0[[#This Row],[Yp]]*b+EffortOutcomesAG0[[#This Row],[Zp]]*c_</f>
        <v>9.3327301260348244E-2</v>
      </c>
      <c r="O796">
        <f>-IF(EffortOutcomesAG0[[#This Row],[Column2]]&gt;0,1,-1)*SQRT(EffortOutcomesAG0[[#This Row],[KPx''i]]^2+EffortOutcomesAG0[[#This Row],[KPx''j]]^2+EffortOutcomesAG0[[#This Row],[KPx''k]]^2)/Ksmag/Scale</f>
        <v>-0.333245121189917</v>
      </c>
      <c r="P796" s="9">
        <f>SQRT(EffortOutcomesAG0[[#This Row],[Kpy''i]]^2+EffortOutcomesAG0[[#This Row],[KPy''j]]^2+EffortOutcomesAG0[[#This Row],[KPy''k]]^2)/KTmag/Scale</f>
        <v>1.4472097461686111</v>
      </c>
      <c r="Q7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6" s="14">
        <v>44916</v>
      </c>
      <c r="U796" s="9" t="s">
        <v>57</v>
      </c>
      <c r="V796" t="s">
        <v>55</v>
      </c>
      <c r="W796" t="s">
        <v>60</v>
      </c>
      <c r="X796">
        <v>2.0625</v>
      </c>
      <c r="Y796">
        <v>2.0625</v>
      </c>
      <c r="Z796">
        <v>1.8523809523809529</v>
      </c>
      <c r="AA796">
        <v>0.89812409812409832</v>
      </c>
      <c r="AB796">
        <v>1.3471861471861473</v>
      </c>
      <c r="AC796">
        <v>1</v>
      </c>
      <c r="AD796">
        <v>0.74228791773778913</v>
      </c>
      <c r="AE796">
        <v>1.1134318766066835</v>
      </c>
      <c r="AF796">
        <v>1.1134318766066835</v>
      </c>
      <c r="AG796">
        <v>0.89812409812409821</v>
      </c>
      <c r="AH796">
        <v>1.3471861471861473</v>
      </c>
      <c r="AI796">
        <v>1</v>
      </c>
      <c r="AJ796">
        <v>795</v>
      </c>
      <c r="AK796">
        <f>SUBTOTAL(9,EffortOutcomesAG0[[#This Row],[Allocation]:[Iin]])</f>
        <v>15.437153113952599</v>
      </c>
      <c r="AL796" t="str">
        <f>EffortOutcomesAG0[[#This Row],[WARDS]]&amp;EffortOutcomesAG0[[#This Row],[Role]]&amp;EffortOutcomesAG0[[#This Row],[Shifts]]</f>
        <v>WATTCSENIGHT</v>
      </c>
    </row>
    <row r="797" spans="2:38" x14ac:dyDescent="0.25">
      <c r="B797" s="8">
        <f>IF(EffortOutcomesAG0[[#This Row],[Apn]]=0,10,LOG(EffortOutcomesAG0[[#This Row],[Apn]]))</f>
        <v>10</v>
      </c>
      <c r="C797" s="8">
        <f>IF(EffortOutcomesAG0[[#This Row],[Ein]]=0,10,LOG(EffortOutcomesAG0[[#This Row],[Ein]]))</f>
        <v>10</v>
      </c>
      <c r="D797" s="8">
        <f>IF(EffortOutcomesAG0[[#This Row],[Iin]]=0,10,LOG(EffortOutcomesAG0[[#This Row],[Iin]]))</f>
        <v>10</v>
      </c>
      <c r="E797" s="8">
        <f>Kx-EffortOutcomesAG0[[#This Row],[Xp]]</f>
        <v>-10</v>
      </c>
      <c r="F797" s="8">
        <f>Ky-EffortOutcomesAG0[[#This Row],[Yp]]</f>
        <v>-11</v>
      </c>
      <c r="G797" s="8">
        <f>Kz-EffortOutcomesAG0[[#This Row],[Zp]]</f>
        <v>-9</v>
      </c>
      <c r="H797" s="8">
        <f>EffortOutcomesAG0[[#This Row],[Kpy]]*KSc-EffortOutcomesAG0[[#This Row],[KPz]]*KSb</f>
        <v>20</v>
      </c>
      <c r="I797" s="8">
        <f>-1*(EffortOutcomesAG0[[#This Row],[KPx]]*KSc-EffortOutcomesAG0[[#This Row],[KPz]]*KSa)</f>
        <v>-10</v>
      </c>
      <c r="J797" s="8">
        <f>(EffortOutcomesAG0[[#This Row],[KPx]]*$C$2-EffortOutcomesAG0[[#This Row],[Kpy]]*KSa)</f>
        <v>-100</v>
      </c>
      <c r="K797" s="8">
        <f>EffortOutcomesAG0[[#This Row],[Kpy]]*KTc-EffortOutcomesAG0[[#This Row],[KPz]]*KTb</f>
        <v>2</v>
      </c>
      <c r="L797" s="8">
        <f>-1*(EffortOutcomesAG0[[#This Row],[KPx]]*KTc-EffortOutcomesAG0[[#This Row],[KPz]]*KTa)</f>
        <v>-28</v>
      </c>
      <c r="M797" s="8">
        <f>(EffortOutcomesAG0[[#This Row],[KPx]]*KTb-EffortOutcomesAG0[[#This Row],[Kpy]]*KTa)</f>
        <v>32</v>
      </c>
      <c r="N797" s="8">
        <f>-EffortOutcomesAG0[[#This Row],[Xp]]*a+EffortOutcomesAG0[[#This Row],[Yp]]*b+EffortOutcomesAG0[[#This Row],[Zp]]*c_</f>
        <v>40</v>
      </c>
      <c r="O797">
        <f>-IF(EffortOutcomesAG0[[#This Row],[Column2]]&gt;0,1,-1)*SQRT(EffortOutcomesAG0[[#This Row],[KPx''i]]^2+EffortOutcomesAG0[[#This Row],[KPx''j]]^2+EffortOutcomesAG0[[#This Row],[KPx''k]]^2)/Ksmag/Scale</f>
        <v>-72.456883730947197</v>
      </c>
      <c r="P797" s="9">
        <f>SQRT(EffortOutcomesAG0[[#This Row],[Kpy''i]]^2+EffortOutcomesAG0[[#This Row],[KPy''j]]^2+EffortOutcomesAG0[[#This Row],[KPy''k]]^2)/KTmag/Scale</f>
        <v>17.37814719698277</v>
      </c>
      <c r="Q7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97" s="14">
        <v>44916</v>
      </c>
      <c r="U797" s="9" t="s">
        <v>76</v>
      </c>
      <c r="V797" t="s">
        <v>55</v>
      </c>
      <c r="W797" t="s">
        <v>60</v>
      </c>
      <c r="X797">
        <v>0</v>
      </c>
      <c r="Y797">
        <v>0</v>
      </c>
      <c r="Z797">
        <v>0</v>
      </c>
      <c r="AJ797">
        <v>796</v>
      </c>
      <c r="AK797">
        <f>SUBTOTAL(9,EffortOutcomesAG0[[#This Row],[Allocation]:[Iin]])</f>
        <v>0</v>
      </c>
      <c r="AL797" t="str">
        <f>EffortOutcomesAG0[[#This Row],[WARDS]]&amp;EffortOutcomesAG0[[#This Row],[Role]]&amp;EffortOutcomesAG0[[#This Row],[Shifts]]</f>
        <v>OtherCSENIGHT</v>
      </c>
    </row>
    <row r="798" spans="2:38" x14ac:dyDescent="0.25">
      <c r="B798" s="8">
        <f>IF(EffortOutcomesAG0[[#This Row],[Apn]]=0,10,LOG(EffortOutcomesAG0[[#This Row],[Apn]]))</f>
        <v>1.5633089047441189E-2</v>
      </c>
      <c r="C798" s="8">
        <f>IF(EffortOutcomesAG0[[#This Row],[Ein]]=0,10,LOG(EffortOutcomesAG0[[#This Row],[Ein]]))</f>
        <v>-0.27887452382202266</v>
      </c>
      <c r="D798" s="8">
        <f>IF(EffortOutcomesAG0[[#This Row],[Iin]]=0,10,LOG(EffortOutcomesAG0[[#This Row],[Iin]]))</f>
        <v>0.2632414347745814</v>
      </c>
      <c r="E798" s="8">
        <f>Kx-EffortOutcomesAG0[[#This Row],[Xp]]</f>
        <v>-1.5633089047441189E-2</v>
      </c>
      <c r="F798" s="8">
        <f>Ky-EffortOutcomesAG0[[#This Row],[Yp]]</f>
        <v>-0.72112547617797729</v>
      </c>
      <c r="G798" s="8">
        <f>Kz-EffortOutcomesAG0[[#This Row],[Zp]]</f>
        <v>0.7367585652254186</v>
      </c>
      <c r="H798" s="8">
        <f>EffortOutcomesAG0[[#This Row],[Kpy]]*KSc-EffortOutcomesAG0[[#This Row],[KPz]]*KSb</f>
        <v>-1.5633089047441318E-2</v>
      </c>
      <c r="I798" s="8">
        <f>-1*(EffortOutcomesAG0[[#This Row],[KPx]]*KSc-EffortOutcomesAG0[[#This Row],[KPz]]*KSa)</f>
        <v>-1.5633089047441189E-2</v>
      </c>
      <c r="J798" s="8">
        <f>(EffortOutcomesAG0[[#This Row],[KPx]]*$C$2-EffortOutcomesAG0[[#This Row],[Kpy]]*KSa)</f>
        <v>-0.1563308904744119</v>
      </c>
      <c r="K798" s="8">
        <f>EffortOutcomesAG0[[#This Row],[Kpy]]*KTc-EffortOutcomesAG0[[#This Row],[KPz]]*KTb</f>
        <v>1.4578840414033958</v>
      </c>
      <c r="L798" s="8">
        <f>-1*(EffortOutcomesAG0[[#This Row],[KPx]]*KTc-EffortOutcomesAG0[[#This Row],[KPz]]*KTa)</f>
        <v>1.457884041403396</v>
      </c>
      <c r="M798" s="8">
        <f>(EffortOutcomesAG0[[#This Row],[KPx]]*KTb-EffortOutcomesAG0[[#This Row],[Kpy]]*KTa)</f>
        <v>1.4578840414033958</v>
      </c>
      <c r="N798" s="8">
        <f>-EffortOutcomesAG0[[#This Row],[Xp]]*a+EffortOutcomesAG0[[#This Row],[Yp]]*b+EffortOutcomesAG0[[#This Row],[Zp]]*c_</f>
        <v>-3.1266178094882524E-2</v>
      </c>
      <c r="O798">
        <f>-IF(EffortOutcomesAG0[[#This Row],[Column2]]&gt;0,1,-1)*SQRT(EffortOutcomesAG0[[#This Row],[KPx''i]]^2+EffortOutcomesAG0[[#This Row],[KPx''j]]^2+EffortOutcomesAG0[[#This Row],[KPx''k]]^2)/Ksmag/Scale</f>
        <v>0.11164258654933838</v>
      </c>
      <c r="P798" s="9">
        <f>SQRT(EffortOutcomesAG0[[#This Row],[Kpy''i]]^2+EffortOutcomesAG0[[#This Row],[KPy''j]]^2+EffortOutcomesAG0[[#This Row],[KPy''k]]^2)/KTmag/Scale</f>
        <v>1.0308796918599907</v>
      </c>
      <c r="Q7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7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798" s="14">
        <v>44917</v>
      </c>
      <c r="U798" s="9" t="s">
        <v>57</v>
      </c>
      <c r="V798" t="s">
        <v>55</v>
      </c>
      <c r="W798" t="s">
        <v>60</v>
      </c>
      <c r="X798">
        <v>1.125</v>
      </c>
      <c r="Y798">
        <v>2.0625</v>
      </c>
      <c r="Z798">
        <v>2.138095238095238</v>
      </c>
      <c r="AA798">
        <v>1.0366522366522366</v>
      </c>
      <c r="AB798">
        <v>1.5549783549783551</v>
      </c>
      <c r="AC798">
        <v>0.54545454545454541</v>
      </c>
      <c r="AD798">
        <v>0.64309576837416482</v>
      </c>
      <c r="AE798">
        <v>0.96464365256124729</v>
      </c>
      <c r="AF798">
        <v>0.52616926503340755</v>
      </c>
      <c r="AG798">
        <v>1.9005291005291003</v>
      </c>
      <c r="AH798">
        <v>2.8507936507936509</v>
      </c>
      <c r="AI798">
        <v>1.8333333333333333</v>
      </c>
      <c r="AJ798">
        <v>797</v>
      </c>
      <c r="AK798">
        <f>SUBTOTAL(9,EffortOutcomesAG0[[#This Row],[Allocation]:[Iin]])</f>
        <v>17.181245145805278</v>
      </c>
      <c r="AL798" t="str">
        <f>EffortOutcomesAG0[[#This Row],[WARDS]]&amp;EffortOutcomesAG0[[#This Row],[Role]]&amp;EffortOutcomesAG0[[#This Row],[Shifts]]</f>
        <v>WATTCSENIGHT</v>
      </c>
    </row>
    <row r="799" spans="2:38" x14ac:dyDescent="0.25">
      <c r="B799" s="8">
        <f>IF(EffortOutcomesAG0[[#This Row],[Apn]]=0,10,LOG(EffortOutcomesAG0[[#This Row],[Apn]]))</f>
        <v>1.5633089047441189E-2</v>
      </c>
      <c r="C799" s="8">
        <f>IF(EffortOutcomesAG0[[#This Row],[Ein]]=0,10,LOG(EffortOutcomesAG0[[#This Row],[Ein]]))</f>
        <v>-1.5633089047441175E-2</v>
      </c>
      <c r="D799" s="8">
        <f>IF(EffortOutcomesAG0[[#This Row],[Iin]]=0,10,LOG(EffortOutcomesAG0[[#This Row],[Iin]]))</f>
        <v>0</v>
      </c>
      <c r="E799" s="8">
        <f>Kx-EffortOutcomesAG0[[#This Row],[Xp]]</f>
        <v>-1.5633089047441189E-2</v>
      </c>
      <c r="F799" s="8">
        <f>Ky-EffortOutcomesAG0[[#This Row],[Yp]]</f>
        <v>-0.98436691095255879</v>
      </c>
      <c r="G799" s="8">
        <f>Kz-EffortOutcomesAG0[[#This Row],[Zp]]</f>
        <v>1</v>
      </c>
      <c r="H799" s="8">
        <f>EffortOutcomesAG0[[#This Row],[Kpy]]*KSc-EffortOutcomesAG0[[#This Row],[KPz]]*KSb</f>
        <v>-1.5633089047441207E-2</v>
      </c>
      <c r="I799" s="8">
        <f>-1*(EffortOutcomesAG0[[#This Row],[KPx]]*KSc-EffortOutcomesAG0[[#This Row],[KPz]]*KSa)</f>
        <v>-1.5633089047441189E-2</v>
      </c>
      <c r="J799" s="8">
        <f>(EffortOutcomesAG0[[#This Row],[KPx]]*$C$2-EffortOutcomesAG0[[#This Row],[Kpy]]*KSa)</f>
        <v>-0.1563308904744119</v>
      </c>
      <c r="K799" s="8">
        <f>EffortOutcomesAG0[[#This Row],[Kpy]]*KTc-EffortOutcomesAG0[[#This Row],[KPz]]*KTb</f>
        <v>1.9843669109525588</v>
      </c>
      <c r="L799" s="8">
        <f>-1*(EffortOutcomesAG0[[#This Row],[KPx]]*KTc-EffortOutcomesAG0[[#This Row],[KPz]]*KTa)</f>
        <v>1.9843669109525588</v>
      </c>
      <c r="M799" s="8">
        <f>(EffortOutcomesAG0[[#This Row],[KPx]]*KTb-EffortOutcomesAG0[[#This Row],[Kpy]]*KTa)</f>
        <v>1.9843669109525588</v>
      </c>
      <c r="N799" s="8">
        <f>-EffortOutcomesAG0[[#This Row],[Xp]]*a+EffortOutcomesAG0[[#This Row],[Yp]]*b+EffortOutcomesAG0[[#This Row],[Zp]]*c_</f>
        <v>-3.1266178094882351E-2</v>
      </c>
      <c r="O799">
        <f>-IF(EffortOutcomesAG0[[#This Row],[Column2]]&gt;0,1,-1)*SQRT(EffortOutcomesAG0[[#This Row],[KPx''i]]^2+EffortOutcomesAG0[[#This Row],[KPx''j]]^2+EffortOutcomesAG0[[#This Row],[KPx''k]]^2)/Ksmag/Scale</f>
        <v>0.11164258654933837</v>
      </c>
      <c r="P799" s="9">
        <f>SQRT(EffortOutcomesAG0[[#This Row],[Kpy''i]]^2+EffortOutcomesAG0[[#This Row],[KPy''j]]^2+EffortOutcomesAG0[[#This Row],[KPy''k]]^2)/KTmag/Scale</f>
        <v>1.4031592990967563</v>
      </c>
      <c r="Q7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99" s="14">
        <v>44917</v>
      </c>
      <c r="U799" s="9" t="s">
        <v>58</v>
      </c>
      <c r="V799" t="s">
        <v>55</v>
      </c>
      <c r="W799" t="s">
        <v>60</v>
      </c>
      <c r="X799">
        <v>2.0625</v>
      </c>
      <c r="Y799">
        <v>2.0625</v>
      </c>
      <c r="Z799">
        <v>2.138095238095238</v>
      </c>
      <c r="AA799">
        <v>1.0366522366522366</v>
      </c>
      <c r="AB799">
        <v>1.5549783549783551</v>
      </c>
      <c r="AC799">
        <v>1</v>
      </c>
      <c r="AD799">
        <v>0.64309576837416482</v>
      </c>
      <c r="AE799">
        <v>0.96464365256124729</v>
      </c>
      <c r="AF799">
        <v>0.96464365256124729</v>
      </c>
      <c r="AG799">
        <v>1.0366522366522366</v>
      </c>
      <c r="AH799">
        <v>1.5549783549783551</v>
      </c>
      <c r="AI799">
        <v>1</v>
      </c>
      <c r="AJ799">
        <v>798</v>
      </c>
      <c r="AK799">
        <f>SUBTOTAL(9,EffortOutcomesAG0[[#This Row],[Allocation]:[Iin]])</f>
        <v>16.018739494853079</v>
      </c>
      <c r="AL799" t="str">
        <f>EffortOutcomesAG0[[#This Row],[WARDS]]&amp;EffortOutcomesAG0[[#This Row],[Role]]&amp;EffortOutcomesAG0[[#This Row],[Shifts]]</f>
        <v>WARACSENIGHT</v>
      </c>
    </row>
    <row r="800" spans="2:38" x14ac:dyDescent="0.25">
      <c r="B800" s="8">
        <f>IF(EffortOutcomesAG0[[#This Row],[Apn]]=0,10,LOG(EffortOutcomesAG0[[#This Row],[Apn]]))</f>
        <v>-2.2155471841958582E-2</v>
      </c>
      <c r="C800" s="8">
        <f>IF(EffortOutcomesAG0[[#This Row],[Ein]]=0,10,LOG(EffortOutcomesAG0[[#This Row],[Ein]]))</f>
        <v>2.2155471841958561E-2</v>
      </c>
      <c r="D800" s="8">
        <f>IF(EffortOutcomesAG0[[#This Row],[Iin]]=0,10,LOG(EffortOutcomesAG0[[#This Row],[Iin]]))</f>
        <v>0</v>
      </c>
      <c r="E800" s="8">
        <f>Kx-EffortOutcomesAG0[[#This Row],[Xp]]</f>
        <v>2.2155471841958582E-2</v>
      </c>
      <c r="F800" s="8">
        <f>Ky-EffortOutcomesAG0[[#This Row],[Yp]]</f>
        <v>-1.0221554718419585</v>
      </c>
      <c r="G800" s="8">
        <f>Kz-EffortOutcomesAG0[[#This Row],[Zp]]</f>
        <v>1</v>
      </c>
      <c r="H800" s="8">
        <f>EffortOutcomesAG0[[#This Row],[Kpy]]*KSc-EffortOutcomesAG0[[#This Row],[KPz]]*KSb</f>
        <v>2.2155471841958541E-2</v>
      </c>
      <c r="I800" s="8">
        <f>-1*(EffortOutcomesAG0[[#This Row],[KPx]]*KSc-EffortOutcomesAG0[[#This Row],[KPz]]*KSa)</f>
        <v>2.2155471841958582E-2</v>
      </c>
      <c r="J800" s="8">
        <f>(EffortOutcomesAG0[[#This Row],[KPx]]*$C$2-EffortOutcomesAG0[[#This Row],[Kpy]]*KSa)</f>
        <v>0.22155471841958582</v>
      </c>
      <c r="K800" s="8">
        <f>EffortOutcomesAG0[[#This Row],[Kpy]]*KTc-EffortOutcomesAG0[[#This Row],[KPz]]*KTb</f>
        <v>2.0221554718419585</v>
      </c>
      <c r="L800" s="8">
        <f>-1*(EffortOutcomesAG0[[#This Row],[KPx]]*KTc-EffortOutcomesAG0[[#This Row],[KPz]]*KTa)</f>
        <v>2.0221554718419585</v>
      </c>
      <c r="M800" s="8">
        <f>(EffortOutcomesAG0[[#This Row],[KPx]]*KTb-EffortOutcomesAG0[[#This Row],[Kpy]]*KTa)</f>
        <v>2.0221554718419585</v>
      </c>
      <c r="N800" s="8">
        <f>-EffortOutcomesAG0[[#This Row],[Xp]]*a+EffortOutcomesAG0[[#This Row],[Yp]]*b+EffortOutcomesAG0[[#This Row],[Zp]]*c_</f>
        <v>4.4310943683917123E-2</v>
      </c>
      <c r="O800">
        <f>-IF(EffortOutcomesAG0[[#This Row],[Column2]]&gt;0,1,-1)*SQRT(EffortOutcomesAG0[[#This Row],[KPx''i]]^2+EffortOutcomesAG0[[#This Row],[KPx''j]]^2+EffortOutcomesAG0[[#This Row],[KPx''k]]^2)/Ksmag/Scale</f>
        <v>-0.15822171645994362</v>
      </c>
      <c r="P800" s="9">
        <f>SQRT(EffortOutcomesAG0[[#This Row],[Kpy''i]]^2+EffortOutcomesAG0[[#This Row],[KPy''j]]^2+EffortOutcomesAG0[[#This Row],[KPy''k]]^2)/KTmag/Scale</f>
        <v>1.4298798467529317</v>
      </c>
      <c r="Q8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8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800" s="14">
        <v>44917</v>
      </c>
      <c r="U800" s="9" t="s">
        <v>54</v>
      </c>
      <c r="V800" t="s">
        <v>55</v>
      </c>
      <c r="W800" t="s">
        <v>60</v>
      </c>
      <c r="X800">
        <v>1.125</v>
      </c>
      <c r="Y800">
        <v>1.125</v>
      </c>
      <c r="Z800">
        <v>1.069047619047619</v>
      </c>
      <c r="AA800">
        <v>0.95026455026455026</v>
      </c>
      <c r="AB800">
        <v>1.4253968253968254</v>
      </c>
      <c r="AC800">
        <v>1</v>
      </c>
      <c r="AD800">
        <v>0.7015590200445434</v>
      </c>
      <c r="AE800">
        <v>1.0523385300668151</v>
      </c>
      <c r="AF800">
        <v>1.0523385300668151</v>
      </c>
      <c r="AG800">
        <v>0.95026455026455026</v>
      </c>
      <c r="AH800">
        <v>1.4253968253968254</v>
      </c>
      <c r="AI800">
        <v>1</v>
      </c>
      <c r="AJ800">
        <v>799</v>
      </c>
      <c r="AK800">
        <f>SUBTOTAL(9,EffortOutcomesAG0[[#This Row],[Allocation]:[Iin]])</f>
        <v>12.876606450548547</v>
      </c>
      <c r="AL800" t="str">
        <f>EffortOutcomesAG0[[#This Row],[WARDS]]&amp;EffortOutcomesAG0[[#This Row],[Role]]&amp;EffortOutcomesAG0[[#This Row],[Shifts]]</f>
        <v>BANKCSENIGHT</v>
      </c>
    </row>
    <row r="801" spans="2:38" x14ac:dyDescent="0.25">
      <c r="B801" s="8">
        <f>IF(EffortOutcomesAG0[[#This Row],[Apn]]=0,10,LOG(EffortOutcomesAG0[[#This Row],[Apn]]))</f>
        <v>10</v>
      </c>
      <c r="C801" s="8">
        <f>IF(EffortOutcomesAG0[[#This Row],[Ein]]=0,10,LOG(EffortOutcomesAG0[[#This Row],[Ein]]))</f>
        <v>10</v>
      </c>
      <c r="D801" s="8">
        <f>IF(EffortOutcomesAG0[[#This Row],[Iin]]=0,10,LOG(EffortOutcomesAG0[[#This Row],[Iin]]))</f>
        <v>10</v>
      </c>
      <c r="E801" s="8">
        <f>Kx-EffortOutcomesAG0[[#This Row],[Xp]]</f>
        <v>-10</v>
      </c>
      <c r="F801" s="8">
        <f>Ky-EffortOutcomesAG0[[#This Row],[Yp]]</f>
        <v>-11</v>
      </c>
      <c r="G801" s="8">
        <f>Kz-EffortOutcomesAG0[[#This Row],[Zp]]</f>
        <v>-9</v>
      </c>
      <c r="H801" s="8">
        <f>EffortOutcomesAG0[[#This Row],[Kpy]]*KSc-EffortOutcomesAG0[[#This Row],[KPz]]*KSb</f>
        <v>20</v>
      </c>
      <c r="I801" s="8">
        <f>-1*(EffortOutcomesAG0[[#This Row],[KPx]]*KSc-EffortOutcomesAG0[[#This Row],[KPz]]*KSa)</f>
        <v>-10</v>
      </c>
      <c r="J801" s="8">
        <f>(EffortOutcomesAG0[[#This Row],[KPx]]*$C$2-EffortOutcomesAG0[[#This Row],[Kpy]]*KSa)</f>
        <v>-100</v>
      </c>
      <c r="K801" s="8">
        <f>EffortOutcomesAG0[[#This Row],[Kpy]]*KTc-EffortOutcomesAG0[[#This Row],[KPz]]*KTb</f>
        <v>2</v>
      </c>
      <c r="L801" s="8">
        <f>-1*(EffortOutcomesAG0[[#This Row],[KPx]]*KTc-EffortOutcomesAG0[[#This Row],[KPz]]*KTa)</f>
        <v>-28</v>
      </c>
      <c r="M801" s="8">
        <f>(EffortOutcomesAG0[[#This Row],[KPx]]*KTb-EffortOutcomesAG0[[#This Row],[Kpy]]*KTa)</f>
        <v>32</v>
      </c>
      <c r="N801" s="8">
        <f>-EffortOutcomesAG0[[#This Row],[Xp]]*a+EffortOutcomesAG0[[#This Row],[Yp]]*b+EffortOutcomesAG0[[#This Row],[Zp]]*c_</f>
        <v>40</v>
      </c>
      <c r="O801">
        <f>-IF(EffortOutcomesAG0[[#This Row],[Column2]]&gt;0,1,-1)*SQRT(EffortOutcomesAG0[[#This Row],[KPx''i]]^2+EffortOutcomesAG0[[#This Row],[KPx''j]]^2+EffortOutcomesAG0[[#This Row],[KPx''k]]^2)/Ksmag/Scale</f>
        <v>-72.456883730947197</v>
      </c>
      <c r="P801" s="9">
        <f>SQRT(EffortOutcomesAG0[[#This Row],[Kpy''i]]^2+EffortOutcomesAG0[[#This Row],[KPy''j]]^2+EffortOutcomesAG0[[#This Row],[KPy''k]]^2)/KTmag/Scale</f>
        <v>17.37814719698277</v>
      </c>
      <c r="Q8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1" s="14">
        <v>44917</v>
      </c>
      <c r="U801" s="9" t="s">
        <v>76</v>
      </c>
      <c r="V801" t="s">
        <v>55</v>
      </c>
      <c r="W801" t="s">
        <v>60</v>
      </c>
      <c r="X801">
        <v>0</v>
      </c>
      <c r="Y801">
        <v>0</v>
      </c>
      <c r="Z801">
        <v>0</v>
      </c>
      <c r="AJ801">
        <v>800</v>
      </c>
      <c r="AK801">
        <f>SUBTOTAL(9,EffortOutcomesAG0[[#This Row],[Allocation]:[Iin]])</f>
        <v>0</v>
      </c>
      <c r="AL801" t="str">
        <f>EffortOutcomesAG0[[#This Row],[WARDS]]&amp;EffortOutcomesAG0[[#This Row],[Role]]&amp;EffortOutcomesAG0[[#This Row],[Shifts]]</f>
        <v>OtherCSENIGHT</v>
      </c>
    </row>
    <row r="802" spans="2:38" x14ac:dyDescent="0.25">
      <c r="B802" s="8">
        <f>IF(EffortOutcomesAG0[[#This Row],[Apn]]=0,10,LOG(EffortOutcomesAG0[[#This Row],[Apn]]))</f>
        <v>-4.6663650630174129E-2</v>
      </c>
      <c r="C802" s="8">
        <f>IF(EffortOutcomesAG0[[#This Row],[Ein]]=0,10,LOG(EffortOutcomesAG0[[#This Row],[Ein]]))</f>
        <v>4.6663650630174122E-2</v>
      </c>
      <c r="D802" s="8">
        <f>IF(EffortOutcomesAG0[[#This Row],[Iin]]=0,10,LOG(EffortOutcomesAG0[[#This Row],[Iin]]))</f>
        <v>0</v>
      </c>
      <c r="E802" s="8">
        <f>Kx-EffortOutcomesAG0[[#This Row],[Xp]]</f>
        <v>4.6663650630174129E-2</v>
      </c>
      <c r="F802" s="8">
        <f>Ky-EffortOutcomesAG0[[#This Row],[Yp]]</f>
        <v>-1.0466636506301741</v>
      </c>
      <c r="G802" s="8">
        <f>Kz-EffortOutcomesAG0[[#This Row],[Zp]]</f>
        <v>1</v>
      </c>
      <c r="H802" s="8">
        <f>EffortOutcomesAG0[[#This Row],[Kpy]]*KSc-EffortOutcomesAG0[[#This Row],[KPz]]*KSb</f>
        <v>4.6663650630174081E-2</v>
      </c>
      <c r="I802" s="8">
        <f>-1*(EffortOutcomesAG0[[#This Row],[KPx]]*KSc-EffortOutcomesAG0[[#This Row],[KPz]]*KSa)</f>
        <v>4.6663650630174129E-2</v>
      </c>
      <c r="J802" s="8">
        <f>(EffortOutcomesAG0[[#This Row],[KPx]]*$C$2-EffortOutcomesAG0[[#This Row],[Kpy]]*KSa)</f>
        <v>0.46663650630174131</v>
      </c>
      <c r="K802" s="8">
        <f>EffortOutcomesAG0[[#This Row],[Kpy]]*KTc-EffortOutcomesAG0[[#This Row],[KPz]]*KTb</f>
        <v>2.0466636506301743</v>
      </c>
      <c r="L802" s="8">
        <f>-1*(EffortOutcomesAG0[[#This Row],[KPx]]*KTc-EffortOutcomesAG0[[#This Row],[KPz]]*KTa)</f>
        <v>2.0466636506301743</v>
      </c>
      <c r="M802" s="8">
        <f>(EffortOutcomesAG0[[#This Row],[KPx]]*KTb-EffortOutcomesAG0[[#This Row],[Kpy]]*KTa)</f>
        <v>2.0466636506301739</v>
      </c>
      <c r="N802" s="8">
        <f>-EffortOutcomesAG0[[#This Row],[Xp]]*a+EffortOutcomesAG0[[#This Row],[Yp]]*b+EffortOutcomesAG0[[#This Row],[Zp]]*c_</f>
        <v>9.3327301260348244E-2</v>
      </c>
      <c r="O802">
        <f>-IF(EffortOutcomesAG0[[#This Row],[Column2]]&gt;0,1,-1)*SQRT(EffortOutcomesAG0[[#This Row],[KPx''i]]^2+EffortOutcomesAG0[[#This Row],[KPx''j]]^2+EffortOutcomesAG0[[#This Row],[KPx''k]]^2)/Ksmag/Scale</f>
        <v>-0.333245121189917</v>
      </c>
      <c r="P802" s="9">
        <f>SQRT(EffortOutcomesAG0[[#This Row],[Kpy''i]]^2+EffortOutcomesAG0[[#This Row],[KPy''j]]^2+EffortOutcomesAG0[[#This Row],[KPy''k]]^2)/KTmag/Scale</f>
        <v>1.4472097461686111</v>
      </c>
      <c r="Q8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02" s="14">
        <v>44918</v>
      </c>
      <c r="U802" s="9" t="s">
        <v>57</v>
      </c>
      <c r="V802" t="s">
        <v>55</v>
      </c>
      <c r="W802" t="s">
        <v>60</v>
      </c>
      <c r="X802">
        <v>2.0625</v>
      </c>
      <c r="Y802">
        <v>2.0625</v>
      </c>
      <c r="Z802">
        <v>1.8523809523809529</v>
      </c>
      <c r="AA802">
        <v>0.89812409812409832</v>
      </c>
      <c r="AB802">
        <v>1.3471861471861473</v>
      </c>
      <c r="AC802">
        <v>1</v>
      </c>
      <c r="AD802">
        <v>0.74228791773778913</v>
      </c>
      <c r="AE802">
        <v>1.1134318766066835</v>
      </c>
      <c r="AF802">
        <v>1.1134318766066835</v>
      </c>
      <c r="AG802">
        <v>0.89812409812409821</v>
      </c>
      <c r="AH802">
        <v>1.3471861471861473</v>
      </c>
      <c r="AI802">
        <v>1</v>
      </c>
      <c r="AJ802">
        <v>801</v>
      </c>
      <c r="AK802">
        <f>SUBTOTAL(9,EffortOutcomesAG0[[#This Row],[Allocation]:[Iin]])</f>
        <v>15.437153113952599</v>
      </c>
      <c r="AL802" t="str">
        <f>EffortOutcomesAG0[[#This Row],[WARDS]]&amp;EffortOutcomesAG0[[#This Row],[Role]]&amp;EffortOutcomesAG0[[#This Row],[Shifts]]</f>
        <v>WATTCSENIGHT</v>
      </c>
    </row>
    <row r="803" spans="2:38" x14ac:dyDescent="0.25">
      <c r="B803" s="8">
        <f>IF(EffortOutcomesAG0[[#This Row],[Apn]]=0,10,LOG(EffortOutcomesAG0[[#This Row],[Apn]]))</f>
        <v>-8.4452211519573953E-2</v>
      </c>
      <c r="C803" s="8">
        <f>IF(EffortOutcomesAG0[[#This Row],[Ein]]=0,10,LOG(EffortOutcomesAG0[[#This Row],[Ein]]))</f>
        <v>8.4452211519573925E-2</v>
      </c>
      <c r="D803" s="8">
        <f>IF(EffortOutcomesAG0[[#This Row],[Iin]]=0,10,LOG(EffortOutcomesAG0[[#This Row],[Iin]]))</f>
        <v>0</v>
      </c>
      <c r="E803" s="8">
        <f>Kx-EffortOutcomesAG0[[#This Row],[Xp]]</f>
        <v>8.4452211519573953E-2</v>
      </c>
      <c r="F803" s="8">
        <f>Ky-EffortOutcomesAG0[[#This Row],[Yp]]</f>
        <v>-1.0844522115195738</v>
      </c>
      <c r="G803" s="8">
        <f>Kz-EffortOutcomesAG0[[#This Row],[Zp]]</f>
        <v>1</v>
      </c>
      <c r="H803" s="8">
        <f>EffortOutcomesAG0[[#This Row],[Kpy]]*KSc-EffortOutcomesAG0[[#This Row],[KPz]]*KSb</f>
        <v>8.4452211519573828E-2</v>
      </c>
      <c r="I803" s="8">
        <f>-1*(EffortOutcomesAG0[[#This Row],[KPx]]*KSc-EffortOutcomesAG0[[#This Row],[KPz]]*KSa)</f>
        <v>8.4452211519573953E-2</v>
      </c>
      <c r="J803" s="8">
        <f>(EffortOutcomesAG0[[#This Row],[KPx]]*$C$2-EffortOutcomesAG0[[#This Row],[Kpy]]*KSa)</f>
        <v>0.8445221151957395</v>
      </c>
      <c r="K803" s="8">
        <f>EffortOutcomesAG0[[#This Row],[Kpy]]*KTc-EffortOutcomesAG0[[#This Row],[KPz]]*KTb</f>
        <v>2.084452211519574</v>
      </c>
      <c r="L803" s="8">
        <f>-1*(EffortOutcomesAG0[[#This Row],[KPx]]*KTc-EffortOutcomesAG0[[#This Row],[KPz]]*KTa)</f>
        <v>2.084452211519574</v>
      </c>
      <c r="M803" s="8">
        <f>(EffortOutcomesAG0[[#This Row],[KPx]]*KTb-EffortOutcomesAG0[[#This Row],[Kpy]]*KTa)</f>
        <v>2.0844522115195736</v>
      </c>
      <c r="N803" s="8">
        <f>-EffortOutcomesAG0[[#This Row],[Xp]]*a+EffortOutcomesAG0[[#This Row],[Yp]]*b+EffortOutcomesAG0[[#This Row],[Zp]]*c_</f>
        <v>0.16890442303914785</v>
      </c>
      <c r="O803">
        <f>-IF(EffortOutcomesAG0[[#This Row],[Column2]]&gt;0,1,-1)*SQRT(EffortOutcomesAG0[[#This Row],[KPx''i]]^2+EffortOutcomesAG0[[#This Row],[KPx''j]]^2+EffortOutcomesAG0[[#This Row],[KPx''k]]^2)/Ksmag/Scale</f>
        <v>-0.60310942419919922</v>
      </c>
      <c r="P803" s="9">
        <f>SQRT(EffortOutcomesAG0[[#This Row],[Kpy''i]]^2+EffortOutcomesAG0[[#This Row],[KPy''j]]^2+EffortOutcomesAG0[[#This Row],[KPy''k]]^2)/KTmag/Scale</f>
        <v>1.4739302938247865</v>
      </c>
      <c r="Q8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03" s="14">
        <v>44918</v>
      </c>
      <c r="U803" s="9" t="s">
        <v>54</v>
      </c>
      <c r="V803" t="s">
        <v>55</v>
      </c>
      <c r="W803" t="s">
        <v>60</v>
      </c>
      <c r="X803">
        <v>1.125</v>
      </c>
      <c r="Y803">
        <v>1.125</v>
      </c>
      <c r="Z803">
        <v>0.92619047619047634</v>
      </c>
      <c r="AA803">
        <v>0.82328042328042339</v>
      </c>
      <c r="AB803">
        <v>1.234920634920635</v>
      </c>
      <c r="AC803">
        <v>1</v>
      </c>
      <c r="AD803">
        <v>0.80976863753213357</v>
      </c>
      <c r="AE803">
        <v>1.2146529562982002</v>
      </c>
      <c r="AF803">
        <v>1.2146529562982002</v>
      </c>
      <c r="AG803">
        <v>0.82328042328042339</v>
      </c>
      <c r="AH803">
        <v>1.234920634920635</v>
      </c>
      <c r="AI803">
        <v>1</v>
      </c>
      <c r="AJ803">
        <v>802</v>
      </c>
      <c r="AK803">
        <f>SUBTOTAL(9,EffortOutcomesAG0[[#This Row],[Allocation]:[Iin]])</f>
        <v>12.531667142721126</v>
      </c>
      <c r="AL803" t="str">
        <f>EffortOutcomesAG0[[#This Row],[WARDS]]&amp;EffortOutcomesAG0[[#This Row],[Role]]&amp;EffortOutcomesAG0[[#This Row],[Shifts]]</f>
        <v>BANKCSENIGHT</v>
      </c>
    </row>
    <row r="804" spans="2:38" x14ac:dyDescent="0.25">
      <c r="B804" s="8">
        <f>IF(EffortOutcomesAG0[[#This Row],[Apn]]=0,10,LOG(EffortOutcomesAG0[[#This Row],[Apn]]))</f>
        <v>-4.6663650630174129E-2</v>
      </c>
      <c r="C804" s="8">
        <f>IF(EffortOutcomesAG0[[#This Row],[Ein]]=0,10,LOG(EffortOutcomesAG0[[#This Row],[Ein]]))</f>
        <v>4.6663650630174122E-2</v>
      </c>
      <c r="D804" s="8">
        <f>IF(EffortOutcomesAG0[[#This Row],[Iin]]=0,10,LOG(EffortOutcomesAG0[[#This Row],[Iin]]))</f>
        <v>0</v>
      </c>
      <c r="E804" s="8">
        <f>Kx-EffortOutcomesAG0[[#This Row],[Xp]]</f>
        <v>4.6663650630174129E-2</v>
      </c>
      <c r="F804" s="8">
        <f>Ky-EffortOutcomesAG0[[#This Row],[Yp]]</f>
        <v>-1.0466636506301741</v>
      </c>
      <c r="G804" s="8">
        <f>Kz-EffortOutcomesAG0[[#This Row],[Zp]]</f>
        <v>1</v>
      </c>
      <c r="H804" s="8">
        <f>EffortOutcomesAG0[[#This Row],[Kpy]]*KSc-EffortOutcomesAG0[[#This Row],[KPz]]*KSb</f>
        <v>4.6663650630174081E-2</v>
      </c>
      <c r="I804" s="8">
        <f>-1*(EffortOutcomesAG0[[#This Row],[KPx]]*KSc-EffortOutcomesAG0[[#This Row],[KPz]]*KSa)</f>
        <v>4.6663650630174129E-2</v>
      </c>
      <c r="J804" s="8">
        <f>(EffortOutcomesAG0[[#This Row],[KPx]]*$C$2-EffortOutcomesAG0[[#This Row],[Kpy]]*KSa)</f>
        <v>0.46663650630174131</v>
      </c>
      <c r="K804" s="8">
        <f>EffortOutcomesAG0[[#This Row],[Kpy]]*KTc-EffortOutcomesAG0[[#This Row],[KPz]]*KTb</f>
        <v>2.0466636506301743</v>
      </c>
      <c r="L804" s="8">
        <f>-1*(EffortOutcomesAG0[[#This Row],[KPx]]*KTc-EffortOutcomesAG0[[#This Row],[KPz]]*KTa)</f>
        <v>2.0466636506301743</v>
      </c>
      <c r="M804" s="8">
        <f>(EffortOutcomesAG0[[#This Row],[KPx]]*KTb-EffortOutcomesAG0[[#This Row],[Kpy]]*KTa)</f>
        <v>2.0466636506301739</v>
      </c>
      <c r="N804" s="8">
        <f>-EffortOutcomesAG0[[#This Row],[Xp]]*a+EffortOutcomesAG0[[#This Row],[Yp]]*b+EffortOutcomesAG0[[#This Row],[Zp]]*c_</f>
        <v>9.3327301260348244E-2</v>
      </c>
      <c r="O804">
        <f>-IF(EffortOutcomesAG0[[#This Row],[Column2]]&gt;0,1,-1)*SQRT(EffortOutcomesAG0[[#This Row],[KPx''i]]^2+EffortOutcomesAG0[[#This Row],[KPx''j]]^2+EffortOutcomesAG0[[#This Row],[KPx''k]]^2)/Ksmag/Scale</f>
        <v>-0.333245121189917</v>
      </c>
      <c r="P804" s="9">
        <f>SQRT(EffortOutcomesAG0[[#This Row],[Kpy''i]]^2+EffortOutcomesAG0[[#This Row],[KPy''j]]^2+EffortOutcomesAG0[[#This Row],[KPy''k]]^2)/KTmag/Scale</f>
        <v>1.4472097461686111</v>
      </c>
      <c r="Q8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04" s="14">
        <v>44918</v>
      </c>
      <c r="U804" s="9" t="s">
        <v>58</v>
      </c>
      <c r="V804" t="s">
        <v>55</v>
      </c>
      <c r="W804" t="s">
        <v>60</v>
      </c>
      <c r="X804">
        <v>2.0625</v>
      </c>
      <c r="Y804">
        <v>2.0625</v>
      </c>
      <c r="Z804">
        <v>1.8523809523809529</v>
      </c>
      <c r="AA804">
        <v>0.89812409812409832</v>
      </c>
      <c r="AB804">
        <v>1.3471861471861473</v>
      </c>
      <c r="AC804">
        <v>1</v>
      </c>
      <c r="AD804">
        <v>0.74228791773778913</v>
      </c>
      <c r="AE804">
        <v>1.1134318766066835</v>
      </c>
      <c r="AF804">
        <v>1.1134318766066835</v>
      </c>
      <c r="AG804">
        <v>0.89812409812409821</v>
      </c>
      <c r="AH804">
        <v>1.3471861471861473</v>
      </c>
      <c r="AI804">
        <v>1</v>
      </c>
      <c r="AJ804">
        <v>803</v>
      </c>
      <c r="AK804">
        <f>SUBTOTAL(9,EffortOutcomesAG0[[#This Row],[Allocation]:[Iin]])</f>
        <v>15.437153113952599</v>
      </c>
      <c r="AL804" t="str">
        <f>EffortOutcomesAG0[[#This Row],[WARDS]]&amp;EffortOutcomesAG0[[#This Row],[Role]]&amp;EffortOutcomesAG0[[#This Row],[Shifts]]</f>
        <v>WARACSENIGHT</v>
      </c>
    </row>
    <row r="805" spans="2:38" x14ac:dyDescent="0.25">
      <c r="B805" s="8">
        <f>IF(EffortOutcomesAG0[[#This Row],[Apn]]=0,10,LOG(EffortOutcomesAG0[[#This Row],[Apn]]))</f>
        <v>10</v>
      </c>
      <c r="C805" s="8">
        <f>IF(EffortOutcomesAG0[[#This Row],[Ein]]=0,10,LOG(EffortOutcomesAG0[[#This Row],[Ein]]))</f>
        <v>10</v>
      </c>
      <c r="D805" s="8">
        <f>IF(EffortOutcomesAG0[[#This Row],[Iin]]=0,10,LOG(EffortOutcomesAG0[[#This Row],[Iin]]))</f>
        <v>10</v>
      </c>
      <c r="E805" s="8">
        <f>Kx-EffortOutcomesAG0[[#This Row],[Xp]]</f>
        <v>-10</v>
      </c>
      <c r="F805" s="8">
        <f>Ky-EffortOutcomesAG0[[#This Row],[Yp]]</f>
        <v>-11</v>
      </c>
      <c r="G805" s="8">
        <f>Kz-EffortOutcomesAG0[[#This Row],[Zp]]</f>
        <v>-9</v>
      </c>
      <c r="H805" s="8">
        <f>EffortOutcomesAG0[[#This Row],[Kpy]]*KSc-EffortOutcomesAG0[[#This Row],[KPz]]*KSb</f>
        <v>20</v>
      </c>
      <c r="I805" s="8">
        <f>-1*(EffortOutcomesAG0[[#This Row],[KPx]]*KSc-EffortOutcomesAG0[[#This Row],[KPz]]*KSa)</f>
        <v>-10</v>
      </c>
      <c r="J805" s="8">
        <f>(EffortOutcomesAG0[[#This Row],[KPx]]*$C$2-EffortOutcomesAG0[[#This Row],[Kpy]]*KSa)</f>
        <v>-100</v>
      </c>
      <c r="K805" s="8">
        <f>EffortOutcomesAG0[[#This Row],[Kpy]]*KTc-EffortOutcomesAG0[[#This Row],[KPz]]*KTb</f>
        <v>2</v>
      </c>
      <c r="L805" s="8">
        <f>-1*(EffortOutcomesAG0[[#This Row],[KPx]]*KTc-EffortOutcomesAG0[[#This Row],[KPz]]*KTa)</f>
        <v>-28</v>
      </c>
      <c r="M805" s="8">
        <f>(EffortOutcomesAG0[[#This Row],[KPx]]*KTb-EffortOutcomesAG0[[#This Row],[Kpy]]*KTa)</f>
        <v>32</v>
      </c>
      <c r="N805" s="8">
        <f>-EffortOutcomesAG0[[#This Row],[Xp]]*a+EffortOutcomesAG0[[#This Row],[Yp]]*b+EffortOutcomesAG0[[#This Row],[Zp]]*c_</f>
        <v>40</v>
      </c>
      <c r="O805">
        <f>-IF(EffortOutcomesAG0[[#This Row],[Column2]]&gt;0,1,-1)*SQRT(EffortOutcomesAG0[[#This Row],[KPx''i]]^2+EffortOutcomesAG0[[#This Row],[KPx''j]]^2+EffortOutcomesAG0[[#This Row],[KPx''k]]^2)/Ksmag/Scale</f>
        <v>-72.456883730947197</v>
      </c>
      <c r="P805" s="9">
        <f>SQRT(EffortOutcomesAG0[[#This Row],[Kpy''i]]^2+EffortOutcomesAG0[[#This Row],[KPy''j]]^2+EffortOutcomesAG0[[#This Row],[KPy''k]]^2)/KTmag/Scale</f>
        <v>17.37814719698277</v>
      </c>
      <c r="Q8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5" s="14">
        <v>44918</v>
      </c>
      <c r="U805" s="9" t="s">
        <v>76</v>
      </c>
      <c r="V805" t="s">
        <v>55</v>
      </c>
      <c r="W805" t="s">
        <v>60</v>
      </c>
      <c r="X805">
        <v>0</v>
      </c>
      <c r="Y805">
        <v>0</v>
      </c>
      <c r="Z805">
        <v>0</v>
      </c>
      <c r="AJ805">
        <v>804</v>
      </c>
      <c r="AK805">
        <f>SUBTOTAL(9,EffortOutcomesAG0[[#This Row],[Allocation]:[Iin]])</f>
        <v>0</v>
      </c>
      <c r="AL805" t="str">
        <f>EffortOutcomesAG0[[#This Row],[WARDS]]&amp;EffortOutcomesAG0[[#This Row],[Role]]&amp;EffortOutcomesAG0[[#This Row],[Shifts]]</f>
        <v>OtherCSENIGHT</v>
      </c>
    </row>
    <row r="806" spans="2:38" x14ac:dyDescent="0.25">
      <c r="B806" s="8">
        <f>IF(EffortOutcomesAG0[[#This Row],[Apn]]=0,10,LOG(EffortOutcomesAG0[[#This Row],[Apn]]))</f>
        <v>10</v>
      </c>
      <c r="C806" s="8">
        <f>IF(EffortOutcomesAG0[[#This Row],[Ein]]=0,10,LOG(EffortOutcomesAG0[[#This Row],[Ein]]))</f>
        <v>10</v>
      </c>
      <c r="D806" s="8">
        <f>IF(EffortOutcomesAG0[[#This Row],[Iin]]=0,10,LOG(EffortOutcomesAG0[[#This Row],[Iin]]))</f>
        <v>10</v>
      </c>
      <c r="E806" s="8">
        <f>Kx-EffortOutcomesAG0[[#This Row],[Xp]]</f>
        <v>-10</v>
      </c>
      <c r="F806" s="8">
        <f>Ky-EffortOutcomesAG0[[#This Row],[Yp]]</f>
        <v>-11</v>
      </c>
      <c r="G806" s="8">
        <f>Kz-EffortOutcomesAG0[[#This Row],[Zp]]</f>
        <v>-9</v>
      </c>
      <c r="H806" s="8">
        <f>EffortOutcomesAG0[[#This Row],[Kpy]]*KSc-EffortOutcomesAG0[[#This Row],[KPz]]*KSb</f>
        <v>20</v>
      </c>
      <c r="I806" s="8">
        <f>-1*(EffortOutcomesAG0[[#This Row],[KPx]]*KSc-EffortOutcomesAG0[[#This Row],[KPz]]*KSa)</f>
        <v>-10</v>
      </c>
      <c r="J806" s="8">
        <f>(EffortOutcomesAG0[[#This Row],[KPx]]*$C$2-EffortOutcomesAG0[[#This Row],[Kpy]]*KSa)</f>
        <v>-100</v>
      </c>
      <c r="K806" s="8">
        <f>EffortOutcomesAG0[[#This Row],[Kpy]]*KTc-EffortOutcomesAG0[[#This Row],[KPz]]*KTb</f>
        <v>2</v>
      </c>
      <c r="L806" s="8">
        <f>-1*(EffortOutcomesAG0[[#This Row],[KPx]]*KTc-EffortOutcomesAG0[[#This Row],[KPz]]*KTa)</f>
        <v>-28</v>
      </c>
      <c r="M806" s="8">
        <f>(EffortOutcomesAG0[[#This Row],[KPx]]*KTb-EffortOutcomesAG0[[#This Row],[Kpy]]*KTa)</f>
        <v>32</v>
      </c>
      <c r="N806" s="8">
        <f>-EffortOutcomesAG0[[#This Row],[Xp]]*a+EffortOutcomesAG0[[#This Row],[Yp]]*b+EffortOutcomesAG0[[#This Row],[Zp]]*c_</f>
        <v>40</v>
      </c>
      <c r="O806">
        <f>-IF(EffortOutcomesAG0[[#This Row],[Column2]]&gt;0,1,-1)*SQRT(EffortOutcomesAG0[[#This Row],[KPx''i]]^2+EffortOutcomesAG0[[#This Row],[KPx''j]]^2+EffortOutcomesAG0[[#This Row],[KPx''k]]^2)/Ksmag/Scale</f>
        <v>-72.456883730947197</v>
      </c>
      <c r="P806" s="9">
        <f>SQRT(EffortOutcomesAG0[[#This Row],[Kpy''i]]^2+EffortOutcomesAG0[[#This Row],[KPy''j]]^2+EffortOutcomesAG0[[#This Row],[KPy''k]]^2)/KTmag/Scale</f>
        <v>17.37814719698277</v>
      </c>
      <c r="Q8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6" s="14">
        <v>44919</v>
      </c>
      <c r="U806" s="9" t="s">
        <v>76</v>
      </c>
      <c r="V806" t="s">
        <v>55</v>
      </c>
      <c r="W806" t="s">
        <v>60</v>
      </c>
      <c r="X806">
        <v>0</v>
      </c>
      <c r="Y806">
        <v>0</v>
      </c>
      <c r="Z806">
        <v>0</v>
      </c>
      <c r="AJ806">
        <v>805</v>
      </c>
      <c r="AK806">
        <f>SUBTOTAL(9,EffortOutcomesAG0[[#This Row],[Allocation]:[Iin]])</f>
        <v>0</v>
      </c>
      <c r="AL806" t="str">
        <f>EffortOutcomesAG0[[#This Row],[WARDS]]&amp;EffortOutcomesAG0[[#This Row],[Role]]&amp;EffortOutcomesAG0[[#This Row],[Shifts]]</f>
        <v>OtherCSENIGHT</v>
      </c>
    </row>
    <row r="807" spans="2:38" x14ac:dyDescent="0.25">
      <c r="B807" s="8">
        <f>IF(EffortOutcomesAG0[[#This Row],[Apn]]=0,10,LOG(EffortOutcomesAG0[[#This Row],[Apn]]))</f>
        <v>0.47766404460570433</v>
      </c>
      <c r="C807" s="8">
        <f>IF(EffortOutcomesAG0[[#This Row],[Ein]]=0,10,LOG(EffortOutcomesAG0[[#This Row],[Ein]]))</f>
        <v>-0.47766404460570433</v>
      </c>
      <c r="D807" s="8">
        <f>IF(EffortOutcomesAG0[[#This Row],[Iin]]=0,10,LOG(EffortOutcomesAG0[[#This Row],[Iin]]))</f>
        <v>0</v>
      </c>
      <c r="E807" s="8">
        <f>Kx-EffortOutcomesAG0[[#This Row],[Xp]]</f>
        <v>-0.47766404460570433</v>
      </c>
      <c r="F807" s="8">
        <f>Ky-EffortOutcomesAG0[[#This Row],[Yp]]</f>
        <v>-0.52233595539429567</v>
      </c>
      <c r="G807" s="8">
        <f>Kz-EffortOutcomesAG0[[#This Row],[Zp]]</f>
        <v>1</v>
      </c>
      <c r="H807" s="8">
        <f>EffortOutcomesAG0[[#This Row],[Kpy]]*KSc-EffortOutcomesAG0[[#This Row],[KPz]]*KSb</f>
        <v>-0.47766404460570433</v>
      </c>
      <c r="I807" s="8">
        <f>-1*(EffortOutcomesAG0[[#This Row],[KPx]]*KSc-EffortOutcomesAG0[[#This Row],[KPz]]*KSa)</f>
        <v>-0.47766404460570433</v>
      </c>
      <c r="J807" s="8">
        <f>(EffortOutcomesAG0[[#This Row],[KPx]]*$C$2-EffortOutcomesAG0[[#This Row],[Kpy]]*KSa)</f>
        <v>-4.7766404460570433</v>
      </c>
      <c r="K807" s="8">
        <f>EffortOutcomesAG0[[#This Row],[Kpy]]*KTc-EffortOutcomesAG0[[#This Row],[KPz]]*KTb</f>
        <v>1.5223359553942957</v>
      </c>
      <c r="L807" s="8">
        <f>-1*(EffortOutcomesAG0[[#This Row],[KPx]]*KTc-EffortOutcomesAG0[[#This Row],[KPz]]*KTa)</f>
        <v>1.5223359553942957</v>
      </c>
      <c r="M807" s="8">
        <f>(EffortOutcomesAG0[[#This Row],[KPx]]*KTb-EffortOutcomesAG0[[#This Row],[Kpy]]*KTa)</f>
        <v>1.5223359553942957</v>
      </c>
      <c r="N807" s="8">
        <f>-EffortOutcomesAG0[[#This Row],[Xp]]*a+EffortOutcomesAG0[[#This Row],[Yp]]*b+EffortOutcomesAG0[[#This Row],[Zp]]*c_</f>
        <v>-0.95532808921140866</v>
      </c>
      <c r="O807">
        <f>-IF(EffortOutcomesAG0[[#This Row],[Column2]]&gt;0,1,-1)*SQRT(EffortOutcomesAG0[[#This Row],[KPx''i]]^2+EffortOutcomesAG0[[#This Row],[KPx''j]]^2+EffortOutcomesAG0[[#This Row],[KPx''k]]^2)/Ksmag/Scale</f>
        <v>3.4112035874399362</v>
      </c>
      <c r="P807" s="9">
        <f>SQRT(EffortOutcomesAG0[[#This Row],[Kpy''i]]^2+EffortOutcomesAG0[[#This Row],[KPy''j]]^2+EffortOutcomesAG0[[#This Row],[KPy''k]]^2)/KTmag/Scale</f>
        <v>1.0764540773034081</v>
      </c>
      <c r="Q8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07" s="14">
        <v>44919</v>
      </c>
      <c r="U807" s="9" t="s">
        <v>58</v>
      </c>
      <c r="V807" t="s">
        <v>55</v>
      </c>
      <c r="W807" t="s">
        <v>60</v>
      </c>
      <c r="X807">
        <v>2.0625</v>
      </c>
      <c r="Y807">
        <v>2.0625</v>
      </c>
      <c r="Z807">
        <v>6.1952380952380963</v>
      </c>
      <c r="AA807">
        <v>3.0037518037518041</v>
      </c>
      <c r="AB807">
        <v>4.5056277056277061</v>
      </c>
      <c r="AC807">
        <v>1</v>
      </c>
      <c r="AD807">
        <v>0.22194465795541887</v>
      </c>
      <c r="AE807">
        <v>0.33291698693312832</v>
      </c>
      <c r="AF807">
        <v>0.33291698693312832</v>
      </c>
      <c r="AG807">
        <v>3.0037518037518041</v>
      </c>
      <c r="AH807">
        <v>4.5056277056277061</v>
      </c>
      <c r="AI807">
        <v>1</v>
      </c>
      <c r="AJ807">
        <v>806</v>
      </c>
      <c r="AK807">
        <f>SUBTOTAL(9,EffortOutcomesAG0[[#This Row],[Allocation]:[Iin]])</f>
        <v>28.226775745818792</v>
      </c>
      <c r="AL807" t="str">
        <f>EffortOutcomesAG0[[#This Row],[WARDS]]&amp;EffortOutcomesAG0[[#This Row],[Role]]&amp;EffortOutcomesAG0[[#This Row],[Shifts]]</f>
        <v>WARACSENIGHT</v>
      </c>
    </row>
    <row r="808" spans="2:38" x14ac:dyDescent="0.25">
      <c r="B808" s="8">
        <f>IF(EffortOutcomesAG0[[#This Row],[Apn]]=0,10,LOG(EffortOutcomesAG0[[#This Row],[Apn]]))</f>
        <v>0.43987548371630458</v>
      </c>
      <c r="C808" s="8">
        <f>IF(EffortOutcomesAG0[[#This Row],[Ein]]=0,10,LOG(EffortOutcomesAG0[[#This Row],[Ein]]))</f>
        <v>-0.43987548371630458</v>
      </c>
      <c r="D808" s="8">
        <f>IF(EffortOutcomesAG0[[#This Row],[Iin]]=0,10,LOG(EffortOutcomesAG0[[#This Row],[Iin]]))</f>
        <v>0</v>
      </c>
      <c r="E808" s="8">
        <f>Kx-EffortOutcomesAG0[[#This Row],[Xp]]</f>
        <v>-0.43987548371630458</v>
      </c>
      <c r="F808" s="8">
        <f>Ky-EffortOutcomesAG0[[#This Row],[Yp]]</f>
        <v>-0.56012451628369542</v>
      </c>
      <c r="G808" s="8">
        <f>Kz-EffortOutcomesAG0[[#This Row],[Zp]]</f>
        <v>1</v>
      </c>
      <c r="H808" s="8">
        <f>EffortOutcomesAG0[[#This Row],[Kpy]]*KSc-EffortOutcomesAG0[[#This Row],[KPz]]*KSb</f>
        <v>-0.43987548371630458</v>
      </c>
      <c r="I808" s="8">
        <f>-1*(EffortOutcomesAG0[[#This Row],[KPx]]*KSc-EffortOutcomesAG0[[#This Row],[KPz]]*KSa)</f>
        <v>-0.43987548371630458</v>
      </c>
      <c r="J808" s="8">
        <f>(EffortOutcomesAG0[[#This Row],[KPx]]*$C$2-EffortOutcomesAG0[[#This Row],[Kpy]]*KSa)</f>
        <v>-4.3987548371630458</v>
      </c>
      <c r="K808" s="8">
        <f>EffortOutcomesAG0[[#This Row],[Kpy]]*KTc-EffortOutcomesAG0[[#This Row],[KPz]]*KTb</f>
        <v>1.5601245162836954</v>
      </c>
      <c r="L808" s="8">
        <f>-1*(EffortOutcomesAG0[[#This Row],[KPx]]*KTc-EffortOutcomesAG0[[#This Row],[KPz]]*KTa)</f>
        <v>1.5601245162836954</v>
      </c>
      <c r="M808" s="8">
        <f>(EffortOutcomesAG0[[#This Row],[KPx]]*KTb-EffortOutcomesAG0[[#This Row],[Kpy]]*KTa)</f>
        <v>1.5601245162836954</v>
      </c>
      <c r="N808" s="8">
        <f>-EffortOutcomesAG0[[#This Row],[Xp]]*a+EffortOutcomesAG0[[#This Row],[Yp]]*b+EffortOutcomesAG0[[#This Row],[Zp]]*c_</f>
        <v>-0.87975096743260917</v>
      </c>
      <c r="O808">
        <f>-IF(EffortOutcomesAG0[[#This Row],[Column2]]&gt;0,1,-1)*SQRT(EffortOutcomesAG0[[#This Row],[KPx''i]]^2+EffortOutcomesAG0[[#This Row],[KPx''j]]^2+EffortOutcomesAG0[[#This Row],[KPx''k]]^2)/Ksmag/Scale</f>
        <v>3.1413392844306545</v>
      </c>
      <c r="P808" s="9">
        <f>SQRT(EffortOutcomesAG0[[#This Row],[Kpy''i]]^2+EffortOutcomesAG0[[#This Row],[KPy''j]]^2+EffortOutcomesAG0[[#This Row],[KPy''k]]^2)/KTmag/Scale</f>
        <v>1.1031746249595835</v>
      </c>
      <c r="Q8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808" s="14">
        <v>44919</v>
      </c>
      <c r="U808" s="9" t="s">
        <v>54</v>
      </c>
      <c r="V808" t="s">
        <v>55</v>
      </c>
      <c r="W808" t="s">
        <v>60</v>
      </c>
      <c r="X808">
        <v>1.125</v>
      </c>
      <c r="Y808">
        <v>1.125</v>
      </c>
      <c r="Z808">
        <v>3.0976190476190482</v>
      </c>
      <c r="AA808">
        <v>2.753439153439154</v>
      </c>
      <c r="AB808">
        <v>4.1301587301587306</v>
      </c>
      <c r="AC808">
        <v>1</v>
      </c>
      <c r="AD808">
        <v>0.24212144504227512</v>
      </c>
      <c r="AE808">
        <v>0.36318216756341271</v>
      </c>
      <c r="AF808">
        <v>0.36318216756341271</v>
      </c>
      <c r="AG808">
        <v>2.753439153439154</v>
      </c>
      <c r="AH808">
        <v>4.1301587301587306</v>
      </c>
      <c r="AI808">
        <v>1</v>
      </c>
      <c r="AJ808">
        <v>807</v>
      </c>
      <c r="AK808">
        <f>SUBTOTAL(9,EffortOutcomesAG0[[#This Row],[Allocation]:[Iin]])</f>
        <v>22.083300594983914</v>
      </c>
      <c r="AL808" t="str">
        <f>EffortOutcomesAG0[[#This Row],[WARDS]]&amp;EffortOutcomesAG0[[#This Row],[Role]]&amp;EffortOutcomesAG0[[#This Row],[Shifts]]</f>
        <v>BANKCSENIGHT</v>
      </c>
    </row>
    <row r="809" spans="2:38" x14ac:dyDescent="0.25">
      <c r="B809" s="8">
        <f>IF(EffortOutcomesAG0[[#This Row],[Apn]]=0,10,LOG(EffortOutcomesAG0[[#This Row],[Apn]]))</f>
        <v>0.47766404460570433</v>
      </c>
      <c r="C809" s="8">
        <f>IF(EffortOutcomesAG0[[#This Row],[Ein]]=0,10,LOG(EffortOutcomesAG0[[#This Row],[Ein]]))</f>
        <v>-0.47766404460570433</v>
      </c>
      <c r="D809" s="8">
        <f>IF(EffortOutcomesAG0[[#This Row],[Iin]]=0,10,LOG(EffortOutcomesAG0[[#This Row],[Iin]]))</f>
        <v>0</v>
      </c>
      <c r="E809" s="8">
        <f>Kx-EffortOutcomesAG0[[#This Row],[Xp]]</f>
        <v>-0.47766404460570433</v>
      </c>
      <c r="F809" s="8">
        <f>Ky-EffortOutcomesAG0[[#This Row],[Yp]]</f>
        <v>-0.52233595539429567</v>
      </c>
      <c r="G809" s="8">
        <f>Kz-EffortOutcomesAG0[[#This Row],[Zp]]</f>
        <v>1</v>
      </c>
      <c r="H809" s="8">
        <f>EffortOutcomesAG0[[#This Row],[Kpy]]*KSc-EffortOutcomesAG0[[#This Row],[KPz]]*KSb</f>
        <v>-0.47766404460570433</v>
      </c>
      <c r="I809" s="8">
        <f>-1*(EffortOutcomesAG0[[#This Row],[KPx]]*KSc-EffortOutcomesAG0[[#This Row],[KPz]]*KSa)</f>
        <v>-0.47766404460570433</v>
      </c>
      <c r="J809" s="8">
        <f>(EffortOutcomesAG0[[#This Row],[KPx]]*$C$2-EffortOutcomesAG0[[#This Row],[Kpy]]*KSa)</f>
        <v>-4.7766404460570433</v>
      </c>
      <c r="K809" s="8">
        <f>EffortOutcomesAG0[[#This Row],[Kpy]]*KTc-EffortOutcomesAG0[[#This Row],[KPz]]*KTb</f>
        <v>1.5223359553942957</v>
      </c>
      <c r="L809" s="8">
        <f>-1*(EffortOutcomesAG0[[#This Row],[KPx]]*KTc-EffortOutcomesAG0[[#This Row],[KPz]]*KTa)</f>
        <v>1.5223359553942957</v>
      </c>
      <c r="M809" s="8">
        <f>(EffortOutcomesAG0[[#This Row],[KPx]]*KTb-EffortOutcomesAG0[[#This Row],[Kpy]]*KTa)</f>
        <v>1.5223359553942957</v>
      </c>
      <c r="N809" s="8">
        <f>-EffortOutcomesAG0[[#This Row],[Xp]]*a+EffortOutcomesAG0[[#This Row],[Yp]]*b+EffortOutcomesAG0[[#This Row],[Zp]]*c_</f>
        <v>-0.95532808921140866</v>
      </c>
      <c r="O809">
        <f>-IF(EffortOutcomesAG0[[#This Row],[Column2]]&gt;0,1,-1)*SQRT(EffortOutcomesAG0[[#This Row],[KPx''i]]^2+EffortOutcomesAG0[[#This Row],[KPx''j]]^2+EffortOutcomesAG0[[#This Row],[KPx''k]]^2)/Ksmag/Scale</f>
        <v>3.4112035874399362</v>
      </c>
      <c r="P809" s="9">
        <f>SQRT(EffortOutcomesAG0[[#This Row],[Kpy''i]]^2+EffortOutcomesAG0[[#This Row],[KPy''j]]^2+EffortOutcomesAG0[[#This Row],[KPy''k]]^2)/KTmag/Scale</f>
        <v>1.0764540773034081</v>
      </c>
      <c r="Q8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09" s="14">
        <v>44919</v>
      </c>
      <c r="U809" s="9" t="s">
        <v>57</v>
      </c>
      <c r="V809" t="s">
        <v>55</v>
      </c>
      <c r="W809" t="s">
        <v>60</v>
      </c>
      <c r="X809">
        <v>2.0625</v>
      </c>
      <c r="Y809">
        <v>2.0625</v>
      </c>
      <c r="Z809">
        <v>6.1952380952380963</v>
      </c>
      <c r="AA809">
        <v>3.0037518037518041</v>
      </c>
      <c r="AB809">
        <v>4.5056277056277061</v>
      </c>
      <c r="AC809">
        <v>1</v>
      </c>
      <c r="AD809">
        <v>0.22194465795541887</v>
      </c>
      <c r="AE809">
        <v>0.33291698693312832</v>
      </c>
      <c r="AF809">
        <v>0.33291698693312832</v>
      </c>
      <c r="AG809">
        <v>3.0037518037518041</v>
      </c>
      <c r="AH809">
        <v>4.5056277056277061</v>
      </c>
      <c r="AI809">
        <v>1</v>
      </c>
      <c r="AJ809">
        <v>808</v>
      </c>
      <c r="AK809">
        <f>SUBTOTAL(9,EffortOutcomesAG0[[#This Row],[Allocation]:[Iin]])</f>
        <v>28.226775745818792</v>
      </c>
      <c r="AL809" t="str">
        <f>EffortOutcomesAG0[[#This Row],[WARDS]]&amp;EffortOutcomesAG0[[#This Row],[Role]]&amp;EffortOutcomesAG0[[#This Row],[Shifts]]</f>
        <v>WATTCSENIGHT</v>
      </c>
    </row>
    <row r="810" spans="2:38" x14ac:dyDescent="0.25">
      <c r="B810" s="8">
        <f>IF(EffortOutcomesAG0[[#This Row],[Apn]]=0,10,LOG(EffortOutcomesAG0[[#This Row],[Apn]]))</f>
        <v>-1.0700887455633652E-2</v>
      </c>
      <c r="C810" s="8">
        <f>IF(EffortOutcomesAG0[[#This Row],[Ein]]=0,10,LOG(EffortOutcomesAG0[[#This Row],[Ein]]))</f>
        <v>1.0700887455633702E-2</v>
      </c>
      <c r="D810" s="8">
        <f>IF(EffortOutcomesAG0[[#This Row],[Iin]]=0,10,LOG(EffortOutcomesAG0[[#This Row],[Iin]]))</f>
        <v>0</v>
      </c>
      <c r="E810" s="8">
        <f>Kx-EffortOutcomesAG0[[#This Row],[Xp]]</f>
        <v>1.0700887455633652E-2</v>
      </c>
      <c r="F810" s="8">
        <f>Ky-EffortOutcomesAG0[[#This Row],[Yp]]</f>
        <v>-1.0107008874556338</v>
      </c>
      <c r="G810" s="8">
        <f>Kz-EffortOutcomesAG0[[#This Row],[Zp]]</f>
        <v>1</v>
      </c>
      <c r="H810" s="8">
        <f>EffortOutcomesAG0[[#This Row],[Kpy]]*KSc-EffortOutcomesAG0[[#This Row],[KPz]]*KSb</f>
        <v>1.0700887455633801E-2</v>
      </c>
      <c r="I810" s="8">
        <f>-1*(EffortOutcomesAG0[[#This Row],[KPx]]*KSc-EffortOutcomesAG0[[#This Row],[KPz]]*KSa)</f>
        <v>1.0700887455633652E-2</v>
      </c>
      <c r="J810" s="8">
        <f>(EffortOutcomesAG0[[#This Row],[KPx]]*$C$2-EffortOutcomesAG0[[#This Row],[Kpy]]*KSa)</f>
        <v>0.10700887455633651</v>
      </c>
      <c r="K810" s="8">
        <f>EffortOutcomesAG0[[#This Row],[Kpy]]*KTc-EffortOutcomesAG0[[#This Row],[KPz]]*KTb</f>
        <v>2.0107008874556338</v>
      </c>
      <c r="L810" s="8">
        <f>-1*(EffortOutcomesAG0[[#This Row],[KPx]]*KTc-EffortOutcomesAG0[[#This Row],[KPz]]*KTa)</f>
        <v>2.0107008874556338</v>
      </c>
      <c r="M810" s="8">
        <f>(EffortOutcomesAG0[[#This Row],[KPx]]*KTb-EffortOutcomesAG0[[#This Row],[Kpy]]*KTa)</f>
        <v>2.0107008874556338</v>
      </c>
      <c r="N810" s="8">
        <f>-EffortOutcomesAG0[[#This Row],[Xp]]*a+EffortOutcomesAG0[[#This Row],[Yp]]*b+EffortOutcomesAG0[[#This Row],[Zp]]*c_</f>
        <v>2.1401774911267404E-2</v>
      </c>
      <c r="O810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810" s="9">
        <f>SQRT(EffortOutcomesAG0[[#This Row],[Kpy''i]]^2+EffortOutcomesAG0[[#This Row],[KPy''j]]^2+EffortOutcomesAG0[[#This Row],[KPy''k]]^2)/KTmag/Scale</f>
        <v>1.421780232457688</v>
      </c>
      <c r="Q8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8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810" s="14">
        <v>44920</v>
      </c>
      <c r="U810" s="9" t="s">
        <v>54</v>
      </c>
      <c r="V810" t="s">
        <v>55</v>
      </c>
      <c r="W810" t="s">
        <v>60</v>
      </c>
      <c r="X810">
        <v>1.125</v>
      </c>
      <c r="Y810">
        <v>1.125</v>
      </c>
      <c r="Z810">
        <v>1.0976190476190475</v>
      </c>
      <c r="AA810">
        <v>0.97566137566137556</v>
      </c>
      <c r="AB810">
        <v>1.4634920634920636</v>
      </c>
      <c r="AC810">
        <v>1</v>
      </c>
      <c r="AD810">
        <v>0.68329718004338391</v>
      </c>
      <c r="AE810">
        <v>1.0249457700650761</v>
      </c>
      <c r="AF810">
        <v>1.0249457700650761</v>
      </c>
      <c r="AG810">
        <v>0.97566137566137556</v>
      </c>
      <c r="AH810">
        <v>1.4634920634920636</v>
      </c>
      <c r="AI810">
        <v>1</v>
      </c>
      <c r="AJ810">
        <v>809</v>
      </c>
      <c r="AK810">
        <f>SUBTOTAL(9,EffortOutcomesAG0[[#This Row],[Allocation]:[Iin]])</f>
        <v>12.959114646099462</v>
      </c>
      <c r="AL810" t="str">
        <f>EffortOutcomesAG0[[#This Row],[WARDS]]&amp;EffortOutcomesAG0[[#This Row],[Role]]&amp;EffortOutcomesAG0[[#This Row],[Shifts]]</f>
        <v>BANKCSENIGHT</v>
      </c>
    </row>
    <row r="811" spans="2:38" x14ac:dyDescent="0.25">
      <c r="B811" s="8">
        <f>IF(EffortOutcomesAG0[[#This Row],[Apn]]=0,10,LOG(EffortOutcomesAG0[[#This Row],[Apn]]))</f>
        <v>10</v>
      </c>
      <c r="C811" s="8">
        <f>IF(EffortOutcomesAG0[[#This Row],[Ein]]=0,10,LOG(EffortOutcomesAG0[[#This Row],[Ein]]))</f>
        <v>10</v>
      </c>
      <c r="D811" s="8">
        <f>IF(EffortOutcomesAG0[[#This Row],[Iin]]=0,10,LOG(EffortOutcomesAG0[[#This Row],[Iin]]))</f>
        <v>10</v>
      </c>
      <c r="E811" s="8">
        <f>Kx-EffortOutcomesAG0[[#This Row],[Xp]]</f>
        <v>-10</v>
      </c>
      <c r="F811" s="8">
        <f>Ky-EffortOutcomesAG0[[#This Row],[Yp]]</f>
        <v>-11</v>
      </c>
      <c r="G811" s="8">
        <f>Kz-EffortOutcomesAG0[[#This Row],[Zp]]</f>
        <v>-9</v>
      </c>
      <c r="H811" s="8">
        <f>EffortOutcomesAG0[[#This Row],[Kpy]]*KSc-EffortOutcomesAG0[[#This Row],[KPz]]*KSb</f>
        <v>20</v>
      </c>
      <c r="I811" s="8">
        <f>-1*(EffortOutcomesAG0[[#This Row],[KPx]]*KSc-EffortOutcomesAG0[[#This Row],[KPz]]*KSa)</f>
        <v>-10</v>
      </c>
      <c r="J811" s="8">
        <f>(EffortOutcomesAG0[[#This Row],[KPx]]*$C$2-EffortOutcomesAG0[[#This Row],[Kpy]]*KSa)</f>
        <v>-100</v>
      </c>
      <c r="K811" s="8">
        <f>EffortOutcomesAG0[[#This Row],[Kpy]]*KTc-EffortOutcomesAG0[[#This Row],[KPz]]*KTb</f>
        <v>2</v>
      </c>
      <c r="L811" s="8">
        <f>-1*(EffortOutcomesAG0[[#This Row],[KPx]]*KTc-EffortOutcomesAG0[[#This Row],[KPz]]*KTa)</f>
        <v>-28</v>
      </c>
      <c r="M811" s="8">
        <f>(EffortOutcomesAG0[[#This Row],[KPx]]*KTb-EffortOutcomesAG0[[#This Row],[Kpy]]*KTa)</f>
        <v>32</v>
      </c>
      <c r="N811" s="8">
        <f>-EffortOutcomesAG0[[#This Row],[Xp]]*a+EffortOutcomesAG0[[#This Row],[Yp]]*b+EffortOutcomesAG0[[#This Row],[Zp]]*c_</f>
        <v>40</v>
      </c>
      <c r="O811">
        <f>-IF(EffortOutcomesAG0[[#This Row],[Column2]]&gt;0,1,-1)*SQRT(EffortOutcomesAG0[[#This Row],[KPx''i]]^2+EffortOutcomesAG0[[#This Row],[KPx''j]]^2+EffortOutcomesAG0[[#This Row],[KPx''k]]^2)/Ksmag/Scale</f>
        <v>-72.456883730947197</v>
      </c>
      <c r="P811" s="9">
        <f>SQRT(EffortOutcomesAG0[[#This Row],[Kpy''i]]^2+EffortOutcomesAG0[[#This Row],[KPy''j]]^2+EffortOutcomesAG0[[#This Row],[KPy''k]]^2)/KTmag/Scale</f>
        <v>17.37814719698277</v>
      </c>
      <c r="Q8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11" s="14">
        <v>44920</v>
      </c>
      <c r="U811" s="9" t="s">
        <v>76</v>
      </c>
      <c r="V811" t="s">
        <v>55</v>
      </c>
      <c r="W811" t="s">
        <v>60</v>
      </c>
      <c r="X811">
        <v>0</v>
      </c>
      <c r="Y811">
        <v>0</v>
      </c>
      <c r="Z811">
        <v>0</v>
      </c>
      <c r="AJ811">
        <v>810</v>
      </c>
      <c r="AK811">
        <f>SUBTOTAL(9,EffortOutcomesAG0[[#This Row],[Allocation]:[Iin]])</f>
        <v>0</v>
      </c>
      <c r="AL811" t="str">
        <f>EffortOutcomesAG0[[#This Row],[WARDS]]&amp;EffortOutcomesAG0[[#This Row],[Role]]&amp;EffortOutcomesAG0[[#This Row],[Shifts]]</f>
        <v>OtherCSENIGHT</v>
      </c>
    </row>
    <row r="812" spans="2:38" x14ac:dyDescent="0.25">
      <c r="B812" s="8">
        <f>IF(EffortOutcomesAG0[[#This Row],[Apn]]=0,10,LOG(EffortOutcomesAG0[[#This Row],[Apn]]))</f>
        <v>2.7087673433766103E-2</v>
      </c>
      <c r="C812" s="8">
        <f>IF(EffortOutcomesAG0[[#This Row],[Ein]]=0,10,LOG(EffortOutcomesAG0[[#This Row],[Ein]]))</f>
        <v>-2.7087673433766144E-2</v>
      </c>
      <c r="D812" s="8">
        <f>IF(EffortOutcomesAG0[[#This Row],[Iin]]=0,10,LOG(EffortOutcomesAG0[[#This Row],[Iin]]))</f>
        <v>0</v>
      </c>
      <c r="E812" s="8">
        <f>Kx-EffortOutcomesAG0[[#This Row],[Xp]]</f>
        <v>-2.7087673433766103E-2</v>
      </c>
      <c r="F812" s="8">
        <f>Ky-EffortOutcomesAG0[[#This Row],[Yp]]</f>
        <v>-0.97291232656623383</v>
      </c>
      <c r="G812" s="8">
        <f>Kz-EffortOutcomesAG0[[#This Row],[Zp]]</f>
        <v>1</v>
      </c>
      <c r="H812" s="8">
        <f>EffortOutcomesAG0[[#This Row],[Kpy]]*KSc-EffortOutcomesAG0[[#This Row],[KPz]]*KSb</f>
        <v>-2.7087673433766168E-2</v>
      </c>
      <c r="I812" s="8">
        <f>-1*(EffortOutcomesAG0[[#This Row],[KPx]]*KSc-EffortOutcomesAG0[[#This Row],[KPz]]*KSa)</f>
        <v>-2.7087673433766103E-2</v>
      </c>
      <c r="J812" s="8">
        <f>(EffortOutcomesAG0[[#This Row],[KPx]]*$C$2-EffortOutcomesAG0[[#This Row],[Kpy]]*KSa)</f>
        <v>-0.27087673433766102</v>
      </c>
      <c r="K812" s="8">
        <f>EffortOutcomesAG0[[#This Row],[Kpy]]*KTc-EffortOutcomesAG0[[#This Row],[KPz]]*KTb</f>
        <v>1.9729123265662338</v>
      </c>
      <c r="L812" s="8">
        <f>-1*(EffortOutcomesAG0[[#This Row],[KPx]]*KTc-EffortOutcomesAG0[[#This Row],[KPz]]*KTa)</f>
        <v>1.9729123265662338</v>
      </c>
      <c r="M812" s="8">
        <f>(EffortOutcomesAG0[[#This Row],[KPx]]*KTb-EffortOutcomesAG0[[#This Row],[Kpy]]*KTa)</f>
        <v>1.9729123265662338</v>
      </c>
      <c r="N812" s="8">
        <f>-EffortOutcomesAG0[[#This Row],[Xp]]*a+EffortOutcomesAG0[[#This Row],[Yp]]*b+EffortOutcomesAG0[[#This Row],[Zp]]*c_</f>
        <v>-5.4175346867532288E-2</v>
      </c>
      <c r="O812">
        <f>-IF(EffortOutcomesAG0[[#This Row],[Column2]]&gt;0,1,-1)*SQRT(EffortOutcomesAG0[[#This Row],[KPx''i]]^2+EffortOutcomesAG0[[#This Row],[KPx''j]]^2+EffortOutcomesAG0[[#This Row],[KPx''k]]^2)/Ksmag/Scale</f>
        <v>0.19344468112298213</v>
      </c>
      <c r="P812" s="9">
        <f>SQRT(EffortOutcomesAG0[[#This Row],[Kpy''i]]^2+EffortOutcomesAG0[[#This Row],[KPy''j]]^2+EffortOutcomesAG0[[#This Row],[KPy''k]]^2)/KTmag/Scale</f>
        <v>1.3950596848015124</v>
      </c>
      <c r="Q8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12" s="14">
        <v>44920</v>
      </c>
      <c r="U812" s="9" t="s">
        <v>57</v>
      </c>
      <c r="V812" t="s">
        <v>55</v>
      </c>
      <c r="W812" t="s">
        <v>60</v>
      </c>
      <c r="X812">
        <v>2.0625</v>
      </c>
      <c r="Y812">
        <v>2.0625</v>
      </c>
      <c r="Z812">
        <v>2.195238095238095</v>
      </c>
      <c r="AA812">
        <v>1.0643578643578642</v>
      </c>
      <c r="AB812">
        <v>1.5965367965367967</v>
      </c>
      <c r="AC812">
        <v>1</v>
      </c>
      <c r="AD812">
        <v>0.62635574837310193</v>
      </c>
      <c r="AE812">
        <v>0.939533622559653</v>
      </c>
      <c r="AF812">
        <v>0.939533622559653</v>
      </c>
      <c r="AG812">
        <v>1.0643578643578642</v>
      </c>
      <c r="AH812">
        <v>1.5965367965367967</v>
      </c>
      <c r="AI812">
        <v>1</v>
      </c>
      <c r="AJ812">
        <v>811</v>
      </c>
      <c r="AK812">
        <f>SUBTOTAL(9,EffortOutcomesAG0[[#This Row],[Allocation]:[Iin]])</f>
        <v>16.147450410519824</v>
      </c>
      <c r="AL812" t="str">
        <f>EffortOutcomesAG0[[#This Row],[WARDS]]&amp;EffortOutcomesAG0[[#This Row],[Role]]&amp;EffortOutcomesAG0[[#This Row],[Shifts]]</f>
        <v>WATTCSENIGHT</v>
      </c>
    </row>
    <row r="813" spans="2:38" x14ac:dyDescent="0.25">
      <c r="B813" s="8">
        <f>IF(EffortOutcomesAG0[[#This Row],[Apn]]=0,10,LOG(EffortOutcomesAG0[[#This Row],[Apn]]))</f>
        <v>2.7087673433766103E-2</v>
      </c>
      <c r="C813" s="8">
        <f>IF(EffortOutcomesAG0[[#This Row],[Ein]]=0,10,LOG(EffortOutcomesAG0[[#This Row],[Ein]]))</f>
        <v>-2.7087673433766144E-2</v>
      </c>
      <c r="D813" s="8">
        <f>IF(EffortOutcomesAG0[[#This Row],[Iin]]=0,10,LOG(EffortOutcomesAG0[[#This Row],[Iin]]))</f>
        <v>0</v>
      </c>
      <c r="E813" s="8">
        <f>Kx-EffortOutcomesAG0[[#This Row],[Xp]]</f>
        <v>-2.7087673433766103E-2</v>
      </c>
      <c r="F813" s="8">
        <f>Ky-EffortOutcomesAG0[[#This Row],[Yp]]</f>
        <v>-0.97291232656623383</v>
      </c>
      <c r="G813" s="8">
        <f>Kz-EffortOutcomesAG0[[#This Row],[Zp]]</f>
        <v>1</v>
      </c>
      <c r="H813" s="8">
        <f>EffortOutcomesAG0[[#This Row],[Kpy]]*KSc-EffortOutcomesAG0[[#This Row],[KPz]]*KSb</f>
        <v>-2.7087673433766168E-2</v>
      </c>
      <c r="I813" s="8">
        <f>-1*(EffortOutcomesAG0[[#This Row],[KPx]]*KSc-EffortOutcomesAG0[[#This Row],[KPz]]*KSa)</f>
        <v>-2.7087673433766103E-2</v>
      </c>
      <c r="J813" s="8">
        <f>(EffortOutcomesAG0[[#This Row],[KPx]]*$C$2-EffortOutcomesAG0[[#This Row],[Kpy]]*KSa)</f>
        <v>-0.27087673433766102</v>
      </c>
      <c r="K813" s="8">
        <f>EffortOutcomesAG0[[#This Row],[Kpy]]*KTc-EffortOutcomesAG0[[#This Row],[KPz]]*KTb</f>
        <v>1.9729123265662338</v>
      </c>
      <c r="L813" s="8">
        <f>-1*(EffortOutcomesAG0[[#This Row],[KPx]]*KTc-EffortOutcomesAG0[[#This Row],[KPz]]*KTa)</f>
        <v>1.9729123265662338</v>
      </c>
      <c r="M813" s="8">
        <f>(EffortOutcomesAG0[[#This Row],[KPx]]*KTb-EffortOutcomesAG0[[#This Row],[Kpy]]*KTa)</f>
        <v>1.9729123265662338</v>
      </c>
      <c r="N813" s="8">
        <f>-EffortOutcomesAG0[[#This Row],[Xp]]*a+EffortOutcomesAG0[[#This Row],[Yp]]*b+EffortOutcomesAG0[[#This Row],[Zp]]*c_</f>
        <v>-5.4175346867532288E-2</v>
      </c>
      <c r="O813">
        <f>-IF(EffortOutcomesAG0[[#This Row],[Column2]]&gt;0,1,-1)*SQRT(EffortOutcomesAG0[[#This Row],[KPx''i]]^2+EffortOutcomesAG0[[#This Row],[KPx''j]]^2+EffortOutcomesAG0[[#This Row],[KPx''k]]^2)/Ksmag/Scale</f>
        <v>0.19344468112298213</v>
      </c>
      <c r="P813" s="9">
        <f>SQRT(EffortOutcomesAG0[[#This Row],[Kpy''i]]^2+EffortOutcomesAG0[[#This Row],[KPy''j]]^2+EffortOutcomesAG0[[#This Row],[KPy''k]]^2)/KTmag/Scale</f>
        <v>1.3950596848015124</v>
      </c>
      <c r="Q8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13" s="14">
        <v>44920</v>
      </c>
      <c r="U813" s="9" t="s">
        <v>58</v>
      </c>
      <c r="V813" t="s">
        <v>55</v>
      </c>
      <c r="W813" t="s">
        <v>60</v>
      </c>
      <c r="X813">
        <v>2.0625</v>
      </c>
      <c r="Y813">
        <v>2.0625</v>
      </c>
      <c r="Z813">
        <v>2.195238095238095</v>
      </c>
      <c r="AA813">
        <v>1.0643578643578642</v>
      </c>
      <c r="AB813">
        <v>1.5965367965367967</v>
      </c>
      <c r="AC813">
        <v>1</v>
      </c>
      <c r="AD813">
        <v>0.62635574837310193</v>
      </c>
      <c r="AE813">
        <v>0.939533622559653</v>
      </c>
      <c r="AF813">
        <v>0.939533622559653</v>
      </c>
      <c r="AG813">
        <v>1.0643578643578642</v>
      </c>
      <c r="AH813">
        <v>1.5965367965367967</v>
      </c>
      <c r="AI813">
        <v>1</v>
      </c>
      <c r="AJ813">
        <v>812</v>
      </c>
      <c r="AK813">
        <f>SUBTOTAL(9,EffortOutcomesAG0[[#This Row],[Allocation]:[Iin]])</f>
        <v>16.147450410519824</v>
      </c>
      <c r="AL813" t="str">
        <f>EffortOutcomesAG0[[#This Row],[WARDS]]&amp;EffortOutcomesAG0[[#This Row],[Role]]&amp;EffortOutcomesAG0[[#This Row],[Shifts]]</f>
        <v>WARACSENIGHT</v>
      </c>
    </row>
    <row r="814" spans="2:38" x14ac:dyDescent="0.25">
      <c r="B814" s="8">
        <f>IF(EffortOutcomesAG0[[#This Row],[Apn]]=0,10,LOG(EffortOutcomesAG0[[#This Row],[Apn]]))</f>
        <v>-0.15231341260909609</v>
      </c>
      <c r="C814" s="8">
        <f>IF(EffortOutcomesAG0[[#This Row],[Ein]]=0,10,LOG(EffortOutcomesAG0[[#This Row],[Ein]]))</f>
        <v>0.15231341260909609</v>
      </c>
      <c r="D814" s="8">
        <f>IF(EffortOutcomesAG0[[#This Row],[Iin]]=0,10,LOG(EffortOutcomesAG0[[#This Row],[Iin]]))</f>
        <v>0</v>
      </c>
      <c r="E814" s="8">
        <f>Kx-EffortOutcomesAG0[[#This Row],[Xp]]</f>
        <v>0.15231341260909609</v>
      </c>
      <c r="F814" s="8">
        <f>Ky-EffortOutcomesAG0[[#This Row],[Yp]]</f>
        <v>-1.1523134126090961</v>
      </c>
      <c r="G814" s="8">
        <f>Kz-EffortOutcomesAG0[[#This Row],[Zp]]</f>
        <v>1</v>
      </c>
      <c r="H814" s="8">
        <f>EffortOutcomesAG0[[#This Row],[Kpy]]*KSc-EffortOutcomesAG0[[#This Row],[KPz]]*KSb</f>
        <v>0.15231341260909614</v>
      </c>
      <c r="I814" s="8">
        <f>-1*(EffortOutcomesAG0[[#This Row],[KPx]]*KSc-EffortOutcomesAG0[[#This Row],[KPz]]*KSa)</f>
        <v>0.15231341260909609</v>
      </c>
      <c r="J814" s="8">
        <f>(EffortOutcomesAG0[[#This Row],[KPx]]*$C$2-EffortOutcomesAG0[[#This Row],[Kpy]]*KSa)</f>
        <v>1.523134126090961</v>
      </c>
      <c r="K814" s="8">
        <f>EffortOutcomesAG0[[#This Row],[Kpy]]*KTc-EffortOutcomesAG0[[#This Row],[KPz]]*KTb</f>
        <v>2.1523134126090961</v>
      </c>
      <c r="L814" s="8">
        <f>-1*(EffortOutcomesAG0[[#This Row],[KPx]]*KTc-EffortOutcomesAG0[[#This Row],[KPz]]*KTa)</f>
        <v>2.1523134126090961</v>
      </c>
      <c r="M814" s="8">
        <f>(EffortOutcomesAG0[[#This Row],[KPx]]*KTb-EffortOutcomesAG0[[#This Row],[Kpy]]*KTa)</f>
        <v>2.1523134126090961</v>
      </c>
      <c r="N814" s="8">
        <f>-EffortOutcomesAG0[[#This Row],[Xp]]*a+EffortOutcomesAG0[[#This Row],[Yp]]*b+EffortOutcomesAG0[[#This Row],[Zp]]*c_</f>
        <v>0.30462682521819218</v>
      </c>
      <c r="O814">
        <f>-IF(EffortOutcomesAG0[[#This Row],[Column2]]&gt;0,1,-1)*SQRT(EffortOutcomesAG0[[#This Row],[KPx''i]]^2+EffortOutcomesAG0[[#This Row],[KPx''j]]^2+EffortOutcomesAG0[[#This Row],[KPx''k]]^2)/Ksmag/Scale</f>
        <v>-1.0877353348549759</v>
      </c>
      <c r="P814" s="9">
        <f>SQRT(EffortOutcomesAG0[[#This Row],[Kpy''i]]^2+EffortOutcomesAG0[[#This Row],[KPy''j]]^2+EffortOutcomesAG0[[#This Row],[KPy''k]]^2)/KTmag/Scale</f>
        <v>1.5219154092946516</v>
      </c>
      <c r="Q8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814" s="14">
        <v>44921</v>
      </c>
      <c r="U814" s="9" t="s">
        <v>57</v>
      </c>
      <c r="V814" t="s">
        <v>55</v>
      </c>
      <c r="W814" t="s">
        <v>60</v>
      </c>
      <c r="X814">
        <v>2.0625</v>
      </c>
      <c r="Y814">
        <v>2.0625</v>
      </c>
      <c r="Z814">
        <v>1.4523809523809526</v>
      </c>
      <c r="AA814">
        <v>0.70418470418470425</v>
      </c>
      <c r="AB814">
        <v>1.0562770562770565</v>
      </c>
      <c r="AC814">
        <v>1</v>
      </c>
      <c r="AD814">
        <v>0.94672131147540972</v>
      </c>
      <c r="AE814">
        <v>1.4200819672131146</v>
      </c>
      <c r="AF814">
        <v>1.4200819672131146</v>
      </c>
      <c r="AG814">
        <v>0.70418470418470425</v>
      </c>
      <c r="AH814">
        <v>1.0562770562770565</v>
      </c>
      <c r="AI814">
        <v>1</v>
      </c>
      <c r="AJ814">
        <v>813</v>
      </c>
      <c r="AK814">
        <f>SUBTOTAL(9,EffortOutcomesAG0[[#This Row],[Allocation]:[Iin]])</f>
        <v>14.885189719206114</v>
      </c>
      <c r="AL814" t="str">
        <f>EffortOutcomesAG0[[#This Row],[WARDS]]&amp;EffortOutcomesAG0[[#This Row],[Role]]&amp;EffortOutcomesAG0[[#This Row],[Shifts]]</f>
        <v>WATTCSENIGHT</v>
      </c>
    </row>
    <row r="815" spans="2:38" x14ac:dyDescent="0.25">
      <c r="B815" s="8">
        <f>IF(EffortOutcomesAG0[[#This Row],[Apn]]=0,10,LOG(EffortOutcomesAG0[[#This Row],[Apn]]))</f>
        <v>-0.15231341260909609</v>
      </c>
      <c r="C815" s="8">
        <f>IF(EffortOutcomesAG0[[#This Row],[Ein]]=0,10,LOG(EffortOutcomesAG0[[#This Row],[Ein]]))</f>
        <v>-0.11092802216548533</v>
      </c>
      <c r="D815" s="8">
        <f>IF(EffortOutcomesAG0[[#This Row],[Iin]]=0,10,LOG(EffortOutcomesAG0[[#This Row],[Iin]]))</f>
        <v>0.2632414347745814</v>
      </c>
      <c r="E815" s="8">
        <f>Kx-EffortOutcomesAG0[[#This Row],[Xp]]</f>
        <v>0.15231341260909609</v>
      </c>
      <c r="F815" s="8">
        <f>Ky-EffortOutcomesAG0[[#This Row],[Yp]]</f>
        <v>-0.88907197783451464</v>
      </c>
      <c r="G815" s="8">
        <f>Kz-EffortOutcomesAG0[[#This Row],[Zp]]</f>
        <v>0.7367585652254186</v>
      </c>
      <c r="H815" s="8">
        <f>EffortOutcomesAG0[[#This Row],[Kpy]]*KSc-EffortOutcomesAG0[[#This Row],[KPz]]*KSb</f>
        <v>0.15231341260909603</v>
      </c>
      <c r="I815" s="8">
        <f>-1*(EffortOutcomesAG0[[#This Row],[KPx]]*KSc-EffortOutcomesAG0[[#This Row],[KPz]]*KSa)</f>
        <v>0.15231341260909609</v>
      </c>
      <c r="J815" s="8">
        <f>(EffortOutcomesAG0[[#This Row],[KPx]]*$C$2-EffortOutcomesAG0[[#This Row],[Kpy]]*KSa)</f>
        <v>1.523134126090961</v>
      </c>
      <c r="K815" s="8">
        <f>EffortOutcomesAG0[[#This Row],[Kpy]]*KTc-EffortOutcomesAG0[[#This Row],[KPz]]*KTb</f>
        <v>1.6258305430599331</v>
      </c>
      <c r="L815" s="8">
        <f>-1*(EffortOutcomesAG0[[#This Row],[KPx]]*KTc-EffortOutcomesAG0[[#This Row],[KPz]]*KTa)</f>
        <v>1.6258305430599334</v>
      </c>
      <c r="M815" s="8">
        <f>(EffortOutcomesAG0[[#This Row],[KPx]]*KTb-EffortOutcomesAG0[[#This Row],[Kpy]]*KTa)</f>
        <v>1.6258305430599331</v>
      </c>
      <c r="N815" s="8">
        <f>-EffortOutcomesAG0[[#This Row],[Xp]]*a+EffortOutcomesAG0[[#This Row],[Yp]]*b+EffortOutcomesAG0[[#This Row],[Zp]]*c_</f>
        <v>0.30462682521819212</v>
      </c>
      <c r="O815">
        <f>-IF(EffortOutcomesAG0[[#This Row],[Column2]]&gt;0,1,-1)*SQRT(EffortOutcomesAG0[[#This Row],[KPx''i]]^2+EffortOutcomesAG0[[#This Row],[KPx''j]]^2+EffortOutcomesAG0[[#This Row],[KPx''k]]^2)/Ksmag/Scale</f>
        <v>-1.0877353348549759</v>
      </c>
      <c r="P815" s="9">
        <f>SQRT(EffortOutcomesAG0[[#This Row],[Kpy''i]]^2+EffortOutcomesAG0[[#This Row],[KPy''j]]^2+EffortOutcomesAG0[[#This Row],[KPy''k]]^2)/KTmag/Scale</f>
        <v>1.1496358020578861</v>
      </c>
      <c r="Q8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815" s="14">
        <v>44921</v>
      </c>
      <c r="U815" s="9" t="s">
        <v>58</v>
      </c>
      <c r="V815" t="s">
        <v>55</v>
      </c>
      <c r="W815" t="s">
        <v>60</v>
      </c>
      <c r="X815">
        <v>1.125</v>
      </c>
      <c r="Y815">
        <v>2.0625</v>
      </c>
      <c r="Z815">
        <v>1.4523809523809526</v>
      </c>
      <c r="AA815">
        <v>0.70418470418470425</v>
      </c>
      <c r="AB815">
        <v>1.0562770562770565</v>
      </c>
      <c r="AC815">
        <v>0.54545454545454541</v>
      </c>
      <c r="AD815">
        <v>0.94672131147540972</v>
      </c>
      <c r="AE815">
        <v>1.4200819672131146</v>
      </c>
      <c r="AF815">
        <v>0.77459016393442615</v>
      </c>
      <c r="AG815">
        <v>1.2910052910052912</v>
      </c>
      <c r="AH815">
        <v>1.9365079365079367</v>
      </c>
      <c r="AI815">
        <v>1.8333333333333333</v>
      </c>
      <c r="AJ815">
        <v>814</v>
      </c>
      <c r="AK815">
        <f>SUBTOTAL(9,EffortOutcomesAG0[[#This Row],[Allocation]:[Iin]])</f>
        <v>15.148037261766772</v>
      </c>
      <c r="AL815" t="str">
        <f>EffortOutcomesAG0[[#This Row],[WARDS]]&amp;EffortOutcomesAG0[[#This Row],[Role]]&amp;EffortOutcomesAG0[[#This Row],[Shifts]]</f>
        <v>WARACSENIGHT</v>
      </c>
    </row>
    <row r="816" spans="2:38" x14ac:dyDescent="0.25">
      <c r="B816" s="8">
        <f>IF(EffortOutcomesAG0[[#This Row],[Apn]]=0,10,LOG(EffortOutcomesAG0[[#This Row],[Apn]]))</f>
        <v>10</v>
      </c>
      <c r="C816" s="8">
        <f>IF(EffortOutcomesAG0[[#This Row],[Ein]]=0,10,LOG(EffortOutcomesAG0[[#This Row],[Ein]]))</f>
        <v>10</v>
      </c>
      <c r="D816" s="8">
        <f>IF(EffortOutcomesAG0[[#This Row],[Iin]]=0,10,LOG(EffortOutcomesAG0[[#This Row],[Iin]]))</f>
        <v>10</v>
      </c>
      <c r="E816" s="8">
        <f>Kx-EffortOutcomesAG0[[#This Row],[Xp]]</f>
        <v>-10</v>
      </c>
      <c r="F816" s="8">
        <f>Ky-EffortOutcomesAG0[[#This Row],[Yp]]</f>
        <v>-11</v>
      </c>
      <c r="G816" s="8">
        <f>Kz-EffortOutcomesAG0[[#This Row],[Zp]]</f>
        <v>-9</v>
      </c>
      <c r="H816" s="8">
        <f>EffortOutcomesAG0[[#This Row],[Kpy]]*KSc-EffortOutcomesAG0[[#This Row],[KPz]]*KSb</f>
        <v>20</v>
      </c>
      <c r="I816" s="8">
        <f>-1*(EffortOutcomesAG0[[#This Row],[KPx]]*KSc-EffortOutcomesAG0[[#This Row],[KPz]]*KSa)</f>
        <v>-10</v>
      </c>
      <c r="J816" s="8">
        <f>(EffortOutcomesAG0[[#This Row],[KPx]]*$C$2-EffortOutcomesAG0[[#This Row],[Kpy]]*KSa)</f>
        <v>-100</v>
      </c>
      <c r="K816" s="8">
        <f>EffortOutcomesAG0[[#This Row],[Kpy]]*KTc-EffortOutcomesAG0[[#This Row],[KPz]]*KTb</f>
        <v>2</v>
      </c>
      <c r="L816" s="8">
        <f>-1*(EffortOutcomesAG0[[#This Row],[KPx]]*KTc-EffortOutcomesAG0[[#This Row],[KPz]]*KTa)</f>
        <v>-28</v>
      </c>
      <c r="M816" s="8">
        <f>(EffortOutcomesAG0[[#This Row],[KPx]]*KTb-EffortOutcomesAG0[[#This Row],[Kpy]]*KTa)</f>
        <v>32</v>
      </c>
      <c r="N816" s="8">
        <f>-EffortOutcomesAG0[[#This Row],[Xp]]*a+EffortOutcomesAG0[[#This Row],[Yp]]*b+EffortOutcomesAG0[[#This Row],[Zp]]*c_</f>
        <v>40</v>
      </c>
      <c r="O816">
        <f>-IF(EffortOutcomesAG0[[#This Row],[Column2]]&gt;0,1,-1)*SQRT(EffortOutcomesAG0[[#This Row],[KPx''i]]^2+EffortOutcomesAG0[[#This Row],[KPx''j]]^2+EffortOutcomesAG0[[#This Row],[KPx''k]]^2)/Ksmag/Scale</f>
        <v>-72.456883730947197</v>
      </c>
      <c r="P816" s="9">
        <f>SQRT(EffortOutcomesAG0[[#This Row],[Kpy''i]]^2+EffortOutcomesAG0[[#This Row],[KPy''j]]^2+EffortOutcomesAG0[[#This Row],[KPy''k]]^2)/KTmag/Scale</f>
        <v>17.37814719698277</v>
      </c>
      <c r="Q8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16" s="14">
        <v>44921</v>
      </c>
      <c r="U816" s="9" t="s">
        <v>76</v>
      </c>
      <c r="V816" t="s">
        <v>55</v>
      </c>
      <c r="W816" t="s">
        <v>60</v>
      </c>
      <c r="X816">
        <v>0.9375</v>
      </c>
      <c r="Y816">
        <v>0</v>
      </c>
      <c r="Z816">
        <v>0</v>
      </c>
      <c r="AG816">
        <v>0</v>
      </c>
      <c r="AH816">
        <v>0</v>
      </c>
      <c r="AI816">
        <v>0</v>
      </c>
      <c r="AJ816">
        <v>815</v>
      </c>
      <c r="AK816">
        <f>SUBTOTAL(9,EffortOutcomesAG0[[#This Row],[Allocation]:[Iin]])</f>
        <v>0.9375</v>
      </c>
      <c r="AL816" t="str">
        <f>EffortOutcomesAG0[[#This Row],[WARDS]]&amp;EffortOutcomesAG0[[#This Row],[Role]]&amp;EffortOutcomesAG0[[#This Row],[Shifts]]</f>
        <v>OtherCSENIGHT</v>
      </c>
    </row>
    <row r="817" spans="2:38" x14ac:dyDescent="0.25">
      <c r="B817" s="8">
        <f>IF(EffortOutcomesAG0[[#This Row],[Apn]]=0,10,LOG(EffortOutcomesAG0[[#This Row],[Apn]]))</f>
        <v>-0.19010197349849586</v>
      </c>
      <c r="C817" s="8">
        <f>IF(EffortOutcomesAG0[[#This Row],[Ein]]=0,10,LOG(EffortOutcomesAG0[[#This Row],[Ein]]))</f>
        <v>0.19010197349849586</v>
      </c>
      <c r="D817" s="8">
        <f>IF(EffortOutcomesAG0[[#This Row],[Iin]]=0,10,LOG(EffortOutcomesAG0[[#This Row],[Iin]]))</f>
        <v>0</v>
      </c>
      <c r="E817" s="8">
        <f>Kx-EffortOutcomesAG0[[#This Row],[Xp]]</f>
        <v>0.19010197349849586</v>
      </c>
      <c r="F817" s="8">
        <f>Ky-EffortOutcomesAG0[[#This Row],[Yp]]</f>
        <v>-1.1901019734984959</v>
      </c>
      <c r="G817" s="8">
        <f>Kz-EffortOutcomesAG0[[#This Row],[Zp]]</f>
        <v>1</v>
      </c>
      <c r="H817" s="8">
        <f>EffortOutcomesAG0[[#This Row],[Kpy]]*KSc-EffortOutcomesAG0[[#This Row],[KPz]]*KSb</f>
        <v>0.19010197349849589</v>
      </c>
      <c r="I817" s="8">
        <f>-1*(EffortOutcomesAG0[[#This Row],[KPx]]*KSc-EffortOutcomesAG0[[#This Row],[KPz]]*KSa)</f>
        <v>0.19010197349849586</v>
      </c>
      <c r="J817" s="8">
        <f>(EffortOutcomesAG0[[#This Row],[KPx]]*$C$2-EffortOutcomesAG0[[#This Row],[Kpy]]*KSa)</f>
        <v>1.9010197349849587</v>
      </c>
      <c r="K817" s="8">
        <f>EffortOutcomesAG0[[#This Row],[Kpy]]*KTc-EffortOutcomesAG0[[#This Row],[KPz]]*KTb</f>
        <v>2.1901019734984959</v>
      </c>
      <c r="L817" s="8">
        <f>-1*(EffortOutcomesAG0[[#This Row],[KPx]]*KTc-EffortOutcomesAG0[[#This Row],[KPz]]*KTa)</f>
        <v>2.1901019734984959</v>
      </c>
      <c r="M817" s="8">
        <f>(EffortOutcomesAG0[[#This Row],[KPx]]*KTb-EffortOutcomesAG0[[#This Row],[Kpy]]*KTa)</f>
        <v>2.1901019734984959</v>
      </c>
      <c r="N817" s="8">
        <f>-EffortOutcomesAG0[[#This Row],[Xp]]*a+EffortOutcomesAG0[[#This Row],[Yp]]*b+EffortOutcomesAG0[[#This Row],[Zp]]*c_</f>
        <v>0.38020394699699173</v>
      </c>
      <c r="O817">
        <f>-IF(EffortOutcomesAG0[[#This Row],[Column2]]&gt;0,1,-1)*SQRT(EffortOutcomesAG0[[#This Row],[KPx''i]]^2+EffortOutcomesAG0[[#This Row],[KPx''j]]^2+EffortOutcomesAG0[[#This Row],[KPx''k]]^2)/Ksmag/Scale</f>
        <v>-1.3575996378642579</v>
      </c>
      <c r="P817" s="9">
        <f>SQRT(EffortOutcomesAG0[[#This Row],[Kpy''i]]^2+EffortOutcomesAG0[[#This Row],[KPy''j]]^2+EffortOutcomesAG0[[#This Row],[KPy''k]]^2)/KTmag/Scale</f>
        <v>1.548635956950827</v>
      </c>
      <c r="Q8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817" s="14">
        <v>44921</v>
      </c>
      <c r="U817" s="9" t="s">
        <v>54</v>
      </c>
      <c r="V817" t="s">
        <v>55</v>
      </c>
      <c r="W817" t="s">
        <v>60</v>
      </c>
      <c r="X817">
        <v>1.125</v>
      </c>
      <c r="Y817">
        <v>1.125</v>
      </c>
      <c r="Z817">
        <v>0.72619047619047628</v>
      </c>
      <c r="AA817">
        <v>0.64550264550264558</v>
      </c>
      <c r="AB817">
        <v>0.96825396825396837</v>
      </c>
      <c r="AC817">
        <v>1</v>
      </c>
      <c r="AD817">
        <v>1.0327868852459015</v>
      </c>
      <c r="AE817">
        <v>1.5491803278688523</v>
      </c>
      <c r="AF817">
        <v>1.5491803278688523</v>
      </c>
      <c r="AG817">
        <v>0.64550264550264558</v>
      </c>
      <c r="AH817">
        <v>0.96825396825396837</v>
      </c>
      <c r="AI817">
        <v>1</v>
      </c>
      <c r="AJ817">
        <v>816</v>
      </c>
      <c r="AK817">
        <f>SUBTOTAL(9,EffortOutcomesAG0[[#This Row],[Allocation]:[Iin]])</f>
        <v>12.334851244687309</v>
      </c>
      <c r="AL817" t="str">
        <f>EffortOutcomesAG0[[#This Row],[WARDS]]&amp;EffortOutcomesAG0[[#This Row],[Role]]&amp;EffortOutcomesAG0[[#This Row],[Shifts]]</f>
        <v>BANKCSENIGHT</v>
      </c>
    </row>
    <row r="818" spans="2:38" x14ac:dyDescent="0.25">
      <c r="B818" s="8">
        <f>IF(EffortOutcomesAG0[[#This Row],[Apn]]=0,10,LOG(EffortOutcomesAG0[[#This Row],[Apn]]))</f>
        <v>-4.6663650630174129E-2</v>
      </c>
      <c r="C818" s="8">
        <f>IF(EffortOutcomesAG0[[#This Row],[Ein]]=0,10,LOG(EffortOutcomesAG0[[#This Row],[Ein]]))</f>
        <v>4.6663650630174122E-2</v>
      </c>
      <c r="D818" s="8">
        <f>IF(EffortOutcomesAG0[[#This Row],[Iin]]=0,10,LOG(EffortOutcomesAG0[[#This Row],[Iin]]))</f>
        <v>0</v>
      </c>
      <c r="E818" s="8">
        <f>Kx-EffortOutcomesAG0[[#This Row],[Xp]]</f>
        <v>4.6663650630174129E-2</v>
      </c>
      <c r="F818" s="8">
        <f>Ky-EffortOutcomesAG0[[#This Row],[Yp]]</f>
        <v>-1.0466636506301741</v>
      </c>
      <c r="G818" s="8">
        <f>Kz-EffortOutcomesAG0[[#This Row],[Zp]]</f>
        <v>1</v>
      </c>
      <c r="H818" s="8">
        <f>EffortOutcomesAG0[[#This Row],[Kpy]]*KSc-EffortOutcomesAG0[[#This Row],[KPz]]*KSb</f>
        <v>4.6663650630174081E-2</v>
      </c>
      <c r="I818" s="8">
        <f>-1*(EffortOutcomesAG0[[#This Row],[KPx]]*KSc-EffortOutcomesAG0[[#This Row],[KPz]]*KSa)</f>
        <v>4.6663650630174129E-2</v>
      </c>
      <c r="J818" s="8">
        <f>(EffortOutcomesAG0[[#This Row],[KPx]]*$C$2-EffortOutcomesAG0[[#This Row],[Kpy]]*KSa)</f>
        <v>0.46663650630174131</v>
      </c>
      <c r="K818" s="8">
        <f>EffortOutcomesAG0[[#This Row],[Kpy]]*KTc-EffortOutcomesAG0[[#This Row],[KPz]]*KTb</f>
        <v>2.0466636506301743</v>
      </c>
      <c r="L818" s="8">
        <f>-1*(EffortOutcomesAG0[[#This Row],[KPx]]*KTc-EffortOutcomesAG0[[#This Row],[KPz]]*KTa)</f>
        <v>2.0466636506301743</v>
      </c>
      <c r="M818" s="8">
        <f>(EffortOutcomesAG0[[#This Row],[KPx]]*KTb-EffortOutcomesAG0[[#This Row],[Kpy]]*KTa)</f>
        <v>2.0466636506301739</v>
      </c>
      <c r="N818" s="8">
        <f>-EffortOutcomesAG0[[#This Row],[Xp]]*a+EffortOutcomesAG0[[#This Row],[Yp]]*b+EffortOutcomesAG0[[#This Row],[Zp]]*c_</f>
        <v>9.3327301260348244E-2</v>
      </c>
      <c r="O818">
        <f>-IF(EffortOutcomesAG0[[#This Row],[Column2]]&gt;0,1,-1)*SQRT(EffortOutcomesAG0[[#This Row],[KPx''i]]^2+EffortOutcomesAG0[[#This Row],[KPx''j]]^2+EffortOutcomesAG0[[#This Row],[KPx''k]]^2)/Ksmag/Scale</f>
        <v>-0.333245121189917</v>
      </c>
      <c r="P818" s="9">
        <f>SQRT(EffortOutcomesAG0[[#This Row],[Kpy''i]]^2+EffortOutcomesAG0[[#This Row],[KPy''j]]^2+EffortOutcomesAG0[[#This Row],[KPy''k]]^2)/KTmag/Scale</f>
        <v>1.4472097461686111</v>
      </c>
      <c r="Q8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18" s="14">
        <v>44922</v>
      </c>
      <c r="U818" s="9" t="s">
        <v>57</v>
      </c>
      <c r="V818" t="s">
        <v>55</v>
      </c>
      <c r="W818" t="s">
        <v>60</v>
      </c>
      <c r="X818">
        <v>2.0625</v>
      </c>
      <c r="Y818">
        <v>2.0625</v>
      </c>
      <c r="Z818">
        <v>1.8523809523809529</v>
      </c>
      <c r="AA818">
        <v>0.89812409812409832</v>
      </c>
      <c r="AB818">
        <v>1.3471861471861473</v>
      </c>
      <c r="AC818">
        <v>1</v>
      </c>
      <c r="AD818">
        <v>0.74228791773778913</v>
      </c>
      <c r="AE818">
        <v>1.1134318766066835</v>
      </c>
      <c r="AF818">
        <v>1.1134318766066835</v>
      </c>
      <c r="AG818">
        <v>0.89812409812409821</v>
      </c>
      <c r="AH818">
        <v>1.3471861471861473</v>
      </c>
      <c r="AI818">
        <v>1</v>
      </c>
      <c r="AJ818">
        <v>817</v>
      </c>
      <c r="AK818">
        <f>SUBTOTAL(9,EffortOutcomesAG0[[#This Row],[Allocation]:[Iin]])</f>
        <v>15.437153113952599</v>
      </c>
      <c r="AL818" t="str">
        <f>EffortOutcomesAG0[[#This Row],[WARDS]]&amp;EffortOutcomesAG0[[#This Row],[Role]]&amp;EffortOutcomesAG0[[#This Row],[Shifts]]</f>
        <v>WATTCSENIGHT</v>
      </c>
    </row>
    <row r="819" spans="2:38" x14ac:dyDescent="0.25">
      <c r="B819" s="8">
        <f>IF(EffortOutcomesAG0[[#This Row],[Apn]]=0,10,LOG(EffortOutcomesAG0[[#This Row],[Apn]]))</f>
        <v>-4.6663650630174129E-2</v>
      </c>
      <c r="C819" s="8">
        <f>IF(EffortOutcomesAG0[[#This Row],[Ein]]=0,10,LOG(EffortOutcomesAG0[[#This Row],[Ein]]))</f>
        <v>4.6663650630174122E-2</v>
      </c>
      <c r="D819" s="8">
        <f>IF(EffortOutcomesAG0[[#This Row],[Iin]]=0,10,LOG(EffortOutcomesAG0[[#This Row],[Iin]]))</f>
        <v>0</v>
      </c>
      <c r="E819" s="8">
        <f>Kx-EffortOutcomesAG0[[#This Row],[Xp]]</f>
        <v>4.6663650630174129E-2</v>
      </c>
      <c r="F819" s="8">
        <f>Ky-EffortOutcomesAG0[[#This Row],[Yp]]</f>
        <v>-1.0466636506301741</v>
      </c>
      <c r="G819" s="8">
        <f>Kz-EffortOutcomesAG0[[#This Row],[Zp]]</f>
        <v>1</v>
      </c>
      <c r="H819" s="8">
        <f>EffortOutcomesAG0[[#This Row],[Kpy]]*KSc-EffortOutcomesAG0[[#This Row],[KPz]]*KSb</f>
        <v>4.6663650630174081E-2</v>
      </c>
      <c r="I819" s="8">
        <f>-1*(EffortOutcomesAG0[[#This Row],[KPx]]*KSc-EffortOutcomesAG0[[#This Row],[KPz]]*KSa)</f>
        <v>4.6663650630174129E-2</v>
      </c>
      <c r="J819" s="8">
        <f>(EffortOutcomesAG0[[#This Row],[KPx]]*$C$2-EffortOutcomesAG0[[#This Row],[Kpy]]*KSa)</f>
        <v>0.46663650630174131</v>
      </c>
      <c r="K819" s="8">
        <f>EffortOutcomesAG0[[#This Row],[Kpy]]*KTc-EffortOutcomesAG0[[#This Row],[KPz]]*KTb</f>
        <v>2.0466636506301743</v>
      </c>
      <c r="L819" s="8">
        <f>-1*(EffortOutcomesAG0[[#This Row],[KPx]]*KTc-EffortOutcomesAG0[[#This Row],[KPz]]*KTa)</f>
        <v>2.0466636506301743</v>
      </c>
      <c r="M819" s="8">
        <f>(EffortOutcomesAG0[[#This Row],[KPx]]*KTb-EffortOutcomesAG0[[#This Row],[Kpy]]*KTa)</f>
        <v>2.0466636506301739</v>
      </c>
      <c r="N819" s="8">
        <f>-EffortOutcomesAG0[[#This Row],[Xp]]*a+EffortOutcomesAG0[[#This Row],[Yp]]*b+EffortOutcomesAG0[[#This Row],[Zp]]*c_</f>
        <v>9.3327301260348244E-2</v>
      </c>
      <c r="O819">
        <f>-IF(EffortOutcomesAG0[[#This Row],[Column2]]&gt;0,1,-1)*SQRT(EffortOutcomesAG0[[#This Row],[KPx''i]]^2+EffortOutcomesAG0[[#This Row],[KPx''j]]^2+EffortOutcomesAG0[[#This Row],[KPx''k]]^2)/Ksmag/Scale</f>
        <v>-0.333245121189917</v>
      </c>
      <c r="P819" s="9">
        <f>SQRT(EffortOutcomesAG0[[#This Row],[Kpy''i]]^2+EffortOutcomesAG0[[#This Row],[KPy''j]]^2+EffortOutcomesAG0[[#This Row],[KPy''k]]^2)/KTmag/Scale</f>
        <v>1.4472097461686111</v>
      </c>
      <c r="Q8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19" s="14">
        <v>44922</v>
      </c>
      <c r="U819" s="9" t="s">
        <v>58</v>
      </c>
      <c r="V819" t="s">
        <v>55</v>
      </c>
      <c r="W819" t="s">
        <v>60</v>
      </c>
      <c r="X819">
        <v>2.0625</v>
      </c>
      <c r="Y819">
        <v>2.0625</v>
      </c>
      <c r="Z819">
        <v>1.8523809523809529</v>
      </c>
      <c r="AA819">
        <v>0.89812409812409832</v>
      </c>
      <c r="AB819">
        <v>1.3471861471861473</v>
      </c>
      <c r="AC819">
        <v>1</v>
      </c>
      <c r="AD819">
        <v>0.74228791773778913</v>
      </c>
      <c r="AE819">
        <v>1.1134318766066835</v>
      </c>
      <c r="AF819">
        <v>1.1134318766066835</v>
      </c>
      <c r="AG819">
        <v>0.89812409812409821</v>
      </c>
      <c r="AH819">
        <v>1.3471861471861473</v>
      </c>
      <c r="AI819">
        <v>1</v>
      </c>
      <c r="AJ819">
        <v>818</v>
      </c>
      <c r="AK819">
        <f>SUBTOTAL(9,EffortOutcomesAG0[[#This Row],[Allocation]:[Iin]])</f>
        <v>15.437153113952599</v>
      </c>
      <c r="AL819" t="str">
        <f>EffortOutcomesAG0[[#This Row],[WARDS]]&amp;EffortOutcomesAG0[[#This Row],[Role]]&amp;EffortOutcomesAG0[[#This Row],[Shifts]]</f>
        <v>WARACSENIGHT</v>
      </c>
    </row>
    <row r="820" spans="2:38" x14ac:dyDescent="0.25">
      <c r="B820" s="8">
        <f>IF(EffortOutcomesAG0[[#This Row],[Apn]]=0,10,LOG(EffortOutcomesAG0[[#This Row],[Apn]]))</f>
        <v>10</v>
      </c>
      <c r="C820" s="8">
        <f>IF(EffortOutcomesAG0[[#This Row],[Ein]]=0,10,LOG(EffortOutcomesAG0[[#This Row],[Ein]]))</f>
        <v>10</v>
      </c>
      <c r="D820" s="8">
        <f>IF(EffortOutcomesAG0[[#This Row],[Iin]]=0,10,LOG(EffortOutcomesAG0[[#This Row],[Iin]]))</f>
        <v>10</v>
      </c>
      <c r="E820" s="8">
        <f>Kx-EffortOutcomesAG0[[#This Row],[Xp]]</f>
        <v>-10</v>
      </c>
      <c r="F820" s="8">
        <f>Ky-EffortOutcomesAG0[[#This Row],[Yp]]</f>
        <v>-11</v>
      </c>
      <c r="G820" s="8">
        <f>Kz-EffortOutcomesAG0[[#This Row],[Zp]]</f>
        <v>-9</v>
      </c>
      <c r="H820" s="8">
        <f>EffortOutcomesAG0[[#This Row],[Kpy]]*KSc-EffortOutcomesAG0[[#This Row],[KPz]]*KSb</f>
        <v>20</v>
      </c>
      <c r="I820" s="8">
        <f>-1*(EffortOutcomesAG0[[#This Row],[KPx]]*KSc-EffortOutcomesAG0[[#This Row],[KPz]]*KSa)</f>
        <v>-10</v>
      </c>
      <c r="J820" s="8">
        <f>(EffortOutcomesAG0[[#This Row],[KPx]]*$C$2-EffortOutcomesAG0[[#This Row],[Kpy]]*KSa)</f>
        <v>-100</v>
      </c>
      <c r="K820" s="8">
        <f>EffortOutcomesAG0[[#This Row],[Kpy]]*KTc-EffortOutcomesAG0[[#This Row],[KPz]]*KTb</f>
        <v>2</v>
      </c>
      <c r="L820" s="8">
        <f>-1*(EffortOutcomesAG0[[#This Row],[KPx]]*KTc-EffortOutcomesAG0[[#This Row],[KPz]]*KTa)</f>
        <v>-28</v>
      </c>
      <c r="M820" s="8">
        <f>(EffortOutcomesAG0[[#This Row],[KPx]]*KTb-EffortOutcomesAG0[[#This Row],[Kpy]]*KTa)</f>
        <v>32</v>
      </c>
      <c r="N820" s="8">
        <f>-EffortOutcomesAG0[[#This Row],[Xp]]*a+EffortOutcomesAG0[[#This Row],[Yp]]*b+EffortOutcomesAG0[[#This Row],[Zp]]*c_</f>
        <v>40</v>
      </c>
      <c r="O820">
        <f>-IF(EffortOutcomesAG0[[#This Row],[Column2]]&gt;0,1,-1)*SQRT(EffortOutcomesAG0[[#This Row],[KPx''i]]^2+EffortOutcomesAG0[[#This Row],[KPx''j]]^2+EffortOutcomesAG0[[#This Row],[KPx''k]]^2)/Ksmag/Scale</f>
        <v>-72.456883730947197</v>
      </c>
      <c r="P820" s="9">
        <f>SQRT(EffortOutcomesAG0[[#This Row],[Kpy''i]]^2+EffortOutcomesAG0[[#This Row],[KPy''j]]^2+EffortOutcomesAG0[[#This Row],[KPy''k]]^2)/KTmag/Scale</f>
        <v>17.37814719698277</v>
      </c>
      <c r="Q8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0" s="14">
        <v>44922</v>
      </c>
      <c r="U820" s="9" t="s">
        <v>76</v>
      </c>
      <c r="V820" t="s">
        <v>55</v>
      </c>
      <c r="W820" t="s">
        <v>60</v>
      </c>
      <c r="X820">
        <v>0</v>
      </c>
      <c r="Y820">
        <v>0</v>
      </c>
      <c r="Z820">
        <v>0</v>
      </c>
      <c r="AJ820">
        <v>819</v>
      </c>
      <c r="AK820">
        <f>SUBTOTAL(9,EffortOutcomesAG0[[#This Row],[Allocation]:[Iin]])</f>
        <v>0</v>
      </c>
      <c r="AL820" t="str">
        <f>EffortOutcomesAG0[[#This Row],[WARDS]]&amp;EffortOutcomesAG0[[#This Row],[Role]]&amp;EffortOutcomesAG0[[#This Row],[Shifts]]</f>
        <v>OtherCSENIGHT</v>
      </c>
    </row>
    <row r="821" spans="2:38" x14ac:dyDescent="0.25">
      <c r="B821" s="8">
        <f>IF(EffortOutcomesAG0[[#This Row],[Apn]]=0,10,LOG(EffortOutcomesAG0[[#This Row],[Apn]]))</f>
        <v>-8.4452211519573953E-2</v>
      </c>
      <c r="C821" s="8">
        <f>IF(EffortOutcomesAG0[[#This Row],[Ein]]=0,10,LOG(EffortOutcomesAG0[[#This Row],[Ein]]))</f>
        <v>8.4452211519573925E-2</v>
      </c>
      <c r="D821" s="8">
        <f>IF(EffortOutcomesAG0[[#This Row],[Iin]]=0,10,LOG(EffortOutcomesAG0[[#This Row],[Iin]]))</f>
        <v>0</v>
      </c>
      <c r="E821" s="8">
        <f>Kx-EffortOutcomesAG0[[#This Row],[Xp]]</f>
        <v>8.4452211519573953E-2</v>
      </c>
      <c r="F821" s="8">
        <f>Ky-EffortOutcomesAG0[[#This Row],[Yp]]</f>
        <v>-1.0844522115195738</v>
      </c>
      <c r="G821" s="8">
        <f>Kz-EffortOutcomesAG0[[#This Row],[Zp]]</f>
        <v>1</v>
      </c>
      <c r="H821" s="8">
        <f>EffortOutcomesAG0[[#This Row],[Kpy]]*KSc-EffortOutcomesAG0[[#This Row],[KPz]]*KSb</f>
        <v>8.4452211519573828E-2</v>
      </c>
      <c r="I821" s="8">
        <f>-1*(EffortOutcomesAG0[[#This Row],[KPx]]*KSc-EffortOutcomesAG0[[#This Row],[KPz]]*KSa)</f>
        <v>8.4452211519573953E-2</v>
      </c>
      <c r="J821" s="8">
        <f>(EffortOutcomesAG0[[#This Row],[KPx]]*$C$2-EffortOutcomesAG0[[#This Row],[Kpy]]*KSa)</f>
        <v>0.8445221151957395</v>
      </c>
      <c r="K821" s="8">
        <f>EffortOutcomesAG0[[#This Row],[Kpy]]*KTc-EffortOutcomesAG0[[#This Row],[KPz]]*KTb</f>
        <v>2.084452211519574</v>
      </c>
      <c r="L821" s="8">
        <f>-1*(EffortOutcomesAG0[[#This Row],[KPx]]*KTc-EffortOutcomesAG0[[#This Row],[KPz]]*KTa)</f>
        <v>2.084452211519574</v>
      </c>
      <c r="M821" s="8">
        <f>(EffortOutcomesAG0[[#This Row],[KPx]]*KTb-EffortOutcomesAG0[[#This Row],[Kpy]]*KTa)</f>
        <v>2.0844522115195736</v>
      </c>
      <c r="N821" s="8">
        <f>-EffortOutcomesAG0[[#This Row],[Xp]]*a+EffortOutcomesAG0[[#This Row],[Yp]]*b+EffortOutcomesAG0[[#This Row],[Zp]]*c_</f>
        <v>0.16890442303914785</v>
      </c>
      <c r="O821">
        <f>-IF(EffortOutcomesAG0[[#This Row],[Column2]]&gt;0,1,-1)*SQRT(EffortOutcomesAG0[[#This Row],[KPx''i]]^2+EffortOutcomesAG0[[#This Row],[KPx''j]]^2+EffortOutcomesAG0[[#This Row],[KPx''k]]^2)/Ksmag/Scale</f>
        <v>-0.60310942419919922</v>
      </c>
      <c r="P821" s="9">
        <f>SQRT(EffortOutcomesAG0[[#This Row],[Kpy''i]]^2+EffortOutcomesAG0[[#This Row],[KPy''j]]^2+EffortOutcomesAG0[[#This Row],[KPy''k]]^2)/KTmag/Scale</f>
        <v>1.4739302938247865</v>
      </c>
      <c r="Q8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21" s="14">
        <v>44922</v>
      </c>
      <c r="U821" s="9" t="s">
        <v>54</v>
      </c>
      <c r="V821" t="s">
        <v>55</v>
      </c>
      <c r="W821" t="s">
        <v>60</v>
      </c>
      <c r="X821">
        <v>1.125</v>
      </c>
      <c r="Y821">
        <v>1.125</v>
      </c>
      <c r="Z821">
        <v>0.92619047619047634</v>
      </c>
      <c r="AA821">
        <v>0.82328042328042339</v>
      </c>
      <c r="AB821">
        <v>1.234920634920635</v>
      </c>
      <c r="AC821">
        <v>1</v>
      </c>
      <c r="AD821">
        <v>0.80976863753213357</v>
      </c>
      <c r="AE821">
        <v>1.2146529562982002</v>
      </c>
      <c r="AF821">
        <v>1.2146529562982002</v>
      </c>
      <c r="AG821">
        <v>0.82328042328042339</v>
      </c>
      <c r="AH821">
        <v>1.234920634920635</v>
      </c>
      <c r="AI821">
        <v>1</v>
      </c>
      <c r="AJ821">
        <v>820</v>
      </c>
      <c r="AK821">
        <f>SUBTOTAL(9,EffortOutcomesAG0[[#This Row],[Allocation]:[Iin]])</f>
        <v>12.531667142721126</v>
      </c>
      <c r="AL821" t="str">
        <f>EffortOutcomesAG0[[#This Row],[WARDS]]&amp;EffortOutcomesAG0[[#This Row],[Role]]&amp;EffortOutcomesAG0[[#This Row],[Shifts]]</f>
        <v>BANKCSENIGHT</v>
      </c>
    </row>
    <row r="822" spans="2:38" x14ac:dyDescent="0.25">
      <c r="B822" s="8">
        <f>IF(EffortOutcomesAG0[[#This Row],[Apn]]=0,10,LOG(EffortOutcomesAG0[[#This Row],[Apn]]))</f>
        <v>-4.6663650630174129E-2</v>
      </c>
      <c r="C822" s="8">
        <f>IF(EffortOutcomesAG0[[#This Row],[Ein]]=0,10,LOG(EffortOutcomesAG0[[#This Row],[Ein]]))</f>
        <v>4.6663650630174122E-2</v>
      </c>
      <c r="D822" s="8">
        <f>IF(EffortOutcomesAG0[[#This Row],[Iin]]=0,10,LOG(EffortOutcomesAG0[[#This Row],[Iin]]))</f>
        <v>0</v>
      </c>
      <c r="E822" s="8">
        <f>Kx-EffortOutcomesAG0[[#This Row],[Xp]]</f>
        <v>4.6663650630174129E-2</v>
      </c>
      <c r="F822" s="8">
        <f>Ky-EffortOutcomesAG0[[#This Row],[Yp]]</f>
        <v>-1.0466636506301741</v>
      </c>
      <c r="G822" s="8">
        <f>Kz-EffortOutcomesAG0[[#This Row],[Zp]]</f>
        <v>1</v>
      </c>
      <c r="H822" s="8">
        <f>EffortOutcomesAG0[[#This Row],[Kpy]]*KSc-EffortOutcomesAG0[[#This Row],[KPz]]*KSb</f>
        <v>4.6663650630174081E-2</v>
      </c>
      <c r="I822" s="8">
        <f>-1*(EffortOutcomesAG0[[#This Row],[KPx]]*KSc-EffortOutcomesAG0[[#This Row],[KPz]]*KSa)</f>
        <v>4.6663650630174129E-2</v>
      </c>
      <c r="J822" s="8">
        <f>(EffortOutcomesAG0[[#This Row],[KPx]]*$C$2-EffortOutcomesAG0[[#This Row],[Kpy]]*KSa)</f>
        <v>0.46663650630174131</v>
      </c>
      <c r="K822" s="8">
        <f>EffortOutcomesAG0[[#This Row],[Kpy]]*KTc-EffortOutcomesAG0[[#This Row],[KPz]]*KTb</f>
        <v>2.0466636506301743</v>
      </c>
      <c r="L822" s="8">
        <f>-1*(EffortOutcomesAG0[[#This Row],[KPx]]*KTc-EffortOutcomesAG0[[#This Row],[KPz]]*KTa)</f>
        <v>2.0466636506301743</v>
      </c>
      <c r="M822" s="8">
        <f>(EffortOutcomesAG0[[#This Row],[KPx]]*KTb-EffortOutcomesAG0[[#This Row],[Kpy]]*KTa)</f>
        <v>2.0466636506301739</v>
      </c>
      <c r="N822" s="8">
        <f>-EffortOutcomesAG0[[#This Row],[Xp]]*a+EffortOutcomesAG0[[#This Row],[Yp]]*b+EffortOutcomesAG0[[#This Row],[Zp]]*c_</f>
        <v>9.3327301260348244E-2</v>
      </c>
      <c r="O822">
        <f>-IF(EffortOutcomesAG0[[#This Row],[Column2]]&gt;0,1,-1)*SQRT(EffortOutcomesAG0[[#This Row],[KPx''i]]^2+EffortOutcomesAG0[[#This Row],[KPx''j]]^2+EffortOutcomesAG0[[#This Row],[KPx''k]]^2)/Ksmag/Scale</f>
        <v>-0.333245121189917</v>
      </c>
      <c r="P822" s="9">
        <f>SQRT(EffortOutcomesAG0[[#This Row],[Kpy''i]]^2+EffortOutcomesAG0[[#This Row],[KPy''j]]^2+EffortOutcomesAG0[[#This Row],[KPy''k]]^2)/KTmag/Scale</f>
        <v>1.4472097461686111</v>
      </c>
      <c r="Q8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22" s="14">
        <v>44923</v>
      </c>
      <c r="U822" s="9" t="s">
        <v>57</v>
      </c>
      <c r="V822" t="s">
        <v>55</v>
      </c>
      <c r="W822" t="s">
        <v>60</v>
      </c>
      <c r="X822">
        <v>2.0625</v>
      </c>
      <c r="Y822">
        <v>2.0625</v>
      </c>
      <c r="Z822">
        <v>1.8523809523809529</v>
      </c>
      <c r="AA822">
        <v>0.89812409812409832</v>
      </c>
      <c r="AB822">
        <v>1.3471861471861473</v>
      </c>
      <c r="AC822">
        <v>1</v>
      </c>
      <c r="AD822">
        <v>0.74228791773778913</v>
      </c>
      <c r="AE822">
        <v>1.1134318766066835</v>
      </c>
      <c r="AF822">
        <v>1.1134318766066835</v>
      </c>
      <c r="AG822">
        <v>0.89812409812409821</v>
      </c>
      <c r="AH822">
        <v>1.3471861471861473</v>
      </c>
      <c r="AI822">
        <v>1</v>
      </c>
      <c r="AJ822">
        <v>821</v>
      </c>
      <c r="AK822">
        <f>SUBTOTAL(9,EffortOutcomesAG0[[#This Row],[Allocation]:[Iin]])</f>
        <v>15.437153113952599</v>
      </c>
      <c r="AL822" t="str">
        <f>EffortOutcomesAG0[[#This Row],[WARDS]]&amp;EffortOutcomesAG0[[#This Row],[Role]]&amp;EffortOutcomesAG0[[#This Row],[Shifts]]</f>
        <v>WATTCSENIGHT</v>
      </c>
    </row>
    <row r="823" spans="2:38" x14ac:dyDescent="0.25">
      <c r="B823" s="8">
        <f>IF(EffortOutcomesAG0[[#This Row],[Apn]]=0,10,LOG(EffortOutcomesAG0[[#This Row],[Apn]]))</f>
        <v>-4.6663650630174129E-2</v>
      </c>
      <c r="C823" s="8">
        <f>IF(EffortOutcomesAG0[[#This Row],[Ein]]=0,10,LOG(EffortOutcomesAG0[[#This Row],[Ein]]))</f>
        <v>4.6663650630174122E-2</v>
      </c>
      <c r="D823" s="8">
        <f>IF(EffortOutcomesAG0[[#This Row],[Iin]]=0,10,LOG(EffortOutcomesAG0[[#This Row],[Iin]]))</f>
        <v>0</v>
      </c>
      <c r="E823" s="8">
        <f>Kx-EffortOutcomesAG0[[#This Row],[Xp]]</f>
        <v>4.6663650630174129E-2</v>
      </c>
      <c r="F823" s="8">
        <f>Ky-EffortOutcomesAG0[[#This Row],[Yp]]</f>
        <v>-1.0466636506301741</v>
      </c>
      <c r="G823" s="8">
        <f>Kz-EffortOutcomesAG0[[#This Row],[Zp]]</f>
        <v>1</v>
      </c>
      <c r="H823" s="8">
        <f>EffortOutcomesAG0[[#This Row],[Kpy]]*KSc-EffortOutcomesAG0[[#This Row],[KPz]]*KSb</f>
        <v>4.6663650630174081E-2</v>
      </c>
      <c r="I823" s="8">
        <f>-1*(EffortOutcomesAG0[[#This Row],[KPx]]*KSc-EffortOutcomesAG0[[#This Row],[KPz]]*KSa)</f>
        <v>4.6663650630174129E-2</v>
      </c>
      <c r="J823" s="8">
        <f>(EffortOutcomesAG0[[#This Row],[KPx]]*$C$2-EffortOutcomesAG0[[#This Row],[Kpy]]*KSa)</f>
        <v>0.46663650630174131</v>
      </c>
      <c r="K823" s="8">
        <f>EffortOutcomesAG0[[#This Row],[Kpy]]*KTc-EffortOutcomesAG0[[#This Row],[KPz]]*KTb</f>
        <v>2.0466636506301743</v>
      </c>
      <c r="L823" s="8">
        <f>-1*(EffortOutcomesAG0[[#This Row],[KPx]]*KTc-EffortOutcomesAG0[[#This Row],[KPz]]*KTa)</f>
        <v>2.0466636506301743</v>
      </c>
      <c r="M823" s="8">
        <f>(EffortOutcomesAG0[[#This Row],[KPx]]*KTb-EffortOutcomesAG0[[#This Row],[Kpy]]*KTa)</f>
        <v>2.0466636506301739</v>
      </c>
      <c r="N823" s="8">
        <f>-EffortOutcomesAG0[[#This Row],[Xp]]*a+EffortOutcomesAG0[[#This Row],[Yp]]*b+EffortOutcomesAG0[[#This Row],[Zp]]*c_</f>
        <v>9.3327301260348244E-2</v>
      </c>
      <c r="O823">
        <f>-IF(EffortOutcomesAG0[[#This Row],[Column2]]&gt;0,1,-1)*SQRT(EffortOutcomesAG0[[#This Row],[KPx''i]]^2+EffortOutcomesAG0[[#This Row],[KPx''j]]^2+EffortOutcomesAG0[[#This Row],[KPx''k]]^2)/Ksmag/Scale</f>
        <v>-0.333245121189917</v>
      </c>
      <c r="P823" s="9">
        <f>SQRT(EffortOutcomesAG0[[#This Row],[Kpy''i]]^2+EffortOutcomesAG0[[#This Row],[KPy''j]]^2+EffortOutcomesAG0[[#This Row],[KPy''k]]^2)/KTmag/Scale</f>
        <v>1.4472097461686111</v>
      </c>
      <c r="Q8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23" s="14">
        <v>44923</v>
      </c>
      <c r="U823" s="9" t="s">
        <v>58</v>
      </c>
      <c r="V823" t="s">
        <v>55</v>
      </c>
      <c r="W823" t="s">
        <v>60</v>
      </c>
      <c r="X823">
        <v>2.0625</v>
      </c>
      <c r="Y823">
        <v>2.0625</v>
      </c>
      <c r="Z823">
        <v>1.8523809523809529</v>
      </c>
      <c r="AA823">
        <v>0.89812409812409832</v>
      </c>
      <c r="AB823">
        <v>1.3471861471861473</v>
      </c>
      <c r="AC823">
        <v>1</v>
      </c>
      <c r="AD823">
        <v>0.74228791773778913</v>
      </c>
      <c r="AE823">
        <v>1.1134318766066835</v>
      </c>
      <c r="AF823">
        <v>1.1134318766066835</v>
      </c>
      <c r="AG823">
        <v>0.89812409812409821</v>
      </c>
      <c r="AH823">
        <v>1.3471861471861473</v>
      </c>
      <c r="AI823">
        <v>1</v>
      </c>
      <c r="AJ823">
        <v>822</v>
      </c>
      <c r="AK823">
        <f>SUBTOTAL(9,EffortOutcomesAG0[[#This Row],[Allocation]:[Iin]])</f>
        <v>15.437153113952599</v>
      </c>
      <c r="AL823" t="str">
        <f>EffortOutcomesAG0[[#This Row],[WARDS]]&amp;EffortOutcomesAG0[[#This Row],[Role]]&amp;EffortOutcomesAG0[[#This Row],[Shifts]]</f>
        <v>WARACSENIGHT</v>
      </c>
    </row>
    <row r="824" spans="2:38" x14ac:dyDescent="0.25">
      <c r="B824" s="8">
        <f>IF(EffortOutcomesAG0[[#This Row],[Apn]]=0,10,LOG(EffortOutcomesAG0[[#This Row],[Apn]]))</f>
        <v>10</v>
      </c>
      <c r="C824" s="8">
        <f>IF(EffortOutcomesAG0[[#This Row],[Ein]]=0,10,LOG(EffortOutcomesAG0[[#This Row],[Ein]]))</f>
        <v>10</v>
      </c>
      <c r="D824" s="8">
        <f>IF(EffortOutcomesAG0[[#This Row],[Iin]]=0,10,LOG(EffortOutcomesAG0[[#This Row],[Iin]]))</f>
        <v>10</v>
      </c>
      <c r="E824" s="8">
        <f>Kx-EffortOutcomesAG0[[#This Row],[Xp]]</f>
        <v>-10</v>
      </c>
      <c r="F824" s="8">
        <f>Ky-EffortOutcomesAG0[[#This Row],[Yp]]</f>
        <v>-11</v>
      </c>
      <c r="G824" s="8">
        <f>Kz-EffortOutcomesAG0[[#This Row],[Zp]]</f>
        <v>-9</v>
      </c>
      <c r="H824" s="8">
        <f>EffortOutcomesAG0[[#This Row],[Kpy]]*KSc-EffortOutcomesAG0[[#This Row],[KPz]]*KSb</f>
        <v>20</v>
      </c>
      <c r="I824" s="8">
        <f>-1*(EffortOutcomesAG0[[#This Row],[KPx]]*KSc-EffortOutcomesAG0[[#This Row],[KPz]]*KSa)</f>
        <v>-10</v>
      </c>
      <c r="J824" s="8">
        <f>(EffortOutcomesAG0[[#This Row],[KPx]]*$C$2-EffortOutcomesAG0[[#This Row],[Kpy]]*KSa)</f>
        <v>-100</v>
      </c>
      <c r="K824" s="8">
        <f>EffortOutcomesAG0[[#This Row],[Kpy]]*KTc-EffortOutcomesAG0[[#This Row],[KPz]]*KTb</f>
        <v>2</v>
      </c>
      <c r="L824" s="8">
        <f>-1*(EffortOutcomesAG0[[#This Row],[KPx]]*KTc-EffortOutcomesAG0[[#This Row],[KPz]]*KTa)</f>
        <v>-28</v>
      </c>
      <c r="M824" s="8">
        <f>(EffortOutcomesAG0[[#This Row],[KPx]]*KTb-EffortOutcomesAG0[[#This Row],[Kpy]]*KTa)</f>
        <v>32</v>
      </c>
      <c r="N824" s="8">
        <f>-EffortOutcomesAG0[[#This Row],[Xp]]*a+EffortOutcomesAG0[[#This Row],[Yp]]*b+EffortOutcomesAG0[[#This Row],[Zp]]*c_</f>
        <v>40</v>
      </c>
      <c r="O824">
        <f>-IF(EffortOutcomesAG0[[#This Row],[Column2]]&gt;0,1,-1)*SQRT(EffortOutcomesAG0[[#This Row],[KPx''i]]^2+EffortOutcomesAG0[[#This Row],[KPx''j]]^2+EffortOutcomesAG0[[#This Row],[KPx''k]]^2)/Ksmag/Scale</f>
        <v>-72.456883730947197</v>
      </c>
      <c r="P824" s="9">
        <f>SQRT(EffortOutcomesAG0[[#This Row],[Kpy''i]]^2+EffortOutcomesAG0[[#This Row],[KPy''j]]^2+EffortOutcomesAG0[[#This Row],[KPy''k]]^2)/KTmag/Scale</f>
        <v>17.37814719698277</v>
      </c>
      <c r="Q8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4" s="14">
        <v>44923</v>
      </c>
      <c r="U824" s="9" t="s">
        <v>76</v>
      </c>
      <c r="V824" t="s">
        <v>55</v>
      </c>
      <c r="W824" t="s">
        <v>60</v>
      </c>
      <c r="X824">
        <v>0</v>
      </c>
      <c r="Y824">
        <v>0</v>
      </c>
      <c r="Z824">
        <v>0</v>
      </c>
      <c r="AJ824">
        <v>823</v>
      </c>
      <c r="AK824">
        <f>SUBTOTAL(9,EffortOutcomesAG0[[#This Row],[Allocation]:[Iin]])</f>
        <v>0</v>
      </c>
      <c r="AL824" t="str">
        <f>EffortOutcomesAG0[[#This Row],[WARDS]]&amp;EffortOutcomesAG0[[#This Row],[Role]]&amp;EffortOutcomesAG0[[#This Row],[Shifts]]</f>
        <v>OtherCSENIGHT</v>
      </c>
    </row>
    <row r="825" spans="2:38" x14ac:dyDescent="0.25">
      <c r="B825" s="8">
        <f>IF(EffortOutcomesAG0[[#This Row],[Apn]]=0,10,LOG(EffortOutcomesAG0[[#This Row],[Apn]]))</f>
        <v>-8.4452211519573953E-2</v>
      </c>
      <c r="C825" s="8">
        <f>IF(EffortOutcomesAG0[[#This Row],[Ein]]=0,10,LOG(EffortOutcomesAG0[[#This Row],[Ein]]))</f>
        <v>8.4452211519573925E-2</v>
      </c>
      <c r="D825" s="8">
        <f>IF(EffortOutcomesAG0[[#This Row],[Iin]]=0,10,LOG(EffortOutcomesAG0[[#This Row],[Iin]]))</f>
        <v>0</v>
      </c>
      <c r="E825" s="8">
        <f>Kx-EffortOutcomesAG0[[#This Row],[Xp]]</f>
        <v>8.4452211519573953E-2</v>
      </c>
      <c r="F825" s="8">
        <f>Ky-EffortOutcomesAG0[[#This Row],[Yp]]</f>
        <v>-1.0844522115195738</v>
      </c>
      <c r="G825" s="8">
        <f>Kz-EffortOutcomesAG0[[#This Row],[Zp]]</f>
        <v>1</v>
      </c>
      <c r="H825" s="8">
        <f>EffortOutcomesAG0[[#This Row],[Kpy]]*KSc-EffortOutcomesAG0[[#This Row],[KPz]]*KSb</f>
        <v>8.4452211519573828E-2</v>
      </c>
      <c r="I825" s="8">
        <f>-1*(EffortOutcomesAG0[[#This Row],[KPx]]*KSc-EffortOutcomesAG0[[#This Row],[KPz]]*KSa)</f>
        <v>8.4452211519573953E-2</v>
      </c>
      <c r="J825" s="8">
        <f>(EffortOutcomesAG0[[#This Row],[KPx]]*$C$2-EffortOutcomesAG0[[#This Row],[Kpy]]*KSa)</f>
        <v>0.8445221151957395</v>
      </c>
      <c r="K825" s="8">
        <f>EffortOutcomesAG0[[#This Row],[Kpy]]*KTc-EffortOutcomesAG0[[#This Row],[KPz]]*KTb</f>
        <v>2.084452211519574</v>
      </c>
      <c r="L825" s="8">
        <f>-1*(EffortOutcomesAG0[[#This Row],[KPx]]*KTc-EffortOutcomesAG0[[#This Row],[KPz]]*KTa)</f>
        <v>2.084452211519574</v>
      </c>
      <c r="M825" s="8">
        <f>(EffortOutcomesAG0[[#This Row],[KPx]]*KTb-EffortOutcomesAG0[[#This Row],[Kpy]]*KTa)</f>
        <v>2.0844522115195736</v>
      </c>
      <c r="N825" s="8">
        <f>-EffortOutcomesAG0[[#This Row],[Xp]]*a+EffortOutcomesAG0[[#This Row],[Yp]]*b+EffortOutcomesAG0[[#This Row],[Zp]]*c_</f>
        <v>0.16890442303914785</v>
      </c>
      <c r="O825">
        <f>-IF(EffortOutcomesAG0[[#This Row],[Column2]]&gt;0,1,-1)*SQRT(EffortOutcomesAG0[[#This Row],[KPx''i]]^2+EffortOutcomesAG0[[#This Row],[KPx''j]]^2+EffortOutcomesAG0[[#This Row],[KPx''k]]^2)/Ksmag/Scale</f>
        <v>-0.60310942419919922</v>
      </c>
      <c r="P825" s="9">
        <f>SQRT(EffortOutcomesAG0[[#This Row],[Kpy''i]]^2+EffortOutcomesAG0[[#This Row],[KPy''j]]^2+EffortOutcomesAG0[[#This Row],[KPy''k]]^2)/KTmag/Scale</f>
        <v>1.4739302938247865</v>
      </c>
      <c r="Q8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25" s="14">
        <v>44923</v>
      </c>
      <c r="U825" s="9" t="s">
        <v>54</v>
      </c>
      <c r="V825" t="s">
        <v>55</v>
      </c>
      <c r="W825" t="s">
        <v>60</v>
      </c>
      <c r="X825">
        <v>1.125</v>
      </c>
      <c r="Y825">
        <v>1.125</v>
      </c>
      <c r="Z825">
        <v>0.92619047619047634</v>
      </c>
      <c r="AA825">
        <v>0.82328042328042339</v>
      </c>
      <c r="AB825">
        <v>1.234920634920635</v>
      </c>
      <c r="AC825">
        <v>1</v>
      </c>
      <c r="AD825">
        <v>0.80976863753213357</v>
      </c>
      <c r="AE825">
        <v>1.2146529562982002</v>
      </c>
      <c r="AF825">
        <v>1.2146529562982002</v>
      </c>
      <c r="AG825">
        <v>0.82328042328042339</v>
      </c>
      <c r="AH825">
        <v>1.234920634920635</v>
      </c>
      <c r="AI825">
        <v>1</v>
      </c>
      <c r="AJ825">
        <v>824</v>
      </c>
      <c r="AK825">
        <f>SUBTOTAL(9,EffortOutcomesAG0[[#This Row],[Allocation]:[Iin]])</f>
        <v>12.531667142721126</v>
      </c>
      <c r="AL825" t="str">
        <f>EffortOutcomesAG0[[#This Row],[WARDS]]&amp;EffortOutcomesAG0[[#This Row],[Role]]&amp;EffortOutcomesAG0[[#This Row],[Shifts]]</f>
        <v>BANKCSENIGHT</v>
      </c>
    </row>
    <row r="826" spans="2:38" x14ac:dyDescent="0.25">
      <c r="B826" s="8">
        <f>IF(EffortOutcomesAG0[[#This Row],[Apn]]=0,10,LOG(EffortOutcomesAG0[[#This Row],[Apn]]))</f>
        <v>10</v>
      </c>
      <c r="C826" s="8">
        <f>IF(EffortOutcomesAG0[[#This Row],[Ein]]=0,10,LOG(EffortOutcomesAG0[[#This Row],[Ein]]))</f>
        <v>10</v>
      </c>
      <c r="D826" s="8">
        <f>IF(EffortOutcomesAG0[[#This Row],[Iin]]=0,10,LOG(EffortOutcomesAG0[[#This Row],[Iin]]))</f>
        <v>10</v>
      </c>
      <c r="E826" s="8">
        <f>Kx-EffortOutcomesAG0[[#This Row],[Xp]]</f>
        <v>-10</v>
      </c>
      <c r="F826" s="8">
        <f>Ky-EffortOutcomesAG0[[#This Row],[Yp]]</f>
        <v>-11</v>
      </c>
      <c r="G826" s="8">
        <f>Kz-EffortOutcomesAG0[[#This Row],[Zp]]</f>
        <v>-9</v>
      </c>
      <c r="H826" s="8">
        <f>EffortOutcomesAG0[[#This Row],[Kpy]]*KSc-EffortOutcomesAG0[[#This Row],[KPz]]*KSb</f>
        <v>20</v>
      </c>
      <c r="I826" s="8">
        <f>-1*(EffortOutcomesAG0[[#This Row],[KPx]]*KSc-EffortOutcomesAG0[[#This Row],[KPz]]*KSa)</f>
        <v>-10</v>
      </c>
      <c r="J826" s="8">
        <f>(EffortOutcomesAG0[[#This Row],[KPx]]*$C$2-EffortOutcomesAG0[[#This Row],[Kpy]]*KSa)</f>
        <v>-100</v>
      </c>
      <c r="K826" s="8">
        <f>EffortOutcomesAG0[[#This Row],[Kpy]]*KTc-EffortOutcomesAG0[[#This Row],[KPz]]*KTb</f>
        <v>2</v>
      </c>
      <c r="L826" s="8">
        <f>-1*(EffortOutcomesAG0[[#This Row],[KPx]]*KTc-EffortOutcomesAG0[[#This Row],[KPz]]*KTa)</f>
        <v>-28</v>
      </c>
      <c r="M826" s="8">
        <f>(EffortOutcomesAG0[[#This Row],[KPx]]*KTb-EffortOutcomesAG0[[#This Row],[Kpy]]*KTa)</f>
        <v>32</v>
      </c>
      <c r="N826" s="8">
        <f>-EffortOutcomesAG0[[#This Row],[Xp]]*a+EffortOutcomesAG0[[#This Row],[Yp]]*b+EffortOutcomesAG0[[#This Row],[Zp]]*c_</f>
        <v>40</v>
      </c>
      <c r="O826">
        <f>-IF(EffortOutcomesAG0[[#This Row],[Column2]]&gt;0,1,-1)*SQRT(EffortOutcomesAG0[[#This Row],[KPx''i]]^2+EffortOutcomesAG0[[#This Row],[KPx''j]]^2+EffortOutcomesAG0[[#This Row],[KPx''k]]^2)/Ksmag/Scale</f>
        <v>-72.456883730947197</v>
      </c>
      <c r="P826" s="9">
        <f>SQRT(EffortOutcomesAG0[[#This Row],[Kpy''i]]^2+EffortOutcomesAG0[[#This Row],[KPy''j]]^2+EffortOutcomesAG0[[#This Row],[KPy''k]]^2)/KTmag/Scale</f>
        <v>17.37814719698277</v>
      </c>
      <c r="Q8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6" s="14">
        <v>44924</v>
      </c>
      <c r="U826" s="9" t="s">
        <v>76</v>
      </c>
      <c r="V826" t="s">
        <v>55</v>
      </c>
      <c r="W826" t="s">
        <v>60</v>
      </c>
      <c r="X826">
        <v>0</v>
      </c>
      <c r="Y826">
        <v>0</v>
      </c>
      <c r="Z826">
        <v>0</v>
      </c>
      <c r="AJ826">
        <v>825</v>
      </c>
      <c r="AK826">
        <f>SUBTOTAL(9,EffortOutcomesAG0[[#This Row],[Allocation]:[Iin]])</f>
        <v>0</v>
      </c>
      <c r="AL826" t="str">
        <f>EffortOutcomesAG0[[#This Row],[WARDS]]&amp;EffortOutcomesAG0[[#This Row],[Role]]&amp;EffortOutcomesAG0[[#This Row],[Shifts]]</f>
        <v>OtherCSENIGHT</v>
      </c>
    </row>
    <row r="827" spans="2:38" x14ac:dyDescent="0.25">
      <c r="B827" s="8">
        <f>IF(EffortOutcomesAG0[[#This Row],[Apn]]=0,10,LOG(EffortOutcomesAG0[[#This Row],[Apn]]))</f>
        <v>-2.2155471841958582E-2</v>
      </c>
      <c r="C827" s="8">
        <f>IF(EffortOutcomesAG0[[#This Row],[Ein]]=0,10,LOG(EffortOutcomesAG0[[#This Row],[Ein]]))</f>
        <v>2.2155471841958561E-2</v>
      </c>
      <c r="D827" s="8">
        <f>IF(EffortOutcomesAG0[[#This Row],[Iin]]=0,10,LOG(EffortOutcomesAG0[[#This Row],[Iin]]))</f>
        <v>0</v>
      </c>
      <c r="E827" s="8">
        <f>Kx-EffortOutcomesAG0[[#This Row],[Xp]]</f>
        <v>2.2155471841958582E-2</v>
      </c>
      <c r="F827" s="8">
        <f>Ky-EffortOutcomesAG0[[#This Row],[Yp]]</f>
        <v>-1.0221554718419585</v>
      </c>
      <c r="G827" s="8">
        <f>Kz-EffortOutcomesAG0[[#This Row],[Zp]]</f>
        <v>1</v>
      </c>
      <c r="H827" s="8">
        <f>EffortOutcomesAG0[[#This Row],[Kpy]]*KSc-EffortOutcomesAG0[[#This Row],[KPz]]*KSb</f>
        <v>2.2155471841958541E-2</v>
      </c>
      <c r="I827" s="8">
        <f>-1*(EffortOutcomesAG0[[#This Row],[KPx]]*KSc-EffortOutcomesAG0[[#This Row],[KPz]]*KSa)</f>
        <v>2.2155471841958582E-2</v>
      </c>
      <c r="J827" s="8">
        <f>(EffortOutcomesAG0[[#This Row],[KPx]]*$C$2-EffortOutcomesAG0[[#This Row],[Kpy]]*KSa)</f>
        <v>0.22155471841958582</v>
      </c>
      <c r="K827" s="8">
        <f>EffortOutcomesAG0[[#This Row],[Kpy]]*KTc-EffortOutcomesAG0[[#This Row],[KPz]]*KTb</f>
        <v>2.0221554718419585</v>
      </c>
      <c r="L827" s="8">
        <f>-1*(EffortOutcomesAG0[[#This Row],[KPx]]*KTc-EffortOutcomesAG0[[#This Row],[KPz]]*KTa)</f>
        <v>2.0221554718419585</v>
      </c>
      <c r="M827" s="8">
        <f>(EffortOutcomesAG0[[#This Row],[KPx]]*KTb-EffortOutcomesAG0[[#This Row],[Kpy]]*KTa)</f>
        <v>2.0221554718419585</v>
      </c>
      <c r="N827" s="8">
        <f>-EffortOutcomesAG0[[#This Row],[Xp]]*a+EffortOutcomesAG0[[#This Row],[Yp]]*b+EffortOutcomesAG0[[#This Row],[Zp]]*c_</f>
        <v>4.4310943683917123E-2</v>
      </c>
      <c r="O827">
        <f>-IF(EffortOutcomesAG0[[#This Row],[Column2]]&gt;0,1,-1)*SQRT(EffortOutcomesAG0[[#This Row],[KPx''i]]^2+EffortOutcomesAG0[[#This Row],[KPx''j]]^2+EffortOutcomesAG0[[#This Row],[KPx''k]]^2)/Ksmag/Scale</f>
        <v>-0.15822171645994362</v>
      </c>
      <c r="P827" s="9">
        <f>SQRT(EffortOutcomesAG0[[#This Row],[Kpy''i]]^2+EffortOutcomesAG0[[#This Row],[KPy''j]]^2+EffortOutcomesAG0[[#This Row],[KPy''k]]^2)/KTmag/Scale</f>
        <v>1.4298798467529317</v>
      </c>
      <c r="Q8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8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827" s="14">
        <v>44924</v>
      </c>
      <c r="U827" s="9" t="s">
        <v>54</v>
      </c>
      <c r="V827" t="s">
        <v>55</v>
      </c>
      <c r="W827" t="s">
        <v>60</v>
      </c>
      <c r="X827">
        <v>1.125</v>
      </c>
      <c r="Y827">
        <v>1.125</v>
      </c>
      <c r="Z827">
        <v>1.069047619047619</v>
      </c>
      <c r="AA827">
        <v>0.95026455026455026</v>
      </c>
      <c r="AB827">
        <v>1.4253968253968254</v>
      </c>
      <c r="AC827">
        <v>1</v>
      </c>
      <c r="AD827">
        <v>0.7015590200445434</v>
      </c>
      <c r="AE827">
        <v>1.0523385300668151</v>
      </c>
      <c r="AF827">
        <v>1.0523385300668151</v>
      </c>
      <c r="AG827">
        <v>0.95026455026455026</v>
      </c>
      <c r="AH827">
        <v>1.4253968253968254</v>
      </c>
      <c r="AI827">
        <v>1</v>
      </c>
      <c r="AJ827">
        <v>826</v>
      </c>
      <c r="AK827">
        <f>SUBTOTAL(9,EffortOutcomesAG0[[#This Row],[Allocation]:[Iin]])</f>
        <v>12.876606450548547</v>
      </c>
      <c r="AL827" t="str">
        <f>EffortOutcomesAG0[[#This Row],[WARDS]]&amp;EffortOutcomesAG0[[#This Row],[Role]]&amp;EffortOutcomesAG0[[#This Row],[Shifts]]</f>
        <v>BANKCSENIGHT</v>
      </c>
    </row>
    <row r="828" spans="2:38" x14ac:dyDescent="0.25">
      <c r="B828" s="8">
        <f>IF(EffortOutcomesAG0[[#This Row],[Apn]]=0,10,LOG(EffortOutcomesAG0[[#This Row],[Apn]]))</f>
        <v>1.5633089047441189E-2</v>
      </c>
      <c r="C828" s="8">
        <f>IF(EffortOutcomesAG0[[#This Row],[Ein]]=0,10,LOG(EffortOutcomesAG0[[#This Row],[Ein]]))</f>
        <v>-0.27887452382202266</v>
      </c>
      <c r="D828" s="8">
        <f>IF(EffortOutcomesAG0[[#This Row],[Iin]]=0,10,LOG(EffortOutcomesAG0[[#This Row],[Iin]]))</f>
        <v>0.2632414347745814</v>
      </c>
      <c r="E828" s="8">
        <f>Kx-EffortOutcomesAG0[[#This Row],[Xp]]</f>
        <v>-1.5633089047441189E-2</v>
      </c>
      <c r="F828" s="8">
        <f>Ky-EffortOutcomesAG0[[#This Row],[Yp]]</f>
        <v>-0.72112547617797729</v>
      </c>
      <c r="G828" s="8">
        <f>Kz-EffortOutcomesAG0[[#This Row],[Zp]]</f>
        <v>0.7367585652254186</v>
      </c>
      <c r="H828" s="8">
        <f>EffortOutcomesAG0[[#This Row],[Kpy]]*KSc-EffortOutcomesAG0[[#This Row],[KPz]]*KSb</f>
        <v>-1.5633089047441318E-2</v>
      </c>
      <c r="I828" s="8">
        <f>-1*(EffortOutcomesAG0[[#This Row],[KPx]]*KSc-EffortOutcomesAG0[[#This Row],[KPz]]*KSa)</f>
        <v>-1.5633089047441189E-2</v>
      </c>
      <c r="J828" s="8">
        <f>(EffortOutcomesAG0[[#This Row],[KPx]]*$C$2-EffortOutcomesAG0[[#This Row],[Kpy]]*KSa)</f>
        <v>-0.1563308904744119</v>
      </c>
      <c r="K828" s="8">
        <f>EffortOutcomesAG0[[#This Row],[Kpy]]*KTc-EffortOutcomesAG0[[#This Row],[KPz]]*KTb</f>
        <v>1.4578840414033958</v>
      </c>
      <c r="L828" s="8">
        <f>-1*(EffortOutcomesAG0[[#This Row],[KPx]]*KTc-EffortOutcomesAG0[[#This Row],[KPz]]*KTa)</f>
        <v>1.457884041403396</v>
      </c>
      <c r="M828" s="8">
        <f>(EffortOutcomesAG0[[#This Row],[KPx]]*KTb-EffortOutcomesAG0[[#This Row],[Kpy]]*KTa)</f>
        <v>1.4578840414033958</v>
      </c>
      <c r="N828" s="8">
        <f>-EffortOutcomesAG0[[#This Row],[Xp]]*a+EffortOutcomesAG0[[#This Row],[Yp]]*b+EffortOutcomesAG0[[#This Row],[Zp]]*c_</f>
        <v>-3.1266178094882524E-2</v>
      </c>
      <c r="O828">
        <f>-IF(EffortOutcomesAG0[[#This Row],[Column2]]&gt;0,1,-1)*SQRT(EffortOutcomesAG0[[#This Row],[KPx''i]]^2+EffortOutcomesAG0[[#This Row],[KPx''j]]^2+EffortOutcomesAG0[[#This Row],[KPx''k]]^2)/Ksmag/Scale</f>
        <v>0.11164258654933838</v>
      </c>
      <c r="P828" s="9">
        <f>SQRT(EffortOutcomesAG0[[#This Row],[Kpy''i]]^2+EffortOutcomesAG0[[#This Row],[KPy''j]]^2+EffortOutcomesAG0[[#This Row],[KPy''k]]^2)/KTmag/Scale</f>
        <v>1.0308796918599907</v>
      </c>
      <c r="Q8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8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828" s="14">
        <v>44924</v>
      </c>
      <c r="U828" s="9" t="s">
        <v>57</v>
      </c>
      <c r="V828" t="s">
        <v>55</v>
      </c>
      <c r="W828" t="s">
        <v>60</v>
      </c>
      <c r="X828">
        <v>1.125</v>
      </c>
      <c r="Y828">
        <v>2.0625</v>
      </c>
      <c r="Z828">
        <v>2.138095238095238</v>
      </c>
      <c r="AA828">
        <v>1.0366522366522366</v>
      </c>
      <c r="AB828">
        <v>1.5549783549783551</v>
      </c>
      <c r="AC828">
        <v>0.54545454545454541</v>
      </c>
      <c r="AD828">
        <v>0.64309576837416482</v>
      </c>
      <c r="AE828">
        <v>0.96464365256124729</v>
      </c>
      <c r="AF828">
        <v>0.52616926503340755</v>
      </c>
      <c r="AG828">
        <v>1.9005291005291003</v>
      </c>
      <c r="AH828">
        <v>2.8507936507936509</v>
      </c>
      <c r="AI828">
        <v>1.8333333333333333</v>
      </c>
      <c r="AJ828">
        <v>827</v>
      </c>
      <c r="AK828">
        <f>SUBTOTAL(9,EffortOutcomesAG0[[#This Row],[Allocation]:[Iin]])</f>
        <v>17.181245145805278</v>
      </c>
      <c r="AL828" t="str">
        <f>EffortOutcomesAG0[[#This Row],[WARDS]]&amp;EffortOutcomesAG0[[#This Row],[Role]]&amp;EffortOutcomesAG0[[#This Row],[Shifts]]</f>
        <v>WATTCSENIGHT</v>
      </c>
    </row>
    <row r="829" spans="2:38" x14ac:dyDescent="0.25">
      <c r="B829" s="8">
        <f>IF(EffortOutcomesAG0[[#This Row],[Apn]]=0,10,LOG(EffortOutcomesAG0[[#This Row],[Apn]]))</f>
        <v>1.5633089047441189E-2</v>
      </c>
      <c r="C829" s="8">
        <f>IF(EffortOutcomesAG0[[#This Row],[Ein]]=0,10,LOG(EffortOutcomesAG0[[#This Row],[Ein]]))</f>
        <v>-1.5633089047441175E-2</v>
      </c>
      <c r="D829" s="8">
        <f>IF(EffortOutcomesAG0[[#This Row],[Iin]]=0,10,LOG(EffortOutcomesAG0[[#This Row],[Iin]]))</f>
        <v>0</v>
      </c>
      <c r="E829" s="8">
        <f>Kx-EffortOutcomesAG0[[#This Row],[Xp]]</f>
        <v>-1.5633089047441189E-2</v>
      </c>
      <c r="F829" s="8">
        <f>Ky-EffortOutcomesAG0[[#This Row],[Yp]]</f>
        <v>-0.98436691095255879</v>
      </c>
      <c r="G829" s="8">
        <f>Kz-EffortOutcomesAG0[[#This Row],[Zp]]</f>
        <v>1</v>
      </c>
      <c r="H829" s="8">
        <f>EffortOutcomesAG0[[#This Row],[Kpy]]*KSc-EffortOutcomesAG0[[#This Row],[KPz]]*KSb</f>
        <v>-1.5633089047441207E-2</v>
      </c>
      <c r="I829" s="8">
        <f>-1*(EffortOutcomesAG0[[#This Row],[KPx]]*KSc-EffortOutcomesAG0[[#This Row],[KPz]]*KSa)</f>
        <v>-1.5633089047441189E-2</v>
      </c>
      <c r="J829" s="8">
        <f>(EffortOutcomesAG0[[#This Row],[KPx]]*$C$2-EffortOutcomesAG0[[#This Row],[Kpy]]*KSa)</f>
        <v>-0.1563308904744119</v>
      </c>
      <c r="K829" s="8">
        <f>EffortOutcomesAG0[[#This Row],[Kpy]]*KTc-EffortOutcomesAG0[[#This Row],[KPz]]*KTb</f>
        <v>1.9843669109525588</v>
      </c>
      <c r="L829" s="8">
        <f>-1*(EffortOutcomesAG0[[#This Row],[KPx]]*KTc-EffortOutcomesAG0[[#This Row],[KPz]]*KTa)</f>
        <v>1.9843669109525588</v>
      </c>
      <c r="M829" s="8">
        <f>(EffortOutcomesAG0[[#This Row],[KPx]]*KTb-EffortOutcomesAG0[[#This Row],[Kpy]]*KTa)</f>
        <v>1.9843669109525588</v>
      </c>
      <c r="N829" s="8">
        <f>-EffortOutcomesAG0[[#This Row],[Xp]]*a+EffortOutcomesAG0[[#This Row],[Yp]]*b+EffortOutcomesAG0[[#This Row],[Zp]]*c_</f>
        <v>-3.1266178094882351E-2</v>
      </c>
      <c r="O829">
        <f>-IF(EffortOutcomesAG0[[#This Row],[Column2]]&gt;0,1,-1)*SQRT(EffortOutcomesAG0[[#This Row],[KPx''i]]^2+EffortOutcomesAG0[[#This Row],[KPx''j]]^2+EffortOutcomesAG0[[#This Row],[KPx''k]]^2)/Ksmag/Scale</f>
        <v>0.11164258654933837</v>
      </c>
      <c r="P829" s="9">
        <f>SQRT(EffortOutcomesAG0[[#This Row],[Kpy''i]]^2+EffortOutcomesAG0[[#This Row],[KPy''j]]^2+EffortOutcomesAG0[[#This Row],[KPy''k]]^2)/KTmag/Scale</f>
        <v>1.4031592990967563</v>
      </c>
      <c r="Q8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8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829" s="14">
        <v>44924</v>
      </c>
      <c r="U829" s="9" t="s">
        <v>58</v>
      </c>
      <c r="V829" t="s">
        <v>55</v>
      </c>
      <c r="W829" t="s">
        <v>60</v>
      </c>
      <c r="X829">
        <v>2.0625</v>
      </c>
      <c r="Y829">
        <v>2.0625</v>
      </c>
      <c r="Z829">
        <v>2.138095238095238</v>
      </c>
      <c r="AA829">
        <v>1.0366522366522366</v>
      </c>
      <c r="AB829">
        <v>1.5549783549783551</v>
      </c>
      <c r="AC829">
        <v>1</v>
      </c>
      <c r="AD829">
        <v>0.64309576837416482</v>
      </c>
      <c r="AE829">
        <v>0.96464365256124729</v>
      </c>
      <c r="AF829">
        <v>0.96464365256124729</v>
      </c>
      <c r="AG829">
        <v>1.0366522366522366</v>
      </c>
      <c r="AH829">
        <v>1.5549783549783551</v>
      </c>
      <c r="AI829">
        <v>1</v>
      </c>
      <c r="AJ829">
        <v>828</v>
      </c>
      <c r="AK829">
        <f>SUBTOTAL(9,EffortOutcomesAG0[[#This Row],[Allocation]:[Iin]])</f>
        <v>16.018739494853079</v>
      </c>
      <c r="AL829" t="str">
        <f>EffortOutcomesAG0[[#This Row],[WARDS]]&amp;EffortOutcomesAG0[[#This Row],[Role]]&amp;EffortOutcomesAG0[[#This Row],[Shifts]]</f>
        <v>WARACSENIGHT</v>
      </c>
    </row>
    <row r="830" spans="2:38" x14ac:dyDescent="0.25">
      <c r="B830" s="8">
        <f>IF(EffortOutcomesAG0[[#This Row],[Apn]]=0,10,LOG(EffortOutcomesAG0[[#This Row],[Apn]]))</f>
        <v>-4.6663650630174129E-2</v>
      </c>
      <c r="C830" s="8">
        <f>IF(EffortOutcomesAG0[[#This Row],[Ein]]=0,10,LOG(EffortOutcomesAG0[[#This Row],[Ein]]))</f>
        <v>4.6663650630174122E-2</v>
      </c>
      <c r="D830" s="8">
        <f>IF(EffortOutcomesAG0[[#This Row],[Iin]]=0,10,LOG(EffortOutcomesAG0[[#This Row],[Iin]]))</f>
        <v>0</v>
      </c>
      <c r="E830" s="8">
        <f>Kx-EffortOutcomesAG0[[#This Row],[Xp]]</f>
        <v>4.6663650630174129E-2</v>
      </c>
      <c r="F830" s="8">
        <f>Ky-EffortOutcomesAG0[[#This Row],[Yp]]</f>
        <v>-1.0466636506301741</v>
      </c>
      <c r="G830" s="8">
        <f>Kz-EffortOutcomesAG0[[#This Row],[Zp]]</f>
        <v>1</v>
      </c>
      <c r="H830" s="8">
        <f>EffortOutcomesAG0[[#This Row],[Kpy]]*KSc-EffortOutcomesAG0[[#This Row],[KPz]]*KSb</f>
        <v>4.6663650630174081E-2</v>
      </c>
      <c r="I830" s="8">
        <f>-1*(EffortOutcomesAG0[[#This Row],[KPx]]*KSc-EffortOutcomesAG0[[#This Row],[KPz]]*KSa)</f>
        <v>4.6663650630174129E-2</v>
      </c>
      <c r="J830" s="8">
        <f>(EffortOutcomesAG0[[#This Row],[KPx]]*$C$2-EffortOutcomesAG0[[#This Row],[Kpy]]*KSa)</f>
        <v>0.46663650630174131</v>
      </c>
      <c r="K830" s="8">
        <f>EffortOutcomesAG0[[#This Row],[Kpy]]*KTc-EffortOutcomesAG0[[#This Row],[KPz]]*KTb</f>
        <v>2.0466636506301743</v>
      </c>
      <c r="L830" s="8">
        <f>-1*(EffortOutcomesAG0[[#This Row],[KPx]]*KTc-EffortOutcomesAG0[[#This Row],[KPz]]*KTa)</f>
        <v>2.0466636506301743</v>
      </c>
      <c r="M830" s="8">
        <f>(EffortOutcomesAG0[[#This Row],[KPx]]*KTb-EffortOutcomesAG0[[#This Row],[Kpy]]*KTa)</f>
        <v>2.0466636506301739</v>
      </c>
      <c r="N830" s="8">
        <f>-EffortOutcomesAG0[[#This Row],[Xp]]*a+EffortOutcomesAG0[[#This Row],[Yp]]*b+EffortOutcomesAG0[[#This Row],[Zp]]*c_</f>
        <v>9.3327301260348244E-2</v>
      </c>
      <c r="O830">
        <f>-IF(EffortOutcomesAG0[[#This Row],[Column2]]&gt;0,1,-1)*SQRT(EffortOutcomesAG0[[#This Row],[KPx''i]]^2+EffortOutcomesAG0[[#This Row],[KPx''j]]^2+EffortOutcomesAG0[[#This Row],[KPx''k]]^2)/Ksmag/Scale</f>
        <v>-0.333245121189917</v>
      </c>
      <c r="P830" s="9">
        <f>SQRT(EffortOutcomesAG0[[#This Row],[Kpy''i]]^2+EffortOutcomesAG0[[#This Row],[KPy''j]]^2+EffortOutcomesAG0[[#This Row],[KPy''k]]^2)/KTmag/Scale</f>
        <v>1.4472097461686111</v>
      </c>
      <c r="Q8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30" s="14">
        <v>44925</v>
      </c>
      <c r="U830" s="9" t="s">
        <v>57</v>
      </c>
      <c r="V830" t="s">
        <v>55</v>
      </c>
      <c r="W830" t="s">
        <v>60</v>
      </c>
      <c r="X830">
        <v>2.0625</v>
      </c>
      <c r="Y830">
        <v>2.0625</v>
      </c>
      <c r="Z830">
        <v>1.8523809523809529</v>
      </c>
      <c r="AA830">
        <v>0.89812409812409832</v>
      </c>
      <c r="AB830">
        <v>1.3471861471861473</v>
      </c>
      <c r="AC830">
        <v>1</v>
      </c>
      <c r="AD830">
        <v>0.74228791773778913</v>
      </c>
      <c r="AE830">
        <v>1.1134318766066835</v>
      </c>
      <c r="AF830">
        <v>1.1134318766066835</v>
      </c>
      <c r="AG830">
        <v>0.89812409812409821</v>
      </c>
      <c r="AH830">
        <v>1.3471861471861473</v>
      </c>
      <c r="AI830">
        <v>1</v>
      </c>
      <c r="AJ830">
        <v>829</v>
      </c>
      <c r="AK830">
        <f>SUBTOTAL(9,EffortOutcomesAG0[[#This Row],[Allocation]:[Iin]])</f>
        <v>15.437153113952599</v>
      </c>
      <c r="AL830" t="str">
        <f>EffortOutcomesAG0[[#This Row],[WARDS]]&amp;EffortOutcomesAG0[[#This Row],[Role]]&amp;EffortOutcomesAG0[[#This Row],[Shifts]]</f>
        <v>WATTCSENIGHT</v>
      </c>
    </row>
    <row r="831" spans="2:38" x14ac:dyDescent="0.25">
      <c r="B831" s="8">
        <f>IF(EffortOutcomesAG0[[#This Row],[Apn]]=0,10,LOG(EffortOutcomesAG0[[#This Row],[Apn]]))</f>
        <v>-4.6663650630174129E-2</v>
      </c>
      <c r="C831" s="8">
        <f>IF(EffortOutcomesAG0[[#This Row],[Ein]]=0,10,LOG(EffortOutcomesAG0[[#This Row],[Ein]]))</f>
        <v>4.6663650630174122E-2</v>
      </c>
      <c r="D831" s="8">
        <f>IF(EffortOutcomesAG0[[#This Row],[Iin]]=0,10,LOG(EffortOutcomesAG0[[#This Row],[Iin]]))</f>
        <v>0</v>
      </c>
      <c r="E831" s="8">
        <f>Kx-EffortOutcomesAG0[[#This Row],[Xp]]</f>
        <v>4.6663650630174129E-2</v>
      </c>
      <c r="F831" s="8">
        <f>Ky-EffortOutcomesAG0[[#This Row],[Yp]]</f>
        <v>-1.0466636506301741</v>
      </c>
      <c r="G831" s="8">
        <f>Kz-EffortOutcomesAG0[[#This Row],[Zp]]</f>
        <v>1</v>
      </c>
      <c r="H831" s="8">
        <f>EffortOutcomesAG0[[#This Row],[Kpy]]*KSc-EffortOutcomesAG0[[#This Row],[KPz]]*KSb</f>
        <v>4.6663650630174081E-2</v>
      </c>
      <c r="I831" s="8">
        <f>-1*(EffortOutcomesAG0[[#This Row],[KPx]]*KSc-EffortOutcomesAG0[[#This Row],[KPz]]*KSa)</f>
        <v>4.6663650630174129E-2</v>
      </c>
      <c r="J831" s="8">
        <f>(EffortOutcomesAG0[[#This Row],[KPx]]*$C$2-EffortOutcomesAG0[[#This Row],[Kpy]]*KSa)</f>
        <v>0.46663650630174131</v>
      </c>
      <c r="K831" s="8">
        <f>EffortOutcomesAG0[[#This Row],[Kpy]]*KTc-EffortOutcomesAG0[[#This Row],[KPz]]*KTb</f>
        <v>2.0466636506301743</v>
      </c>
      <c r="L831" s="8">
        <f>-1*(EffortOutcomesAG0[[#This Row],[KPx]]*KTc-EffortOutcomesAG0[[#This Row],[KPz]]*KTa)</f>
        <v>2.0466636506301743</v>
      </c>
      <c r="M831" s="8">
        <f>(EffortOutcomesAG0[[#This Row],[KPx]]*KTb-EffortOutcomesAG0[[#This Row],[Kpy]]*KTa)</f>
        <v>2.0466636506301739</v>
      </c>
      <c r="N831" s="8">
        <f>-EffortOutcomesAG0[[#This Row],[Xp]]*a+EffortOutcomesAG0[[#This Row],[Yp]]*b+EffortOutcomesAG0[[#This Row],[Zp]]*c_</f>
        <v>9.3327301260348244E-2</v>
      </c>
      <c r="O831">
        <f>-IF(EffortOutcomesAG0[[#This Row],[Column2]]&gt;0,1,-1)*SQRT(EffortOutcomesAG0[[#This Row],[KPx''i]]^2+EffortOutcomesAG0[[#This Row],[KPx''j]]^2+EffortOutcomesAG0[[#This Row],[KPx''k]]^2)/Ksmag/Scale</f>
        <v>-0.333245121189917</v>
      </c>
      <c r="P831" s="9">
        <f>SQRT(EffortOutcomesAG0[[#This Row],[Kpy''i]]^2+EffortOutcomesAG0[[#This Row],[KPy''j]]^2+EffortOutcomesAG0[[#This Row],[KPy''k]]^2)/KTmag/Scale</f>
        <v>1.4472097461686111</v>
      </c>
      <c r="Q8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31" s="14">
        <v>44925</v>
      </c>
      <c r="U831" s="9" t="s">
        <v>58</v>
      </c>
      <c r="V831" t="s">
        <v>55</v>
      </c>
      <c r="W831" t="s">
        <v>60</v>
      </c>
      <c r="X831">
        <v>2.0625</v>
      </c>
      <c r="Y831">
        <v>2.0625</v>
      </c>
      <c r="Z831">
        <v>1.8523809523809529</v>
      </c>
      <c r="AA831">
        <v>0.89812409812409832</v>
      </c>
      <c r="AB831">
        <v>1.3471861471861473</v>
      </c>
      <c r="AC831">
        <v>1</v>
      </c>
      <c r="AD831">
        <v>0.74228791773778913</v>
      </c>
      <c r="AE831">
        <v>1.1134318766066835</v>
      </c>
      <c r="AF831">
        <v>1.1134318766066835</v>
      </c>
      <c r="AG831">
        <v>0.89812409812409821</v>
      </c>
      <c r="AH831">
        <v>1.3471861471861473</v>
      </c>
      <c r="AI831">
        <v>1</v>
      </c>
      <c r="AJ831">
        <v>830</v>
      </c>
      <c r="AK831">
        <f>SUBTOTAL(9,EffortOutcomesAG0[[#This Row],[Allocation]:[Iin]])</f>
        <v>15.437153113952599</v>
      </c>
      <c r="AL831" t="str">
        <f>EffortOutcomesAG0[[#This Row],[WARDS]]&amp;EffortOutcomesAG0[[#This Row],[Role]]&amp;EffortOutcomesAG0[[#This Row],[Shifts]]</f>
        <v>WARACSENIGHT</v>
      </c>
    </row>
    <row r="832" spans="2:38" x14ac:dyDescent="0.25">
      <c r="B832" s="8">
        <f>IF(EffortOutcomesAG0[[#This Row],[Apn]]=0,10,LOG(EffortOutcomesAG0[[#This Row],[Apn]]))</f>
        <v>-8.4452211519573953E-2</v>
      </c>
      <c r="C832" s="8">
        <f>IF(EffortOutcomesAG0[[#This Row],[Ein]]=0,10,LOG(EffortOutcomesAG0[[#This Row],[Ein]]))</f>
        <v>8.4452211519573925E-2</v>
      </c>
      <c r="D832" s="8">
        <f>IF(EffortOutcomesAG0[[#This Row],[Iin]]=0,10,LOG(EffortOutcomesAG0[[#This Row],[Iin]]))</f>
        <v>0</v>
      </c>
      <c r="E832" s="8">
        <f>Kx-EffortOutcomesAG0[[#This Row],[Xp]]</f>
        <v>8.4452211519573953E-2</v>
      </c>
      <c r="F832" s="8">
        <f>Ky-EffortOutcomesAG0[[#This Row],[Yp]]</f>
        <v>-1.0844522115195738</v>
      </c>
      <c r="G832" s="8">
        <f>Kz-EffortOutcomesAG0[[#This Row],[Zp]]</f>
        <v>1</v>
      </c>
      <c r="H832" s="8">
        <f>EffortOutcomesAG0[[#This Row],[Kpy]]*KSc-EffortOutcomesAG0[[#This Row],[KPz]]*KSb</f>
        <v>8.4452211519573828E-2</v>
      </c>
      <c r="I832" s="8">
        <f>-1*(EffortOutcomesAG0[[#This Row],[KPx]]*KSc-EffortOutcomesAG0[[#This Row],[KPz]]*KSa)</f>
        <v>8.4452211519573953E-2</v>
      </c>
      <c r="J832" s="8">
        <f>(EffortOutcomesAG0[[#This Row],[KPx]]*$C$2-EffortOutcomesAG0[[#This Row],[Kpy]]*KSa)</f>
        <v>0.8445221151957395</v>
      </c>
      <c r="K832" s="8">
        <f>EffortOutcomesAG0[[#This Row],[Kpy]]*KTc-EffortOutcomesAG0[[#This Row],[KPz]]*KTb</f>
        <v>2.084452211519574</v>
      </c>
      <c r="L832" s="8">
        <f>-1*(EffortOutcomesAG0[[#This Row],[KPx]]*KTc-EffortOutcomesAG0[[#This Row],[KPz]]*KTa)</f>
        <v>2.084452211519574</v>
      </c>
      <c r="M832" s="8">
        <f>(EffortOutcomesAG0[[#This Row],[KPx]]*KTb-EffortOutcomesAG0[[#This Row],[Kpy]]*KTa)</f>
        <v>2.0844522115195736</v>
      </c>
      <c r="N832" s="8">
        <f>-EffortOutcomesAG0[[#This Row],[Xp]]*a+EffortOutcomesAG0[[#This Row],[Yp]]*b+EffortOutcomesAG0[[#This Row],[Zp]]*c_</f>
        <v>0.16890442303914785</v>
      </c>
      <c r="O832">
        <f>-IF(EffortOutcomesAG0[[#This Row],[Column2]]&gt;0,1,-1)*SQRT(EffortOutcomesAG0[[#This Row],[KPx''i]]^2+EffortOutcomesAG0[[#This Row],[KPx''j]]^2+EffortOutcomesAG0[[#This Row],[KPx''k]]^2)/Ksmag/Scale</f>
        <v>-0.60310942419919922</v>
      </c>
      <c r="P832" s="9">
        <f>SQRT(EffortOutcomesAG0[[#This Row],[Kpy''i]]^2+EffortOutcomesAG0[[#This Row],[KPy''j]]^2+EffortOutcomesAG0[[#This Row],[KPy''k]]^2)/KTmag/Scale</f>
        <v>1.4739302938247865</v>
      </c>
      <c r="Q8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32" s="14">
        <v>44925</v>
      </c>
      <c r="U832" s="9" t="s">
        <v>54</v>
      </c>
      <c r="V832" t="s">
        <v>55</v>
      </c>
      <c r="W832" t="s">
        <v>60</v>
      </c>
      <c r="X832">
        <v>1.125</v>
      </c>
      <c r="Y832">
        <v>1.125</v>
      </c>
      <c r="Z832">
        <v>0.92619047619047634</v>
      </c>
      <c r="AA832">
        <v>0.82328042328042339</v>
      </c>
      <c r="AB832">
        <v>1.234920634920635</v>
      </c>
      <c r="AC832">
        <v>1</v>
      </c>
      <c r="AD832">
        <v>0.80976863753213357</v>
      </c>
      <c r="AE832">
        <v>1.2146529562982002</v>
      </c>
      <c r="AF832">
        <v>1.2146529562982002</v>
      </c>
      <c r="AG832">
        <v>0.82328042328042339</v>
      </c>
      <c r="AH832">
        <v>1.234920634920635</v>
      </c>
      <c r="AI832">
        <v>1</v>
      </c>
      <c r="AJ832">
        <v>831</v>
      </c>
      <c r="AK832">
        <f>SUBTOTAL(9,EffortOutcomesAG0[[#This Row],[Allocation]:[Iin]])</f>
        <v>12.531667142721126</v>
      </c>
      <c r="AL832" t="str">
        <f>EffortOutcomesAG0[[#This Row],[WARDS]]&amp;EffortOutcomesAG0[[#This Row],[Role]]&amp;EffortOutcomesAG0[[#This Row],[Shifts]]</f>
        <v>BANKCSENIGHT</v>
      </c>
    </row>
    <row r="833" spans="2:38" x14ac:dyDescent="0.25">
      <c r="B833" s="8">
        <f>IF(EffortOutcomesAG0[[#This Row],[Apn]]=0,10,LOG(EffortOutcomesAG0[[#This Row],[Apn]]))</f>
        <v>10</v>
      </c>
      <c r="C833" s="8">
        <f>IF(EffortOutcomesAG0[[#This Row],[Ein]]=0,10,LOG(EffortOutcomesAG0[[#This Row],[Ein]]))</f>
        <v>10</v>
      </c>
      <c r="D833" s="8">
        <f>IF(EffortOutcomesAG0[[#This Row],[Iin]]=0,10,LOG(EffortOutcomesAG0[[#This Row],[Iin]]))</f>
        <v>10</v>
      </c>
      <c r="E833" s="8">
        <f>Kx-EffortOutcomesAG0[[#This Row],[Xp]]</f>
        <v>-10</v>
      </c>
      <c r="F833" s="8">
        <f>Ky-EffortOutcomesAG0[[#This Row],[Yp]]</f>
        <v>-11</v>
      </c>
      <c r="G833" s="8">
        <f>Kz-EffortOutcomesAG0[[#This Row],[Zp]]</f>
        <v>-9</v>
      </c>
      <c r="H833" s="8">
        <f>EffortOutcomesAG0[[#This Row],[Kpy]]*KSc-EffortOutcomesAG0[[#This Row],[KPz]]*KSb</f>
        <v>20</v>
      </c>
      <c r="I833" s="8">
        <f>-1*(EffortOutcomesAG0[[#This Row],[KPx]]*KSc-EffortOutcomesAG0[[#This Row],[KPz]]*KSa)</f>
        <v>-10</v>
      </c>
      <c r="J833" s="8">
        <f>(EffortOutcomesAG0[[#This Row],[KPx]]*$C$2-EffortOutcomesAG0[[#This Row],[Kpy]]*KSa)</f>
        <v>-100</v>
      </c>
      <c r="K833" s="8">
        <f>EffortOutcomesAG0[[#This Row],[Kpy]]*KTc-EffortOutcomesAG0[[#This Row],[KPz]]*KTb</f>
        <v>2</v>
      </c>
      <c r="L833" s="8">
        <f>-1*(EffortOutcomesAG0[[#This Row],[KPx]]*KTc-EffortOutcomesAG0[[#This Row],[KPz]]*KTa)</f>
        <v>-28</v>
      </c>
      <c r="M833" s="8">
        <f>(EffortOutcomesAG0[[#This Row],[KPx]]*KTb-EffortOutcomesAG0[[#This Row],[Kpy]]*KTa)</f>
        <v>32</v>
      </c>
      <c r="N833" s="8">
        <f>-EffortOutcomesAG0[[#This Row],[Xp]]*a+EffortOutcomesAG0[[#This Row],[Yp]]*b+EffortOutcomesAG0[[#This Row],[Zp]]*c_</f>
        <v>40</v>
      </c>
      <c r="O833">
        <f>-IF(EffortOutcomesAG0[[#This Row],[Column2]]&gt;0,1,-1)*SQRT(EffortOutcomesAG0[[#This Row],[KPx''i]]^2+EffortOutcomesAG0[[#This Row],[KPx''j]]^2+EffortOutcomesAG0[[#This Row],[KPx''k]]^2)/Ksmag/Scale</f>
        <v>-72.456883730947197</v>
      </c>
      <c r="P833" s="9">
        <f>SQRT(EffortOutcomesAG0[[#This Row],[Kpy''i]]^2+EffortOutcomesAG0[[#This Row],[KPy''j]]^2+EffortOutcomesAG0[[#This Row],[KPy''k]]^2)/KTmag/Scale</f>
        <v>17.37814719698277</v>
      </c>
      <c r="Q8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33" s="14">
        <v>44925</v>
      </c>
      <c r="U833" s="9" t="s">
        <v>76</v>
      </c>
      <c r="V833" t="s">
        <v>55</v>
      </c>
      <c r="W833" t="s">
        <v>60</v>
      </c>
      <c r="X833">
        <v>0</v>
      </c>
      <c r="Y833">
        <v>0</v>
      </c>
      <c r="Z833">
        <v>0</v>
      </c>
      <c r="AJ833">
        <v>832</v>
      </c>
      <c r="AK833">
        <f>SUBTOTAL(9,EffortOutcomesAG0[[#This Row],[Allocation]:[Iin]])</f>
        <v>0</v>
      </c>
      <c r="AL833" t="str">
        <f>EffortOutcomesAG0[[#This Row],[WARDS]]&amp;EffortOutcomesAG0[[#This Row],[Role]]&amp;EffortOutcomesAG0[[#This Row],[Shifts]]</f>
        <v>OtherCSENIGHT</v>
      </c>
    </row>
    <row r="834" spans="2:38" x14ac:dyDescent="0.25">
      <c r="B834" s="8">
        <f>IF(EffortOutcomesAG0[[#This Row],[Apn]]=0,10,LOG(EffortOutcomesAG0[[#This Row],[Apn]]))</f>
        <v>0.47766404460570433</v>
      </c>
      <c r="C834" s="8">
        <f>IF(EffortOutcomesAG0[[#This Row],[Ein]]=0,10,LOG(EffortOutcomesAG0[[#This Row],[Ein]]))</f>
        <v>-0.47766404460570433</v>
      </c>
      <c r="D834" s="8">
        <f>IF(EffortOutcomesAG0[[#This Row],[Iin]]=0,10,LOG(EffortOutcomesAG0[[#This Row],[Iin]]))</f>
        <v>0</v>
      </c>
      <c r="E834" s="8">
        <f>Kx-EffortOutcomesAG0[[#This Row],[Xp]]</f>
        <v>-0.47766404460570433</v>
      </c>
      <c r="F834" s="8">
        <f>Ky-EffortOutcomesAG0[[#This Row],[Yp]]</f>
        <v>-0.52233595539429567</v>
      </c>
      <c r="G834" s="8">
        <f>Kz-EffortOutcomesAG0[[#This Row],[Zp]]</f>
        <v>1</v>
      </c>
      <c r="H834" s="8">
        <f>EffortOutcomesAG0[[#This Row],[Kpy]]*KSc-EffortOutcomesAG0[[#This Row],[KPz]]*KSb</f>
        <v>-0.47766404460570433</v>
      </c>
      <c r="I834" s="8">
        <f>-1*(EffortOutcomesAG0[[#This Row],[KPx]]*KSc-EffortOutcomesAG0[[#This Row],[KPz]]*KSa)</f>
        <v>-0.47766404460570433</v>
      </c>
      <c r="J834" s="8">
        <f>(EffortOutcomesAG0[[#This Row],[KPx]]*$C$2-EffortOutcomesAG0[[#This Row],[Kpy]]*KSa)</f>
        <v>-4.7766404460570433</v>
      </c>
      <c r="K834" s="8">
        <f>EffortOutcomesAG0[[#This Row],[Kpy]]*KTc-EffortOutcomesAG0[[#This Row],[KPz]]*KTb</f>
        <v>1.5223359553942957</v>
      </c>
      <c r="L834" s="8">
        <f>-1*(EffortOutcomesAG0[[#This Row],[KPx]]*KTc-EffortOutcomesAG0[[#This Row],[KPz]]*KTa)</f>
        <v>1.5223359553942957</v>
      </c>
      <c r="M834" s="8">
        <f>(EffortOutcomesAG0[[#This Row],[KPx]]*KTb-EffortOutcomesAG0[[#This Row],[Kpy]]*KTa)</f>
        <v>1.5223359553942957</v>
      </c>
      <c r="N834" s="8">
        <f>-EffortOutcomesAG0[[#This Row],[Xp]]*a+EffortOutcomesAG0[[#This Row],[Yp]]*b+EffortOutcomesAG0[[#This Row],[Zp]]*c_</f>
        <v>-0.95532808921140866</v>
      </c>
      <c r="O834">
        <f>-IF(EffortOutcomesAG0[[#This Row],[Column2]]&gt;0,1,-1)*SQRT(EffortOutcomesAG0[[#This Row],[KPx''i]]^2+EffortOutcomesAG0[[#This Row],[KPx''j]]^2+EffortOutcomesAG0[[#This Row],[KPx''k]]^2)/Ksmag/Scale</f>
        <v>3.4112035874399362</v>
      </c>
      <c r="P834" s="9">
        <f>SQRT(EffortOutcomesAG0[[#This Row],[Kpy''i]]^2+EffortOutcomesAG0[[#This Row],[KPy''j]]^2+EffortOutcomesAG0[[#This Row],[KPy''k]]^2)/KTmag/Scale</f>
        <v>1.0764540773034081</v>
      </c>
      <c r="Q8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34" s="14">
        <v>44926</v>
      </c>
      <c r="U834" s="9" t="s">
        <v>57</v>
      </c>
      <c r="V834" t="s">
        <v>55</v>
      </c>
      <c r="W834" t="s">
        <v>60</v>
      </c>
      <c r="X834">
        <v>2.0625</v>
      </c>
      <c r="Y834">
        <v>2.0625</v>
      </c>
      <c r="Z834">
        <v>6.1952380952380963</v>
      </c>
      <c r="AA834">
        <v>3.0037518037518041</v>
      </c>
      <c r="AB834">
        <v>4.5056277056277061</v>
      </c>
      <c r="AC834">
        <v>1</v>
      </c>
      <c r="AD834">
        <v>0.22194465795541887</v>
      </c>
      <c r="AE834">
        <v>0.33291698693312832</v>
      </c>
      <c r="AF834">
        <v>0.33291698693312832</v>
      </c>
      <c r="AG834">
        <v>3.0037518037518041</v>
      </c>
      <c r="AH834">
        <v>4.5056277056277061</v>
      </c>
      <c r="AI834">
        <v>1</v>
      </c>
      <c r="AJ834">
        <v>833</v>
      </c>
      <c r="AK834">
        <f>SUBTOTAL(9,EffortOutcomesAG0[[#This Row],[Allocation]:[Iin]])</f>
        <v>28.226775745818792</v>
      </c>
      <c r="AL834" t="str">
        <f>EffortOutcomesAG0[[#This Row],[WARDS]]&amp;EffortOutcomesAG0[[#This Row],[Role]]&amp;EffortOutcomesAG0[[#This Row],[Shifts]]</f>
        <v>WATTCSENIGHT</v>
      </c>
    </row>
    <row r="835" spans="2:38" x14ac:dyDescent="0.25">
      <c r="B835" s="8">
        <f>IF(EffortOutcomesAG0[[#This Row],[Apn]]=0,10,LOG(EffortOutcomesAG0[[#This Row],[Apn]]))</f>
        <v>10</v>
      </c>
      <c r="C835" s="8">
        <f>IF(EffortOutcomesAG0[[#This Row],[Ein]]=0,10,LOG(EffortOutcomesAG0[[#This Row],[Ein]]))</f>
        <v>10</v>
      </c>
      <c r="D835" s="8">
        <f>IF(EffortOutcomesAG0[[#This Row],[Iin]]=0,10,LOG(EffortOutcomesAG0[[#This Row],[Iin]]))</f>
        <v>10</v>
      </c>
      <c r="E835" s="8">
        <f>Kx-EffortOutcomesAG0[[#This Row],[Xp]]</f>
        <v>-10</v>
      </c>
      <c r="F835" s="8">
        <f>Ky-EffortOutcomesAG0[[#This Row],[Yp]]</f>
        <v>-11</v>
      </c>
      <c r="G835" s="8">
        <f>Kz-EffortOutcomesAG0[[#This Row],[Zp]]</f>
        <v>-9</v>
      </c>
      <c r="H835" s="8">
        <f>EffortOutcomesAG0[[#This Row],[Kpy]]*KSc-EffortOutcomesAG0[[#This Row],[KPz]]*KSb</f>
        <v>20</v>
      </c>
      <c r="I835" s="8">
        <f>-1*(EffortOutcomesAG0[[#This Row],[KPx]]*KSc-EffortOutcomesAG0[[#This Row],[KPz]]*KSa)</f>
        <v>-10</v>
      </c>
      <c r="J835" s="8">
        <f>(EffortOutcomesAG0[[#This Row],[KPx]]*$C$2-EffortOutcomesAG0[[#This Row],[Kpy]]*KSa)</f>
        <v>-100</v>
      </c>
      <c r="K835" s="8">
        <f>EffortOutcomesAG0[[#This Row],[Kpy]]*KTc-EffortOutcomesAG0[[#This Row],[KPz]]*KTb</f>
        <v>2</v>
      </c>
      <c r="L835" s="8">
        <f>-1*(EffortOutcomesAG0[[#This Row],[KPx]]*KTc-EffortOutcomesAG0[[#This Row],[KPz]]*KTa)</f>
        <v>-28</v>
      </c>
      <c r="M835" s="8">
        <f>(EffortOutcomesAG0[[#This Row],[KPx]]*KTb-EffortOutcomesAG0[[#This Row],[Kpy]]*KTa)</f>
        <v>32</v>
      </c>
      <c r="N835" s="8">
        <f>-EffortOutcomesAG0[[#This Row],[Xp]]*a+EffortOutcomesAG0[[#This Row],[Yp]]*b+EffortOutcomesAG0[[#This Row],[Zp]]*c_</f>
        <v>40</v>
      </c>
      <c r="O835">
        <f>-IF(EffortOutcomesAG0[[#This Row],[Column2]]&gt;0,1,-1)*SQRT(EffortOutcomesAG0[[#This Row],[KPx''i]]^2+EffortOutcomesAG0[[#This Row],[KPx''j]]^2+EffortOutcomesAG0[[#This Row],[KPx''k]]^2)/Ksmag/Scale</f>
        <v>-72.456883730947197</v>
      </c>
      <c r="P835" s="9">
        <f>SQRT(EffortOutcomesAG0[[#This Row],[Kpy''i]]^2+EffortOutcomesAG0[[#This Row],[KPy''j]]^2+EffortOutcomesAG0[[#This Row],[KPy''k]]^2)/KTmag/Scale</f>
        <v>17.37814719698277</v>
      </c>
      <c r="Q8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35" s="14">
        <v>44926</v>
      </c>
      <c r="U835" s="9" t="s">
        <v>76</v>
      </c>
      <c r="V835" t="s">
        <v>55</v>
      </c>
      <c r="W835" t="s">
        <v>60</v>
      </c>
      <c r="X835">
        <v>0</v>
      </c>
      <c r="Y835">
        <v>0</v>
      </c>
      <c r="Z835">
        <v>0</v>
      </c>
      <c r="AJ835">
        <v>834</v>
      </c>
      <c r="AK835">
        <f>SUBTOTAL(9,EffortOutcomesAG0[[#This Row],[Allocation]:[Iin]])</f>
        <v>0</v>
      </c>
      <c r="AL835" t="str">
        <f>EffortOutcomesAG0[[#This Row],[WARDS]]&amp;EffortOutcomesAG0[[#This Row],[Role]]&amp;EffortOutcomesAG0[[#This Row],[Shifts]]</f>
        <v>OtherCSENIGHT</v>
      </c>
    </row>
    <row r="836" spans="2:38" x14ac:dyDescent="0.25">
      <c r="B836" s="8">
        <f>IF(EffortOutcomesAG0[[#This Row],[Apn]]=0,10,LOG(EffortOutcomesAG0[[#This Row],[Apn]]))</f>
        <v>0.47766404460570433</v>
      </c>
      <c r="C836" s="8">
        <f>IF(EffortOutcomesAG0[[#This Row],[Ein]]=0,10,LOG(EffortOutcomesAG0[[#This Row],[Ein]]))</f>
        <v>-0.47766404460570433</v>
      </c>
      <c r="D836" s="8">
        <f>IF(EffortOutcomesAG0[[#This Row],[Iin]]=0,10,LOG(EffortOutcomesAG0[[#This Row],[Iin]]))</f>
        <v>0</v>
      </c>
      <c r="E836" s="8">
        <f>Kx-EffortOutcomesAG0[[#This Row],[Xp]]</f>
        <v>-0.47766404460570433</v>
      </c>
      <c r="F836" s="8">
        <f>Ky-EffortOutcomesAG0[[#This Row],[Yp]]</f>
        <v>-0.52233595539429567</v>
      </c>
      <c r="G836" s="8">
        <f>Kz-EffortOutcomesAG0[[#This Row],[Zp]]</f>
        <v>1</v>
      </c>
      <c r="H836" s="8">
        <f>EffortOutcomesAG0[[#This Row],[Kpy]]*KSc-EffortOutcomesAG0[[#This Row],[KPz]]*KSb</f>
        <v>-0.47766404460570433</v>
      </c>
      <c r="I836" s="8">
        <f>-1*(EffortOutcomesAG0[[#This Row],[KPx]]*KSc-EffortOutcomesAG0[[#This Row],[KPz]]*KSa)</f>
        <v>-0.47766404460570433</v>
      </c>
      <c r="J836" s="8">
        <f>(EffortOutcomesAG0[[#This Row],[KPx]]*$C$2-EffortOutcomesAG0[[#This Row],[Kpy]]*KSa)</f>
        <v>-4.7766404460570433</v>
      </c>
      <c r="K836" s="8">
        <f>EffortOutcomesAG0[[#This Row],[Kpy]]*KTc-EffortOutcomesAG0[[#This Row],[KPz]]*KTb</f>
        <v>1.5223359553942957</v>
      </c>
      <c r="L836" s="8">
        <f>-1*(EffortOutcomesAG0[[#This Row],[KPx]]*KTc-EffortOutcomesAG0[[#This Row],[KPz]]*KTa)</f>
        <v>1.5223359553942957</v>
      </c>
      <c r="M836" s="8">
        <f>(EffortOutcomesAG0[[#This Row],[KPx]]*KTb-EffortOutcomesAG0[[#This Row],[Kpy]]*KTa)</f>
        <v>1.5223359553942957</v>
      </c>
      <c r="N836" s="8">
        <f>-EffortOutcomesAG0[[#This Row],[Xp]]*a+EffortOutcomesAG0[[#This Row],[Yp]]*b+EffortOutcomesAG0[[#This Row],[Zp]]*c_</f>
        <v>-0.95532808921140866</v>
      </c>
      <c r="O836">
        <f>-IF(EffortOutcomesAG0[[#This Row],[Column2]]&gt;0,1,-1)*SQRT(EffortOutcomesAG0[[#This Row],[KPx''i]]^2+EffortOutcomesAG0[[#This Row],[KPx''j]]^2+EffortOutcomesAG0[[#This Row],[KPx''k]]^2)/Ksmag/Scale</f>
        <v>3.4112035874399362</v>
      </c>
      <c r="P836" s="9">
        <f>SQRT(EffortOutcomesAG0[[#This Row],[Kpy''i]]^2+EffortOutcomesAG0[[#This Row],[KPy''j]]^2+EffortOutcomesAG0[[#This Row],[KPy''k]]^2)/KTmag/Scale</f>
        <v>1.0764540773034081</v>
      </c>
      <c r="Q8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36" s="14">
        <v>44926</v>
      </c>
      <c r="U836" s="9" t="s">
        <v>58</v>
      </c>
      <c r="V836" t="s">
        <v>55</v>
      </c>
      <c r="W836" t="s">
        <v>60</v>
      </c>
      <c r="X836">
        <v>2.0625</v>
      </c>
      <c r="Y836">
        <v>2.0625</v>
      </c>
      <c r="Z836">
        <v>6.1952380952380963</v>
      </c>
      <c r="AA836">
        <v>3.0037518037518041</v>
      </c>
      <c r="AB836">
        <v>4.5056277056277061</v>
      </c>
      <c r="AC836">
        <v>1</v>
      </c>
      <c r="AD836">
        <v>0.22194465795541887</v>
      </c>
      <c r="AE836">
        <v>0.33291698693312832</v>
      </c>
      <c r="AF836">
        <v>0.33291698693312832</v>
      </c>
      <c r="AG836">
        <v>3.0037518037518041</v>
      </c>
      <c r="AH836">
        <v>4.5056277056277061</v>
      </c>
      <c r="AI836">
        <v>1</v>
      </c>
      <c r="AJ836">
        <v>835</v>
      </c>
      <c r="AK836">
        <f>SUBTOTAL(9,EffortOutcomesAG0[[#This Row],[Allocation]:[Iin]])</f>
        <v>28.226775745818792</v>
      </c>
      <c r="AL836" t="str">
        <f>EffortOutcomesAG0[[#This Row],[WARDS]]&amp;EffortOutcomesAG0[[#This Row],[Role]]&amp;EffortOutcomesAG0[[#This Row],[Shifts]]</f>
        <v>WARACSENIGHT</v>
      </c>
    </row>
    <row r="837" spans="2:38" x14ac:dyDescent="0.25">
      <c r="B837" s="8">
        <f>IF(EffortOutcomesAG0[[#This Row],[Apn]]=0,10,LOG(EffortOutcomesAG0[[#This Row],[Apn]]))</f>
        <v>0.43987548371630458</v>
      </c>
      <c r="C837" s="8">
        <f>IF(EffortOutcomesAG0[[#This Row],[Ein]]=0,10,LOG(EffortOutcomesAG0[[#This Row],[Ein]]))</f>
        <v>-0.43987548371630458</v>
      </c>
      <c r="D837" s="8">
        <f>IF(EffortOutcomesAG0[[#This Row],[Iin]]=0,10,LOG(EffortOutcomesAG0[[#This Row],[Iin]]))</f>
        <v>0</v>
      </c>
      <c r="E837" s="8">
        <f>Kx-EffortOutcomesAG0[[#This Row],[Xp]]</f>
        <v>-0.43987548371630458</v>
      </c>
      <c r="F837" s="8">
        <f>Ky-EffortOutcomesAG0[[#This Row],[Yp]]</f>
        <v>-0.56012451628369542</v>
      </c>
      <c r="G837" s="8">
        <f>Kz-EffortOutcomesAG0[[#This Row],[Zp]]</f>
        <v>1</v>
      </c>
      <c r="H837" s="8">
        <f>EffortOutcomesAG0[[#This Row],[Kpy]]*KSc-EffortOutcomesAG0[[#This Row],[KPz]]*KSb</f>
        <v>-0.43987548371630458</v>
      </c>
      <c r="I837" s="8">
        <f>-1*(EffortOutcomesAG0[[#This Row],[KPx]]*KSc-EffortOutcomesAG0[[#This Row],[KPz]]*KSa)</f>
        <v>-0.43987548371630458</v>
      </c>
      <c r="J837" s="8">
        <f>(EffortOutcomesAG0[[#This Row],[KPx]]*$C$2-EffortOutcomesAG0[[#This Row],[Kpy]]*KSa)</f>
        <v>-4.3987548371630458</v>
      </c>
      <c r="K837" s="8">
        <f>EffortOutcomesAG0[[#This Row],[Kpy]]*KTc-EffortOutcomesAG0[[#This Row],[KPz]]*KTb</f>
        <v>1.5601245162836954</v>
      </c>
      <c r="L837" s="8">
        <f>-1*(EffortOutcomesAG0[[#This Row],[KPx]]*KTc-EffortOutcomesAG0[[#This Row],[KPz]]*KTa)</f>
        <v>1.5601245162836954</v>
      </c>
      <c r="M837" s="8">
        <f>(EffortOutcomesAG0[[#This Row],[KPx]]*KTb-EffortOutcomesAG0[[#This Row],[Kpy]]*KTa)</f>
        <v>1.5601245162836954</v>
      </c>
      <c r="N837" s="8">
        <f>-EffortOutcomesAG0[[#This Row],[Xp]]*a+EffortOutcomesAG0[[#This Row],[Yp]]*b+EffortOutcomesAG0[[#This Row],[Zp]]*c_</f>
        <v>-0.87975096743260917</v>
      </c>
      <c r="O837">
        <f>-IF(EffortOutcomesAG0[[#This Row],[Column2]]&gt;0,1,-1)*SQRT(EffortOutcomesAG0[[#This Row],[KPx''i]]^2+EffortOutcomesAG0[[#This Row],[KPx''j]]^2+EffortOutcomesAG0[[#This Row],[KPx''k]]^2)/Ksmag/Scale</f>
        <v>3.1413392844306545</v>
      </c>
      <c r="P837" s="9">
        <f>SQRT(EffortOutcomesAG0[[#This Row],[Kpy''i]]^2+EffortOutcomesAG0[[#This Row],[KPy''j]]^2+EffortOutcomesAG0[[#This Row],[KPy''k]]^2)/KTmag/Scale</f>
        <v>1.1031746249595835</v>
      </c>
      <c r="Q8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837" s="14">
        <v>44926</v>
      </c>
      <c r="U837" s="9" t="s">
        <v>54</v>
      </c>
      <c r="V837" t="s">
        <v>55</v>
      </c>
      <c r="W837" t="s">
        <v>60</v>
      </c>
      <c r="X837">
        <v>1.125</v>
      </c>
      <c r="Y837">
        <v>1.125</v>
      </c>
      <c r="Z837">
        <v>3.0976190476190482</v>
      </c>
      <c r="AA837">
        <v>2.753439153439154</v>
      </c>
      <c r="AB837">
        <v>4.1301587301587306</v>
      </c>
      <c r="AC837">
        <v>1</v>
      </c>
      <c r="AD837">
        <v>0.24212144504227512</v>
      </c>
      <c r="AE837">
        <v>0.36318216756341271</v>
      </c>
      <c r="AF837">
        <v>0.36318216756341271</v>
      </c>
      <c r="AG837">
        <v>2.753439153439154</v>
      </c>
      <c r="AH837">
        <v>4.1301587301587306</v>
      </c>
      <c r="AI837">
        <v>1</v>
      </c>
      <c r="AJ837">
        <v>836</v>
      </c>
      <c r="AK837">
        <f>SUBTOTAL(9,EffortOutcomesAG0[[#This Row],[Allocation]:[Iin]])</f>
        <v>22.083300594983914</v>
      </c>
      <c r="AL837" t="str">
        <f>EffortOutcomesAG0[[#This Row],[WARDS]]&amp;EffortOutcomesAG0[[#This Row],[Role]]&amp;EffortOutcomesAG0[[#This Row],[Shifts]]</f>
        <v>BANKCSENIGHT</v>
      </c>
    </row>
    <row r="838" spans="2:38" x14ac:dyDescent="0.25">
      <c r="B838" s="8">
        <f>IF(EffortOutcomesAG0[[#This Row],[Apn]]=0,10,LOG(EffortOutcomesAG0[[#This Row],[Apn]]))</f>
        <v>2.7087673433766103E-2</v>
      </c>
      <c r="C838" s="8">
        <f>IF(EffortOutcomesAG0[[#This Row],[Ein]]=0,10,LOG(EffortOutcomesAG0[[#This Row],[Ein]]))</f>
        <v>-2.7087673433766144E-2</v>
      </c>
      <c r="D838" s="8">
        <f>IF(EffortOutcomesAG0[[#This Row],[Iin]]=0,10,LOG(EffortOutcomesAG0[[#This Row],[Iin]]))</f>
        <v>0</v>
      </c>
      <c r="E838" s="8">
        <f>Kx-EffortOutcomesAG0[[#This Row],[Xp]]</f>
        <v>-2.7087673433766103E-2</v>
      </c>
      <c r="F838" s="8">
        <f>Ky-EffortOutcomesAG0[[#This Row],[Yp]]</f>
        <v>-0.97291232656623383</v>
      </c>
      <c r="G838" s="8">
        <f>Kz-EffortOutcomesAG0[[#This Row],[Zp]]</f>
        <v>1</v>
      </c>
      <c r="H838" s="8">
        <f>EffortOutcomesAG0[[#This Row],[Kpy]]*KSc-EffortOutcomesAG0[[#This Row],[KPz]]*KSb</f>
        <v>-2.7087673433766168E-2</v>
      </c>
      <c r="I838" s="8">
        <f>-1*(EffortOutcomesAG0[[#This Row],[KPx]]*KSc-EffortOutcomesAG0[[#This Row],[KPz]]*KSa)</f>
        <v>-2.7087673433766103E-2</v>
      </c>
      <c r="J838" s="8">
        <f>(EffortOutcomesAG0[[#This Row],[KPx]]*$C$2-EffortOutcomesAG0[[#This Row],[Kpy]]*KSa)</f>
        <v>-0.27087673433766102</v>
      </c>
      <c r="K838" s="8">
        <f>EffortOutcomesAG0[[#This Row],[Kpy]]*KTc-EffortOutcomesAG0[[#This Row],[KPz]]*KTb</f>
        <v>1.9729123265662338</v>
      </c>
      <c r="L838" s="8">
        <f>-1*(EffortOutcomesAG0[[#This Row],[KPx]]*KTc-EffortOutcomesAG0[[#This Row],[KPz]]*KTa)</f>
        <v>1.9729123265662338</v>
      </c>
      <c r="M838" s="8">
        <f>(EffortOutcomesAG0[[#This Row],[KPx]]*KTb-EffortOutcomesAG0[[#This Row],[Kpy]]*KTa)</f>
        <v>1.9729123265662338</v>
      </c>
      <c r="N838" s="8">
        <f>-EffortOutcomesAG0[[#This Row],[Xp]]*a+EffortOutcomesAG0[[#This Row],[Yp]]*b+EffortOutcomesAG0[[#This Row],[Zp]]*c_</f>
        <v>-5.4175346867532288E-2</v>
      </c>
      <c r="O838">
        <f>-IF(EffortOutcomesAG0[[#This Row],[Column2]]&gt;0,1,-1)*SQRT(EffortOutcomesAG0[[#This Row],[KPx''i]]^2+EffortOutcomesAG0[[#This Row],[KPx''j]]^2+EffortOutcomesAG0[[#This Row],[KPx''k]]^2)/Ksmag/Scale</f>
        <v>0.19344468112298213</v>
      </c>
      <c r="P838" s="9">
        <f>SQRT(EffortOutcomesAG0[[#This Row],[Kpy''i]]^2+EffortOutcomesAG0[[#This Row],[KPy''j]]^2+EffortOutcomesAG0[[#This Row],[KPy''k]]^2)/KTmag/Scale</f>
        <v>1.3950596848015124</v>
      </c>
      <c r="Q8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38" s="14">
        <v>44927</v>
      </c>
      <c r="U838" s="9" t="s">
        <v>57</v>
      </c>
      <c r="V838" t="s">
        <v>55</v>
      </c>
      <c r="W838" t="s">
        <v>60</v>
      </c>
      <c r="X838">
        <v>2.0625</v>
      </c>
      <c r="Y838">
        <v>2.0625</v>
      </c>
      <c r="Z838">
        <v>2.195238095238095</v>
      </c>
      <c r="AA838">
        <v>1.0643578643578642</v>
      </c>
      <c r="AB838">
        <v>1.5965367965367967</v>
      </c>
      <c r="AC838">
        <v>1</v>
      </c>
      <c r="AD838">
        <v>0.62635574837310193</v>
      </c>
      <c r="AE838">
        <v>0.939533622559653</v>
      </c>
      <c r="AF838">
        <v>0.939533622559653</v>
      </c>
      <c r="AG838">
        <v>1.0643578643578642</v>
      </c>
      <c r="AH838">
        <v>1.5965367965367967</v>
      </c>
      <c r="AI838">
        <v>1</v>
      </c>
      <c r="AJ838">
        <v>837</v>
      </c>
      <c r="AK838">
        <f>SUBTOTAL(9,EffortOutcomesAG0[[#This Row],[Allocation]:[Iin]])</f>
        <v>16.147450410519824</v>
      </c>
      <c r="AL838" t="str">
        <f>EffortOutcomesAG0[[#This Row],[WARDS]]&amp;EffortOutcomesAG0[[#This Row],[Role]]&amp;EffortOutcomesAG0[[#This Row],[Shifts]]</f>
        <v>WATTCSENIGHT</v>
      </c>
    </row>
    <row r="839" spans="2:38" x14ac:dyDescent="0.25">
      <c r="B839" s="8">
        <f>IF(EffortOutcomesAG0[[#This Row],[Apn]]=0,10,LOG(EffortOutcomesAG0[[#This Row],[Apn]]))</f>
        <v>2.7087673433766103E-2</v>
      </c>
      <c r="C839" s="8">
        <f>IF(EffortOutcomesAG0[[#This Row],[Ein]]=0,10,LOG(EffortOutcomesAG0[[#This Row],[Ein]]))</f>
        <v>-2.7087673433766144E-2</v>
      </c>
      <c r="D839" s="8">
        <f>IF(EffortOutcomesAG0[[#This Row],[Iin]]=0,10,LOG(EffortOutcomesAG0[[#This Row],[Iin]]))</f>
        <v>0</v>
      </c>
      <c r="E839" s="8">
        <f>Kx-EffortOutcomesAG0[[#This Row],[Xp]]</f>
        <v>-2.7087673433766103E-2</v>
      </c>
      <c r="F839" s="8">
        <f>Ky-EffortOutcomesAG0[[#This Row],[Yp]]</f>
        <v>-0.97291232656623383</v>
      </c>
      <c r="G839" s="8">
        <f>Kz-EffortOutcomesAG0[[#This Row],[Zp]]</f>
        <v>1</v>
      </c>
      <c r="H839" s="8">
        <f>EffortOutcomesAG0[[#This Row],[Kpy]]*KSc-EffortOutcomesAG0[[#This Row],[KPz]]*KSb</f>
        <v>-2.7087673433766168E-2</v>
      </c>
      <c r="I839" s="8">
        <f>-1*(EffortOutcomesAG0[[#This Row],[KPx]]*KSc-EffortOutcomesAG0[[#This Row],[KPz]]*KSa)</f>
        <v>-2.7087673433766103E-2</v>
      </c>
      <c r="J839" s="8">
        <f>(EffortOutcomesAG0[[#This Row],[KPx]]*$C$2-EffortOutcomesAG0[[#This Row],[Kpy]]*KSa)</f>
        <v>-0.27087673433766102</v>
      </c>
      <c r="K839" s="8">
        <f>EffortOutcomesAG0[[#This Row],[Kpy]]*KTc-EffortOutcomesAG0[[#This Row],[KPz]]*KTb</f>
        <v>1.9729123265662338</v>
      </c>
      <c r="L839" s="8">
        <f>-1*(EffortOutcomesAG0[[#This Row],[KPx]]*KTc-EffortOutcomesAG0[[#This Row],[KPz]]*KTa)</f>
        <v>1.9729123265662338</v>
      </c>
      <c r="M839" s="8">
        <f>(EffortOutcomesAG0[[#This Row],[KPx]]*KTb-EffortOutcomesAG0[[#This Row],[Kpy]]*KTa)</f>
        <v>1.9729123265662338</v>
      </c>
      <c r="N839" s="8">
        <f>-EffortOutcomesAG0[[#This Row],[Xp]]*a+EffortOutcomesAG0[[#This Row],[Yp]]*b+EffortOutcomesAG0[[#This Row],[Zp]]*c_</f>
        <v>-5.4175346867532288E-2</v>
      </c>
      <c r="O839">
        <f>-IF(EffortOutcomesAG0[[#This Row],[Column2]]&gt;0,1,-1)*SQRT(EffortOutcomesAG0[[#This Row],[KPx''i]]^2+EffortOutcomesAG0[[#This Row],[KPx''j]]^2+EffortOutcomesAG0[[#This Row],[KPx''k]]^2)/Ksmag/Scale</f>
        <v>0.19344468112298213</v>
      </c>
      <c r="P839" s="9">
        <f>SQRT(EffortOutcomesAG0[[#This Row],[Kpy''i]]^2+EffortOutcomesAG0[[#This Row],[KPy''j]]^2+EffortOutcomesAG0[[#This Row],[KPy''k]]^2)/KTmag/Scale</f>
        <v>1.3950596848015124</v>
      </c>
      <c r="Q8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39" s="14">
        <v>44927</v>
      </c>
      <c r="U839" s="9" t="s">
        <v>58</v>
      </c>
      <c r="V839" t="s">
        <v>55</v>
      </c>
      <c r="W839" t="s">
        <v>60</v>
      </c>
      <c r="X839">
        <v>2.0625</v>
      </c>
      <c r="Y839">
        <v>2.0625</v>
      </c>
      <c r="Z839">
        <v>2.195238095238095</v>
      </c>
      <c r="AA839">
        <v>1.0643578643578642</v>
      </c>
      <c r="AB839">
        <v>1.5965367965367967</v>
      </c>
      <c r="AC839">
        <v>1</v>
      </c>
      <c r="AD839">
        <v>0.62635574837310193</v>
      </c>
      <c r="AE839">
        <v>0.939533622559653</v>
      </c>
      <c r="AF839">
        <v>0.939533622559653</v>
      </c>
      <c r="AG839">
        <v>1.0643578643578642</v>
      </c>
      <c r="AH839">
        <v>1.5965367965367967</v>
      </c>
      <c r="AI839">
        <v>1</v>
      </c>
      <c r="AJ839">
        <v>838</v>
      </c>
      <c r="AK839">
        <f>SUBTOTAL(9,EffortOutcomesAG0[[#This Row],[Allocation]:[Iin]])</f>
        <v>16.147450410519824</v>
      </c>
      <c r="AL839" t="str">
        <f>EffortOutcomesAG0[[#This Row],[WARDS]]&amp;EffortOutcomesAG0[[#This Row],[Role]]&amp;EffortOutcomesAG0[[#This Row],[Shifts]]</f>
        <v>WARACSENIGHT</v>
      </c>
    </row>
    <row r="840" spans="2:38" x14ac:dyDescent="0.25">
      <c r="B840" s="8">
        <f>IF(EffortOutcomesAG0[[#This Row],[Apn]]=0,10,LOG(EffortOutcomesAG0[[#This Row],[Apn]]))</f>
        <v>10</v>
      </c>
      <c r="C840" s="8">
        <f>IF(EffortOutcomesAG0[[#This Row],[Ein]]=0,10,LOG(EffortOutcomesAG0[[#This Row],[Ein]]))</f>
        <v>10</v>
      </c>
      <c r="D840" s="8">
        <f>IF(EffortOutcomesAG0[[#This Row],[Iin]]=0,10,LOG(EffortOutcomesAG0[[#This Row],[Iin]]))</f>
        <v>10</v>
      </c>
      <c r="E840" s="8">
        <f>Kx-EffortOutcomesAG0[[#This Row],[Xp]]</f>
        <v>-10</v>
      </c>
      <c r="F840" s="8">
        <f>Ky-EffortOutcomesAG0[[#This Row],[Yp]]</f>
        <v>-11</v>
      </c>
      <c r="G840" s="8">
        <f>Kz-EffortOutcomesAG0[[#This Row],[Zp]]</f>
        <v>-9</v>
      </c>
      <c r="H840" s="8">
        <f>EffortOutcomesAG0[[#This Row],[Kpy]]*KSc-EffortOutcomesAG0[[#This Row],[KPz]]*KSb</f>
        <v>20</v>
      </c>
      <c r="I840" s="8">
        <f>-1*(EffortOutcomesAG0[[#This Row],[KPx]]*KSc-EffortOutcomesAG0[[#This Row],[KPz]]*KSa)</f>
        <v>-10</v>
      </c>
      <c r="J840" s="8">
        <f>(EffortOutcomesAG0[[#This Row],[KPx]]*$C$2-EffortOutcomesAG0[[#This Row],[Kpy]]*KSa)</f>
        <v>-100</v>
      </c>
      <c r="K840" s="8">
        <f>EffortOutcomesAG0[[#This Row],[Kpy]]*KTc-EffortOutcomesAG0[[#This Row],[KPz]]*KTb</f>
        <v>2</v>
      </c>
      <c r="L840" s="8">
        <f>-1*(EffortOutcomesAG0[[#This Row],[KPx]]*KTc-EffortOutcomesAG0[[#This Row],[KPz]]*KTa)</f>
        <v>-28</v>
      </c>
      <c r="M840" s="8">
        <f>(EffortOutcomesAG0[[#This Row],[KPx]]*KTb-EffortOutcomesAG0[[#This Row],[Kpy]]*KTa)</f>
        <v>32</v>
      </c>
      <c r="N840" s="8">
        <f>-EffortOutcomesAG0[[#This Row],[Xp]]*a+EffortOutcomesAG0[[#This Row],[Yp]]*b+EffortOutcomesAG0[[#This Row],[Zp]]*c_</f>
        <v>40</v>
      </c>
      <c r="O840">
        <f>-IF(EffortOutcomesAG0[[#This Row],[Column2]]&gt;0,1,-1)*SQRT(EffortOutcomesAG0[[#This Row],[KPx''i]]^2+EffortOutcomesAG0[[#This Row],[KPx''j]]^2+EffortOutcomesAG0[[#This Row],[KPx''k]]^2)/Ksmag/Scale</f>
        <v>-72.456883730947197</v>
      </c>
      <c r="P840" s="9">
        <f>SQRT(EffortOutcomesAG0[[#This Row],[Kpy''i]]^2+EffortOutcomesAG0[[#This Row],[KPy''j]]^2+EffortOutcomesAG0[[#This Row],[KPy''k]]^2)/KTmag/Scale</f>
        <v>17.37814719698277</v>
      </c>
      <c r="Q8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0" s="14">
        <v>44927</v>
      </c>
      <c r="U840" s="9" t="s">
        <v>76</v>
      </c>
      <c r="V840" t="s">
        <v>55</v>
      </c>
      <c r="W840" t="s">
        <v>60</v>
      </c>
      <c r="X840">
        <v>0</v>
      </c>
      <c r="Y840">
        <v>0</v>
      </c>
      <c r="Z840">
        <v>0</v>
      </c>
      <c r="AJ840">
        <v>839</v>
      </c>
      <c r="AK840">
        <f>SUBTOTAL(9,EffortOutcomesAG0[[#This Row],[Allocation]:[Iin]])</f>
        <v>0</v>
      </c>
      <c r="AL840" t="str">
        <f>EffortOutcomesAG0[[#This Row],[WARDS]]&amp;EffortOutcomesAG0[[#This Row],[Role]]&amp;EffortOutcomesAG0[[#This Row],[Shifts]]</f>
        <v>OtherCSENIGHT</v>
      </c>
    </row>
    <row r="841" spans="2:38" x14ac:dyDescent="0.25">
      <c r="B841" s="8">
        <f>IF(EffortOutcomesAG0[[#This Row],[Apn]]=0,10,LOG(EffortOutcomesAG0[[#This Row],[Apn]]))</f>
        <v>-1.0700887455633652E-2</v>
      </c>
      <c r="C841" s="8">
        <f>IF(EffortOutcomesAG0[[#This Row],[Ein]]=0,10,LOG(EffortOutcomesAG0[[#This Row],[Ein]]))</f>
        <v>1.0700887455633702E-2</v>
      </c>
      <c r="D841" s="8">
        <f>IF(EffortOutcomesAG0[[#This Row],[Iin]]=0,10,LOG(EffortOutcomesAG0[[#This Row],[Iin]]))</f>
        <v>0</v>
      </c>
      <c r="E841" s="8">
        <f>Kx-EffortOutcomesAG0[[#This Row],[Xp]]</f>
        <v>1.0700887455633652E-2</v>
      </c>
      <c r="F841" s="8">
        <f>Ky-EffortOutcomesAG0[[#This Row],[Yp]]</f>
        <v>-1.0107008874556338</v>
      </c>
      <c r="G841" s="8">
        <f>Kz-EffortOutcomesAG0[[#This Row],[Zp]]</f>
        <v>1</v>
      </c>
      <c r="H841" s="8">
        <f>EffortOutcomesAG0[[#This Row],[Kpy]]*KSc-EffortOutcomesAG0[[#This Row],[KPz]]*KSb</f>
        <v>1.0700887455633801E-2</v>
      </c>
      <c r="I841" s="8">
        <f>-1*(EffortOutcomesAG0[[#This Row],[KPx]]*KSc-EffortOutcomesAG0[[#This Row],[KPz]]*KSa)</f>
        <v>1.0700887455633652E-2</v>
      </c>
      <c r="J841" s="8">
        <f>(EffortOutcomesAG0[[#This Row],[KPx]]*$C$2-EffortOutcomesAG0[[#This Row],[Kpy]]*KSa)</f>
        <v>0.10700887455633651</v>
      </c>
      <c r="K841" s="8">
        <f>EffortOutcomesAG0[[#This Row],[Kpy]]*KTc-EffortOutcomesAG0[[#This Row],[KPz]]*KTb</f>
        <v>2.0107008874556338</v>
      </c>
      <c r="L841" s="8">
        <f>-1*(EffortOutcomesAG0[[#This Row],[KPx]]*KTc-EffortOutcomesAG0[[#This Row],[KPz]]*KTa)</f>
        <v>2.0107008874556338</v>
      </c>
      <c r="M841" s="8">
        <f>(EffortOutcomesAG0[[#This Row],[KPx]]*KTb-EffortOutcomesAG0[[#This Row],[Kpy]]*KTa)</f>
        <v>2.0107008874556338</v>
      </c>
      <c r="N841" s="8">
        <f>-EffortOutcomesAG0[[#This Row],[Xp]]*a+EffortOutcomesAG0[[#This Row],[Yp]]*b+EffortOutcomesAG0[[#This Row],[Zp]]*c_</f>
        <v>2.1401774911267404E-2</v>
      </c>
      <c r="O841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841" s="9">
        <f>SQRT(EffortOutcomesAG0[[#This Row],[Kpy''i]]^2+EffortOutcomesAG0[[#This Row],[KPy''j]]^2+EffortOutcomesAG0[[#This Row],[KPy''k]]^2)/KTmag/Scale</f>
        <v>1.421780232457688</v>
      </c>
      <c r="Q8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8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841" s="14">
        <v>44927</v>
      </c>
      <c r="U841" s="9" t="s">
        <v>54</v>
      </c>
      <c r="V841" t="s">
        <v>55</v>
      </c>
      <c r="W841" t="s">
        <v>60</v>
      </c>
      <c r="X841">
        <v>1.125</v>
      </c>
      <c r="Y841">
        <v>1.125</v>
      </c>
      <c r="Z841">
        <v>1.0976190476190475</v>
      </c>
      <c r="AA841">
        <v>0.97566137566137556</v>
      </c>
      <c r="AB841">
        <v>1.4634920634920636</v>
      </c>
      <c r="AC841">
        <v>1</v>
      </c>
      <c r="AD841">
        <v>0.68329718004338391</v>
      </c>
      <c r="AE841">
        <v>1.0249457700650761</v>
      </c>
      <c r="AF841">
        <v>1.0249457700650761</v>
      </c>
      <c r="AG841">
        <v>0.97566137566137556</v>
      </c>
      <c r="AH841">
        <v>1.4634920634920636</v>
      </c>
      <c r="AI841">
        <v>1</v>
      </c>
      <c r="AJ841">
        <v>840</v>
      </c>
      <c r="AK841">
        <f>SUBTOTAL(9,EffortOutcomesAG0[[#This Row],[Allocation]:[Iin]])</f>
        <v>12.959114646099462</v>
      </c>
      <c r="AL841" t="str">
        <f>EffortOutcomesAG0[[#This Row],[WARDS]]&amp;EffortOutcomesAG0[[#This Row],[Role]]&amp;EffortOutcomesAG0[[#This Row],[Shifts]]</f>
        <v>BANKCSENIGHT</v>
      </c>
    </row>
    <row r="842" spans="2:38" x14ac:dyDescent="0.25">
      <c r="B842" s="8">
        <f>IF(EffortOutcomesAG0[[#This Row],[Apn]]=0,10,LOG(EffortOutcomesAG0[[#This Row],[Apn]]))</f>
        <v>10</v>
      </c>
      <c r="C842" s="8">
        <f>IF(EffortOutcomesAG0[[#This Row],[Ein]]=0,10,LOG(EffortOutcomesAG0[[#This Row],[Ein]]))</f>
        <v>10</v>
      </c>
      <c r="D842" s="8">
        <f>IF(EffortOutcomesAG0[[#This Row],[Iin]]=0,10,LOG(EffortOutcomesAG0[[#This Row],[Iin]]))</f>
        <v>10</v>
      </c>
      <c r="E842" s="8">
        <f>Kx-EffortOutcomesAG0[[#This Row],[Xp]]</f>
        <v>-10</v>
      </c>
      <c r="F842" s="8">
        <f>Ky-EffortOutcomesAG0[[#This Row],[Yp]]</f>
        <v>-11</v>
      </c>
      <c r="G842" s="8">
        <f>Kz-EffortOutcomesAG0[[#This Row],[Zp]]</f>
        <v>-9</v>
      </c>
      <c r="H842" s="8">
        <f>EffortOutcomesAG0[[#This Row],[Kpy]]*KSc-EffortOutcomesAG0[[#This Row],[KPz]]*KSb</f>
        <v>20</v>
      </c>
      <c r="I842" s="8">
        <f>-1*(EffortOutcomesAG0[[#This Row],[KPx]]*KSc-EffortOutcomesAG0[[#This Row],[KPz]]*KSa)</f>
        <v>-10</v>
      </c>
      <c r="J842" s="8">
        <f>(EffortOutcomesAG0[[#This Row],[KPx]]*$C$2-EffortOutcomesAG0[[#This Row],[Kpy]]*KSa)</f>
        <v>-100</v>
      </c>
      <c r="K842" s="8">
        <f>EffortOutcomesAG0[[#This Row],[Kpy]]*KTc-EffortOutcomesAG0[[#This Row],[KPz]]*KTb</f>
        <v>2</v>
      </c>
      <c r="L842" s="8">
        <f>-1*(EffortOutcomesAG0[[#This Row],[KPx]]*KTc-EffortOutcomesAG0[[#This Row],[KPz]]*KTa)</f>
        <v>-28</v>
      </c>
      <c r="M842" s="8">
        <f>(EffortOutcomesAG0[[#This Row],[KPx]]*KTb-EffortOutcomesAG0[[#This Row],[Kpy]]*KTa)</f>
        <v>32</v>
      </c>
      <c r="N842" s="8">
        <f>-EffortOutcomesAG0[[#This Row],[Xp]]*a+EffortOutcomesAG0[[#This Row],[Yp]]*b+EffortOutcomesAG0[[#This Row],[Zp]]*c_</f>
        <v>40</v>
      </c>
      <c r="O842">
        <f>-IF(EffortOutcomesAG0[[#This Row],[Column2]]&gt;0,1,-1)*SQRT(EffortOutcomesAG0[[#This Row],[KPx''i]]^2+EffortOutcomesAG0[[#This Row],[KPx''j]]^2+EffortOutcomesAG0[[#This Row],[KPx''k]]^2)/Ksmag/Scale</f>
        <v>-72.456883730947197</v>
      </c>
      <c r="P842" s="9">
        <f>SQRT(EffortOutcomesAG0[[#This Row],[Kpy''i]]^2+EffortOutcomesAG0[[#This Row],[KPy''j]]^2+EffortOutcomesAG0[[#This Row],[KPy''k]]^2)/KTmag/Scale</f>
        <v>17.37814719698277</v>
      </c>
      <c r="Q8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2" s="14">
        <v>44872</v>
      </c>
      <c r="U842" s="9" t="s">
        <v>76</v>
      </c>
      <c r="V842" t="s">
        <v>61</v>
      </c>
      <c r="W842" t="s">
        <v>60</v>
      </c>
      <c r="X842">
        <v>0</v>
      </c>
      <c r="Y842">
        <v>0</v>
      </c>
      <c r="Z842">
        <v>0</v>
      </c>
      <c r="AJ842">
        <v>841</v>
      </c>
      <c r="AK842">
        <f>SUBTOTAL(9,EffortOutcomesAG0[[#This Row],[Allocation]:[Iin]])</f>
        <v>0</v>
      </c>
      <c r="AL842" t="str">
        <f>EffortOutcomesAG0[[#This Row],[WARDS]]&amp;EffortOutcomesAG0[[#This Row],[Role]]&amp;EffortOutcomesAG0[[#This Row],[Shifts]]</f>
        <v>OtherRNNIGHT</v>
      </c>
    </row>
    <row r="843" spans="2:38" x14ac:dyDescent="0.25">
      <c r="B843" s="8">
        <f>IF(EffortOutcomesAG0[[#This Row],[Apn]]=0,10,LOG(EffortOutcomesAG0[[#This Row],[Apn]]))</f>
        <v>-0.62329272201770802</v>
      </c>
      <c r="C843" s="8">
        <f>IF(EffortOutcomesAG0[[#This Row],[Ein]]=0,10,LOG(EffortOutcomesAG0[[#This Row],[Ein]]))</f>
        <v>10</v>
      </c>
      <c r="D843" s="8">
        <f>IF(EffortOutcomesAG0[[#This Row],[Iin]]=0,10,LOG(EffortOutcomesAG0[[#This Row],[Iin]]))</f>
        <v>10</v>
      </c>
      <c r="E843" s="8">
        <f>Kx-EffortOutcomesAG0[[#This Row],[Xp]]</f>
        <v>0.62329272201770802</v>
      </c>
      <c r="F843" s="8">
        <f>Ky-EffortOutcomesAG0[[#This Row],[Yp]]</f>
        <v>-11</v>
      </c>
      <c r="G843" s="8">
        <f>Kz-EffortOutcomesAG0[[#This Row],[Zp]]</f>
        <v>-9</v>
      </c>
      <c r="H843" s="8">
        <f>EffortOutcomesAG0[[#This Row],[Kpy]]*KSc-EffortOutcomesAG0[[#This Row],[KPz]]*KSb</f>
        <v>20</v>
      </c>
      <c r="I843" s="8">
        <f>-1*(EffortOutcomesAG0[[#This Row],[KPx]]*KSc-EffortOutcomesAG0[[#This Row],[KPz]]*KSa)</f>
        <v>0.62329272201770802</v>
      </c>
      <c r="J843" s="8">
        <f>(EffortOutcomesAG0[[#This Row],[KPx]]*$C$2-EffortOutcomesAG0[[#This Row],[Kpy]]*KSa)</f>
        <v>6.2329272201770802</v>
      </c>
      <c r="K843" s="8">
        <f>EffortOutcomesAG0[[#This Row],[Kpy]]*KTc-EffortOutcomesAG0[[#This Row],[KPz]]*KTb</f>
        <v>2</v>
      </c>
      <c r="L843" s="8">
        <f>-1*(EffortOutcomesAG0[[#This Row],[KPx]]*KTc-EffortOutcomesAG0[[#This Row],[KPz]]*KTa)</f>
        <v>-17.376707277982291</v>
      </c>
      <c r="M843" s="8">
        <f>(EffortOutcomesAG0[[#This Row],[KPx]]*KTb-EffortOutcomesAG0[[#This Row],[Kpy]]*KTa)</f>
        <v>21.376707277982291</v>
      </c>
      <c r="N843" s="8">
        <f>-EffortOutcomesAG0[[#This Row],[Xp]]*a+EffortOutcomesAG0[[#This Row],[Yp]]*b+EffortOutcomesAG0[[#This Row],[Zp]]*c_</f>
        <v>40</v>
      </c>
      <c r="O843">
        <f>-IF(EffortOutcomesAG0[[#This Row],[Column2]]&gt;0,1,-1)*SQRT(EffortOutcomesAG0[[#This Row],[KPx''i]]^2+EffortOutcomesAG0[[#This Row],[KPx''j]]^2+EffortOutcomesAG0[[#This Row],[KPx''k]]^2)/Ksmag/Scale</f>
        <v>-14.819545801902036</v>
      </c>
      <c r="P843" s="9">
        <f>SQRT(EffortOutcomesAG0[[#This Row],[Kpy''i]]^2+EffortOutcomesAG0[[#This Row],[KPy''j]]^2+EffortOutcomesAG0[[#This Row],[KPy''k]]^2)/KTmag/Scale</f>
        <v>11.276181164097059</v>
      </c>
      <c r="Q8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3" s="14">
        <v>44872</v>
      </c>
      <c r="U843" s="9" t="s">
        <v>57</v>
      </c>
      <c r="V843" t="s">
        <v>61</v>
      </c>
      <c r="W843" t="s">
        <v>60</v>
      </c>
      <c r="X843">
        <v>0</v>
      </c>
      <c r="Y843">
        <v>0.33333333333333331</v>
      </c>
      <c r="Z843">
        <v>7.9357142857142848E-2</v>
      </c>
      <c r="AA843">
        <v>0.23807142857142854</v>
      </c>
      <c r="AB843">
        <v>0.35710714285714285</v>
      </c>
      <c r="AC843">
        <v>0</v>
      </c>
      <c r="AD843">
        <v>2.8002800280028004</v>
      </c>
      <c r="AE843">
        <v>4.2004200420042004</v>
      </c>
      <c r="AF843">
        <v>0</v>
      </c>
      <c r="AJ843">
        <v>842</v>
      </c>
      <c r="AK843">
        <f>SUBTOTAL(9,EffortOutcomesAG0[[#This Row],[Allocation]:[Iin]])</f>
        <v>8.0085691176260489</v>
      </c>
      <c r="AL843" t="str">
        <f>EffortOutcomesAG0[[#This Row],[WARDS]]&amp;EffortOutcomesAG0[[#This Row],[Role]]&amp;EffortOutcomesAG0[[#This Row],[Shifts]]</f>
        <v>WATTRNNIGHT</v>
      </c>
    </row>
    <row r="844" spans="2:38" x14ac:dyDescent="0.25">
      <c r="B844" s="8">
        <f>IF(EffortOutcomesAG0[[#This Row],[Apn]]=0,10,LOG(EffortOutcomesAG0[[#This Row],[Apn]]))</f>
        <v>-0.62329272201770802</v>
      </c>
      <c r="C844" s="8">
        <f>IF(EffortOutcomesAG0[[#This Row],[Ein]]=0,10,LOG(EffortOutcomesAG0[[#This Row],[Ein]]))</f>
        <v>10</v>
      </c>
      <c r="D844" s="8">
        <f>IF(EffortOutcomesAG0[[#This Row],[Iin]]=0,10,LOG(EffortOutcomesAG0[[#This Row],[Iin]]))</f>
        <v>10</v>
      </c>
      <c r="E844" s="8">
        <f>Kx-EffortOutcomesAG0[[#This Row],[Xp]]</f>
        <v>0.62329272201770802</v>
      </c>
      <c r="F844" s="8">
        <f>Ky-EffortOutcomesAG0[[#This Row],[Yp]]</f>
        <v>-11</v>
      </c>
      <c r="G844" s="8">
        <f>Kz-EffortOutcomesAG0[[#This Row],[Zp]]</f>
        <v>-9</v>
      </c>
      <c r="H844" s="8">
        <f>EffortOutcomesAG0[[#This Row],[Kpy]]*KSc-EffortOutcomesAG0[[#This Row],[KPz]]*KSb</f>
        <v>20</v>
      </c>
      <c r="I844" s="8">
        <f>-1*(EffortOutcomesAG0[[#This Row],[KPx]]*KSc-EffortOutcomesAG0[[#This Row],[KPz]]*KSa)</f>
        <v>0.62329272201770802</v>
      </c>
      <c r="J844" s="8">
        <f>(EffortOutcomesAG0[[#This Row],[KPx]]*$C$2-EffortOutcomesAG0[[#This Row],[Kpy]]*KSa)</f>
        <v>6.2329272201770802</v>
      </c>
      <c r="K844" s="8">
        <f>EffortOutcomesAG0[[#This Row],[Kpy]]*KTc-EffortOutcomesAG0[[#This Row],[KPz]]*KTb</f>
        <v>2</v>
      </c>
      <c r="L844" s="8">
        <f>-1*(EffortOutcomesAG0[[#This Row],[KPx]]*KTc-EffortOutcomesAG0[[#This Row],[KPz]]*KTa)</f>
        <v>-17.376707277982291</v>
      </c>
      <c r="M844" s="8">
        <f>(EffortOutcomesAG0[[#This Row],[KPx]]*KTb-EffortOutcomesAG0[[#This Row],[Kpy]]*KTa)</f>
        <v>21.376707277982291</v>
      </c>
      <c r="N844" s="8">
        <f>-EffortOutcomesAG0[[#This Row],[Xp]]*a+EffortOutcomesAG0[[#This Row],[Yp]]*b+EffortOutcomesAG0[[#This Row],[Zp]]*c_</f>
        <v>40</v>
      </c>
      <c r="O844">
        <f>-IF(EffortOutcomesAG0[[#This Row],[Column2]]&gt;0,1,-1)*SQRT(EffortOutcomesAG0[[#This Row],[KPx''i]]^2+EffortOutcomesAG0[[#This Row],[KPx''j]]^2+EffortOutcomesAG0[[#This Row],[KPx''k]]^2)/Ksmag/Scale</f>
        <v>-14.819545801902036</v>
      </c>
      <c r="P844" s="9">
        <f>SQRT(EffortOutcomesAG0[[#This Row],[Kpy''i]]^2+EffortOutcomesAG0[[#This Row],[KPy''j]]^2+EffortOutcomesAG0[[#This Row],[KPy''k]]^2)/KTmag/Scale</f>
        <v>11.276181164097059</v>
      </c>
      <c r="Q8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4" s="14">
        <v>44872</v>
      </c>
      <c r="U844" s="9" t="s">
        <v>58</v>
      </c>
      <c r="V844" t="s">
        <v>61</v>
      </c>
      <c r="W844" t="s">
        <v>60</v>
      </c>
      <c r="X844">
        <v>0</v>
      </c>
      <c r="Y844">
        <v>0.33333333333333331</v>
      </c>
      <c r="Z844">
        <v>7.9357142857142848E-2</v>
      </c>
      <c r="AA844">
        <v>0.23807142857142854</v>
      </c>
      <c r="AB844">
        <v>0.35710714285714285</v>
      </c>
      <c r="AC844">
        <v>0</v>
      </c>
      <c r="AD844">
        <v>2.8002800280028004</v>
      </c>
      <c r="AE844">
        <v>4.2004200420042004</v>
      </c>
      <c r="AF844">
        <v>0</v>
      </c>
      <c r="AJ844">
        <v>843</v>
      </c>
      <c r="AK844">
        <f>SUBTOTAL(9,EffortOutcomesAG0[[#This Row],[Allocation]:[Iin]])</f>
        <v>8.0085691176260489</v>
      </c>
      <c r="AL844" t="str">
        <f>EffortOutcomesAG0[[#This Row],[WARDS]]&amp;EffortOutcomesAG0[[#This Row],[Role]]&amp;EffortOutcomesAG0[[#This Row],[Shifts]]</f>
        <v>WARARNNIGHT</v>
      </c>
    </row>
    <row r="845" spans="2:38" x14ac:dyDescent="0.25">
      <c r="B845" s="8">
        <f>IF(EffortOutcomesAG0[[#This Row],[Apn]]=0,10,LOG(EffortOutcomesAG0[[#This Row],[Apn]]))</f>
        <v>-0.62329272201770802</v>
      </c>
      <c r="C845" s="8">
        <f>IF(EffortOutcomesAG0[[#This Row],[Ein]]=0,10,LOG(EffortOutcomesAG0[[#This Row],[Ein]]))</f>
        <v>10</v>
      </c>
      <c r="D845" s="8">
        <f>IF(EffortOutcomesAG0[[#This Row],[Iin]]=0,10,LOG(EffortOutcomesAG0[[#This Row],[Iin]]))</f>
        <v>10</v>
      </c>
      <c r="E845" s="8">
        <f>Kx-EffortOutcomesAG0[[#This Row],[Xp]]</f>
        <v>0.62329272201770802</v>
      </c>
      <c r="F845" s="8">
        <f>Ky-EffortOutcomesAG0[[#This Row],[Yp]]</f>
        <v>-11</v>
      </c>
      <c r="G845" s="8">
        <f>Kz-EffortOutcomesAG0[[#This Row],[Zp]]</f>
        <v>-9</v>
      </c>
      <c r="H845" s="8">
        <f>EffortOutcomesAG0[[#This Row],[Kpy]]*KSc-EffortOutcomesAG0[[#This Row],[KPz]]*KSb</f>
        <v>20</v>
      </c>
      <c r="I845" s="8">
        <f>-1*(EffortOutcomesAG0[[#This Row],[KPx]]*KSc-EffortOutcomesAG0[[#This Row],[KPz]]*KSa)</f>
        <v>0.62329272201770802</v>
      </c>
      <c r="J845" s="8">
        <f>(EffortOutcomesAG0[[#This Row],[KPx]]*$C$2-EffortOutcomesAG0[[#This Row],[Kpy]]*KSa)</f>
        <v>6.2329272201770802</v>
      </c>
      <c r="K845" s="8">
        <f>EffortOutcomesAG0[[#This Row],[Kpy]]*KTc-EffortOutcomesAG0[[#This Row],[KPz]]*KTb</f>
        <v>2</v>
      </c>
      <c r="L845" s="8">
        <f>-1*(EffortOutcomesAG0[[#This Row],[KPx]]*KTc-EffortOutcomesAG0[[#This Row],[KPz]]*KTa)</f>
        <v>-17.376707277982291</v>
      </c>
      <c r="M845" s="8">
        <f>(EffortOutcomesAG0[[#This Row],[KPx]]*KTb-EffortOutcomesAG0[[#This Row],[Kpy]]*KTa)</f>
        <v>21.376707277982291</v>
      </c>
      <c r="N845" s="8">
        <f>-EffortOutcomesAG0[[#This Row],[Xp]]*a+EffortOutcomesAG0[[#This Row],[Yp]]*b+EffortOutcomesAG0[[#This Row],[Zp]]*c_</f>
        <v>40</v>
      </c>
      <c r="O845">
        <f>-IF(EffortOutcomesAG0[[#This Row],[Column2]]&gt;0,1,-1)*SQRT(EffortOutcomesAG0[[#This Row],[KPx''i]]^2+EffortOutcomesAG0[[#This Row],[KPx''j]]^2+EffortOutcomesAG0[[#This Row],[KPx''k]]^2)/Ksmag/Scale</f>
        <v>-14.819545801902036</v>
      </c>
      <c r="P845" s="9">
        <f>SQRT(EffortOutcomesAG0[[#This Row],[Kpy''i]]^2+EffortOutcomesAG0[[#This Row],[KPy''j]]^2+EffortOutcomesAG0[[#This Row],[KPy''k]]^2)/KTmag/Scale</f>
        <v>11.276181164097059</v>
      </c>
      <c r="Q8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5" s="14">
        <v>44872</v>
      </c>
      <c r="U845" s="9" t="s">
        <v>54</v>
      </c>
      <c r="V845" t="s">
        <v>61</v>
      </c>
      <c r="W845" t="s">
        <v>60</v>
      </c>
      <c r="X845">
        <v>0</v>
      </c>
      <c r="Y845">
        <v>0.33333333333333331</v>
      </c>
      <c r="Z845">
        <v>7.9357142857142848E-2</v>
      </c>
      <c r="AA845">
        <v>0.23807142857142854</v>
      </c>
      <c r="AB845">
        <v>0.35710714285714285</v>
      </c>
      <c r="AC845">
        <v>0</v>
      </c>
      <c r="AD845">
        <v>2.8002800280028004</v>
      </c>
      <c r="AE845">
        <v>4.2004200420042004</v>
      </c>
      <c r="AF845">
        <v>0</v>
      </c>
      <c r="AJ845">
        <v>844</v>
      </c>
      <c r="AK845">
        <f>SUBTOTAL(9,EffortOutcomesAG0[[#This Row],[Allocation]:[Iin]])</f>
        <v>8.0085691176260489</v>
      </c>
      <c r="AL845" t="str">
        <f>EffortOutcomesAG0[[#This Row],[WARDS]]&amp;EffortOutcomesAG0[[#This Row],[Role]]&amp;EffortOutcomesAG0[[#This Row],[Shifts]]</f>
        <v>BANKRNNIGHT</v>
      </c>
    </row>
    <row r="846" spans="2:38" x14ac:dyDescent="0.25">
      <c r="B846" s="8">
        <f>IF(EffortOutcomesAG0[[#This Row],[Apn]]=0,10,LOG(EffortOutcomesAG0[[#This Row],[Apn]]))</f>
        <v>-0.62329272201770802</v>
      </c>
      <c r="C846" s="8">
        <f>IF(EffortOutcomesAG0[[#This Row],[Ein]]=0,10,LOG(EffortOutcomesAG0[[#This Row],[Ein]]))</f>
        <v>10</v>
      </c>
      <c r="D846" s="8">
        <f>IF(EffortOutcomesAG0[[#This Row],[Iin]]=0,10,LOG(EffortOutcomesAG0[[#This Row],[Iin]]))</f>
        <v>10</v>
      </c>
      <c r="E846" s="8">
        <f>Kx-EffortOutcomesAG0[[#This Row],[Xp]]</f>
        <v>0.62329272201770802</v>
      </c>
      <c r="F846" s="8">
        <f>Ky-EffortOutcomesAG0[[#This Row],[Yp]]</f>
        <v>-11</v>
      </c>
      <c r="G846" s="8">
        <f>Kz-EffortOutcomesAG0[[#This Row],[Zp]]</f>
        <v>-9</v>
      </c>
      <c r="H846" s="8">
        <f>EffortOutcomesAG0[[#This Row],[Kpy]]*KSc-EffortOutcomesAG0[[#This Row],[KPz]]*KSb</f>
        <v>20</v>
      </c>
      <c r="I846" s="8">
        <f>-1*(EffortOutcomesAG0[[#This Row],[KPx]]*KSc-EffortOutcomesAG0[[#This Row],[KPz]]*KSa)</f>
        <v>0.62329272201770802</v>
      </c>
      <c r="J846" s="8">
        <f>(EffortOutcomesAG0[[#This Row],[KPx]]*$C$2-EffortOutcomesAG0[[#This Row],[Kpy]]*KSa)</f>
        <v>6.2329272201770802</v>
      </c>
      <c r="K846" s="8">
        <f>EffortOutcomesAG0[[#This Row],[Kpy]]*KTc-EffortOutcomesAG0[[#This Row],[KPz]]*KTb</f>
        <v>2</v>
      </c>
      <c r="L846" s="8">
        <f>-1*(EffortOutcomesAG0[[#This Row],[KPx]]*KTc-EffortOutcomesAG0[[#This Row],[KPz]]*KTa)</f>
        <v>-17.376707277982291</v>
      </c>
      <c r="M846" s="8">
        <f>(EffortOutcomesAG0[[#This Row],[KPx]]*KTb-EffortOutcomesAG0[[#This Row],[Kpy]]*KTa)</f>
        <v>21.376707277982291</v>
      </c>
      <c r="N846" s="8">
        <f>-EffortOutcomesAG0[[#This Row],[Xp]]*a+EffortOutcomesAG0[[#This Row],[Yp]]*b+EffortOutcomesAG0[[#This Row],[Zp]]*c_</f>
        <v>40</v>
      </c>
      <c r="O846">
        <f>-IF(EffortOutcomesAG0[[#This Row],[Column2]]&gt;0,1,-1)*SQRT(EffortOutcomesAG0[[#This Row],[KPx''i]]^2+EffortOutcomesAG0[[#This Row],[KPx''j]]^2+EffortOutcomesAG0[[#This Row],[KPx''k]]^2)/Ksmag/Scale</f>
        <v>-14.819545801902036</v>
      </c>
      <c r="P846" s="9">
        <f>SQRT(EffortOutcomesAG0[[#This Row],[Kpy''i]]^2+EffortOutcomesAG0[[#This Row],[KPy''j]]^2+EffortOutcomesAG0[[#This Row],[KPy''k]]^2)/KTmag/Scale</f>
        <v>11.276181164097059</v>
      </c>
      <c r="Q8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6" s="14">
        <v>44873</v>
      </c>
      <c r="U846" s="9" t="s">
        <v>54</v>
      </c>
      <c r="V846" t="s">
        <v>61</v>
      </c>
      <c r="W846" t="s">
        <v>60</v>
      </c>
      <c r="X846">
        <v>0</v>
      </c>
      <c r="Y846">
        <v>0.33333333333333331</v>
      </c>
      <c r="Z846">
        <v>7.9357142857142848E-2</v>
      </c>
      <c r="AA846">
        <v>0.23807142857142854</v>
      </c>
      <c r="AB846">
        <v>0.35710714285714285</v>
      </c>
      <c r="AC846">
        <v>0</v>
      </c>
      <c r="AD846">
        <v>2.8002800280028004</v>
      </c>
      <c r="AE846">
        <v>4.2004200420042004</v>
      </c>
      <c r="AF846">
        <v>0</v>
      </c>
      <c r="AJ846">
        <v>845</v>
      </c>
      <c r="AK846">
        <f>SUBTOTAL(9,EffortOutcomesAG0[[#This Row],[Allocation]:[Iin]])</f>
        <v>8.0085691176260489</v>
      </c>
      <c r="AL846" t="str">
        <f>EffortOutcomesAG0[[#This Row],[WARDS]]&amp;EffortOutcomesAG0[[#This Row],[Role]]&amp;EffortOutcomesAG0[[#This Row],[Shifts]]</f>
        <v>BANKRNNIGHT</v>
      </c>
    </row>
    <row r="847" spans="2:38" x14ac:dyDescent="0.25">
      <c r="B847" s="8">
        <f>IF(EffortOutcomesAG0[[#This Row],[Apn]]=0,10,LOG(EffortOutcomesAG0[[#This Row],[Apn]]))</f>
        <v>-0.62329272201770802</v>
      </c>
      <c r="C847" s="8">
        <f>IF(EffortOutcomesAG0[[#This Row],[Ein]]=0,10,LOG(EffortOutcomesAG0[[#This Row],[Ein]]))</f>
        <v>10</v>
      </c>
      <c r="D847" s="8">
        <f>IF(EffortOutcomesAG0[[#This Row],[Iin]]=0,10,LOG(EffortOutcomesAG0[[#This Row],[Iin]]))</f>
        <v>10</v>
      </c>
      <c r="E847" s="8">
        <f>Kx-EffortOutcomesAG0[[#This Row],[Xp]]</f>
        <v>0.62329272201770802</v>
      </c>
      <c r="F847" s="8">
        <f>Ky-EffortOutcomesAG0[[#This Row],[Yp]]</f>
        <v>-11</v>
      </c>
      <c r="G847" s="8">
        <f>Kz-EffortOutcomesAG0[[#This Row],[Zp]]</f>
        <v>-9</v>
      </c>
      <c r="H847" s="8">
        <f>EffortOutcomesAG0[[#This Row],[Kpy]]*KSc-EffortOutcomesAG0[[#This Row],[KPz]]*KSb</f>
        <v>20</v>
      </c>
      <c r="I847" s="8">
        <f>-1*(EffortOutcomesAG0[[#This Row],[KPx]]*KSc-EffortOutcomesAG0[[#This Row],[KPz]]*KSa)</f>
        <v>0.62329272201770802</v>
      </c>
      <c r="J847" s="8">
        <f>(EffortOutcomesAG0[[#This Row],[KPx]]*$C$2-EffortOutcomesAG0[[#This Row],[Kpy]]*KSa)</f>
        <v>6.2329272201770802</v>
      </c>
      <c r="K847" s="8">
        <f>EffortOutcomesAG0[[#This Row],[Kpy]]*KTc-EffortOutcomesAG0[[#This Row],[KPz]]*KTb</f>
        <v>2</v>
      </c>
      <c r="L847" s="8">
        <f>-1*(EffortOutcomesAG0[[#This Row],[KPx]]*KTc-EffortOutcomesAG0[[#This Row],[KPz]]*KTa)</f>
        <v>-17.376707277982291</v>
      </c>
      <c r="M847" s="8">
        <f>(EffortOutcomesAG0[[#This Row],[KPx]]*KTb-EffortOutcomesAG0[[#This Row],[Kpy]]*KTa)</f>
        <v>21.376707277982291</v>
      </c>
      <c r="N847" s="8">
        <f>-EffortOutcomesAG0[[#This Row],[Xp]]*a+EffortOutcomesAG0[[#This Row],[Yp]]*b+EffortOutcomesAG0[[#This Row],[Zp]]*c_</f>
        <v>40</v>
      </c>
      <c r="O847">
        <f>-IF(EffortOutcomesAG0[[#This Row],[Column2]]&gt;0,1,-1)*SQRT(EffortOutcomesAG0[[#This Row],[KPx''i]]^2+EffortOutcomesAG0[[#This Row],[KPx''j]]^2+EffortOutcomesAG0[[#This Row],[KPx''k]]^2)/Ksmag/Scale</f>
        <v>-14.819545801902036</v>
      </c>
      <c r="P847" s="9">
        <f>SQRT(EffortOutcomesAG0[[#This Row],[Kpy''i]]^2+EffortOutcomesAG0[[#This Row],[KPy''j]]^2+EffortOutcomesAG0[[#This Row],[KPy''k]]^2)/KTmag/Scale</f>
        <v>11.276181164097059</v>
      </c>
      <c r="Q8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7" s="14">
        <v>44873</v>
      </c>
      <c r="U847" s="9" t="s">
        <v>58</v>
      </c>
      <c r="V847" t="s">
        <v>61</v>
      </c>
      <c r="W847" t="s">
        <v>60</v>
      </c>
      <c r="X847">
        <v>0</v>
      </c>
      <c r="Y847">
        <v>0.33333333333333331</v>
      </c>
      <c r="Z847">
        <v>7.9357142857142848E-2</v>
      </c>
      <c r="AA847">
        <v>0.23807142857142854</v>
      </c>
      <c r="AB847">
        <v>0.35710714285714285</v>
      </c>
      <c r="AC847">
        <v>0</v>
      </c>
      <c r="AD847">
        <v>2.8002800280028004</v>
      </c>
      <c r="AE847">
        <v>4.2004200420042004</v>
      </c>
      <c r="AF847">
        <v>0</v>
      </c>
      <c r="AJ847">
        <v>846</v>
      </c>
      <c r="AK847">
        <f>SUBTOTAL(9,EffortOutcomesAG0[[#This Row],[Allocation]:[Iin]])</f>
        <v>8.0085691176260489</v>
      </c>
      <c r="AL847" t="str">
        <f>EffortOutcomesAG0[[#This Row],[WARDS]]&amp;EffortOutcomesAG0[[#This Row],[Role]]&amp;EffortOutcomesAG0[[#This Row],[Shifts]]</f>
        <v>WARARNNIGHT</v>
      </c>
    </row>
    <row r="848" spans="2:38" x14ac:dyDescent="0.25">
      <c r="B848" s="8">
        <f>IF(EffortOutcomesAG0[[#This Row],[Apn]]=0,10,LOG(EffortOutcomesAG0[[#This Row],[Apn]]))</f>
        <v>-0.62329272201770802</v>
      </c>
      <c r="C848" s="8">
        <f>IF(EffortOutcomesAG0[[#This Row],[Ein]]=0,10,LOG(EffortOutcomesAG0[[#This Row],[Ein]]))</f>
        <v>10</v>
      </c>
      <c r="D848" s="8">
        <f>IF(EffortOutcomesAG0[[#This Row],[Iin]]=0,10,LOG(EffortOutcomesAG0[[#This Row],[Iin]]))</f>
        <v>10</v>
      </c>
      <c r="E848" s="8">
        <f>Kx-EffortOutcomesAG0[[#This Row],[Xp]]</f>
        <v>0.62329272201770802</v>
      </c>
      <c r="F848" s="8">
        <f>Ky-EffortOutcomesAG0[[#This Row],[Yp]]</f>
        <v>-11</v>
      </c>
      <c r="G848" s="8">
        <f>Kz-EffortOutcomesAG0[[#This Row],[Zp]]</f>
        <v>-9</v>
      </c>
      <c r="H848" s="8">
        <f>EffortOutcomesAG0[[#This Row],[Kpy]]*KSc-EffortOutcomesAG0[[#This Row],[KPz]]*KSb</f>
        <v>20</v>
      </c>
      <c r="I848" s="8">
        <f>-1*(EffortOutcomesAG0[[#This Row],[KPx]]*KSc-EffortOutcomesAG0[[#This Row],[KPz]]*KSa)</f>
        <v>0.62329272201770802</v>
      </c>
      <c r="J848" s="8">
        <f>(EffortOutcomesAG0[[#This Row],[KPx]]*$C$2-EffortOutcomesAG0[[#This Row],[Kpy]]*KSa)</f>
        <v>6.2329272201770802</v>
      </c>
      <c r="K848" s="8">
        <f>EffortOutcomesAG0[[#This Row],[Kpy]]*KTc-EffortOutcomesAG0[[#This Row],[KPz]]*KTb</f>
        <v>2</v>
      </c>
      <c r="L848" s="8">
        <f>-1*(EffortOutcomesAG0[[#This Row],[KPx]]*KTc-EffortOutcomesAG0[[#This Row],[KPz]]*KTa)</f>
        <v>-17.376707277982291</v>
      </c>
      <c r="M848" s="8">
        <f>(EffortOutcomesAG0[[#This Row],[KPx]]*KTb-EffortOutcomesAG0[[#This Row],[Kpy]]*KTa)</f>
        <v>21.376707277982291</v>
      </c>
      <c r="N848" s="8">
        <f>-EffortOutcomesAG0[[#This Row],[Xp]]*a+EffortOutcomesAG0[[#This Row],[Yp]]*b+EffortOutcomesAG0[[#This Row],[Zp]]*c_</f>
        <v>40</v>
      </c>
      <c r="O848">
        <f>-IF(EffortOutcomesAG0[[#This Row],[Column2]]&gt;0,1,-1)*SQRT(EffortOutcomesAG0[[#This Row],[KPx''i]]^2+EffortOutcomesAG0[[#This Row],[KPx''j]]^2+EffortOutcomesAG0[[#This Row],[KPx''k]]^2)/Ksmag/Scale</f>
        <v>-14.819545801902036</v>
      </c>
      <c r="P848" s="9">
        <f>SQRT(EffortOutcomesAG0[[#This Row],[Kpy''i]]^2+EffortOutcomesAG0[[#This Row],[KPy''j]]^2+EffortOutcomesAG0[[#This Row],[KPy''k]]^2)/KTmag/Scale</f>
        <v>11.276181164097059</v>
      </c>
      <c r="Q8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8" s="14">
        <v>44873</v>
      </c>
      <c r="U848" s="9" t="s">
        <v>57</v>
      </c>
      <c r="V848" t="s">
        <v>61</v>
      </c>
      <c r="W848" t="s">
        <v>60</v>
      </c>
      <c r="X848">
        <v>0</v>
      </c>
      <c r="Y848">
        <v>0.33333333333333331</v>
      </c>
      <c r="Z848">
        <v>7.9357142857142848E-2</v>
      </c>
      <c r="AA848">
        <v>0.23807142857142854</v>
      </c>
      <c r="AB848">
        <v>0.35710714285714285</v>
      </c>
      <c r="AC848">
        <v>0</v>
      </c>
      <c r="AD848">
        <v>2.8002800280028004</v>
      </c>
      <c r="AE848">
        <v>4.2004200420042004</v>
      </c>
      <c r="AF848">
        <v>0</v>
      </c>
      <c r="AJ848">
        <v>847</v>
      </c>
      <c r="AK848">
        <f>SUBTOTAL(9,EffortOutcomesAG0[[#This Row],[Allocation]:[Iin]])</f>
        <v>8.0085691176260489</v>
      </c>
      <c r="AL848" t="str">
        <f>EffortOutcomesAG0[[#This Row],[WARDS]]&amp;EffortOutcomesAG0[[#This Row],[Role]]&amp;EffortOutcomesAG0[[#This Row],[Shifts]]</f>
        <v>WATTRNNIGHT</v>
      </c>
    </row>
    <row r="849" spans="2:38" x14ac:dyDescent="0.25">
      <c r="B849" s="8">
        <f>IF(EffortOutcomesAG0[[#This Row],[Apn]]=0,10,LOG(EffortOutcomesAG0[[#This Row],[Apn]]))</f>
        <v>10</v>
      </c>
      <c r="C849" s="8">
        <f>IF(EffortOutcomesAG0[[#This Row],[Ein]]=0,10,LOG(EffortOutcomesAG0[[#This Row],[Ein]]))</f>
        <v>10</v>
      </c>
      <c r="D849" s="8">
        <f>IF(EffortOutcomesAG0[[#This Row],[Iin]]=0,10,LOG(EffortOutcomesAG0[[#This Row],[Iin]]))</f>
        <v>10</v>
      </c>
      <c r="E849" s="8">
        <f>Kx-EffortOutcomesAG0[[#This Row],[Xp]]</f>
        <v>-10</v>
      </c>
      <c r="F849" s="8">
        <f>Ky-EffortOutcomesAG0[[#This Row],[Yp]]</f>
        <v>-11</v>
      </c>
      <c r="G849" s="8">
        <f>Kz-EffortOutcomesAG0[[#This Row],[Zp]]</f>
        <v>-9</v>
      </c>
      <c r="H849" s="8">
        <f>EffortOutcomesAG0[[#This Row],[Kpy]]*KSc-EffortOutcomesAG0[[#This Row],[KPz]]*KSb</f>
        <v>20</v>
      </c>
      <c r="I849" s="8">
        <f>-1*(EffortOutcomesAG0[[#This Row],[KPx]]*KSc-EffortOutcomesAG0[[#This Row],[KPz]]*KSa)</f>
        <v>-10</v>
      </c>
      <c r="J849" s="8">
        <f>(EffortOutcomesAG0[[#This Row],[KPx]]*$C$2-EffortOutcomesAG0[[#This Row],[Kpy]]*KSa)</f>
        <v>-100</v>
      </c>
      <c r="K849" s="8">
        <f>EffortOutcomesAG0[[#This Row],[Kpy]]*KTc-EffortOutcomesAG0[[#This Row],[KPz]]*KTb</f>
        <v>2</v>
      </c>
      <c r="L849" s="8">
        <f>-1*(EffortOutcomesAG0[[#This Row],[KPx]]*KTc-EffortOutcomesAG0[[#This Row],[KPz]]*KTa)</f>
        <v>-28</v>
      </c>
      <c r="M849" s="8">
        <f>(EffortOutcomesAG0[[#This Row],[KPx]]*KTb-EffortOutcomesAG0[[#This Row],[Kpy]]*KTa)</f>
        <v>32</v>
      </c>
      <c r="N849" s="8">
        <f>-EffortOutcomesAG0[[#This Row],[Xp]]*a+EffortOutcomesAG0[[#This Row],[Yp]]*b+EffortOutcomesAG0[[#This Row],[Zp]]*c_</f>
        <v>40</v>
      </c>
      <c r="O849">
        <f>-IF(EffortOutcomesAG0[[#This Row],[Column2]]&gt;0,1,-1)*SQRT(EffortOutcomesAG0[[#This Row],[KPx''i]]^2+EffortOutcomesAG0[[#This Row],[KPx''j]]^2+EffortOutcomesAG0[[#This Row],[KPx''k]]^2)/Ksmag/Scale</f>
        <v>-72.456883730947197</v>
      </c>
      <c r="P849" s="9">
        <f>SQRT(EffortOutcomesAG0[[#This Row],[Kpy''i]]^2+EffortOutcomesAG0[[#This Row],[KPy''j]]^2+EffortOutcomesAG0[[#This Row],[KPy''k]]^2)/KTmag/Scale</f>
        <v>17.37814719698277</v>
      </c>
      <c r="Q8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9" s="14">
        <v>44873</v>
      </c>
      <c r="U849" s="9" t="s">
        <v>76</v>
      </c>
      <c r="V849" t="s">
        <v>61</v>
      </c>
      <c r="W849" t="s">
        <v>60</v>
      </c>
      <c r="X849">
        <v>0</v>
      </c>
      <c r="Y849">
        <v>0</v>
      </c>
      <c r="Z849">
        <v>0</v>
      </c>
      <c r="AJ849">
        <v>848</v>
      </c>
      <c r="AK849">
        <f>SUBTOTAL(9,EffortOutcomesAG0[[#This Row],[Allocation]:[Iin]])</f>
        <v>0</v>
      </c>
      <c r="AL849" t="str">
        <f>EffortOutcomesAG0[[#This Row],[WARDS]]&amp;EffortOutcomesAG0[[#This Row],[Role]]&amp;EffortOutcomesAG0[[#This Row],[Shifts]]</f>
        <v>OtherRNNIGHT</v>
      </c>
    </row>
    <row r="850" spans="2:38" x14ac:dyDescent="0.25">
      <c r="B850" s="8">
        <f>IF(EffortOutcomesAG0[[#This Row],[Apn]]=0,10,LOG(EffortOutcomesAG0[[#This Row],[Apn]]))</f>
        <v>-0.62329272201770802</v>
      </c>
      <c r="C850" s="8">
        <f>IF(EffortOutcomesAG0[[#This Row],[Ein]]=0,10,LOG(EffortOutcomesAG0[[#This Row],[Ein]]))</f>
        <v>10</v>
      </c>
      <c r="D850" s="8">
        <f>IF(EffortOutcomesAG0[[#This Row],[Iin]]=0,10,LOG(EffortOutcomesAG0[[#This Row],[Iin]]))</f>
        <v>10</v>
      </c>
      <c r="E850" s="8">
        <f>Kx-EffortOutcomesAG0[[#This Row],[Xp]]</f>
        <v>0.62329272201770802</v>
      </c>
      <c r="F850" s="8">
        <f>Ky-EffortOutcomesAG0[[#This Row],[Yp]]</f>
        <v>-11</v>
      </c>
      <c r="G850" s="8">
        <f>Kz-EffortOutcomesAG0[[#This Row],[Zp]]</f>
        <v>-9</v>
      </c>
      <c r="H850" s="8">
        <f>EffortOutcomesAG0[[#This Row],[Kpy]]*KSc-EffortOutcomesAG0[[#This Row],[KPz]]*KSb</f>
        <v>20</v>
      </c>
      <c r="I850" s="8">
        <f>-1*(EffortOutcomesAG0[[#This Row],[KPx]]*KSc-EffortOutcomesAG0[[#This Row],[KPz]]*KSa)</f>
        <v>0.62329272201770802</v>
      </c>
      <c r="J850" s="8">
        <f>(EffortOutcomesAG0[[#This Row],[KPx]]*$C$2-EffortOutcomesAG0[[#This Row],[Kpy]]*KSa)</f>
        <v>6.2329272201770802</v>
      </c>
      <c r="K850" s="8">
        <f>EffortOutcomesAG0[[#This Row],[Kpy]]*KTc-EffortOutcomesAG0[[#This Row],[KPz]]*KTb</f>
        <v>2</v>
      </c>
      <c r="L850" s="8">
        <f>-1*(EffortOutcomesAG0[[#This Row],[KPx]]*KTc-EffortOutcomesAG0[[#This Row],[KPz]]*KTa)</f>
        <v>-17.376707277982291</v>
      </c>
      <c r="M850" s="8">
        <f>(EffortOutcomesAG0[[#This Row],[KPx]]*KTb-EffortOutcomesAG0[[#This Row],[Kpy]]*KTa)</f>
        <v>21.376707277982291</v>
      </c>
      <c r="N850" s="8">
        <f>-EffortOutcomesAG0[[#This Row],[Xp]]*a+EffortOutcomesAG0[[#This Row],[Yp]]*b+EffortOutcomesAG0[[#This Row],[Zp]]*c_</f>
        <v>40</v>
      </c>
      <c r="O850">
        <f>-IF(EffortOutcomesAG0[[#This Row],[Column2]]&gt;0,1,-1)*SQRT(EffortOutcomesAG0[[#This Row],[KPx''i]]^2+EffortOutcomesAG0[[#This Row],[KPx''j]]^2+EffortOutcomesAG0[[#This Row],[KPx''k]]^2)/Ksmag/Scale</f>
        <v>-14.819545801902036</v>
      </c>
      <c r="P850" s="9">
        <f>SQRT(EffortOutcomesAG0[[#This Row],[Kpy''i]]^2+EffortOutcomesAG0[[#This Row],[KPy''j]]^2+EffortOutcomesAG0[[#This Row],[KPy''k]]^2)/KTmag/Scale</f>
        <v>11.276181164097059</v>
      </c>
      <c r="Q8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0" s="14">
        <v>44874</v>
      </c>
      <c r="U850" s="9" t="s">
        <v>54</v>
      </c>
      <c r="V850" t="s">
        <v>61</v>
      </c>
      <c r="W850" t="s">
        <v>60</v>
      </c>
      <c r="X850">
        <v>0</v>
      </c>
      <c r="Y850">
        <v>0.33333333333333331</v>
      </c>
      <c r="Z850">
        <v>7.9357142857142848E-2</v>
      </c>
      <c r="AA850">
        <v>0.23807142857142854</v>
      </c>
      <c r="AB850">
        <v>0.35710714285714285</v>
      </c>
      <c r="AC850">
        <v>0</v>
      </c>
      <c r="AD850">
        <v>2.8002800280028004</v>
      </c>
      <c r="AE850">
        <v>4.2004200420042004</v>
      </c>
      <c r="AF850">
        <v>0</v>
      </c>
      <c r="AJ850">
        <v>849</v>
      </c>
      <c r="AK850">
        <f>SUBTOTAL(9,EffortOutcomesAG0[[#This Row],[Allocation]:[Iin]])</f>
        <v>8.0085691176260489</v>
      </c>
      <c r="AL850" t="str">
        <f>EffortOutcomesAG0[[#This Row],[WARDS]]&amp;EffortOutcomesAG0[[#This Row],[Role]]&amp;EffortOutcomesAG0[[#This Row],[Shifts]]</f>
        <v>BANKRNNIGHT</v>
      </c>
    </row>
    <row r="851" spans="2:38" x14ac:dyDescent="0.25">
      <c r="B851" s="8">
        <f>IF(EffortOutcomesAG0[[#This Row],[Apn]]=0,10,LOG(EffortOutcomesAG0[[#This Row],[Apn]]))</f>
        <v>-0.62329272201770802</v>
      </c>
      <c r="C851" s="8">
        <f>IF(EffortOutcomesAG0[[#This Row],[Ein]]=0,10,LOG(EffortOutcomesAG0[[#This Row],[Ein]]))</f>
        <v>10</v>
      </c>
      <c r="D851" s="8">
        <f>IF(EffortOutcomesAG0[[#This Row],[Iin]]=0,10,LOG(EffortOutcomesAG0[[#This Row],[Iin]]))</f>
        <v>10</v>
      </c>
      <c r="E851" s="8">
        <f>Kx-EffortOutcomesAG0[[#This Row],[Xp]]</f>
        <v>0.62329272201770802</v>
      </c>
      <c r="F851" s="8">
        <f>Ky-EffortOutcomesAG0[[#This Row],[Yp]]</f>
        <v>-11</v>
      </c>
      <c r="G851" s="8">
        <f>Kz-EffortOutcomesAG0[[#This Row],[Zp]]</f>
        <v>-9</v>
      </c>
      <c r="H851" s="8">
        <f>EffortOutcomesAG0[[#This Row],[Kpy]]*KSc-EffortOutcomesAG0[[#This Row],[KPz]]*KSb</f>
        <v>20</v>
      </c>
      <c r="I851" s="8">
        <f>-1*(EffortOutcomesAG0[[#This Row],[KPx]]*KSc-EffortOutcomesAG0[[#This Row],[KPz]]*KSa)</f>
        <v>0.62329272201770802</v>
      </c>
      <c r="J851" s="8">
        <f>(EffortOutcomesAG0[[#This Row],[KPx]]*$C$2-EffortOutcomesAG0[[#This Row],[Kpy]]*KSa)</f>
        <v>6.2329272201770802</v>
      </c>
      <c r="K851" s="8">
        <f>EffortOutcomesAG0[[#This Row],[Kpy]]*KTc-EffortOutcomesAG0[[#This Row],[KPz]]*KTb</f>
        <v>2</v>
      </c>
      <c r="L851" s="8">
        <f>-1*(EffortOutcomesAG0[[#This Row],[KPx]]*KTc-EffortOutcomesAG0[[#This Row],[KPz]]*KTa)</f>
        <v>-17.376707277982291</v>
      </c>
      <c r="M851" s="8">
        <f>(EffortOutcomesAG0[[#This Row],[KPx]]*KTb-EffortOutcomesAG0[[#This Row],[Kpy]]*KTa)</f>
        <v>21.376707277982291</v>
      </c>
      <c r="N851" s="8">
        <f>-EffortOutcomesAG0[[#This Row],[Xp]]*a+EffortOutcomesAG0[[#This Row],[Yp]]*b+EffortOutcomesAG0[[#This Row],[Zp]]*c_</f>
        <v>40</v>
      </c>
      <c r="O851">
        <f>-IF(EffortOutcomesAG0[[#This Row],[Column2]]&gt;0,1,-1)*SQRT(EffortOutcomesAG0[[#This Row],[KPx''i]]^2+EffortOutcomesAG0[[#This Row],[KPx''j]]^2+EffortOutcomesAG0[[#This Row],[KPx''k]]^2)/Ksmag/Scale</f>
        <v>-14.819545801902036</v>
      </c>
      <c r="P851" s="9">
        <f>SQRT(EffortOutcomesAG0[[#This Row],[Kpy''i]]^2+EffortOutcomesAG0[[#This Row],[KPy''j]]^2+EffortOutcomesAG0[[#This Row],[KPy''k]]^2)/KTmag/Scale</f>
        <v>11.276181164097059</v>
      </c>
      <c r="Q8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1" s="14">
        <v>44874</v>
      </c>
      <c r="U851" s="9" t="s">
        <v>57</v>
      </c>
      <c r="V851" t="s">
        <v>61</v>
      </c>
      <c r="W851" t="s">
        <v>60</v>
      </c>
      <c r="X851">
        <v>0</v>
      </c>
      <c r="Y851">
        <v>0.33333333333333331</v>
      </c>
      <c r="Z851">
        <v>7.9357142857142848E-2</v>
      </c>
      <c r="AA851">
        <v>0.23807142857142854</v>
      </c>
      <c r="AB851">
        <v>0.35710714285714285</v>
      </c>
      <c r="AC851">
        <v>0</v>
      </c>
      <c r="AD851">
        <v>2.8002800280028004</v>
      </c>
      <c r="AE851">
        <v>4.2004200420042004</v>
      </c>
      <c r="AF851">
        <v>0</v>
      </c>
      <c r="AJ851">
        <v>850</v>
      </c>
      <c r="AK851">
        <f>SUBTOTAL(9,EffortOutcomesAG0[[#This Row],[Allocation]:[Iin]])</f>
        <v>8.0085691176260489</v>
      </c>
      <c r="AL851" t="str">
        <f>EffortOutcomesAG0[[#This Row],[WARDS]]&amp;EffortOutcomesAG0[[#This Row],[Role]]&amp;EffortOutcomesAG0[[#This Row],[Shifts]]</f>
        <v>WATTRNNIGHT</v>
      </c>
    </row>
    <row r="852" spans="2:38" x14ac:dyDescent="0.25">
      <c r="B852" s="8">
        <f>IF(EffortOutcomesAG0[[#This Row],[Apn]]=0,10,LOG(EffortOutcomesAG0[[#This Row],[Apn]]))</f>
        <v>-0.62329272201770802</v>
      </c>
      <c r="C852" s="8">
        <f>IF(EffortOutcomesAG0[[#This Row],[Ein]]=0,10,LOG(EffortOutcomesAG0[[#This Row],[Ein]]))</f>
        <v>10</v>
      </c>
      <c r="D852" s="8">
        <f>IF(EffortOutcomesAG0[[#This Row],[Iin]]=0,10,LOG(EffortOutcomesAG0[[#This Row],[Iin]]))</f>
        <v>10</v>
      </c>
      <c r="E852" s="8">
        <f>Kx-EffortOutcomesAG0[[#This Row],[Xp]]</f>
        <v>0.62329272201770802</v>
      </c>
      <c r="F852" s="8">
        <f>Ky-EffortOutcomesAG0[[#This Row],[Yp]]</f>
        <v>-11</v>
      </c>
      <c r="G852" s="8">
        <f>Kz-EffortOutcomesAG0[[#This Row],[Zp]]</f>
        <v>-9</v>
      </c>
      <c r="H852" s="8">
        <f>EffortOutcomesAG0[[#This Row],[Kpy]]*KSc-EffortOutcomesAG0[[#This Row],[KPz]]*KSb</f>
        <v>20</v>
      </c>
      <c r="I852" s="8">
        <f>-1*(EffortOutcomesAG0[[#This Row],[KPx]]*KSc-EffortOutcomesAG0[[#This Row],[KPz]]*KSa)</f>
        <v>0.62329272201770802</v>
      </c>
      <c r="J852" s="8">
        <f>(EffortOutcomesAG0[[#This Row],[KPx]]*$C$2-EffortOutcomesAG0[[#This Row],[Kpy]]*KSa)</f>
        <v>6.2329272201770802</v>
      </c>
      <c r="K852" s="8">
        <f>EffortOutcomesAG0[[#This Row],[Kpy]]*KTc-EffortOutcomesAG0[[#This Row],[KPz]]*KTb</f>
        <v>2</v>
      </c>
      <c r="L852" s="8">
        <f>-1*(EffortOutcomesAG0[[#This Row],[KPx]]*KTc-EffortOutcomesAG0[[#This Row],[KPz]]*KTa)</f>
        <v>-17.376707277982291</v>
      </c>
      <c r="M852" s="8">
        <f>(EffortOutcomesAG0[[#This Row],[KPx]]*KTb-EffortOutcomesAG0[[#This Row],[Kpy]]*KTa)</f>
        <v>21.376707277982291</v>
      </c>
      <c r="N852" s="8">
        <f>-EffortOutcomesAG0[[#This Row],[Xp]]*a+EffortOutcomesAG0[[#This Row],[Yp]]*b+EffortOutcomesAG0[[#This Row],[Zp]]*c_</f>
        <v>40</v>
      </c>
      <c r="O852">
        <f>-IF(EffortOutcomesAG0[[#This Row],[Column2]]&gt;0,1,-1)*SQRT(EffortOutcomesAG0[[#This Row],[KPx''i]]^2+EffortOutcomesAG0[[#This Row],[KPx''j]]^2+EffortOutcomesAG0[[#This Row],[KPx''k]]^2)/Ksmag/Scale</f>
        <v>-14.819545801902036</v>
      </c>
      <c r="P852" s="9">
        <f>SQRT(EffortOutcomesAG0[[#This Row],[Kpy''i]]^2+EffortOutcomesAG0[[#This Row],[KPy''j]]^2+EffortOutcomesAG0[[#This Row],[KPy''k]]^2)/KTmag/Scale</f>
        <v>11.276181164097059</v>
      </c>
      <c r="Q8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2" s="14">
        <v>44874</v>
      </c>
      <c r="U852" s="9" t="s">
        <v>58</v>
      </c>
      <c r="V852" t="s">
        <v>61</v>
      </c>
      <c r="W852" t="s">
        <v>60</v>
      </c>
      <c r="X852">
        <v>0</v>
      </c>
      <c r="Y852">
        <v>0.33333333333333331</v>
      </c>
      <c r="Z852">
        <v>7.9357142857142848E-2</v>
      </c>
      <c r="AA852">
        <v>0.23807142857142854</v>
      </c>
      <c r="AB852">
        <v>0.35710714285714285</v>
      </c>
      <c r="AC852">
        <v>0</v>
      </c>
      <c r="AD852">
        <v>2.8002800280028004</v>
      </c>
      <c r="AE852">
        <v>4.2004200420042004</v>
      </c>
      <c r="AF852">
        <v>0</v>
      </c>
      <c r="AJ852">
        <v>851</v>
      </c>
      <c r="AK852">
        <f>SUBTOTAL(9,EffortOutcomesAG0[[#This Row],[Allocation]:[Iin]])</f>
        <v>8.0085691176260489</v>
      </c>
      <c r="AL852" t="str">
        <f>EffortOutcomesAG0[[#This Row],[WARDS]]&amp;EffortOutcomesAG0[[#This Row],[Role]]&amp;EffortOutcomesAG0[[#This Row],[Shifts]]</f>
        <v>WARARNNIGHT</v>
      </c>
    </row>
    <row r="853" spans="2:38" x14ac:dyDescent="0.25">
      <c r="B853" s="8">
        <f>IF(EffortOutcomesAG0[[#This Row],[Apn]]=0,10,LOG(EffortOutcomesAG0[[#This Row],[Apn]]))</f>
        <v>10</v>
      </c>
      <c r="C853" s="8">
        <f>IF(EffortOutcomesAG0[[#This Row],[Ein]]=0,10,LOG(EffortOutcomesAG0[[#This Row],[Ein]]))</f>
        <v>10</v>
      </c>
      <c r="D853" s="8">
        <f>IF(EffortOutcomesAG0[[#This Row],[Iin]]=0,10,LOG(EffortOutcomesAG0[[#This Row],[Iin]]))</f>
        <v>10</v>
      </c>
      <c r="E853" s="8">
        <f>Kx-EffortOutcomesAG0[[#This Row],[Xp]]</f>
        <v>-10</v>
      </c>
      <c r="F853" s="8">
        <f>Ky-EffortOutcomesAG0[[#This Row],[Yp]]</f>
        <v>-11</v>
      </c>
      <c r="G853" s="8">
        <f>Kz-EffortOutcomesAG0[[#This Row],[Zp]]</f>
        <v>-9</v>
      </c>
      <c r="H853" s="8">
        <f>EffortOutcomesAG0[[#This Row],[Kpy]]*KSc-EffortOutcomesAG0[[#This Row],[KPz]]*KSb</f>
        <v>20</v>
      </c>
      <c r="I853" s="8">
        <f>-1*(EffortOutcomesAG0[[#This Row],[KPx]]*KSc-EffortOutcomesAG0[[#This Row],[KPz]]*KSa)</f>
        <v>-10</v>
      </c>
      <c r="J853" s="8">
        <f>(EffortOutcomesAG0[[#This Row],[KPx]]*$C$2-EffortOutcomesAG0[[#This Row],[Kpy]]*KSa)</f>
        <v>-100</v>
      </c>
      <c r="K853" s="8">
        <f>EffortOutcomesAG0[[#This Row],[Kpy]]*KTc-EffortOutcomesAG0[[#This Row],[KPz]]*KTb</f>
        <v>2</v>
      </c>
      <c r="L853" s="8">
        <f>-1*(EffortOutcomesAG0[[#This Row],[KPx]]*KTc-EffortOutcomesAG0[[#This Row],[KPz]]*KTa)</f>
        <v>-28</v>
      </c>
      <c r="M853" s="8">
        <f>(EffortOutcomesAG0[[#This Row],[KPx]]*KTb-EffortOutcomesAG0[[#This Row],[Kpy]]*KTa)</f>
        <v>32</v>
      </c>
      <c r="N853" s="8">
        <f>-EffortOutcomesAG0[[#This Row],[Xp]]*a+EffortOutcomesAG0[[#This Row],[Yp]]*b+EffortOutcomesAG0[[#This Row],[Zp]]*c_</f>
        <v>40</v>
      </c>
      <c r="O853">
        <f>-IF(EffortOutcomesAG0[[#This Row],[Column2]]&gt;0,1,-1)*SQRT(EffortOutcomesAG0[[#This Row],[KPx''i]]^2+EffortOutcomesAG0[[#This Row],[KPx''j]]^2+EffortOutcomesAG0[[#This Row],[KPx''k]]^2)/Ksmag/Scale</f>
        <v>-72.456883730947197</v>
      </c>
      <c r="P853" s="9">
        <f>SQRT(EffortOutcomesAG0[[#This Row],[Kpy''i]]^2+EffortOutcomesAG0[[#This Row],[KPy''j]]^2+EffortOutcomesAG0[[#This Row],[KPy''k]]^2)/KTmag/Scale</f>
        <v>17.37814719698277</v>
      </c>
      <c r="Q8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3" s="14">
        <v>44874</v>
      </c>
      <c r="U853" s="9" t="s">
        <v>76</v>
      </c>
      <c r="V853" t="s">
        <v>61</v>
      </c>
      <c r="W853" t="s">
        <v>60</v>
      </c>
      <c r="X853">
        <v>0</v>
      </c>
      <c r="Y853">
        <v>0</v>
      </c>
      <c r="Z853">
        <v>0</v>
      </c>
      <c r="AJ853">
        <v>852</v>
      </c>
      <c r="AK853">
        <f>SUBTOTAL(9,EffortOutcomesAG0[[#This Row],[Allocation]:[Iin]])</f>
        <v>0</v>
      </c>
      <c r="AL853" t="str">
        <f>EffortOutcomesAG0[[#This Row],[WARDS]]&amp;EffortOutcomesAG0[[#This Row],[Role]]&amp;EffortOutcomesAG0[[#This Row],[Shifts]]</f>
        <v>OtherRNNIGHT</v>
      </c>
    </row>
    <row r="854" spans="2:38" x14ac:dyDescent="0.25">
      <c r="B854" s="8">
        <f>IF(EffortOutcomesAG0[[#This Row],[Apn]]=0,10,LOG(EffortOutcomesAG0[[#This Row],[Apn]]))</f>
        <v>9.2710621617091163E-2</v>
      </c>
      <c r="C854" s="8">
        <f>IF(EffortOutcomesAG0[[#This Row],[Ein]]=0,10,LOG(EffortOutcomesAG0[[#This Row],[Ein]]))</f>
        <v>10</v>
      </c>
      <c r="D854" s="8">
        <f>IF(EffortOutcomesAG0[[#This Row],[Iin]]=0,10,LOG(EffortOutcomesAG0[[#This Row],[Iin]]))</f>
        <v>10</v>
      </c>
      <c r="E854" s="8">
        <f>Kx-EffortOutcomesAG0[[#This Row],[Xp]]</f>
        <v>-9.2710621617091163E-2</v>
      </c>
      <c r="F854" s="8">
        <f>Ky-EffortOutcomesAG0[[#This Row],[Yp]]</f>
        <v>-11</v>
      </c>
      <c r="G854" s="8">
        <f>Kz-EffortOutcomesAG0[[#This Row],[Zp]]</f>
        <v>-9</v>
      </c>
      <c r="H854" s="8">
        <f>EffortOutcomesAG0[[#This Row],[Kpy]]*KSc-EffortOutcomesAG0[[#This Row],[KPz]]*KSb</f>
        <v>20</v>
      </c>
      <c r="I854" s="8">
        <f>-1*(EffortOutcomesAG0[[#This Row],[KPx]]*KSc-EffortOutcomesAG0[[#This Row],[KPz]]*KSa)</f>
        <v>-9.2710621617091163E-2</v>
      </c>
      <c r="J854" s="8">
        <f>(EffortOutcomesAG0[[#This Row],[KPx]]*$C$2-EffortOutcomesAG0[[#This Row],[Kpy]]*KSa)</f>
        <v>-0.9271062161709116</v>
      </c>
      <c r="K854" s="8">
        <f>EffortOutcomesAG0[[#This Row],[Kpy]]*KTc-EffortOutcomesAG0[[#This Row],[KPz]]*KTb</f>
        <v>2</v>
      </c>
      <c r="L854" s="8">
        <f>-1*(EffortOutcomesAG0[[#This Row],[KPx]]*KTc-EffortOutcomesAG0[[#This Row],[KPz]]*KTa)</f>
        <v>-18.092710621617091</v>
      </c>
      <c r="M854" s="8">
        <f>(EffortOutcomesAG0[[#This Row],[KPx]]*KTb-EffortOutcomesAG0[[#This Row],[Kpy]]*KTa)</f>
        <v>22.092710621617091</v>
      </c>
      <c r="N854" s="8">
        <f>-EffortOutcomesAG0[[#This Row],[Xp]]*a+EffortOutcomesAG0[[#This Row],[Yp]]*b+EffortOutcomesAG0[[#This Row],[Zp]]*c_</f>
        <v>40</v>
      </c>
      <c r="O854">
        <f>-IF(EffortOutcomesAG0[[#This Row],[Column2]]&gt;0,1,-1)*SQRT(EffortOutcomesAG0[[#This Row],[KPx''i]]^2+EffortOutcomesAG0[[#This Row],[KPx''j]]^2+EffortOutcomesAG0[[#This Row],[KPx''k]]^2)/Ksmag/Scale</f>
        <v>-14.157473665796156</v>
      </c>
      <c r="P854" s="9">
        <f>SQRT(EffortOutcomesAG0[[#This Row],[Kpy''i]]^2+EffortOutcomesAG0[[#This Row],[KPy''j]]^2+EffortOutcomesAG0[[#This Row],[KPy''k]]^2)/KTmag/Scale</f>
        <v>11.686416903454544</v>
      </c>
      <c r="Q8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4" s="14">
        <v>44875</v>
      </c>
      <c r="U854" s="9" t="s">
        <v>58</v>
      </c>
      <c r="V854" t="s">
        <v>61</v>
      </c>
      <c r="W854" t="s">
        <v>60</v>
      </c>
      <c r="X854">
        <v>0</v>
      </c>
      <c r="Y854">
        <v>0.33333333333333331</v>
      </c>
      <c r="Z854">
        <v>0.41265714285714278</v>
      </c>
      <c r="AA854">
        <v>1.2379714285714285</v>
      </c>
      <c r="AB854">
        <v>1.8569571428571428</v>
      </c>
      <c r="AC854">
        <v>0</v>
      </c>
      <c r="AD854">
        <v>0.5385153900005385</v>
      </c>
      <c r="AE854">
        <v>0.80777308500080791</v>
      </c>
      <c r="AF854">
        <v>0</v>
      </c>
      <c r="AJ854">
        <v>853</v>
      </c>
      <c r="AK854">
        <f>SUBTOTAL(9,EffortOutcomesAG0[[#This Row],[Allocation]:[Iin]])</f>
        <v>5.187207522620394</v>
      </c>
      <c r="AL854" t="str">
        <f>EffortOutcomesAG0[[#This Row],[WARDS]]&amp;EffortOutcomesAG0[[#This Row],[Role]]&amp;EffortOutcomesAG0[[#This Row],[Shifts]]</f>
        <v>WARARNNIGHT</v>
      </c>
    </row>
    <row r="855" spans="2:38" x14ac:dyDescent="0.25">
      <c r="B855" s="8">
        <f>IF(EffortOutcomesAG0[[#This Row],[Apn]]=0,10,LOG(EffortOutcomesAG0[[#This Row],[Apn]]))</f>
        <v>9.2710621617091163E-2</v>
      </c>
      <c r="C855" s="8">
        <f>IF(EffortOutcomesAG0[[#This Row],[Ein]]=0,10,LOG(EffortOutcomesAG0[[#This Row],[Ein]]))</f>
        <v>10</v>
      </c>
      <c r="D855" s="8">
        <f>IF(EffortOutcomesAG0[[#This Row],[Iin]]=0,10,LOG(EffortOutcomesAG0[[#This Row],[Iin]]))</f>
        <v>10</v>
      </c>
      <c r="E855" s="8">
        <f>Kx-EffortOutcomesAG0[[#This Row],[Xp]]</f>
        <v>-9.2710621617091163E-2</v>
      </c>
      <c r="F855" s="8">
        <f>Ky-EffortOutcomesAG0[[#This Row],[Yp]]</f>
        <v>-11</v>
      </c>
      <c r="G855" s="8">
        <f>Kz-EffortOutcomesAG0[[#This Row],[Zp]]</f>
        <v>-9</v>
      </c>
      <c r="H855" s="8">
        <f>EffortOutcomesAG0[[#This Row],[Kpy]]*KSc-EffortOutcomesAG0[[#This Row],[KPz]]*KSb</f>
        <v>20</v>
      </c>
      <c r="I855" s="8">
        <f>-1*(EffortOutcomesAG0[[#This Row],[KPx]]*KSc-EffortOutcomesAG0[[#This Row],[KPz]]*KSa)</f>
        <v>-9.2710621617091163E-2</v>
      </c>
      <c r="J855" s="8">
        <f>(EffortOutcomesAG0[[#This Row],[KPx]]*$C$2-EffortOutcomesAG0[[#This Row],[Kpy]]*KSa)</f>
        <v>-0.9271062161709116</v>
      </c>
      <c r="K855" s="8">
        <f>EffortOutcomesAG0[[#This Row],[Kpy]]*KTc-EffortOutcomesAG0[[#This Row],[KPz]]*KTb</f>
        <v>2</v>
      </c>
      <c r="L855" s="8">
        <f>-1*(EffortOutcomesAG0[[#This Row],[KPx]]*KTc-EffortOutcomesAG0[[#This Row],[KPz]]*KTa)</f>
        <v>-18.092710621617091</v>
      </c>
      <c r="M855" s="8">
        <f>(EffortOutcomesAG0[[#This Row],[KPx]]*KTb-EffortOutcomesAG0[[#This Row],[Kpy]]*KTa)</f>
        <v>22.092710621617091</v>
      </c>
      <c r="N855" s="8">
        <f>-EffortOutcomesAG0[[#This Row],[Xp]]*a+EffortOutcomesAG0[[#This Row],[Yp]]*b+EffortOutcomesAG0[[#This Row],[Zp]]*c_</f>
        <v>40</v>
      </c>
      <c r="O855">
        <f>-IF(EffortOutcomesAG0[[#This Row],[Column2]]&gt;0,1,-1)*SQRT(EffortOutcomesAG0[[#This Row],[KPx''i]]^2+EffortOutcomesAG0[[#This Row],[KPx''j]]^2+EffortOutcomesAG0[[#This Row],[KPx''k]]^2)/Ksmag/Scale</f>
        <v>-14.157473665796156</v>
      </c>
      <c r="P855" s="9">
        <f>SQRT(EffortOutcomesAG0[[#This Row],[Kpy''i]]^2+EffortOutcomesAG0[[#This Row],[KPy''j]]^2+EffortOutcomesAG0[[#This Row],[KPy''k]]^2)/KTmag/Scale</f>
        <v>11.686416903454544</v>
      </c>
      <c r="Q8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5" s="14">
        <v>44875</v>
      </c>
      <c r="U855" s="9" t="s">
        <v>57</v>
      </c>
      <c r="V855" t="s">
        <v>61</v>
      </c>
      <c r="W855" t="s">
        <v>60</v>
      </c>
      <c r="X855">
        <v>0</v>
      </c>
      <c r="Y855">
        <v>0.33333333333333331</v>
      </c>
      <c r="Z855">
        <v>0.41265714285714278</v>
      </c>
      <c r="AA855">
        <v>1.2379714285714285</v>
      </c>
      <c r="AB855">
        <v>1.8569571428571428</v>
      </c>
      <c r="AC855">
        <v>0</v>
      </c>
      <c r="AD855">
        <v>0.5385153900005385</v>
      </c>
      <c r="AE855">
        <v>0.80777308500080791</v>
      </c>
      <c r="AF855">
        <v>0</v>
      </c>
      <c r="AJ855">
        <v>854</v>
      </c>
      <c r="AK855">
        <f>SUBTOTAL(9,EffortOutcomesAG0[[#This Row],[Allocation]:[Iin]])</f>
        <v>5.187207522620394</v>
      </c>
      <c r="AL855" t="str">
        <f>EffortOutcomesAG0[[#This Row],[WARDS]]&amp;EffortOutcomesAG0[[#This Row],[Role]]&amp;EffortOutcomesAG0[[#This Row],[Shifts]]</f>
        <v>WATTRNNIGHT</v>
      </c>
    </row>
    <row r="856" spans="2:38" x14ac:dyDescent="0.25">
      <c r="B856" s="8">
        <f>IF(EffortOutcomesAG0[[#This Row],[Apn]]=0,10,LOG(EffortOutcomesAG0[[#This Row],[Apn]]))</f>
        <v>9.2710621617091163E-2</v>
      </c>
      <c r="C856" s="8">
        <f>IF(EffortOutcomesAG0[[#This Row],[Ein]]=0,10,LOG(EffortOutcomesAG0[[#This Row],[Ein]]))</f>
        <v>10</v>
      </c>
      <c r="D856" s="8">
        <f>IF(EffortOutcomesAG0[[#This Row],[Iin]]=0,10,LOG(EffortOutcomesAG0[[#This Row],[Iin]]))</f>
        <v>10</v>
      </c>
      <c r="E856" s="8">
        <f>Kx-EffortOutcomesAG0[[#This Row],[Xp]]</f>
        <v>-9.2710621617091163E-2</v>
      </c>
      <c r="F856" s="8">
        <f>Ky-EffortOutcomesAG0[[#This Row],[Yp]]</f>
        <v>-11</v>
      </c>
      <c r="G856" s="8">
        <f>Kz-EffortOutcomesAG0[[#This Row],[Zp]]</f>
        <v>-9</v>
      </c>
      <c r="H856" s="8">
        <f>EffortOutcomesAG0[[#This Row],[Kpy]]*KSc-EffortOutcomesAG0[[#This Row],[KPz]]*KSb</f>
        <v>20</v>
      </c>
      <c r="I856" s="8">
        <f>-1*(EffortOutcomesAG0[[#This Row],[KPx]]*KSc-EffortOutcomesAG0[[#This Row],[KPz]]*KSa)</f>
        <v>-9.2710621617091163E-2</v>
      </c>
      <c r="J856" s="8">
        <f>(EffortOutcomesAG0[[#This Row],[KPx]]*$C$2-EffortOutcomesAG0[[#This Row],[Kpy]]*KSa)</f>
        <v>-0.9271062161709116</v>
      </c>
      <c r="K856" s="8">
        <f>EffortOutcomesAG0[[#This Row],[Kpy]]*KTc-EffortOutcomesAG0[[#This Row],[KPz]]*KTb</f>
        <v>2</v>
      </c>
      <c r="L856" s="8">
        <f>-1*(EffortOutcomesAG0[[#This Row],[KPx]]*KTc-EffortOutcomesAG0[[#This Row],[KPz]]*KTa)</f>
        <v>-18.092710621617091</v>
      </c>
      <c r="M856" s="8">
        <f>(EffortOutcomesAG0[[#This Row],[KPx]]*KTb-EffortOutcomesAG0[[#This Row],[Kpy]]*KTa)</f>
        <v>22.092710621617091</v>
      </c>
      <c r="N856" s="8">
        <f>-EffortOutcomesAG0[[#This Row],[Xp]]*a+EffortOutcomesAG0[[#This Row],[Yp]]*b+EffortOutcomesAG0[[#This Row],[Zp]]*c_</f>
        <v>40</v>
      </c>
      <c r="O856">
        <f>-IF(EffortOutcomesAG0[[#This Row],[Column2]]&gt;0,1,-1)*SQRT(EffortOutcomesAG0[[#This Row],[KPx''i]]^2+EffortOutcomesAG0[[#This Row],[KPx''j]]^2+EffortOutcomesAG0[[#This Row],[KPx''k]]^2)/Ksmag/Scale</f>
        <v>-14.157473665796156</v>
      </c>
      <c r="P856" s="9">
        <f>SQRT(EffortOutcomesAG0[[#This Row],[Kpy''i]]^2+EffortOutcomesAG0[[#This Row],[KPy''j]]^2+EffortOutcomesAG0[[#This Row],[KPy''k]]^2)/KTmag/Scale</f>
        <v>11.686416903454544</v>
      </c>
      <c r="Q8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6" s="14">
        <v>44875</v>
      </c>
      <c r="U856" s="9" t="s">
        <v>54</v>
      </c>
      <c r="V856" t="s">
        <v>61</v>
      </c>
      <c r="W856" t="s">
        <v>60</v>
      </c>
      <c r="X856">
        <v>0</v>
      </c>
      <c r="Y856">
        <v>0.33333333333333331</v>
      </c>
      <c r="Z856">
        <v>0.41265714285714278</v>
      </c>
      <c r="AA856">
        <v>1.2379714285714285</v>
      </c>
      <c r="AB856">
        <v>1.8569571428571428</v>
      </c>
      <c r="AC856">
        <v>0</v>
      </c>
      <c r="AD856">
        <v>0.5385153900005385</v>
      </c>
      <c r="AE856">
        <v>0.80777308500080791</v>
      </c>
      <c r="AF856">
        <v>0</v>
      </c>
      <c r="AJ856">
        <v>855</v>
      </c>
      <c r="AK856">
        <f>SUBTOTAL(9,EffortOutcomesAG0[[#This Row],[Allocation]:[Iin]])</f>
        <v>5.187207522620394</v>
      </c>
      <c r="AL856" t="str">
        <f>EffortOutcomesAG0[[#This Row],[WARDS]]&amp;EffortOutcomesAG0[[#This Row],[Role]]&amp;EffortOutcomesAG0[[#This Row],[Shifts]]</f>
        <v>BANKRNNIGHT</v>
      </c>
    </row>
    <row r="857" spans="2:38" x14ac:dyDescent="0.25">
      <c r="B857" s="8">
        <f>IF(EffortOutcomesAG0[[#This Row],[Apn]]=0,10,LOG(EffortOutcomesAG0[[#This Row],[Apn]]))</f>
        <v>10</v>
      </c>
      <c r="C857" s="8">
        <f>IF(EffortOutcomesAG0[[#This Row],[Ein]]=0,10,LOG(EffortOutcomesAG0[[#This Row],[Ein]]))</f>
        <v>10</v>
      </c>
      <c r="D857" s="8">
        <f>IF(EffortOutcomesAG0[[#This Row],[Iin]]=0,10,LOG(EffortOutcomesAG0[[#This Row],[Iin]]))</f>
        <v>10</v>
      </c>
      <c r="E857" s="8">
        <f>Kx-EffortOutcomesAG0[[#This Row],[Xp]]</f>
        <v>-10</v>
      </c>
      <c r="F857" s="8">
        <f>Ky-EffortOutcomesAG0[[#This Row],[Yp]]</f>
        <v>-11</v>
      </c>
      <c r="G857" s="8">
        <f>Kz-EffortOutcomesAG0[[#This Row],[Zp]]</f>
        <v>-9</v>
      </c>
      <c r="H857" s="8">
        <f>EffortOutcomesAG0[[#This Row],[Kpy]]*KSc-EffortOutcomesAG0[[#This Row],[KPz]]*KSb</f>
        <v>20</v>
      </c>
      <c r="I857" s="8">
        <f>-1*(EffortOutcomesAG0[[#This Row],[KPx]]*KSc-EffortOutcomesAG0[[#This Row],[KPz]]*KSa)</f>
        <v>-10</v>
      </c>
      <c r="J857" s="8">
        <f>(EffortOutcomesAG0[[#This Row],[KPx]]*$C$2-EffortOutcomesAG0[[#This Row],[Kpy]]*KSa)</f>
        <v>-100</v>
      </c>
      <c r="K857" s="8">
        <f>EffortOutcomesAG0[[#This Row],[Kpy]]*KTc-EffortOutcomesAG0[[#This Row],[KPz]]*KTb</f>
        <v>2</v>
      </c>
      <c r="L857" s="8">
        <f>-1*(EffortOutcomesAG0[[#This Row],[KPx]]*KTc-EffortOutcomesAG0[[#This Row],[KPz]]*KTa)</f>
        <v>-28</v>
      </c>
      <c r="M857" s="8">
        <f>(EffortOutcomesAG0[[#This Row],[KPx]]*KTb-EffortOutcomesAG0[[#This Row],[Kpy]]*KTa)</f>
        <v>32</v>
      </c>
      <c r="N857" s="8">
        <f>-EffortOutcomesAG0[[#This Row],[Xp]]*a+EffortOutcomesAG0[[#This Row],[Yp]]*b+EffortOutcomesAG0[[#This Row],[Zp]]*c_</f>
        <v>40</v>
      </c>
      <c r="O857">
        <f>-IF(EffortOutcomesAG0[[#This Row],[Column2]]&gt;0,1,-1)*SQRT(EffortOutcomesAG0[[#This Row],[KPx''i]]^2+EffortOutcomesAG0[[#This Row],[KPx''j]]^2+EffortOutcomesAG0[[#This Row],[KPx''k]]^2)/Ksmag/Scale</f>
        <v>-72.456883730947197</v>
      </c>
      <c r="P857" s="9">
        <f>SQRT(EffortOutcomesAG0[[#This Row],[Kpy''i]]^2+EffortOutcomesAG0[[#This Row],[KPy''j]]^2+EffortOutcomesAG0[[#This Row],[KPy''k]]^2)/KTmag/Scale</f>
        <v>17.37814719698277</v>
      </c>
      <c r="Q8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7" s="14">
        <v>44875</v>
      </c>
      <c r="U857" s="9" t="s">
        <v>76</v>
      </c>
      <c r="V857" t="s">
        <v>61</v>
      </c>
      <c r="W857" t="s">
        <v>60</v>
      </c>
      <c r="X857">
        <v>0</v>
      </c>
      <c r="Y857">
        <v>0</v>
      </c>
      <c r="Z857">
        <v>0</v>
      </c>
      <c r="AJ857">
        <v>856</v>
      </c>
      <c r="AK857">
        <f>SUBTOTAL(9,EffortOutcomesAG0[[#This Row],[Allocation]:[Iin]])</f>
        <v>0</v>
      </c>
      <c r="AL857" t="str">
        <f>EffortOutcomesAG0[[#This Row],[WARDS]]&amp;EffortOutcomesAG0[[#This Row],[Role]]&amp;EffortOutcomesAG0[[#This Row],[Shifts]]</f>
        <v>OtherRNNIGHT</v>
      </c>
    </row>
    <row r="858" spans="2:38" x14ac:dyDescent="0.25">
      <c r="B858" s="8">
        <f>IF(EffortOutcomesAG0[[#This Row],[Apn]]=0,10,LOG(EffortOutcomesAG0[[#This Row],[Apn]]))</f>
        <v>9.2710621617091163E-2</v>
      </c>
      <c r="C858" s="8">
        <f>IF(EffortOutcomesAG0[[#This Row],[Ein]]=0,10,LOG(EffortOutcomesAG0[[#This Row],[Ein]]))</f>
        <v>10</v>
      </c>
      <c r="D858" s="8">
        <f>IF(EffortOutcomesAG0[[#This Row],[Iin]]=0,10,LOG(EffortOutcomesAG0[[#This Row],[Iin]]))</f>
        <v>10</v>
      </c>
      <c r="E858" s="8">
        <f>Kx-EffortOutcomesAG0[[#This Row],[Xp]]</f>
        <v>-9.2710621617091163E-2</v>
      </c>
      <c r="F858" s="8">
        <f>Ky-EffortOutcomesAG0[[#This Row],[Yp]]</f>
        <v>-11</v>
      </c>
      <c r="G858" s="8">
        <f>Kz-EffortOutcomesAG0[[#This Row],[Zp]]</f>
        <v>-9</v>
      </c>
      <c r="H858" s="8">
        <f>EffortOutcomesAG0[[#This Row],[Kpy]]*KSc-EffortOutcomesAG0[[#This Row],[KPz]]*KSb</f>
        <v>20</v>
      </c>
      <c r="I858" s="8">
        <f>-1*(EffortOutcomesAG0[[#This Row],[KPx]]*KSc-EffortOutcomesAG0[[#This Row],[KPz]]*KSa)</f>
        <v>-9.2710621617091163E-2</v>
      </c>
      <c r="J858" s="8">
        <f>(EffortOutcomesAG0[[#This Row],[KPx]]*$C$2-EffortOutcomesAG0[[#This Row],[Kpy]]*KSa)</f>
        <v>-0.9271062161709116</v>
      </c>
      <c r="K858" s="8">
        <f>EffortOutcomesAG0[[#This Row],[Kpy]]*KTc-EffortOutcomesAG0[[#This Row],[KPz]]*KTb</f>
        <v>2</v>
      </c>
      <c r="L858" s="8">
        <f>-1*(EffortOutcomesAG0[[#This Row],[KPx]]*KTc-EffortOutcomesAG0[[#This Row],[KPz]]*KTa)</f>
        <v>-18.092710621617091</v>
      </c>
      <c r="M858" s="8">
        <f>(EffortOutcomesAG0[[#This Row],[KPx]]*KTb-EffortOutcomesAG0[[#This Row],[Kpy]]*KTa)</f>
        <v>22.092710621617091</v>
      </c>
      <c r="N858" s="8">
        <f>-EffortOutcomesAG0[[#This Row],[Xp]]*a+EffortOutcomesAG0[[#This Row],[Yp]]*b+EffortOutcomesAG0[[#This Row],[Zp]]*c_</f>
        <v>40</v>
      </c>
      <c r="O858">
        <f>-IF(EffortOutcomesAG0[[#This Row],[Column2]]&gt;0,1,-1)*SQRT(EffortOutcomesAG0[[#This Row],[KPx''i]]^2+EffortOutcomesAG0[[#This Row],[KPx''j]]^2+EffortOutcomesAG0[[#This Row],[KPx''k]]^2)/Ksmag/Scale</f>
        <v>-14.157473665796156</v>
      </c>
      <c r="P858" s="9">
        <f>SQRT(EffortOutcomesAG0[[#This Row],[Kpy''i]]^2+EffortOutcomesAG0[[#This Row],[KPy''j]]^2+EffortOutcomesAG0[[#This Row],[KPy''k]]^2)/KTmag/Scale</f>
        <v>11.686416903454544</v>
      </c>
      <c r="Q8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8" s="14">
        <v>44876</v>
      </c>
      <c r="U858" s="9" t="s">
        <v>54</v>
      </c>
      <c r="V858" t="s">
        <v>61</v>
      </c>
      <c r="W858" t="s">
        <v>60</v>
      </c>
      <c r="X858">
        <v>0</v>
      </c>
      <c r="Y858">
        <v>0.33333333333333331</v>
      </c>
      <c r="Z858">
        <v>0.41265714285714278</v>
      </c>
      <c r="AA858">
        <v>1.2379714285714285</v>
      </c>
      <c r="AB858">
        <v>1.8569571428571428</v>
      </c>
      <c r="AC858">
        <v>0</v>
      </c>
      <c r="AD858">
        <v>0.5385153900005385</v>
      </c>
      <c r="AE858">
        <v>0.80777308500080791</v>
      </c>
      <c r="AF858">
        <v>0</v>
      </c>
      <c r="AJ858">
        <v>857</v>
      </c>
      <c r="AK858">
        <f>SUBTOTAL(9,EffortOutcomesAG0[[#This Row],[Allocation]:[Iin]])</f>
        <v>5.187207522620394</v>
      </c>
      <c r="AL858" t="str">
        <f>EffortOutcomesAG0[[#This Row],[WARDS]]&amp;EffortOutcomesAG0[[#This Row],[Role]]&amp;EffortOutcomesAG0[[#This Row],[Shifts]]</f>
        <v>BANKRNNIGHT</v>
      </c>
    </row>
    <row r="859" spans="2:38" x14ac:dyDescent="0.25">
      <c r="B859" s="8">
        <f>IF(EffortOutcomesAG0[[#This Row],[Apn]]=0,10,LOG(EffortOutcomesAG0[[#This Row],[Apn]]))</f>
        <v>9.2710621617091163E-2</v>
      </c>
      <c r="C859" s="8">
        <f>IF(EffortOutcomesAG0[[#This Row],[Ein]]=0,10,LOG(EffortOutcomesAG0[[#This Row],[Ein]]))</f>
        <v>10</v>
      </c>
      <c r="D859" s="8">
        <f>IF(EffortOutcomesAG0[[#This Row],[Iin]]=0,10,LOG(EffortOutcomesAG0[[#This Row],[Iin]]))</f>
        <v>10</v>
      </c>
      <c r="E859" s="8">
        <f>Kx-EffortOutcomesAG0[[#This Row],[Xp]]</f>
        <v>-9.2710621617091163E-2</v>
      </c>
      <c r="F859" s="8">
        <f>Ky-EffortOutcomesAG0[[#This Row],[Yp]]</f>
        <v>-11</v>
      </c>
      <c r="G859" s="8">
        <f>Kz-EffortOutcomesAG0[[#This Row],[Zp]]</f>
        <v>-9</v>
      </c>
      <c r="H859" s="8">
        <f>EffortOutcomesAG0[[#This Row],[Kpy]]*KSc-EffortOutcomesAG0[[#This Row],[KPz]]*KSb</f>
        <v>20</v>
      </c>
      <c r="I859" s="8">
        <f>-1*(EffortOutcomesAG0[[#This Row],[KPx]]*KSc-EffortOutcomesAG0[[#This Row],[KPz]]*KSa)</f>
        <v>-9.2710621617091163E-2</v>
      </c>
      <c r="J859" s="8">
        <f>(EffortOutcomesAG0[[#This Row],[KPx]]*$C$2-EffortOutcomesAG0[[#This Row],[Kpy]]*KSa)</f>
        <v>-0.9271062161709116</v>
      </c>
      <c r="K859" s="8">
        <f>EffortOutcomesAG0[[#This Row],[Kpy]]*KTc-EffortOutcomesAG0[[#This Row],[KPz]]*KTb</f>
        <v>2</v>
      </c>
      <c r="L859" s="8">
        <f>-1*(EffortOutcomesAG0[[#This Row],[KPx]]*KTc-EffortOutcomesAG0[[#This Row],[KPz]]*KTa)</f>
        <v>-18.092710621617091</v>
      </c>
      <c r="M859" s="8">
        <f>(EffortOutcomesAG0[[#This Row],[KPx]]*KTb-EffortOutcomesAG0[[#This Row],[Kpy]]*KTa)</f>
        <v>22.092710621617091</v>
      </c>
      <c r="N859" s="8">
        <f>-EffortOutcomesAG0[[#This Row],[Xp]]*a+EffortOutcomesAG0[[#This Row],[Yp]]*b+EffortOutcomesAG0[[#This Row],[Zp]]*c_</f>
        <v>40</v>
      </c>
      <c r="O859">
        <f>-IF(EffortOutcomesAG0[[#This Row],[Column2]]&gt;0,1,-1)*SQRT(EffortOutcomesAG0[[#This Row],[KPx''i]]^2+EffortOutcomesAG0[[#This Row],[KPx''j]]^2+EffortOutcomesAG0[[#This Row],[KPx''k]]^2)/Ksmag/Scale</f>
        <v>-14.157473665796156</v>
      </c>
      <c r="P859" s="9">
        <f>SQRT(EffortOutcomesAG0[[#This Row],[Kpy''i]]^2+EffortOutcomesAG0[[#This Row],[KPy''j]]^2+EffortOutcomesAG0[[#This Row],[KPy''k]]^2)/KTmag/Scale</f>
        <v>11.686416903454544</v>
      </c>
      <c r="Q8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9" s="14">
        <v>44876</v>
      </c>
      <c r="U859" s="9" t="s">
        <v>58</v>
      </c>
      <c r="V859" t="s">
        <v>61</v>
      </c>
      <c r="W859" t="s">
        <v>60</v>
      </c>
      <c r="X859">
        <v>0</v>
      </c>
      <c r="Y859">
        <v>0.33333333333333331</v>
      </c>
      <c r="Z859">
        <v>0.41265714285714278</v>
      </c>
      <c r="AA859">
        <v>1.2379714285714285</v>
      </c>
      <c r="AB859">
        <v>1.8569571428571428</v>
      </c>
      <c r="AC859">
        <v>0</v>
      </c>
      <c r="AD859">
        <v>0.5385153900005385</v>
      </c>
      <c r="AE859">
        <v>0.80777308500080791</v>
      </c>
      <c r="AF859">
        <v>0</v>
      </c>
      <c r="AJ859">
        <v>858</v>
      </c>
      <c r="AK859">
        <f>SUBTOTAL(9,EffortOutcomesAG0[[#This Row],[Allocation]:[Iin]])</f>
        <v>5.187207522620394</v>
      </c>
      <c r="AL859" t="str">
        <f>EffortOutcomesAG0[[#This Row],[WARDS]]&amp;EffortOutcomesAG0[[#This Row],[Role]]&amp;EffortOutcomesAG0[[#This Row],[Shifts]]</f>
        <v>WARARNNIGHT</v>
      </c>
    </row>
    <row r="860" spans="2:38" x14ac:dyDescent="0.25">
      <c r="B860" s="8">
        <f>IF(EffortOutcomesAG0[[#This Row],[Apn]]=0,10,LOG(EffortOutcomesAG0[[#This Row],[Apn]]))</f>
        <v>9.2710621617091163E-2</v>
      </c>
      <c r="C860" s="8">
        <f>IF(EffortOutcomesAG0[[#This Row],[Ein]]=0,10,LOG(EffortOutcomesAG0[[#This Row],[Ein]]))</f>
        <v>10</v>
      </c>
      <c r="D860" s="8">
        <f>IF(EffortOutcomesAG0[[#This Row],[Iin]]=0,10,LOG(EffortOutcomesAG0[[#This Row],[Iin]]))</f>
        <v>10</v>
      </c>
      <c r="E860" s="8">
        <f>Kx-EffortOutcomesAG0[[#This Row],[Xp]]</f>
        <v>-9.2710621617091163E-2</v>
      </c>
      <c r="F860" s="8">
        <f>Ky-EffortOutcomesAG0[[#This Row],[Yp]]</f>
        <v>-11</v>
      </c>
      <c r="G860" s="8">
        <f>Kz-EffortOutcomesAG0[[#This Row],[Zp]]</f>
        <v>-9</v>
      </c>
      <c r="H860" s="8">
        <f>EffortOutcomesAG0[[#This Row],[Kpy]]*KSc-EffortOutcomesAG0[[#This Row],[KPz]]*KSb</f>
        <v>20</v>
      </c>
      <c r="I860" s="8">
        <f>-1*(EffortOutcomesAG0[[#This Row],[KPx]]*KSc-EffortOutcomesAG0[[#This Row],[KPz]]*KSa)</f>
        <v>-9.2710621617091163E-2</v>
      </c>
      <c r="J860" s="8">
        <f>(EffortOutcomesAG0[[#This Row],[KPx]]*$C$2-EffortOutcomesAG0[[#This Row],[Kpy]]*KSa)</f>
        <v>-0.9271062161709116</v>
      </c>
      <c r="K860" s="8">
        <f>EffortOutcomesAG0[[#This Row],[Kpy]]*KTc-EffortOutcomesAG0[[#This Row],[KPz]]*KTb</f>
        <v>2</v>
      </c>
      <c r="L860" s="8">
        <f>-1*(EffortOutcomesAG0[[#This Row],[KPx]]*KTc-EffortOutcomesAG0[[#This Row],[KPz]]*KTa)</f>
        <v>-18.092710621617091</v>
      </c>
      <c r="M860" s="8">
        <f>(EffortOutcomesAG0[[#This Row],[KPx]]*KTb-EffortOutcomesAG0[[#This Row],[Kpy]]*KTa)</f>
        <v>22.092710621617091</v>
      </c>
      <c r="N860" s="8">
        <f>-EffortOutcomesAG0[[#This Row],[Xp]]*a+EffortOutcomesAG0[[#This Row],[Yp]]*b+EffortOutcomesAG0[[#This Row],[Zp]]*c_</f>
        <v>40</v>
      </c>
      <c r="O860">
        <f>-IF(EffortOutcomesAG0[[#This Row],[Column2]]&gt;0,1,-1)*SQRT(EffortOutcomesAG0[[#This Row],[KPx''i]]^2+EffortOutcomesAG0[[#This Row],[KPx''j]]^2+EffortOutcomesAG0[[#This Row],[KPx''k]]^2)/Ksmag/Scale</f>
        <v>-14.157473665796156</v>
      </c>
      <c r="P860" s="9">
        <f>SQRT(EffortOutcomesAG0[[#This Row],[Kpy''i]]^2+EffortOutcomesAG0[[#This Row],[KPy''j]]^2+EffortOutcomesAG0[[#This Row],[KPy''k]]^2)/KTmag/Scale</f>
        <v>11.686416903454544</v>
      </c>
      <c r="Q8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0" s="14">
        <v>44876</v>
      </c>
      <c r="U860" s="9" t="s">
        <v>57</v>
      </c>
      <c r="V860" t="s">
        <v>61</v>
      </c>
      <c r="W860" t="s">
        <v>60</v>
      </c>
      <c r="X860">
        <v>0</v>
      </c>
      <c r="Y860">
        <v>0.33333333333333331</v>
      </c>
      <c r="Z860">
        <v>0.41265714285714278</v>
      </c>
      <c r="AA860">
        <v>1.2379714285714285</v>
      </c>
      <c r="AB860">
        <v>1.8569571428571428</v>
      </c>
      <c r="AC860">
        <v>0</v>
      </c>
      <c r="AD860">
        <v>0.5385153900005385</v>
      </c>
      <c r="AE860">
        <v>0.80777308500080791</v>
      </c>
      <c r="AF860">
        <v>0</v>
      </c>
      <c r="AJ860">
        <v>859</v>
      </c>
      <c r="AK860">
        <f>SUBTOTAL(9,EffortOutcomesAG0[[#This Row],[Allocation]:[Iin]])</f>
        <v>5.187207522620394</v>
      </c>
      <c r="AL860" t="str">
        <f>EffortOutcomesAG0[[#This Row],[WARDS]]&amp;EffortOutcomesAG0[[#This Row],[Role]]&amp;EffortOutcomesAG0[[#This Row],[Shifts]]</f>
        <v>WATTRNNIGHT</v>
      </c>
    </row>
    <row r="861" spans="2:38" x14ac:dyDescent="0.25">
      <c r="B861" s="8">
        <f>IF(EffortOutcomesAG0[[#This Row],[Apn]]=0,10,LOG(EffortOutcomesAG0[[#This Row],[Apn]]))</f>
        <v>10</v>
      </c>
      <c r="C861" s="8">
        <f>IF(EffortOutcomesAG0[[#This Row],[Ein]]=0,10,LOG(EffortOutcomesAG0[[#This Row],[Ein]]))</f>
        <v>10</v>
      </c>
      <c r="D861" s="8">
        <f>IF(EffortOutcomesAG0[[#This Row],[Iin]]=0,10,LOG(EffortOutcomesAG0[[#This Row],[Iin]]))</f>
        <v>10</v>
      </c>
      <c r="E861" s="8">
        <f>Kx-EffortOutcomesAG0[[#This Row],[Xp]]</f>
        <v>-10</v>
      </c>
      <c r="F861" s="8">
        <f>Ky-EffortOutcomesAG0[[#This Row],[Yp]]</f>
        <v>-11</v>
      </c>
      <c r="G861" s="8">
        <f>Kz-EffortOutcomesAG0[[#This Row],[Zp]]</f>
        <v>-9</v>
      </c>
      <c r="H861" s="8">
        <f>EffortOutcomesAG0[[#This Row],[Kpy]]*KSc-EffortOutcomesAG0[[#This Row],[KPz]]*KSb</f>
        <v>20</v>
      </c>
      <c r="I861" s="8">
        <f>-1*(EffortOutcomesAG0[[#This Row],[KPx]]*KSc-EffortOutcomesAG0[[#This Row],[KPz]]*KSa)</f>
        <v>-10</v>
      </c>
      <c r="J861" s="8">
        <f>(EffortOutcomesAG0[[#This Row],[KPx]]*$C$2-EffortOutcomesAG0[[#This Row],[Kpy]]*KSa)</f>
        <v>-100</v>
      </c>
      <c r="K861" s="8">
        <f>EffortOutcomesAG0[[#This Row],[Kpy]]*KTc-EffortOutcomesAG0[[#This Row],[KPz]]*KTb</f>
        <v>2</v>
      </c>
      <c r="L861" s="8">
        <f>-1*(EffortOutcomesAG0[[#This Row],[KPx]]*KTc-EffortOutcomesAG0[[#This Row],[KPz]]*KTa)</f>
        <v>-28</v>
      </c>
      <c r="M861" s="8">
        <f>(EffortOutcomesAG0[[#This Row],[KPx]]*KTb-EffortOutcomesAG0[[#This Row],[Kpy]]*KTa)</f>
        <v>32</v>
      </c>
      <c r="N861" s="8">
        <f>-EffortOutcomesAG0[[#This Row],[Xp]]*a+EffortOutcomesAG0[[#This Row],[Yp]]*b+EffortOutcomesAG0[[#This Row],[Zp]]*c_</f>
        <v>40</v>
      </c>
      <c r="O861">
        <f>-IF(EffortOutcomesAG0[[#This Row],[Column2]]&gt;0,1,-1)*SQRT(EffortOutcomesAG0[[#This Row],[KPx''i]]^2+EffortOutcomesAG0[[#This Row],[KPx''j]]^2+EffortOutcomesAG0[[#This Row],[KPx''k]]^2)/Ksmag/Scale</f>
        <v>-72.456883730947197</v>
      </c>
      <c r="P861" s="9">
        <f>SQRT(EffortOutcomesAG0[[#This Row],[Kpy''i]]^2+EffortOutcomesAG0[[#This Row],[KPy''j]]^2+EffortOutcomesAG0[[#This Row],[KPy''k]]^2)/KTmag/Scale</f>
        <v>17.37814719698277</v>
      </c>
      <c r="Q8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1" s="14">
        <v>44876</v>
      </c>
      <c r="U861" s="9" t="s">
        <v>76</v>
      </c>
      <c r="V861" t="s">
        <v>61</v>
      </c>
      <c r="W861" t="s">
        <v>60</v>
      </c>
      <c r="X861">
        <v>0</v>
      </c>
      <c r="Y861">
        <v>0</v>
      </c>
      <c r="Z861">
        <v>0</v>
      </c>
      <c r="AJ861">
        <v>860</v>
      </c>
      <c r="AK861">
        <f>SUBTOTAL(9,EffortOutcomesAG0[[#This Row],[Allocation]:[Iin]])</f>
        <v>0</v>
      </c>
      <c r="AL861" t="str">
        <f>EffortOutcomesAG0[[#This Row],[WARDS]]&amp;EffortOutcomesAG0[[#This Row],[Role]]&amp;EffortOutcomesAG0[[#This Row],[Shifts]]</f>
        <v>OtherRNNIGHT</v>
      </c>
    </row>
    <row r="862" spans="2:38" x14ac:dyDescent="0.25">
      <c r="B862" s="8">
        <f>IF(EffortOutcomesAG0[[#This Row],[Apn]]=0,10,LOG(EffortOutcomesAG0[[#This Row],[Apn]]))</f>
        <v>10</v>
      </c>
      <c r="C862" s="8">
        <f>IF(EffortOutcomesAG0[[#This Row],[Ein]]=0,10,LOG(EffortOutcomesAG0[[#This Row],[Ein]]))</f>
        <v>10</v>
      </c>
      <c r="D862" s="8">
        <f>IF(EffortOutcomesAG0[[#This Row],[Iin]]=0,10,LOG(EffortOutcomesAG0[[#This Row],[Iin]]))</f>
        <v>10</v>
      </c>
      <c r="E862" s="8">
        <f>Kx-EffortOutcomesAG0[[#This Row],[Xp]]</f>
        <v>-10</v>
      </c>
      <c r="F862" s="8">
        <f>Ky-EffortOutcomesAG0[[#This Row],[Yp]]</f>
        <v>-11</v>
      </c>
      <c r="G862" s="8">
        <f>Kz-EffortOutcomesAG0[[#This Row],[Zp]]</f>
        <v>-9</v>
      </c>
      <c r="H862" s="8">
        <f>EffortOutcomesAG0[[#This Row],[Kpy]]*KSc-EffortOutcomesAG0[[#This Row],[KPz]]*KSb</f>
        <v>20</v>
      </c>
      <c r="I862" s="8">
        <f>-1*(EffortOutcomesAG0[[#This Row],[KPx]]*KSc-EffortOutcomesAG0[[#This Row],[KPz]]*KSa)</f>
        <v>-10</v>
      </c>
      <c r="J862" s="8">
        <f>(EffortOutcomesAG0[[#This Row],[KPx]]*$C$2-EffortOutcomesAG0[[#This Row],[Kpy]]*KSa)</f>
        <v>-100</v>
      </c>
      <c r="K862" s="8">
        <f>EffortOutcomesAG0[[#This Row],[Kpy]]*KTc-EffortOutcomesAG0[[#This Row],[KPz]]*KTb</f>
        <v>2</v>
      </c>
      <c r="L862" s="8">
        <f>-1*(EffortOutcomesAG0[[#This Row],[KPx]]*KTc-EffortOutcomesAG0[[#This Row],[KPz]]*KTa)</f>
        <v>-28</v>
      </c>
      <c r="M862" s="8">
        <f>(EffortOutcomesAG0[[#This Row],[KPx]]*KTb-EffortOutcomesAG0[[#This Row],[Kpy]]*KTa)</f>
        <v>32</v>
      </c>
      <c r="N862" s="8">
        <f>-EffortOutcomesAG0[[#This Row],[Xp]]*a+EffortOutcomesAG0[[#This Row],[Yp]]*b+EffortOutcomesAG0[[#This Row],[Zp]]*c_</f>
        <v>40</v>
      </c>
      <c r="O862">
        <f>-IF(EffortOutcomesAG0[[#This Row],[Column2]]&gt;0,1,-1)*SQRT(EffortOutcomesAG0[[#This Row],[KPx''i]]^2+EffortOutcomesAG0[[#This Row],[KPx''j]]^2+EffortOutcomesAG0[[#This Row],[KPx''k]]^2)/Ksmag/Scale</f>
        <v>-72.456883730947197</v>
      </c>
      <c r="P862" s="9">
        <f>SQRT(EffortOutcomesAG0[[#This Row],[Kpy''i]]^2+EffortOutcomesAG0[[#This Row],[KPy''j]]^2+EffortOutcomesAG0[[#This Row],[KPy''k]]^2)/KTmag/Scale</f>
        <v>17.37814719698277</v>
      </c>
      <c r="Q8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2" s="14">
        <v>44877</v>
      </c>
      <c r="U862" s="9" t="s">
        <v>76</v>
      </c>
      <c r="V862" t="s">
        <v>61</v>
      </c>
      <c r="W862" t="s">
        <v>60</v>
      </c>
      <c r="X862">
        <v>0</v>
      </c>
      <c r="Y862">
        <v>0</v>
      </c>
      <c r="Z862">
        <v>0</v>
      </c>
      <c r="AJ862">
        <v>861</v>
      </c>
      <c r="AK862">
        <f>SUBTOTAL(9,EffortOutcomesAG0[[#This Row],[Allocation]:[Iin]])</f>
        <v>0</v>
      </c>
      <c r="AL862" t="str">
        <f>EffortOutcomesAG0[[#This Row],[WARDS]]&amp;EffortOutcomesAG0[[#This Row],[Role]]&amp;EffortOutcomesAG0[[#This Row],[Shifts]]</f>
        <v>OtherRNNIGHT</v>
      </c>
    </row>
    <row r="863" spans="2:38" x14ac:dyDescent="0.25">
      <c r="B863" s="8">
        <f>IF(EffortOutcomesAG0[[#This Row],[Apn]]=0,10,LOG(EffortOutcomesAG0[[#This Row],[Apn]]))</f>
        <v>9.2710621617091163E-2</v>
      </c>
      <c r="C863" s="8">
        <f>IF(EffortOutcomesAG0[[#This Row],[Ein]]=0,10,LOG(EffortOutcomesAG0[[#This Row],[Ein]]))</f>
        <v>10</v>
      </c>
      <c r="D863" s="8">
        <f>IF(EffortOutcomesAG0[[#This Row],[Iin]]=0,10,LOG(EffortOutcomesAG0[[#This Row],[Iin]]))</f>
        <v>10</v>
      </c>
      <c r="E863" s="8">
        <f>Kx-EffortOutcomesAG0[[#This Row],[Xp]]</f>
        <v>-9.2710621617091163E-2</v>
      </c>
      <c r="F863" s="8">
        <f>Ky-EffortOutcomesAG0[[#This Row],[Yp]]</f>
        <v>-11</v>
      </c>
      <c r="G863" s="8">
        <f>Kz-EffortOutcomesAG0[[#This Row],[Zp]]</f>
        <v>-9</v>
      </c>
      <c r="H863" s="8">
        <f>EffortOutcomesAG0[[#This Row],[Kpy]]*KSc-EffortOutcomesAG0[[#This Row],[KPz]]*KSb</f>
        <v>20</v>
      </c>
      <c r="I863" s="8">
        <f>-1*(EffortOutcomesAG0[[#This Row],[KPx]]*KSc-EffortOutcomesAG0[[#This Row],[KPz]]*KSa)</f>
        <v>-9.2710621617091163E-2</v>
      </c>
      <c r="J863" s="8">
        <f>(EffortOutcomesAG0[[#This Row],[KPx]]*$C$2-EffortOutcomesAG0[[#This Row],[Kpy]]*KSa)</f>
        <v>-0.9271062161709116</v>
      </c>
      <c r="K863" s="8">
        <f>EffortOutcomesAG0[[#This Row],[Kpy]]*KTc-EffortOutcomesAG0[[#This Row],[KPz]]*KTb</f>
        <v>2</v>
      </c>
      <c r="L863" s="8">
        <f>-1*(EffortOutcomesAG0[[#This Row],[KPx]]*KTc-EffortOutcomesAG0[[#This Row],[KPz]]*KTa)</f>
        <v>-18.092710621617091</v>
      </c>
      <c r="M863" s="8">
        <f>(EffortOutcomesAG0[[#This Row],[KPx]]*KTb-EffortOutcomesAG0[[#This Row],[Kpy]]*KTa)</f>
        <v>22.092710621617091</v>
      </c>
      <c r="N863" s="8">
        <f>-EffortOutcomesAG0[[#This Row],[Xp]]*a+EffortOutcomesAG0[[#This Row],[Yp]]*b+EffortOutcomesAG0[[#This Row],[Zp]]*c_</f>
        <v>40</v>
      </c>
      <c r="O863">
        <f>-IF(EffortOutcomesAG0[[#This Row],[Column2]]&gt;0,1,-1)*SQRT(EffortOutcomesAG0[[#This Row],[KPx''i]]^2+EffortOutcomesAG0[[#This Row],[KPx''j]]^2+EffortOutcomesAG0[[#This Row],[KPx''k]]^2)/Ksmag/Scale</f>
        <v>-14.157473665796156</v>
      </c>
      <c r="P863" s="9">
        <f>SQRT(EffortOutcomesAG0[[#This Row],[Kpy''i]]^2+EffortOutcomesAG0[[#This Row],[KPy''j]]^2+EffortOutcomesAG0[[#This Row],[KPy''k]]^2)/KTmag/Scale</f>
        <v>11.686416903454544</v>
      </c>
      <c r="Q8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3" s="14">
        <v>44877</v>
      </c>
      <c r="U863" s="9" t="s">
        <v>57</v>
      </c>
      <c r="V863" t="s">
        <v>61</v>
      </c>
      <c r="W863" t="s">
        <v>60</v>
      </c>
      <c r="X863">
        <v>0</v>
      </c>
      <c r="Y863">
        <v>0.33333333333333331</v>
      </c>
      <c r="Z863">
        <v>0.41265714285714278</v>
      </c>
      <c r="AA863">
        <v>1.2379714285714285</v>
      </c>
      <c r="AB863">
        <v>1.8569571428571428</v>
      </c>
      <c r="AC863">
        <v>0</v>
      </c>
      <c r="AD863">
        <v>0.5385153900005385</v>
      </c>
      <c r="AE863">
        <v>0.80777308500080791</v>
      </c>
      <c r="AF863">
        <v>0</v>
      </c>
      <c r="AJ863">
        <v>862</v>
      </c>
      <c r="AK863">
        <f>SUBTOTAL(9,EffortOutcomesAG0[[#This Row],[Allocation]:[Iin]])</f>
        <v>5.187207522620394</v>
      </c>
      <c r="AL863" t="str">
        <f>EffortOutcomesAG0[[#This Row],[WARDS]]&amp;EffortOutcomesAG0[[#This Row],[Role]]&amp;EffortOutcomesAG0[[#This Row],[Shifts]]</f>
        <v>WATTRNNIGHT</v>
      </c>
    </row>
    <row r="864" spans="2:38" x14ac:dyDescent="0.25">
      <c r="B864" s="8">
        <f>IF(EffortOutcomesAG0[[#This Row],[Apn]]=0,10,LOG(EffortOutcomesAG0[[#This Row],[Apn]]))</f>
        <v>9.2710621617091163E-2</v>
      </c>
      <c r="C864" s="8">
        <f>IF(EffortOutcomesAG0[[#This Row],[Ein]]=0,10,LOG(EffortOutcomesAG0[[#This Row],[Ein]]))</f>
        <v>10</v>
      </c>
      <c r="D864" s="8">
        <f>IF(EffortOutcomesAG0[[#This Row],[Iin]]=0,10,LOG(EffortOutcomesAG0[[#This Row],[Iin]]))</f>
        <v>10</v>
      </c>
      <c r="E864" s="8">
        <f>Kx-EffortOutcomesAG0[[#This Row],[Xp]]</f>
        <v>-9.2710621617091163E-2</v>
      </c>
      <c r="F864" s="8">
        <f>Ky-EffortOutcomesAG0[[#This Row],[Yp]]</f>
        <v>-11</v>
      </c>
      <c r="G864" s="8">
        <f>Kz-EffortOutcomesAG0[[#This Row],[Zp]]</f>
        <v>-9</v>
      </c>
      <c r="H864" s="8">
        <f>EffortOutcomesAG0[[#This Row],[Kpy]]*KSc-EffortOutcomesAG0[[#This Row],[KPz]]*KSb</f>
        <v>20</v>
      </c>
      <c r="I864" s="8">
        <f>-1*(EffortOutcomesAG0[[#This Row],[KPx]]*KSc-EffortOutcomesAG0[[#This Row],[KPz]]*KSa)</f>
        <v>-9.2710621617091163E-2</v>
      </c>
      <c r="J864" s="8">
        <f>(EffortOutcomesAG0[[#This Row],[KPx]]*$C$2-EffortOutcomesAG0[[#This Row],[Kpy]]*KSa)</f>
        <v>-0.9271062161709116</v>
      </c>
      <c r="K864" s="8">
        <f>EffortOutcomesAG0[[#This Row],[Kpy]]*KTc-EffortOutcomesAG0[[#This Row],[KPz]]*KTb</f>
        <v>2</v>
      </c>
      <c r="L864" s="8">
        <f>-1*(EffortOutcomesAG0[[#This Row],[KPx]]*KTc-EffortOutcomesAG0[[#This Row],[KPz]]*KTa)</f>
        <v>-18.092710621617091</v>
      </c>
      <c r="M864" s="8">
        <f>(EffortOutcomesAG0[[#This Row],[KPx]]*KTb-EffortOutcomesAG0[[#This Row],[Kpy]]*KTa)</f>
        <v>22.092710621617091</v>
      </c>
      <c r="N864" s="8">
        <f>-EffortOutcomesAG0[[#This Row],[Xp]]*a+EffortOutcomesAG0[[#This Row],[Yp]]*b+EffortOutcomesAG0[[#This Row],[Zp]]*c_</f>
        <v>40</v>
      </c>
      <c r="O864">
        <f>-IF(EffortOutcomesAG0[[#This Row],[Column2]]&gt;0,1,-1)*SQRT(EffortOutcomesAG0[[#This Row],[KPx''i]]^2+EffortOutcomesAG0[[#This Row],[KPx''j]]^2+EffortOutcomesAG0[[#This Row],[KPx''k]]^2)/Ksmag/Scale</f>
        <v>-14.157473665796156</v>
      </c>
      <c r="P864" s="9">
        <f>SQRT(EffortOutcomesAG0[[#This Row],[Kpy''i]]^2+EffortOutcomesAG0[[#This Row],[KPy''j]]^2+EffortOutcomesAG0[[#This Row],[KPy''k]]^2)/KTmag/Scale</f>
        <v>11.686416903454544</v>
      </c>
      <c r="Q8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4" s="14">
        <v>44877</v>
      </c>
      <c r="U864" s="9" t="s">
        <v>58</v>
      </c>
      <c r="V864" t="s">
        <v>61</v>
      </c>
      <c r="W864" t="s">
        <v>60</v>
      </c>
      <c r="X864">
        <v>0</v>
      </c>
      <c r="Y864">
        <v>0.33333333333333331</v>
      </c>
      <c r="Z864">
        <v>0.41265714285714278</v>
      </c>
      <c r="AA864">
        <v>1.2379714285714285</v>
      </c>
      <c r="AB864">
        <v>1.8569571428571428</v>
      </c>
      <c r="AC864">
        <v>0</v>
      </c>
      <c r="AD864">
        <v>0.5385153900005385</v>
      </c>
      <c r="AE864">
        <v>0.80777308500080791</v>
      </c>
      <c r="AF864">
        <v>0</v>
      </c>
      <c r="AJ864">
        <v>863</v>
      </c>
      <c r="AK864">
        <f>SUBTOTAL(9,EffortOutcomesAG0[[#This Row],[Allocation]:[Iin]])</f>
        <v>5.187207522620394</v>
      </c>
      <c r="AL864" t="str">
        <f>EffortOutcomesAG0[[#This Row],[WARDS]]&amp;EffortOutcomesAG0[[#This Row],[Role]]&amp;EffortOutcomesAG0[[#This Row],[Shifts]]</f>
        <v>WARARNNIGHT</v>
      </c>
    </row>
    <row r="865" spans="2:38" x14ac:dyDescent="0.25">
      <c r="B865" s="8">
        <f>IF(EffortOutcomesAG0[[#This Row],[Apn]]=0,10,LOG(EffortOutcomesAG0[[#This Row],[Apn]]))</f>
        <v>9.2710621617091163E-2</v>
      </c>
      <c r="C865" s="8">
        <f>IF(EffortOutcomesAG0[[#This Row],[Ein]]=0,10,LOG(EffortOutcomesAG0[[#This Row],[Ein]]))</f>
        <v>10</v>
      </c>
      <c r="D865" s="8">
        <f>IF(EffortOutcomesAG0[[#This Row],[Iin]]=0,10,LOG(EffortOutcomesAG0[[#This Row],[Iin]]))</f>
        <v>10</v>
      </c>
      <c r="E865" s="8">
        <f>Kx-EffortOutcomesAG0[[#This Row],[Xp]]</f>
        <v>-9.2710621617091163E-2</v>
      </c>
      <c r="F865" s="8">
        <f>Ky-EffortOutcomesAG0[[#This Row],[Yp]]</f>
        <v>-11</v>
      </c>
      <c r="G865" s="8">
        <f>Kz-EffortOutcomesAG0[[#This Row],[Zp]]</f>
        <v>-9</v>
      </c>
      <c r="H865" s="8">
        <f>EffortOutcomesAG0[[#This Row],[Kpy]]*KSc-EffortOutcomesAG0[[#This Row],[KPz]]*KSb</f>
        <v>20</v>
      </c>
      <c r="I865" s="8">
        <f>-1*(EffortOutcomesAG0[[#This Row],[KPx]]*KSc-EffortOutcomesAG0[[#This Row],[KPz]]*KSa)</f>
        <v>-9.2710621617091163E-2</v>
      </c>
      <c r="J865" s="8">
        <f>(EffortOutcomesAG0[[#This Row],[KPx]]*$C$2-EffortOutcomesAG0[[#This Row],[Kpy]]*KSa)</f>
        <v>-0.9271062161709116</v>
      </c>
      <c r="K865" s="8">
        <f>EffortOutcomesAG0[[#This Row],[Kpy]]*KTc-EffortOutcomesAG0[[#This Row],[KPz]]*KTb</f>
        <v>2</v>
      </c>
      <c r="L865" s="8">
        <f>-1*(EffortOutcomesAG0[[#This Row],[KPx]]*KTc-EffortOutcomesAG0[[#This Row],[KPz]]*KTa)</f>
        <v>-18.092710621617091</v>
      </c>
      <c r="M865" s="8">
        <f>(EffortOutcomesAG0[[#This Row],[KPx]]*KTb-EffortOutcomesAG0[[#This Row],[Kpy]]*KTa)</f>
        <v>22.092710621617091</v>
      </c>
      <c r="N865" s="8">
        <f>-EffortOutcomesAG0[[#This Row],[Xp]]*a+EffortOutcomesAG0[[#This Row],[Yp]]*b+EffortOutcomesAG0[[#This Row],[Zp]]*c_</f>
        <v>40</v>
      </c>
      <c r="O865">
        <f>-IF(EffortOutcomesAG0[[#This Row],[Column2]]&gt;0,1,-1)*SQRT(EffortOutcomesAG0[[#This Row],[KPx''i]]^2+EffortOutcomesAG0[[#This Row],[KPx''j]]^2+EffortOutcomesAG0[[#This Row],[KPx''k]]^2)/Ksmag/Scale</f>
        <v>-14.157473665796156</v>
      </c>
      <c r="P865" s="9">
        <f>SQRT(EffortOutcomesAG0[[#This Row],[Kpy''i]]^2+EffortOutcomesAG0[[#This Row],[KPy''j]]^2+EffortOutcomesAG0[[#This Row],[KPy''k]]^2)/KTmag/Scale</f>
        <v>11.686416903454544</v>
      </c>
      <c r="Q8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5" s="14">
        <v>44877</v>
      </c>
      <c r="U865" s="9" t="s">
        <v>54</v>
      </c>
      <c r="V865" t="s">
        <v>61</v>
      </c>
      <c r="W865" t="s">
        <v>60</v>
      </c>
      <c r="X865">
        <v>0</v>
      </c>
      <c r="Y865">
        <v>0.33333333333333331</v>
      </c>
      <c r="Z865">
        <v>0.41265714285714278</v>
      </c>
      <c r="AA865">
        <v>1.2379714285714285</v>
      </c>
      <c r="AB865">
        <v>1.8569571428571428</v>
      </c>
      <c r="AC865">
        <v>0</v>
      </c>
      <c r="AD865">
        <v>0.5385153900005385</v>
      </c>
      <c r="AE865">
        <v>0.80777308500080791</v>
      </c>
      <c r="AF865">
        <v>0</v>
      </c>
      <c r="AJ865">
        <v>864</v>
      </c>
      <c r="AK865">
        <f>SUBTOTAL(9,EffortOutcomesAG0[[#This Row],[Allocation]:[Iin]])</f>
        <v>5.187207522620394</v>
      </c>
      <c r="AL865" t="str">
        <f>EffortOutcomesAG0[[#This Row],[WARDS]]&amp;EffortOutcomesAG0[[#This Row],[Role]]&amp;EffortOutcomesAG0[[#This Row],[Shifts]]</f>
        <v>BANKRNNIGHT</v>
      </c>
    </row>
    <row r="866" spans="2:38" x14ac:dyDescent="0.25">
      <c r="B866" s="8">
        <f>IF(EffortOutcomesAG0[[#This Row],[Apn]]=0,10,LOG(EffortOutcomesAG0[[#This Row],[Apn]]))</f>
        <v>10</v>
      </c>
      <c r="C866" s="8">
        <f>IF(EffortOutcomesAG0[[#This Row],[Ein]]=0,10,LOG(EffortOutcomesAG0[[#This Row],[Ein]]))</f>
        <v>10</v>
      </c>
      <c r="D866" s="8">
        <f>IF(EffortOutcomesAG0[[#This Row],[Iin]]=0,10,LOG(EffortOutcomesAG0[[#This Row],[Iin]]))</f>
        <v>10</v>
      </c>
      <c r="E866" s="8">
        <f>Kx-EffortOutcomesAG0[[#This Row],[Xp]]</f>
        <v>-10</v>
      </c>
      <c r="F866" s="8">
        <f>Ky-EffortOutcomesAG0[[#This Row],[Yp]]</f>
        <v>-11</v>
      </c>
      <c r="G866" s="8">
        <f>Kz-EffortOutcomesAG0[[#This Row],[Zp]]</f>
        <v>-9</v>
      </c>
      <c r="H866" s="8">
        <f>EffortOutcomesAG0[[#This Row],[Kpy]]*KSc-EffortOutcomesAG0[[#This Row],[KPz]]*KSb</f>
        <v>20</v>
      </c>
      <c r="I866" s="8">
        <f>-1*(EffortOutcomesAG0[[#This Row],[KPx]]*KSc-EffortOutcomesAG0[[#This Row],[KPz]]*KSa)</f>
        <v>-10</v>
      </c>
      <c r="J866" s="8">
        <f>(EffortOutcomesAG0[[#This Row],[KPx]]*$C$2-EffortOutcomesAG0[[#This Row],[Kpy]]*KSa)</f>
        <v>-100</v>
      </c>
      <c r="K866" s="8">
        <f>EffortOutcomesAG0[[#This Row],[Kpy]]*KTc-EffortOutcomesAG0[[#This Row],[KPz]]*KTb</f>
        <v>2</v>
      </c>
      <c r="L866" s="8">
        <f>-1*(EffortOutcomesAG0[[#This Row],[KPx]]*KTc-EffortOutcomesAG0[[#This Row],[KPz]]*KTa)</f>
        <v>-28</v>
      </c>
      <c r="M866" s="8">
        <f>(EffortOutcomesAG0[[#This Row],[KPx]]*KTb-EffortOutcomesAG0[[#This Row],[Kpy]]*KTa)</f>
        <v>32</v>
      </c>
      <c r="N866" s="8">
        <f>-EffortOutcomesAG0[[#This Row],[Xp]]*a+EffortOutcomesAG0[[#This Row],[Yp]]*b+EffortOutcomesAG0[[#This Row],[Zp]]*c_</f>
        <v>40</v>
      </c>
      <c r="O866">
        <f>-IF(EffortOutcomesAG0[[#This Row],[Column2]]&gt;0,1,-1)*SQRT(EffortOutcomesAG0[[#This Row],[KPx''i]]^2+EffortOutcomesAG0[[#This Row],[KPx''j]]^2+EffortOutcomesAG0[[#This Row],[KPx''k]]^2)/Ksmag/Scale</f>
        <v>-72.456883730947197</v>
      </c>
      <c r="P866" s="9">
        <f>SQRT(EffortOutcomesAG0[[#This Row],[Kpy''i]]^2+EffortOutcomesAG0[[#This Row],[KPy''j]]^2+EffortOutcomesAG0[[#This Row],[KPy''k]]^2)/KTmag/Scale</f>
        <v>17.37814719698277</v>
      </c>
      <c r="Q8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6" s="14">
        <v>44878</v>
      </c>
      <c r="U866" s="9" t="s">
        <v>76</v>
      </c>
      <c r="V866" t="s">
        <v>61</v>
      </c>
      <c r="W866" t="s">
        <v>60</v>
      </c>
      <c r="X866">
        <v>0</v>
      </c>
      <c r="Y866">
        <v>0</v>
      </c>
      <c r="Z866">
        <v>0</v>
      </c>
      <c r="AJ866">
        <v>865</v>
      </c>
      <c r="AK866">
        <f>SUBTOTAL(9,EffortOutcomesAG0[[#This Row],[Allocation]:[Iin]])</f>
        <v>0</v>
      </c>
      <c r="AL866" t="str">
        <f>EffortOutcomesAG0[[#This Row],[WARDS]]&amp;EffortOutcomesAG0[[#This Row],[Role]]&amp;EffortOutcomesAG0[[#This Row],[Shifts]]</f>
        <v>OtherRNNIGHT</v>
      </c>
    </row>
    <row r="867" spans="2:38" x14ac:dyDescent="0.25">
      <c r="B867" s="8">
        <f>IF(EffortOutcomesAG0[[#This Row],[Apn]]=0,10,LOG(EffortOutcomesAG0[[#This Row],[Apn]]))</f>
        <v>9.2710621617091163E-2</v>
      </c>
      <c r="C867" s="8">
        <f>IF(EffortOutcomesAG0[[#This Row],[Ein]]=0,10,LOG(EffortOutcomesAG0[[#This Row],[Ein]]))</f>
        <v>10</v>
      </c>
      <c r="D867" s="8">
        <f>IF(EffortOutcomesAG0[[#This Row],[Iin]]=0,10,LOG(EffortOutcomesAG0[[#This Row],[Iin]]))</f>
        <v>10</v>
      </c>
      <c r="E867" s="8">
        <f>Kx-EffortOutcomesAG0[[#This Row],[Xp]]</f>
        <v>-9.2710621617091163E-2</v>
      </c>
      <c r="F867" s="8">
        <f>Ky-EffortOutcomesAG0[[#This Row],[Yp]]</f>
        <v>-11</v>
      </c>
      <c r="G867" s="8">
        <f>Kz-EffortOutcomesAG0[[#This Row],[Zp]]</f>
        <v>-9</v>
      </c>
      <c r="H867" s="8">
        <f>EffortOutcomesAG0[[#This Row],[Kpy]]*KSc-EffortOutcomesAG0[[#This Row],[KPz]]*KSb</f>
        <v>20</v>
      </c>
      <c r="I867" s="8">
        <f>-1*(EffortOutcomesAG0[[#This Row],[KPx]]*KSc-EffortOutcomesAG0[[#This Row],[KPz]]*KSa)</f>
        <v>-9.2710621617091163E-2</v>
      </c>
      <c r="J867" s="8">
        <f>(EffortOutcomesAG0[[#This Row],[KPx]]*$C$2-EffortOutcomesAG0[[#This Row],[Kpy]]*KSa)</f>
        <v>-0.9271062161709116</v>
      </c>
      <c r="K867" s="8">
        <f>EffortOutcomesAG0[[#This Row],[Kpy]]*KTc-EffortOutcomesAG0[[#This Row],[KPz]]*KTb</f>
        <v>2</v>
      </c>
      <c r="L867" s="8">
        <f>-1*(EffortOutcomesAG0[[#This Row],[KPx]]*KTc-EffortOutcomesAG0[[#This Row],[KPz]]*KTa)</f>
        <v>-18.092710621617091</v>
      </c>
      <c r="M867" s="8">
        <f>(EffortOutcomesAG0[[#This Row],[KPx]]*KTb-EffortOutcomesAG0[[#This Row],[Kpy]]*KTa)</f>
        <v>22.092710621617091</v>
      </c>
      <c r="N867" s="8">
        <f>-EffortOutcomesAG0[[#This Row],[Xp]]*a+EffortOutcomesAG0[[#This Row],[Yp]]*b+EffortOutcomesAG0[[#This Row],[Zp]]*c_</f>
        <v>40</v>
      </c>
      <c r="O867">
        <f>-IF(EffortOutcomesAG0[[#This Row],[Column2]]&gt;0,1,-1)*SQRT(EffortOutcomesAG0[[#This Row],[KPx''i]]^2+EffortOutcomesAG0[[#This Row],[KPx''j]]^2+EffortOutcomesAG0[[#This Row],[KPx''k]]^2)/Ksmag/Scale</f>
        <v>-14.157473665796156</v>
      </c>
      <c r="P867" s="9">
        <f>SQRT(EffortOutcomesAG0[[#This Row],[Kpy''i]]^2+EffortOutcomesAG0[[#This Row],[KPy''j]]^2+EffortOutcomesAG0[[#This Row],[KPy''k]]^2)/KTmag/Scale</f>
        <v>11.686416903454544</v>
      </c>
      <c r="Q8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7" s="14">
        <v>44878</v>
      </c>
      <c r="U867" s="9" t="s">
        <v>54</v>
      </c>
      <c r="V867" t="s">
        <v>61</v>
      </c>
      <c r="W867" t="s">
        <v>60</v>
      </c>
      <c r="X867">
        <v>0</v>
      </c>
      <c r="Y867">
        <v>0.33333333333333331</v>
      </c>
      <c r="Z867">
        <v>0.41265714285714278</v>
      </c>
      <c r="AA867">
        <v>1.2379714285714285</v>
      </c>
      <c r="AB867">
        <v>1.8569571428571428</v>
      </c>
      <c r="AC867">
        <v>0</v>
      </c>
      <c r="AD867">
        <v>0.5385153900005385</v>
      </c>
      <c r="AE867">
        <v>0.80777308500080791</v>
      </c>
      <c r="AF867">
        <v>0</v>
      </c>
      <c r="AJ867">
        <v>866</v>
      </c>
      <c r="AK867">
        <f>SUBTOTAL(9,EffortOutcomesAG0[[#This Row],[Allocation]:[Iin]])</f>
        <v>5.187207522620394</v>
      </c>
      <c r="AL867" t="str">
        <f>EffortOutcomesAG0[[#This Row],[WARDS]]&amp;EffortOutcomesAG0[[#This Row],[Role]]&amp;EffortOutcomesAG0[[#This Row],[Shifts]]</f>
        <v>BANKRNNIGHT</v>
      </c>
    </row>
    <row r="868" spans="2:38" x14ac:dyDescent="0.25">
      <c r="B868" s="8">
        <f>IF(EffortOutcomesAG0[[#This Row],[Apn]]=0,10,LOG(EffortOutcomesAG0[[#This Row],[Apn]]))</f>
        <v>9.2710621617091163E-2</v>
      </c>
      <c r="C868" s="8">
        <f>IF(EffortOutcomesAG0[[#This Row],[Ein]]=0,10,LOG(EffortOutcomesAG0[[#This Row],[Ein]]))</f>
        <v>10</v>
      </c>
      <c r="D868" s="8">
        <f>IF(EffortOutcomesAG0[[#This Row],[Iin]]=0,10,LOG(EffortOutcomesAG0[[#This Row],[Iin]]))</f>
        <v>10</v>
      </c>
      <c r="E868" s="8">
        <f>Kx-EffortOutcomesAG0[[#This Row],[Xp]]</f>
        <v>-9.2710621617091163E-2</v>
      </c>
      <c r="F868" s="8">
        <f>Ky-EffortOutcomesAG0[[#This Row],[Yp]]</f>
        <v>-11</v>
      </c>
      <c r="G868" s="8">
        <f>Kz-EffortOutcomesAG0[[#This Row],[Zp]]</f>
        <v>-9</v>
      </c>
      <c r="H868" s="8">
        <f>EffortOutcomesAG0[[#This Row],[Kpy]]*KSc-EffortOutcomesAG0[[#This Row],[KPz]]*KSb</f>
        <v>20</v>
      </c>
      <c r="I868" s="8">
        <f>-1*(EffortOutcomesAG0[[#This Row],[KPx]]*KSc-EffortOutcomesAG0[[#This Row],[KPz]]*KSa)</f>
        <v>-9.2710621617091163E-2</v>
      </c>
      <c r="J868" s="8">
        <f>(EffortOutcomesAG0[[#This Row],[KPx]]*$C$2-EffortOutcomesAG0[[#This Row],[Kpy]]*KSa)</f>
        <v>-0.9271062161709116</v>
      </c>
      <c r="K868" s="8">
        <f>EffortOutcomesAG0[[#This Row],[Kpy]]*KTc-EffortOutcomesAG0[[#This Row],[KPz]]*KTb</f>
        <v>2</v>
      </c>
      <c r="L868" s="8">
        <f>-1*(EffortOutcomesAG0[[#This Row],[KPx]]*KTc-EffortOutcomesAG0[[#This Row],[KPz]]*KTa)</f>
        <v>-18.092710621617091</v>
      </c>
      <c r="M868" s="8">
        <f>(EffortOutcomesAG0[[#This Row],[KPx]]*KTb-EffortOutcomesAG0[[#This Row],[Kpy]]*KTa)</f>
        <v>22.092710621617091</v>
      </c>
      <c r="N868" s="8">
        <f>-EffortOutcomesAG0[[#This Row],[Xp]]*a+EffortOutcomesAG0[[#This Row],[Yp]]*b+EffortOutcomesAG0[[#This Row],[Zp]]*c_</f>
        <v>40</v>
      </c>
      <c r="O868">
        <f>-IF(EffortOutcomesAG0[[#This Row],[Column2]]&gt;0,1,-1)*SQRT(EffortOutcomesAG0[[#This Row],[KPx''i]]^2+EffortOutcomesAG0[[#This Row],[KPx''j]]^2+EffortOutcomesAG0[[#This Row],[KPx''k]]^2)/Ksmag/Scale</f>
        <v>-14.157473665796156</v>
      </c>
      <c r="P868" s="9">
        <f>SQRT(EffortOutcomesAG0[[#This Row],[Kpy''i]]^2+EffortOutcomesAG0[[#This Row],[KPy''j]]^2+EffortOutcomesAG0[[#This Row],[KPy''k]]^2)/KTmag/Scale</f>
        <v>11.686416903454544</v>
      </c>
      <c r="Q8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8" s="14">
        <v>44878</v>
      </c>
      <c r="U868" s="9" t="s">
        <v>57</v>
      </c>
      <c r="V868" t="s">
        <v>61</v>
      </c>
      <c r="W868" t="s">
        <v>60</v>
      </c>
      <c r="X868">
        <v>0</v>
      </c>
      <c r="Y868">
        <v>0.33333333333333331</v>
      </c>
      <c r="Z868">
        <v>0.41265714285714278</v>
      </c>
      <c r="AA868">
        <v>1.2379714285714285</v>
      </c>
      <c r="AB868">
        <v>1.8569571428571428</v>
      </c>
      <c r="AC868">
        <v>0</v>
      </c>
      <c r="AD868">
        <v>0.5385153900005385</v>
      </c>
      <c r="AE868">
        <v>0.80777308500080791</v>
      </c>
      <c r="AF868">
        <v>0</v>
      </c>
      <c r="AJ868">
        <v>867</v>
      </c>
      <c r="AK868">
        <f>SUBTOTAL(9,EffortOutcomesAG0[[#This Row],[Allocation]:[Iin]])</f>
        <v>5.187207522620394</v>
      </c>
      <c r="AL868" t="str">
        <f>EffortOutcomesAG0[[#This Row],[WARDS]]&amp;EffortOutcomesAG0[[#This Row],[Role]]&amp;EffortOutcomesAG0[[#This Row],[Shifts]]</f>
        <v>WATTRNNIGHT</v>
      </c>
    </row>
    <row r="869" spans="2:38" x14ac:dyDescent="0.25">
      <c r="B869" s="8">
        <f>IF(EffortOutcomesAG0[[#This Row],[Apn]]=0,10,LOG(EffortOutcomesAG0[[#This Row],[Apn]]))</f>
        <v>9.2710621617091163E-2</v>
      </c>
      <c r="C869" s="8">
        <f>IF(EffortOutcomesAG0[[#This Row],[Ein]]=0,10,LOG(EffortOutcomesAG0[[#This Row],[Ein]]))</f>
        <v>10</v>
      </c>
      <c r="D869" s="8">
        <f>IF(EffortOutcomesAG0[[#This Row],[Iin]]=0,10,LOG(EffortOutcomesAG0[[#This Row],[Iin]]))</f>
        <v>10</v>
      </c>
      <c r="E869" s="8">
        <f>Kx-EffortOutcomesAG0[[#This Row],[Xp]]</f>
        <v>-9.2710621617091163E-2</v>
      </c>
      <c r="F869" s="8">
        <f>Ky-EffortOutcomesAG0[[#This Row],[Yp]]</f>
        <v>-11</v>
      </c>
      <c r="G869" s="8">
        <f>Kz-EffortOutcomesAG0[[#This Row],[Zp]]</f>
        <v>-9</v>
      </c>
      <c r="H869" s="8">
        <f>EffortOutcomesAG0[[#This Row],[Kpy]]*KSc-EffortOutcomesAG0[[#This Row],[KPz]]*KSb</f>
        <v>20</v>
      </c>
      <c r="I869" s="8">
        <f>-1*(EffortOutcomesAG0[[#This Row],[KPx]]*KSc-EffortOutcomesAG0[[#This Row],[KPz]]*KSa)</f>
        <v>-9.2710621617091163E-2</v>
      </c>
      <c r="J869" s="8">
        <f>(EffortOutcomesAG0[[#This Row],[KPx]]*$C$2-EffortOutcomesAG0[[#This Row],[Kpy]]*KSa)</f>
        <v>-0.9271062161709116</v>
      </c>
      <c r="K869" s="8">
        <f>EffortOutcomesAG0[[#This Row],[Kpy]]*KTc-EffortOutcomesAG0[[#This Row],[KPz]]*KTb</f>
        <v>2</v>
      </c>
      <c r="L869" s="8">
        <f>-1*(EffortOutcomesAG0[[#This Row],[KPx]]*KTc-EffortOutcomesAG0[[#This Row],[KPz]]*KTa)</f>
        <v>-18.092710621617091</v>
      </c>
      <c r="M869" s="8">
        <f>(EffortOutcomesAG0[[#This Row],[KPx]]*KTb-EffortOutcomesAG0[[#This Row],[Kpy]]*KTa)</f>
        <v>22.092710621617091</v>
      </c>
      <c r="N869" s="8">
        <f>-EffortOutcomesAG0[[#This Row],[Xp]]*a+EffortOutcomesAG0[[#This Row],[Yp]]*b+EffortOutcomesAG0[[#This Row],[Zp]]*c_</f>
        <v>40</v>
      </c>
      <c r="O869">
        <f>-IF(EffortOutcomesAG0[[#This Row],[Column2]]&gt;0,1,-1)*SQRT(EffortOutcomesAG0[[#This Row],[KPx''i]]^2+EffortOutcomesAG0[[#This Row],[KPx''j]]^2+EffortOutcomesAG0[[#This Row],[KPx''k]]^2)/Ksmag/Scale</f>
        <v>-14.157473665796156</v>
      </c>
      <c r="P869" s="9">
        <f>SQRT(EffortOutcomesAG0[[#This Row],[Kpy''i]]^2+EffortOutcomesAG0[[#This Row],[KPy''j]]^2+EffortOutcomesAG0[[#This Row],[KPy''k]]^2)/KTmag/Scale</f>
        <v>11.686416903454544</v>
      </c>
      <c r="Q8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9" s="14">
        <v>44878</v>
      </c>
      <c r="U869" s="9" t="s">
        <v>58</v>
      </c>
      <c r="V869" t="s">
        <v>61</v>
      </c>
      <c r="W869" t="s">
        <v>60</v>
      </c>
      <c r="X869">
        <v>0</v>
      </c>
      <c r="Y869">
        <v>0.33333333333333331</v>
      </c>
      <c r="Z869">
        <v>0.41265714285714278</v>
      </c>
      <c r="AA869">
        <v>1.2379714285714285</v>
      </c>
      <c r="AB869">
        <v>1.8569571428571428</v>
      </c>
      <c r="AC869">
        <v>0</v>
      </c>
      <c r="AD869">
        <v>0.5385153900005385</v>
      </c>
      <c r="AE869">
        <v>0.80777308500080791</v>
      </c>
      <c r="AF869">
        <v>0</v>
      </c>
      <c r="AJ869">
        <v>868</v>
      </c>
      <c r="AK869">
        <f>SUBTOTAL(9,EffortOutcomesAG0[[#This Row],[Allocation]:[Iin]])</f>
        <v>5.187207522620394</v>
      </c>
      <c r="AL869" t="str">
        <f>EffortOutcomesAG0[[#This Row],[WARDS]]&amp;EffortOutcomesAG0[[#This Row],[Role]]&amp;EffortOutcomesAG0[[#This Row],[Shifts]]</f>
        <v>WARARNNIGHT</v>
      </c>
    </row>
    <row r="870" spans="2:38" x14ac:dyDescent="0.25">
      <c r="B870" s="8">
        <f>IF(EffortOutcomesAG0[[#This Row],[Apn]]=0,10,LOG(EffortOutcomesAG0[[#This Row],[Apn]]))</f>
        <v>-0.62329272201770802</v>
      </c>
      <c r="C870" s="8">
        <f>IF(EffortOutcomesAG0[[#This Row],[Ein]]=0,10,LOG(EffortOutcomesAG0[[#This Row],[Ein]]))</f>
        <v>10</v>
      </c>
      <c r="D870" s="8">
        <f>IF(EffortOutcomesAG0[[#This Row],[Iin]]=0,10,LOG(EffortOutcomesAG0[[#This Row],[Iin]]))</f>
        <v>10</v>
      </c>
      <c r="E870" s="8">
        <f>Kx-EffortOutcomesAG0[[#This Row],[Xp]]</f>
        <v>0.62329272201770802</v>
      </c>
      <c r="F870" s="8">
        <f>Ky-EffortOutcomesAG0[[#This Row],[Yp]]</f>
        <v>-11</v>
      </c>
      <c r="G870" s="8">
        <f>Kz-EffortOutcomesAG0[[#This Row],[Zp]]</f>
        <v>-9</v>
      </c>
      <c r="H870" s="8">
        <f>EffortOutcomesAG0[[#This Row],[Kpy]]*KSc-EffortOutcomesAG0[[#This Row],[KPz]]*KSb</f>
        <v>20</v>
      </c>
      <c r="I870" s="8">
        <f>-1*(EffortOutcomesAG0[[#This Row],[KPx]]*KSc-EffortOutcomesAG0[[#This Row],[KPz]]*KSa)</f>
        <v>0.62329272201770802</v>
      </c>
      <c r="J870" s="8">
        <f>(EffortOutcomesAG0[[#This Row],[KPx]]*$C$2-EffortOutcomesAG0[[#This Row],[Kpy]]*KSa)</f>
        <v>6.2329272201770802</v>
      </c>
      <c r="K870" s="8">
        <f>EffortOutcomesAG0[[#This Row],[Kpy]]*KTc-EffortOutcomesAG0[[#This Row],[KPz]]*KTb</f>
        <v>2</v>
      </c>
      <c r="L870" s="8">
        <f>-1*(EffortOutcomesAG0[[#This Row],[KPx]]*KTc-EffortOutcomesAG0[[#This Row],[KPz]]*KTa)</f>
        <v>-17.376707277982291</v>
      </c>
      <c r="M870" s="8">
        <f>(EffortOutcomesAG0[[#This Row],[KPx]]*KTb-EffortOutcomesAG0[[#This Row],[Kpy]]*KTa)</f>
        <v>21.376707277982291</v>
      </c>
      <c r="N870" s="8">
        <f>-EffortOutcomesAG0[[#This Row],[Xp]]*a+EffortOutcomesAG0[[#This Row],[Yp]]*b+EffortOutcomesAG0[[#This Row],[Zp]]*c_</f>
        <v>40</v>
      </c>
      <c r="O870">
        <f>-IF(EffortOutcomesAG0[[#This Row],[Column2]]&gt;0,1,-1)*SQRT(EffortOutcomesAG0[[#This Row],[KPx''i]]^2+EffortOutcomesAG0[[#This Row],[KPx''j]]^2+EffortOutcomesAG0[[#This Row],[KPx''k]]^2)/Ksmag/Scale</f>
        <v>-14.819545801902036</v>
      </c>
      <c r="P870" s="9">
        <f>SQRT(EffortOutcomesAG0[[#This Row],[Kpy''i]]^2+EffortOutcomesAG0[[#This Row],[KPy''j]]^2+EffortOutcomesAG0[[#This Row],[KPy''k]]^2)/KTmag/Scale</f>
        <v>11.276181164097059</v>
      </c>
      <c r="Q8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0" s="14">
        <v>44879</v>
      </c>
      <c r="U870" s="9" t="s">
        <v>54</v>
      </c>
      <c r="V870" t="s">
        <v>61</v>
      </c>
      <c r="W870" t="s">
        <v>60</v>
      </c>
      <c r="X870">
        <v>0</v>
      </c>
      <c r="Y870">
        <v>0.33333333333333331</v>
      </c>
      <c r="Z870">
        <v>7.9357142857142848E-2</v>
      </c>
      <c r="AA870">
        <v>0.23807142857142854</v>
      </c>
      <c r="AB870">
        <v>0.35710714285714285</v>
      </c>
      <c r="AC870">
        <v>0</v>
      </c>
      <c r="AD870">
        <v>2.8002800280028004</v>
      </c>
      <c r="AE870">
        <v>4.2004200420042004</v>
      </c>
      <c r="AF870">
        <v>0</v>
      </c>
      <c r="AJ870">
        <v>869</v>
      </c>
      <c r="AK870">
        <f>SUBTOTAL(9,EffortOutcomesAG0[[#This Row],[Allocation]:[Iin]])</f>
        <v>8.0085691176260489</v>
      </c>
      <c r="AL870" t="str">
        <f>EffortOutcomesAG0[[#This Row],[WARDS]]&amp;EffortOutcomesAG0[[#This Row],[Role]]&amp;EffortOutcomesAG0[[#This Row],[Shifts]]</f>
        <v>BANKRNNIGHT</v>
      </c>
    </row>
    <row r="871" spans="2:38" x14ac:dyDescent="0.25">
      <c r="B871" s="8">
        <f>IF(EffortOutcomesAG0[[#This Row],[Apn]]=0,10,LOG(EffortOutcomesAG0[[#This Row],[Apn]]))</f>
        <v>10</v>
      </c>
      <c r="C871" s="8">
        <f>IF(EffortOutcomesAG0[[#This Row],[Ein]]=0,10,LOG(EffortOutcomesAG0[[#This Row],[Ein]]))</f>
        <v>10</v>
      </c>
      <c r="D871" s="8">
        <f>IF(EffortOutcomesAG0[[#This Row],[Iin]]=0,10,LOG(EffortOutcomesAG0[[#This Row],[Iin]]))</f>
        <v>10</v>
      </c>
      <c r="E871" s="8">
        <f>Kx-EffortOutcomesAG0[[#This Row],[Xp]]</f>
        <v>-10</v>
      </c>
      <c r="F871" s="8">
        <f>Ky-EffortOutcomesAG0[[#This Row],[Yp]]</f>
        <v>-11</v>
      </c>
      <c r="G871" s="8">
        <f>Kz-EffortOutcomesAG0[[#This Row],[Zp]]</f>
        <v>-9</v>
      </c>
      <c r="H871" s="8">
        <f>EffortOutcomesAG0[[#This Row],[Kpy]]*KSc-EffortOutcomesAG0[[#This Row],[KPz]]*KSb</f>
        <v>20</v>
      </c>
      <c r="I871" s="8">
        <f>-1*(EffortOutcomesAG0[[#This Row],[KPx]]*KSc-EffortOutcomesAG0[[#This Row],[KPz]]*KSa)</f>
        <v>-10</v>
      </c>
      <c r="J871" s="8">
        <f>(EffortOutcomesAG0[[#This Row],[KPx]]*$C$2-EffortOutcomesAG0[[#This Row],[Kpy]]*KSa)</f>
        <v>-100</v>
      </c>
      <c r="K871" s="8">
        <f>EffortOutcomesAG0[[#This Row],[Kpy]]*KTc-EffortOutcomesAG0[[#This Row],[KPz]]*KTb</f>
        <v>2</v>
      </c>
      <c r="L871" s="8">
        <f>-1*(EffortOutcomesAG0[[#This Row],[KPx]]*KTc-EffortOutcomesAG0[[#This Row],[KPz]]*KTa)</f>
        <v>-28</v>
      </c>
      <c r="M871" s="8">
        <f>(EffortOutcomesAG0[[#This Row],[KPx]]*KTb-EffortOutcomesAG0[[#This Row],[Kpy]]*KTa)</f>
        <v>32</v>
      </c>
      <c r="N871" s="8">
        <f>-EffortOutcomesAG0[[#This Row],[Xp]]*a+EffortOutcomesAG0[[#This Row],[Yp]]*b+EffortOutcomesAG0[[#This Row],[Zp]]*c_</f>
        <v>40</v>
      </c>
      <c r="O871">
        <f>-IF(EffortOutcomesAG0[[#This Row],[Column2]]&gt;0,1,-1)*SQRT(EffortOutcomesAG0[[#This Row],[KPx''i]]^2+EffortOutcomesAG0[[#This Row],[KPx''j]]^2+EffortOutcomesAG0[[#This Row],[KPx''k]]^2)/Ksmag/Scale</f>
        <v>-72.456883730947197</v>
      </c>
      <c r="P871" s="9">
        <f>SQRT(EffortOutcomesAG0[[#This Row],[Kpy''i]]^2+EffortOutcomesAG0[[#This Row],[KPy''j]]^2+EffortOutcomesAG0[[#This Row],[KPy''k]]^2)/KTmag/Scale</f>
        <v>17.37814719698277</v>
      </c>
      <c r="Q8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1" s="14">
        <v>44879</v>
      </c>
      <c r="U871" s="9" t="s">
        <v>76</v>
      </c>
      <c r="V871" t="s">
        <v>61</v>
      </c>
      <c r="W871" t="s">
        <v>60</v>
      </c>
      <c r="X871">
        <v>0</v>
      </c>
      <c r="Y871">
        <v>0</v>
      </c>
      <c r="Z871">
        <v>0</v>
      </c>
      <c r="AJ871">
        <v>870</v>
      </c>
      <c r="AK871">
        <f>SUBTOTAL(9,EffortOutcomesAG0[[#This Row],[Allocation]:[Iin]])</f>
        <v>0</v>
      </c>
      <c r="AL871" t="str">
        <f>EffortOutcomesAG0[[#This Row],[WARDS]]&amp;EffortOutcomesAG0[[#This Row],[Role]]&amp;EffortOutcomesAG0[[#This Row],[Shifts]]</f>
        <v>OtherRNNIGHT</v>
      </c>
    </row>
    <row r="872" spans="2:38" x14ac:dyDescent="0.25">
      <c r="B872" s="8">
        <f>IF(EffortOutcomesAG0[[#This Row],[Apn]]=0,10,LOG(EffortOutcomesAG0[[#This Row],[Apn]]))</f>
        <v>-0.62329272201770802</v>
      </c>
      <c r="C872" s="8">
        <f>IF(EffortOutcomesAG0[[#This Row],[Ein]]=0,10,LOG(EffortOutcomesAG0[[#This Row],[Ein]]))</f>
        <v>10</v>
      </c>
      <c r="D872" s="8">
        <f>IF(EffortOutcomesAG0[[#This Row],[Iin]]=0,10,LOG(EffortOutcomesAG0[[#This Row],[Iin]]))</f>
        <v>10</v>
      </c>
      <c r="E872" s="8">
        <f>Kx-EffortOutcomesAG0[[#This Row],[Xp]]</f>
        <v>0.62329272201770802</v>
      </c>
      <c r="F872" s="8">
        <f>Ky-EffortOutcomesAG0[[#This Row],[Yp]]</f>
        <v>-11</v>
      </c>
      <c r="G872" s="8">
        <f>Kz-EffortOutcomesAG0[[#This Row],[Zp]]</f>
        <v>-9</v>
      </c>
      <c r="H872" s="8">
        <f>EffortOutcomesAG0[[#This Row],[Kpy]]*KSc-EffortOutcomesAG0[[#This Row],[KPz]]*KSb</f>
        <v>20</v>
      </c>
      <c r="I872" s="8">
        <f>-1*(EffortOutcomesAG0[[#This Row],[KPx]]*KSc-EffortOutcomesAG0[[#This Row],[KPz]]*KSa)</f>
        <v>0.62329272201770802</v>
      </c>
      <c r="J872" s="8">
        <f>(EffortOutcomesAG0[[#This Row],[KPx]]*$C$2-EffortOutcomesAG0[[#This Row],[Kpy]]*KSa)</f>
        <v>6.2329272201770802</v>
      </c>
      <c r="K872" s="8">
        <f>EffortOutcomesAG0[[#This Row],[Kpy]]*KTc-EffortOutcomesAG0[[#This Row],[KPz]]*KTb</f>
        <v>2</v>
      </c>
      <c r="L872" s="8">
        <f>-1*(EffortOutcomesAG0[[#This Row],[KPx]]*KTc-EffortOutcomesAG0[[#This Row],[KPz]]*KTa)</f>
        <v>-17.376707277982291</v>
      </c>
      <c r="M872" s="8">
        <f>(EffortOutcomesAG0[[#This Row],[KPx]]*KTb-EffortOutcomesAG0[[#This Row],[Kpy]]*KTa)</f>
        <v>21.376707277982291</v>
      </c>
      <c r="N872" s="8">
        <f>-EffortOutcomesAG0[[#This Row],[Xp]]*a+EffortOutcomesAG0[[#This Row],[Yp]]*b+EffortOutcomesAG0[[#This Row],[Zp]]*c_</f>
        <v>40</v>
      </c>
      <c r="O872">
        <f>-IF(EffortOutcomesAG0[[#This Row],[Column2]]&gt;0,1,-1)*SQRT(EffortOutcomesAG0[[#This Row],[KPx''i]]^2+EffortOutcomesAG0[[#This Row],[KPx''j]]^2+EffortOutcomesAG0[[#This Row],[KPx''k]]^2)/Ksmag/Scale</f>
        <v>-14.819545801902036</v>
      </c>
      <c r="P872" s="9">
        <f>SQRT(EffortOutcomesAG0[[#This Row],[Kpy''i]]^2+EffortOutcomesAG0[[#This Row],[KPy''j]]^2+EffortOutcomesAG0[[#This Row],[KPy''k]]^2)/KTmag/Scale</f>
        <v>11.276181164097059</v>
      </c>
      <c r="Q8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2" s="14">
        <v>44879</v>
      </c>
      <c r="U872" s="9" t="s">
        <v>57</v>
      </c>
      <c r="V872" t="s">
        <v>61</v>
      </c>
      <c r="W872" t="s">
        <v>60</v>
      </c>
      <c r="X872">
        <v>0</v>
      </c>
      <c r="Y872">
        <v>0.33333333333333331</v>
      </c>
      <c r="Z872">
        <v>7.9357142857142848E-2</v>
      </c>
      <c r="AA872">
        <v>0.23807142857142854</v>
      </c>
      <c r="AB872">
        <v>0.35710714285714285</v>
      </c>
      <c r="AC872">
        <v>0</v>
      </c>
      <c r="AD872">
        <v>2.8002800280028004</v>
      </c>
      <c r="AE872">
        <v>4.2004200420042004</v>
      </c>
      <c r="AF872">
        <v>0</v>
      </c>
      <c r="AJ872">
        <v>871</v>
      </c>
      <c r="AK872">
        <f>SUBTOTAL(9,EffortOutcomesAG0[[#This Row],[Allocation]:[Iin]])</f>
        <v>8.0085691176260489</v>
      </c>
      <c r="AL872" t="str">
        <f>EffortOutcomesAG0[[#This Row],[WARDS]]&amp;EffortOutcomesAG0[[#This Row],[Role]]&amp;EffortOutcomesAG0[[#This Row],[Shifts]]</f>
        <v>WATTRNNIGHT</v>
      </c>
    </row>
    <row r="873" spans="2:38" x14ac:dyDescent="0.25">
      <c r="B873" s="8">
        <f>IF(EffortOutcomesAG0[[#This Row],[Apn]]=0,10,LOG(EffortOutcomesAG0[[#This Row],[Apn]]))</f>
        <v>-0.62329272201770802</v>
      </c>
      <c r="C873" s="8">
        <f>IF(EffortOutcomesAG0[[#This Row],[Ein]]=0,10,LOG(EffortOutcomesAG0[[#This Row],[Ein]]))</f>
        <v>10</v>
      </c>
      <c r="D873" s="8">
        <f>IF(EffortOutcomesAG0[[#This Row],[Iin]]=0,10,LOG(EffortOutcomesAG0[[#This Row],[Iin]]))</f>
        <v>10</v>
      </c>
      <c r="E873" s="8">
        <f>Kx-EffortOutcomesAG0[[#This Row],[Xp]]</f>
        <v>0.62329272201770802</v>
      </c>
      <c r="F873" s="8">
        <f>Ky-EffortOutcomesAG0[[#This Row],[Yp]]</f>
        <v>-11</v>
      </c>
      <c r="G873" s="8">
        <f>Kz-EffortOutcomesAG0[[#This Row],[Zp]]</f>
        <v>-9</v>
      </c>
      <c r="H873" s="8">
        <f>EffortOutcomesAG0[[#This Row],[Kpy]]*KSc-EffortOutcomesAG0[[#This Row],[KPz]]*KSb</f>
        <v>20</v>
      </c>
      <c r="I873" s="8">
        <f>-1*(EffortOutcomesAG0[[#This Row],[KPx]]*KSc-EffortOutcomesAG0[[#This Row],[KPz]]*KSa)</f>
        <v>0.62329272201770802</v>
      </c>
      <c r="J873" s="8">
        <f>(EffortOutcomesAG0[[#This Row],[KPx]]*$C$2-EffortOutcomesAG0[[#This Row],[Kpy]]*KSa)</f>
        <v>6.2329272201770802</v>
      </c>
      <c r="K873" s="8">
        <f>EffortOutcomesAG0[[#This Row],[Kpy]]*KTc-EffortOutcomesAG0[[#This Row],[KPz]]*KTb</f>
        <v>2</v>
      </c>
      <c r="L873" s="8">
        <f>-1*(EffortOutcomesAG0[[#This Row],[KPx]]*KTc-EffortOutcomesAG0[[#This Row],[KPz]]*KTa)</f>
        <v>-17.376707277982291</v>
      </c>
      <c r="M873" s="8">
        <f>(EffortOutcomesAG0[[#This Row],[KPx]]*KTb-EffortOutcomesAG0[[#This Row],[Kpy]]*KTa)</f>
        <v>21.376707277982291</v>
      </c>
      <c r="N873" s="8">
        <f>-EffortOutcomesAG0[[#This Row],[Xp]]*a+EffortOutcomesAG0[[#This Row],[Yp]]*b+EffortOutcomesAG0[[#This Row],[Zp]]*c_</f>
        <v>40</v>
      </c>
      <c r="O873">
        <f>-IF(EffortOutcomesAG0[[#This Row],[Column2]]&gt;0,1,-1)*SQRT(EffortOutcomesAG0[[#This Row],[KPx''i]]^2+EffortOutcomesAG0[[#This Row],[KPx''j]]^2+EffortOutcomesAG0[[#This Row],[KPx''k]]^2)/Ksmag/Scale</f>
        <v>-14.819545801902036</v>
      </c>
      <c r="P873" s="9">
        <f>SQRT(EffortOutcomesAG0[[#This Row],[Kpy''i]]^2+EffortOutcomesAG0[[#This Row],[KPy''j]]^2+EffortOutcomesAG0[[#This Row],[KPy''k]]^2)/KTmag/Scale</f>
        <v>11.276181164097059</v>
      </c>
      <c r="Q8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3" s="14">
        <v>44879</v>
      </c>
      <c r="U873" s="9" t="s">
        <v>58</v>
      </c>
      <c r="V873" t="s">
        <v>61</v>
      </c>
      <c r="W873" t="s">
        <v>60</v>
      </c>
      <c r="X873">
        <v>0</v>
      </c>
      <c r="Y873">
        <v>0.33333333333333331</v>
      </c>
      <c r="Z873">
        <v>7.9357142857142848E-2</v>
      </c>
      <c r="AA873">
        <v>0.23807142857142854</v>
      </c>
      <c r="AB873">
        <v>0.35710714285714285</v>
      </c>
      <c r="AC873">
        <v>0</v>
      </c>
      <c r="AD873">
        <v>2.8002800280028004</v>
      </c>
      <c r="AE873">
        <v>4.2004200420042004</v>
      </c>
      <c r="AF873">
        <v>0</v>
      </c>
      <c r="AJ873">
        <v>872</v>
      </c>
      <c r="AK873">
        <f>SUBTOTAL(9,EffortOutcomesAG0[[#This Row],[Allocation]:[Iin]])</f>
        <v>8.0085691176260489</v>
      </c>
      <c r="AL873" t="str">
        <f>EffortOutcomesAG0[[#This Row],[WARDS]]&amp;EffortOutcomesAG0[[#This Row],[Role]]&amp;EffortOutcomesAG0[[#This Row],[Shifts]]</f>
        <v>WARARNNIGHT</v>
      </c>
    </row>
    <row r="874" spans="2:38" x14ac:dyDescent="0.25">
      <c r="B874" s="8">
        <f>IF(EffortOutcomesAG0[[#This Row],[Apn]]=0,10,LOG(EffortOutcomesAG0[[#This Row],[Apn]]))</f>
        <v>10</v>
      </c>
      <c r="C874" s="8">
        <f>IF(EffortOutcomesAG0[[#This Row],[Ein]]=0,10,LOG(EffortOutcomesAG0[[#This Row],[Ein]]))</f>
        <v>10</v>
      </c>
      <c r="D874" s="8">
        <f>IF(EffortOutcomesAG0[[#This Row],[Iin]]=0,10,LOG(EffortOutcomesAG0[[#This Row],[Iin]]))</f>
        <v>10</v>
      </c>
      <c r="E874" s="8">
        <f>Kx-EffortOutcomesAG0[[#This Row],[Xp]]</f>
        <v>-10</v>
      </c>
      <c r="F874" s="8">
        <f>Ky-EffortOutcomesAG0[[#This Row],[Yp]]</f>
        <v>-11</v>
      </c>
      <c r="G874" s="8">
        <f>Kz-EffortOutcomesAG0[[#This Row],[Zp]]</f>
        <v>-9</v>
      </c>
      <c r="H874" s="8">
        <f>EffortOutcomesAG0[[#This Row],[Kpy]]*KSc-EffortOutcomesAG0[[#This Row],[KPz]]*KSb</f>
        <v>20</v>
      </c>
      <c r="I874" s="8">
        <f>-1*(EffortOutcomesAG0[[#This Row],[KPx]]*KSc-EffortOutcomesAG0[[#This Row],[KPz]]*KSa)</f>
        <v>-10</v>
      </c>
      <c r="J874" s="8">
        <f>(EffortOutcomesAG0[[#This Row],[KPx]]*$C$2-EffortOutcomesAG0[[#This Row],[Kpy]]*KSa)</f>
        <v>-100</v>
      </c>
      <c r="K874" s="8">
        <f>EffortOutcomesAG0[[#This Row],[Kpy]]*KTc-EffortOutcomesAG0[[#This Row],[KPz]]*KTb</f>
        <v>2</v>
      </c>
      <c r="L874" s="8">
        <f>-1*(EffortOutcomesAG0[[#This Row],[KPx]]*KTc-EffortOutcomesAG0[[#This Row],[KPz]]*KTa)</f>
        <v>-28</v>
      </c>
      <c r="M874" s="8">
        <f>(EffortOutcomesAG0[[#This Row],[KPx]]*KTb-EffortOutcomesAG0[[#This Row],[Kpy]]*KTa)</f>
        <v>32</v>
      </c>
      <c r="N874" s="8">
        <f>-EffortOutcomesAG0[[#This Row],[Xp]]*a+EffortOutcomesAG0[[#This Row],[Yp]]*b+EffortOutcomesAG0[[#This Row],[Zp]]*c_</f>
        <v>40</v>
      </c>
      <c r="O874">
        <f>-IF(EffortOutcomesAG0[[#This Row],[Column2]]&gt;0,1,-1)*SQRT(EffortOutcomesAG0[[#This Row],[KPx''i]]^2+EffortOutcomesAG0[[#This Row],[KPx''j]]^2+EffortOutcomesAG0[[#This Row],[KPx''k]]^2)/Ksmag/Scale</f>
        <v>-72.456883730947197</v>
      </c>
      <c r="P874" s="9">
        <f>SQRT(EffortOutcomesAG0[[#This Row],[Kpy''i]]^2+EffortOutcomesAG0[[#This Row],[KPy''j]]^2+EffortOutcomesAG0[[#This Row],[KPy''k]]^2)/KTmag/Scale</f>
        <v>17.37814719698277</v>
      </c>
      <c r="Q8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4" s="14">
        <v>44880</v>
      </c>
      <c r="U874" s="9" t="s">
        <v>76</v>
      </c>
      <c r="V874" t="s">
        <v>61</v>
      </c>
      <c r="W874" t="s">
        <v>60</v>
      </c>
      <c r="X874">
        <v>0</v>
      </c>
      <c r="Y874">
        <v>0</v>
      </c>
      <c r="Z874">
        <v>0</v>
      </c>
      <c r="AJ874">
        <v>873</v>
      </c>
      <c r="AK874">
        <f>SUBTOTAL(9,EffortOutcomesAG0[[#This Row],[Allocation]:[Iin]])</f>
        <v>0</v>
      </c>
      <c r="AL874" t="str">
        <f>EffortOutcomesAG0[[#This Row],[WARDS]]&amp;EffortOutcomesAG0[[#This Row],[Role]]&amp;EffortOutcomesAG0[[#This Row],[Shifts]]</f>
        <v>OtherRNNIGHT</v>
      </c>
    </row>
    <row r="875" spans="2:38" x14ac:dyDescent="0.25">
      <c r="B875" s="8">
        <f>IF(EffortOutcomesAG0[[#This Row],[Apn]]=0,10,LOG(EffortOutcomesAG0[[#This Row],[Apn]]))</f>
        <v>-0.62329272201770802</v>
      </c>
      <c r="C875" s="8">
        <f>IF(EffortOutcomesAG0[[#This Row],[Ein]]=0,10,LOG(EffortOutcomesAG0[[#This Row],[Ein]]))</f>
        <v>10</v>
      </c>
      <c r="D875" s="8">
        <f>IF(EffortOutcomesAG0[[#This Row],[Iin]]=0,10,LOG(EffortOutcomesAG0[[#This Row],[Iin]]))</f>
        <v>10</v>
      </c>
      <c r="E875" s="8">
        <f>Kx-EffortOutcomesAG0[[#This Row],[Xp]]</f>
        <v>0.62329272201770802</v>
      </c>
      <c r="F875" s="8">
        <f>Ky-EffortOutcomesAG0[[#This Row],[Yp]]</f>
        <v>-11</v>
      </c>
      <c r="G875" s="8">
        <f>Kz-EffortOutcomesAG0[[#This Row],[Zp]]</f>
        <v>-9</v>
      </c>
      <c r="H875" s="8">
        <f>EffortOutcomesAG0[[#This Row],[Kpy]]*KSc-EffortOutcomesAG0[[#This Row],[KPz]]*KSb</f>
        <v>20</v>
      </c>
      <c r="I875" s="8">
        <f>-1*(EffortOutcomesAG0[[#This Row],[KPx]]*KSc-EffortOutcomesAG0[[#This Row],[KPz]]*KSa)</f>
        <v>0.62329272201770802</v>
      </c>
      <c r="J875" s="8">
        <f>(EffortOutcomesAG0[[#This Row],[KPx]]*$C$2-EffortOutcomesAG0[[#This Row],[Kpy]]*KSa)</f>
        <v>6.2329272201770802</v>
      </c>
      <c r="K875" s="8">
        <f>EffortOutcomesAG0[[#This Row],[Kpy]]*KTc-EffortOutcomesAG0[[#This Row],[KPz]]*KTb</f>
        <v>2</v>
      </c>
      <c r="L875" s="8">
        <f>-1*(EffortOutcomesAG0[[#This Row],[KPx]]*KTc-EffortOutcomesAG0[[#This Row],[KPz]]*KTa)</f>
        <v>-17.376707277982291</v>
      </c>
      <c r="M875" s="8">
        <f>(EffortOutcomesAG0[[#This Row],[KPx]]*KTb-EffortOutcomesAG0[[#This Row],[Kpy]]*KTa)</f>
        <v>21.376707277982291</v>
      </c>
      <c r="N875" s="8">
        <f>-EffortOutcomesAG0[[#This Row],[Xp]]*a+EffortOutcomesAG0[[#This Row],[Yp]]*b+EffortOutcomesAG0[[#This Row],[Zp]]*c_</f>
        <v>40</v>
      </c>
      <c r="O875">
        <f>-IF(EffortOutcomesAG0[[#This Row],[Column2]]&gt;0,1,-1)*SQRT(EffortOutcomesAG0[[#This Row],[KPx''i]]^2+EffortOutcomesAG0[[#This Row],[KPx''j]]^2+EffortOutcomesAG0[[#This Row],[KPx''k]]^2)/Ksmag/Scale</f>
        <v>-14.819545801902036</v>
      </c>
      <c r="P875" s="9">
        <f>SQRT(EffortOutcomesAG0[[#This Row],[Kpy''i]]^2+EffortOutcomesAG0[[#This Row],[KPy''j]]^2+EffortOutcomesAG0[[#This Row],[KPy''k]]^2)/KTmag/Scale</f>
        <v>11.276181164097059</v>
      </c>
      <c r="Q8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5" s="14">
        <v>44880</v>
      </c>
      <c r="U875" s="9" t="s">
        <v>58</v>
      </c>
      <c r="V875" t="s">
        <v>61</v>
      </c>
      <c r="W875" t="s">
        <v>60</v>
      </c>
      <c r="X875">
        <v>0</v>
      </c>
      <c r="Y875">
        <v>0.33333333333333331</v>
      </c>
      <c r="Z875">
        <v>7.9357142857142848E-2</v>
      </c>
      <c r="AA875">
        <v>0.23807142857142854</v>
      </c>
      <c r="AB875">
        <v>0.35710714285714285</v>
      </c>
      <c r="AC875">
        <v>0</v>
      </c>
      <c r="AD875">
        <v>2.8002800280028004</v>
      </c>
      <c r="AE875">
        <v>4.2004200420042004</v>
      </c>
      <c r="AF875">
        <v>0</v>
      </c>
      <c r="AJ875">
        <v>874</v>
      </c>
      <c r="AK875">
        <f>SUBTOTAL(9,EffortOutcomesAG0[[#This Row],[Allocation]:[Iin]])</f>
        <v>8.0085691176260489</v>
      </c>
      <c r="AL875" t="str">
        <f>EffortOutcomesAG0[[#This Row],[WARDS]]&amp;EffortOutcomesAG0[[#This Row],[Role]]&amp;EffortOutcomesAG0[[#This Row],[Shifts]]</f>
        <v>WARARNNIGHT</v>
      </c>
    </row>
    <row r="876" spans="2:38" x14ac:dyDescent="0.25">
      <c r="B876" s="8">
        <f>IF(EffortOutcomesAG0[[#This Row],[Apn]]=0,10,LOG(EffortOutcomesAG0[[#This Row],[Apn]]))</f>
        <v>-0.62329272201770802</v>
      </c>
      <c r="C876" s="8">
        <f>IF(EffortOutcomesAG0[[#This Row],[Ein]]=0,10,LOG(EffortOutcomesAG0[[#This Row],[Ein]]))</f>
        <v>10</v>
      </c>
      <c r="D876" s="8">
        <f>IF(EffortOutcomesAG0[[#This Row],[Iin]]=0,10,LOG(EffortOutcomesAG0[[#This Row],[Iin]]))</f>
        <v>10</v>
      </c>
      <c r="E876" s="8">
        <f>Kx-EffortOutcomesAG0[[#This Row],[Xp]]</f>
        <v>0.62329272201770802</v>
      </c>
      <c r="F876" s="8">
        <f>Ky-EffortOutcomesAG0[[#This Row],[Yp]]</f>
        <v>-11</v>
      </c>
      <c r="G876" s="8">
        <f>Kz-EffortOutcomesAG0[[#This Row],[Zp]]</f>
        <v>-9</v>
      </c>
      <c r="H876" s="8">
        <f>EffortOutcomesAG0[[#This Row],[Kpy]]*KSc-EffortOutcomesAG0[[#This Row],[KPz]]*KSb</f>
        <v>20</v>
      </c>
      <c r="I876" s="8">
        <f>-1*(EffortOutcomesAG0[[#This Row],[KPx]]*KSc-EffortOutcomesAG0[[#This Row],[KPz]]*KSa)</f>
        <v>0.62329272201770802</v>
      </c>
      <c r="J876" s="8">
        <f>(EffortOutcomesAG0[[#This Row],[KPx]]*$C$2-EffortOutcomesAG0[[#This Row],[Kpy]]*KSa)</f>
        <v>6.2329272201770802</v>
      </c>
      <c r="K876" s="8">
        <f>EffortOutcomesAG0[[#This Row],[Kpy]]*KTc-EffortOutcomesAG0[[#This Row],[KPz]]*KTb</f>
        <v>2</v>
      </c>
      <c r="L876" s="8">
        <f>-1*(EffortOutcomesAG0[[#This Row],[KPx]]*KTc-EffortOutcomesAG0[[#This Row],[KPz]]*KTa)</f>
        <v>-17.376707277982291</v>
      </c>
      <c r="M876" s="8">
        <f>(EffortOutcomesAG0[[#This Row],[KPx]]*KTb-EffortOutcomesAG0[[#This Row],[Kpy]]*KTa)</f>
        <v>21.376707277982291</v>
      </c>
      <c r="N876" s="8">
        <f>-EffortOutcomesAG0[[#This Row],[Xp]]*a+EffortOutcomesAG0[[#This Row],[Yp]]*b+EffortOutcomesAG0[[#This Row],[Zp]]*c_</f>
        <v>40</v>
      </c>
      <c r="O876">
        <f>-IF(EffortOutcomesAG0[[#This Row],[Column2]]&gt;0,1,-1)*SQRT(EffortOutcomesAG0[[#This Row],[KPx''i]]^2+EffortOutcomesAG0[[#This Row],[KPx''j]]^2+EffortOutcomesAG0[[#This Row],[KPx''k]]^2)/Ksmag/Scale</f>
        <v>-14.819545801902036</v>
      </c>
      <c r="P876" s="9">
        <f>SQRT(EffortOutcomesAG0[[#This Row],[Kpy''i]]^2+EffortOutcomesAG0[[#This Row],[KPy''j]]^2+EffortOutcomesAG0[[#This Row],[KPy''k]]^2)/KTmag/Scale</f>
        <v>11.276181164097059</v>
      </c>
      <c r="Q8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6" s="14">
        <v>44880</v>
      </c>
      <c r="U876" s="9" t="s">
        <v>57</v>
      </c>
      <c r="V876" t="s">
        <v>61</v>
      </c>
      <c r="W876" t="s">
        <v>60</v>
      </c>
      <c r="X876">
        <v>0</v>
      </c>
      <c r="Y876">
        <v>0.33333333333333331</v>
      </c>
      <c r="Z876">
        <v>7.9357142857142848E-2</v>
      </c>
      <c r="AA876">
        <v>0.23807142857142854</v>
      </c>
      <c r="AB876">
        <v>0.35710714285714285</v>
      </c>
      <c r="AC876">
        <v>0</v>
      </c>
      <c r="AD876">
        <v>2.8002800280028004</v>
      </c>
      <c r="AE876">
        <v>4.2004200420042004</v>
      </c>
      <c r="AF876">
        <v>0</v>
      </c>
      <c r="AJ876">
        <v>875</v>
      </c>
      <c r="AK876">
        <f>SUBTOTAL(9,EffortOutcomesAG0[[#This Row],[Allocation]:[Iin]])</f>
        <v>8.0085691176260489</v>
      </c>
      <c r="AL876" t="str">
        <f>EffortOutcomesAG0[[#This Row],[WARDS]]&amp;EffortOutcomesAG0[[#This Row],[Role]]&amp;EffortOutcomesAG0[[#This Row],[Shifts]]</f>
        <v>WATTRNNIGHT</v>
      </c>
    </row>
    <row r="877" spans="2:38" x14ac:dyDescent="0.25">
      <c r="B877" s="8">
        <f>IF(EffortOutcomesAG0[[#This Row],[Apn]]=0,10,LOG(EffortOutcomesAG0[[#This Row],[Apn]]))</f>
        <v>-0.62329272201770802</v>
      </c>
      <c r="C877" s="8">
        <f>IF(EffortOutcomesAG0[[#This Row],[Ein]]=0,10,LOG(EffortOutcomesAG0[[#This Row],[Ein]]))</f>
        <v>10</v>
      </c>
      <c r="D877" s="8">
        <f>IF(EffortOutcomesAG0[[#This Row],[Iin]]=0,10,LOG(EffortOutcomesAG0[[#This Row],[Iin]]))</f>
        <v>10</v>
      </c>
      <c r="E877" s="8">
        <f>Kx-EffortOutcomesAG0[[#This Row],[Xp]]</f>
        <v>0.62329272201770802</v>
      </c>
      <c r="F877" s="8">
        <f>Ky-EffortOutcomesAG0[[#This Row],[Yp]]</f>
        <v>-11</v>
      </c>
      <c r="G877" s="8">
        <f>Kz-EffortOutcomesAG0[[#This Row],[Zp]]</f>
        <v>-9</v>
      </c>
      <c r="H877" s="8">
        <f>EffortOutcomesAG0[[#This Row],[Kpy]]*KSc-EffortOutcomesAG0[[#This Row],[KPz]]*KSb</f>
        <v>20</v>
      </c>
      <c r="I877" s="8">
        <f>-1*(EffortOutcomesAG0[[#This Row],[KPx]]*KSc-EffortOutcomesAG0[[#This Row],[KPz]]*KSa)</f>
        <v>0.62329272201770802</v>
      </c>
      <c r="J877" s="8">
        <f>(EffortOutcomesAG0[[#This Row],[KPx]]*$C$2-EffortOutcomesAG0[[#This Row],[Kpy]]*KSa)</f>
        <v>6.2329272201770802</v>
      </c>
      <c r="K877" s="8">
        <f>EffortOutcomesAG0[[#This Row],[Kpy]]*KTc-EffortOutcomesAG0[[#This Row],[KPz]]*KTb</f>
        <v>2</v>
      </c>
      <c r="L877" s="8">
        <f>-1*(EffortOutcomesAG0[[#This Row],[KPx]]*KTc-EffortOutcomesAG0[[#This Row],[KPz]]*KTa)</f>
        <v>-17.376707277982291</v>
      </c>
      <c r="M877" s="8">
        <f>(EffortOutcomesAG0[[#This Row],[KPx]]*KTb-EffortOutcomesAG0[[#This Row],[Kpy]]*KTa)</f>
        <v>21.376707277982291</v>
      </c>
      <c r="N877" s="8">
        <f>-EffortOutcomesAG0[[#This Row],[Xp]]*a+EffortOutcomesAG0[[#This Row],[Yp]]*b+EffortOutcomesAG0[[#This Row],[Zp]]*c_</f>
        <v>40</v>
      </c>
      <c r="O877">
        <f>-IF(EffortOutcomesAG0[[#This Row],[Column2]]&gt;0,1,-1)*SQRT(EffortOutcomesAG0[[#This Row],[KPx''i]]^2+EffortOutcomesAG0[[#This Row],[KPx''j]]^2+EffortOutcomesAG0[[#This Row],[KPx''k]]^2)/Ksmag/Scale</f>
        <v>-14.819545801902036</v>
      </c>
      <c r="P877" s="9">
        <f>SQRT(EffortOutcomesAG0[[#This Row],[Kpy''i]]^2+EffortOutcomesAG0[[#This Row],[KPy''j]]^2+EffortOutcomesAG0[[#This Row],[KPy''k]]^2)/KTmag/Scale</f>
        <v>11.276181164097059</v>
      </c>
      <c r="Q8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7" s="14">
        <v>44880</v>
      </c>
      <c r="U877" s="9" t="s">
        <v>54</v>
      </c>
      <c r="V877" t="s">
        <v>61</v>
      </c>
      <c r="W877" t="s">
        <v>60</v>
      </c>
      <c r="X877">
        <v>0</v>
      </c>
      <c r="Y877">
        <v>0.33333333333333331</v>
      </c>
      <c r="Z877">
        <v>7.9357142857142848E-2</v>
      </c>
      <c r="AA877">
        <v>0.23807142857142854</v>
      </c>
      <c r="AB877">
        <v>0.35710714285714285</v>
      </c>
      <c r="AC877">
        <v>0</v>
      </c>
      <c r="AD877">
        <v>2.8002800280028004</v>
      </c>
      <c r="AE877">
        <v>4.2004200420042004</v>
      </c>
      <c r="AF877">
        <v>0</v>
      </c>
      <c r="AJ877">
        <v>876</v>
      </c>
      <c r="AK877">
        <f>SUBTOTAL(9,EffortOutcomesAG0[[#This Row],[Allocation]:[Iin]])</f>
        <v>8.0085691176260489</v>
      </c>
      <c r="AL877" t="str">
        <f>EffortOutcomesAG0[[#This Row],[WARDS]]&amp;EffortOutcomesAG0[[#This Row],[Role]]&amp;EffortOutcomesAG0[[#This Row],[Shifts]]</f>
        <v>BANKRNNIGHT</v>
      </c>
    </row>
    <row r="878" spans="2:38" x14ac:dyDescent="0.25">
      <c r="B878" s="8">
        <f>IF(EffortOutcomesAG0[[#This Row],[Apn]]=0,10,LOG(EffortOutcomesAG0[[#This Row],[Apn]]))</f>
        <v>10</v>
      </c>
      <c r="C878" s="8">
        <f>IF(EffortOutcomesAG0[[#This Row],[Ein]]=0,10,LOG(EffortOutcomesAG0[[#This Row],[Ein]]))</f>
        <v>10</v>
      </c>
      <c r="D878" s="8">
        <f>IF(EffortOutcomesAG0[[#This Row],[Iin]]=0,10,LOG(EffortOutcomesAG0[[#This Row],[Iin]]))</f>
        <v>10</v>
      </c>
      <c r="E878" s="8">
        <f>Kx-EffortOutcomesAG0[[#This Row],[Xp]]</f>
        <v>-10</v>
      </c>
      <c r="F878" s="8">
        <f>Ky-EffortOutcomesAG0[[#This Row],[Yp]]</f>
        <v>-11</v>
      </c>
      <c r="G878" s="8">
        <f>Kz-EffortOutcomesAG0[[#This Row],[Zp]]</f>
        <v>-9</v>
      </c>
      <c r="H878" s="8">
        <f>EffortOutcomesAG0[[#This Row],[Kpy]]*KSc-EffortOutcomesAG0[[#This Row],[KPz]]*KSb</f>
        <v>20</v>
      </c>
      <c r="I878" s="8">
        <f>-1*(EffortOutcomesAG0[[#This Row],[KPx]]*KSc-EffortOutcomesAG0[[#This Row],[KPz]]*KSa)</f>
        <v>-10</v>
      </c>
      <c r="J878" s="8">
        <f>(EffortOutcomesAG0[[#This Row],[KPx]]*$C$2-EffortOutcomesAG0[[#This Row],[Kpy]]*KSa)</f>
        <v>-100</v>
      </c>
      <c r="K878" s="8">
        <f>EffortOutcomesAG0[[#This Row],[Kpy]]*KTc-EffortOutcomesAG0[[#This Row],[KPz]]*KTb</f>
        <v>2</v>
      </c>
      <c r="L878" s="8">
        <f>-1*(EffortOutcomesAG0[[#This Row],[KPx]]*KTc-EffortOutcomesAG0[[#This Row],[KPz]]*KTa)</f>
        <v>-28</v>
      </c>
      <c r="M878" s="8">
        <f>(EffortOutcomesAG0[[#This Row],[KPx]]*KTb-EffortOutcomesAG0[[#This Row],[Kpy]]*KTa)</f>
        <v>32</v>
      </c>
      <c r="N878" s="8">
        <f>-EffortOutcomesAG0[[#This Row],[Xp]]*a+EffortOutcomesAG0[[#This Row],[Yp]]*b+EffortOutcomesAG0[[#This Row],[Zp]]*c_</f>
        <v>40</v>
      </c>
      <c r="O878">
        <f>-IF(EffortOutcomesAG0[[#This Row],[Column2]]&gt;0,1,-1)*SQRT(EffortOutcomesAG0[[#This Row],[KPx''i]]^2+EffortOutcomesAG0[[#This Row],[KPx''j]]^2+EffortOutcomesAG0[[#This Row],[KPx''k]]^2)/Ksmag/Scale</f>
        <v>-72.456883730947197</v>
      </c>
      <c r="P878" s="9">
        <f>SQRT(EffortOutcomesAG0[[#This Row],[Kpy''i]]^2+EffortOutcomesAG0[[#This Row],[KPy''j]]^2+EffortOutcomesAG0[[#This Row],[KPy''k]]^2)/KTmag/Scale</f>
        <v>17.37814719698277</v>
      </c>
      <c r="Q8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8" s="14">
        <v>44881</v>
      </c>
      <c r="U878" s="9" t="s">
        <v>76</v>
      </c>
      <c r="V878" t="s">
        <v>61</v>
      </c>
      <c r="W878" t="s">
        <v>60</v>
      </c>
      <c r="X878">
        <v>0</v>
      </c>
      <c r="Y878">
        <v>0</v>
      </c>
      <c r="Z878">
        <v>0</v>
      </c>
      <c r="AJ878">
        <v>877</v>
      </c>
      <c r="AK878">
        <f>SUBTOTAL(9,EffortOutcomesAG0[[#This Row],[Allocation]:[Iin]])</f>
        <v>0</v>
      </c>
      <c r="AL878" t="str">
        <f>EffortOutcomesAG0[[#This Row],[WARDS]]&amp;EffortOutcomesAG0[[#This Row],[Role]]&amp;EffortOutcomesAG0[[#This Row],[Shifts]]</f>
        <v>OtherRNNIGHT</v>
      </c>
    </row>
    <row r="879" spans="2:38" x14ac:dyDescent="0.25">
      <c r="B879" s="8">
        <f>IF(EffortOutcomesAG0[[#This Row],[Apn]]=0,10,LOG(EffortOutcomesAG0[[#This Row],[Apn]]))</f>
        <v>-0.62329272201770802</v>
      </c>
      <c r="C879" s="8">
        <f>IF(EffortOutcomesAG0[[#This Row],[Ein]]=0,10,LOG(EffortOutcomesAG0[[#This Row],[Ein]]))</f>
        <v>10</v>
      </c>
      <c r="D879" s="8">
        <f>IF(EffortOutcomesAG0[[#This Row],[Iin]]=0,10,LOG(EffortOutcomesAG0[[#This Row],[Iin]]))</f>
        <v>10</v>
      </c>
      <c r="E879" s="8">
        <f>Kx-EffortOutcomesAG0[[#This Row],[Xp]]</f>
        <v>0.62329272201770802</v>
      </c>
      <c r="F879" s="8">
        <f>Ky-EffortOutcomesAG0[[#This Row],[Yp]]</f>
        <v>-11</v>
      </c>
      <c r="G879" s="8">
        <f>Kz-EffortOutcomesAG0[[#This Row],[Zp]]</f>
        <v>-9</v>
      </c>
      <c r="H879" s="8">
        <f>EffortOutcomesAG0[[#This Row],[Kpy]]*KSc-EffortOutcomesAG0[[#This Row],[KPz]]*KSb</f>
        <v>20</v>
      </c>
      <c r="I879" s="8">
        <f>-1*(EffortOutcomesAG0[[#This Row],[KPx]]*KSc-EffortOutcomesAG0[[#This Row],[KPz]]*KSa)</f>
        <v>0.62329272201770802</v>
      </c>
      <c r="J879" s="8">
        <f>(EffortOutcomesAG0[[#This Row],[KPx]]*$C$2-EffortOutcomesAG0[[#This Row],[Kpy]]*KSa)</f>
        <v>6.2329272201770802</v>
      </c>
      <c r="K879" s="8">
        <f>EffortOutcomesAG0[[#This Row],[Kpy]]*KTc-EffortOutcomesAG0[[#This Row],[KPz]]*KTb</f>
        <v>2</v>
      </c>
      <c r="L879" s="8">
        <f>-1*(EffortOutcomesAG0[[#This Row],[KPx]]*KTc-EffortOutcomesAG0[[#This Row],[KPz]]*KTa)</f>
        <v>-17.376707277982291</v>
      </c>
      <c r="M879" s="8">
        <f>(EffortOutcomesAG0[[#This Row],[KPx]]*KTb-EffortOutcomesAG0[[#This Row],[Kpy]]*KTa)</f>
        <v>21.376707277982291</v>
      </c>
      <c r="N879" s="8">
        <f>-EffortOutcomesAG0[[#This Row],[Xp]]*a+EffortOutcomesAG0[[#This Row],[Yp]]*b+EffortOutcomesAG0[[#This Row],[Zp]]*c_</f>
        <v>40</v>
      </c>
      <c r="O879">
        <f>-IF(EffortOutcomesAG0[[#This Row],[Column2]]&gt;0,1,-1)*SQRT(EffortOutcomesAG0[[#This Row],[KPx''i]]^2+EffortOutcomesAG0[[#This Row],[KPx''j]]^2+EffortOutcomesAG0[[#This Row],[KPx''k]]^2)/Ksmag/Scale</f>
        <v>-14.819545801902036</v>
      </c>
      <c r="P879" s="9">
        <f>SQRT(EffortOutcomesAG0[[#This Row],[Kpy''i]]^2+EffortOutcomesAG0[[#This Row],[KPy''j]]^2+EffortOutcomesAG0[[#This Row],[KPy''k]]^2)/KTmag/Scale</f>
        <v>11.276181164097059</v>
      </c>
      <c r="Q8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9" s="14">
        <v>44881</v>
      </c>
      <c r="U879" s="9" t="s">
        <v>58</v>
      </c>
      <c r="V879" t="s">
        <v>61</v>
      </c>
      <c r="W879" t="s">
        <v>60</v>
      </c>
      <c r="X879">
        <v>0</v>
      </c>
      <c r="Y879">
        <v>0.33333333333333331</v>
      </c>
      <c r="Z879">
        <v>7.9357142857142848E-2</v>
      </c>
      <c r="AA879">
        <v>0.23807142857142854</v>
      </c>
      <c r="AB879">
        <v>0.35710714285714285</v>
      </c>
      <c r="AC879">
        <v>0</v>
      </c>
      <c r="AD879">
        <v>2.8002800280028004</v>
      </c>
      <c r="AE879">
        <v>4.2004200420042004</v>
      </c>
      <c r="AF879">
        <v>0</v>
      </c>
      <c r="AJ879">
        <v>878</v>
      </c>
      <c r="AK879">
        <f>SUBTOTAL(9,EffortOutcomesAG0[[#This Row],[Allocation]:[Iin]])</f>
        <v>8.0085691176260489</v>
      </c>
      <c r="AL879" t="str">
        <f>EffortOutcomesAG0[[#This Row],[WARDS]]&amp;EffortOutcomesAG0[[#This Row],[Role]]&amp;EffortOutcomesAG0[[#This Row],[Shifts]]</f>
        <v>WARARNNIGHT</v>
      </c>
    </row>
    <row r="880" spans="2:38" x14ac:dyDescent="0.25">
      <c r="B880" s="8">
        <f>IF(EffortOutcomesAG0[[#This Row],[Apn]]=0,10,LOG(EffortOutcomesAG0[[#This Row],[Apn]]))</f>
        <v>-0.62329272201770802</v>
      </c>
      <c r="C880" s="8">
        <f>IF(EffortOutcomesAG0[[#This Row],[Ein]]=0,10,LOG(EffortOutcomesAG0[[#This Row],[Ein]]))</f>
        <v>10</v>
      </c>
      <c r="D880" s="8">
        <f>IF(EffortOutcomesAG0[[#This Row],[Iin]]=0,10,LOG(EffortOutcomesAG0[[#This Row],[Iin]]))</f>
        <v>10</v>
      </c>
      <c r="E880" s="8">
        <f>Kx-EffortOutcomesAG0[[#This Row],[Xp]]</f>
        <v>0.62329272201770802</v>
      </c>
      <c r="F880" s="8">
        <f>Ky-EffortOutcomesAG0[[#This Row],[Yp]]</f>
        <v>-11</v>
      </c>
      <c r="G880" s="8">
        <f>Kz-EffortOutcomesAG0[[#This Row],[Zp]]</f>
        <v>-9</v>
      </c>
      <c r="H880" s="8">
        <f>EffortOutcomesAG0[[#This Row],[Kpy]]*KSc-EffortOutcomesAG0[[#This Row],[KPz]]*KSb</f>
        <v>20</v>
      </c>
      <c r="I880" s="8">
        <f>-1*(EffortOutcomesAG0[[#This Row],[KPx]]*KSc-EffortOutcomesAG0[[#This Row],[KPz]]*KSa)</f>
        <v>0.62329272201770802</v>
      </c>
      <c r="J880" s="8">
        <f>(EffortOutcomesAG0[[#This Row],[KPx]]*$C$2-EffortOutcomesAG0[[#This Row],[Kpy]]*KSa)</f>
        <v>6.2329272201770802</v>
      </c>
      <c r="K880" s="8">
        <f>EffortOutcomesAG0[[#This Row],[Kpy]]*KTc-EffortOutcomesAG0[[#This Row],[KPz]]*KTb</f>
        <v>2</v>
      </c>
      <c r="L880" s="8">
        <f>-1*(EffortOutcomesAG0[[#This Row],[KPx]]*KTc-EffortOutcomesAG0[[#This Row],[KPz]]*KTa)</f>
        <v>-17.376707277982291</v>
      </c>
      <c r="M880" s="8">
        <f>(EffortOutcomesAG0[[#This Row],[KPx]]*KTb-EffortOutcomesAG0[[#This Row],[Kpy]]*KTa)</f>
        <v>21.376707277982291</v>
      </c>
      <c r="N880" s="8">
        <f>-EffortOutcomesAG0[[#This Row],[Xp]]*a+EffortOutcomesAG0[[#This Row],[Yp]]*b+EffortOutcomesAG0[[#This Row],[Zp]]*c_</f>
        <v>40</v>
      </c>
      <c r="O880">
        <f>-IF(EffortOutcomesAG0[[#This Row],[Column2]]&gt;0,1,-1)*SQRT(EffortOutcomesAG0[[#This Row],[KPx''i]]^2+EffortOutcomesAG0[[#This Row],[KPx''j]]^2+EffortOutcomesAG0[[#This Row],[KPx''k]]^2)/Ksmag/Scale</f>
        <v>-14.819545801902036</v>
      </c>
      <c r="P880" s="9">
        <f>SQRT(EffortOutcomesAG0[[#This Row],[Kpy''i]]^2+EffortOutcomesAG0[[#This Row],[KPy''j]]^2+EffortOutcomesAG0[[#This Row],[KPy''k]]^2)/KTmag/Scale</f>
        <v>11.276181164097059</v>
      </c>
      <c r="Q8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0" s="14">
        <v>44881</v>
      </c>
      <c r="U880" s="9" t="s">
        <v>54</v>
      </c>
      <c r="V880" t="s">
        <v>61</v>
      </c>
      <c r="W880" t="s">
        <v>60</v>
      </c>
      <c r="X880">
        <v>0</v>
      </c>
      <c r="Y880">
        <v>0.33333333333333331</v>
      </c>
      <c r="Z880">
        <v>7.9357142857142848E-2</v>
      </c>
      <c r="AA880">
        <v>0.23807142857142854</v>
      </c>
      <c r="AB880">
        <v>0.35710714285714285</v>
      </c>
      <c r="AC880">
        <v>0</v>
      </c>
      <c r="AD880">
        <v>2.8002800280028004</v>
      </c>
      <c r="AE880">
        <v>4.2004200420042004</v>
      </c>
      <c r="AF880">
        <v>0</v>
      </c>
      <c r="AJ880">
        <v>879</v>
      </c>
      <c r="AK880">
        <f>SUBTOTAL(9,EffortOutcomesAG0[[#This Row],[Allocation]:[Iin]])</f>
        <v>8.0085691176260489</v>
      </c>
      <c r="AL880" t="str">
        <f>EffortOutcomesAG0[[#This Row],[WARDS]]&amp;EffortOutcomesAG0[[#This Row],[Role]]&amp;EffortOutcomesAG0[[#This Row],[Shifts]]</f>
        <v>BANKRNNIGHT</v>
      </c>
    </row>
    <row r="881" spans="2:38" x14ac:dyDescent="0.25">
      <c r="B881" s="8">
        <f>IF(EffortOutcomesAG0[[#This Row],[Apn]]=0,10,LOG(EffortOutcomesAG0[[#This Row],[Apn]]))</f>
        <v>-0.62329272201770802</v>
      </c>
      <c r="C881" s="8">
        <f>IF(EffortOutcomesAG0[[#This Row],[Ein]]=0,10,LOG(EffortOutcomesAG0[[#This Row],[Ein]]))</f>
        <v>10</v>
      </c>
      <c r="D881" s="8">
        <f>IF(EffortOutcomesAG0[[#This Row],[Iin]]=0,10,LOG(EffortOutcomesAG0[[#This Row],[Iin]]))</f>
        <v>10</v>
      </c>
      <c r="E881" s="8">
        <f>Kx-EffortOutcomesAG0[[#This Row],[Xp]]</f>
        <v>0.62329272201770802</v>
      </c>
      <c r="F881" s="8">
        <f>Ky-EffortOutcomesAG0[[#This Row],[Yp]]</f>
        <v>-11</v>
      </c>
      <c r="G881" s="8">
        <f>Kz-EffortOutcomesAG0[[#This Row],[Zp]]</f>
        <v>-9</v>
      </c>
      <c r="H881" s="8">
        <f>EffortOutcomesAG0[[#This Row],[Kpy]]*KSc-EffortOutcomesAG0[[#This Row],[KPz]]*KSb</f>
        <v>20</v>
      </c>
      <c r="I881" s="8">
        <f>-1*(EffortOutcomesAG0[[#This Row],[KPx]]*KSc-EffortOutcomesAG0[[#This Row],[KPz]]*KSa)</f>
        <v>0.62329272201770802</v>
      </c>
      <c r="J881" s="8">
        <f>(EffortOutcomesAG0[[#This Row],[KPx]]*$C$2-EffortOutcomesAG0[[#This Row],[Kpy]]*KSa)</f>
        <v>6.2329272201770802</v>
      </c>
      <c r="K881" s="8">
        <f>EffortOutcomesAG0[[#This Row],[Kpy]]*KTc-EffortOutcomesAG0[[#This Row],[KPz]]*KTb</f>
        <v>2</v>
      </c>
      <c r="L881" s="8">
        <f>-1*(EffortOutcomesAG0[[#This Row],[KPx]]*KTc-EffortOutcomesAG0[[#This Row],[KPz]]*KTa)</f>
        <v>-17.376707277982291</v>
      </c>
      <c r="M881" s="8">
        <f>(EffortOutcomesAG0[[#This Row],[KPx]]*KTb-EffortOutcomesAG0[[#This Row],[Kpy]]*KTa)</f>
        <v>21.376707277982291</v>
      </c>
      <c r="N881" s="8">
        <f>-EffortOutcomesAG0[[#This Row],[Xp]]*a+EffortOutcomesAG0[[#This Row],[Yp]]*b+EffortOutcomesAG0[[#This Row],[Zp]]*c_</f>
        <v>40</v>
      </c>
      <c r="O881">
        <f>-IF(EffortOutcomesAG0[[#This Row],[Column2]]&gt;0,1,-1)*SQRT(EffortOutcomesAG0[[#This Row],[KPx''i]]^2+EffortOutcomesAG0[[#This Row],[KPx''j]]^2+EffortOutcomesAG0[[#This Row],[KPx''k]]^2)/Ksmag/Scale</f>
        <v>-14.819545801902036</v>
      </c>
      <c r="P881" s="9">
        <f>SQRT(EffortOutcomesAG0[[#This Row],[Kpy''i]]^2+EffortOutcomesAG0[[#This Row],[KPy''j]]^2+EffortOutcomesAG0[[#This Row],[KPy''k]]^2)/KTmag/Scale</f>
        <v>11.276181164097059</v>
      </c>
      <c r="Q8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1" s="14">
        <v>44881</v>
      </c>
      <c r="U881" s="9" t="s">
        <v>57</v>
      </c>
      <c r="V881" t="s">
        <v>61</v>
      </c>
      <c r="W881" t="s">
        <v>60</v>
      </c>
      <c r="X881">
        <v>0</v>
      </c>
      <c r="Y881">
        <v>0.33333333333333331</v>
      </c>
      <c r="Z881">
        <v>7.9357142857142848E-2</v>
      </c>
      <c r="AA881">
        <v>0.23807142857142854</v>
      </c>
      <c r="AB881">
        <v>0.35710714285714285</v>
      </c>
      <c r="AC881">
        <v>0</v>
      </c>
      <c r="AD881">
        <v>2.8002800280028004</v>
      </c>
      <c r="AE881">
        <v>4.2004200420042004</v>
      </c>
      <c r="AF881">
        <v>0</v>
      </c>
      <c r="AJ881">
        <v>880</v>
      </c>
      <c r="AK881">
        <f>SUBTOTAL(9,EffortOutcomesAG0[[#This Row],[Allocation]:[Iin]])</f>
        <v>8.0085691176260489</v>
      </c>
      <c r="AL881" t="str">
        <f>EffortOutcomesAG0[[#This Row],[WARDS]]&amp;EffortOutcomesAG0[[#This Row],[Role]]&amp;EffortOutcomesAG0[[#This Row],[Shifts]]</f>
        <v>WATTRNNIGHT</v>
      </c>
    </row>
    <row r="882" spans="2:38" x14ac:dyDescent="0.25">
      <c r="B882" s="8">
        <f>IF(EffortOutcomesAG0[[#This Row],[Apn]]=0,10,LOG(EffortOutcomesAG0[[#This Row],[Apn]]))</f>
        <v>9.2710621617091163E-2</v>
      </c>
      <c r="C882" s="8">
        <f>IF(EffortOutcomesAG0[[#This Row],[Ein]]=0,10,LOG(EffortOutcomesAG0[[#This Row],[Ein]]))</f>
        <v>10</v>
      </c>
      <c r="D882" s="8">
        <f>IF(EffortOutcomesAG0[[#This Row],[Iin]]=0,10,LOG(EffortOutcomesAG0[[#This Row],[Iin]]))</f>
        <v>10</v>
      </c>
      <c r="E882" s="8">
        <f>Kx-EffortOutcomesAG0[[#This Row],[Xp]]</f>
        <v>-9.2710621617091163E-2</v>
      </c>
      <c r="F882" s="8">
        <f>Ky-EffortOutcomesAG0[[#This Row],[Yp]]</f>
        <v>-11</v>
      </c>
      <c r="G882" s="8">
        <f>Kz-EffortOutcomesAG0[[#This Row],[Zp]]</f>
        <v>-9</v>
      </c>
      <c r="H882" s="8">
        <f>EffortOutcomesAG0[[#This Row],[Kpy]]*KSc-EffortOutcomesAG0[[#This Row],[KPz]]*KSb</f>
        <v>20</v>
      </c>
      <c r="I882" s="8">
        <f>-1*(EffortOutcomesAG0[[#This Row],[KPx]]*KSc-EffortOutcomesAG0[[#This Row],[KPz]]*KSa)</f>
        <v>-9.2710621617091163E-2</v>
      </c>
      <c r="J882" s="8">
        <f>(EffortOutcomesAG0[[#This Row],[KPx]]*$C$2-EffortOutcomesAG0[[#This Row],[Kpy]]*KSa)</f>
        <v>-0.9271062161709116</v>
      </c>
      <c r="K882" s="8">
        <f>EffortOutcomesAG0[[#This Row],[Kpy]]*KTc-EffortOutcomesAG0[[#This Row],[KPz]]*KTb</f>
        <v>2</v>
      </c>
      <c r="L882" s="8">
        <f>-1*(EffortOutcomesAG0[[#This Row],[KPx]]*KTc-EffortOutcomesAG0[[#This Row],[KPz]]*KTa)</f>
        <v>-18.092710621617091</v>
      </c>
      <c r="M882" s="8">
        <f>(EffortOutcomesAG0[[#This Row],[KPx]]*KTb-EffortOutcomesAG0[[#This Row],[Kpy]]*KTa)</f>
        <v>22.092710621617091</v>
      </c>
      <c r="N882" s="8">
        <f>-EffortOutcomesAG0[[#This Row],[Xp]]*a+EffortOutcomesAG0[[#This Row],[Yp]]*b+EffortOutcomesAG0[[#This Row],[Zp]]*c_</f>
        <v>40</v>
      </c>
      <c r="O882">
        <f>-IF(EffortOutcomesAG0[[#This Row],[Column2]]&gt;0,1,-1)*SQRT(EffortOutcomesAG0[[#This Row],[KPx''i]]^2+EffortOutcomesAG0[[#This Row],[KPx''j]]^2+EffortOutcomesAG0[[#This Row],[KPx''k]]^2)/Ksmag/Scale</f>
        <v>-14.157473665796156</v>
      </c>
      <c r="P882" s="9">
        <f>SQRT(EffortOutcomesAG0[[#This Row],[Kpy''i]]^2+EffortOutcomesAG0[[#This Row],[KPy''j]]^2+EffortOutcomesAG0[[#This Row],[KPy''k]]^2)/KTmag/Scale</f>
        <v>11.686416903454544</v>
      </c>
      <c r="Q8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2" s="14">
        <v>44882</v>
      </c>
      <c r="U882" s="9" t="s">
        <v>57</v>
      </c>
      <c r="V882" t="s">
        <v>61</v>
      </c>
      <c r="W882" t="s">
        <v>60</v>
      </c>
      <c r="X882">
        <v>0</v>
      </c>
      <c r="Y882">
        <v>0.33333333333333331</v>
      </c>
      <c r="Z882">
        <v>0.41265714285714278</v>
      </c>
      <c r="AA882">
        <v>1.2379714285714285</v>
      </c>
      <c r="AB882">
        <v>1.8569571428571428</v>
      </c>
      <c r="AC882">
        <v>0</v>
      </c>
      <c r="AD882">
        <v>0.5385153900005385</v>
      </c>
      <c r="AE882">
        <v>0.80777308500080791</v>
      </c>
      <c r="AF882">
        <v>0</v>
      </c>
      <c r="AJ882">
        <v>881</v>
      </c>
      <c r="AK882">
        <f>SUBTOTAL(9,EffortOutcomesAG0[[#This Row],[Allocation]:[Iin]])</f>
        <v>5.187207522620394</v>
      </c>
      <c r="AL882" t="str">
        <f>EffortOutcomesAG0[[#This Row],[WARDS]]&amp;EffortOutcomesAG0[[#This Row],[Role]]&amp;EffortOutcomesAG0[[#This Row],[Shifts]]</f>
        <v>WATTRNNIGHT</v>
      </c>
    </row>
    <row r="883" spans="2:38" x14ac:dyDescent="0.25">
      <c r="B883" s="8">
        <f>IF(EffortOutcomesAG0[[#This Row],[Apn]]=0,10,LOG(EffortOutcomesAG0[[#This Row],[Apn]]))</f>
        <v>10</v>
      </c>
      <c r="C883" s="8">
        <f>IF(EffortOutcomesAG0[[#This Row],[Ein]]=0,10,LOG(EffortOutcomesAG0[[#This Row],[Ein]]))</f>
        <v>10</v>
      </c>
      <c r="D883" s="8">
        <f>IF(EffortOutcomesAG0[[#This Row],[Iin]]=0,10,LOG(EffortOutcomesAG0[[#This Row],[Iin]]))</f>
        <v>10</v>
      </c>
      <c r="E883" s="8">
        <f>Kx-EffortOutcomesAG0[[#This Row],[Xp]]</f>
        <v>-10</v>
      </c>
      <c r="F883" s="8">
        <f>Ky-EffortOutcomesAG0[[#This Row],[Yp]]</f>
        <v>-11</v>
      </c>
      <c r="G883" s="8">
        <f>Kz-EffortOutcomesAG0[[#This Row],[Zp]]</f>
        <v>-9</v>
      </c>
      <c r="H883" s="8">
        <f>EffortOutcomesAG0[[#This Row],[Kpy]]*KSc-EffortOutcomesAG0[[#This Row],[KPz]]*KSb</f>
        <v>20</v>
      </c>
      <c r="I883" s="8">
        <f>-1*(EffortOutcomesAG0[[#This Row],[KPx]]*KSc-EffortOutcomesAG0[[#This Row],[KPz]]*KSa)</f>
        <v>-10</v>
      </c>
      <c r="J883" s="8">
        <f>(EffortOutcomesAG0[[#This Row],[KPx]]*$C$2-EffortOutcomesAG0[[#This Row],[Kpy]]*KSa)</f>
        <v>-100</v>
      </c>
      <c r="K883" s="8">
        <f>EffortOutcomesAG0[[#This Row],[Kpy]]*KTc-EffortOutcomesAG0[[#This Row],[KPz]]*KTb</f>
        <v>2</v>
      </c>
      <c r="L883" s="8">
        <f>-1*(EffortOutcomesAG0[[#This Row],[KPx]]*KTc-EffortOutcomesAG0[[#This Row],[KPz]]*KTa)</f>
        <v>-28</v>
      </c>
      <c r="M883" s="8">
        <f>(EffortOutcomesAG0[[#This Row],[KPx]]*KTb-EffortOutcomesAG0[[#This Row],[Kpy]]*KTa)</f>
        <v>32</v>
      </c>
      <c r="N883" s="8">
        <f>-EffortOutcomesAG0[[#This Row],[Xp]]*a+EffortOutcomesAG0[[#This Row],[Yp]]*b+EffortOutcomesAG0[[#This Row],[Zp]]*c_</f>
        <v>40</v>
      </c>
      <c r="O883">
        <f>-IF(EffortOutcomesAG0[[#This Row],[Column2]]&gt;0,1,-1)*SQRT(EffortOutcomesAG0[[#This Row],[KPx''i]]^2+EffortOutcomesAG0[[#This Row],[KPx''j]]^2+EffortOutcomesAG0[[#This Row],[KPx''k]]^2)/Ksmag/Scale</f>
        <v>-72.456883730947197</v>
      </c>
      <c r="P883" s="9">
        <f>SQRT(EffortOutcomesAG0[[#This Row],[Kpy''i]]^2+EffortOutcomesAG0[[#This Row],[KPy''j]]^2+EffortOutcomesAG0[[#This Row],[KPy''k]]^2)/KTmag/Scale</f>
        <v>17.37814719698277</v>
      </c>
      <c r="Q8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3" s="14">
        <v>44882</v>
      </c>
      <c r="U883" s="9" t="s">
        <v>76</v>
      </c>
      <c r="V883" t="s">
        <v>61</v>
      </c>
      <c r="W883" t="s">
        <v>60</v>
      </c>
      <c r="X883">
        <v>0</v>
      </c>
      <c r="Y883">
        <v>0</v>
      </c>
      <c r="Z883">
        <v>0</v>
      </c>
      <c r="AJ883">
        <v>882</v>
      </c>
      <c r="AK883">
        <f>SUBTOTAL(9,EffortOutcomesAG0[[#This Row],[Allocation]:[Iin]])</f>
        <v>0</v>
      </c>
      <c r="AL883" t="str">
        <f>EffortOutcomesAG0[[#This Row],[WARDS]]&amp;EffortOutcomesAG0[[#This Row],[Role]]&amp;EffortOutcomesAG0[[#This Row],[Shifts]]</f>
        <v>OtherRNNIGHT</v>
      </c>
    </row>
    <row r="884" spans="2:38" x14ac:dyDescent="0.25">
      <c r="B884" s="8">
        <f>IF(EffortOutcomesAG0[[#This Row],[Apn]]=0,10,LOG(EffortOutcomesAG0[[#This Row],[Apn]]))</f>
        <v>9.2710621617091163E-2</v>
      </c>
      <c r="C884" s="8">
        <f>IF(EffortOutcomesAG0[[#This Row],[Ein]]=0,10,LOG(EffortOutcomesAG0[[#This Row],[Ein]]))</f>
        <v>10</v>
      </c>
      <c r="D884" s="8">
        <f>IF(EffortOutcomesAG0[[#This Row],[Iin]]=0,10,LOG(EffortOutcomesAG0[[#This Row],[Iin]]))</f>
        <v>10</v>
      </c>
      <c r="E884" s="8">
        <f>Kx-EffortOutcomesAG0[[#This Row],[Xp]]</f>
        <v>-9.2710621617091163E-2</v>
      </c>
      <c r="F884" s="8">
        <f>Ky-EffortOutcomesAG0[[#This Row],[Yp]]</f>
        <v>-11</v>
      </c>
      <c r="G884" s="8">
        <f>Kz-EffortOutcomesAG0[[#This Row],[Zp]]</f>
        <v>-9</v>
      </c>
      <c r="H884" s="8">
        <f>EffortOutcomesAG0[[#This Row],[Kpy]]*KSc-EffortOutcomesAG0[[#This Row],[KPz]]*KSb</f>
        <v>20</v>
      </c>
      <c r="I884" s="8">
        <f>-1*(EffortOutcomesAG0[[#This Row],[KPx]]*KSc-EffortOutcomesAG0[[#This Row],[KPz]]*KSa)</f>
        <v>-9.2710621617091163E-2</v>
      </c>
      <c r="J884" s="8">
        <f>(EffortOutcomesAG0[[#This Row],[KPx]]*$C$2-EffortOutcomesAG0[[#This Row],[Kpy]]*KSa)</f>
        <v>-0.9271062161709116</v>
      </c>
      <c r="K884" s="8">
        <f>EffortOutcomesAG0[[#This Row],[Kpy]]*KTc-EffortOutcomesAG0[[#This Row],[KPz]]*KTb</f>
        <v>2</v>
      </c>
      <c r="L884" s="8">
        <f>-1*(EffortOutcomesAG0[[#This Row],[KPx]]*KTc-EffortOutcomesAG0[[#This Row],[KPz]]*KTa)</f>
        <v>-18.092710621617091</v>
      </c>
      <c r="M884" s="8">
        <f>(EffortOutcomesAG0[[#This Row],[KPx]]*KTb-EffortOutcomesAG0[[#This Row],[Kpy]]*KTa)</f>
        <v>22.092710621617091</v>
      </c>
      <c r="N884" s="8">
        <f>-EffortOutcomesAG0[[#This Row],[Xp]]*a+EffortOutcomesAG0[[#This Row],[Yp]]*b+EffortOutcomesAG0[[#This Row],[Zp]]*c_</f>
        <v>40</v>
      </c>
      <c r="O884">
        <f>-IF(EffortOutcomesAG0[[#This Row],[Column2]]&gt;0,1,-1)*SQRT(EffortOutcomesAG0[[#This Row],[KPx''i]]^2+EffortOutcomesAG0[[#This Row],[KPx''j]]^2+EffortOutcomesAG0[[#This Row],[KPx''k]]^2)/Ksmag/Scale</f>
        <v>-14.157473665796156</v>
      </c>
      <c r="P884" s="9">
        <f>SQRT(EffortOutcomesAG0[[#This Row],[Kpy''i]]^2+EffortOutcomesAG0[[#This Row],[KPy''j]]^2+EffortOutcomesAG0[[#This Row],[KPy''k]]^2)/KTmag/Scale</f>
        <v>11.686416903454544</v>
      </c>
      <c r="Q8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4" s="14">
        <v>44882</v>
      </c>
      <c r="U884" s="9" t="s">
        <v>58</v>
      </c>
      <c r="V884" t="s">
        <v>61</v>
      </c>
      <c r="W884" t="s">
        <v>60</v>
      </c>
      <c r="X884">
        <v>0</v>
      </c>
      <c r="Y884">
        <v>0.33333333333333331</v>
      </c>
      <c r="Z884">
        <v>0.41265714285714278</v>
      </c>
      <c r="AA884">
        <v>1.2379714285714285</v>
      </c>
      <c r="AB884">
        <v>1.8569571428571428</v>
      </c>
      <c r="AC884">
        <v>0</v>
      </c>
      <c r="AD884">
        <v>0.5385153900005385</v>
      </c>
      <c r="AE884">
        <v>0.80777308500080791</v>
      </c>
      <c r="AF884">
        <v>0</v>
      </c>
      <c r="AJ884">
        <v>883</v>
      </c>
      <c r="AK884">
        <f>SUBTOTAL(9,EffortOutcomesAG0[[#This Row],[Allocation]:[Iin]])</f>
        <v>5.187207522620394</v>
      </c>
      <c r="AL884" t="str">
        <f>EffortOutcomesAG0[[#This Row],[WARDS]]&amp;EffortOutcomesAG0[[#This Row],[Role]]&amp;EffortOutcomesAG0[[#This Row],[Shifts]]</f>
        <v>WARARNNIGHT</v>
      </c>
    </row>
    <row r="885" spans="2:38" x14ac:dyDescent="0.25">
      <c r="B885" s="8">
        <f>IF(EffortOutcomesAG0[[#This Row],[Apn]]=0,10,LOG(EffortOutcomesAG0[[#This Row],[Apn]]))</f>
        <v>9.2710621617091163E-2</v>
      </c>
      <c r="C885" s="8">
        <f>IF(EffortOutcomesAG0[[#This Row],[Ein]]=0,10,LOG(EffortOutcomesAG0[[#This Row],[Ein]]))</f>
        <v>10</v>
      </c>
      <c r="D885" s="8">
        <f>IF(EffortOutcomesAG0[[#This Row],[Iin]]=0,10,LOG(EffortOutcomesAG0[[#This Row],[Iin]]))</f>
        <v>10</v>
      </c>
      <c r="E885" s="8">
        <f>Kx-EffortOutcomesAG0[[#This Row],[Xp]]</f>
        <v>-9.2710621617091163E-2</v>
      </c>
      <c r="F885" s="8">
        <f>Ky-EffortOutcomesAG0[[#This Row],[Yp]]</f>
        <v>-11</v>
      </c>
      <c r="G885" s="8">
        <f>Kz-EffortOutcomesAG0[[#This Row],[Zp]]</f>
        <v>-9</v>
      </c>
      <c r="H885" s="8">
        <f>EffortOutcomesAG0[[#This Row],[Kpy]]*KSc-EffortOutcomesAG0[[#This Row],[KPz]]*KSb</f>
        <v>20</v>
      </c>
      <c r="I885" s="8">
        <f>-1*(EffortOutcomesAG0[[#This Row],[KPx]]*KSc-EffortOutcomesAG0[[#This Row],[KPz]]*KSa)</f>
        <v>-9.2710621617091163E-2</v>
      </c>
      <c r="J885" s="8">
        <f>(EffortOutcomesAG0[[#This Row],[KPx]]*$C$2-EffortOutcomesAG0[[#This Row],[Kpy]]*KSa)</f>
        <v>-0.9271062161709116</v>
      </c>
      <c r="K885" s="8">
        <f>EffortOutcomesAG0[[#This Row],[Kpy]]*KTc-EffortOutcomesAG0[[#This Row],[KPz]]*KTb</f>
        <v>2</v>
      </c>
      <c r="L885" s="8">
        <f>-1*(EffortOutcomesAG0[[#This Row],[KPx]]*KTc-EffortOutcomesAG0[[#This Row],[KPz]]*KTa)</f>
        <v>-18.092710621617091</v>
      </c>
      <c r="M885" s="8">
        <f>(EffortOutcomesAG0[[#This Row],[KPx]]*KTb-EffortOutcomesAG0[[#This Row],[Kpy]]*KTa)</f>
        <v>22.092710621617091</v>
      </c>
      <c r="N885" s="8">
        <f>-EffortOutcomesAG0[[#This Row],[Xp]]*a+EffortOutcomesAG0[[#This Row],[Yp]]*b+EffortOutcomesAG0[[#This Row],[Zp]]*c_</f>
        <v>40</v>
      </c>
      <c r="O885">
        <f>-IF(EffortOutcomesAG0[[#This Row],[Column2]]&gt;0,1,-1)*SQRT(EffortOutcomesAG0[[#This Row],[KPx''i]]^2+EffortOutcomesAG0[[#This Row],[KPx''j]]^2+EffortOutcomesAG0[[#This Row],[KPx''k]]^2)/Ksmag/Scale</f>
        <v>-14.157473665796156</v>
      </c>
      <c r="P885" s="9">
        <f>SQRT(EffortOutcomesAG0[[#This Row],[Kpy''i]]^2+EffortOutcomesAG0[[#This Row],[KPy''j]]^2+EffortOutcomesAG0[[#This Row],[KPy''k]]^2)/KTmag/Scale</f>
        <v>11.686416903454544</v>
      </c>
      <c r="Q8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5" s="14">
        <v>44882</v>
      </c>
      <c r="U885" s="9" t="s">
        <v>54</v>
      </c>
      <c r="V885" t="s">
        <v>61</v>
      </c>
      <c r="W885" t="s">
        <v>60</v>
      </c>
      <c r="X885">
        <v>0</v>
      </c>
      <c r="Y885">
        <v>0.33333333333333331</v>
      </c>
      <c r="Z885">
        <v>0.41265714285714278</v>
      </c>
      <c r="AA885">
        <v>1.2379714285714285</v>
      </c>
      <c r="AB885">
        <v>1.8569571428571428</v>
      </c>
      <c r="AC885">
        <v>0</v>
      </c>
      <c r="AD885">
        <v>0.5385153900005385</v>
      </c>
      <c r="AE885">
        <v>0.80777308500080791</v>
      </c>
      <c r="AF885">
        <v>0</v>
      </c>
      <c r="AJ885">
        <v>884</v>
      </c>
      <c r="AK885">
        <f>SUBTOTAL(9,EffortOutcomesAG0[[#This Row],[Allocation]:[Iin]])</f>
        <v>5.187207522620394</v>
      </c>
      <c r="AL885" t="str">
        <f>EffortOutcomesAG0[[#This Row],[WARDS]]&amp;EffortOutcomesAG0[[#This Row],[Role]]&amp;EffortOutcomesAG0[[#This Row],[Shifts]]</f>
        <v>BANKRNNIGHT</v>
      </c>
    </row>
    <row r="886" spans="2:38" x14ac:dyDescent="0.25">
      <c r="B886" s="8">
        <f>IF(EffortOutcomesAG0[[#This Row],[Apn]]=0,10,LOG(EffortOutcomesAG0[[#This Row],[Apn]]))</f>
        <v>9.2710621617091163E-2</v>
      </c>
      <c r="C886" s="8">
        <f>IF(EffortOutcomesAG0[[#This Row],[Ein]]=0,10,LOG(EffortOutcomesAG0[[#This Row],[Ein]]))</f>
        <v>10</v>
      </c>
      <c r="D886" s="8">
        <f>IF(EffortOutcomesAG0[[#This Row],[Iin]]=0,10,LOG(EffortOutcomesAG0[[#This Row],[Iin]]))</f>
        <v>10</v>
      </c>
      <c r="E886" s="8">
        <f>Kx-EffortOutcomesAG0[[#This Row],[Xp]]</f>
        <v>-9.2710621617091163E-2</v>
      </c>
      <c r="F886" s="8">
        <f>Ky-EffortOutcomesAG0[[#This Row],[Yp]]</f>
        <v>-11</v>
      </c>
      <c r="G886" s="8">
        <f>Kz-EffortOutcomesAG0[[#This Row],[Zp]]</f>
        <v>-9</v>
      </c>
      <c r="H886" s="8">
        <f>EffortOutcomesAG0[[#This Row],[Kpy]]*KSc-EffortOutcomesAG0[[#This Row],[KPz]]*KSb</f>
        <v>20</v>
      </c>
      <c r="I886" s="8">
        <f>-1*(EffortOutcomesAG0[[#This Row],[KPx]]*KSc-EffortOutcomesAG0[[#This Row],[KPz]]*KSa)</f>
        <v>-9.2710621617091163E-2</v>
      </c>
      <c r="J886" s="8">
        <f>(EffortOutcomesAG0[[#This Row],[KPx]]*$C$2-EffortOutcomesAG0[[#This Row],[Kpy]]*KSa)</f>
        <v>-0.9271062161709116</v>
      </c>
      <c r="K886" s="8">
        <f>EffortOutcomesAG0[[#This Row],[Kpy]]*KTc-EffortOutcomesAG0[[#This Row],[KPz]]*KTb</f>
        <v>2</v>
      </c>
      <c r="L886" s="8">
        <f>-1*(EffortOutcomesAG0[[#This Row],[KPx]]*KTc-EffortOutcomesAG0[[#This Row],[KPz]]*KTa)</f>
        <v>-18.092710621617091</v>
      </c>
      <c r="M886" s="8">
        <f>(EffortOutcomesAG0[[#This Row],[KPx]]*KTb-EffortOutcomesAG0[[#This Row],[Kpy]]*KTa)</f>
        <v>22.092710621617091</v>
      </c>
      <c r="N886" s="8">
        <f>-EffortOutcomesAG0[[#This Row],[Xp]]*a+EffortOutcomesAG0[[#This Row],[Yp]]*b+EffortOutcomesAG0[[#This Row],[Zp]]*c_</f>
        <v>40</v>
      </c>
      <c r="O886">
        <f>-IF(EffortOutcomesAG0[[#This Row],[Column2]]&gt;0,1,-1)*SQRT(EffortOutcomesAG0[[#This Row],[KPx''i]]^2+EffortOutcomesAG0[[#This Row],[KPx''j]]^2+EffortOutcomesAG0[[#This Row],[KPx''k]]^2)/Ksmag/Scale</f>
        <v>-14.157473665796156</v>
      </c>
      <c r="P886" s="9">
        <f>SQRT(EffortOutcomesAG0[[#This Row],[Kpy''i]]^2+EffortOutcomesAG0[[#This Row],[KPy''j]]^2+EffortOutcomesAG0[[#This Row],[KPy''k]]^2)/KTmag/Scale</f>
        <v>11.686416903454544</v>
      </c>
      <c r="Q8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6" s="14">
        <v>44883</v>
      </c>
      <c r="U886" s="9" t="s">
        <v>57</v>
      </c>
      <c r="V886" t="s">
        <v>61</v>
      </c>
      <c r="W886" t="s">
        <v>60</v>
      </c>
      <c r="X886">
        <v>0</v>
      </c>
      <c r="Y886">
        <v>0.33333333333333331</v>
      </c>
      <c r="Z886">
        <v>0.41265714285714278</v>
      </c>
      <c r="AA886">
        <v>1.2379714285714285</v>
      </c>
      <c r="AB886">
        <v>1.8569571428571428</v>
      </c>
      <c r="AC886">
        <v>0</v>
      </c>
      <c r="AD886">
        <v>0.5385153900005385</v>
      </c>
      <c r="AE886">
        <v>0.80777308500080791</v>
      </c>
      <c r="AF886">
        <v>0</v>
      </c>
      <c r="AJ886">
        <v>885</v>
      </c>
      <c r="AK886">
        <f>SUBTOTAL(9,EffortOutcomesAG0[[#This Row],[Allocation]:[Iin]])</f>
        <v>5.187207522620394</v>
      </c>
      <c r="AL886" t="str">
        <f>EffortOutcomesAG0[[#This Row],[WARDS]]&amp;EffortOutcomesAG0[[#This Row],[Role]]&amp;EffortOutcomesAG0[[#This Row],[Shifts]]</f>
        <v>WATTRNNIGHT</v>
      </c>
    </row>
    <row r="887" spans="2:38" x14ac:dyDescent="0.25">
      <c r="B887" s="8">
        <f>IF(EffortOutcomesAG0[[#This Row],[Apn]]=0,10,LOG(EffortOutcomesAG0[[#This Row],[Apn]]))</f>
        <v>9.2710621617091163E-2</v>
      </c>
      <c r="C887" s="8">
        <f>IF(EffortOutcomesAG0[[#This Row],[Ein]]=0,10,LOG(EffortOutcomesAG0[[#This Row],[Ein]]))</f>
        <v>10</v>
      </c>
      <c r="D887" s="8">
        <f>IF(EffortOutcomesAG0[[#This Row],[Iin]]=0,10,LOG(EffortOutcomesAG0[[#This Row],[Iin]]))</f>
        <v>10</v>
      </c>
      <c r="E887" s="8">
        <f>Kx-EffortOutcomesAG0[[#This Row],[Xp]]</f>
        <v>-9.2710621617091163E-2</v>
      </c>
      <c r="F887" s="8">
        <f>Ky-EffortOutcomesAG0[[#This Row],[Yp]]</f>
        <v>-11</v>
      </c>
      <c r="G887" s="8">
        <f>Kz-EffortOutcomesAG0[[#This Row],[Zp]]</f>
        <v>-9</v>
      </c>
      <c r="H887" s="8">
        <f>EffortOutcomesAG0[[#This Row],[Kpy]]*KSc-EffortOutcomesAG0[[#This Row],[KPz]]*KSb</f>
        <v>20</v>
      </c>
      <c r="I887" s="8">
        <f>-1*(EffortOutcomesAG0[[#This Row],[KPx]]*KSc-EffortOutcomesAG0[[#This Row],[KPz]]*KSa)</f>
        <v>-9.2710621617091163E-2</v>
      </c>
      <c r="J887" s="8">
        <f>(EffortOutcomesAG0[[#This Row],[KPx]]*$C$2-EffortOutcomesAG0[[#This Row],[Kpy]]*KSa)</f>
        <v>-0.9271062161709116</v>
      </c>
      <c r="K887" s="8">
        <f>EffortOutcomesAG0[[#This Row],[Kpy]]*KTc-EffortOutcomesAG0[[#This Row],[KPz]]*KTb</f>
        <v>2</v>
      </c>
      <c r="L887" s="8">
        <f>-1*(EffortOutcomesAG0[[#This Row],[KPx]]*KTc-EffortOutcomesAG0[[#This Row],[KPz]]*KTa)</f>
        <v>-18.092710621617091</v>
      </c>
      <c r="M887" s="8">
        <f>(EffortOutcomesAG0[[#This Row],[KPx]]*KTb-EffortOutcomesAG0[[#This Row],[Kpy]]*KTa)</f>
        <v>22.092710621617091</v>
      </c>
      <c r="N887" s="8">
        <f>-EffortOutcomesAG0[[#This Row],[Xp]]*a+EffortOutcomesAG0[[#This Row],[Yp]]*b+EffortOutcomesAG0[[#This Row],[Zp]]*c_</f>
        <v>40</v>
      </c>
      <c r="O887">
        <f>-IF(EffortOutcomesAG0[[#This Row],[Column2]]&gt;0,1,-1)*SQRT(EffortOutcomesAG0[[#This Row],[KPx''i]]^2+EffortOutcomesAG0[[#This Row],[KPx''j]]^2+EffortOutcomesAG0[[#This Row],[KPx''k]]^2)/Ksmag/Scale</f>
        <v>-14.157473665796156</v>
      </c>
      <c r="P887" s="9">
        <f>SQRT(EffortOutcomesAG0[[#This Row],[Kpy''i]]^2+EffortOutcomesAG0[[#This Row],[KPy''j]]^2+EffortOutcomesAG0[[#This Row],[KPy''k]]^2)/KTmag/Scale</f>
        <v>11.686416903454544</v>
      </c>
      <c r="Q8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7" s="14">
        <v>44883</v>
      </c>
      <c r="U887" s="9" t="s">
        <v>58</v>
      </c>
      <c r="V887" t="s">
        <v>61</v>
      </c>
      <c r="W887" t="s">
        <v>60</v>
      </c>
      <c r="X887">
        <v>0</v>
      </c>
      <c r="Y887">
        <v>0.33333333333333331</v>
      </c>
      <c r="Z887">
        <v>0.41265714285714278</v>
      </c>
      <c r="AA887">
        <v>1.2379714285714285</v>
      </c>
      <c r="AB887">
        <v>1.8569571428571428</v>
      </c>
      <c r="AC887">
        <v>0</v>
      </c>
      <c r="AD887">
        <v>0.5385153900005385</v>
      </c>
      <c r="AE887">
        <v>0.80777308500080791</v>
      </c>
      <c r="AF887">
        <v>0</v>
      </c>
      <c r="AJ887">
        <v>886</v>
      </c>
      <c r="AK887">
        <f>SUBTOTAL(9,EffortOutcomesAG0[[#This Row],[Allocation]:[Iin]])</f>
        <v>5.187207522620394</v>
      </c>
      <c r="AL887" t="str">
        <f>EffortOutcomesAG0[[#This Row],[WARDS]]&amp;EffortOutcomesAG0[[#This Row],[Role]]&amp;EffortOutcomesAG0[[#This Row],[Shifts]]</f>
        <v>WARARNNIGHT</v>
      </c>
    </row>
    <row r="888" spans="2:38" x14ac:dyDescent="0.25">
      <c r="B888" s="8">
        <f>IF(EffortOutcomesAG0[[#This Row],[Apn]]=0,10,LOG(EffortOutcomesAG0[[#This Row],[Apn]]))</f>
        <v>10</v>
      </c>
      <c r="C888" s="8">
        <f>IF(EffortOutcomesAG0[[#This Row],[Ein]]=0,10,LOG(EffortOutcomesAG0[[#This Row],[Ein]]))</f>
        <v>10</v>
      </c>
      <c r="D888" s="8">
        <f>IF(EffortOutcomesAG0[[#This Row],[Iin]]=0,10,LOG(EffortOutcomesAG0[[#This Row],[Iin]]))</f>
        <v>10</v>
      </c>
      <c r="E888" s="8">
        <f>Kx-EffortOutcomesAG0[[#This Row],[Xp]]</f>
        <v>-10</v>
      </c>
      <c r="F888" s="8">
        <f>Ky-EffortOutcomesAG0[[#This Row],[Yp]]</f>
        <v>-11</v>
      </c>
      <c r="G888" s="8">
        <f>Kz-EffortOutcomesAG0[[#This Row],[Zp]]</f>
        <v>-9</v>
      </c>
      <c r="H888" s="8">
        <f>EffortOutcomesAG0[[#This Row],[Kpy]]*KSc-EffortOutcomesAG0[[#This Row],[KPz]]*KSb</f>
        <v>20</v>
      </c>
      <c r="I888" s="8">
        <f>-1*(EffortOutcomesAG0[[#This Row],[KPx]]*KSc-EffortOutcomesAG0[[#This Row],[KPz]]*KSa)</f>
        <v>-10</v>
      </c>
      <c r="J888" s="8">
        <f>(EffortOutcomesAG0[[#This Row],[KPx]]*$C$2-EffortOutcomesAG0[[#This Row],[Kpy]]*KSa)</f>
        <v>-100</v>
      </c>
      <c r="K888" s="8">
        <f>EffortOutcomesAG0[[#This Row],[Kpy]]*KTc-EffortOutcomesAG0[[#This Row],[KPz]]*KTb</f>
        <v>2</v>
      </c>
      <c r="L888" s="8">
        <f>-1*(EffortOutcomesAG0[[#This Row],[KPx]]*KTc-EffortOutcomesAG0[[#This Row],[KPz]]*KTa)</f>
        <v>-28</v>
      </c>
      <c r="M888" s="8">
        <f>(EffortOutcomesAG0[[#This Row],[KPx]]*KTb-EffortOutcomesAG0[[#This Row],[Kpy]]*KTa)</f>
        <v>32</v>
      </c>
      <c r="N888" s="8">
        <f>-EffortOutcomesAG0[[#This Row],[Xp]]*a+EffortOutcomesAG0[[#This Row],[Yp]]*b+EffortOutcomesAG0[[#This Row],[Zp]]*c_</f>
        <v>40</v>
      </c>
      <c r="O888">
        <f>-IF(EffortOutcomesAG0[[#This Row],[Column2]]&gt;0,1,-1)*SQRT(EffortOutcomesAG0[[#This Row],[KPx''i]]^2+EffortOutcomesAG0[[#This Row],[KPx''j]]^2+EffortOutcomesAG0[[#This Row],[KPx''k]]^2)/Ksmag/Scale</f>
        <v>-72.456883730947197</v>
      </c>
      <c r="P888" s="9">
        <f>SQRT(EffortOutcomesAG0[[#This Row],[Kpy''i]]^2+EffortOutcomesAG0[[#This Row],[KPy''j]]^2+EffortOutcomesAG0[[#This Row],[KPy''k]]^2)/KTmag/Scale</f>
        <v>17.37814719698277</v>
      </c>
      <c r="Q8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8" s="14">
        <v>44883</v>
      </c>
      <c r="U888" s="9" t="s">
        <v>76</v>
      </c>
      <c r="V888" t="s">
        <v>61</v>
      </c>
      <c r="W888" t="s">
        <v>60</v>
      </c>
      <c r="X888">
        <v>0</v>
      </c>
      <c r="Y888">
        <v>0</v>
      </c>
      <c r="Z888">
        <v>0</v>
      </c>
      <c r="AJ888">
        <v>887</v>
      </c>
      <c r="AK888">
        <f>SUBTOTAL(9,EffortOutcomesAG0[[#This Row],[Allocation]:[Iin]])</f>
        <v>0</v>
      </c>
      <c r="AL888" t="str">
        <f>EffortOutcomesAG0[[#This Row],[WARDS]]&amp;EffortOutcomesAG0[[#This Row],[Role]]&amp;EffortOutcomesAG0[[#This Row],[Shifts]]</f>
        <v>OtherRNNIGHT</v>
      </c>
    </row>
    <row r="889" spans="2:38" x14ac:dyDescent="0.25">
      <c r="B889" s="8">
        <f>IF(EffortOutcomesAG0[[#This Row],[Apn]]=0,10,LOG(EffortOutcomesAG0[[#This Row],[Apn]]))</f>
        <v>9.2710621617091163E-2</v>
      </c>
      <c r="C889" s="8">
        <f>IF(EffortOutcomesAG0[[#This Row],[Ein]]=0,10,LOG(EffortOutcomesAG0[[#This Row],[Ein]]))</f>
        <v>10</v>
      </c>
      <c r="D889" s="8">
        <f>IF(EffortOutcomesAG0[[#This Row],[Iin]]=0,10,LOG(EffortOutcomesAG0[[#This Row],[Iin]]))</f>
        <v>10</v>
      </c>
      <c r="E889" s="8">
        <f>Kx-EffortOutcomesAG0[[#This Row],[Xp]]</f>
        <v>-9.2710621617091163E-2</v>
      </c>
      <c r="F889" s="8">
        <f>Ky-EffortOutcomesAG0[[#This Row],[Yp]]</f>
        <v>-11</v>
      </c>
      <c r="G889" s="8">
        <f>Kz-EffortOutcomesAG0[[#This Row],[Zp]]</f>
        <v>-9</v>
      </c>
      <c r="H889" s="8">
        <f>EffortOutcomesAG0[[#This Row],[Kpy]]*KSc-EffortOutcomesAG0[[#This Row],[KPz]]*KSb</f>
        <v>20</v>
      </c>
      <c r="I889" s="8">
        <f>-1*(EffortOutcomesAG0[[#This Row],[KPx]]*KSc-EffortOutcomesAG0[[#This Row],[KPz]]*KSa)</f>
        <v>-9.2710621617091163E-2</v>
      </c>
      <c r="J889" s="8">
        <f>(EffortOutcomesAG0[[#This Row],[KPx]]*$C$2-EffortOutcomesAG0[[#This Row],[Kpy]]*KSa)</f>
        <v>-0.9271062161709116</v>
      </c>
      <c r="K889" s="8">
        <f>EffortOutcomesAG0[[#This Row],[Kpy]]*KTc-EffortOutcomesAG0[[#This Row],[KPz]]*KTb</f>
        <v>2</v>
      </c>
      <c r="L889" s="8">
        <f>-1*(EffortOutcomesAG0[[#This Row],[KPx]]*KTc-EffortOutcomesAG0[[#This Row],[KPz]]*KTa)</f>
        <v>-18.092710621617091</v>
      </c>
      <c r="M889" s="8">
        <f>(EffortOutcomesAG0[[#This Row],[KPx]]*KTb-EffortOutcomesAG0[[#This Row],[Kpy]]*KTa)</f>
        <v>22.092710621617091</v>
      </c>
      <c r="N889" s="8">
        <f>-EffortOutcomesAG0[[#This Row],[Xp]]*a+EffortOutcomesAG0[[#This Row],[Yp]]*b+EffortOutcomesAG0[[#This Row],[Zp]]*c_</f>
        <v>40</v>
      </c>
      <c r="O889">
        <f>-IF(EffortOutcomesAG0[[#This Row],[Column2]]&gt;0,1,-1)*SQRT(EffortOutcomesAG0[[#This Row],[KPx''i]]^2+EffortOutcomesAG0[[#This Row],[KPx''j]]^2+EffortOutcomesAG0[[#This Row],[KPx''k]]^2)/Ksmag/Scale</f>
        <v>-14.157473665796156</v>
      </c>
      <c r="P889" s="9">
        <f>SQRT(EffortOutcomesAG0[[#This Row],[Kpy''i]]^2+EffortOutcomesAG0[[#This Row],[KPy''j]]^2+EffortOutcomesAG0[[#This Row],[KPy''k]]^2)/KTmag/Scale</f>
        <v>11.686416903454544</v>
      </c>
      <c r="Q8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9" s="14">
        <v>44883</v>
      </c>
      <c r="U889" s="9" t="s">
        <v>54</v>
      </c>
      <c r="V889" t="s">
        <v>61</v>
      </c>
      <c r="W889" t="s">
        <v>60</v>
      </c>
      <c r="X889">
        <v>0</v>
      </c>
      <c r="Y889">
        <v>0.33333333333333331</v>
      </c>
      <c r="Z889">
        <v>0.41265714285714278</v>
      </c>
      <c r="AA889">
        <v>1.2379714285714285</v>
      </c>
      <c r="AB889">
        <v>1.8569571428571428</v>
      </c>
      <c r="AC889">
        <v>0</v>
      </c>
      <c r="AD889">
        <v>0.5385153900005385</v>
      </c>
      <c r="AE889">
        <v>0.80777308500080791</v>
      </c>
      <c r="AF889">
        <v>0</v>
      </c>
      <c r="AJ889">
        <v>888</v>
      </c>
      <c r="AK889">
        <f>SUBTOTAL(9,EffortOutcomesAG0[[#This Row],[Allocation]:[Iin]])</f>
        <v>5.187207522620394</v>
      </c>
      <c r="AL889" t="str">
        <f>EffortOutcomesAG0[[#This Row],[WARDS]]&amp;EffortOutcomesAG0[[#This Row],[Role]]&amp;EffortOutcomesAG0[[#This Row],[Shifts]]</f>
        <v>BANKRNNIGHT</v>
      </c>
    </row>
    <row r="890" spans="2:38" x14ac:dyDescent="0.25">
      <c r="B890" s="8">
        <f>IF(EffortOutcomesAG0[[#This Row],[Apn]]=0,10,LOG(EffortOutcomesAG0[[#This Row],[Apn]]))</f>
        <v>9.2710621617091163E-2</v>
      </c>
      <c r="C890" s="8">
        <f>IF(EffortOutcomesAG0[[#This Row],[Ein]]=0,10,LOG(EffortOutcomesAG0[[#This Row],[Ein]]))</f>
        <v>10</v>
      </c>
      <c r="D890" s="8">
        <f>IF(EffortOutcomesAG0[[#This Row],[Iin]]=0,10,LOG(EffortOutcomesAG0[[#This Row],[Iin]]))</f>
        <v>10</v>
      </c>
      <c r="E890" s="8">
        <f>Kx-EffortOutcomesAG0[[#This Row],[Xp]]</f>
        <v>-9.2710621617091163E-2</v>
      </c>
      <c r="F890" s="8">
        <f>Ky-EffortOutcomesAG0[[#This Row],[Yp]]</f>
        <v>-11</v>
      </c>
      <c r="G890" s="8">
        <f>Kz-EffortOutcomesAG0[[#This Row],[Zp]]</f>
        <v>-9</v>
      </c>
      <c r="H890" s="8">
        <f>EffortOutcomesAG0[[#This Row],[Kpy]]*KSc-EffortOutcomesAG0[[#This Row],[KPz]]*KSb</f>
        <v>20</v>
      </c>
      <c r="I890" s="8">
        <f>-1*(EffortOutcomesAG0[[#This Row],[KPx]]*KSc-EffortOutcomesAG0[[#This Row],[KPz]]*KSa)</f>
        <v>-9.2710621617091163E-2</v>
      </c>
      <c r="J890" s="8">
        <f>(EffortOutcomesAG0[[#This Row],[KPx]]*$C$2-EffortOutcomesAG0[[#This Row],[Kpy]]*KSa)</f>
        <v>-0.9271062161709116</v>
      </c>
      <c r="K890" s="8">
        <f>EffortOutcomesAG0[[#This Row],[Kpy]]*KTc-EffortOutcomesAG0[[#This Row],[KPz]]*KTb</f>
        <v>2</v>
      </c>
      <c r="L890" s="8">
        <f>-1*(EffortOutcomesAG0[[#This Row],[KPx]]*KTc-EffortOutcomesAG0[[#This Row],[KPz]]*KTa)</f>
        <v>-18.092710621617091</v>
      </c>
      <c r="M890" s="8">
        <f>(EffortOutcomesAG0[[#This Row],[KPx]]*KTb-EffortOutcomesAG0[[#This Row],[Kpy]]*KTa)</f>
        <v>22.092710621617091</v>
      </c>
      <c r="N890" s="8">
        <f>-EffortOutcomesAG0[[#This Row],[Xp]]*a+EffortOutcomesAG0[[#This Row],[Yp]]*b+EffortOutcomesAG0[[#This Row],[Zp]]*c_</f>
        <v>40</v>
      </c>
      <c r="O890">
        <f>-IF(EffortOutcomesAG0[[#This Row],[Column2]]&gt;0,1,-1)*SQRT(EffortOutcomesAG0[[#This Row],[KPx''i]]^2+EffortOutcomesAG0[[#This Row],[KPx''j]]^2+EffortOutcomesAG0[[#This Row],[KPx''k]]^2)/Ksmag/Scale</f>
        <v>-14.157473665796156</v>
      </c>
      <c r="P890" s="9">
        <f>SQRT(EffortOutcomesAG0[[#This Row],[Kpy''i]]^2+EffortOutcomesAG0[[#This Row],[KPy''j]]^2+EffortOutcomesAG0[[#This Row],[KPy''k]]^2)/KTmag/Scale</f>
        <v>11.686416903454544</v>
      </c>
      <c r="Q8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0" s="14">
        <v>44884</v>
      </c>
      <c r="U890" s="9" t="s">
        <v>57</v>
      </c>
      <c r="V890" t="s">
        <v>61</v>
      </c>
      <c r="W890" t="s">
        <v>60</v>
      </c>
      <c r="X890">
        <v>0</v>
      </c>
      <c r="Y890">
        <v>0.33333333333333331</v>
      </c>
      <c r="Z890">
        <v>0.41265714285714278</v>
      </c>
      <c r="AA890">
        <v>1.2379714285714285</v>
      </c>
      <c r="AB890">
        <v>1.8569571428571428</v>
      </c>
      <c r="AC890">
        <v>0</v>
      </c>
      <c r="AD890">
        <v>0.5385153900005385</v>
      </c>
      <c r="AE890">
        <v>0.80777308500080791</v>
      </c>
      <c r="AF890">
        <v>0</v>
      </c>
      <c r="AJ890">
        <v>889</v>
      </c>
      <c r="AK890">
        <f>SUBTOTAL(9,EffortOutcomesAG0[[#This Row],[Allocation]:[Iin]])</f>
        <v>5.187207522620394</v>
      </c>
      <c r="AL890" t="str">
        <f>EffortOutcomesAG0[[#This Row],[WARDS]]&amp;EffortOutcomesAG0[[#This Row],[Role]]&amp;EffortOutcomesAG0[[#This Row],[Shifts]]</f>
        <v>WATTRNNIGHT</v>
      </c>
    </row>
    <row r="891" spans="2:38" x14ac:dyDescent="0.25">
      <c r="B891" s="8">
        <f>IF(EffortOutcomesAG0[[#This Row],[Apn]]=0,10,LOG(EffortOutcomesAG0[[#This Row],[Apn]]))</f>
        <v>9.2710621617091163E-2</v>
      </c>
      <c r="C891" s="8">
        <f>IF(EffortOutcomesAG0[[#This Row],[Ein]]=0,10,LOG(EffortOutcomesAG0[[#This Row],[Ein]]))</f>
        <v>10</v>
      </c>
      <c r="D891" s="8">
        <f>IF(EffortOutcomesAG0[[#This Row],[Iin]]=0,10,LOG(EffortOutcomesAG0[[#This Row],[Iin]]))</f>
        <v>10</v>
      </c>
      <c r="E891" s="8">
        <f>Kx-EffortOutcomesAG0[[#This Row],[Xp]]</f>
        <v>-9.2710621617091163E-2</v>
      </c>
      <c r="F891" s="8">
        <f>Ky-EffortOutcomesAG0[[#This Row],[Yp]]</f>
        <v>-11</v>
      </c>
      <c r="G891" s="8">
        <f>Kz-EffortOutcomesAG0[[#This Row],[Zp]]</f>
        <v>-9</v>
      </c>
      <c r="H891" s="8">
        <f>EffortOutcomesAG0[[#This Row],[Kpy]]*KSc-EffortOutcomesAG0[[#This Row],[KPz]]*KSb</f>
        <v>20</v>
      </c>
      <c r="I891" s="8">
        <f>-1*(EffortOutcomesAG0[[#This Row],[KPx]]*KSc-EffortOutcomesAG0[[#This Row],[KPz]]*KSa)</f>
        <v>-9.2710621617091163E-2</v>
      </c>
      <c r="J891" s="8">
        <f>(EffortOutcomesAG0[[#This Row],[KPx]]*$C$2-EffortOutcomesAG0[[#This Row],[Kpy]]*KSa)</f>
        <v>-0.9271062161709116</v>
      </c>
      <c r="K891" s="8">
        <f>EffortOutcomesAG0[[#This Row],[Kpy]]*KTc-EffortOutcomesAG0[[#This Row],[KPz]]*KTb</f>
        <v>2</v>
      </c>
      <c r="L891" s="8">
        <f>-1*(EffortOutcomesAG0[[#This Row],[KPx]]*KTc-EffortOutcomesAG0[[#This Row],[KPz]]*KTa)</f>
        <v>-18.092710621617091</v>
      </c>
      <c r="M891" s="8">
        <f>(EffortOutcomesAG0[[#This Row],[KPx]]*KTb-EffortOutcomesAG0[[#This Row],[Kpy]]*KTa)</f>
        <v>22.092710621617091</v>
      </c>
      <c r="N891" s="8">
        <f>-EffortOutcomesAG0[[#This Row],[Xp]]*a+EffortOutcomesAG0[[#This Row],[Yp]]*b+EffortOutcomesAG0[[#This Row],[Zp]]*c_</f>
        <v>40</v>
      </c>
      <c r="O891">
        <f>-IF(EffortOutcomesAG0[[#This Row],[Column2]]&gt;0,1,-1)*SQRT(EffortOutcomesAG0[[#This Row],[KPx''i]]^2+EffortOutcomesAG0[[#This Row],[KPx''j]]^2+EffortOutcomesAG0[[#This Row],[KPx''k]]^2)/Ksmag/Scale</f>
        <v>-14.157473665796156</v>
      </c>
      <c r="P891" s="9">
        <f>SQRT(EffortOutcomesAG0[[#This Row],[Kpy''i]]^2+EffortOutcomesAG0[[#This Row],[KPy''j]]^2+EffortOutcomesAG0[[#This Row],[KPy''k]]^2)/KTmag/Scale</f>
        <v>11.686416903454544</v>
      </c>
      <c r="Q8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1" s="14">
        <v>44884</v>
      </c>
      <c r="U891" s="9" t="s">
        <v>58</v>
      </c>
      <c r="V891" t="s">
        <v>61</v>
      </c>
      <c r="W891" t="s">
        <v>60</v>
      </c>
      <c r="X891">
        <v>0</v>
      </c>
      <c r="Y891">
        <v>0.33333333333333331</v>
      </c>
      <c r="Z891">
        <v>0.41265714285714278</v>
      </c>
      <c r="AA891">
        <v>1.2379714285714285</v>
      </c>
      <c r="AB891">
        <v>1.8569571428571428</v>
      </c>
      <c r="AC891">
        <v>0</v>
      </c>
      <c r="AD891">
        <v>0.5385153900005385</v>
      </c>
      <c r="AE891">
        <v>0.80777308500080791</v>
      </c>
      <c r="AF891">
        <v>0</v>
      </c>
      <c r="AJ891">
        <v>890</v>
      </c>
      <c r="AK891">
        <f>SUBTOTAL(9,EffortOutcomesAG0[[#This Row],[Allocation]:[Iin]])</f>
        <v>5.187207522620394</v>
      </c>
      <c r="AL891" t="str">
        <f>EffortOutcomesAG0[[#This Row],[WARDS]]&amp;EffortOutcomesAG0[[#This Row],[Role]]&amp;EffortOutcomesAG0[[#This Row],[Shifts]]</f>
        <v>WARARNNIGHT</v>
      </c>
    </row>
    <row r="892" spans="2:38" x14ac:dyDescent="0.25">
      <c r="B892" s="8">
        <f>IF(EffortOutcomesAG0[[#This Row],[Apn]]=0,10,LOG(EffortOutcomesAG0[[#This Row],[Apn]]))</f>
        <v>10</v>
      </c>
      <c r="C892" s="8">
        <f>IF(EffortOutcomesAG0[[#This Row],[Ein]]=0,10,LOG(EffortOutcomesAG0[[#This Row],[Ein]]))</f>
        <v>10</v>
      </c>
      <c r="D892" s="8">
        <f>IF(EffortOutcomesAG0[[#This Row],[Iin]]=0,10,LOG(EffortOutcomesAG0[[#This Row],[Iin]]))</f>
        <v>10</v>
      </c>
      <c r="E892" s="8">
        <f>Kx-EffortOutcomesAG0[[#This Row],[Xp]]</f>
        <v>-10</v>
      </c>
      <c r="F892" s="8">
        <f>Ky-EffortOutcomesAG0[[#This Row],[Yp]]</f>
        <v>-11</v>
      </c>
      <c r="G892" s="8">
        <f>Kz-EffortOutcomesAG0[[#This Row],[Zp]]</f>
        <v>-9</v>
      </c>
      <c r="H892" s="8">
        <f>EffortOutcomesAG0[[#This Row],[Kpy]]*KSc-EffortOutcomesAG0[[#This Row],[KPz]]*KSb</f>
        <v>20</v>
      </c>
      <c r="I892" s="8">
        <f>-1*(EffortOutcomesAG0[[#This Row],[KPx]]*KSc-EffortOutcomesAG0[[#This Row],[KPz]]*KSa)</f>
        <v>-10</v>
      </c>
      <c r="J892" s="8">
        <f>(EffortOutcomesAG0[[#This Row],[KPx]]*$C$2-EffortOutcomesAG0[[#This Row],[Kpy]]*KSa)</f>
        <v>-100</v>
      </c>
      <c r="K892" s="8">
        <f>EffortOutcomesAG0[[#This Row],[Kpy]]*KTc-EffortOutcomesAG0[[#This Row],[KPz]]*KTb</f>
        <v>2</v>
      </c>
      <c r="L892" s="8">
        <f>-1*(EffortOutcomesAG0[[#This Row],[KPx]]*KTc-EffortOutcomesAG0[[#This Row],[KPz]]*KTa)</f>
        <v>-28</v>
      </c>
      <c r="M892" s="8">
        <f>(EffortOutcomesAG0[[#This Row],[KPx]]*KTb-EffortOutcomesAG0[[#This Row],[Kpy]]*KTa)</f>
        <v>32</v>
      </c>
      <c r="N892" s="8">
        <f>-EffortOutcomesAG0[[#This Row],[Xp]]*a+EffortOutcomesAG0[[#This Row],[Yp]]*b+EffortOutcomesAG0[[#This Row],[Zp]]*c_</f>
        <v>40</v>
      </c>
      <c r="O892">
        <f>-IF(EffortOutcomesAG0[[#This Row],[Column2]]&gt;0,1,-1)*SQRT(EffortOutcomesAG0[[#This Row],[KPx''i]]^2+EffortOutcomesAG0[[#This Row],[KPx''j]]^2+EffortOutcomesAG0[[#This Row],[KPx''k]]^2)/Ksmag/Scale</f>
        <v>-72.456883730947197</v>
      </c>
      <c r="P892" s="9">
        <f>SQRT(EffortOutcomesAG0[[#This Row],[Kpy''i]]^2+EffortOutcomesAG0[[#This Row],[KPy''j]]^2+EffortOutcomesAG0[[#This Row],[KPy''k]]^2)/KTmag/Scale</f>
        <v>17.37814719698277</v>
      </c>
      <c r="Q8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2" s="14">
        <v>44884</v>
      </c>
      <c r="U892" s="9" t="s">
        <v>76</v>
      </c>
      <c r="V892" t="s">
        <v>61</v>
      </c>
      <c r="W892" t="s">
        <v>60</v>
      </c>
      <c r="X892">
        <v>0</v>
      </c>
      <c r="Y892">
        <v>0</v>
      </c>
      <c r="Z892">
        <v>0</v>
      </c>
      <c r="AJ892">
        <v>891</v>
      </c>
      <c r="AK892">
        <f>SUBTOTAL(9,EffortOutcomesAG0[[#This Row],[Allocation]:[Iin]])</f>
        <v>0</v>
      </c>
      <c r="AL892" t="str">
        <f>EffortOutcomesAG0[[#This Row],[WARDS]]&amp;EffortOutcomesAG0[[#This Row],[Role]]&amp;EffortOutcomesAG0[[#This Row],[Shifts]]</f>
        <v>OtherRNNIGHT</v>
      </c>
    </row>
    <row r="893" spans="2:38" x14ac:dyDescent="0.25">
      <c r="B893" s="8">
        <f>IF(EffortOutcomesAG0[[#This Row],[Apn]]=0,10,LOG(EffortOutcomesAG0[[#This Row],[Apn]]))</f>
        <v>9.2710621617091163E-2</v>
      </c>
      <c r="C893" s="8">
        <f>IF(EffortOutcomesAG0[[#This Row],[Ein]]=0,10,LOG(EffortOutcomesAG0[[#This Row],[Ein]]))</f>
        <v>10</v>
      </c>
      <c r="D893" s="8">
        <f>IF(EffortOutcomesAG0[[#This Row],[Iin]]=0,10,LOG(EffortOutcomesAG0[[#This Row],[Iin]]))</f>
        <v>10</v>
      </c>
      <c r="E893" s="8">
        <f>Kx-EffortOutcomesAG0[[#This Row],[Xp]]</f>
        <v>-9.2710621617091163E-2</v>
      </c>
      <c r="F893" s="8">
        <f>Ky-EffortOutcomesAG0[[#This Row],[Yp]]</f>
        <v>-11</v>
      </c>
      <c r="G893" s="8">
        <f>Kz-EffortOutcomesAG0[[#This Row],[Zp]]</f>
        <v>-9</v>
      </c>
      <c r="H893" s="8">
        <f>EffortOutcomesAG0[[#This Row],[Kpy]]*KSc-EffortOutcomesAG0[[#This Row],[KPz]]*KSb</f>
        <v>20</v>
      </c>
      <c r="I893" s="8">
        <f>-1*(EffortOutcomesAG0[[#This Row],[KPx]]*KSc-EffortOutcomesAG0[[#This Row],[KPz]]*KSa)</f>
        <v>-9.2710621617091163E-2</v>
      </c>
      <c r="J893" s="8">
        <f>(EffortOutcomesAG0[[#This Row],[KPx]]*$C$2-EffortOutcomesAG0[[#This Row],[Kpy]]*KSa)</f>
        <v>-0.9271062161709116</v>
      </c>
      <c r="K893" s="8">
        <f>EffortOutcomesAG0[[#This Row],[Kpy]]*KTc-EffortOutcomesAG0[[#This Row],[KPz]]*KTb</f>
        <v>2</v>
      </c>
      <c r="L893" s="8">
        <f>-1*(EffortOutcomesAG0[[#This Row],[KPx]]*KTc-EffortOutcomesAG0[[#This Row],[KPz]]*KTa)</f>
        <v>-18.092710621617091</v>
      </c>
      <c r="M893" s="8">
        <f>(EffortOutcomesAG0[[#This Row],[KPx]]*KTb-EffortOutcomesAG0[[#This Row],[Kpy]]*KTa)</f>
        <v>22.092710621617091</v>
      </c>
      <c r="N893" s="8">
        <f>-EffortOutcomesAG0[[#This Row],[Xp]]*a+EffortOutcomesAG0[[#This Row],[Yp]]*b+EffortOutcomesAG0[[#This Row],[Zp]]*c_</f>
        <v>40</v>
      </c>
      <c r="O893">
        <f>-IF(EffortOutcomesAG0[[#This Row],[Column2]]&gt;0,1,-1)*SQRT(EffortOutcomesAG0[[#This Row],[KPx''i]]^2+EffortOutcomesAG0[[#This Row],[KPx''j]]^2+EffortOutcomesAG0[[#This Row],[KPx''k]]^2)/Ksmag/Scale</f>
        <v>-14.157473665796156</v>
      </c>
      <c r="P893" s="9">
        <f>SQRT(EffortOutcomesAG0[[#This Row],[Kpy''i]]^2+EffortOutcomesAG0[[#This Row],[KPy''j]]^2+EffortOutcomesAG0[[#This Row],[KPy''k]]^2)/KTmag/Scale</f>
        <v>11.686416903454544</v>
      </c>
      <c r="Q8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3" s="14">
        <v>44884</v>
      </c>
      <c r="U893" s="9" t="s">
        <v>54</v>
      </c>
      <c r="V893" t="s">
        <v>61</v>
      </c>
      <c r="W893" t="s">
        <v>60</v>
      </c>
      <c r="X893">
        <v>0</v>
      </c>
      <c r="Y893">
        <v>0.33333333333333331</v>
      </c>
      <c r="Z893">
        <v>0.41265714285714278</v>
      </c>
      <c r="AA893">
        <v>1.2379714285714285</v>
      </c>
      <c r="AB893">
        <v>1.8569571428571428</v>
      </c>
      <c r="AC893">
        <v>0</v>
      </c>
      <c r="AD893">
        <v>0.5385153900005385</v>
      </c>
      <c r="AE893">
        <v>0.80777308500080791</v>
      </c>
      <c r="AF893">
        <v>0</v>
      </c>
      <c r="AJ893">
        <v>892</v>
      </c>
      <c r="AK893">
        <f>SUBTOTAL(9,EffortOutcomesAG0[[#This Row],[Allocation]:[Iin]])</f>
        <v>5.187207522620394</v>
      </c>
      <c r="AL893" t="str">
        <f>EffortOutcomesAG0[[#This Row],[WARDS]]&amp;EffortOutcomesAG0[[#This Row],[Role]]&amp;EffortOutcomesAG0[[#This Row],[Shifts]]</f>
        <v>BANKRNNIGHT</v>
      </c>
    </row>
    <row r="894" spans="2:38" x14ac:dyDescent="0.25">
      <c r="B894" s="8">
        <f>IF(EffortOutcomesAG0[[#This Row],[Apn]]=0,10,LOG(EffortOutcomesAG0[[#This Row],[Apn]]))</f>
        <v>9.2710621617091163E-2</v>
      </c>
      <c r="C894" s="8">
        <f>IF(EffortOutcomesAG0[[#This Row],[Ein]]=0,10,LOG(EffortOutcomesAG0[[#This Row],[Ein]]))</f>
        <v>10</v>
      </c>
      <c r="D894" s="8">
        <f>IF(EffortOutcomesAG0[[#This Row],[Iin]]=0,10,LOG(EffortOutcomesAG0[[#This Row],[Iin]]))</f>
        <v>10</v>
      </c>
      <c r="E894" s="8">
        <f>Kx-EffortOutcomesAG0[[#This Row],[Xp]]</f>
        <v>-9.2710621617091163E-2</v>
      </c>
      <c r="F894" s="8">
        <f>Ky-EffortOutcomesAG0[[#This Row],[Yp]]</f>
        <v>-11</v>
      </c>
      <c r="G894" s="8">
        <f>Kz-EffortOutcomesAG0[[#This Row],[Zp]]</f>
        <v>-9</v>
      </c>
      <c r="H894" s="8">
        <f>EffortOutcomesAG0[[#This Row],[Kpy]]*KSc-EffortOutcomesAG0[[#This Row],[KPz]]*KSb</f>
        <v>20</v>
      </c>
      <c r="I894" s="8">
        <f>-1*(EffortOutcomesAG0[[#This Row],[KPx]]*KSc-EffortOutcomesAG0[[#This Row],[KPz]]*KSa)</f>
        <v>-9.2710621617091163E-2</v>
      </c>
      <c r="J894" s="8">
        <f>(EffortOutcomesAG0[[#This Row],[KPx]]*$C$2-EffortOutcomesAG0[[#This Row],[Kpy]]*KSa)</f>
        <v>-0.9271062161709116</v>
      </c>
      <c r="K894" s="8">
        <f>EffortOutcomesAG0[[#This Row],[Kpy]]*KTc-EffortOutcomesAG0[[#This Row],[KPz]]*KTb</f>
        <v>2</v>
      </c>
      <c r="L894" s="8">
        <f>-1*(EffortOutcomesAG0[[#This Row],[KPx]]*KTc-EffortOutcomesAG0[[#This Row],[KPz]]*KTa)</f>
        <v>-18.092710621617091</v>
      </c>
      <c r="M894" s="8">
        <f>(EffortOutcomesAG0[[#This Row],[KPx]]*KTb-EffortOutcomesAG0[[#This Row],[Kpy]]*KTa)</f>
        <v>22.092710621617091</v>
      </c>
      <c r="N894" s="8">
        <f>-EffortOutcomesAG0[[#This Row],[Xp]]*a+EffortOutcomesAG0[[#This Row],[Yp]]*b+EffortOutcomesAG0[[#This Row],[Zp]]*c_</f>
        <v>40</v>
      </c>
      <c r="O894">
        <f>-IF(EffortOutcomesAG0[[#This Row],[Column2]]&gt;0,1,-1)*SQRT(EffortOutcomesAG0[[#This Row],[KPx''i]]^2+EffortOutcomesAG0[[#This Row],[KPx''j]]^2+EffortOutcomesAG0[[#This Row],[KPx''k]]^2)/Ksmag/Scale</f>
        <v>-14.157473665796156</v>
      </c>
      <c r="P894" s="9">
        <f>SQRT(EffortOutcomesAG0[[#This Row],[Kpy''i]]^2+EffortOutcomesAG0[[#This Row],[KPy''j]]^2+EffortOutcomesAG0[[#This Row],[KPy''k]]^2)/KTmag/Scale</f>
        <v>11.686416903454544</v>
      </c>
      <c r="Q8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4" s="14">
        <v>44885</v>
      </c>
      <c r="U894" s="9" t="s">
        <v>57</v>
      </c>
      <c r="V894" t="s">
        <v>61</v>
      </c>
      <c r="W894" t="s">
        <v>60</v>
      </c>
      <c r="X894">
        <v>0</v>
      </c>
      <c r="Y894">
        <v>0.33333333333333331</v>
      </c>
      <c r="Z894">
        <v>0.41265714285714278</v>
      </c>
      <c r="AA894">
        <v>1.2379714285714285</v>
      </c>
      <c r="AB894">
        <v>1.8569571428571428</v>
      </c>
      <c r="AC894">
        <v>0</v>
      </c>
      <c r="AD894">
        <v>0.5385153900005385</v>
      </c>
      <c r="AE894">
        <v>0.80777308500080791</v>
      </c>
      <c r="AF894">
        <v>0</v>
      </c>
      <c r="AJ894">
        <v>893</v>
      </c>
      <c r="AK894">
        <f>SUBTOTAL(9,EffortOutcomesAG0[[#This Row],[Allocation]:[Iin]])</f>
        <v>5.187207522620394</v>
      </c>
      <c r="AL894" t="str">
        <f>EffortOutcomesAG0[[#This Row],[WARDS]]&amp;EffortOutcomesAG0[[#This Row],[Role]]&amp;EffortOutcomesAG0[[#This Row],[Shifts]]</f>
        <v>WATTRNNIGHT</v>
      </c>
    </row>
    <row r="895" spans="2:38" x14ac:dyDescent="0.25">
      <c r="B895" s="8">
        <f>IF(EffortOutcomesAG0[[#This Row],[Apn]]=0,10,LOG(EffortOutcomesAG0[[#This Row],[Apn]]))</f>
        <v>9.2710621617091163E-2</v>
      </c>
      <c r="C895" s="8">
        <f>IF(EffortOutcomesAG0[[#This Row],[Ein]]=0,10,LOG(EffortOutcomesAG0[[#This Row],[Ein]]))</f>
        <v>10</v>
      </c>
      <c r="D895" s="8">
        <f>IF(EffortOutcomesAG0[[#This Row],[Iin]]=0,10,LOG(EffortOutcomesAG0[[#This Row],[Iin]]))</f>
        <v>10</v>
      </c>
      <c r="E895" s="8">
        <f>Kx-EffortOutcomesAG0[[#This Row],[Xp]]</f>
        <v>-9.2710621617091163E-2</v>
      </c>
      <c r="F895" s="8">
        <f>Ky-EffortOutcomesAG0[[#This Row],[Yp]]</f>
        <v>-11</v>
      </c>
      <c r="G895" s="8">
        <f>Kz-EffortOutcomesAG0[[#This Row],[Zp]]</f>
        <v>-9</v>
      </c>
      <c r="H895" s="8">
        <f>EffortOutcomesAG0[[#This Row],[Kpy]]*KSc-EffortOutcomesAG0[[#This Row],[KPz]]*KSb</f>
        <v>20</v>
      </c>
      <c r="I895" s="8">
        <f>-1*(EffortOutcomesAG0[[#This Row],[KPx]]*KSc-EffortOutcomesAG0[[#This Row],[KPz]]*KSa)</f>
        <v>-9.2710621617091163E-2</v>
      </c>
      <c r="J895" s="8">
        <f>(EffortOutcomesAG0[[#This Row],[KPx]]*$C$2-EffortOutcomesAG0[[#This Row],[Kpy]]*KSa)</f>
        <v>-0.9271062161709116</v>
      </c>
      <c r="K895" s="8">
        <f>EffortOutcomesAG0[[#This Row],[Kpy]]*KTc-EffortOutcomesAG0[[#This Row],[KPz]]*KTb</f>
        <v>2</v>
      </c>
      <c r="L895" s="8">
        <f>-1*(EffortOutcomesAG0[[#This Row],[KPx]]*KTc-EffortOutcomesAG0[[#This Row],[KPz]]*KTa)</f>
        <v>-18.092710621617091</v>
      </c>
      <c r="M895" s="8">
        <f>(EffortOutcomesAG0[[#This Row],[KPx]]*KTb-EffortOutcomesAG0[[#This Row],[Kpy]]*KTa)</f>
        <v>22.092710621617091</v>
      </c>
      <c r="N895" s="8">
        <f>-EffortOutcomesAG0[[#This Row],[Xp]]*a+EffortOutcomesAG0[[#This Row],[Yp]]*b+EffortOutcomesAG0[[#This Row],[Zp]]*c_</f>
        <v>40</v>
      </c>
      <c r="O895">
        <f>-IF(EffortOutcomesAG0[[#This Row],[Column2]]&gt;0,1,-1)*SQRT(EffortOutcomesAG0[[#This Row],[KPx''i]]^2+EffortOutcomesAG0[[#This Row],[KPx''j]]^2+EffortOutcomesAG0[[#This Row],[KPx''k]]^2)/Ksmag/Scale</f>
        <v>-14.157473665796156</v>
      </c>
      <c r="P895" s="9">
        <f>SQRT(EffortOutcomesAG0[[#This Row],[Kpy''i]]^2+EffortOutcomesAG0[[#This Row],[KPy''j]]^2+EffortOutcomesAG0[[#This Row],[KPy''k]]^2)/KTmag/Scale</f>
        <v>11.686416903454544</v>
      </c>
      <c r="Q8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5" s="14">
        <v>44885</v>
      </c>
      <c r="U895" s="9" t="s">
        <v>58</v>
      </c>
      <c r="V895" t="s">
        <v>61</v>
      </c>
      <c r="W895" t="s">
        <v>60</v>
      </c>
      <c r="X895">
        <v>0</v>
      </c>
      <c r="Y895">
        <v>0.33333333333333331</v>
      </c>
      <c r="Z895">
        <v>0.41265714285714278</v>
      </c>
      <c r="AA895">
        <v>1.2379714285714285</v>
      </c>
      <c r="AB895">
        <v>1.8569571428571428</v>
      </c>
      <c r="AC895">
        <v>0</v>
      </c>
      <c r="AD895">
        <v>0.5385153900005385</v>
      </c>
      <c r="AE895">
        <v>0.80777308500080791</v>
      </c>
      <c r="AF895">
        <v>0</v>
      </c>
      <c r="AJ895">
        <v>894</v>
      </c>
      <c r="AK895">
        <f>SUBTOTAL(9,EffortOutcomesAG0[[#This Row],[Allocation]:[Iin]])</f>
        <v>5.187207522620394</v>
      </c>
      <c r="AL895" t="str">
        <f>EffortOutcomesAG0[[#This Row],[WARDS]]&amp;EffortOutcomesAG0[[#This Row],[Role]]&amp;EffortOutcomesAG0[[#This Row],[Shifts]]</f>
        <v>WARARNNIGHT</v>
      </c>
    </row>
    <row r="896" spans="2:38" x14ac:dyDescent="0.25">
      <c r="B896" s="8">
        <f>IF(EffortOutcomesAG0[[#This Row],[Apn]]=0,10,LOG(EffortOutcomesAG0[[#This Row],[Apn]]))</f>
        <v>10</v>
      </c>
      <c r="C896" s="8">
        <f>IF(EffortOutcomesAG0[[#This Row],[Ein]]=0,10,LOG(EffortOutcomesAG0[[#This Row],[Ein]]))</f>
        <v>10</v>
      </c>
      <c r="D896" s="8">
        <f>IF(EffortOutcomesAG0[[#This Row],[Iin]]=0,10,LOG(EffortOutcomesAG0[[#This Row],[Iin]]))</f>
        <v>10</v>
      </c>
      <c r="E896" s="8">
        <f>Kx-EffortOutcomesAG0[[#This Row],[Xp]]</f>
        <v>-10</v>
      </c>
      <c r="F896" s="8">
        <f>Ky-EffortOutcomesAG0[[#This Row],[Yp]]</f>
        <v>-11</v>
      </c>
      <c r="G896" s="8">
        <f>Kz-EffortOutcomesAG0[[#This Row],[Zp]]</f>
        <v>-9</v>
      </c>
      <c r="H896" s="8">
        <f>EffortOutcomesAG0[[#This Row],[Kpy]]*KSc-EffortOutcomesAG0[[#This Row],[KPz]]*KSb</f>
        <v>20</v>
      </c>
      <c r="I896" s="8">
        <f>-1*(EffortOutcomesAG0[[#This Row],[KPx]]*KSc-EffortOutcomesAG0[[#This Row],[KPz]]*KSa)</f>
        <v>-10</v>
      </c>
      <c r="J896" s="8">
        <f>(EffortOutcomesAG0[[#This Row],[KPx]]*$C$2-EffortOutcomesAG0[[#This Row],[Kpy]]*KSa)</f>
        <v>-100</v>
      </c>
      <c r="K896" s="8">
        <f>EffortOutcomesAG0[[#This Row],[Kpy]]*KTc-EffortOutcomesAG0[[#This Row],[KPz]]*KTb</f>
        <v>2</v>
      </c>
      <c r="L896" s="8">
        <f>-1*(EffortOutcomesAG0[[#This Row],[KPx]]*KTc-EffortOutcomesAG0[[#This Row],[KPz]]*KTa)</f>
        <v>-28</v>
      </c>
      <c r="M896" s="8">
        <f>(EffortOutcomesAG0[[#This Row],[KPx]]*KTb-EffortOutcomesAG0[[#This Row],[Kpy]]*KTa)</f>
        <v>32</v>
      </c>
      <c r="N896" s="8">
        <f>-EffortOutcomesAG0[[#This Row],[Xp]]*a+EffortOutcomesAG0[[#This Row],[Yp]]*b+EffortOutcomesAG0[[#This Row],[Zp]]*c_</f>
        <v>40</v>
      </c>
      <c r="O896">
        <f>-IF(EffortOutcomesAG0[[#This Row],[Column2]]&gt;0,1,-1)*SQRT(EffortOutcomesAG0[[#This Row],[KPx''i]]^2+EffortOutcomesAG0[[#This Row],[KPx''j]]^2+EffortOutcomesAG0[[#This Row],[KPx''k]]^2)/Ksmag/Scale</f>
        <v>-72.456883730947197</v>
      </c>
      <c r="P896" s="9">
        <f>SQRT(EffortOutcomesAG0[[#This Row],[Kpy''i]]^2+EffortOutcomesAG0[[#This Row],[KPy''j]]^2+EffortOutcomesAG0[[#This Row],[KPy''k]]^2)/KTmag/Scale</f>
        <v>17.37814719698277</v>
      </c>
      <c r="Q8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6" s="14">
        <v>44885</v>
      </c>
      <c r="U896" s="9" t="s">
        <v>76</v>
      </c>
      <c r="V896" t="s">
        <v>61</v>
      </c>
      <c r="W896" t="s">
        <v>60</v>
      </c>
      <c r="X896">
        <v>0</v>
      </c>
      <c r="Y896">
        <v>0</v>
      </c>
      <c r="Z896">
        <v>0</v>
      </c>
      <c r="AJ896">
        <v>895</v>
      </c>
      <c r="AK896">
        <f>SUBTOTAL(9,EffortOutcomesAG0[[#This Row],[Allocation]:[Iin]])</f>
        <v>0</v>
      </c>
      <c r="AL896" t="str">
        <f>EffortOutcomesAG0[[#This Row],[WARDS]]&amp;EffortOutcomesAG0[[#This Row],[Role]]&amp;EffortOutcomesAG0[[#This Row],[Shifts]]</f>
        <v>OtherRNNIGHT</v>
      </c>
    </row>
    <row r="897" spans="2:38" x14ac:dyDescent="0.25">
      <c r="B897" s="8">
        <f>IF(EffortOutcomesAG0[[#This Row],[Apn]]=0,10,LOG(EffortOutcomesAG0[[#This Row],[Apn]]))</f>
        <v>9.2710621617091163E-2</v>
      </c>
      <c r="C897" s="8">
        <f>IF(EffortOutcomesAG0[[#This Row],[Ein]]=0,10,LOG(EffortOutcomesAG0[[#This Row],[Ein]]))</f>
        <v>10</v>
      </c>
      <c r="D897" s="8">
        <f>IF(EffortOutcomesAG0[[#This Row],[Iin]]=0,10,LOG(EffortOutcomesAG0[[#This Row],[Iin]]))</f>
        <v>10</v>
      </c>
      <c r="E897" s="8">
        <f>Kx-EffortOutcomesAG0[[#This Row],[Xp]]</f>
        <v>-9.2710621617091163E-2</v>
      </c>
      <c r="F897" s="8">
        <f>Ky-EffortOutcomesAG0[[#This Row],[Yp]]</f>
        <v>-11</v>
      </c>
      <c r="G897" s="8">
        <f>Kz-EffortOutcomesAG0[[#This Row],[Zp]]</f>
        <v>-9</v>
      </c>
      <c r="H897" s="8">
        <f>EffortOutcomesAG0[[#This Row],[Kpy]]*KSc-EffortOutcomesAG0[[#This Row],[KPz]]*KSb</f>
        <v>20</v>
      </c>
      <c r="I897" s="8">
        <f>-1*(EffortOutcomesAG0[[#This Row],[KPx]]*KSc-EffortOutcomesAG0[[#This Row],[KPz]]*KSa)</f>
        <v>-9.2710621617091163E-2</v>
      </c>
      <c r="J897" s="8">
        <f>(EffortOutcomesAG0[[#This Row],[KPx]]*$C$2-EffortOutcomesAG0[[#This Row],[Kpy]]*KSa)</f>
        <v>-0.9271062161709116</v>
      </c>
      <c r="K897" s="8">
        <f>EffortOutcomesAG0[[#This Row],[Kpy]]*KTc-EffortOutcomesAG0[[#This Row],[KPz]]*KTb</f>
        <v>2</v>
      </c>
      <c r="L897" s="8">
        <f>-1*(EffortOutcomesAG0[[#This Row],[KPx]]*KTc-EffortOutcomesAG0[[#This Row],[KPz]]*KTa)</f>
        <v>-18.092710621617091</v>
      </c>
      <c r="M897" s="8">
        <f>(EffortOutcomesAG0[[#This Row],[KPx]]*KTb-EffortOutcomesAG0[[#This Row],[Kpy]]*KTa)</f>
        <v>22.092710621617091</v>
      </c>
      <c r="N897" s="8">
        <f>-EffortOutcomesAG0[[#This Row],[Xp]]*a+EffortOutcomesAG0[[#This Row],[Yp]]*b+EffortOutcomesAG0[[#This Row],[Zp]]*c_</f>
        <v>40</v>
      </c>
      <c r="O897">
        <f>-IF(EffortOutcomesAG0[[#This Row],[Column2]]&gt;0,1,-1)*SQRT(EffortOutcomesAG0[[#This Row],[KPx''i]]^2+EffortOutcomesAG0[[#This Row],[KPx''j]]^2+EffortOutcomesAG0[[#This Row],[KPx''k]]^2)/Ksmag/Scale</f>
        <v>-14.157473665796156</v>
      </c>
      <c r="P897" s="9">
        <f>SQRT(EffortOutcomesAG0[[#This Row],[Kpy''i]]^2+EffortOutcomesAG0[[#This Row],[KPy''j]]^2+EffortOutcomesAG0[[#This Row],[KPy''k]]^2)/KTmag/Scale</f>
        <v>11.686416903454544</v>
      </c>
      <c r="Q8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7" s="14">
        <v>44885</v>
      </c>
      <c r="U897" s="9" t="s">
        <v>54</v>
      </c>
      <c r="V897" t="s">
        <v>61</v>
      </c>
      <c r="W897" t="s">
        <v>60</v>
      </c>
      <c r="X897">
        <v>0</v>
      </c>
      <c r="Y897">
        <v>0.33333333333333331</v>
      </c>
      <c r="Z897">
        <v>0.41265714285714278</v>
      </c>
      <c r="AA897">
        <v>1.2379714285714285</v>
      </c>
      <c r="AB897">
        <v>1.8569571428571428</v>
      </c>
      <c r="AC897">
        <v>0</v>
      </c>
      <c r="AD897">
        <v>0.5385153900005385</v>
      </c>
      <c r="AE897">
        <v>0.80777308500080791</v>
      </c>
      <c r="AF897">
        <v>0</v>
      </c>
      <c r="AJ897">
        <v>896</v>
      </c>
      <c r="AK897">
        <f>SUBTOTAL(9,EffortOutcomesAG0[[#This Row],[Allocation]:[Iin]])</f>
        <v>5.187207522620394</v>
      </c>
      <c r="AL897" t="str">
        <f>EffortOutcomesAG0[[#This Row],[WARDS]]&amp;EffortOutcomesAG0[[#This Row],[Role]]&amp;EffortOutcomesAG0[[#This Row],[Shifts]]</f>
        <v>BANKRNNIGHT</v>
      </c>
    </row>
    <row r="898" spans="2:38" x14ac:dyDescent="0.25">
      <c r="B898" s="8">
        <f>IF(EffortOutcomesAG0[[#This Row],[Apn]]=0,10,LOG(EffortOutcomesAG0[[#This Row],[Apn]]))</f>
        <v>-0.62329272201770802</v>
      </c>
      <c r="C898" s="8">
        <f>IF(EffortOutcomesAG0[[#This Row],[Ein]]=0,10,LOG(EffortOutcomesAG0[[#This Row],[Ein]]))</f>
        <v>10</v>
      </c>
      <c r="D898" s="8">
        <f>IF(EffortOutcomesAG0[[#This Row],[Iin]]=0,10,LOG(EffortOutcomesAG0[[#This Row],[Iin]]))</f>
        <v>10</v>
      </c>
      <c r="E898" s="8">
        <f>Kx-EffortOutcomesAG0[[#This Row],[Xp]]</f>
        <v>0.62329272201770802</v>
      </c>
      <c r="F898" s="8">
        <f>Ky-EffortOutcomesAG0[[#This Row],[Yp]]</f>
        <v>-11</v>
      </c>
      <c r="G898" s="8">
        <f>Kz-EffortOutcomesAG0[[#This Row],[Zp]]</f>
        <v>-9</v>
      </c>
      <c r="H898" s="8">
        <f>EffortOutcomesAG0[[#This Row],[Kpy]]*KSc-EffortOutcomesAG0[[#This Row],[KPz]]*KSb</f>
        <v>20</v>
      </c>
      <c r="I898" s="8">
        <f>-1*(EffortOutcomesAG0[[#This Row],[KPx]]*KSc-EffortOutcomesAG0[[#This Row],[KPz]]*KSa)</f>
        <v>0.62329272201770802</v>
      </c>
      <c r="J898" s="8">
        <f>(EffortOutcomesAG0[[#This Row],[KPx]]*$C$2-EffortOutcomesAG0[[#This Row],[Kpy]]*KSa)</f>
        <v>6.2329272201770802</v>
      </c>
      <c r="K898" s="8">
        <f>EffortOutcomesAG0[[#This Row],[Kpy]]*KTc-EffortOutcomesAG0[[#This Row],[KPz]]*KTb</f>
        <v>2</v>
      </c>
      <c r="L898" s="8">
        <f>-1*(EffortOutcomesAG0[[#This Row],[KPx]]*KTc-EffortOutcomesAG0[[#This Row],[KPz]]*KTa)</f>
        <v>-17.376707277982291</v>
      </c>
      <c r="M898" s="8">
        <f>(EffortOutcomesAG0[[#This Row],[KPx]]*KTb-EffortOutcomesAG0[[#This Row],[Kpy]]*KTa)</f>
        <v>21.376707277982291</v>
      </c>
      <c r="N898" s="8">
        <f>-EffortOutcomesAG0[[#This Row],[Xp]]*a+EffortOutcomesAG0[[#This Row],[Yp]]*b+EffortOutcomesAG0[[#This Row],[Zp]]*c_</f>
        <v>40</v>
      </c>
      <c r="O898">
        <f>-IF(EffortOutcomesAG0[[#This Row],[Column2]]&gt;0,1,-1)*SQRT(EffortOutcomesAG0[[#This Row],[KPx''i]]^2+EffortOutcomesAG0[[#This Row],[KPx''j]]^2+EffortOutcomesAG0[[#This Row],[KPx''k]]^2)/Ksmag/Scale</f>
        <v>-14.819545801902036</v>
      </c>
      <c r="P898" s="9">
        <f>SQRT(EffortOutcomesAG0[[#This Row],[Kpy''i]]^2+EffortOutcomesAG0[[#This Row],[KPy''j]]^2+EffortOutcomesAG0[[#This Row],[KPy''k]]^2)/KTmag/Scale</f>
        <v>11.276181164097059</v>
      </c>
      <c r="Q8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8" s="14">
        <v>44900</v>
      </c>
      <c r="U898" s="9" t="s">
        <v>57</v>
      </c>
      <c r="V898" t="s">
        <v>61</v>
      </c>
      <c r="W898" t="s">
        <v>60</v>
      </c>
      <c r="X898">
        <v>0</v>
      </c>
      <c r="Y898">
        <v>0.33333333333333331</v>
      </c>
      <c r="Z898">
        <v>7.9357142857142848E-2</v>
      </c>
      <c r="AA898">
        <v>0.23807142857142854</v>
      </c>
      <c r="AB898">
        <v>0.35710714285714285</v>
      </c>
      <c r="AC898">
        <v>0</v>
      </c>
      <c r="AD898">
        <v>2.8002800280028004</v>
      </c>
      <c r="AE898">
        <v>4.2004200420042004</v>
      </c>
      <c r="AF898">
        <v>0</v>
      </c>
      <c r="AJ898">
        <v>897</v>
      </c>
      <c r="AK898">
        <f>SUBTOTAL(9,EffortOutcomesAG0[[#This Row],[Allocation]:[Iin]])</f>
        <v>8.0085691176260489</v>
      </c>
      <c r="AL898" t="str">
        <f>EffortOutcomesAG0[[#This Row],[WARDS]]&amp;EffortOutcomesAG0[[#This Row],[Role]]&amp;EffortOutcomesAG0[[#This Row],[Shifts]]</f>
        <v>WATTRNNIGHT</v>
      </c>
    </row>
    <row r="899" spans="2:38" x14ac:dyDescent="0.25">
      <c r="B899" s="8">
        <f>IF(EffortOutcomesAG0[[#This Row],[Apn]]=0,10,LOG(EffortOutcomesAG0[[#This Row],[Apn]]))</f>
        <v>-0.62329272201770802</v>
      </c>
      <c r="C899" s="8">
        <f>IF(EffortOutcomesAG0[[#This Row],[Ein]]=0,10,LOG(EffortOutcomesAG0[[#This Row],[Ein]]))</f>
        <v>10</v>
      </c>
      <c r="D899" s="8">
        <f>IF(EffortOutcomesAG0[[#This Row],[Iin]]=0,10,LOG(EffortOutcomesAG0[[#This Row],[Iin]]))</f>
        <v>10</v>
      </c>
      <c r="E899" s="8">
        <f>Kx-EffortOutcomesAG0[[#This Row],[Xp]]</f>
        <v>0.62329272201770802</v>
      </c>
      <c r="F899" s="8">
        <f>Ky-EffortOutcomesAG0[[#This Row],[Yp]]</f>
        <v>-11</v>
      </c>
      <c r="G899" s="8">
        <f>Kz-EffortOutcomesAG0[[#This Row],[Zp]]</f>
        <v>-9</v>
      </c>
      <c r="H899" s="8">
        <f>EffortOutcomesAG0[[#This Row],[Kpy]]*KSc-EffortOutcomesAG0[[#This Row],[KPz]]*KSb</f>
        <v>20</v>
      </c>
      <c r="I899" s="8">
        <f>-1*(EffortOutcomesAG0[[#This Row],[KPx]]*KSc-EffortOutcomesAG0[[#This Row],[KPz]]*KSa)</f>
        <v>0.62329272201770802</v>
      </c>
      <c r="J899" s="8">
        <f>(EffortOutcomesAG0[[#This Row],[KPx]]*$C$2-EffortOutcomesAG0[[#This Row],[Kpy]]*KSa)</f>
        <v>6.2329272201770802</v>
      </c>
      <c r="K899" s="8">
        <f>EffortOutcomesAG0[[#This Row],[Kpy]]*KTc-EffortOutcomesAG0[[#This Row],[KPz]]*KTb</f>
        <v>2</v>
      </c>
      <c r="L899" s="8">
        <f>-1*(EffortOutcomesAG0[[#This Row],[KPx]]*KTc-EffortOutcomesAG0[[#This Row],[KPz]]*KTa)</f>
        <v>-17.376707277982291</v>
      </c>
      <c r="M899" s="8">
        <f>(EffortOutcomesAG0[[#This Row],[KPx]]*KTb-EffortOutcomesAG0[[#This Row],[Kpy]]*KTa)</f>
        <v>21.376707277982291</v>
      </c>
      <c r="N899" s="8">
        <f>-EffortOutcomesAG0[[#This Row],[Xp]]*a+EffortOutcomesAG0[[#This Row],[Yp]]*b+EffortOutcomesAG0[[#This Row],[Zp]]*c_</f>
        <v>40</v>
      </c>
      <c r="O899">
        <f>-IF(EffortOutcomesAG0[[#This Row],[Column2]]&gt;0,1,-1)*SQRT(EffortOutcomesAG0[[#This Row],[KPx''i]]^2+EffortOutcomesAG0[[#This Row],[KPx''j]]^2+EffortOutcomesAG0[[#This Row],[KPx''k]]^2)/Ksmag/Scale</f>
        <v>-14.819545801902036</v>
      </c>
      <c r="P899" s="9">
        <f>SQRT(EffortOutcomesAG0[[#This Row],[Kpy''i]]^2+EffortOutcomesAG0[[#This Row],[KPy''j]]^2+EffortOutcomesAG0[[#This Row],[KPy''k]]^2)/KTmag/Scale</f>
        <v>11.276181164097059</v>
      </c>
      <c r="Q8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9" s="14">
        <v>44900</v>
      </c>
      <c r="U899" s="9" t="s">
        <v>58</v>
      </c>
      <c r="V899" t="s">
        <v>61</v>
      </c>
      <c r="W899" t="s">
        <v>60</v>
      </c>
      <c r="X899">
        <v>0</v>
      </c>
      <c r="Y899">
        <v>0.33333333333333331</v>
      </c>
      <c r="Z899">
        <v>7.9357142857142848E-2</v>
      </c>
      <c r="AA899">
        <v>0.23807142857142854</v>
      </c>
      <c r="AB899">
        <v>0.35710714285714285</v>
      </c>
      <c r="AC899">
        <v>0</v>
      </c>
      <c r="AD899">
        <v>2.8002800280028004</v>
      </c>
      <c r="AE899">
        <v>4.2004200420042004</v>
      </c>
      <c r="AF899">
        <v>0</v>
      </c>
      <c r="AJ899">
        <v>898</v>
      </c>
      <c r="AK899">
        <f>SUBTOTAL(9,EffortOutcomesAG0[[#This Row],[Allocation]:[Iin]])</f>
        <v>8.0085691176260489</v>
      </c>
      <c r="AL899" t="str">
        <f>EffortOutcomesAG0[[#This Row],[WARDS]]&amp;EffortOutcomesAG0[[#This Row],[Role]]&amp;EffortOutcomesAG0[[#This Row],[Shifts]]</f>
        <v>WARARNNIGHT</v>
      </c>
    </row>
    <row r="900" spans="2:38" x14ac:dyDescent="0.25">
      <c r="B900" s="8">
        <f>IF(EffortOutcomesAG0[[#This Row],[Apn]]=0,10,LOG(EffortOutcomesAG0[[#This Row],[Apn]]))</f>
        <v>10</v>
      </c>
      <c r="C900" s="8">
        <f>IF(EffortOutcomesAG0[[#This Row],[Ein]]=0,10,LOG(EffortOutcomesAG0[[#This Row],[Ein]]))</f>
        <v>10</v>
      </c>
      <c r="D900" s="8">
        <f>IF(EffortOutcomesAG0[[#This Row],[Iin]]=0,10,LOG(EffortOutcomesAG0[[#This Row],[Iin]]))</f>
        <v>10</v>
      </c>
      <c r="E900" s="8">
        <f>Kx-EffortOutcomesAG0[[#This Row],[Xp]]</f>
        <v>-10</v>
      </c>
      <c r="F900" s="8">
        <f>Ky-EffortOutcomesAG0[[#This Row],[Yp]]</f>
        <v>-11</v>
      </c>
      <c r="G900" s="8">
        <f>Kz-EffortOutcomesAG0[[#This Row],[Zp]]</f>
        <v>-9</v>
      </c>
      <c r="H900" s="8">
        <f>EffortOutcomesAG0[[#This Row],[Kpy]]*KSc-EffortOutcomesAG0[[#This Row],[KPz]]*KSb</f>
        <v>20</v>
      </c>
      <c r="I900" s="8">
        <f>-1*(EffortOutcomesAG0[[#This Row],[KPx]]*KSc-EffortOutcomesAG0[[#This Row],[KPz]]*KSa)</f>
        <v>-10</v>
      </c>
      <c r="J900" s="8">
        <f>(EffortOutcomesAG0[[#This Row],[KPx]]*$C$2-EffortOutcomesAG0[[#This Row],[Kpy]]*KSa)</f>
        <v>-100</v>
      </c>
      <c r="K900" s="8">
        <f>EffortOutcomesAG0[[#This Row],[Kpy]]*KTc-EffortOutcomesAG0[[#This Row],[KPz]]*KTb</f>
        <v>2</v>
      </c>
      <c r="L900" s="8">
        <f>-1*(EffortOutcomesAG0[[#This Row],[KPx]]*KTc-EffortOutcomesAG0[[#This Row],[KPz]]*KTa)</f>
        <v>-28</v>
      </c>
      <c r="M900" s="8">
        <f>(EffortOutcomesAG0[[#This Row],[KPx]]*KTb-EffortOutcomesAG0[[#This Row],[Kpy]]*KTa)</f>
        <v>32</v>
      </c>
      <c r="N900" s="8">
        <f>-EffortOutcomesAG0[[#This Row],[Xp]]*a+EffortOutcomesAG0[[#This Row],[Yp]]*b+EffortOutcomesAG0[[#This Row],[Zp]]*c_</f>
        <v>40</v>
      </c>
      <c r="O900">
        <f>-IF(EffortOutcomesAG0[[#This Row],[Column2]]&gt;0,1,-1)*SQRT(EffortOutcomesAG0[[#This Row],[KPx''i]]^2+EffortOutcomesAG0[[#This Row],[KPx''j]]^2+EffortOutcomesAG0[[#This Row],[KPx''k]]^2)/Ksmag/Scale</f>
        <v>-72.456883730947197</v>
      </c>
      <c r="P900" s="9">
        <f>SQRT(EffortOutcomesAG0[[#This Row],[Kpy''i]]^2+EffortOutcomesAG0[[#This Row],[KPy''j]]^2+EffortOutcomesAG0[[#This Row],[KPy''k]]^2)/KTmag/Scale</f>
        <v>17.37814719698277</v>
      </c>
      <c r="Q9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0" s="14">
        <v>44900</v>
      </c>
      <c r="U900" s="9" t="s">
        <v>76</v>
      </c>
      <c r="V900" t="s">
        <v>61</v>
      </c>
      <c r="W900" t="s">
        <v>60</v>
      </c>
      <c r="X900">
        <v>0</v>
      </c>
      <c r="Y900">
        <v>0</v>
      </c>
      <c r="Z900">
        <v>0</v>
      </c>
      <c r="AJ900">
        <v>899</v>
      </c>
      <c r="AK900">
        <f>SUBTOTAL(9,EffortOutcomesAG0[[#This Row],[Allocation]:[Iin]])</f>
        <v>0</v>
      </c>
      <c r="AL900" t="str">
        <f>EffortOutcomesAG0[[#This Row],[WARDS]]&amp;EffortOutcomesAG0[[#This Row],[Role]]&amp;EffortOutcomesAG0[[#This Row],[Shifts]]</f>
        <v>OtherRNNIGHT</v>
      </c>
    </row>
    <row r="901" spans="2:38" x14ac:dyDescent="0.25">
      <c r="B901" s="8">
        <f>IF(EffortOutcomesAG0[[#This Row],[Apn]]=0,10,LOG(EffortOutcomesAG0[[#This Row],[Apn]]))</f>
        <v>-0.62329272201770802</v>
      </c>
      <c r="C901" s="8">
        <f>IF(EffortOutcomesAG0[[#This Row],[Ein]]=0,10,LOG(EffortOutcomesAG0[[#This Row],[Ein]]))</f>
        <v>10</v>
      </c>
      <c r="D901" s="8">
        <f>IF(EffortOutcomesAG0[[#This Row],[Iin]]=0,10,LOG(EffortOutcomesAG0[[#This Row],[Iin]]))</f>
        <v>10</v>
      </c>
      <c r="E901" s="8">
        <f>Kx-EffortOutcomesAG0[[#This Row],[Xp]]</f>
        <v>0.62329272201770802</v>
      </c>
      <c r="F901" s="8">
        <f>Ky-EffortOutcomesAG0[[#This Row],[Yp]]</f>
        <v>-11</v>
      </c>
      <c r="G901" s="8">
        <f>Kz-EffortOutcomesAG0[[#This Row],[Zp]]</f>
        <v>-9</v>
      </c>
      <c r="H901" s="8">
        <f>EffortOutcomesAG0[[#This Row],[Kpy]]*KSc-EffortOutcomesAG0[[#This Row],[KPz]]*KSb</f>
        <v>20</v>
      </c>
      <c r="I901" s="8">
        <f>-1*(EffortOutcomesAG0[[#This Row],[KPx]]*KSc-EffortOutcomesAG0[[#This Row],[KPz]]*KSa)</f>
        <v>0.62329272201770802</v>
      </c>
      <c r="J901" s="8">
        <f>(EffortOutcomesAG0[[#This Row],[KPx]]*$C$2-EffortOutcomesAG0[[#This Row],[Kpy]]*KSa)</f>
        <v>6.2329272201770802</v>
      </c>
      <c r="K901" s="8">
        <f>EffortOutcomesAG0[[#This Row],[Kpy]]*KTc-EffortOutcomesAG0[[#This Row],[KPz]]*KTb</f>
        <v>2</v>
      </c>
      <c r="L901" s="8">
        <f>-1*(EffortOutcomesAG0[[#This Row],[KPx]]*KTc-EffortOutcomesAG0[[#This Row],[KPz]]*KTa)</f>
        <v>-17.376707277982291</v>
      </c>
      <c r="M901" s="8">
        <f>(EffortOutcomesAG0[[#This Row],[KPx]]*KTb-EffortOutcomesAG0[[#This Row],[Kpy]]*KTa)</f>
        <v>21.376707277982291</v>
      </c>
      <c r="N901" s="8">
        <f>-EffortOutcomesAG0[[#This Row],[Xp]]*a+EffortOutcomesAG0[[#This Row],[Yp]]*b+EffortOutcomesAG0[[#This Row],[Zp]]*c_</f>
        <v>40</v>
      </c>
      <c r="O901">
        <f>-IF(EffortOutcomesAG0[[#This Row],[Column2]]&gt;0,1,-1)*SQRT(EffortOutcomesAG0[[#This Row],[KPx''i]]^2+EffortOutcomesAG0[[#This Row],[KPx''j]]^2+EffortOutcomesAG0[[#This Row],[KPx''k]]^2)/Ksmag/Scale</f>
        <v>-14.819545801902036</v>
      </c>
      <c r="P901" s="9">
        <f>SQRT(EffortOutcomesAG0[[#This Row],[Kpy''i]]^2+EffortOutcomesAG0[[#This Row],[KPy''j]]^2+EffortOutcomesAG0[[#This Row],[KPy''k]]^2)/KTmag/Scale</f>
        <v>11.276181164097059</v>
      </c>
      <c r="Q9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1" s="14">
        <v>44900</v>
      </c>
      <c r="U901" s="9" t="s">
        <v>54</v>
      </c>
      <c r="V901" t="s">
        <v>61</v>
      </c>
      <c r="W901" t="s">
        <v>60</v>
      </c>
      <c r="X901">
        <v>0</v>
      </c>
      <c r="Y901">
        <v>0.33333333333333331</v>
      </c>
      <c r="Z901">
        <v>7.9357142857142848E-2</v>
      </c>
      <c r="AA901">
        <v>0.23807142857142854</v>
      </c>
      <c r="AB901">
        <v>0.35710714285714285</v>
      </c>
      <c r="AC901">
        <v>0</v>
      </c>
      <c r="AD901">
        <v>2.8002800280028004</v>
      </c>
      <c r="AE901">
        <v>4.2004200420042004</v>
      </c>
      <c r="AF901">
        <v>0</v>
      </c>
      <c r="AJ901">
        <v>900</v>
      </c>
      <c r="AK901">
        <f>SUBTOTAL(9,EffortOutcomesAG0[[#This Row],[Allocation]:[Iin]])</f>
        <v>8.0085691176260489</v>
      </c>
      <c r="AL901" t="str">
        <f>EffortOutcomesAG0[[#This Row],[WARDS]]&amp;EffortOutcomesAG0[[#This Row],[Role]]&amp;EffortOutcomesAG0[[#This Row],[Shifts]]</f>
        <v>BANKRNNIGHT</v>
      </c>
    </row>
    <row r="902" spans="2:38" x14ac:dyDescent="0.25">
      <c r="B902" s="8">
        <f>IF(EffortOutcomesAG0[[#This Row],[Apn]]=0,10,LOG(EffortOutcomesAG0[[#This Row],[Apn]]))</f>
        <v>-0.62329272201770802</v>
      </c>
      <c r="C902" s="8">
        <f>IF(EffortOutcomesAG0[[#This Row],[Ein]]=0,10,LOG(EffortOutcomesAG0[[#This Row],[Ein]]))</f>
        <v>10</v>
      </c>
      <c r="D902" s="8">
        <f>IF(EffortOutcomesAG0[[#This Row],[Iin]]=0,10,LOG(EffortOutcomesAG0[[#This Row],[Iin]]))</f>
        <v>10</v>
      </c>
      <c r="E902" s="8">
        <f>Kx-EffortOutcomesAG0[[#This Row],[Xp]]</f>
        <v>0.62329272201770802</v>
      </c>
      <c r="F902" s="8">
        <f>Ky-EffortOutcomesAG0[[#This Row],[Yp]]</f>
        <v>-11</v>
      </c>
      <c r="G902" s="8">
        <f>Kz-EffortOutcomesAG0[[#This Row],[Zp]]</f>
        <v>-9</v>
      </c>
      <c r="H902" s="8">
        <f>EffortOutcomesAG0[[#This Row],[Kpy]]*KSc-EffortOutcomesAG0[[#This Row],[KPz]]*KSb</f>
        <v>20</v>
      </c>
      <c r="I902" s="8">
        <f>-1*(EffortOutcomesAG0[[#This Row],[KPx]]*KSc-EffortOutcomesAG0[[#This Row],[KPz]]*KSa)</f>
        <v>0.62329272201770802</v>
      </c>
      <c r="J902" s="8">
        <f>(EffortOutcomesAG0[[#This Row],[KPx]]*$C$2-EffortOutcomesAG0[[#This Row],[Kpy]]*KSa)</f>
        <v>6.2329272201770802</v>
      </c>
      <c r="K902" s="8">
        <f>EffortOutcomesAG0[[#This Row],[Kpy]]*KTc-EffortOutcomesAG0[[#This Row],[KPz]]*KTb</f>
        <v>2</v>
      </c>
      <c r="L902" s="8">
        <f>-1*(EffortOutcomesAG0[[#This Row],[KPx]]*KTc-EffortOutcomesAG0[[#This Row],[KPz]]*KTa)</f>
        <v>-17.376707277982291</v>
      </c>
      <c r="M902" s="8">
        <f>(EffortOutcomesAG0[[#This Row],[KPx]]*KTb-EffortOutcomesAG0[[#This Row],[Kpy]]*KTa)</f>
        <v>21.376707277982291</v>
      </c>
      <c r="N902" s="8">
        <f>-EffortOutcomesAG0[[#This Row],[Xp]]*a+EffortOutcomesAG0[[#This Row],[Yp]]*b+EffortOutcomesAG0[[#This Row],[Zp]]*c_</f>
        <v>40</v>
      </c>
      <c r="O902">
        <f>-IF(EffortOutcomesAG0[[#This Row],[Column2]]&gt;0,1,-1)*SQRT(EffortOutcomesAG0[[#This Row],[KPx''i]]^2+EffortOutcomesAG0[[#This Row],[KPx''j]]^2+EffortOutcomesAG0[[#This Row],[KPx''k]]^2)/Ksmag/Scale</f>
        <v>-14.819545801902036</v>
      </c>
      <c r="P902" s="9">
        <f>SQRT(EffortOutcomesAG0[[#This Row],[Kpy''i]]^2+EffortOutcomesAG0[[#This Row],[KPy''j]]^2+EffortOutcomesAG0[[#This Row],[KPy''k]]^2)/KTmag/Scale</f>
        <v>11.276181164097059</v>
      </c>
      <c r="Q9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2" s="14">
        <v>44901</v>
      </c>
      <c r="U902" s="9" t="s">
        <v>57</v>
      </c>
      <c r="V902" t="s">
        <v>61</v>
      </c>
      <c r="W902" t="s">
        <v>60</v>
      </c>
      <c r="X902">
        <v>0</v>
      </c>
      <c r="Y902">
        <v>0.33333333333333331</v>
      </c>
      <c r="Z902">
        <v>7.9357142857142848E-2</v>
      </c>
      <c r="AA902">
        <v>0.23807142857142854</v>
      </c>
      <c r="AB902">
        <v>0.35710714285714285</v>
      </c>
      <c r="AC902">
        <v>0</v>
      </c>
      <c r="AD902">
        <v>2.8002800280028004</v>
      </c>
      <c r="AE902">
        <v>4.2004200420042004</v>
      </c>
      <c r="AF902">
        <v>0</v>
      </c>
      <c r="AJ902">
        <v>901</v>
      </c>
      <c r="AK902">
        <f>SUBTOTAL(9,EffortOutcomesAG0[[#This Row],[Allocation]:[Iin]])</f>
        <v>8.0085691176260489</v>
      </c>
      <c r="AL902" t="str">
        <f>EffortOutcomesAG0[[#This Row],[WARDS]]&amp;EffortOutcomesAG0[[#This Row],[Role]]&amp;EffortOutcomesAG0[[#This Row],[Shifts]]</f>
        <v>WATTRNNIGHT</v>
      </c>
    </row>
    <row r="903" spans="2:38" x14ac:dyDescent="0.25">
      <c r="B903" s="8">
        <f>IF(EffortOutcomesAG0[[#This Row],[Apn]]=0,10,LOG(EffortOutcomesAG0[[#This Row],[Apn]]))</f>
        <v>-0.62329272201770802</v>
      </c>
      <c r="C903" s="8">
        <f>IF(EffortOutcomesAG0[[#This Row],[Ein]]=0,10,LOG(EffortOutcomesAG0[[#This Row],[Ein]]))</f>
        <v>10</v>
      </c>
      <c r="D903" s="8">
        <f>IF(EffortOutcomesAG0[[#This Row],[Iin]]=0,10,LOG(EffortOutcomesAG0[[#This Row],[Iin]]))</f>
        <v>10</v>
      </c>
      <c r="E903" s="8">
        <f>Kx-EffortOutcomesAG0[[#This Row],[Xp]]</f>
        <v>0.62329272201770802</v>
      </c>
      <c r="F903" s="8">
        <f>Ky-EffortOutcomesAG0[[#This Row],[Yp]]</f>
        <v>-11</v>
      </c>
      <c r="G903" s="8">
        <f>Kz-EffortOutcomesAG0[[#This Row],[Zp]]</f>
        <v>-9</v>
      </c>
      <c r="H903" s="8">
        <f>EffortOutcomesAG0[[#This Row],[Kpy]]*KSc-EffortOutcomesAG0[[#This Row],[KPz]]*KSb</f>
        <v>20</v>
      </c>
      <c r="I903" s="8">
        <f>-1*(EffortOutcomesAG0[[#This Row],[KPx]]*KSc-EffortOutcomesAG0[[#This Row],[KPz]]*KSa)</f>
        <v>0.62329272201770802</v>
      </c>
      <c r="J903" s="8">
        <f>(EffortOutcomesAG0[[#This Row],[KPx]]*$C$2-EffortOutcomesAG0[[#This Row],[Kpy]]*KSa)</f>
        <v>6.2329272201770802</v>
      </c>
      <c r="K903" s="8">
        <f>EffortOutcomesAG0[[#This Row],[Kpy]]*KTc-EffortOutcomesAG0[[#This Row],[KPz]]*KTb</f>
        <v>2</v>
      </c>
      <c r="L903" s="8">
        <f>-1*(EffortOutcomesAG0[[#This Row],[KPx]]*KTc-EffortOutcomesAG0[[#This Row],[KPz]]*KTa)</f>
        <v>-17.376707277982291</v>
      </c>
      <c r="M903" s="8">
        <f>(EffortOutcomesAG0[[#This Row],[KPx]]*KTb-EffortOutcomesAG0[[#This Row],[Kpy]]*KTa)</f>
        <v>21.376707277982291</v>
      </c>
      <c r="N903" s="8">
        <f>-EffortOutcomesAG0[[#This Row],[Xp]]*a+EffortOutcomesAG0[[#This Row],[Yp]]*b+EffortOutcomesAG0[[#This Row],[Zp]]*c_</f>
        <v>40</v>
      </c>
      <c r="O903">
        <f>-IF(EffortOutcomesAG0[[#This Row],[Column2]]&gt;0,1,-1)*SQRT(EffortOutcomesAG0[[#This Row],[KPx''i]]^2+EffortOutcomesAG0[[#This Row],[KPx''j]]^2+EffortOutcomesAG0[[#This Row],[KPx''k]]^2)/Ksmag/Scale</f>
        <v>-14.819545801902036</v>
      </c>
      <c r="P903" s="9">
        <f>SQRT(EffortOutcomesAG0[[#This Row],[Kpy''i]]^2+EffortOutcomesAG0[[#This Row],[KPy''j]]^2+EffortOutcomesAG0[[#This Row],[KPy''k]]^2)/KTmag/Scale</f>
        <v>11.276181164097059</v>
      </c>
      <c r="Q9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3" s="14">
        <v>44901</v>
      </c>
      <c r="U903" s="9" t="s">
        <v>58</v>
      </c>
      <c r="V903" t="s">
        <v>61</v>
      </c>
      <c r="W903" t="s">
        <v>60</v>
      </c>
      <c r="X903">
        <v>0</v>
      </c>
      <c r="Y903">
        <v>0.33333333333333331</v>
      </c>
      <c r="Z903">
        <v>7.9357142857142848E-2</v>
      </c>
      <c r="AA903">
        <v>0.23807142857142854</v>
      </c>
      <c r="AB903">
        <v>0.35710714285714285</v>
      </c>
      <c r="AC903">
        <v>0</v>
      </c>
      <c r="AD903">
        <v>2.8002800280028004</v>
      </c>
      <c r="AE903">
        <v>4.2004200420042004</v>
      </c>
      <c r="AF903">
        <v>0</v>
      </c>
      <c r="AJ903">
        <v>902</v>
      </c>
      <c r="AK903">
        <f>SUBTOTAL(9,EffortOutcomesAG0[[#This Row],[Allocation]:[Iin]])</f>
        <v>8.0085691176260489</v>
      </c>
      <c r="AL903" t="str">
        <f>EffortOutcomesAG0[[#This Row],[WARDS]]&amp;EffortOutcomesAG0[[#This Row],[Role]]&amp;EffortOutcomesAG0[[#This Row],[Shifts]]</f>
        <v>WARARNNIGHT</v>
      </c>
    </row>
    <row r="904" spans="2:38" x14ac:dyDescent="0.25">
      <c r="B904" s="8">
        <f>IF(EffortOutcomesAG0[[#This Row],[Apn]]=0,10,LOG(EffortOutcomesAG0[[#This Row],[Apn]]))</f>
        <v>10</v>
      </c>
      <c r="C904" s="8">
        <f>IF(EffortOutcomesAG0[[#This Row],[Ein]]=0,10,LOG(EffortOutcomesAG0[[#This Row],[Ein]]))</f>
        <v>10</v>
      </c>
      <c r="D904" s="8">
        <f>IF(EffortOutcomesAG0[[#This Row],[Iin]]=0,10,LOG(EffortOutcomesAG0[[#This Row],[Iin]]))</f>
        <v>10</v>
      </c>
      <c r="E904" s="8">
        <f>Kx-EffortOutcomesAG0[[#This Row],[Xp]]</f>
        <v>-10</v>
      </c>
      <c r="F904" s="8">
        <f>Ky-EffortOutcomesAG0[[#This Row],[Yp]]</f>
        <v>-11</v>
      </c>
      <c r="G904" s="8">
        <f>Kz-EffortOutcomesAG0[[#This Row],[Zp]]</f>
        <v>-9</v>
      </c>
      <c r="H904" s="8">
        <f>EffortOutcomesAG0[[#This Row],[Kpy]]*KSc-EffortOutcomesAG0[[#This Row],[KPz]]*KSb</f>
        <v>20</v>
      </c>
      <c r="I904" s="8">
        <f>-1*(EffortOutcomesAG0[[#This Row],[KPx]]*KSc-EffortOutcomesAG0[[#This Row],[KPz]]*KSa)</f>
        <v>-10</v>
      </c>
      <c r="J904" s="8">
        <f>(EffortOutcomesAG0[[#This Row],[KPx]]*$C$2-EffortOutcomesAG0[[#This Row],[Kpy]]*KSa)</f>
        <v>-100</v>
      </c>
      <c r="K904" s="8">
        <f>EffortOutcomesAG0[[#This Row],[Kpy]]*KTc-EffortOutcomesAG0[[#This Row],[KPz]]*KTb</f>
        <v>2</v>
      </c>
      <c r="L904" s="8">
        <f>-1*(EffortOutcomesAG0[[#This Row],[KPx]]*KTc-EffortOutcomesAG0[[#This Row],[KPz]]*KTa)</f>
        <v>-28</v>
      </c>
      <c r="M904" s="8">
        <f>(EffortOutcomesAG0[[#This Row],[KPx]]*KTb-EffortOutcomesAG0[[#This Row],[Kpy]]*KTa)</f>
        <v>32</v>
      </c>
      <c r="N904" s="8">
        <f>-EffortOutcomesAG0[[#This Row],[Xp]]*a+EffortOutcomesAG0[[#This Row],[Yp]]*b+EffortOutcomesAG0[[#This Row],[Zp]]*c_</f>
        <v>40</v>
      </c>
      <c r="O904">
        <f>-IF(EffortOutcomesAG0[[#This Row],[Column2]]&gt;0,1,-1)*SQRT(EffortOutcomesAG0[[#This Row],[KPx''i]]^2+EffortOutcomesAG0[[#This Row],[KPx''j]]^2+EffortOutcomesAG0[[#This Row],[KPx''k]]^2)/Ksmag/Scale</f>
        <v>-72.456883730947197</v>
      </c>
      <c r="P904" s="9">
        <f>SQRT(EffortOutcomesAG0[[#This Row],[Kpy''i]]^2+EffortOutcomesAG0[[#This Row],[KPy''j]]^2+EffortOutcomesAG0[[#This Row],[KPy''k]]^2)/KTmag/Scale</f>
        <v>17.37814719698277</v>
      </c>
      <c r="Q9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4" s="14">
        <v>44901</v>
      </c>
      <c r="U904" s="9" t="s">
        <v>76</v>
      </c>
      <c r="V904" t="s">
        <v>61</v>
      </c>
      <c r="W904" t="s">
        <v>60</v>
      </c>
      <c r="X904">
        <v>0</v>
      </c>
      <c r="Y904">
        <v>0</v>
      </c>
      <c r="Z904">
        <v>0</v>
      </c>
      <c r="AJ904">
        <v>903</v>
      </c>
      <c r="AK904">
        <f>SUBTOTAL(9,EffortOutcomesAG0[[#This Row],[Allocation]:[Iin]])</f>
        <v>0</v>
      </c>
      <c r="AL904" t="str">
        <f>EffortOutcomesAG0[[#This Row],[WARDS]]&amp;EffortOutcomesAG0[[#This Row],[Role]]&amp;EffortOutcomesAG0[[#This Row],[Shifts]]</f>
        <v>OtherRNNIGHT</v>
      </c>
    </row>
    <row r="905" spans="2:38" x14ac:dyDescent="0.25">
      <c r="B905" s="8">
        <f>IF(EffortOutcomesAG0[[#This Row],[Apn]]=0,10,LOG(EffortOutcomesAG0[[#This Row],[Apn]]))</f>
        <v>-0.62329272201770802</v>
      </c>
      <c r="C905" s="8">
        <f>IF(EffortOutcomesAG0[[#This Row],[Ein]]=0,10,LOG(EffortOutcomesAG0[[#This Row],[Ein]]))</f>
        <v>10</v>
      </c>
      <c r="D905" s="8">
        <f>IF(EffortOutcomesAG0[[#This Row],[Iin]]=0,10,LOG(EffortOutcomesAG0[[#This Row],[Iin]]))</f>
        <v>10</v>
      </c>
      <c r="E905" s="8">
        <f>Kx-EffortOutcomesAG0[[#This Row],[Xp]]</f>
        <v>0.62329272201770802</v>
      </c>
      <c r="F905" s="8">
        <f>Ky-EffortOutcomesAG0[[#This Row],[Yp]]</f>
        <v>-11</v>
      </c>
      <c r="G905" s="8">
        <f>Kz-EffortOutcomesAG0[[#This Row],[Zp]]</f>
        <v>-9</v>
      </c>
      <c r="H905" s="8">
        <f>EffortOutcomesAG0[[#This Row],[Kpy]]*KSc-EffortOutcomesAG0[[#This Row],[KPz]]*KSb</f>
        <v>20</v>
      </c>
      <c r="I905" s="8">
        <f>-1*(EffortOutcomesAG0[[#This Row],[KPx]]*KSc-EffortOutcomesAG0[[#This Row],[KPz]]*KSa)</f>
        <v>0.62329272201770802</v>
      </c>
      <c r="J905" s="8">
        <f>(EffortOutcomesAG0[[#This Row],[KPx]]*$C$2-EffortOutcomesAG0[[#This Row],[Kpy]]*KSa)</f>
        <v>6.2329272201770802</v>
      </c>
      <c r="K905" s="8">
        <f>EffortOutcomesAG0[[#This Row],[Kpy]]*KTc-EffortOutcomesAG0[[#This Row],[KPz]]*KTb</f>
        <v>2</v>
      </c>
      <c r="L905" s="8">
        <f>-1*(EffortOutcomesAG0[[#This Row],[KPx]]*KTc-EffortOutcomesAG0[[#This Row],[KPz]]*KTa)</f>
        <v>-17.376707277982291</v>
      </c>
      <c r="M905" s="8">
        <f>(EffortOutcomesAG0[[#This Row],[KPx]]*KTb-EffortOutcomesAG0[[#This Row],[Kpy]]*KTa)</f>
        <v>21.376707277982291</v>
      </c>
      <c r="N905" s="8">
        <f>-EffortOutcomesAG0[[#This Row],[Xp]]*a+EffortOutcomesAG0[[#This Row],[Yp]]*b+EffortOutcomesAG0[[#This Row],[Zp]]*c_</f>
        <v>40</v>
      </c>
      <c r="O905">
        <f>-IF(EffortOutcomesAG0[[#This Row],[Column2]]&gt;0,1,-1)*SQRT(EffortOutcomesAG0[[#This Row],[KPx''i]]^2+EffortOutcomesAG0[[#This Row],[KPx''j]]^2+EffortOutcomesAG0[[#This Row],[KPx''k]]^2)/Ksmag/Scale</f>
        <v>-14.819545801902036</v>
      </c>
      <c r="P905" s="9">
        <f>SQRT(EffortOutcomesAG0[[#This Row],[Kpy''i]]^2+EffortOutcomesAG0[[#This Row],[KPy''j]]^2+EffortOutcomesAG0[[#This Row],[KPy''k]]^2)/KTmag/Scale</f>
        <v>11.276181164097059</v>
      </c>
      <c r="Q9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5" s="14">
        <v>44901</v>
      </c>
      <c r="U905" s="9" t="s">
        <v>54</v>
      </c>
      <c r="V905" t="s">
        <v>61</v>
      </c>
      <c r="W905" t="s">
        <v>60</v>
      </c>
      <c r="X905">
        <v>0</v>
      </c>
      <c r="Y905">
        <v>0.33333333333333331</v>
      </c>
      <c r="Z905">
        <v>7.9357142857142848E-2</v>
      </c>
      <c r="AA905">
        <v>0.23807142857142854</v>
      </c>
      <c r="AB905">
        <v>0.35710714285714285</v>
      </c>
      <c r="AC905">
        <v>0</v>
      </c>
      <c r="AD905">
        <v>2.8002800280028004</v>
      </c>
      <c r="AE905">
        <v>4.2004200420042004</v>
      </c>
      <c r="AF905">
        <v>0</v>
      </c>
      <c r="AJ905">
        <v>904</v>
      </c>
      <c r="AK905">
        <f>SUBTOTAL(9,EffortOutcomesAG0[[#This Row],[Allocation]:[Iin]])</f>
        <v>8.0085691176260489</v>
      </c>
      <c r="AL905" t="str">
        <f>EffortOutcomesAG0[[#This Row],[WARDS]]&amp;EffortOutcomesAG0[[#This Row],[Role]]&amp;EffortOutcomesAG0[[#This Row],[Shifts]]</f>
        <v>BANKRNNIGHT</v>
      </c>
    </row>
    <row r="906" spans="2:38" x14ac:dyDescent="0.25">
      <c r="B906" s="8">
        <f>IF(EffortOutcomesAG0[[#This Row],[Apn]]=0,10,LOG(EffortOutcomesAG0[[#This Row],[Apn]]))</f>
        <v>-0.62329272201770802</v>
      </c>
      <c r="C906" s="8">
        <f>IF(EffortOutcomesAG0[[#This Row],[Ein]]=0,10,LOG(EffortOutcomesAG0[[#This Row],[Ein]]))</f>
        <v>10</v>
      </c>
      <c r="D906" s="8">
        <f>IF(EffortOutcomesAG0[[#This Row],[Iin]]=0,10,LOG(EffortOutcomesAG0[[#This Row],[Iin]]))</f>
        <v>10</v>
      </c>
      <c r="E906" s="8">
        <f>Kx-EffortOutcomesAG0[[#This Row],[Xp]]</f>
        <v>0.62329272201770802</v>
      </c>
      <c r="F906" s="8">
        <f>Ky-EffortOutcomesAG0[[#This Row],[Yp]]</f>
        <v>-11</v>
      </c>
      <c r="G906" s="8">
        <f>Kz-EffortOutcomesAG0[[#This Row],[Zp]]</f>
        <v>-9</v>
      </c>
      <c r="H906" s="8">
        <f>EffortOutcomesAG0[[#This Row],[Kpy]]*KSc-EffortOutcomesAG0[[#This Row],[KPz]]*KSb</f>
        <v>20</v>
      </c>
      <c r="I906" s="8">
        <f>-1*(EffortOutcomesAG0[[#This Row],[KPx]]*KSc-EffortOutcomesAG0[[#This Row],[KPz]]*KSa)</f>
        <v>0.62329272201770802</v>
      </c>
      <c r="J906" s="8">
        <f>(EffortOutcomesAG0[[#This Row],[KPx]]*$C$2-EffortOutcomesAG0[[#This Row],[Kpy]]*KSa)</f>
        <v>6.2329272201770802</v>
      </c>
      <c r="K906" s="8">
        <f>EffortOutcomesAG0[[#This Row],[Kpy]]*KTc-EffortOutcomesAG0[[#This Row],[KPz]]*KTb</f>
        <v>2</v>
      </c>
      <c r="L906" s="8">
        <f>-1*(EffortOutcomesAG0[[#This Row],[KPx]]*KTc-EffortOutcomesAG0[[#This Row],[KPz]]*KTa)</f>
        <v>-17.376707277982291</v>
      </c>
      <c r="M906" s="8">
        <f>(EffortOutcomesAG0[[#This Row],[KPx]]*KTb-EffortOutcomesAG0[[#This Row],[Kpy]]*KTa)</f>
        <v>21.376707277982291</v>
      </c>
      <c r="N906" s="8">
        <f>-EffortOutcomesAG0[[#This Row],[Xp]]*a+EffortOutcomesAG0[[#This Row],[Yp]]*b+EffortOutcomesAG0[[#This Row],[Zp]]*c_</f>
        <v>40</v>
      </c>
      <c r="O906">
        <f>-IF(EffortOutcomesAG0[[#This Row],[Column2]]&gt;0,1,-1)*SQRT(EffortOutcomesAG0[[#This Row],[KPx''i]]^2+EffortOutcomesAG0[[#This Row],[KPx''j]]^2+EffortOutcomesAG0[[#This Row],[KPx''k]]^2)/Ksmag/Scale</f>
        <v>-14.819545801902036</v>
      </c>
      <c r="P906" s="9">
        <f>SQRT(EffortOutcomesAG0[[#This Row],[Kpy''i]]^2+EffortOutcomesAG0[[#This Row],[KPy''j]]^2+EffortOutcomesAG0[[#This Row],[KPy''k]]^2)/KTmag/Scale</f>
        <v>11.276181164097059</v>
      </c>
      <c r="Q9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6" s="14">
        <v>44902</v>
      </c>
      <c r="U906" s="9" t="s">
        <v>57</v>
      </c>
      <c r="V906" t="s">
        <v>61</v>
      </c>
      <c r="W906" t="s">
        <v>60</v>
      </c>
      <c r="X906">
        <v>0</v>
      </c>
      <c r="Y906">
        <v>0.33333333333333331</v>
      </c>
      <c r="Z906">
        <v>7.9357142857142848E-2</v>
      </c>
      <c r="AA906">
        <v>0.23807142857142854</v>
      </c>
      <c r="AB906">
        <v>0.35710714285714285</v>
      </c>
      <c r="AC906">
        <v>0</v>
      </c>
      <c r="AD906">
        <v>2.8002800280028004</v>
      </c>
      <c r="AE906">
        <v>4.2004200420042004</v>
      </c>
      <c r="AF906">
        <v>0</v>
      </c>
      <c r="AJ906">
        <v>905</v>
      </c>
      <c r="AK906">
        <f>SUBTOTAL(9,EffortOutcomesAG0[[#This Row],[Allocation]:[Iin]])</f>
        <v>8.0085691176260489</v>
      </c>
      <c r="AL906" t="str">
        <f>EffortOutcomesAG0[[#This Row],[WARDS]]&amp;EffortOutcomesAG0[[#This Row],[Role]]&amp;EffortOutcomesAG0[[#This Row],[Shifts]]</f>
        <v>WATTRNNIGHT</v>
      </c>
    </row>
    <row r="907" spans="2:38" x14ac:dyDescent="0.25">
      <c r="B907" s="8">
        <f>IF(EffortOutcomesAG0[[#This Row],[Apn]]=0,10,LOG(EffortOutcomesAG0[[#This Row],[Apn]]))</f>
        <v>-0.62329272201770802</v>
      </c>
      <c r="C907" s="8">
        <f>IF(EffortOutcomesAG0[[#This Row],[Ein]]=0,10,LOG(EffortOutcomesAG0[[#This Row],[Ein]]))</f>
        <v>10</v>
      </c>
      <c r="D907" s="8">
        <f>IF(EffortOutcomesAG0[[#This Row],[Iin]]=0,10,LOG(EffortOutcomesAG0[[#This Row],[Iin]]))</f>
        <v>10</v>
      </c>
      <c r="E907" s="8">
        <f>Kx-EffortOutcomesAG0[[#This Row],[Xp]]</f>
        <v>0.62329272201770802</v>
      </c>
      <c r="F907" s="8">
        <f>Ky-EffortOutcomesAG0[[#This Row],[Yp]]</f>
        <v>-11</v>
      </c>
      <c r="G907" s="8">
        <f>Kz-EffortOutcomesAG0[[#This Row],[Zp]]</f>
        <v>-9</v>
      </c>
      <c r="H907" s="8">
        <f>EffortOutcomesAG0[[#This Row],[Kpy]]*KSc-EffortOutcomesAG0[[#This Row],[KPz]]*KSb</f>
        <v>20</v>
      </c>
      <c r="I907" s="8">
        <f>-1*(EffortOutcomesAG0[[#This Row],[KPx]]*KSc-EffortOutcomesAG0[[#This Row],[KPz]]*KSa)</f>
        <v>0.62329272201770802</v>
      </c>
      <c r="J907" s="8">
        <f>(EffortOutcomesAG0[[#This Row],[KPx]]*$C$2-EffortOutcomesAG0[[#This Row],[Kpy]]*KSa)</f>
        <v>6.2329272201770802</v>
      </c>
      <c r="K907" s="8">
        <f>EffortOutcomesAG0[[#This Row],[Kpy]]*KTc-EffortOutcomesAG0[[#This Row],[KPz]]*KTb</f>
        <v>2</v>
      </c>
      <c r="L907" s="8">
        <f>-1*(EffortOutcomesAG0[[#This Row],[KPx]]*KTc-EffortOutcomesAG0[[#This Row],[KPz]]*KTa)</f>
        <v>-17.376707277982291</v>
      </c>
      <c r="M907" s="8">
        <f>(EffortOutcomesAG0[[#This Row],[KPx]]*KTb-EffortOutcomesAG0[[#This Row],[Kpy]]*KTa)</f>
        <v>21.376707277982291</v>
      </c>
      <c r="N907" s="8">
        <f>-EffortOutcomesAG0[[#This Row],[Xp]]*a+EffortOutcomesAG0[[#This Row],[Yp]]*b+EffortOutcomesAG0[[#This Row],[Zp]]*c_</f>
        <v>40</v>
      </c>
      <c r="O907">
        <f>-IF(EffortOutcomesAG0[[#This Row],[Column2]]&gt;0,1,-1)*SQRT(EffortOutcomesAG0[[#This Row],[KPx''i]]^2+EffortOutcomesAG0[[#This Row],[KPx''j]]^2+EffortOutcomesAG0[[#This Row],[KPx''k]]^2)/Ksmag/Scale</f>
        <v>-14.819545801902036</v>
      </c>
      <c r="P907" s="9">
        <f>SQRT(EffortOutcomesAG0[[#This Row],[Kpy''i]]^2+EffortOutcomesAG0[[#This Row],[KPy''j]]^2+EffortOutcomesAG0[[#This Row],[KPy''k]]^2)/KTmag/Scale</f>
        <v>11.276181164097059</v>
      </c>
      <c r="Q9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7" s="14">
        <v>44902</v>
      </c>
      <c r="U907" s="9" t="s">
        <v>58</v>
      </c>
      <c r="V907" t="s">
        <v>61</v>
      </c>
      <c r="W907" t="s">
        <v>60</v>
      </c>
      <c r="X907">
        <v>0</v>
      </c>
      <c r="Y907">
        <v>0.33333333333333331</v>
      </c>
      <c r="Z907">
        <v>7.9357142857142848E-2</v>
      </c>
      <c r="AA907">
        <v>0.23807142857142854</v>
      </c>
      <c r="AB907">
        <v>0.35710714285714285</v>
      </c>
      <c r="AC907">
        <v>0</v>
      </c>
      <c r="AD907">
        <v>2.8002800280028004</v>
      </c>
      <c r="AE907">
        <v>4.2004200420042004</v>
      </c>
      <c r="AF907">
        <v>0</v>
      </c>
      <c r="AJ907">
        <v>906</v>
      </c>
      <c r="AK907">
        <f>SUBTOTAL(9,EffortOutcomesAG0[[#This Row],[Allocation]:[Iin]])</f>
        <v>8.0085691176260489</v>
      </c>
      <c r="AL907" t="str">
        <f>EffortOutcomesAG0[[#This Row],[WARDS]]&amp;EffortOutcomesAG0[[#This Row],[Role]]&amp;EffortOutcomesAG0[[#This Row],[Shifts]]</f>
        <v>WARARNNIGHT</v>
      </c>
    </row>
    <row r="908" spans="2:38" x14ac:dyDescent="0.25">
      <c r="B908" s="8">
        <f>IF(EffortOutcomesAG0[[#This Row],[Apn]]=0,10,LOG(EffortOutcomesAG0[[#This Row],[Apn]]))</f>
        <v>10</v>
      </c>
      <c r="C908" s="8">
        <f>IF(EffortOutcomesAG0[[#This Row],[Ein]]=0,10,LOG(EffortOutcomesAG0[[#This Row],[Ein]]))</f>
        <v>10</v>
      </c>
      <c r="D908" s="8">
        <f>IF(EffortOutcomesAG0[[#This Row],[Iin]]=0,10,LOG(EffortOutcomesAG0[[#This Row],[Iin]]))</f>
        <v>10</v>
      </c>
      <c r="E908" s="8">
        <f>Kx-EffortOutcomesAG0[[#This Row],[Xp]]</f>
        <v>-10</v>
      </c>
      <c r="F908" s="8">
        <f>Ky-EffortOutcomesAG0[[#This Row],[Yp]]</f>
        <v>-11</v>
      </c>
      <c r="G908" s="8">
        <f>Kz-EffortOutcomesAG0[[#This Row],[Zp]]</f>
        <v>-9</v>
      </c>
      <c r="H908" s="8">
        <f>EffortOutcomesAG0[[#This Row],[Kpy]]*KSc-EffortOutcomesAG0[[#This Row],[KPz]]*KSb</f>
        <v>20</v>
      </c>
      <c r="I908" s="8">
        <f>-1*(EffortOutcomesAG0[[#This Row],[KPx]]*KSc-EffortOutcomesAG0[[#This Row],[KPz]]*KSa)</f>
        <v>-10</v>
      </c>
      <c r="J908" s="8">
        <f>(EffortOutcomesAG0[[#This Row],[KPx]]*$C$2-EffortOutcomesAG0[[#This Row],[Kpy]]*KSa)</f>
        <v>-100</v>
      </c>
      <c r="K908" s="8">
        <f>EffortOutcomesAG0[[#This Row],[Kpy]]*KTc-EffortOutcomesAG0[[#This Row],[KPz]]*KTb</f>
        <v>2</v>
      </c>
      <c r="L908" s="8">
        <f>-1*(EffortOutcomesAG0[[#This Row],[KPx]]*KTc-EffortOutcomesAG0[[#This Row],[KPz]]*KTa)</f>
        <v>-28</v>
      </c>
      <c r="M908" s="8">
        <f>(EffortOutcomesAG0[[#This Row],[KPx]]*KTb-EffortOutcomesAG0[[#This Row],[Kpy]]*KTa)</f>
        <v>32</v>
      </c>
      <c r="N908" s="8">
        <f>-EffortOutcomesAG0[[#This Row],[Xp]]*a+EffortOutcomesAG0[[#This Row],[Yp]]*b+EffortOutcomesAG0[[#This Row],[Zp]]*c_</f>
        <v>40</v>
      </c>
      <c r="O908">
        <f>-IF(EffortOutcomesAG0[[#This Row],[Column2]]&gt;0,1,-1)*SQRT(EffortOutcomesAG0[[#This Row],[KPx''i]]^2+EffortOutcomesAG0[[#This Row],[KPx''j]]^2+EffortOutcomesAG0[[#This Row],[KPx''k]]^2)/Ksmag/Scale</f>
        <v>-72.456883730947197</v>
      </c>
      <c r="P908" s="9">
        <f>SQRT(EffortOutcomesAG0[[#This Row],[Kpy''i]]^2+EffortOutcomesAG0[[#This Row],[KPy''j]]^2+EffortOutcomesAG0[[#This Row],[KPy''k]]^2)/KTmag/Scale</f>
        <v>17.37814719698277</v>
      </c>
      <c r="Q9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8" s="14">
        <v>44902</v>
      </c>
      <c r="U908" s="9" t="s">
        <v>76</v>
      </c>
      <c r="V908" t="s">
        <v>61</v>
      </c>
      <c r="W908" t="s">
        <v>60</v>
      </c>
      <c r="X908">
        <v>0</v>
      </c>
      <c r="Y908">
        <v>0</v>
      </c>
      <c r="Z908">
        <v>0</v>
      </c>
      <c r="AJ908">
        <v>907</v>
      </c>
      <c r="AK908">
        <f>SUBTOTAL(9,EffortOutcomesAG0[[#This Row],[Allocation]:[Iin]])</f>
        <v>0</v>
      </c>
      <c r="AL908" t="str">
        <f>EffortOutcomesAG0[[#This Row],[WARDS]]&amp;EffortOutcomesAG0[[#This Row],[Role]]&amp;EffortOutcomesAG0[[#This Row],[Shifts]]</f>
        <v>OtherRNNIGHT</v>
      </c>
    </row>
    <row r="909" spans="2:38" x14ac:dyDescent="0.25">
      <c r="B909" s="8">
        <f>IF(EffortOutcomesAG0[[#This Row],[Apn]]=0,10,LOG(EffortOutcomesAG0[[#This Row],[Apn]]))</f>
        <v>-0.62329272201770802</v>
      </c>
      <c r="C909" s="8">
        <f>IF(EffortOutcomesAG0[[#This Row],[Ein]]=0,10,LOG(EffortOutcomesAG0[[#This Row],[Ein]]))</f>
        <v>10</v>
      </c>
      <c r="D909" s="8">
        <f>IF(EffortOutcomesAG0[[#This Row],[Iin]]=0,10,LOG(EffortOutcomesAG0[[#This Row],[Iin]]))</f>
        <v>10</v>
      </c>
      <c r="E909" s="8">
        <f>Kx-EffortOutcomesAG0[[#This Row],[Xp]]</f>
        <v>0.62329272201770802</v>
      </c>
      <c r="F909" s="8">
        <f>Ky-EffortOutcomesAG0[[#This Row],[Yp]]</f>
        <v>-11</v>
      </c>
      <c r="G909" s="8">
        <f>Kz-EffortOutcomesAG0[[#This Row],[Zp]]</f>
        <v>-9</v>
      </c>
      <c r="H909" s="8">
        <f>EffortOutcomesAG0[[#This Row],[Kpy]]*KSc-EffortOutcomesAG0[[#This Row],[KPz]]*KSb</f>
        <v>20</v>
      </c>
      <c r="I909" s="8">
        <f>-1*(EffortOutcomesAG0[[#This Row],[KPx]]*KSc-EffortOutcomesAG0[[#This Row],[KPz]]*KSa)</f>
        <v>0.62329272201770802</v>
      </c>
      <c r="J909" s="8">
        <f>(EffortOutcomesAG0[[#This Row],[KPx]]*$C$2-EffortOutcomesAG0[[#This Row],[Kpy]]*KSa)</f>
        <v>6.2329272201770802</v>
      </c>
      <c r="K909" s="8">
        <f>EffortOutcomesAG0[[#This Row],[Kpy]]*KTc-EffortOutcomesAG0[[#This Row],[KPz]]*KTb</f>
        <v>2</v>
      </c>
      <c r="L909" s="8">
        <f>-1*(EffortOutcomesAG0[[#This Row],[KPx]]*KTc-EffortOutcomesAG0[[#This Row],[KPz]]*KTa)</f>
        <v>-17.376707277982291</v>
      </c>
      <c r="M909" s="8">
        <f>(EffortOutcomesAG0[[#This Row],[KPx]]*KTb-EffortOutcomesAG0[[#This Row],[Kpy]]*KTa)</f>
        <v>21.376707277982291</v>
      </c>
      <c r="N909" s="8">
        <f>-EffortOutcomesAG0[[#This Row],[Xp]]*a+EffortOutcomesAG0[[#This Row],[Yp]]*b+EffortOutcomesAG0[[#This Row],[Zp]]*c_</f>
        <v>40</v>
      </c>
      <c r="O909">
        <f>-IF(EffortOutcomesAG0[[#This Row],[Column2]]&gt;0,1,-1)*SQRT(EffortOutcomesAG0[[#This Row],[KPx''i]]^2+EffortOutcomesAG0[[#This Row],[KPx''j]]^2+EffortOutcomesAG0[[#This Row],[KPx''k]]^2)/Ksmag/Scale</f>
        <v>-14.819545801902036</v>
      </c>
      <c r="P909" s="9">
        <f>SQRT(EffortOutcomesAG0[[#This Row],[Kpy''i]]^2+EffortOutcomesAG0[[#This Row],[KPy''j]]^2+EffortOutcomesAG0[[#This Row],[KPy''k]]^2)/KTmag/Scale</f>
        <v>11.276181164097059</v>
      </c>
      <c r="Q9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9" s="14">
        <v>44902</v>
      </c>
      <c r="U909" s="9" t="s">
        <v>54</v>
      </c>
      <c r="V909" t="s">
        <v>61</v>
      </c>
      <c r="W909" t="s">
        <v>60</v>
      </c>
      <c r="X909">
        <v>0</v>
      </c>
      <c r="Y909">
        <v>0.33333333333333331</v>
      </c>
      <c r="Z909">
        <v>7.9357142857142848E-2</v>
      </c>
      <c r="AA909">
        <v>0.23807142857142854</v>
      </c>
      <c r="AB909">
        <v>0.35710714285714285</v>
      </c>
      <c r="AC909">
        <v>0</v>
      </c>
      <c r="AD909">
        <v>2.8002800280028004</v>
      </c>
      <c r="AE909">
        <v>4.2004200420042004</v>
      </c>
      <c r="AF909">
        <v>0</v>
      </c>
      <c r="AJ909">
        <v>908</v>
      </c>
      <c r="AK909">
        <f>SUBTOTAL(9,EffortOutcomesAG0[[#This Row],[Allocation]:[Iin]])</f>
        <v>8.0085691176260489</v>
      </c>
      <c r="AL909" t="str">
        <f>EffortOutcomesAG0[[#This Row],[WARDS]]&amp;EffortOutcomesAG0[[#This Row],[Role]]&amp;EffortOutcomesAG0[[#This Row],[Shifts]]</f>
        <v>BANKRNNIGHT</v>
      </c>
    </row>
    <row r="910" spans="2:38" x14ac:dyDescent="0.25">
      <c r="B910" s="8">
        <f>IF(EffortOutcomesAG0[[#This Row],[Apn]]=0,10,LOG(EffortOutcomesAG0[[#This Row],[Apn]]))</f>
        <v>9.2710621617091163E-2</v>
      </c>
      <c r="C910" s="8">
        <f>IF(EffortOutcomesAG0[[#This Row],[Ein]]=0,10,LOG(EffortOutcomesAG0[[#This Row],[Ein]]))</f>
        <v>10</v>
      </c>
      <c r="D910" s="8">
        <f>IF(EffortOutcomesAG0[[#This Row],[Iin]]=0,10,LOG(EffortOutcomesAG0[[#This Row],[Iin]]))</f>
        <v>10</v>
      </c>
      <c r="E910" s="8">
        <f>Kx-EffortOutcomesAG0[[#This Row],[Xp]]</f>
        <v>-9.2710621617091163E-2</v>
      </c>
      <c r="F910" s="8">
        <f>Ky-EffortOutcomesAG0[[#This Row],[Yp]]</f>
        <v>-11</v>
      </c>
      <c r="G910" s="8">
        <f>Kz-EffortOutcomesAG0[[#This Row],[Zp]]</f>
        <v>-9</v>
      </c>
      <c r="H910" s="8">
        <f>EffortOutcomesAG0[[#This Row],[Kpy]]*KSc-EffortOutcomesAG0[[#This Row],[KPz]]*KSb</f>
        <v>20</v>
      </c>
      <c r="I910" s="8">
        <f>-1*(EffortOutcomesAG0[[#This Row],[KPx]]*KSc-EffortOutcomesAG0[[#This Row],[KPz]]*KSa)</f>
        <v>-9.2710621617091163E-2</v>
      </c>
      <c r="J910" s="8">
        <f>(EffortOutcomesAG0[[#This Row],[KPx]]*$C$2-EffortOutcomesAG0[[#This Row],[Kpy]]*KSa)</f>
        <v>-0.9271062161709116</v>
      </c>
      <c r="K910" s="8">
        <f>EffortOutcomesAG0[[#This Row],[Kpy]]*KTc-EffortOutcomesAG0[[#This Row],[KPz]]*KTb</f>
        <v>2</v>
      </c>
      <c r="L910" s="8">
        <f>-1*(EffortOutcomesAG0[[#This Row],[KPx]]*KTc-EffortOutcomesAG0[[#This Row],[KPz]]*KTa)</f>
        <v>-18.092710621617091</v>
      </c>
      <c r="M910" s="8">
        <f>(EffortOutcomesAG0[[#This Row],[KPx]]*KTb-EffortOutcomesAG0[[#This Row],[Kpy]]*KTa)</f>
        <v>22.092710621617091</v>
      </c>
      <c r="N910" s="8">
        <f>-EffortOutcomesAG0[[#This Row],[Xp]]*a+EffortOutcomesAG0[[#This Row],[Yp]]*b+EffortOutcomesAG0[[#This Row],[Zp]]*c_</f>
        <v>40</v>
      </c>
      <c r="O910">
        <f>-IF(EffortOutcomesAG0[[#This Row],[Column2]]&gt;0,1,-1)*SQRT(EffortOutcomesAG0[[#This Row],[KPx''i]]^2+EffortOutcomesAG0[[#This Row],[KPx''j]]^2+EffortOutcomesAG0[[#This Row],[KPx''k]]^2)/Ksmag/Scale</f>
        <v>-14.157473665796156</v>
      </c>
      <c r="P910" s="9">
        <f>SQRT(EffortOutcomesAG0[[#This Row],[Kpy''i]]^2+EffortOutcomesAG0[[#This Row],[KPy''j]]^2+EffortOutcomesAG0[[#This Row],[KPy''k]]^2)/KTmag/Scale</f>
        <v>11.686416903454544</v>
      </c>
      <c r="Q9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0" s="14">
        <v>44903</v>
      </c>
      <c r="U910" s="9" t="s">
        <v>57</v>
      </c>
      <c r="V910" t="s">
        <v>61</v>
      </c>
      <c r="W910" t="s">
        <v>60</v>
      </c>
      <c r="X910">
        <v>0</v>
      </c>
      <c r="Y910">
        <v>0.33333333333333331</v>
      </c>
      <c r="Z910">
        <v>0.41265714285714278</v>
      </c>
      <c r="AA910">
        <v>1.2379714285714285</v>
      </c>
      <c r="AB910">
        <v>1.8569571428571428</v>
      </c>
      <c r="AC910">
        <v>0</v>
      </c>
      <c r="AD910">
        <v>0.5385153900005385</v>
      </c>
      <c r="AE910">
        <v>0.80777308500080791</v>
      </c>
      <c r="AF910">
        <v>0</v>
      </c>
      <c r="AJ910">
        <v>909</v>
      </c>
      <c r="AK910">
        <f>SUBTOTAL(9,EffortOutcomesAG0[[#This Row],[Allocation]:[Iin]])</f>
        <v>5.187207522620394</v>
      </c>
      <c r="AL910" t="str">
        <f>EffortOutcomesAG0[[#This Row],[WARDS]]&amp;EffortOutcomesAG0[[#This Row],[Role]]&amp;EffortOutcomesAG0[[#This Row],[Shifts]]</f>
        <v>WATTRNNIGHT</v>
      </c>
    </row>
    <row r="911" spans="2:38" x14ac:dyDescent="0.25">
      <c r="B911" s="8">
        <f>IF(EffortOutcomesAG0[[#This Row],[Apn]]=0,10,LOG(EffortOutcomesAG0[[#This Row],[Apn]]))</f>
        <v>9.2710621617091163E-2</v>
      </c>
      <c r="C911" s="8">
        <f>IF(EffortOutcomesAG0[[#This Row],[Ein]]=0,10,LOG(EffortOutcomesAG0[[#This Row],[Ein]]))</f>
        <v>10</v>
      </c>
      <c r="D911" s="8">
        <f>IF(EffortOutcomesAG0[[#This Row],[Iin]]=0,10,LOG(EffortOutcomesAG0[[#This Row],[Iin]]))</f>
        <v>10</v>
      </c>
      <c r="E911" s="8">
        <f>Kx-EffortOutcomesAG0[[#This Row],[Xp]]</f>
        <v>-9.2710621617091163E-2</v>
      </c>
      <c r="F911" s="8">
        <f>Ky-EffortOutcomesAG0[[#This Row],[Yp]]</f>
        <v>-11</v>
      </c>
      <c r="G911" s="8">
        <f>Kz-EffortOutcomesAG0[[#This Row],[Zp]]</f>
        <v>-9</v>
      </c>
      <c r="H911" s="8">
        <f>EffortOutcomesAG0[[#This Row],[Kpy]]*KSc-EffortOutcomesAG0[[#This Row],[KPz]]*KSb</f>
        <v>20</v>
      </c>
      <c r="I911" s="8">
        <f>-1*(EffortOutcomesAG0[[#This Row],[KPx]]*KSc-EffortOutcomesAG0[[#This Row],[KPz]]*KSa)</f>
        <v>-9.2710621617091163E-2</v>
      </c>
      <c r="J911" s="8">
        <f>(EffortOutcomesAG0[[#This Row],[KPx]]*$C$2-EffortOutcomesAG0[[#This Row],[Kpy]]*KSa)</f>
        <v>-0.9271062161709116</v>
      </c>
      <c r="K911" s="8">
        <f>EffortOutcomesAG0[[#This Row],[Kpy]]*KTc-EffortOutcomesAG0[[#This Row],[KPz]]*KTb</f>
        <v>2</v>
      </c>
      <c r="L911" s="8">
        <f>-1*(EffortOutcomesAG0[[#This Row],[KPx]]*KTc-EffortOutcomesAG0[[#This Row],[KPz]]*KTa)</f>
        <v>-18.092710621617091</v>
      </c>
      <c r="M911" s="8">
        <f>(EffortOutcomesAG0[[#This Row],[KPx]]*KTb-EffortOutcomesAG0[[#This Row],[Kpy]]*KTa)</f>
        <v>22.092710621617091</v>
      </c>
      <c r="N911" s="8">
        <f>-EffortOutcomesAG0[[#This Row],[Xp]]*a+EffortOutcomesAG0[[#This Row],[Yp]]*b+EffortOutcomesAG0[[#This Row],[Zp]]*c_</f>
        <v>40</v>
      </c>
      <c r="O911">
        <f>-IF(EffortOutcomesAG0[[#This Row],[Column2]]&gt;0,1,-1)*SQRT(EffortOutcomesAG0[[#This Row],[KPx''i]]^2+EffortOutcomesAG0[[#This Row],[KPx''j]]^2+EffortOutcomesAG0[[#This Row],[KPx''k]]^2)/Ksmag/Scale</f>
        <v>-14.157473665796156</v>
      </c>
      <c r="P911" s="9">
        <f>SQRT(EffortOutcomesAG0[[#This Row],[Kpy''i]]^2+EffortOutcomesAG0[[#This Row],[KPy''j]]^2+EffortOutcomesAG0[[#This Row],[KPy''k]]^2)/KTmag/Scale</f>
        <v>11.686416903454544</v>
      </c>
      <c r="Q9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1" s="14">
        <v>44903</v>
      </c>
      <c r="U911" s="9" t="s">
        <v>58</v>
      </c>
      <c r="V911" t="s">
        <v>61</v>
      </c>
      <c r="W911" t="s">
        <v>60</v>
      </c>
      <c r="X911">
        <v>0</v>
      </c>
      <c r="Y911">
        <v>0.33333333333333331</v>
      </c>
      <c r="Z911">
        <v>0.41265714285714278</v>
      </c>
      <c r="AA911">
        <v>1.2379714285714285</v>
      </c>
      <c r="AB911">
        <v>1.8569571428571428</v>
      </c>
      <c r="AC911">
        <v>0</v>
      </c>
      <c r="AD911">
        <v>0.5385153900005385</v>
      </c>
      <c r="AE911">
        <v>0.80777308500080791</v>
      </c>
      <c r="AF911">
        <v>0</v>
      </c>
      <c r="AJ911">
        <v>910</v>
      </c>
      <c r="AK911">
        <f>SUBTOTAL(9,EffortOutcomesAG0[[#This Row],[Allocation]:[Iin]])</f>
        <v>5.187207522620394</v>
      </c>
      <c r="AL911" t="str">
        <f>EffortOutcomesAG0[[#This Row],[WARDS]]&amp;EffortOutcomesAG0[[#This Row],[Role]]&amp;EffortOutcomesAG0[[#This Row],[Shifts]]</f>
        <v>WARARNNIGHT</v>
      </c>
    </row>
    <row r="912" spans="2:38" x14ac:dyDescent="0.25">
      <c r="B912" s="8">
        <f>IF(EffortOutcomesAG0[[#This Row],[Apn]]=0,10,LOG(EffortOutcomesAG0[[#This Row],[Apn]]))</f>
        <v>10</v>
      </c>
      <c r="C912" s="8">
        <f>IF(EffortOutcomesAG0[[#This Row],[Ein]]=0,10,LOG(EffortOutcomesAG0[[#This Row],[Ein]]))</f>
        <v>10</v>
      </c>
      <c r="D912" s="8">
        <f>IF(EffortOutcomesAG0[[#This Row],[Iin]]=0,10,LOG(EffortOutcomesAG0[[#This Row],[Iin]]))</f>
        <v>10</v>
      </c>
      <c r="E912" s="8">
        <f>Kx-EffortOutcomesAG0[[#This Row],[Xp]]</f>
        <v>-10</v>
      </c>
      <c r="F912" s="8">
        <f>Ky-EffortOutcomesAG0[[#This Row],[Yp]]</f>
        <v>-11</v>
      </c>
      <c r="G912" s="8">
        <f>Kz-EffortOutcomesAG0[[#This Row],[Zp]]</f>
        <v>-9</v>
      </c>
      <c r="H912" s="8">
        <f>EffortOutcomesAG0[[#This Row],[Kpy]]*KSc-EffortOutcomesAG0[[#This Row],[KPz]]*KSb</f>
        <v>20</v>
      </c>
      <c r="I912" s="8">
        <f>-1*(EffortOutcomesAG0[[#This Row],[KPx]]*KSc-EffortOutcomesAG0[[#This Row],[KPz]]*KSa)</f>
        <v>-10</v>
      </c>
      <c r="J912" s="8">
        <f>(EffortOutcomesAG0[[#This Row],[KPx]]*$C$2-EffortOutcomesAG0[[#This Row],[Kpy]]*KSa)</f>
        <v>-100</v>
      </c>
      <c r="K912" s="8">
        <f>EffortOutcomesAG0[[#This Row],[Kpy]]*KTc-EffortOutcomesAG0[[#This Row],[KPz]]*KTb</f>
        <v>2</v>
      </c>
      <c r="L912" s="8">
        <f>-1*(EffortOutcomesAG0[[#This Row],[KPx]]*KTc-EffortOutcomesAG0[[#This Row],[KPz]]*KTa)</f>
        <v>-28</v>
      </c>
      <c r="M912" s="8">
        <f>(EffortOutcomesAG0[[#This Row],[KPx]]*KTb-EffortOutcomesAG0[[#This Row],[Kpy]]*KTa)</f>
        <v>32</v>
      </c>
      <c r="N912" s="8">
        <f>-EffortOutcomesAG0[[#This Row],[Xp]]*a+EffortOutcomesAG0[[#This Row],[Yp]]*b+EffortOutcomesAG0[[#This Row],[Zp]]*c_</f>
        <v>40</v>
      </c>
      <c r="O912">
        <f>-IF(EffortOutcomesAG0[[#This Row],[Column2]]&gt;0,1,-1)*SQRT(EffortOutcomesAG0[[#This Row],[KPx''i]]^2+EffortOutcomesAG0[[#This Row],[KPx''j]]^2+EffortOutcomesAG0[[#This Row],[KPx''k]]^2)/Ksmag/Scale</f>
        <v>-72.456883730947197</v>
      </c>
      <c r="P912" s="9">
        <f>SQRT(EffortOutcomesAG0[[#This Row],[Kpy''i]]^2+EffortOutcomesAG0[[#This Row],[KPy''j]]^2+EffortOutcomesAG0[[#This Row],[KPy''k]]^2)/KTmag/Scale</f>
        <v>17.37814719698277</v>
      </c>
      <c r="Q9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2" s="14">
        <v>44903</v>
      </c>
      <c r="U912" s="9" t="s">
        <v>76</v>
      </c>
      <c r="V912" t="s">
        <v>61</v>
      </c>
      <c r="W912" t="s">
        <v>60</v>
      </c>
      <c r="X912">
        <v>0</v>
      </c>
      <c r="Y912">
        <v>0</v>
      </c>
      <c r="Z912">
        <v>0</v>
      </c>
      <c r="AJ912">
        <v>911</v>
      </c>
      <c r="AK912">
        <f>SUBTOTAL(9,EffortOutcomesAG0[[#This Row],[Allocation]:[Iin]])</f>
        <v>0</v>
      </c>
      <c r="AL912" t="str">
        <f>EffortOutcomesAG0[[#This Row],[WARDS]]&amp;EffortOutcomesAG0[[#This Row],[Role]]&amp;EffortOutcomesAG0[[#This Row],[Shifts]]</f>
        <v>OtherRNNIGHT</v>
      </c>
    </row>
    <row r="913" spans="2:38" x14ac:dyDescent="0.25">
      <c r="B913" s="8">
        <f>IF(EffortOutcomesAG0[[#This Row],[Apn]]=0,10,LOG(EffortOutcomesAG0[[#This Row],[Apn]]))</f>
        <v>9.2710621617091163E-2</v>
      </c>
      <c r="C913" s="8">
        <f>IF(EffortOutcomesAG0[[#This Row],[Ein]]=0,10,LOG(EffortOutcomesAG0[[#This Row],[Ein]]))</f>
        <v>10</v>
      </c>
      <c r="D913" s="8">
        <f>IF(EffortOutcomesAG0[[#This Row],[Iin]]=0,10,LOG(EffortOutcomesAG0[[#This Row],[Iin]]))</f>
        <v>10</v>
      </c>
      <c r="E913" s="8">
        <f>Kx-EffortOutcomesAG0[[#This Row],[Xp]]</f>
        <v>-9.2710621617091163E-2</v>
      </c>
      <c r="F913" s="8">
        <f>Ky-EffortOutcomesAG0[[#This Row],[Yp]]</f>
        <v>-11</v>
      </c>
      <c r="G913" s="8">
        <f>Kz-EffortOutcomesAG0[[#This Row],[Zp]]</f>
        <v>-9</v>
      </c>
      <c r="H913" s="8">
        <f>EffortOutcomesAG0[[#This Row],[Kpy]]*KSc-EffortOutcomesAG0[[#This Row],[KPz]]*KSb</f>
        <v>20</v>
      </c>
      <c r="I913" s="8">
        <f>-1*(EffortOutcomesAG0[[#This Row],[KPx]]*KSc-EffortOutcomesAG0[[#This Row],[KPz]]*KSa)</f>
        <v>-9.2710621617091163E-2</v>
      </c>
      <c r="J913" s="8">
        <f>(EffortOutcomesAG0[[#This Row],[KPx]]*$C$2-EffortOutcomesAG0[[#This Row],[Kpy]]*KSa)</f>
        <v>-0.9271062161709116</v>
      </c>
      <c r="K913" s="8">
        <f>EffortOutcomesAG0[[#This Row],[Kpy]]*KTc-EffortOutcomesAG0[[#This Row],[KPz]]*KTb</f>
        <v>2</v>
      </c>
      <c r="L913" s="8">
        <f>-1*(EffortOutcomesAG0[[#This Row],[KPx]]*KTc-EffortOutcomesAG0[[#This Row],[KPz]]*KTa)</f>
        <v>-18.092710621617091</v>
      </c>
      <c r="M913" s="8">
        <f>(EffortOutcomesAG0[[#This Row],[KPx]]*KTb-EffortOutcomesAG0[[#This Row],[Kpy]]*KTa)</f>
        <v>22.092710621617091</v>
      </c>
      <c r="N913" s="8">
        <f>-EffortOutcomesAG0[[#This Row],[Xp]]*a+EffortOutcomesAG0[[#This Row],[Yp]]*b+EffortOutcomesAG0[[#This Row],[Zp]]*c_</f>
        <v>40</v>
      </c>
      <c r="O913">
        <f>-IF(EffortOutcomesAG0[[#This Row],[Column2]]&gt;0,1,-1)*SQRT(EffortOutcomesAG0[[#This Row],[KPx''i]]^2+EffortOutcomesAG0[[#This Row],[KPx''j]]^2+EffortOutcomesAG0[[#This Row],[KPx''k]]^2)/Ksmag/Scale</f>
        <v>-14.157473665796156</v>
      </c>
      <c r="P913" s="9">
        <f>SQRT(EffortOutcomesAG0[[#This Row],[Kpy''i]]^2+EffortOutcomesAG0[[#This Row],[KPy''j]]^2+EffortOutcomesAG0[[#This Row],[KPy''k]]^2)/KTmag/Scale</f>
        <v>11.686416903454544</v>
      </c>
      <c r="Q9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3" s="14">
        <v>44903</v>
      </c>
      <c r="U913" s="9" t="s">
        <v>54</v>
      </c>
      <c r="V913" t="s">
        <v>61</v>
      </c>
      <c r="W913" t="s">
        <v>60</v>
      </c>
      <c r="X913">
        <v>0</v>
      </c>
      <c r="Y913">
        <v>0.33333333333333331</v>
      </c>
      <c r="Z913">
        <v>0.41265714285714278</v>
      </c>
      <c r="AA913">
        <v>1.2379714285714285</v>
      </c>
      <c r="AB913">
        <v>1.8569571428571428</v>
      </c>
      <c r="AC913">
        <v>0</v>
      </c>
      <c r="AD913">
        <v>0.5385153900005385</v>
      </c>
      <c r="AE913">
        <v>0.80777308500080791</v>
      </c>
      <c r="AF913">
        <v>0</v>
      </c>
      <c r="AJ913">
        <v>912</v>
      </c>
      <c r="AK913">
        <f>SUBTOTAL(9,EffortOutcomesAG0[[#This Row],[Allocation]:[Iin]])</f>
        <v>5.187207522620394</v>
      </c>
      <c r="AL913" t="str">
        <f>EffortOutcomesAG0[[#This Row],[WARDS]]&amp;EffortOutcomesAG0[[#This Row],[Role]]&amp;EffortOutcomesAG0[[#This Row],[Shifts]]</f>
        <v>BANKRNNIGHT</v>
      </c>
    </row>
    <row r="914" spans="2:38" x14ac:dyDescent="0.25">
      <c r="B914" s="8">
        <f>IF(EffortOutcomesAG0[[#This Row],[Apn]]=0,10,LOG(EffortOutcomesAG0[[#This Row],[Apn]]))</f>
        <v>9.2710621617091163E-2</v>
      </c>
      <c r="C914" s="8">
        <f>IF(EffortOutcomesAG0[[#This Row],[Ein]]=0,10,LOG(EffortOutcomesAG0[[#This Row],[Ein]]))</f>
        <v>10</v>
      </c>
      <c r="D914" s="8">
        <f>IF(EffortOutcomesAG0[[#This Row],[Iin]]=0,10,LOG(EffortOutcomesAG0[[#This Row],[Iin]]))</f>
        <v>10</v>
      </c>
      <c r="E914" s="8">
        <f>Kx-EffortOutcomesAG0[[#This Row],[Xp]]</f>
        <v>-9.2710621617091163E-2</v>
      </c>
      <c r="F914" s="8">
        <f>Ky-EffortOutcomesAG0[[#This Row],[Yp]]</f>
        <v>-11</v>
      </c>
      <c r="G914" s="8">
        <f>Kz-EffortOutcomesAG0[[#This Row],[Zp]]</f>
        <v>-9</v>
      </c>
      <c r="H914" s="8">
        <f>EffortOutcomesAG0[[#This Row],[Kpy]]*KSc-EffortOutcomesAG0[[#This Row],[KPz]]*KSb</f>
        <v>20</v>
      </c>
      <c r="I914" s="8">
        <f>-1*(EffortOutcomesAG0[[#This Row],[KPx]]*KSc-EffortOutcomesAG0[[#This Row],[KPz]]*KSa)</f>
        <v>-9.2710621617091163E-2</v>
      </c>
      <c r="J914" s="8">
        <f>(EffortOutcomesAG0[[#This Row],[KPx]]*$C$2-EffortOutcomesAG0[[#This Row],[Kpy]]*KSa)</f>
        <v>-0.9271062161709116</v>
      </c>
      <c r="K914" s="8">
        <f>EffortOutcomesAG0[[#This Row],[Kpy]]*KTc-EffortOutcomesAG0[[#This Row],[KPz]]*KTb</f>
        <v>2</v>
      </c>
      <c r="L914" s="8">
        <f>-1*(EffortOutcomesAG0[[#This Row],[KPx]]*KTc-EffortOutcomesAG0[[#This Row],[KPz]]*KTa)</f>
        <v>-18.092710621617091</v>
      </c>
      <c r="M914" s="8">
        <f>(EffortOutcomesAG0[[#This Row],[KPx]]*KTb-EffortOutcomesAG0[[#This Row],[Kpy]]*KTa)</f>
        <v>22.092710621617091</v>
      </c>
      <c r="N914" s="8">
        <f>-EffortOutcomesAG0[[#This Row],[Xp]]*a+EffortOutcomesAG0[[#This Row],[Yp]]*b+EffortOutcomesAG0[[#This Row],[Zp]]*c_</f>
        <v>40</v>
      </c>
      <c r="O914">
        <f>-IF(EffortOutcomesAG0[[#This Row],[Column2]]&gt;0,1,-1)*SQRT(EffortOutcomesAG0[[#This Row],[KPx''i]]^2+EffortOutcomesAG0[[#This Row],[KPx''j]]^2+EffortOutcomesAG0[[#This Row],[KPx''k]]^2)/Ksmag/Scale</f>
        <v>-14.157473665796156</v>
      </c>
      <c r="P914" s="9">
        <f>SQRT(EffortOutcomesAG0[[#This Row],[Kpy''i]]^2+EffortOutcomesAG0[[#This Row],[KPy''j]]^2+EffortOutcomesAG0[[#This Row],[KPy''k]]^2)/KTmag/Scale</f>
        <v>11.686416903454544</v>
      </c>
      <c r="Q9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4" s="14">
        <v>44904</v>
      </c>
      <c r="U914" s="9" t="s">
        <v>57</v>
      </c>
      <c r="V914" t="s">
        <v>61</v>
      </c>
      <c r="W914" t="s">
        <v>60</v>
      </c>
      <c r="X914">
        <v>0</v>
      </c>
      <c r="Y914">
        <v>0.33333333333333331</v>
      </c>
      <c r="Z914">
        <v>0.41265714285714278</v>
      </c>
      <c r="AA914">
        <v>1.2379714285714285</v>
      </c>
      <c r="AB914">
        <v>1.8569571428571428</v>
      </c>
      <c r="AC914">
        <v>0</v>
      </c>
      <c r="AD914">
        <v>0.5385153900005385</v>
      </c>
      <c r="AE914">
        <v>0.80777308500080791</v>
      </c>
      <c r="AF914">
        <v>0</v>
      </c>
      <c r="AJ914">
        <v>913</v>
      </c>
      <c r="AK914">
        <f>SUBTOTAL(9,EffortOutcomesAG0[[#This Row],[Allocation]:[Iin]])</f>
        <v>5.187207522620394</v>
      </c>
      <c r="AL914" t="str">
        <f>EffortOutcomesAG0[[#This Row],[WARDS]]&amp;EffortOutcomesAG0[[#This Row],[Role]]&amp;EffortOutcomesAG0[[#This Row],[Shifts]]</f>
        <v>WATTRNNIGHT</v>
      </c>
    </row>
    <row r="915" spans="2:38" x14ac:dyDescent="0.25">
      <c r="B915" s="8">
        <f>IF(EffortOutcomesAG0[[#This Row],[Apn]]=0,10,LOG(EffortOutcomesAG0[[#This Row],[Apn]]))</f>
        <v>9.2710621617091163E-2</v>
      </c>
      <c r="C915" s="8">
        <f>IF(EffortOutcomesAG0[[#This Row],[Ein]]=0,10,LOG(EffortOutcomesAG0[[#This Row],[Ein]]))</f>
        <v>10</v>
      </c>
      <c r="D915" s="8">
        <f>IF(EffortOutcomesAG0[[#This Row],[Iin]]=0,10,LOG(EffortOutcomesAG0[[#This Row],[Iin]]))</f>
        <v>10</v>
      </c>
      <c r="E915" s="8">
        <f>Kx-EffortOutcomesAG0[[#This Row],[Xp]]</f>
        <v>-9.2710621617091163E-2</v>
      </c>
      <c r="F915" s="8">
        <f>Ky-EffortOutcomesAG0[[#This Row],[Yp]]</f>
        <v>-11</v>
      </c>
      <c r="G915" s="8">
        <f>Kz-EffortOutcomesAG0[[#This Row],[Zp]]</f>
        <v>-9</v>
      </c>
      <c r="H915" s="8">
        <f>EffortOutcomesAG0[[#This Row],[Kpy]]*KSc-EffortOutcomesAG0[[#This Row],[KPz]]*KSb</f>
        <v>20</v>
      </c>
      <c r="I915" s="8">
        <f>-1*(EffortOutcomesAG0[[#This Row],[KPx]]*KSc-EffortOutcomesAG0[[#This Row],[KPz]]*KSa)</f>
        <v>-9.2710621617091163E-2</v>
      </c>
      <c r="J915" s="8">
        <f>(EffortOutcomesAG0[[#This Row],[KPx]]*$C$2-EffortOutcomesAG0[[#This Row],[Kpy]]*KSa)</f>
        <v>-0.9271062161709116</v>
      </c>
      <c r="K915" s="8">
        <f>EffortOutcomesAG0[[#This Row],[Kpy]]*KTc-EffortOutcomesAG0[[#This Row],[KPz]]*KTb</f>
        <v>2</v>
      </c>
      <c r="L915" s="8">
        <f>-1*(EffortOutcomesAG0[[#This Row],[KPx]]*KTc-EffortOutcomesAG0[[#This Row],[KPz]]*KTa)</f>
        <v>-18.092710621617091</v>
      </c>
      <c r="M915" s="8">
        <f>(EffortOutcomesAG0[[#This Row],[KPx]]*KTb-EffortOutcomesAG0[[#This Row],[Kpy]]*KTa)</f>
        <v>22.092710621617091</v>
      </c>
      <c r="N915" s="8">
        <f>-EffortOutcomesAG0[[#This Row],[Xp]]*a+EffortOutcomesAG0[[#This Row],[Yp]]*b+EffortOutcomesAG0[[#This Row],[Zp]]*c_</f>
        <v>40</v>
      </c>
      <c r="O915">
        <f>-IF(EffortOutcomesAG0[[#This Row],[Column2]]&gt;0,1,-1)*SQRT(EffortOutcomesAG0[[#This Row],[KPx''i]]^2+EffortOutcomesAG0[[#This Row],[KPx''j]]^2+EffortOutcomesAG0[[#This Row],[KPx''k]]^2)/Ksmag/Scale</f>
        <v>-14.157473665796156</v>
      </c>
      <c r="P915" s="9">
        <f>SQRT(EffortOutcomesAG0[[#This Row],[Kpy''i]]^2+EffortOutcomesAG0[[#This Row],[KPy''j]]^2+EffortOutcomesAG0[[#This Row],[KPy''k]]^2)/KTmag/Scale</f>
        <v>11.686416903454544</v>
      </c>
      <c r="Q9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5" s="14">
        <v>44904</v>
      </c>
      <c r="U915" s="9" t="s">
        <v>58</v>
      </c>
      <c r="V915" t="s">
        <v>61</v>
      </c>
      <c r="W915" t="s">
        <v>60</v>
      </c>
      <c r="X915">
        <v>0</v>
      </c>
      <c r="Y915">
        <v>0.33333333333333331</v>
      </c>
      <c r="Z915">
        <v>0.41265714285714278</v>
      </c>
      <c r="AA915">
        <v>1.2379714285714285</v>
      </c>
      <c r="AB915">
        <v>1.8569571428571428</v>
      </c>
      <c r="AC915">
        <v>0</v>
      </c>
      <c r="AD915">
        <v>0.5385153900005385</v>
      </c>
      <c r="AE915">
        <v>0.80777308500080791</v>
      </c>
      <c r="AF915">
        <v>0</v>
      </c>
      <c r="AJ915">
        <v>914</v>
      </c>
      <c r="AK915">
        <f>SUBTOTAL(9,EffortOutcomesAG0[[#This Row],[Allocation]:[Iin]])</f>
        <v>5.187207522620394</v>
      </c>
      <c r="AL915" t="str">
        <f>EffortOutcomesAG0[[#This Row],[WARDS]]&amp;EffortOutcomesAG0[[#This Row],[Role]]&amp;EffortOutcomesAG0[[#This Row],[Shifts]]</f>
        <v>WARARNNIGHT</v>
      </c>
    </row>
    <row r="916" spans="2:38" x14ac:dyDescent="0.25">
      <c r="B916" s="8">
        <f>IF(EffortOutcomesAG0[[#This Row],[Apn]]=0,10,LOG(EffortOutcomesAG0[[#This Row],[Apn]]))</f>
        <v>10</v>
      </c>
      <c r="C916" s="8">
        <f>IF(EffortOutcomesAG0[[#This Row],[Ein]]=0,10,LOG(EffortOutcomesAG0[[#This Row],[Ein]]))</f>
        <v>10</v>
      </c>
      <c r="D916" s="8">
        <f>IF(EffortOutcomesAG0[[#This Row],[Iin]]=0,10,LOG(EffortOutcomesAG0[[#This Row],[Iin]]))</f>
        <v>10</v>
      </c>
      <c r="E916" s="8">
        <f>Kx-EffortOutcomesAG0[[#This Row],[Xp]]</f>
        <v>-10</v>
      </c>
      <c r="F916" s="8">
        <f>Ky-EffortOutcomesAG0[[#This Row],[Yp]]</f>
        <v>-11</v>
      </c>
      <c r="G916" s="8">
        <f>Kz-EffortOutcomesAG0[[#This Row],[Zp]]</f>
        <v>-9</v>
      </c>
      <c r="H916" s="8">
        <f>EffortOutcomesAG0[[#This Row],[Kpy]]*KSc-EffortOutcomesAG0[[#This Row],[KPz]]*KSb</f>
        <v>20</v>
      </c>
      <c r="I916" s="8">
        <f>-1*(EffortOutcomesAG0[[#This Row],[KPx]]*KSc-EffortOutcomesAG0[[#This Row],[KPz]]*KSa)</f>
        <v>-10</v>
      </c>
      <c r="J916" s="8">
        <f>(EffortOutcomesAG0[[#This Row],[KPx]]*$C$2-EffortOutcomesAG0[[#This Row],[Kpy]]*KSa)</f>
        <v>-100</v>
      </c>
      <c r="K916" s="8">
        <f>EffortOutcomesAG0[[#This Row],[Kpy]]*KTc-EffortOutcomesAG0[[#This Row],[KPz]]*KTb</f>
        <v>2</v>
      </c>
      <c r="L916" s="8">
        <f>-1*(EffortOutcomesAG0[[#This Row],[KPx]]*KTc-EffortOutcomesAG0[[#This Row],[KPz]]*KTa)</f>
        <v>-28</v>
      </c>
      <c r="M916" s="8">
        <f>(EffortOutcomesAG0[[#This Row],[KPx]]*KTb-EffortOutcomesAG0[[#This Row],[Kpy]]*KTa)</f>
        <v>32</v>
      </c>
      <c r="N916" s="8">
        <f>-EffortOutcomesAG0[[#This Row],[Xp]]*a+EffortOutcomesAG0[[#This Row],[Yp]]*b+EffortOutcomesAG0[[#This Row],[Zp]]*c_</f>
        <v>40</v>
      </c>
      <c r="O916">
        <f>-IF(EffortOutcomesAG0[[#This Row],[Column2]]&gt;0,1,-1)*SQRT(EffortOutcomesAG0[[#This Row],[KPx''i]]^2+EffortOutcomesAG0[[#This Row],[KPx''j]]^2+EffortOutcomesAG0[[#This Row],[KPx''k]]^2)/Ksmag/Scale</f>
        <v>-72.456883730947197</v>
      </c>
      <c r="P916" s="9">
        <f>SQRT(EffortOutcomesAG0[[#This Row],[Kpy''i]]^2+EffortOutcomesAG0[[#This Row],[KPy''j]]^2+EffortOutcomesAG0[[#This Row],[KPy''k]]^2)/KTmag/Scale</f>
        <v>17.37814719698277</v>
      </c>
      <c r="Q9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6" s="14">
        <v>44904</v>
      </c>
      <c r="U916" s="9" t="s">
        <v>76</v>
      </c>
      <c r="V916" t="s">
        <v>61</v>
      </c>
      <c r="W916" t="s">
        <v>60</v>
      </c>
      <c r="X916">
        <v>0</v>
      </c>
      <c r="Y916">
        <v>0</v>
      </c>
      <c r="Z916">
        <v>0</v>
      </c>
      <c r="AJ916">
        <v>915</v>
      </c>
      <c r="AK916">
        <f>SUBTOTAL(9,EffortOutcomesAG0[[#This Row],[Allocation]:[Iin]])</f>
        <v>0</v>
      </c>
      <c r="AL916" t="str">
        <f>EffortOutcomesAG0[[#This Row],[WARDS]]&amp;EffortOutcomesAG0[[#This Row],[Role]]&amp;EffortOutcomesAG0[[#This Row],[Shifts]]</f>
        <v>OtherRNNIGHT</v>
      </c>
    </row>
    <row r="917" spans="2:38" x14ac:dyDescent="0.25">
      <c r="B917" s="8">
        <f>IF(EffortOutcomesAG0[[#This Row],[Apn]]=0,10,LOG(EffortOutcomesAG0[[#This Row],[Apn]]))</f>
        <v>9.2710621617091163E-2</v>
      </c>
      <c r="C917" s="8">
        <f>IF(EffortOutcomesAG0[[#This Row],[Ein]]=0,10,LOG(EffortOutcomesAG0[[#This Row],[Ein]]))</f>
        <v>10</v>
      </c>
      <c r="D917" s="8">
        <f>IF(EffortOutcomesAG0[[#This Row],[Iin]]=0,10,LOG(EffortOutcomesAG0[[#This Row],[Iin]]))</f>
        <v>10</v>
      </c>
      <c r="E917" s="8">
        <f>Kx-EffortOutcomesAG0[[#This Row],[Xp]]</f>
        <v>-9.2710621617091163E-2</v>
      </c>
      <c r="F917" s="8">
        <f>Ky-EffortOutcomesAG0[[#This Row],[Yp]]</f>
        <v>-11</v>
      </c>
      <c r="G917" s="8">
        <f>Kz-EffortOutcomesAG0[[#This Row],[Zp]]</f>
        <v>-9</v>
      </c>
      <c r="H917" s="8">
        <f>EffortOutcomesAG0[[#This Row],[Kpy]]*KSc-EffortOutcomesAG0[[#This Row],[KPz]]*KSb</f>
        <v>20</v>
      </c>
      <c r="I917" s="8">
        <f>-1*(EffortOutcomesAG0[[#This Row],[KPx]]*KSc-EffortOutcomesAG0[[#This Row],[KPz]]*KSa)</f>
        <v>-9.2710621617091163E-2</v>
      </c>
      <c r="J917" s="8">
        <f>(EffortOutcomesAG0[[#This Row],[KPx]]*$C$2-EffortOutcomesAG0[[#This Row],[Kpy]]*KSa)</f>
        <v>-0.9271062161709116</v>
      </c>
      <c r="K917" s="8">
        <f>EffortOutcomesAG0[[#This Row],[Kpy]]*KTc-EffortOutcomesAG0[[#This Row],[KPz]]*KTb</f>
        <v>2</v>
      </c>
      <c r="L917" s="8">
        <f>-1*(EffortOutcomesAG0[[#This Row],[KPx]]*KTc-EffortOutcomesAG0[[#This Row],[KPz]]*KTa)</f>
        <v>-18.092710621617091</v>
      </c>
      <c r="M917" s="8">
        <f>(EffortOutcomesAG0[[#This Row],[KPx]]*KTb-EffortOutcomesAG0[[#This Row],[Kpy]]*KTa)</f>
        <v>22.092710621617091</v>
      </c>
      <c r="N917" s="8">
        <f>-EffortOutcomesAG0[[#This Row],[Xp]]*a+EffortOutcomesAG0[[#This Row],[Yp]]*b+EffortOutcomesAG0[[#This Row],[Zp]]*c_</f>
        <v>40</v>
      </c>
      <c r="O917">
        <f>-IF(EffortOutcomesAG0[[#This Row],[Column2]]&gt;0,1,-1)*SQRT(EffortOutcomesAG0[[#This Row],[KPx''i]]^2+EffortOutcomesAG0[[#This Row],[KPx''j]]^2+EffortOutcomesAG0[[#This Row],[KPx''k]]^2)/Ksmag/Scale</f>
        <v>-14.157473665796156</v>
      </c>
      <c r="P917" s="9">
        <f>SQRT(EffortOutcomesAG0[[#This Row],[Kpy''i]]^2+EffortOutcomesAG0[[#This Row],[KPy''j]]^2+EffortOutcomesAG0[[#This Row],[KPy''k]]^2)/KTmag/Scale</f>
        <v>11.686416903454544</v>
      </c>
      <c r="Q9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7" s="14">
        <v>44904</v>
      </c>
      <c r="U917" s="9" t="s">
        <v>54</v>
      </c>
      <c r="V917" t="s">
        <v>61</v>
      </c>
      <c r="W917" t="s">
        <v>60</v>
      </c>
      <c r="X917">
        <v>0</v>
      </c>
      <c r="Y917">
        <v>0.33333333333333331</v>
      </c>
      <c r="Z917">
        <v>0.41265714285714278</v>
      </c>
      <c r="AA917">
        <v>1.2379714285714285</v>
      </c>
      <c r="AB917">
        <v>1.8569571428571428</v>
      </c>
      <c r="AC917">
        <v>0</v>
      </c>
      <c r="AD917">
        <v>0.5385153900005385</v>
      </c>
      <c r="AE917">
        <v>0.80777308500080791</v>
      </c>
      <c r="AF917">
        <v>0</v>
      </c>
      <c r="AJ917">
        <v>916</v>
      </c>
      <c r="AK917">
        <f>SUBTOTAL(9,EffortOutcomesAG0[[#This Row],[Allocation]:[Iin]])</f>
        <v>5.187207522620394</v>
      </c>
      <c r="AL917" t="str">
        <f>EffortOutcomesAG0[[#This Row],[WARDS]]&amp;EffortOutcomesAG0[[#This Row],[Role]]&amp;EffortOutcomesAG0[[#This Row],[Shifts]]</f>
        <v>BANKRNNIGHT</v>
      </c>
    </row>
    <row r="918" spans="2:38" x14ac:dyDescent="0.25">
      <c r="B918" s="8">
        <f>IF(EffortOutcomesAG0[[#This Row],[Apn]]=0,10,LOG(EffortOutcomesAG0[[#This Row],[Apn]]))</f>
        <v>9.2710621617091163E-2</v>
      </c>
      <c r="C918" s="8">
        <f>IF(EffortOutcomesAG0[[#This Row],[Ein]]=0,10,LOG(EffortOutcomesAG0[[#This Row],[Ein]]))</f>
        <v>10</v>
      </c>
      <c r="D918" s="8">
        <f>IF(EffortOutcomesAG0[[#This Row],[Iin]]=0,10,LOG(EffortOutcomesAG0[[#This Row],[Iin]]))</f>
        <v>10</v>
      </c>
      <c r="E918" s="8">
        <f>Kx-EffortOutcomesAG0[[#This Row],[Xp]]</f>
        <v>-9.2710621617091163E-2</v>
      </c>
      <c r="F918" s="8">
        <f>Ky-EffortOutcomesAG0[[#This Row],[Yp]]</f>
        <v>-11</v>
      </c>
      <c r="G918" s="8">
        <f>Kz-EffortOutcomesAG0[[#This Row],[Zp]]</f>
        <v>-9</v>
      </c>
      <c r="H918" s="8">
        <f>EffortOutcomesAG0[[#This Row],[Kpy]]*KSc-EffortOutcomesAG0[[#This Row],[KPz]]*KSb</f>
        <v>20</v>
      </c>
      <c r="I918" s="8">
        <f>-1*(EffortOutcomesAG0[[#This Row],[KPx]]*KSc-EffortOutcomesAG0[[#This Row],[KPz]]*KSa)</f>
        <v>-9.2710621617091163E-2</v>
      </c>
      <c r="J918" s="8">
        <f>(EffortOutcomesAG0[[#This Row],[KPx]]*$C$2-EffortOutcomesAG0[[#This Row],[Kpy]]*KSa)</f>
        <v>-0.9271062161709116</v>
      </c>
      <c r="K918" s="8">
        <f>EffortOutcomesAG0[[#This Row],[Kpy]]*KTc-EffortOutcomesAG0[[#This Row],[KPz]]*KTb</f>
        <v>2</v>
      </c>
      <c r="L918" s="8">
        <f>-1*(EffortOutcomesAG0[[#This Row],[KPx]]*KTc-EffortOutcomesAG0[[#This Row],[KPz]]*KTa)</f>
        <v>-18.092710621617091</v>
      </c>
      <c r="M918" s="8">
        <f>(EffortOutcomesAG0[[#This Row],[KPx]]*KTb-EffortOutcomesAG0[[#This Row],[Kpy]]*KTa)</f>
        <v>22.092710621617091</v>
      </c>
      <c r="N918" s="8">
        <f>-EffortOutcomesAG0[[#This Row],[Xp]]*a+EffortOutcomesAG0[[#This Row],[Yp]]*b+EffortOutcomesAG0[[#This Row],[Zp]]*c_</f>
        <v>40</v>
      </c>
      <c r="O918">
        <f>-IF(EffortOutcomesAG0[[#This Row],[Column2]]&gt;0,1,-1)*SQRT(EffortOutcomesAG0[[#This Row],[KPx''i]]^2+EffortOutcomesAG0[[#This Row],[KPx''j]]^2+EffortOutcomesAG0[[#This Row],[KPx''k]]^2)/Ksmag/Scale</f>
        <v>-14.157473665796156</v>
      </c>
      <c r="P918" s="9">
        <f>SQRT(EffortOutcomesAG0[[#This Row],[Kpy''i]]^2+EffortOutcomesAG0[[#This Row],[KPy''j]]^2+EffortOutcomesAG0[[#This Row],[KPy''k]]^2)/KTmag/Scale</f>
        <v>11.686416903454544</v>
      </c>
      <c r="Q9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8" s="14">
        <v>44905</v>
      </c>
      <c r="U918" s="9" t="s">
        <v>57</v>
      </c>
      <c r="V918" t="s">
        <v>61</v>
      </c>
      <c r="W918" t="s">
        <v>60</v>
      </c>
      <c r="X918">
        <v>0</v>
      </c>
      <c r="Y918">
        <v>0.33333333333333331</v>
      </c>
      <c r="Z918">
        <v>0.41265714285714278</v>
      </c>
      <c r="AA918">
        <v>1.2379714285714285</v>
      </c>
      <c r="AB918">
        <v>1.8569571428571428</v>
      </c>
      <c r="AC918">
        <v>0</v>
      </c>
      <c r="AD918">
        <v>0.5385153900005385</v>
      </c>
      <c r="AE918">
        <v>0.80777308500080791</v>
      </c>
      <c r="AF918">
        <v>0</v>
      </c>
      <c r="AJ918">
        <v>917</v>
      </c>
      <c r="AK918">
        <f>SUBTOTAL(9,EffortOutcomesAG0[[#This Row],[Allocation]:[Iin]])</f>
        <v>5.187207522620394</v>
      </c>
      <c r="AL918" t="str">
        <f>EffortOutcomesAG0[[#This Row],[WARDS]]&amp;EffortOutcomesAG0[[#This Row],[Role]]&amp;EffortOutcomesAG0[[#This Row],[Shifts]]</f>
        <v>WATTRNNIGHT</v>
      </c>
    </row>
    <row r="919" spans="2:38" x14ac:dyDescent="0.25">
      <c r="B919" s="8">
        <f>IF(EffortOutcomesAG0[[#This Row],[Apn]]=0,10,LOG(EffortOutcomesAG0[[#This Row],[Apn]]))</f>
        <v>9.2710621617091163E-2</v>
      </c>
      <c r="C919" s="8">
        <f>IF(EffortOutcomesAG0[[#This Row],[Ein]]=0,10,LOG(EffortOutcomesAG0[[#This Row],[Ein]]))</f>
        <v>10</v>
      </c>
      <c r="D919" s="8">
        <f>IF(EffortOutcomesAG0[[#This Row],[Iin]]=0,10,LOG(EffortOutcomesAG0[[#This Row],[Iin]]))</f>
        <v>10</v>
      </c>
      <c r="E919" s="8">
        <f>Kx-EffortOutcomesAG0[[#This Row],[Xp]]</f>
        <v>-9.2710621617091163E-2</v>
      </c>
      <c r="F919" s="8">
        <f>Ky-EffortOutcomesAG0[[#This Row],[Yp]]</f>
        <v>-11</v>
      </c>
      <c r="G919" s="8">
        <f>Kz-EffortOutcomesAG0[[#This Row],[Zp]]</f>
        <v>-9</v>
      </c>
      <c r="H919" s="8">
        <f>EffortOutcomesAG0[[#This Row],[Kpy]]*KSc-EffortOutcomesAG0[[#This Row],[KPz]]*KSb</f>
        <v>20</v>
      </c>
      <c r="I919" s="8">
        <f>-1*(EffortOutcomesAG0[[#This Row],[KPx]]*KSc-EffortOutcomesAG0[[#This Row],[KPz]]*KSa)</f>
        <v>-9.2710621617091163E-2</v>
      </c>
      <c r="J919" s="8">
        <f>(EffortOutcomesAG0[[#This Row],[KPx]]*$C$2-EffortOutcomesAG0[[#This Row],[Kpy]]*KSa)</f>
        <v>-0.9271062161709116</v>
      </c>
      <c r="K919" s="8">
        <f>EffortOutcomesAG0[[#This Row],[Kpy]]*KTc-EffortOutcomesAG0[[#This Row],[KPz]]*KTb</f>
        <v>2</v>
      </c>
      <c r="L919" s="8">
        <f>-1*(EffortOutcomesAG0[[#This Row],[KPx]]*KTc-EffortOutcomesAG0[[#This Row],[KPz]]*KTa)</f>
        <v>-18.092710621617091</v>
      </c>
      <c r="M919" s="8">
        <f>(EffortOutcomesAG0[[#This Row],[KPx]]*KTb-EffortOutcomesAG0[[#This Row],[Kpy]]*KTa)</f>
        <v>22.092710621617091</v>
      </c>
      <c r="N919" s="8">
        <f>-EffortOutcomesAG0[[#This Row],[Xp]]*a+EffortOutcomesAG0[[#This Row],[Yp]]*b+EffortOutcomesAG0[[#This Row],[Zp]]*c_</f>
        <v>40</v>
      </c>
      <c r="O919">
        <f>-IF(EffortOutcomesAG0[[#This Row],[Column2]]&gt;0,1,-1)*SQRT(EffortOutcomesAG0[[#This Row],[KPx''i]]^2+EffortOutcomesAG0[[#This Row],[KPx''j]]^2+EffortOutcomesAG0[[#This Row],[KPx''k]]^2)/Ksmag/Scale</f>
        <v>-14.157473665796156</v>
      </c>
      <c r="P919" s="9">
        <f>SQRT(EffortOutcomesAG0[[#This Row],[Kpy''i]]^2+EffortOutcomesAG0[[#This Row],[KPy''j]]^2+EffortOutcomesAG0[[#This Row],[KPy''k]]^2)/KTmag/Scale</f>
        <v>11.686416903454544</v>
      </c>
      <c r="Q9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9" s="14">
        <v>44905</v>
      </c>
      <c r="U919" s="9" t="s">
        <v>58</v>
      </c>
      <c r="V919" t="s">
        <v>61</v>
      </c>
      <c r="W919" t="s">
        <v>60</v>
      </c>
      <c r="X919">
        <v>0</v>
      </c>
      <c r="Y919">
        <v>0.33333333333333331</v>
      </c>
      <c r="Z919">
        <v>0.41265714285714278</v>
      </c>
      <c r="AA919">
        <v>1.2379714285714285</v>
      </c>
      <c r="AB919">
        <v>1.8569571428571428</v>
      </c>
      <c r="AC919">
        <v>0</v>
      </c>
      <c r="AD919">
        <v>0.5385153900005385</v>
      </c>
      <c r="AE919">
        <v>0.80777308500080791</v>
      </c>
      <c r="AF919">
        <v>0</v>
      </c>
      <c r="AJ919">
        <v>918</v>
      </c>
      <c r="AK919">
        <f>SUBTOTAL(9,EffortOutcomesAG0[[#This Row],[Allocation]:[Iin]])</f>
        <v>5.187207522620394</v>
      </c>
      <c r="AL919" t="str">
        <f>EffortOutcomesAG0[[#This Row],[WARDS]]&amp;EffortOutcomesAG0[[#This Row],[Role]]&amp;EffortOutcomesAG0[[#This Row],[Shifts]]</f>
        <v>WARARNNIGHT</v>
      </c>
    </row>
    <row r="920" spans="2:38" x14ac:dyDescent="0.25">
      <c r="B920" s="8">
        <f>IF(EffortOutcomesAG0[[#This Row],[Apn]]=0,10,LOG(EffortOutcomesAG0[[#This Row],[Apn]]))</f>
        <v>10</v>
      </c>
      <c r="C920" s="8">
        <f>IF(EffortOutcomesAG0[[#This Row],[Ein]]=0,10,LOG(EffortOutcomesAG0[[#This Row],[Ein]]))</f>
        <v>10</v>
      </c>
      <c r="D920" s="8">
        <f>IF(EffortOutcomesAG0[[#This Row],[Iin]]=0,10,LOG(EffortOutcomesAG0[[#This Row],[Iin]]))</f>
        <v>10</v>
      </c>
      <c r="E920" s="8">
        <f>Kx-EffortOutcomesAG0[[#This Row],[Xp]]</f>
        <v>-10</v>
      </c>
      <c r="F920" s="8">
        <f>Ky-EffortOutcomesAG0[[#This Row],[Yp]]</f>
        <v>-11</v>
      </c>
      <c r="G920" s="8">
        <f>Kz-EffortOutcomesAG0[[#This Row],[Zp]]</f>
        <v>-9</v>
      </c>
      <c r="H920" s="8">
        <f>EffortOutcomesAG0[[#This Row],[Kpy]]*KSc-EffortOutcomesAG0[[#This Row],[KPz]]*KSb</f>
        <v>20</v>
      </c>
      <c r="I920" s="8">
        <f>-1*(EffortOutcomesAG0[[#This Row],[KPx]]*KSc-EffortOutcomesAG0[[#This Row],[KPz]]*KSa)</f>
        <v>-10</v>
      </c>
      <c r="J920" s="8">
        <f>(EffortOutcomesAG0[[#This Row],[KPx]]*$C$2-EffortOutcomesAG0[[#This Row],[Kpy]]*KSa)</f>
        <v>-100</v>
      </c>
      <c r="K920" s="8">
        <f>EffortOutcomesAG0[[#This Row],[Kpy]]*KTc-EffortOutcomesAG0[[#This Row],[KPz]]*KTb</f>
        <v>2</v>
      </c>
      <c r="L920" s="8">
        <f>-1*(EffortOutcomesAG0[[#This Row],[KPx]]*KTc-EffortOutcomesAG0[[#This Row],[KPz]]*KTa)</f>
        <v>-28</v>
      </c>
      <c r="M920" s="8">
        <f>(EffortOutcomesAG0[[#This Row],[KPx]]*KTb-EffortOutcomesAG0[[#This Row],[Kpy]]*KTa)</f>
        <v>32</v>
      </c>
      <c r="N920" s="8">
        <f>-EffortOutcomesAG0[[#This Row],[Xp]]*a+EffortOutcomesAG0[[#This Row],[Yp]]*b+EffortOutcomesAG0[[#This Row],[Zp]]*c_</f>
        <v>40</v>
      </c>
      <c r="O920">
        <f>-IF(EffortOutcomesAG0[[#This Row],[Column2]]&gt;0,1,-1)*SQRT(EffortOutcomesAG0[[#This Row],[KPx''i]]^2+EffortOutcomesAG0[[#This Row],[KPx''j]]^2+EffortOutcomesAG0[[#This Row],[KPx''k]]^2)/Ksmag/Scale</f>
        <v>-72.456883730947197</v>
      </c>
      <c r="P920" s="9">
        <f>SQRT(EffortOutcomesAG0[[#This Row],[Kpy''i]]^2+EffortOutcomesAG0[[#This Row],[KPy''j]]^2+EffortOutcomesAG0[[#This Row],[KPy''k]]^2)/KTmag/Scale</f>
        <v>17.37814719698277</v>
      </c>
      <c r="Q9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0" s="14">
        <v>44905</v>
      </c>
      <c r="U920" s="9" t="s">
        <v>76</v>
      </c>
      <c r="V920" t="s">
        <v>61</v>
      </c>
      <c r="W920" t="s">
        <v>60</v>
      </c>
      <c r="X920">
        <v>0</v>
      </c>
      <c r="Y920">
        <v>0</v>
      </c>
      <c r="Z920">
        <v>0</v>
      </c>
      <c r="AJ920">
        <v>919</v>
      </c>
      <c r="AK920">
        <f>SUBTOTAL(9,EffortOutcomesAG0[[#This Row],[Allocation]:[Iin]])</f>
        <v>0</v>
      </c>
      <c r="AL920" t="str">
        <f>EffortOutcomesAG0[[#This Row],[WARDS]]&amp;EffortOutcomesAG0[[#This Row],[Role]]&amp;EffortOutcomesAG0[[#This Row],[Shifts]]</f>
        <v>OtherRNNIGHT</v>
      </c>
    </row>
    <row r="921" spans="2:38" x14ac:dyDescent="0.25">
      <c r="B921" s="8">
        <f>IF(EffortOutcomesAG0[[#This Row],[Apn]]=0,10,LOG(EffortOutcomesAG0[[#This Row],[Apn]]))</f>
        <v>9.2710621617091163E-2</v>
      </c>
      <c r="C921" s="8">
        <f>IF(EffortOutcomesAG0[[#This Row],[Ein]]=0,10,LOG(EffortOutcomesAG0[[#This Row],[Ein]]))</f>
        <v>10</v>
      </c>
      <c r="D921" s="8">
        <f>IF(EffortOutcomesAG0[[#This Row],[Iin]]=0,10,LOG(EffortOutcomesAG0[[#This Row],[Iin]]))</f>
        <v>10</v>
      </c>
      <c r="E921" s="8">
        <f>Kx-EffortOutcomesAG0[[#This Row],[Xp]]</f>
        <v>-9.2710621617091163E-2</v>
      </c>
      <c r="F921" s="8">
        <f>Ky-EffortOutcomesAG0[[#This Row],[Yp]]</f>
        <v>-11</v>
      </c>
      <c r="G921" s="8">
        <f>Kz-EffortOutcomesAG0[[#This Row],[Zp]]</f>
        <v>-9</v>
      </c>
      <c r="H921" s="8">
        <f>EffortOutcomesAG0[[#This Row],[Kpy]]*KSc-EffortOutcomesAG0[[#This Row],[KPz]]*KSb</f>
        <v>20</v>
      </c>
      <c r="I921" s="8">
        <f>-1*(EffortOutcomesAG0[[#This Row],[KPx]]*KSc-EffortOutcomesAG0[[#This Row],[KPz]]*KSa)</f>
        <v>-9.2710621617091163E-2</v>
      </c>
      <c r="J921" s="8">
        <f>(EffortOutcomesAG0[[#This Row],[KPx]]*$C$2-EffortOutcomesAG0[[#This Row],[Kpy]]*KSa)</f>
        <v>-0.9271062161709116</v>
      </c>
      <c r="K921" s="8">
        <f>EffortOutcomesAG0[[#This Row],[Kpy]]*KTc-EffortOutcomesAG0[[#This Row],[KPz]]*KTb</f>
        <v>2</v>
      </c>
      <c r="L921" s="8">
        <f>-1*(EffortOutcomesAG0[[#This Row],[KPx]]*KTc-EffortOutcomesAG0[[#This Row],[KPz]]*KTa)</f>
        <v>-18.092710621617091</v>
      </c>
      <c r="M921" s="8">
        <f>(EffortOutcomesAG0[[#This Row],[KPx]]*KTb-EffortOutcomesAG0[[#This Row],[Kpy]]*KTa)</f>
        <v>22.092710621617091</v>
      </c>
      <c r="N921" s="8">
        <f>-EffortOutcomesAG0[[#This Row],[Xp]]*a+EffortOutcomesAG0[[#This Row],[Yp]]*b+EffortOutcomesAG0[[#This Row],[Zp]]*c_</f>
        <v>40</v>
      </c>
      <c r="O921">
        <f>-IF(EffortOutcomesAG0[[#This Row],[Column2]]&gt;0,1,-1)*SQRT(EffortOutcomesAG0[[#This Row],[KPx''i]]^2+EffortOutcomesAG0[[#This Row],[KPx''j]]^2+EffortOutcomesAG0[[#This Row],[KPx''k]]^2)/Ksmag/Scale</f>
        <v>-14.157473665796156</v>
      </c>
      <c r="P921" s="9">
        <f>SQRT(EffortOutcomesAG0[[#This Row],[Kpy''i]]^2+EffortOutcomesAG0[[#This Row],[KPy''j]]^2+EffortOutcomesAG0[[#This Row],[KPy''k]]^2)/KTmag/Scale</f>
        <v>11.686416903454544</v>
      </c>
      <c r="Q9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1" s="14">
        <v>44905</v>
      </c>
      <c r="U921" s="9" t="s">
        <v>54</v>
      </c>
      <c r="V921" t="s">
        <v>61</v>
      </c>
      <c r="W921" t="s">
        <v>60</v>
      </c>
      <c r="X921">
        <v>0</v>
      </c>
      <c r="Y921">
        <v>0.33333333333333331</v>
      </c>
      <c r="Z921">
        <v>0.41265714285714278</v>
      </c>
      <c r="AA921">
        <v>1.2379714285714285</v>
      </c>
      <c r="AB921">
        <v>1.8569571428571428</v>
      </c>
      <c r="AC921">
        <v>0</v>
      </c>
      <c r="AD921">
        <v>0.5385153900005385</v>
      </c>
      <c r="AE921">
        <v>0.80777308500080791</v>
      </c>
      <c r="AF921">
        <v>0</v>
      </c>
      <c r="AJ921">
        <v>920</v>
      </c>
      <c r="AK921">
        <f>SUBTOTAL(9,EffortOutcomesAG0[[#This Row],[Allocation]:[Iin]])</f>
        <v>5.187207522620394</v>
      </c>
      <c r="AL921" t="str">
        <f>EffortOutcomesAG0[[#This Row],[WARDS]]&amp;EffortOutcomesAG0[[#This Row],[Role]]&amp;EffortOutcomesAG0[[#This Row],[Shifts]]</f>
        <v>BANKRNNIGHT</v>
      </c>
    </row>
    <row r="922" spans="2:38" x14ac:dyDescent="0.25">
      <c r="B922" s="8">
        <f>IF(EffortOutcomesAG0[[#This Row],[Apn]]=0,10,LOG(EffortOutcomesAG0[[#This Row],[Apn]]))</f>
        <v>9.2710621617091163E-2</v>
      </c>
      <c r="C922" s="8">
        <f>IF(EffortOutcomesAG0[[#This Row],[Ein]]=0,10,LOG(EffortOutcomesAG0[[#This Row],[Ein]]))</f>
        <v>10</v>
      </c>
      <c r="D922" s="8">
        <f>IF(EffortOutcomesAG0[[#This Row],[Iin]]=0,10,LOG(EffortOutcomesAG0[[#This Row],[Iin]]))</f>
        <v>10</v>
      </c>
      <c r="E922" s="8">
        <f>Kx-EffortOutcomesAG0[[#This Row],[Xp]]</f>
        <v>-9.2710621617091163E-2</v>
      </c>
      <c r="F922" s="8">
        <f>Ky-EffortOutcomesAG0[[#This Row],[Yp]]</f>
        <v>-11</v>
      </c>
      <c r="G922" s="8">
        <f>Kz-EffortOutcomesAG0[[#This Row],[Zp]]</f>
        <v>-9</v>
      </c>
      <c r="H922" s="8">
        <f>EffortOutcomesAG0[[#This Row],[Kpy]]*KSc-EffortOutcomesAG0[[#This Row],[KPz]]*KSb</f>
        <v>20</v>
      </c>
      <c r="I922" s="8">
        <f>-1*(EffortOutcomesAG0[[#This Row],[KPx]]*KSc-EffortOutcomesAG0[[#This Row],[KPz]]*KSa)</f>
        <v>-9.2710621617091163E-2</v>
      </c>
      <c r="J922" s="8">
        <f>(EffortOutcomesAG0[[#This Row],[KPx]]*$C$2-EffortOutcomesAG0[[#This Row],[Kpy]]*KSa)</f>
        <v>-0.9271062161709116</v>
      </c>
      <c r="K922" s="8">
        <f>EffortOutcomesAG0[[#This Row],[Kpy]]*KTc-EffortOutcomesAG0[[#This Row],[KPz]]*KTb</f>
        <v>2</v>
      </c>
      <c r="L922" s="8">
        <f>-1*(EffortOutcomesAG0[[#This Row],[KPx]]*KTc-EffortOutcomesAG0[[#This Row],[KPz]]*KTa)</f>
        <v>-18.092710621617091</v>
      </c>
      <c r="M922" s="8">
        <f>(EffortOutcomesAG0[[#This Row],[KPx]]*KTb-EffortOutcomesAG0[[#This Row],[Kpy]]*KTa)</f>
        <v>22.092710621617091</v>
      </c>
      <c r="N922" s="8">
        <f>-EffortOutcomesAG0[[#This Row],[Xp]]*a+EffortOutcomesAG0[[#This Row],[Yp]]*b+EffortOutcomesAG0[[#This Row],[Zp]]*c_</f>
        <v>40</v>
      </c>
      <c r="O922">
        <f>-IF(EffortOutcomesAG0[[#This Row],[Column2]]&gt;0,1,-1)*SQRT(EffortOutcomesAG0[[#This Row],[KPx''i]]^2+EffortOutcomesAG0[[#This Row],[KPx''j]]^2+EffortOutcomesAG0[[#This Row],[KPx''k]]^2)/Ksmag/Scale</f>
        <v>-14.157473665796156</v>
      </c>
      <c r="P922" s="9">
        <f>SQRT(EffortOutcomesAG0[[#This Row],[Kpy''i]]^2+EffortOutcomesAG0[[#This Row],[KPy''j]]^2+EffortOutcomesAG0[[#This Row],[KPy''k]]^2)/KTmag/Scale</f>
        <v>11.686416903454544</v>
      </c>
      <c r="Q9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2" s="14">
        <v>44906</v>
      </c>
      <c r="U922" s="9" t="s">
        <v>57</v>
      </c>
      <c r="V922" t="s">
        <v>61</v>
      </c>
      <c r="W922" t="s">
        <v>60</v>
      </c>
      <c r="X922">
        <v>0</v>
      </c>
      <c r="Y922">
        <v>0.33333333333333331</v>
      </c>
      <c r="Z922">
        <v>0.41265714285714278</v>
      </c>
      <c r="AA922">
        <v>1.2379714285714285</v>
      </c>
      <c r="AB922">
        <v>1.8569571428571428</v>
      </c>
      <c r="AC922">
        <v>0</v>
      </c>
      <c r="AD922">
        <v>0.5385153900005385</v>
      </c>
      <c r="AE922">
        <v>0.80777308500080791</v>
      </c>
      <c r="AF922">
        <v>0</v>
      </c>
      <c r="AJ922">
        <v>921</v>
      </c>
      <c r="AK922">
        <f>SUBTOTAL(9,EffortOutcomesAG0[[#This Row],[Allocation]:[Iin]])</f>
        <v>5.187207522620394</v>
      </c>
      <c r="AL922" t="str">
        <f>EffortOutcomesAG0[[#This Row],[WARDS]]&amp;EffortOutcomesAG0[[#This Row],[Role]]&amp;EffortOutcomesAG0[[#This Row],[Shifts]]</f>
        <v>WATTRNNIGHT</v>
      </c>
    </row>
    <row r="923" spans="2:38" x14ac:dyDescent="0.25">
      <c r="B923" s="8">
        <f>IF(EffortOutcomesAG0[[#This Row],[Apn]]=0,10,LOG(EffortOutcomesAG0[[#This Row],[Apn]]))</f>
        <v>9.2710621617091163E-2</v>
      </c>
      <c r="C923" s="8">
        <f>IF(EffortOutcomesAG0[[#This Row],[Ein]]=0,10,LOG(EffortOutcomesAG0[[#This Row],[Ein]]))</f>
        <v>10</v>
      </c>
      <c r="D923" s="8">
        <f>IF(EffortOutcomesAG0[[#This Row],[Iin]]=0,10,LOG(EffortOutcomesAG0[[#This Row],[Iin]]))</f>
        <v>10</v>
      </c>
      <c r="E923" s="8">
        <f>Kx-EffortOutcomesAG0[[#This Row],[Xp]]</f>
        <v>-9.2710621617091163E-2</v>
      </c>
      <c r="F923" s="8">
        <f>Ky-EffortOutcomesAG0[[#This Row],[Yp]]</f>
        <v>-11</v>
      </c>
      <c r="G923" s="8">
        <f>Kz-EffortOutcomesAG0[[#This Row],[Zp]]</f>
        <v>-9</v>
      </c>
      <c r="H923" s="8">
        <f>EffortOutcomesAG0[[#This Row],[Kpy]]*KSc-EffortOutcomesAG0[[#This Row],[KPz]]*KSb</f>
        <v>20</v>
      </c>
      <c r="I923" s="8">
        <f>-1*(EffortOutcomesAG0[[#This Row],[KPx]]*KSc-EffortOutcomesAG0[[#This Row],[KPz]]*KSa)</f>
        <v>-9.2710621617091163E-2</v>
      </c>
      <c r="J923" s="8">
        <f>(EffortOutcomesAG0[[#This Row],[KPx]]*$C$2-EffortOutcomesAG0[[#This Row],[Kpy]]*KSa)</f>
        <v>-0.9271062161709116</v>
      </c>
      <c r="K923" s="8">
        <f>EffortOutcomesAG0[[#This Row],[Kpy]]*KTc-EffortOutcomesAG0[[#This Row],[KPz]]*KTb</f>
        <v>2</v>
      </c>
      <c r="L923" s="8">
        <f>-1*(EffortOutcomesAG0[[#This Row],[KPx]]*KTc-EffortOutcomesAG0[[#This Row],[KPz]]*KTa)</f>
        <v>-18.092710621617091</v>
      </c>
      <c r="M923" s="8">
        <f>(EffortOutcomesAG0[[#This Row],[KPx]]*KTb-EffortOutcomesAG0[[#This Row],[Kpy]]*KTa)</f>
        <v>22.092710621617091</v>
      </c>
      <c r="N923" s="8">
        <f>-EffortOutcomesAG0[[#This Row],[Xp]]*a+EffortOutcomesAG0[[#This Row],[Yp]]*b+EffortOutcomesAG0[[#This Row],[Zp]]*c_</f>
        <v>40</v>
      </c>
      <c r="O923">
        <f>-IF(EffortOutcomesAG0[[#This Row],[Column2]]&gt;0,1,-1)*SQRT(EffortOutcomesAG0[[#This Row],[KPx''i]]^2+EffortOutcomesAG0[[#This Row],[KPx''j]]^2+EffortOutcomesAG0[[#This Row],[KPx''k]]^2)/Ksmag/Scale</f>
        <v>-14.157473665796156</v>
      </c>
      <c r="P923" s="9">
        <f>SQRT(EffortOutcomesAG0[[#This Row],[Kpy''i]]^2+EffortOutcomesAG0[[#This Row],[KPy''j]]^2+EffortOutcomesAG0[[#This Row],[KPy''k]]^2)/KTmag/Scale</f>
        <v>11.686416903454544</v>
      </c>
      <c r="Q9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3" s="14">
        <v>44906</v>
      </c>
      <c r="U923" s="9" t="s">
        <v>58</v>
      </c>
      <c r="V923" t="s">
        <v>61</v>
      </c>
      <c r="W923" t="s">
        <v>60</v>
      </c>
      <c r="X923">
        <v>0</v>
      </c>
      <c r="Y923">
        <v>0.33333333333333331</v>
      </c>
      <c r="Z923">
        <v>0.41265714285714278</v>
      </c>
      <c r="AA923">
        <v>1.2379714285714285</v>
      </c>
      <c r="AB923">
        <v>1.8569571428571428</v>
      </c>
      <c r="AC923">
        <v>0</v>
      </c>
      <c r="AD923">
        <v>0.5385153900005385</v>
      </c>
      <c r="AE923">
        <v>0.80777308500080791</v>
      </c>
      <c r="AF923">
        <v>0</v>
      </c>
      <c r="AJ923">
        <v>922</v>
      </c>
      <c r="AK923">
        <f>SUBTOTAL(9,EffortOutcomesAG0[[#This Row],[Allocation]:[Iin]])</f>
        <v>5.187207522620394</v>
      </c>
      <c r="AL923" t="str">
        <f>EffortOutcomesAG0[[#This Row],[WARDS]]&amp;EffortOutcomesAG0[[#This Row],[Role]]&amp;EffortOutcomesAG0[[#This Row],[Shifts]]</f>
        <v>WARARNNIGHT</v>
      </c>
    </row>
    <row r="924" spans="2:38" x14ac:dyDescent="0.25">
      <c r="B924" s="8">
        <f>IF(EffortOutcomesAG0[[#This Row],[Apn]]=0,10,LOG(EffortOutcomesAG0[[#This Row],[Apn]]))</f>
        <v>10</v>
      </c>
      <c r="C924" s="8">
        <f>IF(EffortOutcomesAG0[[#This Row],[Ein]]=0,10,LOG(EffortOutcomesAG0[[#This Row],[Ein]]))</f>
        <v>10</v>
      </c>
      <c r="D924" s="8">
        <f>IF(EffortOutcomesAG0[[#This Row],[Iin]]=0,10,LOG(EffortOutcomesAG0[[#This Row],[Iin]]))</f>
        <v>10</v>
      </c>
      <c r="E924" s="8">
        <f>Kx-EffortOutcomesAG0[[#This Row],[Xp]]</f>
        <v>-10</v>
      </c>
      <c r="F924" s="8">
        <f>Ky-EffortOutcomesAG0[[#This Row],[Yp]]</f>
        <v>-11</v>
      </c>
      <c r="G924" s="8">
        <f>Kz-EffortOutcomesAG0[[#This Row],[Zp]]</f>
        <v>-9</v>
      </c>
      <c r="H924" s="8">
        <f>EffortOutcomesAG0[[#This Row],[Kpy]]*KSc-EffortOutcomesAG0[[#This Row],[KPz]]*KSb</f>
        <v>20</v>
      </c>
      <c r="I924" s="8">
        <f>-1*(EffortOutcomesAG0[[#This Row],[KPx]]*KSc-EffortOutcomesAG0[[#This Row],[KPz]]*KSa)</f>
        <v>-10</v>
      </c>
      <c r="J924" s="8">
        <f>(EffortOutcomesAG0[[#This Row],[KPx]]*$C$2-EffortOutcomesAG0[[#This Row],[Kpy]]*KSa)</f>
        <v>-100</v>
      </c>
      <c r="K924" s="8">
        <f>EffortOutcomesAG0[[#This Row],[Kpy]]*KTc-EffortOutcomesAG0[[#This Row],[KPz]]*KTb</f>
        <v>2</v>
      </c>
      <c r="L924" s="8">
        <f>-1*(EffortOutcomesAG0[[#This Row],[KPx]]*KTc-EffortOutcomesAG0[[#This Row],[KPz]]*KTa)</f>
        <v>-28</v>
      </c>
      <c r="M924" s="8">
        <f>(EffortOutcomesAG0[[#This Row],[KPx]]*KTb-EffortOutcomesAG0[[#This Row],[Kpy]]*KTa)</f>
        <v>32</v>
      </c>
      <c r="N924" s="8">
        <f>-EffortOutcomesAG0[[#This Row],[Xp]]*a+EffortOutcomesAG0[[#This Row],[Yp]]*b+EffortOutcomesAG0[[#This Row],[Zp]]*c_</f>
        <v>40</v>
      </c>
      <c r="O924">
        <f>-IF(EffortOutcomesAG0[[#This Row],[Column2]]&gt;0,1,-1)*SQRT(EffortOutcomesAG0[[#This Row],[KPx''i]]^2+EffortOutcomesAG0[[#This Row],[KPx''j]]^2+EffortOutcomesAG0[[#This Row],[KPx''k]]^2)/Ksmag/Scale</f>
        <v>-72.456883730947197</v>
      </c>
      <c r="P924" s="9">
        <f>SQRT(EffortOutcomesAG0[[#This Row],[Kpy''i]]^2+EffortOutcomesAG0[[#This Row],[KPy''j]]^2+EffortOutcomesAG0[[#This Row],[KPy''k]]^2)/KTmag/Scale</f>
        <v>17.37814719698277</v>
      </c>
      <c r="Q9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4" s="14">
        <v>44906</v>
      </c>
      <c r="U924" s="9" t="s">
        <v>76</v>
      </c>
      <c r="V924" t="s">
        <v>61</v>
      </c>
      <c r="W924" t="s">
        <v>60</v>
      </c>
      <c r="X924">
        <v>0</v>
      </c>
      <c r="Y924">
        <v>0</v>
      </c>
      <c r="Z924">
        <v>0</v>
      </c>
      <c r="AJ924">
        <v>923</v>
      </c>
      <c r="AK924">
        <f>SUBTOTAL(9,EffortOutcomesAG0[[#This Row],[Allocation]:[Iin]])</f>
        <v>0</v>
      </c>
      <c r="AL924" t="str">
        <f>EffortOutcomesAG0[[#This Row],[WARDS]]&amp;EffortOutcomesAG0[[#This Row],[Role]]&amp;EffortOutcomesAG0[[#This Row],[Shifts]]</f>
        <v>OtherRNNIGHT</v>
      </c>
    </row>
    <row r="925" spans="2:38" x14ac:dyDescent="0.25">
      <c r="B925" s="8">
        <f>IF(EffortOutcomesAG0[[#This Row],[Apn]]=0,10,LOG(EffortOutcomesAG0[[#This Row],[Apn]]))</f>
        <v>9.2710621617091163E-2</v>
      </c>
      <c r="C925" s="8">
        <f>IF(EffortOutcomesAG0[[#This Row],[Ein]]=0,10,LOG(EffortOutcomesAG0[[#This Row],[Ein]]))</f>
        <v>10</v>
      </c>
      <c r="D925" s="8">
        <f>IF(EffortOutcomesAG0[[#This Row],[Iin]]=0,10,LOG(EffortOutcomesAG0[[#This Row],[Iin]]))</f>
        <v>10</v>
      </c>
      <c r="E925" s="8">
        <f>Kx-EffortOutcomesAG0[[#This Row],[Xp]]</f>
        <v>-9.2710621617091163E-2</v>
      </c>
      <c r="F925" s="8">
        <f>Ky-EffortOutcomesAG0[[#This Row],[Yp]]</f>
        <v>-11</v>
      </c>
      <c r="G925" s="8">
        <f>Kz-EffortOutcomesAG0[[#This Row],[Zp]]</f>
        <v>-9</v>
      </c>
      <c r="H925" s="8">
        <f>EffortOutcomesAG0[[#This Row],[Kpy]]*KSc-EffortOutcomesAG0[[#This Row],[KPz]]*KSb</f>
        <v>20</v>
      </c>
      <c r="I925" s="8">
        <f>-1*(EffortOutcomesAG0[[#This Row],[KPx]]*KSc-EffortOutcomesAG0[[#This Row],[KPz]]*KSa)</f>
        <v>-9.2710621617091163E-2</v>
      </c>
      <c r="J925" s="8">
        <f>(EffortOutcomesAG0[[#This Row],[KPx]]*$C$2-EffortOutcomesAG0[[#This Row],[Kpy]]*KSa)</f>
        <v>-0.9271062161709116</v>
      </c>
      <c r="K925" s="8">
        <f>EffortOutcomesAG0[[#This Row],[Kpy]]*KTc-EffortOutcomesAG0[[#This Row],[KPz]]*KTb</f>
        <v>2</v>
      </c>
      <c r="L925" s="8">
        <f>-1*(EffortOutcomesAG0[[#This Row],[KPx]]*KTc-EffortOutcomesAG0[[#This Row],[KPz]]*KTa)</f>
        <v>-18.092710621617091</v>
      </c>
      <c r="M925" s="8">
        <f>(EffortOutcomesAG0[[#This Row],[KPx]]*KTb-EffortOutcomesAG0[[#This Row],[Kpy]]*KTa)</f>
        <v>22.092710621617091</v>
      </c>
      <c r="N925" s="8">
        <f>-EffortOutcomesAG0[[#This Row],[Xp]]*a+EffortOutcomesAG0[[#This Row],[Yp]]*b+EffortOutcomesAG0[[#This Row],[Zp]]*c_</f>
        <v>40</v>
      </c>
      <c r="O925">
        <f>-IF(EffortOutcomesAG0[[#This Row],[Column2]]&gt;0,1,-1)*SQRT(EffortOutcomesAG0[[#This Row],[KPx''i]]^2+EffortOutcomesAG0[[#This Row],[KPx''j]]^2+EffortOutcomesAG0[[#This Row],[KPx''k]]^2)/Ksmag/Scale</f>
        <v>-14.157473665796156</v>
      </c>
      <c r="P925" s="9">
        <f>SQRT(EffortOutcomesAG0[[#This Row],[Kpy''i]]^2+EffortOutcomesAG0[[#This Row],[KPy''j]]^2+EffortOutcomesAG0[[#This Row],[KPy''k]]^2)/KTmag/Scale</f>
        <v>11.686416903454544</v>
      </c>
      <c r="Q9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5" s="14">
        <v>44906</v>
      </c>
      <c r="U925" s="9" t="s">
        <v>54</v>
      </c>
      <c r="V925" t="s">
        <v>61</v>
      </c>
      <c r="W925" t="s">
        <v>60</v>
      </c>
      <c r="X925">
        <v>0</v>
      </c>
      <c r="Y925">
        <v>0.33333333333333331</v>
      </c>
      <c r="Z925">
        <v>0.41265714285714278</v>
      </c>
      <c r="AA925">
        <v>1.2379714285714285</v>
      </c>
      <c r="AB925">
        <v>1.8569571428571428</v>
      </c>
      <c r="AC925">
        <v>0</v>
      </c>
      <c r="AD925">
        <v>0.5385153900005385</v>
      </c>
      <c r="AE925">
        <v>0.80777308500080791</v>
      </c>
      <c r="AF925">
        <v>0</v>
      </c>
      <c r="AJ925">
        <v>924</v>
      </c>
      <c r="AK925">
        <f>SUBTOTAL(9,EffortOutcomesAG0[[#This Row],[Allocation]:[Iin]])</f>
        <v>5.187207522620394</v>
      </c>
      <c r="AL925" t="str">
        <f>EffortOutcomesAG0[[#This Row],[WARDS]]&amp;EffortOutcomesAG0[[#This Row],[Role]]&amp;EffortOutcomesAG0[[#This Row],[Shifts]]</f>
        <v>BANKRNNIGHT</v>
      </c>
    </row>
    <row r="926" spans="2:38" x14ac:dyDescent="0.25">
      <c r="B926" s="8">
        <f>IF(EffortOutcomesAG0[[#This Row],[Apn]]=0,10,LOG(EffortOutcomesAG0[[#This Row],[Apn]]))</f>
        <v>-0.62329272201770802</v>
      </c>
      <c r="C926" s="8">
        <f>IF(EffortOutcomesAG0[[#This Row],[Ein]]=0,10,LOG(EffortOutcomesAG0[[#This Row],[Ein]]))</f>
        <v>10</v>
      </c>
      <c r="D926" s="8">
        <f>IF(EffortOutcomesAG0[[#This Row],[Iin]]=0,10,LOG(EffortOutcomesAG0[[#This Row],[Iin]]))</f>
        <v>10</v>
      </c>
      <c r="E926" s="8">
        <f>Kx-EffortOutcomesAG0[[#This Row],[Xp]]</f>
        <v>0.62329272201770802</v>
      </c>
      <c r="F926" s="8">
        <f>Ky-EffortOutcomesAG0[[#This Row],[Yp]]</f>
        <v>-11</v>
      </c>
      <c r="G926" s="8">
        <f>Kz-EffortOutcomesAG0[[#This Row],[Zp]]</f>
        <v>-9</v>
      </c>
      <c r="H926" s="8">
        <f>EffortOutcomesAG0[[#This Row],[Kpy]]*KSc-EffortOutcomesAG0[[#This Row],[KPz]]*KSb</f>
        <v>20</v>
      </c>
      <c r="I926" s="8">
        <f>-1*(EffortOutcomesAG0[[#This Row],[KPx]]*KSc-EffortOutcomesAG0[[#This Row],[KPz]]*KSa)</f>
        <v>0.62329272201770802</v>
      </c>
      <c r="J926" s="8">
        <f>(EffortOutcomesAG0[[#This Row],[KPx]]*$C$2-EffortOutcomesAG0[[#This Row],[Kpy]]*KSa)</f>
        <v>6.2329272201770802</v>
      </c>
      <c r="K926" s="8">
        <f>EffortOutcomesAG0[[#This Row],[Kpy]]*KTc-EffortOutcomesAG0[[#This Row],[KPz]]*KTb</f>
        <v>2</v>
      </c>
      <c r="L926" s="8">
        <f>-1*(EffortOutcomesAG0[[#This Row],[KPx]]*KTc-EffortOutcomesAG0[[#This Row],[KPz]]*KTa)</f>
        <v>-17.376707277982291</v>
      </c>
      <c r="M926" s="8">
        <f>(EffortOutcomesAG0[[#This Row],[KPx]]*KTb-EffortOutcomesAG0[[#This Row],[Kpy]]*KTa)</f>
        <v>21.376707277982291</v>
      </c>
      <c r="N926" s="8">
        <f>-EffortOutcomesAG0[[#This Row],[Xp]]*a+EffortOutcomesAG0[[#This Row],[Yp]]*b+EffortOutcomesAG0[[#This Row],[Zp]]*c_</f>
        <v>40</v>
      </c>
      <c r="O926">
        <f>-IF(EffortOutcomesAG0[[#This Row],[Column2]]&gt;0,1,-1)*SQRT(EffortOutcomesAG0[[#This Row],[KPx''i]]^2+EffortOutcomesAG0[[#This Row],[KPx''j]]^2+EffortOutcomesAG0[[#This Row],[KPx''k]]^2)/Ksmag/Scale</f>
        <v>-14.819545801902036</v>
      </c>
      <c r="P926" s="9">
        <f>SQRT(EffortOutcomesAG0[[#This Row],[Kpy''i]]^2+EffortOutcomesAG0[[#This Row],[KPy''j]]^2+EffortOutcomesAG0[[#This Row],[KPy''k]]^2)/KTmag/Scale</f>
        <v>11.276181164097059</v>
      </c>
      <c r="Q9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6" s="14">
        <v>44907</v>
      </c>
      <c r="U926" s="9" t="s">
        <v>57</v>
      </c>
      <c r="V926" t="s">
        <v>61</v>
      </c>
      <c r="W926" t="s">
        <v>60</v>
      </c>
      <c r="X926">
        <v>0</v>
      </c>
      <c r="Y926">
        <v>0.33333333333333331</v>
      </c>
      <c r="Z926">
        <v>7.9357142857142848E-2</v>
      </c>
      <c r="AA926">
        <v>0.23807142857142854</v>
      </c>
      <c r="AB926">
        <v>0.35710714285714285</v>
      </c>
      <c r="AC926">
        <v>0</v>
      </c>
      <c r="AD926">
        <v>2.8002800280028004</v>
      </c>
      <c r="AE926">
        <v>4.2004200420042004</v>
      </c>
      <c r="AF926">
        <v>0</v>
      </c>
      <c r="AJ926">
        <v>925</v>
      </c>
      <c r="AK926">
        <f>SUBTOTAL(9,EffortOutcomesAG0[[#This Row],[Allocation]:[Iin]])</f>
        <v>8.0085691176260489</v>
      </c>
      <c r="AL926" t="str">
        <f>EffortOutcomesAG0[[#This Row],[WARDS]]&amp;EffortOutcomesAG0[[#This Row],[Role]]&amp;EffortOutcomesAG0[[#This Row],[Shifts]]</f>
        <v>WATTRNNIGHT</v>
      </c>
    </row>
    <row r="927" spans="2:38" x14ac:dyDescent="0.25">
      <c r="B927" s="8">
        <f>IF(EffortOutcomesAG0[[#This Row],[Apn]]=0,10,LOG(EffortOutcomesAG0[[#This Row],[Apn]]))</f>
        <v>-0.62329272201770802</v>
      </c>
      <c r="C927" s="8">
        <f>IF(EffortOutcomesAG0[[#This Row],[Ein]]=0,10,LOG(EffortOutcomesAG0[[#This Row],[Ein]]))</f>
        <v>10</v>
      </c>
      <c r="D927" s="8">
        <f>IF(EffortOutcomesAG0[[#This Row],[Iin]]=0,10,LOG(EffortOutcomesAG0[[#This Row],[Iin]]))</f>
        <v>10</v>
      </c>
      <c r="E927" s="8">
        <f>Kx-EffortOutcomesAG0[[#This Row],[Xp]]</f>
        <v>0.62329272201770802</v>
      </c>
      <c r="F927" s="8">
        <f>Ky-EffortOutcomesAG0[[#This Row],[Yp]]</f>
        <v>-11</v>
      </c>
      <c r="G927" s="8">
        <f>Kz-EffortOutcomesAG0[[#This Row],[Zp]]</f>
        <v>-9</v>
      </c>
      <c r="H927" s="8">
        <f>EffortOutcomesAG0[[#This Row],[Kpy]]*KSc-EffortOutcomesAG0[[#This Row],[KPz]]*KSb</f>
        <v>20</v>
      </c>
      <c r="I927" s="8">
        <f>-1*(EffortOutcomesAG0[[#This Row],[KPx]]*KSc-EffortOutcomesAG0[[#This Row],[KPz]]*KSa)</f>
        <v>0.62329272201770802</v>
      </c>
      <c r="J927" s="8">
        <f>(EffortOutcomesAG0[[#This Row],[KPx]]*$C$2-EffortOutcomesAG0[[#This Row],[Kpy]]*KSa)</f>
        <v>6.2329272201770802</v>
      </c>
      <c r="K927" s="8">
        <f>EffortOutcomesAG0[[#This Row],[Kpy]]*KTc-EffortOutcomesAG0[[#This Row],[KPz]]*KTb</f>
        <v>2</v>
      </c>
      <c r="L927" s="8">
        <f>-1*(EffortOutcomesAG0[[#This Row],[KPx]]*KTc-EffortOutcomesAG0[[#This Row],[KPz]]*KTa)</f>
        <v>-17.376707277982291</v>
      </c>
      <c r="M927" s="8">
        <f>(EffortOutcomesAG0[[#This Row],[KPx]]*KTb-EffortOutcomesAG0[[#This Row],[Kpy]]*KTa)</f>
        <v>21.376707277982291</v>
      </c>
      <c r="N927" s="8">
        <f>-EffortOutcomesAG0[[#This Row],[Xp]]*a+EffortOutcomesAG0[[#This Row],[Yp]]*b+EffortOutcomesAG0[[#This Row],[Zp]]*c_</f>
        <v>40</v>
      </c>
      <c r="O927">
        <f>-IF(EffortOutcomesAG0[[#This Row],[Column2]]&gt;0,1,-1)*SQRT(EffortOutcomesAG0[[#This Row],[KPx''i]]^2+EffortOutcomesAG0[[#This Row],[KPx''j]]^2+EffortOutcomesAG0[[#This Row],[KPx''k]]^2)/Ksmag/Scale</f>
        <v>-14.819545801902036</v>
      </c>
      <c r="P927" s="9">
        <f>SQRT(EffortOutcomesAG0[[#This Row],[Kpy''i]]^2+EffortOutcomesAG0[[#This Row],[KPy''j]]^2+EffortOutcomesAG0[[#This Row],[KPy''k]]^2)/KTmag/Scale</f>
        <v>11.276181164097059</v>
      </c>
      <c r="Q9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7" s="14">
        <v>44907</v>
      </c>
      <c r="U927" s="9" t="s">
        <v>58</v>
      </c>
      <c r="V927" t="s">
        <v>61</v>
      </c>
      <c r="W927" t="s">
        <v>60</v>
      </c>
      <c r="X927">
        <v>0</v>
      </c>
      <c r="Y927">
        <v>0.33333333333333331</v>
      </c>
      <c r="Z927">
        <v>7.9357142857142848E-2</v>
      </c>
      <c r="AA927">
        <v>0.23807142857142854</v>
      </c>
      <c r="AB927">
        <v>0.35710714285714285</v>
      </c>
      <c r="AC927">
        <v>0</v>
      </c>
      <c r="AD927">
        <v>2.8002800280028004</v>
      </c>
      <c r="AE927">
        <v>4.2004200420042004</v>
      </c>
      <c r="AF927">
        <v>0</v>
      </c>
      <c r="AJ927">
        <v>926</v>
      </c>
      <c r="AK927">
        <f>SUBTOTAL(9,EffortOutcomesAG0[[#This Row],[Allocation]:[Iin]])</f>
        <v>8.0085691176260489</v>
      </c>
      <c r="AL927" t="str">
        <f>EffortOutcomesAG0[[#This Row],[WARDS]]&amp;EffortOutcomesAG0[[#This Row],[Role]]&amp;EffortOutcomesAG0[[#This Row],[Shifts]]</f>
        <v>WARARNNIGHT</v>
      </c>
    </row>
    <row r="928" spans="2:38" x14ac:dyDescent="0.25">
      <c r="B928" s="8">
        <f>IF(EffortOutcomesAG0[[#This Row],[Apn]]=0,10,LOG(EffortOutcomesAG0[[#This Row],[Apn]]))</f>
        <v>10</v>
      </c>
      <c r="C928" s="8">
        <f>IF(EffortOutcomesAG0[[#This Row],[Ein]]=0,10,LOG(EffortOutcomesAG0[[#This Row],[Ein]]))</f>
        <v>10</v>
      </c>
      <c r="D928" s="8">
        <f>IF(EffortOutcomesAG0[[#This Row],[Iin]]=0,10,LOG(EffortOutcomesAG0[[#This Row],[Iin]]))</f>
        <v>10</v>
      </c>
      <c r="E928" s="8">
        <f>Kx-EffortOutcomesAG0[[#This Row],[Xp]]</f>
        <v>-10</v>
      </c>
      <c r="F928" s="8">
        <f>Ky-EffortOutcomesAG0[[#This Row],[Yp]]</f>
        <v>-11</v>
      </c>
      <c r="G928" s="8">
        <f>Kz-EffortOutcomesAG0[[#This Row],[Zp]]</f>
        <v>-9</v>
      </c>
      <c r="H928" s="8">
        <f>EffortOutcomesAG0[[#This Row],[Kpy]]*KSc-EffortOutcomesAG0[[#This Row],[KPz]]*KSb</f>
        <v>20</v>
      </c>
      <c r="I928" s="8">
        <f>-1*(EffortOutcomesAG0[[#This Row],[KPx]]*KSc-EffortOutcomesAG0[[#This Row],[KPz]]*KSa)</f>
        <v>-10</v>
      </c>
      <c r="J928" s="8">
        <f>(EffortOutcomesAG0[[#This Row],[KPx]]*$C$2-EffortOutcomesAG0[[#This Row],[Kpy]]*KSa)</f>
        <v>-100</v>
      </c>
      <c r="K928" s="8">
        <f>EffortOutcomesAG0[[#This Row],[Kpy]]*KTc-EffortOutcomesAG0[[#This Row],[KPz]]*KTb</f>
        <v>2</v>
      </c>
      <c r="L928" s="8">
        <f>-1*(EffortOutcomesAG0[[#This Row],[KPx]]*KTc-EffortOutcomesAG0[[#This Row],[KPz]]*KTa)</f>
        <v>-28</v>
      </c>
      <c r="M928" s="8">
        <f>(EffortOutcomesAG0[[#This Row],[KPx]]*KTb-EffortOutcomesAG0[[#This Row],[Kpy]]*KTa)</f>
        <v>32</v>
      </c>
      <c r="N928" s="8">
        <f>-EffortOutcomesAG0[[#This Row],[Xp]]*a+EffortOutcomesAG0[[#This Row],[Yp]]*b+EffortOutcomesAG0[[#This Row],[Zp]]*c_</f>
        <v>40</v>
      </c>
      <c r="O928">
        <f>-IF(EffortOutcomesAG0[[#This Row],[Column2]]&gt;0,1,-1)*SQRT(EffortOutcomesAG0[[#This Row],[KPx''i]]^2+EffortOutcomesAG0[[#This Row],[KPx''j]]^2+EffortOutcomesAG0[[#This Row],[KPx''k]]^2)/Ksmag/Scale</f>
        <v>-72.456883730947197</v>
      </c>
      <c r="P928" s="9">
        <f>SQRT(EffortOutcomesAG0[[#This Row],[Kpy''i]]^2+EffortOutcomesAG0[[#This Row],[KPy''j]]^2+EffortOutcomesAG0[[#This Row],[KPy''k]]^2)/KTmag/Scale</f>
        <v>17.37814719698277</v>
      </c>
      <c r="Q9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8" s="14">
        <v>44907</v>
      </c>
      <c r="U928" s="9" t="s">
        <v>76</v>
      </c>
      <c r="V928" t="s">
        <v>61</v>
      </c>
      <c r="W928" t="s">
        <v>60</v>
      </c>
      <c r="X928">
        <v>0</v>
      </c>
      <c r="Y928">
        <v>0</v>
      </c>
      <c r="Z928">
        <v>0</v>
      </c>
      <c r="AJ928">
        <v>927</v>
      </c>
      <c r="AK928">
        <f>SUBTOTAL(9,EffortOutcomesAG0[[#This Row],[Allocation]:[Iin]])</f>
        <v>0</v>
      </c>
      <c r="AL928" t="str">
        <f>EffortOutcomesAG0[[#This Row],[WARDS]]&amp;EffortOutcomesAG0[[#This Row],[Role]]&amp;EffortOutcomesAG0[[#This Row],[Shifts]]</f>
        <v>OtherRNNIGHT</v>
      </c>
    </row>
    <row r="929" spans="2:38" x14ac:dyDescent="0.25">
      <c r="B929" s="8">
        <f>IF(EffortOutcomesAG0[[#This Row],[Apn]]=0,10,LOG(EffortOutcomesAG0[[#This Row],[Apn]]))</f>
        <v>-0.62329272201770802</v>
      </c>
      <c r="C929" s="8">
        <f>IF(EffortOutcomesAG0[[#This Row],[Ein]]=0,10,LOG(EffortOutcomesAG0[[#This Row],[Ein]]))</f>
        <v>10</v>
      </c>
      <c r="D929" s="8">
        <f>IF(EffortOutcomesAG0[[#This Row],[Iin]]=0,10,LOG(EffortOutcomesAG0[[#This Row],[Iin]]))</f>
        <v>10</v>
      </c>
      <c r="E929" s="8">
        <f>Kx-EffortOutcomesAG0[[#This Row],[Xp]]</f>
        <v>0.62329272201770802</v>
      </c>
      <c r="F929" s="8">
        <f>Ky-EffortOutcomesAG0[[#This Row],[Yp]]</f>
        <v>-11</v>
      </c>
      <c r="G929" s="8">
        <f>Kz-EffortOutcomesAG0[[#This Row],[Zp]]</f>
        <v>-9</v>
      </c>
      <c r="H929" s="8">
        <f>EffortOutcomesAG0[[#This Row],[Kpy]]*KSc-EffortOutcomesAG0[[#This Row],[KPz]]*KSb</f>
        <v>20</v>
      </c>
      <c r="I929" s="8">
        <f>-1*(EffortOutcomesAG0[[#This Row],[KPx]]*KSc-EffortOutcomesAG0[[#This Row],[KPz]]*KSa)</f>
        <v>0.62329272201770802</v>
      </c>
      <c r="J929" s="8">
        <f>(EffortOutcomesAG0[[#This Row],[KPx]]*$C$2-EffortOutcomesAG0[[#This Row],[Kpy]]*KSa)</f>
        <v>6.2329272201770802</v>
      </c>
      <c r="K929" s="8">
        <f>EffortOutcomesAG0[[#This Row],[Kpy]]*KTc-EffortOutcomesAG0[[#This Row],[KPz]]*KTb</f>
        <v>2</v>
      </c>
      <c r="L929" s="8">
        <f>-1*(EffortOutcomesAG0[[#This Row],[KPx]]*KTc-EffortOutcomesAG0[[#This Row],[KPz]]*KTa)</f>
        <v>-17.376707277982291</v>
      </c>
      <c r="M929" s="8">
        <f>(EffortOutcomesAG0[[#This Row],[KPx]]*KTb-EffortOutcomesAG0[[#This Row],[Kpy]]*KTa)</f>
        <v>21.376707277982291</v>
      </c>
      <c r="N929" s="8">
        <f>-EffortOutcomesAG0[[#This Row],[Xp]]*a+EffortOutcomesAG0[[#This Row],[Yp]]*b+EffortOutcomesAG0[[#This Row],[Zp]]*c_</f>
        <v>40</v>
      </c>
      <c r="O929">
        <f>-IF(EffortOutcomesAG0[[#This Row],[Column2]]&gt;0,1,-1)*SQRT(EffortOutcomesAG0[[#This Row],[KPx''i]]^2+EffortOutcomesAG0[[#This Row],[KPx''j]]^2+EffortOutcomesAG0[[#This Row],[KPx''k]]^2)/Ksmag/Scale</f>
        <v>-14.819545801902036</v>
      </c>
      <c r="P929" s="9">
        <f>SQRT(EffortOutcomesAG0[[#This Row],[Kpy''i]]^2+EffortOutcomesAG0[[#This Row],[KPy''j]]^2+EffortOutcomesAG0[[#This Row],[KPy''k]]^2)/KTmag/Scale</f>
        <v>11.276181164097059</v>
      </c>
      <c r="Q9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9" s="14">
        <v>44907</v>
      </c>
      <c r="U929" s="9" t="s">
        <v>54</v>
      </c>
      <c r="V929" t="s">
        <v>61</v>
      </c>
      <c r="W929" t="s">
        <v>60</v>
      </c>
      <c r="X929">
        <v>0</v>
      </c>
      <c r="Y929">
        <v>0.33333333333333331</v>
      </c>
      <c r="Z929">
        <v>7.9357142857142848E-2</v>
      </c>
      <c r="AA929">
        <v>0.23807142857142854</v>
      </c>
      <c r="AB929">
        <v>0.35710714285714285</v>
      </c>
      <c r="AC929">
        <v>0</v>
      </c>
      <c r="AD929">
        <v>2.8002800280028004</v>
      </c>
      <c r="AE929">
        <v>4.2004200420042004</v>
      </c>
      <c r="AF929">
        <v>0</v>
      </c>
      <c r="AJ929">
        <v>928</v>
      </c>
      <c r="AK929">
        <f>SUBTOTAL(9,EffortOutcomesAG0[[#This Row],[Allocation]:[Iin]])</f>
        <v>8.0085691176260489</v>
      </c>
      <c r="AL929" t="str">
        <f>EffortOutcomesAG0[[#This Row],[WARDS]]&amp;EffortOutcomesAG0[[#This Row],[Role]]&amp;EffortOutcomesAG0[[#This Row],[Shifts]]</f>
        <v>BANKRNNIGHT</v>
      </c>
    </row>
    <row r="930" spans="2:38" x14ac:dyDescent="0.25">
      <c r="B930" s="8">
        <f>IF(EffortOutcomesAG0[[#This Row],[Apn]]=0,10,LOG(EffortOutcomesAG0[[#This Row],[Apn]]))</f>
        <v>-0.62329272201770802</v>
      </c>
      <c r="C930" s="8">
        <f>IF(EffortOutcomesAG0[[#This Row],[Ein]]=0,10,LOG(EffortOutcomesAG0[[#This Row],[Ein]]))</f>
        <v>10</v>
      </c>
      <c r="D930" s="8">
        <f>IF(EffortOutcomesAG0[[#This Row],[Iin]]=0,10,LOG(EffortOutcomesAG0[[#This Row],[Iin]]))</f>
        <v>10</v>
      </c>
      <c r="E930" s="8">
        <f>Kx-EffortOutcomesAG0[[#This Row],[Xp]]</f>
        <v>0.62329272201770802</v>
      </c>
      <c r="F930" s="8">
        <f>Ky-EffortOutcomesAG0[[#This Row],[Yp]]</f>
        <v>-11</v>
      </c>
      <c r="G930" s="8">
        <f>Kz-EffortOutcomesAG0[[#This Row],[Zp]]</f>
        <v>-9</v>
      </c>
      <c r="H930" s="8">
        <f>EffortOutcomesAG0[[#This Row],[Kpy]]*KSc-EffortOutcomesAG0[[#This Row],[KPz]]*KSb</f>
        <v>20</v>
      </c>
      <c r="I930" s="8">
        <f>-1*(EffortOutcomesAG0[[#This Row],[KPx]]*KSc-EffortOutcomesAG0[[#This Row],[KPz]]*KSa)</f>
        <v>0.62329272201770802</v>
      </c>
      <c r="J930" s="8">
        <f>(EffortOutcomesAG0[[#This Row],[KPx]]*$C$2-EffortOutcomesAG0[[#This Row],[Kpy]]*KSa)</f>
        <v>6.2329272201770802</v>
      </c>
      <c r="K930" s="8">
        <f>EffortOutcomesAG0[[#This Row],[Kpy]]*KTc-EffortOutcomesAG0[[#This Row],[KPz]]*KTb</f>
        <v>2</v>
      </c>
      <c r="L930" s="8">
        <f>-1*(EffortOutcomesAG0[[#This Row],[KPx]]*KTc-EffortOutcomesAG0[[#This Row],[KPz]]*KTa)</f>
        <v>-17.376707277982291</v>
      </c>
      <c r="M930" s="8">
        <f>(EffortOutcomesAG0[[#This Row],[KPx]]*KTb-EffortOutcomesAG0[[#This Row],[Kpy]]*KTa)</f>
        <v>21.376707277982291</v>
      </c>
      <c r="N930" s="8">
        <f>-EffortOutcomesAG0[[#This Row],[Xp]]*a+EffortOutcomesAG0[[#This Row],[Yp]]*b+EffortOutcomesAG0[[#This Row],[Zp]]*c_</f>
        <v>40</v>
      </c>
      <c r="O930">
        <f>-IF(EffortOutcomesAG0[[#This Row],[Column2]]&gt;0,1,-1)*SQRT(EffortOutcomesAG0[[#This Row],[KPx''i]]^2+EffortOutcomesAG0[[#This Row],[KPx''j]]^2+EffortOutcomesAG0[[#This Row],[KPx''k]]^2)/Ksmag/Scale</f>
        <v>-14.819545801902036</v>
      </c>
      <c r="P930" s="9">
        <f>SQRT(EffortOutcomesAG0[[#This Row],[Kpy''i]]^2+EffortOutcomesAG0[[#This Row],[KPy''j]]^2+EffortOutcomesAG0[[#This Row],[KPy''k]]^2)/KTmag/Scale</f>
        <v>11.276181164097059</v>
      </c>
      <c r="Q9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0" s="14">
        <v>44908</v>
      </c>
      <c r="U930" s="9" t="s">
        <v>57</v>
      </c>
      <c r="V930" t="s">
        <v>61</v>
      </c>
      <c r="W930" t="s">
        <v>60</v>
      </c>
      <c r="X930">
        <v>0</v>
      </c>
      <c r="Y930">
        <v>0.33333333333333331</v>
      </c>
      <c r="Z930">
        <v>7.9357142857142848E-2</v>
      </c>
      <c r="AA930">
        <v>0.23807142857142854</v>
      </c>
      <c r="AB930">
        <v>0.35710714285714285</v>
      </c>
      <c r="AC930">
        <v>0</v>
      </c>
      <c r="AD930">
        <v>2.8002800280028004</v>
      </c>
      <c r="AE930">
        <v>4.2004200420042004</v>
      </c>
      <c r="AF930">
        <v>0</v>
      </c>
      <c r="AJ930">
        <v>929</v>
      </c>
      <c r="AK930">
        <f>SUBTOTAL(9,EffortOutcomesAG0[[#This Row],[Allocation]:[Iin]])</f>
        <v>8.0085691176260489</v>
      </c>
      <c r="AL930" t="str">
        <f>EffortOutcomesAG0[[#This Row],[WARDS]]&amp;EffortOutcomesAG0[[#This Row],[Role]]&amp;EffortOutcomesAG0[[#This Row],[Shifts]]</f>
        <v>WATTRNNIGHT</v>
      </c>
    </row>
    <row r="931" spans="2:38" x14ac:dyDescent="0.25">
      <c r="B931" s="8">
        <f>IF(EffortOutcomesAG0[[#This Row],[Apn]]=0,10,LOG(EffortOutcomesAG0[[#This Row],[Apn]]))</f>
        <v>-0.62329272201770802</v>
      </c>
      <c r="C931" s="8">
        <f>IF(EffortOutcomesAG0[[#This Row],[Ein]]=0,10,LOG(EffortOutcomesAG0[[#This Row],[Ein]]))</f>
        <v>10</v>
      </c>
      <c r="D931" s="8">
        <f>IF(EffortOutcomesAG0[[#This Row],[Iin]]=0,10,LOG(EffortOutcomesAG0[[#This Row],[Iin]]))</f>
        <v>10</v>
      </c>
      <c r="E931" s="8">
        <f>Kx-EffortOutcomesAG0[[#This Row],[Xp]]</f>
        <v>0.62329272201770802</v>
      </c>
      <c r="F931" s="8">
        <f>Ky-EffortOutcomesAG0[[#This Row],[Yp]]</f>
        <v>-11</v>
      </c>
      <c r="G931" s="8">
        <f>Kz-EffortOutcomesAG0[[#This Row],[Zp]]</f>
        <v>-9</v>
      </c>
      <c r="H931" s="8">
        <f>EffortOutcomesAG0[[#This Row],[Kpy]]*KSc-EffortOutcomesAG0[[#This Row],[KPz]]*KSb</f>
        <v>20</v>
      </c>
      <c r="I931" s="8">
        <f>-1*(EffortOutcomesAG0[[#This Row],[KPx]]*KSc-EffortOutcomesAG0[[#This Row],[KPz]]*KSa)</f>
        <v>0.62329272201770802</v>
      </c>
      <c r="J931" s="8">
        <f>(EffortOutcomesAG0[[#This Row],[KPx]]*$C$2-EffortOutcomesAG0[[#This Row],[Kpy]]*KSa)</f>
        <v>6.2329272201770802</v>
      </c>
      <c r="K931" s="8">
        <f>EffortOutcomesAG0[[#This Row],[Kpy]]*KTc-EffortOutcomesAG0[[#This Row],[KPz]]*KTb</f>
        <v>2</v>
      </c>
      <c r="L931" s="8">
        <f>-1*(EffortOutcomesAG0[[#This Row],[KPx]]*KTc-EffortOutcomesAG0[[#This Row],[KPz]]*KTa)</f>
        <v>-17.376707277982291</v>
      </c>
      <c r="M931" s="8">
        <f>(EffortOutcomesAG0[[#This Row],[KPx]]*KTb-EffortOutcomesAG0[[#This Row],[Kpy]]*KTa)</f>
        <v>21.376707277982291</v>
      </c>
      <c r="N931" s="8">
        <f>-EffortOutcomesAG0[[#This Row],[Xp]]*a+EffortOutcomesAG0[[#This Row],[Yp]]*b+EffortOutcomesAG0[[#This Row],[Zp]]*c_</f>
        <v>40</v>
      </c>
      <c r="O931">
        <f>-IF(EffortOutcomesAG0[[#This Row],[Column2]]&gt;0,1,-1)*SQRT(EffortOutcomesAG0[[#This Row],[KPx''i]]^2+EffortOutcomesAG0[[#This Row],[KPx''j]]^2+EffortOutcomesAG0[[#This Row],[KPx''k]]^2)/Ksmag/Scale</f>
        <v>-14.819545801902036</v>
      </c>
      <c r="P931" s="9">
        <f>SQRT(EffortOutcomesAG0[[#This Row],[Kpy''i]]^2+EffortOutcomesAG0[[#This Row],[KPy''j]]^2+EffortOutcomesAG0[[#This Row],[KPy''k]]^2)/KTmag/Scale</f>
        <v>11.276181164097059</v>
      </c>
      <c r="Q9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1" s="14">
        <v>44908</v>
      </c>
      <c r="U931" s="9" t="s">
        <v>58</v>
      </c>
      <c r="V931" t="s">
        <v>61</v>
      </c>
      <c r="W931" t="s">
        <v>60</v>
      </c>
      <c r="X931">
        <v>0</v>
      </c>
      <c r="Y931">
        <v>0.33333333333333331</v>
      </c>
      <c r="Z931">
        <v>7.9357142857142848E-2</v>
      </c>
      <c r="AA931">
        <v>0.23807142857142854</v>
      </c>
      <c r="AB931">
        <v>0.35710714285714285</v>
      </c>
      <c r="AC931">
        <v>0</v>
      </c>
      <c r="AD931">
        <v>2.8002800280028004</v>
      </c>
      <c r="AE931">
        <v>4.2004200420042004</v>
      </c>
      <c r="AF931">
        <v>0</v>
      </c>
      <c r="AJ931">
        <v>930</v>
      </c>
      <c r="AK931">
        <f>SUBTOTAL(9,EffortOutcomesAG0[[#This Row],[Allocation]:[Iin]])</f>
        <v>8.0085691176260489</v>
      </c>
      <c r="AL931" t="str">
        <f>EffortOutcomesAG0[[#This Row],[WARDS]]&amp;EffortOutcomesAG0[[#This Row],[Role]]&amp;EffortOutcomesAG0[[#This Row],[Shifts]]</f>
        <v>WARARNNIGHT</v>
      </c>
    </row>
    <row r="932" spans="2:38" x14ac:dyDescent="0.25">
      <c r="B932" s="8">
        <f>IF(EffortOutcomesAG0[[#This Row],[Apn]]=0,10,LOG(EffortOutcomesAG0[[#This Row],[Apn]]))</f>
        <v>10</v>
      </c>
      <c r="C932" s="8">
        <f>IF(EffortOutcomesAG0[[#This Row],[Ein]]=0,10,LOG(EffortOutcomesAG0[[#This Row],[Ein]]))</f>
        <v>10</v>
      </c>
      <c r="D932" s="8">
        <f>IF(EffortOutcomesAG0[[#This Row],[Iin]]=0,10,LOG(EffortOutcomesAG0[[#This Row],[Iin]]))</f>
        <v>10</v>
      </c>
      <c r="E932" s="8">
        <f>Kx-EffortOutcomesAG0[[#This Row],[Xp]]</f>
        <v>-10</v>
      </c>
      <c r="F932" s="8">
        <f>Ky-EffortOutcomesAG0[[#This Row],[Yp]]</f>
        <v>-11</v>
      </c>
      <c r="G932" s="8">
        <f>Kz-EffortOutcomesAG0[[#This Row],[Zp]]</f>
        <v>-9</v>
      </c>
      <c r="H932" s="8">
        <f>EffortOutcomesAG0[[#This Row],[Kpy]]*KSc-EffortOutcomesAG0[[#This Row],[KPz]]*KSb</f>
        <v>20</v>
      </c>
      <c r="I932" s="8">
        <f>-1*(EffortOutcomesAG0[[#This Row],[KPx]]*KSc-EffortOutcomesAG0[[#This Row],[KPz]]*KSa)</f>
        <v>-10</v>
      </c>
      <c r="J932" s="8">
        <f>(EffortOutcomesAG0[[#This Row],[KPx]]*$C$2-EffortOutcomesAG0[[#This Row],[Kpy]]*KSa)</f>
        <v>-100</v>
      </c>
      <c r="K932" s="8">
        <f>EffortOutcomesAG0[[#This Row],[Kpy]]*KTc-EffortOutcomesAG0[[#This Row],[KPz]]*KTb</f>
        <v>2</v>
      </c>
      <c r="L932" s="8">
        <f>-1*(EffortOutcomesAG0[[#This Row],[KPx]]*KTc-EffortOutcomesAG0[[#This Row],[KPz]]*KTa)</f>
        <v>-28</v>
      </c>
      <c r="M932" s="8">
        <f>(EffortOutcomesAG0[[#This Row],[KPx]]*KTb-EffortOutcomesAG0[[#This Row],[Kpy]]*KTa)</f>
        <v>32</v>
      </c>
      <c r="N932" s="8">
        <f>-EffortOutcomesAG0[[#This Row],[Xp]]*a+EffortOutcomesAG0[[#This Row],[Yp]]*b+EffortOutcomesAG0[[#This Row],[Zp]]*c_</f>
        <v>40</v>
      </c>
      <c r="O932">
        <f>-IF(EffortOutcomesAG0[[#This Row],[Column2]]&gt;0,1,-1)*SQRT(EffortOutcomesAG0[[#This Row],[KPx''i]]^2+EffortOutcomesAG0[[#This Row],[KPx''j]]^2+EffortOutcomesAG0[[#This Row],[KPx''k]]^2)/Ksmag/Scale</f>
        <v>-72.456883730947197</v>
      </c>
      <c r="P932" s="9">
        <f>SQRT(EffortOutcomesAG0[[#This Row],[Kpy''i]]^2+EffortOutcomesAG0[[#This Row],[KPy''j]]^2+EffortOutcomesAG0[[#This Row],[KPy''k]]^2)/KTmag/Scale</f>
        <v>17.37814719698277</v>
      </c>
      <c r="Q9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2" s="14">
        <v>44908</v>
      </c>
      <c r="U932" s="9" t="s">
        <v>76</v>
      </c>
      <c r="V932" t="s">
        <v>61</v>
      </c>
      <c r="W932" t="s">
        <v>60</v>
      </c>
      <c r="X932">
        <v>0</v>
      </c>
      <c r="Y932">
        <v>0</v>
      </c>
      <c r="Z932">
        <v>0</v>
      </c>
      <c r="AJ932">
        <v>931</v>
      </c>
      <c r="AK932">
        <f>SUBTOTAL(9,EffortOutcomesAG0[[#This Row],[Allocation]:[Iin]])</f>
        <v>0</v>
      </c>
      <c r="AL932" t="str">
        <f>EffortOutcomesAG0[[#This Row],[WARDS]]&amp;EffortOutcomesAG0[[#This Row],[Role]]&amp;EffortOutcomesAG0[[#This Row],[Shifts]]</f>
        <v>OtherRNNIGHT</v>
      </c>
    </row>
    <row r="933" spans="2:38" x14ac:dyDescent="0.25">
      <c r="B933" s="8">
        <f>IF(EffortOutcomesAG0[[#This Row],[Apn]]=0,10,LOG(EffortOutcomesAG0[[#This Row],[Apn]]))</f>
        <v>-0.62329272201770802</v>
      </c>
      <c r="C933" s="8">
        <f>IF(EffortOutcomesAG0[[#This Row],[Ein]]=0,10,LOG(EffortOutcomesAG0[[#This Row],[Ein]]))</f>
        <v>10</v>
      </c>
      <c r="D933" s="8">
        <f>IF(EffortOutcomesAG0[[#This Row],[Iin]]=0,10,LOG(EffortOutcomesAG0[[#This Row],[Iin]]))</f>
        <v>10</v>
      </c>
      <c r="E933" s="8">
        <f>Kx-EffortOutcomesAG0[[#This Row],[Xp]]</f>
        <v>0.62329272201770802</v>
      </c>
      <c r="F933" s="8">
        <f>Ky-EffortOutcomesAG0[[#This Row],[Yp]]</f>
        <v>-11</v>
      </c>
      <c r="G933" s="8">
        <f>Kz-EffortOutcomesAG0[[#This Row],[Zp]]</f>
        <v>-9</v>
      </c>
      <c r="H933" s="8">
        <f>EffortOutcomesAG0[[#This Row],[Kpy]]*KSc-EffortOutcomesAG0[[#This Row],[KPz]]*KSb</f>
        <v>20</v>
      </c>
      <c r="I933" s="8">
        <f>-1*(EffortOutcomesAG0[[#This Row],[KPx]]*KSc-EffortOutcomesAG0[[#This Row],[KPz]]*KSa)</f>
        <v>0.62329272201770802</v>
      </c>
      <c r="J933" s="8">
        <f>(EffortOutcomesAG0[[#This Row],[KPx]]*$C$2-EffortOutcomesAG0[[#This Row],[Kpy]]*KSa)</f>
        <v>6.2329272201770802</v>
      </c>
      <c r="K933" s="8">
        <f>EffortOutcomesAG0[[#This Row],[Kpy]]*KTc-EffortOutcomesAG0[[#This Row],[KPz]]*KTb</f>
        <v>2</v>
      </c>
      <c r="L933" s="8">
        <f>-1*(EffortOutcomesAG0[[#This Row],[KPx]]*KTc-EffortOutcomesAG0[[#This Row],[KPz]]*KTa)</f>
        <v>-17.376707277982291</v>
      </c>
      <c r="M933" s="8">
        <f>(EffortOutcomesAG0[[#This Row],[KPx]]*KTb-EffortOutcomesAG0[[#This Row],[Kpy]]*KTa)</f>
        <v>21.376707277982291</v>
      </c>
      <c r="N933" s="8">
        <f>-EffortOutcomesAG0[[#This Row],[Xp]]*a+EffortOutcomesAG0[[#This Row],[Yp]]*b+EffortOutcomesAG0[[#This Row],[Zp]]*c_</f>
        <v>40</v>
      </c>
      <c r="O933">
        <f>-IF(EffortOutcomesAG0[[#This Row],[Column2]]&gt;0,1,-1)*SQRT(EffortOutcomesAG0[[#This Row],[KPx''i]]^2+EffortOutcomesAG0[[#This Row],[KPx''j]]^2+EffortOutcomesAG0[[#This Row],[KPx''k]]^2)/Ksmag/Scale</f>
        <v>-14.819545801902036</v>
      </c>
      <c r="P933" s="9">
        <f>SQRT(EffortOutcomesAG0[[#This Row],[Kpy''i]]^2+EffortOutcomesAG0[[#This Row],[KPy''j]]^2+EffortOutcomesAG0[[#This Row],[KPy''k]]^2)/KTmag/Scale</f>
        <v>11.276181164097059</v>
      </c>
      <c r="Q9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3" s="14">
        <v>44908</v>
      </c>
      <c r="U933" s="9" t="s">
        <v>54</v>
      </c>
      <c r="V933" t="s">
        <v>61</v>
      </c>
      <c r="W933" t="s">
        <v>60</v>
      </c>
      <c r="X933">
        <v>0</v>
      </c>
      <c r="Y933">
        <v>0.33333333333333331</v>
      </c>
      <c r="Z933">
        <v>7.9357142857142848E-2</v>
      </c>
      <c r="AA933">
        <v>0.23807142857142854</v>
      </c>
      <c r="AB933">
        <v>0.35710714285714285</v>
      </c>
      <c r="AC933">
        <v>0</v>
      </c>
      <c r="AD933">
        <v>2.8002800280028004</v>
      </c>
      <c r="AE933">
        <v>4.2004200420042004</v>
      </c>
      <c r="AF933">
        <v>0</v>
      </c>
      <c r="AJ933">
        <v>932</v>
      </c>
      <c r="AK933">
        <f>SUBTOTAL(9,EffortOutcomesAG0[[#This Row],[Allocation]:[Iin]])</f>
        <v>8.0085691176260489</v>
      </c>
      <c r="AL933" t="str">
        <f>EffortOutcomesAG0[[#This Row],[WARDS]]&amp;EffortOutcomesAG0[[#This Row],[Role]]&amp;EffortOutcomesAG0[[#This Row],[Shifts]]</f>
        <v>BANKRNNIGHT</v>
      </c>
    </row>
    <row r="934" spans="2:38" x14ac:dyDescent="0.25">
      <c r="B934" s="8">
        <f>IF(EffortOutcomesAG0[[#This Row],[Apn]]=0,10,LOG(EffortOutcomesAG0[[#This Row],[Apn]]))</f>
        <v>-0.62329272201770802</v>
      </c>
      <c r="C934" s="8">
        <f>IF(EffortOutcomesAG0[[#This Row],[Ein]]=0,10,LOG(EffortOutcomesAG0[[#This Row],[Ein]]))</f>
        <v>10</v>
      </c>
      <c r="D934" s="8">
        <f>IF(EffortOutcomesAG0[[#This Row],[Iin]]=0,10,LOG(EffortOutcomesAG0[[#This Row],[Iin]]))</f>
        <v>10</v>
      </c>
      <c r="E934" s="8">
        <f>Kx-EffortOutcomesAG0[[#This Row],[Xp]]</f>
        <v>0.62329272201770802</v>
      </c>
      <c r="F934" s="8">
        <f>Ky-EffortOutcomesAG0[[#This Row],[Yp]]</f>
        <v>-11</v>
      </c>
      <c r="G934" s="8">
        <f>Kz-EffortOutcomesAG0[[#This Row],[Zp]]</f>
        <v>-9</v>
      </c>
      <c r="H934" s="8">
        <f>EffortOutcomesAG0[[#This Row],[Kpy]]*KSc-EffortOutcomesAG0[[#This Row],[KPz]]*KSb</f>
        <v>20</v>
      </c>
      <c r="I934" s="8">
        <f>-1*(EffortOutcomesAG0[[#This Row],[KPx]]*KSc-EffortOutcomesAG0[[#This Row],[KPz]]*KSa)</f>
        <v>0.62329272201770802</v>
      </c>
      <c r="J934" s="8">
        <f>(EffortOutcomesAG0[[#This Row],[KPx]]*$C$2-EffortOutcomesAG0[[#This Row],[Kpy]]*KSa)</f>
        <v>6.2329272201770802</v>
      </c>
      <c r="K934" s="8">
        <f>EffortOutcomesAG0[[#This Row],[Kpy]]*KTc-EffortOutcomesAG0[[#This Row],[KPz]]*KTb</f>
        <v>2</v>
      </c>
      <c r="L934" s="8">
        <f>-1*(EffortOutcomesAG0[[#This Row],[KPx]]*KTc-EffortOutcomesAG0[[#This Row],[KPz]]*KTa)</f>
        <v>-17.376707277982291</v>
      </c>
      <c r="M934" s="8">
        <f>(EffortOutcomesAG0[[#This Row],[KPx]]*KTb-EffortOutcomesAG0[[#This Row],[Kpy]]*KTa)</f>
        <v>21.376707277982291</v>
      </c>
      <c r="N934" s="8">
        <f>-EffortOutcomesAG0[[#This Row],[Xp]]*a+EffortOutcomesAG0[[#This Row],[Yp]]*b+EffortOutcomesAG0[[#This Row],[Zp]]*c_</f>
        <v>40</v>
      </c>
      <c r="O934">
        <f>-IF(EffortOutcomesAG0[[#This Row],[Column2]]&gt;0,1,-1)*SQRT(EffortOutcomesAG0[[#This Row],[KPx''i]]^2+EffortOutcomesAG0[[#This Row],[KPx''j]]^2+EffortOutcomesAG0[[#This Row],[KPx''k]]^2)/Ksmag/Scale</f>
        <v>-14.819545801902036</v>
      </c>
      <c r="P934" s="9">
        <f>SQRT(EffortOutcomesAG0[[#This Row],[Kpy''i]]^2+EffortOutcomesAG0[[#This Row],[KPy''j]]^2+EffortOutcomesAG0[[#This Row],[KPy''k]]^2)/KTmag/Scale</f>
        <v>11.276181164097059</v>
      </c>
      <c r="Q9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4" s="14">
        <v>44909</v>
      </c>
      <c r="U934" s="9" t="s">
        <v>57</v>
      </c>
      <c r="V934" t="s">
        <v>61</v>
      </c>
      <c r="W934" t="s">
        <v>60</v>
      </c>
      <c r="X934">
        <v>0</v>
      </c>
      <c r="Y934">
        <v>0.33333333333333331</v>
      </c>
      <c r="Z934">
        <v>7.9357142857142848E-2</v>
      </c>
      <c r="AA934">
        <v>0.23807142857142854</v>
      </c>
      <c r="AB934">
        <v>0.35710714285714285</v>
      </c>
      <c r="AC934">
        <v>0</v>
      </c>
      <c r="AD934">
        <v>2.8002800280028004</v>
      </c>
      <c r="AE934">
        <v>4.2004200420042004</v>
      </c>
      <c r="AF934">
        <v>0</v>
      </c>
      <c r="AJ934">
        <v>933</v>
      </c>
      <c r="AK934">
        <f>SUBTOTAL(9,EffortOutcomesAG0[[#This Row],[Allocation]:[Iin]])</f>
        <v>8.0085691176260489</v>
      </c>
      <c r="AL934" t="str">
        <f>EffortOutcomesAG0[[#This Row],[WARDS]]&amp;EffortOutcomesAG0[[#This Row],[Role]]&amp;EffortOutcomesAG0[[#This Row],[Shifts]]</f>
        <v>WATTRNNIGHT</v>
      </c>
    </row>
    <row r="935" spans="2:38" x14ac:dyDescent="0.25">
      <c r="B935" s="8">
        <f>IF(EffortOutcomesAG0[[#This Row],[Apn]]=0,10,LOG(EffortOutcomesAG0[[#This Row],[Apn]]))</f>
        <v>-0.62329272201770802</v>
      </c>
      <c r="C935" s="8">
        <f>IF(EffortOutcomesAG0[[#This Row],[Ein]]=0,10,LOG(EffortOutcomesAG0[[#This Row],[Ein]]))</f>
        <v>10</v>
      </c>
      <c r="D935" s="8">
        <f>IF(EffortOutcomesAG0[[#This Row],[Iin]]=0,10,LOG(EffortOutcomesAG0[[#This Row],[Iin]]))</f>
        <v>10</v>
      </c>
      <c r="E935" s="8">
        <f>Kx-EffortOutcomesAG0[[#This Row],[Xp]]</f>
        <v>0.62329272201770802</v>
      </c>
      <c r="F935" s="8">
        <f>Ky-EffortOutcomesAG0[[#This Row],[Yp]]</f>
        <v>-11</v>
      </c>
      <c r="G935" s="8">
        <f>Kz-EffortOutcomesAG0[[#This Row],[Zp]]</f>
        <v>-9</v>
      </c>
      <c r="H935" s="8">
        <f>EffortOutcomesAG0[[#This Row],[Kpy]]*KSc-EffortOutcomesAG0[[#This Row],[KPz]]*KSb</f>
        <v>20</v>
      </c>
      <c r="I935" s="8">
        <f>-1*(EffortOutcomesAG0[[#This Row],[KPx]]*KSc-EffortOutcomesAG0[[#This Row],[KPz]]*KSa)</f>
        <v>0.62329272201770802</v>
      </c>
      <c r="J935" s="8">
        <f>(EffortOutcomesAG0[[#This Row],[KPx]]*$C$2-EffortOutcomesAG0[[#This Row],[Kpy]]*KSa)</f>
        <v>6.2329272201770802</v>
      </c>
      <c r="K935" s="8">
        <f>EffortOutcomesAG0[[#This Row],[Kpy]]*KTc-EffortOutcomesAG0[[#This Row],[KPz]]*KTb</f>
        <v>2</v>
      </c>
      <c r="L935" s="8">
        <f>-1*(EffortOutcomesAG0[[#This Row],[KPx]]*KTc-EffortOutcomesAG0[[#This Row],[KPz]]*KTa)</f>
        <v>-17.376707277982291</v>
      </c>
      <c r="M935" s="8">
        <f>(EffortOutcomesAG0[[#This Row],[KPx]]*KTb-EffortOutcomesAG0[[#This Row],[Kpy]]*KTa)</f>
        <v>21.376707277982291</v>
      </c>
      <c r="N935" s="8">
        <f>-EffortOutcomesAG0[[#This Row],[Xp]]*a+EffortOutcomesAG0[[#This Row],[Yp]]*b+EffortOutcomesAG0[[#This Row],[Zp]]*c_</f>
        <v>40</v>
      </c>
      <c r="O935">
        <f>-IF(EffortOutcomesAG0[[#This Row],[Column2]]&gt;0,1,-1)*SQRT(EffortOutcomesAG0[[#This Row],[KPx''i]]^2+EffortOutcomesAG0[[#This Row],[KPx''j]]^2+EffortOutcomesAG0[[#This Row],[KPx''k]]^2)/Ksmag/Scale</f>
        <v>-14.819545801902036</v>
      </c>
      <c r="P935" s="9">
        <f>SQRT(EffortOutcomesAG0[[#This Row],[Kpy''i]]^2+EffortOutcomesAG0[[#This Row],[KPy''j]]^2+EffortOutcomesAG0[[#This Row],[KPy''k]]^2)/KTmag/Scale</f>
        <v>11.276181164097059</v>
      </c>
      <c r="Q9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5" s="14">
        <v>44909</v>
      </c>
      <c r="U935" s="9" t="s">
        <v>58</v>
      </c>
      <c r="V935" t="s">
        <v>61</v>
      </c>
      <c r="W935" t="s">
        <v>60</v>
      </c>
      <c r="X935">
        <v>0</v>
      </c>
      <c r="Y935">
        <v>0.33333333333333331</v>
      </c>
      <c r="Z935">
        <v>7.9357142857142848E-2</v>
      </c>
      <c r="AA935">
        <v>0.23807142857142854</v>
      </c>
      <c r="AB935">
        <v>0.35710714285714285</v>
      </c>
      <c r="AC935">
        <v>0</v>
      </c>
      <c r="AD935">
        <v>2.8002800280028004</v>
      </c>
      <c r="AE935">
        <v>4.2004200420042004</v>
      </c>
      <c r="AF935">
        <v>0</v>
      </c>
      <c r="AJ935">
        <v>934</v>
      </c>
      <c r="AK935">
        <f>SUBTOTAL(9,EffortOutcomesAG0[[#This Row],[Allocation]:[Iin]])</f>
        <v>8.0085691176260489</v>
      </c>
      <c r="AL935" t="str">
        <f>EffortOutcomesAG0[[#This Row],[WARDS]]&amp;EffortOutcomesAG0[[#This Row],[Role]]&amp;EffortOutcomesAG0[[#This Row],[Shifts]]</f>
        <v>WARARNNIGHT</v>
      </c>
    </row>
    <row r="936" spans="2:38" x14ac:dyDescent="0.25">
      <c r="B936" s="8">
        <f>IF(EffortOutcomesAG0[[#This Row],[Apn]]=0,10,LOG(EffortOutcomesAG0[[#This Row],[Apn]]))</f>
        <v>10</v>
      </c>
      <c r="C936" s="8">
        <f>IF(EffortOutcomesAG0[[#This Row],[Ein]]=0,10,LOG(EffortOutcomesAG0[[#This Row],[Ein]]))</f>
        <v>10</v>
      </c>
      <c r="D936" s="8">
        <f>IF(EffortOutcomesAG0[[#This Row],[Iin]]=0,10,LOG(EffortOutcomesAG0[[#This Row],[Iin]]))</f>
        <v>10</v>
      </c>
      <c r="E936" s="8">
        <f>Kx-EffortOutcomesAG0[[#This Row],[Xp]]</f>
        <v>-10</v>
      </c>
      <c r="F936" s="8">
        <f>Ky-EffortOutcomesAG0[[#This Row],[Yp]]</f>
        <v>-11</v>
      </c>
      <c r="G936" s="8">
        <f>Kz-EffortOutcomesAG0[[#This Row],[Zp]]</f>
        <v>-9</v>
      </c>
      <c r="H936" s="8">
        <f>EffortOutcomesAG0[[#This Row],[Kpy]]*KSc-EffortOutcomesAG0[[#This Row],[KPz]]*KSb</f>
        <v>20</v>
      </c>
      <c r="I936" s="8">
        <f>-1*(EffortOutcomesAG0[[#This Row],[KPx]]*KSc-EffortOutcomesAG0[[#This Row],[KPz]]*KSa)</f>
        <v>-10</v>
      </c>
      <c r="J936" s="8">
        <f>(EffortOutcomesAG0[[#This Row],[KPx]]*$C$2-EffortOutcomesAG0[[#This Row],[Kpy]]*KSa)</f>
        <v>-100</v>
      </c>
      <c r="K936" s="8">
        <f>EffortOutcomesAG0[[#This Row],[Kpy]]*KTc-EffortOutcomesAG0[[#This Row],[KPz]]*KTb</f>
        <v>2</v>
      </c>
      <c r="L936" s="8">
        <f>-1*(EffortOutcomesAG0[[#This Row],[KPx]]*KTc-EffortOutcomesAG0[[#This Row],[KPz]]*KTa)</f>
        <v>-28</v>
      </c>
      <c r="M936" s="8">
        <f>(EffortOutcomesAG0[[#This Row],[KPx]]*KTb-EffortOutcomesAG0[[#This Row],[Kpy]]*KTa)</f>
        <v>32</v>
      </c>
      <c r="N936" s="8">
        <f>-EffortOutcomesAG0[[#This Row],[Xp]]*a+EffortOutcomesAG0[[#This Row],[Yp]]*b+EffortOutcomesAG0[[#This Row],[Zp]]*c_</f>
        <v>40</v>
      </c>
      <c r="O936">
        <f>-IF(EffortOutcomesAG0[[#This Row],[Column2]]&gt;0,1,-1)*SQRT(EffortOutcomesAG0[[#This Row],[KPx''i]]^2+EffortOutcomesAG0[[#This Row],[KPx''j]]^2+EffortOutcomesAG0[[#This Row],[KPx''k]]^2)/Ksmag/Scale</f>
        <v>-72.456883730947197</v>
      </c>
      <c r="P936" s="9">
        <f>SQRT(EffortOutcomesAG0[[#This Row],[Kpy''i]]^2+EffortOutcomesAG0[[#This Row],[KPy''j]]^2+EffortOutcomesAG0[[#This Row],[KPy''k]]^2)/KTmag/Scale</f>
        <v>17.37814719698277</v>
      </c>
      <c r="Q9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6" s="14">
        <v>44909</v>
      </c>
      <c r="U936" s="9" t="s">
        <v>76</v>
      </c>
      <c r="V936" t="s">
        <v>61</v>
      </c>
      <c r="W936" t="s">
        <v>60</v>
      </c>
      <c r="X936">
        <v>0</v>
      </c>
      <c r="Y936">
        <v>0</v>
      </c>
      <c r="Z936">
        <v>0</v>
      </c>
      <c r="AJ936">
        <v>935</v>
      </c>
      <c r="AK936">
        <f>SUBTOTAL(9,EffortOutcomesAG0[[#This Row],[Allocation]:[Iin]])</f>
        <v>0</v>
      </c>
      <c r="AL936" t="str">
        <f>EffortOutcomesAG0[[#This Row],[WARDS]]&amp;EffortOutcomesAG0[[#This Row],[Role]]&amp;EffortOutcomesAG0[[#This Row],[Shifts]]</f>
        <v>OtherRNNIGHT</v>
      </c>
    </row>
    <row r="937" spans="2:38" x14ac:dyDescent="0.25">
      <c r="B937" s="8">
        <f>IF(EffortOutcomesAG0[[#This Row],[Apn]]=0,10,LOG(EffortOutcomesAG0[[#This Row],[Apn]]))</f>
        <v>-0.62329272201770802</v>
      </c>
      <c r="C937" s="8">
        <f>IF(EffortOutcomesAG0[[#This Row],[Ein]]=0,10,LOG(EffortOutcomesAG0[[#This Row],[Ein]]))</f>
        <v>10</v>
      </c>
      <c r="D937" s="8">
        <f>IF(EffortOutcomesAG0[[#This Row],[Iin]]=0,10,LOG(EffortOutcomesAG0[[#This Row],[Iin]]))</f>
        <v>10</v>
      </c>
      <c r="E937" s="8">
        <f>Kx-EffortOutcomesAG0[[#This Row],[Xp]]</f>
        <v>0.62329272201770802</v>
      </c>
      <c r="F937" s="8">
        <f>Ky-EffortOutcomesAG0[[#This Row],[Yp]]</f>
        <v>-11</v>
      </c>
      <c r="G937" s="8">
        <f>Kz-EffortOutcomesAG0[[#This Row],[Zp]]</f>
        <v>-9</v>
      </c>
      <c r="H937" s="8">
        <f>EffortOutcomesAG0[[#This Row],[Kpy]]*KSc-EffortOutcomesAG0[[#This Row],[KPz]]*KSb</f>
        <v>20</v>
      </c>
      <c r="I937" s="8">
        <f>-1*(EffortOutcomesAG0[[#This Row],[KPx]]*KSc-EffortOutcomesAG0[[#This Row],[KPz]]*KSa)</f>
        <v>0.62329272201770802</v>
      </c>
      <c r="J937" s="8">
        <f>(EffortOutcomesAG0[[#This Row],[KPx]]*$C$2-EffortOutcomesAG0[[#This Row],[Kpy]]*KSa)</f>
        <v>6.2329272201770802</v>
      </c>
      <c r="K937" s="8">
        <f>EffortOutcomesAG0[[#This Row],[Kpy]]*KTc-EffortOutcomesAG0[[#This Row],[KPz]]*KTb</f>
        <v>2</v>
      </c>
      <c r="L937" s="8">
        <f>-1*(EffortOutcomesAG0[[#This Row],[KPx]]*KTc-EffortOutcomesAG0[[#This Row],[KPz]]*KTa)</f>
        <v>-17.376707277982291</v>
      </c>
      <c r="M937" s="8">
        <f>(EffortOutcomesAG0[[#This Row],[KPx]]*KTb-EffortOutcomesAG0[[#This Row],[Kpy]]*KTa)</f>
        <v>21.376707277982291</v>
      </c>
      <c r="N937" s="8">
        <f>-EffortOutcomesAG0[[#This Row],[Xp]]*a+EffortOutcomesAG0[[#This Row],[Yp]]*b+EffortOutcomesAG0[[#This Row],[Zp]]*c_</f>
        <v>40</v>
      </c>
      <c r="O937">
        <f>-IF(EffortOutcomesAG0[[#This Row],[Column2]]&gt;0,1,-1)*SQRT(EffortOutcomesAG0[[#This Row],[KPx''i]]^2+EffortOutcomesAG0[[#This Row],[KPx''j]]^2+EffortOutcomesAG0[[#This Row],[KPx''k]]^2)/Ksmag/Scale</f>
        <v>-14.819545801902036</v>
      </c>
      <c r="P937" s="9">
        <f>SQRT(EffortOutcomesAG0[[#This Row],[Kpy''i]]^2+EffortOutcomesAG0[[#This Row],[KPy''j]]^2+EffortOutcomesAG0[[#This Row],[KPy''k]]^2)/KTmag/Scale</f>
        <v>11.276181164097059</v>
      </c>
      <c r="Q9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7" s="14">
        <v>44909</v>
      </c>
      <c r="U937" s="9" t="s">
        <v>54</v>
      </c>
      <c r="V937" t="s">
        <v>61</v>
      </c>
      <c r="W937" t="s">
        <v>60</v>
      </c>
      <c r="X937">
        <v>0</v>
      </c>
      <c r="Y937">
        <v>0.33333333333333331</v>
      </c>
      <c r="Z937">
        <v>7.9357142857142848E-2</v>
      </c>
      <c r="AA937">
        <v>0.23807142857142854</v>
      </c>
      <c r="AB937">
        <v>0.35710714285714285</v>
      </c>
      <c r="AC937">
        <v>0</v>
      </c>
      <c r="AD937">
        <v>2.8002800280028004</v>
      </c>
      <c r="AE937">
        <v>4.2004200420042004</v>
      </c>
      <c r="AF937">
        <v>0</v>
      </c>
      <c r="AJ937">
        <v>936</v>
      </c>
      <c r="AK937">
        <f>SUBTOTAL(9,EffortOutcomesAG0[[#This Row],[Allocation]:[Iin]])</f>
        <v>8.0085691176260489</v>
      </c>
      <c r="AL937" t="str">
        <f>EffortOutcomesAG0[[#This Row],[WARDS]]&amp;EffortOutcomesAG0[[#This Row],[Role]]&amp;EffortOutcomesAG0[[#This Row],[Shifts]]</f>
        <v>BANKRNNIGHT</v>
      </c>
    </row>
    <row r="938" spans="2:38" x14ac:dyDescent="0.25">
      <c r="B938" s="8">
        <f>IF(EffortOutcomesAG0[[#This Row],[Apn]]=0,10,LOG(EffortOutcomesAG0[[#This Row],[Apn]]))</f>
        <v>9.2710621617091163E-2</v>
      </c>
      <c r="C938" s="8">
        <f>IF(EffortOutcomesAG0[[#This Row],[Ein]]=0,10,LOG(EffortOutcomesAG0[[#This Row],[Ein]]))</f>
        <v>10</v>
      </c>
      <c r="D938" s="8">
        <f>IF(EffortOutcomesAG0[[#This Row],[Iin]]=0,10,LOG(EffortOutcomesAG0[[#This Row],[Iin]]))</f>
        <v>10</v>
      </c>
      <c r="E938" s="8">
        <f>Kx-EffortOutcomesAG0[[#This Row],[Xp]]</f>
        <v>-9.2710621617091163E-2</v>
      </c>
      <c r="F938" s="8">
        <f>Ky-EffortOutcomesAG0[[#This Row],[Yp]]</f>
        <v>-11</v>
      </c>
      <c r="G938" s="8">
        <f>Kz-EffortOutcomesAG0[[#This Row],[Zp]]</f>
        <v>-9</v>
      </c>
      <c r="H938" s="8">
        <f>EffortOutcomesAG0[[#This Row],[Kpy]]*KSc-EffortOutcomesAG0[[#This Row],[KPz]]*KSb</f>
        <v>20</v>
      </c>
      <c r="I938" s="8">
        <f>-1*(EffortOutcomesAG0[[#This Row],[KPx]]*KSc-EffortOutcomesAG0[[#This Row],[KPz]]*KSa)</f>
        <v>-9.2710621617091163E-2</v>
      </c>
      <c r="J938" s="8">
        <f>(EffortOutcomesAG0[[#This Row],[KPx]]*$C$2-EffortOutcomesAG0[[#This Row],[Kpy]]*KSa)</f>
        <v>-0.9271062161709116</v>
      </c>
      <c r="K938" s="8">
        <f>EffortOutcomesAG0[[#This Row],[Kpy]]*KTc-EffortOutcomesAG0[[#This Row],[KPz]]*KTb</f>
        <v>2</v>
      </c>
      <c r="L938" s="8">
        <f>-1*(EffortOutcomesAG0[[#This Row],[KPx]]*KTc-EffortOutcomesAG0[[#This Row],[KPz]]*KTa)</f>
        <v>-18.092710621617091</v>
      </c>
      <c r="M938" s="8">
        <f>(EffortOutcomesAG0[[#This Row],[KPx]]*KTb-EffortOutcomesAG0[[#This Row],[Kpy]]*KTa)</f>
        <v>22.092710621617091</v>
      </c>
      <c r="N938" s="8">
        <f>-EffortOutcomesAG0[[#This Row],[Xp]]*a+EffortOutcomesAG0[[#This Row],[Yp]]*b+EffortOutcomesAG0[[#This Row],[Zp]]*c_</f>
        <v>40</v>
      </c>
      <c r="O938">
        <f>-IF(EffortOutcomesAG0[[#This Row],[Column2]]&gt;0,1,-1)*SQRT(EffortOutcomesAG0[[#This Row],[KPx''i]]^2+EffortOutcomesAG0[[#This Row],[KPx''j]]^2+EffortOutcomesAG0[[#This Row],[KPx''k]]^2)/Ksmag/Scale</f>
        <v>-14.157473665796156</v>
      </c>
      <c r="P938" s="9">
        <f>SQRT(EffortOutcomesAG0[[#This Row],[Kpy''i]]^2+EffortOutcomesAG0[[#This Row],[KPy''j]]^2+EffortOutcomesAG0[[#This Row],[KPy''k]]^2)/KTmag/Scale</f>
        <v>11.686416903454544</v>
      </c>
      <c r="Q9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8" s="14">
        <v>44910</v>
      </c>
      <c r="U938" s="9" t="s">
        <v>57</v>
      </c>
      <c r="V938" t="s">
        <v>61</v>
      </c>
      <c r="W938" t="s">
        <v>60</v>
      </c>
      <c r="X938">
        <v>0</v>
      </c>
      <c r="Y938">
        <v>0.33333333333333331</v>
      </c>
      <c r="Z938">
        <v>0.41265714285714278</v>
      </c>
      <c r="AA938">
        <v>1.2379714285714285</v>
      </c>
      <c r="AB938">
        <v>1.8569571428571428</v>
      </c>
      <c r="AC938">
        <v>0</v>
      </c>
      <c r="AD938">
        <v>0.5385153900005385</v>
      </c>
      <c r="AE938">
        <v>0.80777308500080791</v>
      </c>
      <c r="AF938">
        <v>0</v>
      </c>
      <c r="AJ938">
        <v>937</v>
      </c>
      <c r="AK938">
        <f>SUBTOTAL(9,EffortOutcomesAG0[[#This Row],[Allocation]:[Iin]])</f>
        <v>5.187207522620394</v>
      </c>
      <c r="AL938" t="str">
        <f>EffortOutcomesAG0[[#This Row],[WARDS]]&amp;EffortOutcomesAG0[[#This Row],[Role]]&amp;EffortOutcomesAG0[[#This Row],[Shifts]]</f>
        <v>WATTRNNIGHT</v>
      </c>
    </row>
    <row r="939" spans="2:38" x14ac:dyDescent="0.25">
      <c r="B939" s="8">
        <f>IF(EffortOutcomesAG0[[#This Row],[Apn]]=0,10,LOG(EffortOutcomesAG0[[#This Row],[Apn]]))</f>
        <v>9.2710621617091163E-2</v>
      </c>
      <c r="C939" s="8">
        <f>IF(EffortOutcomesAG0[[#This Row],[Ein]]=0,10,LOG(EffortOutcomesAG0[[#This Row],[Ein]]))</f>
        <v>10</v>
      </c>
      <c r="D939" s="8">
        <f>IF(EffortOutcomesAG0[[#This Row],[Iin]]=0,10,LOG(EffortOutcomesAG0[[#This Row],[Iin]]))</f>
        <v>10</v>
      </c>
      <c r="E939" s="8">
        <f>Kx-EffortOutcomesAG0[[#This Row],[Xp]]</f>
        <v>-9.2710621617091163E-2</v>
      </c>
      <c r="F939" s="8">
        <f>Ky-EffortOutcomesAG0[[#This Row],[Yp]]</f>
        <v>-11</v>
      </c>
      <c r="G939" s="8">
        <f>Kz-EffortOutcomesAG0[[#This Row],[Zp]]</f>
        <v>-9</v>
      </c>
      <c r="H939" s="8">
        <f>EffortOutcomesAG0[[#This Row],[Kpy]]*KSc-EffortOutcomesAG0[[#This Row],[KPz]]*KSb</f>
        <v>20</v>
      </c>
      <c r="I939" s="8">
        <f>-1*(EffortOutcomesAG0[[#This Row],[KPx]]*KSc-EffortOutcomesAG0[[#This Row],[KPz]]*KSa)</f>
        <v>-9.2710621617091163E-2</v>
      </c>
      <c r="J939" s="8">
        <f>(EffortOutcomesAG0[[#This Row],[KPx]]*$C$2-EffortOutcomesAG0[[#This Row],[Kpy]]*KSa)</f>
        <v>-0.9271062161709116</v>
      </c>
      <c r="K939" s="8">
        <f>EffortOutcomesAG0[[#This Row],[Kpy]]*KTc-EffortOutcomesAG0[[#This Row],[KPz]]*KTb</f>
        <v>2</v>
      </c>
      <c r="L939" s="8">
        <f>-1*(EffortOutcomesAG0[[#This Row],[KPx]]*KTc-EffortOutcomesAG0[[#This Row],[KPz]]*KTa)</f>
        <v>-18.092710621617091</v>
      </c>
      <c r="M939" s="8">
        <f>(EffortOutcomesAG0[[#This Row],[KPx]]*KTb-EffortOutcomesAG0[[#This Row],[Kpy]]*KTa)</f>
        <v>22.092710621617091</v>
      </c>
      <c r="N939" s="8">
        <f>-EffortOutcomesAG0[[#This Row],[Xp]]*a+EffortOutcomesAG0[[#This Row],[Yp]]*b+EffortOutcomesAG0[[#This Row],[Zp]]*c_</f>
        <v>40</v>
      </c>
      <c r="O939">
        <f>-IF(EffortOutcomesAG0[[#This Row],[Column2]]&gt;0,1,-1)*SQRT(EffortOutcomesAG0[[#This Row],[KPx''i]]^2+EffortOutcomesAG0[[#This Row],[KPx''j]]^2+EffortOutcomesAG0[[#This Row],[KPx''k]]^2)/Ksmag/Scale</f>
        <v>-14.157473665796156</v>
      </c>
      <c r="P939" s="9">
        <f>SQRT(EffortOutcomesAG0[[#This Row],[Kpy''i]]^2+EffortOutcomesAG0[[#This Row],[KPy''j]]^2+EffortOutcomesAG0[[#This Row],[KPy''k]]^2)/KTmag/Scale</f>
        <v>11.686416903454544</v>
      </c>
      <c r="Q9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9" s="14">
        <v>44910</v>
      </c>
      <c r="U939" s="9" t="s">
        <v>58</v>
      </c>
      <c r="V939" t="s">
        <v>61</v>
      </c>
      <c r="W939" t="s">
        <v>60</v>
      </c>
      <c r="X939">
        <v>0</v>
      </c>
      <c r="Y939">
        <v>0.33333333333333331</v>
      </c>
      <c r="Z939">
        <v>0.41265714285714278</v>
      </c>
      <c r="AA939">
        <v>1.2379714285714285</v>
      </c>
      <c r="AB939">
        <v>1.8569571428571428</v>
      </c>
      <c r="AC939">
        <v>0</v>
      </c>
      <c r="AD939">
        <v>0.5385153900005385</v>
      </c>
      <c r="AE939">
        <v>0.80777308500080791</v>
      </c>
      <c r="AF939">
        <v>0</v>
      </c>
      <c r="AJ939">
        <v>938</v>
      </c>
      <c r="AK939">
        <f>SUBTOTAL(9,EffortOutcomesAG0[[#This Row],[Allocation]:[Iin]])</f>
        <v>5.187207522620394</v>
      </c>
      <c r="AL939" t="str">
        <f>EffortOutcomesAG0[[#This Row],[WARDS]]&amp;EffortOutcomesAG0[[#This Row],[Role]]&amp;EffortOutcomesAG0[[#This Row],[Shifts]]</f>
        <v>WARARNNIGHT</v>
      </c>
    </row>
    <row r="940" spans="2:38" x14ac:dyDescent="0.25">
      <c r="B940" s="8">
        <f>IF(EffortOutcomesAG0[[#This Row],[Apn]]=0,10,LOG(EffortOutcomesAG0[[#This Row],[Apn]]))</f>
        <v>10</v>
      </c>
      <c r="C940" s="8">
        <f>IF(EffortOutcomesAG0[[#This Row],[Ein]]=0,10,LOG(EffortOutcomesAG0[[#This Row],[Ein]]))</f>
        <v>10</v>
      </c>
      <c r="D940" s="8">
        <f>IF(EffortOutcomesAG0[[#This Row],[Iin]]=0,10,LOG(EffortOutcomesAG0[[#This Row],[Iin]]))</f>
        <v>10</v>
      </c>
      <c r="E940" s="8">
        <f>Kx-EffortOutcomesAG0[[#This Row],[Xp]]</f>
        <v>-10</v>
      </c>
      <c r="F940" s="8">
        <f>Ky-EffortOutcomesAG0[[#This Row],[Yp]]</f>
        <v>-11</v>
      </c>
      <c r="G940" s="8">
        <f>Kz-EffortOutcomesAG0[[#This Row],[Zp]]</f>
        <v>-9</v>
      </c>
      <c r="H940" s="8">
        <f>EffortOutcomesAG0[[#This Row],[Kpy]]*KSc-EffortOutcomesAG0[[#This Row],[KPz]]*KSb</f>
        <v>20</v>
      </c>
      <c r="I940" s="8">
        <f>-1*(EffortOutcomesAG0[[#This Row],[KPx]]*KSc-EffortOutcomesAG0[[#This Row],[KPz]]*KSa)</f>
        <v>-10</v>
      </c>
      <c r="J940" s="8">
        <f>(EffortOutcomesAG0[[#This Row],[KPx]]*$C$2-EffortOutcomesAG0[[#This Row],[Kpy]]*KSa)</f>
        <v>-100</v>
      </c>
      <c r="K940" s="8">
        <f>EffortOutcomesAG0[[#This Row],[Kpy]]*KTc-EffortOutcomesAG0[[#This Row],[KPz]]*KTb</f>
        <v>2</v>
      </c>
      <c r="L940" s="8">
        <f>-1*(EffortOutcomesAG0[[#This Row],[KPx]]*KTc-EffortOutcomesAG0[[#This Row],[KPz]]*KTa)</f>
        <v>-28</v>
      </c>
      <c r="M940" s="8">
        <f>(EffortOutcomesAG0[[#This Row],[KPx]]*KTb-EffortOutcomesAG0[[#This Row],[Kpy]]*KTa)</f>
        <v>32</v>
      </c>
      <c r="N940" s="8">
        <f>-EffortOutcomesAG0[[#This Row],[Xp]]*a+EffortOutcomesAG0[[#This Row],[Yp]]*b+EffortOutcomesAG0[[#This Row],[Zp]]*c_</f>
        <v>40</v>
      </c>
      <c r="O940">
        <f>-IF(EffortOutcomesAG0[[#This Row],[Column2]]&gt;0,1,-1)*SQRT(EffortOutcomesAG0[[#This Row],[KPx''i]]^2+EffortOutcomesAG0[[#This Row],[KPx''j]]^2+EffortOutcomesAG0[[#This Row],[KPx''k]]^2)/Ksmag/Scale</f>
        <v>-72.456883730947197</v>
      </c>
      <c r="P940" s="9">
        <f>SQRT(EffortOutcomesAG0[[#This Row],[Kpy''i]]^2+EffortOutcomesAG0[[#This Row],[KPy''j]]^2+EffortOutcomesAG0[[#This Row],[KPy''k]]^2)/KTmag/Scale</f>
        <v>17.37814719698277</v>
      </c>
      <c r="Q9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0" s="14">
        <v>44910</v>
      </c>
      <c r="U940" s="9" t="s">
        <v>76</v>
      </c>
      <c r="V940" t="s">
        <v>61</v>
      </c>
      <c r="W940" t="s">
        <v>60</v>
      </c>
      <c r="X940">
        <v>0</v>
      </c>
      <c r="Y940">
        <v>0</v>
      </c>
      <c r="Z940">
        <v>0</v>
      </c>
      <c r="AJ940">
        <v>939</v>
      </c>
      <c r="AK940">
        <f>SUBTOTAL(9,EffortOutcomesAG0[[#This Row],[Allocation]:[Iin]])</f>
        <v>0</v>
      </c>
      <c r="AL940" t="str">
        <f>EffortOutcomesAG0[[#This Row],[WARDS]]&amp;EffortOutcomesAG0[[#This Row],[Role]]&amp;EffortOutcomesAG0[[#This Row],[Shifts]]</f>
        <v>OtherRNNIGHT</v>
      </c>
    </row>
    <row r="941" spans="2:38" x14ac:dyDescent="0.25">
      <c r="B941" s="8">
        <f>IF(EffortOutcomesAG0[[#This Row],[Apn]]=0,10,LOG(EffortOutcomesAG0[[#This Row],[Apn]]))</f>
        <v>9.2710621617091163E-2</v>
      </c>
      <c r="C941" s="8">
        <f>IF(EffortOutcomesAG0[[#This Row],[Ein]]=0,10,LOG(EffortOutcomesAG0[[#This Row],[Ein]]))</f>
        <v>10</v>
      </c>
      <c r="D941" s="8">
        <f>IF(EffortOutcomesAG0[[#This Row],[Iin]]=0,10,LOG(EffortOutcomesAG0[[#This Row],[Iin]]))</f>
        <v>10</v>
      </c>
      <c r="E941" s="8">
        <f>Kx-EffortOutcomesAG0[[#This Row],[Xp]]</f>
        <v>-9.2710621617091163E-2</v>
      </c>
      <c r="F941" s="8">
        <f>Ky-EffortOutcomesAG0[[#This Row],[Yp]]</f>
        <v>-11</v>
      </c>
      <c r="G941" s="8">
        <f>Kz-EffortOutcomesAG0[[#This Row],[Zp]]</f>
        <v>-9</v>
      </c>
      <c r="H941" s="8">
        <f>EffortOutcomesAG0[[#This Row],[Kpy]]*KSc-EffortOutcomesAG0[[#This Row],[KPz]]*KSb</f>
        <v>20</v>
      </c>
      <c r="I941" s="8">
        <f>-1*(EffortOutcomesAG0[[#This Row],[KPx]]*KSc-EffortOutcomesAG0[[#This Row],[KPz]]*KSa)</f>
        <v>-9.2710621617091163E-2</v>
      </c>
      <c r="J941" s="8">
        <f>(EffortOutcomesAG0[[#This Row],[KPx]]*$C$2-EffortOutcomesAG0[[#This Row],[Kpy]]*KSa)</f>
        <v>-0.9271062161709116</v>
      </c>
      <c r="K941" s="8">
        <f>EffortOutcomesAG0[[#This Row],[Kpy]]*KTc-EffortOutcomesAG0[[#This Row],[KPz]]*KTb</f>
        <v>2</v>
      </c>
      <c r="L941" s="8">
        <f>-1*(EffortOutcomesAG0[[#This Row],[KPx]]*KTc-EffortOutcomesAG0[[#This Row],[KPz]]*KTa)</f>
        <v>-18.092710621617091</v>
      </c>
      <c r="M941" s="8">
        <f>(EffortOutcomesAG0[[#This Row],[KPx]]*KTb-EffortOutcomesAG0[[#This Row],[Kpy]]*KTa)</f>
        <v>22.092710621617091</v>
      </c>
      <c r="N941" s="8">
        <f>-EffortOutcomesAG0[[#This Row],[Xp]]*a+EffortOutcomesAG0[[#This Row],[Yp]]*b+EffortOutcomesAG0[[#This Row],[Zp]]*c_</f>
        <v>40</v>
      </c>
      <c r="O941">
        <f>-IF(EffortOutcomesAG0[[#This Row],[Column2]]&gt;0,1,-1)*SQRT(EffortOutcomesAG0[[#This Row],[KPx''i]]^2+EffortOutcomesAG0[[#This Row],[KPx''j]]^2+EffortOutcomesAG0[[#This Row],[KPx''k]]^2)/Ksmag/Scale</f>
        <v>-14.157473665796156</v>
      </c>
      <c r="P941" s="9">
        <f>SQRT(EffortOutcomesAG0[[#This Row],[Kpy''i]]^2+EffortOutcomesAG0[[#This Row],[KPy''j]]^2+EffortOutcomesAG0[[#This Row],[KPy''k]]^2)/KTmag/Scale</f>
        <v>11.686416903454544</v>
      </c>
      <c r="Q9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1" s="14">
        <v>44910</v>
      </c>
      <c r="U941" s="9" t="s">
        <v>54</v>
      </c>
      <c r="V941" t="s">
        <v>61</v>
      </c>
      <c r="W941" t="s">
        <v>60</v>
      </c>
      <c r="X941">
        <v>0</v>
      </c>
      <c r="Y941">
        <v>0.33333333333333331</v>
      </c>
      <c r="Z941">
        <v>0.41265714285714278</v>
      </c>
      <c r="AA941">
        <v>1.2379714285714285</v>
      </c>
      <c r="AB941">
        <v>1.8569571428571428</v>
      </c>
      <c r="AC941">
        <v>0</v>
      </c>
      <c r="AD941">
        <v>0.5385153900005385</v>
      </c>
      <c r="AE941">
        <v>0.80777308500080791</v>
      </c>
      <c r="AF941">
        <v>0</v>
      </c>
      <c r="AJ941">
        <v>940</v>
      </c>
      <c r="AK941">
        <f>SUBTOTAL(9,EffortOutcomesAG0[[#This Row],[Allocation]:[Iin]])</f>
        <v>5.187207522620394</v>
      </c>
      <c r="AL941" t="str">
        <f>EffortOutcomesAG0[[#This Row],[WARDS]]&amp;EffortOutcomesAG0[[#This Row],[Role]]&amp;EffortOutcomesAG0[[#This Row],[Shifts]]</f>
        <v>BANKRNNIGHT</v>
      </c>
    </row>
    <row r="942" spans="2:38" x14ac:dyDescent="0.25">
      <c r="B942" s="8">
        <f>IF(EffortOutcomesAG0[[#This Row],[Apn]]=0,10,LOG(EffortOutcomesAG0[[#This Row],[Apn]]))</f>
        <v>9.2710621617091163E-2</v>
      </c>
      <c r="C942" s="8">
        <f>IF(EffortOutcomesAG0[[#This Row],[Ein]]=0,10,LOG(EffortOutcomesAG0[[#This Row],[Ein]]))</f>
        <v>10</v>
      </c>
      <c r="D942" s="8">
        <f>IF(EffortOutcomesAG0[[#This Row],[Iin]]=0,10,LOG(EffortOutcomesAG0[[#This Row],[Iin]]))</f>
        <v>10</v>
      </c>
      <c r="E942" s="8">
        <f>Kx-EffortOutcomesAG0[[#This Row],[Xp]]</f>
        <v>-9.2710621617091163E-2</v>
      </c>
      <c r="F942" s="8">
        <f>Ky-EffortOutcomesAG0[[#This Row],[Yp]]</f>
        <v>-11</v>
      </c>
      <c r="G942" s="8">
        <f>Kz-EffortOutcomesAG0[[#This Row],[Zp]]</f>
        <v>-9</v>
      </c>
      <c r="H942" s="8">
        <f>EffortOutcomesAG0[[#This Row],[Kpy]]*KSc-EffortOutcomesAG0[[#This Row],[KPz]]*KSb</f>
        <v>20</v>
      </c>
      <c r="I942" s="8">
        <f>-1*(EffortOutcomesAG0[[#This Row],[KPx]]*KSc-EffortOutcomesAG0[[#This Row],[KPz]]*KSa)</f>
        <v>-9.2710621617091163E-2</v>
      </c>
      <c r="J942" s="8">
        <f>(EffortOutcomesAG0[[#This Row],[KPx]]*$C$2-EffortOutcomesAG0[[#This Row],[Kpy]]*KSa)</f>
        <v>-0.9271062161709116</v>
      </c>
      <c r="K942" s="8">
        <f>EffortOutcomesAG0[[#This Row],[Kpy]]*KTc-EffortOutcomesAG0[[#This Row],[KPz]]*KTb</f>
        <v>2</v>
      </c>
      <c r="L942" s="8">
        <f>-1*(EffortOutcomesAG0[[#This Row],[KPx]]*KTc-EffortOutcomesAG0[[#This Row],[KPz]]*KTa)</f>
        <v>-18.092710621617091</v>
      </c>
      <c r="M942" s="8">
        <f>(EffortOutcomesAG0[[#This Row],[KPx]]*KTb-EffortOutcomesAG0[[#This Row],[Kpy]]*KTa)</f>
        <v>22.092710621617091</v>
      </c>
      <c r="N942" s="8">
        <f>-EffortOutcomesAG0[[#This Row],[Xp]]*a+EffortOutcomesAG0[[#This Row],[Yp]]*b+EffortOutcomesAG0[[#This Row],[Zp]]*c_</f>
        <v>40</v>
      </c>
      <c r="O942">
        <f>-IF(EffortOutcomesAG0[[#This Row],[Column2]]&gt;0,1,-1)*SQRT(EffortOutcomesAG0[[#This Row],[KPx''i]]^2+EffortOutcomesAG0[[#This Row],[KPx''j]]^2+EffortOutcomesAG0[[#This Row],[KPx''k]]^2)/Ksmag/Scale</f>
        <v>-14.157473665796156</v>
      </c>
      <c r="P942" s="9">
        <f>SQRT(EffortOutcomesAG0[[#This Row],[Kpy''i]]^2+EffortOutcomesAG0[[#This Row],[KPy''j]]^2+EffortOutcomesAG0[[#This Row],[KPy''k]]^2)/KTmag/Scale</f>
        <v>11.686416903454544</v>
      </c>
      <c r="Q9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2" s="14">
        <v>44911</v>
      </c>
      <c r="U942" s="9" t="s">
        <v>57</v>
      </c>
      <c r="V942" t="s">
        <v>61</v>
      </c>
      <c r="W942" t="s">
        <v>60</v>
      </c>
      <c r="X942">
        <v>0</v>
      </c>
      <c r="Y942">
        <v>0.33333333333333331</v>
      </c>
      <c r="Z942">
        <v>0.41265714285714278</v>
      </c>
      <c r="AA942">
        <v>1.2379714285714285</v>
      </c>
      <c r="AB942">
        <v>1.8569571428571428</v>
      </c>
      <c r="AC942">
        <v>0</v>
      </c>
      <c r="AD942">
        <v>0.5385153900005385</v>
      </c>
      <c r="AE942">
        <v>0.80777308500080791</v>
      </c>
      <c r="AF942">
        <v>0</v>
      </c>
      <c r="AJ942">
        <v>941</v>
      </c>
      <c r="AK942">
        <f>SUBTOTAL(9,EffortOutcomesAG0[[#This Row],[Allocation]:[Iin]])</f>
        <v>5.187207522620394</v>
      </c>
      <c r="AL942" t="str">
        <f>EffortOutcomesAG0[[#This Row],[WARDS]]&amp;EffortOutcomesAG0[[#This Row],[Role]]&amp;EffortOutcomesAG0[[#This Row],[Shifts]]</f>
        <v>WATTRNNIGHT</v>
      </c>
    </row>
    <row r="943" spans="2:38" x14ac:dyDescent="0.25">
      <c r="B943" s="8">
        <f>IF(EffortOutcomesAG0[[#This Row],[Apn]]=0,10,LOG(EffortOutcomesAG0[[#This Row],[Apn]]))</f>
        <v>9.2710621617091163E-2</v>
      </c>
      <c r="C943" s="8">
        <f>IF(EffortOutcomesAG0[[#This Row],[Ein]]=0,10,LOG(EffortOutcomesAG0[[#This Row],[Ein]]))</f>
        <v>10</v>
      </c>
      <c r="D943" s="8">
        <f>IF(EffortOutcomesAG0[[#This Row],[Iin]]=0,10,LOG(EffortOutcomesAG0[[#This Row],[Iin]]))</f>
        <v>10</v>
      </c>
      <c r="E943" s="8">
        <f>Kx-EffortOutcomesAG0[[#This Row],[Xp]]</f>
        <v>-9.2710621617091163E-2</v>
      </c>
      <c r="F943" s="8">
        <f>Ky-EffortOutcomesAG0[[#This Row],[Yp]]</f>
        <v>-11</v>
      </c>
      <c r="G943" s="8">
        <f>Kz-EffortOutcomesAG0[[#This Row],[Zp]]</f>
        <v>-9</v>
      </c>
      <c r="H943" s="8">
        <f>EffortOutcomesAG0[[#This Row],[Kpy]]*KSc-EffortOutcomesAG0[[#This Row],[KPz]]*KSb</f>
        <v>20</v>
      </c>
      <c r="I943" s="8">
        <f>-1*(EffortOutcomesAG0[[#This Row],[KPx]]*KSc-EffortOutcomesAG0[[#This Row],[KPz]]*KSa)</f>
        <v>-9.2710621617091163E-2</v>
      </c>
      <c r="J943" s="8">
        <f>(EffortOutcomesAG0[[#This Row],[KPx]]*$C$2-EffortOutcomesAG0[[#This Row],[Kpy]]*KSa)</f>
        <v>-0.9271062161709116</v>
      </c>
      <c r="K943" s="8">
        <f>EffortOutcomesAG0[[#This Row],[Kpy]]*KTc-EffortOutcomesAG0[[#This Row],[KPz]]*KTb</f>
        <v>2</v>
      </c>
      <c r="L943" s="8">
        <f>-1*(EffortOutcomesAG0[[#This Row],[KPx]]*KTc-EffortOutcomesAG0[[#This Row],[KPz]]*KTa)</f>
        <v>-18.092710621617091</v>
      </c>
      <c r="M943" s="8">
        <f>(EffortOutcomesAG0[[#This Row],[KPx]]*KTb-EffortOutcomesAG0[[#This Row],[Kpy]]*KTa)</f>
        <v>22.092710621617091</v>
      </c>
      <c r="N943" s="8">
        <f>-EffortOutcomesAG0[[#This Row],[Xp]]*a+EffortOutcomesAG0[[#This Row],[Yp]]*b+EffortOutcomesAG0[[#This Row],[Zp]]*c_</f>
        <v>40</v>
      </c>
      <c r="O943">
        <f>-IF(EffortOutcomesAG0[[#This Row],[Column2]]&gt;0,1,-1)*SQRT(EffortOutcomesAG0[[#This Row],[KPx''i]]^2+EffortOutcomesAG0[[#This Row],[KPx''j]]^2+EffortOutcomesAG0[[#This Row],[KPx''k]]^2)/Ksmag/Scale</f>
        <v>-14.157473665796156</v>
      </c>
      <c r="P943" s="9">
        <f>SQRT(EffortOutcomesAG0[[#This Row],[Kpy''i]]^2+EffortOutcomesAG0[[#This Row],[KPy''j]]^2+EffortOutcomesAG0[[#This Row],[KPy''k]]^2)/KTmag/Scale</f>
        <v>11.686416903454544</v>
      </c>
      <c r="Q9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3" s="14">
        <v>44911</v>
      </c>
      <c r="U943" s="9" t="s">
        <v>58</v>
      </c>
      <c r="V943" t="s">
        <v>61</v>
      </c>
      <c r="W943" t="s">
        <v>60</v>
      </c>
      <c r="X943">
        <v>0</v>
      </c>
      <c r="Y943">
        <v>0.33333333333333331</v>
      </c>
      <c r="Z943">
        <v>0.41265714285714278</v>
      </c>
      <c r="AA943">
        <v>1.2379714285714285</v>
      </c>
      <c r="AB943">
        <v>1.8569571428571428</v>
      </c>
      <c r="AC943">
        <v>0</v>
      </c>
      <c r="AD943">
        <v>0.5385153900005385</v>
      </c>
      <c r="AE943">
        <v>0.80777308500080791</v>
      </c>
      <c r="AF943">
        <v>0</v>
      </c>
      <c r="AJ943">
        <v>942</v>
      </c>
      <c r="AK943">
        <f>SUBTOTAL(9,EffortOutcomesAG0[[#This Row],[Allocation]:[Iin]])</f>
        <v>5.187207522620394</v>
      </c>
      <c r="AL943" t="str">
        <f>EffortOutcomesAG0[[#This Row],[WARDS]]&amp;EffortOutcomesAG0[[#This Row],[Role]]&amp;EffortOutcomesAG0[[#This Row],[Shifts]]</f>
        <v>WARARNNIGHT</v>
      </c>
    </row>
    <row r="944" spans="2:38" x14ac:dyDescent="0.25">
      <c r="B944" s="8">
        <f>IF(EffortOutcomesAG0[[#This Row],[Apn]]=0,10,LOG(EffortOutcomesAG0[[#This Row],[Apn]]))</f>
        <v>10</v>
      </c>
      <c r="C944" s="8">
        <f>IF(EffortOutcomesAG0[[#This Row],[Ein]]=0,10,LOG(EffortOutcomesAG0[[#This Row],[Ein]]))</f>
        <v>10</v>
      </c>
      <c r="D944" s="8">
        <f>IF(EffortOutcomesAG0[[#This Row],[Iin]]=0,10,LOG(EffortOutcomesAG0[[#This Row],[Iin]]))</f>
        <v>10</v>
      </c>
      <c r="E944" s="8">
        <f>Kx-EffortOutcomesAG0[[#This Row],[Xp]]</f>
        <v>-10</v>
      </c>
      <c r="F944" s="8">
        <f>Ky-EffortOutcomesAG0[[#This Row],[Yp]]</f>
        <v>-11</v>
      </c>
      <c r="G944" s="8">
        <f>Kz-EffortOutcomesAG0[[#This Row],[Zp]]</f>
        <v>-9</v>
      </c>
      <c r="H944" s="8">
        <f>EffortOutcomesAG0[[#This Row],[Kpy]]*KSc-EffortOutcomesAG0[[#This Row],[KPz]]*KSb</f>
        <v>20</v>
      </c>
      <c r="I944" s="8">
        <f>-1*(EffortOutcomesAG0[[#This Row],[KPx]]*KSc-EffortOutcomesAG0[[#This Row],[KPz]]*KSa)</f>
        <v>-10</v>
      </c>
      <c r="J944" s="8">
        <f>(EffortOutcomesAG0[[#This Row],[KPx]]*$C$2-EffortOutcomesAG0[[#This Row],[Kpy]]*KSa)</f>
        <v>-100</v>
      </c>
      <c r="K944" s="8">
        <f>EffortOutcomesAG0[[#This Row],[Kpy]]*KTc-EffortOutcomesAG0[[#This Row],[KPz]]*KTb</f>
        <v>2</v>
      </c>
      <c r="L944" s="8">
        <f>-1*(EffortOutcomesAG0[[#This Row],[KPx]]*KTc-EffortOutcomesAG0[[#This Row],[KPz]]*KTa)</f>
        <v>-28</v>
      </c>
      <c r="M944" s="8">
        <f>(EffortOutcomesAG0[[#This Row],[KPx]]*KTb-EffortOutcomesAG0[[#This Row],[Kpy]]*KTa)</f>
        <v>32</v>
      </c>
      <c r="N944" s="8">
        <f>-EffortOutcomesAG0[[#This Row],[Xp]]*a+EffortOutcomesAG0[[#This Row],[Yp]]*b+EffortOutcomesAG0[[#This Row],[Zp]]*c_</f>
        <v>40</v>
      </c>
      <c r="O944">
        <f>-IF(EffortOutcomesAG0[[#This Row],[Column2]]&gt;0,1,-1)*SQRT(EffortOutcomesAG0[[#This Row],[KPx''i]]^2+EffortOutcomesAG0[[#This Row],[KPx''j]]^2+EffortOutcomesAG0[[#This Row],[KPx''k]]^2)/Ksmag/Scale</f>
        <v>-72.456883730947197</v>
      </c>
      <c r="P944" s="9">
        <f>SQRT(EffortOutcomesAG0[[#This Row],[Kpy''i]]^2+EffortOutcomesAG0[[#This Row],[KPy''j]]^2+EffortOutcomesAG0[[#This Row],[KPy''k]]^2)/KTmag/Scale</f>
        <v>17.37814719698277</v>
      </c>
      <c r="Q9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4" s="14">
        <v>44911</v>
      </c>
      <c r="U944" s="9" t="s">
        <v>76</v>
      </c>
      <c r="V944" t="s">
        <v>61</v>
      </c>
      <c r="W944" t="s">
        <v>60</v>
      </c>
      <c r="X944">
        <v>0</v>
      </c>
      <c r="Y944">
        <v>0</v>
      </c>
      <c r="Z944">
        <v>0</v>
      </c>
      <c r="AJ944">
        <v>943</v>
      </c>
      <c r="AK944">
        <f>SUBTOTAL(9,EffortOutcomesAG0[[#This Row],[Allocation]:[Iin]])</f>
        <v>0</v>
      </c>
      <c r="AL944" t="str">
        <f>EffortOutcomesAG0[[#This Row],[WARDS]]&amp;EffortOutcomesAG0[[#This Row],[Role]]&amp;EffortOutcomesAG0[[#This Row],[Shifts]]</f>
        <v>OtherRNNIGHT</v>
      </c>
    </row>
    <row r="945" spans="2:38" x14ac:dyDescent="0.25">
      <c r="B945" s="8">
        <f>IF(EffortOutcomesAG0[[#This Row],[Apn]]=0,10,LOG(EffortOutcomesAG0[[#This Row],[Apn]]))</f>
        <v>9.2710621617091163E-2</v>
      </c>
      <c r="C945" s="8">
        <f>IF(EffortOutcomesAG0[[#This Row],[Ein]]=0,10,LOG(EffortOutcomesAG0[[#This Row],[Ein]]))</f>
        <v>10</v>
      </c>
      <c r="D945" s="8">
        <f>IF(EffortOutcomesAG0[[#This Row],[Iin]]=0,10,LOG(EffortOutcomesAG0[[#This Row],[Iin]]))</f>
        <v>10</v>
      </c>
      <c r="E945" s="8">
        <f>Kx-EffortOutcomesAG0[[#This Row],[Xp]]</f>
        <v>-9.2710621617091163E-2</v>
      </c>
      <c r="F945" s="8">
        <f>Ky-EffortOutcomesAG0[[#This Row],[Yp]]</f>
        <v>-11</v>
      </c>
      <c r="G945" s="8">
        <f>Kz-EffortOutcomesAG0[[#This Row],[Zp]]</f>
        <v>-9</v>
      </c>
      <c r="H945" s="8">
        <f>EffortOutcomesAG0[[#This Row],[Kpy]]*KSc-EffortOutcomesAG0[[#This Row],[KPz]]*KSb</f>
        <v>20</v>
      </c>
      <c r="I945" s="8">
        <f>-1*(EffortOutcomesAG0[[#This Row],[KPx]]*KSc-EffortOutcomesAG0[[#This Row],[KPz]]*KSa)</f>
        <v>-9.2710621617091163E-2</v>
      </c>
      <c r="J945" s="8">
        <f>(EffortOutcomesAG0[[#This Row],[KPx]]*$C$2-EffortOutcomesAG0[[#This Row],[Kpy]]*KSa)</f>
        <v>-0.9271062161709116</v>
      </c>
      <c r="K945" s="8">
        <f>EffortOutcomesAG0[[#This Row],[Kpy]]*KTc-EffortOutcomesAG0[[#This Row],[KPz]]*KTb</f>
        <v>2</v>
      </c>
      <c r="L945" s="8">
        <f>-1*(EffortOutcomesAG0[[#This Row],[KPx]]*KTc-EffortOutcomesAG0[[#This Row],[KPz]]*KTa)</f>
        <v>-18.092710621617091</v>
      </c>
      <c r="M945" s="8">
        <f>(EffortOutcomesAG0[[#This Row],[KPx]]*KTb-EffortOutcomesAG0[[#This Row],[Kpy]]*KTa)</f>
        <v>22.092710621617091</v>
      </c>
      <c r="N945" s="8">
        <f>-EffortOutcomesAG0[[#This Row],[Xp]]*a+EffortOutcomesAG0[[#This Row],[Yp]]*b+EffortOutcomesAG0[[#This Row],[Zp]]*c_</f>
        <v>40</v>
      </c>
      <c r="O945">
        <f>-IF(EffortOutcomesAG0[[#This Row],[Column2]]&gt;0,1,-1)*SQRT(EffortOutcomesAG0[[#This Row],[KPx''i]]^2+EffortOutcomesAG0[[#This Row],[KPx''j]]^2+EffortOutcomesAG0[[#This Row],[KPx''k]]^2)/Ksmag/Scale</f>
        <v>-14.157473665796156</v>
      </c>
      <c r="P945" s="9">
        <f>SQRT(EffortOutcomesAG0[[#This Row],[Kpy''i]]^2+EffortOutcomesAG0[[#This Row],[KPy''j]]^2+EffortOutcomesAG0[[#This Row],[KPy''k]]^2)/KTmag/Scale</f>
        <v>11.686416903454544</v>
      </c>
      <c r="Q9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5" s="14">
        <v>44911</v>
      </c>
      <c r="U945" s="9" t="s">
        <v>54</v>
      </c>
      <c r="V945" t="s">
        <v>61</v>
      </c>
      <c r="W945" t="s">
        <v>60</v>
      </c>
      <c r="X945">
        <v>0</v>
      </c>
      <c r="Y945">
        <v>0.33333333333333331</v>
      </c>
      <c r="Z945">
        <v>0.41265714285714278</v>
      </c>
      <c r="AA945">
        <v>1.2379714285714285</v>
      </c>
      <c r="AB945">
        <v>1.8569571428571428</v>
      </c>
      <c r="AC945">
        <v>0</v>
      </c>
      <c r="AD945">
        <v>0.5385153900005385</v>
      </c>
      <c r="AE945">
        <v>0.80777308500080791</v>
      </c>
      <c r="AF945">
        <v>0</v>
      </c>
      <c r="AJ945">
        <v>944</v>
      </c>
      <c r="AK945">
        <f>SUBTOTAL(9,EffortOutcomesAG0[[#This Row],[Allocation]:[Iin]])</f>
        <v>5.187207522620394</v>
      </c>
      <c r="AL945" t="str">
        <f>EffortOutcomesAG0[[#This Row],[WARDS]]&amp;EffortOutcomesAG0[[#This Row],[Role]]&amp;EffortOutcomesAG0[[#This Row],[Shifts]]</f>
        <v>BANKRNNIGHT</v>
      </c>
    </row>
    <row r="946" spans="2:38" x14ac:dyDescent="0.25">
      <c r="B946" s="8">
        <f>IF(EffortOutcomesAG0[[#This Row],[Apn]]=0,10,LOG(EffortOutcomesAG0[[#This Row],[Apn]]))</f>
        <v>9.2710621617091163E-2</v>
      </c>
      <c r="C946" s="8">
        <f>IF(EffortOutcomesAG0[[#This Row],[Ein]]=0,10,LOG(EffortOutcomesAG0[[#This Row],[Ein]]))</f>
        <v>10</v>
      </c>
      <c r="D946" s="8">
        <f>IF(EffortOutcomesAG0[[#This Row],[Iin]]=0,10,LOG(EffortOutcomesAG0[[#This Row],[Iin]]))</f>
        <v>10</v>
      </c>
      <c r="E946" s="8">
        <f>Kx-EffortOutcomesAG0[[#This Row],[Xp]]</f>
        <v>-9.2710621617091163E-2</v>
      </c>
      <c r="F946" s="8">
        <f>Ky-EffortOutcomesAG0[[#This Row],[Yp]]</f>
        <v>-11</v>
      </c>
      <c r="G946" s="8">
        <f>Kz-EffortOutcomesAG0[[#This Row],[Zp]]</f>
        <v>-9</v>
      </c>
      <c r="H946" s="8">
        <f>EffortOutcomesAG0[[#This Row],[Kpy]]*KSc-EffortOutcomesAG0[[#This Row],[KPz]]*KSb</f>
        <v>20</v>
      </c>
      <c r="I946" s="8">
        <f>-1*(EffortOutcomesAG0[[#This Row],[KPx]]*KSc-EffortOutcomesAG0[[#This Row],[KPz]]*KSa)</f>
        <v>-9.2710621617091163E-2</v>
      </c>
      <c r="J946" s="8">
        <f>(EffortOutcomesAG0[[#This Row],[KPx]]*$C$2-EffortOutcomesAG0[[#This Row],[Kpy]]*KSa)</f>
        <v>-0.9271062161709116</v>
      </c>
      <c r="K946" s="8">
        <f>EffortOutcomesAG0[[#This Row],[Kpy]]*KTc-EffortOutcomesAG0[[#This Row],[KPz]]*KTb</f>
        <v>2</v>
      </c>
      <c r="L946" s="8">
        <f>-1*(EffortOutcomesAG0[[#This Row],[KPx]]*KTc-EffortOutcomesAG0[[#This Row],[KPz]]*KTa)</f>
        <v>-18.092710621617091</v>
      </c>
      <c r="M946" s="8">
        <f>(EffortOutcomesAG0[[#This Row],[KPx]]*KTb-EffortOutcomesAG0[[#This Row],[Kpy]]*KTa)</f>
        <v>22.092710621617091</v>
      </c>
      <c r="N946" s="8">
        <f>-EffortOutcomesAG0[[#This Row],[Xp]]*a+EffortOutcomesAG0[[#This Row],[Yp]]*b+EffortOutcomesAG0[[#This Row],[Zp]]*c_</f>
        <v>40</v>
      </c>
      <c r="O946">
        <f>-IF(EffortOutcomesAG0[[#This Row],[Column2]]&gt;0,1,-1)*SQRT(EffortOutcomesAG0[[#This Row],[KPx''i]]^2+EffortOutcomesAG0[[#This Row],[KPx''j]]^2+EffortOutcomesAG0[[#This Row],[KPx''k]]^2)/Ksmag/Scale</f>
        <v>-14.157473665796156</v>
      </c>
      <c r="P946" s="9">
        <f>SQRT(EffortOutcomesAG0[[#This Row],[Kpy''i]]^2+EffortOutcomesAG0[[#This Row],[KPy''j]]^2+EffortOutcomesAG0[[#This Row],[KPy''k]]^2)/KTmag/Scale</f>
        <v>11.686416903454544</v>
      </c>
      <c r="Q9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6" s="14">
        <v>44912</v>
      </c>
      <c r="U946" s="9" t="s">
        <v>57</v>
      </c>
      <c r="V946" t="s">
        <v>61</v>
      </c>
      <c r="W946" t="s">
        <v>60</v>
      </c>
      <c r="X946">
        <v>0</v>
      </c>
      <c r="Y946">
        <v>0.33333333333333331</v>
      </c>
      <c r="Z946">
        <v>0.41265714285714278</v>
      </c>
      <c r="AA946">
        <v>1.2379714285714285</v>
      </c>
      <c r="AB946">
        <v>1.8569571428571428</v>
      </c>
      <c r="AC946">
        <v>0</v>
      </c>
      <c r="AD946">
        <v>0.5385153900005385</v>
      </c>
      <c r="AE946">
        <v>0.80777308500080791</v>
      </c>
      <c r="AF946">
        <v>0</v>
      </c>
      <c r="AJ946">
        <v>945</v>
      </c>
      <c r="AK946">
        <f>SUBTOTAL(9,EffortOutcomesAG0[[#This Row],[Allocation]:[Iin]])</f>
        <v>5.187207522620394</v>
      </c>
      <c r="AL946" t="str">
        <f>EffortOutcomesAG0[[#This Row],[WARDS]]&amp;EffortOutcomesAG0[[#This Row],[Role]]&amp;EffortOutcomesAG0[[#This Row],[Shifts]]</f>
        <v>WATTRNNIGHT</v>
      </c>
    </row>
    <row r="947" spans="2:38" x14ac:dyDescent="0.25">
      <c r="B947" s="8">
        <f>IF(EffortOutcomesAG0[[#This Row],[Apn]]=0,10,LOG(EffortOutcomesAG0[[#This Row],[Apn]]))</f>
        <v>9.2710621617091163E-2</v>
      </c>
      <c r="C947" s="8">
        <f>IF(EffortOutcomesAG0[[#This Row],[Ein]]=0,10,LOG(EffortOutcomesAG0[[#This Row],[Ein]]))</f>
        <v>10</v>
      </c>
      <c r="D947" s="8">
        <f>IF(EffortOutcomesAG0[[#This Row],[Iin]]=0,10,LOG(EffortOutcomesAG0[[#This Row],[Iin]]))</f>
        <v>10</v>
      </c>
      <c r="E947" s="8">
        <f>Kx-EffortOutcomesAG0[[#This Row],[Xp]]</f>
        <v>-9.2710621617091163E-2</v>
      </c>
      <c r="F947" s="8">
        <f>Ky-EffortOutcomesAG0[[#This Row],[Yp]]</f>
        <v>-11</v>
      </c>
      <c r="G947" s="8">
        <f>Kz-EffortOutcomesAG0[[#This Row],[Zp]]</f>
        <v>-9</v>
      </c>
      <c r="H947" s="8">
        <f>EffortOutcomesAG0[[#This Row],[Kpy]]*KSc-EffortOutcomesAG0[[#This Row],[KPz]]*KSb</f>
        <v>20</v>
      </c>
      <c r="I947" s="8">
        <f>-1*(EffortOutcomesAG0[[#This Row],[KPx]]*KSc-EffortOutcomesAG0[[#This Row],[KPz]]*KSa)</f>
        <v>-9.2710621617091163E-2</v>
      </c>
      <c r="J947" s="8">
        <f>(EffortOutcomesAG0[[#This Row],[KPx]]*$C$2-EffortOutcomesAG0[[#This Row],[Kpy]]*KSa)</f>
        <v>-0.9271062161709116</v>
      </c>
      <c r="K947" s="8">
        <f>EffortOutcomesAG0[[#This Row],[Kpy]]*KTc-EffortOutcomesAG0[[#This Row],[KPz]]*KTb</f>
        <v>2</v>
      </c>
      <c r="L947" s="8">
        <f>-1*(EffortOutcomesAG0[[#This Row],[KPx]]*KTc-EffortOutcomesAG0[[#This Row],[KPz]]*KTa)</f>
        <v>-18.092710621617091</v>
      </c>
      <c r="M947" s="8">
        <f>(EffortOutcomesAG0[[#This Row],[KPx]]*KTb-EffortOutcomesAG0[[#This Row],[Kpy]]*KTa)</f>
        <v>22.092710621617091</v>
      </c>
      <c r="N947" s="8">
        <f>-EffortOutcomesAG0[[#This Row],[Xp]]*a+EffortOutcomesAG0[[#This Row],[Yp]]*b+EffortOutcomesAG0[[#This Row],[Zp]]*c_</f>
        <v>40</v>
      </c>
      <c r="O947">
        <f>-IF(EffortOutcomesAG0[[#This Row],[Column2]]&gt;0,1,-1)*SQRT(EffortOutcomesAG0[[#This Row],[KPx''i]]^2+EffortOutcomesAG0[[#This Row],[KPx''j]]^2+EffortOutcomesAG0[[#This Row],[KPx''k]]^2)/Ksmag/Scale</f>
        <v>-14.157473665796156</v>
      </c>
      <c r="P947" s="9">
        <f>SQRT(EffortOutcomesAG0[[#This Row],[Kpy''i]]^2+EffortOutcomesAG0[[#This Row],[KPy''j]]^2+EffortOutcomesAG0[[#This Row],[KPy''k]]^2)/KTmag/Scale</f>
        <v>11.686416903454544</v>
      </c>
      <c r="Q9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7" s="14">
        <v>44912</v>
      </c>
      <c r="U947" s="9" t="s">
        <v>58</v>
      </c>
      <c r="V947" t="s">
        <v>61</v>
      </c>
      <c r="W947" t="s">
        <v>60</v>
      </c>
      <c r="X947">
        <v>0</v>
      </c>
      <c r="Y947">
        <v>0.33333333333333331</v>
      </c>
      <c r="Z947">
        <v>0.41265714285714278</v>
      </c>
      <c r="AA947">
        <v>1.2379714285714285</v>
      </c>
      <c r="AB947">
        <v>1.8569571428571428</v>
      </c>
      <c r="AC947">
        <v>0</v>
      </c>
      <c r="AD947">
        <v>0.5385153900005385</v>
      </c>
      <c r="AE947">
        <v>0.80777308500080791</v>
      </c>
      <c r="AF947">
        <v>0</v>
      </c>
      <c r="AJ947">
        <v>946</v>
      </c>
      <c r="AK947">
        <f>SUBTOTAL(9,EffortOutcomesAG0[[#This Row],[Allocation]:[Iin]])</f>
        <v>5.187207522620394</v>
      </c>
      <c r="AL947" t="str">
        <f>EffortOutcomesAG0[[#This Row],[WARDS]]&amp;EffortOutcomesAG0[[#This Row],[Role]]&amp;EffortOutcomesAG0[[#This Row],[Shifts]]</f>
        <v>WARARNNIGHT</v>
      </c>
    </row>
    <row r="948" spans="2:38" x14ac:dyDescent="0.25">
      <c r="B948" s="8">
        <f>IF(EffortOutcomesAG0[[#This Row],[Apn]]=0,10,LOG(EffortOutcomesAG0[[#This Row],[Apn]]))</f>
        <v>10</v>
      </c>
      <c r="C948" s="8">
        <f>IF(EffortOutcomesAG0[[#This Row],[Ein]]=0,10,LOG(EffortOutcomesAG0[[#This Row],[Ein]]))</f>
        <v>10</v>
      </c>
      <c r="D948" s="8">
        <f>IF(EffortOutcomesAG0[[#This Row],[Iin]]=0,10,LOG(EffortOutcomesAG0[[#This Row],[Iin]]))</f>
        <v>10</v>
      </c>
      <c r="E948" s="8">
        <f>Kx-EffortOutcomesAG0[[#This Row],[Xp]]</f>
        <v>-10</v>
      </c>
      <c r="F948" s="8">
        <f>Ky-EffortOutcomesAG0[[#This Row],[Yp]]</f>
        <v>-11</v>
      </c>
      <c r="G948" s="8">
        <f>Kz-EffortOutcomesAG0[[#This Row],[Zp]]</f>
        <v>-9</v>
      </c>
      <c r="H948" s="8">
        <f>EffortOutcomesAG0[[#This Row],[Kpy]]*KSc-EffortOutcomesAG0[[#This Row],[KPz]]*KSb</f>
        <v>20</v>
      </c>
      <c r="I948" s="8">
        <f>-1*(EffortOutcomesAG0[[#This Row],[KPx]]*KSc-EffortOutcomesAG0[[#This Row],[KPz]]*KSa)</f>
        <v>-10</v>
      </c>
      <c r="J948" s="8">
        <f>(EffortOutcomesAG0[[#This Row],[KPx]]*$C$2-EffortOutcomesAG0[[#This Row],[Kpy]]*KSa)</f>
        <v>-100</v>
      </c>
      <c r="K948" s="8">
        <f>EffortOutcomesAG0[[#This Row],[Kpy]]*KTc-EffortOutcomesAG0[[#This Row],[KPz]]*KTb</f>
        <v>2</v>
      </c>
      <c r="L948" s="8">
        <f>-1*(EffortOutcomesAG0[[#This Row],[KPx]]*KTc-EffortOutcomesAG0[[#This Row],[KPz]]*KTa)</f>
        <v>-28</v>
      </c>
      <c r="M948" s="8">
        <f>(EffortOutcomesAG0[[#This Row],[KPx]]*KTb-EffortOutcomesAG0[[#This Row],[Kpy]]*KTa)</f>
        <v>32</v>
      </c>
      <c r="N948" s="8">
        <f>-EffortOutcomesAG0[[#This Row],[Xp]]*a+EffortOutcomesAG0[[#This Row],[Yp]]*b+EffortOutcomesAG0[[#This Row],[Zp]]*c_</f>
        <v>40</v>
      </c>
      <c r="O948">
        <f>-IF(EffortOutcomesAG0[[#This Row],[Column2]]&gt;0,1,-1)*SQRT(EffortOutcomesAG0[[#This Row],[KPx''i]]^2+EffortOutcomesAG0[[#This Row],[KPx''j]]^2+EffortOutcomesAG0[[#This Row],[KPx''k]]^2)/Ksmag/Scale</f>
        <v>-72.456883730947197</v>
      </c>
      <c r="P948" s="9">
        <f>SQRT(EffortOutcomesAG0[[#This Row],[Kpy''i]]^2+EffortOutcomesAG0[[#This Row],[KPy''j]]^2+EffortOutcomesAG0[[#This Row],[KPy''k]]^2)/KTmag/Scale</f>
        <v>17.37814719698277</v>
      </c>
      <c r="Q9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8" s="14">
        <v>44912</v>
      </c>
      <c r="U948" s="9" t="s">
        <v>76</v>
      </c>
      <c r="V948" t="s">
        <v>61</v>
      </c>
      <c r="W948" t="s">
        <v>60</v>
      </c>
      <c r="X948">
        <v>0</v>
      </c>
      <c r="Y948">
        <v>0</v>
      </c>
      <c r="Z948">
        <v>0</v>
      </c>
      <c r="AJ948">
        <v>947</v>
      </c>
      <c r="AK948">
        <f>SUBTOTAL(9,EffortOutcomesAG0[[#This Row],[Allocation]:[Iin]])</f>
        <v>0</v>
      </c>
      <c r="AL948" t="str">
        <f>EffortOutcomesAG0[[#This Row],[WARDS]]&amp;EffortOutcomesAG0[[#This Row],[Role]]&amp;EffortOutcomesAG0[[#This Row],[Shifts]]</f>
        <v>OtherRNNIGHT</v>
      </c>
    </row>
    <row r="949" spans="2:38" x14ac:dyDescent="0.25">
      <c r="B949" s="8">
        <f>IF(EffortOutcomesAG0[[#This Row],[Apn]]=0,10,LOG(EffortOutcomesAG0[[#This Row],[Apn]]))</f>
        <v>9.2710621617091163E-2</v>
      </c>
      <c r="C949" s="8">
        <f>IF(EffortOutcomesAG0[[#This Row],[Ein]]=0,10,LOG(EffortOutcomesAG0[[#This Row],[Ein]]))</f>
        <v>10</v>
      </c>
      <c r="D949" s="8">
        <f>IF(EffortOutcomesAG0[[#This Row],[Iin]]=0,10,LOG(EffortOutcomesAG0[[#This Row],[Iin]]))</f>
        <v>10</v>
      </c>
      <c r="E949" s="8">
        <f>Kx-EffortOutcomesAG0[[#This Row],[Xp]]</f>
        <v>-9.2710621617091163E-2</v>
      </c>
      <c r="F949" s="8">
        <f>Ky-EffortOutcomesAG0[[#This Row],[Yp]]</f>
        <v>-11</v>
      </c>
      <c r="G949" s="8">
        <f>Kz-EffortOutcomesAG0[[#This Row],[Zp]]</f>
        <v>-9</v>
      </c>
      <c r="H949" s="8">
        <f>EffortOutcomesAG0[[#This Row],[Kpy]]*KSc-EffortOutcomesAG0[[#This Row],[KPz]]*KSb</f>
        <v>20</v>
      </c>
      <c r="I949" s="8">
        <f>-1*(EffortOutcomesAG0[[#This Row],[KPx]]*KSc-EffortOutcomesAG0[[#This Row],[KPz]]*KSa)</f>
        <v>-9.2710621617091163E-2</v>
      </c>
      <c r="J949" s="8">
        <f>(EffortOutcomesAG0[[#This Row],[KPx]]*$C$2-EffortOutcomesAG0[[#This Row],[Kpy]]*KSa)</f>
        <v>-0.9271062161709116</v>
      </c>
      <c r="K949" s="8">
        <f>EffortOutcomesAG0[[#This Row],[Kpy]]*KTc-EffortOutcomesAG0[[#This Row],[KPz]]*KTb</f>
        <v>2</v>
      </c>
      <c r="L949" s="8">
        <f>-1*(EffortOutcomesAG0[[#This Row],[KPx]]*KTc-EffortOutcomesAG0[[#This Row],[KPz]]*KTa)</f>
        <v>-18.092710621617091</v>
      </c>
      <c r="M949" s="8">
        <f>(EffortOutcomesAG0[[#This Row],[KPx]]*KTb-EffortOutcomesAG0[[#This Row],[Kpy]]*KTa)</f>
        <v>22.092710621617091</v>
      </c>
      <c r="N949" s="8">
        <f>-EffortOutcomesAG0[[#This Row],[Xp]]*a+EffortOutcomesAG0[[#This Row],[Yp]]*b+EffortOutcomesAG0[[#This Row],[Zp]]*c_</f>
        <v>40</v>
      </c>
      <c r="O949">
        <f>-IF(EffortOutcomesAG0[[#This Row],[Column2]]&gt;0,1,-1)*SQRT(EffortOutcomesAG0[[#This Row],[KPx''i]]^2+EffortOutcomesAG0[[#This Row],[KPx''j]]^2+EffortOutcomesAG0[[#This Row],[KPx''k]]^2)/Ksmag/Scale</f>
        <v>-14.157473665796156</v>
      </c>
      <c r="P949" s="9">
        <f>SQRT(EffortOutcomesAG0[[#This Row],[Kpy''i]]^2+EffortOutcomesAG0[[#This Row],[KPy''j]]^2+EffortOutcomesAG0[[#This Row],[KPy''k]]^2)/KTmag/Scale</f>
        <v>11.686416903454544</v>
      </c>
      <c r="Q9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9" s="14">
        <v>44912</v>
      </c>
      <c r="U949" s="9" t="s">
        <v>54</v>
      </c>
      <c r="V949" t="s">
        <v>61</v>
      </c>
      <c r="W949" t="s">
        <v>60</v>
      </c>
      <c r="X949">
        <v>0</v>
      </c>
      <c r="Y949">
        <v>0.33333333333333331</v>
      </c>
      <c r="Z949">
        <v>0.41265714285714278</v>
      </c>
      <c r="AA949">
        <v>1.2379714285714285</v>
      </c>
      <c r="AB949">
        <v>1.8569571428571428</v>
      </c>
      <c r="AC949">
        <v>0</v>
      </c>
      <c r="AD949">
        <v>0.5385153900005385</v>
      </c>
      <c r="AE949">
        <v>0.80777308500080791</v>
      </c>
      <c r="AF949">
        <v>0</v>
      </c>
      <c r="AJ949">
        <v>948</v>
      </c>
      <c r="AK949">
        <f>SUBTOTAL(9,EffortOutcomesAG0[[#This Row],[Allocation]:[Iin]])</f>
        <v>5.187207522620394</v>
      </c>
      <c r="AL949" t="str">
        <f>EffortOutcomesAG0[[#This Row],[WARDS]]&amp;EffortOutcomesAG0[[#This Row],[Role]]&amp;EffortOutcomesAG0[[#This Row],[Shifts]]</f>
        <v>BANKRNNIGHT</v>
      </c>
    </row>
    <row r="950" spans="2:38" x14ac:dyDescent="0.25">
      <c r="B950" s="8">
        <f>IF(EffortOutcomesAG0[[#This Row],[Apn]]=0,10,LOG(EffortOutcomesAG0[[#This Row],[Apn]]))</f>
        <v>9.2710621617091163E-2</v>
      </c>
      <c r="C950" s="8">
        <f>IF(EffortOutcomesAG0[[#This Row],[Ein]]=0,10,LOG(EffortOutcomesAG0[[#This Row],[Ein]]))</f>
        <v>10</v>
      </c>
      <c r="D950" s="8">
        <f>IF(EffortOutcomesAG0[[#This Row],[Iin]]=0,10,LOG(EffortOutcomesAG0[[#This Row],[Iin]]))</f>
        <v>10</v>
      </c>
      <c r="E950" s="8">
        <f>Kx-EffortOutcomesAG0[[#This Row],[Xp]]</f>
        <v>-9.2710621617091163E-2</v>
      </c>
      <c r="F950" s="8">
        <f>Ky-EffortOutcomesAG0[[#This Row],[Yp]]</f>
        <v>-11</v>
      </c>
      <c r="G950" s="8">
        <f>Kz-EffortOutcomesAG0[[#This Row],[Zp]]</f>
        <v>-9</v>
      </c>
      <c r="H950" s="8">
        <f>EffortOutcomesAG0[[#This Row],[Kpy]]*KSc-EffortOutcomesAG0[[#This Row],[KPz]]*KSb</f>
        <v>20</v>
      </c>
      <c r="I950" s="8">
        <f>-1*(EffortOutcomesAG0[[#This Row],[KPx]]*KSc-EffortOutcomesAG0[[#This Row],[KPz]]*KSa)</f>
        <v>-9.2710621617091163E-2</v>
      </c>
      <c r="J950" s="8">
        <f>(EffortOutcomesAG0[[#This Row],[KPx]]*$C$2-EffortOutcomesAG0[[#This Row],[Kpy]]*KSa)</f>
        <v>-0.9271062161709116</v>
      </c>
      <c r="K950" s="8">
        <f>EffortOutcomesAG0[[#This Row],[Kpy]]*KTc-EffortOutcomesAG0[[#This Row],[KPz]]*KTb</f>
        <v>2</v>
      </c>
      <c r="L950" s="8">
        <f>-1*(EffortOutcomesAG0[[#This Row],[KPx]]*KTc-EffortOutcomesAG0[[#This Row],[KPz]]*KTa)</f>
        <v>-18.092710621617091</v>
      </c>
      <c r="M950" s="8">
        <f>(EffortOutcomesAG0[[#This Row],[KPx]]*KTb-EffortOutcomesAG0[[#This Row],[Kpy]]*KTa)</f>
        <v>22.092710621617091</v>
      </c>
      <c r="N950" s="8">
        <f>-EffortOutcomesAG0[[#This Row],[Xp]]*a+EffortOutcomesAG0[[#This Row],[Yp]]*b+EffortOutcomesAG0[[#This Row],[Zp]]*c_</f>
        <v>40</v>
      </c>
      <c r="O950">
        <f>-IF(EffortOutcomesAG0[[#This Row],[Column2]]&gt;0,1,-1)*SQRT(EffortOutcomesAG0[[#This Row],[KPx''i]]^2+EffortOutcomesAG0[[#This Row],[KPx''j]]^2+EffortOutcomesAG0[[#This Row],[KPx''k]]^2)/Ksmag/Scale</f>
        <v>-14.157473665796156</v>
      </c>
      <c r="P950" s="9">
        <f>SQRT(EffortOutcomesAG0[[#This Row],[Kpy''i]]^2+EffortOutcomesAG0[[#This Row],[KPy''j]]^2+EffortOutcomesAG0[[#This Row],[KPy''k]]^2)/KTmag/Scale</f>
        <v>11.686416903454544</v>
      </c>
      <c r="Q9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0" s="14">
        <v>44913</v>
      </c>
      <c r="U950" s="9" t="s">
        <v>57</v>
      </c>
      <c r="V950" t="s">
        <v>61</v>
      </c>
      <c r="W950" t="s">
        <v>60</v>
      </c>
      <c r="X950">
        <v>0</v>
      </c>
      <c r="Y950">
        <v>0.33333333333333331</v>
      </c>
      <c r="Z950">
        <v>0.41265714285714278</v>
      </c>
      <c r="AA950">
        <v>1.2379714285714285</v>
      </c>
      <c r="AB950">
        <v>1.8569571428571428</v>
      </c>
      <c r="AC950">
        <v>0</v>
      </c>
      <c r="AD950">
        <v>0.5385153900005385</v>
      </c>
      <c r="AE950">
        <v>0.80777308500080791</v>
      </c>
      <c r="AF950">
        <v>0</v>
      </c>
      <c r="AJ950">
        <v>949</v>
      </c>
      <c r="AK950">
        <f>SUBTOTAL(9,EffortOutcomesAG0[[#This Row],[Allocation]:[Iin]])</f>
        <v>5.187207522620394</v>
      </c>
      <c r="AL950" t="str">
        <f>EffortOutcomesAG0[[#This Row],[WARDS]]&amp;EffortOutcomesAG0[[#This Row],[Role]]&amp;EffortOutcomesAG0[[#This Row],[Shifts]]</f>
        <v>WATTRNNIGHT</v>
      </c>
    </row>
    <row r="951" spans="2:38" x14ac:dyDescent="0.25">
      <c r="B951" s="8">
        <f>IF(EffortOutcomesAG0[[#This Row],[Apn]]=0,10,LOG(EffortOutcomesAG0[[#This Row],[Apn]]))</f>
        <v>9.2710621617091163E-2</v>
      </c>
      <c r="C951" s="8">
        <f>IF(EffortOutcomesAG0[[#This Row],[Ein]]=0,10,LOG(EffortOutcomesAG0[[#This Row],[Ein]]))</f>
        <v>10</v>
      </c>
      <c r="D951" s="8">
        <f>IF(EffortOutcomesAG0[[#This Row],[Iin]]=0,10,LOG(EffortOutcomesAG0[[#This Row],[Iin]]))</f>
        <v>10</v>
      </c>
      <c r="E951" s="8">
        <f>Kx-EffortOutcomesAG0[[#This Row],[Xp]]</f>
        <v>-9.2710621617091163E-2</v>
      </c>
      <c r="F951" s="8">
        <f>Ky-EffortOutcomesAG0[[#This Row],[Yp]]</f>
        <v>-11</v>
      </c>
      <c r="G951" s="8">
        <f>Kz-EffortOutcomesAG0[[#This Row],[Zp]]</f>
        <v>-9</v>
      </c>
      <c r="H951" s="8">
        <f>EffortOutcomesAG0[[#This Row],[Kpy]]*KSc-EffortOutcomesAG0[[#This Row],[KPz]]*KSb</f>
        <v>20</v>
      </c>
      <c r="I951" s="8">
        <f>-1*(EffortOutcomesAG0[[#This Row],[KPx]]*KSc-EffortOutcomesAG0[[#This Row],[KPz]]*KSa)</f>
        <v>-9.2710621617091163E-2</v>
      </c>
      <c r="J951" s="8">
        <f>(EffortOutcomesAG0[[#This Row],[KPx]]*$C$2-EffortOutcomesAG0[[#This Row],[Kpy]]*KSa)</f>
        <v>-0.9271062161709116</v>
      </c>
      <c r="K951" s="8">
        <f>EffortOutcomesAG0[[#This Row],[Kpy]]*KTc-EffortOutcomesAG0[[#This Row],[KPz]]*KTb</f>
        <v>2</v>
      </c>
      <c r="L951" s="8">
        <f>-1*(EffortOutcomesAG0[[#This Row],[KPx]]*KTc-EffortOutcomesAG0[[#This Row],[KPz]]*KTa)</f>
        <v>-18.092710621617091</v>
      </c>
      <c r="M951" s="8">
        <f>(EffortOutcomesAG0[[#This Row],[KPx]]*KTb-EffortOutcomesAG0[[#This Row],[Kpy]]*KTa)</f>
        <v>22.092710621617091</v>
      </c>
      <c r="N951" s="8">
        <f>-EffortOutcomesAG0[[#This Row],[Xp]]*a+EffortOutcomesAG0[[#This Row],[Yp]]*b+EffortOutcomesAG0[[#This Row],[Zp]]*c_</f>
        <v>40</v>
      </c>
      <c r="O951">
        <f>-IF(EffortOutcomesAG0[[#This Row],[Column2]]&gt;0,1,-1)*SQRT(EffortOutcomesAG0[[#This Row],[KPx''i]]^2+EffortOutcomesAG0[[#This Row],[KPx''j]]^2+EffortOutcomesAG0[[#This Row],[KPx''k]]^2)/Ksmag/Scale</f>
        <v>-14.157473665796156</v>
      </c>
      <c r="P951" s="9">
        <f>SQRT(EffortOutcomesAG0[[#This Row],[Kpy''i]]^2+EffortOutcomesAG0[[#This Row],[KPy''j]]^2+EffortOutcomesAG0[[#This Row],[KPy''k]]^2)/KTmag/Scale</f>
        <v>11.686416903454544</v>
      </c>
      <c r="Q9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1" s="14">
        <v>44913</v>
      </c>
      <c r="U951" s="9" t="s">
        <v>58</v>
      </c>
      <c r="V951" t="s">
        <v>61</v>
      </c>
      <c r="W951" t="s">
        <v>60</v>
      </c>
      <c r="X951">
        <v>0</v>
      </c>
      <c r="Y951">
        <v>0.33333333333333331</v>
      </c>
      <c r="Z951">
        <v>0.41265714285714278</v>
      </c>
      <c r="AA951">
        <v>1.2379714285714285</v>
      </c>
      <c r="AB951">
        <v>1.8569571428571428</v>
      </c>
      <c r="AC951">
        <v>0</v>
      </c>
      <c r="AD951">
        <v>0.5385153900005385</v>
      </c>
      <c r="AE951">
        <v>0.80777308500080791</v>
      </c>
      <c r="AF951">
        <v>0</v>
      </c>
      <c r="AJ951">
        <v>950</v>
      </c>
      <c r="AK951">
        <f>SUBTOTAL(9,EffortOutcomesAG0[[#This Row],[Allocation]:[Iin]])</f>
        <v>5.187207522620394</v>
      </c>
      <c r="AL951" t="str">
        <f>EffortOutcomesAG0[[#This Row],[WARDS]]&amp;EffortOutcomesAG0[[#This Row],[Role]]&amp;EffortOutcomesAG0[[#This Row],[Shifts]]</f>
        <v>WARARNNIGHT</v>
      </c>
    </row>
    <row r="952" spans="2:38" x14ac:dyDescent="0.25">
      <c r="B952" s="8">
        <f>IF(EffortOutcomesAG0[[#This Row],[Apn]]=0,10,LOG(EffortOutcomesAG0[[#This Row],[Apn]]))</f>
        <v>10</v>
      </c>
      <c r="C952" s="8">
        <f>IF(EffortOutcomesAG0[[#This Row],[Ein]]=0,10,LOG(EffortOutcomesAG0[[#This Row],[Ein]]))</f>
        <v>10</v>
      </c>
      <c r="D952" s="8">
        <f>IF(EffortOutcomesAG0[[#This Row],[Iin]]=0,10,LOG(EffortOutcomesAG0[[#This Row],[Iin]]))</f>
        <v>10</v>
      </c>
      <c r="E952" s="8">
        <f>Kx-EffortOutcomesAG0[[#This Row],[Xp]]</f>
        <v>-10</v>
      </c>
      <c r="F952" s="8">
        <f>Ky-EffortOutcomesAG0[[#This Row],[Yp]]</f>
        <v>-11</v>
      </c>
      <c r="G952" s="8">
        <f>Kz-EffortOutcomesAG0[[#This Row],[Zp]]</f>
        <v>-9</v>
      </c>
      <c r="H952" s="8">
        <f>EffortOutcomesAG0[[#This Row],[Kpy]]*KSc-EffortOutcomesAG0[[#This Row],[KPz]]*KSb</f>
        <v>20</v>
      </c>
      <c r="I952" s="8">
        <f>-1*(EffortOutcomesAG0[[#This Row],[KPx]]*KSc-EffortOutcomesAG0[[#This Row],[KPz]]*KSa)</f>
        <v>-10</v>
      </c>
      <c r="J952" s="8">
        <f>(EffortOutcomesAG0[[#This Row],[KPx]]*$C$2-EffortOutcomesAG0[[#This Row],[Kpy]]*KSa)</f>
        <v>-100</v>
      </c>
      <c r="K952" s="8">
        <f>EffortOutcomesAG0[[#This Row],[Kpy]]*KTc-EffortOutcomesAG0[[#This Row],[KPz]]*KTb</f>
        <v>2</v>
      </c>
      <c r="L952" s="8">
        <f>-1*(EffortOutcomesAG0[[#This Row],[KPx]]*KTc-EffortOutcomesAG0[[#This Row],[KPz]]*KTa)</f>
        <v>-28</v>
      </c>
      <c r="M952" s="8">
        <f>(EffortOutcomesAG0[[#This Row],[KPx]]*KTb-EffortOutcomesAG0[[#This Row],[Kpy]]*KTa)</f>
        <v>32</v>
      </c>
      <c r="N952" s="8">
        <f>-EffortOutcomesAG0[[#This Row],[Xp]]*a+EffortOutcomesAG0[[#This Row],[Yp]]*b+EffortOutcomesAG0[[#This Row],[Zp]]*c_</f>
        <v>40</v>
      </c>
      <c r="O952">
        <f>-IF(EffortOutcomesAG0[[#This Row],[Column2]]&gt;0,1,-1)*SQRT(EffortOutcomesAG0[[#This Row],[KPx''i]]^2+EffortOutcomesAG0[[#This Row],[KPx''j]]^2+EffortOutcomesAG0[[#This Row],[KPx''k]]^2)/Ksmag/Scale</f>
        <v>-72.456883730947197</v>
      </c>
      <c r="P952" s="9">
        <f>SQRT(EffortOutcomesAG0[[#This Row],[Kpy''i]]^2+EffortOutcomesAG0[[#This Row],[KPy''j]]^2+EffortOutcomesAG0[[#This Row],[KPy''k]]^2)/KTmag/Scale</f>
        <v>17.37814719698277</v>
      </c>
      <c r="Q9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2" s="14">
        <v>44913</v>
      </c>
      <c r="U952" s="9" t="s">
        <v>76</v>
      </c>
      <c r="V952" t="s">
        <v>61</v>
      </c>
      <c r="W952" t="s">
        <v>60</v>
      </c>
      <c r="X952">
        <v>0</v>
      </c>
      <c r="Y952">
        <v>0</v>
      </c>
      <c r="Z952">
        <v>0</v>
      </c>
      <c r="AJ952">
        <v>951</v>
      </c>
      <c r="AK952">
        <f>SUBTOTAL(9,EffortOutcomesAG0[[#This Row],[Allocation]:[Iin]])</f>
        <v>0</v>
      </c>
      <c r="AL952" t="str">
        <f>EffortOutcomesAG0[[#This Row],[WARDS]]&amp;EffortOutcomesAG0[[#This Row],[Role]]&amp;EffortOutcomesAG0[[#This Row],[Shifts]]</f>
        <v>OtherRNNIGHT</v>
      </c>
    </row>
    <row r="953" spans="2:38" x14ac:dyDescent="0.25">
      <c r="B953" s="8">
        <f>IF(EffortOutcomesAG0[[#This Row],[Apn]]=0,10,LOG(EffortOutcomesAG0[[#This Row],[Apn]]))</f>
        <v>9.2710621617091163E-2</v>
      </c>
      <c r="C953" s="8">
        <f>IF(EffortOutcomesAG0[[#This Row],[Ein]]=0,10,LOG(EffortOutcomesAG0[[#This Row],[Ein]]))</f>
        <v>10</v>
      </c>
      <c r="D953" s="8">
        <f>IF(EffortOutcomesAG0[[#This Row],[Iin]]=0,10,LOG(EffortOutcomesAG0[[#This Row],[Iin]]))</f>
        <v>10</v>
      </c>
      <c r="E953" s="8">
        <f>Kx-EffortOutcomesAG0[[#This Row],[Xp]]</f>
        <v>-9.2710621617091163E-2</v>
      </c>
      <c r="F953" s="8">
        <f>Ky-EffortOutcomesAG0[[#This Row],[Yp]]</f>
        <v>-11</v>
      </c>
      <c r="G953" s="8">
        <f>Kz-EffortOutcomesAG0[[#This Row],[Zp]]</f>
        <v>-9</v>
      </c>
      <c r="H953" s="8">
        <f>EffortOutcomesAG0[[#This Row],[Kpy]]*KSc-EffortOutcomesAG0[[#This Row],[KPz]]*KSb</f>
        <v>20</v>
      </c>
      <c r="I953" s="8">
        <f>-1*(EffortOutcomesAG0[[#This Row],[KPx]]*KSc-EffortOutcomesAG0[[#This Row],[KPz]]*KSa)</f>
        <v>-9.2710621617091163E-2</v>
      </c>
      <c r="J953" s="8">
        <f>(EffortOutcomesAG0[[#This Row],[KPx]]*$C$2-EffortOutcomesAG0[[#This Row],[Kpy]]*KSa)</f>
        <v>-0.9271062161709116</v>
      </c>
      <c r="K953" s="8">
        <f>EffortOutcomesAG0[[#This Row],[Kpy]]*KTc-EffortOutcomesAG0[[#This Row],[KPz]]*KTb</f>
        <v>2</v>
      </c>
      <c r="L953" s="8">
        <f>-1*(EffortOutcomesAG0[[#This Row],[KPx]]*KTc-EffortOutcomesAG0[[#This Row],[KPz]]*KTa)</f>
        <v>-18.092710621617091</v>
      </c>
      <c r="M953" s="8">
        <f>(EffortOutcomesAG0[[#This Row],[KPx]]*KTb-EffortOutcomesAG0[[#This Row],[Kpy]]*KTa)</f>
        <v>22.092710621617091</v>
      </c>
      <c r="N953" s="8">
        <f>-EffortOutcomesAG0[[#This Row],[Xp]]*a+EffortOutcomesAG0[[#This Row],[Yp]]*b+EffortOutcomesAG0[[#This Row],[Zp]]*c_</f>
        <v>40</v>
      </c>
      <c r="O953">
        <f>-IF(EffortOutcomesAG0[[#This Row],[Column2]]&gt;0,1,-1)*SQRT(EffortOutcomesAG0[[#This Row],[KPx''i]]^2+EffortOutcomesAG0[[#This Row],[KPx''j]]^2+EffortOutcomesAG0[[#This Row],[KPx''k]]^2)/Ksmag/Scale</f>
        <v>-14.157473665796156</v>
      </c>
      <c r="P953" s="9">
        <f>SQRT(EffortOutcomesAG0[[#This Row],[Kpy''i]]^2+EffortOutcomesAG0[[#This Row],[KPy''j]]^2+EffortOutcomesAG0[[#This Row],[KPy''k]]^2)/KTmag/Scale</f>
        <v>11.686416903454544</v>
      </c>
      <c r="Q9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3" s="14">
        <v>44913</v>
      </c>
      <c r="U953" s="9" t="s">
        <v>54</v>
      </c>
      <c r="V953" t="s">
        <v>61</v>
      </c>
      <c r="W953" t="s">
        <v>60</v>
      </c>
      <c r="X953">
        <v>0</v>
      </c>
      <c r="Y953">
        <v>0.33333333333333331</v>
      </c>
      <c r="Z953">
        <v>0.41265714285714278</v>
      </c>
      <c r="AA953">
        <v>1.2379714285714285</v>
      </c>
      <c r="AB953">
        <v>1.8569571428571428</v>
      </c>
      <c r="AC953">
        <v>0</v>
      </c>
      <c r="AD953">
        <v>0.5385153900005385</v>
      </c>
      <c r="AE953">
        <v>0.80777308500080791</v>
      </c>
      <c r="AF953">
        <v>0</v>
      </c>
      <c r="AJ953">
        <v>952</v>
      </c>
      <c r="AK953">
        <f>SUBTOTAL(9,EffortOutcomesAG0[[#This Row],[Allocation]:[Iin]])</f>
        <v>5.187207522620394</v>
      </c>
      <c r="AL953" t="str">
        <f>EffortOutcomesAG0[[#This Row],[WARDS]]&amp;EffortOutcomesAG0[[#This Row],[Role]]&amp;EffortOutcomesAG0[[#This Row],[Shifts]]</f>
        <v>BANKRNNIGHT</v>
      </c>
    </row>
    <row r="954" spans="2:38" x14ac:dyDescent="0.25">
      <c r="B954" s="8">
        <f>IF(EffortOutcomesAG0[[#This Row],[Apn]]=0,10,LOG(EffortOutcomesAG0[[#This Row],[Apn]]))</f>
        <v>-0.62329272201770802</v>
      </c>
      <c r="C954" s="8">
        <f>IF(EffortOutcomesAG0[[#This Row],[Ein]]=0,10,LOG(EffortOutcomesAG0[[#This Row],[Ein]]))</f>
        <v>10</v>
      </c>
      <c r="D954" s="8">
        <f>IF(EffortOutcomesAG0[[#This Row],[Iin]]=0,10,LOG(EffortOutcomesAG0[[#This Row],[Iin]]))</f>
        <v>10</v>
      </c>
      <c r="E954" s="8">
        <f>Kx-EffortOutcomesAG0[[#This Row],[Xp]]</f>
        <v>0.62329272201770802</v>
      </c>
      <c r="F954" s="8">
        <f>Ky-EffortOutcomesAG0[[#This Row],[Yp]]</f>
        <v>-11</v>
      </c>
      <c r="G954" s="8">
        <f>Kz-EffortOutcomesAG0[[#This Row],[Zp]]</f>
        <v>-9</v>
      </c>
      <c r="H954" s="8">
        <f>EffortOutcomesAG0[[#This Row],[Kpy]]*KSc-EffortOutcomesAG0[[#This Row],[KPz]]*KSb</f>
        <v>20</v>
      </c>
      <c r="I954" s="8">
        <f>-1*(EffortOutcomesAG0[[#This Row],[KPx]]*KSc-EffortOutcomesAG0[[#This Row],[KPz]]*KSa)</f>
        <v>0.62329272201770802</v>
      </c>
      <c r="J954" s="8">
        <f>(EffortOutcomesAG0[[#This Row],[KPx]]*$C$2-EffortOutcomesAG0[[#This Row],[Kpy]]*KSa)</f>
        <v>6.2329272201770802</v>
      </c>
      <c r="K954" s="8">
        <f>EffortOutcomesAG0[[#This Row],[Kpy]]*KTc-EffortOutcomesAG0[[#This Row],[KPz]]*KTb</f>
        <v>2</v>
      </c>
      <c r="L954" s="8">
        <f>-1*(EffortOutcomesAG0[[#This Row],[KPx]]*KTc-EffortOutcomesAG0[[#This Row],[KPz]]*KTa)</f>
        <v>-17.376707277982291</v>
      </c>
      <c r="M954" s="8">
        <f>(EffortOutcomesAG0[[#This Row],[KPx]]*KTb-EffortOutcomesAG0[[#This Row],[Kpy]]*KTa)</f>
        <v>21.376707277982291</v>
      </c>
      <c r="N954" s="8">
        <f>-EffortOutcomesAG0[[#This Row],[Xp]]*a+EffortOutcomesAG0[[#This Row],[Yp]]*b+EffortOutcomesAG0[[#This Row],[Zp]]*c_</f>
        <v>40</v>
      </c>
      <c r="O954">
        <f>-IF(EffortOutcomesAG0[[#This Row],[Column2]]&gt;0,1,-1)*SQRT(EffortOutcomesAG0[[#This Row],[KPx''i]]^2+EffortOutcomesAG0[[#This Row],[KPx''j]]^2+EffortOutcomesAG0[[#This Row],[KPx''k]]^2)/Ksmag/Scale</f>
        <v>-14.819545801902036</v>
      </c>
      <c r="P954" s="9">
        <f>SQRT(EffortOutcomesAG0[[#This Row],[Kpy''i]]^2+EffortOutcomesAG0[[#This Row],[KPy''j]]^2+EffortOutcomesAG0[[#This Row],[KPy''k]]^2)/KTmag/Scale</f>
        <v>11.276181164097059</v>
      </c>
      <c r="Q9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4" s="14">
        <v>44914</v>
      </c>
      <c r="U954" s="9" t="s">
        <v>57</v>
      </c>
      <c r="V954" t="s">
        <v>61</v>
      </c>
      <c r="W954" t="s">
        <v>60</v>
      </c>
      <c r="X954">
        <v>0</v>
      </c>
      <c r="Y954">
        <v>0.33333333333333331</v>
      </c>
      <c r="Z954">
        <v>7.9357142857142848E-2</v>
      </c>
      <c r="AA954">
        <v>0.23807142857142854</v>
      </c>
      <c r="AB954">
        <v>0.35710714285714285</v>
      </c>
      <c r="AC954">
        <v>0</v>
      </c>
      <c r="AD954">
        <v>2.8002800280028004</v>
      </c>
      <c r="AE954">
        <v>4.2004200420042004</v>
      </c>
      <c r="AF954">
        <v>0</v>
      </c>
      <c r="AJ954">
        <v>953</v>
      </c>
      <c r="AK954">
        <f>SUBTOTAL(9,EffortOutcomesAG0[[#This Row],[Allocation]:[Iin]])</f>
        <v>8.0085691176260489</v>
      </c>
      <c r="AL954" t="str">
        <f>EffortOutcomesAG0[[#This Row],[WARDS]]&amp;EffortOutcomesAG0[[#This Row],[Role]]&amp;EffortOutcomesAG0[[#This Row],[Shifts]]</f>
        <v>WATTRNNIGHT</v>
      </c>
    </row>
    <row r="955" spans="2:38" x14ac:dyDescent="0.25">
      <c r="B955" s="8">
        <f>IF(EffortOutcomesAG0[[#This Row],[Apn]]=0,10,LOG(EffortOutcomesAG0[[#This Row],[Apn]]))</f>
        <v>-0.62329272201770802</v>
      </c>
      <c r="C955" s="8">
        <f>IF(EffortOutcomesAG0[[#This Row],[Ein]]=0,10,LOG(EffortOutcomesAG0[[#This Row],[Ein]]))</f>
        <v>10</v>
      </c>
      <c r="D955" s="8">
        <f>IF(EffortOutcomesAG0[[#This Row],[Iin]]=0,10,LOG(EffortOutcomesAG0[[#This Row],[Iin]]))</f>
        <v>10</v>
      </c>
      <c r="E955" s="8">
        <f>Kx-EffortOutcomesAG0[[#This Row],[Xp]]</f>
        <v>0.62329272201770802</v>
      </c>
      <c r="F955" s="8">
        <f>Ky-EffortOutcomesAG0[[#This Row],[Yp]]</f>
        <v>-11</v>
      </c>
      <c r="G955" s="8">
        <f>Kz-EffortOutcomesAG0[[#This Row],[Zp]]</f>
        <v>-9</v>
      </c>
      <c r="H955" s="8">
        <f>EffortOutcomesAG0[[#This Row],[Kpy]]*KSc-EffortOutcomesAG0[[#This Row],[KPz]]*KSb</f>
        <v>20</v>
      </c>
      <c r="I955" s="8">
        <f>-1*(EffortOutcomesAG0[[#This Row],[KPx]]*KSc-EffortOutcomesAG0[[#This Row],[KPz]]*KSa)</f>
        <v>0.62329272201770802</v>
      </c>
      <c r="J955" s="8">
        <f>(EffortOutcomesAG0[[#This Row],[KPx]]*$C$2-EffortOutcomesAG0[[#This Row],[Kpy]]*KSa)</f>
        <v>6.2329272201770802</v>
      </c>
      <c r="K955" s="8">
        <f>EffortOutcomesAG0[[#This Row],[Kpy]]*KTc-EffortOutcomesAG0[[#This Row],[KPz]]*KTb</f>
        <v>2</v>
      </c>
      <c r="L955" s="8">
        <f>-1*(EffortOutcomesAG0[[#This Row],[KPx]]*KTc-EffortOutcomesAG0[[#This Row],[KPz]]*KTa)</f>
        <v>-17.376707277982291</v>
      </c>
      <c r="M955" s="8">
        <f>(EffortOutcomesAG0[[#This Row],[KPx]]*KTb-EffortOutcomesAG0[[#This Row],[Kpy]]*KTa)</f>
        <v>21.376707277982291</v>
      </c>
      <c r="N955" s="8">
        <f>-EffortOutcomesAG0[[#This Row],[Xp]]*a+EffortOutcomesAG0[[#This Row],[Yp]]*b+EffortOutcomesAG0[[#This Row],[Zp]]*c_</f>
        <v>40</v>
      </c>
      <c r="O955">
        <f>-IF(EffortOutcomesAG0[[#This Row],[Column2]]&gt;0,1,-1)*SQRT(EffortOutcomesAG0[[#This Row],[KPx''i]]^2+EffortOutcomesAG0[[#This Row],[KPx''j]]^2+EffortOutcomesAG0[[#This Row],[KPx''k]]^2)/Ksmag/Scale</f>
        <v>-14.819545801902036</v>
      </c>
      <c r="P955" s="9">
        <f>SQRT(EffortOutcomesAG0[[#This Row],[Kpy''i]]^2+EffortOutcomesAG0[[#This Row],[KPy''j]]^2+EffortOutcomesAG0[[#This Row],[KPy''k]]^2)/KTmag/Scale</f>
        <v>11.276181164097059</v>
      </c>
      <c r="Q9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5" s="14">
        <v>44914</v>
      </c>
      <c r="U955" s="9" t="s">
        <v>58</v>
      </c>
      <c r="V955" t="s">
        <v>61</v>
      </c>
      <c r="W955" t="s">
        <v>60</v>
      </c>
      <c r="X955">
        <v>0</v>
      </c>
      <c r="Y955">
        <v>0.33333333333333331</v>
      </c>
      <c r="Z955">
        <v>7.9357142857142848E-2</v>
      </c>
      <c r="AA955">
        <v>0.23807142857142854</v>
      </c>
      <c r="AB955">
        <v>0.35710714285714285</v>
      </c>
      <c r="AC955">
        <v>0</v>
      </c>
      <c r="AD955">
        <v>2.8002800280028004</v>
      </c>
      <c r="AE955">
        <v>4.2004200420042004</v>
      </c>
      <c r="AF955">
        <v>0</v>
      </c>
      <c r="AJ955">
        <v>954</v>
      </c>
      <c r="AK955">
        <f>SUBTOTAL(9,EffortOutcomesAG0[[#This Row],[Allocation]:[Iin]])</f>
        <v>8.0085691176260489</v>
      </c>
      <c r="AL955" t="str">
        <f>EffortOutcomesAG0[[#This Row],[WARDS]]&amp;EffortOutcomesAG0[[#This Row],[Role]]&amp;EffortOutcomesAG0[[#This Row],[Shifts]]</f>
        <v>WARARNNIGHT</v>
      </c>
    </row>
    <row r="956" spans="2:38" x14ac:dyDescent="0.25">
      <c r="B956" s="8">
        <f>IF(EffortOutcomesAG0[[#This Row],[Apn]]=0,10,LOG(EffortOutcomesAG0[[#This Row],[Apn]]))</f>
        <v>10</v>
      </c>
      <c r="C956" s="8">
        <f>IF(EffortOutcomesAG0[[#This Row],[Ein]]=0,10,LOG(EffortOutcomesAG0[[#This Row],[Ein]]))</f>
        <v>10</v>
      </c>
      <c r="D956" s="8">
        <f>IF(EffortOutcomesAG0[[#This Row],[Iin]]=0,10,LOG(EffortOutcomesAG0[[#This Row],[Iin]]))</f>
        <v>10</v>
      </c>
      <c r="E956" s="8">
        <f>Kx-EffortOutcomesAG0[[#This Row],[Xp]]</f>
        <v>-10</v>
      </c>
      <c r="F956" s="8">
        <f>Ky-EffortOutcomesAG0[[#This Row],[Yp]]</f>
        <v>-11</v>
      </c>
      <c r="G956" s="8">
        <f>Kz-EffortOutcomesAG0[[#This Row],[Zp]]</f>
        <v>-9</v>
      </c>
      <c r="H956" s="8">
        <f>EffortOutcomesAG0[[#This Row],[Kpy]]*KSc-EffortOutcomesAG0[[#This Row],[KPz]]*KSb</f>
        <v>20</v>
      </c>
      <c r="I956" s="8">
        <f>-1*(EffortOutcomesAG0[[#This Row],[KPx]]*KSc-EffortOutcomesAG0[[#This Row],[KPz]]*KSa)</f>
        <v>-10</v>
      </c>
      <c r="J956" s="8">
        <f>(EffortOutcomesAG0[[#This Row],[KPx]]*$C$2-EffortOutcomesAG0[[#This Row],[Kpy]]*KSa)</f>
        <v>-100</v>
      </c>
      <c r="K956" s="8">
        <f>EffortOutcomesAG0[[#This Row],[Kpy]]*KTc-EffortOutcomesAG0[[#This Row],[KPz]]*KTb</f>
        <v>2</v>
      </c>
      <c r="L956" s="8">
        <f>-1*(EffortOutcomesAG0[[#This Row],[KPx]]*KTc-EffortOutcomesAG0[[#This Row],[KPz]]*KTa)</f>
        <v>-28</v>
      </c>
      <c r="M956" s="8">
        <f>(EffortOutcomesAG0[[#This Row],[KPx]]*KTb-EffortOutcomesAG0[[#This Row],[Kpy]]*KTa)</f>
        <v>32</v>
      </c>
      <c r="N956" s="8">
        <f>-EffortOutcomesAG0[[#This Row],[Xp]]*a+EffortOutcomesAG0[[#This Row],[Yp]]*b+EffortOutcomesAG0[[#This Row],[Zp]]*c_</f>
        <v>40</v>
      </c>
      <c r="O956">
        <f>-IF(EffortOutcomesAG0[[#This Row],[Column2]]&gt;0,1,-1)*SQRT(EffortOutcomesAG0[[#This Row],[KPx''i]]^2+EffortOutcomesAG0[[#This Row],[KPx''j]]^2+EffortOutcomesAG0[[#This Row],[KPx''k]]^2)/Ksmag/Scale</f>
        <v>-72.456883730947197</v>
      </c>
      <c r="P956" s="9">
        <f>SQRT(EffortOutcomesAG0[[#This Row],[Kpy''i]]^2+EffortOutcomesAG0[[#This Row],[KPy''j]]^2+EffortOutcomesAG0[[#This Row],[KPy''k]]^2)/KTmag/Scale</f>
        <v>17.37814719698277</v>
      </c>
      <c r="Q9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6" s="14">
        <v>44914</v>
      </c>
      <c r="U956" s="9" t="s">
        <v>76</v>
      </c>
      <c r="V956" t="s">
        <v>61</v>
      </c>
      <c r="W956" t="s">
        <v>60</v>
      </c>
      <c r="X956">
        <v>0</v>
      </c>
      <c r="Y956">
        <v>0</v>
      </c>
      <c r="Z956">
        <v>0</v>
      </c>
      <c r="AJ956">
        <v>955</v>
      </c>
      <c r="AK956">
        <f>SUBTOTAL(9,EffortOutcomesAG0[[#This Row],[Allocation]:[Iin]])</f>
        <v>0</v>
      </c>
      <c r="AL956" t="str">
        <f>EffortOutcomesAG0[[#This Row],[WARDS]]&amp;EffortOutcomesAG0[[#This Row],[Role]]&amp;EffortOutcomesAG0[[#This Row],[Shifts]]</f>
        <v>OtherRNNIGHT</v>
      </c>
    </row>
    <row r="957" spans="2:38" x14ac:dyDescent="0.25">
      <c r="B957" s="8">
        <f>IF(EffortOutcomesAG0[[#This Row],[Apn]]=0,10,LOG(EffortOutcomesAG0[[#This Row],[Apn]]))</f>
        <v>-0.62329272201770802</v>
      </c>
      <c r="C957" s="8">
        <f>IF(EffortOutcomesAG0[[#This Row],[Ein]]=0,10,LOG(EffortOutcomesAG0[[#This Row],[Ein]]))</f>
        <v>10</v>
      </c>
      <c r="D957" s="8">
        <f>IF(EffortOutcomesAG0[[#This Row],[Iin]]=0,10,LOG(EffortOutcomesAG0[[#This Row],[Iin]]))</f>
        <v>10</v>
      </c>
      <c r="E957" s="8">
        <f>Kx-EffortOutcomesAG0[[#This Row],[Xp]]</f>
        <v>0.62329272201770802</v>
      </c>
      <c r="F957" s="8">
        <f>Ky-EffortOutcomesAG0[[#This Row],[Yp]]</f>
        <v>-11</v>
      </c>
      <c r="G957" s="8">
        <f>Kz-EffortOutcomesAG0[[#This Row],[Zp]]</f>
        <v>-9</v>
      </c>
      <c r="H957" s="8">
        <f>EffortOutcomesAG0[[#This Row],[Kpy]]*KSc-EffortOutcomesAG0[[#This Row],[KPz]]*KSb</f>
        <v>20</v>
      </c>
      <c r="I957" s="8">
        <f>-1*(EffortOutcomesAG0[[#This Row],[KPx]]*KSc-EffortOutcomesAG0[[#This Row],[KPz]]*KSa)</f>
        <v>0.62329272201770802</v>
      </c>
      <c r="J957" s="8">
        <f>(EffortOutcomesAG0[[#This Row],[KPx]]*$C$2-EffortOutcomesAG0[[#This Row],[Kpy]]*KSa)</f>
        <v>6.2329272201770802</v>
      </c>
      <c r="K957" s="8">
        <f>EffortOutcomesAG0[[#This Row],[Kpy]]*KTc-EffortOutcomesAG0[[#This Row],[KPz]]*KTb</f>
        <v>2</v>
      </c>
      <c r="L957" s="8">
        <f>-1*(EffortOutcomesAG0[[#This Row],[KPx]]*KTc-EffortOutcomesAG0[[#This Row],[KPz]]*KTa)</f>
        <v>-17.376707277982291</v>
      </c>
      <c r="M957" s="8">
        <f>(EffortOutcomesAG0[[#This Row],[KPx]]*KTb-EffortOutcomesAG0[[#This Row],[Kpy]]*KTa)</f>
        <v>21.376707277982291</v>
      </c>
      <c r="N957" s="8">
        <f>-EffortOutcomesAG0[[#This Row],[Xp]]*a+EffortOutcomesAG0[[#This Row],[Yp]]*b+EffortOutcomesAG0[[#This Row],[Zp]]*c_</f>
        <v>40</v>
      </c>
      <c r="O957">
        <f>-IF(EffortOutcomesAG0[[#This Row],[Column2]]&gt;0,1,-1)*SQRT(EffortOutcomesAG0[[#This Row],[KPx''i]]^2+EffortOutcomesAG0[[#This Row],[KPx''j]]^2+EffortOutcomesAG0[[#This Row],[KPx''k]]^2)/Ksmag/Scale</f>
        <v>-14.819545801902036</v>
      </c>
      <c r="P957" s="9">
        <f>SQRT(EffortOutcomesAG0[[#This Row],[Kpy''i]]^2+EffortOutcomesAG0[[#This Row],[KPy''j]]^2+EffortOutcomesAG0[[#This Row],[KPy''k]]^2)/KTmag/Scale</f>
        <v>11.276181164097059</v>
      </c>
      <c r="Q9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7" s="14">
        <v>44914</v>
      </c>
      <c r="U957" s="9" t="s">
        <v>54</v>
      </c>
      <c r="V957" t="s">
        <v>61</v>
      </c>
      <c r="W957" t="s">
        <v>60</v>
      </c>
      <c r="X957">
        <v>0</v>
      </c>
      <c r="Y957">
        <v>0.33333333333333331</v>
      </c>
      <c r="Z957">
        <v>7.9357142857142848E-2</v>
      </c>
      <c r="AA957">
        <v>0.23807142857142854</v>
      </c>
      <c r="AB957">
        <v>0.35710714285714285</v>
      </c>
      <c r="AC957">
        <v>0</v>
      </c>
      <c r="AD957">
        <v>2.8002800280028004</v>
      </c>
      <c r="AE957">
        <v>4.2004200420042004</v>
      </c>
      <c r="AF957">
        <v>0</v>
      </c>
      <c r="AJ957">
        <v>956</v>
      </c>
      <c r="AK957">
        <f>SUBTOTAL(9,EffortOutcomesAG0[[#This Row],[Allocation]:[Iin]])</f>
        <v>8.0085691176260489</v>
      </c>
      <c r="AL957" t="str">
        <f>EffortOutcomesAG0[[#This Row],[WARDS]]&amp;EffortOutcomesAG0[[#This Row],[Role]]&amp;EffortOutcomesAG0[[#This Row],[Shifts]]</f>
        <v>BANKRNNIGHT</v>
      </c>
    </row>
    <row r="958" spans="2:38" x14ac:dyDescent="0.25">
      <c r="B958" s="8">
        <f>IF(EffortOutcomesAG0[[#This Row],[Apn]]=0,10,LOG(EffortOutcomesAG0[[#This Row],[Apn]]))</f>
        <v>-0.62329272201770802</v>
      </c>
      <c r="C958" s="8">
        <f>IF(EffortOutcomesAG0[[#This Row],[Ein]]=0,10,LOG(EffortOutcomesAG0[[#This Row],[Ein]]))</f>
        <v>10</v>
      </c>
      <c r="D958" s="8">
        <f>IF(EffortOutcomesAG0[[#This Row],[Iin]]=0,10,LOG(EffortOutcomesAG0[[#This Row],[Iin]]))</f>
        <v>10</v>
      </c>
      <c r="E958" s="8">
        <f>Kx-EffortOutcomesAG0[[#This Row],[Xp]]</f>
        <v>0.62329272201770802</v>
      </c>
      <c r="F958" s="8">
        <f>Ky-EffortOutcomesAG0[[#This Row],[Yp]]</f>
        <v>-11</v>
      </c>
      <c r="G958" s="8">
        <f>Kz-EffortOutcomesAG0[[#This Row],[Zp]]</f>
        <v>-9</v>
      </c>
      <c r="H958" s="8">
        <f>EffortOutcomesAG0[[#This Row],[Kpy]]*KSc-EffortOutcomesAG0[[#This Row],[KPz]]*KSb</f>
        <v>20</v>
      </c>
      <c r="I958" s="8">
        <f>-1*(EffortOutcomesAG0[[#This Row],[KPx]]*KSc-EffortOutcomesAG0[[#This Row],[KPz]]*KSa)</f>
        <v>0.62329272201770802</v>
      </c>
      <c r="J958" s="8">
        <f>(EffortOutcomesAG0[[#This Row],[KPx]]*$C$2-EffortOutcomesAG0[[#This Row],[Kpy]]*KSa)</f>
        <v>6.2329272201770802</v>
      </c>
      <c r="K958" s="8">
        <f>EffortOutcomesAG0[[#This Row],[Kpy]]*KTc-EffortOutcomesAG0[[#This Row],[KPz]]*KTb</f>
        <v>2</v>
      </c>
      <c r="L958" s="8">
        <f>-1*(EffortOutcomesAG0[[#This Row],[KPx]]*KTc-EffortOutcomesAG0[[#This Row],[KPz]]*KTa)</f>
        <v>-17.376707277982291</v>
      </c>
      <c r="M958" s="8">
        <f>(EffortOutcomesAG0[[#This Row],[KPx]]*KTb-EffortOutcomesAG0[[#This Row],[Kpy]]*KTa)</f>
        <v>21.376707277982291</v>
      </c>
      <c r="N958" s="8">
        <f>-EffortOutcomesAG0[[#This Row],[Xp]]*a+EffortOutcomesAG0[[#This Row],[Yp]]*b+EffortOutcomesAG0[[#This Row],[Zp]]*c_</f>
        <v>40</v>
      </c>
      <c r="O958">
        <f>-IF(EffortOutcomesAG0[[#This Row],[Column2]]&gt;0,1,-1)*SQRT(EffortOutcomesAG0[[#This Row],[KPx''i]]^2+EffortOutcomesAG0[[#This Row],[KPx''j]]^2+EffortOutcomesAG0[[#This Row],[KPx''k]]^2)/Ksmag/Scale</f>
        <v>-14.819545801902036</v>
      </c>
      <c r="P958" s="9">
        <f>SQRT(EffortOutcomesAG0[[#This Row],[Kpy''i]]^2+EffortOutcomesAG0[[#This Row],[KPy''j]]^2+EffortOutcomesAG0[[#This Row],[KPy''k]]^2)/KTmag/Scale</f>
        <v>11.276181164097059</v>
      </c>
      <c r="Q9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8" s="14">
        <v>44915</v>
      </c>
      <c r="U958" s="9" t="s">
        <v>57</v>
      </c>
      <c r="V958" t="s">
        <v>61</v>
      </c>
      <c r="W958" t="s">
        <v>60</v>
      </c>
      <c r="X958">
        <v>0</v>
      </c>
      <c r="Y958">
        <v>0.33333333333333331</v>
      </c>
      <c r="Z958">
        <v>7.9357142857142848E-2</v>
      </c>
      <c r="AA958">
        <v>0.23807142857142854</v>
      </c>
      <c r="AB958">
        <v>0.35710714285714285</v>
      </c>
      <c r="AC958">
        <v>0</v>
      </c>
      <c r="AD958">
        <v>2.8002800280028004</v>
      </c>
      <c r="AE958">
        <v>4.2004200420042004</v>
      </c>
      <c r="AF958">
        <v>0</v>
      </c>
      <c r="AJ958">
        <v>957</v>
      </c>
      <c r="AK958">
        <f>SUBTOTAL(9,EffortOutcomesAG0[[#This Row],[Allocation]:[Iin]])</f>
        <v>8.0085691176260489</v>
      </c>
      <c r="AL958" t="str">
        <f>EffortOutcomesAG0[[#This Row],[WARDS]]&amp;EffortOutcomesAG0[[#This Row],[Role]]&amp;EffortOutcomesAG0[[#This Row],[Shifts]]</f>
        <v>WATTRNNIGHT</v>
      </c>
    </row>
    <row r="959" spans="2:38" x14ac:dyDescent="0.25">
      <c r="B959" s="8">
        <f>IF(EffortOutcomesAG0[[#This Row],[Apn]]=0,10,LOG(EffortOutcomesAG0[[#This Row],[Apn]]))</f>
        <v>-0.62329272201770802</v>
      </c>
      <c r="C959" s="8">
        <f>IF(EffortOutcomesAG0[[#This Row],[Ein]]=0,10,LOG(EffortOutcomesAG0[[#This Row],[Ein]]))</f>
        <v>10</v>
      </c>
      <c r="D959" s="8">
        <f>IF(EffortOutcomesAG0[[#This Row],[Iin]]=0,10,LOG(EffortOutcomesAG0[[#This Row],[Iin]]))</f>
        <v>10</v>
      </c>
      <c r="E959" s="8">
        <f>Kx-EffortOutcomesAG0[[#This Row],[Xp]]</f>
        <v>0.62329272201770802</v>
      </c>
      <c r="F959" s="8">
        <f>Ky-EffortOutcomesAG0[[#This Row],[Yp]]</f>
        <v>-11</v>
      </c>
      <c r="G959" s="8">
        <f>Kz-EffortOutcomesAG0[[#This Row],[Zp]]</f>
        <v>-9</v>
      </c>
      <c r="H959" s="8">
        <f>EffortOutcomesAG0[[#This Row],[Kpy]]*KSc-EffortOutcomesAG0[[#This Row],[KPz]]*KSb</f>
        <v>20</v>
      </c>
      <c r="I959" s="8">
        <f>-1*(EffortOutcomesAG0[[#This Row],[KPx]]*KSc-EffortOutcomesAG0[[#This Row],[KPz]]*KSa)</f>
        <v>0.62329272201770802</v>
      </c>
      <c r="J959" s="8">
        <f>(EffortOutcomesAG0[[#This Row],[KPx]]*$C$2-EffortOutcomesAG0[[#This Row],[Kpy]]*KSa)</f>
        <v>6.2329272201770802</v>
      </c>
      <c r="K959" s="8">
        <f>EffortOutcomesAG0[[#This Row],[Kpy]]*KTc-EffortOutcomesAG0[[#This Row],[KPz]]*KTb</f>
        <v>2</v>
      </c>
      <c r="L959" s="8">
        <f>-1*(EffortOutcomesAG0[[#This Row],[KPx]]*KTc-EffortOutcomesAG0[[#This Row],[KPz]]*KTa)</f>
        <v>-17.376707277982291</v>
      </c>
      <c r="M959" s="8">
        <f>(EffortOutcomesAG0[[#This Row],[KPx]]*KTb-EffortOutcomesAG0[[#This Row],[Kpy]]*KTa)</f>
        <v>21.376707277982291</v>
      </c>
      <c r="N959" s="8">
        <f>-EffortOutcomesAG0[[#This Row],[Xp]]*a+EffortOutcomesAG0[[#This Row],[Yp]]*b+EffortOutcomesAG0[[#This Row],[Zp]]*c_</f>
        <v>40</v>
      </c>
      <c r="O959">
        <f>-IF(EffortOutcomesAG0[[#This Row],[Column2]]&gt;0,1,-1)*SQRT(EffortOutcomesAG0[[#This Row],[KPx''i]]^2+EffortOutcomesAG0[[#This Row],[KPx''j]]^2+EffortOutcomesAG0[[#This Row],[KPx''k]]^2)/Ksmag/Scale</f>
        <v>-14.819545801902036</v>
      </c>
      <c r="P959" s="9">
        <f>SQRT(EffortOutcomesAG0[[#This Row],[Kpy''i]]^2+EffortOutcomesAG0[[#This Row],[KPy''j]]^2+EffortOutcomesAG0[[#This Row],[KPy''k]]^2)/KTmag/Scale</f>
        <v>11.276181164097059</v>
      </c>
      <c r="Q9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9" s="14">
        <v>44915</v>
      </c>
      <c r="U959" s="9" t="s">
        <v>58</v>
      </c>
      <c r="V959" t="s">
        <v>61</v>
      </c>
      <c r="W959" t="s">
        <v>60</v>
      </c>
      <c r="X959">
        <v>0</v>
      </c>
      <c r="Y959">
        <v>0.33333333333333331</v>
      </c>
      <c r="Z959">
        <v>7.9357142857142848E-2</v>
      </c>
      <c r="AA959">
        <v>0.23807142857142854</v>
      </c>
      <c r="AB959">
        <v>0.35710714285714285</v>
      </c>
      <c r="AC959">
        <v>0</v>
      </c>
      <c r="AD959">
        <v>2.8002800280028004</v>
      </c>
      <c r="AE959">
        <v>4.2004200420042004</v>
      </c>
      <c r="AF959">
        <v>0</v>
      </c>
      <c r="AJ959">
        <v>958</v>
      </c>
      <c r="AK959">
        <f>SUBTOTAL(9,EffortOutcomesAG0[[#This Row],[Allocation]:[Iin]])</f>
        <v>8.0085691176260489</v>
      </c>
      <c r="AL959" t="str">
        <f>EffortOutcomesAG0[[#This Row],[WARDS]]&amp;EffortOutcomesAG0[[#This Row],[Role]]&amp;EffortOutcomesAG0[[#This Row],[Shifts]]</f>
        <v>WARARNNIGHT</v>
      </c>
    </row>
    <row r="960" spans="2:38" x14ac:dyDescent="0.25">
      <c r="B960" s="8">
        <f>IF(EffortOutcomesAG0[[#This Row],[Apn]]=0,10,LOG(EffortOutcomesAG0[[#This Row],[Apn]]))</f>
        <v>10</v>
      </c>
      <c r="C960" s="8">
        <f>IF(EffortOutcomesAG0[[#This Row],[Ein]]=0,10,LOG(EffortOutcomesAG0[[#This Row],[Ein]]))</f>
        <v>10</v>
      </c>
      <c r="D960" s="8">
        <f>IF(EffortOutcomesAG0[[#This Row],[Iin]]=0,10,LOG(EffortOutcomesAG0[[#This Row],[Iin]]))</f>
        <v>10</v>
      </c>
      <c r="E960" s="8">
        <f>Kx-EffortOutcomesAG0[[#This Row],[Xp]]</f>
        <v>-10</v>
      </c>
      <c r="F960" s="8">
        <f>Ky-EffortOutcomesAG0[[#This Row],[Yp]]</f>
        <v>-11</v>
      </c>
      <c r="G960" s="8">
        <f>Kz-EffortOutcomesAG0[[#This Row],[Zp]]</f>
        <v>-9</v>
      </c>
      <c r="H960" s="8">
        <f>EffortOutcomesAG0[[#This Row],[Kpy]]*KSc-EffortOutcomesAG0[[#This Row],[KPz]]*KSb</f>
        <v>20</v>
      </c>
      <c r="I960" s="8">
        <f>-1*(EffortOutcomesAG0[[#This Row],[KPx]]*KSc-EffortOutcomesAG0[[#This Row],[KPz]]*KSa)</f>
        <v>-10</v>
      </c>
      <c r="J960" s="8">
        <f>(EffortOutcomesAG0[[#This Row],[KPx]]*$C$2-EffortOutcomesAG0[[#This Row],[Kpy]]*KSa)</f>
        <v>-100</v>
      </c>
      <c r="K960" s="8">
        <f>EffortOutcomesAG0[[#This Row],[Kpy]]*KTc-EffortOutcomesAG0[[#This Row],[KPz]]*KTb</f>
        <v>2</v>
      </c>
      <c r="L960" s="8">
        <f>-1*(EffortOutcomesAG0[[#This Row],[KPx]]*KTc-EffortOutcomesAG0[[#This Row],[KPz]]*KTa)</f>
        <v>-28</v>
      </c>
      <c r="M960" s="8">
        <f>(EffortOutcomesAG0[[#This Row],[KPx]]*KTb-EffortOutcomesAG0[[#This Row],[Kpy]]*KTa)</f>
        <v>32</v>
      </c>
      <c r="N960" s="8">
        <f>-EffortOutcomesAG0[[#This Row],[Xp]]*a+EffortOutcomesAG0[[#This Row],[Yp]]*b+EffortOutcomesAG0[[#This Row],[Zp]]*c_</f>
        <v>40</v>
      </c>
      <c r="O960">
        <f>-IF(EffortOutcomesAG0[[#This Row],[Column2]]&gt;0,1,-1)*SQRT(EffortOutcomesAG0[[#This Row],[KPx''i]]^2+EffortOutcomesAG0[[#This Row],[KPx''j]]^2+EffortOutcomesAG0[[#This Row],[KPx''k]]^2)/Ksmag/Scale</f>
        <v>-72.456883730947197</v>
      </c>
      <c r="P960" s="9">
        <f>SQRT(EffortOutcomesAG0[[#This Row],[Kpy''i]]^2+EffortOutcomesAG0[[#This Row],[KPy''j]]^2+EffortOutcomesAG0[[#This Row],[KPy''k]]^2)/KTmag/Scale</f>
        <v>17.37814719698277</v>
      </c>
      <c r="Q9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0" s="14">
        <v>44915</v>
      </c>
      <c r="U960" s="9" t="s">
        <v>76</v>
      </c>
      <c r="V960" t="s">
        <v>61</v>
      </c>
      <c r="W960" t="s">
        <v>60</v>
      </c>
      <c r="X960">
        <v>0</v>
      </c>
      <c r="Y960">
        <v>0</v>
      </c>
      <c r="Z960">
        <v>0</v>
      </c>
      <c r="AJ960">
        <v>959</v>
      </c>
      <c r="AK960">
        <f>SUBTOTAL(9,EffortOutcomesAG0[[#This Row],[Allocation]:[Iin]])</f>
        <v>0</v>
      </c>
      <c r="AL960" t="str">
        <f>EffortOutcomesAG0[[#This Row],[WARDS]]&amp;EffortOutcomesAG0[[#This Row],[Role]]&amp;EffortOutcomesAG0[[#This Row],[Shifts]]</f>
        <v>OtherRNNIGHT</v>
      </c>
    </row>
    <row r="961" spans="2:38" x14ac:dyDescent="0.25">
      <c r="B961" s="8">
        <f>IF(EffortOutcomesAG0[[#This Row],[Apn]]=0,10,LOG(EffortOutcomesAG0[[#This Row],[Apn]]))</f>
        <v>-0.62329272201770802</v>
      </c>
      <c r="C961" s="8">
        <f>IF(EffortOutcomesAG0[[#This Row],[Ein]]=0,10,LOG(EffortOutcomesAG0[[#This Row],[Ein]]))</f>
        <v>10</v>
      </c>
      <c r="D961" s="8">
        <f>IF(EffortOutcomesAG0[[#This Row],[Iin]]=0,10,LOG(EffortOutcomesAG0[[#This Row],[Iin]]))</f>
        <v>10</v>
      </c>
      <c r="E961" s="8">
        <f>Kx-EffortOutcomesAG0[[#This Row],[Xp]]</f>
        <v>0.62329272201770802</v>
      </c>
      <c r="F961" s="8">
        <f>Ky-EffortOutcomesAG0[[#This Row],[Yp]]</f>
        <v>-11</v>
      </c>
      <c r="G961" s="8">
        <f>Kz-EffortOutcomesAG0[[#This Row],[Zp]]</f>
        <v>-9</v>
      </c>
      <c r="H961" s="8">
        <f>EffortOutcomesAG0[[#This Row],[Kpy]]*KSc-EffortOutcomesAG0[[#This Row],[KPz]]*KSb</f>
        <v>20</v>
      </c>
      <c r="I961" s="8">
        <f>-1*(EffortOutcomesAG0[[#This Row],[KPx]]*KSc-EffortOutcomesAG0[[#This Row],[KPz]]*KSa)</f>
        <v>0.62329272201770802</v>
      </c>
      <c r="J961" s="8">
        <f>(EffortOutcomesAG0[[#This Row],[KPx]]*$C$2-EffortOutcomesAG0[[#This Row],[Kpy]]*KSa)</f>
        <v>6.2329272201770802</v>
      </c>
      <c r="K961" s="8">
        <f>EffortOutcomesAG0[[#This Row],[Kpy]]*KTc-EffortOutcomesAG0[[#This Row],[KPz]]*KTb</f>
        <v>2</v>
      </c>
      <c r="L961" s="8">
        <f>-1*(EffortOutcomesAG0[[#This Row],[KPx]]*KTc-EffortOutcomesAG0[[#This Row],[KPz]]*KTa)</f>
        <v>-17.376707277982291</v>
      </c>
      <c r="M961" s="8">
        <f>(EffortOutcomesAG0[[#This Row],[KPx]]*KTb-EffortOutcomesAG0[[#This Row],[Kpy]]*KTa)</f>
        <v>21.376707277982291</v>
      </c>
      <c r="N961" s="8">
        <f>-EffortOutcomesAG0[[#This Row],[Xp]]*a+EffortOutcomesAG0[[#This Row],[Yp]]*b+EffortOutcomesAG0[[#This Row],[Zp]]*c_</f>
        <v>40</v>
      </c>
      <c r="O961">
        <f>-IF(EffortOutcomesAG0[[#This Row],[Column2]]&gt;0,1,-1)*SQRT(EffortOutcomesAG0[[#This Row],[KPx''i]]^2+EffortOutcomesAG0[[#This Row],[KPx''j]]^2+EffortOutcomesAG0[[#This Row],[KPx''k]]^2)/Ksmag/Scale</f>
        <v>-14.819545801902036</v>
      </c>
      <c r="P961" s="9">
        <f>SQRT(EffortOutcomesAG0[[#This Row],[Kpy''i]]^2+EffortOutcomesAG0[[#This Row],[KPy''j]]^2+EffortOutcomesAG0[[#This Row],[KPy''k]]^2)/KTmag/Scale</f>
        <v>11.276181164097059</v>
      </c>
      <c r="Q9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1" s="14">
        <v>44915</v>
      </c>
      <c r="U961" s="9" t="s">
        <v>54</v>
      </c>
      <c r="V961" t="s">
        <v>61</v>
      </c>
      <c r="W961" t="s">
        <v>60</v>
      </c>
      <c r="X961">
        <v>0</v>
      </c>
      <c r="Y961">
        <v>0.33333333333333331</v>
      </c>
      <c r="Z961">
        <v>7.9357142857142848E-2</v>
      </c>
      <c r="AA961">
        <v>0.23807142857142854</v>
      </c>
      <c r="AB961">
        <v>0.35710714285714285</v>
      </c>
      <c r="AC961">
        <v>0</v>
      </c>
      <c r="AD961">
        <v>2.8002800280028004</v>
      </c>
      <c r="AE961">
        <v>4.2004200420042004</v>
      </c>
      <c r="AF961">
        <v>0</v>
      </c>
      <c r="AJ961">
        <v>960</v>
      </c>
      <c r="AK961">
        <f>SUBTOTAL(9,EffortOutcomesAG0[[#This Row],[Allocation]:[Iin]])</f>
        <v>8.0085691176260489</v>
      </c>
      <c r="AL961" t="str">
        <f>EffortOutcomesAG0[[#This Row],[WARDS]]&amp;EffortOutcomesAG0[[#This Row],[Role]]&amp;EffortOutcomesAG0[[#This Row],[Shifts]]</f>
        <v>BANKRNNIGHT</v>
      </c>
    </row>
    <row r="962" spans="2:38" x14ac:dyDescent="0.25">
      <c r="B962" s="8">
        <f>IF(EffortOutcomesAG0[[#This Row],[Apn]]=0,10,LOG(EffortOutcomesAG0[[#This Row],[Apn]]))</f>
        <v>-0.62329272201770802</v>
      </c>
      <c r="C962" s="8">
        <f>IF(EffortOutcomesAG0[[#This Row],[Ein]]=0,10,LOG(EffortOutcomesAG0[[#This Row],[Ein]]))</f>
        <v>10</v>
      </c>
      <c r="D962" s="8">
        <f>IF(EffortOutcomesAG0[[#This Row],[Iin]]=0,10,LOG(EffortOutcomesAG0[[#This Row],[Iin]]))</f>
        <v>10</v>
      </c>
      <c r="E962" s="8">
        <f>Kx-EffortOutcomesAG0[[#This Row],[Xp]]</f>
        <v>0.62329272201770802</v>
      </c>
      <c r="F962" s="8">
        <f>Ky-EffortOutcomesAG0[[#This Row],[Yp]]</f>
        <v>-11</v>
      </c>
      <c r="G962" s="8">
        <f>Kz-EffortOutcomesAG0[[#This Row],[Zp]]</f>
        <v>-9</v>
      </c>
      <c r="H962" s="8">
        <f>EffortOutcomesAG0[[#This Row],[Kpy]]*KSc-EffortOutcomesAG0[[#This Row],[KPz]]*KSb</f>
        <v>20</v>
      </c>
      <c r="I962" s="8">
        <f>-1*(EffortOutcomesAG0[[#This Row],[KPx]]*KSc-EffortOutcomesAG0[[#This Row],[KPz]]*KSa)</f>
        <v>0.62329272201770802</v>
      </c>
      <c r="J962" s="8">
        <f>(EffortOutcomesAG0[[#This Row],[KPx]]*$C$2-EffortOutcomesAG0[[#This Row],[Kpy]]*KSa)</f>
        <v>6.2329272201770802</v>
      </c>
      <c r="K962" s="8">
        <f>EffortOutcomesAG0[[#This Row],[Kpy]]*KTc-EffortOutcomesAG0[[#This Row],[KPz]]*KTb</f>
        <v>2</v>
      </c>
      <c r="L962" s="8">
        <f>-1*(EffortOutcomesAG0[[#This Row],[KPx]]*KTc-EffortOutcomesAG0[[#This Row],[KPz]]*KTa)</f>
        <v>-17.376707277982291</v>
      </c>
      <c r="M962" s="8">
        <f>(EffortOutcomesAG0[[#This Row],[KPx]]*KTb-EffortOutcomesAG0[[#This Row],[Kpy]]*KTa)</f>
        <v>21.376707277982291</v>
      </c>
      <c r="N962" s="8">
        <f>-EffortOutcomesAG0[[#This Row],[Xp]]*a+EffortOutcomesAG0[[#This Row],[Yp]]*b+EffortOutcomesAG0[[#This Row],[Zp]]*c_</f>
        <v>40</v>
      </c>
      <c r="O962">
        <f>-IF(EffortOutcomesAG0[[#This Row],[Column2]]&gt;0,1,-1)*SQRT(EffortOutcomesAG0[[#This Row],[KPx''i]]^2+EffortOutcomesAG0[[#This Row],[KPx''j]]^2+EffortOutcomesAG0[[#This Row],[KPx''k]]^2)/Ksmag/Scale</f>
        <v>-14.819545801902036</v>
      </c>
      <c r="P962" s="9">
        <f>SQRT(EffortOutcomesAG0[[#This Row],[Kpy''i]]^2+EffortOutcomesAG0[[#This Row],[KPy''j]]^2+EffortOutcomesAG0[[#This Row],[KPy''k]]^2)/KTmag/Scale</f>
        <v>11.276181164097059</v>
      </c>
      <c r="Q9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2" s="14">
        <v>44916</v>
      </c>
      <c r="U962" s="9" t="s">
        <v>57</v>
      </c>
      <c r="V962" t="s">
        <v>61</v>
      </c>
      <c r="W962" t="s">
        <v>60</v>
      </c>
      <c r="X962">
        <v>0</v>
      </c>
      <c r="Y962">
        <v>0.33333333333333331</v>
      </c>
      <c r="Z962">
        <v>7.9357142857142848E-2</v>
      </c>
      <c r="AA962">
        <v>0.23807142857142854</v>
      </c>
      <c r="AB962">
        <v>0.35710714285714285</v>
      </c>
      <c r="AC962">
        <v>0</v>
      </c>
      <c r="AD962">
        <v>2.8002800280028004</v>
      </c>
      <c r="AE962">
        <v>4.2004200420042004</v>
      </c>
      <c r="AF962">
        <v>0</v>
      </c>
      <c r="AJ962">
        <v>961</v>
      </c>
      <c r="AK962">
        <f>SUBTOTAL(9,EffortOutcomesAG0[[#This Row],[Allocation]:[Iin]])</f>
        <v>8.0085691176260489</v>
      </c>
      <c r="AL962" t="str">
        <f>EffortOutcomesAG0[[#This Row],[WARDS]]&amp;EffortOutcomesAG0[[#This Row],[Role]]&amp;EffortOutcomesAG0[[#This Row],[Shifts]]</f>
        <v>WATTRNNIGHT</v>
      </c>
    </row>
    <row r="963" spans="2:38" x14ac:dyDescent="0.25">
      <c r="B963" s="8">
        <f>IF(EffortOutcomesAG0[[#This Row],[Apn]]=0,10,LOG(EffortOutcomesAG0[[#This Row],[Apn]]))</f>
        <v>-0.62329272201770802</v>
      </c>
      <c r="C963" s="8">
        <f>IF(EffortOutcomesAG0[[#This Row],[Ein]]=0,10,LOG(EffortOutcomesAG0[[#This Row],[Ein]]))</f>
        <v>10</v>
      </c>
      <c r="D963" s="8">
        <f>IF(EffortOutcomesAG0[[#This Row],[Iin]]=0,10,LOG(EffortOutcomesAG0[[#This Row],[Iin]]))</f>
        <v>10</v>
      </c>
      <c r="E963" s="8">
        <f>Kx-EffortOutcomesAG0[[#This Row],[Xp]]</f>
        <v>0.62329272201770802</v>
      </c>
      <c r="F963" s="8">
        <f>Ky-EffortOutcomesAG0[[#This Row],[Yp]]</f>
        <v>-11</v>
      </c>
      <c r="G963" s="8">
        <f>Kz-EffortOutcomesAG0[[#This Row],[Zp]]</f>
        <v>-9</v>
      </c>
      <c r="H963" s="8">
        <f>EffortOutcomesAG0[[#This Row],[Kpy]]*KSc-EffortOutcomesAG0[[#This Row],[KPz]]*KSb</f>
        <v>20</v>
      </c>
      <c r="I963" s="8">
        <f>-1*(EffortOutcomesAG0[[#This Row],[KPx]]*KSc-EffortOutcomesAG0[[#This Row],[KPz]]*KSa)</f>
        <v>0.62329272201770802</v>
      </c>
      <c r="J963" s="8">
        <f>(EffortOutcomesAG0[[#This Row],[KPx]]*$C$2-EffortOutcomesAG0[[#This Row],[Kpy]]*KSa)</f>
        <v>6.2329272201770802</v>
      </c>
      <c r="K963" s="8">
        <f>EffortOutcomesAG0[[#This Row],[Kpy]]*KTc-EffortOutcomesAG0[[#This Row],[KPz]]*KTb</f>
        <v>2</v>
      </c>
      <c r="L963" s="8">
        <f>-1*(EffortOutcomesAG0[[#This Row],[KPx]]*KTc-EffortOutcomesAG0[[#This Row],[KPz]]*KTa)</f>
        <v>-17.376707277982291</v>
      </c>
      <c r="M963" s="8">
        <f>(EffortOutcomesAG0[[#This Row],[KPx]]*KTb-EffortOutcomesAG0[[#This Row],[Kpy]]*KTa)</f>
        <v>21.376707277982291</v>
      </c>
      <c r="N963" s="8">
        <f>-EffortOutcomesAG0[[#This Row],[Xp]]*a+EffortOutcomesAG0[[#This Row],[Yp]]*b+EffortOutcomesAG0[[#This Row],[Zp]]*c_</f>
        <v>40</v>
      </c>
      <c r="O963">
        <f>-IF(EffortOutcomesAG0[[#This Row],[Column2]]&gt;0,1,-1)*SQRT(EffortOutcomesAG0[[#This Row],[KPx''i]]^2+EffortOutcomesAG0[[#This Row],[KPx''j]]^2+EffortOutcomesAG0[[#This Row],[KPx''k]]^2)/Ksmag/Scale</f>
        <v>-14.819545801902036</v>
      </c>
      <c r="P963" s="9">
        <f>SQRT(EffortOutcomesAG0[[#This Row],[Kpy''i]]^2+EffortOutcomesAG0[[#This Row],[KPy''j]]^2+EffortOutcomesAG0[[#This Row],[KPy''k]]^2)/KTmag/Scale</f>
        <v>11.276181164097059</v>
      </c>
      <c r="Q9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3" s="14">
        <v>44916</v>
      </c>
      <c r="U963" s="9" t="s">
        <v>58</v>
      </c>
      <c r="V963" t="s">
        <v>61</v>
      </c>
      <c r="W963" t="s">
        <v>60</v>
      </c>
      <c r="X963">
        <v>0</v>
      </c>
      <c r="Y963">
        <v>0.33333333333333331</v>
      </c>
      <c r="Z963">
        <v>7.9357142857142848E-2</v>
      </c>
      <c r="AA963">
        <v>0.23807142857142854</v>
      </c>
      <c r="AB963">
        <v>0.35710714285714285</v>
      </c>
      <c r="AC963">
        <v>0</v>
      </c>
      <c r="AD963">
        <v>2.8002800280028004</v>
      </c>
      <c r="AE963">
        <v>4.2004200420042004</v>
      </c>
      <c r="AF963">
        <v>0</v>
      </c>
      <c r="AJ963">
        <v>962</v>
      </c>
      <c r="AK963">
        <f>SUBTOTAL(9,EffortOutcomesAG0[[#This Row],[Allocation]:[Iin]])</f>
        <v>8.0085691176260489</v>
      </c>
      <c r="AL963" t="str">
        <f>EffortOutcomesAG0[[#This Row],[WARDS]]&amp;EffortOutcomesAG0[[#This Row],[Role]]&amp;EffortOutcomesAG0[[#This Row],[Shifts]]</f>
        <v>WARARNNIGHT</v>
      </c>
    </row>
    <row r="964" spans="2:38" x14ac:dyDescent="0.25">
      <c r="B964" s="8">
        <f>IF(EffortOutcomesAG0[[#This Row],[Apn]]=0,10,LOG(EffortOutcomesAG0[[#This Row],[Apn]]))</f>
        <v>10</v>
      </c>
      <c r="C964" s="8">
        <f>IF(EffortOutcomesAG0[[#This Row],[Ein]]=0,10,LOG(EffortOutcomesAG0[[#This Row],[Ein]]))</f>
        <v>10</v>
      </c>
      <c r="D964" s="8">
        <f>IF(EffortOutcomesAG0[[#This Row],[Iin]]=0,10,LOG(EffortOutcomesAG0[[#This Row],[Iin]]))</f>
        <v>10</v>
      </c>
      <c r="E964" s="8">
        <f>Kx-EffortOutcomesAG0[[#This Row],[Xp]]</f>
        <v>-10</v>
      </c>
      <c r="F964" s="8">
        <f>Ky-EffortOutcomesAG0[[#This Row],[Yp]]</f>
        <v>-11</v>
      </c>
      <c r="G964" s="8">
        <f>Kz-EffortOutcomesAG0[[#This Row],[Zp]]</f>
        <v>-9</v>
      </c>
      <c r="H964" s="8">
        <f>EffortOutcomesAG0[[#This Row],[Kpy]]*KSc-EffortOutcomesAG0[[#This Row],[KPz]]*KSb</f>
        <v>20</v>
      </c>
      <c r="I964" s="8">
        <f>-1*(EffortOutcomesAG0[[#This Row],[KPx]]*KSc-EffortOutcomesAG0[[#This Row],[KPz]]*KSa)</f>
        <v>-10</v>
      </c>
      <c r="J964" s="8">
        <f>(EffortOutcomesAG0[[#This Row],[KPx]]*$C$2-EffortOutcomesAG0[[#This Row],[Kpy]]*KSa)</f>
        <v>-100</v>
      </c>
      <c r="K964" s="8">
        <f>EffortOutcomesAG0[[#This Row],[Kpy]]*KTc-EffortOutcomesAG0[[#This Row],[KPz]]*KTb</f>
        <v>2</v>
      </c>
      <c r="L964" s="8">
        <f>-1*(EffortOutcomesAG0[[#This Row],[KPx]]*KTc-EffortOutcomesAG0[[#This Row],[KPz]]*KTa)</f>
        <v>-28</v>
      </c>
      <c r="M964" s="8">
        <f>(EffortOutcomesAG0[[#This Row],[KPx]]*KTb-EffortOutcomesAG0[[#This Row],[Kpy]]*KTa)</f>
        <v>32</v>
      </c>
      <c r="N964" s="8">
        <f>-EffortOutcomesAG0[[#This Row],[Xp]]*a+EffortOutcomesAG0[[#This Row],[Yp]]*b+EffortOutcomesAG0[[#This Row],[Zp]]*c_</f>
        <v>40</v>
      </c>
      <c r="O964">
        <f>-IF(EffortOutcomesAG0[[#This Row],[Column2]]&gt;0,1,-1)*SQRT(EffortOutcomesAG0[[#This Row],[KPx''i]]^2+EffortOutcomesAG0[[#This Row],[KPx''j]]^2+EffortOutcomesAG0[[#This Row],[KPx''k]]^2)/Ksmag/Scale</f>
        <v>-72.456883730947197</v>
      </c>
      <c r="P964" s="9">
        <f>SQRT(EffortOutcomesAG0[[#This Row],[Kpy''i]]^2+EffortOutcomesAG0[[#This Row],[KPy''j]]^2+EffortOutcomesAG0[[#This Row],[KPy''k]]^2)/KTmag/Scale</f>
        <v>17.37814719698277</v>
      </c>
      <c r="Q9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4" s="14">
        <v>44916</v>
      </c>
      <c r="U964" s="9" t="s">
        <v>76</v>
      </c>
      <c r="V964" t="s">
        <v>61</v>
      </c>
      <c r="W964" t="s">
        <v>60</v>
      </c>
      <c r="X964">
        <v>0</v>
      </c>
      <c r="Y964">
        <v>0</v>
      </c>
      <c r="Z964">
        <v>0</v>
      </c>
      <c r="AJ964">
        <v>963</v>
      </c>
      <c r="AK964">
        <f>SUBTOTAL(9,EffortOutcomesAG0[[#This Row],[Allocation]:[Iin]])</f>
        <v>0</v>
      </c>
      <c r="AL964" t="str">
        <f>EffortOutcomesAG0[[#This Row],[WARDS]]&amp;EffortOutcomesAG0[[#This Row],[Role]]&amp;EffortOutcomesAG0[[#This Row],[Shifts]]</f>
        <v>OtherRNNIGHT</v>
      </c>
    </row>
    <row r="965" spans="2:38" x14ac:dyDescent="0.25">
      <c r="B965" s="8">
        <f>IF(EffortOutcomesAG0[[#This Row],[Apn]]=0,10,LOG(EffortOutcomesAG0[[#This Row],[Apn]]))</f>
        <v>-0.62329272201770802</v>
      </c>
      <c r="C965" s="8">
        <f>IF(EffortOutcomesAG0[[#This Row],[Ein]]=0,10,LOG(EffortOutcomesAG0[[#This Row],[Ein]]))</f>
        <v>10</v>
      </c>
      <c r="D965" s="8">
        <f>IF(EffortOutcomesAG0[[#This Row],[Iin]]=0,10,LOG(EffortOutcomesAG0[[#This Row],[Iin]]))</f>
        <v>10</v>
      </c>
      <c r="E965" s="8">
        <f>Kx-EffortOutcomesAG0[[#This Row],[Xp]]</f>
        <v>0.62329272201770802</v>
      </c>
      <c r="F965" s="8">
        <f>Ky-EffortOutcomesAG0[[#This Row],[Yp]]</f>
        <v>-11</v>
      </c>
      <c r="G965" s="8">
        <f>Kz-EffortOutcomesAG0[[#This Row],[Zp]]</f>
        <v>-9</v>
      </c>
      <c r="H965" s="8">
        <f>EffortOutcomesAG0[[#This Row],[Kpy]]*KSc-EffortOutcomesAG0[[#This Row],[KPz]]*KSb</f>
        <v>20</v>
      </c>
      <c r="I965" s="8">
        <f>-1*(EffortOutcomesAG0[[#This Row],[KPx]]*KSc-EffortOutcomesAG0[[#This Row],[KPz]]*KSa)</f>
        <v>0.62329272201770802</v>
      </c>
      <c r="J965" s="8">
        <f>(EffortOutcomesAG0[[#This Row],[KPx]]*$C$2-EffortOutcomesAG0[[#This Row],[Kpy]]*KSa)</f>
        <v>6.2329272201770802</v>
      </c>
      <c r="K965" s="8">
        <f>EffortOutcomesAG0[[#This Row],[Kpy]]*KTc-EffortOutcomesAG0[[#This Row],[KPz]]*KTb</f>
        <v>2</v>
      </c>
      <c r="L965" s="8">
        <f>-1*(EffortOutcomesAG0[[#This Row],[KPx]]*KTc-EffortOutcomesAG0[[#This Row],[KPz]]*KTa)</f>
        <v>-17.376707277982291</v>
      </c>
      <c r="M965" s="8">
        <f>(EffortOutcomesAG0[[#This Row],[KPx]]*KTb-EffortOutcomesAG0[[#This Row],[Kpy]]*KTa)</f>
        <v>21.376707277982291</v>
      </c>
      <c r="N965" s="8">
        <f>-EffortOutcomesAG0[[#This Row],[Xp]]*a+EffortOutcomesAG0[[#This Row],[Yp]]*b+EffortOutcomesAG0[[#This Row],[Zp]]*c_</f>
        <v>40</v>
      </c>
      <c r="O965">
        <f>-IF(EffortOutcomesAG0[[#This Row],[Column2]]&gt;0,1,-1)*SQRT(EffortOutcomesAG0[[#This Row],[KPx''i]]^2+EffortOutcomesAG0[[#This Row],[KPx''j]]^2+EffortOutcomesAG0[[#This Row],[KPx''k]]^2)/Ksmag/Scale</f>
        <v>-14.819545801902036</v>
      </c>
      <c r="P965" s="9">
        <f>SQRT(EffortOutcomesAG0[[#This Row],[Kpy''i]]^2+EffortOutcomesAG0[[#This Row],[KPy''j]]^2+EffortOutcomesAG0[[#This Row],[KPy''k]]^2)/KTmag/Scale</f>
        <v>11.276181164097059</v>
      </c>
      <c r="Q9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5" s="14">
        <v>44916</v>
      </c>
      <c r="U965" s="9" t="s">
        <v>54</v>
      </c>
      <c r="V965" t="s">
        <v>61</v>
      </c>
      <c r="W965" t="s">
        <v>60</v>
      </c>
      <c r="X965">
        <v>0</v>
      </c>
      <c r="Y965">
        <v>0.33333333333333331</v>
      </c>
      <c r="Z965">
        <v>7.9357142857142848E-2</v>
      </c>
      <c r="AA965">
        <v>0.23807142857142854</v>
      </c>
      <c r="AB965">
        <v>0.35710714285714285</v>
      </c>
      <c r="AC965">
        <v>0</v>
      </c>
      <c r="AD965">
        <v>2.8002800280028004</v>
      </c>
      <c r="AE965">
        <v>4.2004200420042004</v>
      </c>
      <c r="AF965">
        <v>0</v>
      </c>
      <c r="AJ965">
        <v>964</v>
      </c>
      <c r="AK965">
        <f>SUBTOTAL(9,EffortOutcomesAG0[[#This Row],[Allocation]:[Iin]])</f>
        <v>8.0085691176260489</v>
      </c>
      <c r="AL965" t="str">
        <f>EffortOutcomesAG0[[#This Row],[WARDS]]&amp;EffortOutcomesAG0[[#This Row],[Role]]&amp;EffortOutcomesAG0[[#This Row],[Shifts]]</f>
        <v>BANKRNNIGHT</v>
      </c>
    </row>
    <row r="966" spans="2:38" x14ac:dyDescent="0.25">
      <c r="B966" s="8">
        <f>IF(EffortOutcomesAG0[[#This Row],[Apn]]=0,10,LOG(EffortOutcomesAG0[[#This Row],[Apn]]))</f>
        <v>9.2710621617091163E-2</v>
      </c>
      <c r="C966" s="8">
        <f>IF(EffortOutcomesAG0[[#This Row],[Ein]]=0,10,LOG(EffortOutcomesAG0[[#This Row],[Ein]]))</f>
        <v>10</v>
      </c>
      <c r="D966" s="8">
        <f>IF(EffortOutcomesAG0[[#This Row],[Iin]]=0,10,LOG(EffortOutcomesAG0[[#This Row],[Iin]]))</f>
        <v>10</v>
      </c>
      <c r="E966" s="8">
        <f>Kx-EffortOutcomesAG0[[#This Row],[Xp]]</f>
        <v>-9.2710621617091163E-2</v>
      </c>
      <c r="F966" s="8">
        <f>Ky-EffortOutcomesAG0[[#This Row],[Yp]]</f>
        <v>-11</v>
      </c>
      <c r="G966" s="8">
        <f>Kz-EffortOutcomesAG0[[#This Row],[Zp]]</f>
        <v>-9</v>
      </c>
      <c r="H966" s="8">
        <f>EffortOutcomesAG0[[#This Row],[Kpy]]*KSc-EffortOutcomesAG0[[#This Row],[KPz]]*KSb</f>
        <v>20</v>
      </c>
      <c r="I966" s="8">
        <f>-1*(EffortOutcomesAG0[[#This Row],[KPx]]*KSc-EffortOutcomesAG0[[#This Row],[KPz]]*KSa)</f>
        <v>-9.2710621617091163E-2</v>
      </c>
      <c r="J966" s="8">
        <f>(EffortOutcomesAG0[[#This Row],[KPx]]*$C$2-EffortOutcomesAG0[[#This Row],[Kpy]]*KSa)</f>
        <v>-0.9271062161709116</v>
      </c>
      <c r="K966" s="8">
        <f>EffortOutcomesAG0[[#This Row],[Kpy]]*KTc-EffortOutcomesAG0[[#This Row],[KPz]]*KTb</f>
        <v>2</v>
      </c>
      <c r="L966" s="8">
        <f>-1*(EffortOutcomesAG0[[#This Row],[KPx]]*KTc-EffortOutcomesAG0[[#This Row],[KPz]]*KTa)</f>
        <v>-18.092710621617091</v>
      </c>
      <c r="M966" s="8">
        <f>(EffortOutcomesAG0[[#This Row],[KPx]]*KTb-EffortOutcomesAG0[[#This Row],[Kpy]]*KTa)</f>
        <v>22.092710621617091</v>
      </c>
      <c r="N966" s="8">
        <f>-EffortOutcomesAG0[[#This Row],[Xp]]*a+EffortOutcomesAG0[[#This Row],[Yp]]*b+EffortOutcomesAG0[[#This Row],[Zp]]*c_</f>
        <v>40</v>
      </c>
      <c r="O966">
        <f>-IF(EffortOutcomesAG0[[#This Row],[Column2]]&gt;0,1,-1)*SQRT(EffortOutcomesAG0[[#This Row],[KPx''i]]^2+EffortOutcomesAG0[[#This Row],[KPx''j]]^2+EffortOutcomesAG0[[#This Row],[KPx''k]]^2)/Ksmag/Scale</f>
        <v>-14.157473665796156</v>
      </c>
      <c r="P966" s="9">
        <f>SQRT(EffortOutcomesAG0[[#This Row],[Kpy''i]]^2+EffortOutcomesAG0[[#This Row],[KPy''j]]^2+EffortOutcomesAG0[[#This Row],[KPy''k]]^2)/KTmag/Scale</f>
        <v>11.686416903454544</v>
      </c>
      <c r="Q9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6" s="14">
        <v>44917</v>
      </c>
      <c r="U966" s="9" t="s">
        <v>57</v>
      </c>
      <c r="V966" t="s">
        <v>61</v>
      </c>
      <c r="W966" t="s">
        <v>60</v>
      </c>
      <c r="X966">
        <v>0</v>
      </c>
      <c r="Y966">
        <v>0.33333333333333331</v>
      </c>
      <c r="Z966">
        <v>0.41265714285714278</v>
      </c>
      <c r="AA966">
        <v>1.2379714285714285</v>
      </c>
      <c r="AB966">
        <v>1.8569571428571428</v>
      </c>
      <c r="AC966">
        <v>0</v>
      </c>
      <c r="AD966">
        <v>0.5385153900005385</v>
      </c>
      <c r="AE966">
        <v>0.80777308500080791</v>
      </c>
      <c r="AF966">
        <v>0</v>
      </c>
      <c r="AJ966">
        <v>965</v>
      </c>
      <c r="AK966">
        <f>SUBTOTAL(9,EffortOutcomesAG0[[#This Row],[Allocation]:[Iin]])</f>
        <v>5.187207522620394</v>
      </c>
      <c r="AL966" t="str">
        <f>EffortOutcomesAG0[[#This Row],[WARDS]]&amp;EffortOutcomesAG0[[#This Row],[Role]]&amp;EffortOutcomesAG0[[#This Row],[Shifts]]</f>
        <v>WATTRNNIGHT</v>
      </c>
    </row>
    <row r="967" spans="2:38" x14ac:dyDescent="0.25">
      <c r="B967" s="8">
        <f>IF(EffortOutcomesAG0[[#This Row],[Apn]]=0,10,LOG(EffortOutcomesAG0[[#This Row],[Apn]]))</f>
        <v>9.2710621617091163E-2</v>
      </c>
      <c r="C967" s="8">
        <f>IF(EffortOutcomesAG0[[#This Row],[Ein]]=0,10,LOG(EffortOutcomesAG0[[#This Row],[Ein]]))</f>
        <v>10</v>
      </c>
      <c r="D967" s="8">
        <f>IF(EffortOutcomesAG0[[#This Row],[Iin]]=0,10,LOG(EffortOutcomesAG0[[#This Row],[Iin]]))</f>
        <v>10</v>
      </c>
      <c r="E967" s="8">
        <f>Kx-EffortOutcomesAG0[[#This Row],[Xp]]</f>
        <v>-9.2710621617091163E-2</v>
      </c>
      <c r="F967" s="8">
        <f>Ky-EffortOutcomesAG0[[#This Row],[Yp]]</f>
        <v>-11</v>
      </c>
      <c r="G967" s="8">
        <f>Kz-EffortOutcomesAG0[[#This Row],[Zp]]</f>
        <v>-9</v>
      </c>
      <c r="H967" s="8">
        <f>EffortOutcomesAG0[[#This Row],[Kpy]]*KSc-EffortOutcomesAG0[[#This Row],[KPz]]*KSb</f>
        <v>20</v>
      </c>
      <c r="I967" s="8">
        <f>-1*(EffortOutcomesAG0[[#This Row],[KPx]]*KSc-EffortOutcomesAG0[[#This Row],[KPz]]*KSa)</f>
        <v>-9.2710621617091163E-2</v>
      </c>
      <c r="J967" s="8">
        <f>(EffortOutcomesAG0[[#This Row],[KPx]]*$C$2-EffortOutcomesAG0[[#This Row],[Kpy]]*KSa)</f>
        <v>-0.9271062161709116</v>
      </c>
      <c r="K967" s="8">
        <f>EffortOutcomesAG0[[#This Row],[Kpy]]*KTc-EffortOutcomesAG0[[#This Row],[KPz]]*KTb</f>
        <v>2</v>
      </c>
      <c r="L967" s="8">
        <f>-1*(EffortOutcomesAG0[[#This Row],[KPx]]*KTc-EffortOutcomesAG0[[#This Row],[KPz]]*KTa)</f>
        <v>-18.092710621617091</v>
      </c>
      <c r="M967" s="8">
        <f>(EffortOutcomesAG0[[#This Row],[KPx]]*KTb-EffortOutcomesAG0[[#This Row],[Kpy]]*KTa)</f>
        <v>22.092710621617091</v>
      </c>
      <c r="N967" s="8">
        <f>-EffortOutcomesAG0[[#This Row],[Xp]]*a+EffortOutcomesAG0[[#This Row],[Yp]]*b+EffortOutcomesAG0[[#This Row],[Zp]]*c_</f>
        <v>40</v>
      </c>
      <c r="O967">
        <f>-IF(EffortOutcomesAG0[[#This Row],[Column2]]&gt;0,1,-1)*SQRT(EffortOutcomesAG0[[#This Row],[KPx''i]]^2+EffortOutcomesAG0[[#This Row],[KPx''j]]^2+EffortOutcomesAG0[[#This Row],[KPx''k]]^2)/Ksmag/Scale</f>
        <v>-14.157473665796156</v>
      </c>
      <c r="P967" s="9">
        <f>SQRT(EffortOutcomesAG0[[#This Row],[Kpy''i]]^2+EffortOutcomesAG0[[#This Row],[KPy''j]]^2+EffortOutcomesAG0[[#This Row],[KPy''k]]^2)/KTmag/Scale</f>
        <v>11.686416903454544</v>
      </c>
      <c r="Q9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7" s="14">
        <v>44917</v>
      </c>
      <c r="U967" s="9" t="s">
        <v>58</v>
      </c>
      <c r="V967" t="s">
        <v>61</v>
      </c>
      <c r="W967" t="s">
        <v>60</v>
      </c>
      <c r="X967">
        <v>0</v>
      </c>
      <c r="Y967">
        <v>0.33333333333333331</v>
      </c>
      <c r="Z967">
        <v>0.41265714285714278</v>
      </c>
      <c r="AA967">
        <v>1.2379714285714285</v>
      </c>
      <c r="AB967">
        <v>1.8569571428571428</v>
      </c>
      <c r="AC967">
        <v>0</v>
      </c>
      <c r="AD967">
        <v>0.5385153900005385</v>
      </c>
      <c r="AE967">
        <v>0.80777308500080791</v>
      </c>
      <c r="AF967">
        <v>0</v>
      </c>
      <c r="AJ967">
        <v>966</v>
      </c>
      <c r="AK967">
        <f>SUBTOTAL(9,EffortOutcomesAG0[[#This Row],[Allocation]:[Iin]])</f>
        <v>5.187207522620394</v>
      </c>
      <c r="AL967" t="str">
        <f>EffortOutcomesAG0[[#This Row],[WARDS]]&amp;EffortOutcomesAG0[[#This Row],[Role]]&amp;EffortOutcomesAG0[[#This Row],[Shifts]]</f>
        <v>WARARNNIGHT</v>
      </c>
    </row>
    <row r="968" spans="2:38" x14ac:dyDescent="0.25">
      <c r="B968" s="8">
        <f>IF(EffortOutcomesAG0[[#This Row],[Apn]]=0,10,LOG(EffortOutcomesAG0[[#This Row],[Apn]]))</f>
        <v>10</v>
      </c>
      <c r="C968" s="8">
        <f>IF(EffortOutcomesAG0[[#This Row],[Ein]]=0,10,LOG(EffortOutcomesAG0[[#This Row],[Ein]]))</f>
        <v>10</v>
      </c>
      <c r="D968" s="8">
        <f>IF(EffortOutcomesAG0[[#This Row],[Iin]]=0,10,LOG(EffortOutcomesAG0[[#This Row],[Iin]]))</f>
        <v>10</v>
      </c>
      <c r="E968" s="8">
        <f>Kx-EffortOutcomesAG0[[#This Row],[Xp]]</f>
        <v>-10</v>
      </c>
      <c r="F968" s="8">
        <f>Ky-EffortOutcomesAG0[[#This Row],[Yp]]</f>
        <v>-11</v>
      </c>
      <c r="G968" s="8">
        <f>Kz-EffortOutcomesAG0[[#This Row],[Zp]]</f>
        <v>-9</v>
      </c>
      <c r="H968" s="8">
        <f>EffortOutcomesAG0[[#This Row],[Kpy]]*KSc-EffortOutcomesAG0[[#This Row],[KPz]]*KSb</f>
        <v>20</v>
      </c>
      <c r="I968" s="8">
        <f>-1*(EffortOutcomesAG0[[#This Row],[KPx]]*KSc-EffortOutcomesAG0[[#This Row],[KPz]]*KSa)</f>
        <v>-10</v>
      </c>
      <c r="J968" s="8">
        <f>(EffortOutcomesAG0[[#This Row],[KPx]]*$C$2-EffortOutcomesAG0[[#This Row],[Kpy]]*KSa)</f>
        <v>-100</v>
      </c>
      <c r="K968" s="8">
        <f>EffortOutcomesAG0[[#This Row],[Kpy]]*KTc-EffortOutcomesAG0[[#This Row],[KPz]]*KTb</f>
        <v>2</v>
      </c>
      <c r="L968" s="8">
        <f>-1*(EffortOutcomesAG0[[#This Row],[KPx]]*KTc-EffortOutcomesAG0[[#This Row],[KPz]]*KTa)</f>
        <v>-28</v>
      </c>
      <c r="M968" s="8">
        <f>(EffortOutcomesAG0[[#This Row],[KPx]]*KTb-EffortOutcomesAG0[[#This Row],[Kpy]]*KTa)</f>
        <v>32</v>
      </c>
      <c r="N968" s="8">
        <f>-EffortOutcomesAG0[[#This Row],[Xp]]*a+EffortOutcomesAG0[[#This Row],[Yp]]*b+EffortOutcomesAG0[[#This Row],[Zp]]*c_</f>
        <v>40</v>
      </c>
      <c r="O968">
        <f>-IF(EffortOutcomesAG0[[#This Row],[Column2]]&gt;0,1,-1)*SQRT(EffortOutcomesAG0[[#This Row],[KPx''i]]^2+EffortOutcomesAG0[[#This Row],[KPx''j]]^2+EffortOutcomesAG0[[#This Row],[KPx''k]]^2)/Ksmag/Scale</f>
        <v>-72.456883730947197</v>
      </c>
      <c r="P968" s="9">
        <f>SQRT(EffortOutcomesAG0[[#This Row],[Kpy''i]]^2+EffortOutcomesAG0[[#This Row],[KPy''j]]^2+EffortOutcomesAG0[[#This Row],[KPy''k]]^2)/KTmag/Scale</f>
        <v>17.37814719698277</v>
      </c>
      <c r="Q9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8" s="14">
        <v>44917</v>
      </c>
      <c r="U968" s="9" t="s">
        <v>76</v>
      </c>
      <c r="V968" t="s">
        <v>61</v>
      </c>
      <c r="W968" t="s">
        <v>60</v>
      </c>
      <c r="X968">
        <v>1</v>
      </c>
      <c r="Y968">
        <v>0</v>
      </c>
      <c r="Z968">
        <v>0</v>
      </c>
      <c r="AG968">
        <v>0</v>
      </c>
      <c r="AH968">
        <v>0</v>
      </c>
      <c r="AI968">
        <v>0</v>
      </c>
      <c r="AJ968">
        <v>967</v>
      </c>
      <c r="AK968">
        <f>SUBTOTAL(9,EffortOutcomesAG0[[#This Row],[Allocation]:[Iin]])</f>
        <v>1</v>
      </c>
      <c r="AL968" t="str">
        <f>EffortOutcomesAG0[[#This Row],[WARDS]]&amp;EffortOutcomesAG0[[#This Row],[Role]]&amp;EffortOutcomesAG0[[#This Row],[Shifts]]</f>
        <v>OtherRNNIGHT</v>
      </c>
    </row>
    <row r="969" spans="2:38" x14ac:dyDescent="0.25">
      <c r="B969" s="8">
        <f>IF(EffortOutcomesAG0[[#This Row],[Apn]]=0,10,LOG(EffortOutcomesAG0[[#This Row],[Apn]]))</f>
        <v>9.2710621617091163E-2</v>
      </c>
      <c r="C969" s="8">
        <f>IF(EffortOutcomesAG0[[#This Row],[Ein]]=0,10,LOG(EffortOutcomesAG0[[#This Row],[Ein]]))</f>
        <v>10</v>
      </c>
      <c r="D969" s="8">
        <f>IF(EffortOutcomesAG0[[#This Row],[Iin]]=0,10,LOG(EffortOutcomesAG0[[#This Row],[Iin]]))</f>
        <v>10</v>
      </c>
      <c r="E969" s="8">
        <f>Kx-EffortOutcomesAG0[[#This Row],[Xp]]</f>
        <v>-9.2710621617091163E-2</v>
      </c>
      <c r="F969" s="8">
        <f>Ky-EffortOutcomesAG0[[#This Row],[Yp]]</f>
        <v>-11</v>
      </c>
      <c r="G969" s="8">
        <f>Kz-EffortOutcomesAG0[[#This Row],[Zp]]</f>
        <v>-9</v>
      </c>
      <c r="H969" s="8">
        <f>EffortOutcomesAG0[[#This Row],[Kpy]]*KSc-EffortOutcomesAG0[[#This Row],[KPz]]*KSb</f>
        <v>20</v>
      </c>
      <c r="I969" s="8">
        <f>-1*(EffortOutcomesAG0[[#This Row],[KPx]]*KSc-EffortOutcomesAG0[[#This Row],[KPz]]*KSa)</f>
        <v>-9.2710621617091163E-2</v>
      </c>
      <c r="J969" s="8">
        <f>(EffortOutcomesAG0[[#This Row],[KPx]]*$C$2-EffortOutcomesAG0[[#This Row],[Kpy]]*KSa)</f>
        <v>-0.9271062161709116</v>
      </c>
      <c r="K969" s="8">
        <f>EffortOutcomesAG0[[#This Row],[Kpy]]*KTc-EffortOutcomesAG0[[#This Row],[KPz]]*KTb</f>
        <v>2</v>
      </c>
      <c r="L969" s="8">
        <f>-1*(EffortOutcomesAG0[[#This Row],[KPx]]*KTc-EffortOutcomesAG0[[#This Row],[KPz]]*KTa)</f>
        <v>-18.092710621617091</v>
      </c>
      <c r="M969" s="8">
        <f>(EffortOutcomesAG0[[#This Row],[KPx]]*KTb-EffortOutcomesAG0[[#This Row],[Kpy]]*KTa)</f>
        <v>22.092710621617091</v>
      </c>
      <c r="N969" s="8">
        <f>-EffortOutcomesAG0[[#This Row],[Xp]]*a+EffortOutcomesAG0[[#This Row],[Yp]]*b+EffortOutcomesAG0[[#This Row],[Zp]]*c_</f>
        <v>40</v>
      </c>
      <c r="O969">
        <f>-IF(EffortOutcomesAG0[[#This Row],[Column2]]&gt;0,1,-1)*SQRT(EffortOutcomesAG0[[#This Row],[KPx''i]]^2+EffortOutcomesAG0[[#This Row],[KPx''j]]^2+EffortOutcomesAG0[[#This Row],[KPx''k]]^2)/Ksmag/Scale</f>
        <v>-14.157473665796156</v>
      </c>
      <c r="P969" s="9">
        <f>SQRT(EffortOutcomesAG0[[#This Row],[Kpy''i]]^2+EffortOutcomesAG0[[#This Row],[KPy''j]]^2+EffortOutcomesAG0[[#This Row],[KPy''k]]^2)/KTmag/Scale</f>
        <v>11.686416903454544</v>
      </c>
      <c r="Q9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9" s="14">
        <v>44917</v>
      </c>
      <c r="U969" s="9" t="s">
        <v>54</v>
      </c>
      <c r="V969" t="s">
        <v>61</v>
      </c>
      <c r="W969" t="s">
        <v>60</v>
      </c>
      <c r="X969">
        <v>0</v>
      </c>
      <c r="Y969">
        <v>0.33333333333333331</v>
      </c>
      <c r="Z969">
        <v>0.41265714285714278</v>
      </c>
      <c r="AA969">
        <v>1.2379714285714285</v>
      </c>
      <c r="AB969">
        <v>1.8569571428571428</v>
      </c>
      <c r="AC969">
        <v>0</v>
      </c>
      <c r="AD969">
        <v>0.5385153900005385</v>
      </c>
      <c r="AE969">
        <v>0.80777308500080791</v>
      </c>
      <c r="AF969">
        <v>0</v>
      </c>
      <c r="AJ969">
        <v>968</v>
      </c>
      <c r="AK969">
        <f>SUBTOTAL(9,EffortOutcomesAG0[[#This Row],[Allocation]:[Iin]])</f>
        <v>5.187207522620394</v>
      </c>
      <c r="AL969" t="str">
        <f>EffortOutcomesAG0[[#This Row],[WARDS]]&amp;EffortOutcomesAG0[[#This Row],[Role]]&amp;EffortOutcomesAG0[[#This Row],[Shifts]]</f>
        <v>BANKRNNIGHT</v>
      </c>
    </row>
    <row r="970" spans="2:38" x14ac:dyDescent="0.25">
      <c r="B970" s="8">
        <f>IF(EffortOutcomesAG0[[#This Row],[Apn]]=0,10,LOG(EffortOutcomesAG0[[#This Row],[Apn]]))</f>
        <v>9.2710621617091163E-2</v>
      </c>
      <c r="C970" s="8">
        <f>IF(EffortOutcomesAG0[[#This Row],[Ein]]=0,10,LOG(EffortOutcomesAG0[[#This Row],[Ein]]))</f>
        <v>10</v>
      </c>
      <c r="D970" s="8">
        <f>IF(EffortOutcomesAG0[[#This Row],[Iin]]=0,10,LOG(EffortOutcomesAG0[[#This Row],[Iin]]))</f>
        <v>10</v>
      </c>
      <c r="E970" s="8">
        <f>Kx-EffortOutcomesAG0[[#This Row],[Xp]]</f>
        <v>-9.2710621617091163E-2</v>
      </c>
      <c r="F970" s="8">
        <f>Ky-EffortOutcomesAG0[[#This Row],[Yp]]</f>
        <v>-11</v>
      </c>
      <c r="G970" s="8">
        <f>Kz-EffortOutcomesAG0[[#This Row],[Zp]]</f>
        <v>-9</v>
      </c>
      <c r="H970" s="8">
        <f>EffortOutcomesAG0[[#This Row],[Kpy]]*KSc-EffortOutcomesAG0[[#This Row],[KPz]]*KSb</f>
        <v>20</v>
      </c>
      <c r="I970" s="8">
        <f>-1*(EffortOutcomesAG0[[#This Row],[KPx]]*KSc-EffortOutcomesAG0[[#This Row],[KPz]]*KSa)</f>
        <v>-9.2710621617091163E-2</v>
      </c>
      <c r="J970" s="8">
        <f>(EffortOutcomesAG0[[#This Row],[KPx]]*$C$2-EffortOutcomesAG0[[#This Row],[Kpy]]*KSa)</f>
        <v>-0.9271062161709116</v>
      </c>
      <c r="K970" s="8">
        <f>EffortOutcomesAG0[[#This Row],[Kpy]]*KTc-EffortOutcomesAG0[[#This Row],[KPz]]*KTb</f>
        <v>2</v>
      </c>
      <c r="L970" s="8">
        <f>-1*(EffortOutcomesAG0[[#This Row],[KPx]]*KTc-EffortOutcomesAG0[[#This Row],[KPz]]*KTa)</f>
        <v>-18.092710621617091</v>
      </c>
      <c r="M970" s="8">
        <f>(EffortOutcomesAG0[[#This Row],[KPx]]*KTb-EffortOutcomesAG0[[#This Row],[Kpy]]*KTa)</f>
        <v>22.092710621617091</v>
      </c>
      <c r="N970" s="8">
        <f>-EffortOutcomesAG0[[#This Row],[Xp]]*a+EffortOutcomesAG0[[#This Row],[Yp]]*b+EffortOutcomesAG0[[#This Row],[Zp]]*c_</f>
        <v>40</v>
      </c>
      <c r="O970">
        <f>-IF(EffortOutcomesAG0[[#This Row],[Column2]]&gt;0,1,-1)*SQRT(EffortOutcomesAG0[[#This Row],[KPx''i]]^2+EffortOutcomesAG0[[#This Row],[KPx''j]]^2+EffortOutcomesAG0[[#This Row],[KPx''k]]^2)/Ksmag/Scale</f>
        <v>-14.157473665796156</v>
      </c>
      <c r="P970" s="9">
        <f>SQRT(EffortOutcomesAG0[[#This Row],[Kpy''i]]^2+EffortOutcomesAG0[[#This Row],[KPy''j]]^2+EffortOutcomesAG0[[#This Row],[KPy''k]]^2)/KTmag/Scale</f>
        <v>11.686416903454544</v>
      </c>
      <c r="Q9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0" s="14">
        <v>44918</v>
      </c>
      <c r="U970" s="9" t="s">
        <v>57</v>
      </c>
      <c r="V970" t="s">
        <v>61</v>
      </c>
      <c r="W970" t="s">
        <v>60</v>
      </c>
      <c r="X970">
        <v>0</v>
      </c>
      <c r="Y970">
        <v>0.33333333333333331</v>
      </c>
      <c r="Z970">
        <v>0.41265714285714278</v>
      </c>
      <c r="AA970">
        <v>1.2379714285714285</v>
      </c>
      <c r="AB970">
        <v>1.8569571428571428</v>
      </c>
      <c r="AC970">
        <v>0</v>
      </c>
      <c r="AD970">
        <v>0.5385153900005385</v>
      </c>
      <c r="AE970">
        <v>0.80777308500080791</v>
      </c>
      <c r="AF970">
        <v>0</v>
      </c>
      <c r="AJ970">
        <v>969</v>
      </c>
      <c r="AK970">
        <f>SUBTOTAL(9,EffortOutcomesAG0[[#This Row],[Allocation]:[Iin]])</f>
        <v>5.187207522620394</v>
      </c>
      <c r="AL970" t="str">
        <f>EffortOutcomesAG0[[#This Row],[WARDS]]&amp;EffortOutcomesAG0[[#This Row],[Role]]&amp;EffortOutcomesAG0[[#This Row],[Shifts]]</f>
        <v>WATTRNNIGHT</v>
      </c>
    </row>
    <row r="971" spans="2:38" x14ac:dyDescent="0.25">
      <c r="B971" s="8">
        <f>IF(EffortOutcomesAG0[[#This Row],[Apn]]=0,10,LOG(EffortOutcomesAG0[[#This Row],[Apn]]))</f>
        <v>9.2710621617091163E-2</v>
      </c>
      <c r="C971" s="8">
        <f>IF(EffortOutcomesAG0[[#This Row],[Ein]]=0,10,LOG(EffortOutcomesAG0[[#This Row],[Ein]]))</f>
        <v>10</v>
      </c>
      <c r="D971" s="8">
        <f>IF(EffortOutcomesAG0[[#This Row],[Iin]]=0,10,LOG(EffortOutcomesAG0[[#This Row],[Iin]]))</f>
        <v>10</v>
      </c>
      <c r="E971" s="8">
        <f>Kx-EffortOutcomesAG0[[#This Row],[Xp]]</f>
        <v>-9.2710621617091163E-2</v>
      </c>
      <c r="F971" s="8">
        <f>Ky-EffortOutcomesAG0[[#This Row],[Yp]]</f>
        <v>-11</v>
      </c>
      <c r="G971" s="8">
        <f>Kz-EffortOutcomesAG0[[#This Row],[Zp]]</f>
        <v>-9</v>
      </c>
      <c r="H971" s="8">
        <f>EffortOutcomesAG0[[#This Row],[Kpy]]*KSc-EffortOutcomesAG0[[#This Row],[KPz]]*KSb</f>
        <v>20</v>
      </c>
      <c r="I971" s="8">
        <f>-1*(EffortOutcomesAG0[[#This Row],[KPx]]*KSc-EffortOutcomesAG0[[#This Row],[KPz]]*KSa)</f>
        <v>-9.2710621617091163E-2</v>
      </c>
      <c r="J971" s="8">
        <f>(EffortOutcomesAG0[[#This Row],[KPx]]*$C$2-EffortOutcomesAG0[[#This Row],[Kpy]]*KSa)</f>
        <v>-0.9271062161709116</v>
      </c>
      <c r="K971" s="8">
        <f>EffortOutcomesAG0[[#This Row],[Kpy]]*KTc-EffortOutcomesAG0[[#This Row],[KPz]]*KTb</f>
        <v>2</v>
      </c>
      <c r="L971" s="8">
        <f>-1*(EffortOutcomesAG0[[#This Row],[KPx]]*KTc-EffortOutcomesAG0[[#This Row],[KPz]]*KTa)</f>
        <v>-18.092710621617091</v>
      </c>
      <c r="M971" s="8">
        <f>(EffortOutcomesAG0[[#This Row],[KPx]]*KTb-EffortOutcomesAG0[[#This Row],[Kpy]]*KTa)</f>
        <v>22.092710621617091</v>
      </c>
      <c r="N971" s="8">
        <f>-EffortOutcomesAG0[[#This Row],[Xp]]*a+EffortOutcomesAG0[[#This Row],[Yp]]*b+EffortOutcomesAG0[[#This Row],[Zp]]*c_</f>
        <v>40</v>
      </c>
      <c r="O971">
        <f>-IF(EffortOutcomesAG0[[#This Row],[Column2]]&gt;0,1,-1)*SQRT(EffortOutcomesAG0[[#This Row],[KPx''i]]^2+EffortOutcomesAG0[[#This Row],[KPx''j]]^2+EffortOutcomesAG0[[#This Row],[KPx''k]]^2)/Ksmag/Scale</f>
        <v>-14.157473665796156</v>
      </c>
      <c r="P971" s="9">
        <f>SQRT(EffortOutcomesAG0[[#This Row],[Kpy''i]]^2+EffortOutcomesAG0[[#This Row],[KPy''j]]^2+EffortOutcomesAG0[[#This Row],[KPy''k]]^2)/KTmag/Scale</f>
        <v>11.686416903454544</v>
      </c>
      <c r="Q9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1" s="14">
        <v>44918</v>
      </c>
      <c r="U971" s="9" t="s">
        <v>58</v>
      </c>
      <c r="V971" t="s">
        <v>61</v>
      </c>
      <c r="W971" t="s">
        <v>60</v>
      </c>
      <c r="X971">
        <v>0</v>
      </c>
      <c r="Y971">
        <v>0.33333333333333331</v>
      </c>
      <c r="Z971">
        <v>0.41265714285714278</v>
      </c>
      <c r="AA971">
        <v>1.2379714285714285</v>
      </c>
      <c r="AB971">
        <v>1.8569571428571428</v>
      </c>
      <c r="AC971">
        <v>0</v>
      </c>
      <c r="AD971">
        <v>0.5385153900005385</v>
      </c>
      <c r="AE971">
        <v>0.80777308500080791</v>
      </c>
      <c r="AF971">
        <v>0</v>
      </c>
      <c r="AJ971">
        <v>970</v>
      </c>
      <c r="AK971">
        <f>SUBTOTAL(9,EffortOutcomesAG0[[#This Row],[Allocation]:[Iin]])</f>
        <v>5.187207522620394</v>
      </c>
      <c r="AL971" t="str">
        <f>EffortOutcomesAG0[[#This Row],[WARDS]]&amp;EffortOutcomesAG0[[#This Row],[Role]]&amp;EffortOutcomesAG0[[#This Row],[Shifts]]</f>
        <v>WARARNNIGHT</v>
      </c>
    </row>
    <row r="972" spans="2:38" x14ac:dyDescent="0.25">
      <c r="B972" s="8">
        <f>IF(EffortOutcomesAG0[[#This Row],[Apn]]=0,10,LOG(EffortOutcomesAG0[[#This Row],[Apn]]))</f>
        <v>10</v>
      </c>
      <c r="C972" s="8">
        <f>IF(EffortOutcomesAG0[[#This Row],[Ein]]=0,10,LOG(EffortOutcomesAG0[[#This Row],[Ein]]))</f>
        <v>10</v>
      </c>
      <c r="D972" s="8">
        <f>IF(EffortOutcomesAG0[[#This Row],[Iin]]=0,10,LOG(EffortOutcomesAG0[[#This Row],[Iin]]))</f>
        <v>10</v>
      </c>
      <c r="E972" s="8">
        <f>Kx-EffortOutcomesAG0[[#This Row],[Xp]]</f>
        <v>-10</v>
      </c>
      <c r="F972" s="8">
        <f>Ky-EffortOutcomesAG0[[#This Row],[Yp]]</f>
        <v>-11</v>
      </c>
      <c r="G972" s="8">
        <f>Kz-EffortOutcomesAG0[[#This Row],[Zp]]</f>
        <v>-9</v>
      </c>
      <c r="H972" s="8">
        <f>EffortOutcomesAG0[[#This Row],[Kpy]]*KSc-EffortOutcomesAG0[[#This Row],[KPz]]*KSb</f>
        <v>20</v>
      </c>
      <c r="I972" s="8">
        <f>-1*(EffortOutcomesAG0[[#This Row],[KPx]]*KSc-EffortOutcomesAG0[[#This Row],[KPz]]*KSa)</f>
        <v>-10</v>
      </c>
      <c r="J972" s="8">
        <f>(EffortOutcomesAG0[[#This Row],[KPx]]*$C$2-EffortOutcomesAG0[[#This Row],[Kpy]]*KSa)</f>
        <v>-100</v>
      </c>
      <c r="K972" s="8">
        <f>EffortOutcomesAG0[[#This Row],[Kpy]]*KTc-EffortOutcomesAG0[[#This Row],[KPz]]*KTb</f>
        <v>2</v>
      </c>
      <c r="L972" s="8">
        <f>-1*(EffortOutcomesAG0[[#This Row],[KPx]]*KTc-EffortOutcomesAG0[[#This Row],[KPz]]*KTa)</f>
        <v>-28</v>
      </c>
      <c r="M972" s="8">
        <f>(EffortOutcomesAG0[[#This Row],[KPx]]*KTb-EffortOutcomesAG0[[#This Row],[Kpy]]*KTa)</f>
        <v>32</v>
      </c>
      <c r="N972" s="8">
        <f>-EffortOutcomesAG0[[#This Row],[Xp]]*a+EffortOutcomesAG0[[#This Row],[Yp]]*b+EffortOutcomesAG0[[#This Row],[Zp]]*c_</f>
        <v>40</v>
      </c>
      <c r="O972">
        <f>-IF(EffortOutcomesAG0[[#This Row],[Column2]]&gt;0,1,-1)*SQRT(EffortOutcomesAG0[[#This Row],[KPx''i]]^2+EffortOutcomesAG0[[#This Row],[KPx''j]]^2+EffortOutcomesAG0[[#This Row],[KPx''k]]^2)/Ksmag/Scale</f>
        <v>-72.456883730947197</v>
      </c>
      <c r="P972" s="9">
        <f>SQRT(EffortOutcomesAG0[[#This Row],[Kpy''i]]^2+EffortOutcomesAG0[[#This Row],[KPy''j]]^2+EffortOutcomesAG0[[#This Row],[KPy''k]]^2)/KTmag/Scale</f>
        <v>17.37814719698277</v>
      </c>
      <c r="Q9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2" s="14">
        <v>44918</v>
      </c>
      <c r="U972" s="9" t="s">
        <v>76</v>
      </c>
      <c r="V972" t="s">
        <v>61</v>
      </c>
      <c r="W972" t="s">
        <v>60</v>
      </c>
      <c r="X972">
        <v>1</v>
      </c>
      <c r="Y972">
        <v>0</v>
      </c>
      <c r="Z972">
        <v>0</v>
      </c>
      <c r="AG972">
        <v>0</v>
      </c>
      <c r="AH972">
        <v>0</v>
      </c>
      <c r="AI972">
        <v>0</v>
      </c>
      <c r="AJ972">
        <v>971</v>
      </c>
      <c r="AK972">
        <f>SUBTOTAL(9,EffortOutcomesAG0[[#This Row],[Allocation]:[Iin]])</f>
        <v>1</v>
      </c>
      <c r="AL972" t="str">
        <f>EffortOutcomesAG0[[#This Row],[WARDS]]&amp;EffortOutcomesAG0[[#This Row],[Role]]&amp;EffortOutcomesAG0[[#This Row],[Shifts]]</f>
        <v>OtherRNNIGHT</v>
      </c>
    </row>
    <row r="973" spans="2:38" x14ac:dyDescent="0.25">
      <c r="B973" s="8">
        <f>IF(EffortOutcomesAG0[[#This Row],[Apn]]=0,10,LOG(EffortOutcomesAG0[[#This Row],[Apn]]))</f>
        <v>9.2710621617091163E-2</v>
      </c>
      <c r="C973" s="8">
        <f>IF(EffortOutcomesAG0[[#This Row],[Ein]]=0,10,LOG(EffortOutcomesAG0[[#This Row],[Ein]]))</f>
        <v>10</v>
      </c>
      <c r="D973" s="8">
        <f>IF(EffortOutcomesAG0[[#This Row],[Iin]]=0,10,LOG(EffortOutcomesAG0[[#This Row],[Iin]]))</f>
        <v>10</v>
      </c>
      <c r="E973" s="8">
        <f>Kx-EffortOutcomesAG0[[#This Row],[Xp]]</f>
        <v>-9.2710621617091163E-2</v>
      </c>
      <c r="F973" s="8">
        <f>Ky-EffortOutcomesAG0[[#This Row],[Yp]]</f>
        <v>-11</v>
      </c>
      <c r="G973" s="8">
        <f>Kz-EffortOutcomesAG0[[#This Row],[Zp]]</f>
        <v>-9</v>
      </c>
      <c r="H973" s="8">
        <f>EffortOutcomesAG0[[#This Row],[Kpy]]*KSc-EffortOutcomesAG0[[#This Row],[KPz]]*KSb</f>
        <v>20</v>
      </c>
      <c r="I973" s="8">
        <f>-1*(EffortOutcomesAG0[[#This Row],[KPx]]*KSc-EffortOutcomesAG0[[#This Row],[KPz]]*KSa)</f>
        <v>-9.2710621617091163E-2</v>
      </c>
      <c r="J973" s="8">
        <f>(EffortOutcomesAG0[[#This Row],[KPx]]*$C$2-EffortOutcomesAG0[[#This Row],[Kpy]]*KSa)</f>
        <v>-0.9271062161709116</v>
      </c>
      <c r="K973" s="8">
        <f>EffortOutcomesAG0[[#This Row],[Kpy]]*KTc-EffortOutcomesAG0[[#This Row],[KPz]]*KTb</f>
        <v>2</v>
      </c>
      <c r="L973" s="8">
        <f>-1*(EffortOutcomesAG0[[#This Row],[KPx]]*KTc-EffortOutcomesAG0[[#This Row],[KPz]]*KTa)</f>
        <v>-18.092710621617091</v>
      </c>
      <c r="M973" s="8">
        <f>(EffortOutcomesAG0[[#This Row],[KPx]]*KTb-EffortOutcomesAG0[[#This Row],[Kpy]]*KTa)</f>
        <v>22.092710621617091</v>
      </c>
      <c r="N973" s="8">
        <f>-EffortOutcomesAG0[[#This Row],[Xp]]*a+EffortOutcomesAG0[[#This Row],[Yp]]*b+EffortOutcomesAG0[[#This Row],[Zp]]*c_</f>
        <v>40</v>
      </c>
      <c r="O973">
        <f>-IF(EffortOutcomesAG0[[#This Row],[Column2]]&gt;0,1,-1)*SQRT(EffortOutcomesAG0[[#This Row],[KPx''i]]^2+EffortOutcomesAG0[[#This Row],[KPx''j]]^2+EffortOutcomesAG0[[#This Row],[KPx''k]]^2)/Ksmag/Scale</f>
        <v>-14.157473665796156</v>
      </c>
      <c r="P973" s="9">
        <f>SQRT(EffortOutcomesAG0[[#This Row],[Kpy''i]]^2+EffortOutcomesAG0[[#This Row],[KPy''j]]^2+EffortOutcomesAG0[[#This Row],[KPy''k]]^2)/KTmag/Scale</f>
        <v>11.686416903454544</v>
      </c>
      <c r="Q9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3" s="14">
        <v>44918</v>
      </c>
      <c r="U973" s="9" t="s">
        <v>54</v>
      </c>
      <c r="V973" t="s">
        <v>61</v>
      </c>
      <c r="W973" t="s">
        <v>60</v>
      </c>
      <c r="X973">
        <v>0</v>
      </c>
      <c r="Y973">
        <v>0.33333333333333331</v>
      </c>
      <c r="Z973">
        <v>0.41265714285714278</v>
      </c>
      <c r="AA973">
        <v>1.2379714285714285</v>
      </c>
      <c r="AB973">
        <v>1.8569571428571428</v>
      </c>
      <c r="AC973">
        <v>0</v>
      </c>
      <c r="AD973">
        <v>0.5385153900005385</v>
      </c>
      <c r="AE973">
        <v>0.80777308500080791</v>
      </c>
      <c r="AF973">
        <v>0</v>
      </c>
      <c r="AJ973">
        <v>972</v>
      </c>
      <c r="AK973">
        <f>SUBTOTAL(9,EffortOutcomesAG0[[#This Row],[Allocation]:[Iin]])</f>
        <v>5.187207522620394</v>
      </c>
      <c r="AL973" t="str">
        <f>EffortOutcomesAG0[[#This Row],[WARDS]]&amp;EffortOutcomesAG0[[#This Row],[Role]]&amp;EffortOutcomesAG0[[#This Row],[Shifts]]</f>
        <v>BANKRNNIGHT</v>
      </c>
    </row>
    <row r="974" spans="2:38" x14ac:dyDescent="0.25">
      <c r="B974" s="8">
        <f>IF(EffortOutcomesAG0[[#This Row],[Apn]]=0,10,LOG(EffortOutcomesAG0[[#This Row],[Apn]]))</f>
        <v>9.2710621617091163E-2</v>
      </c>
      <c r="C974" s="8">
        <f>IF(EffortOutcomesAG0[[#This Row],[Ein]]=0,10,LOG(EffortOutcomesAG0[[#This Row],[Ein]]))</f>
        <v>10</v>
      </c>
      <c r="D974" s="8">
        <f>IF(EffortOutcomesAG0[[#This Row],[Iin]]=0,10,LOG(EffortOutcomesAG0[[#This Row],[Iin]]))</f>
        <v>10</v>
      </c>
      <c r="E974" s="8">
        <f>Kx-EffortOutcomesAG0[[#This Row],[Xp]]</f>
        <v>-9.2710621617091163E-2</v>
      </c>
      <c r="F974" s="8">
        <f>Ky-EffortOutcomesAG0[[#This Row],[Yp]]</f>
        <v>-11</v>
      </c>
      <c r="G974" s="8">
        <f>Kz-EffortOutcomesAG0[[#This Row],[Zp]]</f>
        <v>-9</v>
      </c>
      <c r="H974" s="8">
        <f>EffortOutcomesAG0[[#This Row],[Kpy]]*KSc-EffortOutcomesAG0[[#This Row],[KPz]]*KSb</f>
        <v>20</v>
      </c>
      <c r="I974" s="8">
        <f>-1*(EffortOutcomesAG0[[#This Row],[KPx]]*KSc-EffortOutcomesAG0[[#This Row],[KPz]]*KSa)</f>
        <v>-9.2710621617091163E-2</v>
      </c>
      <c r="J974" s="8">
        <f>(EffortOutcomesAG0[[#This Row],[KPx]]*$C$2-EffortOutcomesAG0[[#This Row],[Kpy]]*KSa)</f>
        <v>-0.9271062161709116</v>
      </c>
      <c r="K974" s="8">
        <f>EffortOutcomesAG0[[#This Row],[Kpy]]*KTc-EffortOutcomesAG0[[#This Row],[KPz]]*KTb</f>
        <v>2</v>
      </c>
      <c r="L974" s="8">
        <f>-1*(EffortOutcomesAG0[[#This Row],[KPx]]*KTc-EffortOutcomesAG0[[#This Row],[KPz]]*KTa)</f>
        <v>-18.092710621617091</v>
      </c>
      <c r="M974" s="8">
        <f>(EffortOutcomesAG0[[#This Row],[KPx]]*KTb-EffortOutcomesAG0[[#This Row],[Kpy]]*KTa)</f>
        <v>22.092710621617091</v>
      </c>
      <c r="N974" s="8">
        <f>-EffortOutcomesAG0[[#This Row],[Xp]]*a+EffortOutcomesAG0[[#This Row],[Yp]]*b+EffortOutcomesAG0[[#This Row],[Zp]]*c_</f>
        <v>40</v>
      </c>
      <c r="O974">
        <f>-IF(EffortOutcomesAG0[[#This Row],[Column2]]&gt;0,1,-1)*SQRT(EffortOutcomesAG0[[#This Row],[KPx''i]]^2+EffortOutcomesAG0[[#This Row],[KPx''j]]^2+EffortOutcomesAG0[[#This Row],[KPx''k]]^2)/Ksmag/Scale</f>
        <v>-14.157473665796156</v>
      </c>
      <c r="P974" s="9">
        <f>SQRT(EffortOutcomesAG0[[#This Row],[Kpy''i]]^2+EffortOutcomesAG0[[#This Row],[KPy''j]]^2+EffortOutcomesAG0[[#This Row],[KPy''k]]^2)/KTmag/Scale</f>
        <v>11.686416903454544</v>
      </c>
      <c r="Q9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4" s="14">
        <v>44919</v>
      </c>
      <c r="U974" s="9" t="s">
        <v>57</v>
      </c>
      <c r="V974" t="s">
        <v>61</v>
      </c>
      <c r="W974" t="s">
        <v>60</v>
      </c>
      <c r="X974">
        <v>0</v>
      </c>
      <c r="Y974">
        <v>0.33333333333333331</v>
      </c>
      <c r="Z974">
        <v>0.41265714285714278</v>
      </c>
      <c r="AA974">
        <v>1.2379714285714285</v>
      </c>
      <c r="AB974">
        <v>1.8569571428571428</v>
      </c>
      <c r="AC974">
        <v>0</v>
      </c>
      <c r="AD974">
        <v>0.5385153900005385</v>
      </c>
      <c r="AE974">
        <v>0.80777308500080791</v>
      </c>
      <c r="AF974">
        <v>0</v>
      </c>
      <c r="AJ974">
        <v>973</v>
      </c>
      <c r="AK974">
        <f>SUBTOTAL(9,EffortOutcomesAG0[[#This Row],[Allocation]:[Iin]])</f>
        <v>5.187207522620394</v>
      </c>
      <c r="AL974" t="str">
        <f>EffortOutcomesAG0[[#This Row],[WARDS]]&amp;EffortOutcomesAG0[[#This Row],[Role]]&amp;EffortOutcomesAG0[[#This Row],[Shifts]]</f>
        <v>WATTRNNIGHT</v>
      </c>
    </row>
    <row r="975" spans="2:38" x14ac:dyDescent="0.25">
      <c r="B975" s="8">
        <f>IF(EffortOutcomesAG0[[#This Row],[Apn]]=0,10,LOG(EffortOutcomesAG0[[#This Row],[Apn]]))</f>
        <v>9.2710621617091163E-2</v>
      </c>
      <c r="C975" s="8">
        <f>IF(EffortOutcomesAG0[[#This Row],[Ein]]=0,10,LOG(EffortOutcomesAG0[[#This Row],[Ein]]))</f>
        <v>10</v>
      </c>
      <c r="D975" s="8">
        <f>IF(EffortOutcomesAG0[[#This Row],[Iin]]=0,10,LOG(EffortOutcomesAG0[[#This Row],[Iin]]))</f>
        <v>10</v>
      </c>
      <c r="E975" s="8">
        <f>Kx-EffortOutcomesAG0[[#This Row],[Xp]]</f>
        <v>-9.2710621617091163E-2</v>
      </c>
      <c r="F975" s="8">
        <f>Ky-EffortOutcomesAG0[[#This Row],[Yp]]</f>
        <v>-11</v>
      </c>
      <c r="G975" s="8">
        <f>Kz-EffortOutcomesAG0[[#This Row],[Zp]]</f>
        <v>-9</v>
      </c>
      <c r="H975" s="8">
        <f>EffortOutcomesAG0[[#This Row],[Kpy]]*KSc-EffortOutcomesAG0[[#This Row],[KPz]]*KSb</f>
        <v>20</v>
      </c>
      <c r="I975" s="8">
        <f>-1*(EffortOutcomesAG0[[#This Row],[KPx]]*KSc-EffortOutcomesAG0[[#This Row],[KPz]]*KSa)</f>
        <v>-9.2710621617091163E-2</v>
      </c>
      <c r="J975" s="8">
        <f>(EffortOutcomesAG0[[#This Row],[KPx]]*$C$2-EffortOutcomesAG0[[#This Row],[Kpy]]*KSa)</f>
        <v>-0.9271062161709116</v>
      </c>
      <c r="K975" s="8">
        <f>EffortOutcomesAG0[[#This Row],[Kpy]]*KTc-EffortOutcomesAG0[[#This Row],[KPz]]*KTb</f>
        <v>2</v>
      </c>
      <c r="L975" s="8">
        <f>-1*(EffortOutcomesAG0[[#This Row],[KPx]]*KTc-EffortOutcomesAG0[[#This Row],[KPz]]*KTa)</f>
        <v>-18.092710621617091</v>
      </c>
      <c r="M975" s="8">
        <f>(EffortOutcomesAG0[[#This Row],[KPx]]*KTb-EffortOutcomesAG0[[#This Row],[Kpy]]*KTa)</f>
        <v>22.092710621617091</v>
      </c>
      <c r="N975" s="8">
        <f>-EffortOutcomesAG0[[#This Row],[Xp]]*a+EffortOutcomesAG0[[#This Row],[Yp]]*b+EffortOutcomesAG0[[#This Row],[Zp]]*c_</f>
        <v>40</v>
      </c>
      <c r="O975">
        <f>-IF(EffortOutcomesAG0[[#This Row],[Column2]]&gt;0,1,-1)*SQRT(EffortOutcomesAG0[[#This Row],[KPx''i]]^2+EffortOutcomesAG0[[#This Row],[KPx''j]]^2+EffortOutcomesAG0[[#This Row],[KPx''k]]^2)/Ksmag/Scale</f>
        <v>-14.157473665796156</v>
      </c>
      <c r="P975" s="9">
        <f>SQRT(EffortOutcomesAG0[[#This Row],[Kpy''i]]^2+EffortOutcomesAG0[[#This Row],[KPy''j]]^2+EffortOutcomesAG0[[#This Row],[KPy''k]]^2)/KTmag/Scale</f>
        <v>11.686416903454544</v>
      </c>
      <c r="Q9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5" s="14">
        <v>44919</v>
      </c>
      <c r="U975" s="9" t="s">
        <v>58</v>
      </c>
      <c r="V975" t="s">
        <v>61</v>
      </c>
      <c r="W975" t="s">
        <v>60</v>
      </c>
      <c r="X975">
        <v>0</v>
      </c>
      <c r="Y975">
        <v>0.33333333333333331</v>
      </c>
      <c r="Z975">
        <v>0.41265714285714278</v>
      </c>
      <c r="AA975">
        <v>1.2379714285714285</v>
      </c>
      <c r="AB975">
        <v>1.8569571428571428</v>
      </c>
      <c r="AC975">
        <v>0</v>
      </c>
      <c r="AD975">
        <v>0.5385153900005385</v>
      </c>
      <c r="AE975">
        <v>0.80777308500080791</v>
      </c>
      <c r="AF975">
        <v>0</v>
      </c>
      <c r="AJ975">
        <v>974</v>
      </c>
      <c r="AK975">
        <f>SUBTOTAL(9,EffortOutcomesAG0[[#This Row],[Allocation]:[Iin]])</f>
        <v>5.187207522620394</v>
      </c>
      <c r="AL975" t="str">
        <f>EffortOutcomesAG0[[#This Row],[WARDS]]&amp;EffortOutcomesAG0[[#This Row],[Role]]&amp;EffortOutcomesAG0[[#This Row],[Shifts]]</f>
        <v>WARARNNIGHT</v>
      </c>
    </row>
    <row r="976" spans="2:38" x14ac:dyDescent="0.25">
      <c r="B976" s="8">
        <f>IF(EffortOutcomesAG0[[#This Row],[Apn]]=0,10,LOG(EffortOutcomesAG0[[#This Row],[Apn]]))</f>
        <v>10</v>
      </c>
      <c r="C976" s="8">
        <f>IF(EffortOutcomesAG0[[#This Row],[Ein]]=0,10,LOG(EffortOutcomesAG0[[#This Row],[Ein]]))</f>
        <v>10</v>
      </c>
      <c r="D976" s="8">
        <f>IF(EffortOutcomesAG0[[#This Row],[Iin]]=0,10,LOG(EffortOutcomesAG0[[#This Row],[Iin]]))</f>
        <v>10</v>
      </c>
      <c r="E976" s="8">
        <f>Kx-EffortOutcomesAG0[[#This Row],[Xp]]</f>
        <v>-10</v>
      </c>
      <c r="F976" s="8">
        <f>Ky-EffortOutcomesAG0[[#This Row],[Yp]]</f>
        <v>-11</v>
      </c>
      <c r="G976" s="8">
        <f>Kz-EffortOutcomesAG0[[#This Row],[Zp]]</f>
        <v>-9</v>
      </c>
      <c r="H976" s="8">
        <f>EffortOutcomesAG0[[#This Row],[Kpy]]*KSc-EffortOutcomesAG0[[#This Row],[KPz]]*KSb</f>
        <v>20</v>
      </c>
      <c r="I976" s="8">
        <f>-1*(EffortOutcomesAG0[[#This Row],[KPx]]*KSc-EffortOutcomesAG0[[#This Row],[KPz]]*KSa)</f>
        <v>-10</v>
      </c>
      <c r="J976" s="8">
        <f>(EffortOutcomesAG0[[#This Row],[KPx]]*$C$2-EffortOutcomesAG0[[#This Row],[Kpy]]*KSa)</f>
        <v>-100</v>
      </c>
      <c r="K976" s="8">
        <f>EffortOutcomesAG0[[#This Row],[Kpy]]*KTc-EffortOutcomesAG0[[#This Row],[KPz]]*KTb</f>
        <v>2</v>
      </c>
      <c r="L976" s="8">
        <f>-1*(EffortOutcomesAG0[[#This Row],[KPx]]*KTc-EffortOutcomesAG0[[#This Row],[KPz]]*KTa)</f>
        <v>-28</v>
      </c>
      <c r="M976" s="8">
        <f>(EffortOutcomesAG0[[#This Row],[KPx]]*KTb-EffortOutcomesAG0[[#This Row],[Kpy]]*KTa)</f>
        <v>32</v>
      </c>
      <c r="N976" s="8">
        <f>-EffortOutcomesAG0[[#This Row],[Xp]]*a+EffortOutcomesAG0[[#This Row],[Yp]]*b+EffortOutcomesAG0[[#This Row],[Zp]]*c_</f>
        <v>40</v>
      </c>
      <c r="O976">
        <f>-IF(EffortOutcomesAG0[[#This Row],[Column2]]&gt;0,1,-1)*SQRT(EffortOutcomesAG0[[#This Row],[KPx''i]]^2+EffortOutcomesAG0[[#This Row],[KPx''j]]^2+EffortOutcomesAG0[[#This Row],[KPx''k]]^2)/Ksmag/Scale</f>
        <v>-72.456883730947197</v>
      </c>
      <c r="P976" s="9">
        <f>SQRT(EffortOutcomesAG0[[#This Row],[Kpy''i]]^2+EffortOutcomesAG0[[#This Row],[KPy''j]]^2+EffortOutcomesAG0[[#This Row],[KPy''k]]^2)/KTmag/Scale</f>
        <v>17.37814719698277</v>
      </c>
      <c r="Q9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6" s="14">
        <v>44919</v>
      </c>
      <c r="U976" s="9" t="s">
        <v>76</v>
      </c>
      <c r="V976" t="s">
        <v>61</v>
      </c>
      <c r="W976" t="s">
        <v>60</v>
      </c>
      <c r="X976">
        <v>1</v>
      </c>
      <c r="Y976">
        <v>0</v>
      </c>
      <c r="Z976">
        <v>0</v>
      </c>
      <c r="AG976">
        <v>0</v>
      </c>
      <c r="AH976">
        <v>0</v>
      </c>
      <c r="AI976">
        <v>0</v>
      </c>
      <c r="AJ976">
        <v>975</v>
      </c>
      <c r="AK976">
        <f>SUBTOTAL(9,EffortOutcomesAG0[[#This Row],[Allocation]:[Iin]])</f>
        <v>1</v>
      </c>
      <c r="AL976" t="str">
        <f>EffortOutcomesAG0[[#This Row],[WARDS]]&amp;EffortOutcomesAG0[[#This Row],[Role]]&amp;EffortOutcomesAG0[[#This Row],[Shifts]]</f>
        <v>OtherRNNIGHT</v>
      </c>
    </row>
    <row r="977" spans="2:38" x14ac:dyDescent="0.25">
      <c r="B977" s="8">
        <f>IF(EffortOutcomesAG0[[#This Row],[Apn]]=0,10,LOG(EffortOutcomesAG0[[#This Row],[Apn]]))</f>
        <v>9.2710621617091163E-2</v>
      </c>
      <c r="C977" s="8">
        <f>IF(EffortOutcomesAG0[[#This Row],[Ein]]=0,10,LOG(EffortOutcomesAG0[[#This Row],[Ein]]))</f>
        <v>10</v>
      </c>
      <c r="D977" s="8">
        <f>IF(EffortOutcomesAG0[[#This Row],[Iin]]=0,10,LOG(EffortOutcomesAG0[[#This Row],[Iin]]))</f>
        <v>10</v>
      </c>
      <c r="E977" s="8">
        <f>Kx-EffortOutcomesAG0[[#This Row],[Xp]]</f>
        <v>-9.2710621617091163E-2</v>
      </c>
      <c r="F977" s="8">
        <f>Ky-EffortOutcomesAG0[[#This Row],[Yp]]</f>
        <v>-11</v>
      </c>
      <c r="G977" s="8">
        <f>Kz-EffortOutcomesAG0[[#This Row],[Zp]]</f>
        <v>-9</v>
      </c>
      <c r="H977" s="8">
        <f>EffortOutcomesAG0[[#This Row],[Kpy]]*KSc-EffortOutcomesAG0[[#This Row],[KPz]]*KSb</f>
        <v>20</v>
      </c>
      <c r="I977" s="8">
        <f>-1*(EffortOutcomesAG0[[#This Row],[KPx]]*KSc-EffortOutcomesAG0[[#This Row],[KPz]]*KSa)</f>
        <v>-9.2710621617091163E-2</v>
      </c>
      <c r="J977" s="8">
        <f>(EffortOutcomesAG0[[#This Row],[KPx]]*$C$2-EffortOutcomesAG0[[#This Row],[Kpy]]*KSa)</f>
        <v>-0.9271062161709116</v>
      </c>
      <c r="K977" s="8">
        <f>EffortOutcomesAG0[[#This Row],[Kpy]]*KTc-EffortOutcomesAG0[[#This Row],[KPz]]*KTb</f>
        <v>2</v>
      </c>
      <c r="L977" s="8">
        <f>-1*(EffortOutcomesAG0[[#This Row],[KPx]]*KTc-EffortOutcomesAG0[[#This Row],[KPz]]*KTa)</f>
        <v>-18.092710621617091</v>
      </c>
      <c r="M977" s="8">
        <f>(EffortOutcomesAG0[[#This Row],[KPx]]*KTb-EffortOutcomesAG0[[#This Row],[Kpy]]*KTa)</f>
        <v>22.092710621617091</v>
      </c>
      <c r="N977" s="8">
        <f>-EffortOutcomesAG0[[#This Row],[Xp]]*a+EffortOutcomesAG0[[#This Row],[Yp]]*b+EffortOutcomesAG0[[#This Row],[Zp]]*c_</f>
        <v>40</v>
      </c>
      <c r="O977">
        <f>-IF(EffortOutcomesAG0[[#This Row],[Column2]]&gt;0,1,-1)*SQRT(EffortOutcomesAG0[[#This Row],[KPx''i]]^2+EffortOutcomesAG0[[#This Row],[KPx''j]]^2+EffortOutcomesAG0[[#This Row],[KPx''k]]^2)/Ksmag/Scale</f>
        <v>-14.157473665796156</v>
      </c>
      <c r="P977" s="9">
        <f>SQRT(EffortOutcomesAG0[[#This Row],[Kpy''i]]^2+EffortOutcomesAG0[[#This Row],[KPy''j]]^2+EffortOutcomesAG0[[#This Row],[KPy''k]]^2)/KTmag/Scale</f>
        <v>11.686416903454544</v>
      </c>
      <c r="Q9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7" s="14">
        <v>44919</v>
      </c>
      <c r="U977" s="9" t="s">
        <v>54</v>
      </c>
      <c r="V977" t="s">
        <v>61</v>
      </c>
      <c r="W977" t="s">
        <v>60</v>
      </c>
      <c r="X977">
        <v>0</v>
      </c>
      <c r="Y977">
        <v>0.33333333333333331</v>
      </c>
      <c r="Z977">
        <v>0.41265714285714278</v>
      </c>
      <c r="AA977">
        <v>1.2379714285714285</v>
      </c>
      <c r="AB977">
        <v>1.8569571428571428</v>
      </c>
      <c r="AC977">
        <v>0</v>
      </c>
      <c r="AD977">
        <v>0.5385153900005385</v>
      </c>
      <c r="AE977">
        <v>0.80777308500080791</v>
      </c>
      <c r="AF977">
        <v>0</v>
      </c>
      <c r="AJ977">
        <v>976</v>
      </c>
      <c r="AK977">
        <f>SUBTOTAL(9,EffortOutcomesAG0[[#This Row],[Allocation]:[Iin]])</f>
        <v>5.187207522620394</v>
      </c>
      <c r="AL977" t="str">
        <f>EffortOutcomesAG0[[#This Row],[WARDS]]&amp;EffortOutcomesAG0[[#This Row],[Role]]&amp;EffortOutcomesAG0[[#This Row],[Shifts]]</f>
        <v>BANKRNNIGHT</v>
      </c>
    </row>
    <row r="978" spans="2:38" x14ac:dyDescent="0.25">
      <c r="B978" s="8">
        <f>IF(EffortOutcomesAG0[[#This Row],[Apn]]=0,10,LOG(EffortOutcomesAG0[[#This Row],[Apn]]))</f>
        <v>9.2710621617091163E-2</v>
      </c>
      <c r="C978" s="8">
        <f>IF(EffortOutcomesAG0[[#This Row],[Ein]]=0,10,LOG(EffortOutcomesAG0[[#This Row],[Ein]]))</f>
        <v>10</v>
      </c>
      <c r="D978" s="8">
        <f>IF(EffortOutcomesAG0[[#This Row],[Iin]]=0,10,LOG(EffortOutcomesAG0[[#This Row],[Iin]]))</f>
        <v>10</v>
      </c>
      <c r="E978" s="8">
        <f>Kx-EffortOutcomesAG0[[#This Row],[Xp]]</f>
        <v>-9.2710621617091163E-2</v>
      </c>
      <c r="F978" s="8">
        <f>Ky-EffortOutcomesAG0[[#This Row],[Yp]]</f>
        <v>-11</v>
      </c>
      <c r="G978" s="8">
        <f>Kz-EffortOutcomesAG0[[#This Row],[Zp]]</f>
        <v>-9</v>
      </c>
      <c r="H978" s="8">
        <f>EffortOutcomesAG0[[#This Row],[Kpy]]*KSc-EffortOutcomesAG0[[#This Row],[KPz]]*KSb</f>
        <v>20</v>
      </c>
      <c r="I978" s="8">
        <f>-1*(EffortOutcomesAG0[[#This Row],[KPx]]*KSc-EffortOutcomesAG0[[#This Row],[KPz]]*KSa)</f>
        <v>-9.2710621617091163E-2</v>
      </c>
      <c r="J978" s="8">
        <f>(EffortOutcomesAG0[[#This Row],[KPx]]*$C$2-EffortOutcomesAG0[[#This Row],[Kpy]]*KSa)</f>
        <v>-0.9271062161709116</v>
      </c>
      <c r="K978" s="8">
        <f>EffortOutcomesAG0[[#This Row],[Kpy]]*KTc-EffortOutcomesAG0[[#This Row],[KPz]]*KTb</f>
        <v>2</v>
      </c>
      <c r="L978" s="8">
        <f>-1*(EffortOutcomesAG0[[#This Row],[KPx]]*KTc-EffortOutcomesAG0[[#This Row],[KPz]]*KTa)</f>
        <v>-18.092710621617091</v>
      </c>
      <c r="M978" s="8">
        <f>(EffortOutcomesAG0[[#This Row],[KPx]]*KTb-EffortOutcomesAG0[[#This Row],[Kpy]]*KTa)</f>
        <v>22.092710621617091</v>
      </c>
      <c r="N978" s="8">
        <f>-EffortOutcomesAG0[[#This Row],[Xp]]*a+EffortOutcomesAG0[[#This Row],[Yp]]*b+EffortOutcomesAG0[[#This Row],[Zp]]*c_</f>
        <v>40</v>
      </c>
      <c r="O978">
        <f>-IF(EffortOutcomesAG0[[#This Row],[Column2]]&gt;0,1,-1)*SQRT(EffortOutcomesAG0[[#This Row],[KPx''i]]^2+EffortOutcomesAG0[[#This Row],[KPx''j]]^2+EffortOutcomesAG0[[#This Row],[KPx''k]]^2)/Ksmag/Scale</f>
        <v>-14.157473665796156</v>
      </c>
      <c r="P978" s="9">
        <f>SQRT(EffortOutcomesAG0[[#This Row],[Kpy''i]]^2+EffortOutcomesAG0[[#This Row],[KPy''j]]^2+EffortOutcomesAG0[[#This Row],[KPy''k]]^2)/KTmag/Scale</f>
        <v>11.686416903454544</v>
      </c>
      <c r="Q9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8" s="14">
        <v>44920</v>
      </c>
      <c r="U978" s="9" t="s">
        <v>57</v>
      </c>
      <c r="V978" t="s">
        <v>61</v>
      </c>
      <c r="W978" t="s">
        <v>60</v>
      </c>
      <c r="X978">
        <v>0</v>
      </c>
      <c r="Y978">
        <v>0.33333333333333331</v>
      </c>
      <c r="Z978">
        <v>0.41265714285714278</v>
      </c>
      <c r="AA978">
        <v>1.2379714285714285</v>
      </c>
      <c r="AB978">
        <v>1.8569571428571428</v>
      </c>
      <c r="AC978">
        <v>0</v>
      </c>
      <c r="AD978">
        <v>0.5385153900005385</v>
      </c>
      <c r="AE978">
        <v>0.80777308500080791</v>
      </c>
      <c r="AF978">
        <v>0</v>
      </c>
      <c r="AJ978">
        <v>977</v>
      </c>
      <c r="AK978">
        <f>SUBTOTAL(9,EffortOutcomesAG0[[#This Row],[Allocation]:[Iin]])</f>
        <v>5.187207522620394</v>
      </c>
      <c r="AL978" t="str">
        <f>EffortOutcomesAG0[[#This Row],[WARDS]]&amp;EffortOutcomesAG0[[#This Row],[Role]]&amp;EffortOutcomesAG0[[#This Row],[Shifts]]</f>
        <v>WATTRNNIGHT</v>
      </c>
    </row>
    <row r="979" spans="2:38" x14ac:dyDescent="0.25">
      <c r="B979" s="8">
        <f>IF(EffortOutcomesAG0[[#This Row],[Apn]]=0,10,LOG(EffortOutcomesAG0[[#This Row],[Apn]]))</f>
        <v>9.2710621617091163E-2</v>
      </c>
      <c r="C979" s="8">
        <f>IF(EffortOutcomesAG0[[#This Row],[Ein]]=0,10,LOG(EffortOutcomesAG0[[#This Row],[Ein]]))</f>
        <v>10</v>
      </c>
      <c r="D979" s="8">
        <f>IF(EffortOutcomesAG0[[#This Row],[Iin]]=0,10,LOG(EffortOutcomesAG0[[#This Row],[Iin]]))</f>
        <v>10</v>
      </c>
      <c r="E979" s="8">
        <f>Kx-EffortOutcomesAG0[[#This Row],[Xp]]</f>
        <v>-9.2710621617091163E-2</v>
      </c>
      <c r="F979" s="8">
        <f>Ky-EffortOutcomesAG0[[#This Row],[Yp]]</f>
        <v>-11</v>
      </c>
      <c r="G979" s="8">
        <f>Kz-EffortOutcomesAG0[[#This Row],[Zp]]</f>
        <v>-9</v>
      </c>
      <c r="H979" s="8">
        <f>EffortOutcomesAG0[[#This Row],[Kpy]]*KSc-EffortOutcomesAG0[[#This Row],[KPz]]*KSb</f>
        <v>20</v>
      </c>
      <c r="I979" s="8">
        <f>-1*(EffortOutcomesAG0[[#This Row],[KPx]]*KSc-EffortOutcomesAG0[[#This Row],[KPz]]*KSa)</f>
        <v>-9.2710621617091163E-2</v>
      </c>
      <c r="J979" s="8">
        <f>(EffortOutcomesAG0[[#This Row],[KPx]]*$C$2-EffortOutcomesAG0[[#This Row],[Kpy]]*KSa)</f>
        <v>-0.9271062161709116</v>
      </c>
      <c r="K979" s="8">
        <f>EffortOutcomesAG0[[#This Row],[Kpy]]*KTc-EffortOutcomesAG0[[#This Row],[KPz]]*KTb</f>
        <v>2</v>
      </c>
      <c r="L979" s="8">
        <f>-1*(EffortOutcomesAG0[[#This Row],[KPx]]*KTc-EffortOutcomesAG0[[#This Row],[KPz]]*KTa)</f>
        <v>-18.092710621617091</v>
      </c>
      <c r="M979" s="8">
        <f>(EffortOutcomesAG0[[#This Row],[KPx]]*KTb-EffortOutcomesAG0[[#This Row],[Kpy]]*KTa)</f>
        <v>22.092710621617091</v>
      </c>
      <c r="N979" s="8">
        <f>-EffortOutcomesAG0[[#This Row],[Xp]]*a+EffortOutcomesAG0[[#This Row],[Yp]]*b+EffortOutcomesAG0[[#This Row],[Zp]]*c_</f>
        <v>40</v>
      </c>
      <c r="O979">
        <f>-IF(EffortOutcomesAG0[[#This Row],[Column2]]&gt;0,1,-1)*SQRT(EffortOutcomesAG0[[#This Row],[KPx''i]]^2+EffortOutcomesAG0[[#This Row],[KPx''j]]^2+EffortOutcomesAG0[[#This Row],[KPx''k]]^2)/Ksmag/Scale</f>
        <v>-14.157473665796156</v>
      </c>
      <c r="P979" s="9">
        <f>SQRT(EffortOutcomesAG0[[#This Row],[Kpy''i]]^2+EffortOutcomesAG0[[#This Row],[KPy''j]]^2+EffortOutcomesAG0[[#This Row],[KPy''k]]^2)/KTmag/Scale</f>
        <v>11.686416903454544</v>
      </c>
      <c r="Q9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9" s="14">
        <v>44920</v>
      </c>
      <c r="U979" s="9" t="s">
        <v>58</v>
      </c>
      <c r="V979" t="s">
        <v>61</v>
      </c>
      <c r="W979" t="s">
        <v>60</v>
      </c>
      <c r="X979">
        <v>0</v>
      </c>
      <c r="Y979">
        <v>0.33333333333333331</v>
      </c>
      <c r="Z979">
        <v>0.41265714285714278</v>
      </c>
      <c r="AA979">
        <v>1.2379714285714285</v>
      </c>
      <c r="AB979">
        <v>1.8569571428571428</v>
      </c>
      <c r="AC979">
        <v>0</v>
      </c>
      <c r="AD979">
        <v>0.5385153900005385</v>
      </c>
      <c r="AE979">
        <v>0.80777308500080791</v>
      </c>
      <c r="AF979">
        <v>0</v>
      </c>
      <c r="AJ979">
        <v>978</v>
      </c>
      <c r="AK979">
        <f>SUBTOTAL(9,EffortOutcomesAG0[[#This Row],[Allocation]:[Iin]])</f>
        <v>5.187207522620394</v>
      </c>
      <c r="AL979" t="str">
        <f>EffortOutcomesAG0[[#This Row],[WARDS]]&amp;EffortOutcomesAG0[[#This Row],[Role]]&amp;EffortOutcomesAG0[[#This Row],[Shifts]]</f>
        <v>WARARNNIGHT</v>
      </c>
    </row>
    <row r="980" spans="2:38" x14ac:dyDescent="0.25">
      <c r="B980" s="8">
        <f>IF(EffortOutcomesAG0[[#This Row],[Apn]]=0,10,LOG(EffortOutcomesAG0[[#This Row],[Apn]]))</f>
        <v>10</v>
      </c>
      <c r="C980" s="8">
        <f>IF(EffortOutcomesAG0[[#This Row],[Ein]]=0,10,LOG(EffortOutcomesAG0[[#This Row],[Ein]]))</f>
        <v>10</v>
      </c>
      <c r="D980" s="8">
        <f>IF(EffortOutcomesAG0[[#This Row],[Iin]]=0,10,LOG(EffortOutcomesAG0[[#This Row],[Iin]]))</f>
        <v>10</v>
      </c>
      <c r="E980" s="8">
        <f>Kx-EffortOutcomesAG0[[#This Row],[Xp]]</f>
        <v>-10</v>
      </c>
      <c r="F980" s="8">
        <f>Ky-EffortOutcomesAG0[[#This Row],[Yp]]</f>
        <v>-11</v>
      </c>
      <c r="G980" s="8">
        <f>Kz-EffortOutcomesAG0[[#This Row],[Zp]]</f>
        <v>-9</v>
      </c>
      <c r="H980" s="8">
        <f>EffortOutcomesAG0[[#This Row],[Kpy]]*KSc-EffortOutcomesAG0[[#This Row],[KPz]]*KSb</f>
        <v>20</v>
      </c>
      <c r="I980" s="8">
        <f>-1*(EffortOutcomesAG0[[#This Row],[KPx]]*KSc-EffortOutcomesAG0[[#This Row],[KPz]]*KSa)</f>
        <v>-10</v>
      </c>
      <c r="J980" s="8">
        <f>(EffortOutcomesAG0[[#This Row],[KPx]]*$C$2-EffortOutcomesAG0[[#This Row],[Kpy]]*KSa)</f>
        <v>-100</v>
      </c>
      <c r="K980" s="8">
        <f>EffortOutcomesAG0[[#This Row],[Kpy]]*KTc-EffortOutcomesAG0[[#This Row],[KPz]]*KTb</f>
        <v>2</v>
      </c>
      <c r="L980" s="8">
        <f>-1*(EffortOutcomesAG0[[#This Row],[KPx]]*KTc-EffortOutcomesAG0[[#This Row],[KPz]]*KTa)</f>
        <v>-28</v>
      </c>
      <c r="M980" s="8">
        <f>(EffortOutcomesAG0[[#This Row],[KPx]]*KTb-EffortOutcomesAG0[[#This Row],[Kpy]]*KTa)</f>
        <v>32</v>
      </c>
      <c r="N980" s="8">
        <f>-EffortOutcomesAG0[[#This Row],[Xp]]*a+EffortOutcomesAG0[[#This Row],[Yp]]*b+EffortOutcomesAG0[[#This Row],[Zp]]*c_</f>
        <v>40</v>
      </c>
      <c r="O980">
        <f>-IF(EffortOutcomesAG0[[#This Row],[Column2]]&gt;0,1,-1)*SQRT(EffortOutcomesAG0[[#This Row],[KPx''i]]^2+EffortOutcomesAG0[[#This Row],[KPx''j]]^2+EffortOutcomesAG0[[#This Row],[KPx''k]]^2)/Ksmag/Scale</f>
        <v>-72.456883730947197</v>
      </c>
      <c r="P980" s="9">
        <f>SQRT(EffortOutcomesAG0[[#This Row],[Kpy''i]]^2+EffortOutcomesAG0[[#This Row],[KPy''j]]^2+EffortOutcomesAG0[[#This Row],[KPy''k]]^2)/KTmag/Scale</f>
        <v>17.37814719698277</v>
      </c>
      <c r="Q9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0" s="14">
        <v>44920</v>
      </c>
      <c r="U980" s="9" t="s">
        <v>76</v>
      </c>
      <c r="V980" t="s">
        <v>61</v>
      </c>
      <c r="W980" t="s">
        <v>60</v>
      </c>
      <c r="X980">
        <v>1</v>
      </c>
      <c r="Y980">
        <v>0</v>
      </c>
      <c r="Z980">
        <v>0</v>
      </c>
      <c r="AG980">
        <v>0</v>
      </c>
      <c r="AH980">
        <v>0</v>
      </c>
      <c r="AI980">
        <v>0</v>
      </c>
      <c r="AJ980">
        <v>979</v>
      </c>
      <c r="AK980">
        <f>SUBTOTAL(9,EffortOutcomesAG0[[#This Row],[Allocation]:[Iin]])</f>
        <v>1</v>
      </c>
      <c r="AL980" t="str">
        <f>EffortOutcomesAG0[[#This Row],[WARDS]]&amp;EffortOutcomesAG0[[#This Row],[Role]]&amp;EffortOutcomesAG0[[#This Row],[Shifts]]</f>
        <v>OtherRNNIGHT</v>
      </c>
    </row>
    <row r="981" spans="2:38" x14ac:dyDescent="0.25">
      <c r="B981" s="8">
        <f>IF(EffortOutcomesAG0[[#This Row],[Apn]]=0,10,LOG(EffortOutcomesAG0[[#This Row],[Apn]]))</f>
        <v>9.2710621617091163E-2</v>
      </c>
      <c r="C981" s="8">
        <f>IF(EffortOutcomesAG0[[#This Row],[Ein]]=0,10,LOG(EffortOutcomesAG0[[#This Row],[Ein]]))</f>
        <v>10</v>
      </c>
      <c r="D981" s="8">
        <f>IF(EffortOutcomesAG0[[#This Row],[Iin]]=0,10,LOG(EffortOutcomesAG0[[#This Row],[Iin]]))</f>
        <v>10</v>
      </c>
      <c r="E981" s="8">
        <f>Kx-EffortOutcomesAG0[[#This Row],[Xp]]</f>
        <v>-9.2710621617091163E-2</v>
      </c>
      <c r="F981" s="8">
        <f>Ky-EffortOutcomesAG0[[#This Row],[Yp]]</f>
        <v>-11</v>
      </c>
      <c r="G981" s="8">
        <f>Kz-EffortOutcomesAG0[[#This Row],[Zp]]</f>
        <v>-9</v>
      </c>
      <c r="H981" s="8">
        <f>EffortOutcomesAG0[[#This Row],[Kpy]]*KSc-EffortOutcomesAG0[[#This Row],[KPz]]*KSb</f>
        <v>20</v>
      </c>
      <c r="I981" s="8">
        <f>-1*(EffortOutcomesAG0[[#This Row],[KPx]]*KSc-EffortOutcomesAG0[[#This Row],[KPz]]*KSa)</f>
        <v>-9.2710621617091163E-2</v>
      </c>
      <c r="J981" s="8">
        <f>(EffortOutcomesAG0[[#This Row],[KPx]]*$C$2-EffortOutcomesAG0[[#This Row],[Kpy]]*KSa)</f>
        <v>-0.9271062161709116</v>
      </c>
      <c r="K981" s="8">
        <f>EffortOutcomesAG0[[#This Row],[Kpy]]*KTc-EffortOutcomesAG0[[#This Row],[KPz]]*KTb</f>
        <v>2</v>
      </c>
      <c r="L981" s="8">
        <f>-1*(EffortOutcomesAG0[[#This Row],[KPx]]*KTc-EffortOutcomesAG0[[#This Row],[KPz]]*KTa)</f>
        <v>-18.092710621617091</v>
      </c>
      <c r="M981" s="8">
        <f>(EffortOutcomesAG0[[#This Row],[KPx]]*KTb-EffortOutcomesAG0[[#This Row],[Kpy]]*KTa)</f>
        <v>22.092710621617091</v>
      </c>
      <c r="N981" s="8">
        <f>-EffortOutcomesAG0[[#This Row],[Xp]]*a+EffortOutcomesAG0[[#This Row],[Yp]]*b+EffortOutcomesAG0[[#This Row],[Zp]]*c_</f>
        <v>40</v>
      </c>
      <c r="O981">
        <f>-IF(EffortOutcomesAG0[[#This Row],[Column2]]&gt;0,1,-1)*SQRT(EffortOutcomesAG0[[#This Row],[KPx''i]]^2+EffortOutcomesAG0[[#This Row],[KPx''j]]^2+EffortOutcomesAG0[[#This Row],[KPx''k]]^2)/Ksmag/Scale</f>
        <v>-14.157473665796156</v>
      </c>
      <c r="P981" s="9">
        <f>SQRT(EffortOutcomesAG0[[#This Row],[Kpy''i]]^2+EffortOutcomesAG0[[#This Row],[KPy''j]]^2+EffortOutcomesAG0[[#This Row],[KPy''k]]^2)/KTmag/Scale</f>
        <v>11.686416903454544</v>
      </c>
      <c r="Q9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1" s="14">
        <v>44920</v>
      </c>
      <c r="U981" s="9" t="s">
        <v>54</v>
      </c>
      <c r="V981" t="s">
        <v>61</v>
      </c>
      <c r="W981" t="s">
        <v>60</v>
      </c>
      <c r="X981">
        <v>0</v>
      </c>
      <c r="Y981">
        <v>0.33333333333333331</v>
      </c>
      <c r="Z981">
        <v>0.41265714285714278</v>
      </c>
      <c r="AA981">
        <v>1.2379714285714285</v>
      </c>
      <c r="AB981">
        <v>1.8569571428571428</v>
      </c>
      <c r="AC981">
        <v>0</v>
      </c>
      <c r="AD981">
        <v>0.5385153900005385</v>
      </c>
      <c r="AE981">
        <v>0.80777308500080791</v>
      </c>
      <c r="AF981">
        <v>0</v>
      </c>
      <c r="AJ981">
        <v>980</v>
      </c>
      <c r="AK981">
        <f>SUBTOTAL(9,EffortOutcomesAG0[[#This Row],[Allocation]:[Iin]])</f>
        <v>5.187207522620394</v>
      </c>
      <c r="AL981" t="str">
        <f>EffortOutcomesAG0[[#This Row],[WARDS]]&amp;EffortOutcomesAG0[[#This Row],[Role]]&amp;EffortOutcomesAG0[[#This Row],[Shifts]]</f>
        <v>BANKRNNIGHT</v>
      </c>
    </row>
    <row r="982" spans="2:38" x14ac:dyDescent="0.25">
      <c r="B982" s="8">
        <f>IF(EffortOutcomesAG0[[#This Row],[Apn]]=0,10,LOG(EffortOutcomesAG0[[#This Row],[Apn]]))</f>
        <v>-0.62329272201770802</v>
      </c>
      <c r="C982" s="8">
        <f>IF(EffortOutcomesAG0[[#This Row],[Ein]]=0,10,LOG(EffortOutcomesAG0[[#This Row],[Ein]]))</f>
        <v>10</v>
      </c>
      <c r="D982" s="8">
        <f>IF(EffortOutcomesAG0[[#This Row],[Iin]]=0,10,LOG(EffortOutcomesAG0[[#This Row],[Iin]]))</f>
        <v>10</v>
      </c>
      <c r="E982" s="8">
        <f>Kx-EffortOutcomesAG0[[#This Row],[Xp]]</f>
        <v>0.62329272201770802</v>
      </c>
      <c r="F982" s="8">
        <f>Ky-EffortOutcomesAG0[[#This Row],[Yp]]</f>
        <v>-11</v>
      </c>
      <c r="G982" s="8">
        <f>Kz-EffortOutcomesAG0[[#This Row],[Zp]]</f>
        <v>-9</v>
      </c>
      <c r="H982" s="8">
        <f>EffortOutcomesAG0[[#This Row],[Kpy]]*KSc-EffortOutcomesAG0[[#This Row],[KPz]]*KSb</f>
        <v>20</v>
      </c>
      <c r="I982" s="8">
        <f>-1*(EffortOutcomesAG0[[#This Row],[KPx]]*KSc-EffortOutcomesAG0[[#This Row],[KPz]]*KSa)</f>
        <v>0.62329272201770802</v>
      </c>
      <c r="J982" s="8">
        <f>(EffortOutcomesAG0[[#This Row],[KPx]]*$C$2-EffortOutcomesAG0[[#This Row],[Kpy]]*KSa)</f>
        <v>6.2329272201770802</v>
      </c>
      <c r="K982" s="8">
        <f>EffortOutcomesAG0[[#This Row],[Kpy]]*KTc-EffortOutcomesAG0[[#This Row],[KPz]]*KTb</f>
        <v>2</v>
      </c>
      <c r="L982" s="8">
        <f>-1*(EffortOutcomesAG0[[#This Row],[KPx]]*KTc-EffortOutcomesAG0[[#This Row],[KPz]]*KTa)</f>
        <v>-17.376707277982291</v>
      </c>
      <c r="M982" s="8">
        <f>(EffortOutcomesAG0[[#This Row],[KPx]]*KTb-EffortOutcomesAG0[[#This Row],[Kpy]]*KTa)</f>
        <v>21.376707277982291</v>
      </c>
      <c r="N982" s="8">
        <f>-EffortOutcomesAG0[[#This Row],[Xp]]*a+EffortOutcomesAG0[[#This Row],[Yp]]*b+EffortOutcomesAG0[[#This Row],[Zp]]*c_</f>
        <v>40</v>
      </c>
      <c r="O982">
        <f>-IF(EffortOutcomesAG0[[#This Row],[Column2]]&gt;0,1,-1)*SQRT(EffortOutcomesAG0[[#This Row],[KPx''i]]^2+EffortOutcomesAG0[[#This Row],[KPx''j]]^2+EffortOutcomesAG0[[#This Row],[KPx''k]]^2)/Ksmag/Scale</f>
        <v>-14.819545801902036</v>
      </c>
      <c r="P982" s="9">
        <f>SQRT(EffortOutcomesAG0[[#This Row],[Kpy''i]]^2+EffortOutcomesAG0[[#This Row],[KPy''j]]^2+EffortOutcomesAG0[[#This Row],[KPy''k]]^2)/KTmag/Scale</f>
        <v>11.276181164097059</v>
      </c>
      <c r="Q9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2" s="14">
        <v>44921</v>
      </c>
      <c r="U982" s="9" t="s">
        <v>57</v>
      </c>
      <c r="V982" t="s">
        <v>61</v>
      </c>
      <c r="W982" t="s">
        <v>60</v>
      </c>
      <c r="X982">
        <v>0</v>
      </c>
      <c r="Y982">
        <v>0.33333333333333331</v>
      </c>
      <c r="Z982">
        <v>7.9357142857142848E-2</v>
      </c>
      <c r="AA982">
        <v>0.23807142857142854</v>
      </c>
      <c r="AB982">
        <v>0.35710714285714285</v>
      </c>
      <c r="AC982">
        <v>0</v>
      </c>
      <c r="AD982">
        <v>2.8002800280028004</v>
      </c>
      <c r="AE982">
        <v>4.2004200420042004</v>
      </c>
      <c r="AF982">
        <v>0</v>
      </c>
      <c r="AJ982">
        <v>981</v>
      </c>
      <c r="AK982">
        <f>SUBTOTAL(9,EffortOutcomesAG0[[#This Row],[Allocation]:[Iin]])</f>
        <v>8.0085691176260489</v>
      </c>
      <c r="AL982" t="str">
        <f>EffortOutcomesAG0[[#This Row],[WARDS]]&amp;EffortOutcomesAG0[[#This Row],[Role]]&amp;EffortOutcomesAG0[[#This Row],[Shifts]]</f>
        <v>WATTRNNIGHT</v>
      </c>
    </row>
    <row r="983" spans="2:38" x14ac:dyDescent="0.25">
      <c r="B983" s="8">
        <f>IF(EffortOutcomesAG0[[#This Row],[Apn]]=0,10,LOG(EffortOutcomesAG0[[#This Row],[Apn]]))</f>
        <v>-0.62329272201770802</v>
      </c>
      <c r="C983" s="8">
        <f>IF(EffortOutcomesAG0[[#This Row],[Ein]]=0,10,LOG(EffortOutcomesAG0[[#This Row],[Ein]]))</f>
        <v>10</v>
      </c>
      <c r="D983" s="8">
        <f>IF(EffortOutcomesAG0[[#This Row],[Iin]]=0,10,LOG(EffortOutcomesAG0[[#This Row],[Iin]]))</f>
        <v>10</v>
      </c>
      <c r="E983" s="8">
        <f>Kx-EffortOutcomesAG0[[#This Row],[Xp]]</f>
        <v>0.62329272201770802</v>
      </c>
      <c r="F983" s="8">
        <f>Ky-EffortOutcomesAG0[[#This Row],[Yp]]</f>
        <v>-11</v>
      </c>
      <c r="G983" s="8">
        <f>Kz-EffortOutcomesAG0[[#This Row],[Zp]]</f>
        <v>-9</v>
      </c>
      <c r="H983" s="8">
        <f>EffortOutcomesAG0[[#This Row],[Kpy]]*KSc-EffortOutcomesAG0[[#This Row],[KPz]]*KSb</f>
        <v>20</v>
      </c>
      <c r="I983" s="8">
        <f>-1*(EffortOutcomesAG0[[#This Row],[KPx]]*KSc-EffortOutcomesAG0[[#This Row],[KPz]]*KSa)</f>
        <v>0.62329272201770802</v>
      </c>
      <c r="J983" s="8">
        <f>(EffortOutcomesAG0[[#This Row],[KPx]]*$C$2-EffortOutcomesAG0[[#This Row],[Kpy]]*KSa)</f>
        <v>6.2329272201770802</v>
      </c>
      <c r="K983" s="8">
        <f>EffortOutcomesAG0[[#This Row],[Kpy]]*KTc-EffortOutcomesAG0[[#This Row],[KPz]]*KTb</f>
        <v>2</v>
      </c>
      <c r="L983" s="8">
        <f>-1*(EffortOutcomesAG0[[#This Row],[KPx]]*KTc-EffortOutcomesAG0[[#This Row],[KPz]]*KTa)</f>
        <v>-17.376707277982291</v>
      </c>
      <c r="M983" s="8">
        <f>(EffortOutcomesAG0[[#This Row],[KPx]]*KTb-EffortOutcomesAG0[[#This Row],[Kpy]]*KTa)</f>
        <v>21.376707277982291</v>
      </c>
      <c r="N983" s="8">
        <f>-EffortOutcomesAG0[[#This Row],[Xp]]*a+EffortOutcomesAG0[[#This Row],[Yp]]*b+EffortOutcomesAG0[[#This Row],[Zp]]*c_</f>
        <v>40</v>
      </c>
      <c r="O983">
        <f>-IF(EffortOutcomesAG0[[#This Row],[Column2]]&gt;0,1,-1)*SQRT(EffortOutcomesAG0[[#This Row],[KPx''i]]^2+EffortOutcomesAG0[[#This Row],[KPx''j]]^2+EffortOutcomesAG0[[#This Row],[KPx''k]]^2)/Ksmag/Scale</f>
        <v>-14.819545801902036</v>
      </c>
      <c r="P983" s="9">
        <f>SQRT(EffortOutcomesAG0[[#This Row],[Kpy''i]]^2+EffortOutcomesAG0[[#This Row],[KPy''j]]^2+EffortOutcomesAG0[[#This Row],[KPy''k]]^2)/KTmag/Scale</f>
        <v>11.276181164097059</v>
      </c>
      <c r="Q9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3" s="14">
        <v>44921</v>
      </c>
      <c r="U983" s="9" t="s">
        <v>58</v>
      </c>
      <c r="V983" t="s">
        <v>61</v>
      </c>
      <c r="W983" t="s">
        <v>60</v>
      </c>
      <c r="X983">
        <v>0</v>
      </c>
      <c r="Y983">
        <v>0.33333333333333331</v>
      </c>
      <c r="Z983">
        <v>7.9357142857142848E-2</v>
      </c>
      <c r="AA983">
        <v>0.23807142857142854</v>
      </c>
      <c r="AB983">
        <v>0.35710714285714285</v>
      </c>
      <c r="AC983">
        <v>0</v>
      </c>
      <c r="AD983">
        <v>2.8002800280028004</v>
      </c>
      <c r="AE983">
        <v>4.2004200420042004</v>
      </c>
      <c r="AF983">
        <v>0</v>
      </c>
      <c r="AJ983">
        <v>982</v>
      </c>
      <c r="AK983">
        <f>SUBTOTAL(9,EffortOutcomesAG0[[#This Row],[Allocation]:[Iin]])</f>
        <v>8.0085691176260489</v>
      </c>
      <c r="AL983" t="str">
        <f>EffortOutcomesAG0[[#This Row],[WARDS]]&amp;EffortOutcomesAG0[[#This Row],[Role]]&amp;EffortOutcomesAG0[[#This Row],[Shifts]]</f>
        <v>WARARNNIGHT</v>
      </c>
    </row>
    <row r="984" spans="2:38" x14ac:dyDescent="0.25">
      <c r="B984" s="8">
        <f>IF(EffortOutcomesAG0[[#This Row],[Apn]]=0,10,LOG(EffortOutcomesAG0[[#This Row],[Apn]]))</f>
        <v>10</v>
      </c>
      <c r="C984" s="8">
        <f>IF(EffortOutcomesAG0[[#This Row],[Ein]]=0,10,LOG(EffortOutcomesAG0[[#This Row],[Ein]]))</f>
        <v>10</v>
      </c>
      <c r="D984" s="8">
        <f>IF(EffortOutcomesAG0[[#This Row],[Iin]]=0,10,LOG(EffortOutcomesAG0[[#This Row],[Iin]]))</f>
        <v>10</v>
      </c>
      <c r="E984" s="8">
        <f>Kx-EffortOutcomesAG0[[#This Row],[Xp]]</f>
        <v>-10</v>
      </c>
      <c r="F984" s="8">
        <f>Ky-EffortOutcomesAG0[[#This Row],[Yp]]</f>
        <v>-11</v>
      </c>
      <c r="G984" s="8">
        <f>Kz-EffortOutcomesAG0[[#This Row],[Zp]]</f>
        <v>-9</v>
      </c>
      <c r="H984" s="8">
        <f>EffortOutcomesAG0[[#This Row],[Kpy]]*KSc-EffortOutcomesAG0[[#This Row],[KPz]]*KSb</f>
        <v>20</v>
      </c>
      <c r="I984" s="8">
        <f>-1*(EffortOutcomesAG0[[#This Row],[KPx]]*KSc-EffortOutcomesAG0[[#This Row],[KPz]]*KSa)</f>
        <v>-10</v>
      </c>
      <c r="J984" s="8">
        <f>(EffortOutcomesAG0[[#This Row],[KPx]]*$C$2-EffortOutcomesAG0[[#This Row],[Kpy]]*KSa)</f>
        <v>-100</v>
      </c>
      <c r="K984" s="8">
        <f>EffortOutcomesAG0[[#This Row],[Kpy]]*KTc-EffortOutcomesAG0[[#This Row],[KPz]]*KTb</f>
        <v>2</v>
      </c>
      <c r="L984" s="8">
        <f>-1*(EffortOutcomesAG0[[#This Row],[KPx]]*KTc-EffortOutcomesAG0[[#This Row],[KPz]]*KTa)</f>
        <v>-28</v>
      </c>
      <c r="M984" s="8">
        <f>(EffortOutcomesAG0[[#This Row],[KPx]]*KTb-EffortOutcomesAG0[[#This Row],[Kpy]]*KTa)</f>
        <v>32</v>
      </c>
      <c r="N984" s="8">
        <f>-EffortOutcomesAG0[[#This Row],[Xp]]*a+EffortOutcomesAG0[[#This Row],[Yp]]*b+EffortOutcomesAG0[[#This Row],[Zp]]*c_</f>
        <v>40</v>
      </c>
      <c r="O984">
        <f>-IF(EffortOutcomesAG0[[#This Row],[Column2]]&gt;0,1,-1)*SQRT(EffortOutcomesAG0[[#This Row],[KPx''i]]^2+EffortOutcomesAG0[[#This Row],[KPx''j]]^2+EffortOutcomesAG0[[#This Row],[KPx''k]]^2)/Ksmag/Scale</f>
        <v>-72.456883730947197</v>
      </c>
      <c r="P984" s="9">
        <f>SQRT(EffortOutcomesAG0[[#This Row],[Kpy''i]]^2+EffortOutcomesAG0[[#This Row],[KPy''j]]^2+EffortOutcomesAG0[[#This Row],[KPy''k]]^2)/KTmag/Scale</f>
        <v>17.37814719698277</v>
      </c>
      <c r="Q9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4" s="14">
        <v>44921</v>
      </c>
      <c r="U984" s="9" t="s">
        <v>76</v>
      </c>
      <c r="V984" t="s">
        <v>61</v>
      </c>
      <c r="W984" t="s">
        <v>60</v>
      </c>
      <c r="X984">
        <v>0</v>
      </c>
      <c r="Y984">
        <v>0</v>
      </c>
      <c r="Z984">
        <v>0</v>
      </c>
      <c r="AJ984">
        <v>983</v>
      </c>
      <c r="AK984">
        <f>SUBTOTAL(9,EffortOutcomesAG0[[#This Row],[Allocation]:[Iin]])</f>
        <v>0</v>
      </c>
      <c r="AL984" t="str">
        <f>EffortOutcomesAG0[[#This Row],[WARDS]]&amp;EffortOutcomesAG0[[#This Row],[Role]]&amp;EffortOutcomesAG0[[#This Row],[Shifts]]</f>
        <v>OtherRNNIGHT</v>
      </c>
    </row>
    <row r="985" spans="2:38" x14ac:dyDescent="0.25">
      <c r="B985" s="8">
        <f>IF(EffortOutcomesAG0[[#This Row],[Apn]]=0,10,LOG(EffortOutcomesAG0[[#This Row],[Apn]]))</f>
        <v>-0.62329272201770802</v>
      </c>
      <c r="C985" s="8">
        <f>IF(EffortOutcomesAG0[[#This Row],[Ein]]=0,10,LOG(EffortOutcomesAG0[[#This Row],[Ein]]))</f>
        <v>10</v>
      </c>
      <c r="D985" s="8">
        <f>IF(EffortOutcomesAG0[[#This Row],[Iin]]=0,10,LOG(EffortOutcomesAG0[[#This Row],[Iin]]))</f>
        <v>10</v>
      </c>
      <c r="E985" s="8">
        <f>Kx-EffortOutcomesAG0[[#This Row],[Xp]]</f>
        <v>0.62329272201770802</v>
      </c>
      <c r="F985" s="8">
        <f>Ky-EffortOutcomesAG0[[#This Row],[Yp]]</f>
        <v>-11</v>
      </c>
      <c r="G985" s="8">
        <f>Kz-EffortOutcomesAG0[[#This Row],[Zp]]</f>
        <v>-9</v>
      </c>
      <c r="H985" s="8">
        <f>EffortOutcomesAG0[[#This Row],[Kpy]]*KSc-EffortOutcomesAG0[[#This Row],[KPz]]*KSb</f>
        <v>20</v>
      </c>
      <c r="I985" s="8">
        <f>-1*(EffortOutcomesAG0[[#This Row],[KPx]]*KSc-EffortOutcomesAG0[[#This Row],[KPz]]*KSa)</f>
        <v>0.62329272201770802</v>
      </c>
      <c r="J985" s="8">
        <f>(EffortOutcomesAG0[[#This Row],[KPx]]*$C$2-EffortOutcomesAG0[[#This Row],[Kpy]]*KSa)</f>
        <v>6.2329272201770802</v>
      </c>
      <c r="K985" s="8">
        <f>EffortOutcomesAG0[[#This Row],[Kpy]]*KTc-EffortOutcomesAG0[[#This Row],[KPz]]*KTb</f>
        <v>2</v>
      </c>
      <c r="L985" s="8">
        <f>-1*(EffortOutcomesAG0[[#This Row],[KPx]]*KTc-EffortOutcomesAG0[[#This Row],[KPz]]*KTa)</f>
        <v>-17.376707277982291</v>
      </c>
      <c r="M985" s="8">
        <f>(EffortOutcomesAG0[[#This Row],[KPx]]*KTb-EffortOutcomesAG0[[#This Row],[Kpy]]*KTa)</f>
        <v>21.376707277982291</v>
      </c>
      <c r="N985" s="8">
        <f>-EffortOutcomesAG0[[#This Row],[Xp]]*a+EffortOutcomesAG0[[#This Row],[Yp]]*b+EffortOutcomesAG0[[#This Row],[Zp]]*c_</f>
        <v>40</v>
      </c>
      <c r="O985">
        <f>-IF(EffortOutcomesAG0[[#This Row],[Column2]]&gt;0,1,-1)*SQRT(EffortOutcomesAG0[[#This Row],[KPx''i]]^2+EffortOutcomesAG0[[#This Row],[KPx''j]]^2+EffortOutcomesAG0[[#This Row],[KPx''k]]^2)/Ksmag/Scale</f>
        <v>-14.819545801902036</v>
      </c>
      <c r="P985" s="9">
        <f>SQRT(EffortOutcomesAG0[[#This Row],[Kpy''i]]^2+EffortOutcomesAG0[[#This Row],[KPy''j]]^2+EffortOutcomesAG0[[#This Row],[KPy''k]]^2)/KTmag/Scale</f>
        <v>11.276181164097059</v>
      </c>
      <c r="Q9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5" s="14">
        <v>44921</v>
      </c>
      <c r="U985" s="9" t="s">
        <v>54</v>
      </c>
      <c r="V985" t="s">
        <v>61</v>
      </c>
      <c r="W985" t="s">
        <v>60</v>
      </c>
      <c r="X985">
        <v>0</v>
      </c>
      <c r="Y985">
        <v>0.33333333333333331</v>
      </c>
      <c r="Z985">
        <v>7.9357142857142848E-2</v>
      </c>
      <c r="AA985">
        <v>0.23807142857142854</v>
      </c>
      <c r="AB985">
        <v>0.35710714285714285</v>
      </c>
      <c r="AC985">
        <v>0</v>
      </c>
      <c r="AD985">
        <v>2.8002800280028004</v>
      </c>
      <c r="AE985">
        <v>4.2004200420042004</v>
      </c>
      <c r="AF985">
        <v>0</v>
      </c>
      <c r="AJ985">
        <v>984</v>
      </c>
      <c r="AK985">
        <f>SUBTOTAL(9,EffortOutcomesAG0[[#This Row],[Allocation]:[Iin]])</f>
        <v>8.0085691176260489</v>
      </c>
      <c r="AL985" t="str">
        <f>EffortOutcomesAG0[[#This Row],[WARDS]]&amp;EffortOutcomesAG0[[#This Row],[Role]]&amp;EffortOutcomesAG0[[#This Row],[Shifts]]</f>
        <v>BANKRNNIGHT</v>
      </c>
    </row>
    <row r="986" spans="2:38" x14ac:dyDescent="0.25">
      <c r="B986" s="8">
        <f>IF(EffortOutcomesAG0[[#This Row],[Apn]]=0,10,LOG(EffortOutcomesAG0[[#This Row],[Apn]]))</f>
        <v>-0.62329272201770802</v>
      </c>
      <c r="C986" s="8">
        <f>IF(EffortOutcomesAG0[[#This Row],[Ein]]=0,10,LOG(EffortOutcomesAG0[[#This Row],[Ein]]))</f>
        <v>10</v>
      </c>
      <c r="D986" s="8">
        <f>IF(EffortOutcomesAG0[[#This Row],[Iin]]=0,10,LOG(EffortOutcomesAG0[[#This Row],[Iin]]))</f>
        <v>10</v>
      </c>
      <c r="E986" s="8">
        <f>Kx-EffortOutcomesAG0[[#This Row],[Xp]]</f>
        <v>0.62329272201770802</v>
      </c>
      <c r="F986" s="8">
        <f>Ky-EffortOutcomesAG0[[#This Row],[Yp]]</f>
        <v>-11</v>
      </c>
      <c r="G986" s="8">
        <f>Kz-EffortOutcomesAG0[[#This Row],[Zp]]</f>
        <v>-9</v>
      </c>
      <c r="H986" s="8">
        <f>EffortOutcomesAG0[[#This Row],[Kpy]]*KSc-EffortOutcomesAG0[[#This Row],[KPz]]*KSb</f>
        <v>20</v>
      </c>
      <c r="I986" s="8">
        <f>-1*(EffortOutcomesAG0[[#This Row],[KPx]]*KSc-EffortOutcomesAG0[[#This Row],[KPz]]*KSa)</f>
        <v>0.62329272201770802</v>
      </c>
      <c r="J986" s="8">
        <f>(EffortOutcomesAG0[[#This Row],[KPx]]*$C$2-EffortOutcomesAG0[[#This Row],[Kpy]]*KSa)</f>
        <v>6.2329272201770802</v>
      </c>
      <c r="K986" s="8">
        <f>EffortOutcomesAG0[[#This Row],[Kpy]]*KTc-EffortOutcomesAG0[[#This Row],[KPz]]*KTb</f>
        <v>2</v>
      </c>
      <c r="L986" s="8">
        <f>-1*(EffortOutcomesAG0[[#This Row],[KPx]]*KTc-EffortOutcomesAG0[[#This Row],[KPz]]*KTa)</f>
        <v>-17.376707277982291</v>
      </c>
      <c r="M986" s="8">
        <f>(EffortOutcomesAG0[[#This Row],[KPx]]*KTb-EffortOutcomesAG0[[#This Row],[Kpy]]*KTa)</f>
        <v>21.376707277982291</v>
      </c>
      <c r="N986" s="8">
        <f>-EffortOutcomesAG0[[#This Row],[Xp]]*a+EffortOutcomesAG0[[#This Row],[Yp]]*b+EffortOutcomesAG0[[#This Row],[Zp]]*c_</f>
        <v>40</v>
      </c>
      <c r="O986">
        <f>-IF(EffortOutcomesAG0[[#This Row],[Column2]]&gt;0,1,-1)*SQRT(EffortOutcomesAG0[[#This Row],[KPx''i]]^2+EffortOutcomesAG0[[#This Row],[KPx''j]]^2+EffortOutcomesAG0[[#This Row],[KPx''k]]^2)/Ksmag/Scale</f>
        <v>-14.819545801902036</v>
      </c>
      <c r="P986" s="9">
        <f>SQRT(EffortOutcomesAG0[[#This Row],[Kpy''i]]^2+EffortOutcomesAG0[[#This Row],[KPy''j]]^2+EffortOutcomesAG0[[#This Row],[KPy''k]]^2)/KTmag/Scale</f>
        <v>11.276181164097059</v>
      </c>
      <c r="Q9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6" s="14">
        <v>44922</v>
      </c>
      <c r="U986" s="9" t="s">
        <v>57</v>
      </c>
      <c r="V986" t="s">
        <v>61</v>
      </c>
      <c r="W986" t="s">
        <v>60</v>
      </c>
      <c r="X986">
        <v>0</v>
      </c>
      <c r="Y986">
        <v>0.33333333333333331</v>
      </c>
      <c r="Z986">
        <v>7.9357142857142848E-2</v>
      </c>
      <c r="AA986">
        <v>0.23807142857142854</v>
      </c>
      <c r="AB986">
        <v>0.35710714285714285</v>
      </c>
      <c r="AC986">
        <v>0</v>
      </c>
      <c r="AD986">
        <v>2.8002800280028004</v>
      </c>
      <c r="AE986">
        <v>4.2004200420042004</v>
      </c>
      <c r="AF986">
        <v>0</v>
      </c>
      <c r="AJ986">
        <v>985</v>
      </c>
      <c r="AK986">
        <f>SUBTOTAL(9,EffortOutcomesAG0[[#This Row],[Allocation]:[Iin]])</f>
        <v>8.0085691176260489</v>
      </c>
      <c r="AL986" t="str">
        <f>EffortOutcomesAG0[[#This Row],[WARDS]]&amp;EffortOutcomesAG0[[#This Row],[Role]]&amp;EffortOutcomesAG0[[#This Row],[Shifts]]</f>
        <v>WATTRNNIGHT</v>
      </c>
    </row>
    <row r="987" spans="2:38" x14ac:dyDescent="0.25">
      <c r="B987" s="8">
        <f>IF(EffortOutcomesAG0[[#This Row],[Apn]]=0,10,LOG(EffortOutcomesAG0[[#This Row],[Apn]]))</f>
        <v>-0.62329272201770802</v>
      </c>
      <c r="C987" s="8">
        <f>IF(EffortOutcomesAG0[[#This Row],[Ein]]=0,10,LOG(EffortOutcomesAG0[[#This Row],[Ein]]))</f>
        <v>10</v>
      </c>
      <c r="D987" s="8">
        <f>IF(EffortOutcomesAG0[[#This Row],[Iin]]=0,10,LOG(EffortOutcomesAG0[[#This Row],[Iin]]))</f>
        <v>10</v>
      </c>
      <c r="E987" s="8">
        <f>Kx-EffortOutcomesAG0[[#This Row],[Xp]]</f>
        <v>0.62329272201770802</v>
      </c>
      <c r="F987" s="8">
        <f>Ky-EffortOutcomesAG0[[#This Row],[Yp]]</f>
        <v>-11</v>
      </c>
      <c r="G987" s="8">
        <f>Kz-EffortOutcomesAG0[[#This Row],[Zp]]</f>
        <v>-9</v>
      </c>
      <c r="H987" s="8">
        <f>EffortOutcomesAG0[[#This Row],[Kpy]]*KSc-EffortOutcomesAG0[[#This Row],[KPz]]*KSb</f>
        <v>20</v>
      </c>
      <c r="I987" s="8">
        <f>-1*(EffortOutcomesAG0[[#This Row],[KPx]]*KSc-EffortOutcomesAG0[[#This Row],[KPz]]*KSa)</f>
        <v>0.62329272201770802</v>
      </c>
      <c r="J987" s="8">
        <f>(EffortOutcomesAG0[[#This Row],[KPx]]*$C$2-EffortOutcomesAG0[[#This Row],[Kpy]]*KSa)</f>
        <v>6.2329272201770802</v>
      </c>
      <c r="K987" s="8">
        <f>EffortOutcomesAG0[[#This Row],[Kpy]]*KTc-EffortOutcomesAG0[[#This Row],[KPz]]*KTb</f>
        <v>2</v>
      </c>
      <c r="L987" s="8">
        <f>-1*(EffortOutcomesAG0[[#This Row],[KPx]]*KTc-EffortOutcomesAG0[[#This Row],[KPz]]*KTa)</f>
        <v>-17.376707277982291</v>
      </c>
      <c r="M987" s="8">
        <f>(EffortOutcomesAG0[[#This Row],[KPx]]*KTb-EffortOutcomesAG0[[#This Row],[Kpy]]*KTa)</f>
        <v>21.376707277982291</v>
      </c>
      <c r="N987" s="8">
        <f>-EffortOutcomesAG0[[#This Row],[Xp]]*a+EffortOutcomesAG0[[#This Row],[Yp]]*b+EffortOutcomesAG0[[#This Row],[Zp]]*c_</f>
        <v>40</v>
      </c>
      <c r="O987">
        <f>-IF(EffortOutcomesAG0[[#This Row],[Column2]]&gt;0,1,-1)*SQRT(EffortOutcomesAG0[[#This Row],[KPx''i]]^2+EffortOutcomesAG0[[#This Row],[KPx''j]]^2+EffortOutcomesAG0[[#This Row],[KPx''k]]^2)/Ksmag/Scale</f>
        <v>-14.819545801902036</v>
      </c>
      <c r="P987" s="9">
        <f>SQRT(EffortOutcomesAG0[[#This Row],[Kpy''i]]^2+EffortOutcomesAG0[[#This Row],[KPy''j]]^2+EffortOutcomesAG0[[#This Row],[KPy''k]]^2)/KTmag/Scale</f>
        <v>11.276181164097059</v>
      </c>
      <c r="Q9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7" s="14">
        <v>44922</v>
      </c>
      <c r="U987" s="9" t="s">
        <v>58</v>
      </c>
      <c r="V987" t="s">
        <v>61</v>
      </c>
      <c r="W987" t="s">
        <v>60</v>
      </c>
      <c r="X987">
        <v>0</v>
      </c>
      <c r="Y987">
        <v>0.33333333333333331</v>
      </c>
      <c r="Z987">
        <v>7.9357142857142848E-2</v>
      </c>
      <c r="AA987">
        <v>0.23807142857142854</v>
      </c>
      <c r="AB987">
        <v>0.35710714285714285</v>
      </c>
      <c r="AC987">
        <v>0</v>
      </c>
      <c r="AD987">
        <v>2.8002800280028004</v>
      </c>
      <c r="AE987">
        <v>4.2004200420042004</v>
      </c>
      <c r="AF987">
        <v>0</v>
      </c>
      <c r="AJ987">
        <v>986</v>
      </c>
      <c r="AK987">
        <f>SUBTOTAL(9,EffortOutcomesAG0[[#This Row],[Allocation]:[Iin]])</f>
        <v>8.0085691176260489</v>
      </c>
      <c r="AL987" t="str">
        <f>EffortOutcomesAG0[[#This Row],[WARDS]]&amp;EffortOutcomesAG0[[#This Row],[Role]]&amp;EffortOutcomesAG0[[#This Row],[Shifts]]</f>
        <v>WARARNNIGHT</v>
      </c>
    </row>
    <row r="988" spans="2:38" x14ac:dyDescent="0.25">
      <c r="B988" s="8">
        <f>IF(EffortOutcomesAG0[[#This Row],[Apn]]=0,10,LOG(EffortOutcomesAG0[[#This Row],[Apn]]))</f>
        <v>10</v>
      </c>
      <c r="C988" s="8">
        <f>IF(EffortOutcomesAG0[[#This Row],[Ein]]=0,10,LOG(EffortOutcomesAG0[[#This Row],[Ein]]))</f>
        <v>10</v>
      </c>
      <c r="D988" s="8">
        <f>IF(EffortOutcomesAG0[[#This Row],[Iin]]=0,10,LOG(EffortOutcomesAG0[[#This Row],[Iin]]))</f>
        <v>10</v>
      </c>
      <c r="E988" s="8">
        <f>Kx-EffortOutcomesAG0[[#This Row],[Xp]]</f>
        <v>-10</v>
      </c>
      <c r="F988" s="8">
        <f>Ky-EffortOutcomesAG0[[#This Row],[Yp]]</f>
        <v>-11</v>
      </c>
      <c r="G988" s="8">
        <f>Kz-EffortOutcomesAG0[[#This Row],[Zp]]</f>
        <v>-9</v>
      </c>
      <c r="H988" s="8">
        <f>EffortOutcomesAG0[[#This Row],[Kpy]]*KSc-EffortOutcomesAG0[[#This Row],[KPz]]*KSb</f>
        <v>20</v>
      </c>
      <c r="I988" s="8">
        <f>-1*(EffortOutcomesAG0[[#This Row],[KPx]]*KSc-EffortOutcomesAG0[[#This Row],[KPz]]*KSa)</f>
        <v>-10</v>
      </c>
      <c r="J988" s="8">
        <f>(EffortOutcomesAG0[[#This Row],[KPx]]*$C$2-EffortOutcomesAG0[[#This Row],[Kpy]]*KSa)</f>
        <v>-100</v>
      </c>
      <c r="K988" s="8">
        <f>EffortOutcomesAG0[[#This Row],[Kpy]]*KTc-EffortOutcomesAG0[[#This Row],[KPz]]*KTb</f>
        <v>2</v>
      </c>
      <c r="L988" s="8">
        <f>-1*(EffortOutcomesAG0[[#This Row],[KPx]]*KTc-EffortOutcomesAG0[[#This Row],[KPz]]*KTa)</f>
        <v>-28</v>
      </c>
      <c r="M988" s="8">
        <f>(EffortOutcomesAG0[[#This Row],[KPx]]*KTb-EffortOutcomesAG0[[#This Row],[Kpy]]*KTa)</f>
        <v>32</v>
      </c>
      <c r="N988" s="8">
        <f>-EffortOutcomesAG0[[#This Row],[Xp]]*a+EffortOutcomesAG0[[#This Row],[Yp]]*b+EffortOutcomesAG0[[#This Row],[Zp]]*c_</f>
        <v>40</v>
      </c>
      <c r="O988">
        <f>-IF(EffortOutcomesAG0[[#This Row],[Column2]]&gt;0,1,-1)*SQRT(EffortOutcomesAG0[[#This Row],[KPx''i]]^2+EffortOutcomesAG0[[#This Row],[KPx''j]]^2+EffortOutcomesAG0[[#This Row],[KPx''k]]^2)/Ksmag/Scale</f>
        <v>-72.456883730947197</v>
      </c>
      <c r="P988" s="9">
        <f>SQRT(EffortOutcomesAG0[[#This Row],[Kpy''i]]^2+EffortOutcomesAG0[[#This Row],[KPy''j]]^2+EffortOutcomesAG0[[#This Row],[KPy''k]]^2)/KTmag/Scale</f>
        <v>17.37814719698277</v>
      </c>
      <c r="Q9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8" s="14">
        <v>44922</v>
      </c>
      <c r="U988" s="9" t="s">
        <v>76</v>
      </c>
      <c r="V988" t="s">
        <v>61</v>
      </c>
      <c r="W988" t="s">
        <v>60</v>
      </c>
      <c r="X988">
        <v>0</v>
      </c>
      <c r="Y988">
        <v>0</v>
      </c>
      <c r="Z988">
        <v>0</v>
      </c>
      <c r="AJ988">
        <v>987</v>
      </c>
      <c r="AK988">
        <f>SUBTOTAL(9,EffortOutcomesAG0[[#This Row],[Allocation]:[Iin]])</f>
        <v>0</v>
      </c>
      <c r="AL988" t="str">
        <f>EffortOutcomesAG0[[#This Row],[WARDS]]&amp;EffortOutcomesAG0[[#This Row],[Role]]&amp;EffortOutcomesAG0[[#This Row],[Shifts]]</f>
        <v>OtherRNNIGHT</v>
      </c>
    </row>
    <row r="989" spans="2:38" x14ac:dyDescent="0.25">
      <c r="B989" s="8">
        <f>IF(EffortOutcomesAG0[[#This Row],[Apn]]=0,10,LOG(EffortOutcomesAG0[[#This Row],[Apn]]))</f>
        <v>-0.62329272201770802</v>
      </c>
      <c r="C989" s="8">
        <f>IF(EffortOutcomesAG0[[#This Row],[Ein]]=0,10,LOG(EffortOutcomesAG0[[#This Row],[Ein]]))</f>
        <v>10</v>
      </c>
      <c r="D989" s="8">
        <f>IF(EffortOutcomesAG0[[#This Row],[Iin]]=0,10,LOG(EffortOutcomesAG0[[#This Row],[Iin]]))</f>
        <v>10</v>
      </c>
      <c r="E989" s="8">
        <f>Kx-EffortOutcomesAG0[[#This Row],[Xp]]</f>
        <v>0.62329272201770802</v>
      </c>
      <c r="F989" s="8">
        <f>Ky-EffortOutcomesAG0[[#This Row],[Yp]]</f>
        <v>-11</v>
      </c>
      <c r="G989" s="8">
        <f>Kz-EffortOutcomesAG0[[#This Row],[Zp]]</f>
        <v>-9</v>
      </c>
      <c r="H989" s="8">
        <f>EffortOutcomesAG0[[#This Row],[Kpy]]*KSc-EffortOutcomesAG0[[#This Row],[KPz]]*KSb</f>
        <v>20</v>
      </c>
      <c r="I989" s="8">
        <f>-1*(EffortOutcomesAG0[[#This Row],[KPx]]*KSc-EffortOutcomesAG0[[#This Row],[KPz]]*KSa)</f>
        <v>0.62329272201770802</v>
      </c>
      <c r="J989" s="8">
        <f>(EffortOutcomesAG0[[#This Row],[KPx]]*$C$2-EffortOutcomesAG0[[#This Row],[Kpy]]*KSa)</f>
        <v>6.2329272201770802</v>
      </c>
      <c r="K989" s="8">
        <f>EffortOutcomesAG0[[#This Row],[Kpy]]*KTc-EffortOutcomesAG0[[#This Row],[KPz]]*KTb</f>
        <v>2</v>
      </c>
      <c r="L989" s="8">
        <f>-1*(EffortOutcomesAG0[[#This Row],[KPx]]*KTc-EffortOutcomesAG0[[#This Row],[KPz]]*KTa)</f>
        <v>-17.376707277982291</v>
      </c>
      <c r="M989" s="8">
        <f>(EffortOutcomesAG0[[#This Row],[KPx]]*KTb-EffortOutcomesAG0[[#This Row],[Kpy]]*KTa)</f>
        <v>21.376707277982291</v>
      </c>
      <c r="N989" s="8">
        <f>-EffortOutcomesAG0[[#This Row],[Xp]]*a+EffortOutcomesAG0[[#This Row],[Yp]]*b+EffortOutcomesAG0[[#This Row],[Zp]]*c_</f>
        <v>40</v>
      </c>
      <c r="O989">
        <f>-IF(EffortOutcomesAG0[[#This Row],[Column2]]&gt;0,1,-1)*SQRT(EffortOutcomesAG0[[#This Row],[KPx''i]]^2+EffortOutcomesAG0[[#This Row],[KPx''j]]^2+EffortOutcomesAG0[[#This Row],[KPx''k]]^2)/Ksmag/Scale</f>
        <v>-14.819545801902036</v>
      </c>
      <c r="P989" s="9">
        <f>SQRT(EffortOutcomesAG0[[#This Row],[Kpy''i]]^2+EffortOutcomesAG0[[#This Row],[KPy''j]]^2+EffortOutcomesAG0[[#This Row],[KPy''k]]^2)/KTmag/Scale</f>
        <v>11.276181164097059</v>
      </c>
      <c r="Q9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9" s="14">
        <v>44922</v>
      </c>
      <c r="U989" s="9" t="s">
        <v>54</v>
      </c>
      <c r="V989" t="s">
        <v>61</v>
      </c>
      <c r="W989" t="s">
        <v>60</v>
      </c>
      <c r="X989">
        <v>0</v>
      </c>
      <c r="Y989">
        <v>0.33333333333333331</v>
      </c>
      <c r="Z989">
        <v>7.9357142857142848E-2</v>
      </c>
      <c r="AA989">
        <v>0.23807142857142854</v>
      </c>
      <c r="AB989">
        <v>0.35710714285714285</v>
      </c>
      <c r="AC989">
        <v>0</v>
      </c>
      <c r="AD989">
        <v>2.8002800280028004</v>
      </c>
      <c r="AE989">
        <v>4.2004200420042004</v>
      </c>
      <c r="AF989">
        <v>0</v>
      </c>
      <c r="AJ989">
        <v>988</v>
      </c>
      <c r="AK989">
        <f>SUBTOTAL(9,EffortOutcomesAG0[[#This Row],[Allocation]:[Iin]])</f>
        <v>8.0085691176260489</v>
      </c>
      <c r="AL989" t="str">
        <f>EffortOutcomesAG0[[#This Row],[WARDS]]&amp;EffortOutcomesAG0[[#This Row],[Role]]&amp;EffortOutcomesAG0[[#This Row],[Shifts]]</f>
        <v>BANKRNNIGHT</v>
      </c>
    </row>
    <row r="990" spans="2:38" x14ac:dyDescent="0.25">
      <c r="B990" s="8">
        <f>IF(EffortOutcomesAG0[[#This Row],[Apn]]=0,10,LOG(EffortOutcomesAG0[[#This Row],[Apn]]))</f>
        <v>-0.62329272201770802</v>
      </c>
      <c r="C990" s="8">
        <f>IF(EffortOutcomesAG0[[#This Row],[Ein]]=0,10,LOG(EffortOutcomesAG0[[#This Row],[Ein]]))</f>
        <v>10</v>
      </c>
      <c r="D990" s="8">
        <f>IF(EffortOutcomesAG0[[#This Row],[Iin]]=0,10,LOG(EffortOutcomesAG0[[#This Row],[Iin]]))</f>
        <v>10</v>
      </c>
      <c r="E990" s="8">
        <f>Kx-EffortOutcomesAG0[[#This Row],[Xp]]</f>
        <v>0.62329272201770802</v>
      </c>
      <c r="F990" s="8">
        <f>Ky-EffortOutcomesAG0[[#This Row],[Yp]]</f>
        <v>-11</v>
      </c>
      <c r="G990" s="8">
        <f>Kz-EffortOutcomesAG0[[#This Row],[Zp]]</f>
        <v>-9</v>
      </c>
      <c r="H990" s="8">
        <f>EffortOutcomesAG0[[#This Row],[Kpy]]*KSc-EffortOutcomesAG0[[#This Row],[KPz]]*KSb</f>
        <v>20</v>
      </c>
      <c r="I990" s="8">
        <f>-1*(EffortOutcomesAG0[[#This Row],[KPx]]*KSc-EffortOutcomesAG0[[#This Row],[KPz]]*KSa)</f>
        <v>0.62329272201770802</v>
      </c>
      <c r="J990" s="8">
        <f>(EffortOutcomesAG0[[#This Row],[KPx]]*$C$2-EffortOutcomesAG0[[#This Row],[Kpy]]*KSa)</f>
        <v>6.2329272201770802</v>
      </c>
      <c r="K990" s="8">
        <f>EffortOutcomesAG0[[#This Row],[Kpy]]*KTc-EffortOutcomesAG0[[#This Row],[KPz]]*KTb</f>
        <v>2</v>
      </c>
      <c r="L990" s="8">
        <f>-1*(EffortOutcomesAG0[[#This Row],[KPx]]*KTc-EffortOutcomesAG0[[#This Row],[KPz]]*KTa)</f>
        <v>-17.376707277982291</v>
      </c>
      <c r="M990" s="8">
        <f>(EffortOutcomesAG0[[#This Row],[KPx]]*KTb-EffortOutcomesAG0[[#This Row],[Kpy]]*KTa)</f>
        <v>21.376707277982291</v>
      </c>
      <c r="N990" s="8">
        <f>-EffortOutcomesAG0[[#This Row],[Xp]]*a+EffortOutcomesAG0[[#This Row],[Yp]]*b+EffortOutcomesAG0[[#This Row],[Zp]]*c_</f>
        <v>40</v>
      </c>
      <c r="O990">
        <f>-IF(EffortOutcomesAG0[[#This Row],[Column2]]&gt;0,1,-1)*SQRT(EffortOutcomesAG0[[#This Row],[KPx''i]]^2+EffortOutcomesAG0[[#This Row],[KPx''j]]^2+EffortOutcomesAG0[[#This Row],[KPx''k]]^2)/Ksmag/Scale</f>
        <v>-14.819545801902036</v>
      </c>
      <c r="P990" s="9">
        <f>SQRT(EffortOutcomesAG0[[#This Row],[Kpy''i]]^2+EffortOutcomesAG0[[#This Row],[KPy''j]]^2+EffortOutcomesAG0[[#This Row],[KPy''k]]^2)/KTmag/Scale</f>
        <v>11.276181164097059</v>
      </c>
      <c r="Q9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0" s="14">
        <v>44923</v>
      </c>
      <c r="U990" s="9" t="s">
        <v>57</v>
      </c>
      <c r="V990" t="s">
        <v>61</v>
      </c>
      <c r="W990" t="s">
        <v>60</v>
      </c>
      <c r="X990">
        <v>0</v>
      </c>
      <c r="Y990">
        <v>0.33333333333333331</v>
      </c>
      <c r="Z990">
        <v>7.9357142857142848E-2</v>
      </c>
      <c r="AA990">
        <v>0.23807142857142854</v>
      </c>
      <c r="AB990">
        <v>0.35710714285714285</v>
      </c>
      <c r="AC990">
        <v>0</v>
      </c>
      <c r="AD990">
        <v>2.8002800280028004</v>
      </c>
      <c r="AE990">
        <v>4.2004200420042004</v>
      </c>
      <c r="AF990">
        <v>0</v>
      </c>
      <c r="AJ990">
        <v>989</v>
      </c>
      <c r="AK990">
        <f>SUBTOTAL(9,EffortOutcomesAG0[[#This Row],[Allocation]:[Iin]])</f>
        <v>8.0085691176260489</v>
      </c>
      <c r="AL990" t="str">
        <f>EffortOutcomesAG0[[#This Row],[WARDS]]&amp;EffortOutcomesAG0[[#This Row],[Role]]&amp;EffortOutcomesAG0[[#This Row],[Shifts]]</f>
        <v>WATTRNNIGHT</v>
      </c>
    </row>
    <row r="991" spans="2:38" x14ac:dyDescent="0.25">
      <c r="B991" s="8">
        <f>IF(EffortOutcomesAG0[[#This Row],[Apn]]=0,10,LOG(EffortOutcomesAG0[[#This Row],[Apn]]))</f>
        <v>-0.62329272201770802</v>
      </c>
      <c r="C991" s="8">
        <f>IF(EffortOutcomesAG0[[#This Row],[Ein]]=0,10,LOG(EffortOutcomesAG0[[#This Row],[Ein]]))</f>
        <v>10</v>
      </c>
      <c r="D991" s="8">
        <f>IF(EffortOutcomesAG0[[#This Row],[Iin]]=0,10,LOG(EffortOutcomesAG0[[#This Row],[Iin]]))</f>
        <v>10</v>
      </c>
      <c r="E991" s="8">
        <f>Kx-EffortOutcomesAG0[[#This Row],[Xp]]</f>
        <v>0.62329272201770802</v>
      </c>
      <c r="F991" s="8">
        <f>Ky-EffortOutcomesAG0[[#This Row],[Yp]]</f>
        <v>-11</v>
      </c>
      <c r="G991" s="8">
        <f>Kz-EffortOutcomesAG0[[#This Row],[Zp]]</f>
        <v>-9</v>
      </c>
      <c r="H991" s="8">
        <f>EffortOutcomesAG0[[#This Row],[Kpy]]*KSc-EffortOutcomesAG0[[#This Row],[KPz]]*KSb</f>
        <v>20</v>
      </c>
      <c r="I991" s="8">
        <f>-1*(EffortOutcomesAG0[[#This Row],[KPx]]*KSc-EffortOutcomesAG0[[#This Row],[KPz]]*KSa)</f>
        <v>0.62329272201770802</v>
      </c>
      <c r="J991" s="8">
        <f>(EffortOutcomesAG0[[#This Row],[KPx]]*$C$2-EffortOutcomesAG0[[#This Row],[Kpy]]*KSa)</f>
        <v>6.2329272201770802</v>
      </c>
      <c r="K991" s="8">
        <f>EffortOutcomesAG0[[#This Row],[Kpy]]*KTc-EffortOutcomesAG0[[#This Row],[KPz]]*KTb</f>
        <v>2</v>
      </c>
      <c r="L991" s="8">
        <f>-1*(EffortOutcomesAG0[[#This Row],[KPx]]*KTc-EffortOutcomesAG0[[#This Row],[KPz]]*KTa)</f>
        <v>-17.376707277982291</v>
      </c>
      <c r="M991" s="8">
        <f>(EffortOutcomesAG0[[#This Row],[KPx]]*KTb-EffortOutcomesAG0[[#This Row],[Kpy]]*KTa)</f>
        <v>21.376707277982291</v>
      </c>
      <c r="N991" s="8">
        <f>-EffortOutcomesAG0[[#This Row],[Xp]]*a+EffortOutcomesAG0[[#This Row],[Yp]]*b+EffortOutcomesAG0[[#This Row],[Zp]]*c_</f>
        <v>40</v>
      </c>
      <c r="O991">
        <f>-IF(EffortOutcomesAG0[[#This Row],[Column2]]&gt;0,1,-1)*SQRT(EffortOutcomesAG0[[#This Row],[KPx''i]]^2+EffortOutcomesAG0[[#This Row],[KPx''j]]^2+EffortOutcomesAG0[[#This Row],[KPx''k]]^2)/Ksmag/Scale</f>
        <v>-14.819545801902036</v>
      </c>
      <c r="P991" s="9">
        <f>SQRT(EffortOutcomesAG0[[#This Row],[Kpy''i]]^2+EffortOutcomesAG0[[#This Row],[KPy''j]]^2+EffortOutcomesAG0[[#This Row],[KPy''k]]^2)/KTmag/Scale</f>
        <v>11.276181164097059</v>
      </c>
      <c r="Q9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1" s="14">
        <v>44923</v>
      </c>
      <c r="U991" s="9" t="s">
        <v>58</v>
      </c>
      <c r="V991" t="s">
        <v>61</v>
      </c>
      <c r="W991" t="s">
        <v>60</v>
      </c>
      <c r="X991">
        <v>0</v>
      </c>
      <c r="Y991">
        <v>0.33333333333333331</v>
      </c>
      <c r="Z991">
        <v>7.9357142857142848E-2</v>
      </c>
      <c r="AA991">
        <v>0.23807142857142854</v>
      </c>
      <c r="AB991">
        <v>0.35710714285714285</v>
      </c>
      <c r="AC991">
        <v>0</v>
      </c>
      <c r="AD991">
        <v>2.8002800280028004</v>
      </c>
      <c r="AE991">
        <v>4.2004200420042004</v>
      </c>
      <c r="AF991">
        <v>0</v>
      </c>
      <c r="AJ991">
        <v>990</v>
      </c>
      <c r="AK991">
        <f>SUBTOTAL(9,EffortOutcomesAG0[[#This Row],[Allocation]:[Iin]])</f>
        <v>8.0085691176260489</v>
      </c>
      <c r="AL991" t="str">
        <f>EffortOutcomesAG0[[#This Row],[WARDS]]&amp;EffortOutcomesAG0[[#This Row],[Role]]&amp;EffortOutcomesAG0[[#This Row],[Shifts]]</f>
        <v>WARARNNIGHT</v>
      </c>
    </row>
    <row r="992" spans="2:38" x14ac:dyDescent="0.25">
      <c r="B992" s="8">
        <f>IF(EffortOutcomesAG0[[#This Row],[Apn]]=0,10,LOG(EffortOutcomesAG0[[#This Row],[Apn]]))</f>
        <v>10</v>
      </c>
      <c r="C992" s="8">
        <f>IF(EffortOutcomesAG0[[#This Row],[Ein]]=0,10,LOG(EffortOutcomesAG0[[#This Row],[Ein]]))</f>
        <v>10</v>
      </c>
      <c r="D992" s="8">
        <f>IF(EffortOutcomesAG0[[#This Row],[Iin]]=0,10,LOG(EffortOutcomesAG0[[#This Row],[Iin]]))</f>
        <v>10</v>
      </c>
      <c r="E992" s="8">
        <f>Kx-EffortOutcomesAG0[[#This Row],[Xp]]</f>
        <v>-10</v>
      </c>
      <c r="F992" s="8">
        <f>Ky-EffortOutcomesAG0[[#This Row],[Yp]]</f>
        <v>-11</v>
      </c>
      <c r="G992" s="8">
        <f>Kz-EffortOutcomesAG0[[#This Row],[Zp]]</f>
        <v>-9</v>
      </c>
      <c r="H992" s="8">
        <f>EffortOutcomesAG0[[#This Row],[Kpy]]*KSc-EffortOutcomesAG0[[#This Row],[KPz]]*KSb</f>
        <v>20</v>
      </c>
      <c r="I992" s="8">
        <f>-1*(EffortOutcomesAG0[[#This Row],[KPx]]*KSc-EffortOutcomesAG0[[#This Row],[KPz]]*KSa)</f>
        <v>-10</v>
      </c>
      <c r="J992" s="8">
        <f>(EffortOutcomesAG0[[#This Row],[KPx]]*$C$2-EffortOutcomesAG0[[#This Row],[Kpy]]*KSa)</f>
        <v>-100</v>
      </c>
      <c r="K992" s="8">
        <f>EffortOutcomesAG0[[#This Row],[Kpy]]*KTc-EffortOutcomesAG0[[#This Row],[KPz]]*KTb</f>
        <v>2</v>
      </c>
      <c r="L992" s="8">
        <f>-1*(EffortOutcomesAG0[[#This Row],[KPx]]*KTc-EffortOutcomesAG0[[#This Row],[KPz]]*KTa)</f>
        <v>-28</v>
      </c>
      <c r="M992" s="8">
        <f>(EffortOutcomesAG0[[#This Row],[KPx]]*KTb-EffortOutcomesAG0[[#This Row],[Kpy]]*KTa)</f>
        <v>32</v>
      </c>
      <c r="N992" s="8">
        <f>-EffortOutcomesAG0[[#This Row],[Xp]]*a+EffortOutcomesAG0[[#This Row],[Yp]]*b+EffortOutcomesAG0[[#This Row],[Zp]]*c_</f>
        <v>40</v>
      </c>
      <c r="O992">
        <f>-IF(EffortOutcomesAG0[[#This Row],[Column2]]&gt;0,1,-1)*SQRT(EffortOutcomesAG0[[#This Row],[KPx''i]]^2+EffortOutcomesAG0[[#This Row],[KPx''j]]^2+EffortOutcomesAG0[[#This Row],[KPx''k]]^2)/Ksmag/Scale</f>
        <v>-72.456883730947197</v>
      </c>
      <c r="P992" s="9">
        <f>SQRT(EffortOutcomesAG0[[#This Row],[Kpy''i]]^2+EffortOutcomesAG0[[#This Row],[KPy''j]]^2+EffortOutcomesAG0[[#This Row],[KPy''k]]^2)/KTmag/Scale</f>
        <v>17.37814719698277</v>
      </c>
      <c r="Q9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2" s="14">
        <v>44923</v>
      </c>
      <c r="U992" s="9" t="s">
        <v>76</v>
      </c>
      <c r="V992" t="s">
        <v>61</v>
      </c>
      <c r="W992" t="s">
        <v>60</v>
      </c>
      <c r="X992">
        <v>0</v>
      </c>
      <c r="Y992">
        <v>0</v>
      </c>
      <c r="Z992">
        <v>0</v>
      </c>
      <c r="AJ992">
        <v>991</v>
      </c>
      <c r="AK992">
        <f>SUBTOTAL(9,EffortOutcomesAG0[[#This Row],[Allocation]:[Iin]])</f>
        <v>0</v>
      </c>
      <c r="AL992" t="str">
        <f>EffortOutcomesAG0[[#This Row],[WARDS]]&amp;EffortOutcomesAG0[[#This Row],[Role]]&amp;EffortOutcomesAG0[[#This Row],[Shifts]]</f>
        <v>OtherRNNIGHT</v>
      </c>
    </row>
    <row r="993" spans="2:38" x14ac:dyDescent="0.25">
      <c r="B993" s="8">
        <f>IF(EffortOutcomesAG0[[#This Row],[Apn]]=0,10,LOG(EffortOutcomesAG0[[#This Row],[Apn]]))</f>
        <v>-0.62329272201770802</v>
      </c>
      <c r="C993" s="8">
        <f>IF(EffortOutcomesAG0[[#This Row],[Ein]]=0,10,LOG(EffortOutcomesAG0[[#This Row],[Ein]]))</f>
        <v>10</v>
      </c>
      <c r="D993" s="8">
        <f>IF(EffortOutcomesAG0[[#This Row],[Iin]]=0,10,LOG(EffortOutcomesAG0[[#This Row],[Iin]]))</f>
        <v>10</v>
      </c>
      <c r="E993" s="8">
        <f>Kx-EffortOutcomesAG0[[#This Row],[Xp]]</f>
        <v>0.62329272201770802</v>
      </c>
      <c r="F993" s="8">
        <f>Ky-EffortOutcomesAG0[[#This Row],[Yp]]</f>
        <v>-11</v>
      </c>
      <c r="G993" s="8">
        <f>Kz-EffortOutcomesAG0[[#This Row],[Zp]]</f>
        <v>-9</v>
      </c>
      <c r="H993" s="8">
        <f>EffortOutcomesAG0[[#This Row],[Kpy]]*KSc-EffortOutcomesAG0[[#This Row],[KPz]]*KSb</f>
        <v>20</v>
      </c>
      <c r="I993" s="8">
        <f>-1*(EffortOutcomesAG0[[#This Row],[KPx]]*KSc-EffortOutcomesAG0[[#This Row],[KPz]]*KSa)</f>
        <v>0.62329272201770802</v>
      </c>
      <c r="J993" s="8">
        <f>(EffortOutcomesAG0[[#This Row],[KPx]]*$C$2-EffortOutcomesAG0[[#This Row],[Kpy]]*KSa)</f>
        <v>6.2329272201770802</v>
      </c>
      <c r="K993" s="8">
        <f>EffortOutcomesAG0[[#This Row],[Kpy]]*KTc-EffortOutcomesAG0[[#This Row],[KPz]]*KTb</f>
        <v>2</v>
      </c>
      <c r="L993" s="8">
        <f>-1*(EffortOutcomesAG0[[#This Row],[KPx]]*KTc-EffortOutcomesAG0[[#This Row],[KPz]]*KTa)</f>
        <v>-17.376707277982291</v>
      </c>
      <c r="M993" s="8">
        <f>(EffortOutcomesAG0[[#This Row],[KPx]]*KTb-EffortOutcomesAG0[[#This Row],[Kpy]]*KTa)</f>
        <v>21.376707277982291</v>
      </c>
      <c r="N993" s="8">
        <f>-EffortOutcomesAG0[[#This Row],[Xp]]*a+EffortOutcomesAG0[[#This Row],[Yp]]*b+EffortOutcomesAG0[[#This Row],[Zp]]*c_</f>
        <v>40</v>
      </c>
      <c r="O993">
        <f>-IF(EffortOutcomesAG0[[#This Row],[Column2]]&gt;0,1,-1)*SQRT(EffortOutcomesAG0[[#This Row],[KPx''i]]^2+EffortOutcomesAG0[[#This Row],[KPx''j]]^2+EffortOutcomesAG0[[#This Row],[KPx''k]]^2)/Ksmag/Scale</f>
        <v>-14.819545801902036</v>
      </c>
      <c r="P993" s="9">
        <f>SQRT(EffortOutcomesAG0[[#This Row],[Kpy''i]]^2+EffortOutcomesAG0[[#This Row],[KPy''j]]^2+EffortOutcomesAG0[[#This Row],[KPy''k]]^2)/KTmag/Scale</f>
        <v>11.276181164097059</v>
      </c>
      <c r="Q9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3" s="14">
        <v>44923</v>
      </c>
      <c r="U993" s="9" t="s">
        <v>54</v>
      </c>
      <c r="V993" t="s">
        <v>61</v>
      </c>
      <c r="W993" t="s">
        <v>60</v>
      </c>
      <c r="X993">
        <v>0</v>
      </c>
      <c r="Y993">
        <v>0.33333333333333331</v>
      </c>
      <c r="Z993">
        <v>7.9357142857142848E-2</v>
      </c>
      <c r="AA993">
        <v>0.23807142857142854</v>
      </c>
      <c r="AB993">
        <v>0.35710714285714285</v>
      </c>
      <c r="AC993">
        <v>0</v>
      </c>
      <c r="AD993">
        <v>2.8002800280028004</v>
      </c>
      <c r="AE993">
        <v>4.2004200420042004</v>
      </c>
      <c r="AF993">
        <v>0</v>
      </c>
      <c r="AJ993">
        <v>992</v>
      </c>
      <c r="AK993">
        <f>SUBTOTAL(9,EffortOutcomesAG0[[#This Row],[Allocation]:[Iin]])</f>
        <v>8.0085691176260489</v>
      </c>
      <c r="AL993" t="str">
        <f>EffortOutcomesAG0[[#This Row],[WARDS]]&amp;EffortOutcomesAG0[[#This Row],[Role]]&amp;EffortOutcomesAG0[[#This Row],[Shifts]]</f>
        <v>BANKRNNIGHT</v>
      </c>
    </row>
    <row r="994" spans="2:38" x14ac:dyDescent="0.25">
      <c r="B994" s="8">
        <f>IF(EffortOutcomesAG0[[#This Row],[Apn]]=0,10,LOG(EffortOutcomesAG0[[#This Row],[Apn]]))</f>
        <v>9.2710621617091163E-2</v>
      </c>
      <c r="C994" s="8">
        <f>IF(EffortOutcomesAG0[[#This Row],[Ein]]=0,10,LOG(EffortOutcomesAG0[[#This Row],[Ein]]))</f>
        <v>10</v>
      </c>
      <c r="D994" s="8">
        <f>IF(EffortOutcomesAG0[[#This Row],[Iin]]=0,10,LOG(EffortOutcomesAG0[[#This Row],[Iin]]))</f>
        <v>10</v>
      </c>
      <c r="E994" s="8">
        <f>Kx-EffortOutcomesAG0[[#This Row],[Xp]]</f>
        <v>-9.2710621617091163E-2</v>
      </c>
      <c r="F994" s="8">
        <f>Ky-EffortOutcomesAG0[[#This Row],[Yp]]</f>
        <v>-11</v>
      </c>
      <c r="G994" s="8">
        <f>Kz-EffortOutcomesAG0[[#This Row],[Zp]]</f>
        <v>-9</v>
      </c>
      <c r="H994" s="8">
        <f>EffortOutcomesAG0[[#This Row],[Kpy]]*KSc-EffortOutcomesAG0[[#This Row],[KPz]]*KSb</f>
        <v>20</v>
      </c>
      <c r="I994" s="8">
        <f>-1*(EffortOutcomesAG0[[#This Row],[KPx]]*KSc-EffortOutcomesAG0[[#This Row],[KPz]]*KSa)</f>
        <v>-9.2710621617091163E-2</v>
      </c>
      <c r="J994" s="8">
        <f>(EffortOutcomesAG0[[#This Row],[KPx]]*$C$2-EffortOutcomesAG0[[#This Row],[Kpy]]*KSa)</f>
        <v>-0.9271062161709116</v>
      </c>
      <c r="K994" s="8">
        <f>EffortOutcomesAG0[[#This Row],[Kpy]]*KTc-EffortOutcomesAG0[[#This Row],[KPz]]*KTb</f>
        <v>2</v>
      </c>
      <c r="L994" s="8">
        <f>-1*(EffortOutcomesAG0[[#This Row],[KPx]]*KTc-EffortOutcomesAG0[[#This Row],[KPz]]*KTa)</f>
        <v>-18.092710621617091</v>
      </c>
      <c r="M994" s="8">
        <f>(EffortOutcomesAG0[[#This Row],[KPx]]*KTb-EffortOutcomesAG0[[#This Row],[Kpy]]*KTa)</f>
        <v>22.092710621617091</v>
      </c>
      <c r="N994" s="8">
        <f>-EffortOutcomesAG0[[#This Row],[Xp]]*a+EffortOutcomesAG0[[#This Row],[Yp]]*b+EffortOutcomesAG0[[#This Row],[Zp]]*c_</f>
        <v>40</v>
      </c>
      <c r="O994">
        <f>-IF(EffortOutcomesAG0[[#This Row],[Column2]]&gt;0,1,-1)*SQRT(EffortOutcomesAG0[[#This Row],[KPx''i]]^2+EffortOutcomesAG0[[#This Row],[KPx''j]]^2+EffortOutcomesAG0[[#This Row],[KPx''k]]^2)/Ksmag/Scale</f>
        <v>-14.157473665796156</v>
      </c>
      <c r="P994" s="9">
        <f>SQRT(EffortOutcomesAG0[[#This Row],[Kpy''i]]^2+EffortOutcomesAG0[[#This Row],[KPy''j]]^2+EffortOutcomesAG0[[#This Row],[KPy''k]]^2)/KTmag/Scale</f>
        <v>11.686416903454544</v>
      </c>
      <c r="Q9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4" s="14">
        <v>44924</v>
      </c>
      <c r="U994" s="9" t="s">
        <v>57</v>
      </c>
      <c r="V994" t="s">
        <v>61</v>
      </c>
      <c r="W994" t="s">
        <v>60</v>
      </c>
      <c r="X994">
        <v>0</v>
      </c>
      <c r="Y994">
        <v>0.33333333333333331</v>
      </c>
      <c r="Z994">
        <v>0.41265714285714278</v>
      </c>
      <c r="AA994">
        <v>1.2379714285714285</v>
      </c>
      <c r="AB994">
        <v>1.8569571428571428</v>
      </c>
      <c r="AC994">
        <v>0</v>
      </c>
      <c r="AD994">
        <v>0.5385153900005385</v>
      </c>
      <c r="AE994">
        <v>0.80777308500080791</v>
      </c>
      <c r="AF994">
        <v>0</v>
      </c>
      <c r="AJ994">
        <v>993</v>
      </c>
      <c r="AK994">
        <f>SUBTOTAL(9,EffortOutcomesAG0[[#This Row],[Allocation]:[Iin]])</f>
        <v>5.187207522620394</v>
      </c>
      <c r="AL994" t="str">
        <f>EffortOutcomesAG0[[#This Row],[WARDS]]&amp;EffortOutcomesAG0[[#This Row],[Role]]&amp;EffortOutcomesAG0[[#This Row],[Shifts]]</f>
        <v>WATTRNNIGHT</v>
      </c>
    </row>
    <row r="995" spans="2:38" x14ac:dyDescent="0.25">
      <c r="B995" s="8">
        <f>IF(EffortOutcomesAG0[[#This Row],[Apn]]=0,10,LOG(EffortOutcomesAG0[[#This Row],[Apn]]))</f>
        <v>9.2710621617091163E-2</v>
      </c>
      <c r="C995" s="8">
        <f>IF(EffortOutcomesAG0[[#This Row],[Ein]]=0,10,LOG(EffortOutcomesAG0[[#This Row],[Ein]]))</f>
        <v>10</v>
      </c>
      <c r="D995" s="8">
        <f>IF(EffortOutcomesAG0[[#This Row],[Iin]]=0,10,LOG(EffortOutcomesAG0[[#This Row],[Iin]]))</f>
        <v>10</v>
      </c>
      <c r="E995" s="8">
        <f>Kx-EffortOutcomesAG0[[#This Row],[Xp]]</f>
        <v>-9.2710621617091163E-2</v>
      </c>
      <c r="F995" s="8">
        <f>Ky-EffortOutcomesAG0[[#This Row],[Yp]]</f>
        <v>-11</v>
      </c>
      <c r="G995" s="8">
        <f>Kz-EffortOutcomesAG0[[#This Row],[Zp]]</f>
        <v>-9</v>
      </c>
      <c r="H995" s="8">
        <f>EffortOutcomesAG0[[#This Row],[Kpy]]*KSc-EffortOutcomesAG0[[#This Row],[KPz]]*KSb</f>
        <v>20</v>
      </c>
      <c r="I995" s="8">
        <f>-1*(EffortOutcomesAG0[[#This Row],[KPx]]*KSc-EffortOutcomesAG0[[#This Row],[KPz]]*KSa)</f>
        <v>-9.2710621617091163E-2</v>
      </c>
      <c r="J995" s="8">
        <f>(EffortOutcomesAG0[[#This Row],[KPx]]*$C$2-EffortOutcomesAG0[[#This Row],[Kpy]]*KSa)</f>
        <v>-0.9271062161709116</v>
      </c>
      <c r="K995" s="8">
        <f>EffortOutcomesAG0[[#This Row],[Kpy]]*KTc-EffortOutcomesAG0[[#This Row],[KPz]]*KTb</f>
        <v>2</v>
      </c>
      <c r="L995" s="8">
        <f>-1*(EffortOutcomesAG0[[#This Row],[KPx]]*KTc-EffortOutcomesAG0[[#This Row],[KPz]]*KTa)</f>
        <v>-18.092710621617091</v>
      </c>
      <c r="M995" s="8">
        <f>(EffortOutcomesAG0[[#This Row],[KPx]]*KTb-EffortOutcomesAG0[[#This Row],[Kpy]]*KTa)</f>
        <v>22.092710621617091</v>
      </c>
      <c r="N995" s="8">
        <f>-EffortOutcomesAG0[[#This Row],[Xp]]*a+EffortOutcomesAG0[[#This Row],[Yp]]*b+EffortOutcomesAG0[[#This Row],[Zp]]*c_</f>
        <v>40</v>
      </c>
      <c r="O995">
        <f>-IF(EffortOutcomesAG0[[#This Row],[Column2]]&gt;0,1,-1)*SQRT(EffortOutcomesAG0[[#This Row],[KPx''i]]^2+EffortOutcomesAG0[[#This Row],[KPx''j]]^2+EffortOutcomesAG0[[#This Row],[KPx''k]]^2)/Ksmag/Scale</f>
        <v>-14.157473665796156</v>
      </c>
      <c r="P995" s="9">
        <f>SQRT(EffortOutcomesAG0[[#This Row],[Kpy''i]]^2+EffortOutcomesAG0[[#This Row],[KPy''j]]^2+EffortOutcomesAG0[[#This Row],[KPy''k]]^2)/KTmag/Scale</f>
        <v>11.686416903454544</v>
      </c>
      <c r="Q9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5" s="14">
        <v>44924</v>
      </c>
      <c r="U995" s="9" t="s">
        <v>58</v>
      </c>
      <c r="V995" t="s">
        <v>61</v>
      </c>
      <c r="W995" t="s">
        <v>60</v>
      </c>
      <c r="X995">
        <v>0</v>
      </c>
      <c r="Y995">
        <v>0.33333333333333331</v>
      </c>
      <c r="Z995">
        <v>0.41265714285714278</v>
      </c>
      <c r="AA995">
        <v>1.2379714285714285</v>
      </c>
      <c r="AB995">
        <v>1.8569571428571428</v>
      </c>
      <c r="AC995">
        <v>0</v>
      </c>
      <c r="AD995">
        <v>0.5385153900005385</v>
      </c>
      <c r="AE995">
        <v>0.80777308500080791</v>
      </c>
      <c r="AF995">
        <v>0</v>
      </c>
      <c r="AJ995">
        <v>994</v>
      </c>
      <c r="AK995">
        <f>SUBTOTAL(9,EffortOutcomesAG0[[#This Row],[Allocation]:[Iin]])</f>
        <v>5.187207522620394</v>
      </c>
      <c r="AL995" t="str">
        <f>EffortOutcomesAG0[[#This Row],[WARDS]]&amp;EffortOutcomesAG0[[#This Row],[Role]]&amp;EffortOutcomesAG0[[#This Row],[Shifts]]</f>
        <v>WARARNNIGHT</v>
      </c>
    </row>
    <row r="996" spans="2:38" x14ac:dyDescent="0.25">
      <c r="B996" s="8">
        <f>IF(EffortOutcomesAG0[[#This Row],[Apn]]=0,10,LOG(EffortOutcomesAG0[[#This Row],[Apn]]))</f>
        <v>10</v>
      </c>
      <c r="C996" s="8">
        <f>IF(EffortOutcomesAG0[[#This Row],[Ein]]=0,10,LOG(EffortOutcomesAG0[[#This Row],[Ein]]))</f>
        <v>10</v>
      </c>
      <c r="D996" s="8">
        <f>IF(EffortOutcomesAG0[[#This Row],[Iin]]=0,10,LOG(EffortOutcomesAG0[[#This Row],[Iin]]))</f>
        <v>10</v>
      </c>
      <c r="E996" s="8">
        <f>Kx-EffortOutcomesAG0[[#This Row],[Xp]]</f>
        <v>-10</v>
      </c>
      <c r="F996" s="8">
        <f>Ky-EffortOutcomesAG0[[#This Row],[Yp]]</f>
        <v>-11</v>
      </c>
      <c r="G996" s="8">
        <f>Kz-EffortOutcomesAG0[[#This Row],[Zp]]</f>
        <v>-9</v>
      </c>
      <c r="H996" s="8">
        <f>EffortOutcomesAG0[[#This Row],[Kpy]]*KSc-EffortOutcomesAG0[[#This Row],[KPz]]*KSb</f>
        <v>20</v>
      </c>
      <c r="I996" s="8">
        <f>-1*(EffortOutcomesAG0[[#This Row],[KPx]]*KSc-EffortOutcomesAG0[[#This Row],[KPz]]*KSa)</f>
        <v>-10</v>
      </c>
      <c r="J996" s="8">
        <f>(EffortOutcomesAG0[[#This Row],[KPx]]*$C$2-EffortOutcomesAG0[[#This Row],[Kpy]]*KSa)</f>
        <v>-100</v>
      </c>
      <c r="K996" s="8">
        <f>EffortOutcomesAG0[[#This Row],[Kpy]]*KTc-EffortOutcomesAG0[[#This Row],[KPz]]*KTb</f>
        <v>2</v>
      </c>
      <c r="L996" s="8">
        <f>-1*(EffortOutcomesAG0[[#This Row],[KPx]]*KTc-EffortOutcomesAG0[[#This Row],[KPz]]*KTa)</f>
        <v>-28</v>
      </c>
      <c r="M996" s="8">
        <f>(EffortOutcomesAG0[[#This Row],[KPx]]*KTb-EffortOutcomesAG0[[#This Row],[Kpy]]*KTa)</f>
        <v>32</v>
      </c>
      <c r="N996" s="8">
        <f>-EffortOutcomesAG0[[#This Row],[Xp]]*a+EffortOutcomesAG0[[#This Row],[Yp]]*b+EffortOutcomesAG0[[#This Row],[Zp]]*c_</f>
        <v>40</v>
      </c>
      <c r="O996">
        <f>-IF(EffortOutcomesAG0[[#This Row],[Column2]]&gt;0,1,-1)*SQRT(EffortOutcomesAG0[[#This Row],[KPx''i]]^2+EffortOutcomesAG0[[#This Row],[KPx''j]]^2+EffortOutcomesAG0[[#This Row],[KPx''k]]^2)/Ksmag/Scale</f>
        <v>-72.456883730947197</v>
      </c>
      <c r="P996" s="9">
        <f>SQRT(EffortOutcomesAG0[[#This Row],[Kpy''i]]^2+EffortOutcomesAG0[[#This Row],[KPy''j]]^2+EffortOutcomesAG0[[#This Row],[KPy''k]]^2)/KTmag/Scale</f>
        <v>17.37814719698277</v>
      </c>
      <c r="Q9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6" s="14">
        <v>44924</v>
      </c>
      <c r="U996" s="9" t="s">
        <v>76</v>
      </c>
      <c r="V996" t="s">
        <v>61</v>
      </c>
      <c r="W996" t="s">
        <v>60</v>
      </c>
      <c r="X996">
        <v>1</v>
      </c>
      <c r="Y996">
        <v>0</v>
      </c>
      <c r="Z996">
        <v>0</v>
      </c>
      <c r="AG996">
        <v>0</v>
      </c>
      <c r="AH996">
        <v>0</v>
      </c>
      <c r="AI996">
        <v>0</v>
      </c>
      <c r="AJ996">
        <v>995</v>
      </c>
      <c r="AK996">
        <f>SUBTOTAL(9,EffortOutcomesAG0[[#This Row],[Allocation]:[Iin]])</f>
        <v>1</v>
      </c>
      <c r="AL996" t="str">
        <f>EffortOutcomesAG0[[#This Row],[WARDS]]&amp;EffortOutcomesAG0[[#This Row],[Role]]&amp;EffortOutcomesAG0[[#This Row],[Shifts]]</f>
        <v>OtherRNNIGHT</v>
      </c>
    </row>
    <row r="997" spans="2:38" x14ac:dyDescent="0.25">
      <c r="B997" s="8">
        <f>IF(EffortOutcomesAG0[[#This Row],[Apn]]=0,10,LOG(EffortOutcomesAG0[[#This Row],[Apn]]))</f>
        <v>9.2710621617091163E-2</v>
      </c>
      <c r="C997" s="8">
        <f>IF(EffortOutcomesAG0[[#This Row],[Ein]]=0,10,LOG(EffortOutcomesAG0[[#This Row],[Ein]]))</f>
        <v>10</v>
      </c>
      <c r="D997" s="8">
        <f>IF(EffortOutcomesAG0[[#This Row],[Iin]]=0,10,LOG(EffortOutcomesAG0[[#This Row],[Iin]]))</f>
        <v>10</v>
      </c>
      <c r="E997" s="8">
        <f>Kx-EffortOutcomesAG0[[#This Row],[Xp]]</f>
        <v>-9.2710621617091163E-2</v>
      </c>
      <c r="F997" s="8">
        <f>Ky-EffortOutcomesAG0[[#This Row],[Yp]]</f>
        <v>-11</v>
      </c>
      <c r="G997" s="8">
        <f>Kz-EffortOutcomesAG0[[#This Row],[Zp]]</f>
        <v>-9</v>
      </c>
      <c r="H997" s="8">
        <f>EffortOutcomesAG0[[#This Row],[Kpy]]*KSc-EffortOutcomesAG0[[#This Row],[KPz]]*KSb</f>
        <v>20</v>
      </c>
      <c r="I997" s="8">
        <f>-1*(EffortOutcomesAG0[[#This Row],[KPx]]*KSc-EffortOutcomesAG0[[#This Row],[KPz]]*KSa)</f>
        <v>-9.2710621617091163E-2</v>
      </c>
      <c r="J997" s="8">
        <f>(EffortOutcomesAG0[[#This Row],[KPx]]*$C$2-EffortOutcomesAG0[[#This Row],[Kpy]]*KSa)</f>
        <v>-0.9271062161709116</v>
      </c>
      <c r="K997" s="8">
        <f>EffortOutcomesAG0[[#This Row],[Kpy]]*KTc-EffortOutcomesAG0[[#This Row],[KPz]]*KTb</f>
        <v>2</v>
      </c>
      <c r="L997" s="8">
        <f>-1*(EffortOutcomesAG0[[#This Row],[KPx]]*KTc-EffortOutcomesAG0[[#This Row],[KPz]]*KTa)</f>
        <v>-18.092710621617091</v>
      </c>
      <c r="M997" s="8">
        <f>(EffortOutcomesAG0[[#This Row],[KPx]]*KTb-EffortOutcomesAG0[[#This Row],[Kpy]]*KTa)</f>
        <v>22.092710621617091</v>
      </c>
      <c r="N997" s="8">
        <f>-EffortOutcomesAG0[[#This Row],[Xp]]*a+EffortOutcomesAG0[[#This Row],[Yp]]*b+EffortOutcomesAG0[[#This Row],[Zp]]*c_</f>
        <v>40</v>
      </c>
      <c r="O997">
        <f>-IF(EffortOutcomesAG0[[#This Row],[Column2]]&gt;0,1,-1)*SQRT(EffortOutcomesAG0[[#This Row],[KPx''i]]^2+EffortOutcomesAG0[[#This Row],[KPx''j]]^2+EffortOutcomesAG0[[#This Row],[KPx''k]]^2)/Ksmag/Scale</f>
        <v>-14.157473665796156</v>
      </c>
      <c r="P997" s="9">
        <f>SQRT(EffortOutcomesAG0[[#This Row],[Kpy''i]]^2+EffortOutcomesAG0[[#This Row],[KPy''j]]^2+EffortOutcomesAG0[[#This Row],[KPy''k]]^2)/KTmag/Scale</f>
        <v>11.686416903454544</v>
      </c>
      <c r="Q9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7" s="14">
        <v>44924</v>
      </c>
      <c r="U997" s="9" t="s">
        <v>54</v>
      </c>
      <c r="V997" t="s">
        <v>61</v>
      </c>
      <c r="W997" t="s">
        <v>60</v>
      </c>
      <c r="X997">
        <v>0</v>
      </c>
      <c r="Y997">
        <v>0.33333333333333331</v>
      </c>
      <c r="Z997">
        <v>0.41265714285714278</v>
      </c>
      <c r="AA997">
        <v>1.2379714285714285</v>
      </c>
      <c r="AB997">
        <v>1.8569571428571428</v>
      </c>
      <c r="AC997">
        <v>0</v>
      </c>
      <c r="AD997">
        <v>0.5385153900005385</v>
      </c>
      <c r="AE997">
        <v>0.80777308500080791</v>
      </c>
      <c r="AF997">
        <v>0</v>
      </c>
      <c r="AJ997">
        <v>996</v>
      </c>
      <c r="AK997">
        <f>SUBTOTAL(9,EffortOutcomesAG0[[#This Row],[Allocation]:[Iin]])</f>
        <v>5.187207522620394</v>
      </c>
      <c r="AL997" t="str">
        <f>EffortOutcomesAG0[[#This Row],[WARDS]]&amp;EffortOutcomesAG0[[#This Row],[Role]]&amp;EffortOutcomesAG0[[#This Row],[Shifts]]</f>
        <v>BANKRNNIGHT</v>
      </c>
    </row>
    <row r="998" spans="2:38" x14ac:dyDescent="0.25">
      <c r="B998" s="8">
        <f>IF(EffortOutcomesAG0[[#This Row],[Apn]]=0,10,LOG(EffortOutcomesAG0[[#This Row],[Apn]]))</f>
        <v>9.2710621617091163E-2</v>
      </c>
      <c r="C998" s="8">
        <f>IF(EffortOutcomesAG0[[#This Row],[Ein]]=0,10,LOG(EffortOutcomesAG0[[#This Row],[Ein]]))</f>
        <v>10</v>
      </c>
      <c r="D998" s="8">
        <f>IF(EffortOutcomesAG0[[#This Row],[Iin]]=0,10,LOG(EffortOutcomesAG0[[#This Row],[Iin]]))</f>
        <v>10</v>
      </c>
      <c r="E998" s="8">
        <f>Kx-EffortOutcomesAG0[[#This Row],[Xp]]</f>
        <v>-9.2710621617091163E-2</v>
      </c>
      <c r="F998" s="8">
        <f>Ky-EffortOutcomesAG0[[#This Row],[Yp]]</f>
        <v>-11</v>
      </c>
      <c r="G998" s="8">
        <f>Kz-EffortOutcomesAG0[[#This Row],[Zp]]</f>
        <v>-9</v>
      </c>
      <c r="H998" s="8">
        <f>EffortOutcomesAG0[[#This Row],[Kpy]]*KSc-EffortOutcomesAG0[[#This Row],[KPz]]*KSb</f>
        <v>20</v>
      </c>
      <c r="I998" s="8">
        <f>-1*(EffortOutcomesAG0[[#This Row],[KPx]]*KSc-EffortOutcomesAG0[[#This Row],[KPz]]*KSa)</f>
        <v>-9.2710621617091163E-2</v>
      </c>
      <c r="J998" s="8">
        <f>(EffortOutcomesAG0[[#This Row],[KPx]]*$C$2-EffortOutcomesAG0[[#This Row],[Kpy]]*KSa)</f>
        <v>-0.9271062161709116</v>
      </c>
      <c r="K998" s="8">
        <f>EffortOutcomesAG0[[#This Row],[Kpy]]*KTc-EffortOutcomesAG0[[#This Row],[KPz]]*KTb</f>
        <v>2</v>
      </c>
      <c r="L998" s="8">
        <f>-1*(EffortOutcomesAG0[[#This Row],[KPx]]*KTc-EffortOutcomesAG0[[#This Row],[KPz]]*KTa)</f>
        <v>-18.092710621617091</v>
      </c>
      <c r="M998" s="8">
        <f>(EffortOutcomesAG0[[#This Row],[KPx]]*KTb-EffortOutcomesAG0[[#This Row],[Kpy]]*KTa)</f>
        <v>22.092710621617091</v>
      </c>
      <c r="N998" s="8">
        <f>-EffortOutcomesAG0[[#This Row],[Xp]]*a+EffortOutcomesAG0[[#This Row],[Yp]]*b+EffortOutcomesAG0[[#This Row],[Zp]]*c_</f>
        <v>40</v>
      </c>
      <c r="O998">
        <f>-IF(EffortOutcomesAG0[[#This Row],[Column2]]&gt;0,1,-1)*SQRT(EffortOutcomesAG0[[#This Row],[KPx''i]]^2+EffortOutcomesAG0[[#This Row],[KPx''j]]^2+EffortOutcomesAG0[[#This Row],[KPx''k]]^2)/Ksmag/Scale</f>
        <v>-14.157473665796156</v>
      </c>
      <c r="P998" s="9">
        <f>SQRT(EffortOutcomesAG0[[#This Row],[Kpy''i]]^2+EffortOutcomesAG0[[#This Row],[KPy''j]]^2+EffortOutcomesAG0[[#This Row],[KPy''k]]^2)/KTmag/Scale</f>
        <v>11.686416903454544</v>
      </c>
      <c r="Q9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8" s="14">
        <v>44925</v>
      </c>
      <c r="U998" s="9" t="s">
        <v>57</v>
      </c>
      <c r="V998" t="s">
        <v>61</v>
      </c>
      <c r="W998" t="s">
        <v>60</v>
      </c>
      <c r="X998">
        <v>0</v>
      </c>
      <c r="Y998">
        <v>0.33333333333333331</v>
      </c>
      <c r="Z998">
        <v>0.41265714285714278</v>
      </c>
      <c r="AA998">
        <v>1.2379714285714285</v>
      </c>
      <c r="AB998">
        <v>1.8569571428571428</v>
      </c>
      <c r="AC998">
        <v>0</v>
      </c>
      <c r="AD998">
        <v>0.5385153900005385</v>
      </c>
      <c r="AE998">
        <v>0.80777308500080791</v>
      </c>
      <c r="AF998">
        <v>0</v>
      </c>
      <c r="AJ998">
        <v>997</v>
      </c>
      <c r="AK998">
        <f>SUBTOTAL(9,EffortOutcomesAG0[[#This Row],[Allocation]:[Iin]])</f>
        <v>5.187207522620394</v>
      </c>
      <c r="AL998" t="str">
        <f>EffortOutcomesAG0[[#This Row],[WARDS]]&amp;EffortOutcomesAG0[[#This Row],[Role]]&amp;EffortOutcomesAG0[[#This Row],[Shifts]]</f>
        <v>WATTRNNIGHT</v>
      </c>
    </row>
    <row r="999" spans="2:38" x14ac:dyDescent="0.25">
      <c r="B999" s="8">
        <f>IF(EffortOutcomesAG0[[#This Row],[Apn]]=0,10,LOG(EffortOutcomesAG0[[#This Row],[Apn]]))</f>
        <v>9.2710621617091163E-2</v>
      </c>
      <c r="C999" s="8">
        <f>IF(EffortOutcomesAG0[[#This Row],[Ein]]=0,10,LOG(EffortOutcomesAG0[[#This Row],[Ein]]))</f>
        <v>10</v>
      </c>
      <c r="D999" s="8">
        <f>IF(EffortOutcomesAG0[[#This Row],[Iin]]=0,10,LOG(EffortOutcomesAG0[[#This Row],[Iin]]))</f>
        <v>10</v>
      </c>
      <c r="E999" s="8">
        <f>Kx-EffortOutcomesAG0[[#This Row],[Xp]]</f>
        <v>-9.2710621617091163E-2</v>
      </c>
      <c r="F999" s="8">
        <f>Ky-EffortOutcomesAG0[[#This Row],[Yp]]</f>
        <v>-11</v>
      </c>
      <c r="G999" s="8">
        <f>Kz-EffortOutcomesAG0[[#This Row],[Zp]]</f>
        <v>-9</v>
      </c>
      <c r="H999" s="8">
        <f>EffortOutcomesAG0[[#This Row],[Kpy]]*KSc-EffortOutcomesAG0[[#This Row],[KPz]]*KSb</f>
        <v>20</v>
      </c>
      <c r="I999" s="8">
        <f>-1*(EffortOutcomesAG0[[#This Row],[KPx]]*KSc-EffortOutcomesAG0[[#This Row],[KPz]]*KSa)</f>
        <v>-9.2710621617091163E-2</v>
      </c>
      <c r="J999" s="8">
        <f>(EffortOutcomesAG0[[#This Row],[KPx]]*$C$2-EffortOutcomesAG0[[#This Row],[Kpy]]*KSa)</f>
        <v>-0.9271062161709116</v>
      </c>
      <c r="K999" s="8">
        <f>EffortOutcomesAG0[[#This Row],[Kpy]]*KTc-EffortOutcomesAG0[[#This Row],[KPz]]*KTb</f>
        <v>2</v>
      </c>
      <c r="L999" s="8">
        <f>-1*(EffortOutcomesAG0[[#This Row],[KPx]]*KTc-EffortOutcomesAG0[[#This Row],[KPz]]*KTa)</f>
        <v>-18.092710621617091</v>
      </c>
      <c r="M999" s="8">
        <f>(EffortOutcomesAG0[[#This Row],[KPx]]*KTb-EffortOutcomesAG0[[#This Row],[Kpy]]*KTa)</f>
        <v>22.092710621617091</v>
      </c>
      <c r="N999" s="8">
        <f>-EffortOutcomesAG0[[#This Row],[Xp]]*a+EffortOutcomesAG0[[#This Row],[Yp]]*b+EffortOutcomesAG0[[#This Row],[Zp]]*c_</f>
        <v>40</v>
      </c>
      <c r="O999">
        <f>-IF(EffortOutcomesAG0[[#This Row],[Column2]]&gt;0,1,-1)*SQRT(EffortOutcomesAG0[[#This Row],[KPx''i]]^2+EffortOutcomesAG0[[#This Row],[KPx''j]]^2+EffortOutcomesAG0[[#This Row],[KPx''k]]^2)/Ksmag/Scale</f>
        <v>-14.157473665796156</v>
      </c>
      <c r="P999" s="9">
        <f>SQRT(EffortOutcomesAG0[[#This Row],[Kpy''i]]^2+EffortOutcomesAG0[[#This Row],[KPy''j]]^2+EffortOutcomesAG0[[#This Row],[KPy''k]]^2)/KTmag/Scale</f>
        <v>11.686416903454544</v>
      </c>
      <c r="Q9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9" s="14">
        <v>44925</v>
      </c>
      <c r="U999" s="9" t="s">
        <v>58</v>
      </c>
      <c r="V999" t="s">
        <v>61</v>
      </c>
      <c r="W999" t="s">
        <v>60</v>
      </c>
      <c r="X999">
        <v>0</v>
      </c>
      <c r="Y999">
        <v>0.33333333333333331</v>
      </c>
      <c r="Z999">
        <v>0.41265714285714278</v>
      </c>
      <c r="AA999">
        <v>1.2379714285714285</v>
      </c>
      <c r="AB999">
        <v>1.8569571428571428</v>
      </c>
      <c r="AC999">
        <v>0</v>
      </c>
      <c r="AD999">
        <v>0.5385153900005385</v>
      </c>
      <c r="AE999">
        <v>0.80777308500080791</v>
      </c>
      <c r="AF999">
        <v>0</v>
      </c>
      <c r="AJ999">
        <v>998</v>
      </c>
      <c r="AK999">
        <f>SUBTOTAL(9,EffortOutcomesAG0[[#This Row],[Allocation]:[Iin]])</f>
        <v>5.187207522620394</v>
      </c>
      <c r="AL999" t="str">
        <f>EffortOutcomesAG0[[#This Row],[WARDS]]&amp;EffortOutcomesAG0[[#This Row],[Role]]&amp;EffortOutcomesAG0[[#This Row],[Shifts]]</f>
        <v>WARARNNIGHT</v>
      </c>
    </row>
    <row r="1000" spans="2:38" x14ac:dyDescent="0.25">
      <c r="B1000" s="8">
        <f>IF(EffortOutcomesAG0[[#This Row],[Apn]]=0,10,LOG(EffortOutcomesAG0[[#This Row],[Apn]]))</f>
        <v>10</v>
      </c>
      <c r="C1000" s="8">
        <f>IF(EffortOutcomesAG0[[#This Row],[Ein]]=0,10,LOG(EffortOutcomesAG0[[#This Row],[Ein]]))</f>
        <v>10</v>
      </c>
      <c r="D1000" s="8">
        <f>IF(EffortOutcomesAG0[[#This Row],[Iin]]=0,10,LOG(EffortOutcomesAG0[[#This Row],[Iin]]))</f>
        <v>10</v>
      </c>
      <c r="E1000" s="8">
        <f>Kx-EffortOutcomesAG0[[#This Row],[Xp]]</f>
        <v>-10</v>
      </c>
      <c r="F1000" s="8">
        <f>Ky-EffortOutcomesAG0[[#This Row],[Yp]]</f>
        <v>-11</v>
      </c>
      <c r="G1000" s="8">
        <f>Kz-EffortOutcomesAG0[[#This Row],[Zp]]</f>
        <v>-9</v>
      </c>
      <c r="H1000" s="8">
        <f>EffortOutcomesAG0[[#This Row],[Kpy]]*KSc-EffortOutcomesAG0[[#This Row],[KPz]]*KSb</f>
        <v>20</v>
      </c>
      <c r="I1000" s="8">
        <f>-1*(EffortOutcomesAG0[[#This Row],[KPx]]*KSc-EffortOutcomesAG0[[#This Row],[KPz]]*KSa)</f>
        <v>-10</v>
      </c>
      <c r="J1000" s="8">
        <f>(EffortOutcomesAG0[[#This Row],[KPx]]*$C$2-EffortOutcomesAG0[[#This Row],[Kpy]]*KSa)</f>
        <v>-100</v>
      </c>
      <c r="K1000" s="8">
        <f>EffortOutcomesAG0[[#This Row],[Kpy]]*KTc-EffortOutcomesAG0[[#This Row],[KPz]]*KTb</f>
        <v>2</v>
      </c>
      <c r="L1000" s="8">
        <f>-1*(EffortOutcomesAG0[[#This Row],[KPx]]*KTc-EffortOutcomesAG0[[#This Row],[KPz]]*KTa)</f>
        <v>-28</v>
      </c>
      <c r="M1000" s="8">
        <f>(EffortOutcomesAG0[[#This Row],[KPx]]*KTb-EffortOutcomesAG0[[#This Row],[Kpy]]*KTa)</f>
        <v>32</v>
      </c>
      <c r="N1000" s="8">
        <f>-EffortOutcomesAG0[[#This Row],[Xp]]*a+EffortOutcomesAG0[[#This Row],[Yp]]*b+EffortOutcomesAG0[[#This Row],[Zp]]*c_</f>
        <v>40</v>
      </c>
      <c r="O100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00" s="9">
        <f>SQRT(EffortOutcomesAG0[[#This Row],[Kpy''i]]^2+EffortOutcomesAG0[[#This Row],[KPy''j]]^2+EffortOutcomesAG0[[#This Row],[KPy''k]]^2)/KTmag/Scale</f>
        <v>17.37814719698277</v>
      </c>
      <c r="Q10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0" s="14">
        <v>44925</v>
      </c>
      <c r="U1000" s="9" t="s">
        <v>76</v>
      </c>
      <c r="V1000" t="s">
        <v>61</v>
      </c>
      <c r="W1000" t="s">
        <v>60</v>
      </c>
      <c r="X1000">
        <v>1</v>
      </c>
      <c r="Y1000">
        <v>0</v>
      </c>
      <c r="Z1000">
        <v>0</v>
      </c>
      <c r="AG1000">
        <v>0</v>
      </c>
      <c r="AH1000">
        <v>0</v>
      </c>
      <c r="AI1000">
        <v>0</v>
      </c>
      <c r="AJ1000">
        <v>999</v>
      </c>
      <c r="AK1000">
        <f>SUBTOTAL(9,EffortOutcomesAG0[[#This Row],[Allocation]:[Iin]])</f>
        <v>1</v>
      </c>
      <c r="AL1000" t="str">
        <f>EffortOutcomesAG0[[#This Row],[WARDS]]&amp;EffortOutcomesAG0[[#This Row],[Role]]&amp;EffortOutcomesAG0[[#This Row],[Shifts]]</f>
        <v>OtherRNNIGHT</v>
      </c>
    </row>
    <row r="1001" spans="2:38" x14ac:dyDescent="0.25">
      <c r="B1001" s="8">
        <f>IF(EffortOutcomesAG0[[#This Row],[Apn]]=0,10,LOG(EffortOutcomesAG0[[#This Row],[Apn]]))</f>
        <v>9.2710621617091163E-2</v>
      </c>
      <c r="C1001" s="8">
        <f>IF(EffortOutcomesAG0[[#This Row],[Ein]]=0,10,LOG(EffortOutcomesAG0[[#This Row],[Ein]]))</f>
        <v>10</v>
      </c>
      <c r="D1001" s="8">
        <f>IF(EffortOutcomesAG0[[#This Row],[Iin]]=0,10,LOG(EffortOutcomesAG0[[#This Row],[Iin]]))</f>
        <v>10</v>
      </c>
      <c r="E1001" s="8">
        <f>Kx-EffortOutcomesAG0[[#This Row],[Xp]]</f>
        <v>-9.2710621617091163E-2</v>
      </c>
      <c r="F1001" s="8">
        <f>Ky-EffortOutcomesAG0[[#This Row],[Yp]]</f>
        <v>-11</v>
      </c>
      <c r="G1001" s="8">
        <f>Kz-EffortOutcomesAG0[[#This Row],[Zp]]</f>
        <v>-9</v>
      </c>
      <c r="H1001" s="8">
        <f>EffortOutcomesAG0[[#This Row],[Kpy]]*KSc-EffortOutcomesAG0[[#This Row],[KPz]]*KSb</f>
        <v>20</v>
      </c>
      <c r="I1001" s="8">
        <f>-1*(EffortOutcomesAG0[[#This Row],[KPx]]*KSc-EffortOutcomesAG0[[#This Row],[KPz]]*KSa)</f>
        <v>-9.2710621617091163E-2</v>
      </c>
      <c r="J1001" s="8">
        <f>(EffortOutcomesAG0[[#This Row],[KPx]]*$C$2-EffortOutcomesAG0[[#This Row],[Kpy]]*KSa)</f>
        <v>-0.9271062161709116</v>
      </c>
      <c r="K1001" s="8">
        <f>EffortOutcomesAG0[[#This Row],[Kpy]]*KTc-EffortOutcomesAG0[[#This Row],[KPz]]*KTb</f>
        <v>2</v>
      </c>
      <c r="L1001" s="8">
        <f>-1*(EffortOutcomesAG0[[#This Row],[KPx]]*KTc-EffortOutcomesAG0[[#This Row],[KPz]]*KTa)</f>
        <v>-18.092710621617091</v>
      </c>
      <c r="M1001" s="8">
        <f>(EffortOutcomesAG0[[#This Row],[KPx]]*KTb-EffortOutcomesAG0[[#This Row],[Kpy]]*KTa)</f>
        <v>22.092710621617091</v>
      </c>
      <c r="N1001" s="8">
        <f>-EffortOutcomesAG0[[#This Row],[Xp]]*a+EffortOutcomesAG0[[#This Row],[Yp]]*b+EffortOutcomesAG0[[#This Row],[Zp]]*c_</f>
        <v>40</v>
      </c>
      <c r="O1001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1" s="9">
        <f>SQRT(EffortOutcomesAG0[[#This Row],[Kpy''i]]^2+EffortOutcomesAG0[[#This Row],[KPy''j]]^2+EffortOutcomesAG0[[#This Row],[KPy''k]]^2)/KTmag/Scale</f>
        <v>11.686416903454544</v>
      </c>
      <c r="Q10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1" s="14">
        <v>44925</v>
      </c>
      <c r="U1001" s="9" t="s">
        <v>54</v>
      </c>
      <c r="V1001" t="s">
        <v>61</v>
      </c>
      <c r="W1001" t="s">
        <v>60</v>
      </c>
      <c r="X1001">
        <v>0</v>
      </c>
      <c r="Y1001">
        <v>0.33333333333333331</v>
      </c>
      <c r="Z1001">
        <v>0.41265714285714278</v>
      </c>
      <c r="AA1001">
        <v>1.2379714285714285</v>
      </c>
      <c r="AB1001">
        <v>1.8569571428571428</v>
      </c>
      <c r="AC1001">
        <v>0</v>
      </c>
      <c r="AD1001">
        <v>0.5385153900005385</v>
      </c>
      <c r="AE1001">
        <v>0.80777308500080791</v>
      </c>
      <c r="AF1001">
        <v>0</v>
      </c>
      <c r="AJ1001">
        <v>1000</v>
      </c>
      <c r="AK1001">
        <f>SUBTOTAL(9,EffortOutcomesAG0[[#This Row],[Allocation]:[Iin]])</f>
        <v>5.187207522620394</v>
      </c>
      <c r="AL1001" t="str">
        <f>EffortOutcomesAG0[[#This Row],[WARDS]]&amp;EffortOutcomesAG0[[#This Row],[Role]]&amp;EffortOutcomesAG0[[#This Row],[Shifts]]</f>
        <v>BANKRNNIGHT</v>
      </c>
    </row>
    <row r="1002" spans="2:38" x14ac:dyDescent="0.25">
      <c r="B1002" s="8">
        <f>IF(EffortOutcomesAG0[[#This Row],[Apn]]=0,10,LOG(EffortOutcomesAG0[[#This Row],[Apn]]))</f>
        <v>9.2710621617091163E-2</v>
      </c>
      <c r="C1002" s="8">
        <f>IF(EffortOutcomesAG0[[#This Row],[Ein]]=0,10,LOG(EffortOutcomesAG0[[#This Row],[Ein]]))</f>
        <v>10</v>
      </c>
      <c r="D1002" s="8">
        <f>IF(EffortOutcomesAG0[[#This Row],[Iin]]=0,10,LOG(EffortOutcomesAG0[[#This Row],[Iin]]))</f>
        <v>10</v>
      </c>
      <c r="E1002" s="8">
        <f>Kx-EffortOutcomesAG0[[#This Row],[Xp]]</f>
        <v>-9.2710621617091163E-2</v>
      </c>
      <c r="F1002" s="8">
        <f>Ky-EffortOutcomesAG0[[#This Row],[Yp]]</f>
        <v>-11</v>
      </c>
      <c r="G1002" s="8">
        <f>Kz-EffortOutcomesAG0[[#This Row],[Zp]]</f>
        <v>-9</v>
      </c>
      <c r="H1002" s="8">
        <f>EffortOutcomesAG0[[#This Row],[Kpy]]*KSc-EffortOutcomesAG0[[#This Row],[KPz]]*KSb</f>
        <v>20</v>
      </c>
      <c r="I1002" s="8">
        <f>-1*(EffortOutcomesAG0[[#This Row],[KPx]]*KSc-EffortOutcomesAG0[[#This Row],[KPz]]*KSa)</f>
        <v>-9.2710621617091163E-2</v>
      </c>
      <c r="J1002" s="8">
        <f>(EffortOutcomesAG0[[#This Row],[KPx]]*$C$2-EffortOutcomesAG0[[#This Row],[Kpy]]*KSa)</f>
        <v>-0.9271062161709116</v>
      </c>
      <c r="K1002" s="8">
        <f>EffortOutcomesAG0[[#This Row],[Kpy]]*KTc-EffortOutcomesAG0[[#This Row],[KPz]]*KTb</f>
        <v>2</v>
      </c>
      <c r="L1002" s="8">
        <f>-1*(EffortOutcomesAG0[[#This Row],[KPx]]*KTc-EffortOutcomesAG0[[#This Row],[KPz]]*KTa)</f>
        <v>-18.092710621617091</v>
      </c>
      <c r="M1002" s="8">
        <f>(EffortOutcomesAG0[[#This Row],[KPx]]*KTb-EffortOutcomesAG0[[#This Row],[Kpy]]*KTa)</f>
        <v>22.092710621617091</v>
      </c>
      <c r="N1002" s="8">
        <f>-EffortOutcomesAG0[[#This Row],[Xp]]*a+EffortOutcomesAG0[[#This Row],[Yp]]*b+EffortOutcomesAG0[[#This Row],[Zp]]*c_</f>
        <v>40</v>
      </c>
      <c r="O1002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2" s="9">
        <f>SQRT(EffortOutcomesAG0[[#This Row],[Kpy''i]]^2+EffortOutcomesAG0[[#This Row],[KPy''j]]^2+EffortOutcomesAG0[[#This Row],[KPy''k]]^2)/KTmag/Scale</f>
        <v>11.686416903454544</v>
      </c>
      <c r="Q10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2" s="14">
        <v>44926</v>
      </c>
      <c r="U1002" s="9" t="s">
        <v>57</v>
      </c>
      <c r="V1002" t="s">
        <v>61</v>
      </c>
      <c r="W1002" t="s">
        <v>60</v>
      </c>
      <c r="X1002">
        <v>0</v>
      </c>
      <c r="Y1002">
        <v>0.33333333333333331</v>
      </c>
      <c r="Z1002">
        <v>0.41265714285714278</v>
      </c>
      <c r="AA1002">
        <v>1.2379714285714285</v>
      </c>
      <c r="AB1002">
        <v>1.8569571428571428</v>
      </c>
      <c r="AC1002">
        <v>0</v>
      </c>
      <c r="AD1002">
        <v>0.5385153900005385</v>
      </c>
      <c r="AE1002">
        <v>0.80777308500080791</v>
      </c>
      <c r="AF1002">
        <v>0</v>
      </c>
      <c r="AJ1002">
        <v>1001</v>
      </c>
      <c r="AK1002">
        <f>SUBTOTAL(9,EffortOutcomesAG0[[#This Row],[Allocation]:[Iin]])</f>
        <v>5.187207522620394</v>
      </c>
      <c r="AL1002" t="str">
        <f>EffortOutcomesAG0[[#This Row],[WARDS]]&amp;EffortOutcomesAG0[[#This Row],[Role]]&amp;EffortOutcomesAG0[[#This Row],[Shifts]]</f>
        <v>WATTRNNIGHT</v>
      </c>
    </row>
    <row r="1003" spans="2:38" x14ac:dyDescent="0.25">
      <c r="B1003" s="8">
        <f>IF(EffortOutcomesAG0[[#This Row],[Apn]]=0,10,LOG(EffortOutcomesAG0[[#This Row],[Apn]]))</f>
        <v>9.2710621617091163E-2</v>
      </c>
      <c r="C1003" s="8">
        <f>IF(EffortOutcomesAG0[[#This Row],[Ein]]=0,10,LOG(EffortOutcomesAG0[[#This Row],[Ein]]))</f>
        <v>10</v>
      </c>
      <c r="D1003" s="8">
        <f>IF(EffortOutcomesAG0[[#This Row],[Iin]]=0,10,LOG(EffortOutcomesAG0[[#This Row],[Iin]]))</f>
        <v>10</v>
      </c>
      <c r="E1003" s="8">
        <f>Kx-EffortOutcomesAG0[[#This Row],[Xp]]</f>
        <v>-9.2710621617091163E-2</v>
      </c>
      <c r="F1003" s="8">
        <f>Ky-EffortOutcomesAG0[[#This Row],[Yp]]</f>
        <v>-11</v>
      </c>
      <c r="G1003" s="8">
        <f>Kz-EffortOutcomesAG0[[#This Row],[Zp]]</f>
        <v>-9</v>
      </c>
      <c r="H1003" s="8">
        <f>EffortOutcomesAG0[[#This Row],[Kpy]]*KSc-EffortOutcomesAG0[[#This Row],[KPz]]*KSb</f>
        <v>20</v>
      </c>
      <c r="I1003" s="8">
        <f>-1*(EffortOutcomesAG0[[#This Row],[KPx]]*KSc-EffortOutcomesAG0[[#This Row],[KPz]]*KSa)</f>
        <v>-9.2710621617091163E-2</v>
      </c>
      <c r="J1003" s="8">
        <f>(EffortOutcomesAG0[[#This Row],[KPx]]*$C$2-EffortOutcomesAG0[[#This Row],[Kpy]]*KSa)</f>
        <v>-0.9271062161709116</v>
      </c>
      <c r="K1003" s="8">
        <f>EffortOutcomesAG0[[#This Row],[Kpy]]*KTc-EffortOutcomesAG0[[#This Row],[KPz]]*KTb</f>
        <v>2</v>
      </c>
      <c r="L1003" s="8">
        <f>-1*(EffortOutcomesAG0[[#This Row],[KPx]]*KTc-EffortOutcomesAG0[[#This Row],[KPz]]*KTa)</f>
        <v>-18.092710621617091</v>
      </c>
      <c r="M1003" s="8">
        <f>(EffortOutcomesAG0[[#This Row],[KPx]]*KTb-EffortOutcomesAG0[[#This Row],[Kpy]]*KTa)</f>
        <v>22.092710621617091</v>
      </c>
      <c r="N1003" s="8">
        <f>-EffortOutcomesAG0[[#This Row],[Xp]]*a+EffortOutcomesAG0[[#This Row],[Yp]]*b+EffortOutcomesAG0[[#This Row],[Zp]]*c_</f>
        <v>40</v>
      </c>
      <c r="O1003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3" s="9">
        <f>SQRT(EffortOutcomesAG0[[#This Row],[Kpy''i]]^2+EffortOutcomesAG0[[#This Row],[KPy''j]]^2+EffortOutcomesAG0[[#This Row],[KPy''k]]^2)/KTmag/Scale</f>
        <v>11.686416903454544</v>
      </c>
      <c r="Q10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3" s="14">
        <v>44926</v>
      </c>
      <c r="U1003" s="9" t="s">
        <v>58</v>
      </c>
      <c r="V1003" t="s">
        <v>61</v>
      </c>
      <c r="W1003" t="s">
        <v>60</v>
      </c>
      <c r="X1003">
        <v>0</v>
      </c>
      <c r="Y1003">
        <v>0.33333333333333331</v>
      </c>
      <c r="Z1003">
        <v>0.41265714285714278</v>
      </c>
      <c r="AA1003">
        <v>1.2379714285714285</v>
      </c>
      <c r="AB1003">
        <v>1.8569571428571428</v>
      </c>
      <c r="AC1003">
        <v>0</v>
      </c>
      <c r="AD1003">
        <v>0.5385153900005385</v>
      </c>
      <c r="AE1003">
        <v>0.80777308500080791</v>
      </c>
      <c r="AF1003">
        <v>0</v>
      </c>
      <c r="AJ1003">
        <v>1002</v>
      </c>
      <c r="AK1003">
        <f>SUBTOTAL(9,EffortOutcomesAG0[[#This Row],[Allocation]:[Iin]])</f>
        <v>5.187207522620394</v>
      </c>
      <c r="AL1003" t="str">
        <f>EffortOutcomesAG0[[#This Row],[WARDS]]&amp;EffortOutcomesAG0[[#This Row],[Role]]&amp;EffortOutcomesAG0[[#This Row],[Shifts]]</f>
        <v>WARARNNIGHT</v>
      </c>
    </row>
    <row r="1004" spans="2:38" x14ac:dyDescent="0.25">
      <c r="B1004" s="8">
        <f>IF(EffortOutcomesAG0[[#This Row],[Apn]]=0,10,LOG(EffortOutcomesAG0[[#This Row],[Apn]]))</f>
        <v>10</v>
      </c>
      <c r="C1004" s="8">
        <f>IF(EffortOutcomesAG0[[#This Row],[Ein]]=0,10,LOG(EffortOutcomesAG0[[#This Row],[Ein]]))</f>
        <v>10</v>
      </c>
      <c r="D1004" s="8">
        <f>IF(EffortOutcomesAG0[[#This Row],[Iin]]=0,10,LOG(EffortOutcomesAG0[[#This Row],[Iin]]))</f>
        <v>10</v>
      </c>
      <c r="E1004" s="8">
        <f>Kx-EffortOutcomesAG0[[#This Row],[Xp]]</f>
        <v>-10</v>
      </c>
      <c r="F1004" s="8">
        <f>Ky-EffortOutcomesAG0[[#This Row],[Yp]]</f>
        <v>-11</v>
      </c>
      <c r="G1004" s="8">
        <f>Kz-EffortOutcomesAG0[[#This Row],[Zp]]</f>
        <v>-9</v>
      </c>
      <c r="H1004" s="8">
        <f>EffortOutcomesAG0[[#This Row],[Kpy]]*KSc-EffortOutcomesAG0[[#This Row],[KPz]]*KSb</f>
        <v>20</v>
      </c>
      <c r="I1004" s="8">
        <f>-1*(EffortOutcomesAG0[[#This Row],[KPx]]*KSc-EffortOutcomesAG0[[#This Row],[KPz]]*KSa)</f>
        <v>-10</v>
      </c>
      <c r="J1004" s="8">
        <f>(EffortOutcomesAG0[[#This Row],[KPx]]*$C$2-EffortOutcomesAG0[[#This Row],[Kpy]]*KSa)</f>
        <v>-100</v>
      </c>
      <c r="K1004" s="8">
        <f>EffortOutcomesAG0[[#This Row],[Kpy]]*KTc-EffortOutcomesAG0[[#This Row],[KPz]]*KTb</f>
        <v>2</v>
      </c>
      <c r="L1004" s="8">
        <f>-1*(EffortOutcomesAG0[[#This Row],[KPx]]*KTc-EffortOutcomesAG0[[#This Row],[KPz]]*KTa)</f>
        <v>-28</v>
      </c>
      <c r="M1004" s="8">
        <f>(EffortOutcomesAG0[[#This Row],[KPx]]*KTb-EffortOutcomesAG0[[#This Row],[Kpy]]*KTa)</f>
        <v>32</v>
      </c>
      <c r="N1004" s="8">
        <f>-EffortOutcomesAG0[[#This Row],[Xp]]*a+EffortOutcomesAG0[[#This Row],[Yp]]*b+EffortOutcomesAG0[[#This Row],[Zp]]*c_</f>
        <v>40</v>
      </c>
      <c r="O100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04" s="9">
        <f>SQRT(EffortOutcomesAG0[[#This Row],[Kpy''i]]^2+EffortOutcomesAG0[[#This Row],[KPy''j]]^2+EffortOutcomesAG0[[#This Row],[KPy''k]]^2)/KTmag/Scale</f>
        <v>17.37814719698277</v>
      </c>
      <c r="Q10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4" s="14">
        <v>44926</v>
      </c>
      <c r="U1004" s="9" t="s">
        <v>76</v>
      </c>
      <c r="V1004" t="s">
        <v>61</v>
      </c>
      <c r="W1004" t="s">
        <v>60</v>
      </c>
      <c r="X1004">
        <v>1</v>
      </c>
      <c r="Y1004">
        <v>0</v>
      </c>
      <c r="Z1004">
        <v>0</v>
      </c>
      <c r="AG1004">
        <v>0</v>
      </c>
      <c r="AH1004">
        <v>0</v>
      </c>
      <c r="AI1004">
        <v>0</v>
      </c>
      <c r="AJ1004">
        <v>1003</v>
      </c>
      <c r="AK1004">
        <f>SUBTOTAL(9,EffortOutcomesAG0[[#This Row],[Allocation]:[Iin]])</f>
        <v>1</v>
      </c>
      <c r="AL1004" t="str">
        <f>EffortOutcomesAG0[[#This Row],[WARDS]]&amp;EffortOutcomesAG0[[#This Row],[Role]]&amp;EffortOutcomesAG0[[#This Row],[Shifts]]</f>
        <v>OtherRNNIGHT</v>
      </c>
    </row>
    <row r="1005" spans="2:38" x14ac:dyDescent="0.25">
      <c r="B1005" s="8">
        <f>IF(EffortOutcomesAG0[[#This Row],[Apn]]=0,10,LOG(EffortOutcomesAG0[[#This Row],[Apn]]))</f>
        <v>9.2710621617091163E-2</v>
      </c>
      <c r="C1005" s="8">
        <f>IF(EffortOutcomesAG0[[#This Row],[Ein]]=0,10,LOG(EffortOutcomesAG0[[#This Row],[Ein]]))</f>
        <v>10</v>
      </c>
      <c r="D1005" s="8">
        <f>IF(EffortOutcomesAG0[[#This Row],[Iin]]=0,10,LOG(EffortOutcomesAG0[[#This Row],[Iin]]))</f>
        <v>10</v>
      </c>
      <c r="E1005" s="8">
        <f>Kx-EffortOutcomesAG0[[#This Row],[Xp]]</f>
        <v>-9.2710621617091163E-2</v>
      </c>
      <c r="F1005" s="8">
        <f>Ky-EffortOutcomesAG0[[#This Row],[Yp]]</f>
        <v>-11</v>
      </c>
      <c r="G1005" s="8">
        <f>Kz-EffortOutcomesAG0[[#This Row],[Zp]]</f>
        <v>-9</v>
      </c>
      <c r="H1005" s="8">
        <f>EffortOutcomesAG0[[#This Row],[Kpy]]*KSc-EffortOutcomesAG0[[#This Row],[KPz]]*KSb</f>
        <v>20</v>
      </c>
      <c r="I1005" s="8">
        <f>-1*(EffortOutcomesAG0[[#This Row],[KPx]]*KSc-EffortOutcomesAG0[[#This Row],[KPz]]*KSa)</f>
        <v>-9.2710621617091163E-2</v>
      </c>
      <c r="J1005" s="8">
        <f>(EffortOutcomesAG0[[#This Row],[KPx]]*$C$2-EffortOutcomesAG0[[#This Row],[Kpy]]*KSa)</f>
        <v>-0.9271062161709116</v>
      </c>
      <c r="K1005" s="8">
        <f>EffortOutcomesAG0[[#This Row],[Kpy]]*KTc-EffortOutcomesAG0[[#This Row],[KPz]]*KTb</f>
        <v>2</v>
      </c>
      <c r="L1005" s="8">
        <f>-1*(EffortOutcomesAG0[[#This Row],[KPx]]*KTc-EffortOutcomesAG0[[#This Row],[KPz]]*KTa)</f>
        <v>-18.092710621617091</v>
      </c>
      <c r="M1005" s="8">
        <f>(EffortOutcomesAG0[[#This Row],[KPx]]*KTb-EffortOutcomesAG0[[#This Row],[Kpy]]*KTa)</f>
        <v>22.092710621617091</v>
      </c>
      <c r="N1005" s="8">
        <f>-EffortOutcomesAG0[[#This Row],[Xp]]*a+EffortOutcomesAG0[[#This Row],[Yp]]*b+EffortOutcomesAG0[[#This Row],[Zp]]*c_</f>
        <v>40</v>
      </c>
      <c r="O1005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5" s="9">
        <f>SQRT(EffortOutcomesAG0[[#This Row],[Kpy''i]]^2+EffortOutcomesAG0[[#This Row],[KPy''j]]^2+EffortOutcomesAG0[[#This Row],[KPy''k]]^2)/KTmag/Scale</f>
        <v>11.686416903454544</v>
      </c>
      <c r="Q10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5" s="14">
        <v>44926</v>
      </c>
      <c r="U1005" s="9" t="s">
        <v>54</v>
      </c>
      <c r="V1005" t="s">
        <v>61</v>
      </c>
      <c r="W1005" t="s">
        <v>60</v>
      </c>
      <c r="X1005">
        <v>0</v>
      </c>
      <c r="Y1005">
        <v>0.33333333333333331</v>
      </c>
      <c r="Z1005">
        <v>0.41265714285714278</v>
      </c>
      <c r="AA1005">
        <v>1.2379714285714285</v>
      </c>
      <c r="AB1005">
        <v>1.8569571428571428</v>
      </c>
      <c r="AC1005">
        <v>0</v>
      </c>
      <c r="AD1005">
        <v>0.5385153900005385</v>
      </c>
      <c r="AE1005">
        <v>0.80777308500080791</v>
      </c>
      <c r="AF1005">
        <v>0</v>
      </c>
      <c r="AJ1005">
        <v>1004</v>
      </c>
      <c r="AK1005">
        <f>SUBTOTAL(9,EffortOutcomesAG0[[#This Row],[Allocation]:[Iin]])</f>
        <v>5.187207522620394</v>
      </c>
      <c r="AL1005" t="str">
        <f>EffortOutcomesAG0[[#This Row],[WARDS]]&amp;EffortOutcomesAG0[[#This Row],[Role]]&amp;EffortOutcomesAG0[[#This Row],[Shifts]]</f>
        <v>BANKRNNIGHT</v>
      </c>
    </row>
    <row r="1006" spans="2:38" x14ac:dyDescent="0.25">
      <c r="B1006" s="8">
        <f>IF(EffortOutcomesAG0[[#This Row],[Apn]]=0,10,LOG(EffortOutcomesAG0[[#This Row],[Apn]]))</f>
        <v>9.2710621617091163E-2</v>
      </c>
      <c r="C1006" s="8">
        <f>IF(EffortOutcomesAG0[[#This Row],[Ein]]=0,10,LOG(EffortOutcomesAG0[[#This Row],[Ein]]))</f>
        <v>10</v>
      </c>
      <c r="D1006" s="8">
        <f>IF(EffortOutcomesAG0[[#This Row],[Iin]]=0,10,LOG(EffortOutcomesAG0[[#This Row],[Iin]]))</f>
        <v>10</v>
      </c>
      <c r="E1006" s="8">
        <f>Kx-EffortOutcomesAG0[[#This Row],[Xp]]</f>
        <v>-9.2710621617091163E-2</v>
      </c>
      <c r="F1006" s="8">
        <f>Ky-EffortOutcomesAG0[[#This Row],[Yp]]</f>
        <v>-11</v>
      </c>
      <c r="G1006" s="8">
        <f>Kz-EffortOutcomesAG0[[#This Row],[Zp]]</f>
        <v>-9</v>
      </c>
      <c r="H1006" s="8">
        <f>EffortOutcomesAG0[[#This Row],[Kpy]]*KSc-EffortOutcomesAG0[[#This Row],[KPz]]*KSb</f>
        <v>20</v>
      </c>
      <c r="I1006" s="8">
        <f>-1*(EffortOutcomesAG0[[#This Row],[KPx]]*KSc-EffortOutcomesAG0[[#This Row],[KPz]]*KSa)</f>
        <v>-9.2710621617091163E-2</v>
      </c>
      <c r="J1006" s="8">
        <f>(EffortOutcomesAG0[[#This Row],[KPx]]*$C$2-EffortOutcomesAG0[[#This Row],[Kpy]]*KSa)</f>
        <v>-0.9271062161709116</v>
      </c>
      <c r="K1006" s="8">
        <f>EffortOutcomesAG0[[#This Row],[Kpy]]*KTc-EffortOutcomesAG0[[#This Row],[KPz]]*KTb</f>
        <v>2</v>
      </c>
      <c r="L1006" s="8">
        <f>-1*(EffortOutcomesAG0[[#This Row],[KPx]]*KTc-EffortOutcomesAG0[[#This Row],[KPz]]*KTa)</f>
        <v>-18.092710621617091</v>
      </c>
      <c r="M1006" s="8">
        <f>(EffortOutcomesAG0[[#This Row],[KPx]]*KTb-EffortOutcomesAG0[[#This Row],[Kpy]]*KTa)</f>
        <v>22.092710621617091</v>
      </c>
      <c r="N1006" s="8">
        <f>-EffortOutcomesAG0[[#This Row],[Xp]]*a+EffortOutcomesAG0[[#This Row],[Yp]]*b+EffortOutcomesAG0[[#This Row],[Zp]]*c_</f>
        <v>40</v>
      </c>
      <c r="O1006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6" s="9">
        <f>SQRT(EffortOutcomesAG0[[#This Row],[Kpy''i]]^2+EffortOutcomesAG0[[#This Row],[KPy''j]]^2+EffortOutcomesAG0[[#This Row],[KPy''k]]^2)/KTmag/Scale</f>
        <v>11.686416903454544</v>
      </c>
      <c r="Q10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6" s="14">
        <v>44927</v>
      </c>
      <c r="U1006" s="9" t="s">
        <v>57</v>
      </c>
      <c r="V1006" t="s">
        <v>61</v>
      </c>
      <c r="W1006" t="s">
        <v>60</v>
      </c>
      <c r="X1006">
        <v>0</v>
      </c>
      <c r="Y1006">
        <v>0.33333333333333331</v>
      </c>
      <c r="Z1006">
        <v>0.41265714285714278</v>
      </c>
      <c r="AA1006">
        <v>1.2379714285714285</v>
      </c>
      <c r="AB1006">
        <v>1.8569571428571428</v>
      </c>
      <c r="AC1006">
        <v>0</v>
      </c>
      <c r="AD1006">
        <v>0.5385153900005385</v>
      </c>
      <c r="AE1006">
        <v>0.80777308500080791</v>
      </c>
      <c r="AF1006">
        <v>0</v>
      </c>
      <c r="AJ1006">
        <v>1005</v>
      </c>
      <c r="AK1006">
        <f>SUBTOTAL(9,EffortOutcomesAG0[[#This Row],[Allocation]:[Iin]])</f>
        <v>5.187207522620394</v>
      </c>
      <c r="AL1006" t="str">
        <f>EffortOutcomesAG0[[#This Row],[WARDS]]&amp;EffortOutcomesAG0[[#This Row],[Role]]&amp;EffortOutcomesAG0[[#This Row],[Shifts]]</f>
        <v>WATTRNNIGHT</v>
      </c>
    </row>
    <row r="1007" spans="2:38" x14ac:dyDescent="0.25">
      <c r="B1007" s="8">
        <f>IF(EffortOutcomesAG0[[#This Row],[Apn]]=0,10,LOG(EffortOutcomesAG0[[#This Row],[Apn]]))</f>
        <v>9.2710621617091163E-2</v>
      </c>
      <c r="C1007" s="8">
        <f>IF(EffortOutcomesAG0[[#This Row],[Ein]]=0,10,LOG(EffortOutcomesAG0[[#This Row],[Ein]]))</f>
        <v>10</v>
      </c>
      <c r="D1007" s="8">
        <f>IF(EffortOutcomesAG0[[#This Row],[Iin]]=0,10,LOG(EffortOutcomesAG0[[#This Row],[Iin]]))</f>
        <v>10</v>
      </c>
      <c r="E1007" s="8">
        <f>Kx-EffortOutcomesAG0[[#This Row],[Xp]]</f>
        <v>-9.2710621617091163E-2</v>
      </c>
      <c r="F1007" s="8">
        <f>Ky-EffortOutcomesAG0[[#This Row],[Yp]]</f>
        <v>-11</v>
      </c>
      <c r="G1007" s="8">
        <f>Kz-EffortOutcomesAG0[[#This Row],[Zp]]</f>
        <v>-9</v>
      </c>
      <c r="H1007" s="8">
        <f>EffortOutcomesAG0[[#This Row],[Kpy]]*KSc-EffortOutcomesAG0[[#This Row],[KPz]]*KSb</f>
        <v>20</v>
      </c>
      <c r="I1007" s="8">
        <f>-1*(EffortOutcomesAG0[[#This Row],[KPx]]*KSc-EffortOutcomesAG0[[#This Row],[KPz]]*KSa)</f>
        <v>-9.2710621617091163E-2</v>
      </c>
      <c r="J1007" s="8">
        <f>(EffortOutcomesAG0[[#This Row],[KPx]]*$C$2-EffortOutcomesAG0[[#This Row],[Kpy]]*KSa)</f>
        <v>-0.9271062161709116</v>
      </c>
      <c r="K1007" s="8">
        <f>EffortOutcomesAG0[[#This Row],[Kpy]]*KTc-EffortOutcomesAG0[[#This Row],[KPz]]*KTb</f>
        <v>2</v>
      </c>
      <c r="L1007" s="8">
        <f>-1*(EffortOutcomesAG0[[#This Row],[KPx]]*KTc-EffortOutcomesAG0[[#This Row],[KPz]]*KTa)</f>
        <v>-18.092710621617091</v>
      </c>
      <c r="M1007" s="8">
        <f>(EffortOutcomesAG0[[#This Row],[KPx]]*KTb-EffortOutcomesAG0[[#This Row],[Kpy]]*KTa)</f>
        <v>22.092710621617091</v>
      </c>
      <c r="N1007" s="8">
        <f>-EffortOutcomesAG0[[#This Row],[Xp]]*a+EffortOutcomesAG0[[#This Row],[Yp]]*b+EffortOutcomesAG0[[#This Row],[Zp]]*c_</f>
        <v>40</v>
      </c>
      <c r="O1007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7" s="9">
        <f>SQRT(EffortOutcomesAG0[[#This Row],[Kpy''i]]^2+EffortOutcomesAG0[[#This Row],[KPy''j]]^2+EffortOutcomesAG0[[#This Row],[KPy''k]]^2)/KTmag/Scale</f>
        <v>11.686416903454544</v>
      </c>
      <c r="Q10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7" s="14">
        <v>44927</v>
      </c>
      <c r="U1007" s="9" t="s">
        <v>58</v>
      </c>
      <c r="V1007" t="s">
        <v>61</v>
      </c>
      <c r="W1007" t="s">
        <v>60</v>
      </c>
      <c r="X1007">
        <v>0</v>
      </c>
      <c r="Y1007">
        <v>0.33333333333333331</v>
      </c>
      <c r="Z1007">
        <v>0.41265714285714278</v>
      </c>
      <c r="AA1007">
        <v>1.2379714285714285</v>
      </c>
      <c r="AB1007">
        <v>1.8569571428571428</v>
      </c>
      <c r="AC1007">
        <v>0</v>
      </c>
      <c r="AD1007">
        <v>0.5385153900005385</v>
      </c>
      <c r="AE1007">
        <v>0.80777308500080791</v>
      </c>
      <c r="AF1007">
        <v>0</v>
      </c>
      <c r="AJ1007">
        <v>1006</v>
      </c>
      <c r="AK1007">
        <f>SUBTOTAL(9,EffortOutcomesAG0[[#This Row],[Allocation]:[Iin]])</f>
        <v>5.187207522620394</v>
      </c>
      <c r="AL1007" t="str">
        <f>EffortOutcomesAG0[[#This Row],[WARDS]]&amp;EffortOutcomesAG0[[#This Row],[Role]]&amp;EffortOutcomesAG0[[#This Row],[Shifts]]</f>
        <v>WARARNNIGHT</v>
      </c>
    </row>
    <row r="1008" spans="2:38" x14ac:dyDescent="0.25">
      <c r="B1008" s="8">
        <f>IF(EffortOutcomesAG0[[#This Row],[Apn]]=0,10,LOG(EffortOutcomesAG0[[#This Row],[Apn]]))</f>
        <v>10</v>
      </c>
      <c r="C1008" s="8">
        <f>IF(EffortOutcomesAG0[[#This Row],[Ein]]=0,10,LOG(EffortOutcomesAG0[[#This Row],[Ein]]))</f>
        <v>10</v>
      </c>
      <c r="D1008" s="8">
        <f>IF(EffortOutcomesAG0[[#This Row],[Iin]]=0,10,LOG(EffortOutcomesAG0[[#This Row],[Iin]]))</f>
        <v>10</v>
      </c>
      <c r="E1008" s="8">
        <f>Kx-EffortOutcomesAG0[[#This Row],[Xp]]</f>
        <v>-10</v>
      </c>
      <c r="F1008" s="8">
        <f>Ky-EffortOutcomesAG0[[#This Row],[Yp]]</f>
        <v>-11</v>
      </c>
      <c r="G1008" s="8">
        <f>Kz-EffortOutcomesAG0[[#This Row],[Zp]]</f>
        <v>-9</v>
      </c>
      <c r="H1008" s="8">
        <f>EffortOutcomesAG0[[#This Row],[Kpy]]*KSc-EffortOutcomesAG0[[#This Row],[KPz]]*KSb</f>
        <v>20</v>
      </c>
      <c r="I1008" s="8">
        <f>-1*(EffortOutcomesAG0[[#This Row],[KPx]]*KSc-EffortOutcomesAG0[[#This Row],[KPz]]*KSa)</f>
        <v>-10</v>
      </c>
      <c r="J1008" s="8">
        <f>(EffortOutcomesAG0[[#This Row],[KPx]]*$C$2-EffortOutcomesAG0[[#This Row],[Kpy]]*KSa)</f>
        <v>-100</v>
      </c>
      <c r="K1008" s="8">
        <f>EffortOutcomesAG0[[#This Row],[Kpy]]*KTc-EffortOutcomesAG0[[#This Row],[KPz]]*KTb</f>
        <v>2</v>
      </c>
      <c r="L1008" s="8">
        <f>-1*(EffortOutcomesAG0[[#This Row],[KPx]]*KTc-EffortOutcomesAG0[[#This Row],[KPz]]*KTa)</f>
        <v>-28</v>
      </c>
      <c r="M1008" s="8">
        <f>(EffortOutcomesAG0[[#This Row],[KPx]]*KTb-EffortOutcomesAG0[[#This Row],[Kpy]]*KTa)</f>
        <v>32</v>
      </c>
      <c r="N1008" s="8">
        <f>-EffortOutcomesAG0[[#This Row],[Xp]]*a+EffortOutcomesAG0[[#This Row],[Yp]]*b+EffortOutcomesAG0[[#This Row],[Zp]]*c_</f>
        <v>40</v>
      </c>
      <c r="O100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08" s="9">
        <f>SQRT(EffortOutcomesAG0[[#This Row],[Kpy''i]]^2+EffortOutcomesAG0[[#This Row],[KPy''j]]^2+EffortOutcomesAG0[[#This Row],[KPy''k]]^2)/KTmag/Scale</f>
        <v>17.37814719698277</v>
      </c>
      <c r="Q10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8" s="14">
        <v>44927</v>
      </c>
      <c r="U1008" s="9" t="s">
        <v>76</v>
      </c>
      <c r="V1008" t="s">
        <v>61</v>
      </c>
      <c r="W1008" t="s">
        <v>60</v>
      </c>
      <c r="X1008">
        <v>1</v>
      </c>
      <c r="Y1008">
        <v>0</v>
      </c>
      <c r="Z1008">
        <v>0</v>
      </c>
      <c r="AG1008">
        <v>0</v>
      </c>
      <c r="AH1008">
        <v>0</v>
      </c>
      <c r="AI1008">
        <v>0</v>
      </c>
      <c r="AJ1008">
        <v>1007</v>
      </c>
      <c r="AK1008">
        <f>SUBTOTAL(9,EffortOutcomesAG0[[#This Row],[Allocation]:[Iin]])</f>
        <v>1</v>
      </c>
      <c r="AL1008" t="str">
        <f>EffortOutcomesAG0[[#This Row],[WARDS]]&amp;EffortOutcomesAG0[[#This Row],[Role]]&amp;EffortOutcomesAG0[[#This Row],[Shifts]]</f>
        <v>OtherRNNIGHT</v>
      </c>
    </row>
    <row r="1009" spans="2:38" x14ac:dyDescent="0.25">
      <c r="B1009" s="8">
        <f>IF(EffortOutcomesAG0[[#This Row],[Apn]]=0,10,LOG(EffortOutcomesAG0[[#This Row],[Apn]]))</f>
        <v>9.2710621617091163E-2</v>
      </c>
      <c r="C1009" s="8">
        <f>IF(EffortOutcomesAG0[[#This Row],[Ein]]=0,10,LOG(EffortOutcomesAG0[[#This Row],[Ein]]))</f>
        <v>10</v>
      </c>
      <c r="D1009" s="8">
        <f>IF(EffortOutcomesAG0[[#This Row],[Iin]]=0,10,LOG(EffortOutcomesAG0[[#This Row],[Iin]]))</f>
        <v>10</v>
      </c>
      <c r="E1009" s="8">
        <f>Kx-EffortOutcomesAG0[[#This Row],[Xp]]</f>
        <v>-9.2710621617091163E-2</v>
      </c>
      <c r="F1009" s="8">
        <f>Ky-EffortOutcomesAG0[[#This Row],[Yp]]</f>
        <v>-11</v>
      </c>
      <c r="G1009" s="8">
        <f>Kz-EffortOutcomesAG0[[#This Row],[Zp]]</f>
        <v>-9</v>
      </c>
      <c r="H1009" s="8">
        <f>EffortOutcomesAG0[[#This Row],[Kpy]]*KSc-EffortOutcomesAG0[[#This Row],[KPz]]*KSb</f>
        <v>20</v>
      </c>
      <c r="I1009" s="8">
        <f>-1*(EffortOutcomesAG0[[#This Row],[KPx]]*KSc-EffortOutcomesAG0[[#This Row],[KPz]]*KSa)</f>
        <v>-9.2710621617091163E-2</v>
      </c>
      <c r="J1009" s="8">
        <f>(EffortOutcomesAG0[[#This Row],[KPx]]*$C$2-EffortOutcomesAG0[[#This Row],[Kpy]]*KSa)</f>
        <v>-0.9271062161709116</v>
      </c>
      <c r="K1009" s="8">
        <f>EffortOutcomesAG0[[#This Row],[Kpy]]*KTc-EffortOutcomesAG0[[#This Row],[KPz]]*KTb</f>
        <v>2</v>
      </c>
      <c r="L1009" s="8">
        <f>-1*(EffortOutcomesAG0[[#This Row],[KPx]]*KTc-EffortOutcomesAG0[[#This Row],[KPz]]*KTa)</f>
        <v>-18.092710621617091</v>
      </c>
      <c r="M1009" s="8">
        <f>(EffortOutcomesAG0[[#This Row],[KPx]]*KTb-EffortOutcomesAG0[[#This Row],[Kpy]]*KTa)</f>
        <v>22.092710621617091</v>
      </c>
      <c r="N1009" s="8">
        <f>-EffortOutcomesAG0[[#This Row],[Xp]]*a+EffortOutcomesAG0[[#This Row],[Yp]]*b+EffortOutcomesAG0[[#This Row],[Zp]]*c_</f>
        <v>40</v>
      </c>
      <c r="O1009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9" s="9">
        <f>SQRT(EffortOutcomesAG0[[#This Row],[Kpy''i]]^2+EffortOutcomesAG0[[#This Row],[KPy''j]]^2+EffortOutcomesAG0[[#This Row],[KPy''k]]^2)/KTmag/Scale</f>
        <v>11.686416903454544</v>
      </c>
      <c r="Q10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9" s="14">
        <v>44927</v>
      </c>
      <c r="U1009" s="9" t="s">
        <v>54</v>
      </c>
      <c r="V1009" t="s">
        <v>61</v>
      </c>
      <c r="W1009" t="s">
        <v>60</v>
      </c>
      <c r="X1009">
        <v>0</v>
      </c>
      <c r="Y1009">
        <v>0.33333333333333331</v>
      </c>
      <c r="Z1009">
        <v>0.41265714285714278</v>
      </c>
      <c r="AA1009">
        <v>1.2379714285714285</v>
      </c>
      <c r="AB1009">
        <v>1.8569571428571428</v>
      </c>
      <c r="AC1009">
        <v>0</v>
      </c>
      <c r="AD1009">
        <v>0.5385153900005385</v>
      </c>
      <c r="AE1009">
        <v>0.80777308500080791</v>
      </c>
      <c r="AF1009">
        <v>0</v>
      </c>
      <c r="AJ1009">
        <v>1008</v>
      </c>
      <c r="AK1009">
        <f>SUBTOTAL(9,EffortOutcomesAG0[[#This Row],[Allocation]:[Iin]])</f>
        <v>5.187207522620394</v>
      </c>
      <c r="AL1009" t="str">
        <f>EffortOutcomesAG0[[#This Row],[WARDS]]&amp;EffortOutcomesAG0[[#This Row],[Role]]&amp;EffortOutcomesAG0[[#This Row],[Shifts]]</f>
        <v>BANKRNNIGHT</v>
      </c>
    </row>
    <row r="1010" spans="2:38" x14ac:dyDescent="0.25">
      <c r="B1010" s="8">
        <f>IF(EffortOutcomesAG0[[#This Row],[Apn]]=0,10,LOG(EffortOutcomesAG0[[#This Row],[Apn]]))</f>
        <v>10</v>
      </c>
      <c r="C1010" s="8">
        <f>IF(EffortOutcomesAG0[[#This Row],[Ein]]=0,10,LOG(EffortOutcomesAG0[[#This Row],[Ein]]))</f>
        <v>10</v>
      </c>
      <c r="D1010" s="8">
        <f>IF(EffortOutcomesAG0[[#This Row],[Iin]]=0,10,LOG(EffortOutcomesAG0[[#This Row],[Iin]]))</f>
        <v>10</v>
      </c>
      <c r="E1010" s="8">
        <f>Kx-EffortOutcomesAG0[[#This Row],[Xp]]</f>
        <v>-10</v>
      </c>
      <c r="F1010" s="8">
        <f>Ky-EffortOutcomesAG0[[#This Row],[Yp]]</f>
        <v>-11</v>
      </c>
      <c r="G1010" s="8">
        <f>Kz-EffortOutcomesAG0[[#This Row],[Zp]]</f>
        <v>-9</v>
      </c>
      <c r="H1010" s="8">
        <f>EffortOutcomesAG0[[#This Row],[Kpy]]*KSc-EffortOutcomesAG0[[#This Row],[KPz]]*KSb</f>
        <v>20</v>
      </c>
      <c r="I1010" s="8">
        <f>-1*(EffortOutcomesAG0[[#This Row],[KPx]]*KSc-EffortOutcomesAG0[[#This Row],[KPz]]*KSa)</f>
        <v>-10</v>
      </c>
      <c r="J1010" s="8">
        <f>(EffortOutcomesAG0[[#This Row],[KPx]]*$C$2-EffortOutcomesAG0[[#This Row],[Kpy]]*KSa)</f>
        <v>-100</v>
      </c>
      <c r="K1010" s="8">
        <f>EffortOutcomesAG0[[#This Row],[Kpy]]*KTc-EffortOutcomesAG0[[#This Row],[KPz]]*KTb</f>
        <v>2</v>
      </c>
      <c r="L1010" s="8">
        <f>-1*(EffortOutcomesAG0[[#This Row],[KPx]]*KTc-EffortOutcomesAG0[[#This Row],[KPz]]*KTa)</f>
        <v>-28</v>
      </c>
      <c r="M1010" s="8">
        <f>(EffortOutcomesAG0[[#This Row],[KPx]]*KTb-EffortOutcomesAG0[[#This Row],[Kpy]]*KTa)</f>
        <v>32</v>
      </c>
      <c r="N1010" s="8">
        <f>-EffortOutcomesAG0[[#This Row],[Xp]]*a+EffortOutcomesAG0[[#This Row],[Yp]]*b+EffortOutcomesAG0[[#This Row],[Zp]]*c_</f>
        <v>40</v>
      </c>
      <c r="O101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10" s="9">
        <f>SQRT(EffortOutcomesAG0[[#This Row],[Kpy''i]]^2+EffortOutcomesAG0[[#This Row],[KPy''j]]^2+EffortOutcomesAG0[[#This Row],[KPy''k]]^2)/KTmag/Scale</f>
        <v>17.37814719698277</v>
      </c>
      <c r="Q10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0" s="14">
        <v>44872</v>
      </c>
      <c r="U1010" s="9" t="s">
        <v>76</v>
      </c>
      <c r="V1010" t="s">
        <v>74</v>
      </c>
      <c r="W1010" t="s">
        <v>59</v>
      </c>
      <c r="X1010">
        <v>0</v>
      </c>
      <c r="Y1010">
        <v>0</v>
      </c>
      <c r="Z1010">
        <v>0</v>
      </c>
      <c r="AJ1010">
        <v>1009</v>
      </c>
      <c r="AK1010">
        <f>SUBTOTAL(9,EffortOutcomesAG0[[#This Row],[Allocation]:[Iin]])</f>
        <v>0</v>
      </c>
      <c r="AL1010" t="str">
        <f>EffortOutcomesAG0[[#This Row],[WARDS]]&amp;EffortOutcomesAG0[[#This Row],[Role]]&amp;EffortOutcomesAG0[[#This Row],[Shifts]]</f>
        <v>OtherCERT4PM</v>
      </c>
    </row>
    <row r="1011" spans="2:38" x14ac:dyDescent="0.25">
      <c r="B1011" s="8">
        <f>IF(EffortOutcomesAG0[[#This Row],[Apn]]=0,10,LOG(EffortOutcomesAG0[[#This Row],[Apn]]))</f>
        <v>-2.123273068974553E-2</v>
      </c>
      <c r="C1011" s="8">
        <f>IF(EffortOutcomesAG0[[#This Row],[Ein]]=0,10,LOG(EffortOutcomesAG0[[#This Row],[Ein]]))</f>
        <v>0.15593130458720172</v>
      </c>
      <c r="D1011" s="8">
        <f>IF(EffortOutcomesAG0[[#This Row],[Iin]]=0,10,LOG(EffortOutcomesAG0[[#This Row],[Iin]]))</f>
        <v>-0.13469857389745624</v>
      </c>
      <c r="E1011" s="8">
        <f>Kx-EffortOutcomesAG0[[#This Row],[Xp]]</f>
        <v>2.123273068974553E-2</v>
      </c>
      <c r="F1011" s="8">
        <f>Ky-EffortOutcomesAG0[[#This Row],[Yp]]</f>
        <v>-1.1559313045872017</v>
      </c>
      <c r="G1011" s="8">
        <f>Kz-EffortOutcomesAG0[[#This Row],[Zp]]</f>
        <v>1.1346985738974562</v>
      </c>
      <c r="H1011" s="8">
        <f>EffortOutcomesAG0[[#This Row],[Kpy]]*KSc-EffortOutcomesAG0[[#This Row],[KPz]]*KSb</f>
        <v>2.1232730689745516E-2</v>
      </c>
      <c r="I1011" s="8">
        <f>-1*(EffortOutcomesAG0[[#This Row],[KPx]]*KSc-EffortOutcomesAG0[[#This Row],[KPz]]*KSa)</f>
        <v>2.123273068974553E-2</v>
      </c>
      <c r="J1011" s="8">
        <f>(EffortOutcomesAG0[[#This Row],[KPx]]*$C$2-EffortOutcomesAG0[[#This Row],[Kpy]]*KSa)</f>
        <v>0.2123273068974553</v>
      </c>
      <c r="K1011" s="8">
        <f>EffortOutcomesAG0[[#This Row],[Kpy]]*KTc-EffortOutcomesAG0[[#This Row],[KPz]]*KTb</f>
        <v>2.2906298784846579</v>
      </c>
      <c r="L1011" s="8">
        <f>-1*(EffortOutcomesAG0[[#This Row],[KPx]]*KTc-EffortOutcomesAG0[[#This Row],[KPz]]*KTa)</f>
        <v>2.2906298784846579</v>
      </c>
      <c r="M1011" s="8">
        <f>(EffortOutcomesAG0[[#This Row],[KPx]]*KTb-EffortOutcomesAG0[[#This Row],[Kpy]]*KTa)</f>
        <v>2.2906298784846579</v>
      </c>
      <c r="N1011" s="8">
        <f>-EffortOutcomesAG0[[#This Row],[Xp]]*a+EffortOutcomesAG0[[#This Row],[Yp]]*b+EffortOutcomesAG0[[#This Row],[Zp]]*c_</f>
        <v>4.2465461379490976E-2</v>
      </c>
      <c r="O101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11" s="9">
        <f>SQRT(EffortOutcomesAG0[[#This Row],[Kpy''i]]^2+EffortOutcomesAG0[[#This Row],[KPy''j]]^2+EffortOutcomesAG0[[#This Row],[KPy''k]]^2)/KTmag/Scale</f>
        <v>1.619719920265019</v>
      </c>
      <c r="Q10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11" s="14">
        <v>44872</v>
      </c>
      <c r="U1011" s="9" t="s">
        <v>54</v>
      </c>
      <c r="V1011" t="s">
        <v>74</v>
      </c>
      <c r="W1011" t="s">
        <v>59</v>
      </c>
      <c r="X1011">
        <v>0.9375</v>
      </c>
      <c r="Y1011">
        <v>0.6875</v>
      </c>
      <c r="Z1011">
        <v>0.65469642857142862</v>
      </c>
      <c r="AA1011">
        <v>0.9522857142857144</v>
      </c>
      <c r="AB1011">
        <v>1.4284285714285716</v>
      </c>
      <c r="AC1011">
        <v>1.3636363636363635</v>
      </c>
      <c r="AD1011">
        <v>0.70007000700069999</v>
      </c>
      <c r="AE1011">
        <v>1.0501050105010501</v>
      </c>
      <c r="AF1011">
        <v>1.4319613779559772</v>
      </c>
      <c r="AG1011">
        <v>0.69834285714285715</v>
      </c>
      <c r="AH1011">
        <v>1.0475142857142858</v>
      </c>
      <c r="AI1011">
        <v>0.73333333333333328</v>
      </c>
      <c r="AJ1011">
        <v>1010</v>
      </c>
      <c r="AK1011">
        <f>SUBTOTAL(9,EffortOutcomesAG0[[#This Row],[Allocation]:[Iin]])</f>
        <v>11.68537394957028</v>
      </c>
      <c r="AL1011" t="str">
        <f>EffortOutcomesAG0[[#This Row],[WARDS]]&amp;EffortOutcomesAG0[[#This Row],[Role]]&amp;EffortOutcomesAG0[[#This Row],[Shifts]]</f>
        <v>BANKCERT4PM</v>
      </c>
    </row>
    <row r="1012" spans="2:38" x14ac:dyDescent="0.25">
      <c r="B1012" s="8">
        <f>IF(EffortOutcomesAG0[[#This Row],[Apn]]=0,10,LOG(EffortOutcomesAG0[[#This Row],[Apn]]))</f>
        <v>-2.123273068974553E-2</v>
      </c>
      <c r="C1012" s="8">
        <f>IF(EffortOutcomesAG0[[#This Row],[Ein]]=0,10,LOG(EffortOutcomesAG0[[#This Row],[Ein]]))</f>
        <v>0.41120380969050779</v>
      </c>
      <c r="D1012" s="8">
        <f>IF(EffortOutcomesAG0[[#This Row],[Iin]]=0,10,LOG(EffortOutcomesAG0[[#This Row],[Iin]]))</f>
        <v>-0.38997107900076228</v>
      </c>
      <c r="E1012" s="8">
        <f>Kx-EffortOutcomesAG0[[#This Row],[Xp]]</f>
        <v>2.123273068974553E-2</v>
      </c>
      <c r="F1012" s="8">
        <f>Ky-EffortOutcomesAG0[[#This Row],[Yp]]</f>
        <v>-1.4112038096905077</v>
      </c>
      <c r="G1012" s="8">
        <f>Kz-EffortOutcomesAG0[[#This Row],[Zp]]</f>
        <v>1.3899710790007622</v>
      </c>
      <c r="H1012" s="8">
        <f>EffortOutcomesAG0[[#This Row],[Kpy]]*KSc-EffortOutcomesAG0[[#This Row],[KPz]]*KSb</f>
        <v>2.1232730689745516E-2</v>
      </c>
      <c r="I1012" s="8">
        <f>-1*(EffortOutcomesAG0[[#This Row],[KPx]]*KSc-EffortOutcomesAG0[[#This Row],[KPz]]*KSa)</f>
        <v>2.123273068974553E-2</v>
      </c>
      <c r="J1012" s="8">
        <f>(EffortOutcomesAG0[[#This Row],[KPx]]*$C$2-EffortOutcomesAG0[[#This Row],[Kpy]]*KSa)</f>
        <v>0.2123273068974553</v>
      </c>
      <c r="K1012" s="8">
        <f>EffortOutcomesAG0[[#This Row],[Kpy]]*KTc-EffortOutcomesAG0[[#This Row],[KPz]]*KTb</f>
        <v>2.80117488869127</v>
      </c>
      <c r="L1012" s="8">
        <f>-1*(EffortOutcomesAG0[[#This Row],[KPx]]*KTc-EffortOutcomesAG0[[#This Row],[KPz]]*KTa)</f>
        <v>2.80117488869127</v>
      </c>
      <c r="M1012" s="8">
        <f>(EffortOutcomesAG0[[#This Row],[KPx]]*KTb-EffortOutcomesAG0[[#This Row],[Kpy]]*KTa)</f>
        <v>2.80117488869127</v>
      </c>
      <c r="N1012" s="8">
        <f>-EffortOutcomesAG0[[#This Row],[Xp]]*a+EffortOutcomesAG0[[#This Row],[Yp]]*b+EffortOutcomesAG0[[#This Row],[Zp]]*c_</f>
        <v>4.2465461379491032E-2</v>
      </c>
      <c r="O101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12" s="9">
        <f>SQRT(EffortOutcomesAG0[[#This Row],[Kpy''i]]^2+EffortOutcomesAG0[[#This Row],[KPy''j]]^2+EffortOutcomesAG0[[#This Row],[KPy''k]]^2)/KTmag/Scale</f>
        <v>1.9807297590830697</v>
      </c>
      <c r="Q10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2" s="14">
        <v>44872</v>
      </c>
      <c r="U1012" s="9" t="s">
        <v>57</v>
      </c>
      <c r="V1012" t="s">
        <v>74</v>
      </c>
      <c r="W1012" t="s">
        <v>59</v>
      </c>
      <c r="X1012">
        <v>1.6875</v>
      </c>
      <c r="Y1012">
        <v>0.6875</v>
      </c>
      <c r="Z1012">
        <v>0.65469642857142862</v>
      </c>
      <c r="AA1012">
        <v>0.9522857142857144</v>
      </c>
      <c r="AB1012">
        <v>1.4284285714285716</v>
      </c>
      <c r="AC1012">
        <v>2.4545454545454546</v>
      </c>
      <c r="AD1012">
        <v>0.70007000700069999</v>
      </c>
      <c r="AE1012">
        <v>1.0501050105010501</v>
      </c>
      <c r="AF1012">
        <v>2.577530480320759</v>
      </c>
      <c r="AG1012">
        <v>0.38796825396825402</v>
      </c>
      <c r="AH1012">
        <v>0.581952380952381</v>
      </c>
      <c r="AI1012">
        <v>0.40740740740740738</v>
      </c>
      <c r="AJ1012">
        <v>1011</v>
      </c>
      <c r="AK1012">
        <f>SUBTOTAL(9,EffortOutcomesAG0[[#This Row],[Allocation]:[Iin]])</f>
        <v>13.569989708981721</v>
      </c>
      <c r="AL1012" t="str">
        <f>EffortOutcomesAG0[[#This Row],[WARDS]]&amp;EffortOutcomesAG0[[#This Row],[Role]]&amp;EffortOutcomesAG0[[#This Row],[Shifts]]</f>
        <v>WATTCERT4PM</v>
      </c>
    </row>
    <row r="1013" spans="2:38" x14ac:dyDescent="0.25">
      <c r="B1013" s="8">
        <f>IF(EffortOutcomesAG0[[#This Row],[Apn]]=0,10,LOG(EffortOutcomesAG0[[#This Row],[Apn]]))</f>
        <v>-2.123273068974553E-2</v>
      </c>
      <c r="C1013" s="8">
        <f>IF(EffortOutcomesAG0[[#This Row],[Ein]]=0,10,LOG(EffortOutcomesAG0[[#This Row],[Ein]]))</f>
        <v>5.9021291579145325E-2</v>
      </c>
      <c r="D1013" s="8">
        <f>IF(EffortOutcomesAG0[[#This Row],[Iin]]=0,10,LOG(EffortOutcomesAG0[[#This Row],[Iin]]))</f>
        <v>-3.7788560889399803E-2</v>
      </c>
      <c r="E1013" s="8">
        <f>Kx-EffortOutcomesAG0[[#This Row],[Xp]]</f>
        <v>2.123273068974553E-2</v>
      </c>
      <c r="F1013" s="8">
        <f>Ky-EffortOutcomesAG0[[#This Row],[Yp]]</f>
        <v>-1.0590212915791453</v>
      </c>
      <c r="G1013" s="8">
        <f>Kz-EffortOutcomesAG0[[#This Row],[Zp]]</f>
        <v>1.0377885608893997</v>
      </c>
      <c r="H1013" s="8">
        <f>EffortOutcomesAG0[[#This Row],[Kpy]]*KSc-EffortOutcomesAG0[[#This Row],[KPz]]*KSb</f>
        <v>2.1232730689745516E-2</v>
      </c>
      <c r="I1013" s="8">
        <f>-1*(EffortOutcomesAG0[[#This Row],[KPx]]*KSc-EffortOutcomesAG0[[#This Row],[KPz]]*KSa)</f>
        <v>2.123273068974553E-2</v>
      </c>
      <c r="J1013" s="8">
        <f>(EffortOutcomesAG0[[#This Row],[KPx]]*$C$2-EffortOutcomesAG0[[#This Row],[Kpy]]*KSa)</f>
        <v>0.2123273068974553</v>
      </c>
      <c r="K1013" s="8">
        <f>EffortOutcomesAG0[[#This Row],[Kpy]]*KTc-EffortOutcomesAG0[[#This Row],[KPz]]*KTb</f>
        <v>2.096809852468545</v>
      </c>
      <c r="L1013" s="8">
        <f>-1*(EffortOutcomesAG0[[#This Row],[KPx]]*KTc-EffortOutcomesAG0[[#This Row],[KPz]]*KTa)</f>
        <v>2.096809852468545</v>
      </c>
      <c r="M1013" s="8">
        <f>(EffortOutcomesAG0[[#This Row],[KPx]]*KTb-EffortOutcomesAG0[[#This Row],[Kpy]]*KTa)</f>
        <v>2.096809852468545</v>
      </c>
      <c r="N1013" s="8">
        <f>-EffortOutcomesAG0[[#This Row],[Xp]]*a+EffortOutcomesAG0[[#This Row],[Yp]]*b+EffortOutcomesAG0[[#This Row],[Zp]]*c_</f>
        <v>4.2465461379491046E-2</v>
      </c>
      <c r="O101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13" s="9">
        <f>SQRT(EffortOutcomesAG0[[#This Row],[Kpy''i]]^2+EffortOutcomesAG0[[#This Row],[KPy''j]]^2+EffortOutcomesAG0[[#This Row],[KPy''k]]^2)/KTmag/Scale</f>
        <v>1.4826684655392726</v>
      </c>
      <c r="Q10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13" s="14">
        <v>44872</v>
      </c>
      <c r="U1013" s="9" t="s">
        <v>58</v>
      </c>
      <c r="V1013" t="s">
        <v>74</v>
      </c>
      <c r="W1013" t="s">
        <v>59</v>
      </c>
      <c r="X1013">
        <v>0.75</v>
      </c>
      <c r="Y1013">
        <v>0.6875</v>
      </c>
      <c r="Z1013">
        <v>0.65469642857142862</v>
      </c>
      <c r="AA1013">
        <v>0.9522857142857144</v>
      </c>
      <c r="AB1013">
        <v>1.4284285714285716</v>
      </c>
      <c r="AC1013">
        <v>1.0909090909090908</v>
      </c>
      <c r="AD1013">
        <v>0.70007000700069999</v>
      </c>
      <c r="AE1013">
        <v>1.0501050105010501</v>
      </c>
      <c r="AF1013">
        <v>1.1455691023647818</v>
      </c>
      <c r="AG1013">
        <v>0.8729285714285715</v>
      </c>
      <c r="AH1013">
        <v>1.3093928571428572</v>
      </c>
      <c r="AI1013">
        <v>0.91666666666666663</v>
      </c>
      <c r="AJ1013">
        <v>1012</v>
      </c>
      <c r="AK1013">
        <f>SUBTOTAL(9,EffortOutcomesAG0[[#This Row],[Allocation]:[Iin]])</f>
        <v>11.558552020299432</v>
      </c>
      <c r="AL1013" t="str">
        <f>EffortOutcomesAG0[[#This Row],[WARDS]]&amp;EffortOutcomesAG0[[#This Row],[Role]]&amp;EffortOutcomesAG0[[#This Row],[Shifts]]</f>
        <v>WARACERT4PM</v>
      </c>
    </row>
    <row r="1014" spans="2:38" x14ac:dyDescent="0.25">
      <c r="B1014" s="8">
        <f>IF(EffortOutcomesAG0[[#This Row],[Apn]]=0,10,LOG(EffortOutcomesAG0[[#This Row],[Apn]]))</f>
        <v>0.15748267219208442</v>
      </c>
      <c r="C1014" s="8">
        <f>IF(EffortOutcomesAG0[[#This Row],[Ein]]=0,10,LOG(EffortOutcomesAG0[[#This Row],[Ein]]))</f>
        <v>10</v>
      </c>
      <c r="D1014" s="8">
        <f>IF(EffortOutcomesAG0[[#This Row],[Iin]]=0,10,LOG(EffortOutcomesAG0[[#This Row],[Iin]]))</f>
        <v>10</v>
      </c>
      <c r="E1014" s="8">
        <f>Kx-EffortOutcomesAG0[[#This Row],[Xp]]</f>
        <v>-0.15748267219208442</v>
      </c>
      <c r="F1014" s="8">
        <f>Ky-EffortOutcomesAG0[[#This Row],[Yp]]</f>
        <v>-11</v>
      </c>
      <c r="G1014" s="8">
        <f>Kz-EffortOutcomesAG0[[#This Row],[Zp]]</f>
        <v>-9</v>
      </c>
      <c r="H1014" s="8">
        <f>EffortOutcomesAG0[[#This Row],[Kpy]]*KSc-EffortOutcomesAG0[[#This Row],[KPz]]*KSb</f>
        <v>20</v>
      </c>
      <c r="I1014" s="8">
        <f>-1*(EffortOutcomesAG0[[#This Row],[KPx]]*KSc-EffortOutcomesAG0[[#This Row],[KPz]]*KSa)</f>
        <v>-0.15748267219208442</v>
      </c>
      <c r="J1014" s="8">
        <f>(EffortOutcomesAG0[[#This Row],[KPx]]*$C$2-EffortOutcomesAG0[[#This Row],[Kpy]]*KSa)</f>
        <v>-1.5748267219208443</v>
      </c>
      <c r="K1014" s="8">
        <f>EffortOutcomesAG0[[#This Row],[Kpy]]*KTc-EffortOutcomesAG0[[#This Row],[KPz]]*KTb</f>
        <v>2</v>
      </c>
      <c r="L1014" s="8">
        <f>-1*(EffortOutcomesAG0[[#This Row],[KPx]]*KTc-EffortOutcomesAG0[[#This Row],[KPz]]*KTa)</f>
        <v>-18.157482672192085</v>
      </c>
      <c r="M1014" s="8">
        <f>(EffortOutcomesAG0[[#This Row],[KPx]]*KTb-EffortOutcomesAG0[[#This Row],[Kpy]]*KTa)</f>
        <v>22.157482672192085</v>
      </c>
      <c r="N1014" s="8">
        <f>-EffortOutcomesAG0[[#This Row],[Xp]]*a+EffortOutcomesAG0[[#This Row],[Yp]]*b+EffortOutcomesAG0[[#This Row],[Zp]]*c_</f>
        <v>40</v>
      </c>
      <c r="O1014">
        <f>-IF(EffortOutcomesAG0[[#This Row],[Column2]]&gt;0,1,-1)*SQRT(EffortOutcomesAG0[[#This Row],[KPx''i]]^2+EffortOutcomesAG0[[#This Row],[KPx''j]]^2+EffortOutcomesAG0[[#This Row],[KPx''k]]^2)/Ksmag/Scale</f>
        <v>-14.186346957481984</v>
      </c>
      <c r="P1014" s="9">
        <f>SQRT(EffortOutcomesAG0[[#This Row],[Kpy''i]]^2+EffortOutcomesAG0[[#This Row],[KPy''j]]^2+EffortOutcomesAG0[[#This Row],[KPy''k]]^2)/KTmag/Scale</f>
        <v>11.723539108416654</v>
      </c>
      <c r="Q10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4" s="14">
        <v>44873</v>
      </c>
      <c r="U1014" s="9" t="s">
        <v>54</v>
      </c>
      <c r="V1014" t="s">
        <v>74</v>
      </c>
      <c r="W1014" t="s">
        <v>59</v>
      </c>
      <c r="X1014">
        <v>0</v>
      </c>
      <c r="Y1014">
        <v>0.6875</v>
      </c>
      <c r="Z1014">
        <v>0.98799642857142844</v>
      </c>
      <c r="AA1014">
        <v>1.4370857142857141</v>
      </c>
      <c r="AB1014">
        <v>2.1556285714285717</v>
      </c>
      <c r="AC1014">
        <v>0</v>
      </c>
      <c r="AD1014">
        <v>0.46390181186793378</v>
      </c>
      <c r="AE1014">
        <v>0.69585271780190072</v>
      </c>
      <c r="AF1014">
        <v>0</v>
      </c>
      <c r="AJ1014">
        <v>1013</v>
      </c>
      <c r="AK1014">
        <f>SUBTOTAL(9,EffortOutcomesAG0[[#This Row],[Allocation]:[Iin]])</f>
        <v>6.4279652439555495</v>
      </c>
      <c r="AL1014" t="str">
        <f>EffortOutcomesAG0[[#This Row],[WARDS]]&amp;EffortOutcomesAG0[[#This Row],[Role]]&amp;EffortOutcomesAG0[[#This Row],[Shifts]]</f>
        <v>BANKCERT4PM</v>
      </c>
    </row>
    <row r="1015" spans="2:38" x14ac:dyDescent="0.25">
      <c r="B1015" s="8">
        <f>IF(EffortOutcomesAG0[[#This Row],[Apn]]=0,10,LOG(EffortOutcomesAG0[[#This Row],[Apn]]))</f>
        <v>0.15748267219208442</v>
      </c>
      <c r="C1015" s="8">
        <f>IF(EffortOutcomesAG0[[#This Row],[Ein]]=0,10,LOG(EffortOutcomesAG0[[#This Row],[Ein]]))</f>
        <v>0.23248840680867788</v>
      </c>
      <c r="D1015" s="8">
        <f>IF(EffortOutcomesAG0[[#This Row],[Iin]]=0,10,LOG(EffortOutcomesAG0[[#This Row],[Iin]]))</f>
        <v>-0.38997107900076228</v>
      </c>
      <c r="E1015" s="8">
        <f>Kx-EffortOutcomesAG0[[#This Row],[Xp]]</f>
        <v>-0.15748267219208442</v>
      </c>
      <c r="F1015" s="8">
        <f>Ky-EffortOutcomesAG0[[#This Row],[Yp]]</f>
        <v>-1.2324884068086779</v>
      </c>
      <c r="G1015" s="8">
        <f>Kz-EffortOutcomesAG0[[#This Row],[Zp]]</f>
        <v>1.3899710790007622</v>
      </c>
      <c r="H1015" s="8">
        <f>EffortOutcomesAG0[[#This Row],[Kpy]]*KSc-EffortOutcomesAG0[[#This Row],[KPz]]*KSb</f>
        <v>-0.15748267219208434</v>
      </c>
      <c r="I1015" s="8">
        <f>-1*(EffortOutcomesAG0[[#This Row],[KPx]]*KSc-EffortOutcomesAG0[[#This Row],[KPz]]*KSa)</f>
        <v>-0.15748267219208442</v>
      </c>
      <c r="J1015" s="8">
        <f>(EffortOutcomesAG0[[#This Row],[KPx]]*$C$2-EffortOutcomesAG0[[#This Row],[Kpy]]*KSa)</f>
        <v>-1.5748267219208443</v>
      </c>
      <c r="K1015" s="8">
        <f>EffortOutcomesAG0[[#This Row],[Kpy]]*KTc-EffortOutcomesAG0[[#This Row],[KPz]]*KTb</f>
        <v>2.6224594858094399</v>
      </c>
      <c r="L1015" s="8">
        <f>-1*(EffortOutcomesAG0[[#This Row],[KPx]]*KTc-EffortOutcomesAG0[[#This Row],[KPz]]*KTa)</f>
        <v>2.6224594858094399</v>
      </c>
      <c r="M1015" s="8">
        <f>(EffortOutcomesAG0[[#This Row],[KPx]]*KTb-EffortOutcomesAG0[[#This Row],[Kpy]]*KTa)</f>
        <v>2.6224594858094403</v>
      </c>
      <c r="N1015" s="8">
        <f>-EffortOutcomesAG0[[#This Row],[Xp]]*a+EffortOutcomesAG0[[#This Row],[Yp]]*b+EffortOutcomesAG0[[#This Row],[Zp]]*c_</f>
        <v>-0.31496534438416879</v>
      </c>
      <c r="O1015">
        <f>-IF(EffortOutcomesAG0[[#This Row],[Column2]]&gt;0,1,-1)*SQRT(EffortOutcomesAG0[[#This Row],[KPx''i]]^2+EffortOutcomesAG0[[#This Row],[KPx''j]]^2+EffortOutcomesAG0[[#This Row],[KPx''k]]^2)/Ksmag/Scale</f>
        <v>1.1246512321954463</v>
      </c>
      <c r="P1015" s="9">
        <f>SQRT(EffortOutcomesAG0[[#This Row],[Kpy''i]]^2+EffortOutcomesAG0[[#This Row],[KPy''j]]^2+EffortOutcomesAG0[[#This Row],[KPy''k]]^2)/KTmag/Scale</f>
        <v>1.8543588858028419</v>
      </c>
      <c r="Q10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5" s="14">
        <v>44873</v>
      </c>
      <c r="U1015" s="9" t="s">
        <v>57</v>
      </c>
      <c r="V1015" t="s">
        <v>74</v>
      </c>
      <c r="W1015" t="s">
        <v>59</v>
      </c>
      <c r="X1015">
        <v>1.6875</v>
      </c>
      <c r="Y1015">
        <v>0.6875</v>
      </c>
      <c r="Z1015">
        <v>0.98799642857142844</v>
      </c>
      <c r="AA1015">
        <v>1.4370857142857141</v>
      </c>
      <c r="AB1015">
        <v>2.1556285714285717</v>
      </c>
      <c r="AC1015">
        <v>2.4545454545454546</v>
      </c>
      <c r="AD1015">
        <v>0.46390181186793378</v>
      </c>
      <c r="AE1015">
        <v>0.69585271780190072</v>
      </c>
      <c r="AF1015">
        <v>1.7080021255137565</v>
      </c>
      <c r="AG1015">
        <v>0.58547936507936504</v>
      </c>
      <c r="AH1015">
        <v>0.87821904761904768</v>
      </c>
      <c r="AI1015">
        <v>0.40740740740740738</v>
      </c>
      <c r="AJ1015">
        <v>1014</v>
      </c>
      <c r="AK1015">
        <f>SUBTOTAL(9,EffortOutcomesAG0[[#This Row],[Allocation]:[Iin]])</f>
        <v>14.149118644120581</v>
      </c>
      <c r="AL1015" t="str">
        <f>EffortOutcomesAG0[[#This Row],[WARDS]]&amp;EffortOutcomesAG0[[#This Row],[Role]]&amp;EffortOutcomesAG0[[#This Row],[Shifts]]</f>
        <v>WATTCERT4PM</v>
      </c>
    </row>
    <row r="1016" spans="2:38" x14ac:dyDescent="0.25">
      <c r="B1016" s="8">
        <f>IF(EffortOutcomesAG0[[#This Row],[Apn]]=0,10,LOG(EffortOutcomesAG0[[#This Row],[Apn]]))</f>
        <v>10</v>
      </c>
      <c r="C1016" s="8">
        <f>IF(EffortOutcomesAG0[[#This Row],[Ein]]=0,10,LOG(EffortOutcomesAG0[[#This Row],[Ein]]))</f>
        <v>10</v>
      </c>
      <c r="D1016" s="8">
        <f>IF(EffortOutcomesAG0[[#This Row],[Iin]]=0,10,LOG(EffortOutcomesAG0[[#This Row],[Iin]]))</f>
        <v>10</v>
      </c>
      <c r="E1016" s="8">
        <f>Kx-EffortOutcomesAG0[[#This Row],[Xp]]</f>
        <v>-10</v>
      </c>
      <c r="F1016" s="8">
        <f>Ky-EffortOutcomesAG0[[#This Row],[Yp]]</f>
        <v>-11</v>
      </c>
      <c r="G1016" s="8">
        <f>Kz-EffortOutcomesAG0[[#This Row],[Zp]]</f>
        <v>-9</v>
      </c>
      <c r="H1016" s="8">
        <f>EffortOutcomesAG0[[#This Row],[Kpy]]*KSc-EffortOutcomesAG0[[#This Row],[KPz]]*KSb</f>
        <v>20</v>
      </c>
      <c r="I1016" s="8">
        <f>-1*(EffortOutcomesAG0[[#This Row],[KPx]]*KSc-EffortOutcomesAG0[[#This Row],[KPz]]*KSa)</f>
        <v>-10</v>
      </c>
      <c r="J1016" s="8">
        <f>(EffortOutcomesAG0[[#This Row],[KPx]]*$C$2-EffortOutcomesAG0[[#This Row],[Kpy]]*KSa)</f>
        <v>-100</v>
      </c>
      <c r="K1016" s="8">
        <f>EffortOutcomesAG0[[#This Row],[Kpy]]*KTc-EffortOutcomesAG0[[#This Row],[KPz]]*KTb</f>
        <v>2</v>
      </c>
      <c r="L1016" s="8">
        <f>-1*(EffortOutcomesAG0[[#This Row],[KPx]]*KTc-EffortOutcomesAG0[[#This Row],[KPz]]*KTa)</f>
        <v>-28</v>
      </c>
      <c r="M1016" s="8">
        <f>(EffortOutcomesAG0[[#This Row],[KPx]]*KTb-EffortOutcomesAG0[[#This Row],[Kpy]]*KTa)</f>
        <v>32</v>
      </c>
      <c r="N1016" s="8">
        <f>-EffortOutcomesAG0[[#This Row],[Xp]]*a+EffortOutcomesAG0[[#This Row],[Yp]]*b+EffortOutcomesAG0[[#This Row],[Zp]]*c_</f>
        <v>40</v>
      </c>
      <c r="O1016">
        <f>-IF(EffortOutcomesAG0[[#This Row],[Column2]]&gt;0,1,-1)*SQRT(EffortOutcomesAG0[[#This Row],[KPx''i]]^2+EffortOutcomesAG0[[#This Row],[KPx''j]]^2+EffortOutcomesAG0[[#This Row],[KPx''k]]^2)/Ksmag/Scale</f>
        <v>-72.456883730947197</v>
      </c>
      <c r="P1016" s="9">
        <f>SQRT(EffortOutcomesAG0[[#This Row],[Kpy''i]]^2+EffortOutcomesAG0[[#This Row],[KPy''j]]^2+EffortOutcomesAG0[[#This Row],[KPy''k]]^2)/KTmag/Scale</f>
        <v>17.37814719698277</v>
      </c>
      <c r="Q10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6" s="14">
        <v>44873</v>
      </c>
      <c r="U1016" s="9" t="s">
        <v>76</v>
      </c>
      <c r="V1016" t="s">
        <v>74</v>
      </c>
      <c r="W1016" t="s">
        <v>59</v>
      </c>
      <c r="X1016">
        <v>0.78125</v>
      </c>
      <c r="Y1016">
        <v>0</v>
      </c>
      <c r="Z1016">
        <v>0</v>
      </c>
      <c r="AG1016">
        <v>0</v>
      </c>
      <c r="AH1016">
        <v>0</v>
      </c>
      <c r="AI1016">
        <v>0</v>
      </c>
      <c r="AJ1016">
        <v>1015</v>
      </c>
      <c r="AK1016">
        <f>SUBTOTAL(9,EffortOutcomesAG0[[#This Row],[Allocation]:[Iin]])</f>
        <v>0.78125</v>
      </c>
      <c r="AL1016" t="str">
        <f>EffortOutcomesAG0[[#This Row],[WARDS]]&amp;EffortOutcomesAG0[[#This Row],[Role]]&amp;EffortOutcomesAG0[[#This Row],[Shifts]]</f>
        <v>OtherCERT4PM</v>
      </c>
    </row>
    <row r="1017" spans="2:38" x14ac:dyDescent="0.25">
      <c r="B1017" s="8">
        <f>IF(EffortOutcomesAG0[[#This Row],[Apn]]=0,10,LOG(EffortOutcomesAG0[[#This Row],[Apn]]))</f>
        <v>0.15748267219208442</v>
      </c>
      <c r="C1017" s="8">
        <f>IF(EffortOutcomesAG0[[#This Row],[Ein]]=0,10,LOG(EffortOutcomesAG0[[#This Row],[Ein]]))</f>
        <v>-0.11969411130268463</v>
      </c>
      <c r="D1017" s="8">
        <f>IF(EffortOutcomesAG0[[#This Row],[Iin]]=0,10,LOG(EffortOutcomesAG0[[#This Row],[Iin]]))</f>
        <v>-3.7788560889399803E-2</v>
      </c>
      <c r="E1017" s="8">
        <f>Kx-EffortOutcomesAG0[[#This Row],[Xp]]</f>
        <v>-0.15748267219208442</v>
      </c>
      <c r="F1017" s="8">
        <f>Ky-EffortOutcomesAG0[[#This Row],[Yp]]</f>
        <v>-0.88030588869731541</v>
      </c>
      <c r="G1017" s="8">
        <f>Kz-EffortOutcomesAG0[[#This Row],[Zp]]</f>
        <v>1.0377885608893997</v>
      </c>
      <c r="H1017" s="8">
        <f>EffortOutcomesAG0[[#This Row],[Kpy]]*KSc-EffortOutcomesAG0[[#This Row],[KPz]]*KSb</f>
        <v>-0.15748267219208434</v>
      </c>
      <c r="I1017" s="8">
        <f>-1*(EffortOutcomesAG0[[#This Row],[KPx]]*KSc-EffortOutcomesAG0[[#This Row],[KPz]]*KSa)</f>
        <v>-0.15748267219208442</v>
      </c>
      <c r="J1017" s="8">
        <f>(EffortOutcomesAG0[[#This Row],[KPx]]*$C$2-EffortOutcomesAG0[[#This Row],[Kpy]]*KSa)</f>
        <v>-1.5748267219208443</v>
      </c>
      <c r="K1017" s="8">
        <f>EffortOutcomesAG0[[#This Row],[Kpy]]*KTc-EffortOutcomesAG0[[#This Row],[KPz]]*KTb</f>
        <v>1.9180944495867152</v>
      </c>
      <c r="L1017" s="8">
        <f>-1*(EffortOutcomesAG0[[#This Row],[KPx]]*KTc-EffortOutcomesAG0[[#This Row],[KPz]]*KTa)</f>
        <v>1.9180944495867152</v>
      </c>
      <c r="M1017" s="8">
        <f>(EffortOutcomesAG0[[#This Row],[KPx]]*KTb-EffortOutcomesAG0[[#This Row],[Kpy]]*KTa)</f>
        <v>1.9180944495867152</v>
      </c>
      <c r="N1017" s="8">
        <f>-EffortOutcomesAG0[[#This Row],[Xp]]*a+EffortOutcomesAG0[[#This Row],[Yp]]*b+EffortOutcomesAG0[[#This Row],[Zp]]*c_</f>
        <v>-0.3149653443841689</v>
      </c>
      <c r="O1017">
        <f>-IF(EffortOutcomesAG0[[#This Row],[Column2]]&gt;0,1,-1)*SQRT(EffortOutcomesAG0[[#This Row],[KPx''i]]^2+EffortOutcomesAG0[[#This Row],[KPx''j]]^2+EffortOutcomesAG0[[#This Row],[KPx''k]]^2)/Ksmag/Scale</f>
        <v>1.1246512321954463</v>
      </c>
      <c r="P1017" s="9">
        <f>SQRT(EffortOutcomesAG0[[#This Row],[Kpy''i]]^2+EffortOutcomesAG0[[#This Row],[KPy''j]]^2+EffortOutcomesAG0[[#This Row],[KPy''k]]^2)/KTmag/Scale</f>
        <v>1.3562975922590448</v>
      </c>
      <c r="Q10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17" s="14">
        <v>44873</v>
      </c>
      <c r="U1017" s="9" t="s">
        <v>58</v>
      </c>
      <c r="V1017" t="s">
        <v>74</v>
      </c>
      <c r="W1017" t="s">
        <v>59</v>
      </c>
      <c r="X1017">
        <v>0.75</v>
      </c>
      <c r="Y1017">
        <v>0.6875</v>
      </c>
      <c r="Z1017">
        <v>0.98799642857142844</v>
      </c>
      <c r="AA1017">
        <v>1.4370857142857141</v>
      </c>
      <c r="AB1017">
        <v>2.1556285714285717</v>
      </c>
      <c r="AC1017">
        <v>1.0909090909090908</v>
      </c>
      <c r="AD1017">
        <v>0.46390181186793378</v>
      </c>
      <c r="AE1017">
        <v>0.69585271780190072</v>
      </c>
      <c r="AF1017">
        <v>0.75911205578389174</v>
      </c>
      <c r="AG1017">
        <v>1.3173285714285712</v>
      </c>
      <c r="AH1017">
        <v>1.9759928571428571</v>
      </c>
      <c r="AI1017">
        <v>0.91666666666666663</v>
      </c>
      <c r="AJ1017">
        <v>1016</v>
      </c>
      <c r="AK1017">
        <f>SUBTOTAL(9,EffortOutcomesAG0[[#This Row],[Allocation]:[Iin]])</f>
        <v>13.237974485886626</v>
      </c>
      <c r="AL1017" t="str">
        <f>EffortOutcomesAG0[[#This Row],[WARDS]]&amp;EffortOutcomesAG0[[#This Row],[Role]]&amp;EffortOutcomesAG0[[#This Row],[Shifts]]</f>
        <v>WARACERT4PM</v>
      </c>
    </row>
    <row r="1018" spans="2:38" x14ac:dyDescent="0.25">
      <c r="B1018" s="8">
        <f>IF(EffortOutcomesAG0[[#This Row],[Apn]]=0,10,LOG(EffortOutcomesAG0[[#This Row],[Apn]]))</f>
        <v>0.15748267219208442</v>
      </c>
      <c r="C1018" s="8">
        <f>IF(EffortOutcomesAG0[[#This Row],[Ein]]=0,10,LOG(EffortOutcomesAG0[[#This Row],[Ein]]))</f>
        <v>-0.11969411130268463</v>
      </c>
      <c r="D1018" s="8">
        <f>IF(EffortOutcomesAG0[[#This Row],[Iin]]=0,10,LOG(EffortOutcomesAG0[[#This Row],[Iin]]))</f>
        <v>-3.7788560889399803E-2</v>
      </c>
      <c r="E1018" s="8">
        <f>Kx-EffortOutcomesAG0[[#This Row],[Xp]]</f>
        <v>-0.15748267219208442</v>
      </c>
      <c r="F1018" s="8">
        <f>Ky-EffortOutcomesAG0[[#This Row],[Yp]]</f>
        <v>-0.88030588869731541</v>
      </c>
      <c r="G1018" s="8">
        <f>Kz-EffortOutcomesAG0[[#This Row],[Zp]]</f>
        <v>1.0377885608893997</v>
      </c>
      <c r="H1018" s="8">
        <f>EffortOutcomesAG0[[#This Row],[Kpy]]*KSc-EffortOutcomesAG0[[#This Row],[KPz]]*KSb</f>
        <v>-0.15748267219208434</v>
      </c>
      <c r="I1018" s="8">
        <f>-1*(EffortOutcomesAG0[[#This Row],[KPx]]*KSc-EffortOutcomesAG0[[#This Row],[KPz]]*KSa)</f>
        <v>-0.15748267219208442</v>
      </c>
      <c r="J1018" s="8">
        <f>(EffortOutcomesAG0[[#This Row],[KPx]]*$C$2-EffortOutcomesAG0[[#This Row],[Kpy]]*KSa)</f>
        <v>-1.5748267219208443</v>
      </c>
      <c r="K1018" s="8">
        <f>EffortOutcomesAG0[[#This Row],[Kpy]]*KTc-EffortOutcomesAG0[[#This Row],[KPz]]*KTb</f>
        <v>1.9180944495867152</v>
      </c>
      <c r="L1018" s="8">
        <f>-1*(EffortOutcomesAG0[[#This Row],[KPx]]*KTc-EffortOutcomesAG0[[#This Row],[KPz]]*KTa)</f>
        <v>1.9180944495867152</v>
      </c>
      <c r="M1018" s="8">
        <f>(EffortOutcomesAG0[[#This Row],[KPx]]*KTb-EffortOutcomesAG0[[#This Row],[Kpy]]*KTa)</f>
        <v>1.9180944495867152</v>
      </c>
      <c r="N1018" s="8">
        <f>-EffortOutcomesAG0[[#This Row],[Xp]]*a+EffortOutcomesAG0[[#This Row],[Yp]]*b+EffortOutcomesAG0[[#This Row],[Zp]]*c_</f>
        <v>-0.3149653443841689</v>
      </c>
      <c r="O1018">
        <f>-IF(EffortOutcomesAG0[[#This Row],[Column2]]&gt;0,1,-1)*SQRT(EffortOutcomesAG0[[#This Row],[KPx''i]]^2+EffortOutcomesAG0[[#This Row],[KPx''j]]^2+EffortOutcomesAG0[[#This Row],[KPx''k]]^2)/Ksmag/Scale</f>
        <v>1.1246512321954463</v>
      </c>
      <c r="P1018" s="9">
        <f>SQRT(EffortOutcomesAG0[[#This Row],[Kpy''i]]^2+EffortOutcomesAG0[[#This Row],[KPy''j]]^2+EffortOutcomesAG0[[#This Row],[KPy''k]]^2)/KTmag/Scale</f>
        <v>1.3562975922590448</v>
      </c>
      <c r="Q10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18" s="14">
        <v>44874</v>
      </c>
      <c r="U1018" s="9" t="s">
        <v>57</v>
      </c>
      <c r="V1018" t="s">
        <v>74</v>
      </c>
      <c r="W1018" t="s">
        <v>59</v>
      </c>
      <c r="X1018">
        <v>0.75</v>
      </c>
      <c r="Y1018">
        <v>0.6875</v>
      </c>
      <c r="Z1018">
        <v>0.98799642857142844</v>
      </c>
      <c r="AA1018">
        <v>1.4370857142857141</v>
      </c>
      <c r="AB1018">
        <v>2.1556285714285717</v>
      </c>
      <c r="AC1018">
        <v>1.0909090909090908</v>
      </c>
      <c r="AD1018">
        <v>0.46390181186793378</v>
      </c>
      <c r="AE1018">
        <v>0.69585271780190072</v>
      </c>
      <c r="AF1018">
        <v>0.75911205578389174</v>
      </c>
      <c r="AG1018">
        <v>1.3173285714285712</v>
      </c>
      <c r="AH1018">
        <v>1.9759928571428571</v>
      </c>
      <c r="AI1018">
        <v>0.91666666666666663</v>
      </c>
      <c r="AJ1018">
        <v>1017</v>
      </c>
      <c r="AK1018">
        <f>SUBTOTAL(9,EffortOutcomesAG0[[#This Row],[Allocation]:[Iin]])</f>
        <v>13.237974485886626</v>
      </c>
      <c r="AL1018" t="str">
        <f>EffortOutcomesAG0[[#This Row],[WARDS]]&amp;EffortOutcomesAG0[[#This Row],[Role]]&amp;EffortOutcomesAG0[[#This Row],[Shifts]]</f>
        <v>WATTCERT4PM</v>
      </c>
    </row>
    <row r="1019" spans="2:38" x14ac:dyDescent="0.25">
      <c r="B1019" s="8">
        <f>IF(EffortOutcomesAG0[[#This Row],[Apn]]=0,10,LOG(EffortOutcomesAG0[[#This Row],[Apn]]))</f>
        <v>10</v>
      </c>
      <c r="C1019" s="8">
        <f>IF(EffortOutcomesAG0[[#This Row],[Ein]]=0,10,LOG(EffortOutcomesAG0[[#This Row],[Ein]]))</f>
        <v>10</v>
      </c>
      <c r="D1019" s="8">
        <f>IF(EffortOutcomesAG0[[#This Row],[Iin]]=0,10,LOG(EffortOutcomesAG0[[#This Row],[Iin]]))</f>
        <v>10</v>
      </c>
      <c r="E1019" s="8">
        <f>Kx-EffortOutcomesAG0[[#This Row],[Xp]]</f>
        <v>-10</v>
      </c>
      <c r="F1019" s="8">
        <f>Ky-EffortOutcomesAG0[[#This Row],[Yp]]</f>
        <v>-11</v>
      </c>
      <c r="G1019" s="8">
        <f>Kz-EffortOutcomesAG0[[#This Row],[Zp]]</f>
        <v>-9</v>
      </c>
      <c r="H1019" s="8">
        <f>EffortOutcomesAG0[[#This Row],[Kpy]]*KSc-EffortOutcomesAG0[[#This Row],[KPz]]*KSb</f>
        <v>20</v>
      </c>
      <c r="I1019" s="8">
        <f>-1*(EffortOutcomesAG0[[#This Row],[KPx]]*KSc-EffortOutcomesAG0[[#This Row],[KPz]]*KSa)</f>
        <v>-10</v>
      </c>
      <c r="J1019" s="8">
        <f>(EffortOutcomesAG0[[#This Row],[KPx]]*$C$2-EffortOutcomesAG0[[#This Row],[Kpy]]*KSa)</f>
        <v>-100</v>
      </c>
      <c r="K1019" s="8">
        <f>EffortOutcomesAG0[[#This Row],[Kpy]]*KTc-EffortOutcomesAG0[[#This Row],[KPz]]*KTb</f>
        <v>2</v>
      </c>
      <c r="L1019" s="8">
        <f>-1*(EffortOutcomesAG0[[#This Row],[KPx]]*KTc-EffortOutcomesAG0[[#This Row],[KPz]]*KTa)</f>
        <v>-28</v>
      </c>
      <c r="M1019" s="8">
        <f>(EffortOutcomesAG0[[#This Row],[KPx]]*KTb-EffortOutcomesAG0[[#This Row],[Kpy]]*KTa)</f>
        <v>32</v>
      </c>
      <c r="N1019" s="8">
        <f>-EffortOutcomesAG0[[#This Row],[Xp]]*a+EffortOutcomesAG0[[#This Row],[Yp]]*b+EffortOutcomesAG0[[#This Row],[Zp]]*c_</f>
        <v>40</v>
      </c>
      <c r="O1019">
        <f>-IF(EffortOutcomesAG0[[#This Row],[Column2]]&gt;0,1,-1)*SQRT(EffortOutcomesAG0[[#This Row],[KPx''i]]^2+EffortOutcomesAG0[[#This Row],[KPx''j]]^2+EffortOutcomesAG0[[#This Row],[KPx''k]]^2)/Ksmag/Scale</f>
        <v>-72.456883730947197</v>
      </c>
      <c r="P1019" s="9">
        <f>SQRT(EffortOutcomesAG0[[#This Row],[Kpy''i]]^2+EffortOutcomesAG0[[#This Row],[KPy''j]]^2+EffortOutcomesAG0[[#This Row],[KPy''k]]^2)/KTmag/Scale</f>
        <v>17.37814719698277</v>
      </c>
      <c r="Q10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9" s="14">
        <v>44874</v>
      </c>
      <c r="U1019" s="9" t="s">
        <v>76</v>
      </c>
      <c r="V1019" t="s">
        <v>74</v>
      </c>
      <c r="W1019" t="s">
        <v>59</v>
      </c>
      <c r="X1019">
        <v>0.68749999999999989</v>
      </c>
      <c r="Y1019">
        <v>0</v>
      </c>
      <c r="Z1019">
        <v>0</v>
      </c>
      <c r="AG1019">
        <v>0</v>
      </c>
      <c r="AH1019">
        <v>0</v>
      </c>
      <c r="AI1019">
        <v>0</v>
      </c>
      <c r="AJ1019">
        <v>1018</v>
      </c>
      <c r="AK1019">
        <f>SUBTOTAL(9,EffortOutcomesAG0[[#This Row],[Allocation]:[Iin]])</f>
        <v>0.68749999999999989</v>
      </c>
      <c r="AL1019" t="str">
        <f>EffortOutcomesAG0[[#This Row],[WARDS]]&amp;EffortOutcomesAG0[[#This Row],[Role]]&amp;EffortOutcomesAG0[[#This Row],[Shifts]]</f>
        <v>OtherCERT4PM</v>
      </c>
    </row>
    <row r="1020" spans="2:38" x14ac:dyDescent="0.25">
      <c r="B1020" s="8">
        <f>IF(EffortOutcomesAG0[[#This Row],[Apn]]=0,10,LOG(EffortOutcomesAG0[[#This Row],[Apn]]))</f>
        <v>0.15748267219208442</v>
      </c>
      <c r="C1020" s="8">
        <f>IF(EffortOutcomesAG0[[#This Row],[Ein]]=0,10,LOG(EffortOutcomesAG0[[#This Row],[Ein]]))</f>
        <v>0.23248840680867788</v>
      </c>
      <c r="D1020" s="8">
        <f>IF(EffortOutcomesAG0[[#This Row],[Iin]]=0,10,LOG(EffortOutcomesAG0[[#This Row],[Iin]]))</f>
        <v>-0.38997107900076228</v>
      </c>
      <c r="E1020" s="8">
        <f>Kx-EffortOutcomesAG0[[#This Row],[Xp]]</f>
        <v>-0.15748267219208442</v>
      </c>
      <c r="F1020" s="8">
        <f>Ky-EffortOutcomesAG0[[#This Row],[Yp]]</f>
        <v>-1.2324884068086779</v>
      </c>
      <c r="G1020" s="8">
        <f>Kz-EffortOutcomesAG0[[#This Row],[Zp]]</f>
        <v>1.3899710790007622</v>
      </c>
      <c r="H1020" s="8">
        <f>EffortOutcomesAG0[[#This Row],[Kpy]]*KSc-EffortOutcomesAG0[[#This Row],[KPz]]*KSb</f>
        <v>-0.15748267219208434</v>
      </c>
      <c r="I1020" s="8">
        <f>-1*(EffortOutcomesAG0[[#This Row],[KPx]]*KSc-EffortOutcomesAG0[[#This Row],[KPz]]*KSa)</f>
        <v>-0.15748267219208442</v>
      </c>
      <c r="J1020" s="8">
        <f>(EffortOutcomesAG0[[#This Row],[KPx]]*$C$2-EffortOutcomesAG0[[#This Row],[Kpy]]*KSa)</f>
        <v>-1.5748267219208443</v>
      </c>
      <c r="K1020" s="8">
        <f>EffortOutcomesAG0[[#This Row],[Kpy]]*KTc-EffortOutcomesAG0[[#This Row],[KPz]]*KTb</f>
        <v>2.6224594858094399</v>
      </c>
      <c r="L1020" s="8">
        <f>-1*(EffortOutcomesAG0[[#This Row],[KPx]]*KTc-EffortOutcomesAG0[[#This Row],[KPz]]*KTa)</f>
        <v>2.6224594858094399</v>
      </c>
      <c r="M1020" s="8">
        <f>(EffortOutcomesAG0[[#This Row],[KPx]]*KTb-EffortOutcomesAG0[[#This Row],[Kpy]]*KTa)</f>
        <v>2.6224594858094403</v>
      </c>
      <c r="N1020" s="8">
        <f>-EffortOutcomesAG0[[#This Row],[Xp]]*a+EffortOutcomesAG0[[#This Row],[Yp]]*b+EffortOutcomesAG0[[#This Row],[Zp]]*c_</f>
        <v>-0.31496534438416879</v>
      </c>
      <c r="O1020">
        <f>-IF(EffortOutcomesAG0[[#This Row],[Column2]]&gt;0,1,-1)*SQRT(EffortOutcomesAG0[[#This Row],[KPx''i]]^2+EffortOutcomesAG0[[#This Row],[KPx''j]]^2+EffortOutcomesAG0[[#This Row],[KPx''k]]^2)/Ksmag/Scale</f>
        <v>1.1246512321954463</v>
      </c>
      <c r="P1020" s="9">
        <f>SQRT(EffortOutcomesAG0[[#This Row],[Kpy''i]]^2+EffortOutcomesAG0[[#This Row],[KPy''j]]^2+EffortOutcomesAG0[[#This Row],[KPy''k]]^2)/KTmag/Scale</f>
        <v>1.8543588858028419</v>
      </c>
      <c r="Q10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0" s="14">
        <v>44874</v>
      </c>
      <c r="U1020" s="9" t="s">
        <v>54</v>
      </c>
      <c r="V1020" t="s">
        <v>74</v>
      </c>
      <c r="W1020" t="s">
        <v>59</v>
      </c>
      <c r="X1020">
        <v>1.6875</v>
      </c>
      <c r="Y1020">
        <v>0.6875</v>
      </c>
      <c r="Z1020">
        <v>0.98799642857142844</v>
      </c>
      <c r="AA1020">
        <v>1.4370857142857141</v>
      </c>
      <c r="AB1020">
        <v>2.1556285714285717</v>
      </c>
      <c r="AC1020">
        <v>2.4545454545454546</v>
      </c>
      <c r="AD1020">
        <v>0.46390181186793378</v>
      </c>
      <c r="AE1020">
        <v>0.69585271780190072</v>
      </c>
      <c r="AF1020">
        <v>1.7080021255137565</v>
      </c>
      <c r="AG1020">
        <v>0.58547936507936504</v>
      </c>
      <c r="AH1020">
        <v>0.87821904761904768</v>
      </c>
      <c r="AI1020">
        <v>0.40740740740740738</v>
      </c>
      <c r="AJ1020">
        <v>1019</v>
      </c>
      <c r="AK1020">
        <f>SUBTOTAL(9,EffortOutcomesAG0[[#This Row],[Allocation]:[Iin]])</f>
        <v>14.149118644120581</v>
      </c>
      <c r="AL1020" t="str">
        <f>EffortOutcomesAG0[[#This Row],[WARDS]]&amp;EffortOutcomesAG0[[#This Row],[Role]]&amp;EffortOutcomesAG0[[#This Row],[Shifts]]</f>
        <v>BANKCERT4PM</v>
      </c>
    </row>
    <row r="1021" spans="2:38" x14ac:dyDescent="0.25">
      <c r="B1021" s="8">
        <f>IF(EffortOutcomesAG0[[#This Row],[Apn]]=0,10,LOG(EffortOutcomesAG0[[#This Row],[Apn]]))</f>
        <v>0.15748267219208442</v>
      </c>
      <c r="C1021" s="8">
        <f>IF(EffortOutcomesAG0[[#This Row],[Ein]]=0,10,LOG(EffortOutcomesAG0[[#This Row],[Ein]]))</f>
        <v>0.23248840680867788</v>
      </c>
      <c r="D1021" s="8">
        <f>IF(EffortOutcomesAG0[[#This Row],[Iin]]=0,10,LOG(EffortOutcomesAG0[[#This Row],[Iin]]))</f>
        <v>-0.38997107900076228</v>
      </c>
      <c r="E1021" s="8">
        <f>Kx-EffortOutcomesAG0[[#This Row],[Xp]]</f>
        <v>-0.15748267219208442</v>
      </c>
      <c r="F1021" s="8">
        <f>Ky-EffortOutcomesAG0[[#This Row],[Yp]]</f>
        <v>-1.2324884068086779</v>
      </c>
      <c r="G1021" s="8">
        <f>Kz-EffortOutcomesAG0[[#This Row],[Zp]]</f>
        <v>1.3899710790007622</v>
      </c>
      <c r="H1021" s="8">
        <f>EffortOutcomesAG0[[#This Row],[Kpy]]*KSc-EffortOutcomesAG0[[#This Row],[KPz]]*KSb</f>
        <v>-0.15748267219208434</v>
      </c>
      <c r="I1021" s="8">
        <f>-1*(EffortOutcomesAG0[[#This Row],[KPx]]*KSc-EffortOutcomesAG0[[#This Row],[KPz]]*KSa)</f>
        <v>-0.15748267219208442</v>
      </c>
      <c r="J1021" s="8">
        <f>(EffortOutcomesAG0[[#This Row],[KPx]]*$C$2-EffortOutcomesAG0[[#This Row],[Kpy]]*KSa)</f>
        <v>-1.5748267219208443</v>
      </c>
      <c r="K1021" s="8">
        <f>EffortOutcomesAG0[[#This Row],[Kpy]]*KTc-EffortOutcomesAG0[[#This Row],[KPz]]*KTb</f>
        <v>2.6224594858094399</v>
      </c>
      <c r="L1021" s="8">
        <f>-1*(EffortOutcomesAG0[[#This Row],[KPx]]*KTc-EffortOutcomesAG0[[#This Row],[KPz]]*KTa)</f>
        <v>2.6224594858094399</v>
      </c>
      <c r="M1021" s="8">
        <f>(EffortOutcomesAG0[[#This Row],[KPx]]*KTb-EffortOutcomesAG0[[#This Row],[Kpy]]*KTa)</f>
        <v>2.6224594858094403</v>
      </c>
      <c r="N1021" s="8">
        <f>-EffortOutcomesAG0[[#This Row],[Xp]]*a+EffortOutcomesAG0[[#This Row],[Yp]]*b+EffortOutcomesAG0[[#This Row],[Zp]]*c_</f>
        <v>-0.31496534438416879</v>
      </c>
      <c r="O1021">
        <f>-IF(EffortOutcomesAG0[[#This Row],[Column2]]&gt;0,1,-1)*SQRT(EffortOutcomesAG0[[#This Row],[KPx''i]]^2+EffortOutcomesAG0[[#This Row],[KPx''j]]^2+EffortOutcomesAG0[[#This Row],[KPx''k]]^2)/Ksmag/Scale</f>
        <v>1.1246512321954463</v>
      </c>
      <c r="P1021" s="9">
        <f>SQRT(EffortOutcomesAG0[[#This Row],[Kpy''i]]^2+EffortOutcomesAG0[[#This Row],[KPy''j]]^2+EffortOutcomesAG0[[#This Row],[KPy''k]]^2)/KTmag/Scale</f>
        <v>1.8543588858028419</v>
      </c>
      <c r="Q10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1" s="14">
        <v>44874</v>
      </c>
      <c r="U1021" s="9" t="s">
        <v>58</v>
      </c>
      <c r="V1021" t="s">
        <v>74</v>
      </c>
      <c r="W1021" t="s">
        <v>59</v>
      </c>
      <c r="X1021">
        <v>1.6875</v>
      </c>
      <c r="Y1021">
        <v>0.6875</v>
      </c>
      <c r="Z1021">
        <v>0.98799642857142844</v>
      </c>
      <c r="AA1021">
        <v>1.4370857142857141</v>
      </c>
      <c r="AB1021">
        <v>2.1556285714285717</v>
      </c>
      <c r="AC1021">
        <v>2.4545454545454546</v>
      </c>
      <c r="AD1021">
        <v>0.46390181186793378</v>
      </c>
      <c r="AE1021">
        <v>0.69585271780190072</v>
      </c>
      <c r="AF1021">
        <v>1.7080021255137565</v>
      </c>
      <c r="AG1021">
        <v>0.58547936507936504</v>
      </c>
      <c r="AH1021">
        <v>0.87821904761904768</v>
      </c>
      <c r="AI1021">
        <v>0.40740740740740738</v>
      </c>
      <c r="AJ1021">
        <v>1020</v>
      </c>
      <c r="AK1021">
        <f>SUBTOTAL(9,EffortOutcomesAG0[[#This Row],[Allocation]:[Iin]])</f>
        <v>14.149118644120581</v>
      </c>
      <c r="AL1021" t="str">
        <f>EffortOutcomesAG0[[#This Row],[WARDS]]&amp;EffortOutcomesAG0[[#This Row],[Role]]&amp;EffortOutcomesAG0[[#This Row],[Shifts]]</f>
        <v>WARACERT4PM</v>
      </c>
    </row>
    <row r="1022" spans="2:38" x14ac:dyDescent="0.25">
      <c r="B1022" s="8">
        <f>IF(EffortOutcomesAG0[[#This Row],[Apn]]=0,10,LOG(EffortOutcomesAG0[[#This Row],[Apn]]))</f>
        <v>-2.123273068974553E-2</v>
      </c>
      <c r="C1022" s="8">
        <f>IF(EffortOutcomesAG0[[#This Row],[Ein]]=0,10,LOG(EffortOutcomesAG0[[#This Row],[Ein]]))</f>
        <v>10</v>
      </c>
      <c r="D1022" s="8">
        <f>IF(EffortOutcomesAG0[[#This Row],[Iin]]=0,10,LOG(EffortOutcomesAG0[[#This Row],[Iin]]))</f>
        <v>10</v>
      </c>
      <c r="E1022" s="8">
        <f>Kx-EffortOutcomesAG0[[#This Row],[Xp]]</f>
        <v>2.123273068974553E-2</v>
      </c>
      <c r="F1022" s="8">
        <f>Ky-EffortOutcomesAG0[[#This Row],[Yp]]</f>
        <v>-11</v>
      </c>
      <c r="G1022" s="8">
        <f>Kz-EffortOutcomesAG0[[#This Row],[Zp]]</f>
        <v>-9</v>
      </c>
      <c r="H1022" s="8">
        <f>EffortOutcomesAG0[[#This Row],[Kpy]]*KSc-EffortOutcomesAG0[[#This Row],[KPz]]*KSb</f>
        <v>20</v>
      </c>
      <c r="I1022" s="8">
        <f>-1*(EffortOutcomesAG0[[#This Row],[KPx]]*KSc-EffortOutcomesAG0[[#This Row],[KPz]]*KSa)</f>
        <v>2.123273068974553E-2</v>
      </c>
      <c r="J1022" s="8">
        <f>(EffortOutcomesAG0[[#This Row],[KPx]]*$C$2-EffortOutcomesAG0[[#This Row],[Kpy]]*KSa)</f>
        <v>0.2123273068974553</v>
      </c>
      <c r="K1022" s="8">
        <f>EffortOutcomesAG0[[#This Row],[Kpy]]*KTc-EffortOutcomesAG0[[#This Row],[KPz]]*KTb</f>
        <v>2</v>
      </c>
      <c r="L1022" s="8">
        <f>-1*(EffortOutcomesAG0[[#This Row],[KPx]]*KTc-EffortOutcomesAG0[[#This Row],[KPz]]*KTa)</f>
        <v>-17.978767269310254</v>
      </c>
      <c r="M1022" s="8">
        <f>(EffortOutcomesAG0[[#This Row],[KPx]]*KTb-EffortOutcomesAG0[[#This Row],[Kpy]]*KTa)</f>
        <v>21.978767269310254</v>
      </c>
      <c r="N1022" s="8">
        <f>-EffortOutcomesAG0[[#This Row],[Xp]]*a+EffortOutcomesAG0[[#This Row],[Yp]]*b+EffortOutcomesAG0[[#This Row],[Zp]]*c_</f>
        <v>40</v>
      </c>
      <c r="O1022">
        <f>-IF(EffortOutcomesAG0[[#This Row],[Column2]]&gt;0,1,-1)*SQRT(EffortOutcomesAG0[[#This Row],[KPx''i]]^2+EffortOutcomesAG0[[#This Row],[KPx''j]]^2+EffortOutcomesAG0[[#This Row],[KPx''k]]^2)/Ksmag/Scale</f>
        <v>-14.142940530775535</v>
      </c>
      <c r="P1022" s="9">
        <f>SQRT(EffortOutcomesAG0[[#This Row],[Kpy''i]]^2+EffortOutcomesAG0[[#This Row],[KPy''j]]^2+EffortOutcomesAG0[[#This Row],[KPy''k]]^2)/KTmag/Scale</f>
        <v>11.621117869368431</v>
      </c>
      <c r="Q10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2" s="14">
        <v>44875</v>
      </c>
      <c r="U1022" s="9" t="s">
        <v>54</v>
      </c>
      <c r="V1022" t="s">
        <v>74</v>
      </c>
      <c r="W1022" t="s">
        <v>59</v>
      </c>
      <c r="X1022">
        <v>0</v>
      </c>
      <c r="Y1022">
        <v>0.6875</v>
      </c>
      <c r="Z1022">
        <v>0.65469642857142862</v>
      </c>
      <c r="AA1022">
        <v>0.9522857142857144</v>
      </c>
      <c r="AB1022">
        <v>1.4284285714285716</v>
      </c>
      <c r="AC1022">
        <v>0</v>
      </c>
      <c r="AD1022">
        <v>0.70007000700069999</v>
      </c>
      <c r="AE1022">
        <v>1.0501050105010501</v>
      </c>
      <c r="AF1022">
        <v>0</v>
      </c>
      <c r="AJ1022">
        <v>1021</v>
      </c>
      <c r="AK1022">
        <f>SUBTOTAL(9,EffortOutcomesAG0[[#This Row],[Allocation]:[Iin]])</f>
        <v>5.4730857317874646</v>
      </c>
      <c r="AL1022" t="str">
        <f>EffortOutcomesAG0[[#This Row],[WARDS]]&amp;EffortOutcomesAG0[[#This Row],[Role]]&amp;EffortOutcomesAG0[[#This Row],[Shifts]]</f>
        <v>BANKCERT4PM</v>
      </c>
    </row>
    <row r="1023" spans="2:38" x14ac:dyDescent="0.25">
      <c r="B1023" s="8">
        <f>IF(EffortOutcomesAG0[[#This Row],[Apn]]=0,10,LOG(EffortOutcomesAG0[[#This Row],[Apn]]))</f>
        <v>-2.123273068974553E-2</v>
      </c>
      <c r="C1023" s="8">
        <f>IF(EffortOutcomesAG0[[#This Row],[Ein]]=0,10,LOG(EffortOutcomesAG0[[#This Row],[Ein]]))</f>
        <v>0.39481339350233841</v>
      </c>
      <c r="D1023" s="8">
        <f>IF(EffortOutcomesAG0[[#This Row],[Iin]]=0,10,LOG(EffortOutcomesAG0[[#This Row],[Iin]]))</f>
        <v>-0.37358066281259289</v>
      </c>
      <c r="E1023" s="8">
        <f>Kx-EffortOutcomesAG0[[#This Row],[Xp]]</f>
        <v>2.123273068974553E-2</v>
      </c>
      <c r="F1023" s="8">
        <f>Ky-EffortOutcomesAG0[[#This Row],[Yp]]</f>
        <v>-1.3948133935023384</v>
      </c>
      <c r="G1023" s="8">
        <f>Kz-EffortOutcomesAG0[[#This Row],[Zp]]</f>
        <v>1.3735806628125928</v>
      </c>
      <c r="H1023" s="8">
        <f>EffortOutcomesAG0[[#This Row],[Kpy]]*KSc-EffortOutcomesAG0[[#This Row],[KPz]]*KSb</f>
        <v>2.1232730689745516E-2</v>
      </c>
      <c r="I1023" s="8">
        <f>-1*(EffortOutcomesAG0[[#This Row],[KPx]]*KSc-EffortOutcomesAG0[[#This Row],[KPz]]*KSa)</f>
        <v>2.123273068974553E-2</v>
      </c>
      <c r="J1023" s="8">
        <f>(EffortOutcomesAG0[[#This Row],[KPx]]*$C$2-EffortOutcomesAG0[[#This Row],[Kpy]]*KSa)</f>
        <v>0.2123273068974553</v>
      </c>
      <c r="K1023" s="8">
        <f>EffortOutcomesAG0[[#This Row],[Kpy]]*KTc-EffortOutcomesAG0[[#This Row],[KPz]]*KTb</f>
        <v>2.7683940563149312</v>
      </c>
      <c r="L1023" s="8">
        <f>-1*(EffortOutcomesAG0[[#This Row],[KPx]]*KTc-EffortOutcomesAG0[[#This Row],[KPz]]*KTa)</f>
        <v>2.7683940563149312</v>
      </c>
      <c r="M1023" s="8">
        <f>(EffortOutcomesAG0[[#This Row],[KPx]]*KTb-EffortOutcomesAG0[[#This Row],[Kpy]]*KTa)</f>
        <v>2.7683940563149312</v>
      </c>
      <c r="N1023" s="8">
        <f>-EffortOutcomesAG0[[#This Row],[Xp]]*a+EffortOutcomesAG0[[#This Row],[Yp]]*b+EffortOutcomesAG0[[#This Row],[Zp]]*c_</f>
        <v>4.2465461379491032E-2</v>
      </c>
      <c r="O102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23" s="9">
        <f>SQRT(EffortOutcomesAG0[[#This Row],[Kpy''i]]^2+EffortOutcomesAG0[[#This Row],[KPy''j]]^2+EffortOutcomesAG0[[#This Row],[KPy''k]]^2)/KTmag/Scale</f>
        <v>1.9575502102168212</v>
      </c>
      <c r="Q10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3" s="14">
        <v>44875</v>
      </c>
      <c r="U1023" s="9" t="s">
        <v>58</v>
      </c>
      <c r="V1023" t="s">
        <v>74</v>
      </c>
      <c r="W1023" t="s">
        <v>59</v>
      </c>
      <c r="X1023">
        <v>1.6249999999999998</v>
      </c>
      <c r="Y1023">
        <v>0.6875</v>
      </c>
      <c r="Z1023">
        <v>0.65469642857142862</v>
      </c>
      <c r="AA1023">
        <v>0.9522857142857144</v>
      </c>
      <c r="AB1023">
        <v>1.4284285714285716</v>
      </c>
      <c r="AC1023">
        <v>2.3636363636363633</v>
      </c>
      <c r="AD1023">
        <v>0.70007000700069999</v>
      </c>
      <c r="AE1023">
        <v>1.0501050105010501</v>
      </c>
      <c r="AF1023">
        <v>2.4820663884570271</v>
      </c>
      <c r="AG1023">
        <v>0.40289010989010998</v>
      </c>
      <c r="AH1023">
        <v>0.60433516483516503</v>
      </c>
      <c r="AI1023">
        <v>0.42307692307692313</v>
      </c>
      <c r="AJ1023">
        <v>1022</v>
      </c>
      <c r="AK1023">
        <f>SUBTOTAL(9,EffortOutcomesAG0[[#This Row],[Allocation]:[Iin]])</f>
        <v>13.374090681683054</v>
      </c>
      <c r="AL1023" t="str">
        <f>EffortOutcomesAG0[[#This Row],[WARDS]]&amp;EffortOutcomesAG0[[#This Row],[Role]]&amp;EffortOutcomesAG0[[#This Row],[Shifts]]</f>
        <v>WARACERT4PM</v>
      </c>
    </row>
    <row r="1024" spans="2:38" x14ac:dyDescent="0.25">
      <c r="B1024" s="8">
        <f>IF(EffortOutcomesAG0[[#This Row],[Apn]]=0,10,LOG(EffortOutcomesAG0[[#This Row],[Apn]]))</f>
        <v>10</v>
      </c>
      <c r="C1024" s="8">
        <f>IF(EffortOutcomesAG0[[#This Row],[Ein]]=0,10,LOG(EffortOutcomesAG0[[#This Row],[Ein]]))</f>
        <v>10</v>
      </c>
      <c r="D1024" s="8">
        <f>IF(EffortOutcomesAG0[[#This Row],[Iin]]=0,10,LOG(EffortOutcomesAG0[[#This Row],[Iin]]))</f>
        <v>10</v>
      </c>
      <c r="E1024" s="8">
        <f>Kx-EffortOutcomesAG0[[#This Row],[Xp]]</f>
        <v>-10</v>
      </c>
      <c r="F1024" s="8">
        <f>Ky-EffortOutcomesAG0[[#This Row],[Yp]]</f>
        <v>-11</v>
      </c>
      <c r="G1024" s="8">
        <f>Kz-EffortOutcomesAG0[[#This Row],[Zp]]</f>
        <v>-9</v>
      </c>
      <c r="H1024" s="8">
        <f>EffortOutcomesAG0[[#This Row],[Kpy]]*KSc-EffortOutcomesAG0[[#This Row],[KPz]]*KSb</f>
        <v>20</v>
      </c>
      <c r="I1024" s="8">
        <f>-1*(EffortOutcomesAG0[[#This Row],[KPx]]*KSc-EffortOutcomesAG0[[#This Row],[KPz]]*KSa)</f>
        <v>-10</v>
      </c>
      <c r="J1024" s="8">
        <f>(EffortOutcomesAG0[[#This Row],[KPx]]*$C$2-EffortOutcomesAG0[[#This Row],[Kpy]]*KSa)</f>
        <v>-100</v>
      </c>
      <c r="K1024" s="8">
        <f>EffortOutcomesAG0[[#This Row],[Kpy]]*KTc-EffortOutcomesAG0[[#This Row],[KPz]]*KTb</f>
        <v>2</v>
      </c>
      <c r="L1024" s="8">
        <f>-1*(EffortOutcomesAG0[[#This Row],[KPx]]*KTc-EffortOutcomesAG0[[#This Row],[KPz]]*KTa)</f>
        <v>-28</v>
      </c>
      <c r="M1024" s="8">
        <f>(EffortOutcomesAG0[[#This Row],[KPx]]*KTb-EffortOutcomesAG0[[#This Row],[Kpy]]*KTa)</f>
        <v>32</v>
      </c>
      <c r="N1024" s="8">
        <f>-EffortOutcomesAG0[[#This Row],[Xp]]*a+EffortOutcomesAG0[[#This Row],[Yp]]*b+EffortOutcomesAG0[[#This Row],[Zp]]*c_</f>
        <v>40</v>
      </c>
      <c r="O102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24" s="9">
        <f>SQRT(EffortOutcomesAG0[[#This Row],[Kpy''i]]^2+EffortOutcomesAG0[[#This Row],[KPy''j]]^2+EffortOutcomesAG0[[#This Row],[KPy''k]]^2)/KTmag/Scale</f>
        <v>17.37814719698277</v>
      </c>
      <c r="Q10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4" s="14">
        <v>44875</v>
      </c>
      <c r="U1024" s="9" t="s">
        <v>76</v>
      </c>
      <c r="V1024" t="s">
        <v>74</v>
      </c>
      <c r="W1024" t="s">
        <v>59</v>
      </c>
      <c r="X1024">
        <v>0</v>
      </c>
      <c r="Y1024">
        <v>0</v>
      </c>
      <c r="Z1024">
        <v>0</v>
      </c>
      <c r="AJ1024">
        <v>1023</v>
      </c>
      <c r="AK1024">
        <f>SUBTOTAL(9,EffortOutcomesAG0[[#This Row],[Allocation]:[Iin]])</f>
        <v>0</v>
      </c>
      <c r="AL1024" t="str">
        <f>EffortOutcomesAG0[[#This Row],[WARDS]]&amp;EffortOutcomesAG0[[#This Row],[Role]]&amp;EffortOutcomesAG0[[#This Row],[Shifts]]</f>
        <v>OtherCERT4PM</v>
      </c>
    </row>
    <row r="1025" spans="2:38" x14ac:dyDescent="0.25">
      <c r="B1025" s="8">
        <f>IF(EffortOutcomesAG0[[#This Row],[Apn]]=0,10,LOG(EffortOutcomesAG0[[#This Row],[Apn]]))</f>
        <v>-2.123273068974553E-2</v>
      </c>
      <c r="C1025" s="8">
        <f>IF(EffortOutcomesAG0[[#This Row],[Ein]]=0,10,LOG(EffortOutcomesAG0[[#This Row],[Ein]]))</f>
        <v>0.41120380969050779</v>
      </c>
      <c r="D1025" s="8">
        <f>IF(EffortOutcomesAG0[[#This Row],[Iin]]=0,10,LOG(EffortOutcomesAG0[[#This Row],[Iin]]))</f>
        <v>-0.38997107900076228</v>
      </c>
      <c r="E1025" s="8">
        <f>Kx-EffortOutcomesAG0[[#This Row],[Xp]]</f>
        <v>2.123273068974553E-2</v>
      </c>
      <c r="F1025" s="8">
        <f>Ky-EffortOutcomesAG0[[#This Row],[Yp]]</f>
        <v>-1.4112038096905077</v>
      </c>
      <c r="G1025" s="8">
        <f>Kz-EffortOutcomesAG0[[#This Row],[Zp]]</f>
        <v>1.3899710790007622</v>
      </c>
      <c r="H1025" s="8">
        <f>EffortOutcomesAG0[[#This Row],[Kpy]]*KSc-EffortOutcomesAG0[[#This Row],[KPz]]*KSb</f>
        <v>2.1232730689745516E-2</v>
      </c>
      <c r="I1025" s="8">
        <f>-1*(EffortOutcomesAG0[[#This Row],[KPx]]*KSc-EffortOutcomesAG0[[#This Row],[KPz]]*KSa)</f>
        <v>2.123273068974553E-2</v>
      </c>
      <c r="J1025" s="8">
        <f>(EffortOutcomesAG0[[#This Row],[KPx]]*$C$2-EffortOutcomesAG0[[#This Row],[Kpy]]*KSa)</f>
        <v>0.2123273068974553</v>
      </c>
      <c r="K1025" s="8">
        <f>EffortOutcomesAG0[[#This Row],[Kpy]]*KTc-EffortOutcomesAG0[[#This Row],[KPz]]*KTb</f>
        <v>2.80117488869127</v>
      </c>
      <c r="L1025" s="8">
        <f>-1*(EffortOutcomesAG0[[#This Row],[KPx]]*KTc-EffortOutcomesAG0[[#This Row],[KPz]]*KTa)</f>
        <v>2.80117488869127</v>
      </c>
      <c r="M1025" s="8">
        <f>(EffortOutcomesAG0[[#This Row],[KPx]]*KTb-EffortOutcomesAG0[[#This Row],[Kpy]]*KTa)</f>
        <v>2.80117488869127</v>
      </c>
      <c r="N1025" s="8">
        <f>-EffortOutcomesAG0[[#This Row],[Xp]]*a+EffortOutcomesAG0[[#This Row],[Yp]]*b+EffortOutcomesAG0[[#This Row],[Zp]]*c_</f>
        <v>4.2465461379491032E-2</v>
      </c>
      <c r="O102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25" s="9">
        <f>SQRT(EffortOutcomesAG0[[#This Row],[Kpy''i]]^2+EffortOutcomesAG0[[#This Row],[KPy''j]]^2+EffortOutcomesAG0[[#This Row],[KPy''k]]^2)/KTmag/Scale</f>
        <v>1.9807297590830697</v>
      </c>
      <c r="Q10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5" s="14">
        <v>44875</v>
      </c>
      <c r="U1025" s="9" t="s">
        <v>57</v>
      </c>
      <c r="V1025" t="s">
        <v>74</v>
      </c>
      <c r="W1025" t="s">
        <v>59</v>
      </c>
      <c r="X1025">
        <v>1.6875</v>
      </c>
      <c r="Y1025">
        <v>0.6875</v>
      </c>
      <c r="Z1025">
        <v>0.65469642857142862</v>
      </c>
      <c r="AA1025">
        <v>0.9522857142857144</v>
      </c>
      <c r="AB1025">
        <v>1.4284285714285716</v>
      </c>
      <c r="AC1025">
        <v>2.4545454545454546</v>
      </c>
      <c r="AD1025">
        <v>0.70007000700069999</v>
      </c>
      <c r="AE1025">
        <v>1.0501050105010501</v>
      </c>
      <c r="AF1025">
        <v>2.577530480320759</v>
      </c>
      <c r="AG1025">
        <v>0.38796825396825402</v>
      </c>
      <c r="AH1025">
        <v>0.581952380952381</v>
      </c>
      <c r="AI1025">
        <v>0.40740740740740738</v>
      </c>
      <c r="AJ1025">
        <v>1024</v>
      </c>
      <c r="AK1025">
        <f>SUBTOTAL(9,EffortOutcomesAG0[[#This Row],[Allocation]:[Iin]])</f>
        <v>13.569989708981721</v>
      </c>
      <c r="AL1025" t="str">
        <f>EffortOutcomesAG0[[#This Row],[WARDS]]&amp;EffortOutcomesAG0[[#This Row],[Role]]&amp;EffortOutcomesAG0[[#This Row],[Shifts]]</f>
        <v>WATTCERT4PM</v>
      </c>
    </row>
    <row r="1026" spans="2:38" x14ac:dyDescent="0.25">
      <c r="B1026" s="8">
        <f>IF(EffortOutcomesAG0[[#This Row],[Apn]]=0,10,LOG(EffortOutcomesAG0[[#This Row],[Apn]]))</f>
        <v>0.15748267219208442</v>
      </c>
      <c r="C1026" s="8">
        <f>IF(EffortOutcomesAG0[[#This Row],[Ein]]=0,10,LOG(EffortOutcomesAG0[[#This Row],[Ein]]))</f>
        <v>0.23248840680867788</v>
      </c>
      <c r="D1026" s="8">
        <f>IF(EffortOutcomesAG0[[#This Row],[Iin]]=0,10,LOG(EffortOutcomesAG0[[#This Row],[Iin]]))</f>
        <v>-0.38997107900076228</v>
      </c>
      <c r="E1026" s="8">
        <f>Kx-EffortOutcomesAG0[[#This Row],[Xp]]</f>
        <v>-0.15748267219208442</v>
      </c>
      <c r="F1026" s="8">
        <f>Ky-EffortOutcomesAG0[[#This Row],[Yp]]</f>
        <v>-1.2324884068086779</v>
      </c>
      <c r="G1026" s="8">
        <f>Kz-EffortOutcomesAG0[[#This Row],[Zp]]</f>
        <v>1.3899710790007622</v>
      </c>
      <c r="H1026" s="8">
        <f>EffortOutcomesAG0[[#This Row],[Kpy]]*KSc-EffortOutcomesAG0[[#This Row],[KPz]]*KSb</f>
        <v>-0.15748267219208434</v>
      </c>
      <c r="I1026" s="8">
        <f>-1*(EffortOutcomesAG0[[#This Row],[KPx]]*KSc-EffortOutcomesAG0[[#This Row],[KPz]]*KSa)</f>
        <v>-0.15748267219208442</v>
      </c>
      <c r="J1026" s="8">
        <f>(EffortOutcomesAG0[[#This Row],[KPx]]*$C$2-EffortOutcomesAG0[[#This Row],[Kpy]]*KSa)</f>
        <v>-1.5748267219208443</v>
      </c>
      <c r="K1026" s="8">
        <f>EffortOutcomesAG0[[#This Row],[Kpy]]*KTc-EffortOutcomesAG0[[#This Row],[KPz]]*KTb</f>
        <v>2.6224594858094399</v>
      </c>
      <c r="L1026" s="8">
        <f>-1*(EffortOutcomesAG0[[#This Row],[KPx]]*KTc-EffortOutcomesAG0[[#This Row],[KPz]]*KTa)</f>
        <v>2.6224594858094399</v>
      </c>
      <c r="M1026" s="8">
        <f>(EffortOutcomesAG0[[#This Row],[KPx]]*KTb-EffortOutcomesAG0[[#This Row],[Kpy]]*KTa)</f>
        <v>2.6224594858094403</v>
      </c>
      <c r="N1026" s="8">
        <f>-EffortOutcomesAG0[[#This Row],[Xp]]*a+EffortOutcomesAG0[[#This Row],[Yp]]*b+EffortOutcomesAG0[[#This Row],[Zp]]*c_</f>
        <v>-0.31496534438416879</v>
      </c>
      <c r="O1026">
        <f>-IF(EffortOutcomesAG0[[#This Row],[Column2]]&gt;0,1,-1)*SQRT(EffortOutcomesAG0[[#This Row],[KPx''i]]^2+EffortOutcomesAG0[[#This Row],[KPx''j]]^2+EffortOutcomesAG0[[#This Row],[KPx''k]]^2)/Ksmag/Scale</f>
        <v>1.1246512321954463</v>
      </c>
      <c r="P1026" s="9">
        <f>SQRT(EffortOutcomesAG0[[#This Row],[Kpy''i]]^2+EffortOutcomesAG0[[#This Row],[KPy''j]]^2+EffortOutcomesAG0[[#This Row],[KPy''k]]^2)/KTmag/Scale</f>
        <v>1.8543588858028419</v>
      </c>
      <c r="Q10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6" s="14">
        <v>44876</v>
      </c>
      <c r="U1026" s="9" t="s">
        <v>57</v>
      </c>
      <c r="V1026" t="s">
        <v>74</v>
      </c>
      <c r="W1026" t="s">
        <v>59</v>
      </c>
      <c r="X1026">
        <v>1.6875</v>
      </c>
      <c r="Y1026">
        <v>0.6875</v>
      </c>
      <c r="Z1026">
        <v>0.98799642857142844</v>
      </c>
      <c r="AA1026">
        <v>1.4370857142857141</v>
      </c>
      <c r="AB1026">
        <v>2.1556285714285717</v>
      </c>
      <c r="AC1026">
        <v>2.4545454545454546</v>
      </c>
      <c r="AD1026">
        <v>0.46390181186793378</v>
      </c>
      <c r="AE1026">
        <v>0.69585271780190072</v>
      </c>
      <c r="AF1026">
        <v>1.7080021255137565</v>
      </c>
      <c r="AG1026">
        <v>0.58547936507936504</v>
      </c>
      <c r="AH1026">
        <v>0.87821904761904768</v>
      </c>
      <c r="AI1026">
        <v>0.40740740740740738</v>
      </c>
      <c r="AJ1026">
        <v>1025</v>
      </c>
      <c r="AK1026">
        <f>SUBTOTAL(9,EffortOutcomesAG0[[#This Row],[Allocation]:[Iin]])</f>
        <v>14.149118644120581</v>
      </c>
      <c r="AL1026" t="str">
        <f>EffortOutcomesAG0[[#This Row],[WARDS]]&amp;EffortOutcomesAG0[[#This Row],[Role]]&amp;EffortOutcomesAG0[[#This Row],[Shifts]]</f>
        <v>WATTCERT4PM</v>
      </c>
    </row>
    <row r="1027" spans="2:38" x14ac:dyDescent="0.25">
      <c r="B1027" s="8">
        <f>IF(EffortOutcomesAG0[[#This Row],[Apn]]=0,10,LOG(EffortOutcomesAG0[[#This Row],[Apn]]))</f>
        <v>0.15748267219208442</v>
      </c>
      <c r="C1027" s="8">
        <f>IF(EffortOutcomesAG0[[#This Row],[Ein]]=0,10,LOG(EffortOutcomesAG0[[#This Row],[Ein]]))</f>
        <v>0.23248840680867788</v>
      </c>
      <c r="D1027" s="8">
        <f>IF(EffortOutcomesAG0[[#This Row],[Iin]]=0,10,LOG(EffortOutcomesAG0[[#This Row],[Iin]]))</f>
        <v>-0.38997107900076228</v>
      </c>
      <c r="E1027" s="8">
        <f>Kx-EffortOutcomesAG0[[#This Row],[Xp]]</f>
        <v>-0.15748267219208442</v>
      </c>
      <c r="F1027" s="8">
        <f>Ky-EffortOutcomesAG0[[#This Row],[Yp]]</f>
        <v>-1.2324884068086779</v>
      </c>
      <c r="G1027" s="8">
        <f>Kz-EffortOutcomesAG0[[#This Row],[Zp]]</f>
        <v>1.3899710790007622</v>
      </c>
      <c r="H1027" s="8">
        <f>EffortOutcomesAG0[[#This Row],[Kpy]]*KSc-EffortOutcomesAG0[[#This Row],[KPz]]*KSb</f>
        <v>-0.15748267219208434</v>
      </c>
      <c r="I1027" s="8">
        <f>-1*(EffortOutcomesAG0[[#This Row],[KPx]]*KSc-EffortOutcomesAG0[[#This Row],[KPz]]*KSa)</f>
        <v>-0.15748267219208442</v>
      </c>
      <c r="J1027" s="8">
        <f>(EffortOutcomesAG0[[#This Row],[KPx]]*$C$2-EffortOutcomesAG0[[#This Row],[Kpy]]*KSa)</f>
        <v>-1.5748267219208443</v>
      </c>
      <c r="K1027" s="8">
        <f>EffortOutcomesAG0[[#This Row],[Kpy]]*KTc-EffortOutcomesAG0[[#This Row],[KPz]]*KTb</f>
        <v>2.6224594858094399</v>
      </c>
      <c r="L1027" s="8">
        <f>-1*(EffortOutcomesAG0[[#This Row],[KPx]]*KTc-EffortOutcomesAG0[[#This Row],[KPz]]*KTa)</f>
        <v>2.6224594858094399</v>
      </c>
      <c r="M1027" s="8">
        <f>(EffortOutcomesAG0[[#This Row],[KPx]]*KTb-EffortOutcomesAG0[[#This Row],[Kpy]]*KTa)</f>
        <v>2.6224594858094403</v>
      </c>
      <c r="N1027" s="8">
        <f>-EffortOutcomesAG0[[#This Row],[Xp]]*a+EffortOutcomesAG0[[#This Row],[Yp]]*b+EffortOutcomesAG0[[#This Row],[Zp]]*c_</f>
        <v>-0.31496534438416879</v>
      </c>
      <c r="O1027">
        <f>-IF(EffortOutcomesAG0[[#This Row],[Column2]]&gt;0,1,-1)*SQRT(EffortOutcomesAG0[[#This Row],[KPx''i]]^2+EffortOutcomesAG0[[#This Row],[KPx''j]]^2+EffortOutcomesAG0[[#This Row],[KPx''k]]^2)/Ksmag/Scale</f>
        <v>1.1246512321954463</v>
      </c>
      <c r="P1027" s="9">
        <f>SQRT(EffortOutcomesAG0[[#This Row],[Kpy''i]]^2+EffortOutcomesAG0[[#This Row],[KPy''j]]^2+EffortOutcomesAG0[[#This Row],[KPy''k]]^2)/KTmag/Scale</f>
        <v>1.8543588858028419</v>
      </c>
      <c r="Q10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7" s="14">
        <v>44876</v>
      </c>
      <c r="U1027" s="9" t="s">
        <v>58</v>
      </c>
      <c r="V1027" t="s">
        <v>74</v>
      </c>
      <c r="W1027" t="s">
        <v>59</v>
      </c>
      <c r="X1027">
        <v>1.6875</v>
      </c>
      <c r="Y1027">
        <v>0.6875</v>
      </c>
      <c r="Z1027">
        <v>0.98799642857142844</v>
      </c>
      <c r="AA1027">
        <v>1.4370857142857141</v>
      </c>
      <c r="AB1027">
        <v>2.1556285714285717</v>
      </c>
      <c r="AC1027">
        <v>2.4545454545454546</v>
      </c>
      <c r="AD1027">
        <v>0.46390181186793378</v>
      </c>
      <c r="AE1027">
        <v>0.69585271780190072</v>
      </c>
      <c r="AF1027">
        <v>1.7080021255137565</v>
      </c>
      <c r="AG1027">
        <v>0.58547936507936504</v>
      </c>
      <c r="AH1027">
        <v>0.87821904761904768</v>
      </c>
      <c r="AI1027">
        <v>0.40740740740740738</v>
      </c>
      <c r="AJ1027">
        <v>1026</v>
      </c>
      <c r="AK1027">
        <f>SUBTOTAL(9,EffortOutcomesAG0[[#This Row],[Allocation]:[Iin]])</f>
        <v>14.149118644120581</v>
      </c>
      <c r="AL1027" t="str">
        <f>EffortOutcomesAG0[[#This Row],[WARDS]]&amp;EffortOutcomesAG0[[#This Row],[Role]]&amp;EffortOutcomesAG0[[#This Row],[Shifts]]</f>
        <v>WARACERT4PM</v>
      </c>
    </row>
    <row r="1028" spans="2:38" x14ac:dyDescent="0.25">
      <c r="B1028" s="8">
        <f>IF(EffortOutcomesAG0[[#This Row],[Apn]]=0,10,LOG(EffortOutcomesAG0[[#This Row],[Apn]]))</f>
        <v>10</v>
      </c>
      <c r="C1028" s="8">
        <f>IF(EffortOutcomesAG0[[#This Row],[Ein]]=0,10,LOG(EffortOutcomesAG0[[#This Row],[Ein]]))</f>
        <v>10</v>
      </c>
      <c r="D1028" s="8">
        <f>IF(EffortOutcomesAG0[[#This Row],[Iin]]=0,10,LOG(EffortOutcomesAG0[[#This Row],[Iin]]))</f>
        <v>10</v>
      </c>
      <c r="E1028" s="8">
        <f>Kx-EffortOutcomesAG0[[#This Row],[Xp]]</f>
        <v>-10</v>
      </c>
      <c r="F1028" s="8">
        <f>Ky-EffortOutcomesAG0[[#This Row],[Yp]]</f>
        <v>-11</v>
      </c>
      <c r="G1028" s="8">
        <f>Kz-EffortOutcomesAG0[[#This Row],[Zp]]</f>
        <v>-9</v>
      </c>
      <c r="H1028" s="8">
        <f>EffortOutcomesAG0[[#This Row],[Kpy]]*KSc-EffortOutcomesAG0[[#This Row],[KPz]]*KSb</f>
        <v>20</v>
      </c>
      <c r="I1028" s="8">
        <f>-1*(EffortOutcomesAG0[[#This Row],[KPx]]*KSc-EffortOutcomesAG0[[#This Row],[KPz]]*KSa)</f>
        <v>-10</v>
      </c>
      <c r="J1028" s="8">
        <f>(EffortOutcomesAG0[[#This Row],[KPx]]*$C$2-EffortOutcomesAG0[[#This Row],[Kpy]]*KSa)</f>
        <v>-100</v>
      </c>
      <c r="K1028" s="8">
        <f>EffortOutcomesAG0[[#This Row],[Kpy]]*KTc-EffortOutcomesAG0[[#This Row],[KPz]]*KTb</f>
        <v>2</v>
      </c>
      <c r="L1028" s="8">
        <f>-1*(EffortOutcomesAG0[[#This Row],[KPx]]*KTc-EffortOutcomesAG0[[#This Row],[KPz]]*KTa)</f>
        <v>-28</v>
      </c>
      <c r="M1028" s="8">
        <f>(EffortOutcomesAG0[[#This Row],[KPx]]*KTb-EffortOutcomesAG0[[#This Row],[Kpy]]*KTa)</f>
        <v>32</v>
      </c>
      <c r="N1028" s="8">
        <f>-EffortOutcomesAG0[[#This Row],[Xp]]*a+EffortOutcomesAG0[[#This Row],[Yp]]*b+EffortOutcomesAG0[[#This Row],[Zp]]*c_</f>
        <v>40</v>
      </c>
      <c r="O102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28" s="9">
        <f>SQRT(EffortOutcomesAG0[[#This Row],[Kpy''i]]^2+EffortOutcomesAG0[[#This Row],[KPy''j]]^2+EffortOutcomesAG0[[#This Row],[KPy''k]]^2)/KTmag/Scale</f>
        <v>17.37814719698277</v>
      </c>
      <c r="Q10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8" s="14">
        <v>44876</v>
      </c>
      <c r="U1028" s="9" t="s">
        <v>76</v>
      </c>
      <c r="V1028" t="s">
        <v>74</v>
      </c>
      <c r="W1028" t="s">
        <v>59</v>
      </c>
      <c r="X1028">
        <v>1</v>
      </c>
      <c r="Y1028">
        <v>0</v>
      </c>
      <c r="Z1028">
        <v>0</v>
      </c>
      <c r="AG1028">
        <v>0</v>
      </c>
      <c r="AH1028">
        <v>0</v>
      </c>
      <c r="AI1028">
        <v>0</v>
      </c>
      <c r="AJ1028">
        <v>1027</v>
      </c>
      <c r="AK1028">
        <f>SUBTOTAL(9,EffortOutcomesAG0[[#This Row],[Allocation]:[Iin]])</f>
        <v>1</v>
      </c>
      <c r="AL1028" t="str">
        <f>EffortOutcomesAG0[[#This Row],[WARDS]]&amp;EffortOutcomesAG0[[#This Row],[Role]]&amp;EffortOutcomesAG0[[#This Row],[Shifts]]</f>
        <v>OtherCERT4PM</v>
      </c>
    </row>
    <row r="1029" spans="2:38" x14ac:dyDescent="0.25">
      <c r="B1029" s="8">
        <f>IF(EffortOutcomesAG0[[#This Row],[Apn]]=0,10,LOG(EffortOutcomesAG0[[#This Row],[Apn]]))</f>
        <v>0.15748267219208442</v>
      </c>
      <c r="C1029" s="8">
        <f>IF(EffortOutcomesAG0[[#This Row],[Ein]]=0,10,LOG(EffortOutcomesAG0[[#This Row],[Ein]]))</f>
        <v>10</v>
      </c>
      <c r="D1029" s="8">
        <f>IF(EffortOutcomesAG0[[#This Row],[Iin]]=0,10,LOG(EffortOutcomesAG0[[#This Row],[Iin]]))</f>
        <v>10</v>
      </c>
      <c r="E1029" s="8">
        <f>Kx-EffortOutcomesAG0[[#This Row],[Xp]]</f>
        <v>-0.15748267219208442</v>
      </c>
      <c r="F1029" s="8">
        <f>Ky-EffortOutcomesAG0[[#This Row],[Yp]]</f>
        <v>-11</v>
      </c>
      <c r="G1029" s="8">
        <f>Kz-EffortOutcomesAG0[[#This Row],[Zp]]</f>
        <v>-9</v>
      </c>
      <c r="H1029" s="8">
        <f>EffortOutcomesAG0[[#This Row],[Kpy]]*KSc-EffortOutcomesAG0[[#This Row],[KPz]]*KSb</f>
        <v>20</v>
      </c>
      <c r="I1029" s="8">
        <f>-1*(EffortOutcomesAG0[[#This Row],[KPx]]*KSc-EffortOutcomesAG0[[#This Row],[KPz]]*KSa)</f>
        <v>-0.15748267219208442</v>
      </c>
      <c r="J1029" s="8">
        <f>(EffortOutcomesAG0[[#This Row],[KPx]]*$C$2-EffortOutcomesAG0[[#This Row],[Kpy]]*KSa)</f>
        <v>-1.5748267219208443</v>
      </c>
      <c r="K1029" s="8">
        <f>EffortOutcomesAG0[[#This Row],[Kpy]]*KTc-EffortOutcomesAG0[[#This Row],[KPz]]*KTb</f>
        <v>2</v>
      </c>
      <c r="L1029" s="8">
        <f>-1*(EffortOutcomesAG0[[#This Row],[KPx]]*KTc-EffortOutcomesAG0[[#This Row],[KPz]]*KTa)</f>
        <v>-18.157482672192085</v>
      </c>
      <c r="M1029" s="8">
        <f>(EffortOutcomesAG0[[#This Row],[KPx]]*KTb-EffortOutcomesAG0[[#This Row],[Kpy]]*KTa)</f>
        <v>22.157482672192085</v>
      </c>
      <c r="N1029" s="8">
        <f>-EffortOutcomesAG0[[#This Row],[Xp]]*a+EffortOutcomesAG0[[#This Row],[Yp]]*b+EffortOutcomesAG0[[#This Row],[Zp]]*c_</f>
        <v>40</v>
      </c>
      <c r="O1029">
        <f>-IF(EffortOutcomesAG0[[#This Row],[Column2]]&gt;0,1,-1)*SQRT(EffortOutcomesAG0[[#This Row],[KPx''i]]^2+EffortOutcomesAG0[[#This Row],[KPx''j]]^2+EffortOutcomesAG0[[#This Row],[KPx''k]]^2)/Ksmag/Scale</f>
        <v>-14.186346957481984</v>
      </c>
      <c r="P1029" s="9">
        <f>SQRT(EffortOutcomesAG0[[#This Row],[Kpy''i]]^2+EffortOutcomesAG0[[#This Row],[KPy''j]]^2+EffortOutcomesAG0[[#This Row],[KPy''k]]^2)/KTmag/Scale</f>
        <v>11.723539108416654</v>
      </c>
      <c r="Q10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9" s="14">
        <v>44876</v>
      </c>
      <c r="U1029" s="9" t="s">
        <v>54</v>
      </c>
      <c r="V1029" t="s">
        <v>74</v>
      </c>
      <c r="W1029" t="s">
        <v>59</v>
      </c>
      <c r="X1029">
        <v>0</v>
      </c>
      <c r="Y1029">
        <v>0.6875</v>
      </c>
      <c r="Z1029">
        <v>0.98799642857142844</v>
      </c>
      <c r="AA1029">
        <v>1.4370857142857141</v>
      </c>
      <c r="AB1029">
        <v>2.1556285714285717</v>
      </c>
      <c r="AC1029">
        <v>0</v>
      </c>
      <c r="AD1029">
        <v>0.46390181186793378</v>
      </c>
      <c r="AE1029">
        <v>0.69585271780190072</v>
      </c>
      <c r="AF1029">
        <v>0</v>
      </c>
      <c r="AJ1029">
        <v>1028</v>
      </c>
      <c r="AK1029">
        <f>SUBTOTAL(9,EffortOutcomesAG0[[#This Row],[Allocation]:[Iin]])</f>
        <v>6.4279652439555495</v>
      </c>
      <c r="AL1029" t="str">
        <f>EffortOutcomesAG0[[#This Row],[WARDS]]&amp;EffortOutcomesAG0[[#This Row],[Role]]&amp;EffortOutcomesAG0[[#This Row],[Shifts]]</f>
        <v>BANKCERT4PM</v>
      </c>
    </row>
    <row r="1030" spans="2:38" x14ac:dyDescent="0.25">
      <c r="B1030" s="8">
        <f>IF(EffortOutcomesAG0[[#This Row],[Apn]]=0,10,LOG(EffortOutcomesAG0[[#This Row],[Apn]]))</f>
        <v>10</v>
      </c>
      <c r="C1030" s="8">
        <f>IF(EffortOutcomesAG0[[#This Row],[Ein]]=0,10,LOG(EffortOutcomesAG0[[#This Row],[Ein]]))</f>
        <v>10</v>
      </c>
      <c r="D1030" s="8">
        <f>IF(EffortOutcomesAG0[[#This Row],[Iin]]=0,10,LOG(EffortOutcomesAG0[[#This Row],[Iin]]))</f>
        <v>10</v>
      </c>
      <c r="E1030" s="8">
        <f>Kx-EffortOutcomesAG0[[#This Row],[Xp]]</f>
        <v>-10</v>
      </c>
      <c r="F1030" s="8">
        <f>Ky-EffortOutcomesAG0[[#This Row],[Yp]]</f>
        <v>-11</v>
      </c>
      <c r="G1030" s="8">
        <f>Kz-EffortOutcomesAG0[[#This Row],[Zp]]</f>
        <v>-9</v>
      </c>
      <c r="H1030" s="8">
        <f>EffortOutcomesAG0[[#This Row],[Kpy]]*KSc-EffortOutcomesAG0[[#This Row],[KPz]]*KSb</f>
        <v>20</v>
      </c>
      <c r="I1030" s="8">
        <f>-1*(EffortOutcomesAG0[[#This Row],[KPx]]*KSc-EffortOutcomesAG0[[#This Row],[KPz]]*KSa)</f>
        <v>-10</v>
      </c>
      <c r="J1030" s="8">
        <f>(EffortOutcomesAG0[[#This Row],[KPx]]*$C$2-EffortOutcomesAG0[[#This Row],[Kpy]]*KSa)</f>
        <v>-100</v>
      </c>
      <c r="K1030" s="8">
        <f>EffortOutcomesAG0[[#This Row],[Kpy]]*KTc-EffortOutcomesAG0[[#This Row],[KPz]]*KTb</f>
        <v>2</v>
      </c>
      <c r="L1030" s="8">
        <f>-1*(EffortOutcomesAG0[[#This Row],[KPx]]*KTc-EffortOutcomesAG0[[#This Row],[KPz]]*KTa)</f>
        <v>-28</v>
      </c>
      <c r="M1030" s="8">
        <f>(EffortOutcomesAG0[[#This Row],[KPx]]*KTb-EffortOutcomesAG0[[#This Row],[Kpy]]*KTa)</f>
        <v>32</v>
      </c>
      <c r="N1030" s="8">
        <f>-EffortOutcomesAG0[[#This Row],[Xp]]*a+EffortOutcomesAG0[[#This Row],[Yp]]*b+EffortOutcomesAG0[[#This Row],[Zp]]*c_</f>
        <v>40</v>
      </c>
      <c r="O103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30" s="9">
        <f>SQRT(EffortOutcomesAG0[[#This Row],[Kpy''i]]^2+EffortOutcomesAG0[[#This Row],[KPy''j]]^2+EffortOutcomesAG0[[#This Row],[KPy''k]]^2)/KTmag/Scale</f>
        <v>17.37814719698277</v>
      </c>
      <c r="Q10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0" s="14">
        <v>44877</v>
      </c>
      <c r="U1030" s="9" t="s">
        <v>76</v>
      </c>
      <c r="V1030" t="s">
        <v>74</v>
      </c>
      <c r="W1030" t="s">
        <v>59</v>
      </c>
      <c r="X1030">
        <v>0</v>
      </c>
      <c r="Y1030">
        <v>0</v>
      </c>
      <c r="Z1030">
        <v>0</v>
      </c>
      <c r="AJ1030">
        <v>1029</v>
      </c>
      <c r="AK1030">
        <f>SUBTOTAL(9,EffortOutcomesAG0[[#This Row],[Allocation]:[Iin]])</f>
        <v>0</v>
      </c>
      <c r="AL1030" t="str">
        <f>EffortOutcomesAG0[[#This Row],[WARDS]]&amp;EffortOutcomesAG0[[#This Row],[Role]]&amp;EffortOutcomesAG0[[#This Row],[Shifts]]</f>
        <v>OtherCERT4PM</v>
      </c>
    </row>
    <row r="1031" spans="2:38" x14ac:dyDescent="0.25">
      <c r="B1031" s="8">
        <f>IF(EffortOutcomesAG0[[#This Row],[Apn]]=0,10,LOG(EffortOutcomesAG0[[#This Row],[Apn]]))</f>
        <v>-0.29919742228503332</v>
      </c>
      <c r="C1031" s="8">
        <f>IF(EffortOutcomesAG0[[#This Row],[Ein]]=0,10,LOG(EffortOutcomesAG0[[#This Row],[Ein]]))</f>
        <v>0.68916850128579554</v>
      </c>
      <c r="D1031" s="8">
        <f>IF(EffortOutcomesAG0[[#This Row],[Iin]]=0,10,LOG(EffortOutcomesAG0[[#This Row],[Iin]]))</f>
        <v>-0.38997107900076228</v>
      </c>
      <c r="E1031" s="8">
        <f>Kx-EffortOutcomesAG0[[#This Row],[Xp]]</f>
        <v>0.29919742228503332</v>
      </c>
      <c r="F1031" s="8">
        <f>Ky-EffortOutcomesAG0[[#This Row],[Yp]]</f>
        <v>-1.6891685012857955</v>
      </c>
      <c r="G1031" s="8">
        <f>Kz-EffortOutcomesAG0[[#This Row],[Zp]]</f>
        <v>1.3899710790007622</v>
      </c>
      <c r="H1031" s="8">
        <f>EffortOutcomesAG0[[#This Row],[Kpy]]*KSc-EffortOutcomesAG0[[#This Row],[KPz]]*KSb</f>
        <v>0.29919742228503332</v>
      </c>
      <c r="I1031" s="8">
        <f>-1*(EffortOutcomesAG0[[#This Row],[KPx]]*KSc-EffortOutcomesAG0[[#This Row],[KPz]]*KSa)</f>
        <v>0.29919742228503332</v>
      </c>
      <c r="J1031" s="8">
        <f>(EffortOutcomesAG0[[#This Row],[KPx]]*$C$2-EffortOutcomesAG0[[#This Row],[Kpy]]*KSa)</f>
        <v>2.9919742228503332</v>
      </c>
      <c r="K1031" s="8">
        <f>EffortOutcomesAG0[[#This Row],[Kpy]]*KTc-EffortOutcomesAG0[[#This Row],[KPz]]*KTb</f>
        <v>3.079139580286558</v>
      </c>
      <c r="L1031" s="8">
        <f>-1*(EffortOutcomesAG0[[#This Row],[KPx]]*KTc-EffortOutcomesAG0[[#This Row],[KPz]]*KTa)</f>
        <v>3.079139580286558</v>
      </c>
      <c r="M1031" s="8">
        <f>(EffortOutcomesAG0[[#This Row],[KPx]]*KTb-EffortOutcomesAG0[[#This Row],[Kpy]]*KTa)</f>
        <v>3.079139580286558</v>
      </c>
      <c r="N1031" s="8">
        <f>-EffortOutcomesAG0[[#This Row],[Xp]]*a+EffortOutcomesAG0[[#This Row],[Yp]]*b+EffortOutcomesAG0[[#This Row],[Zp]]*c_</f>
        <v>0.59839484457006653</v>
      </c>
      <c r="O1031">
        <f>-IF(EffortOutcomesAG0[[#This Row],[Column2]]&gt;0,1,-1)*SQRT(EffortOutcomesAG0[[#This Row],[KPx''i]]^2+EffortOutcomesAG0[[#This Row],[KPx''j]]^2+EffortOutcomesAG0[[#This Row],[KPx''k]]^2)/Ksmag/Scale</f>
        <v>-2.1366969772530768</v>
      </c>
      <c r="P1031" s="9">
        <f>SQRT(EffortOutcomesAG0[[#This Row],[Kpy''i]]^2+EffortOutcomesAG0[[#This Row],[KPy''j]]^2+EffortOutcomesAG0[[#This Row],[KPy''k]]^2)/KTmag/Scale</f>
        <v>2.177280477440525</v>
      </c>
      <c r="Q10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1" s="14">
        <v>44877</v>
      </c>
      <c r="U1031" s="9" t="s">
        <v>57</v>
      </c>
      <c r="V1031" t="s">
        <v>74</v>
      </c>
      <c r="W1031" t="s">
        <v>59</v>
      </c>
      <c r="X1031">
        <v>1.6875</v>
      </c>
      <c r="Y1031">
        <v>0.6875</v>
      </c>
      <c r="Z1031">
        <v>0.34520357142857144</v>
      </c>
      <c r="AA1031">
        <v>0.50211428571428574</v>
      </c>
      <c r="AB1031">
        <v>0.7531714285714286</v>
      </c>
      <c r="AC1031">
        <v>2.4545454545454546</v>
      </c>
      <c r="AD1031">
        <v>1.3277189787944312</v>
      </c>
      <c r="AE1031">
        <v>1.9915784681916466</v>
      </c>
      <c r="AF1031">
        <v>4.8884198764704054</v>
      </c>
      <c r="AG1031">
        <v>0.20456507936507937</v>
      </c>
      <c r="AH1031">
        <v>0.30684761904761904</v>
      </c>
      <c r="AI1031">
        <v>0.40740740740740738</v>
      </c>
      <c r="AJ1031">
        <v>1030</v>
      </c>
      <c r="AK1031">
        <f>SUBTOTAL(9,EffortOutcomesAG0[[#This Row],[Allocation]:[Iin]])</f>
        <v>15.556572169536329</v>
      </c>
      <c r="AL1031" t="str">
        <f>EffortOutcomesAG0[[#This Row],[WARDS]]&amp;EffortOutcomesAG0[[#This Row],[Role]]&amp;EffortOutcomesAG0[[#This Row],[Shifts]]</f>
        <v>WATTCERT4PM</v>
      </c>
    </row>
    <row r="1032" spans="2:38" x14ac:dyDescent="0.25">
      <c r="B1032" s="8">
        <f>IF(EffortOutcomesAG0[[#This Row],[Apn]]=0,10,LOG(EffortOutcomesAG0[[#This Row],[Apn]]))</f>
        <v>-0.29919742228503332</v>
      </c>
      <c r="C1032" s="8">
        <f>IF(EffortOutcomesAG0[[#This Row],[Ein]]=0,10,LOG(EffortOutcomesAG0[[#This Row],[Ein]]))</f>
        <v>0.43389599618248953</v>
      </c>
      <c r="D1032" s="8">
        <f>IF(EffortOutcomesAG0[[#This Row],[Iin]]=0,10,LOG(EffortOutcomesAG0[[#This Row],[Iin]]))</f>
        <v>-0.13469857389745624</v>
      </c>
      <c r="E1032" s="8">
        <f>Kx-EffortOutcomesAG0[[#This Row],[Xp]]</f>
        <v>0.29919742228503332</v>
      </c>
      <c r="F1032" s="8">
        <f>Ky-EffortOutcomesAG0[[#This Row],[Yp]]</f>
        <v>-1.4338959961824895</v>
      </c>
      <c r="G1032" s="8">
        <f>Kz-EffortOutcomesAG0[[#This Row],[Zp]]</f>
        <v>1.1346985738974562</v>
      </c>
      <c r="H1032" s="8">
        <f>EffortOutcomesAG0[[#This Row],[Kpy]]*KSc-EffortOutcomesAG0[[#This Row],[KPz]]*KSb</f>
        <v>0.29919742228503332</v>
      </c>
      <c r="I1032" s="8">
        <f>-1*(EffortOutcomesAG0[[#This Row],[KPx]]*KSc-EffortOutcomesAG0[[#This Row],[KPz]]*KSa)</f>
        <v>0.29919742228503332</v>
      </c>
      <c r="J1032" s="8">
        <f>(EffortOutcomesAG0[[#This Row],[KPx]]*$C$2-EffortOutcomesAG0[[#This Row],[Kpy]]*KSa)</f>
        <v>2.9919742228503332</v>
      </c>
      <c r="K1032" s="8">
        <f>EffortOutcomesAG0[[#This Row],[Kpy]]*KTc-EffortOutcomesAG0[[#This Row],[KPz]]*KTb</f>
        <v>2.568594570079946</v>
      </c>
      <c r="L1032" s="8">
        <f>-1*(EffortOutcomesAG0[[#This Row],[KPx]]*KTc-EffortOutcomesAG0[[#This Row],[KPz]]*KTa)</f>
        <v>2.568594570079946</v>
      </c>
      <c r="M1032" s="8">
        <f>(EffortOutcomesAG0[[#This Row],[KPx]]*KTb-EffortOutcomesAG0[[#This Row],[Kpy]]*KTa)</f>
        <v>2.568594570079946</v>
      </c>
      <c r="N1032" s="8">
        <f>-EffortOutcomesAG0[[#This Row],[Xp]]*a+EffortOutcomesAG0[[#This Row],[Yp]]*b+EffortOutcomesAG0[[#This Row],[Zp]]*c_</f>
        <v>0.59839484457006664</v>
      </c>
      <c r="O1032">
        <f>-IF(EffortOutcomesAG0[[#This Row],[Column2]]&gt;0,1,-1)*SQRT(EffortOutcomesAG0[[#This Row],[KPx''i]]^2+EffortOutcomesAG0[[#This Row],[KPx''j]]^2+EffortOutcomesAG0[[#This Row],[KPx''k]]^2)/Ksmag/Scale</f>
        <v>-2.1366969772530768</v>
      </c>
      <c r="P1032" s="9">
        <f>SQRT(EffortOutcomesAG0[[#This Row],[Kpy''i]]^2+EffortOutcomesAG0[[#This Row],[KPy''j]]^2+EffortOutcomesAG0[[#This Row],[KPy''k]]^2)/KTmag/Scale</f>
        <v>1.8162706386224747</v>
      </c>
      <c r="Q10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1.8162706386224747</v>
      </c>
      <c r="T1032" s="14">
        <v>44877</v>
      </c>
      <c r="U1032" s="9" t="s">
        <v>58</v>
      </c>
      <c r="V1032" t="s">
        <v>74</v>
      </c>
      <c r="W1032" t="s">
        <v>59</v>
      </c>
      <c r="X1032">
        <v>0.9375</v>
      </c>
      <c r="Y1032">
        <v>0.6875</v>
      </c>
      <c r="Z1032">
        <v>0.34520357142857144</v>
      </c>
      <c r="AA1032">
        <v>0.50211428571428574</v>
      </c>
      <c r="AB1032">
        <v>0.7531714285714286</v>
      </c>
      <c r="AC1032">
        <v>1.3636363636363635</v>
      </c>
      <c r="AD1032">
        <v>1.3277189787944312</v>
      </c>
      <c r="AE1032">
        <v>1.9915784681916466</v>
      </c>
      <c r="AF1032">
        <v>2.7157888202613365</v>
      </c>
      <c r="AG1032">
        <v>0.36821714285714285</v>
      </c>
      <c r="AH1032">
        <v>0.55232571428571431</v>
      </c>
      <c r="AI1032">
        <v>0.73333333333333328</v>
      </c>
      <c r="AJ1032">
        <v>1031</v>
      </c>
      <c r="AK1032">
        <f>SUBTOTAL(9,EffortOutcomesAG0[[#This Row],[Allocation]:[Iin]])</f>
        <v>12.278088107074254</v>
      </c>
      <c r="AL1032" t="str">
        <f>EffortOutcomesAG0[[#This Row],[WARDS]]&amp;EffortOutcomesAG0[[#This Row],[Role]]&amp;EffortOutcomesAG0[[#This Row],[Shifts]]</f>
        <v>WARACERT4PM</v>
      </c>
    </row>
    <row r="1033" spans="2:38" x14ac:dyDescent="0.25">
      <c r="B1033" s="8">
        <f>IF(EffortOutcomesAG0[[#This Row],[Apn]]=0,10,LOG(EffortOutcomesAG0[[#This Row],[Apn]]))</f>
        <v>-0.29919742228503332</v>
      </c>
      <c r="C1033" s="8">
        <f>IF(EffortOutcomesAG0[[#This Row],[Ein]]=0,10,LOG(EffortOutcomesAG0[[#This Row],[Ein]]))</f>
        <v>0.33698598317443307</v>
      </c>
      <c r="D1033" s="8">
        <f>IF(EffortOutcomesAG0[[#This Row],[Iin]]=0,10,LOG(EffortOutcomesAG0[[#This Row],[Iin]]))</f>
        <v>-3.7788560889399803E-2</v>
      </c>
      <c r="E1033" s="8">
        <f>Kx-EffortOutcomesAG0[[#This Row],[Xp]]</f>
        <v>0.29919742228503332</v>
      </c>
      <c r="F1033" s="8">
        <f>Ky-EffortOutcomesAG0[[#This Row],[Yp]]</f>
        <v>-1.3369859831744331</v>
      </c>
      <c r="G1033" s="8">
        <f>Kz-EffortOutcomesAG0[[#This Row],[Zp]]</f>
        <v>1.0377885608893997</v>
      </c>
      <c r="H1033" s="8">
        <f>EffortOutcomesAG0[[#This Row],[Kpy]]*KSc-EffortOutcomesAG0[[#This Row],[KPz]]*KSb</f>
        <v>0.29919742228503332</v>
      </c>
      <c r="I1033" s="8">
        <f>-1*(EffortOutcomesAG0[[#This Row],[KPx]]*KSc-EffortOutcomesAG0[[#This Row],[KPz]]*KSa)</f>
        <v>0.29919742228503332</v>
      </c>
      <c r="J1033" s="8">
        <f>(EffortOutcomesAG0[[#This Row],[KPx]]*$C$2-EffortOutcomesAG0[[#This Row],[Kpy]]*KSa)</f>
        <v>2.9919742228503332</v>
      </c>
      <c r="K1033" s="8">
        <f>EffortOutcomesAG0[[#This Row],[Kpy]]*KTc-EffortOutcomesAG0[[#This Row],[KPz]]*KTb</f>
        <v>2.3747745440638326</v>
      </c>
      <c r="L1033" s="8">
        <f>-1*(EffortOutcomesAG0[[#This Row],[KPx]]*KTc-EffortOutcomesAG0[[#This Row],[KPz]]*KTa)</f>
        <v>2.3747745440638326</v>
      </c>
      <c r="M1033" s="8">
        <f>(EffortOutcomesAG0[[#This Row],[KPx]]*KTb-EffortOutcomesAG0[[#This Row],[Kpy]]*KTa)</f>
        <v>2.3747745440638326</v>
      </c>
      <c r="N1033" s="8">
        <f>-EffortOutcomesAG0[[#This Row],[Xp]]*a+EffortOutcomesAG0[[#This Row],[Yp]]*b+EffortOutcomesAG0[[#This Row],[Zp]]*c_</f>
        <v>0.59839484457006653</v>
      </c>
      <c r="O1033">
        <f>-IF(EffortOutcomesAG0[[#This Row],[Column2]]&gt;0,1,-1)*SQRT(EffortOutcomesAG0[[#This Row],[KPx''i]]^2+EffortOutcomesAG0[[#This Row],[KPx''j]]^2+EffortOutcomesAG0[[#This Row],[KPx''k]]^2)/Ksmag/Scale</f>
        <v>-2.1366969772530768</v>
      </c>
      <c r="P1033" s="9">
        <f>SQRT(EffortOutcomesAG0[[#This Row],[Kpy''i]]^2+EffortOutcomesAG0[[#This Row],[KPy''j]]^2+EffortOutcomesAG0[[#This Row],[KPy''k]]^2)/KTmag/Scale</f>
        <v>1.6792191838967279</v>
      </c>
      <c r="Q10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1.6792191838967279</v>
      </c>
      <c r="T1033" s="14">
        <v>44877</v>
      </c>
      <c r="U1033" s="9" t="s">
        <v>54</v>
      </c>
      <c r="V1033" t="s">
        <v>74</v>
      </c>
      <c r="W1033" t="s">
        <v>59</v>
      </c>
      <c r="X1033">
        <v>0.75</v>
      </c>
      <c r="Y1033">
        <v>0.6875</v>
      </c>
      <c r="Z1033">
        <v>0.34520357142857144</v>
      </c>
      <c r="AA1033">
        <v>0.50211428571428574</v>
      </c>
      <c r="AB1033">
        <v>0.7531714285714286</v>
      </c>
      <c r="AC1033">
        <v>1.0909090909090908</v>
      </c>
      <c r="AD1033">
        <v>1.3277189787944312</v>
      </c>
      <c r="AE1033">
        <v>1.9915784681916466</v>
      </c>
      <c r="AF1033">
        <v>2.1726310562090689</v>
      </c>
      <c r="AG1033">
        <v>0.46027142857142866</v>
      </c>
      <c r="AH1033">
        <v>0.69040714285714289</v>
      </c>
      <c r="AI1033">
        <v>0.91666666666666663</v>
      </c>
      <c r="AJ1033">
        <v>1032</v>
      </c>
      <c r="AK1033">
        <f>SUBTOTAL(9,EffortOutcomesAG0[[#This Row],[Allocation]:[Iin]])</f>
        <v>11.688172117913764</v>
      </c>
      <c r="AL1033" t="str">
        <f>EffortOutcomesAG0[[#This Row],[WARDS]]&amp;EffortOutcomesAG0[[#This Row],[Role]]&amp;EffortOutcomesAG0[[#This Row],[Shifts]]</f>
        <v>BANKCERT4PM</v>
      </c>
    </row>
    <row r="1034" spans="2:38" x14ac:dyDescent="0.25">
      <c r="B1034" s="8">
        <f>IF(EffortOutcomesAG0[[#This Row],[Apn]]=0,10,LOG(EffortOutcomesAG0[[#This Row],[Apn]]))</f>
        <v>10</v>
      </c>
      <c r="C1034" s="8">
        <f>IF(EffortOutcomesAG0[[#This Row],[Ein]]=0,10,LOG(EffortOutcomesAG0[[#This Row],[Ein]]))</f>
        <v>10</v>
      </c>
      <c r="D1034" s="8">
        <f>IF(EffortOutcomesAG0[[#This Row],[Iin]]=0,10,LOG(EffortOutcomesAG0[[#This Row],[Iin]]))</f>
        <v>10</v>
      </c>
      <c r="E1034" s="8">
        <f>Kx-EffortOutcomesAG0[[#This Row],[Xp]]</f>
        <v>-10</v>
      </c>
      <c r="F1034" s="8">
        <f>Ky-EffortOutcomesAG0[[#This Row],[Yp]]</f>
        <v>-11</v>
      </c>
      <c r="G1034" s="8">
        <f>Kz-EffortOutcomesAG0[[#This Row],[Zp]]</f>
        <v>-9</v>
      </c>
      <c r="H1034" s="8">
        <f>EffortOutcomesAG0[[#This Row],[Kpy]]*KSc-EffortOutcomesAG0[[#This Row],[KPz]]*KSb</f>
        <v>20</v>
      </c>
      <c r="I1034" s="8">
        <f>-1*(EffortOutcomesAG0[[#This Row],[KPx]]*KSc-EffortOutcomesAG0[[#This Row],[KPz]]*KSa)</f>
        <v>-10</v>
      </c>
      <c r="J1034" s="8">
        <f>(EffortOutcomesAG0[[#This Row],[KPx]]*$C$2-EffortOutcomesAG0[[#This Row],[Kpy]]*KSa)</f>
        <v>-100</v>
      </c>
      <c r="K1034" s="8">
        <f>EffortOutcomesAG0[[#This Row],[Kpy]]*KTc-EffortOutcomesAG0[[#This Row],[KPz]]*KTb</f>
        <v>2</v>
      </c>
      <c r="L1034" s="8">
        <f>-1*(EffortOutcomesAG0[[#This Row],[KPx]]*KTc-EffortOutcomesAG0[[#This Row],[KPz]]*KTa)</f>
        <v>-28</v>
      </c>
      <c r="M1034" s="8">
        <f>(EffortOutcomesAG0[[#This Row],[KPx]]*KTb-EffortOutcomesAG0[[#This Row],[Kpy]]*KTa)</f>
        <v>32</v>
      </c>
      <c r="N1034" s="8">
        <f>-EffortOutcomesAG0[[#This Row],[Xp]]*a+EffortOutcomesAG0[[#This Row],[Yp]]*b+EffortOutcomesAG0[[#This Row],[Zp]]*c_</f>
        <v>40</v>
      </c>
      <c r="O103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34" s="9">
        <f>SQRT(EffortOutcomesAG0[[#This Row],[Kpy''i]]^2+EffortOutcomesAG0[[#This Row],[KPy''j]]^2+EffortOutcomesAG0[[#This Row],[KPy''k]]^2)/KTmag/Scale</f>
        <v>17.37814719698277</v>
      </c>
      <c r="Q10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4" s="14">
        <v>44878</v>
      </c>
      <c r="U1034" s="9" t="s">
        <v>76</v>
      </c>
      <c r="V1034" t="s">
        <v>74</v>
      </c>
      <c r="W1034" t="s">
        <v>59</v>
      </c>
      <c r="X1034">
        <v>0</v>
      </c>
      <c r="Y1034">
        <v>0</v>
      </c>
      <c r="Z1034">
        <v>0</v>
      </c>
      <c r="AJ1034">
        <v>1033</v>
      </c>
      <c r="AK1034">
        <f>SUBTOTAL(9,EffortOutcomesAG0[[#This Row],[Allocation]:[Iin]])</f>
        <v>0</v>
      </c>
      <c r="AL1034" t="str">
        <f>EffortOutcomesAG0[[#This Row],[WARDS]]&amp;EffortOutcomesAG0[[#This Row],[Role]]&amp;EffortOutcomesAG0[[#This Row],[Shifts]]</f>
        <v>OtherCERT4PM</v>
      </c>
    </row>
    <row r="1035" spans="2:38" x14ac:dyDescent="0.25">
      <c r="B1035" s="8">
        <f>IF(EffortOutcomesAG0[[#This Row],[Apn]]=0,10,LOG(EffortOutcomesAG0[[#This Row],[Apn]]))</f>
        <v>-2.123273068974553E-2</v>
      </c>
      <c r="C1035" s="8">
        <f>IF(EffortOutcomesAG0[[#This Row],[Ein]]=0,10,LOG(EffortOutcomesAG0[[#This Row],[Ein]]))</f>
        <v>5.9021291579145325E-2</v>
      </c>
      <c r="D1035" s="8">
        <f>IF(EffortOutcomesAG0[[#This Row],[Iin]]=0,10,LOG(EffortOutcomesAG0[[#This Row],[Iin]]))</f>
        <v>-3.7788560889399803E-2</v>
      </c>
      <c r="E1035" s="8">
        <f>Kx-EffortOutcomesAG0[[#This Row],[Xp]]</f>
        <v>2.123273068974553E-2</v>
      </c>
      <c r="F1035" s="8">
        <f>Ky-EffortOutcomesAG0[[#This Row],[Yp]]</f>
        <v>-1.0590212915791453</v>
      </c>
      <c r="G1035" s="8">
        <f>Kz-EffortOutcomesAG0[[#This Row],[Zp]]</f>
        <v>1.0377885608893997</v>
      </c>
      <c r="H1035" s="8">
        <f>EffortOutcomesAG0[[#This Row],[Kpy]]*KSc-EffortOutcomesAG0[[#This Row],[KPz]]*KSb</f>
        <v>2.1232730689745516E-2</v>
      </c>
      <c r="I1035" s="8">
        <f>-1*(EffortOutcomesAG0[[#This Row],[KPx]]*KSc-EffortOutcomesAG0[[#This Row],[KPz]]*KSa)</f>
        <v>2.123273068974553E-2</v>
      </c>
      <c r="J1035" s="8">
        <f>(EffortOutcomesAG0[[#This Row],[KPx]]*$C$2-EffortOutcomesAG0[[#This Row],[Kpy]]*KSa)</f>
        <v>0.2123273068974553</v>
      </c>
      <c r="K1035" s="8">
        <f>EffortOutcomesAG0[[#This Row],[Kpy]]*KTc-EffortOutcomesAG0[[#This Row],[KPz]]*KTb</f>
        <v>2.096809852468545</v>
      </c>
      <c r="L1035" s="8">
        <f>-1*(EffortOutcomesAG0[[#This Row],[KPx]]*KTc-EffortOutcomesAG0[[#This Row],[KPz]]*KTa)</f>
        <v>2.096809852468545</v>
      </c>
      <c r="M1035" s="8">
        <f>(EffortOutcomesAG0[[#This Row],[KPx]]*KTb-EffortOutcomesAG0[[#This Row],[Kpy]]*KTa)</f>
        <v>2.096809852468545</v>
      </c>
      <c r="N1035" s="8">
        <f>-EffortOutcomesAG0[[#This Row],[Xp]]*a+EffortOutcomesAG0[[#This Row],[Yp]]*b+EffortOutcomesAG0[[#This Row],[Zp]]*c_</f>
        <v>4.2465461379491046E-2</v>
      </c>
      <c r="O103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5" s="9">
        <f>SQRT(EffortOutcomesAG0[[#This Row],[Kpy''i]]^2+EffortOutcomesAG0[[#This Row],[KPy''j]]^2+EffortOutcomesAG0[[#This Row],[KPy''k]]^2)/KTmag/Scale</f>
        <v>1.4826684655392726</v>
      </c>
      <c r="Q10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5" s="14">
        <v>44878</v>
      </c>
      <c r="U1035" s="9" t="s">
        <v>54</v>
      </c>
      <c r="V1035" t="s">
        <v>74</v>
      </c>
      <c r="W1035" t="s">
        <v>59</v>
      </c>
      <c r="X1035">
        <v>0.75</v>
      </c>
      <c r="Y1035">
        <v>0.6875</v>
      </c>
      <c r="Z1035">
        <v>0.65469642857142862</v>
      </c>
      <c r="AA1035">
        <v>0.9522857142857144</v>
      </c>
      <c r="AB1035">
        <v>1.4284285714285716</v>
      </c>
      <c r="AC1035">
        <v>1.0909090909090908</v>
      </c>
      <c r="AD1035">
        <v>0.70007000700069999</v>
      </c>
      <c r="AE1035">
        <v>1.0501050105010501</v>
      </c>
      <c r="AF1035">
        <v>1.1455691023647818</v>
      </c>
      <c r="AG1035">
        <v>0.8729285714285715</v>
      </c>
      <c r="AH1035">
        <v>1.3093928571428572</v>
      </c>
      <c r="AI1035">
        <v>0.91666666666666663</v>
      </c>
      <c r="AJ1035">
        <v>1034</v>
      </c>
      <c r="AK1035">
        <f>SUBTOTAL(9,EffortOutcomesAG0[[#This Row],[Allocation]:[Iin]])</f>
        <v>11.558552020299432</v>
      </c>
      <c r="AL1035" t="str">
        <f>EffortOutcomesAG0[[#This Row],[WARDS]]&amp;EffortOutcomesAG0[[#This Row],[Role]]&amp;EffortOutcomesAG0[[#This Row],[Shifts]]</f>
        <v>BANKCERT4PM</v>
      </c>
    </row>
    <row r="1036" spans="2:38" x14ac:dyDescent="0.25">
      <c r="B1036" s="8">
        <f>IF(EffortOutcomesAG0[[#This Row],[Apn]]=0,10,LOG(EffortOutcomesAG0[[#This Row],[Apn]]))</f>
        <v>-2.123273068974553E-2</v>
      </c>
      <c r="C1036" s="8">
        <f>IF(EffortOutcomesAG0[[#This Row],[Ein]]=0,10,LOG(EffortOutcomesAG0[[#This Row],[Ein]]))</f>
        <v>5.9021291579145325E-2</v>
      </c>
      <c r="D1036" s="8">
        <f>IF(EffortOutcomesAG0[[#This Row],[Iin]]=0,10,LOG(EffortOutcomesAG0[[#This Row],[Iin]]))</f>
        <v>-3.7788560889399803E-2</v>
      </c>
      <c r="E1036" s="8">
        <f>Kx-EffortOutcomesAG0[[#This Row],[Xp]]</f>
        <v>2.123273068974553E-2</v>
      </c>
      <c r="F1036" s="8">
        <f>Ky-EffortOutcomesAG0[[#This Row],[Yp]]</f>
        <v>-1.0590212915791453</v>
      </c>
      <c r="G1036" s="8">
        <f>Kz-EffortOutcomesAG0[[#This Row],[Zp]]</f>
        <v>1.0377885608893997</v>
      </c>
      <c r="H1036" s="8">
        <f>EffortOutcomesAG0[[#This Row],[Kpy]]*KSc-EffortOutcomesAG0[[#This Row],[KPz]]*KSb</f>
        <v>2.1232730689745516E-2</v>
      </c>
      <c r="I1036" s="8">
        <f>-1*(EffortOutcomesAG0[[#This Row],[KPx]]*KSc-EffortOutcomesAG0[[#This Row],[KPz]]*KSa)</f>
        <v>2.123273068974553E-2</v>
      </c>
      <c r="J1036" s="8">
        <f>(EffortOutcomesAG0[[#This Row],[KPx]]*$C$2-EffortOutcomesAG0[[#This Row],[Kpy]]*KSa)</f>
        <v>0.2123273068974553</v>
      </c>
      <c r="K1036" s="8">
        <f>EffortOutcomesAG0[[#This Row],[Kpy]]*KTc-EffortOutcomesAG0[[#This Row],[KPz]]*KTb</f>
        <v>2.096809852468545</v>
      </c>
      <c r="L1036" s="8">
        <f>-1*(EffortOutcomesAG0[[#This Row],[KPx]]*KTc-EffortOutcomesAG0[[#This Row],[KPz]]*KTa)</f>
        <v>2.096809852468545</v>
      </c>
      <c r="M1036" s="8">
        <f>(EffortOutcomesAG0[[#This Row],[KPx]]*KTb-EffortOutcomesAG0[[#This Row],[Kpy]]*KTa)</f>
        <v>2.096809852468545</v>
      </c>
      <c r="N1036" s="8">
        <f>-EffortOutcomesAG0[[#This Row],[Xp]]*a+EffortOutcomesAG0[[#This Row],[Yp]]*b+EffortOutcomesAG0[[#This Row],[Zp]]*c_</f>
        <v>4.2465461379491046E-2</v>
      </c>
      <c r="O103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6" s="9">
        <f>SQRT(EffortOutcomesAG0[[#This Row],[Kpy''i]]^2+EffortOutcomesAG0[[#This Row],[KPy''j]]^2+EffortOutcomesAG0[[#This Row],[KPy''k]]^2)/KTmag/Scale</f>
        <v>1.4826684655392726</v>
      </c>
      <c r="Q10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6" s="14">
        <v>44878</v>
      </c>
      <c r="U1036" s="9" t="s">
        <v>57</v>
      </c>
      <c r="V1036" t="s">
        <v>74</v>
      </c>
      <c r="W1036" t="s">
        <v>59</v>
      </c>
      <c r="X1036">
        <v>0.75</v>
      </c>
      <c r="Y1036">
        <v>0.6875</v>
      </c>
      <c r="Z1036">
        <v>0.65469642857142862</v>
      </c>
      <c r="AA1036">
        <v>0.9522857142857144</v>
      </c>
      <c r="AB1036">
        <v>1.4284285714285716</v>
      </c>
      <c r="AC1036">
        <v>1.0909090909090908</v>
      </c>
      <c r="AD1036">
        <v>0.70007000700069999</v>
      </c>
      <c r="AE1036">
        <v>1.0501050105010501</v>
      </c>
      <c r="AF1036">
        <v>1.1455691023647818</v>
      </c>
      <c r="AG1036">
        <v>0.8729285714285715</v>
      </c>
      <c r="AH1036">
        <v>1.3093928571428572</v>
      </c>
      <c r="AI1036">
        <v>0.91666666666666663</v>
      </c>
      <c r="AJ1036">
        <v>1035</v>
      </c>
      <c r="AK1036">
        <f>SUBTOTAL(9,EffortOutcomesAG0[[#This Row],[Allocation]:[Iin]])</f>
        <v>11.558552020299432</v>
      </c>
      <c r="AL1036" t="str">
        <f>EffortOutcomesAG0[[#This Row],[WARDS]]&amp;EffortOutcomesAG0[[#This Row],[Role]]&amp;EffortOutcomesAG0[[#This Row],[Shifts]]</f>
        <v>WATTCERT4PM</v>
      </c>
    </row>
    <row r="1037" spans="2:38" x14ac:dyDescent="0.25">
      <c r="B1037" s="8">
        <f>IF(EffortOutcomesAG0[[#This Row],[Apn]]=0,10,LOG(EffortOutcomesAG0[[#This Row],[Apn]]))</f>
        <v>-2.123273068974553E-2</v>
      </c>
      <c r="C1037" s="8">
        <f>IF(EffortOutcomesAG0[[#This Row],[Ein]]=0,10,LOG(EffortOutcomesAG0[[#This Row],[Ein]]))</f>
        <v>0.41120380969050779</v>
      </c>
      <c r="D1037" s="8">
        <f>IF(EffortOutcomesAG0[[#This Row],[Iin]]=0,10,LOG(EffortOutcomesAG0[[#This Row],[Iin]]))</f>
        <v>-0.38997107900076228</v>
      </c>
      <c r="E1037" s="8">
        <f>Kx-EffortOutcomesAG0[[#This Row],[Xp]]</f>
        <v>2.123273068974553E-2</v>
      </c>
      <c r="F1037" s="8">
        <f>Ky-EffortOutcomesAG0[[#This Row],[Yp]]</f>
        <v>-1.4112038096905077</v>
      </c>
      <c r="G1037" s="8">
        <f>Kz-EffortOutcomesAG0[[#This Row],[Zp]]</f>
        <v>1.3899710790007622</v>
      </c>
      <c r="H1037" s="8">
        <f>EffortOutcomesAG0[[#This Row],[Kpy]]*KSc-EffortOutcomesAG0[[#This Row],[KPz]]*KSb</f>
        <v>2.1232730689745516E-2</v>
      </c>
      <c r="I1037" s="8">
        <f>-1*(EffortOutcomesAG0[[#This Row],[KPx]]*KSc-EffortOutcomesAG0[[#This Row],[KPz]]*KSa)</f>
        <v>2.123273068974553E-2</v>
      </c>
      <c r="J1037" s="8">
        <f>(EffortOutcomesAG0[[#This Row],[KPx]]*$C$2-EffortOutcomesAG0[[#This Row],[Kpy]]*KSa)</f>
        <v>0.2123273068974553</v>
      </c>
      <c r="K1037" s="8">
        <f>EffortOutcomesAG0[[#This Row],[Kpy]]*KTc-EffortOutcomesAG0[[#This Row],[KPz]]*KTb</f>
        <v>2.80117488869127</v>
      </c>
      <c r="L1037" s="8">
        <f>-1*(EffortOutcomesAG0[[#This Row],[KPx]]*KTc-EffortOutcomesAG0[[#This Row],[KPz]]*KTa)</f>
        <v>2.80117488869127</v>
      </c>
      <c r="M1037" s="8">
        <f>(EffortOutcomesAG0[[#This Row],[KPx]]*KTb-EffortOutcomesAG0[[#This Row],[Kpy]]*KTa)</f>
        <v>2.80117488869127</v>
      </c>
      <c r="N1037" s="8">
        <f>-EffortOutcomesAG0[[#This Row],[Xp]]*a+EffortOutcomesAG0[[#This Row],[Yp]]*b+EffortOutcomesAG0[[#This Row],[Zp]]*c_</f>
        <v>4.2465461379491032E-2</v>
      </c>
      <c r="O103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7" s="9">
        <f>SQRT(EffortOutcomesAG0[[#This Row],[Kpy''i]]^2+EffortOutcomesAG0[[#This Row],[KPy''j]]^2+EffortOutcomesAG0[[#This Row],[KPy''k]]^2)/KTmag/Scale</f>
        <v>1.9807297590830697</v>
      </c>
      <c r="Q10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7" s="14">
        <v>44878</v>
      </c>
      <c r="U1037" s="9" t="s">
        <v>58</v>
      </c>
      <c r="V1037" t="s">
        <v>74</v>
      </c>
      <c r="W1037" t="s">
        <v>59</v>
      </c>
      <c r="X1037">
        <v>1.6875</v>
      </c>
      <c r="Y1037">
        <v>0.6875</v>
      </c>
      <c r="Z1037">
        <v>0.65469642857142862</v>
      </c>
      <c r="AA1037">
        <v>0.9522857142857144</v>
      </c>
      <c r="AB1037">
        <v>1.4284285714285716</v>
      </c>
      <c r="AC1037">
        <v>2.4545454545454546</v>
      </c>
      <c r="AD1037">
        <v>0.70007000700069999</v>
      </c>
      <c r="AE1037">
        <v>1.0501050105010501</v>
      </c>
      <c r="AF1037">
        <v>2.577530480320759</v>
      </c>
      <c r="AG1037">
        <v>0.38796825396825402</v>
      </c>
      <c r="AH1037">
        <v>0.581952380952381</v>
      </c>
      <c r="AI1037">
        <v>0.40740740740740738</v>
      </c>
      <c r="AJ1037">
        <v>1036</v>
      </c>
      <c r="AK1037">
        <f>SUBTOTAL(9,EffortOutcomesAG0[[#This Row],[Allocation]:[Iin]])</f>
        <v>13.569989708981721</v>
      </c>
      <c r="AL1037" t="str">
        <f>EffortOutcomesAG0[[#This Row],[WARDS]]&amp;EffortOutcomesAG0[[#This Row],[Role]]&amp;EffortOutcomesAG0[[#This Row],[Shifts]]</f>
        <v>WARACERT4PM</v>
      </c>
    </row>
    <row r="1038" spans="2:38" x14ac:dyDescent="0.25">
      <c r="B1038" s="8">
        <f>IF(EffortOutcomesAG0[[#This Row],[Apn]]=0,10,LOG(EffortOutcomesAG0[[#This Row],[Apn]]))</f>
        <v>-2.123273068974553E-2</v>
      </c>
      <c r="C1038" s="8">
        <f>IF(EffortOutcomesAG0[[#This Row],[Ein]]=0,10,LOG(EffortOutcomesAG0[[#This Row],[Ein]]))</f>
        <v>5.9021291579145325E-2</v>
      </c>
      <c r="D1038" s="8">
        <f>IF(EffortOutcomesAG0[[#This Row],[Iin]]=0,10,LOG(EffortOutcomesAG0[[#This Row],[Iin]]))</f>
        <v>-3.7788560889399803E-2</v>
      </c>
      <c r="E1038" s="8">
        <f>Kx-EffortOutcomesAG0[[#This Row],[Xp]]</f>
        <v>2.123273068974553E-2</v>
      </c>
      <c r="F1038" s="8">
        <f>Ky-EffortOutcomesAG0[[#This Row],[Yp]]</f>
        <v>-1.0590212915791453</v>
      </c>
      <c r="G1038" s="8">
        <f>Kz-EffortOutcomesAG0[[#This Row],[Zp]]</f>
        <v>1.0377885608893997</v>
      </c>
      <c r="H1038" s="8">
        <f>EffortOutcomesAG0[[#This Row],[Kpy]]*KSc-EffortOutcomesAG0[[#This Row],[KPz]]*KSb</f>
        <v>2.1232730689745516E-2</v>
      </c>
      <c r="I1038" s="8">
        <f>-1*(EffortOutcomesAG0[[#This Row],[KPx]]*KSc-EffortOutcomesAG0[[#This Row],[KPz]]*KSa)</f>
        <v>2.123273068974553E-2</v>
      </c>
      <c r="J1038" s="8">
        <f>(EffortOutcomesAG0[[#This Row],[KPx]]*$C$2-EffortOutcomesAG0[[#This Row],[Kpy]]*KSa)</f>
        <v>0.2123273068974553</v>
      </c>
      <c r="K1038" s="8">
        <f>EffortOutcomesAG0[[#This Row],[Kpy]]*KTc-EffortOutcomesAG0[[#This Row],[KPz]]*KTb</f>
        <v>2.096809852468545</v>
      </c>
      <c r="L1038" s="8">
        <f>-1*(EffortOutcomesAG0[[#This Row],[KPx]]*KTc-EffortOutcomesAG0[[#This Row],[KPz]]*KTa)</f>
        <v>2.096809852468545</v>
      </c>
      <c r="M1038" s="8">
        <f>(EffortOutcomesAG0[[#This Row],[KPx]]*KTb-EffortOutcomesAG0[[#This Row],[Kpy]]*KTa)</f>
        <v>2.096809852468545</v>
      </c>
      <c r="N1038" s="8">
        <f>-EffortOutcomesAG0[[#This Row],[Xp]]*a+EffortOutcomesAG0[[#This Row],[Yp]]*b+EffortOutcomesAG0[[#This Row],[Zp]]*c_</f>
        <v>4.2465461379491046E-2</v>
      </c>
      <c r="O1038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8" s="9">
        <f>SQRT(EffortOutcomesAG0[[#This Row],[Kpy''i]]^2+EffortOutcomesAG0[[#This Row],[KPy''j]]^2+EffortOutcomesAG0[[#This Row],[KPy''k]]^2)/KTmag/Scale</f>
        <v>1.4826684655392726</v>
      </c>
      <c r="Q10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8" s="14">
        <v>44879</v>
      </c>
      <c r="U1038" s="9" t="s">
        <v>54</v>
      </c>
      <c r="V1038" t="s">
        <v>74</v>
      </c>
      <c r="W1038" t="s">
        <v>59</v>
      </c>
      <c r="X1038">
        <v>0.75</v>
      </c>
      <c r="Y1038">
        <v>0.6875</v>
      </c>
      <c r="Z1038">
        <v>0.65469642857142862</v>
      </c>
      <c r="AA1038">
        <v>0.9522857142857144</v>
      </c>
      <c r="AB1038">
        <v>1.4284285714285716</v>
      </c>
      <c r="AC1038">
        <v>1.0909090909090908</v>
      </c>
      <c r="AD1038">
        <v>0.70007000700069999</v>
      </c>
      <c r="AE1038">
        <v>1.0501050105010501</v>
      </c>
      <c r="AF1038">
        <v>1.1455691023647818</v>
      </c>
      <c r="AG1038">
        <v>0.8729285714285715</v>
      </c>
      <c r="AH1038">
        <v>1.3093928571428572</v>
      </c>
      <c r="AI1038">
        <v>0.91666666666666663</v>
      </c>
      <c r="AJ1038">
        <v>1037</v>
      </c>
      <c r="AK1038">
        <f>SUBTOTAL(9,EffortOutcomesAG0[[#This Row],[Allocation]:[Iin]])</f>
        <v>11.558552020299432</v>
      </c>
      <c r="AL1038" t="str">
        <f>EffortOutcomesAG0[[#This Row],[WARDS]]&amp;EffortOutcomesAG0[[#This Row],[Role]]&amp;EffortOutcomesAG0[[#This Row],[Shifts]]</f>
        <v>BANKCERT4PM</v>
      </c>
    </row>
    <row r="1039" spans="2:38" x14ac:dyDescent="0.25">
      <c r="B1039" s="8">
        <f>IF(EffortOutcomesAG0[[#This Row],[Apn]]=0,10,LOG(EffortOutcomesAG0[[#This Row],[Apn]]))</f>
        <v>-2.123273068974553E-2</v>
      </c>
      <c r="C1039" s="8">
        <f>IF(EffortOutcomesAG0[[#This Row],[Ein]]=0,10,LOG(EffortOutcomesAG0[[#This Row],[Ein]]))</f>
        <v>5.9021291579145325E-2</v>
      </c>
      <c r="D1039" s="8">
        <f>IF(EffortOutcomesAG0[[#This Row],[Iin]]=0,10,LOG(EffortOutcomesAG0[[#This Row],[Iin]]))</f>
        <v>-3.7788560889399803E-2</v>
      </c>
      <c r="E1039" s="8">
        <f>Kx-EffortOutcomesAG0[[#This Row],[Xp]]</f>
        <v>2.123273068974553E-2</v>
      </c>
      <c r="F1039" s="8">
        <f>Ky-EffortOutcomesAG0[[#This Row],[Yp]]</f>
        <v>-1.0590212915791453</v>
      </c>
      <c r="G1039" s="8">
        <f>Kz-EffortOutcomesAG0[[#This Row],[Zp]]</f>
        <v>1.0377885608893997</v>
      </c>
      <c r="H1039" s="8">
        <f>EffortOutcomesAG0[[#This Row],[Kpy]]*KSc-EffortOutcomesAG0[[#This Row],[KPz]]*KSb</f>
        <v>2.1232730689745516E-2</v>
      </c>
      <c r="I1039" s="8">
        <f>-1*(EffortOutcomesAG0[[#This Row],[KPx]]*KSc-EffortOutcomesAG0[[#This Row],[KPz]]*KSa)</f>
        <v>2.123273068974553E-2</v>
      </c>
      <c r="J1039" s="8">
        <f>(EffortOutcomesAG0[[#This Row],[KPx]]*$C$2-EffortOutcomesAG0[[#This Row],[Kpy]]*KSa)</f>
        <v>0.2123273068974553</v>
      </c>
      <c r="K1039" s="8">
        <f>EffortOutcomesAG0[[#This Row],[Kpy]]*KTc-EffortOutcomesAG0[[#This Row],[KPz]]*KTb</f>
        <v>2.096809852468545</v>
      </c>
      <c r="L1039" s="8">
        <f>-1*(EffortOutcomesAG0[[#This Row],[KPx]]*KTc-EffortOutcomesAG0[[#This Row],[KPz]]*KTa)</f>
        <v>2.096809852468545</v>
      </c>
      <c r="M1039" s="8">
        <f>(EffortOutcomesAG0[[#This Row],[KPx]]*KTb-EffortOutcomesAG0[[#This Row],[Kpy]]*KTa)</f>
        <v>2.096809852468545</v>
      </c>
      <c r="N1039" s="8">
        <f>-EffortOutcomesAG0[[#This Row],[Xp]]*a+EffortOutcomesAG0[[#This Row],[Yp]]*b+EffortOutcomesAG0[[#This Row],[Zp]]*c_</f>
        <v>4.2465461379491046E-2</v>
      </c>
      <c r="O1039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9" s="9">
        <f>SQRT(EffortOutcomesAG0[[#This Row],[Kpy''i]]^2+EffortOutcomesAG0[[#This Row],[KPy''j]]^2+EffortOutcomesAG0[[#This Row],[KPy''k]]^2)/KTmag/Scale</f>
        <v>1.4826684655392726</v>
      </c>
      <c r="Q10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9" s="14">
        <v>44879</v>
      </c>
      <c r="U1039" s="9" t="s">
        <v>57</v>
      </c>
      <c r="V1039" t="s">
        <v>74</v>
      </c>
      <c r="W1039" t="s">
        <v>59</v>
      </c>
      <c r="X1039">
        <v>0.75</v>
      </c>
      <c r="Y1039">
        <v>0.6875</v>
      </c>
      <c r="Z1039">
        <v>0.65469642857142862</v>
      </c>
      <c r="AA1039">
        <v>0.9522857142857144</v>
      </c>
      <c r="AB1039">
        <v>1.4284285714285716</v>
      </c>
      <c r="AC1039">
        <v>1.0909090909090908</v>
      </c>
      <c r="AD1039">
        <v>0.70007000700069999</v>
      </c>
      <c r="AE1039">
        <v>1.0501050105010501</v>
      </c>
      <c r="AF1039">
        <v>1.1455691023647818</v>
      </c>
      <c r="AG1039">
        <v>0.8729285714285715</v>
      </c>
      <c r="AH1039">
        <v>1.3093928571428572</v>
      </c>
      <c r="AI1039">
        <v>0.91666666666666663</v>
      </c>
      <c r="AJ1039">
        <v>1038</v>
      </c>
      <c r="AK1039">
        <f>SUBTOTAL(9,EffortOutcomesAG0[[#This Row],[Allocation]:[Iin]])</f>
        <v>11.558552020299432</v>
      </c>
      <c r="AL1039" t="str">
        <f>EffortOutcomesAG0[[#This Row],[WARDS]]&amp;EffortOutcomesAG0[[#This Row],[Role]]&amp;EffortOutcomesAG0[[#This Row],[Shifts]]</f>
        <v>WATTCERT4PM</v>
      </c>
    </row>
    <row r="1040" spans="2:38" x14ac:dyDescent="0.25">
      <c r="B1040" s="8">
        <f>IF(EffortOutcomesAG0[[#This Row],[Apn]]=0,10,LOG(EffortOutcomesAG0[[#This Row],[Apn]]))</f>
        <v>10</v>
      </c>
      <c r="C1040" s="8">
        <f>IF(EffortOutcomesAG0[[#This Row],[Ein]]=0,10,LOG(EffortOutcomesAG0[[#This Row],[Ein]]))</f>
        <v>10</v>
      </c>
      <c r="D1040" s="8">
        <f>IF(EffortOutcomesAG0[[#This Row],[Iin]]=0,10,LOG(EffortOutcomesAG0[[#This Row],[Iin]]))</f>
        <v>10</v>
      </c>
      <c r="E1040" s="8">
        <f>Kx-EffortOutcomesAG0[[#This Row],[Xp]]</f>
        <v>-10</v>
      </c>
      <c r="F1040" s="8">
        <f>Ky-EffortOutcomesAG0[[#This Row],[Yp]]</f>
        <v>-11</v>
      </c>
      <c r="G1040" s="8">
        <f>Kz-EffortOutcomesAG0[[#This Row],[Zp]]</f>
        <v>-9</v>
      </c>
      <c r="H1040" s="8">
        <f>EffortOutcomesAG0[[#This Row],[Kpy]]*KSc-EffortOutcomesAG0[[#This Row],[KPz]]*KSb</f>
        <v>20</v>
      </c>
      <c r="I1040" s="8">
        <f>-1*(EffortOutcomesAG0[[#This Row],[KPx]]*KSc-EffortOutcomesAG0[[#This Row],[KPz]]*KSa)</f>
        <v>-10</v>
      </c>
      <c r="J1040" s="8">
        <f>(EffortOutcomesAG0[[#This Row],[KPx]]*$C$2-EffortOutcomesAG0[[#This Row],[Kpy]]*KSa)</f>
        <v>-100</v>
      </c>
      <c r="K1040" s="8">
        <f>EffortOutcomesAG0[[#This Row],[Kpy]]*KTc-EffortOutcomesAG0[[#This Row],[KPz]]*KTb</f>
        <v>2</v>
      </c>
      <c r="L1040" s="8">
        <f>-1*(EffortOutcomesAG0[[#This Row],[KPx]]*KTc-EffortOutcomesAG0[[#This Row],[KPz]]*KTa)</f>
        <v>-28</v>
      </c>
      <c r="M1040" s="8">
        <f>(EffortOutcomesAG0[[#This Row],[KPx]]*KTb-EffortOutcomesAG0[[#This Row],[Kpy]]*KTa)</f>
        <v>32</v>
      </c>
      <c r="N1040" s="8">
        <f>-EffortOutcomesAG0[[#This Row],[Xp]]*a+EffortOutcomesAG0[[#This Row],[Yp]]*b+EffortOutcomesAG0[[#This Row],[Zp]]*c_</f>
        <v>40</v>
      </c>
      <c r="O104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0" s="9">
        <f>SQRT(EffortOutcomesAG0[[#This Row],[Kpy''i]]^2+EffortOutcomesAG0[[#This Row],[KPy''j]]^2+EffortOutcomesAG0[[#This Row],[KPy''k]]^2)/KTmag/Scale</f>
        <v>17.37814719698277</v>
      </c>
      <c r="Q10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0" s="14">
        <v>44879</v>
      </c>
      <c r="U1040" s="9" t="s">
        <v>76</v>
      </c>
      <c r="V1040" t="s">
        <v>74</v>
      </c>
      <c r="W1040" t="s">
        <v>59</v>
      </c>
      <c r="X1040">
        <v>1</v>
      </c>
      <c r="Y1040">
        <v>0</v>
      </c>
      <c r="Z1040">
        <v>0</v>
      </c>
      <c r="AG1040">
        <v>0</v>
      </c>
      <c r="AH1040">
        <v>0</v>
      </c>
      <c r="AI1040">
        <v>0</v>
      </c>
      <c r="AJ1040">
        <v>1039</v>
      </c>
      <c r="AK1040">
        <f>SUBTOTAL(9,EffortOutcomesAG0[[#This Row],[Allocation]:[Iin]])</f>
        <v>1</v>
      </c>
      <c r="AL1040" t="str">
        <f>EffortOutcomesAG0[[#This Row],[WARDS]]&amp;EffortOutcomesAG0[[#This Row],[Role]]&amp;EffortOutcomesAG0[[#This Row],[Shifts]]</f>
        <v>OtherCERT4PM</v>
      </c>
    </row>
    <row r="1041" spans="2:38" x14ac:dyDescent="0.25">
      <c r="B1041" s="8">
        <f>IF(EffortOutcomesAG0[[#This Row],[Apn]]=0,10,LOG(EffortOutcomesAG0[[#This Row],[Apn]]))</f>
        <v>-2.123273068974553E-2</v>
      </c>
      <c r="C1041" s="8">
        <f>IF(EffortOutcomesAG0[[#This Row],[Ein]]=0,10,LOG(EffortOutcomesAG0[[#This Row],[Ein]]))</f>
        <v>0.15593130458720172</v>
      </c>
      <c r="D1041" s="8">
        <f>IF(EffortOutcomesAG0[[#This Row],[Iin]]=0,10,LOG(EffortOutcomesAG0[[#This Row],[Iin]]))</f>
        <v>-0.13469857389745624</v>
      </c>
      <c r="E1041" s="8">
        <f>Kx-EffortOutcomesAG0[[#This Row],[Xp]]</f>
        <v>2.123273068974553E-2</v>
      </c>
      <c r="F1041" s="8">
        <f>Ky-EffortOutcomesAG0[[#This Row],[Yp]]</f>
        <v>-1.1559313045872017</v>
      </c>
      <c r="G1041" s="8">
        <f>Kz-EffortOutcomesAG0[[#This Row],[Zp]]</f>
        <v>1.1346985738974562</v>
      </c>
      <c r="H1041" s="8">
        <f>EffortOutcomesAG0[[#This Row],[Kpy]]*KSc-EffortOutcomesAG0[[#This Row],[KPz]]*KSb</f>
        <v>2.1232730689745516E-2</v>
      </c>
      <c r="I1041" s="8">
        <f>-1*(EffortOutcomesAG0[[#This Row],[KPx]]*KSc-EffortOutcomesAG0[[#This Row],[KPz]]*KSa)</f>
        <v>2.123273068974553E-2</v>
      </c>
      <c r="J1041" s="8">
        <f>(EffortOutcomesAG0[[#This Row],[KPx]]*$C$2-EffortOutcomesAG0[[#This Row],[Kpy]]*KSa)</f>
        <v>0.2123273068974553</v>
      </c>
      <c r="K1041" s="8">
        <f>EffortOutcomesAG0[[#This Row],[Kpy]]*KTc-EffortOutcomesAG0[[#This Row],[KPz]]*KTb</f>
        <v>2.2906298784846579</v>
      </c>
      <c r="L1041" s="8">
        <f>-1*(EffortOutcomesAG0[[#This Row],[KPx]]*KTc-EffortOutcomesAG0[[#This Row],[KPz]]*KTa)</f>
        <v>2.2906298784846579</v>
      </c>
      <c r="M1041" s="8">
        <f>(EffortOutcomesAG0[[#This Row],[KPx]]*KTb-EffortOutcomesAG0[[#This Row],[Kpy]]*KTa)</f>
        <v>2.2906298784846579</v>
      </c>
      <c r="N1041" s="8">
        <f>-EffortOutcomesAG0[[#This Row],[Xp]]*a+EffortOutcomesAG0[[#This Row],[Yp]]*b+EffortOutcomesAG0[[#This Row],[Zp]]*c_</f>
        <v>4.2465461379490976E-2</v>
      </c>
      <c r="O104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41" s="9">
        <f>SQRT(EffortOutcomesAG0[[#This Row],[Kpy''i]]^2+EffortOutcomesAG0[[#This Row],[KPy''j]]^2+EffortOutcomesAG0[[#This Row],[KPy''k]]^2)/KTmag/Scale</f>
        <v>1.619719920265019</v>
      </c>
      <c r="Q10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41" s="14">
        <v>44879</v>
      </c>
      <c r="U1041" s="9" t="s">
        <v>58</v>
      </c>
      <c r="V1041" t="s">
        <v>74</v>
      </c>
      <c r="W1041" t="s">
        <v>59</v>
      </c>
      <c r="X1041">
        <v>0.9375</v>
      </c>
      <c r="Y1041">
        <v>0.6875</v>
      </c>
      <c r="Z1041">
        <v>0.65469642857142862</v>
      </c>
      <c r="AA1041">
        <v>0.9522857142857144</v>
      </c>
      <c r="AB1041">
        <v>1.4284285714285716</v>
      </c>
      <c r="AC1041">
        <v>1.3636363636363635</v>
      </c>
      <c r="AD1041">
        <v>0.70007000700069999</v>
      </c>
      <c r="AE1041">
        <v>1.0501050105010501</v>
      </c>
      <c r="AF1041">
        <v>1.4319613779559772</v>
      </c>
      <c r="AG1041">
        <v>0.69834285714285715</v>
      </c>
      <c r="AH1041">
        <v>1.0475142857142858</v>
      </c>
      <c r="AI1041">
        <v>0.73333333333333328</v>
      </c>
      <c r="AJ1041">
        <v>1040</v>
      </c>
      <c r="AK1041">
        <f>SUBTOTAL(9,EffortOutcomesAG0[[#This Row],[Allocation]:[Iin]])</f>
        <v>11.68537394957028</v>
      </c>
      <c r="AL1041" t="str">
        <f>EffortOutcomesAG0[[#This Row],[WARDS]]&amp;EffortOutcomesAG0[[#This Row],[Role]]&amp;EffortOutcomesAG0[[#This Row],[Shifts]]</f>
        <v>WARACERT4PM</v>
      </c>
    </row>
    <row r="1042" spans="2:38" x14ac:dyDescent="0.25">
      <c r="B1042" s="8">
        <f>IF(EffortOutcomesAG0[[#This Row],[Apn]]=0,10,LOG(EffortOutcomesAG0[[#This Row],[Apn]]))</f>
        <v>0.15748267219208442</v>
      </c>
      <c r="C1042" s="8">
        <f>IF(EffortOutcomesAG0[[#This Row],[Ein]]=0,10,LOG(EffortOutcomesAG0[[#This Row],[Ein]]))</f>
        <v>-0.11969411130268463</v>
      </c>
      <c r="D1042" s="8">
        <f>IF(EffortOutcomesAG0[[#This Row],[Iin]]=0,10,LOG(EffortOutcomesAG0[[#This Row],[Iin]]))</f>
        <v>-3.7788560889399803E-2</v>
      </c>
      <c r="E1042" s="8">
        <f>Kx-EffortOutcomesAG0[[#This Row],[Xp]]</f>
        <v>-0.15748267219208442</v>
      </c>
      <c r="F1042" s="8">
        <f>Ky-EffortOutcomesAG0[[#This Row],[Yp]]</f>
        <v>-0.88030588869731541</v>
      </c>
      <c r="G1042" s="8">
        <f>Kz-EffortOutcomesAG0[[#This Row],[Zp]]</f>
        <v>1.0377885608893997</v>
      </c>
      <c r="H1042" s="8">
        <f>EffortOutcomesAG0[[#This Row],[Kpy]]*KSc-EffortOutcomesAG0[[#This Row],[KPz]]*KSb</f>
        <v>-0.15748267219208434</v>
      </c>
      <c r="I1042" s="8">
        <f>-1*(EffortOutcomesAG0[[#This Row],[KPx]]*KSc-EffortOutcomesAG0[[#This Row],[KPz]]*KSa)</f>
        <v>-0.15748267219208442</v>
      </c>
      <c r="J1042" s="8">
        <f>(EffortOutcomesAG0[[#This Row],[KPx]]*$C$2-EffortOutcomesAG0[[#This Row],[Kpy]]*KSa)</f>
        <v>-1.5748267219208443</v>
      </c>
      <c r="K1042" s="8">
        <f>EffortOutcomesAG0[[#This Row],[Kpy]]*KTc-EffortOutcomesAG0[[#This Row],[KPz]]*KTb</f>
        <v>1.9180944495867152</v>
      </c>
      <c r="L1042" s="8">
        <f>-1*(EffortOutcomesAG0[[#This Row],[KPx]]*KTc-EffortOutcomesAG0[[#This Row],[KPz]]*KTa)</f>
        <v>1.9180944495867152</v>
      </c>
      <c r="M1042" s="8">
        <f>(EffortOutcomesAG0[[#This Row],[KPx]]*KTb-EffortOutcomesAG0[[#This Row],[Kpy]]*KTa)</f>
        <v>1.9180944495867152</v>
      </c>
      <c r="N1042" s="8">
        <f>-EffortOutcomesAG0[[#This Row],[Xp]]*a+EffortOutcomesAG0[[#This Row],[Yp]]*b+EffortOutcomesAG0[[#This Row],[Zp]]*c_</f>
        <v>-0.3149653443841689</v>
      </c>
      <c r="O1042">
        <f>-IF(EffortOutcomesAG0[[#This Row],[Column2]]&gt;0,1,-1)*SQRT(EffortOutcomesAG0[[#This Row],[KPx''i]]^2+EffortOutcomesAG0[[#This Row],[KPx''j]]^2+EffortOutcomesAG0[[#This Row],[KPx''k]]^2)/Ksmag/Scale</f>
        <v>1.1246512321954463</v>
      </c>
      <c r="P1042" s="9">
        <f>SQRT(EffortOutcomesAG0[[#This Row],[Kpy''i]]^2+EffortOutcomesAG0[[#This Row],[KPy''j]]^2+EffortOutcomesAG0[[#This Row],[KPy''k]]^2)/KTmag/Scale</f>
        <v>1.3562975922590448</v>
      </c>
      <c r="Q10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42" s="14">
        <v>44880</v>
      </c>
      <c r="U1042" s="9" t="s">
        <v>54</v>
      </c>
      <c r="V1042" t="s">
        <v>74</v>
      </c>
      <c r="W1042" t="s">
        <v>59</v>
      </c>
      <c r="X1042">
        <v>0.75</v>
      </c>
      <c r="Y1042">
        <v>0.6875</v>
      </c>
      <c r="Z1042">
        <v>0.98799642857142844</v>
      </c>
      <c r="AA1042">
        <v>1.4370857142857141</v>
      </c>
      <c r="AB1042">
        <v>2.1556285714285717</v>
      </c>
      <c r="AC1042">
        <v>1.0909090909090908</v>
      </c>
      <c r="AD1042">
        <v>0.46390181186793378</v>
      </c>
      <c r="AE1042">
        <v>0.69585271780190072</v>
      </c>
      <c r="AF1042">
        <v>0.75911205578389174</v>
      </c>
      <c r="AG1042">
        <v>1.3173285714285712</v>
      </c>
      <c r="AH1042">
        <v>1.9759928571428571</v>
      </c>
      <c r="AI1042">
        <v>0.91666666666666663</v>
      </c>
      <c r="AJ1042">
        <v>1041</v>
      </c>
      <c r="AK1042">
        <f>SUBTOTAL(9,EffortOutcomesAG0[[#This Row],[Allocation]:[Iin]])</f>
        <v>13.237974485886626</v>
      </c>
      <c r="AL1042" t="str">
        <f>EffortOutcomesAG0[[#This Row],[WARDS]]&amp;EffortOutcomesAG0[[#This Row],[Role]]&amp;EffortOutcomesAG0[[#This Row],[Shifts]]</f>
        <v>BANKCERT4PM</v>
      </c>
    </row>
    <row r="1043" spans="2:38" x14ac:dyDescent="0.25">
      <c r="B1043" s="8">
        <f>IF(EffortOutcomesAG0[[#This Row],[Apn]]=0,10,LOG(EffortOutcomesAG0[[#This Row],[Apn]]))</f>
        <v>10</v>
      </c>
      <c r="C1043" s="8">
        <f>IF(EffortOutcomesAG0[[#This Row],[Ein]]=0,10,LOG(EffortOutcomesAG0[[#This Row],[Ein]]))</f>
        <v>10</v>
      </c>
      <c r="D1043" s="8">
        <f>IF(EffortOutcomesAG0[[#This Row],[Iin]]=0,10,LOG(EffortOutcomesAG0[[#This Row],[Iin]]))</f>
        <v>10</v>
      </c>
      <c r="E1043" s="8">
        <f>Kx-EffortOutcomesAG0[[#This Row],[Xp]]</f>
        <v>-10</v>
      </c>
      <c r="F1043" s="8">
        <f>Ky-EffortOutcomesAG0[[#This Row],[Yp]]</f>
        <v>-11</v>
      </c>
      <c r="G1043" s="8">
        <f>Kz-EffortOutcomesAG0[[#This Row],[Zp]]</f>
        <v>-9</v>
      </c>
      <c r="H1043" s="8">
        <f>EffortOutcomesAG0[[#This Row],[Kpy]]*KSc-EffortOutcomesAG0[[#This Row],[KPz]]*KSb</f>
        <v>20</v>
      </c>
      <c r="I1043" s="8">
        <f>-1*(EffortOutcomesAG0[[#This Row],[KPx]]*KSc-EffortOutcomesAG0[[#This Row],[KPz]]*KSa)</f>
        <v>-10</v>
      </c>
      <c r="J1043" s="8">
        <f>(EffortOutcomesAG0[[#This Row],[KPx]]*$C$2-EffortOutcomesAG0[[#This Row],[Kpy]]*KSa)</f>
        <v>-100</v>
      </c>
      <c r="K1043" s="8">
        <f>EffortOutcomesAG0[[#This Row],[Kpy]]*KTc-EffortOutcomesAG0[[#This Row],[KPz]]*KTb</f>
        <v>2</v>
      </c>
      <c r="L1043" s="8">
        <f>-1*(EffortOutcomesAG0[[#This Row],[KPx]]*KTc-EffortOutcomesAG0[[#This Row],[KPz]]*KTa)</f>
        <v>-28</v>
      </c>
      <c r="M1043" s="8">
        <f>(EffortOutcomesAG0[[#This Row],[KPx]]*KTb-EffortOutcomesAG0[[#This Row],[Kpy]]*KTa)</f>
        <v>32</v>
      </c>
      <c r="N1043" s="8">
        <f>-EffortOutcomesAG0[[#This Row],[Xp]]*a+EffortOutcomesAG0[[#This Row],[Yp]]*b+EffortOutcomesAG0[[#This Row],[Zp]]*c_</f>
        <v>40</v>
      </c>
      <c r="O1043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3" s="9">
        <f>SQRT(EffortOutcomesAG0[[#This Row],[Kpy''i]]^2+EffortOutcomesAG0[[#This Row],[KPy''j]]^2+EffortOutcomesAG0[[#This Row],[KPy''k]]^2)/KTmag/Scale</f>
        <v>17.37814719698277</v>
      </c>
      <c r="Q10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3" s="14">
        <v>44880</v>
      </c>
      <c r="U1043" s="9" t="s">
        <v>76</v>
      </c>
      <c r="V1043" t="s">
        <v>74</v>
      </c>
      <c r="W1043" t="s">
        <v>59</v>
      </c>
      <c r="X1043">
        <v>1</v>
      </c>
      <c r="Y1043">
        <v>0</v>
      </c>
      <c r="Z1043">
        <v>0</v>
      </c>
      <c r="AG1043">
        <v>0</v>
      </c>
      <c r="AH1043">
        <v>0</v>
      </c>
      <c r="AI1043">
        <v>0</v>
      </c>
      <c r="AJ1043">
        <v>1042</v>
      </c>
      <c r="AK1043">
        <f>SUBTOTAL(9,EffortOutcomesAG0[[#This Row],[Allocation]:[Iin]])</f>
        <v>1</v>
      </c>
      <c r="AL1043" t="str">
        <f>EffortOutcomesAG0[[#This Row],[WARDS]]&amp;EffortOutcomesAG0[[#This Row],[Role]]&amp;EffortOutcomesAG0[[#This Row],[Shifts]]</f>
        <v>OtherCERT4PM</v>
      </c>
    </row>
    <row r="1044" spans="2:38" x14ac:dyDescent="0.25">
      <c r="B1044" s="8">
        <f>IF(EffortOutcomesAG0[[#This Row],[Apn]]=0,10,LOG(EffortOutcomesAG0[[#This Row],[Apn]]))</f>
        <v>0.15748267219208442</v>
      </c>
      <c r="C1044" s="8">
        <f>IF(EffortOutcomesAG0[[#This Row],[Ein]]=0,10,LOG(EffortOutcomesAG0[[#This Row],[Ein]]))</f>
        <v>0.23248840680867788</v>
      </c>
      <c r="D1044" s="8">
        <f>IF(EffortOutcomesAG0[[#This Row],[Iin]]=0,10,LOG(EffortOutcomesAG0[[#This Row],[Iin]]))</f>
        <v>-0.38997107900076228</v>
      </c>
      <c r="E1044" s="8">
        <f>Kx-EffortOutcomesAG0[[#This Row],[Xp]]</f>
        <v>-0.15748267219208442</v>
      </c>
      <c r="F1044" s="8">
        <f>Ky-EffortOutcomesAG0[[#This Row],[Yp]]</f>
        <v>-1.2324884068086779</v>
      </c>
      <c r="G1044" s="8">
        <f>Kz-EffortOutcomesAG0[[#This Row],[Zp]]</f>
        <v>1.3899710790007622</v>
      </c>
      <c r="H1044" s="8">
        <f>EffortOutcomesAG0[[#This Row],[Kpy]]*KSc-EffortOutcomesAG0[[#This Row],[KPz]]*KSb</f>
        <v>-0.15748267219208434</v>
      </c>
      <c r="I1044" s="8">
        <f>-1*(EffortOutcomesAG0[[#This Row],[KPx]]*KSc-EffortOutcomesAG0[[#This Row],[KPz]]*KSa)</f>
        <v>-0.15748267219208442</v>
      </c>
      <c r="J1044" s="8">
        <f>(EffortOutcomesAG0[[#This Row],[KPx]]*$C$2-EffortOutcomesAG0[[#This Row],[Kpy]]*KSa)</f>
        <v>-1.5748267219208443</v>
      </c>
      <c r="K1044" s="8">
        <f>EffortOutcomesAG0[[#This Row],[Kpy]]*KTc-EffortOutcomesAG0[[#This Row],[KPz]]*KTb</f>
        <v>2.6224594858094399</v>
      </c>
      <c r="L1044" s="8">
        <f>-1*(EffortOutcomesAG0[[#This Row],[KPx]]*KTc-EffortOutcomesAG0[[#This Row],[KPz]]*KTa)</f>
        <v>2.6224594858094399</v>
      </c>
      <c r="M1044" s="8">
        <f>(EffortOutcomesAG0[[#This Row],[KPx]]*KTb-EffortOutcomesAG0[[#This Row],[Kpy]]*KTa)</f>
        <v>2.6224594858094403</v>
      </c>
      <c r="N1044" s="8">
        <f>-EffortOutcomesAG0[[#This Row],[Xp]]*a+EffortOutcomesAG0[[#This Row],[Yp]]*b+EffortOutcomesAG0[[#This Row],[Zp]]*c_</f>
        <v>-0.31496534438416879</v>
      </c>
      <c r="O1044">
        <f>-IF(EffortOutcomesAG0[[#This Row],[Column2]]&gt;0,1,-1)*SQRT(EffortOutcomesAG0[[#This Row],[KPx''i]]^2+EffortOutcomesAG0[[#This Row],[KPx''j]]^2+EffortOutcomesAG0[[#This Row],[KPx''k]]^2)/Ksmag/Scale</f>
        <v>1.1246512321954463</v>
      </c>
      <c r="P1044" s="9">
        <f>SQRT(EffortOutcomesAG0[[#This Row],[Kpy''i]]^2+EffortOutcomesAG0[[#This Row],[KPy''j]]^2+EffortOutcomesAG0[[#This Row],[KPy''k]]^2)/KTmag/Scale</f>
        <v>1.8543588858028419</v>
      </c>
      <c r="Q10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4" s="14">
        <v>44880</v>
      </c>
      <c r="U1044" s="9" t="s">
        <v>58</v>
      </c>
      <c r="V1044" t="s">
        <v>74</v>
      </c>
      <c r="W1044" t="s">
        <v>59</v>
      </c>
      <c r="X1044">
        <v>1.6875</v>
      </c>
      <c r="Y1044">
        <v>0.6875</v>
      </c>
      <c r="Z1044">
        <v>0.98799642857142844</v>
      </c>
      <c r="AA1044">
        <v>1.4370857142857141</v>
      </c>
      <c r="AB1044">
        <v>2.1556285714285717</v>
      </c>
      <c r="AC1044">
        <v>2.4545454545454546</v>
      </c>
      <c r="AD1044">
        <v>0.46390181186793378</v>
      </c>
      <c r="AE1044">
        <v>0.69585271780190072</v>
      </c>
      <c r="AF1044">
        <v>1.7080021255137565</v>
      </c>
      <c r="AG1044">
        <v>0.58547936507936504</v>
      </c>
      <c r="AH1044">
        <v>0.87821904761904768</v>
      </c>
      <c r="AI1044">
        <v>0.40740740740740738</v>
      </c>
      <c r="AJ1044">
        <v>1043</v>
      </c>
      <c r="AK1044">
        <f>SUBTOTAL(9,EffortOutcomesAG0[[#This Row],[Allocation]:[Iin]])</f>
        <v>14.149118644120581</v>
      </c>
      <c r="AL1044" t="str">
        <f>EffortOutcomesAG0[[#This Row],[WARDS]]&amp;EffortOutcomesAG0[[#This Row],[Role]]&amp;EffortOutcomesAG0[[#This Row],[Shifts]]</f>
        <v>WARACERT4PM</v>
      </c>
    </row>
    <row r="1045" spans="2:38" x14ac:dyDescent="0.25">
      <c r="B1045" s="8">
        <f>IF(EffortOutcomesAG0[[#This Row],[Apn]]=0,10,LOG(EffortOutcomesAG0[[#This Row],[Apn]]))</f>
        <v>0.15748267219208442</v>
      </c>
      <c r="C1045" s="8">
        <f>IF(EffortOutcomesAG0[[#This Row],[Ein]]=0,10,LOG(EffortOutcomesAG0[[#This Row],[Ein]]))</f>
        <v>-2.278409829462822E-2</v>
      </c>
      <c r="D1045" s="8">
        <f>IF(EffortOutcomesAG0[[#This Row],[Iin]]=0,10,LOG(EffortOutcomesAG0[[#This Row],[Iin]]))</f>
        <v>-0.13469857389745624</v>
      </c>
      <c r="E1045" s="8">
        <f>Kx-EffortOutcomesAG0[[#This Row],[Xp]]</f>
        <v>-0.15748267219208442</v>
      </c>
      <c r="F1045" s="8">
        <f>Ky-EffortOutcomesAG0[[#This Row],[Yp]]</f>
        <v>-0.97721590170537176</v>
      </c>
      <c r="G1045" s="8">
        <f>Kz-EffortOutcomesAG0[[#This Row],[Zp]]</f>
        <v>1.1346985738974562</v>
      </c>
      <c r="H1045" s="8">
        <f>EffortOutcomesAG0[[#This Row],[Kpy]]*KSc-EffortOutcomesAG0[[#This Row],[KPz]]*KSb</f>
        <v>-0.15748267219208445</v>
      </c>
      <c r="I1045" s="8">
        <f>-1*(EffortOutcomesAG0[[#This Row],[KPx]]*KSc-EffortOutcomesAG0[[#This Row],[KPz]]*KSa)</f>
        <v>-0.15748267219208442</v>
      </c>
      <c r="J1045" s="8">
        <f>(EffortOutcomesAG0[[#This Row],[KPx]]*$C$2-EffortOutcomesAG0[[#This Row],[Kpy]]*KSa)</f>
        <v>-1.5748267219208443</v>
      </c>
      <c r="K1045" s="8">
        <f>EffortOutcomesAG0[[#This Row],[Kpy]]*KTc-EffortOutcomesAG0[[#This Row],[KPz]]*KTb</f>
        <v>2.1119144756028279</v>
      </c>
      <c r="L1045" s="8">
        <f>-1*(EffortOutcomesAG0[[#This Row],[KPx]]*KTc-EffortOutcomesAG0[[#This Row],[KPz]]*KTa)</f>
        <v>2.1119144756028279</v>
      </c>
      <c r="M1045" s="8">
        <f>(EffortOutcomesAG0[[#This Row],[KPx]]*KTb-EffortOutcomesAG0[[#This Row],[Kpy]]*KTa)</f>
        <v>2.1119144756028279</v>
      </c>
      <c r="N1045" s="8">
        <f>-EffortOutcomesAG0[[#This Row],[Xp]]*a+EffortOutcomesAG0[[#This Row],[Yp]]*b+EffortOutcomesAG0[[#This Row],[Zp]]*c_</f>
        <v>-0.3149653443841689</v>
      </c>
      <c r="O1045">
        <f>-IF(EffortOutcomesAG0[[#This Row],[Column2]]&gt;0,1,-1)*SQRT(EffortOutcomesAG0[[#This Row],[KPx''i]]^2+EffortOutcomesAG0[[#This Row],[KPx''j]]^2+EffortOutcomesAG0[[#This Row],[KPx''k]]^2)/Ksmag/Scale</f>
        <v>1.1246512321954463</v>
      </c>
      <c r="P1045" s="9">
        <f>SQRT(EffortOutcomesAG0[[#This Row],[Kpy''i]]^2+EffortOutcomesAG0[[#This Row],[KPy''j]]^2+EffortOutcomesAG0[[#This Row],[KPy''k]]^2)/KTmag/Scale</f>
        <v>1.493349046984791</v>
      </c>
      <c r="Q10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1.493349046984791</v>
      </c>
      <c r="T1045" s="14">
        <v>44880</v>
      </c>
      <c r="U1045" s="9" t="s">
        <v>57</v>
      </c>
      <c r="V1045" t="s">
        <v>74</v>
      </c>
      <c r="W1045" t="s">
        <v>59</v>
      </c>
      <c r="X1045">
        <v>0.9375</v>
      </c>
      <c r="Y1045">
        <v>0.6875</v>
      </c>
      <c r="Z1045">
        <v>0.98799642857142844</v>
      </c>
      <c r="AA1045">
        <v>1.4370857142857141</v>
      </c>
      <c r="AB1045">
        <v>2.1556285714285717</v>
      </c>
      <c r="AC1045">
        <v>1.3636363636363635</v>
      </c>
      <c r="AD1045">
        <v>0.46390181186793378</v>
      </c>
      <c r="AE1045">
        <v>0.69585271780190072</v>
      </c>
      <c r="AF1045">
        <v>0.94889006972986467</v>
      </c>
      <c r="AG1045">
        <v>1.053862857142857</v>
      </c>
      <c r="AH1045">
        <v>1.5807942857142858</v>
      </c>
      <c r="AI1045">
        <v>0.73333333333333328</v>
      </c>
      <c r="AJ1045">
        <v>1044</v>
      </c>
      <c r="AK1045">
        <f>SUBTOTAL(9,EffortOutcomesAG0[[#This Row],[Allocation]:[Iin]])</f>
        <v>13.045982153512252</v>
      </c>
      <c r="AL1045" t="str">
        <f>EffortOutcomesAG0[[#This Row],[WARDS]]&amp;EffortOutcomesAG0[[#This Row],[Role]]&amp;EffortOutcomesAG0[[#This Row],[Shifts]]</f>
        <v>WATTCERT4PM</v>
      </c>
    </row>
    <row r="1046" spans="2:38" x14ac:dyDescent="0.25">
      <c r="B1046" s="8">
        <f>IF(EffortOutcomesAG0[[#This Row],[Apn]]=0,10,LOG(EffortOutcomesAG0[[#This Row],[Apn]]))</f>
        <v>0.15748267219208442</v>
      </c>
      <c r="C1046" s="8">
        <f>IF(EffortOutcomesAG0[[#This Row],[Ein]]=0,10,LOG(EffortOutcomesAG0[[#This Row],[Ein]]))</f>
        <v>-0.11969411130268463</v>
      </c>
      <c r="D1046" s="8">
        <f>IF(EffortOutcomesAG0[[#This Row],[Iin]]=0,10,LOG(EffortOutcomesAG0[[#This Row],[Iin]]))</f>
        <v>-3.7788560889399803E-2</v>
      </c>
      <c r="E1046" s="8">
        <f>Kx-EffortOutcomesAG0[[#This Row],[Xp]]</f>
        <v>-0.15748267219208442</v>
      </c>
      <c r="F1046" s="8">
        <f>Ky-EffortOutcomesAG0[[#This Row],[Yp]]</f>
        <v>-0.88030588869731541</v>
      </c>
      <c r="G1046" s="8">
        <f>Kz-EffortOutcomesAG0[[#This Row],[Zp]]</f>
        <v>1.0377885608893997</v>
      </c>
      <c r="H1046" s="8">
        <f>EffortOutcomesAG0[[#This Row],[Kpy]]*KSc-EffortOutcomesAG0[[#This Row],[KPz]]*KSb</f>
        <v>-0.15748267219208434</v>
      </c>
      <c r="I1046" s="8">
        <f>-1*(EffortOutcomesAG0[[#This Row],[KPx]]*KSc-EffortOutcomesAG0[[#This Row],[KPz]]*KSa)</f>
        <v>-0.15748267219208442</v>
      </c>
      <c r="J1046" s="8">
        <f>(EffortOutcomesAG0[[#This Row],[KPx]]*$C$2-EffortOutcomesAG0[[#This Row],[Kpy]]*KSa)</f>
        <v>-1.5748267219208443</v>
      </c>
      <c r="K1046" s="8">
        <f>EffortOutcomesAG0[[#This Row],[Kpy]]*KTc-EffortOutcomesAG0[[#This Row],[KPz]]*KTb</f>
        <v>1.9180944495867152</v>
      </c>
      <c r="L1046" s="8">
        <f>-1*(EffortOutcomesAG0[[#This Row],[KPx]]*KTc-EffortOutcomesAG0[[#This Row],[KPz]]*KTa)</f>
        <v>1.9180944495867152</v>
      </c>
      <c r="M1046" s="8">
        <f>(EffortOutcomesAG0[[#This Row],[KPx]]*KTb-EffortOutcomesAG0[[#This Row],[Kpy]]*KTa)</f>
        <v>1.9180944495867152</v>
      </c>
      <c r="N1046" s="8">
        <f>-EffortOutcomesAG0[[#This Row],[Xp]]*a+EffortOutcomesAG0[[#This Row],[Yp]]*b+EffortOutcomesAG0[[#This Row],[Zp]]*c_</f>
        <v>-0.3149653443841689</v>
      </c>
      <c r="O1046">
        <f>-IF(EffortOutcomesAG0[[#This Row],[Column2]]&gt;0,1,-1)*SQRT(EffortOutcomesAG0[[#This Row],[KPx''i]]^2+EffortOutcomesAG0[[#This Row],[KPx''j]]^2+EffortOutcomesAG0[[#This Row],[KPx''k]]^2)/Ksmag/Scale</f>
        <v>1.1246512321954463</v>
      </c>
      <c r="P1046" s="9">
        <f>SQRT(EffortOutcomesAG0[[#This Row],[Kpy''i]]^2+EffortOutcomesAG0[[#This Row],[KPy''j]]^2+EffortOutcomesAG0[[#This Row],[KPy''k]]^2)/KTmag/Scale</f>
        <v>1.3562975922590448</v>
      </c>
      <c r="Q10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46" s="14">
        <v>44881</v>
      </c>
      <c r="U1046" s="9" t="s">
        <v>54</v>
      </c>
      <c r="V1046" t="s">
        <v>74</v>
      </c>
      <c r="W1046" t="s">
        <v>59</v>
      </c>
      <c r="X1046">
        <v>0.75</v>
      </c>
      <c r="Y1046">
        <v>0.6875</v>
      </c>
      <c r="Z1046">
        <v>0.98799642857142844</v>
      </c>
      <c r="AA1046">
        <v>1.4370857142857141</v>
      </c>
      <c r="AB1046">
        <v>2.1556285714285717</v>
      </c>
      <c r="AC1046">
        <v>1.0909090909090908</v>
      </c>
      <c r="AD1046">
        <v>0.46390181186793378</v>
      </c>
      <c r="AE1046">
        <v>0.69585271780190072</v>
      </c>
      <c r="AF1046">
        <v>0.75911205578389174</v>
      </c>
      <c r="AG1046">
        <v>1.3173285714285712</v>
      </c>
      <c r="AH1046">
        <v>1.9759928571428571</v>
      </c>
      <c r="AI1046">
        <v>0.91666666666666663</v>
      </c>
      <c r="AJ1046">
        <v>1045</v>
      </c>
      <c r="AK1046">
        <f>SUBTOTAL(9,EffortOutcomesAG0[[#This Row],[Allocation]:[Iin]])</f>
        <v>13.237974485886626</v>
      </c>
      <c r="AL1046" t="str">
        <f>EffortOutcomesAG0[[#This Row],[WARDS]]&amp;EffortOutcomesAG0[[#This Row],[Role]]&amp;EffortOutcomesAG0[[#This Row],[Shifts]]</f>
        <v>BANKCERT4PM</v>
      </c>
    </row>
    <row r="1047" spans="2:38" x14ac:dyDescent="0.25">
      <c r="B1047" s="8">
        <f>IF(EffortOutcomesAG0[[#This Row],[Apn]]=0,10,LOG(EffortOutcomesAG0[[#This Row],[Apn]]))</f>
        <v>10</v>
      </c>
      <c r="C1047" s="8">
        <f>IF(EffortOutcomesAG0[[#This Row],[Ein]]=0,10,LOG(EffortOutcomesAG0[[#This Row],[Ein]]))</f>
        <v>10</v>
      </c>
      <c r="D1047" s="8">
        <f>IF(EffortOutcomesAG0[[#This Row],[Iin]]=0,10,LOG(EffortOutcomesAG0[[#This Row],[Iin]]))</f>
        <v>10</v>
      </c>
      <c r="E1047" s="8">
        <f>Kx-EffortOutcomesAG0[[#This Row],[Xp]]</f>
        <v>-10</v>
      </c>
      <c r="F1047" s="8">
        <f>Ky-EffortOutcomesAG0[[#This Row],[Yp]]</f>
        <v>-11</v>
      </c>
      <c r="G1047" s="8">
        <f>Kz-EffortOutcomesAG0[[#This Row],[Zp]]</f>
        <v>-9</v>
      </c>
      <c r="H1047" s="8">
        <f>EffortOutcomesAG0[[#This Row],[Kpy]]*KSc-EffortOutcomesAG0[[#This Row],[KPz]]*KSb</f>
        <v>20</v>
      </c>
      <c r="I1047" s="8">
        <f>-1*(EffortOutcomesAG0[[#This Row],[KPx]]*KSc-EffortOutcomesAG0[[#This Row],[KPz]]*KSa)</f>
        <v>-10</v>
      </c>
      <c r="J1047" s="8">
        <f>(EffortOutcomesAG0[[#This Row],[KPx]]*$C$2-EffortOutcomesAG0[[#This Row],[Kpy]]*KSa)</f>
        <v>-100</v>
      </c>
      <c r="K1047" s="8">
        <f>EffortOutcomesAG0[[#This Row],[Kpy]]*KTc-EffortOutcomesAG0[[#This Row],[KPz]]*KTb</f>
        <v>2</v>
      </c>
      <c r="L1047" s="8">
        <f>-1*(EffortOutcomesAG0[[#This Row],[KPx]]*KTc-EffortOutcomesAG0[[#This Row],[KPz]]*KTa)</f>
        <v>-28</v>
      </c>
      <c r="M1047" s="8">
        <f>(EffortOutcomesAG0[[#This Row],[KPx]]*KTb-EffortOutcomesAG0[[#This Row],[Kpy]]*KTa)</f>
        <v>32</v>
      </c>
      <c r="N1047" s="8">
        <f>-EffortOutcomesAG0[[#This Row],[Xp]]*a+EffortOutcomesAG0[[#This Row],[Yp]]*b+EffortOutcomesAG0[[#This Row],[Zp]]*c_</f>
        <v>40</v>
      </c>
      <c r="O1047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7" s="9">
        <f>SQRT(EffortOutcomesAG0[[#This Row],[Kpy''i]]^2+EffortOutcomesAG0[[#This Row],[KPy''j]]^2+EffortOutcomesAG0[[#This Row],[KPy''k]]^2)/KTmag/Scale</f>
        <v>17.37814719698277</v>
      </c>
      <c r="Q10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7" s="14">
        <v>44881</v>
      </c>
      <c r="U1047" s="9" t="s">
        <v>76</v>
      </c>
      <c r="V1047" t="s">
        <v>74</v>
      </c>
      <c r="W1047" t="s">
        <v>59</v>
      </c>
      <c r="X1047">
        <v>0</v>
      </c>
      <c r="Y1047">
        <v>0</v>
      </c>
      <c r="Z1047">
        <v>0</v>
      </c>
      <c r="AJ1047">
        <v>1046</v>
      </c>
      <c r="AK1047">
        <f>SUBTOTAL(9,EffortOutcomesAG0[[#This Row],[Allocation]:[Iin]])</f>
        <v>0</v>
      </c>
      <c r="AL1047" t="str">
        <f>EffortOutcomesAG0[[#This Row],[WARDS]]&amp;EffortOutcomesAG0[[#This Row],[Role]]&amp;EffortOutcomesAG0[[#This Row],[Shifts]]</f>
        <v>OtherCERT4PM</v>
      </c>
    </row>
    <row r="1048" spans="2:38" x14ac:dyDescent="0.25">
      <c r="B1048" s="8">
        <f>IF(EffortOutcomesAG0[[#This Row],[Apn]]=0,10,LOG(EffortOutcomesAG0[[#This Row],[Apn]]))</f>
        <v>0.15748267219208442</v>
      </c>
      <c r="C1048" s="8">
        <f>IF(EffortOutcomesAG0[[#This Row],[Ein]]=0,10,LOG(EffortOutcomesAG0[[#This Row],[Ein]]))</f>
        <v>-0.11969411130268463</v>
      </c>
      <c r="D1048" s="8">
        <f>IF(EffortOutcomesAG0[[#This Row],[Iin]]=0,10,LOG(EffortOutcomesAG0[[#This Row],[Iin]]))</f>
        <v>-3.7788560889399803E-2</v>
      </c>
      <c r="E1048" s="8">
        <f>Kx-EffortOutcomesAG0[[#This Row],[Xp]]</f>
        <v>-0.15748267219208442</v>
      </c>
      <c r="F1048" s="8">
        <f>Ky-EffortOutcomesAG0[[#This Row],[Yp]]</f>
        <v>-0.88030588869731541</v>
      </c>
      <c r="G1048" s="8">
        <f>Kz-EffortOutcomesAG0[[#This Row],[Zp]]</f>
        <v>1.0377885608893997</v>
      </c>
      <c r="H1048" s="8">
        <f>EffortOutcomesAG0[[#This Row],[Kpy]]*KSc-EffortOutcomesAG0[[#This Row],[KPz]]*KSb</f>
        <v>-0.15748267219208434</v>
      </c>
      <c r="I1048" s="8">
        <f>-1*(EffortOutcomesAG0[[#This Row],[KPx]]*KSc-EffortOutcomesAG0[[#This Row],[KPz]]*KSa)</f>
        <v>-0.15748267219208442</v>
      </c>
      <c r="J1048" s="8">
        <f>(EffortOutcomesAG0[[#This Row],[KPx]]*$C$2-EffortOutcomesAG0[[#This Row],[Kpy]]*KSa)</f>
        <v>-1.5748267219208443</v>
      </c>
      <c r="K1048" s="8">
        <f>EffortOutcomesAG0[[#This Row],[Kpy]]*KTc-EffortOutcomesAG0[[#This Row],[KPz]]*KTb</f>
        <v>1.9180944495867152</v>
      </c>
      <c r="L1048" s="8">
        <f>-1*(EffortOutcomesAG0[[#This Row],[KPx]]*KTc-EffortOutcomesAG0[[#This Row],[KPz]]*KTa)</f>
        <v>1.9180944495867152</v>
      </c>
      <c r="M1048" s="8">
        <f>(EffortOutcomesAG0[[#This Row],[KPx]]*KTb-EffortOutcomesAG0[[#This Row],[Kpy]]*KTa)</f>
        <v>1.9180944495867152</v>
      </c>
      <c r="N1048" s="8">
        <f>-EffortOutcomesAG0[[#This Row],[Xp]]*a+EffortOutcomesAG0[[#This Row],[Yp]]*b+EffortOutcomesAG0[[#This Row],[Zp]]*c_</f>
        <v>-0.3149653443841689</v>
      </c>
      <c r="O1048">
        <f>-IF(EffortOutcomesAG0[[#This Row],[Column2]]&gt;0,1,-1)*SQRT(EffortOutcomesAG0[[#This Row],[KPx''i]]^2+EffortOutcomesAG0[[#This Row],[KPx''j]]^2+EffortOutcomesAG0[[#This Row],[KPx''k]]^2)/Ksmag/Scale</f>
        <v>1.1246512321954463</v>
      </c>
      <c r="P1048" s="9">
        <f>SQRT(EffortOutcomesAG0[[#This Row],[Kpy''i]]^2+EffortOutcomesAG0[[#This Row],[KPy''j]]^2+EffortOutcomesAG0[[#This Row],[KPy''k]]^2)/KTmag/Scale</f>
        <v>1.3562975922590448</v>
      </c>
      <c r="Q10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48" s="14">
        <v>44881</v>
      </c>
      <c r="U1048" s="9" t="s">
        <v>57</v>
      </c>
      <c r="V1048" t="s">
        <v>74</v>
      </c>
      <c r="W1048" t="s">
        <v>59</v>
      </c>
      <c r="X1048">
        <v>0.75</v>
      </c>
      <c r="Y1048">
        <v>0.6875</v>
      </c>
      <c r="Z1048">
        <v>0.98799642857142844</v>
      </c>
      <c r="AA1048">
        <v>1.4370857142857141</v>
      </c>
      <c r="AB1048">
        <v>2.1556285714285717</v>
      </c>
      <c r="AC1048">
        <v>1.0909090909090908</v>
      </c>
      <c r="AD1048">
        <v>0.46390181186793378</v>
      </c>
      <c r="AE1048">
        <v>0.69585271780190072</v>
      </c>
      <c r="AF1048">
        <v>0.75911205578389174</v>
      </c>
      <c r="AG1048">
        <v>1.3173285714285712</v>
      </c>
      <c r="AH1048">
        <v>1.9759928571428571</v>
      </c>
      <c r="AI1048">
        <v>0.91666666666666663</v>
      </c>
      <c r="AJ1048">
        <v>1047</v>
      </c>
      <c r="AK1048">
        <f>SUBTOTAL(9,EffortOutcomesAG0[[#This Row],[Allocation]:[Iin]])</f>
        <v>13.237974485886626</v>
      </c>
      <c r="AL1048" t="str">
        <f>EffortOutcomesAG0[[#This Row],[WARDS]]&amp;EffortOutcomesAG0[[#This Row],[Role]]&amp;EffortOutcomesAG0[[#This Row],[Shifts]]</f>
        <v>WATTCERT4PM</v>
      </c>
    </row>
    <row r="1049" spans="2:38" x14ac:dyDescent="0.25">
      <c r="B1049" s="8">
        <f>IF(EffortOutcomesAG0[[#This Row],[Apn]]=0,10,LOG(EffortOutcomesAG0[[#This Row],[Apn]]))</f>
        <v>0.15748267219208442</v>
      </c>
      <c r="C1049" s="8">
        <f>IF(EffortOutcomesAG0[[#This Row],[Ein]]=0,10,LOG(EffortOutcomesAG0[[#This Row],[Ein]]))</f>
        <v>-2.278409829462822E-2</v>
      </c>
      <c r="D1049" s="8">
        <f>IF(EffortOutcomesAG0[[#This Row],[Iin]]=0,10,LOG(EffortOutcomesAG0[[#This Row],[Iin]]))</f>
        <v>-0.13469857389745624</v>
      </c>
      <c r="E1049" s="8">
        <f>Kx-EffortOutcomesAG0[[#This Row],[Xp]]</f>
        <v>-0.15748267219208442</v>
      </c>
      <c r="F1049" s="8">
        <f>Ky-EffortOutcomesAG0[[#This Row],[Yp]]</f>
        <v>-0.97721590170537176</v>
      </c>
      <c r="G1049" s="8">
        <f>Kz-EffortOutcomesAG0[[#This Row],[Zp]]</f>
        <v>1.1346985738974562</v>
      </c>
      <c r="H1049" s="8">
        <f>EffortOutcomesAG0[[#This Row],[Kpy]]*KSc-EffortOutcomesAG0[[#This Row],[KPz]]*KSb</f>
        <v>-0.15748267219208445</v>
      </c>
      <c r="I1049" s="8">
        <f>-1*(EffortOutcomesAG0[[#This Row],[KPx]]*KSc-EffortOutcomesAG0[[#This Row],[KPz]]*KSa)</f>
        <v>-0.15748267219208442</v>
      </c>
      <c r="J1049" s="8">
        <f>(EffortOutcomesAG0[[#This Row],[KPx]]*$C$2-EffortOutcomesAG0[[#This Row],[Kpy]]*KSa)</f>
        <v>-1.5748267219208443</v>
      </c>
      <c r="K1049" s="8">
        <f>EffortOutcomesAG0[[#This Row],[Kpy]]*KTc-EffortOutcomesAG0[[#This Row],[KPz]]*KTb</f>
        <v>2.1119144756028279</v>
      </c>
      <c r="L1049" s="8">
        <f>-1*(EffortOutcomesAG0[[#This Row],[KPx]]*KTc-EffortOutcomesAG0[[#This Row],[KPz]]*KTa)</f>
        <v>2.1119144756028279</v>
      </c>
      <c r="M1049" s="8">
        <f>(EffortOutcomesAG0[[#This Row],[KPx]]*KTb-EffortOutcomesAG0[[#This Row],[Kpy]]*KTa)</f>
        <v>2.1119144756028279</v>
      </c>
      <c r="N1049" s="8">
        <f>-EffortOutcomesAG0[[#This Row],[Xp]]*a+EffortOutcomesAG0[[#This Row],[Yp]]*b+EffortOutcomesAG0[[#This Row],[Zp]]*c_</f>
        <v>-0.3149653443841689</v>
      </c>
      <c r="O1049">
        <f>-IF(EffortOutcomesAG0[[#This Row],[Column2]]&gt;0,1,-1)*SQRT(EffortOutcomesAG0[[#This Row],[KPx''i]]^2+EffortOutcomesAG0[[#This Row],[KPx''j]]^2+EffortOutcomesAG0[[#This Row],[KPx''k]]^2)/Ksmag/Scale</f>
        <v>1.1246512321954463</v>
      </c>
      <c r="P1049" s="9">
        <f>SQRT(EffortOutcomesAG0[[#This Row],[Kpy''i]]^2+EffortOutcomesAG0[[#This Row],[KPy''j]]^2+EffortOutcomesAG0[[#This Row],[KPy''k]]^2)/KTmag/Scale</f>
        <v>1.493349046984791</v>
      </c>
      <c r="Q10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1.493349046984791</v>
      </c>
      <c r="T1049" s="14">
        <v>44881</v>
      </c>
      <c r="U1049" s="9" t="s">
        <v>58</v>
      </c>
      <c r="V1049" t="s">
        <v>74</v>
      </c>
      <c r="W1049" t="s">
        <v>59</v>
      </c>
      <c r="X1049">
        <v>0.9375</v>
      </c>
      <c r="Y1049">
        <v>0.6875</v>
      </c>
      <c r="Z1049">
        <v>0.98799642857142844</v>
      </c>
      <c r="AA1049">
        <v>1.4370857142857141</v>
      </c>
      <c r="AB1049">
        <v>2.1556285714285717</v>
      </c>
      <c r="AC1049">
        <v>1.3636363636363635</v>
      </c>
      <c r="AD1049">
        <v>0.46390181186793378</v>
      </c>
      <c r="AE1049">
        <v>0.69585271780190072</v>
      </c>
      <c r="AF1049">
        <v>0.94889006972986467</v>
      </c>
      <c r="AG1049">
        <v>1.053862857142857</v>
      </c>
      <c r="AH1049">
        <v>1.5807942857142858</v>
      </c>
      <c r="AI1049">
        <v>0.73333333333333328</v>
      </c>
      <c r="AJ1049">
        <v>1048</v>
      </c>
      <c r="AK1049">
        <f>SUBTOTAL(9,EffortOutcomesAG0[[#This Row],[Allocation]:[Iin]])</f>
        <v>13.045982153512252</v>
      </c>
      <c r="AL1049" t="str">
        <f>EffortOutcomesAG0[[#This Row],[WARDS]]&amp;EffortOutcomesAG0[[#This Row],[Role]]&amp;EffortOutcomesAG0[[#This Row],[Shifts]]</f>
        <v>WARACERT4PM</v>
      </c>
    </row>
    <row r="1050" spans="2:38" x14ac:dyDescent="0.25">
      <c r="B1050" s="8">
        <f>IF(EffortOutcomesAG0[[#This Row],[Apn]]=0,10,LOG(EffortOutcomesAG0[[#This Row],[Apn]]))</f>
        <v>-2.123273068974553E-2</v>
      </c>
      <c r="C1050" s="8">
        <f>IF(EffortOutcomesAG0[[#This Row],[Ein]]=0,10,LOG(EffortOutcomesAG0[[#This Row],[Ein]]))</f>
        <v>0.15593130458720172</v>
      </c>
      <c r="D1050" s="8">
        <f>IF(EffortOutcomesAG0[[#This Row],[Iin]]=0,10,LOG(EffortOutcomesAG0[[#This Row],[Iin]]))</f>
        <v>-0.13469857389745624</v>
      </c>
      <c r="E1050" s="8">
        <f>Kx-EffortOutcomesAG0[[#This Row],[Xp]]</f>
        <v>2.123273068974553E-2</v>
      </c>
      <c r="F1050" s="8">
        <f>Ky-EffortOutcomesAG0[[#This Row],[Yp]]</f>
        <v>-1.1559313045872017</v>
      </c>
      <c r="G1050" s="8">
        <f>Kz-EffortOutcomesAG0[[#This Row],[Zp]]</f>
        <v>1.1346985738974562</v>
      </c>
      <c r="H1050" s="8">
        <f>EffortOutcomesAG0[[#This Row],[Kpy]]*KSc-EffortOutcomesAG0[[#This Row],[KPz]]*KSb</f>
        <v>2.1232730689745516E-2</v>
      </c>
      <c r="I1050" s="8">
        <f>-1*(EffortOutcomesAG0[[#This Row],[KPx]]*KSc-EffortOutcomesAG0[[#This Row],[KPz]]*KSa)</f>
        <v>2.123273068974553E-2</v>
      </c>
      <c r="J1050" s="8">
        <f>(EffortOutcomesAG0[[#This Row],[KPx]]*$C$2-EffortOutcomesAG0[[#This Row],[Kpy]]*KSa)</f>
        <v>0.2123273068974553</v>
      </c>
      <c r="K1050" s="8">
        <f>EffortOutcomesAG0[[#This Row],[Kpy]]*KTc-EffortOutcomesAG0[[#This Row],[KPz]]*KTb</f>
        <v>2.2906298784846579</v>
      </c>
      <c r="L1050" s="8">
        <f>-1*(EffortOutcomesAG0[[#This Row],[KPx]]*KTc-EffortOutcomesAG0[[#This Row],[KPz]]*KTa)</f>
        <v>2.2906298784846579</v>
      </c>
      <c r="M1050" s="8">
        <f>(EffortOutcomesAG0[[#This Row],[KPx]]*KTb-EffortOutcomesAG0[[#This Row],[Kpy]]*KTa)</f>
        <v>2.2906298784846579</v>
      </c>
      <c r="N1050" s="8">
        <f>-EffortOutcomesAG0[[#This Row],[Xp]]*a+EffortOutcomesAG0[[#This Row],[Yp]]*b+EffortOutcomesAG0[[#This Row],[Zp]]*c_</f>
        <v>4.2465461379490976E-2</v>
      </c>
      <c r="O1050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50" s="9">
        <f>SQRT(EffortOutcomesAG0[[#This Row],[Kpy''i]]^2+EffortOutcomesAG0[[#This Row],[KPy''j]]^2+EffortOutcomesAG0[[#This Row],[KPy''k]]^2)/KTmag/Scale</f>
        <v>1.619719920265019</v>
      </c>
      <c r="Q10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50" s="14">
        <v>44882</v>
      </c>
      <c r="U1050" s="9" t="s">
        <v>58</v>
      </c>
      <c r="V1050" t="s">
        <v>74</v>
      </c>
      <c r="W1050" t="s">
        <v>59</v>
      </c>
      <c r="X1050">
        <v>0.9375</v>
      </c>
      <c r="Y1050">
        <v>0.6875</v>
      </c>
      <c r="Z1050">
        <v>0.65469642857142862</v>
      </c>
      <c r="AA1050">
        <v>0.9522857142857144</v>
      </c>
      <c r="AB1050">
        <v>1.4284285714285716</v>
      </c>
      <c r="AC1050">
        <v>1.3636363636363635</v>
      </c>
      <c r="AD1050">
        <v>0.70007000700069999</v>
      </c>
      <c r="AE1050">
        <v>1.0501050105010501</v>
      </c>
      <c r="AF1050">
        <v>1.4319613779559772</v>
      </c>
      <c r="AG1050">
        <v>0.69834285714285715</v>
      </c>
      <c r="AH1050">
        <v>1.0475142857142858</v>
      </c>
      <c r="AI1050">
        <v>0.73333333333333328</v>
      </c>
      <c r="AJ1050">
        <v>1049</v>
      </c>
      <c r="AK1050">
        <f>SUBTOTAL(9,EffortOutcomesAG0[[#This Row],[Allocation]:[Iin]])</f>
        <v>11.68537394957028</v>
      </c>
      <c r="AL1050" t="str">
        <f>EffortOutcomesAG0[[#This Row],[WARDS]]&amp;EffortOutcomesAG0[[#This Row],[Role]]&amp;EffortOutcomesAG0[[#This Row],[Shifts]]</f>
        <v>WARACERT4PM</v>
      </c>
    </row>
    <row r="1051" spans="2:38" x14ac:dyDescent="0.25">
      <c r="B1051" s="8">
        <f>IF(EffortOutcomesAG0[[#This Row],[Apn]]=0,10,LOG(EffortOutcomesAG0[[#This Row],[Apn]]))</f>
        <v>-2.123273068974553E-2</v>
      </c>
      <c r="C1051" s="8">
        <f>IF(EffortOutcomesAG0[[#This Row],[Ein]]=0,10,LOG(EffortOutcomesAG0[[#This Row],[Ein]]))</f>
        <v>0.41120380969050779</v>
      </c>
      <c r="D1051" s="8">
        <f>IF(EffortOutcomesAG0[[#This Row],[Iin]]=0,10,LOG(EffortOutcomesAG0[[#This Row],[Iin]]))</f>
        <v>-0.38997107900076228</v>
      </c>
      <c r="E1051" s="8">
        <f>Kx-EffortOutcomesAG0[[#This Row],[Xp]]</f>
        <v>2.123273068974553E-2</v>
      </c>
      <c r="F1051" s="8">
        <f>Ky-EffortOutcomesAG0[[#This Row],[Yp]]</f>
        <v>-1.4112038096905077</v>
      </c>
      <c r="G1051" s="8">
        <f>Kz-EffortOutcomesAG0[[#This Row],[Zp]]</f>
        <v>1.3899710790007622</v>
      </c>
      <c r="H1051" s="8">
        <f>EffortOutcomesAG0[[#This Row],[Kpy]]*KSc-EffortOutcomesAG0[[#This Row],[KPz]]*KSb</f>
        <v>2.1232730689745516E-2</v>
      </c>
      <c r="I1051" s="8">
        <f>-1*(EffortOutcomesAG0[[#This Row],[KPx]]*KSc-EffortOutcomesAG0[[#This Row],[KPz]]*KSa)</f>
        <v>2.123273068974553E-2</v>
      </c>
      <c r="J1051" s="8">
        <f>(EffortOutcomesAG0[[#This Row],[KPx]]*$C$2-EffortOutcomesAG0[[#This Row],[Kpy]]*KSa)</f>
        <v>0.2123273068974553</v>
      </c>
      <c r="K1051" s="8">
        <f>EffortOutcomesAG0[[#This Row],[Kpy]]*KTc-EffortOutcomesAG0[[#This Row],[KPz]]*KTb</f>
        <v>2.80117488869127</v>
      </c>
      <c r="L1051" s="8">
        <f>-1*(EffortOutcomesAG0[[#This Row],[KPx]]*KTc-EffortOutcomesAG0[[#This Row],[KPz]]*KTa)</f>
        <v>2.80117488869127</v>
      </c>
      <c r="M1051" s="8">
        <f>(EffortOutcomesAG0[[#This Row],[KPx]]*KTb-EffortOutcomesAG0[[#This Row],[Kpy]]*KTa)</f>
        <v>2.80117488869127</v>
      </c>
      <c r="N1051" s="8">
        <f>-EffortOutcomesAG0[[#This Row],[Xp]]*a+EffortOutcomesAG0[[#This Row],[Yp]]*b+EffortOutcomesAG0[[#This Row],[Zp]]*c_</f>
        <v>4.2465461379491032E-2</v>
      </c>
      <c r="O105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51" s="9">
        <f>SQRT(EffortOutcomesAG0[[#This Row],[Kpy''i]]^2+EffortOutcomesAG0[[#This Row],[KPy''j]]^2+EffortOutcomesAG0[[#This Row],[KPy''k]]^2)/KTmag/Scale</f>
        <v>1.9807297590830697</v>
      </c>
      <c r="Q10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1" s="14">
        <v>44882</v>
      </c>
      <c r="U1051" s="9" t="s">
        <v>57</v>
      </c>
      <c r="V1051" t="s">
        <v>74</v>
      </c>
      <c r="W1051" t="s">
        <v>59</v>
      </c>
      <c r="X1051">
        <v>1.6875</v>
      </c>
      <c r="Y1051">
        <v>0.6875</v>
      </c>
      <c r="Z1051">
        <v>0.65469642857142862</v>
      </c>
      <c r="AA1051">
        <v>0.9522857142857144</v>
      </c>
      <c r="AB1051">
        <v>1.4284285714285716</v>
      </c>
      <c r="AC1051">
        <v>2.4545454545454546</v>
      </c>
      <c r="AD1051">
        <v>0.70007000700069999</v>
      </c>
      <c r="AE1051">
        <v>1.0501050105010501</v>
      </c>
      <c r="AF1051">
        <v>2.577530480320759</v>
      </c>
      <c r="AG1051">
        <v>0.38796825396825402</v>
      </c>
      <c r="AH1051">
        <v>0.581952380952381</v>
      </c>
      <c r="AI1051">
        <v>0.40740740740740738</v>
      </c>
      <c r="AJ1051">
        <v>1050</v>
      </c>
      <c r="AK1051">
        <f>SUBTOTAL(9,EffortOutcomesAG0[[#This Row],[Allocation]:[Iin]])</f>
        <v>13.569989708981721</v>
      </c>
      <c r="AL1051" t="str">
        <f>EffortOutcomesAG0[[#This Row],[WARDS]]&amp;EffortOutcomesAG0[[#This Row],[Role]]&amp;EffortOutcomesAG0[[#This Row],[Shifts]]</f>
        <v>WATTCERT4PM</v>
      </c>
    </row>
    <row r="1052" spans="2:38" x14ac:dyDescent="0.25">
      <c r="B1052" s="8">
        <f>IF(EffortOutcomesAG0[[#This Row],[Apn]]=0,10,LOG(EffortOutcomesAG0[[#This Row],[Apn]]))</f>
        <v>10</v>
      </c>
      <c r="C1052" s="8">
        <f>IF(EffortOutcomesAG0[[#This Row],[Ein]]=0,10,LOG(EffortOutcomesAG0[[#This Row],[Ein]]))</f>
        <v>10</v>
      </c>
      <c r="D1052" s="8">
        <f>IF(EffortOutcomesAG0[[#This Row],[Iin]]=0,10,LOG(EffortOutcomesAG0[[#This Row],[Iin]]))</f>
        <v>10</v>
      </c>
      <c r="E1052" s="8">
        <f>Kx-EffortOutcomesAG0[[#This Row],[Xp]]</f>
        <v>-10</v>
      </c>
      <c r="F1052" s="8">
        <f>Ky-EffortOutcomesAG0[[#This Row],[Yp]]</f>
        <v>-11</v>
      </c>
      <c r="G1052" s="8">
        <f>Kz-EffortOutcomesAG0[[#This Row],[Zp]]</f>
        <v>-9</v>
      </c>
      <c r="H1052" s="8">
        <f>EffortOutcomesAG0[[#This Row],[Kpy]]*KSc-EffortOutcomesAG0[[#This Row],[KPz]]*KSb</f>
        <v>20</v>
      </c>
      <c r="I1052" s="8">
        <f>-1*(EffortOutcomesAG0[[#This Row],[KPx]]*KSc-EffortOutcomesAG0[[#This Row],[KPz]]*KSa)</f>
        <v>-10</v>
      </c>
      <c r="J1052" s="8">
        <f>(EffortOutcomesAG0[[#This Row],[KPx]]*$C$2-EffortOutcomesAG0[[#This Row],[Kpy]]*KSa)</f>
        <v>-100</v>
      </c>
      <c r="K1052" s="8">
        <f>EffortOutcomesAG0[[#This Row],[Kpy]]*KTc-EffortOutcomesAG0[[#This Row],[KPz]]*KTb</f>
        <v>2</v>
      </c>
      <c r="L1052" s="8">
        <f>-1*(EffortOutcomesAG0[[#This Row],[KPx]]*KTc-EffortOutcomesAG0[[#This Row],[KPz]]*KTa)</f>
        <v>-28</v>
      </c>
      <c r="M1052" s="8">
        <f>(EffortOutcomesAG0[[#This Row],[KPx]]*KTb-EffortOutcomesAG0[[#This Row],[Kpy]]*KTa)</f>
        <v>32</v>
      </c>
      <c r="N1052" s="8">
        <f>-EffortOutcomesAG0[[#This Row],[Xp]]*a+EffortOutcomesAG0[[#This Row],[Yp]]*b+EffortOutcomesAG0[[#This Row],[Zp]]*c_</f>
        <v>40</v>
      </c>
      <c r="O1052">
        <f>-IF(EffortOutcomesAG0[[#This Row],[Column2]]&gt;0,1,-1)*SQRT(EffortOutcomesAG0[[#This Row],[KPx''i]]^2+EffortOutcomesAG0[[#This Row],[KPx''j]]^2+EffortOutcomesAG0[[#This Row],[KPx''k]]^2)/Ksmag/Scale</f>
        <v>-72.456883730947197</v>
      </c>
      <c r="P1052" s="9">
        <f>SQRT(EffortOutcomesAG0[[#This Row],[Kpy''i]]^2+EffortOutcomesAG0[[#This Row],[KPy''j]]^2+EffortOutcomesAG0[[#This Row],[KPy''k]]^2)/KTmag/Scale</f>
        <v>17.37814719698277</v>
      </c>
      <c r="Q10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2" s="14">
        <v>44882</v>
      </c>
      <c r="U1052" s="9" t="s">
        <v>76</v>
      </c>
      <c r="V1052" t="s">
        <v>74</v>
      </c>
      <c r="W1052" t="s">
        <v>59</v>
      </c>
      <c r="X1052">
        <v>0</v>
      </c>
      <c r="Y1052">
        <v>0</v>
      </c>
      <c r="Z1052">
        <v>0</v>
      </c>
      <c r="AJ1052">
        <v>1051</v>
      </c>
      <c r="AK1052">
        <f>SUBTOTAL(9,EffortOutcomesAG0[[#This Row],[Allocation]:[Iin]])</f>
        <v>0</v>
      </c>
      <c r="AL1052" t="str">
        <f>EffortOutcomesAG0[[#This Row],[WARDS]]&amp;EffortOutcomesAG0[[#This Row],[Role]]&amp;EffortOutcomesAG0[[#This Row],[Shifts]]</f>
        <v>OtherCERT4PM</v>
      </c>
    </row>
    <row r="1053" spans="2:38" x14ac:dyDescent="0.25">
      <c r="B1053" s="8">
        <f>IF(EffortOutcomesAG0[[#This Row],[Apn]]=0,10,LOG(EffortOutcomesAG0[[#This Row],[Apn]]))</f>
        <v>-2.123273068974553E-2</v>
      </c>
      <c r="C1053" s="8">
        <f>IF(EffortOutcomesAG0[[#This Row],[Ein]]=0,10,LOG(EffortOutcomesAG0[[#This Row],[Ein]]))</f>
        <v>5.9021291579145325E-2</v>
      </c>
      <c r="D1053" s="8">
        <f>IF(EffortOutcomesAG0[[#This Row],[Iin]]=0,10,LOG(EffortOutcomesAG0[[#This Row],[Iin]]))</f>
        <v>-3.7788560889399803E-2</v>
      </c>
      <c r="E1053" s="8">
        <f>Kx-EffortOutcomesAG0[[#This Row],[Xp]]</f>
        <v>2.123273068974553E-2</v>
      </c>
      <c r="F1053" s="8">
        <f>Ky-EffortOutcomesAG0[[#This Row],[Yp]]</f>
        <v>-1.0590212915791453</v>
      </c>
      <c r="G1053" s="8">
        <f>Kz-EffortOutcomesAG0[[#This Row],[Zp]]</f>
        <v>1.0377885608893997</v>
      </c>
      <c r="H1053" s="8">
        <f>EffortOutcomesAG0[[#This Row],[Kpy]]*KSc-EffortOutcomesAG0[[#This Row],[KPz]]*KSb</f>
        <v>2.1232730689745516E-2</v>
      </c>
      <c r="I1053" s="8">
        <f>-1*(EffortOutcomesAG0[[#This Row],[KPx]]*KSc-EffortOutcomesAG0[[#This Row],[KPz]]*KSa)</f>
        <v>2.123273068974553E-2</v>
      </c>
      <c r="J1053" s="8">
        <f>(EffortOutcomesAG0[[#This Row],[KPx]]*$C$2-EffortOutcomesAG0[[#This Row],[Kpy]]*KSa)</f>
        <v>0.2123273068974553</v>
      </c>
      <c r="K1053" s="8">
        <f>EffortOutcomesAG0[[#This Row],[Kpy]]*KTc-EffortOutcomesAG0[[#This Row],[KPz]]*KTb</f>
        <v>2.096809852468545</v>
      </c>
      <c r="L1053" s="8">
        <f>-1*(EffortOutcomesAG0[[#This Row],[KPx]]*KTc-EffortOutcomesAG0[[#This Row],[KPz]]*KTa)</f>
        <v>2.096809852468545</v>
      </c>
      <c r="M1053" s="8">
        <f>(EffortOutcomesAG0[[#This Row],[KPx]]*KTb-EffortOutcomesAG0[[#This Row],[Kpy]]*KTa)</f>
        <v>2.096809852468545</v>
      </c>
      <c r="N1053" s="8">
        <f>-EffortOutcomesAG0[[#This Row],[Xp]]*a+EffortOutcomesAG0[[#This Row],[Yp]]*b+EffortOutcomesAG0[[#This Row],[Zp]]*c_</f>
        <v>4.2465461379491046E-2</v>
      </c>
      <c r="O105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53" s="9">
        <f>SQRT(EffortOutcomesAG0[[#This Row],[Kpy''i]]^2+EffortOutcomesAG0[[#This Row],[KPy''j]]^2+EffortOutcomesAG0[[#This Row],[KPy''k]]^2)/KTmag/Scale</f>
        <v>1.4826684655392726</v>
      </c>
      <c r="Q10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53" s="14">
        <v>44882</v>
      </c>
      <c r="U1053" s="9" t="s">
        <v>54</v>
      </c>
      <c r="V1053" t="s">
        <v>74</v>
      </c>
      <c r="W1053" t="s">
        <v>59</v>
      </c>
      <c r="X1053">
        <v>0.75</v>
      </c>
      <c r="Y1053">
        <v>0.6875</v>
      </c>
      <c r="Z1053">
        <v>0.65469642857142862</v>
      </c>
      <c r="AA1053">
        <v>0.9522857142857144</v>
      </c>
      <c r="AB1053">
        <v>1.4284285714285716</v>
      </c>
      <c r="AC1053">
        <v>1.0909090909090908</v>
      </c>
      <c r="AD1053">
        <v>0.70007000700069999</v>
      </c>
      <c r="AE1053">
        <v>1.0501050105010501</v>
      </c>
      <c r="AF1053">
        <v>1.1455691023647818</v>
      </c>
      <c r="AG1053">
        <v>0.8729285714285715</v>
      </c>
      <c r="AH1053">
        <v>1.3093928571428572</v>
      </c>
      <c r="AI1053">
        <v>0.91666666666666663</v>
      </c>
      <c r="AJ1053">
        <v>1052</v>
      </c>
      <c r="AK1053">
        <f>SUBTOTAL(9,EffortOutcomesAG0[[#This Row],[Allocation]:[Iin]])</f>
        <v>11.558552020299432</v>
      </c>
      <c r="AL1053" t="str">
        <f>EffortOutcomesAG0[[#This Row],[WARDS]]&amp;EffortOutcomesAG0[[#This Row],[Role]]&amp;EffortOutcomesAG0[[#This Row],[Shifts]]</f>
        <v>BANKCERT4PM</v>
      </c>
    </row>
    <row r="1054" spans="2:38" x14ac:dyDescent="0.25">
      <c r="B1054" s="8">
        <f>IF(EffortOutcomesAG0[[#This Row],[Apn]]=0,10,LOG(EffortOutcomesAG0[[#This Row],[Apn]]))</f>
        <v>10</v>
      </c>
      <c r="C1054" s="8">
        <f>IF(EffortOutcomesAG0[[#This Row],[Ein]]=0,10,LOG(EffortOutcomesAG0[[#This Row],[Ein]]))</f>
        <v>10</v>
      </c>
      <c r="D1054" s="8">
        <f>IF(EffortOutcomesAG0[[#This Row],[Iin]]=0,10,LOG(EffortOutcomesAG0[[#This Row],[Iin]]))</f>
        <v>10</v>
      </c>
      <c r="E1054" s="8">
        <f>Kx-EffortOutcomesAG0[[#This Row],[Xp]]</f>
        <v>-10</v>
      </c>
      <c r="F1054" s="8">
        <f>Ky-EffortOutcomesAG0[[#This Row],[Yp]]</f>
        <v>-11</v>
      </c>
      <c r="G1054" s="8">
        <f>Kz-EffortOutcomesAG0[[#This Row],[Zp]]</f>
        <v>-9</v>
      </c>
      <c r="H1054" s="8">
        <f>EffortOutcomesAG0[[#This Row],[Kpy]]*KSc-EffortOutcomesAG0[[#This Row],[KPz]]*KSb</f>
        <v>20</v>
      </c>
      <c r="I1054" s="8">
        <f>-1*(EffortOutcomesAG0[[#This Row],[KPx]]*KSc-EffortOutcomesAG0[[#This Row],[KPz]]*KSa)</f>
        <v>-10</v>
      </c>
      <c r="J1054" s="8">
        <f>(EffortOutcomesAG0[[#This Row],[KPx]]*$C$2-EffortOutcomesAG0[[#This Row],[Kpy]]*KSa)</f>
        <v>-100</v>
      </c>
      <c r="K1054" s="8">
        <f>EffortOutcomesAG0[[#This Row],[Kpy]]*KTc-EffortOutcomesAG0[[#This Row],[KPz]]*KTb</f>
        <v>2</v>
      </c>
      <c r="L1054" s="8">
        <f>-1*(EffortOutcomesAG0[[#This Row],[KPx]]*KTc-EffortOutcomesAG0[[#This Row],[KPz]]*KTa)</f>
        <v>-28</v>
      </c>
      <c r="M1054" s="8">
        <f>(EffortOutcomesAG0[[#This Row],[KPx]]*KTb-EffortOutcomesAG0[[#This Row],[Kpy]]*KTa)</f>
        <v>32</v>
      </c>
      <c r="N1054" s="8">
        <f>-EffortOutcomesAG0[[#This Row],[Xp]]*a+EffortOutcomesAG0[[#This Row],[Yp]]*b+EffortOutcomesAG0[[#This Row],[Zp]]*c_</f>
        <v>40</v>
      </c>
      <c r="O105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54" s="9">
        <f>SQRT(EffortOutcomesAG0[[#This Row],[Kpy''i]]^2+EffortOutcomesAG0[[#This Row],[KPy''j]]^2+EffortOutcomesAG0[[#This Row],[KPy''k]]^2)/KTmag/Scale</f>
        <v>17.37814719698277</v>
      </c>
      <c r="Q10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4" s="14">
        <v>44883</v>
      </c>
      <c r="U1054" s="9" t="s">
        <v>76</v>
      </c>
      <c r="V1054" t="s">
        <v>74</v>
      </c>
      <c r="W1054" t="s">
        <v>59</v>
      </c>
      <c r="X1054">
        <v>1</v>
      </c>
      <c r="Y1054">
        <v>0</v>
      </c>
      <c r="Z1054">
        <v>0</v>
      </c>
      <c r="AG1054">
        <v>0</v>
      </c>
      <c r="AH1054">
        <v>0</v>
      </c>
      <c r="AI1054">
        <v>0</v>
      </c>
      <c r="AJ1054">
        <v>1053</v>
      </c>
      <c r="AK1054">
        <f>SUBTOTAL(9,EffortOutcomesAG0[[#This Row],[Allocation]:[Iin]])</f>
        <v>1</v>
      </c>
      <c r="AL1054" t="str">
        <f>EffortOutcomesAG0[[#This Row],[WARDS]]&amp;EffortOutcomesAG0[[#This Row],[Role]]&amp;EffortOutcomesAG0[[#This Row],[Shifts]]</f>
        <v>OtherCERT4PM</v>
      </c>
    </row>
    <row r="1055" spans="2:38" x14ac:dyDescent="0.25">
      <c r="B1055" s="8">
        <f>IF(EffortOutcomesAG0[[#This Row],[Apn]]=0,10,LOG(EffortOutcomesAG0[[#This Row],[Apn]]))</f>
        <v>0.15748267219208442</v>
      </c>
      <c r="C1055" s="8">
        <f>IF(EffortOutcomesAG0[[#This Row],[Ein]]=0,10,LOG(EffortOutcomesAG0[[#This Row],[Ein]]))</f>
        <v>-0.11969411130268463</v>
      </c>
      <c r="D1055" s="8">
        <f>IF(EffortOutcomesAG0[[#This Row],[Iin]]=0,10,LOG(EffortOutcomesAG0[[#This Row],[Iin]]))</f>
        <v>-3.7788560889399803E-2</v>
      </c>
      <c r="E1055" s="8">
        <f>Kx-EffortOutcomesAG0[[#This Row],[Xp]]</f>
        <v>-0.15748267219208442</v>
      </c>
      <c r="F1055" s="8">
        <f>Ky-EffortOutcomesAG0[[#This Row],[Yp]]</f>
        <v>-0.88030588869731541</v>
      </c>
      <c r="G1055" s="8">
        <f>Kz-EffortOutcomesAG0[[#This Row],[Zp]]</f>
        <v>1.0377885608893997</v>
      </c>
      <c r="H1055" s="8">
        <f>EffortOutcomesAG0[[#This Row],[Kpy]]*KSc-EffortOutcomesAG0[[#This Row],[KPz]]*KSb</f>
        <v>-0.15748267219208434</v>
      </c>
      <c r="I1055" s="8">
        <f>-1*(EffortOutcomesAG0[[#This Row],[KPx]]*KSc-EffortOutcomesAG0[[#This Row],[KPz]]*KSa)</f>
        <v>-0.15748267219208442</v>
      </c>
      <c r="J1055" s="8">
        <f>(EffortOutcomesAG0[[#This Row],[KPx]]*$C$2-EffortOutcomesAG0[[#This Row],[Kpy]]*KSa)</f>
        <v>-1.5748267219208443</v>
      </c>
      <c r="K1055" s="8">
        <f>EffortOutcomesAG0[[#This Row],[Kpy]]*KTc-EffortOutcomesAG0[[#This Row],[KPz]]*KTb</f>
        <v>1.9180944495867152</v>
      </c>
      <c r="L1055" s="8">
        <f>-1*(EffortOutcomesAG0[[#This Row],[KPx]]*KTc-EffortOutcomesAG0[[#This Row],[KPz]]*KTa)</f>
        <v>1.9180944495867152</v>
      </c>
      <c r="M1055" s="8">
        <f>(EffortOutcomesAG0[[#This Row],[KPx]]*KTb-EffortOutcomesAG0[[#This Row],[Kpy]]*KTa)</f>
        <v>1.9180944495867152</v>
      </c>
      <c r="N1055" s="8">
        <f>-EffortOutcomesAG0[[#This Row],[Xp]]*a+EffortOutcomesAG0[[#This Row],[Yp]]*b+EffortOutcomesAG0[[#This Row],[Zp]]*c_</f>
        <v>-0.3149653443841689</v>
      </c>
      <c r="O1055">
        <f>-IF(EffortOutcomesAG0[[#This Row],[Column2]]&gt;0,1,-1)*SQRT(EffortOutcomesAG0[[#This Row],[KPx''i]]^2+EffortOutcomesAG0[[#This Row],[KPx''j]]^2+EffortOutcomesAG0[[#This Row],[KPx''k]]^2)/Ksmag/Scale</f>
        <v>1.1246512321954463</v>
      </c>
      <c r="P1055" s="9">
        <f>SQRT(EffortOutcomesAG0[[#This Row],[Kpy''i]]^2+EffortOutcomesAG0[[#This Row],[KPy''j]]^2+EffortOutcomesAG0[[#This Row],[KPy''k]]^2)/KTmag/Scale</f>
        <v>1.3562975922590448</v>
      </c>
      <c r="Q10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55" s="14">
        <v>44883</v>
      </c>
      <c r="U1055" s="9" t="s">
        <v>54</v>
      </c>
      <c r="V1055" t="s">
        <v>74</v>
      </c>
      <c r="W1055" t="s">
        <v>59</v>
      </c>
      <c r="X1055">
        <v>0.75</v>
      </c>
      <c r="Y1055">
        <v>0.6875</v>
      </c>
      <c r="Z1055">
        <v>0.98799642857142844</v>
      </c>
      <c r="AA1055">
        <v>1.4370857142857141</v>
      </c>
      <c r="AB1055">
        <v>2.1556285714285717</v>
      </c>
      <c r="AC1055">
        <v>1.0909090909090908</v>
      </c>
      <c r="AD1055">
        <v>0.46390181186793378</v>
      </c>
      <c r="AE1055">
        <v>0.69585271780190072</v>
      </c>
      <c r="AF1055">
        <v>0.75911205578389174</v>
      </c>
      <c r="AG1055">
        <v>1.3173285714285712</v>
      </c>
      <c r="AH1055">
        <v>1.9759928571428571</v>
      </c>
      <c r="AI1055">
        <v>0.91666666666666663</v>
      </c>
      <c r="AJ1055">
        <v>1054</v>
      </c>
      <c r="AK1055">
        <f>SUBTOTAL(9,EffortOutcomesAG0[[#This Row],[Allocation]:[Iin]])</f>
        <v>13.237974485886626</v>
      </c>
      <c r="AL1055" t="str">
        <f>EffortOutcomesAG0[[#This Row],[WARDS]]&amp;EffortOutcomesAG0[[#This Row],[Role]]&amp;EffortOutcomesAG0[[#This Row],[Shifts]]</f>
        <v>BANKCERT4PM</v>
      </c>
    </row>
    <row r="1056" spans="2:38" x14ac:dyDescent="0.25">
      <c r="B1056" s="8">
        <f>IF(EffortOutcomesAG0[[#This Row],[Apn]]=0,10,LOG(EffortOutcomesAG0[[#This Row],[Apn]]))</f>
        <v>0.15748267219208442</v>
      </c>
      <c r="C1056" s="8">
        <f>IF(EffortOutcomesAG0[[#This Row],[Ein]]=0,10,LOG(EffortOutcomesAG0[[#This Row],[Ein]]))</f>
        <v>-0.11969411130268463</v>
      </c>
      <c r="D1056" s="8">
        <f>IF(EffortOutcomesAG0[[#This Row],[Iin]]=0,10,LOG(EffortOutcomesAG0[[#This Row],[Iin]]))</f>
        <v>-3.7788560889399803E-2</v>
      </c>
      <c r="E1056" s="8">
        <f>Kx-EffortOutcomesAG0[[#This Row],[Xp]]</f>
        <v>-0.15748267219208442</v>
      </c>
      <c r="F1056" s="8">
        <f>Ky-EffortOutcomesAG0[[#This Row],[Yp]]</f>
        <v>-0.88030588869731541</v>
      </c>
      <c r="G1056" s="8">
        <f>Kz-EffortOutcomesAG0[[#This Row],[Zp]]</f>
        <v>1.0377885608893997</v>
      </c>
      <c r="H1056" s="8">
        <f>EffortOutcomesAG0[[#This Row],[Kpy]]*KSc-EffortOutcomesAG0[[#This Row],[KPz]]*KSb</f>
        <v>-0.15748267219208434</v>
      </c>
      <c r="I1056" s="8">
        <f>-1*(EffortOutcomesAG0[[#This Row],[KPx]]*KSc-EffortOutcomesAG0[[#This Row],[KPz]]*KSa)</f>
        <v>-0.15748267219208442</v>
      </c>
      <c r="J1056" s="8">
        <f>(EffortOutcomesAG0[[#This Row],[KPx]]*$C$2-EffortOutcomesAG0[[#This Row],[Kpy]]*KSa)</f>
        <v>-1.5748267219208443</v>
      </c>
      <c r="K1056" s="8">
        <f>EffortOutcomesAG0[[#This Row],[Kpy]]*KTc-EffortOutcomesAG0[[#This Row],[KPz]]*KTb</f>
        <v>1.9180944495867152</v>
      </c>
      <c r="L1056" s="8">
        <f>-1*(EffortOutcomesAG0[[#This Row],[KPx]]*KTc-EffortOutcomesAG0[[#This Row],[KPz]]*KTa)</f>
        <v>1.9180944495867152</v>
      </c>
      <c r="M1056" s="8">
        <f>(EffortOutcomesAG0[[#This Row],[KPx]]*KTb-EffortOutcomesAG0[[#This Row],[Kpy]]*KTa)</f>
        <v>1.9180944495867152</v>
      </c>
      <c r="N1056" s="8">
        <f>-EffortOutcomesAG0[[#This Row],[Xp]]*a+EffortOutcomesAG0[[#This Row],[Yp]]*b+EffortOutcomesAG0[[#This Row],[Zp]]*c_</f>
        <v>-0.3149653443841689</v>
      </c>
      <c r="O1056">
        <f>-IF(EffortOutcomesAG0[[#This Row],[Column2]]&gt;0,1,-1)*SQRT(EffortOutcomesAG0[[#This Row],[KPx''i]]^2+EffortOutcomesAG0[[#This Row],[KPx''j]]^2+EffortOutcomesAG0[[#This Row],[KPx''k]]^2)/Ksmag/Scale</f>
        <v>1.1246512321954463</v>
      </c>
      <c r="P1056" s="9">
        <f>SQRT(EffortOutcomesAG0[[#This Row],[Kpy''i]]^2+EffortOutcomesAG0[[#This Row],[KPy''j]]^2+EffortOutcomesAG0[[#This Row],[KPy''k]]^2)/KTmag/Scale</f>
        <v>1.3562975922590448</v>
      </c>
      <c r="Q10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56" s="14">
        <v>44883</v>
      </c>
      <c r="U1056" s="9" t="s">
        <v>57</v>
      </c>
      <c r="V1056" t="s">
        <v>74</v>
      </c>
      <c r="W1056" t="s">
        <v>59</v>
      </c>
      <c r="X1056">
        <v>0.75</v>
      </c>
      <c r="Y1056">
        <v>0.6875</v>
      </c>
      <c r="Z1056">
        <v>0.98799642857142844</v>
      </c>
      <c r="AA1056">
        <v>1.4370857142857141</v>
      </c>
      <c r="AB1056">
        <v>2.1556285714285717</v>
      </c>
      <c r="AC1056">
        <v>1.0909090909090908</v>
      </c>
      <c r="AD1056">
        <v>0.46390181186793378</v>
      </c>
      <c r="AE1056">
        <v>0.69585271780190072</v>
      </c>
      <c r="AF1056">
        <v>0.75911205578389174</v>
      </c>
      <c r="AG1056">
        <v>1.3173285714285712</v>
      </c>
      <c r="AH1056">
        <v>1.9759928571428571</v>
      </c>
      <c r="AI1056">
        <v>0.91666666666666663</v>
      </c>
      <c r="AJ1056">
        <v>1055</v>
      </c>
      <c r="AK1056">
        <f>SUBTOTAL(9,EffortOutcomesAG0[[#This Row],[Allocation]:[Iin]])</f>
        <v>13.237974485886626</v>
      </c>
      <c r="AL1056" t="str">
        <f>EffortOutcomesAG0[[#This Row],[WARDS]]&amp;EffortOutcomesAG0[[#This Row],[Role]]&amp;EffortOutcomesAG0[[#This Row],[Shifts]]</f>
        <v>WATTCERT4PM</v>
      </c>
    </row>
    <row r="1057" spans="2:38" x14ac:dyDescent="0.25">
      <c r="B1057" s="8">
        <f>IF(EffortOutcomesAG0[[#This Row],[Apn]]=0,10,LOG(EffortOutcomesAG0[[#This Row],[Apn]]))</f>
        <v>0.15748267219208442</v>
      </c>
      <c r="C1057" s="8">
        <f>IF(EffortOutcomesAG0[[#This Row],[Ein]]=0,10,LOG(EffortOutcomesAG0[[#This Row],[Ein]]))</f>
        <v>-2.278409829462822E-2</v>
      </c>
      <c r="D1057" s="8">
        <f>IF(EffortOutcomesAG0[[#This Row],[Iin]]=0,10,LOG(EffortOutcomesAG0[[#This Row],[Iin]]))</f>
        <v>-0.13469857389745624</v>
      </c>
      <c r="E1057" s="8">
        <f>Kx-EffortOutcomesAG0[[#This Row],[Xp]]</f>
        <v>-0.15748267219208442</v>
      </c>
      <c r="F1057" s="8">
        <f>Ky-EffortOutcomesAG0[[#This Row],[Yp]]</f>
        <v>-0.97721590170537176</v>
      </c>
      <c r="G1057" s="8">
        <f>Kz-EffortOutcomesAG0[[#This Row],[Zp]]</f>
        <v>1.1346985738974562</v>
      </c>
      <c r="H1057" s="8">
        <f>EffortOutcomesAG0[[#This Row],[Kpy]]*KSc-EffortOutcomesAG0[[#This Row],[KPz]]*KSb</f>
        <v>-0.15748267219208445</v>
      </c>
      <c r="I1057" s="8">
        <f>-1*(EffortOutcomesAG0[[#This Row],[KPx]]*KSc-EffortOutcomesAG0[[#This Row],[KPz]]*KSa)</f>
        <v>-0.15748267219208442</v>
      </c>
      <c r="J1057" s="8">
        <f>(EffortOutcomesAG0[[#This Row],[KPx]]*$C$2-EffortOutcomesAG0[[#This Row],[Kpy]]*KSa)</f>
        <v>-1.5748267219208443</v>
      </c>
      <c r="K1057" s="8">
        <f>EffortOutcomesAG0[[#This Row],[Kpy]]*KTc-EffortOutcomesAG0[[#This Row],[KPz]]*KTb</f>
        <v>2.1119144756028279</v>
      </c>
      <c r="L1057" s="8">
        <f>-1*(EffortOutcomesAG0[[#This Row],[KPx]]*KTc-EffortOutcomesAG0[[#This Row],[KPz]]*KTa)</f>
        <v>2.1119144756028279</v>
      </c>
      <c r="M1057" s="8">
        <f>(EffortOutcomesAG0[[#This Row],[KPx]]*KTb-EffortOutcomesAG0[[#This Row],[Kpy]]*KTa)</f>
        <v>2.1119144756028279</v>
      </c>
      <c r="N1057" s="8">
        <f>-EffortOutcomesAG0[[#This Row],[Xp]]*a+EffortOutcomesAG0[[#This Row],[Yp]]*b+EffortOutcomesAG0[[#This Row],[Zp]]*c_</f>
        <v>-0.3149653443841689</v>
      </c>
      <c r="O1057">
        <f>-IF(EffortOutcomesAG0[[#This Row],[Column2]]&gt;0,1,-1)*SQRT(EffortOutcomesAG0[[#This Row],[KPx''i]]^2+EffortOutcomesAG0[[#This Row],[KPx''j]]^2+EffortOutcomesAG0[[#This Row],[KPx''k]]^2)/Ksmag/Scale</f>
        <v>1.1246512321954463</v>
      </c>
      <c r="P1057" s="9">
        <f>SQRT(EffortOutcomesAG0[[#This Row],[Kpy''i]]^2+EffortOutcomesAG0[[#This Row],[KPy''j]]^2+EffortOutcomesAG0[[#This Row],[KPy''k]]^2)/KTmag/Scale</f>
        <v>1.493349046984791</v>
      </c>
      <c r="Q10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1.493349046984791</v>
      </c>
      <c r="T1057" s="14">
        <v>44883</v>
      </c>
      <c r="U1057" s="9" t="s">
        <v>58</v>
      </c>
      <c r="V1057" t="s">
        <v>74</v>
      </c>
      <c r="W1057" t="s">
        <v>59</v>
      </c>
      <c r="X1057">
        <v>0.9375</v>
      </c>
      <c r="Y1057">
        <v>0.6875</v>
      </c>
      <c r="Z1057">
        <v>0.98799642857142844</v>
      </c>
      <c r="AA1057">
        <v>1.4370857142857141</v>
      </c>
      <c r="AB1057">
        <v>2.1556285714285717</v>
      </c>
      <c r="AC1057">
        <v>1.3636363636363635</v>
      </c>
      <c r="AD1057">
        <v>0.46390181186793378</v>
      </c>
      <c r="AE1057">
        <v>0.69585271780190072</v>
      </c>
      <c r="AF1057">
        <v>0.94889006972986467</v>
      </c>
      <c r="AG1057">
        <v>1.053862857142857</v>
      </c>
      <c r="AH1057">
        <v>1.5807942857142858</v>
      </c>
      <c r="AI1057">
        <v>0.73333333333333328</v>
      </c>
      <c r="AJ1057">
        <v>1056</v>
      </c>
      <c r="AK1057">
        <f>SUBTOTAL(9,EffortOutcomesAG0[[#This Row],[Allocation]:[Iin]])</f>
        <v>13.045982153512252</v>
      </c>
      <c r="AL1057" t="str">
        <f>EffortOutcomesAG0[[#This Row],[WARDS]]&amp;EffortOutcomesAG0[[#This Row],[Role]]&amp;EffortOutcomesAG0[[#This Row],[Shifts]]</f>
        <v>WARACERT4PM</v>
      </c>
    </row>
    <row r="1058" spans="2:38" x14ac:dyDescent="0.25">
      <c r="B1058" s="8">
        <f>IF(EffortOutcomesAG0[[#This Row],[Apn]]=0,10,LOG(EffortOutcomesAG0[[#This Row],[Apn]]))</f>
        <v>10</v>
      </c>
      <c r="C1058" s="8">
        <f>IF(EffortOutcomesAG0[[#This Row],[Ein]]=0,10,LOG(EffortOutcomesAG0[[#This Row],[Ein]]))</f>
        <v>10</v>
      </c>
      <c r="D1058" s="8">
        <f>IF(EffortOutcomesAG0[[#This Row],[Iin]]=0,10,LOG(EffortOutcomesAG0[[#This Row],[Iin]]))</f>
        <v>10</v>
      </c>
      <c r="E1058" s="8">
        <f>Kx-EffortOutcomesAG0[[#This Row],[Xp]]</f>
        <v>-10</v>
      </c>
      <c r="F1058" s="8">
        <f>Ky-EffortOutcomesAG0[[#This Row],[Yp]]</f>
        <v>-11</v>
      </c>
      <c r="G1058" s="8">
        <f>Kz-EffortOutcomesAG0[[#This Row],[Zp]]</f>
        <v>-9</v>
      </c>
      <c r="H1058" s="8">
        <f>EffortOutcomesAG0[[#This Row],[Kpy]]*KSc-EffortOutcomesAG0[[#This Row],[KPz]]*KSb</f>
        <v>20</v>
      </c>
      <c r="I1058" s="8">
        <f>-1*(EffortOutcomesAG0[[#This Row],[KPx]]*KSc-EffortOutcomesAG0[[#This Row],[KPz]]*KSa)</f>
        <v>-10</v>
      </c>
      <c r="J1058" s="8">
        <f>(EffortOutcomesAG0[[#This Row],[KPx]]*$C$2-EffortOutcomesAG0[[#This Row],[Kpy]]*KSa)</f>
        <v>-100</v>
      </c>
      <c r="K1058" s="8">
        <f>EffortOutcomesAG0[[#This Row],[Kpy]]*KTc-EffortOutcomesAG0[[#This Row],[KPz]]*KTb</f>
        <v>2</v>
      </c>
      <c r="L1058" s="8">
        <f>-1*(EffortOutcomesAG0[[#This Row],[KPx]]*KTc-EffortOutcomesAG0[[#This Row],[KPz]]*KTa)</f>
        <v>-28</v>
      </c>
      <c r="M1058" s="8">
        <f>(EffortOutcomesAG0[[#This Row],[KPx]]*KTb-EffortOutcomesAG0[[#This Row],[Kpy]]*KTa)</f>
        <v>32</v>
      </c>
      <c r="N1058" s="8">
        <f>-EffortOutcomesAG0[[#This Row],[Xp]]*a+EffortOutcomesAG0[[#This Row],[Yp]]*b+EffortOutcomesAG0[[#This Row],[Zp]]*c_</f>
        <v>40</v>
      </c>
      <c r="O105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58" s="9">
        <f>SQRT(EffortOutcomesAG0[[#This Row],[Kpy''i]]^2+EffortOutcomesAG0[[#This Row],[KPy''j]]^2+EffortOutcomesAG0[[#This Row],[KPy''k]]^2)/KTmag/Scale</f>
        <v>17.37814719698277</v>
      </c>
      <c r="Q10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8" s="14">
        <v>44884</v>
      </c>
      <c r="U1058" s="9" t="s">
        <v>76</v>
      </c>
      <c r="V1058" t="s">
        <v>74</v>
      </c>
      <c r="W1058" t="s">
        <v>59</v>
      </c>
      <c r="X1058">
        <v>0</v>
      </c>
      <c r="Y1058">
        <v>0</v>
      </c>
      <c r="Z1058">
        <v>0</v>
      </c>
      <c r="AJ1058">
        <v>1057</v>
      </c>
      <c r="AK1058">
        <f>SUBTOTAL(9,EffortOutcomesAG0[[#This Row],[Allocation]:[Iin]])</f>
        <v>0</v>
      </c>
      <c r="AL1058" t="str">
        <f>EffortOutcomesAG0[[#This Row],[WARDS]]&amp;EffortOutcomesAG0[[#This Row],[Role]]&amp;EffortOutcomesAG0[[#This Row],[Shifts]]</f>
        <v>OtherCERT4PM</v>
      </c>
    </row>
    <row r="1059" spans="2:38" x14ac:dyDescent="0.25">
      <c r="B1059" s="8">
        <f>IF(EffortOutcomesAG0[[#This Row],[Apn]]=0,10,LOG(EffortOutcomesAG0[[#This Row],[Apn]]))</f>
        <v>-0.29919742228503332</v>
      </c>
      <c r="C1059" s="8">
        <f>IF(EffortOutcomesAG0[[#This Row],[Ein]]=0,10,LOG(EffortOutcomesAG0[[#This Row],[Ein]]))</f>
        <v>0.33698598317443307</v>
      </c>
      <c r="D1059" s="8">
        <f>IF(EffortOutcomesAG0[[#This Row],[Iin]]=0,10,LOG(EffortOutcomesAG0[[#This Row],[Iin]]))</f>
        <v>-3.7788560889399803E-2</v>
      </c>
      <c r="E1059" s="8">
        <f>Kx-EffortOutcomesAG0[[#This Row],[Xp]]</f>
        <v>0.29919742228503332</v>
      </c>
      <c r="F1059" s="8">
        <f>Ky-EffortOutcomesAG0[[#This Row],[Yp]]</f>
        <v>-1.3369859831744331</v>
      </c>
      <c r="G1059" s="8">
        <f>Kz-EffortOutcomesAG0[[#This Row],[Zp]]</f>
        <v>1.0377885608893997</v>
      </c>
      <c r="H1059" s="8">
        <f>EffortOutcomesAG0[[#This Row],[Kpy]]*KSc-EffortOutcomesAG0[[#This Row],[KPz]]*KSb</f>
        <v>0.29919742228503332</v>
      </c>
      <c r="I1059" s="8">
        <f>-1*(EffortOutcomesAG0[[#This Row],[KPx]]*KSc-EffortOutcomesAG0[[#This Row],[KPz]]*KSa)</f>
        <v>0.29919742228503332</v>
      </c>
      <c r="J1059" s="8">
        <f>(EffortOutcomesAG0[[#This Row],[KPx]]*$C$2-EffortOutcomesAG0[[#This Row],[Kpy]]*KSa)</f>
        <v>2.9919742228503332</v>
      </c>
      <c r="K1059" s="8">
        <f>EffortOutcomesAG0[[#This Row],[Kpy]]*KTc-EffortOutcomesAG0[[#This Row],[KPz]]*KTb</f>
        <v>2.3747745440638326</v>
      </c>
      <c r="L1059" s="8">
        <f>-1*(EffortOutcomesAG0[[#This Row],[KPx]]*KTc-EffortOutcomesAG0[[#This Row],[KPz]]*KTa)</f>
        <v>2.3747745440638326</v>
      </c>
      <c r="M1059" s="8">
        <f>(EffortOutcomesAG0[[#This Row],[KPx]]*KTb-EffortOutcomesAG0[[#This Row],[Kpy]]*KTa)</f>
        <v>2.3747745440638326</v>
      </c>
      <c r="N1059" s="8">
        <f>-EffortOutcomesAG0[[#This Row],[Xp]]*a+EffortOutcomesAG0[[#This Row],[Yp]]*b+EffortOutcomesAG0[[#This Row],[Zp]]*c_</f>
        <v>0.59839484457006653</v>
      </c>
      <c r="O1059">
        <f>-IF(EffortOutcomesAG0[[#This Row],[Column2]]&gt;0,1,-1)*SQRT(EffortOutcomesAG0[[#This Row],[KPx''i]]^2+EffortOutcomesAG0[[#This Row],[KPx''j]]^2+EffortOutcomesAG0[[#This Row],[KPx''k]]^2)/Ksmag/Scale</f>
        <v>-2.1366969772530768</v>
      </c>
      <c r="P1059" s="9">
        <f>SQRT(EffortOutcomesAG0[[#This Row],[Kpy''i]]^2+EffortOutcomesAG0[[#This Row],[KPy''j]]^2+EffortOutcomesAG0[[#This Row],[KPy''k]]^2)/KTmag/Scale</f>
        <v>1.6792191838967279</v>
      </c>
      <c r="Q10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1.6792191838967279</v>
      </c>
      <c r="T1059" s="14">
        <v>44884</v>
      </c>
      <c r="U1059" s="9" t="s">
        <v>54</v>
      </c>
      <c r="V1059" t="s">
        <v>74</v>
      </c>
      <c r="W1059" t="s">
        <v>59</v>
      </c>
      <c r="X1059">
        <v>0.75</v>
      </c>
      <c r="Y1059">
        <v>0.6875</v>
      </c>
      <c r="Z1059">
        <v>0.34520357142857144</v>
      </c>
      <c r="AA1059">
        <v>0.50211428571428574</v>
      </c>
      <c r="AB1059">
        <v>0.7531714285714286</v>
      </c>
      <c r="AC1059">
        <v>1.0909090909090908</v>
      </c>
      <c r="AD1059">
        <v>1.3277189787944312</v>
      </c>
      <c r="AE1059">
        <v>1.9915784681916466</v>
      </c>
      <c r="AF1059">
        <v>2.1726310562090689</v>
      </c>
      <c r="AG1059">
        <v>0.46027142857142866</v>
      </c>
      <c r="AH1059">
        <v>0.69040714285714289</v>
      </c>
      <c r="AI1059">
        <v>0.91666666666666663</v>
      </c>
      <c r="AJ1059">
        <v>1058</v>
      </c>
      <c r="AK1059">
        <f>SUBTOTAL(9,EffortOutcomesAG0[[#This Row],[Allocation]:[Iin]])</f>
        <v>11.688172117913764</v>
      </c>
      <c r="AL1059" t="str">
        <f>EffortOutcomesAG0[[#This Row],[WARDS]]&amp;EffortOutcomesAG0[[#This Row],[Role]]&amp;EffortOutcomesAG0[[#This Row],[Shifts]]</f>
        <v>BANKCERT4PM</v>
      </c>
    </row>
    <row r="1060" spans="2:38" x14ac:dyDescent="0.25">
      <c r="B1060" s="8">
        <f>IF(EffortOutcomesAG0[[#This Row],[Apn]]=0,10,LOG(EffortOutcomesAG0[[#This Row],[Apn]]))</f>
        <v>-0.29919742228503332</v>
      </c>
      <c r="C1060" s="8">
        <f>IF(EffortOutcomesAG0[[#This Row],[Ein]]=0,10,LOG(EffortOutcomesAG0[[#This Row],[Ein]]))</f>
        <v>0.43389599618248953</v>
      </c>
      <c r="D1060" s="8">
        <f>IF(EffortOutcomesAG0[[#This Row],[Iin]]=0,10,LOG(EffortOutcomesAG0[[#This Row],[Iin]]))</f>
        <v>-0.13469857389745624</v>
      </c>
      <c r="E1060" s="8">
        <f>Kx-EffortOutcomesAG0[[#This Row],[Xp]]</f>
        <v>0.29919742228503332</v>
      </c>
      <c r="F1060" s="8">
        <f>Ky-EffortOutcomesAG0[[#This Row],[Yp]]</f>
        <v>-1.4338959961824895</v>
      </c>
      <c r="G1060" s="8">
        <f>Kz-EffortOutcomesAG0[[#This Row],[Zp]]</f>
        <v>1.1346985738974562</v>
      </c>
      <c r="H1060" s="8">
        <f>EffortOutcomesAG0[[#This Row],[Kpy]]*KSc-EffortOutcomesAG0[[#This Row],[KPz]]*KSb</f>
        <v>0.29919742228503332</v>
      </c>
      <c r="I1060" s="8">
        <f>-1*(EffortOutcomesAG0[[#This Row],[KPx]]*KSc-EffortOutcomesAG0[[#This Row],[KPz]]*KSa)</f>
        <v>0.29919742228503332</v>
      </c>
      <c r="J1060" s="8">
        <f>(EffortOutcomesAG0[[#This Row],[KPx]]*$C$2-EffortOutcomesAG0[[#This Row],[Kpy]]*KSa)</f>
        <v>2.9919742228503332</v>
      </c>
      <c r="K1060" s="8">
        <f>EffortOutcomesAG0[[#This Row],[Kpy]]*KTc-EffortOutcomesAG0[[#This Row],[KPz]]*KTb</f>
        <v>2.568594570079946</v>
      </c>
      <c r="L1060" s="8">
        <f>-1*(EffortOutcomesAG0[[#This Row],[KPx]]*KTc-EffortOutcomesAG0[[#This Row],[KPz]]*KTa)</f>
        <v>2.568594570079946</v>
      </c>
      <c r="M1060" s="8">
        <f>(EffortOutcomesAG0[[#This Row],[KPx]]*KTb-EffortOutcomesAG0[[#This Row],[Kpy]]*KTa)</f>
        <v>2.568594570079946</v>
      </c>
      <c r="N1060" s="8">
        <f>-EffortOutcomesAG0[[#This Row],[Xp]]*a+EffortOutcomesAG0[[#This Row],[Yp]]*b+EffortOutcomesAG0[[#This Row],[Zp]]*c_</f>
        <v>0.59839484457006664</v>
      </c>
      <c r="O1060">
        <f>-IF(EffortOutcomesAG0[[#This Row],[Column2]]&gt;0,1,-1)*SQRT(EffortOutcomesAG0[[#This Row],[KPx''i]]^2+EffortOutcomesAG0[[#This Row],[KPx''j]]^2+EffortOutcomesAG0[[#This Row],[KPx''k]]^2)/Ksmag/Scale</f>
        <v>-2.1366969772530768</v>
      </c>
      <c r="P1060" s="9">
        <f>SQRT(EffortOutcomesAG0[[#This Row],[Kpy''i]]^2+EffortOutcomesAG0[[#This Row],[KPy''j]]^2+EffortOutcomesAG0[[#This Row],[KPy''k]]^2)/KTmag/Scale</f>
        <v>1.8162706386224747</v>
      </c>
      <c r="Q10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1.8162706386224747</v>
      </c>
      <c r="T1060" s="14">
        <v>44884</v>
      </c>
      <c r="U1060" s="9" t="s">
        <v>58</v>
      </c>
      <c r="V1060" t="s">
        <v>74</v>
      </c>
      <c r="W1060" t="s">
        <v>59</v>
      </c>
      <c r="X1060">
        <v>0.9375</v>
      </c>
      <c r="Y1060">
        <v>0.6875</v>
      </c>
      <c r="Z1060">
        <v>0.34520357142857144</v>
      </c>
      <c r="AA1060">
        <v>0.50211428571428574</v>
      </c>
      <c r="AB1060">
        <v>0.7531714285714286</v>
      </c>
      <c r="AC1060">
        <v>1.3636363636363635</v>
      </c>
      <c r="AD1060">
        <v>1.3277189787944312</v>
      </c>
      <c r="AE1060">
        <v>1.9915784681916466</v>
      </c>
      <c r="AF1060">
        <v>2.7157888202613365</v>
      </c>
      <c r="AG1060">
        <v>0.36821714285714285</v>
      </c>
      <c r="AH1060">
        <v>0.55232571428571431</v>
      </c>
      <c r="AI1060">
        <v>0.73333333333333328</v>
      </c>
      <c r="AJ1060">
        <v>1059</v>
      </c>
      <c r="AK1060">
        <f>SUBTOTAL(9,EffortOutcomesAG0[[#This Row],[Allocation]:[Iin]])</f>
        <v>12.278088107074254</v>
      </c>
      <c r="AL1060" t="str">
        <f>EffortOutcomesAG0[[#This Row],[WARDS]]&amp;EffortOutcomesAG0[[#This Row],[Role]]&amp;EffortOutcomesAG0[[#This Row],[Shifts]]</f>
        <v>WARACERT4PM</v>
      </c>
    </row>
    <row r="1061" spans="2:38" x14ac:dyDescent="0.25">
      <c r="B1061" s="8">
        <f>IF(EffortOutcomesAG0[[#This Row],[Apn]]=0,10,LOG(EffortOutcomesAG0[[#This Row],[Apn]]))</f>
        <v>-0.29919742228503332</v>
      </c>
      <c r="C1061" s="8">
        <f>IF(EffortOutcomesAG0[[#This Row],[Ein]]=0,10,LOG(EffortOutcomesAG0[[#This Row],[Ein]]))</f>
        <v>0.68916850128579554</v>
      </c>
      <c r="D1061" s="8">
        <f>IF(EffortOutcomesAG0[[#This Row],[Iin]]=0,10,LOG(EffortOutcomesAG0[[#This Row],[Iin]]))</f>
        <v>-0.38997107900076228</v>
      </c>
      <c r="E1061" s="8">
        <f>Kx-EffortOutcomesAG0[[#This Row],[Xp]]</f>
        <v>0.29919742228503332</v>
      </c>
      <c r="F1061" s="8">
        <f>Ky-EffortOutcomesAG0[[#This Row],[Yp]]</f>
        <v>-1.6891685012857955</v>
      </c>
      <c r="G1061" s="8">
        <f>Kz-EffortOutcomesAG0[[#This Row],[Zp]]</f>
        <v>1.3899710790007622</v>
      </c>
      <c r="H1061" s="8">
        <f>EffortOutcomesAG0[[#This Row],[Kpy]]*KSc-EffortOutcomesAG0[[#This Row],[KPz]]*KSb</f>
        <v>0.29919742228503332</v>
      </c>
      <c r="I1061" s="8">
        <f>-1*(EffortOutcomesAG0[[#This Row],[KPx]]*KSc-EffortOutcomesAG0[[#This Row],[KPz]]*KSa)</f>
        <v>0.29919742228503332</v>
      </c>
      <c r="J1061" s="8">
        <f>(EffortOutcomesAG0[[#This Row],[KPx]]*$C$2-EffortOutcomesAG0[[#This Row],[Kpy]]*KSa)</f>
        <v>2.9919742228503332</v>
      </c>
      <c r="K1061" s="8">
        <f>EffortOutcomesAG0[[#This Row],[Kpy]]*KTc-EffortOutcomesAG0[[#This Row],[KPz]]*KTb</f>
        <v>3.079139580286558</v>
      </c>
      <c r="L1061" s="8">
        <f>-1*(EffortOutcomesAG0[[#This Row],[KPx]]*KTc-EffortOutcomesAG0[[#This Row],[KPz]]*KTa)</f>
        <v>3.079139580286558</v>
      </c>
      <c r="M1061" s="8">
        <f>(EffortOutcomesAG0[[#This Row],[KPx]]*KTb-EffortOutcomesAG0[[#This Row],[Kpy]]*KTa)</f>
        <v>3.079139580286558</v>
      </c>
      <c r="N1061" s="8">
        <f>-EffortOutcomesAG0[[#This Row],[Xp]]*a+EffortOutcomesAG0[[#This Row],[Yp]]*b+EffortOutcomesAG0[[#This Row],[Zp]]*c_</f>
        <v>0.59839484457006653</v>
      </c>
      <c r="O1061">
        <f>-IF(EffortOutcomesAG0[[#This Row],[Column2]]&gt;0,1,-1)*SQRT(EffortOutcomesAG0[[#This Row],[KPx''i]]^2+EffortOutcomesAG0[[#This Row],[KPx''j]]^2+EffortOutcomesAG0[[#This Row],[KPx''k]]^2)/Ksmag/Scale</f>
        <v>-2.1366969772530768</v>
      </c>
      <c r="P1061" s="9">
        <f>SQRT(EffortOutcomesAG0[[#This Row],[Kpy''i]]^2+EffortOutcomesAG0[[#This Row],[KPy''j]]^2+EffortOutcomesAG0[[#This Row],[KPy''k]]^2)/KTmag/Scale</f>
        <v>2.177280477440525</v>
      </c>
      <c r="Q10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1" s="14">
        <v>44884</v>
      </c>
      <c r="U1061" s="9" t="s">
        <v>57</v>
      </c>
      <c r="V1061" t="s">
        <v>74</v>
      </c>
      <c r="W1061" t="s">
        <v>59</v>
      </c>
      <c r="X1061">
        <v>1.6875</v>
      </c>
      <c r="Y1061">
        <v>0.6875</v>
      </c>
      <c r="Z1061">
        <v>0.34520357142857144</v>
      </c>
      <c r="AA1061">
        <v>0.50211428571428574</v>
      </c>
      <c r="AB1061">
        <v>0.7531714285714286</v>
      </c>
      <c r="AC1061">
        <v>2.4545454545454546</v>
      </c>
      <c r="AD1061">
        <v>1.3277189787944312</v>
      </c>
      <c r="AE1061">
        <v>1.9915784681916466</v>
      </c>
      <c r="AF1061">
        <v>4.8884198764704054</v>
      </c>
      <c r="AG1061">
        <v>0.20456507936507937</v>
      </c>
      <c r="AH1061">
        <v>0.30684761904761904</v>
      </c>
      <c r="AI1061">
        <v>0.40740740740740738</v>
      </c>
      <c r="AJ1061">
        <v>1060</v>
      </c>
      <c r="AK1061">
        <f>SUBTOTAL(9,EffortOutcomesAG0[[#This Row],[Allocation]:[Iin]])</f>
        <v>15.556572169536329</v>
      </c>
      <c r="AL1061" t="str">
        <f>EffortOutcomesAG0[[#This Row],[WARDS]]&amp;EffortOutcomesAG0[[#This Row],[Role]]&amp;EffortOutcomesAG0[[#This Row],[Shifts]]</f>
        <v>WATTCERT4PM</v>
      </c>
    </row>
    <row r="1062" spans="2:38" x14ac:dyDescent="0.25">
      <c r="B1062" s="8">
        <f>IF(EffortOutcomesAG0[[#This Row],[Apn]]=0,10,LOG(EffortOutcomesAG0[[#This Row],[Apn]]))</f>
        <v>-2.123273068974553E-2</v>
      </c>
      <c r="C1062" s="8">
        <f>IF(EffortOutcomesAG0[[#This Row],[Ein]]=0,10,LOG(EffortOutcomesAG0[[#This Row],[Ein]]))</f>
        <v>5.9021291579145325E-2</v>
      </c>
      <c r="D1062" s="8">
        <f>IF(EffortOutcomesAG0[[#This Row],[Iin]]=0,10,LOG(EffortOutcomesAG0[[#This Row],[Iin]]))</f>
        <v>-3.7788560889399803E-2</v>
      </c>
      <c r="E1062" s="8">
        <f>Kx-EffortOutcomesAG0[[#This Row],[Xp]]</f>
        <v>2.123273068974553E-2</v>
      </c>
      <c r="F1062" s="8">
        <f>Ky-EffortOutcomesAG0[[#This Row],[Yp]]</f>
        <v>-1.0590212915791453</v>
      </c>
      <c r="G1062" s="8">
        <f>Kz-EffortOutcomesAG0[[#This Row],[Zp]]</f>
        <v>1.0377885608893997</v>
      </c>
      <c r="H1062" s="8">
        <f>EffortOutcomesAG0[[#This Row],[Kpy]]*KSc-EffortOutcomesAG0[[#This Row],[KPz]]*KSb</f>
        <v>2.1232730689745516E-2</v>
      </c>
      <c r="I1062" s="8">
        <f>-1*(EffortOutcomesAG0[[#This Row],[KPx]]*KSc-EffortOutcomesAG0[[#This Row],[KPz]]*KSa)</f>
        <v>2.123273068974553E-2</v>
      </c>
      <c r="J1062" s="8">
        <f>(EffortOutcomesAG0[[#This Row],[KPx]]*$C$2-EffortOutcomesAG0[[#This Row],[Kpy]]*KSa)</f>
        <v>0.2123273068974553</v>
      </c>
      <c r="K1062" s="8">
        <f>EffortOutcomesAG0[[#This Row],[Kpy]]*KTc-EffortOutcomesAG0[[#This Row],[KPz]]*KTb</f>
        <v>2.096809852468545</v>
      </c>
      <c r="L1062" s="8">
        <f>-1*(EffortOutcomesAG0[[#This Row],[KPx]]*KTc-EffortOutcomesAG0[[#This Row],[KPz]]*KTa)</f>
        <v>2.096809852468545</v>
      </c>
      <c r="M1062" s="8">
        <f>(EffortOutcomesAG0[[#This Row],[KPx]]*KTb-EffortOutcomesAG0[[#This Row],[Kpy]]*KTa)</f>
        <v>2.096809852468545</v>
      </c>
      <c r="N1062" s="8">
        <f>-EffortOutcomesAG0[[#This Row],[Xp]]*a+EffortOutcomesAG0[[#This Row],[Yp]]*b+EffortOutcomesAG0[[#This Row],[Zp]]*c_</f>
        <v>4.2465461379491046E-2</v>
      </c>
      <c r="O106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2" s="9">
        <f>SQRT(EffortOutcomesAG0[[#This Row],[Kpy''i]]^2+EffortOutcomesAG0[[#This Row],[KPy''j]]^2+EffortOutcomesAG0[[#This Row],[KPy''k]]^2)/KTmag/Scale</f>
        <v>1.4826684655392726</v>
      </c>
      <c r="Q10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62" s="14">
        <v>44885</v>
      </c>
      <c r="U1062" s="9" t="s">
        <v>54</v>
      </c>
      <c r="V1062" t="s">
        <v>74</v>
      </c>
      <c r="W1062" t="s">
        <v>59</v>
      </c>
      <c r="X1062">
        <v>0.75</v>
      </c>
      <c r="Y1062">
        <v>0.6875</v>
      </c>
      <c r="Z1062">
        <v>0.65469642857142862</v>
      </c>
      <c r="AA1062">
        <v>0.9522857142857144</v>
      </c>
      <c r="AB1062">
        <v>1.4284285714285716</v>
      </c>
      <c r="AC1062">
        <v>1.0909090909090908</v>
      </c>
      <c r="AD1062">
        <v>0.70007000700069999</v>
      </c>
      <c r="AE1062">
        <v>1.0501050105010501</v>
      </c>
      <c r="AF1062">
        <v>1.1455691023647818</v>
      </c>
      <c r="AG1062">
        <v>0.8729285714285715</v>
      </c>
      <c r="AH1062">
        <v>1.3093928571428572</v>
      </c>
      <c r="AI1062">
        <v>0.91666666666666663</v>
      </c>
      <c r="AJ1062">
        <v>1061</v>
      </c>
      <c r="AK1062">
        <f>SUBTOTAL(9,EffortOutcomesAG0[[#This Row],[Allocation]:[Iin]])</f>
        <v>11.558552020299432</v>
      </c>
      <c r="AL1062" t="str">
        <f>EffortOutcomesAG0[[#This Row],[WARDS]]&amp;EffortOutcomesAG0[[#This Row],[Role]]&amp;EffortOutcomesAG0[[#This Row],[Shifts]]</f>
        <v>BANKCERT4PM</v>
      </c>
    </row>
    <row r="1063" spans="2:38" x14ac:dyDescent="0.25">
      <c r="B1063" s="8">
        <f>IF(EffortOutcomesAG0[[#This Row],[Apn]]=0,10,LOG(EffortOutcomesAG0[[#This Row],[Apn]]))</f>
        <v>10</v>
      </c>
      <c r="C1063" s="8">
        <f>IF(EffortOutcomesAG0[[#This Row],[Ein]]=0,10,LOG(EffortOutcomesAG0[[#This Row],[Ein]]))</f>
        <v>10</v>
      </c>
      <c r="D1063" s="8">
        <f>IF(EffortOutcomesAG0[[#This Row],[Iin]]=0,10,LOG(EffortOutcomesAG0[[#This Row],[Iin]]))</f>
        <v>10</v>
      </c>
      <c r="E1063" s="8">
        <f>Kx-EffortOutcomesAG0[[#This Row],[Xp]]</f>
        <v>-10</v>
      </c>
      <c r="F1063" s="8">
        <f>Ky-EffortOutcomesAG0[[#This Row],[Yp]]</f>
        <v>-11</v>
      </c>
      <c r="G1063" s="8">
        <f>Kz-EffortOutcomesAG0[[#This Row],[Zp]]</f>
        <v>-9</v>
      </c>
      <c r="H1063" s="8">
        <f>EffortOutcomesAG0[[#This Row],[Kpy]]*KSc-EffortOutcomesAG0[[#This Row],[KPz]]*KSb</f>
        <v>20</v>
      </c>
      <c r="I1063" s="8">
        <f>-1*(EffortOutcomesAG0[[#This Row],[KPx]]*KSc-EffortOutcomesAG0[[#This Row],[KPz]]*KSa)</f>
        <v>-10</v>
      </c>
      <c r="J1063" s="8">
        <f>(EffortOutcomesAG0[[#This Row],[KPx]]*$C$2-EffortOutcomesAG0[[#This Row],[Kpy]]*KSa)</f>
        <v>-100</v>
      </c>
      <c r="K1063" s="8">
        <f>EffortOutcomesAG0[[#This Row],[Kpy]]*KTc-EffortOutcomesAG0[[#This Row],[KPz]]*KTb</f>
        <v>2</v>
      </c>
      <c r="L1063" s="8">
        <f>-1*(EffortOutcomesAG0[[#This Row],[KPx]]*KTc-EffortOutcomesAG0[[#This Row],[KPz]]*KTa)</f>
        <v>-28</v>
      </c>
      <c r="M1063" s="8">
        <f>(EffortOutcomesAG0[[#This Row],[KPx]]*KTb-EffortOutcomesAG0[[#This Row],[Kpy]]*KTa)</f>
        <v>32</v>
      </c>
      <c r="N1063" s="8">
        <f>-EffortOutcomesAG0[[#This Row],[Xp]]*a+EffortOutcomesAG0[[#This Row],[Yp]]*b+EffortOutcomesAG0[[#This Row],[Zp]]*c_</f>
        <v>40</v>
      </c>
      <c r="O1063">
        <f>-IF(EffortOutcomesAG0[[#This Row],[Column2]]&gt;0,1,-1)*SQRT(EffortOutcomesAG0[[#This Row],[KPx''i]]^2+EffortOutcomesAG0[[#This Row],[KPx''j]]^2+EffortOutcomesAG0[[#This Row],[KPx''k]]^2)/Ksmag/Scale</f>
        <v>-72.456883730947197</v>
      </c>
      <c r="P1063" s="9">
        <f>SQRT(EffortOutcomesAG0[[#This Row],[Kpy''i]]^2+EffortOutcomesAG0[[#This Row],[KPy''j]]^2+EffortOutcomesAG0[[#This Row],[KPy''k]]^2)/KTmag/Scale</f>
        <v>17.37814719698277</v>
      </c>
      <c r="Q10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3" s="14">
        <v>44885</v>
      </c>
      <c r="U1063" s="9" t="s">
        <v>76</v>
      </c>
      <c r="V1063" t="s">
        <v>74</v>
      </c>
      <c r="W1063" t="s">
        <v>59</v>
      </c>
      <c r="X1063">
        <v>0</v>
      </c>
      <c r="Y1063">
        <v>0</v>
      </c>
      <c r="Z1063">
        <v>0</v>
      </c>
      <c r="AJ1063">
        <v>1062</v>
      </c>
      <c r="AK1063">
        <f>SUBTOTAL(9,EffortOutcomesAG0[[#This Row],[Allocation]:[Iin]])</f>
        <v>0</v>
      </c>
      <c r="AL1063" t="str">
        <f>EffortOutcomesAG0[[#This Row],[WARDS]]&amp;EffortOutcomesAG0[[#This Row],[Role]]&amp;EffortOutcomesAG0[[#This Row],[Shifts]]</f>
        <v>OtherCERT4PM</v>
      </c>
    </row>
    <row r="1064" spans="2:38" x14ac:dyDescent="0.25">
      <c r="B1064" s="8">
        <f>IF(EffortOutcomesAG0[[#This Row],[Apn]]=0,10,LOG(EffortOutcomesAG0[[#This Row],[Apn]]))</f>
        <v>-2.123273068974553E-2</v>
      </c>
      <c r="C1064" s="8">
        <f>IF(EffortOutcomesAG0[[#This Row],[Ein]]=0,10,LOG(EffortOutcomesAG0[[#This Row],[Ein]]))</f>
        <v>5.9021291579145325E-2</v>
      </c>
      <c r="D1064" s="8">
        <f>IF(EffortOutcomesAG0[[#This Row],[Iin]]=0,10,LOG(EffortOutcomesAG0[[#This Row],[Iin]]))</f>
        <v>-3.7788560889399803E-2</v>
      </c>
      <c r="E1064" s="8">
        <f>Kx-EffortOutcomesAG0[[#This Row],[Xp]]</f>
        <v>2.123273068974553E-2</v>
      </c>
      <c r="F1064" s="8">
        <f>Ky-EffortOutcomesAG0[[#This Row],[Yp]]</f>
        <v>-1.0590212915791453</v>
      </c>
      <c r="G1064" s="8">
        <f>Kz-EffortOutcomesAG0[[#This Row],[Zp]]</f>
        <v>1.0377885608893997</v>
      </c>
      <c r="H1064" s="8">
        <f>EffortOutcomesAG0[[#This Row],[Kpy]]*KSc-EffortOutcomesAG0[[#This Row],[KPz]]*KSb</f>
        <v>2.1232730689745516E-2</v>
      </c>
      <c r="I1064" s="8">
        <f>-1*(EffortOutcomesAG0[[#This Row],[KPx]]*KSc-EffortOutcomesAG0[[#This Row],[KPz]]*KSa)</f>
        <v>2.123273068974553E-2</v>
      </c>
      <c r="J1064" s="8">
        <f>(EffortOutcomesAG0[[#This Row],[KPx]]*$C$2-EffortOutcomesAG0[[#This Row],[Kpy]]*KSa)</f>
        <v>0.2123273068974553</v>
      </c>
      <c r="K1064" s="8">
        <f>EffortOutcomesAG0[[#This Row],[Kpy]]*KTc-EffortOutcomesAG0[[#This Row],[KPz]]*KTb</f>
        <v>2.096809852468545</v>
      </c>
      <c r="L1064" s="8">
        <f>-1*(EffortOutcomesAG0[[#This Row],[KPx]]*KTc-EffortOutcomesAG0[[#This Row],[KPz]]*KTa)</f>
        <v>2.096809852468545</v>
      </c>
      <c r="M1064" s="8">
        <f>(EffortOutcomesAG0[[#This Row],[KPx]]*KTb-EffortOutcomesAG0[[#This Row],[Kpy]]*KTa)</f>
        <v>2.096809852468545</v>
      </c>
      <c r="N1064" s="8">
        <f>-EffortOutcomesAG0[[#This Row],[Xp]]*a+EffortOutcomesAG0[[#This Row],[Yp]]*b+EffortOutcomesAG0[[#This Row],[Zp]]*c_</f>
        <v>4.2465461379491046E-2</v>
      </c>
      <c r="O1064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4" s="9">
        <f>SQRT(EffortOutcomesAG0[[#This Row],[Kpy''i]]^2+EffortOutcomesAG0[[#This Row],[KPy''j]]^2+EffortOutcomesAG0[[#This Row],[KPy''k]]^2)/KTmag/Scale</f>
        <v>1.4826684655392726</v>
      </c>
      <c r="Q10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64" s="14">
        <v>44885</v>
      </c>
      <c r="U1064" s="9" t="s">
        <v>57</v>
      </c>
      <c r="V1064" t="s">
        <v>74</v>
      </c>
      <c r="W1064" t="s">
        <v>59</v>
      </c>
      <c r="X1064">
        <v>0.75</v>
      </c>
      <c r="Y1064">
        <v>0.6875</v>
      </c>
      <c r="Z1064">
        <v>0.65469642857142862</v>
      </c>
      <c r="AA1064">
        <v>0.9522857142857144</v>
      </c>
      <c r="AB1064">
        <v>1.4284285714285716</v>
      </c>
      <c r="AC1064">
        <v>1.0909090909090908</v>
      </c>
      <c r="AD1064">
        <v>0.70007000700069999</v>
      </c>
      <c r="AE1064">
        <v>1.0501050105010501</v>
      </c>
      <c r="AF1064">
        <v>1.1455691023647818</v>
      </c>
      <c r="AG1064">
        <v>0.8729285714285715</v>
      </c>
      <c r="AH1064">
        <v>1.3093928571428572</v>
      </c>
      <c r="AI1064">
        <v>0.91666666666666663</v>
      </c>
      <c r="AJ1064">
        <v>1063</v>
      </c>
      <c r="AK1064">
        <f>SUBTOTAL(9,EffortOutcomesAG0[[#This Row],[Allocation]:[Iin]])</f>
        <v>11.558552020299432</v>
      </c>
      <c r="AL1064" t="str">
        <f>EffortOutcomesAG0[[#This Row],[WARDS]]&amp;EffortOutcomesAG0[[#This Row],[Role]]&amp;EffortOutcomesAG0[[#This Row],[Shifts]]</f>
        <v>WATTCERT4PM</v>
      </c>
    </row>
    <row r="1065" spans="2:38" x14ac:dyDescent="0.25">
      <c r="B1065" s="8">
        <f>IF(EffortOutcomesAG0[[#This Row],[Apn]]=0,10,LOG(EffortOutcomesAG0[[#This Row],[Apn]]))</f>
        <v>-2.123273068974553E-2</v>
      </c>
      <c r="C1065" s="8">
        <f>IF(EffortOutcomesAG0[[#This Row],[Ein]]=0,10,LOG(EffortOutcomesAG0[[#This Row],[Ein]]))</f>
        <v>0.15593130458720172</v>
      </c>
      <c r="D1065" s="8">
        <f>IF(EffortOutcomesAG0[[#This Row],[Iin]]=0,10,LOG(EffortOutcomesAG0[[#This Row],[Iin]]))</f>
        <v>-0.13469857389745624</v>
      </c>
      <c r="E1065" s="8">
        <f>Kx-EffortOutcomesAG0[[#This Row],[Xp]]</f>
        <v>2.123273068974553E-2</v>
      </c>
      <c r="F1065" s="8">
        <f>Ky-EffortOutcomesAG0[[#This Row],[Yp]]</f>
        <v>-1.1559313045872017</v>
      </c>
      <c r="G1065" s="8">
        <f>Kz-EffortOutcomesAG0[[#This Row],[Zp]]</f>
        <v>1.1346985738974562</v>
      </c>
      <c r="H1065" s="8">
        <f>EffortOutcomesAG0[[#This Row],[Kpy]]*KSc-EffortOutcomesAG0[[#This Row],[KPz]]*KSb</f>
        <v>2.1232730689745516E-2</v>
      </c>
      <c r="I1065" s="8">
        <f>-1*(EffortOutcomesAG0[[#This Row],[KPx]]*KSc-EffortOutcomesAG0[[#This Row],[KPz]]*KSa)</f>
        <v>2.123273068974553E-2</v>
      </c>
      <c r="J1065" s="8">
        <f>(EffortOutcomesAG0[[#This Row],[KPx]]*$C$2-EffortOutcomesAG0[[#This Row],[Kpy]]*KSa)</f>
        <v>0.2123273068974553</v>
      </c>
      <c r="K1065" s="8">
        <f>EffortOutcomesAG0[[#This Row],[Kpy]]*KTc-EffortOutcomesAG0[[#This Row],[KPz]]*KTb</f>
        <v>2.2906298784846579</v>
      </c>
      <c r="L1065" s="8">
        <f>-1*(EffortOutcomesAG0[[#This Row],[KPx]]*KTc-EffortOutcomesAG0[[#This Row],[KPz]]*KTa)</f>
        <v>2.2906298784846579</v>
      </c>
      <c r="M1065" s="8">
        <f>(EffortOutcomesAG0[[#This Row],[KPx]]*KTb-EffortOutcomesAG0[[#This Row],[Kpy]]*KTa)</f>
        <v>2.2906298784846579</v>
      </c>
      <c r="N1065" s="8">
        <f>-EffortOutcomesAG0[[#This Row],[Xp]]*a+EffortOutcomesAG0[[#This Row],[Yp]]*b+EffortOutcomesAG0[[#This Row],[Zp]]*c_</f>
        <v>4.2465461379490976E-2</v>
      </c>
      <c r="O106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5" s="9">
        <f>SQRT(EffortOutcomesAG0[[#This Row],[Kpy''i]]^2+EffortOutcomesAG0[[#This Row],[KPy''j]]^2+EffortOutcomesAG0[[#This Row],[KPy''k]]^2)/KTmag/Scale</f>
        <v>1.619719920265019</v>
      </c>
      <c r="Q10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65" s="14">
        <v>44885</v>
      </c>
      <c r="U1065" s="9" t="s">
        <v>58</v>
      </c>
      <c r="V1065" t="s">
        <v>74</v>
      </c>
      <c r="W1065" t="s">
        <v>59</v>
      </c>
      <c r="X1065">
        <v>0.9375</v>
      </c>
      <c r="Y1065">
        <v>0.6875</v>
      </c>
      <c r="Z1065">
        <v>0.65469642857142862</v>
      </c>
      <c r="AA1065">
        <v>0.9522857142857144</v>
      </c>
      <c r="AB1065">
        <v>1.4284285714285716</v>
      </c>
      <c r="AC1065">
        <v>1.3636363636363635</v>
      </c>
      <c r="AD1065">
        <v>0.70007000700069999</v>
      </c>
      <c r="AE1065">
        <v>1.0501050105010501</v>
      </c>
      <c r="AF1065">
        <v>1.4319613779559772</v>
      </c>
      <c r="AG1065">
        <v>0.69834285714285715</v>
      </c>
      <c r="AH1065">
        <v>1.0475142857142858</v>
      </c>
      <c r="AI1065">
        <v>0.73333333333333328</v>
      </c>
      <c r="AJ1065">
        <v>1064</v>
      </c>
      <c r="AK1065">
        <f>SUBTOTAL(9,EffortOutcomesAG0[[#This Row],[Allocation]:[Iin]])</f>
        <v>11.68537394957028</v>
      </c>
      <c r="AL1065" t="str">
        <f>EffortOutcomesAG0[[#This Row],[WARDS]]&amp;EffortOutcomesAG0[[#This Row],[Role]]&amp;EffortOutcomesAG0[[#This Row],[Shifts]]</f>
        <v>WARACERT4PM</v>
      </c>
    </row>
    <row r="1066" spans="2:38" x14ac:dyDescent="0.25">
      <c r="B1066" s="8">
        <f>IF(EffortOutcomesAG0[[#This Row],[Apn]]=0,10,LOG(EffortOutcomesAG0[[#This Row],[Apn]]))</f>
        <v>-2.123273068974553E-2</v>
      </c>
      <c r="C1066" s="8">
        <f>IF(EffortOutcomesAG0[[#This Row],[Ein]]=0,10,LOG(EffortOutcomesAG0[[#This Row],[Ein]]))</f>
        <v>5.9021291579145325E-2</v>
      </c>
      <c r="D1066" s="8">
        <f>IF(EffortOutcomesAG0[[#This Row],[Iin]]=0,10,LOG(EffortOutcomesAG0[[#This Row],[Iin]]))</f>
        <v>-3.7788560889399803E-2</v>
      </c>
      <c r="E1066" s="8">
        <f>Kx-EffortOutcomesAG0[[#This Row],[Xp]]</f>
        <v>2.123273068974553E-2</v>
      </c>
      <c r="F1066" s="8">
        <f>Ky-EffortOutcomesAG0[[#This Row],[Yp]]</f>
        <v>-1.0590212915791453</v>
      </c>
      <c r="G1066" s="8">
        <f>Kz-EffortOutcomesAG0[[#This Row],[Zp]]</f>
        <v>1.0377885608893997</v>
      </c>
      <c r="H1066" s="8">
        <f>EffortOutcomesAG0[[#This Row],[Kpy]]*KSc-EffortOutcomesAG0[[#This Row],[KPz]]*KSb</f>
        <v>2.1232730689745516E-2</v>
      </c>
      <c r="I1066" s="8">
        <f>-1*(EffortOutcomesAG0[[#This Row],[KPx]]*KSc-EffortOutcomesAG0[[#This Row],[KPz]]*KSa)</f>
        <v>2.123273068974553E-2</v>
      </c>
      <c r="J1066" s="8">
        <f>(EffortOutcomesAG0[[#This Row],[KPx]]*$C$2-EffortOutcomesAG0[[#This Row],[Kpy]]*KSa)</f>
        <v>0.2123273068974553</v>
      </c>
      <c r="K1066" s="8">
        <f>EffortOutcomesAG0[[#This Row],[Kpy]]*KTc-EffortOutcomesAG0[[#This Row],[KPz]]*KTb</f>
        <v>2.096809852468545</v>
      </c>
      <c r="L1066" s="8">
        <f>-1*(EffortOutcomesAG0[[#This Row],[KPx]]*KTc-EffortOutcomesAG0[[#This Row],[KPz]]*KTa)</f>
        <v>2.096809852468545</v>
      </c>
      <c r="M1066" s="8">
        <f>(EffortOutcomesAG0[[#This Row],[KPx]]*KTb-EffortOutcomesAG0[[#This Row],[Kpy]]*KTa)</f>
        <v>2.096809852468545</v>
      </c>
      <c r="N1066" s="8">
        <f>-EffortOutcomesAG0[[#This Row],[Xp]]*a+EffortOutcomesAG0[[#This Row],[Yp]]*b+EffortOutcomesAG0[[#This Row],[Zp]]*c_</f>
        <v>4.2465461379491046E-2</v>
      </c>
      <c r="O106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6" s="9">
        <f>SQRT(EffortOutcomesAG0[[#This Row],[Kpy''i]]^2+EffortOutcomesAG0[[#This Row],[KPy''j]]^2+EffortOutcomesAG0[[#This Row],[KPy''k]]^2)/KTmag/Scale</f>
        <v>1.4826684655392726</v>
      </c>
      <c r="Q10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66" s="14">
        <v>44900</v>
      </c>
      <c r="U1066" s="9" t="s">
        <v>57</v>
      </c>
      <c r="V1066" t="s">
        <v>74</v>
      </c>
      <c r="W1066" t="s">
        <v>59</v>
      </c>
      <c r="X1066">
        <v>0.75</v>
      </c>
      <c r="Y1066">
        <v>0.6875</v>
      </c>
      <c r="Z1066">
        <v>0.65469642857142862</v>
      </c>
      <c r="AA1066">
        <v>0.9522857142857144</v>
      </c>
      <c r="AB1066">
        <v>1.4284285714285716</v>
      </c>
      <c r="AC1066">
        <v>1.0909090909090908</v>
      </c>
      <c r="AD1066">
        <v>0.70007000700069999</v>
      </c>
      <c r="AE1066">
        <v>1.0501050105010501</v>
      </c>
      <c r="AF1066">
        <v>1.1455691023647818</v>
      </c>
      <c r="AG1066">
        <v>0.8729285714285715</v>
      </c>
      <c r="AH1066">
        <v>1.3093928571428572</v>
      </c>
      <c r="AI1066">
        <v>0.91666666666666663</v>
      </c>
      <c r="AJ1066">
        <v>1065</v>
      </c>
      <c r="AK1066">
        <f>SUBTOTAL(9,EffortOutcomesAG0[[#This Row],[Allocation]:[Iin]])</f>
        <v>11.558552020299432</v>
      </c>
      <c r="AL1066" t="str">
        <f>EffortOutcomesAG0[[#This Row],[WARDS]]&amp;EffortOutcomesAG0[[#This Row],[Role]]&amp;EffortOutcomesAG0[[#This Row],[Shifts]]</f>
        <v>WATTCERT4PM</v>
      </c>
    </row>
    <row r="1067" spans="2:38" x14ac:dyDescent="0.25">
      <c r="B1067" s="8">
        <f>IF(EffortOutcomesAG0[[#This Row],[Apn]]=0,10,LOG(EffortOutcomesAG0[[#This Row],[Apn]]))</f>
        <v>-2.123273068974553E-2</v>
      </c>
      <c r="C1067" s="8">
        <f>IF(EffortOutcomesAG0[[#This Row],[Ein]]=0,10,LOG(EffortOutcomesAG0[[#This Row],[Ein]]))</f>
        <v>0.41120380969050779</v>
      </c>
      <c r="D1067" s="8">
        <f>IF(EffortOutcomesAG0[[#This Row],[Iin]]=0,10,LOG(EffortOutcomesAG0[[#This Row],[Iin]]))</f>
        <v>-0.38997107900076228</v>
      </c>
      <c r="E1067" s="8">
        <f>Kx-EffortOutcomesAG0[[#This Row],[Xp]]</f>
        <v>2.123273068974553E-2</v>
      </c>
      <c r="F1067" s="8">
        <f>Ky-EffortOutcomesAG0[[#This Row],[Yp]]</f>
        <v>-1.4112038096905077</v>
      </c>
      <c r="G1067" s="8">
        <f>Kz-EffortOutcomesAG0[[#This Row],[Zp]]</f>
        <v>1.3899710790007622</v>
      </c>
      <c r="H1067" s="8">
        <f>EffortOutcomesAG0[[#This Row],[Kpy]]*KSc-EffortOutcomesAG0[[#This Row],[KPz]]*KSb</f>
        <v>2.1232730689745516E-2</v>
      </c>
      <c r="I1067" s="8">
        <f>-1*(EffortOutcomesAG0[[#This Row],[KPx]]*KSc-EffortOutcomesAG0[[#This Row],[KPz]]*KSa)</f>
        <v>2.123273068974553E-2</v>
      </c>
      <c r="J1067" s="8">
        <f>(EffortOutcomesAG0[[#This Row],[KPx]]*$C$2-EffortOutcomesAG0[[#This Row],[Kpy]]*KSa)</f>
        <v>0.2123273068974553</v>
      </c>
      <c r="K1067" s="8">
        <f>EffortOutcomesAG0[[#This Row],[Kpy]]*KTc-EffortOutcomesAG0[[#This Row],[KPz]]*KTb</f>
        <v>2.80117488869127</v>
      </c>
      <c r="L1067" s="8">
        <f>-1*(EffortOutcomesAG0[[#This Row],[KPx]]*KTc-EffortOutcomesAG0[[#This Row],[KPz]]*KTa)</f>
        <v>2.80117488869127</v>
      </c>
      <c r="M1067" s="8">
        <f>(EffortOutcomesAG0[[#This Row],[KPx]]*KTb-EffortOutcomesAG0[[#This Row],[Kpy]]*KTa)</f>
        <v>2.80117488869127</v>
      </c>
      <c r="N1067" s="8">
        <f>-EffortOutcomesAG0[[#This Row],[Xp]]*a+EffortOutcomesAG0[[#This Row],[Yp]]*b+EffortOutcomesAG0[[#This Row],[Zp]]*c_</f>
        <v>4.2465461379491032E-2</v>
      </c>
      <c r="O106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7" s="9">
        <f>SQRT(EffortOutcomesAG0[[#This Row],[Kpy''i]]^2+EffortOutcomesAG0[[#This Row],[KPy''j]]^2+EffortOutcomesAG0[[#This Row],[KPy''k]]^2)/KTmag/Scale</f>
        <v>1.9807297590830697</v>
      </c>
      <c r="Q10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7" s="14">
        <v>44900</v>
      </c>
      <c r="U1067" s="9" t="s">
        <v>54</v>
      </c>
      <c r="V1067" t="s">
        <v>74</v>
      </c>
      <c r="W1067" t="s">
        <v>59</v>
      </c>
      <c r="X1067">
        <v>1.6875</v>
      </c>
      <c r="Y1067">
        <v>0.6875</v>
      </c>
      <c r="Z1067">
        <v>0.65469642857142862</v>
      </c>
      <c r="AA1067">
        <v>0.9522857142857144</v>
      </c>
      <c r="AB1067">
        <v>1.4284285714285716</v>
      </c>
      <c r="AC1067">
        <v>2.4545454545454546</v>
      </c>
      <c r="AD1067">
        <v>0.70007000700069999</v>
      </c>
      <c r="AE1067">
        <v>1.0501050105010501</v>
      </c>
      <c r="AF1067">
        <v>2.577530480320759</v>
      </c>
      <c r="AG1067">
        <v>0.38796825396825402</v>
      </c>
      <c r="AH1067">
        <v>0.581952380952381</v>
      </c>
      <c r="AI1067">
        <v>0.40740740740740738</v>
      </c>
      <c r="AJ1067">
        <v>1066</v>
      </c>
      <c r="AK1067">
        <f>SUBTOTAL(9,EffortOutcomesAG0[[#This Row],[Allocation]:[Iin]])</f>
        <v>13.569989708981721</v>
      </c>
      <c r="AL1067" t="str">
        <f>EffortOutcomesAG0[[#This Row],[WARDS]]&amp;EffortOutcomesAG0[[#This Row],[Role]]&amp;EffortOutcomesAG0[[#This Row],[Shifts]]</f>
        <v>BANKCERT4PM</v>
      </c>
    </row>
    <row r="1068" spans="2:38" x14ac:dyDescent="0.25">
      <c r="B1068" s="8">
        <f>IF(EffortOutcomesAG0[[#This Row],[Apn]]=0,10,LOG(EffortOutcomesAG0[[#This Row],[Apn]]))</f>
        <v>10</v>
      </c>
      <c r="C1068" s="8">
        <f>IF(EffortOutcomesAG0[[#This Row],[Ein]]=0,10,LOG(EffortOutcomesAG0[[#This Row],[Ein]]))</f>
        <v>10</v>
      </c>
      <c r="D1068" s="8">
        <f>IF(EffortOutcomesAG0[[#This Row],[Iin]]=0,10,LOG(EffortOutcomesAG0[[#This Row],[Iin]]))</f>
        <v>10</v>
      </c>
      <c r="E1068" s="8">
        <f>Kx-EffortOutcomesAG0[[#This Row],[Xp]]</f>
        <v>-10</v>
      </c>
      <c r="F1068" s="8">
        <f>Ky-EffortOutcomesAG0[[#This Row],[Yp]]</f>
        <v>-11</v>
      </c>
      <c r="G1068" s="8">
        <f>Kz-EffortOutcomesAG0[[#This Row],[Zp]]</f>
        <v>-9</v>
      </c>
      <c r="H1068" s="8">
        <f>EffortOutcomesAG0[[#This Row],[Kpy]]*KSc-EffortOutcomesAG0[[#This Row],[KPz]]*KSb</f>
        <v>20</v>
      </c>
      <c r="I1068" s="8">
        <f>-1*(EffortOutcomesAG0[[#This Row],[KPx]]*KSc-EffortOutcomesAG0[[#This Row],[KPz]]*KSa)</f>
        <v>-10</v>
      </c>
      <c r="J1068" s="8">
        <f>(EffortOutcomesAG0[[#This Row],[KPx]]*$C$2-EffortOutcomesAG0[[#This Row],[Kpy]]*KSa)</f>
        <v>-100</v>
      </c>
      <c r="K1068" s="8">
        <f>EffortOutcomesAG0[[#This Row],[Kpy]]*KTc-EffortOutcomesAG0[[#This Row],[KPz]]*KTb</f>
        <v>2</v>
      </c>
      <c r="L1068" s="8">
        <f>-1*(EffortOutcomesAG0[[#This Row],[KPx]]*KTc-EffortOutcomesAG0[[#This Row],[KPz]]*KTa)</f>
        <v>-28</v>
      </c>
      <c r="M1068" s="8">
        <f>(EffortOutcomesAG0[[#This Row],[KPx]]*KTb-EffortOutcomesAG0[[#This Row],[Kpy]]*KTa)</f>
        <v>32</v>
      </c>
      <c r="N1068" s="8">
        <f>-EffortOutcomesAG0[[#This Row],[Xp]]*a+EffortOutcomesAG0[[#This Row],[Yp]]*b+EffortOutcomesAG0[[#This Row],[Zp]]*c_</f>
        <v>40</v>
      </c>
      <c r="O106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68" s="9">
        <f>SQRT(EffortOutcomesAG0[[#This Row],[Kpy''i]]^2+EffortOutcomesAG0[[#This Row],[KPy''j]]^2+EffortOutcomesAG0[[#This Row],[KPy''k]]^2)/KTmag/Scale</f>
        <v>17.37814719698277</v>
      </c>
      <c r="Q10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8" s="14">
        <v>44900</v>
      </c>
      <c r="U1068" s="9" t="s">
        <v>76</v>
      </c>
      <c r="V1068" t="s">
        <v>74</v>
      </c>
      <c r="W1068" t="s">
        <v>59</v>
      </c>
      <c r="X1068">
        <v>0.9375</v>
      </c>
      <c r="Y1068">
        <v>0</v>
      </c>
      <c r="Z1068">
        <v>0</v>
      </c>
      <c r="AG1068">
        <v>0</v>
      </c>
      <c r="AH1068">
        <v>0</v>
      </c>
      <c r="AI1068">
        <v>0</v>
      </c>
      <c r="AJ1068">
        <v>1067</v>
      </c>
      <c r="AK1068">
        <f>SUBTOTAL(9,EffortOutcomesAG0[[#This Row],[Allocation]:[Iin]])</f>
        <v>0.9375</v>
      </c>
      <c r="AL1068" t="str">
        <f>EffortOutcomesAG0[[#This Row],[WARDS]]&amp;EffortOutcomesAG0[[#This Row],[Role]]&amp;EffortOutcomesAG0[[#This Row],[Shifts]]</f>
        <v>OtherCERT4PM</v>
      </c>
    </row>
    <row r="1069" spans="2:38" x14ac:dyDescent="0.25">
      <c r="B1069" s="8">
        <f>IF(EffortOutcomesAG0[[#This Row],[Apn]]=0,10,LOG(EffortOutcomesAG0[[#This Row],[Apn]]))</f>
        <v>-2.123273068974553E-2</v>
      </c>
      <c r="C1069" s="8">
        <f>IF(EffortOutcomesAG0[[#This Row],[Ein]]=0,10,LOG(EffortOutcomesAG0[[#This Row],[Ein]]))</f>
        <v>10</v>
      </c>
      <c r="D1069" s="8">
        <f>IF(EffortOutcomesAG0[[#This Row],[Iin]]=0,10,LOG(EffortOutcomesAG0[[#This Row],[Iin]]))</f>
        <v>10</v>
      </c>
      <c r="E1069" s="8">
        <f>Kx-EffortOutcomesAG0[[#This Row],[Xp]]</f>
        <v>2.123273068974553E-2</v>
      </c>
      <c r="F1069" s="8">
        <f>Ky-EffortOutcomesAG0[[#This Row],[Yp]]</f>
        <v>-11</v>
      </c>
      <c r="G1069" s="8">
        <f>Kz-EffortOutcomesAG0[[#This Row],[Zp]]</f>
        <v>-9</v>
      </c>
      <c r="H1069" s="8">
        <f>EffortOutcomesAG0[[#This Row],[Kpy]]*KSc-EffortOutcomesAG0[[#This Row],[KPz]]*KSb</f>
        <v>20</v>
      </c>
      <c r="I1069" s="8">
        <f>-1*(EffortOutcomesAG0[[#This Row],[KPx]]*KSc-EffortOutcomesAG0[[#This Row],[KPz]]*KSa)</f>
        <v>2.123273068974553E-2</v>
      </c>
      <c r="J1069" s="8">
        <f>(EffortOutcomesAG0[[#This Row],[KPx]]*$C$2-EffortOutcomesAG0[[#This Row],[Kpy]]*KSa)</f>
        <v>0.2123273068974553</v>
      </c>
      <c r="K1069" s="8">
        <f>EffortOutcomesAG0[[#This Row],[Kpy]]*KTc-EffortOutcomesAG0[[#This Row],[KPz]]*KTb</f>
        <v>2</v>
      </c>
      <c r="L1069" s="8">
        <f>-1*(EffortOutcomesAG0[[#This Row],[KPx]]*KTc-EffortOutcomesAG0[[#This Row],[KPz]]*KTa)</f>
        <v>-17.978767269310254</v>
      </c>
      <c r="M1069" s="8">
        <f>(EffortOutcomesAG0[[#This Row],[KPx]]*KTb-EffortOutcomesAG0[[#This Row],[Kpy]]*KTa)</f>
        <v>21.978767269310254</v>
      </c>
      <c r="N1069" s="8">
        <f>-EffortOutcomesAG0[[#This Row],[Xp]]*a+EffortOutcomesAG0[[#This Row],[Yp]]*b+EffortOutcomesAG0[[#This Row],[Zp]]*c_</f>
        <v>40</v>
      </c>
      <c r="O1069">
        <f>-IF(EffortOutcomesAG0[[#This Row],[Column2]]&gt;0,1,-1)*SQRT(EffortOutcomesAG0[[#This Row],[KPx''i]]^2+EffortOutcomesAG0[[#This Row],[KPx''j]]^2+EffortOutcomesAG0[[#This Row],[KPx''k]]^2)/Ksmag/Scale</f>
        <v>-14.142940530775535</v>
      </c>
      <c r="P1069" s="9">
        <f>SQRT(EffortOutcomesAG0[[#This Row],[Kpy''i]]^2+EffortOutcomesAG0[[#This Row],[KPy''j]]^2+EffortOutcomesAG0[[#This Row],[KPy''k]]^2)/KTmag/Scale</f>
        <v>11.621117869368431</v>
      </c>
      <c r="Q10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9" s="14">
        <v>44900</v>
      </c>
      <c r="U1069" s="9" t="s">
        <v>58</v>
      </c>
      <c r="V1069" t="s">
        <v>74</v>
      </c>
      <c r="W1069" t="s">
        <v>59</v>
      </c>
      <c r="X1069">
        <v>0</v>
      </c>
      <c r="Y1069">
        <v>0.6875</v>
      </c>
      <c r="Z1069">
        <v>0.65469642857142862</v>
      </c>
      <c r="AA1069">
        <v>0.9522857142857144</v>
      </c>
      <c r="AB1069">
        <v>1.4284285714285716</v>
      </c>
      <c r="AC1069">
        <v>0</v>
      </c>
      <c r="AD1069">
        <v>0.70007000700069999</v>
      </c>
      <c r="AE1069">
        <v>1.0501050105010501</v>
      </c>
      <c r="AF1069">
        <v>0</v>
      </c>
      <c r="AJ1069">
        <v>1068</v>
      </c>
      <c r="AK1069">
        <f>SUBTOTAL(9,EffortOutcomesAG0[[#This Row],[Allocation]:[Iin]])</f>
        <v>5.4730857317874646</v>
      </c>
      <c r="AL1069" t="str">
        <f>EffortOutcomesAG0[[#This Row],[WARDS]]&amp;EffortOutcomesAG0[[#This Row],[Role]]&amp;EffortOutcomesAG0[[#This Row],[Shifts]]</f>
        <v>WARACERT4PM</v>
      </c>
    </row>
    <row r="1070" spans="2:38" x14ac:dyDescent="0.25">
      <c r="B1070" s="8">
        <f>IF(EffortOutcomesAG0[[#This Row],[Apn]]=0,10,LOG(EffortOutcomesAG0[[#This Row],[Apn]]))</f>
        <v>0.15748267219208442</v>
      </c>
      <c r="C1070" s="8">
        <f>IF(EffortOutcomesAG0[[#This Row],[Ein]]=0,10,LOG(EffortOutcomesAG0[[#This Row],[Ein]]))</f>
        <v>0.23248840680867788</v>
      </c>
      <c r="D1070" s="8">
        <f>IF(EffortOutcomesAG0[[#This Row],[Iin]]=0,10,LOG(EffortOutcomesAG0[[#This Row],[Iin]]))</f>
        <v>-0.38997107900076228</v>
      </c>
      <c r="E1070" s="8">
        <f>Kx-EffortOutcomesAG0[[#This Row],[Xp]]</f>
        <v>-0.15748267219208442</v>
      </c>
      <c r="F1070" s="8">
        <f>Ky-EffortOutcomesAG0[[#This Row],[Yp]]</f>
        <v>-1.2324884068086779</v>
      </c>
      <c r="G1070" s="8">
        <f>Kz-EffortOutcomesAG0[[#This Row],[Zp]]</f>
        <v>1.3899710790007622</v>
      </c>
      <c r="H1070" s="8">
        <f>EffortOutcomesAG0[[#This Row],[Kpy]]*KSc-EffortOutcomesAG0[[#This Row],[KPz]]*KSb</f>
        <v>-0.15748267219208434</v>
      </c>
      <c r="I1070" s="8">
        <f>-1*(EffortOutcomesAG0[[#This Row],[KPx]]*KSc-EffortOutcomesAG0[[#This Row],[KPz]]*KSa)</f>
        <v>-0.15748267219208442</v>
      </c>
      <c r="J1070" s="8">
        <f>(EffortOutcomesAG0[[#This Row],[KPx]]*$C$2-EffortOutcomesAG0[[#This Row],[Kpy]]*KSa)</f>
        <v>-1.5748267219208443</v>
      </c>
      <c r="K1070" s="8">
        <f>EffortOutcomesAG0[[#This Row],[Kpy]]*KTc-EffortOutcomesAG0[[#This Row],[KPz]]*KTb</f>
        <v>2.6224594858094399</v>
      </c>
      <c r="L1070" s="8">
        <f>-1*(EffortOutcomesAG0[[#This Row],[KPx]]*KTc-EffortOutcomesAG0[[#This Row],[KPz]]*KTa)</f>
        <v>2.6224594858094399</v>
      </c>
      <c r="M1070" s="8">
        <f>(EffortOutcomesAG0[[#This Row],[KPx]]*KTb-EffortOutcomesAG0[[#This Row],[Kpy]]*KTa)</f>
        <v>2.6224594858094403</v>
      </c>
      <c r="N1070" s="8">
        <f>-EffortOutcomesAG0[[#This Row],[Xp]]*a+EffortOutcomesAG0[[#This Row],[Yp]]*b+EffortOutcomesAG0[[#This Row],[Zp]]*c_</f>
        <v>-0.31496534438416879</v>
      </c>
      <c r="O1070">
        <f>-IF(EffortOutcomesAG0[[#This Row],[Column2]]&gt;0,1,-1)*SQRT(EffortOutcomesAG0[[#This Row],[KPx''i]]^2+EffortOutcomesAG0[[#This Row],[KPx''j]]^2+EffortOutcomesAG0[[#This Row],[KPx''k]]^2)/Ksmag/Scale</f>
        <v>1.1246512321954463</v>
      </c>
      <c r="P1070" s="9">
        <f>SQRT(EffortOutcomesAG0[[#This Row],[Kpy''i]]^2+EffortOutcomesAG0[[#This Row],[KPy''j]]^2+EffortOutcomesAG0[[#This Row],[KPy''k]]^2)/KTmag/Scale</f>
        <v>1.8543588858028419</v>
      </c>
      <c r="Q10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0" s="14">
        <v>44901</v>
      </c>
      <c r="U1070" s="9" t="s">
        <v>54</v>
      </c>
      <c r="V1070" t="s">
        <v>74</v>
      </c>
      <c r="W1070" t="s">
        <v>59</v>
      </c>
      <c r="X1070">
        <v>1.6875</v>
      </c>
      <c r="Y1070">
        <v>0.6875</v>
      </c>
      <c r="Z1070">
        <v>0.98799642857142844</v>
      </c>
      <c r="AA1070">
        <v>1.4370857142857141</v>
      </c>
      <c r="AB1070">
        <v>2.1556285714285717</v>
      </c>
      <c r="AC1070">
        <v>2.4545454545454546</v>
      </c>
      <c r="AD1070">
        <v>0.46390181186793378</v>
      </c>
      <c r="AE1070">
        <v>0.69585271780190072</v>
      </c>
      <c r="AF1070">
        <v>1.7080021255137565</v>
      </c>
      <c r="AG1070">
        <v>0.58547936507936504</v>
      </c>
      <c r="AH1070">
        <v>0.87821904761904768</v>
      </c>
      <c r="AI1070">
        <v>0.40740740740740738</v>
      </c>
      <c r="AJ1070">
        <v>1069</v>
      </c>
      <c r="AK1070">
        <f>SUBTOTAL(9,EffortOutcomesAG0[[#This Row],[Allocation]:[Iin]])</f>
        <v>14.149118644120581</v>
      </c>
      <c r="AL1070" t="str">
        <f>EffortOutcomesAG0[[#This Row],[WARDS]]&amp;EffortOutcomesAG0[[#This Row],[Role]]&amp;EffortOutcomesAG0[[#This Row],[Shifts]]</f>
        <v>BANKCERT4PM</v>
      </c>
    </row>
    <row r="1071" spans="2:38" x14ac:dyDescent="0.25">
      <c r="B1071" s="8">
        <f>IF(EffortOutcomesAG0[[#This Row],[Apn]]=0,10,LOG(EffortOutcomesAG0[[#This Row],[Apn]]))</f>
        <v>10</v>
      </c>
      <c r="C1071" s="8">
        <f>IF(EffortOutcomesAG0[[#This Row],[Ein]]=0,10,LOG(EffortOutcomesAG0[[#This Row],[Ein]]))</f>
        <v>10</v>
      </c>
      <c r="D1071" s="8">
        <f>IF(EffortOutcomesAG0[[#This Row],[Iin]]=0,10,LOG(EffortOutcomesAG0[[#This Row],[Iin]]))</f>
        <v>10</v>
      </c>
      <c r="E1071" s="8">
        <f>Kx-EffortOutcomesAG0[[#This Row],[Xp]]</f>
        <v>-10</v>
      </c>
      <c r="F1071" s="8">
        <f>Ky-EffortOutcomesAG0[[#This Row],[Yp]]</f>
        <v>-11</v>
      </c>
      <c r="G1071" s="8">
        <f>Kz-EffortOutcomesAG0[[#This Row],[Zp]]</f>
        <v>-9</v>
      </c>
      <c r="H1071" s="8">
        <f>EffortOutcomesAG0[[#This Row],[Kpy]]*KSc-EffortOutcomesAG0[[#This Row],[KPz]]*KSb</f>
        <v>20</v>
      </c>
      <c r="I1071" s="8">
        <f>-1*(EffortOutcomesAG0[[#This Row],[KPx]]*KSc-EffortOutcomesAG0[[#This Row],[KPz]]*KSa)</f>
        <v>-10</v>
      </c>
      <c r="J1071" s="8">
        <f>(EffortOutcomesAG0[[#This Row],[KPx]]*$C$2-EffortOutcomesAG0[[#This Row],[Kpy]]*KSa)</f>
        <v>-100</v>
      </c>
      <c r="K1071" s="8">
        <f>EffortOutcomesAG0[[#This Row],[Kpy]]*KTc-EffortOutcomesAG0[[#This Row],[KPz]]*KTb</f>
        <v>2</v>
      </c>
      <c r="L1071" s="8">
        <f>-1*(EffortOutcomesAG0[[#This Row],[KPx]]*KTc-EffortOutcomesAG0[[#This Row],[KPz]]*KTa)</f>
        <v>-28</v>
      </c>
      <c r="M1071" s="8">
        <f>(EffortOutcomesAG0[[#This Row],[KPx]]*KTb-EffortOutcomesAG0[[#This Row],[Kpy]]*KTa)</f>
        <v>32</v>
      </c>
      <c r="N1071" s="8">
        <f>-EffortOutcomesAG0[[#This Row],[Xp]]*a+EffortOutcomesAG0[[#This Row],[Yp]]*b+EffortOutcomesAG0[[#This Row],[Zp]]*c_</f>
        <v>40</v>
      </c>
      <c r="O1071">
        <f>-IF(EffortOutcomesAG0[[#This Row],[Column2]]&gt;0,1,-1)*SQRT(EffortOutcomesAG0[[#This Row],[KPx''i]]^2+EffortOutcomesAG0[[#This Row],[KPx''j]]^2+EffortOutcomesAG0[[#This Row],[KPx''k]]^2)/Ksmag/Scale</f>
        <v>-72.456883730947197</v>
      </c>
      <c r="P1071" s="9">
        <f>SQRT(EffortOutcomesAG0[[#This Row],[Kpy''i]]^2+EffortOutcomesAG0[[#This Row],[KPy''j]]^2+EffortOutcomesAG0[[#This Row],[KPy''k]]^2)/KTmag/Scale</f>
        <v>17.37814719698277</v>
      </c>
      <c r="Q10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1" s="14">
        <v>44901</v>
      </c>
      <c r="U1071" s="9" t="s">
        <v>76</v>
      </c>
      <c r="V1071" t="s">
        <v>74</v>
      </c>
      <c r="W1071" t="s">
        <v>59</v>
      </c>
      <c r="X1071">
        <v>0</v>
      </c>
      <c r="Y1071">
        <v>0</v>
      </c>
      <c r="Z1071">
        <v>0</v>
      </c>
      <c r="AJ1071">
        <v>1070</v>
      </c>
      <c r="AK1071">
        <f>SUBTOTAL(9,EffortOutcomesAG0[[#This Row],[Allocation]:[Iin]])</f>
        <v>0</v>
      </c>
      <c r="AL1071" t="str">
        <f>EffortOutcomesAG0[[#This Row],[WARDS]]&amp;EffortOutcomesAG0[[#This Row],[Role]]&amp;EffortOutcomesAG0[[#This Row],[Shifts]]</f>
        <v>OtherCERT4PM</v>
      </c>
    </row>
    <row r="1072" spans="2:38" x14ac:dyDescent="0.25">
      <c r="B1072" s="8">
        <f>IF(EffortOutcomesAG0[[#This Row],[Apn]]=0,10,LOG(EffortOutcomesAG0[[#This Row],[Apn]]))</f>
        <v>0.15748267219208442</v>
      </c>
      <c r="C1072" s="8">
        <f>IF(EffortOutcomesAG0[[#This Row],[Ein]]=0,10,LOG(EffortOutcomesAG0[[#This Row],[Ein]]))</f>
        <v>0.23248840680867788</v>
      </c>
      <c r="D1072" s="8">
        <f>IF(EffortOutcomesAG0[[#This Row],[Iin]]=0,10,LOG(EffortOutcomesAG0[[#This Row],[Iin]]))</f>
        <v>-0.38997107900076228</v>
      </c>
      <c r="E1072" s="8">
        <f>Kx-EffortOutcomesAG0[[#This Row],[Xp]]</f>
        <v>-0.15748267219208442</v>
      </c>
      <c r="F1072" s="8">
        <f>Ky-EffortOutcomesAG0[[#This Row],[Yp]]</f>
        <v>-1.2324884068086779</v>
      </c>
      <c r="G1072" s="8">
        <f>Kz-EffortOutcomesAG0[[#This Row],[Zp]]</f>
        <v>1.3899710790007622</v>
      </c>
      <c r="H1072" s="8">
        <f>EffortOutcomesAG0[[#This Row],[Kpy]]*KSc-EffortOutcomesAG0[[#This Row],[KPz]]*KSb</f>
        <v>-0.15748267219208434</v>
      </c>
      <c r="I1072" s="8">
        <f>-1*(EffortOutcomesAG0[[#This Row],[KPx]]*KSc-EffortOutcomesAG0[[#This Row],[KPz]]*KSa)</f>
        <v>-0.15748267219208442</v>
      </c>
      <c r="J1072" s="8">
        <f>(EffortOutcomesAG0[[#This Row],[KPx]]*$C$2-EffortOutcomesAG0[[#This Row],[Kpy]]*KSa)</f>
        <v>-1.5748267219208443</v>
      </c>
      <c r="K1072" s="8">
        <f>EffortOutcomesAG0[[#This Row],[Kpy]]*KTc-EffortOutcomesAG0[[#This Row],[KPz]]*KTb</f>
        <v>2.6224594858094399</v>
      </c>
      <c r="L1072" s="8">
        <f>-1*(EffortOutcomesAG0[[#This Row],[KPx]]*KTc-EffortOutcomesAG0[[#This Row],[KPz]]*KTa)</f>
        <v>2.6224594858094399</v>
      </c>
      <c r="M1072" s="8">
        <f>(EffortOutcomesAG0[[#This Row],[KPx]]*KTb-EffortOutcomesAG0[[#This Row],[Kpy]]*KTa)</f>
        <v>2.6224594858094403</v>
      </c>
      <c r="N1072" s="8">
        <f>-EffortOutcomesAG0[[#This Row],[Xp]]*a+EffortOutcomesAG0[[#This Row],[Yp]]*b+EffortOutcomesAG0[[#This Row],[Zp]]*c_</f>
        <v>-0.31496534438416879</v>
      </c>
      <c r="O1072">
        <f>-IF(EffortOutcomesAG0[[#This Row],[Column2]]&gt;0,1,-1)*SQRT(EffortOutcomesAG0[[#This Row],[KPx''i]]^2+EffortOutcomesAG0[[#This Row],[KPx''j]]^2+EffortOutcomesAG0[[#This Row],[KPx''k]]^2)/Ksmag/Scale</f>
        <v>1.1246512321954463</v>
      </c>
      <c r="P1072" s="9">
        <f>SQRT(EffortOutcomesAG0[[#This Row],[Kpy''i]]^2+EffortOutcomesAG0[[#This Row],[KPy''j]]^2+EffortOutcomesAG0[[#This Row],[KPy''k]]^2)/KTmag/Scale</f>
        <v>1.8543588858028419</v>
      </c>
      <c r="Q10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2" s="14">
        <v>44901</v>
      </c>
      <c r="U1072" s="9" t="s">
        <v>57</v>
      </c>
      <c r="V1072" t="s">
        <v>74</v>
      </c>
      <c r="W1072" t="s">
        <v>59</v>
      </c>
      <c r="X1072">
        <v>1.6875</v>
      </c>
      <c r="Y1072">
        <v>0.6875</v>
      </c>
      <c r="Z1072">
        <v>0.98799642857142844</v>
      </c>
      <c r="AA1072">
        <v>1.4370857142857141</v>
      </c>
      <c r="AB1072">
        <v>2.1556285714285717</v>
      </c>
      <c r="AC1072">
        <v>2.4545454545454546</v>
      </c>
      <c r="AD1072">
        <v>0.46390181186793378</v>
      </c>
      <c r="AE1072">
        <v>0.69585271780190072</v>
      </c>
      <c r="AF1072">
        <v>1.7080021255137565</v>
      </c>
      <c r="AG1072">
        <v>0.58547936507936504</v>
      </c>
      <c r="AH1072">
        <v>0.87821904761904768</v>
      </c>
      <c r="AI1072">
        <v>0.40740740740740738</v>
      </c>
      <c r="AJ1072">
        <v>1071</v>
      </c>
      <c r="AK1072">
        <f>SUBTOTAL(9,EffortOutcomesAG0[[#This Row],[Allocation]:[Iin]])</f>
        <v>14.149118644120581</v>
      </c>
      <c r="AL1072" t="str">
        <f>EffortOutcomesAG0[[#This Row],[WARDS]]&amp;EffortOutcomesAG0[[#This Row],[Role]]&amp;EffortOutcomesAG0[[#This Row],[Shifts]]</f>
        <v>WATTCERT4PM</v>
      </c>
    </row>
    <row r="1073" spans="2:38" x14ac:dyDescent="0.25">
      <c r="B1073" s="8">
        <f>IF(EffortOutcomesAG0[[#This Row],[Apn]]=0,10,LOG(EffortOutcomesAG0[[#This Row],[Apn]]))</f>
        <v>0.15748267219208442</v>
      </c>
      <c r="C1073" s="8">
        <f>IF(EffortOutcomesAG0[[#This Row],[Ein]]=0,10,LOG(EffortOutcomesAG0[[#This Row],[Ein]]))</f>
        <v>10</v>
      </c>
      <c r="D1073" s="8">
        <f>IF(EffortOutcomesAG0[[#This Row],[Iin]]=0,10,LOG(EffortOutcomesAG0[[#This Row],[Iin]]))</f>
        <v>10</v>
      </c>
      <c r="E1073" s="8">
        <f>Kx-EffortOutcomesAG0[[#This Row],[Xp]]</f>
        <v>-0.15748267219208442</v>
      </c>
      <c r="F1073" s="8">
        <f>Ky-EffortOutcomesAG0[[#This Row],[Yp]]</f>
        <v>-11</v>
      </c>
      <c r="G1073" s="8">
        <f>Kz-EffortOutcomesAG0[[#This Row],[Zp]]</f>
        <v>-9</v>
      </c>
      <c r="H1073" s="8">
        <f>EffortOutcomesAG0[[#This Row],[Kpy]]*KSc-EffortOutcomesAG0[[#This Row],[KPz]]*KSb</f>
        <v>20</v>
      </c>
      <c r="I1073" s="8">
        <f>-1*(EffortOutcomesAG0[[#This Row],[KPx]]*KSc-EffortOutcomesAG0[[#This Row],[KPz]]*KSa)</f>
        <v>-0.15748267219208442</v>
      </c>
      <c r="J1073" s="8">
        <f>(EffortOutcomesAG0[[#This Row],[KPx]]*$C$2-EffortOutcomesAG0[[#This Row],[Kpy]]*KSa)</f>
        <v>-1.5748267219208443</v>
      </c>
      <c r="K1073" s="8">
        <f>EffortOutcomesAG0[[#This Row],[Kpy]]*KTc-EffortOutcomesAG0[[#This Row],[KPz]]*KTb</f>
        <v>2</v>
      </c>
      <c r="L1073" s="8">
        <f>-1*(EffortOutcomesAG0[[#This Row],[KPx]]*KTc-EffortOutcomesAG0[[#This Row],[KPz]]*KTa)</f>
        <v>-18.157482672192085</v>
      </c>
      <c r="M1073" s="8">
        <f>(EffortOutcomesAG0[[#This Row],[KPx]]*KTb-EffortOutcomesAG0[[#This Row],[Kpy]]*KTa)</f>
        <v>22.157482672192085</v>
      </c>
      <c r="N1073" s="8">
        <f>-EffortOutcomesAG0[[#This Row],[Xp]]*a+EffortOutcomesAG0[[#This Row],[Yp]]*b+EffortOutcomesAG0[[#This Row],[Zp]]*c_</f>
        <v>40</v>
      </c>
      <c r="O1073">
        <f>-IF(EffortOutcomesAG0[[#This Row],[Column2]]&gt;0,1,-1)*SQRT(EffortOutcomesAG0[[#This Row],[KPx''i]]^2+EffortOutcomesAG0[[#This Row],[KPx''j]]^2+EffortOutcomesAG0[[#This Row],[KPx''k]]^2)/Ksmag/Scale</f>
        <v>-14.186346957481984</v>
      </c>
      <c r="P1073" s="9">
        <f>SQRT(EffortOutcomesAG0[[#This Row],[Kpy''i]]^2+EffortOutcomesAG0[[#This Row],[KPy''j]]^2+EffortOutcomesAG0[[#This Row],[KPy''k]]^2)/KTmag/Scale</f>
        <v>11.723539108416654</v>
      </c>
      <c r="Q10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3" s="14">
        <v>44901</v>
      </c>
      <c r="U1073" s="9" t="s">
        <v>58</v>
      </c>
      <c r="V1073" t="s">
        <v>74</v>
      </c>
      <c r="W1073" t="s">
        <v>59</v>
      </c>
      <c r="X1073">
        <v>0</v>
      </c>
      <c r="Y1073">
        <v>0.6875</v>
      </c>
      <c r="Z1073">
        <v>0.98799642857142844</v>
      </c>
      <c r="AA1073">
        <v>1.4370857142857141</v>
      </c>
      <c r="AB1073">
        <v>2.1556285714285717</v>
      </c>
      <c r="AC1073">
        <v>0</v>
      </c>
      <c r="AD1073">
        <v>0.46390181186793378</v>
      </c>
      <c r="AE1073">
        <v>0.69585271780190072</v>
      </c>
      <c r="AF1073">
        <v>0</v>
      </c>
      <c r="AJ1073">
        <v>1072</v>
      </c>
      <c r="AK1073">
        <f>SUBTOTAL(9,EffortOutcomesAG0[[#This Row],[Allocation]:[Iin]])</f>
        <v>6.4279652439555495</v>
      </c>
      <c r="AL1073" t="str">
        <f>EffortOutcomesAG0[[#This Row],[WARDS]]&amp;EffortOutcomesAG0[[#This Row],[Role]]&amp;EffortOutcomesAG0[[#This Row],[Shifts]]</f>
        <v>WARACERT4PM</v>
      </c>
    </row>
    <row r="1074" spans="2:38" x14ac:dyDescent="0.25">
      <c r="B1074" s="8">
        <f>IF(EffortOutcomesAG0[[#This Row],[Apn]]=0,10,LOG(EffortOutcomesAG0[[#This Row],[Apn]]))</f>
        <v>0.15748267219208442</v>
      </c>
      <c r="C1074" s="8">
        <f>IF(EffortOutcomesAG0[[#This Row],[Ein]]=0,10,LOG(EffortOutcomesAG0[[#This Row],[Ein]]))</f>
        <v>-0.11969411130268463</v>
      </c>
      <c r="D1074" s="8">
        <f>IF(EffortOutcomesAG0[[#This Row],[Iin]]=0,10,LOG(EffortOutcomesAG0[[#This Row],[Iin]]))</f>
        <v>-3.7788560889399803E-2</v>
      </c>
      <c r="E1074" s="8">
        <f>Kx-EffortOutcomesAG0[[#This Row],[Xp]]</f>
        <v>-0.15748267219208442</v>
      </c>
      <c r="F1074" s="8">
        <f>Ky-EffortOutcomesAG0[[#This Row],[Yp]]</f>
        <v>-0.88030588869731541</v>
      </c>
      <c r="G1074" s="8">
        <f>Kz-EffortOutcomesAG0[[#This Row],[Zp]]</f>
        <v>1.0377885608893997</v>
      </c>
      <c r="H1074" s="8">
        <f>EffortOutcomesAG0[[#This Row],[Kpy]]*KSc-EffortOutcomesAG0[[#This Row],[KPz]]*KSb</f>
        <v>-0.15748267219208434</v>
      </c>
      <c r="I1074" s="8">
        <f>-1*(EffortOutcomesAG0[[#This Row],[KPx]]*KSc-EffortOutcomesAG0[[#This Row],[KPz]]*KSa)</f>
        <v>-0.15748267219208442</v>
      </c>
      <c r="J1074" s="8">
        <f>(EffortOutcomesAG0[[#This Row],[KPx]]*$C$2-EffortOutcomesAG0[[#This Row],[Kpy]]*KSa)</f>
        <v>-1.5748267219208443</v>
      </c>
      <c r="K1074" s="8">
        <f>EffortOutcomesAG0[[#This Row],[Kpy]]*KTc-EffortOutcomesAG0[[#This Row],[KPz]]*KTb</f>
        <v>1.9180944495867152</v>
      </c>
      <c r="L1074" s="8">
        <f>-1*(EffortOutcomesAG0[[#This Row],[KPx]]*KTc-EffortOutcomesAG0[[#This Row],[KPz]]*KTa)</f>
        <v>1.9180944495867152</v>
      </c>
      <c r="M1074" s="8">
        <f>(EffortOutcomesAG0[[#This Row],[KPx]]*KTb-EffortOutcomesAG0[[#This Row],[Kpy]]*KTa)</f>
        <v>1.9180944495867152</v>
      </c>
      <c r="N1074" s="8">
        <f>-EffortOutcomesAG0[[#This Row],[Xp]]*a+EffortOutcomesAG0[[#This Row],[Yp]]*b+EffortOutcomesAG0[[#This Row],[Zp]]*c_</f>
        <v>-0.3149653443841689</v>
      </c>
      <c r="O1074">
        <f>-IF(EffortOutcomesAG0[[#This Row],[Column2]]&gt;0,1,-1)*SQRT(EffortOutcomesAG0[[#This Row],[KPx''i]]^2+EffortOutcomesAG0[[#This Row],[KPx''j]]^2+EffortOutcomesAG0[[#This Row],[KPx''k]]^2)/Ksmag/Scale</f>
        <v>1.1246512321954463</v>
      </c>
      <c r="P1074" s="9">
        <f>SQRT(EffortOutcomesAG0[[#This Row],[Kpy''i]]^2+EffortOutcomesAG0[[#This Row],[KPy''j]]^2+EffortOutcomesAG0[[#This Row],[KPy''k]]^2)/KTmag/Scale</f>
        <v>1.3562975922590448</v>
      </c>
      <c r="Q10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74" s="14">
        <v>44902</v>
      </c>
      <c r="U1074" s="9" t="s">
        <v>57</v>
      </c>
      <c r="V1074" t="s">
        <v>74</v>
      </c>
      <c r="W1074" t="s">
        <v>59</v>
      </c>
      <c r="X1074">
        <v>0.75</v>
      </c>
      <c r="Y1074">
        <v>0.6875</v>
      </c>
      <c r="Z1074">
        <v>0.98799642857142844</v>
      </c>
      <c r="AA1074">
        <v>1.4370857142857141</v>
      </c>
      <c r="AB1074">
        <v>2.1556285714285717</v>
      </c>
      <c r="AC1074">
        <v>1.0909090909090908</v>
      </c>
      <c r="AD1074">
        <v>0.46390181186793378</v>
      </c>
      <c r="AE1074">
        <v>0.69585271780190072</v>
      </c>
      <c r="AF1074">
        <v>0.75911205578389174</v>
      </c>
      <c r="AG1074">
        <v>1.3173285714285712</v>
      </c>
      <c r="AH1074">
        <v>1.9759928571428571</v>
      </c>
      <c r="AI1074">
        <v>0.91666666666666663</v>
      </c>
      <c r="AJ1074">
        <v>1073</v>
      </c>
      <c r="AK1074">
        <f>SUBTOTAL(9,EffortOutcomesAG0[[#This Row],[Allocation]:[Iin]])</f>
        <v>13.237974485886626</v>
      </c>
      <c r="AL1074" t="str">
        <f>EffortOutcomesAG0[[#This Row],[WARDS]]&amp;EffortOutcomesAG0[[#This Row],[Role]]&amp;EffortOutcomesAG0[[#This Row],[Shifts]]</f>
        <v>WATTCERT4PM</v>
      </c>
    </row>
    <row r="1075" spans="2:38" x14ac:dyDescent="0.25">
      <c r="B1075" s="8">
        <f>IF(EffortOutcomesAG0[[#This Row],[Apn]]=0,10,LOG(EffortOutcomesAG0[[#This Row],[Apn]]))</f>
        <v>0.15748267219208442</v>
      </c>
      <c r="C1075" s="8">
        <f>IF(EffortOutcomesAG0[[#This Row],[Ein]]=0,10,LOG(EffortOutcomesAG0[[#This Row],[Ein]]))</f>
        <v>10</v>
      </c>
      <c r="D1075" s="8">
        <f>IF(EffortOutcomesAG0[[#This Row],[Iin]]=0,10,LOG(EffortOutcomesAG0[[#This Row],[Iin]]))</f>
        <v>10</v>
      </c>
      <c r="E1075" s="8">
        <f>Kx-EffortOutcomesAG0[[#This Row],[Xp]]</f>
        <v>-0.15748267219208442</v>
      </c>
      <c r="F1075" s="8">
        <f>Ky-EffortOutcomesAG0[[#This Row],[Yp]]</f>
        <v>-11</v>
      </c>
      <c r="G1075" s="8">
        <f>Kz-EffortOutcomesAG0[[#This Row],[Zp]]</f>
        <v>-9</v>
      </c>
      <c r="H1075" s="8">
        <f>EffortOutcomesAG0[[#This Row],[Kpy]]*KSc-EffortOutcomesAG0[[#This Row],[KPz]]*KSb</f>
        <v>20</v>
      </c>
      <c r="I1075" s="8">
        <f>-1*(EffortOutcomesAG0[[#This Row],[KPx]]*KSc-EffortOutcomesAG0[[#This Row],[KPz]]*KSa)</f>
        <v>-0.15748267219208442</v>
      </c>
      <c r="J1075" s="8">
        <f>(EffortOutcomesAG0[[#This Row],[KPx]]*$C$2-EffortOutcomesAG0[[#This Row],[Kpy]]*KSa)</f>
        <v>-1.5748267219208443</v>
      </c>
      <c r="K1075" s="8">
        <f>EffortOutcomesAG0[[#This Row],[Kpy]]*KTc-EffortOutcomesAG0[[#This Row],[KPz]]*KTb</f>
        <v>2</v>
      </c>
      <c r="L1075" s="8">
        <f>-1*(EffortOutcomesAG0[[#This Row],[KPx]]*KTc-EffortOutcomesAG0[[#This Row],[KPz]]*KTa)</f>
        <v>-18.157482672192085</v>
      </c>
      <c r="M1075" s="8">
        <f>(EffortOutcomesAG0[[#This Row],[KPx]]*KTb-EffortOutcomesAG0[[#This Row],[Kpy]]*KTa)</f>
        <v>22.157482672192085</v>
      </c>
      <c r="N1075" s="8">
        <f>-EffortOutcomesAG0[[#This Row],[Xp]]*a+EffortOutcomesAG0[[#This Row],[Yp]]*b+EffortOutcomesAG0[[#This Row],[Zp]]*c_</f>
        <v>40</v>
      </c>
      <c r="O1075">
        <f>-IF(EffortOutcomesAG0[[#This Row],[Column2]]&gt;0,1,-1)*SQRT(EffortOutcomesAG0[[#This Row],[KPx''i]]^2+EffortOutcomesAG0[[#This Row],[KPx''j]]^2+EffortOutcomesAG0[[#This Row],[KPx''k]]^2)/Ksmag/Scale</f>
        <v>-14.186346957481984</v>
      </c>
      <c r="P1075" s="9">
        <f>SQRT(EffortOutcomesAG0[[#This Row],[Kpy''i]]^2+EffortOutcomesAG0[[#This Row],[KPy''j]]^2+EffortOutcomesAG0[[#This Row],[KPy''k]]^2)/KTmag/Scale</f>
        <v>11.723539108416654</v>
      </c>
      <c r="Q10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5" s="14">
        <v>44902</v>
      </c>
      <c r="U1075" s="9" t="s">
        <v>54</v>
      </c>
      <c r="V1075" t="s">
        <v>74</v>
      </c>
      <c r="W1075" t="s">
        <v>59</v>
      </c>
      <c r="X1075">
        <v>0</v>
      </c>
      <c r="Y1075">
        <v>0.6875</v>
      </c>
      <c r="Z1075">
        <v>0.98799642857142844</v>
      </c>
      <c r="AA1075">
        <v>1.4370857142857141</v>
      </c>
      <c r="AB1075">
        <v>2.1556285714285717</v>
      </c>
      <c r="AC1075">
        <v>0</v>
      </c>
      <c r="AD1075">
        <v>0.46390181186793378</v>
      </c>
      <c r="AE1075">
        <v>0.69585271780190072</v>
      </c>
      <c r="AF1075">
        <v>0</v>
      </c>
      <c r="AJ1075">
        <v>1074</v>
      </c>
      <c r="AK1075">
        <f>SUBTOTAL(9,EffortOutcomesAG0[[#This Row],[Allocation]:[Iin]])</f>
        <v>6.4279652439555495</v>
      </c>
      <c r="AL1075" t="str">
        <f>EffortOutcomesAG0[[#This Row],[WARDS]]&amp;EffortOutcomesAG0[[#This Row],[Role]]&amp;EffortOutcomesAG0[[#This Row],[Shifts]]</f>
        <v>BANKCERT4PM</v>
      </c>
    </row>
    <row r="1076" spans="2:38" x14ac:dyDescent="0.25">
      <c r="B1076" s="8">
        <f>IF(EffortOutcomesAG0[[#This Row],[Apn]]=0,10,LOG(EffortOutcomesAG0[[#This Row],[Apn]]))</f>
        <v>10</v>
      </c>
      <c r="C1076" s="8">
        <f>IF(EffortOutcomesAG0[[#This Row],[Ein]]=0,10,LOG(EffortOutcomesAG0[[#This Row],[Ein]]))</f>
        <v>10</v>
      </c>
      <c r="D1076" s="8">
        <f>IF(EffortOutcomesAG0[[#This Row],[Iin]]=0,10,LOG(EffortOutcomesAG0[[#This Row],[Iin]]))</f>
        <v>10</v>
      </c>
      <c r="E1076" s="8">
        <f>Kx-EffortOutcomesAG0[[#This Row],[Xp]]</f>
        <v>-10</v>
      </c>
      <c r="F1076" s="8">
        <f>Ky-EffortOutcomesAG0[[#This Row],[Yp]]</f>
        <v>-11</v>
      </c>
      <c r="G1076" s="8">
        <f>Kz-EffortOutcomesAG0[[#This Row],[Zp]]</f>
        <v>-9</v>
      </c>
      <c r="H1076" s="8">
        <f>EffortOutcomesAG0[[#This Row],[Kpy]]*KSc-EffortOutcomesAG0[[#This Row],[KPz]]*KSb</f>
        <v>20</v>
      </c>
      <c r="I1076" s="8">
        <f>-1*(EffortOutcomesAG0[[#This Row],[KPx]]*KSc-EffortOutcomesAG0[[#This Row],[KPz]]*KSa)</f>
        <v>-10</v>
      </c>
      <c r="J1076" s="8">
        <f>(EffortOutcomesAG0[[#This Row],[KPx]]*$C$2-EffortOutcomesAG0[[#This Row],[Kpy]]*KSa)</f>
        <v>-100</v>
      </c>
      <c r="K1076" s="8">
        <f>EffortOutcomesAG0[[#This Row],[Kpy]]*KTc-EffortOutcomesAG0[[#This Row],[KPz]]*KTb</f>
        <v>2</v>
      </c>
      <c r="L1076" s="8">
        <f>-1*(EffortOutcomesAG0[[#This Row],[KPx]]*KTc-EffortOutcomesAG0[[#This Row],[KPz]]*KTa)</f>
        <v>-28</v>
      </c>
      <c r="M1076" s="8">
        <f>(EffortOutcomesAG0[[#This Row],[KPx]]*KTb-EffortOutcomesAG0[[#This Row],[Kpy]]*KTa)</f>
        <v>32</v>
      </c>
      <c r="N1076" s="8">
        <f>-EffortOutcomesAG0[[#This Row],[Xp]]*a+EffortOutcomesAG0[[#This Row],[Yp]]*b+EffortOutcomesAG0[[#This Row],[Zp]]*c_</f>
        <v>40</v>
      </c>
      <c r="O1076">
        <f>-IF(EffortOutcomesAG0[[#This Row],[Column2]]&gt;0,1,-1)*SQRT(EffortOutcomesAG0[[#This Row],[KPx''i]]^2+EffortOutcomesAG0[[#This Row],[KPx''j]]^2+EffortOutcomesAG0[[#This Row],[KPx''k]]^2)/Ksmag/Scale</f>
        <v>-72.456883730947197</v>
      </c>
      <c r="P1076" s="9">
        <f>SQRT(EffortOutcomesAG0[[#This Row],[Kpy''i]]^2+EffortOutcomesAG0[[#This Row],[KPy''j]]^2+EffortOutcomesAG0[[#This Row],[KPy''k]]^2)/KTmag/Scale</f>
        <v>17.37814719698277</v>
      </c>
      <c r="Q10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6" s="14">
        <v>44902</v>
      </c>
      <c r="U1076" s="9" t="s">
        <v>76</v>
      </c>
      <c r="V1076" t="s">
        <v>74</v>
      </c>
      <c r="W1076" t="s">
        <v>59</v>
      </c>
      <c r="X1076">
        <v>1.6875</v>
      </c>
      <c r="Y1076">
        <v>0</v>
      </c>
      <c r="Z1076">
        <v>0</v>
      </c>
      <c r="AG1076">
        <v>0</v>
      </c>
      <c r="AH1076">
        <v>0</v>
      </c>
      <c r="AI1076">
        <v>0</v>
      </c>
      <c r="AJ1076">
        <v>1075</v>
      </c>
      <c r="AK1076">
        <f>SUBTOTAL(9,EffortOutcomesAG0[[#This Row],[Allocation]:[Iin]])</f>
        <v>1.6875</v>
      </c>
      <c r="AL1076" t="str">
        <f>EffortOutcomesAG0[[#This Row],[WARDS]]&amp;EffortOutcomesAG0[[#This Row],[Role]]&amp;EffortOutcomesAG0[[#This Row],[Shifts]]</f>
        <v>OtherCERT4PM</v>
      </c>
    </row>
    <row r="1077" spans="2:38" x14ac:dyDescent="0.25">
      <c r="B1077" s="8">
        <f>IF(EffortOutcomesAG0[[#This Row],[Apn]]=0,10,LOG(EffortOutcomesAG0[[#This Row],[Apn]]))</f>
        <v>0.15748267219208442</v>
      </c>
      <c r="C1077" s="8">
        <f>IF(EffortOutcomesAG0[[#This Row],[Ein]]=0,10,LOG(EffortOutcomesAG0[[#This Row],[Ein]]))</f>
        <v>10</v>
      </c>
      <c r="D1077" s="8">
        <f>IF(EffortOutcomesAG0[[#This Row],[Iin]]=0,10,LOG(EffortOutcomesAG0[[#This Row],[Iin]]))</f>
        <v>10</v>
      </c>
      <c r="E1077" s="8">
        <f>Kx-EffortOutcomesAG0[[#This Row],[Xp]]</f>
        <v>-0.15748267219208442</v>
      </c>
      <c r="F1077" s="8">
        <f>Ky-EffortOutcomesAG0[[#This Row],[Yp]]</f>
        <v>-11</v>
      </c>
      <c r="G1077" s="8">
        <f>Kz-EffortOutcomesAG0[[#This Row],[Zp]]</f>
        <v>-9</v>
      </c>
      <c r="H1077" s="8">
        <f>EffortOutcomesAG0[[#This Row],[Kpy]]*KSc-EffortOutcomesAG0[[#This Row],[KPz]]*KSb</f>
        <v>20</v>
      </c>
      <c r="I1077" s="8">
        <f>-1*(EffortOutcomesAG0[[#This Row],[KPx]]*KSc-EffortOutcomesAG0[[#This Row],[KPz]]*KSa)</f>
        <v>-0.15748267219208442</v>
      </c>
      <c r="J1077" s="8">
        <f>(EffortOutcomesAG0[[#This Row],[KPx]]*$C$2-EffortOutcomesAG0[[#This Row],[Kpy]]*KSa)</f>
        <v>-1.5748267219208443</v>
      </c>
      <c r="K1077" s="8">
        <f>EffortOutcomesAG0[[#This Row],[Kpy]]*KTc-EffortOutcomesAG0[[#This Row],[KPz]]*KTb</f>
        <v>2</v>
      </c>
      <c r="L1077" s="8">
        <f>-1*(EffortOutcomesAG0[[#This Row],[KPx]]*KTc-EffortOutcomesAG0[[#This Row],[KPz]]*KTa)</f>
        <v>-18.157482672192085</v>
      </c>
      <c r="M1077" s="8">
        <f>(EffortOutcomesAG0[[#This Row],[KPx]]*KTb-EffortOutcomesAG0[[#This Row],[Kpy]]*KTa)</f>
        <v>22.157482672192085</v>
      </c>
      <c r="N1077" s="8">
        <f>-EffortOutcomesAG0[[#This Row],[Xp]]*a+EffortOutcomesAG0[[#This Row],[Yp]]*b+EffortOutcomesAG0[[#This Row],[Zp]]*c_</f>
        <v>40</v>
      </c>
      <c r="O1077">
        <f>-IF(EffortOutcomesAG0[[#This Row],[Column2]]&gt;0,1,-1)*SQRT(EffortOutcomesAG0[[#This Row],[KPx''i]]^2+EffortOutcomesAG0[[#This Row],[KPx''j]]^2+EffortOutcomesAG0[[#This Row],[KPx''k]]^2)/Ksmag/Scale</f>
        <v>-14.186346957481984</v>
      </c>
      <c r="P1077" s="9">
        <f>SQRT(EffortOutcomesAG0[[#This Row],[Kpy''i]]^2+EffortOutcomesAG0[[#This Row],[KPy''j]]^2+EffortOutcomesAG0[[#This Row],[KPy''k]]^2)/KTmag/Scale</f>
        <v>11.723539108416654</v>
      </c>
      <c r="Q10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7" s="14">
        <v>44902</v>
      </c>
      <c r="U1077" s="9" t="s">
        <v>58</v>
      </c>
      <c r="V1077" t="s">
        <v>74</v>
      </c>
      <c r="W1077" t="s">
        <v>59</v>
      </c>
      <c r="X1077">
        <v>0</v>
      </c>
      <c r="Y1077">
        <v>0.6875</v>
      </c>
      <c r="Z1077">
        <v>0.98799642857142844</v>
      </c>
      <c r="AA1077">
        <v>1.4370857142857141</v>
      </c>
      <c r="AB1077">
        <v>2.1556285714285717</v>
      </c>
      <c r="AC1077">
        <v>0</v>
      </c>
      <c r="AD1077">
        <v>0.46390181186793378</v>
      </c>
      <c r="AE1077">
        <v>0.69585271780190072</v>
      </c>
      <c r="AF1077">
        <v>0</v>
      </c>
      <c r="AJ1077">
        <v>1076</v>
      </c>
      <c r="AK1077">
        <f>SUBTOTAL(9,EffortOutcomesAG0[[#This Row],[Allocation]:[Iin]])</f>
        <v>6.4279652439555495</v>
      </c>
      <c r="AL1077" t="str">
        <f>EffortOutcomesAG0[[#This Row],[WARDS]]&amp;EffortOutcomesAG0[[#This Row],[Role]]&amp;EffortOutcomesAG0[[#This Row],[Shifts]]</f>
        <v>WARACERT4PM</v>
      </c>
    </row>
    <row r="1078" spans="2:38" x14ac:dyDescent="0.25">
      <c r="B1078" s="8">
        <f>IF(EffortOutcomesAG0[[#This Row],[Apn]]=0,10,LOG(EffortOutcomesAG0[[#This Row],[Apn]]))</f>
        <v>-2.123273068974553E-2</v>
      </c>
      <c r="C1078" s="8">
        <f>IF(EffortOutcomesAG0[[#This Row],[Ein]]=0,10,LOG(EffortOutcomesAG0[[#This Row],[Ein]]))</f>
        <v>0.39481339350233841</v>
      </c>
      <c r="D1078" s="8">
        <f>IF(EffortOutcomesAG0[[#This Row],[Iin]]=0,10,LOG(EffortOutcomesAG0[[#This Row],[Iin]]))</f>
        <v>-0.37358066281259289</v>
      </c>
      <c r="E1078" s="8">
        <f>Kx-EffortOutcomesAG0[[#This Row],[Xp]]</f>
        <v>2.123273068974553E-2</v>
      </c>
      <c r="F1078" s="8">
        <f>Ky-EffortOutcomesAG0[[#This Row],[Yp]]</f>
        <v>-1.3948133935023384</v>
      </c>
      <c r="G1078" s="8">
        <f>Kz-EffortOutcomesAG0[[#This Row],[Zp]]</f>
        <v>1.3735806628125928</v>
      </c>
      <c r="H1078" s="8">
        <f>EffortOutcomesAG0[[#This Row],[Kpy]]*KSc-EffortOutcomesAG0[[#This Row],[KPz]]*KSb</f>
        <v>2.1232730689745516E-2</v>
      </c>
      <c r="I1078" s="8">
        <f>-1*(EffortOutcomesAG0[[#This Row],[KPx]]*KSc-EffortOutcomesAG0[[#This Row],[KPz]]*KSa)</f>
        <v>2.123273068974553E-2</v>
      </c>
      <c r="J1078" s="8">
        <f>(EffortOutcomesAG0[[#This Row],[KPx]]*$C$2-EffortOutcomesAG0[[#This Row],[Kpy]]*KSa)</f>
        <v>0.2123273068974553</v>
      </c>
      <c r="K1078" s="8">
        <f>EffortOutcomesAG0[[#This Row],[Kpy]]*KTc-EffortOutcomesAG0[[#This Row],[KPz]]*KTb</f>
        <v>2.7683940563149312</v>
      </c>
      <c r="L1078" s="8">
        <f>-1*(EffortOutcomesAG0[[#This Row],[KPx]]*KTc-EffortOutcomesAG0[[#This Row],[KPz]]*KTa)</f>
        <v>2.7683940563149312</v>
      </c>
      <c r="M1078" s="8">
        <f>(EffortOutcomesAG0[[#This Row],[KPx]]*KTb-EffortOutcomesAG0[[#This Row],[Kpy]]*KTa)</f>
        <v>2.7683940563149312</v>
      </c>
      <c r="N1078" s="8">
        <f>-EffortOutcomesAG0[[#This Row],[Xp]]*a+EffortOutcomesAG0[[#This Row],[Yp]]*b+EffortOutcomesAG0[[#This Row],[Zp]]*c_</f>
        <v>4.2465461379491032E-2</v>
      </c>
      <c r="O1078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78" s="9">
        <f>SQRT(EffortOutcomesAG0[[#This Row],[Kpy''i]]^2+EffortOutcomesAG0[[#This Row],[KPy''j]]^2+EffortOutcomesAG0[[#This Row],[KPy''k]]^2)/KTmag/Scale</f>
        <v>1.9575502102168212</v>
      </c>
      <c r="Q10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8" s="14">
        <v>44903</v>
      </c>
      <c r="U1078" s="9" t="s">
        <v>54</v>
      </c>
      <c r="V1078" t="s">
        <v>74</v>
      </c>
      <c r="W1078" t="s">
        <v>59</v>
      </c>
      <c r="X1078">
        <v>1.6249999999999998</v>
      </c>
      <c r="Y1078">
        <v>0.6875</v>
      </c>
      <c r="Z1078">
        <v>0.65469642857142862</v>
      </c>
      <c r="AA1078">
        <v>0.9522857142857144</v>
      </c>
      <c r="AB1078">
        <v>1.4284285714285716</v>
      </c>
      <c r="AC1078">
        <v>2.3636363636363633</v>
      </c>
      <c r="AD1078">
        <v>0.70007000700069999</v>
      </c>
      <c r="AE1078">
        <v>1.0501050105010501</v>
      </c>
      <c r="AF1078">
        <v>2.4820663884570271</v>
      </c>
      <c r="AG1078">
        <v>0.40289010989010998</v>
      </c>
      <c r="AH1078">
        <v>0.60433516483516503</v>
      </c>
      <c r="AI1078">
        <v>0.42307692307692313</v>
      </c>
      <c r="AJ1078">
        <v>1077</v>
      </c>
      <c r="AK1078">
        <f>SUBTOTAL(9,EffortOutcomesAG0[[#This Row],[Allocation]:[Iin]])</f>
        <v>13.374090681683054</v>
      </c>
      <c r="AL1078" t="str">
        <f>EffortOutcomesAG0[[#This Row],[WARDS]]&amp;EffortOutcomesAG0[[#This Row],[Role]]&amp;EffortOutcomesAG0[[#This Row],[Shifts]]</f>
        <v>BANKCERT4PM</v>
      </c>
    </row>
    <row r="1079" spans="2:38" x14ac:dyDescent="0.25">
      <c r="B1079" s="8">
        <f>IF(EffortOutcomesAG0[[#This Row],[Apn]]=0,10,LOG(EffortOutcomesAG0[[#This Row],[Apn]]))</f>
        <v>-2.123273068974553E-2</v>
      </c>
      <c r="C1079" s="8">
        <f>IF(EffortOutcomesAG0[[#This Row],[Ein]]=0,10,LOG(EffortOutcomesAG0[[#This Row],[Ein]]))</f>
        <v>10</v>
      </c>
      <c r="D1079" s="8">
        <f>IF(EffortOutcomesAG0[[#This Row],[Iin]]=0,10,LOG(EffortOutcomesAG0[[#This Row],[Iin]]))</f>
        <v>10</v>
      </c>
      <c r="E1079" s="8">
        <f>Kx-EffortOutcomesAG0[[#This Row],[Xp]]</f>
        <v>2.123273068974553E-2</v>
      </c>
      <c r="F1079" s="8">
        <f>Ky-EffortOutcomesAG0[[#This Row],[Yp]]</f>
        <v>-11</v>
      </c>
      <c r="G1079" s="8">
        <f>Kz-EffortOutcomesAG0[[#This Row],[Zp]]</f>
        <v>-9</v>
      </c>
      <c r="H1079" s="8">
        <f>EffortOutcomesAG0[[#This Row],[Kpy]]*KSc-EffortOutcomesAG0[[#This Row],[KPz]]*KSb</f>
        <v>20</v>
      </c>
      <c r="I1079" s="8">
        <f>-1*(EffortOutcomesAG0[[#This Row],[KPx]]*KSc-EffortOutcomesAG0[[#This Row],[KPz]]*KSa)</f>
        <v>2.123273068974553E-2</v>
      </c>
      <c r="J1079" s="8">
        <f>(EffortOutcomesAG0[[#This Row],[KPx]]*$C$2-EffortOutcomesAG0[[#This Row],[Kpy]]*KSa)</f>
        <v>0.2123273068974553</v>
      </c>
      <c r="K1079" s="8">
        <f>EffortOutcomesAG0[[#This Row],[Kpy]]*KTc-EffortOutcomesAG0[[#This Row],[KPz]]*KTb</f>
        <v>2</v>
      </c>
      <c r="L1079" s="8">
        <f>-1*(EffortOutcomesAG0[[#This Row],[KPx]]*KTc-EffortOutcomesAG0[[#This Row],[KPz]]*KTa)</f>
        <v>-17.978767269310254</v>
      </c>
      <c r="M1079" s="8">
        <f>(EffortOutcomesAG0[[#This Row],[KPx]]*KTb-EffortOutcomesAG0[[#This Row],[Kpy]]*KTa)</f>
        <v>21.978767269310254</v>
      </c>
      <c r="N1079" s="8">
        <f>-EffortOutcomesAG0[[#This Row],[Xp]]*a+EffortOutcomesAG0[[#This Row],[Yp]]*b+EffortOutcomesAG0[[#This Row],[Zp]]*c_</f>
        <v>40</v>
      </c>
      <c r="O1079">
        <f>-IF(EffortOutcomesAG0[[#This Row],[Column2]]&gt;0,1,-1)*SQRT(EffortOutcomesAG0[[#This Row],[KPx''i]]^2+EffortOutcomesAG0[[#This Row],[KPx''j]]^2+EffortOutcomesAG0[[#This Row],[KPx''k]]^2)/Ksmag/Scale</f>
        <v>-14.142940530775535</v>
      </c>
      <c r="P1079" s="9">
        <f>SQRT(EffortOutcomesAG0[[#This Row],[Kpy''i]]^2+EffortOutcomesAG0[[#This Row],[KPy''j]]^2+EffortOutcomesAG0[[#This Row],[KPy''k]]^2)/KTmag/Scale</f>
        <v>11.621117869368431</v>
      </c>
      <c r="Q10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9" s="14">
        <v>44903</v>
      </c>
      <c r="U1079" s="9" t="s">
        <v>58</v>
      </c>
      <c r="V1079" t="s">
        <v>74</v>
      </c>
      <c r="W1079" t="s">
        <v>59</v>
      </c>
      <c r="X1079">
        <v>0</v>
      </c>
      <c r="Y1079">
        <v>0.6875</v>
      </c>
      <c r="Z1079">
        <v>0.65469642857142862</v>
      </c>
      <c r="AA1079">
        <v>0.9522857142857144</v>
      </c>
      <c r="AB1079">
        <v>1.4284285714285716</v>
      </c>
      <c r="AC1079">
        <v>0</v>
      </c>
      <c r="AD1079">
        <v>0.70007000700069999</v>
      </c>
      <c r="AE1079">
        <v>1.0501050105010501</v>
      </c>
      <c r="AF1079">
        <v>0</v>
      </c>
      <c r="AJ1079">
        <v>1078</v>
      </c>
      <c r="AK1079">
        <f>SUBTOTAL(9,EffortOutcomesAG0[[#This Row],[Allocation]:[Iin]])</f>
        <v>5.4730857317874646</v>
      </c>
      <c r="AL1079" t="str">
        <f>EffortOutcomesAG0[[#This Row],[WARDS]]&amp;EffortOutcomesAG0[[#This Row],[Role]]&amp;EffortOutcomesAG0[[#This Row],[Shifts]]</f>
        <v>WARACERT4PM</v>
      </c>
    </row>
    <row r="1080" spans="2:38" x14ac:dyDescent="0.25">
      <c r="B1080" s="8">
        <f>IF(EffortOutcomesAG0[[#This Row],[Apn]]=0,10,LOG(EffortOutcomesAG0[[#This Row],[Apn]]))</f>
        <v>10</v>
      </c>
      <c r="C1080" s="8">
        <f>IF(EffortOutcomesAG0[[#This Row],[Ein]]=0,10,LOG(EffortOutcomesAG0[[#This Row],[Ein]]))</f>
        <v>10</v>
      </c>
      <c r="D1080" s="8">
        <f>IF(EffortOutcomesAG0[[#This Row],[Iin]]=0,10,LOG(EffortOutcomesAG0[[#This Row],[Iin]]))</f>
        <v>10</v>
      </c>
      <c r="E1080" s="8">
        <f>Kx-EffortOutcomesAG0[[#This Row],[Xp]]</f>
        <v>-10</v>
      </c>
      <c r="F1080" s="8">
        <f>Ky-EffortOutcomesAG0[[#This Row],[Yp]]</f>
        <v>-11</v>
      </c>
      <c r="G1080" s="8">
        <f>Kz-EffortOutcomesAG0[[#This Row],[Zp]]</f>
        <v>-9</v>
      </c>
      <c r="H1080" s="8">
        <f>EffortOutcomesAG0[[#This Row],[Kpy]]*KSc-EffortOutcomesAG0[[#This Row],[KPz]]*KSb</f>
        <v>20</v>
      </c>
      <c r="I1080" s="8">
        <f>-1*(EffortOutcomesAG0[[#This Row],[KPx]]*KSc-EffortOutcomesAG0[[#This Row],[KPz]]*KSa)</f>
        <v>-10</v>
      </c>
      <c r="J1080" s="8">
        <f>(EffortOutcomesAG0[[#This Row],[KPx]]*$C$2-EffortOutcomesAG0[[#This Row],[Kpy]]*KSa)</f>
        <v>-100</v>
      </c>
      <c r="K1080" s="8">
        <f>EffortOutcomesAG0[[#This Row],[Kpy]]*KTc-EffortOutcomesAG0[[#This Row],[KPz]]*KTb</f>
        <v>2</v>
      </c>
      <c r="L1080" s="8">
        <f>-1*(EffortOutcomesAG0[[#This Row],[KPx]]*KTc-EffortOutcomesAG0[[#This Row],[KPz]]*KTa)</f>
        <v>-28</v>
      </c>
      <c r="M1080" s="8">
        <f>(EffortOutcomesAG0[[#This Row],[KPx]]*KTb-EffortOutcomesAG0[[#This Row],[Kpy]]*KTa)</f>
        <v>32</v>
      </c>
      <c r="N1080" s="8">
        <f>-EffortOutcomesAG0[[#This Row],[Xp]]*a+EffortOutcomesAG0[[#This Row],[Yp]]*b+EffortOutcomesAG0[[#This Row],[Zp]]*c_</f>
        <v>40</v>
      </c>
      <c r="O108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80" s="9">
        <f>SQRT(EffortOutcomesAG0[[#This Row],[Kpy''i]]^2+EffortOutcomesAG0[[#This Row],[KPy''j]]^2+EffortOutcomesAG0[[#This Row],[KPy''k]]^2)/KTmag/Scale</f>
        <v>17.37814719698277</v>
      </c>
      <c r="Q10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0" s="14">
        <v>44903</v>
      </c>
      <c r="U1080" s="9" t="s">
        <v>76</v>
      </c>
      <c r="V1080" t="s">
        <v>74</v>
      </c>
      <c r="W1080" t="s">
        <v>59</v>
      </c>
      <c r="X1080">
        <v>0</v>
      </c>
      <c r="Y1080">
        <v>0</v>
      </c>
      <c r="Z1080">
        <v>0</v>
      </c>
      <c r="AJ1080">
        <v>1079</v>
      </c>
      <c r="AK1080">
        <f>SUBTOTAL(9,EffortOutcomesAG0[[#This Row],[Allocation]:[Iin]])</f>
        <v>0</v>
      </c>
      <c r="AL1080" t="str">
        <f>EffortOutcomesAG0[[#This Row],[WARDS]]&amp;EffortOutcomesAG0[[#This Row],[Role]]&amp;EffortOutcomesAG0[[#This Row],[Shifts]]</f>
        <v>OtherCERT4PM</v>
      </c>
    </row>
    <row r="1081" spans="2:38" x14ac:dyDescent="0.25">
      <c r="B1081" s="8">
        <f>IF(EffortOutcomesAG0[[#This Row],[Apn]]=0,10,LOG(EffortOutcomesAG0[[#This Row],[Apn]]))</f>
        <v>-2.123273068974553E-2</v>
      </c>
      <c r="C1081" s="8">
        <f>IF(EffortOutcomesAG0[[#This Row],[Ein]]=0,10,LOG(EffortOutcomesAG0[[#This Row],[Ein]]))</f>
        <v>0.41120380969050779</v>
      </c>
      <c r="D1081" s="8">
        <f>IF(EffortOutcomesAG0[[#This Row],[Iin]]=0,10,LOG(EffortOutcomesAG0[[#This Row],[Iin]]))</f>
        <v>-0.38997107900076228</v>
      </c>
      <c r="E1081" s="8">
        <f>Kx-EffortOutcomesAG0[[#This Row],[Xp]]</f>
        <v>2.123273068974553E-2</v>
      </c>
      <c r="F1081" s="8">
        <f>Ky-EffortOutcomesAG0[[#This Row],[Yp]]</f>
        <v>-1.4112038096905077</v>
      </c>
      <c r="G1081" s="8">
        <f>Kz-EffortOutcomesAG0[[#This Row],[Zp]]</f>
        <v>1.3899710790007622</v>
      </c>
      <c r="H1081" s="8">
        <f>EffortOutcomesAG0[[#This Row],[Kpy]]*KSc-EffortOutcomesAG0[[#This Row],[KPz]]*KSb</f>
        <v>2.1232730689745516E-2</v>
      </c>
      <c r="I1081" s="8">
        <f>-1*(EffortOutcomesAG0[[#This Row],[KPx]]*KSc-EffortOutcomesAG0[[#This Row],[KPz]]*KSa)</f>
        <v>2.123273068974553E-2</v>
      </c>
      <c r="J1081" s="8">
        <f>(EffortOutcomesAG0[[#This Row],[KPx]]*$C$2-EffortOutcomesAG0[[#This Row],[Kpy]]*KSa)</f>
        <v>0.2123273068974553</v>
      </c>
      <c r="K1081" s="8">
        <f>EffortOutcomesAG0[[#This Row],[Kpy]]*KTc-EffortOutcomesAG0[[#This Row],[KPz]]*KTb</f>
        <v>2.80117488869127</v>
      </c>
      <c r="L1081" s="8">
        <f>-1*(EffortOutcomesAG0[[#This Row],[KPx]]*KTc-EffortOutcomesAG0[[#This Row],[KPz]]*KTa)</f>
        <v>2.80117488869127</v>
      </c>
      <c r="M1081" s="8">
        <f>(EffortOutcomesAG0[[#This Row],[KPx]]*KTb-EffortOutcomesAG0[[#This Row],[Kpy]]*KTa)</f>
        <v>2.80117488869127</v>
      </c>
      <c r="N1081" s="8">
        <f>-EffortOutcomesAG0[[#This Row],[Xp]]*a+EffortOutcomesAG0[[#This Row],[Yp]]*b+EffortOutcomesAG0[[#This Row],[Zp]]*c_</f>
        <v>4.2465461379491032E-2</v>
      </c>
      <c r="O108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81" s="9">
        <f>SQRT(EffortOutcomesAG0[[#This Row],[Kpy''i]]^2+EffortOutcomesAG0[[#This Row],[KPy''j]]^2+EffortOutcomesAG0[[#This Row],[KPy''k]]^2)/KTmag/Scale</f>
        <v>1.9807297590830697</v>
      </c>
      <c r="Q10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1" s="14">
        <v>44903</v>
      </c>
      <c r="U1081" s="9" t="s">
        <v>57</v>
      </c>
      <c r="V1081" t="s">
        <v>74</v>
      </c>
      <c r="W1081" t="s">
        <v>59</v>
      </c>
      <c r="X1081">
        <v>1.6875</v>
      </c>
      <c r="Y1081">
        <v>0.6875</v>
      </c>
      <c r="Z1081">
        <v>0.65469642857142862</v>
      </c>
      <c r="AA1081">
        <v>0.9522857142857144</v>
      </c>
      <c r="AB1081">
        <v>1.4284285714285716</v>
      </c>
      <c r="AC1081">
        <v>2.4545454545454546</v>
      </c>
      <c r="AD1081">
        <v>0.70007000700069999</v>
      </c>
      <c r="AE1081">
        <v>1.0501050105010501</v>
      </c>
      <c r="AF1081">
        <v>2.577530480320759</v>
      </c>
      <c r="AG1081">
        <v>0.38796825396825402</v>
      </c>
      <c r="AH1081">
        <v>0.581952380952381</v>
      </c>
      <c r="AI1081">
        <v>0.40740740740740738</v>
      </c>
      <c r="AJ1081">
        <v>1080</v>
      </c>
      <c r="AK1081">
        <f>SUBTOTAL(9,EffortOutcomesAG0[[#This Row],[Allocation]:[Iin]])</f>
        <v>13.569989708981721</v>
      </c>
      <c r="AL1081" t="str">
        <f>EffortOutcomesAG0[[#This Row],[WARDS]]&amp;EffortOutcomesAG0[[#This Row],[Role]]&amp;EffortOutcomesAG0[[#This Row],[Shifts]]</f>
        <v>WATTCERT4PM</v>
      </c>
    </row>
    <row r="1082" spans="2:38" x14ac:dyDescent="0.25">
      <c r="B1082" s="8">
        <f>IF(EffortOutcomesAG0[[#This Row],[Apn]]=0,10,LOG(EffortOutcomesAG0[[#This Row],[Apn]]))</f>
        <v>0.15748267219208442</v>
      </c>
      <c r="C1082" s="8">
        <f>IF(EffortOutcomesAG0[[#This Row],[Ein]]=0,10,LOG(EffortOutcomesAG0[[#This Row],[Ein]]))</f>
        <v>0.24045733647995318</v>
      </c>
      <c r="D1082" s="8">
        <f>IF(EffortOutcomesAG0[[#This Row],[Iin]]=0,10,LOG(EffortOutcomesAG0[[#This Row],[Iin]]))</f>
        <v>-0.3979400086720376</v>
      </c>
      <c r="E1082" s="8">
        <f>Kx-EffortOutcomesAG0[[#This Row],[Xp]]</f>
        <v>-0.15748267219208442</v>
      </c>
      <c r="F1082" s="8">
        <f>Ky-EffortOutcomesAG0[[#This Row],[Yp]]</f>
        <v>-1.2404573364799532</v>
      </c>
      <c r="G1082" s="8">
        <f>Kz-EffortOutcomesAG0[[#This Row],[Zp]]</f>
        <v>1.3979400086720375</v>
      </c>
      <c r="H1082" s="8">
        <f>EffortOutcomesAG0[[#This Row],[Kpy]]*KSc-EffortOutcomesAG0[[#This Row],[KPz]]*KSb</f>
        <v>-0.15748267219208434</v>
      </c>
      <c r="I1082" s="8">
        <f>-1*(EffortOutcomesAG0[[#This Row],[KPx]]*KSc-EffortOutcomesAG0[[#This Row],[KPz]]*KSa)</f>
        <v>-0.15748267219208442</v>
      </c>
      <c r="J1082" s="8">
        <f>(EffortOutcomesAG0[[#This Row],[KPx]]*$C$2-EffortOutcomesAG0[[#This Row],[Kpy]]*KSa)</f>
        <v>-1.5748267219208443</v>
      </c>
      <c r="K1082" s="8">
        <f>EffortOutcomesAG0[[#This Row],[Kpy]]*KTc-EffortOutcomesAG0[[#This Row],[KPz]]*KTb</f>
        <v>2.6383973451519909</v>
      </c>
      <c r="L1082" s="8">
        <f>-1*(EffortOutcomesAG0[[#This Row],[KPx]]*KTc-EffortOutcomesAG0[[#This Row],[KPz]]*KTa)</f>
        <v>2.6383973451519904</v>
      </c>
      <c r="M1082" s="8">
        <f>(EffortOutcomesAG0[[#This Row],[KPx]]*KTb-EffortOutcomesAG0[[#This Row],[Kpy]]*KTa)</f>
        <v>2.6383973451519909</v>
      </c>
      <c r="N1082" s="8">
        <f>-EffortOutcomesAG0[[#This Row],[Xp]]*a+EffortOutcomesAG0[[#This Row],[Yp]]*b+EffortOutcomesAG0[[#This Row],[Zp]]*c_</f>
        <v>-0.31496534438416884</v>
      </c>
      <c r="O1082">
        <f>-IF(EffortOutcomesAG0[[#This Row],[Column2]]&gt;0,1,-1)*SQRT(EffortOutcomesAG0[[#This Row],[KPx''i]]^2+EffortOutcomesAG0[[#This Row],[KPx''j]]^2+EffortOutcomesAG0[[#This Row],[KPx''k]]^2)/Ksmag/Scale</f>
        <v>1.1246512321954463</v>
      </c>
      <c r="P1082" s="9">
        <f>SQRT(EffortOutcomesAG0[[#This Row],[Kpy''i]]^2+EffortOutcomesAG0[[#This Row],[KPy''j]]^2+EffortOutcomesAG0[[#This Row],[KPy''k]]^2)/KTmag/Scale</f>
        <v>1.865628654221557</v>
      </c>
      <c r="Q10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2" s="14">
        <v>44904</v>
      </c>
      <c r="U1082" s="9" t="s">
        <v>57</v>
      </c>
      <c r="V1082" t="s">
        <v>74</v>
      </c>
      <c r="W1082" t="s">
        <v>59</v>
      </c>
      <c r="X1082">
        <v>1.71875</v>
      </c>
      <c r="Y1082">
        <v>0.6875</v>
      </c>
      <c r="Z1082">
        <v>0.98799642857142844</v>
      </c>
      <c r="AA1082">
        <v>1.4370857142857141</v>
      </c>
      <c r="AB1082">
        <v>2.1556285714285717</v>
      </c>
      <c r="AC1082">
        <v>2.5</v>
      </c>
      <c r="AD1082">
        <v>0.46390181186793378</v>
      </c>
      <c r="AE1082">
        <v>0.69585271780190072</v>
      </c>
      <c r="AF1082">
        <v>1.7396317945047519</v>
      </c>
      <c r="AG1082">
        <v>0.57483428571428563</v>
      </c>
      <c r="AH1082">
        <v>0.86225142857142856</v>
      </c>
      <c r="AI1082">
        <v>0.4</v>
      </c>
      <c r="AJ1082">
        <v>1081</v>
      </c>
      <c r="AK1082">
        <f>SUBTOTAL(9,EffortOutcomesAG0[[#This Row],[Allocation]:[Iin]])</f>
        <v>14.223432752746014</v>
      </c>
      <c r="AL1082" t="str">
        <f>EffortOutcomesAG0[[#This Row],[WARDS]]&amp;EffortOutcomesAG0[[#This Row],[Role]]&amp;EffortOutcomesAG0[[#This Row],[Shifts]]</f>
        <v>WATTCERT4PM</v>
      </c>
    </row>
    <row r="1083" spans="2:38" x14ac:dyDescent="0.25">
      <c r="B1083" s="8">
        <f>IF(EffortOutcomesAG0[[#This Row],[Apn]]=0,10,LOG(EffortOutcomesAG0[[#This Row],[Apn]]))</f>
        <v>0.15748267219208442</v>
      </c>
      <c r="C1083" s="8">
        <f>IF(EffortOutcomesAG0[[#This Row],[Ein]]=0,10,LOG(EffortOutcomesAG0[[#This Row],[Ein]]))</f>
        <v>10</v>
      </c>
      <c r="D1083" s="8">
        <f>IF(EffortOutcomesAG0[[#This Row],[Iin]]=0,10,LOG(EffortOutcomesAG0[[#This Row],[Iin]]))</f>
        <v>10</v>
      </c>
      <c r="E1083" s="8">
        <f>Kx-EffortOutcomesAG0[[#This Row],[Xp]]</f>
        <v>-0.15748267219208442</v>
      </c>
      <c r="F1083" s="8">
        <f>Ky-EffortOutcomesAG0[[#This Row],[Yp]]</f>
        <v>-11</v>
      </c>
      <c r="G1083" s="8">
        <f>Kz-EffortOutcomesAG0[[#This Row],[Zp]]</f>
        <v>-9</v>
      </c>
      <c r="H1083" s="8">
        <f>EffortOutcomesAG0[[#This Row],[Kpy]]*KSc-EffortOutcomesAG0[[#This Row],[KPz]]*KSb</f>
        <v>20</v>
      </c>
      <c r="I1083" s="8">
        <f>-1*(EffortOutcomesAG0[[#This Row],[KPx]]*KSc-EffortOutcomesAG0[[#This Row],[KPz]]*KSa)</f>
        <v>-0.15748267219208442</v>
      </c>
      <c r="J1083" s="8">
        <f>(EffortOutcomesAG0[[#This Row],[KPx]]*$C$2-EffortOutcomesAG0[[#This Row],[Kpy]]*KSa)</f>
        <v>-1.5748267219208443</v>
      </c>
      <c r="K1083" s="8">
        <f>EffortOutcomesAG0[[#This Row],[Kpy]]*KTc-EffortOutcomesAG0[[#This Row],[KPz]]*KTb</f>
        <v>2</v>
      </c>
      <c r="L1083" s="8">
        <f>-1*(EffortOutcomesAG0[[#This Row],[KPx]]*KTc-EffortOutcomesAG0[[#This Row],[KPz]]*KTa)</f>
        <v>-18.157482672192085</v>
      </c>
      <c r="M1083" s="8">
        <f>(EffortOutcomesAG0[[#This Row],[KPx]]*KTb-EffortOutcomesAG0[[#This Row],[Kpy]]*KTa)</f>
        <v>22.157482672192085</v>
      </c>
      <c r="N1083" s="8">
        <f>-EffortOutcomesAG0[[#This Row],[Xp]]*a+EffortOutcomesAG0[[#This Row],[Yp]]*b+EffortOutcomesAG0[[#This Row],[Zp]]*c_</f>
        <v>40</v>
      </c>
      <c r="O1083">
        <f>-IF(EffortOutcomesAG0[[#This Row],[Column2]]&gt;0,1,-1)*SQRT(EffortOutcomesAG0[[#This Row],[KPx''i]]^2+EffortOutcomesAG0[[#This Row],[KPx''j]]^2+EffortOutcomesAG0[[#This Row],[KPx''k]]^2)/Ksmag/Scale</f>
        <v>-14.186346957481984</v>
      </c>
      <c r="P1083" s="9">
        <f>SQRT(EffortOutcomesAG0[[#This Row],[Kpy''i]]^2+EffortOutcomesAG0[[#This Row],[KPy''j]]^2+EffortOutcomesAG0[[#This Row],[KPy''k]]^2)/KTmag/Scale</f>
        <v>11.723539108416654</v>
      </c>
      <c r="Q10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3" s="14">
        <v>44904</v>
      </c>
      <c r="U1083" s="9" t="s">
        <v>58</v>
      </c>
      <c r="V1083" t="s">
        <v>74</v>
      </c>
      <c r="W1083" t="s">
        <v>59</v>
      </c>
      <c r="X1083">
        <v>0</v>
      </c>
      <c r="Y1083">
        <v>0.6875</v>
      </c>
      <c r="Z1083">
        <v>0.98799642857142844</v>
      </c>
      <c r="AA1083">
        <v>1.4370857142857141</v>
      </c>
      <c r="AB1083">
        <v>2.1556285714285717</v>
      </c>
      <c r="AC1083">
        <v>0</v>
      </c>
      <c r="AD1083">
        <v>0.46390181186793378</v>
      </c>
      <c r="AE1083">
        <v>0.69585271780190072</v>
      </c>
      <c r="AF1083">
        <v>0</v>
      </c>
      <c r="AJ1083">
        <v>1082</v>
      </c>
      <c r="AK1083">
        <f>SUBTOTAL(9,EffortOutcomesAG0[[#This Row],[Allocation]:[Iin]])</f>
        <v>6.4279652439555495</v>
      </c>
      <c r="AL1083" t="str">
        <f>EffortOutcomesAG0[[#This Row],[WARDS]]&amp;EffortOutcomesAG0[[#This Row],[Role]]&amp;EffortOutcomesAG0[[#This Row],[Shifts]]</f>
        <v>WARACERT4PM</v>
      </c>
    </row>
    <row r="1084" spans="2:38" x14ac:dyDescent="0.25">
      <c r="B1084" s="8">
        <f>IF(EffortOutcomesAG0[[#This Row],[Apn]]=0,10,LOG(EffortOutcomesAG0[[#This Row],[Apn]]))</f>
        <v>10</v>
      </c>
      <c r="C1084" s="8">
        <f>IF(EffortOutcomesAG0[[#This Row],[Ein]]=0,10,LOG(EffortOutcomesAG0[[#This Row],[Ein]]))</f>
        <v>10</v>
      </c>
      <c r="D1084" s="8">
        <f>IF(EffortOutcomesAG0[[#This Row],[Iin]]=0,10,LOG(EffortOutcomesAG0[[#This Row],[Iin]]))</f>
        <v>10</v>
      </c>
      <c r="E1084" s="8">
        <f>Kx-EffortOutcomesAG0[[#This Row],[Xp]]</f>
        <v>-10</v>
      </c>
      <c r="F1084" s="8">
        <f>Ky-EffortOutcomesAG0[[#This Row],[Yp]]</f>
        <v>-11</v>
      </c>
      <c r="G1084" s="8">
        <f>Kz-EffortOutcomesAG0[[#This Row],[Zp]]</f>
        <v>-9</v>
      </c>
      <c r="H1084" s="8">
        <f>EffortOutcomesAG0[[#This Row],[Kpy]]*KSc-EffortOutcomesAG0[[#This Row],[KPz]]*KSb</f>
        <v>20</v>
      </c>
      <c r="I1084" s="8">
        <f>-1*(EffortOutcomesAG0[[#This Row],[KPx]]*KSc-EffortOutcomesAG0[[#This Row],[KPz]]*KSa)</f>
        <v>-10</v>
      </c>
      <c r="J1084" s="8">
        <f>(EffortOutcomesAG0[[#This Row],[KPx]]*$C$2-EffortOutcomesAG0[[#This Row],[Kpy]]*KSa)</f>
        <v>-100</v>
      </c>
      <c r="K1084" s="8">
        <f>EffortOutcomesAG0[[#This Row],[Kpy]]*KTc-EffortOutcomesAG0[[#This Row],[KPz]]*KTb</f>
        <v>2</v>
      </c>
      <c r="L1084" s="8">
        <f>-1*(EffortOutcomesAG0[[#This Row],[KPx]]*KTc-EffortOutcomesAG0[[#This Row],[KPz]]*KTa)</f>
        <v>-28</v>
      </c>
      <c r="M1084" s="8">
        <f>(EffortOutcomesAG0[[#This Row],[KPx]]*KTb-EffortOutcomesAG0[[#This Row],[Kpy]]*KTa)</f>
        <v>32</v>
      </c>
      <c r="N1084" s="8">
        <f>-EffortOutcomesAG0[[#This Row],[Xp]]*a+EffortOutcomesAG0[[#This Row],[Yp]]*b+EffortOutcomesAG0[[#This Row],[Zp]]*c_</f>
        <v>40</v>
      </c>
      <c r="O108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84" s="9">
        <f>SQRT(EffortOutcomesAG0[[#This Row],[Kpy''i]]^2+EffortOutcomesAG0[[#This Row],[KPy''j]]^2+EffortOutcomesAG0[[#This Row],[KPy''k]]^2)/KTmag/Scale</f>
        <v>17.37814719698277</v>
      </c>
      <c r="Q10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4" s="14">
        <v>44904</v>
      </c>
      <c r="U1084" s="9" t="s">
        <v>76</v>
      </c>
      <c r="V1084" t="s">
        <v>74</v>
      </c>
      <c r="W1084" t="s">
        <v>59</v>
      </c>
      <c r="X1084">
        <v>0</v>
      </c>
      <c r="Y1084">
        <v>0</v>
      </c>
      <c r="Z1084">
        <v>0</v>
      </c>
      <c r="AJ1084">
        <v>1083</v>
      </c>
      <c r="AK1084">
        <f>SUBTOTAL(9,EffortOutcomesAG0[[#This Row],[Allocation]:[Iin]])</f>
        <v>0</v>
      </c>
      <c r="AL1084" t="str">
        <f>EffortOutcomesAG0[[#This Row],[WARDS]]&amp;EffortOutcomesAG0[[#This Row],[Role]]&amp;EffortOutcomesAG0[[#This Row],[Shifts]]</f>
        <v>OtherCERT4PM</v>
      </c>
    </row>
    <row r="1085" spans="2:38" x14ac:dyDescent="0.25">
      <c r="B1085" s="8">
        <f>IF(EffortOutcomesAG0[[#This Row],[Apn]]=0,10,LOG(EffortOutcomesAG0[[#This Row],[Apn]]))</f>
        <v>0.15748267219208442</v>
      </c>
      <c r="C1085" s="8">
        <f>IF(EffortOutcomesAG0[[#This Row],[Ein]]=0,10,LOG(EffortOutcomesAG0[[#This Row],[Ein]]))</f>
        <v>0.23248840680867788</v>
      </c>
      <c r="D1085" s="8">
        <f>IF(EffortOutcomesAG0[[#This Row],[Iin]]=0,10,LOG(EffortOutcomesAG0[[#This Row],[Iin]]))</f>
        <v>-0.38997107900076228</v>
      </c>
      <c r="E1085" s="8">
        <f>Kx-EffortOutcomesAG0[[#This Row],[Xp]]</f>
        <v>-0.15748267219208442</v>
      </c>
      <c r="F1085" s="8">
        <f>Ky-EffortOutcomesAG0[[#This Row],[Yp]]</f>
        <v>-1.2324884068086779</v>
      </c>
      <c r="G1085" s="8">
        <f>Kz-EffortOutcomesAG0[[#This Row],[Zp]]</f>
        <v>1.3899710790007622</v>
      </c>
      <c r="H1085" s="8">
        <f>EffortOutcomesAG0[[#This Row],[Kpy]]*KSc-EffortOutcomesAG0[[#This Row],[KPz]]*KSb</f>
        <v>-0.15748267219208434</v>
      </c>
      <c r="I1085" s="8">
        <f>-1*(EffortOutcomesAG0[[#This Row],[KPx]]*KSc-EffortOutcomesAG0[[#This Row],[KPz]]*KSa)</f>
        <v>-0.15748267219208442</v>
      </c>
      <c r="J1085" s="8">
        <f>(EffortOutcomesAG0[[#This Row],[KPx]]*$C$2-EffortOutcomesAG0[[#This Row],[Kpy]]*KSa)</f>
        <v>-1.5748267219208443</v>
      </c>
      <c r="K1085" s="8">
        <f>EffortOutcomesAG0[[#This Row],[Kpy]]*KTc-EffortOutcomesAG0[[#This Row],[KPz]]*KTb</f>
        <v>2.6224594858094399</v>
      </c>
      <c r="L1085" s="8">
        <f>-1*(EffortOutcomesAG0[[#This Row],[KPx]]*KTc-EffortOutcomesAG0[[#This Row],[KPz]]*KTa)</f>
        <v>2.6224594858094399</v>
      </c>
      <c r="M1085" s="8">
        <f>(EffortOutcomesAG0[[#This Row],[KPx]]*KTb-EffortOutcomesAG0[[#This Row],[Kpy]]*KTa)</f>
        <v>2.6224594858094403</v>
      </c>
      <c r="N1085" s="8">
        <f>-EffortOutcomesAG0[[#This Row],[Xp]]*a+EffortOutcomesAG0[[#This Row],[Yp]]*b+EffortOutcomesAG0[[#This Row],[Zp]]*c_</f>
        <v>-0.31496534438416879</v>
      </c>
      <c r="O1085">
        <f>-IF(EffortOutcomesAG0[[#This Row],[Column2]]&gt;0,1,-1)*SQRT(EffortOutcomesAG0[[#This Row],[KPx''i]]^2+EffortOutcomesAG0[[#This Row],[KPx''j]]^2+EffortOutcomesAG0[[#This Row],[KPx''k]]^2)/Ksmag/Scale</f>
        <v>1.1246512321954463</v>
      </c>
      <c r="P1085" s="9">
        <f>SQRT(EffortOutcomesAG0[[#This Row],[Kpy''i]]^2+EffortOutcomesAG0[[#This Row],[KPy''j]]^2+EffortOutcomesAG0[[#This Row],[KPy''k]]^2)/KTmag/Scale</f>
        <v>1.8543588858028419</v>
      </c>
      <c r="Q10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5" s="14">
        <v>44904</v>
      </c>
      <c r="U1085" s="9" t="s">
        <v>54</v>
      </c>
      <c r="V1085" t="s">
        <v>74</v>
      </c>
      <c r="W1085" t="s">
        <v>59</v>
      </c>
      <c r="X1085">
        <v>1.6875</v>
      </c>
      <c r="Y1085">
        <v>0.6875</v>
      </c>
      <c r="Z1085">
        <v>0.98799642857142844</v>
      </c>
      <c r="AA1085">
        <v>1.4370857142857141</v>
      </c>
      <c r="AB1085">
        <v>2.1556285714285717</v>
      </c>
      <c r="AC1085">
        <v>2.4545454545454546</v>
      </c>
      <c r="AD1085">
        <v>0.46390181186793378</v>
      </c>
      <c r="AE1085">
        <v>0.69585271780190072</v>
      </c>
      <c r="AF1085">
        <v>1.7080021255137565</v>
      </c>
      <c r="AG1085">
        <v>0.58547936507936504</v>
      </c>
      <c r="AH1085">
        <v>0.87821904761904768</v>
      </c>
      <c r="AI1085">
        <v>0.40740740740740738</v>
      </c>
      <c r="AJ1085">
        <v>1084</v>
      </c>
      <c r="AK1085">
        <f>SUBTOTAL(9,EffortOutcomesAG0[[#This Row],[Allocation]:[Iin]])</f>
        <v>14.149118644120581</v>
      </c>
      <c r="AL1085" t="str">
        <f>EffortOutcomesAG0[[#This Row],[WARDS]]&amp;EffortOutcomesAG0[[#This Row],[Role]]&amp;EffortOutcomesAG0[[#This Row],[Shifts]]</f>
        <v>BANKCERT4PM</v>
      </c>
    </row>
    <row r="1086" spans="2:38" x14ac:dyDescent="0.25">
      <c r="B1086" s="8">
        <f>IF(EffortOutcomesAG0[[#This Row],[Apn]]=0,10,LOG(EffortOutcomesAG0[[#This Row],[Apn]]))</f>
        <v>-0.29919742228503332</v>
      </c>
      <c r="C1086" s="8">
        <f>IF(EffortOutcomesAG0[[#This Row],[Ein]]=0,10,LOG(EffortOutcomesAG0[[#This Row],[Ein]]))</f>
        <v>0.33698598317443307</v>
      </c>
      <c r="D1086" s="8">
        <f>IF(EffortOutcomesAG0[[#This Row],[Iin]]=0,10,LOG(EffortOutcomesAG0[[#This Row],[Iin]]))</f>
        <v>-3.7788560889399803E-2</v>
      </c>
      <c r="E1086" s="8">
        <f>Kx-EffortOutcomesAG0[[#This Row],[Xp]]</f>
        <v>0.29919742228503332</v>
      </c>
      <c r="F1086" s="8">
        <f>Ky-EffortOutcomesAG0[[#This Row],[Yp]]</f>
        <v>-1.3369859831744331</v>
      </c>
      <c r="G1086" s="8">
        <f>Kz-EffortOutcomesAG0[[#This Row],[Zp]]</f>
        <v>1.0377885608893997</v>
      </c>
      <c r="H1086" s="8">
        <f>EffortOutcomesAG0[[#This Row],[Kpy]]*KSc-EffortOutcomesAG0[[#This Row],[KPz]]*KSb</f>
        <v>0.29919742228503332</v>
      </c>
      <c r="I1086" s="8">
        <f>-1*(EffortOutcomesAG0[[#This Row],[KPx]]*KSc-EffortOutcomesAG0[[#This Row],[KPz]]*KSa)</f>
        <v>0.29919742228503332</v>
      </c>
      <c r="J1086" s="8">
        <f>(EffortOutcomesAG0[[#This Row],[KPx]]*$C$2-EffortOutcomesAG0[[#This Row],[Kpy]]*KSa)</f>
        <v>2.9919742228503332</v>
      </c>
      <c r="K1086" s="8">
        <f>EffortOutcomesAG0[[#This Row],[Kpy]]*KTc-EffortOutcomesAG0[[#This Row],[KPz]]*KTb</f>
        <v>2.3747745440638326</v>
      </c>
      <c r="L1086" s="8">
        <f>-1*(EffortOutcomesAG0[[#This Row],[KPx]]*KTc-EffortOutcomesAG0[[#This Row],[KPz]]*KTa)</f>
        <v>2.3747745440638326</v>
      </c>
      <c r="M1086" s="8">
        <f>(EffortOutcomesAG0[[#This Row],[KPx]]*KTb-EffortOutcomesAG0[[#This Row],[Kpy]]*KTa)</f>
        <v>2.3747745440638326</v>
      </c>
      <c r="N1086" s="8">
        <f>-EffortOutcomesAG0[[#This Row],[Xp]]*a+EffortOutcomesAG0[[#This Row],[Yp]]*b+EffortOutcomesAG0[[#This Row],[Zp]]*c_</f>
        <v>0.59839484457006653</v>
      </c>
      <c r="O1086">
        <f>-IF(EffortOutcomesAG0[[#This Row],[Column2]]&gt;0,1,-1)*SQRT(EffortOutcomesAG0[[#This Row],[KPx''i]]^2+EffortOutcomesAG0[[#This Row],[KPx''j]]^2+EffortOutcomesAG0[[#This Row],[KPx''k]]^2)/Ksmag/Scale</f>
        <v>-2.1366969772530768</v>
      </c>
      <c r="P1086" s="9">
        <f>SQRT(EffortOutcomesAG0[[#This Row],[Kpy''i]]^2+EffortOutcomesAG0[[#This Row],[KPy''j]]^2+EffortOutcomesAG0[[#This Row],[KPy''k]]^2)/KTmag/Scale</f>
        <v>1.6792191838967279</v>
      </c>
      <c r="Q10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1.6792191838967279</v>
      </c>
      <c r="T1086" s="14">
        <v>44905</v>
      </c>
      <c r="U1086" s="9" t="s">
        <v>57</v>
      </c>
      <c r="V1086" t="s">
        <v>74</v>
      </c>
      <c r="W1086" t="s">
        <v>59</v>
      </c>
      <c r="X1086">
        <v>0.75</v>
      </c>
      <c r="Y1086">
        <v>0.6875</v>
      </c>
      <c r="Z1086">
        <v>0.34520357142857144</v>
      </c>
      <c r="AA1086">
        <v>0.50211428571428574</v>
      </c>
      <c r="AB1086">
        <v>0.7531714285714286</v>
      </c>
      <c r="AC1086">
        <v>1.0909090909090908</v>
      </c>
      <c r="AD1086">
        <v>1.3277189787944312</v>
      </c>
      <c r="AE1086">
        <v>1.9915784681916466</v>
      </c>
      <c r="AF1086">
        <v>2.1726310562090689</v>
      </c>
      <c r="AG1086">
        <v>0.46027142857142866</v>
      </c>
      <c r="AH1086">
        <v>0.69040714285714289</v>
      </c>
      <c r="AI1086">
        <v>0.91666666666666663</v>
      </c>
      <c r="AJ1086">
        <v>1085</v>
      </c>
      <c r="AK1086">
        <f>SUBTOTAL(9,EffortOutcomesAG0[[#This Row],[Allocation]:[Iin]])</f>
        <v>11.688172117913764</v>
      </c>
      <c r="AL1086" t="str">
        <f>EffortOutcomesAG0[[#This Row],[WARDS]]&amp;EffortOutcomesAG0[[#This Row],[Role]]&amp;EffortOutcomesAG0[[#This Row],[Shifts]]</f>
        <v>WATTCERT4PM</v>
      </c>
    </row>
    <row r="1087" spans="2:38" x14ac:dyDescent="0.25">
      <c r="B1087" s="8">
        <f>IF(EffortOutcomesAG0[[#This Row],[Apn]]=0,10,LOG(EffortOutcomesAG0[[#This Row],[Apn]]))</f>
        <v>10</v>
      </c>
      <c r="C1087" s="8">
        <f>IF(EffortOutcomesAG0[[#This Row],[Ein]]=0,10,LOG(EffortOutcomesAG0[[#This Row],[Ein]]))</f>
        <v>10</v>
      </c>
      <c r="D1087" s="8">
        <f>IF(EffortOutcomesAG0[[#This Row],[Iin]]=0,10,LOG(EffortOutcomesAG0[[#This Row],[Iin]]))</f>
        <v>10</v>
      </c>
      <c r="E1087" s="8">
        <f>Kx-EffortOutcomesAG0[[#This Row],[Xp]]</f>
        <v>-10</v>
      </c>
      <c r="F1087" s="8">
        <f>Ky-EffortOutcomesAG0[[#This Row],[Yp]]</f>
        <v>-11</v>
      </c>
      <c r="G1087" s="8">
        <f>Kz-EffortOutcomesAG0[[#This Row],[Zp]]</f>
        <v>-9</v>
      </c>
      <c r="H1087" s="8">
        <f>EffortOutcomesAG0[[#This Row],[Kpy]]*KSc-EffortOutcomesAG0[[#This Row],[KPz]]*KSb</f>
        <v>20</v>
      </c>
      <c r="I1087" s="8">
        <f>-1*(EffortOutcomesAG0[[#This Row],[KPx]]*KSc-EffortOutcomesAG0[[#This Row],[KPz]]*KSa)</f>
        <v>-10</v>
      </c>
      <c r="J1087" s="8">
        <f>(EffortOutcomesAG0[[#This Row],[KPx]]*$C$2-EffortOutcomesAG0[[#This Row],[Kpy]]*KSa)</f>
        <v>-100</v>
      </c>
      <c r="K1087" s="8">
        <f>EffortOutcomesAG0[[#This Row],[Kpy]]*KTc-EffortOutcomesAG0[[#This Row],[KPz]]*KTb</f>
        <v>2</v>
      </c>
      <c r="L1087" s="8">
        <f>-1*(EffortOutcomesAG0[[#This Row],[KPx]]*KTc-EffortOutcomesAG0[[#This Row],[KPz]]*KTa)</f>
        <v>-28</v>
      </c>
      <c r="M1087" s="8">
        <f>(EffortOutcomesAG0[[#This Row],[KPx]]*KTb-EffortOutcomesAG0[[#This Row],[Kpy]]*KTa)</f>
        <v>32</v>
      </c>
      <c r="N1087" s="8">
        <f>-EffortOutcomesAG0[[#This Row],[Xp]]*a+EffortOutcomesAG0[[#This Row],[Yp]]*b+EffortOutcomesAG0[[#This Row],[Zp]]*c_</f>
        <v>40</v>
      </c>
      <c r="O1087">
        <f>-IF(EffortOutcomesAG0[[#This Row],[Column2]]&gt;0,1,-1)*SQRT(EffortOutcomesAG0[[#This Row],[KPx''i]]^2+EffortOutcomesAG0[[#This Row],[KPx''j]]^2+EffortOutcomesAG0[[#This Row],[KPx''k]]^2)/Ksmag/Scale</f>
        <v>-72.456883730947197</v>
      </c>
      <c r="P1087" s="9">
        <f>SQRT(EffortOutcomesAG0[[#This Row],[Kpy''i]]^2+EffortOutcomesAG0[[#This Row],[KPy''j]]^2+EffortOutcomesAG0[[#This Row],[KPy''k]]^2)/KTmag/Scale</f>
        <v>17.37814719698277</v>
      </c>
      <c r="Q10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7" s="14">
        <v>44905</v>
      </c>
      <c r="U1087" s="9" t="s">
        <v>76</v>
      </c>
      <c r="V1087" t="s">
        <v>74</v>
      </c>
      <c r="W1087" t="s">
        <v>59</v>
      </c>
      <c r="X1087">
        <v>0.9375</v>
      </c>
      <c r="Y1087">
        <v>0</v>
      </c>
      <c r="Z1087">
        <v>0</v>
      </c>
      <c r="AG1087">
        <v>0</v>
      </c>
      <c r="AH1087">
        <v>0</v>
      </c>
      <c r="AI1087">
        <v>0</v>
      </c>
      <c r="AJ1087">
        <v>1086</v>
      </c>
      <c r="AK1087">
        <f>SUBTOTAL(9,EffortOutcomesAG0[[#This Row],[Allocation]:[Iin]])</f>
        <v>0.9375</v>
      </c>
      <c r="AL1087" t="str">
        <f>EffortOutcomesAG0[[#This Row],[WARDS]]&amp;EffortOutcomesAG0[[#This Row],[Role]]&amp;EffortOutcomesAG0[[#This Row],[Shifts]]</f>
        <v>OtherCERT4PM</v>
      </c>
    </row>
    <row r="1088" spans="2:38" x14ac:dyDescent="0.25">
      <c r="B1088" s="8">
        <f>IF(EffortOutcomesAG0[[#This Row],[Apn]]=0,10,LOG(EffortOutcomesAG0[[#This Row],[Apn]]))</f>
        <v>-0.29919742228503332</v>
      </c>
      <c r="C1088" s="8">
        <f>IF(EffortOutcomesAG0[[#This Row],[Ein]]=0,10,LOG(EffortOutcomesAG0[[#This Row],[Ein]]))</f>
        <v>0.73492599184647078</v>
      </c>
      <c r="D1088" s="8">
        <f>IF(EffortOutcomesAG0[[#This Row],[Iin]]=0,10,LOG(EffortOutcomesAG0[[#This Row],[Iin]]))</f>
        <v>-0.43572856956143741</v>
      </c>
      <c r="E1088" s="8">
        <f>Kx-EffortOutcomesAG0[[#This Row],[Xp]]</f>
        <v>0.29919742228503332</v>
      </c>
      <c r="F1088" s="8">
        <f>Ky-EffortOutcomesAG0[[#This Row],[Yp]]</f>
        <v>-1.7349259918464708</v>
      </c>
      <c r="G1088" s="8">
        <f>Kz-EffortOutcomesAG0[[#This Row],[Zp]]</f>
        <v>1.4357285695614375</v>
      </c>
      <c r="H1088" s="8">
        <f>EffortOutcomesAG0[[#This Row],[Kpy]]*KSc-EffortOutcomesAG0[[#This Row],[KPz]]*KSb</f>
        <v>0.29919742228503332</v>
      </c>
      <c r="I1088" s="8">
        <f>-1*(EffortOutcomesAG0[[#This Row],[KPx]]*KSc-EffortOutcomesAG0[[#This Row],[KPz]]*KSa)</f>
        <v>0.29919742228503332</v>
      </c>
      <c r="J1088" s="8">
        <f>(EffortOutcomesAG0[[#This Row],[KPx]]*$C$2-EffortOutcomesAG0[[#This Row],[Kpy]]*KSa)</f>
        <v>2.9919742228503332</v>
      </c>
      <c r="K1088" s="8">
        <f>EffortOutcomesAG0[[#This Row],[Kpy]]*KTc-EffortOutcomesAG0[[#This Row],[KPz]]*KTb</f>
        <v>3.1706545614079085</v>
      </c>
      <c r="L1088" s="8">
        <f>-1*(EffortOutcomesAG0[[#This Row],[KPx]]*KTc-EffortOutcomesAG0[[#This Row],[KPz]]*KTa)</f>
        <v>3.1706545614079085</v>
      </c>
      <c r="M1088" s="8">
        <f>(EffortOutcomesAG0[[#This Row],[KPx]]*KTb-EffortOutcomesAG0[[#This Row],[Kpy]]*KTa)</f>
        <v>3.1706545614079085</v>
      </c>
      <c r="N1088" s="8">
        <f>-EffortOutcomesAG0[[#This Row],[Xp]]*a+EffortOutcomesAG0[[#This Row],[Yp]]*b+EffortOutcomesAG0[[#This Row],[Zp]]*c_</f>
        <v>0.59839484457006675</v>
      </c>
      <c r="O1088">
        <f>-IF(EffortOutcomesAG0[[#This Row],[Column2]]&gt;0,1,-1)*SQRT(EffortOutcomesAG0[[#This Row],[KPx''i]]^2+EffortOutcomesAG0[[#This Row],[KPx''j]]^2+EffortOutcomesAG0[[#This Row],[KPx''k]]^2)/Ksmag/Scale</f>
        <v>-2.1366969772530768</v>
      </c>
      <c r="P1088" s="9">
        <f>SQRT(EffortOutcomesAG0[[#This Row],[Kpy''i]]^2+EffortOutcomesAG0[[#This Row],[KPy''j]]^2+EffortOutcomesAG0[[#This Row],[KPy''k]]^2)/KTmag/Scale</f>
        <v>2.241991341171591</v>
      </c>
      <c r="Q10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8" s="14">
        <v>44905</v>
      </c>
      <c r="U1088" s="9" t="s">
        <v>54</v>
      </c>
      <c r="V1088" t="s">
        <v>74</v>
      </c>
      <c r="W1088" t="s">
        <v>59</v>
      </c>
      <c r="X1088">
        <v>1.875</v>
      </c>
      <c r="Y1088">
        <v>0.6875</v>
      </c>
      <c r="Z1088">
        <v>0.34520357142857144</v>
      </c>
      <c r="AA1088">
        <v>0.50211428571428574</v>
      </c>
      <c r="AB1088">
        <v>0.7531714285714286</v>
      </c>
      <c r="AC1088">
        <v>2.7272727272727271</v>
      </c>
      <c r="AD1088">
        <v>1.3277189787944312</v>
      </c>
      <c r="AE1088">
        <v>1.9915784681916466</v>
      </c>
      <c r="AF1088">
        <v>5.431577640522673</v>
      </c>
      <c r="AG1088">
        <v>0.18410857142857143</v>
      </c>
      <c r="AH1088">
        <v>0.27616285714285715</v>
      </c>
      <c r="AI1088">
        <v>0.36666666666666664</v>
      </c>
      <c r="AJ1088">
        <v>1087</v>
      </c>
      <c r="AK1088">
        <f>SUBTOTAL(9,EffortOutcomesAG0[[#This Row],[Allocation]:[Iin]])</f>
        <v>16.468075195733856</v>
      </c>
      <c r="AL1088" t="str">
        <f>EffortOutcomesAG0[[#This Row],[WARDS]]&amp;EffortOutcomesAG0[[#This Row],[Role]]&amp;EffortOutcomesAG0[[#This Row],[Shifts]]</f>
        <v>BANKCERT4PM</v>
      </c>
    </row>
    <row r="1089" spans="2:38" x14ac:dyDescent="0.25">
      <c r="B1089" s="8">
        <f>IF(EffortOutcomesAG0[[#This Row],[Apn]]=0,10,LOG(EffortOutcomesAG0[[#This Row],[Apn]]))</f>
        <v>-0.29919742228503332</v>
      </c>
      <c r="C1089" s="8">
        <f>IF(EffortOutcomesAG0[[#This Row],[Ein]]=0,10,LOG(EffortOutcomesAG0[[#This Row],[Ein]]))</f>
        <v>10</v>
      </c>
      <c r="D1089" s="8">
        <f>IF(EffortOutcomesAG0[[#This Row],[Iin]]=0,10,LOG(EffortOutcomesAG0[[#This Row],[Iin]]))</f>
        <v>10</v>
      </c>
      <c r="E1089" s="8">
        <f>Kx-EffortOutcomesAG0[[#This Row],[Xp]]</f>
        <v>0.29919742228503332</v>
      </c>
      <c r="F1089" s="8">
        <f>Ky-EffortOutcomesAG0[[#This Row],[Yp]]</f>
        <v>-11</v>
      </c>
      <c r="G1089" s="8">
        <f>Kz-EffortOutcomesAG0[[#This Row],[Zp]]</f>
        <v>-9</v>
      </c>
      <c r="H1089" s="8">
        <f>EffortOutcomesAG0[[#This Row],[Kpy]]*KSc-EffortOutcomesAG0[[#This Row],[KPz]]*KSb</f>
        <v>20</v>
      </c>
      <c r="I1089" s="8">
        <f>-1*(EffortOutcomesAG0[[#This Row],[KPx]]*KSc-EffortOutcomesAG0[[#This Row],[KPz]]*KSa)</f>
        <v>0.29919742228503332</v>
      </c>
      <c r="J1089" s="8">
        <f>(EffortOutcomesAG0[[#This Row],[KPx]]*$C$2-EffortOutcomesAG0[[#This Row],[Kpy]]*KSa)</f>
        <v>2.9919742228503332</v>
      </c>
      <c r="K1089" s="8">
        <f>EffortOutcomesAG0[[#This Row],[Kpy]]*KTc-EffortOutcomesAG0[[#This Row],[KPz]]*KTb</f>
        <v>2</v>
      </c>
      <c r="L1089" s="8">
        <f>-1*(EffortOutcomesAG0[[#This Row],[KPx]]*KTc-EffortOutcomesAG0[[#This Row],[KPz]]*KTa)</f>
        <v>-17.700802577714967</v>
      </c>
      <c r="M1089" s="8">
        <f>(EffortOutcomesAG0[[#This Row],[KPx]]*KTb-EffortOutcomesAG0[[#This Row],[Kpy]]*KTa)</f>
        <v>21.700802577714967</v>
      </c>
      <c r="N1089" s="8">
        <f>-EffortOutcomesAG0[[#This Row],[Xp]]*a+EffortOutcomesAG0[[#This Row],[Yp]]*b+EffortOutcomesAG0[[#This Row],[Zp]]*c_</f>
        <v>40</v>
      </c>
      <c r="O1089">
        <f>-IF(EffortOutcomesAG0[[#This Row],[Column2]]&gt;0,1,-1)*SQRT(EffortOutcomesAG0[[#This Row],[KPx''i]]^2+EffortOutcomesAG0[[#This Row],[KPx''j]]^2+EffortOutcomesAG0[[#This Row],[KPx''k]]^2)/Ksmag/Scale</f>
        <v>-14.301073890580785</v>
      </c>
      <c r="P1089" s="9">
        <f>SQRT(EffortOutcomesAG0[[#This Row],[Kpy''i]]^2+EffortOutcomesAG0[[#This Row],[KPy''j]]^2+EffortOutcomesAG0[[#This Row],[KPy''k]]^2)/KTmag/Scale</f>
        <v>11.461844269955</v>
      </c>
      <c r="Q10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9" s="14">
        <v>44905</v>
      </c>
      <c r="U1089" s="9" t="s">
        <v>58</v>
      </c>
      <c r="V1089" t="s">
        <v>74</v>
      </c>
      <c r="W1089" t="s">
        <v>59</v>
      </c>
      <c r="X1089">
        <v>0</v>
      </c>
      <c r="Y1089">
        <v>0.6875</v>
      </c>
      <c r="Z1089">
        <v>0.34520357142857144</v>
      </c>
      <c r="AA1089">
        <v>0.50211428571428574</v>
      </c>
      <c r="AB1089">
        <v>0.7531714285714286</v>
      </c>
      <c r="AC1089">
        <v>0</v>
      </c>
      <c r="AD1089">
        <v>1.3277189787944312</v>
      </c>
      <c r="AE1089">
        <v>1.9915784681916466</v>
      </c>
      <c r="AF1089">
        <v>0</v>
      </c>
      <c r="AJ1089">
        <v>1088</v>
      </c>
      <c r="AK1089">
        <f>SUBTOTAL(9,EffortOutcomesAG0[[#This Row],[Allocation]:[Iin]])</f>
        <v>5.6072867327003637</v>
      </c>
      <c r="AL1089" t="str">
        <f>EffortOutcomesAG0[[#This Row],[WARDS]]&amp;EffortOutcomesAG0[[#This Row],[Role]]&amp;EffortOutcomesAG0[[#This Row],[Shifts]]</f>
        <v>WARACERT4PM</v>
      </c>
    </row>
    <row r="1090" spans="2:38" x14ac:dyDescent="0.25">
      <c r="B1090" s="8">
        <f>IF(EffortOutcomesAG0[[#This Row],[Apn]]=0,10,LOG(EffortOutcomesAG0[[#This Row],[Apn]]))</f>
        <v>10</v>
      </c>
      <c r="C1090" s="8">
        <f>IF(EffortOutcomesAG0[[#This Row],[Ein]]=0,10,LOG(EffortOutcomesAG0[[#This Row],[Ein]]))</f>
        <v>10</v>
      </c>
      <c r="D1090" s="8">
        <f>IF(EffortOutcomesAG0[[#This Row],[Iin]]=0,10,LOG(EffortOutcomesAG0[[#This Row],[Iin]]))</f>
        <v>10</v>
      </c>
      <c r="E1090" s="8">
        <f>Kx-EffortOutcomesAG0[[#This Row],[Xp]]</f>
        <v>-10</v>
      </c>
      <c r="F1090" s="8">
        <f>Ky-EffortOutcomesAG0[[#This Row],[Yp]]</f>
        <v>-11</v>
      </c>
      <c r="G1090" s="8">
        <f>Kz-EffortOutcomesAG0[[#This Row],[Zp]]</f>
        <v>-9</v>
      </c>
      <c r="H1090" s="8">
        <f>EffortOutcomesAG0[[#This Row],[Kpy]]*KSc-EffortOutcomesAG0[[#This Row],[KPz]]*KSb</f>
        <v>20</v>
      </c>
      <c r="I1090" s="8">
        <f>-1*(EffortOutcomesAG0[[#This Row],[KPx]]*KSc-EffortOutcomesAG0[[#This Row],[KPz]]*KSa)</f>
        <v>-10</v>
      </c>
      <c r="J1090" s="8">
        <f>(EffortOutcomesAG0[[#This Row],[KPx]]*$C$2-EffortOutcomesAG0[[#This Row],[Kpy]]*KSa)</f>
        <v>-100</v>
      </c>
      <c r="K1090" s="8">
        <f>EffortOutcomesAG0[[#This Row],[Kpy]]*KTc-EffortOutcomesAG0[[#This Row],[KPz]]*KTb</f>
        <v>2</v>
      </c>
      <c r="L1090" s="8">
        <f>-1*(EffortOutcomesAG0[[#This Row],[KPx]]*KTc-EffortOutcomesAG0[[#This Row],[KPz]]*KTa)</f>
        <v>-28</v>
      </c>
      <c r="M1090" s="8">
        <f>(EffortOutcomesAG0[[#This Row],[KPx]]*KTb-EffortOutcomesAG0[[#This Row],[Kpy]]*KTa)</f>
        <v>32</v>
      </c>
      <c r="N1090" s="8">
        <f>-EffortOutcomesAG0[[#This Row],[Xp]]*a+EffortOutcomesAG0[[#This Row],[Yp]]*b+EffortOutcomesAG0[[#This Row],[Zp]]*c_</f>
        <v>40</v>
      </c>
      <c r="O109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90" s="9">
        <f>SQRT(EffortOutcomesAG0[[#This Row],[Kpy''i]]^2+EffortOutcomesAG0[[#This Row],[KPy''j]]^2+EffortOutcomesAG0[[#This Row],[KPy''k]]^2)/KTmag/Scale</f>
        <v>17.37814719698277</v>
      </c>
      <c r="Q10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0" s="14">
        <v>44906</v>
      </c>
      <c r="U1090" s="9" t="s">
        <v>76</v>
      </c>
      <c r="V1090" t="s">
        <v>74</v>
      </c>
      <c r="W1090" t="s">
        <v>59</v>
      </c>
      <c r="X1090">
        <v>0.75</v>
      </c>
      <c r="Y1090">
        <v>0</v>
      </c>
      <c r="Z1090">
        <v>0</v>
      </c>
      <c r="AG1090">
        <v>0</v>
      </c>
      <c r="AH1090">
        <v>0</v>
      </c>
      <c r="AI1090">
        <v>0</v>
      </c>
      <c r="AJ1090">
        <v>1089</v>
      </c>
      <c r="AK1090">
        <f>SUBTOTAL(9,EffortOutcomesAG0[[#This Row],[Allocation]:[Iin]])</f>
        <v>0.75</v>
      </c>
      <c r="AL1090" t="str">
        <f>EffortOutcomesAG0[[#This Row],[WARDS]]&amp;EffortOutcomesAG0[[#This Row],[Role]]&amp;EffortOutcomesAG0[[#This Row],[Shifts]]</f>
        <v>OtherCERT4PM</v>
      </c>
    </row>
    <row r="1091" spans="2:38" x14ac:dyDescent="0.25">
      <c r="B1091" s="8">
        <f>IF(EffortOutcomesAG0[[#This Row],[Apn]]=0,10,LOG(EffortOutcomesAG0[[#This Row],[Apn]]))</f>
        <v>-2.123273068974553E-2</v>
      </c>
      <c r="C1091" s="8">
        <f>IF(EffortOutcomesAG0[[#This Row],[Ein]]=0,10,LOG(EffortOutcomesAG0[[#This Row],[Ein]]))</f>
        <v>10</v>
      </c>
      <c r="D1091" s="8">
        <f>IF(EffortOutcomesAG0[[#This Row],[Iin]]=0,10,LOG(EffortOutcomesAG0[[#This Row],[Iin]]))</f>
        <v>10</v>
      </c>
      <c r="E1091" s="8">
        <f>Kx-EffortOutcomesAG0[[#This Row],[Xp]]</f>
        <v>2.123273068974553E-2</v>
      </c>
      <c r="F1091" s="8">
        <f>Ky-EffortOutcomesAG0[[#This Row],[Yp]]</f>
        <v>-11</v>
      </c>
      <c r="G1091" s="8">
        <f>Kz-EffortOutcomesAG0[[#This Row],[Zp]]</f>
        <v>-9</v>
      </c>
      <c r="H1091" s="8">
        <f>EffortOutcomesAG0[[#This Row],[Kpy]]*KSc-EffortOutcomesAG0[[#This Row],[KPz]]*KSb</f>
        <v>20</v>
      </c>
      <c r="I1091" s="8">
        <f>-1*(EffortOutcomesAG0[[#This Row],[KPx]]*KSc-EffortOutcomesAG0[[#This Row],[KPz]]*KSa)</f>
        <v>2.123273068974553E-2</v>
      </c>
      <c r="J1091" s="8">
        <f>(EffortOutcomesAG0[[#This Row],[KPx]]*$C$2-EffortOutcomesAG0[[#This Row],[Kpy]]*KSa)</f>
        <v>0.2123273068974553</v>
      </c>
      <c r="K1091" s="8">
        <f>EffortOutcomesAG0[[#This Row],[Kpy]]*KTc-EffortOutcomesAG0[[#This Row],[KPz]]*KTb</f>
        <v>2</v>
      </c>
      <c r="L1091" s="8">
        <f>-1*(EffortOutcomesAG0[[#This Row],[KPx]]*KTc-EffortOutcomesAG0[[#This Row],[KPz]]*KTa)</f>
        <v>-17.978767269310254</v>
      </c>
      <c r="M1091" s="8">
        <f>(EffortOutcomesAG0[[#This Row],[KPx]]*KTb-EffortOutcomesAG0[[#This Row],[Kpy]]*KTa)</f>
        <v>21.978767269310254</v>
      </c>
      <c r="N1091" s="8">
        <f>-EffortOutcomesAG0[[#This Row],[Xp]]*a+EffortOutcomesAG0[[#This Row],[Yp]]*b+EffortOutcomesAG0[[#This Row],[Zp]]*c_</f>
        <v>40</v>
      </c>
      <c r="O1091">
        <f>-IF(EffortOutcomesAG0[[#This Row],[Column2]]&gt;0,1,-1)*SQRT(EffortOutcomesAG0[[#This Row],[KPx''i]]^2+EffortOutcomesAG0[[#This Row],[KPx''j]]^2+EffortOutcomesAG0[[#This Row],[KPx''k]]^2)/Ksmag/Scale</f>
        <v>-14.142940530775535</v>
      </c>
      <c r="P1091" s="9">
        <f>SQRT(EffortOutcomesAG0[[#This Row],[Kpy''i]]^2+EffortOutcomesAG0[[#This Row],[KPy''j]]^2+EffortOutcomesAG0[[#This Row],[KPy''k]]^2)/KTmag/Scale</f>
        <v>11.621117869368431</v>
      </c>
      <c r="Q10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1" s="14">
        <v>44906</v>
      </c>
      <c r="U1091" s="9" t="s">
        <v>58</v>
      </c>
      <c r="V1091" t="s">
        <v>74</v>
      </c>
      <c r="W1091" t="s">
        <v>59</v>
      </c>
      <c r="X1091">
        <v>0</v>
      </c>
      <c r="Y1091">
        <v>0.6875</v>
      </c>
      <c r="Z1091">
        <v>0.65469642857142862</v>
      </c>
      <c r="AA1091">
        <v>0.9522857142857144</v>
      </c>
      <c r="AB1091">
        <v>1.4284285714285716</v>
      </c>
      <c r="AC1091">
        <v>0</v>
      </c>
      <c r="AD1091">
        <v>0.70007000700069999</v>
      </c>
      <c r="AE1091">
        <v>1.0501050105010501</v>
      </c>
      <c r="AF1091">
        <v>0</v>
      </c>
      <c r="AJ1091">
        <v>1090</v>
      </c>
      <c r="AK1091">
        <f>SUBTOTAL(9,EffortOutcomesAG0[[#This Row],[Allocation]:[Iin]])</f>
        <v>5.4730857317874646</v>
      </c>
      <c r="AL1091" t="str">
        <f>EffortOutcomesAG0[[#This Row],[WARDS]]&amp;EffortOutcomesAG0[[#This Row],[Role]]&amp;EffortOutcomesAG0[[#This Row],[Shifts]]</f>
        <v>WARACERT4PM</v>
      </c>
    </row>
    <row r="1092" spans="2:38" x14ac:dyDescent="0.25">
      <c r="B1092" s="8">
        <f>IF(EffortOutcomesAG0[[#This Row],[Apn]]=0,10,LOG(EffortOutcomesAG0[[#This Row],[Apn]]))</f>
        <v>-2.123273068974553E-2</v>
      </c>
      <c r="C1092" s="8">
        <f>IF(EffortOutcomesAG0[[#This Row],[Ein]]=0,10,LOG(EffortOutcomesAG0[[#This Row],[Ein]]))</f>
        <v>0.12596808120975839</v>
      </c>
      <c r="D1092" s="8">
        <f>IF(EffortOutcomesAG0[[#This Row],[Iin]]=0,10,LOG(EffortOutcomesAG0[[#This Row],[Iin]]))</f>
        <v>-0.10473535052001287</v>
      </c>
      <c r="E1092" s="8">
        <f>Kx-EffortOutcomesAG0[[#This Row],[Xp]]</f>
        <v>2.123273068974553E-2</v>
      </c>
      <c r="F1092" s="8">
        <f>Ky-EffortOutcomesAG0[[#This Row],[Yp]]</f>
        <v>-1.1259680812097583</v>
      </c>
      <c r="G1092" s="8">
        <f>Kz-EffortOutcomesAG0[[#This Row],[Zp]]</f>
        <v>1.1047353505200128</v>
      </c>
      <c r="H1092" s="8">
        <f>EffortOutcomesAG0[[#This Row],[Kpy]]*KSc-EffortOutcomesAG0[[#This Row],[KPz]]*KSb</f>
        <v>2.1232730689745516E-2</v>
      </c>
      <c r="I1092" s="8">
        <f>-1*(EffortOutcomesAG0[[#This Row],[KPx]]*KSc-EffortOutcomesAG0[[#This Row],[KPz]]*KSa)</f>
        <v>2.123273068974553E-2</v>
      </c>
      <c r="J1092" s="8">
        <f>(EffortOutcomesAG0[[#This Row],[KPx]]*$C$2-EffortOutcomesAG0[[#This Row],[Kpy]]*KSa)</f>
        <v>0.2123273068974553</v>
      </c>
      <c r="K1092" s="8">
        <f>EffortOutcomesAG0[[#This Row],[Kpy]]*KTc-EffortOutcomesAG0[[#This Row],[KPz]]*KTb</f>
        <v>2.2307034317297711</v>
      </c>
      <c r="L1092" s="8">
        <f>-1*(EffortOutcomesAG0[[#This Row],[KPx]]*KTc-EffortOutcomesAG0[[#This Row],[KPz]]*KTa)</f>
        <v>2.2307034317297711</v>
      </c>
      <c r="M1092" s="8">
        <f>(EffortOutcomesAG0[[#This Row],[KPx]]*KTb-EffortOutcomesAG0[[#This Row],[Kpy]]*KTa)</f>
        <v>2.2307034317297711</v>
      </c>
      <c r="N1092" s="8">
        <f>-EffortOutcomesAG0[[#This Row],[Xp]]*a+EffortOutcomesAG0[[#This Row],[Yp]]*b+EffortOutcomesAG0[[#This Row],[Zp]]*c_</f>
        <v>4.2465461379491032E-2</v>
      </c>
      <c r="O109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2" s="9">
        <f>SQRT(EffortOutcomesAG0[[#This Row],[Kpy''i]]^2+EffortOutcomesAG0[[#This Row],[KPy''j]]^2+EffortOutcomesAG0[[#This Row],[KPy''k]]^2)/KTmag/Scale</f>
        <v>1.5773455233922242</v>
      </c>
      <c r="Q10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1.5773455233922242</v>
      </c>
      <c r="T1092" s="14">
        <v>44906</v>
      </c>
      <c r="U1092" s="9" t="s">
        <v>57</v>
      </c>
      <c r="V1092" t="s">
        <v>74</v>
      </c>
      <c r="W1092" t="s">
        <v>59</v>
      </c>
      <c r="X1092">
        <v>0.87499999999999978</v>
      </c>
      <c r="Y1092">
        <v>0.6875</v>
      </c>
      <c r="Z1092">
        <v>0.65469642857142862</v>
      </c>
      <c r="AA1092">
        <v>0.9522857142857144</v>
      </c>
      <c r="AB1092">
        <v>1.4284285714285716</v>
      </c>
      <c r="AC1092">
        <v>1.2727272727272725</v>
      </c>
      <c r="AD1092">
        <v>0.70007000700069999</v>
      </c>
      <c r="AE1092">
        <v>1.0501050105010501</v>
      </c>
      <c r="AF1092">
        <v>1.3364972860922451</v>
      </c>
      <c r="AG1092">
        <v>0.7482244897959186</v>
      </c>
      <c r="AH1092">
        <v>1.122336734693878</v>
      </c>
      <c r="AI1092">
        <v>0.78571428571428592</v>
      </c>
      <c r="AJ1092">
        <v>1091</v>
      </c>
      <c r="AK1092">
        <f>SUBTOTAL(9,EffortOutcomesAG0[[#This Row],[Allocation]:[Iin]])</f>
        <v>11.613585800811064</v>
      </c>
      <c r="AL1092" t="str">
        <f>EffortOutcomesAG0[[#This Row],[WARDS]]&amp;EffortOutcomesAG0[[#This Row],[Role]]&amp;EffortOutcomesAG0[[#This Row],[Shifts]]</f>
        <v>WATTCERT4PM</v>
      </c>
    </row>
    <row r="1093" spans="2:38" x14ac:dyDescent="0.25">
      <c r="B1093" s="8">
        <f>IF(EffortOutcomesAG0[[#This Row],[Apn]]=0,10,LOG(EffortOutcomesAG0[[#This Row],[Apn]]))</f>
        <v>-2.123273068974553E-2</v>
      </c>
      <c r="C1093" s="8">
        <f>IF(EffortOutcomesAG0[[#This Row],[Ein]]=0,10,LOG(EffortOutcomesAG0[[#This Row],[Ein]]))</f>
        <v>0.41120380969050779</v>
      </c>
      <c r="D1093" s="8">
        <f>IF(EffortOutcomesAG0[[#This Row],[Iin]]=0,10,LOG(EffortOutcomesAG0[[#This Row],[Iin]]))</f>
        <v>-0.38997107900076228</v>
      </c>
      <c r="E1093" s="8">
        <f>Kx-EffortOutcomesAG0[[#This Row],[Xp]]</f>
        <v>2.123273068974553E-2</v>
      </c>
      <c r="F1093" s="8">
        <f>Ky-EffortOutcomesAG0[[#This Row],[Yp]]</f>
        <v>-1.4112038096905077</v>
      </c>
      <c r="G1093" s="8">
        <f>Kz-EffortOutcomesAG0[[#This Row],[Zp]]</f>
        <v>1.3899710790007622</v>
      </c>
      <c r="H1093" s="8">
        <f>EffortOutcomesAG0[[#This Row],[Kpy]]*KSc-EffortOutcomesAG0[[#This Row],[KPz]]*KSb</f>
        <v>2.1232730689745516E-2</v>
      </c>
      <c r="I1093" s="8">
        <f>-1*(EffortOutcomesAG0[[#This Row],[KPx]]*KSc-EffortOutcomesAG0[[#This Row],[KPz]]*KSa)</f>
        <v>2.123273068974553E-2</v>
      </c>
      <c r="J1093" s="8">
        <f>(EffortOutcomesAG0[[#This Row],[KPx]]*$C$2-EffortOutcomesAG0[[#This Row],[Kpy]]*KSa)</f>
        <v>0.2123273068974553</v>
      </c>
      <c r="K1093" s="8">
        <f>EffortOutcomesAG0[[#This Row],[Kpy]]*KTc-EffortOutcomesAG0[[#This Row],[KPz]]*KTb</f>
        <v>2.80117488869127</v>
      </c>
      <c r="L1093" s="8">
        <f>-1*(EffortOutcomesAG0[[#This Row],[KPx]]*KTc-EffortOutcomesAG0[[#This Row],[KPz]]*KTa)</f>
        <v>2.80117488869127</v>
      </c>
      <c r="M1093" s="8">
        <f>(EffortOutcomesAG0[[#This Row],[KPx]]*KTb-EffortOutcomesAG0[[#This Row],[Kpy]]*KTa)</f>
        <v>2.80117488869127</v>
      </c>
      <c r="N1093" s="8">
        <f>-EffortOutcomesAG0[[#This Row],[Xp]]*a+EffortOutcomesAG0[[#This Row],[Yp]]*b+EffortOutcomesAG0[[#This Row],[Zp]]*c_</f>
        <v>4.2465461379491032E-2</v>
      </c>
      <c r="O109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3" s="9">
        <f>SQRT(EffortOutcomesAG0[[#This Row],[Kpy''i]]^2+EffortOutcomesAG0[[#This Row],[KPy''j]]^2+EffortOutcomesAG0[[#This Row],[KPy''k]]^2)/KTmag/Scale</f>
        <v>1.9807297590830697</v>
      </c>
      <c r="Q10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3" s="14">
        <v>44906</v>
      </c>
      <c r="U1093" s="9" t="s">
        <v>54</v>
      </c>
      <c r="V1093" t="s">
        <v>74</v>
      </c>
      <c r="W1093" t="s">
        <v>59</v>
      </c>
      <c r="X1093">
        <v>1.6875</v>
      </c>
      <c r="Y1093">
        <v>0.6875</v>
      </c>
      <c r="Z1093">
        <v>0.65469642857142862</v>
      </c>
      <c r="AA1093">
        <v>0.9522857142857144</v>
      </c>
      <c r="AB1093">
        <v>1.4284285714285716</v>
      </c>
      <c r="AC1093">
        <v>2.4545454545454546</v>
      </c>
      <c r="AD1093">
        <v>0.70007000700069999</v>
      </c>
      <c r="AE1093">
        <v>1.0501050105010501</v>
      </c>
      <c r="AF1093">
        <v>2.577530480320759</v>
      </c>
      <c r="AG1093">
        <v>0.38796825396825402</v>
      </c>
      <c r="AH1093">
        <v>0.581952380952381</v>
      </c>
      <c r="AI1093">
        <v>0.40740740740740738</v>
      </c>
      <c r="AJ1093">
        <v>1092</v>
      </c>
      <c r="AK1093">
        <f>SUBTOTAL(9,EffortOutcomesAG0[[#This Row],[Allocation]:[Iin]])</f>
        <v>13.569989708981721</v>
      </c>
      <c r="AL1093" t="str">
        <f>EffortOutcomesAG0[[#This Row],[WARDS]]&amp;EffortOutcomesAG0[[#This Row],[Role]]&amp;EffortOutcomesAG0[[#This Row],[Shifts]]</f>
        <v>BANKCERT4PM</v>
      </c>
    </row>
    <row r="1094" spans="2:38" x14ac:dyDescent="0.25">
      <c r="B1094" s="8">
        <f>IF(EffortOutcomesAG0[[#This Row],[Apn]]=0,10,LOG(EffortOutcomesAG0[[#This Row],[Apn]]))</f>
        <v>10</v>
      </c>
      <c r="C1094" s="8">
        <f>IF(EffortOutcomesAG0[[#This Row],[Ein]]=0,10,LOG(EffortOutcomesAG0[[#This Row],[Ein]]))</f>
        <v>10</v>
      </c>
      <c r="D1094" s="8">
        <f>IF(EffortOutcomesAG0[[#This Row],[Iin]]=0,10,LOG(EffortOutcomesAG0[[#This Row],[Iin]]))</f>
        <v>10</v>
      </c>
      <c r="E1094" s="8">
        <f>Kx-EffortOutcomesAG0[[#This Row],[Xp]]</f>
        <v>-10</v>
      </c>
      <c r="F1094" s="8">
        <f>Ky-EffortOutcomesAG0[[#This Row],[Yp]]</f>
        <v>-11</v>
      </c>
      <c r="G1094" s="8">
        <f>Kz-EffortOutcomesAG0[[#This Row],[Zp]]</f>
        <v>-9</v>
      </c>
      <c r="H1094" s="8">
        <f>EffortOutcomesAG0[[#This Row],[Kpy]]*KSc-EffortOutcomesAG0[[#This Row],[KPz]]*KSb</f>
        <v>20</v>
      </c>
      <c r="I1094" s="8">
        <f>-1*(EffortOutcomesAG0[[#This Row],[KPx]]*KSc-EffortOutcomesAG0[[#This Row],[KPz]]*KSa)</f>
        <v>-10</v>
      </c>
      <c r="J1094" s="8">
        <f>(EffortOutcomesAG0[[#This Row],[KPx]]*$C$2-EffortOutcomesAG0[[#This Row],[Kpy]]*KSa)</f>
        <v>-100</v>
      </c>
      <c r="K1094" s="8">
        <f>EffortOutcomesAG0[[#This Row],[Kpy]]*KTc-EffortOutcomesAG0[[#This Row],[KPz]]*KTb</f>
        <v>2</v>
      </c>
      <c r="L1094" s="8">
        <f>-1*(EffortOutcomesAG0[[#This Row],[KPx]]*KTc-EffortOutcomesAG0[[#This Row],[KPz]]*KTa)</f>
        <v>-28</v>
      </c>
      <c r="M1094" s="8">
        <f>(EffortOutcomesAG0[[#This Row],[KPx]]*KTb-EffortOutcomesAG0[[#This Row],[Kpy]]*KTa)</f>
        <v>32</v>
      </c>
      <c r="N1094" s="8">
        <f>-EffortOutcomesAG0[[#This Row],[Xp]]*a+EffortOutcomesAG0[[#This Row],[Yp]]*b+EffortOutcomesAG0[[#This Row],[Zp]]*c_</f>
        <v>40</v>
      </c>
      <c r="O109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94" s="9">
        <f>SQRT(EffortOutcomesAG0[[#This Row],[Kpy''i]]^2+EffortOutcomesAG0[[#This Row],[KPy''j]]^2+EffortOutcomesAG0[[#This Row],[KPy''k]]^2)/KTmag/Scale</f>
        <v>17.37814719698277</v>
      </c>
      <c r="Q10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4" s="14">
        <v>44907</v>
      </c>
      <c r="U1094" s="9" t="s">
        <v>76</v>
      </c>
      <c r="V1094" t="s">
        <v>74</v>
      </c>
      <c r="W1094" t="s">
        <v>59</v>
      </c>
      <c r="X1094">
        <v>0.75</v>
      </c>
      <c r="Y1094">
        <v>0</v>
      </c>
      <c r="Z1094">
        <v>0</v>
      </c>
      <c r="AG1094">
        <v>0</v>
      </c>
      <c r="AH1094">
        <v>0</v>
      </c>
      <c r="AI1094">
        <v>0</v>
      </c>
      <c r="AJ1094">
        <v>1093</v>
      </c>
      <c r="AK1094">
        <f>SUBTOTAL(9,EffortOutcomesAG0[[#This Row],[Allocation]:[Iin]])</f>
        <v>0.75</v>
      </c>
      <c r="AL1094" t="str">
        <f>EffortOutcomesAG0[[#This Row],[WARDS]]&amp;EffortOutcomesAG0[[#This Row],[Role]]&amp;EffortOutcomesAG0[[#This Row],[Shifts]]</f>
        <v>OtherCERT4PM</v>
      </c>
    </row>
    <row r="1095" spans="2:38" x14ac:dyDescent="0.25">
      <c r="B1095" s="8">
        <f>IF(EffortOutcomesAG0[[#This Row],[Apn]]=0,10,LOG(EffortOutcomesAG0[[#This Row],[Apn]]))</f>
        <v>-2.123273068974553E-2</v>
      </c>
      <c r="C1095" s="8">
        <f>IF(EffortOutcomesAG0[[#This Row],[Ein]]=0,10,LOG(EffortOutcomesAG0[[#This Row],[Ein]]))</f>
        <v>10</v>
      </c>
      <c r="D1095" s="8">
        <f>IF(EffortOutcomesAG0[[#This Row],[Iin]]=0,10,LOG(EffortOutcomesAG0[[#This Row],[Iin]]))</f>
        <v>10</v>
      </c>
      <c r="E1095" s="8">
        <f>Kx-EffortOutcomesAG0[[#This Row],[Xp]]</f>
        <v>2.123273068974553E-2</v>
      </c>
      <c r="F1095" s="8">
        <f>Ky-EffortOutcomesAG0[[#This Row],[Yp]]</f>
        <v>-11</v>
      </c>
      <c r="G1095" s="8">
        <f>Kz-EffortOutcomesAG0[[#This Row],[Zp]]</f>
        <v>-9</v>
      </c>
      <c r="H1095" s="8">
        <f>EffortOutcomesAG0[[#This Row],[Kpy]]*KSc-EffortOutcomesAG0[[#This Row],[KPz]]*KSb</f>
        <v>20</v>
      </c>
      <c r="I1095" s="8">
        <f>-1*(EffortOutcomesAG0[[#This Row],[KPx]]*KSc-EffortOutcomesAG0[[#This Row],[KPz]]*KSa)</f>
        <v>2.123273068974553E-2</v>
      </c>
      <c r="J1095" s="8">
        <f>(EffortOutcomesAG0[[#This Row],[KPx]]*$C$2-EffortOutcomesAG0[[#This Row],[Kpy]]*KSa)</f>
        <v>0.2123273068974553</v>
      </c>
      <c r="K1095" s="8">
        <f>EffortOutcomesAG0[[#This Row],[Kpy]]*KTc-EffortOutcomesAG0[[#This Row],[KPz]]*KTb</f>
        <v>2</v>
      </c>
      <c r="L1095" s="8">
        <f>-1*(EffortOutcomesAG0[[#This Row],[KPx]]*KTc-EffortOutcomesAG0[[#This Row],[KPz]]*KTa)</f>
        <v>-17.978767269310254</v>
      </c>
      <c r="M1095" s="8">
        <f>(EffortOutcomesAG0[[#This Row],[KPx]]*KTb-EffortOutcomesAG0[[#This Row],[Kpy]]*KTa)</f>
        <v>21.978767269310254</v>
      </c>
      <c r="N1095" s="8">
        <f>-EffortOutcomesAG0[[#This Row],[Xp]]*a+EffortOutcomesAG0[[#This Row],[Yp]]*b+EffortOutcomesAG0[[#This Row],[Zp]]*c_</f>
        <v>40</v>
      </c>
      <c r="O1095">
        <f>-IF(EffortOutcomesAG0[[#This Row],[Column2]]&gt;0,1,-1)*SQRT(EffortOutcomesAG0[[#This Row],[KPx''i]]^2+EffortOutcomesAG0[[#This Row],[KPx''j]]^2+EffortOutcomesAG0[[#This Row],[KPx''k]]^2)/Ksmag/Scale</f>
        <v>-14.142940530775535</v>
      </c>
      <c r="P1095" s="9">
        <f>SQRT(EffortOutcomesAG0[[#This Row],[Kpy''i]]^2+EffortOutcomesAG0[[#This Row],[KPy''j]]^2+EffortOutcomesAG0[[#This Row],[KPy''k]]^2)/KTmag/Scale</f>
        <v>11.621117869368431</v>
      </c>
      <c r="Q10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5" s="14">
        <v>44907</v>
      </c>
      <c r="U1095" s="9" t="s">
        <v>58</v>
      </c>
      <c r="V1095" t="s">
        <v>74</v>
      </c>
      <c r="W1095" t="s">
        <v>59</v>
      </c>
      <c r="X1095">
        <v>0</v>
      </c>
      <c r="Y1095">
        <v>0.6875</v>
      </c>
      <c r="Z1095">
        <v>0.65469642857142862</v>
      </c>
      <c r="AA1095">
        <v>0.9522857142857144</v>
      </c>
      <c r="AB1095">
        <v>1.4284285714285716</v>
      </c>
      <c r="AC1095">
        <v>0</v>
      </c>
      <c r="AD1095">
        <v>0.70007000700069999</v>
      </c>
      <c r="AE1095">
        <v>1.0501050105010501</v>
      </c>
      <c r="AF1095">
        <v>0</v>
      </c>
      <c r="AJ1095">
        <v>1094</v>
      </c>
      <c r="AK1095">
        <f>SUBTOTAL(9,EffortOutcomesAG0[[#This Row],[Allocation]:[Iin]])</f>
        <v>5.4730857317874646</v>
      </c>
      <c r="AL1095" t="str">
        <f>EffortOutcomesAG0[[#This Row],[WARDS]]&amp;EffortOutcomesAG0[[#This Row],[Role]]&amp;EffortOutcomesAG0[[#This Row],[Shifts]]</f>
        <v>WARACERT4PM</v>
      </c>
    </row>
    <row r="1096" spans="2:38" x14ac:dyDescent="0.25">
      <c r="B1096" s="8">
        <f>IF(EffortOutcomesAG0[[#This Row],[Apn]]=0,10,LOG(EffortOutcomesAG0[[#This Row],[Apn]]))</f>
        <v>-2.123273068974553E-2</v>
      </c>
      <c r="C1096" s="8">
        <f>IF(EffortOutcomesAG0[[#This Row],[Ein]]=0,10,LOG(EffortOutcomesAG0[[#This Row],[Ein]]))</f>
        <v>0.41120380969050779</v>
      </c>
      <c r="D1096" s="8">
        <f>IF(EffortOutcomesAG0[[#This Row],[Iin]]=0,10,LOG(EffortOutcomesAG0[[#This Row],[Iin]]))</f>
        <v>-0.38997107900076228</v>
      </c>
      <c r="E1096" s="8">
        <f>Kx-EffortOutcomesAG0[[#This Row],[Xp]]</f>
        <v>2.123273068974553E-2</v>
      </c>
      <c r="F1096" s="8">
        <f>Ky-EffortOutcomesAG0[[#This Row],[Yp]]</f>
        <v>-1.4112038096905077</v>
      </c>
      <c r="G1096" s="8">
        <f>Kz-EffortOutcomesAG0[[#This Row],[Zp]]</f>
        <v>1.3899710790007622</v>
      </c>
      <c r="H1096" s="8">
        <f>EffortOutcomesAG0[[#This Row],[Kpy]]*KSc-EffortOutcomesAG0[[#This Row],[KPz]]*KSb</f>
        <v>2.1232730689745516E-2</v>
      </c>
      <c r="I1096" s="8">
        <f>-1*(EffortOutcomesAG0[[#This Row],[KPx]]*KSc-EffortOutcomesAG0[[#This Row],[KPz]]*KSa)</f>
        <v>2.123273068974553E-2</v>
      </c>
      <c r="J1096" s="8">
        <f>(EffortOutcomesAG0[[#This Row],[KPx]]*$C$2-EffortOutcomesAG0[[#This Row],[Kpy]]*KSa)</f>
        <v>0.2123273068974553</v>
      </c>
      <c r="K1096" s="8">
        <f>EffortOutcomesAG0[[#This Row],[Kpy]]*KTc-EffortOutcomesAG0[[#This Row],[KPz]]*KTb</f>
        <v>2.80117488869127</v>
      </c>
      <c r="L1096" s="8">
        <f>-1*(EffortOutcomesAG0[[#This Row],[KPx]]*KTc-EffortOutcomesAG0[[#This Row],[KPz]]*KTa)</f>
        <v>2.80117488869127</v>
      </c>
      <c r="M1096" s="8">
        <f>(EffortOutcomesAG0[[#This Row],[KPx]]*KTb-EffortOutcomesAG0[[#This Row],[Kpy]]*KTa)</f>
        <v>2.80117488869127</v>
      </c>
      <c r="N1096" s="8">
        <f>-EffortOutcomesAG0[[#This Row],[Xp]]*a+EffortOutcomesAG0[[#This Row],[Yp]]*b+EffortOutcomesAG0[[#This Row],[Zp]]*c_</f>
        <v>4.2465461379491032E-2</v>
      </c>
      <c r="O109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6" s="9">
        <f>SQRT(EffortOutcomesAG0[[#This Row],[Kpy''i]]^2+EffortOutcomesAG0[[#This Row],[KPy''j]]^2+EffortOutcomesAG0[[#This Row],[KPy''k]]^2)/KTmag/Scale</f>
        <v>1.9807297590830697</v>
      </c>
      <c r="Q10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6" s="14">
        <v>44907</v>
      </c>
      <c r="U1096" s="9" t="s">
        <v>54</v>
      </c>
      <c r="V1096" t="s">
        <v>74</v>
      </c>
      <c r="W1096" t="s">
        <v>59</v>
      </c>
      <c r="X1096">
        <v>1.6875</v>
      </c>
      <c r="Y1096">
        <v>0.6875</v>
      </c>
      <c r="Z1096">
        <v>0.65469642857142862</v>
      </c>
      <c r="AA1096">
        <v>0.9522857142857144</v>
      </c>
      <c r="AB1096">
        <v>1.4284285714285716</v>
      </c>
      <c r="AC1096">
        <v>2.4545454545454546</v>
      </c>
      <c r="AD1096">
        <v>0.70007000700069999</v>
      </c>
      <c r="AE1096">
        <v>1.0501050105010501</v>
      </c>
      <c r="AF1096">
        <v>2.577530480320759</v>
      </c>
      <c r="AG1096">
        <v>0.38796825396825402</v>
      </c>
      <c r="AH1096">
        <v>0.581952380952381</v>
      </c>
      <c r="AI1096">
        <v>0.40740740740740738</v>
      </c>
      <c r="AJ1096">
        <v>1095</v>
      </c>
      <c r="AK1096">
        <f>SUBTOTAL(9,EffortOutcomesAG0[[#This Row],[Allocation]:[Iin]])</f>
        <v>13.569989708981721</v>
      </c>
      <c r="AL1096" t="str">
        <f>EffortOutcomesAG0[[#This Row],[WARDS]]&amp;EffortOutcomesAG0[[#This Row],[Role]]&amp;EffortOutcomesAG0[[#This Row],[Shifts]]</f>
        <v>BANKCERT4PM</v>
      </c>
    </row>
    <row r="1097" spans="2:38" x14ac:dyDescent="0.25">
      <c r="B1097" s="8">
        <f>IF(EffortOutcomesAG0[[#This Row],[Apn]]=0,10,LOG(EffortOutcomesAG0[[#This Row],[Apn]]))</f>
        <v>-2.123273068974553E-2</v>
      </c>
      <c r="C1097" s="8">
        <f>IF(EffortOutcomesAG0[[#This Row],[Ein]]=0,10,LOG(EffortOutcomesAG0[[#This Row],[Ein]]))</f>
        <v>5.9021291579145325E-2</v>
      </c>
      <c r="D1097" s="8">
        <f>IF(EffortOutcomesAG0[[#This Row],[Iin]]=0,10,LOG(EffortOutcomesAG0[[#This Row],[Iin]]))</f>
        <v>-3.7788560889399803E-2</v>
      </c>
      <c r="E1097" s="8">
        <f>Kx-EffortOutcomesAG0[[#This Row],[Xp]]</f>
        <v>2.123273068974553E-2</v>
      </c>
      <c r="F1097" s="8">
        <f>Ky-EffortOutcomesAG0[[#This Row],[Yp]]</f>
        <v>-1.0590212915791453</v>
      </c>
      <c r="G1097" s="8">
        <f>Kz-EffortOutcomesAG0[[#This Row],[Zp]]</f>
        <v>1.0377885608893997</v>
      </c>
      <c r="H1097" s="8">
        <f>EffortOutcomesAG0[[#This Row],[Kpy]]*KSc-EffortOutcomesAG0[[#This Row],[KPz]]*KSb</f>
        <v>2.1232730689745516E-2</v>
      </c>
      <c r="I1097" s="8">
        <f>-1*(EffortOutcomesAG0[[#This Row],[KPx]]*KSc-EffortOutcomesAG0[[#This Row],[KPz]]*KSa)</f>
        <v>2.123273068974553E-2</v>
      </c>
      <c r="J1097" s="8">
        <f>(EffortOutcomesAG0[[#This Row],[KPx]]*$C$2-EffortOutcomesAG0[[#This Row],[Kpy]]*KSa)</f>
        <v>0.2123273068974553</v>
      </c>
      <c r="K1097" s="8">
        <f>EffortOutcomesAG0[[#This Row],[Kpy]]*KTc-EffortOutcomesAG0[[#This Row],[KPz]]*KTb</f>
        <v>2.096809852468545</v>
      </c>
      <c r="L1097" s="8">
        <f>-1*(EffortOutcomesAG0[[#This Row],[KPx]]*KTc-EffortOutcomesAG0[[#This Row],[KPz]]*KTa)</f>
        <v>2.096809852468545</v>
      </c>
      <c r="M1097" s="8">
        <f>(EffortOutcomesAG0[[#This Row],[KPx]]*KTb-EffortOutcomesAG0[[#This Row],[Kpy]]*KTa)</f>
        <v>2.096809852468545</v>
      </c>
      <c r="N1097" s="8">
        <f>-EffortOutcomesAG0[[#This Row],[Xp]]*a+EffortOutcomesAG0[[#This Row],[Yp]]*b+EffortOutcomesAG0[[#This Row],[Zp]]*c_</f>
        <v>4.2465461379491046E-2</v>
      </c>
      <c r="O109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7" s="9">
        <f>SQRT(EffortOutcomesAG0[[#This Row],[Kpy''i]]^2+EffortOutcomesAG0[[#This Row],[KPy''j]]^2+EffortOutcomesAG0[[#This Row],[KPy''k]]^2)/KTmag/Scale</f>
        <v>1.4826684655392726</v>
      </c>
      <c r="Q10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97" s="14">
        <v>44907</v>
      </c>
      <c r="U1097" s="9" t="s">
        <v>57</v>
      </c>
      <c r="V1097" t="s">
        <v>74</v>
      </c>
      <c r="W1097" t="s">
        <v>59</v>
      </c>
      <c r="X1097">
        <v>0.75</v>
      </c>
      <c r="Y1097">
        <v>0.6875</v>
      </c>
      <c r="Z1097">
        <v>0.65469642857142862</v>
      </c>
      <c r="AA1097">
        <v>0.9522857142857144</v>
      </c>
      <c r="AB1097">
        <v>1.4284285714285716</v>
      </c>
      <c r="AC1097">
        <v>1.0909090909090908</v>
      </c>
      <c r="AD1097">
        <v>0.70007000700069999</v>
      </c>
      <c r="AE1097">
        <v>1.0501050105010501</v>
      </c>
      <c r="AF1097">
        <v>1.1455691023647818</v>
      </c>
      <c r="AG1097">
        <v>0.8729285714285715</v>
      </c>
      <c r="AH1097">
        <v>1.3093928571428572</v>
      </c>
      <c r="AI1097">
        <v>0.91666666666666663</v>
      </c>
      <c r="AJ1097">
        <v>1096</v>
      </c>
      <c r="AK1097">
        <f>SUBTOTAL(9,EffortOutcomesAG0[[#This Row],[Allocation]:[Iin]])</f>
        <v>11.558552020299432</v>
      </c>
      <c r="AL1097" t="str">
        <f>EffortOutcomesAG0[[#This Row],[WARDS]]&amp;EffortOutcomesAG0[[#This Row],[Role]]&amp;EffortOutcomesAG0[[#This Row],[Shifts]]</f>
        <v>WATTCERT4PM</v>
      </c>
    </row>
    <row r="1098" spans="2:38" x14ac:dyDescent="0.25">
      <c r="B1098" s="8">
        <f>IF(EffortOutcomesAG0[[#This Row],[Apn]]=0,10,LOG(EffortOutcomesAG0[[#This Row],[Apn]]))</f>
        <v>10</v>
      </c>
      <c r="C1098" s="8">
        <f>IF(EffortOutcomesAG0[[#This Row],[Ein]]=0,10,LOG(EffortOutcomesAG0[[#This Row],[Ein]]))</f>
        <v>10</v>
      </c>
      <c r="D1098" s="8">
        <f>IF(EffortOutcomesAG0[[#This Row],[Iin]]=0,10,LOG(EffortOutcomesAG0[[#This Row],[Iin]]))</f>
        <v>10</v>
      </c>
      <c r="E1098" s="8">
        <f>Kx-EffortOutcomesAG0[[#This Row],[Xp]]</f>
        <v>-10</v>
      </c>
      <c r="F1098" s="8">
        <f>Ky-EffortOutcomesAG0[[#This Row],[Yp]]</f>
        <v>-11</v>
      </c>
      <c r="G1098" s="8">
        <f>Kz-EffortOutcomesAG0[[#This Row],[Zp]]</f>
        <v>-9</v>
      </c>
      <c r="H1098" s="8">
        <f>EffortOutcomesAG0[[#This Row],[Kpy]]*KSc-EffortOutcomesAG0[[#This Row],[KPz]]*KSb</f>
        <v>20</v>
      </c>
      <c r="I1098" s="8">
        <f>-1*(EffortOutcomesAG0[[#This Row],[KPx]]*KSc-EffortOutcomesAG0[[#This Row],[KPz]]*KSa)</f>
        <v>-10</v>
      </c>
      <c r="J1098" s="8">
        <f>(EffortOutcomesAG0[[#This Row],[KPx]]*$C$2-EffortOutcomesAG0[[#This Row],[Kpy]]*KSa)</f>
        <v>-100</v>
      </c>
      <c r="K1098" s="8">
        <f>EffortOutcomesAG0[[#This Row],[Kpy]]*KTc-EffortOutcomesAG0[[#This Row],[KPz]]*KTb</f>
        <v>2</v>
      </c>
      <c r="L1098" s="8">
        <f>-1*(EffortOutcomesAG0[[#This Row],[KPx]]*KTc-EffortOutcomesAG0[[#This Row],[KPz]]*KTa)</f>
        <v>-28</v>
      </c>
      <c r="M1098" s="8">
        <f>(EffortOutcomesAG0[[#This Row],[KPx]]*KTb-EffortOutcomesAG0[[#This Row],[Kpy]]*KTa)</f>
        <v>32</v>
      </c>
      <c r="N1098" s="8">
        <f>-EffortOutcomesAG0[[#This Row],[Xp]]*a+EffortOutcomesAG0[[#This Row],[Yp]]*b+EffortOutcomesAG0[[#This Row],[Zp]]*c_</f>
        <v>40</v>
      </c>
      <c r="O109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98" s="9">
        <f>SQRT(EffortOutcomesAG0[[#This Row],[Kpy''i]]^2+EffortOutcomesAG0[[#This Row],[KPy''j]]^2+EffortOutcomesAG0[[#This Row],[KPy''k]]^2)/KTmag/Scale</f>
        <v>17.37814719698277</v>
      </c>
      <c r="Q10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8" s="14">
        <v>44908</v>
      </c>
      <c r="U1098" s="9" t="s">
        <v>76</v>
      </c>
      <c r="V1098" t="s">
        <v>74</v>
      </c>
      <c r="W1098" t="s">
        <v>59</v>
      </c>
      <c r="X1098">
        <v>0.93749999999999989</v>
      </c>
      <c r="Y1098">
        <v>0</v>
      </c>
      <c r="Z1098">
        <v>0</v>
      </c>
      <c r="AG1098">
        <v>0</v>
      </c>
      <c r="AH1098">
        <v>0</v>
      </c>
      <c r="AI1098">
        <v>0</v>
      </c>
      <c r="AJ1098">
        <v>1097</v>
      </c>
      <c r="AK1098">
        <f>SUBTOTAL(9,EffortOutcomesAG0[[#This Row],[Allocation]:[Iin]])</f>
        <v>0.93749999999999989</v>
      </c>
      <c r="AL1098" t="str">
        <f>EffortOutcomesAG0[[#This Row],[WARDS]]&amp;EffortOutcomesAG0[[#This Row],[Role]]&amp;EffortOutcomesAG0[[#This Row],[Shifts]]</f>
        <v>OtherCERT4PM</v>
      </c>
    </row>
    <row r="1099" spans="2:38" x14ac:dyDescent="0.25">
      <c r="B1099" s="8">
        <f>IF(EffortOutcomesAG0[[#This Row],[Apn]]=0,10,LOG(EffortOutcomesAG0[[#This Row],[Apn]]))</f>
        <v>0.15748267219208442</v>
      </c>
      <c r="C1099" s="8">
        <f>IF(EffortOutcomesAG0[[#This Row],[Ein]]=0,10,LOG(EffortOutcomesAG0[[#This Row],[Ein]]))</f>
        <v>10</v>
      </c>
      <c r="D1099" s="8">
        <f>IF(EffortOutcomesAG0[[#This Row],[Iin]]=0,10,LOG(EffortOutcomesAG0[[#This Row],[Iin]]))</f>
        <v>10</v>
      </c>
      <c r="E1099" s="8">
        <f>Kx-EffortOutcomesAG0[[#This Row],[Xp]]</f>
        <v>-0.15748267219208442</v>
      </c>
      <c r="F1099" s="8">
        <f>Ky-EffortOutcomesAG0[[#This Row],[Yp]]</f>
        <v>-11</v>
      </c>
      <c r="G1099" s="8">
        <f>Kz-EffortOutcomesAG0[[#This Row],[Zp]]</f>
        <v>-9</v>
      </c>
      <c r="H1099" s="8">
        <f>EffortOutcomesAG0[[#This Row],[Kpy]]*KSc-EffortOutcomesAG0[[#This Row],[KPz]]*KSb</f>
        <v>20</v>
      </c>
      <c r="I1099" s="8">
        <f>-1*(EffortOutcomesAG0[[#This Row],[KPx]]*KSc-EffortOutcomesAG0[[#This Row],[KPz]]*KSa)</f>
        <v>-0.15748267219208442</v>
      </c>
      <c r="J1099" s="8">
        <f>(EffortOutcomesAG0[[#This Row],[KPx]]*$C$2-EffortOutcomesAG0[[#This Row],[Kpy]]*KSa)</f>
        <v>-1.5748267219208443</v>
      </c>
      <c r="K1099" s="8">
        <f>EffortOutcomesAG0[[#This Row],[Kpy]]*KTc-EffortOutcomesAG0[[#This Row],[KPz]]*KTb</f>
        <v>2</v>
      </c>
      <c r="L1099" s="8">
        <f>-1*(EffortOutcomesAG0[[#This Row],[KPx]]*KTc-EffortOutcomesAG0[[#This Row],[KPz]]*KTa)</f>
        <v>-18.157482672192085</v>
      </c>
      <c r="M1099" s="8">
        <f>(EffortOutcomesAG0[[#This Row],[KPx]]*KTb-EffortOutcomesAG0[[#This Row],[Kpy]]*KTa)</f>
        <v>22.157482672192085</v>
      </c>
      <c r="N1099" s="8">
        <f>-EffortOutcomesAG0[[#This Row],[Xp]]*a+EffortOutcomesAG0[[#This Row],[Yp]]*b+EffortOutcomesAG0[[#This Row],[Zp]]*c_</f>
        <v>40</v>
      </c>
      <c r="O1099">
        <f>-IF(EffortOutcomesAG0[[#This Row],[Column2]]&gt;0,1,-1)*SQRT(EffortOutcomesAG0[[#This Row],[KPx''i]]^2+EffortOutcomesAG0[[#This Row],[KPx''j]]^2+EffortOutcomesAG0[[#This Row],[KPx''k]]^2)/Ksmag/Scale</f>
        <v>-14.186346957481984</v>
      </c>
      <c r="P1099" s="9">
        <f>SQRT(EffortOutcomesAG0[[#This Row],[Kpy''i]]^2+EffortOutcomesAG0[[#This Row],[KPy''j]]^2+EffortOutcomesAG0[[#This Row],[KPy''k]]^2)/KTmag/Scale</f>
        <v>11.723539108416654</v>
      </c>
      <c r="Q10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9" s="14">
        <v>44908</v>
      </c>
      <c r="U1099" s="9" t="s">
        <v>58</v>
      </c>
      <c r="V1099" t="s">
        <v>74</v>
      </c>
      <c r="W1099" t="s">
        <v>59</v>
      </c>
      <c r="X1099">
        <v>0</v>
      </c>
      <c r="Y1099">
        <v>0.6875</v>
      </c>
      <c r="Z1099">
        <v>0.98799642857142844</v>
      </c>
      <c r="AA1099">
        <v>1.4370857142857141</v>
      </c>
      <c r="AB1099">
        <v>2.1556285714285717</v>
      </c>
      <c r="AC1099">
        <v>0</v>
      </c>
      <c r="AD1099">
        <v>0.46390181186793378</v>
      </c>
      <c r="AE1099">
        <v>0.69585271780190072</v>
      </c>
      <c r="AF1099">
        <v>0</v>
      </c>
      <c r="AJ1099">
        <v>1098</v>
      </c>
      <c r="AK1099">
        <f>SUBTOTAL(9,EffortOutcomesAG0[[#This Row],[Allocation]:[Iin]])</f>
        <v>6.4279652439555495</v>
      </c>
      <c r="AL1099" t="str">
        <f>EffortOutcomesAG0[[#This Row],[WARDS]]&amp;EffortOutcomesAG0[[#This Row],[Role]]&amp;EffortOutcomesAG0[[#This Row],[Shifts]]</f>
        <v>WARACERT4PM</v>
      </c>
    </row>
    <row r="1100" spans="2:38" x14ac:dyDescent="0.25">
      <c r="B1100" s="8">
        <f>IF(EffortOutcomesAG0[[#This Row],[Apn]]=0,10,LOG(EffortOutcomesAG0[[#This Row],[Apn]]))</f>
        <v>0.15748267219208442</v>
      </c>
      <c r="C1100" s="8">
        <f>IF(EffortOutcomesAG0[[#This Row],[Ein]]=0,10,LOG(EffortOutcomesAG0[[#This Row],[Ein]]))</f>
        <v>-0.11969411130268463</v>
      </c>
      <c r="D1100" s="8">
        <f>IF(EffortOutcomesAG0[[#This Row],[Iin]]=0,10,LOG(EffortOutcomesAG0[[#This Row],[Iin]]))</f>
        <v>-3.7788560889399803E-2</v>
      </c>
      <c r="E1100" s="8">
        <f>Kx-EffortOutcomesAG0[[#This Row],[Xp]]</f>
        <v>-0.15748267219208442</v>
      </c>
      <c r="F1100" s="8">
        <f>Ky-EffortOutcomesAG0[[#This Row],[Yp]]</f>
        <v>-0.88030588869731541</v>
      </c>
      <c r="G1100" s="8">
        <f>Kz-EffortOutcomesAG0[[#This Row],[Zp]]</f>
        <v>1.0377885608893997</v>
      </c>
      <c r="H1100" s="8">
        <f>EffortOutcomesAG0[[#This Row],[Kpy]]*KSc-EffortOutcomesAG0[[#This Row],[KPz]]*KSb</f>
        <v>-0.15748267219208434</v>
      </c>
      <c r="I1100" s="8">
        <f>-1*(EffortOutcomesAG0[[#This Row],[KPx]]*KSc-EffortOutcomesAG0[[#This Row],[KPz]]*KSa)</f>
        <v>-0.15748267219208442</v>
      </c>
      <c r="J1100" s="8">
        <f>(EffortOutcomesAG0[[#This Row],[KPx]]*$C$2-EffortOutcomesAG0[[#This Row],[Kpy]]*KSa)</f>
        <v>-1.5748267219208443</v>
      </c>
      <c r="K1100" s="8">
        <f>EffortOutcomesAG0[[#This Row],[Kpy]]*KTc-EffortOutcomesAG0[[#This Row],[KPz]]*KTb</f>
        <v>1.9180944495867152</v>
      </c>
      <c r="L1100" s="8">
        <f>-1*(EffortOutcomesAG0[[#This Row],[KPx]]*KTc-EffortOutcomesAG0[[#This Row],[KPz]]*KTa)</f>
        <v>1.9180944495867152</v>
      </c>
      <c r="M1100" s="8">
        <f>(EffortOutcomesAG0[[#This Row],[KPx]]*KTb-EffortOutcomesAG0[[#This Row],[Kpy]]*KTa)</f>
        <v>1.9180944495867152</v>
      </c>
      <c r="N1100" s="8">
        <f>-EffortOutcomesAG0[[#This Row],[Xp]]*a+EffortOutcomesAG0[[#This Row],[Yp]]*b+EffortOutcomesAG0[[#This Row],[Zp]]*c_</f>
        <v>-0.3149653443841689</v>
      </c>
      <c r="O1100">
        <f>-IF(EffortOutcomesAG0[[#This Row],[Column2]]&gt;0,1,-1)*SQRT(EffortOutcomesAG0[[#This Row],[KPx''i]]^2+EffortOutcomesAG0[[#This Row],[KPx''j]]^2+EffortOutcomesAG0[[#This Row],[KPx''k]]^2)/Ksmag/Scale</f>
        <v>1.1246512321954463</v>
      </c>
      <c r="P1100" s="9">
        <f>SQRT(EffortOutcomesAG0[[#This Row],[Kpy''i]]^2+EffortOutcomesAG0[[#This Row],[KPy''j]]^2+EffortOutcomesAG0[[#This Row],[KPy''k]]^2)/KTmag/Scale</f>
        <v>1.3562975922590448</v>
      </c>
      <c r="Q11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00" s="14">
        <v>44908</v>
      </c>
      <c r="U1100" s="9" t="s">
        <v>57</v>
      </c>
      <c r="V1100" t="s">
        <v>74</v>
      </c>
      <c r="W1100" t="s">
        <v>59</v>
      </c>
      <c r="X1100">
        <v>0.75</v>
      </c>
      <c r="Y1100">
        <v>0.6875</v>
      </c>
      <c r="Z1100">
        <v>0.98799642857142844</v>
      </c>
      <c r="AA1100">
        <v>1.4370857142857141</v>
      </c>
      <c r="AB1100">
        <v>2.1556285714285717</v>
      </c>
      <c r="AC1100">
        <v>1.0909090909090908</v>
      </c>
      <c r="AD1100">
        <v>0.46390181186793378</v>
      </c>
      <c r="AE1100">
        <v>0.69585271780190072</v>
      </c>
      <c r="AF1100">
        <v>0.75911205578389174</v>
      </c>
      <c r="AG1100">
        <v>1.3173285714285712</v>
      </c>
      <c r="AH1100">
        <v>1.9759928571428571</v>
      </c>
      <c r="AI1100">
        <v>0.91666666666666663</v>
      </c>
      <c r="AJ1100">
        <v>1099</v>
      </c>
      <c r="AK1100">
        <f>SUBTOTAL(9,EffortOutcomesAG0[[#This Row],[Allocation]:[Iin]])</f>
        <v>13.237974485886626</v>
      </c>
      <c r="AL1100" t="str">
        <f>EffortOutcomesAG0[[#This Row],[WARDS]]&amp;EffortOutcomesAG0[[#This Row],[Role]]&amp;EffortOutcomesAG0[[#This Row],[Shifts]]</f>
        <v>WATTCERT4PM</v>
      </c>
    </row>
    <row r="1101" spans="2:38" x14ac:dyDescent="0.25">
      <c r="B1101" s="8">
        <f>IF(EffortOutcomesAG0[[#This Row],[Apn]]=0,10,LOG(EffortOutcomesAG0[[#This Row],[Apn]]))</f>
        <v>0.15748267219208442</v>
      </c>
      <c r="C1101" s="8">
        <f>IF(EffortOutcomesAG0[[#This Row],[Ein]]=0,10,LOG(EffortOutcomesAG0[[#This Row],[Ein]]))</f>
        <v>0.23248840680867788</v>
      </c>
      <c r="D1101" s="8">
        <f>IF(EffortOutcomesAG0[[#This Row],[Iin]]=0,10,LOG(EffortOutcomesAG0[[#This Row],[Iin]]))</f>
        <v>-0.38997107900076228</v>
      </c>
      <c r="E1101" s="8">
        <f>Kx-EffortOutcomesAG0[[#This Row],[Xp]]</f>
        <v>-0.15748267219208442</v>
      </c>
      <c r="F1101" s="8">
        <f>Ky-EffortOutcomesAG0[[#This Row],[Yp]]</f>
        <v>-1.2324884068086779</v>
      </c>
      <c r="G1101" s="8">
        <f>Kz-EffortOutcomesAG0[[#This Row],[Zp]]</f>
        <v>1.3899710790007622</v>
      </c>
      <c r="H1101" s="8">
        <f>EffortOutcomesAG0[[#This Row],[Kpy]]*KSc-EffortOutcomesAG0[[#This Row],[KPz]]*KSb</f>
        <v>-0.15748267219208434</v>
      </c>
      <c r="I1101" s="8">
        <f>-1*(EffortOutcomesAG0[[#This Row],[KPx]]*KSc-EffortOutcomesAG0[[#This Row],[KPz]]*KSa)</f>
        <v>-0.15748267219208442</v>
      </c>
      <c r="J1101" s="8">
        <f>(EffortOutcomesAG0[[#This Row],[KPx]]*$C$2-EffortOutcomesAG0[[#This Row],[Kpy]]*KSa)</f>
        <v>-1.5748267219208443</v>
      </c>
      <c r="K1101" s="8">
        <f>EffortOutcomesAG0[[#This Row],[Kpy]]*KTc-EffortOutcomesAG0[[#This Row],[KPz]]*KTb</f>
        <v>2.6224594858094399</v>
      </c>
      <c r="L1101" s="8">
        <f>-1*(EffortOutcomesAG0[[#This Row],[KPx]]*KTc-EffortOutcomesAG0[[#This Row],[KPz]]*KTa)</f>
        <v>2.6224594858094399</v>
      </c>
      <c r="M1101" s="8">
        <f>(EffortOutcomesAG0[[#This Row],[KPx]]*KTb-EffortOutcomesAG0[[#This Row],[Kpy]]*KTa)</f>
        <v>2.6224594858094403</v>
      </c>
      <c r="N1101" s="8">
        <f>-EffortOutcomesAG0[[#This Row],[Xp]]*a+EffortOutcomesAG0[[#This Row],[Yp]]*b+EffortOutcomesAG0[[#This Row],[Zp]]*c_</f>
        <v>-0.31496534438416879</v>
      </c>
      <c r="O1101">
        <f>-IF(EffortOutcomesAG0[[#This Row],[Column2]]&gt;0,1,-1)*SQRT(EffortOutcomesAG0[[#This Row],[KPx''i]]^2+EffortOutcomesAG0[[#This Row],[KPx''j]]^2+EffortOutcomesAG0[[#This Row],[KPx''k]]^2)/Ksmag/Scale</f>
        <v>1.1246512321954463</v>
      </c>
      <c r="P1101" s="9">
        <f>SQRT(EffortOutcomesAG0[[#This Row],[Kpy''i]]^2+EffortOutcomesAG0[[#This Row],[KPy''j]]^2+EffortOutcomesAG0[[#This Row],[KPy''k]]^2)/KTmag/Scale</f>
        <v>1.8543588858028419</v>
      </c>
      <c r="Q11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1" s="14">
        <v>44908</v>
      </c>
      <c r="U1101" s="9" t="s">
        <v>54</v>
      </c>
      <c r="V1101" t="s">
        <v>74</v>
      </c>
      <c r="W1101" t="s">
        <v>59</v>
      </c>
      <c r="X1101">
        <v>1.6875</v>
      </c>
      <c r="Y1101">
        <v>0.6875</v>
      </c>
      <c r="Z1101">
        <v>0.98799642857142844</v>
      </c>
      <c r="AA1101">
        <v>1.4370857142857141</v>
      </c>
      <c r="AB1101">
        <v>2.1556285714285717</v>
      </c>
      <c r="AC1101">
        <v>2.4545454545454546</v>
      </c>
      <c r="AD1101">
        <v>0.46390181186793378</v>
      </c>
      <c r="AE1101">
        <v>0.69585271780190072</v>
      </c>
      <c r="AF1101">
        <v>1.7080021255137565</v>
      </c>
      <c r="AG1101">
        <v>0.58547936507936504</v>
      </c>
      <c r="AH1101">
        <v>0.87821904761904768</v>
      </c>
      <c r="AI1101">
        <v>0.40740740740740738</v>
      </c>
      <c r="AJ1101">
        <v>1100</v>
      </c>
      <c r="AK1101">
        <f>SUBTOTAL(9,EffortOutcomesAG0[[#This Row],[Allocation]:[Iin]])</f>
        <v>14.149118644120581</v>
      </c>
      <c r="AL1101" t="str">
        <f>EffortOutcomesAG0[[#This Row],[WARDS]]&amp;EffortOutcomesAG0[[#This Row],[Role]]&amp;EffortOutcomesAG0[[#This Row],[Shifts]]</f>
        <v>BANKCERT4PM</v>
      </c>
    </row>
    <row r="1102" spans="2:38" x14ac:dyDescent="0.25">
      <c r="B1102" s="8">
        <f>IF(EffortOutcomesAG0[[#This Row],[Apn]]=0,10,LOG(EffortOutcomesAG0[[#This Row],[Apn]]))</f>
        <v>10</v>
      </c>
      <c r="C1102" s="8">
        <f>IF(EffortOutcomesAG0[[#This Row],[Ein]]=0,10,LOG(EffortOutcomesAG0[[#This Row],[Ein]]))</f>
        <v>10</v>
      </c>
      <c r="D1102" s="8">
        <f>IF(EffortOutcomesAG0[[#This Row],[Iin]]=0,10,LOG(EffortOutcomesAG0[[#This Row],[Iin]]))</f>
        <v>10</v>
      </c>
      <c r="E1102" s="8">
        <f>Kx-EffortOutcomesAG0[[#This Row],[Xp]]</f>
        <v>-10</v>
      </c>
      <c r="F1102" s="8">
        <f>Ky-EffortOutcomesAG0[[#This Row],[Yp]]</f>
        <v>-11</v>
      </c>
      <c r="G1102" s="8">
        <f>Kz-EffortOutcomesAG0[[#This Row],[Zp]]</f>
        <v>-9</v>
      </c>
      <c r="H1102" s="8">
        <f>EffortOutcomesAG0[[#This Row],[Kpy]]*KSc-EffortOutcomesAG0[[#This Row],[KPz]]*KSb</f>
        <v>20</v>
      </c>
      <c r="I1102" s="8">
        <f>-1*(EffortOutcomesAG0[[#This Row],[KPx]]*KSc-EffortOutcomesAG0[[#This Row],[KPz]]*KSa)</f>
        <v>-10</v>
      </c>
      <c r="J1102" s="8">
        <f>(EffortOutcomesAG0[[#This Row],[KPx]]*$C$2-EffortOutcomesAG0[[#This Row],[Kpy]]*KSa)</f>
        <v>-100</v>
      </c>
      <c r="K1102" s="8">
        <f>EffortOutcomesAG0[[#This Row],[Kpy]]*KTc-EffortOutcomesAG0[[#This Row],[KPz]]*KTb</f>
        <v>2</v>
      </c>
      <c r="L1102" s="8">
        <f>-1*(EffortOutcomesAG0[[#This Row],[KPx]]*KTc-EffortOutcomesAG0[[#This Row],[KPz]]*KTa)</f>
        <v>-28</v>
      </c>
      <c r="M1102" s="8">
        <f>(EffortOutcomesAG0[[#This Row],[KPx]]*KTb-EffortOutcomesAG0[[#This Row],[Kpy]]*KTa)</f>
        <v>32</v>
      </c>
      <c r="N1102" s="8">
        <f>-EffortOutcomesAG0[[#This Row],[Xp]]*a+EffortOutcomesAG0[[#This Row],[Yp]]*b+EffortOutcomesAG0[[#This Row],[Zp]]*c_</f>
        <v>40</v>
      </c>
      <c r="O1102">
        <f>-IF(EffortOutcomesAG0[[#This Row],[Column2]]&gt;0,1,-1)*SQRT(EffortOutcomesAG0[[#This Row],[KPx''i]]^2+EffortOutcomesAG0[[#This Row],[KPx''j]]^2+EffortOutcomesAG0[[#This Row],[KPx''k]]^2)/Ksmag/Scale</f>
        <v>-72.456883730947197</v>
      </c>
      <c r="P1102" s="9">
        <f>SQRT(EffortOutcomesAG0[[#This Row],[Kpy''i]]^2+EffortOutcomesAG0[[#This Row],[KPy''j]]^2+EffortOutcomesAG0[[#This Row],[KPy''k]]^2)/KTmag/Scale</f>
        <v>17.37814719698277</v>
      </c>
      <c r="Q11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2" s="14">
        <v>44909</v>
      </c>
      <c r="U1102" s="9" t="s">
        <v>76</v>
      </c>
      <c r="V1102" t="s">
        <v>74</v>
      </c>
      <c r="W1102" t="s">
        <v>59</v>
      </c>
      <c r="X1102">
        <v>1.7499999999999993</v>
      </c>
      <c r="Y1102">
        <v>0</v>
      </c>
      <c r="Z1102">
        <v>0</v>
      </c>
      <c r="AG1102">
        <v>0</v>
      </c>
      <c r="AH1102">
        <v>0</v>
      </c>
      <c r="AI1102">
        <v>0</v>
      </c>
      <c r="AJ1102">
        <v>1101</v>
      </c>
      <c r="AK1102">
        <f>SUBTOTAL(9,EffortOutcomesAG0[[#This Row],[Allocation]:[Iin]])</f>
        <v>1.7499999999999993</v>
      </c>
      <c r="AL1102" t="str">
        <f>EffortOutcomesAG0[[#This Row],[WARDS]]&amp;EffortOutcomesAG0[[#This Row],[Role]]&amp;EffortOutcomesAG0[[#This Row],[Shifts]]</f>
        <v>OtherCERT4PM</v>
      </c>
    </row>
    <row r="1103" spans="2:38" x14ac:dyDescent="0.25">
      <c r="B1103" s="8">
        <f>IF(EffortOutcomesAG0[[#This Row],[Apn]]=0,10,LOG(EffortOutcomesAG0[[#This Row],[Apn]]))</f>
        <v>0.15748267219208442</v>
      </c>
      <c r="C1103" s="8">
        <f>IF(EffortOutcomesAG0[[#This Row],[Ein]]=0,10,LOG(EffortOutcomesAG0[[#This Row],[Ein]]))</f>
        <v>-0.11969411130268463</v>
      </c>
      <c r="D1103" s="8">
        <f>IF(EffortOutcomesAG0[[#This Row],[Iin]]=0,10,LOG(EffortOutcomesAG0[[#This Row],[Iin]]))</f>
        <v>-3.7788560889399803E-2</v>
      </c>
      <c r="E1103" s="8">
        <f>Kx-EffortOutcomesAG0[[#This Row],[Xp]]</f>
        <v>-0.15748267219208442</v>
      </c>
      <c r="F1103" s="8">
        <f>Ky-EffortOutcomesAG0[[#This Row],[Yp]]</f>
        <v>-0.88030588869731541</v>
      </c>
      <c r="G1103" s="8">
        <f>Kz-EffortOutcomesAG0[[#This Row],[Zp]]</f>
        <v>1.0377885608893997</v>
      </c>
      <c r="H1103" s="8">
        <f>EffortOutcomesAG0[[#This Row],[Kpy]]*KSc-EffortOutcomesAG0[[#This Row],[KPz]]*KSb</f>
        <v>-0.15748267219208434</v>
      </c>
      <c r="I1103" s="8">
        <f>-1*(EffortOutcomesAG0[[#This Row],[KPx]]*KSc-EffortOutcomesAG0[[#This Row],[KPz]]*KSa)</f>
        <v>-0.15748267219208442</v>
      </c>
      <c r="J1103" s="8">
        <f>(EffortOutcomesAG0[[#This Row],[KPx]]*$C$2-EffortOutcomesAG0[[#This Row],[Kpy]]*KSa)</f>
        <v>-1.5748267219208443</v>
      </c>
      <c r="K1103" s="8">
        <f>EffortOutcomesAG0[[#This Row],[Kpy]]*KTc-EffortOutcomesAG0[[#This Row],[KPz]]*KTb</f>
        <v>1.9180944495867152</v>
      </c>
      <c r="L1103" s="8">
        <f>-1*(EffortOutcomesAG0[[#This Row],[KPx]]*KTc-EffortOutcomesAG0[[#This Row],[KPz]]*KTa)</f>
        <v>1.9180944495867152</v>
      </c>
      <c r="M1103" s="8">
        <f>(EffortOutcomesAG0[[#This Row],[KPx]]*KTb-EffortOutcomesAG0[[#This Row],[Kpy]]*KTa)</f>
        <v>1.9180944495867152</v>
      </c>
      <c r="N1103" s="8">
        <f>-EffortOutcomesAG0[[#This Row],[Xp]]*a+EffortOutcomesAG0[[#This Row],[Yp]]*b+EffortOutcomesAG0[[#This Row],[Zp]]*c_</f>
        <v>-0.3149653443841689</v>
      </c>
      <c r="O1103">
        <f>-IF(EffortOutcomesAG0[[#This Row],[Column2]]&gt;0,1,-1)*SQRT(EffortOutcomesAG0[[#This Row],[KPx''i]]^2+EffortOutcomesAG0[[#This Row],[KPx''j]]^2+EffortOutcomesAG0[[#This Row],[KPx''k]]^2)/Ksmag/Scale</f>
        <v>1.1246512321954463</v>
      </c>
      <c r="P1103" s="9">
        <f>SQRT(EffortOutcomesAG0[[#This Row],[Kpy''i]]^2+EffortOutcomesAG0[[#This Row],[KPy''j]]^2+EffortOutcomesAG0[[#This Row],[KPy''k]]^2)/KTmag/Scale</f>
        <v>1.3562975922590448</v>
      </c>
      <c r="Q11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03" s="14">
        <v>44909</v>
      </c>
      <c r="U1103" s="9" t="s">
        <v>57</v>
      </c>
      <c r="V1103" t="s">
        <v>74</v>
      </c>
      <c r="W1103" t="s">
        <v>59</v>
      </c>
      <c r="X1103">
        <v>0.75</v>
      </c>
      <c r="Y1103">
        <v>0.6875</v>
      </c>
      <c r="Z1103">
        <v>0.98799642857142844</v>
      </c>
      <c r="AA1103">
        <v>1.4370857142857141</v>
      </c>
      <c r="AB1103">
        <v>2.1556285714285717</v>
      </c>
      <c r="AC1103">
        <v>1.0909090909090908</v>
      </c>
      <c r="AD1103">
        <v>0.46390181186793378</v>
      </c>
      <c r="AE1103">
        <v>0.69585271780190072</v>
      </c>
      <c r="AF1103">
        <v>0.75911205578389174</v>
      </c>
      <c r="AG1103">
        <v>1.3173285714285712</v>
      </c>
      <c r="AH1103">
        <v>1.9759928571428571</v>
      </c>
      <c r="AI1103">
        <v>0.91666666666666663</v>
      </c>
      <c r="AJ1103">
        <v>1102</v>
      </c>
      <c r="AK1103">
        <f>SUBTOTAL(9,EffortOutcomesAG0[[#This Row],[Allocation]:[Iin]])</f>
        <v>13.237974485886626</v>
      </c>
      <c r="AL1103" t="str">
        <f>EffortOutcomesAG0[[#This Row],[WARDS]]&amp;EffortOutcomesAG0[[#This Row],[Role]]&amp;EffortOutcomesAG0[[#This Row],[Shifts]]</f>
        <v>WATTCERT4PM</v>
      </c>
    </row>
    <row r="1104" spans="2:38" x14ac:dyDescent="0.25">
      <c r="B1104" s="8">
        <f>IF(EffortOutcomesAG0[[#This Row],[Apn]]=0,10,LOG(EffortOutcomesAG0[[#This Row],[Apn]]))</f>
        <v>0.15748267219208442</v>
      </c>
      <c r="C1104" s="8">
        <f>IF(EffortOutcomesAG0[[#This Row],[Ein]]=0,10,LOG(EffortOutcomesAG0[[#This Row],[Ein]]))</f>
        <v>0.21609799062050847</v>
      </c>
      <c r="D1104" s="8">
        <f>IF(EffortOutcomesAG0[[#This Row],[Iin]]=0,10,LOG(EffortOutcomesAG0[[#This Row],[Iin]]))</f>
        <v>-0.37358066281259289</v>
      </c>
      <c r="E1104" s="8">
        <f>Kx-EffortOutcomesAG0[[#This Row],[Xp]]</f>
        <v>-0.15748267219208442</v>
      </c>
      <c r="F1104" s="8">
        <f>Ky-EffortOutcomesAG0[[#This Row],[Yp]]</f>
        <v>-1.2160979906205085</v>
      </c>
      <c r="G1104" s="8">
        <f>Kz-EffortOutcomesAG0[[#This Row],[Zp]]</f>
        <v>1.3735806628125928</v>
      </c>
      <c r="H1104" s="8">
        <f>EffortOutcomesAG0[[#This Row],[Kpy]]*KSc-EffortOutcomesAG0[[#This Row],[KPz]]*KSb</f>
        <v>-0.15748267219208434</v>
      </c>
      <c r="I1104" s="8">
        <f>-1*(EffortOutcomesAG0[[#This Row],[KPx]]*KSc-EffortOutcomesAG0[[#This Row],[KPz]]*KSa)</f>
        <v>-0.15748267219208442</v>
      </c>
      <c r="J1104" s="8">
        <f>(EffortOutcomesAG0[[#This Row],[KPx]]*$C$2-EffortOutcomesAG0[[#This Row],[Kpy]]*KSa)</f>
        <v>-1.5748267219208443</v>
      </c>
      <c r="K1104" s="8">
        <f>EffortOutcomesAG0[[#This Row],[Kpy]]*KTc-EffortOutcomesAG0[[#This Row],[KPz]]*KTb</f>
        <v>2.5896786534331016</v>
      </c>
      <c r="L1104" s="8">
        <f>-1*(EffortOutcomesAG0[[#This Row],[KPx]]*KTc-EffortOutcomesAG0[[#This Row],[KPz]]*KTa)</f>
        <v>2.5896786534331011</v>
      </c>
      <c r="M1104" s="8">
        <f>(EffortOutcomesAG0[[#This Row],[KPx]]*KTb-EffortOutcomesAG0[[#This Row],[Kpy]]*KTa)</f>
        <v>2.5896786534331016</v>
      </c>
      <c r="N1104" s="8">
        <f>-EffortOutcomesAG0[[#This Row],[Xp]]*a+EffortOutcomesAG0[[#This Row],[Yp]]*b+EffortOutcomesAG0[[#This Row],[Zp]]*c_</f>
        <v>-0.31496534438416884</v>
      </c>
      <c r="O1104">
        <f>-IF(EffortOutcomesAG0[[#This Row],[Column2]]&gt;0,1,-1)*SQRT(EffortOutcomesAG0[[#This Row],[KPx''i]]^2+EffortOutcomesAG0[[#This Row],[KPx''j]]^2+EffortOutcomesAG0[[#This Row],[KPx''k]]^2)/Ksmag/Scale</f>
        <v>1.1246512321954463</v>
      </c>
      <c r="P1104" s="9">
        <f>SQRT(EffortOutcomesAG0[[#This Row],[Kpy''i]]^2+EffortOutcomesAG0[[#This Row],[KPy''j]]^2+EffortOutcomesAG0[[#This Row],[KPy''k]]^2)/KTmag/Scale</f>
        <v>1.8311793369365932</v>
      </c>
      <c r="Q11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4" s="14">
        <v>44909</v>
      </c>
      <c r="U1104" s="9" t="s">
        <v>54</v>
      </c>
      <c r="V1104" t="s">
        <v>74</v>
      </c>
      <c r="W1104" t="s">
        <v>59</v>
      </c>
      <c r="X1104">
        <v>1.6249999999999998</v>
      </c>
      <c r="Y1104">
        <v>0.6875</v>
      </c>
      <c r="Z1104">
        <v>0.98799642857142844</v>
      </c>
      <c r="AA1104">
        <v>1.4370857142857141</v>
      </c>
      <c r="AB1104">
        <v>2.1556285714285717</v>
      </c>
      <c r="AC1104">
        <v>2.3636363636363633</v>
      </c>
      <c r="AD1104">
        <v>0.46390181186793378</v>
      </c>
      <c r="AE1104">
        <v>0.69585271780190072</v>
      </c>
      <c r="AF1104">
        <v>1.6447427875317653</v>
      </c>
      <c r="AG1104">
        <v>0.6079978021978022</v>
      </c>
      <c r="AH1104">
        <v>0.91199670329670346</v>
      </c>
      <c r="AI1104">
        <v>0.42307692307692313</v>
      </c>
      <c r="AJ1104">
        <v>1103</v>
      </c>
      <c r="AK1104">
        <f>SUBTOTAL(9,EffortOutcomesAG0[[#This Row],[Allocation]:[Iin]])</f>
        <v>14.004415823695107</v>
      </c>
      <c r="AL1104" t="str">
        <f>EffortOutcomesAG0[[#This Row],[WARDS]]&amp;EffortOutcomesAG0[[#This Row],[Role]]&amp;EffortOutcomesAG0[[#This Row],[Shifts]]</f>
        <v>BANKCERT4PM</v>
      </c>
    </row>
    <row r="1105" spans="2:38" x14ac:dyDescent="0.25">
      <c r="B1105" s="8">
        <f>IF(EffortOutcomesAG0[[#This Row],[Apn]]=0,10,LOG(EffortOutcomesAG0[[#This Row],[Apn]]))</f>
        <v>0.15748267219208442</v>
      </c>
      <c r="C1105" s="8">
        <f>IF(EffortOutcomesAG0[[#This Row],[Ein]]=0,10,LOG(EffortOutcomesAG0[[#This Row],[Ein]]))</f>
        <v>10</v>
      </c>
      <c r="D1105" s="8">
        <f>IF(EffortOutcomesAG0[[#This Row],[Iin]]=0,10,LOG(EffortOutcomesAG0[[#This Row],[Iin]]))</f>
        <v>10</v>
      </c>
      <c r="E1105" s="8">
        <f>Kx-EffortOutcomesAG0[[#This Row],[Xp]]</f>
        <v>-0.15748267219208442</v>
      </c>
      <c r="F1105" s="8">
        <f>Ky-EffortOutcomesAG0[[#This Row],[Yp]]</f>
        <v>-11</v>
      </c>
      <c r="G1105" s="8">
        <f>Kz-EffortOutcomesAG0[[#This Row],[Zp]]</f>
        <v>-9</v>
      </c>
      <c r="H1105" s="8">
        <f>EffortOutcomesAG0[[#This Row],[Kpy]]*KSc-EffortOutcomesAG0[[#This Row],[KPz]]*KSb</f>
        <v>20</v>
      </c>
      <c r="I1105" s="8">
        <f>-1*(EffortOutcomesAG0[[#This Row],[KPx]]*KSc-EffortOutcomesAG0[[#This Row],[KPz]]*KSa)</f>
        <v>-0.15748267219208442</v>
      </c>
      <c r="J1105" s="8">
        <f>(EffortOutcomesAG0[[#This Row],[KPx]]*$C$2-EffortOutcomesAG0[[#This Row],[Kpy]]*KSa)</f>
        <v>-1.5748267219208443</v>
      </c>
      <c r="K1105" s="8">
        <f>EffortOutcomesAG0[[#This Row],[Kpy]]*KTc-EffortOutcomesAG0[[#This Row],[KPz]]*KTb</f>
        <v>2</v>
      </c>
      <c r="L1105" s="8">
        <f>-1*(EffortOutcomesAG0[[#This Row],[KPx]]*KTc-EffortOutcomesAG0[[#This Row],[KPz]]*KTa)</f>
        <v>-18.157482672192085</v>
      </c>
      <c r="M1105" s="8">
        <f>(EffortOutcomesAG0[[#This Row],[KPx]]*KTb-EffortOutcomesAG0[[#This Row],[Kpy]]*KTa)</f>
        <v>22.157482672192085</v>
      </c>
      <c r="N1105" s="8">
        <f>-EffortOutcomesAG0[[#This Row],[Xp]]*a+EffortOutcomesAG0[[#This Row],[Yp]]*b+EffortOutcomesAG0[[#This Row],[Zp]]*c_</f>
        <v>40</v>
      </c>
      <c r="O1105">
        <f>-IF(EffortOutcomesAG0[[#This Row],[Column2]]&gt;0,1,-1)*SQRT(EffortOutcomesAG0[[#This Row],[KPx''i]]^2+EffortOutcomesAG0[[#This Row],[KPx''j]]^2+EffortOutcomesAG0[[#This Row],[KPx''k]]^2)/Ksmag/Scale</f>
        <v>-14.186346957481984</v>
      </c>
      <c r="P1105" s="9">
        <f>SQRT(EffortOutcomesAG0[[#This Row],[Kpy''i]]^2+EffortOutcomesAG0[[#This Row],[KPy''j]]^2+EffortOutcomesAG0[[#This Row],[KPy''k]]^2)/KTmag/Scale</f>
        <v>11.723539108416654</v>
      </c>
      <c r="Q11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5" s="14">
        <v>44909</v>
      </c>
      <c r="U1105" s="9" t="s">
        <v>58</v>
      </c>
      <c r="V1105" t="s">
        <v>74</v>
      </c>
      <c r="W1105" t="s">
        <v>59</v>
      </c>
      <c r="X1105">
        <v>0</v>
      </c>
      <c r="Y1105">
        <v>0.6875</v>
      </c>
      <c r="Z1105">
        <v>0.98799642857142844</v>
      </c>
      <c r="AA1105">
        <v>1.4370857142857141</v>
      </c>
      <c r="AB1105">
        <v>2.1556285714285717</v>
      </c>
      <c r="AC1105">
        <v>0</v>
      </c>
      <c r="AD1105">
        <v>0.46390181186793378</v>
      </c>
      <c r="AE1105">
        <v>0.69585271780190072</v>
      </c>
      <c r="AF1105">
        <v>0</v>
      </c>
      <c r="AJ1105">
        <v>1104</v>
      </c>
      <c r="AK1105">
        <f>SUBTOTAL(9,EffortOutcomesAG0[[#This Row],[Allocation]:[Iin]])</f>
        <v>6.4279652439555495</v>
      </c>
      <c r="AL1105" t="str">
        <f>EffortOutcomesAG0[[#This Row],[WARDS]]&amp;EffortOutcomesAG0[[#This Row],[Role]]&amp;EffortOutcomesAG0[[#This Row],[Shifts]]</f>
        <v>WARACERT4PM</v>
      </c>
    </row>
    <row r="1106" spans="2:38" x14ac:dyDescent="0.25">
      <c r="B1106" s="8">
        <f>IF(EffortOutcomesAG0[[#This Row],[Apn]]=0,10,LOG(EffortOutcomesAG0[[#This Row],[Apn]]))</f>
        <v>-2.123273068974553E-2</v>
      </c>
      <c r="C1106" s="8">
        <f>IF(EffortOutcomesAG0[[#This Row],[Ein]]=0,10,LOG(EffortOutcomesAG0[[#This Row],[Ein]]))</f>
        <v>0.41120380969050779</v>
      </c>
      <c r="D1106" s="8">
        <f>IF(EffortOutcomesAG0[[#This Row],[Iin]]=0,10,LOG(EffortOutcomesAG0[[#This Row],[Iin]]))</f>
        <v>-0.38997107900076228</v>
      </c>
      <c r="E1106" s="8">
        <f>Kx-EffortOutcomesAG0[[#This Row],[Xp]]</f>
        <v>2.123273068974553E-2</v>
      </c>
      <c r="F1106" s="8">
        <f>Ky-EffortOutcomesAG0[[#This Row],[Yp]]</f>
        <v>-1.4112038096905077</v>
      </c>
      <c r="G1106" s="8">
        <f>Kz-EffortOutcomesAG0[[#This Row],[Zp]]</f>
        <v>1.3899710790007622</v>
      </c>
      <c r="H1106" s="8">
        <f>EffortOutcomesAG0[[#This Row],[Kpy]]*KSc-EffortOutcomesAG0[[#This Row],[KPz]]*KSb</f>
        <v>2.1232730689745516E-2</v>
      </c>
      <c r="I1106" s="8">
        <f>-1*(EffortOutcomesAG0[[#This Row],[KPx]]*KSc-EffortOutcomesAG0[[#This Row],[KPz]]*KSa)</f>
        <v>2.123273068974553E-2</v>
      </c>
      <c r="J1106" s="8">
        <f>(EffortOutcomesAG0[[#This Row],[KPx]]*$C$2-EffortOutcomesAG0[[#This Row],[Kpy]]*KSa)</f>
        <v>0.2123273068974553</v>
      </c>
      <c r="K1106" s="8">
        <f>EffortOutcomesAG0[[#This Row],[Kpy]]*KTc-EffortOutcomesAG0[[#This Row],[KPz]]*KTb</f>
        <v>2.80117488869127</v>
      </c>
      <c r="L1106" s="8">
        <f>-1*(EffortOutcomesAG0[[#This Row],[KPx]]*KTc-EffortOutcomesAG0[[#This Row],[KPz]]*KTa)</f>
        <v>2.80117488869127</v>
      </c>
      <c r="M1106" s="8">
        <f>(EffortOutcomesAG0[[#This Row],[KPx]]*KTb-EffortOutcomesAG0[[#This Row],[Kpy]]*KTa)</f>
        <v>2.80117488869127</v>
      </c>
      <c r="N1106" s="8">
        <f>-EffortOutcomesAG0[[#This Row],[Xp]]*a+EffortOutcomesAG0[[#This Row],[Yp]]*b+EffortOutcomesAG0[[#This Row],[Zp]]*c_</f>
        <v>4.2465461379491032E-2</v>
      </c>
      <c r="O110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06" s="9">
        <f>SQRT(EffortOutcomesAG0[[#This Row],[Kpy''i]]^2+EffortOutcomesAG0[[#This Row],[KPy''j]]^2+EffortOutcomesAG0[[#This Row],[KPy''k]]^2)/KTmag/Scale</f>
        <v>1.9807297590830697</v>
      </c>
      <c r="Q11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6" s="14">
        <v>44910</v>
      </c>
      <c r="U1106" s="9" t="s">
        <v>57</v>
      </c>
      <c r="V1106" t="s">
        <v>74</v>
      </c>
      <c r="W1106" t="s">
        <v>59</v>
      </c>
      <c r="X1106">
        <v>1.6875</v>
      </c>
      <c r="Y1106">
        <v>0.6875</v>
      </c>
      <c r="Z1106">
        <v>0.65469642857142862</v>
      </c>
      <c r="AA1106">
        <v>0.9522857142857144</v>
      </c>
      <c r="AB1106">
        <v>1.4284285714285716</v>
      </c>
      <c r="AC1106">
        <v>2.4545454545454546</v>
      </c>
      <c r="AD1106">
        <v>0.70007000700069999</v>
      </c>
      <c r="AE1106">
        <v>1.0501050105010501</v>
      </c>
      <c r="AF1106">
        <v>2.577530480320759</v>
      </c>
      <c r="AG1106">
        <v>0.38796825396825402</v>
      </c>
      <c r="AH1106">
        <v>0.581952380952381</v>
      </c>
      <c r="AI1106">
        <v>0.40740740740740738</v>
      </c>
      <c r="AJ1106">
        <v>1105</v>
      </c>
      <c r="AK1106">
        <f>SUBTOTAL(9,EffortOutcomesAG0[[#This Row],[Allocation]:[Iin]])</f>
        <v>13.569989708981721</v>
      </c>
      <c r="AL1106" t="str">
        <f>EffortOutcomesAG0[[#This Row],[WARDS]]&amp;EffortOutcomesAG0[[#This Row],[Role]]&amp;EffortOutcomesAG0[[#This Row],[Shifts]]</f>
        <v>WATTCERT4PM</v>
      </c>
    </row>
    <row r="1107" spans="2:38" x14ac:dyDescent="0.25">
      <c r="B1107" s="8">
        <f>IF(EffortOutcomesAG0[[#This Row],[Apn]]=0,10,LOG(EffortOutcomesAG0[[#This Row],[Apn]]))</f>
        <v>-2.123273068974553E-2</v>
      </c>
      <c r="C1107" s="8">
        <f>IF(EffortOutcomesAG0[[#This Row],[Ein]]=0,10,LOG(EffortOutcomesAG0[[#This Row],[Ein]]))</f>
        <v>10</v>
      </c>
      <c r="D1107" s="8">
        <f>IF(EffortOutcomesAG0[[#This Row],[Iin]]=0,10,LOG(EffortOutcomesAG0[[#This Row],[Iin]]))</f>
        <v>10</v>
      </c>
      <c r="E1107" s="8">
        <f>Kx-EffortOutcomesAG0[[#This Row],[Xp]]</f>
        <v>2.123273068974553E-2</v>
      </c>
      <c r="F1107" s="8">
        <f>Ky-EffortOutcomesAG0[[#This Row],[Yp]]</f>
        <v>-11</v>
      </c>
      <c r="G1107" s="8">
        <f>Kz-EffortOutcomesAG0[[#This Row],[Zp]]</f>
        <v>-9</v>
      </c>
      <c r="H1107" s="8">
        <f>EffortOutcomesAG0[[#This Row],[Kpy]]*KSc-EffortOutcomesAG0[[#This Row],[KPz]]*KSb</f>
        <v>20</v>
      </c>
      <c r="I1107" s="8">
        <f>-1*(EffortOutcomesAG0[[#This Row],[KPx]]*KSc-EffortOutcomesAG0[[#This Row],[KPz]]*KSa)</f>
        <v>2.123273068974553E-2</v>
      </c>
      <c r="J1107" s="8">
        <f>(EffortOutcomesAG0[[#This Row],[KPx]]*$C$2-EffortOutcomesAG0[[#This Row],[Kpy]]*KSa)</f>
        <v>0.2123273068974553</v>
      </c>
      <c r="K1107" s="8">
        <f>EffortOutcomesAG0[[#This Row],[Kpy]]*KTc-EffortOutcomesAG0[[#This Row],[KPz]]*KTb</f>
        <v>2</v>
      </c>
      <c r="L1107" s="8">
        <f>-1*(EffortOutcomesAG0[[#This Row],[KPx]]*KTc-EffortOutcomesAG0[[#This Row],[KPz]]*KTa)</f>
        <v>-17.978767269310254</v>
      </c>
      <c r="M1107" s="8">
        <f>(EffortOutcomesAG0[[#This Row],[KPx]]*KTb-EffortOutcomesAG0[[#This Row],[Kpy]]*KTa)</f>
        <v>21.978767269310254</v>
      </c>
      <c r="N1107" s="8">
        <f>-EffortOutcomesAG0[[#This Row],[Xp]]*a+EffortOutcomesAG0[[#This Row],[Yp]]*b+EffortOutcomesAG0[[#This Row],[Zp]]*c_</f>
        <v>40</v>
      </c>
      <c r="O1107">
        <f>-IF(EffortOutcomesAG0[[#This Row],[Column2]]&gt;0,1,-1)*SQRT(EffortOutcomesAG0[[#This Row],[KPx''i]]^2+EffortOutcomesAG0[[#This Row],[KPx''j]]^2+EffortOutcomesAG0[[#This Row],[KPx''k]]^2)/Ksmag/Scale</f>
        <v>-14.142940530775535</v>
      </c>
      <c r="P1107" s="9">
        <f>SQRT(EffortOutcomesAG0[[#This Row],[Kpy''i]]^2+EffortOutcomesAG0[[#This Row],[KPy''j]]^2+EffortOutcomesAG0[[#This Row],[KPy''k]]^2)/KTmag/Scale</f>
        <v>11.621117869368431</v>
      </c>
      <c r="Q11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7" s="14">
        <v>44910</v>
      </c>
      <c r="U1107" s="9" t="s">
        <v>58</v>
      </c>
      <c r="V1107" t="s">
        <v>74</v>
      </c>
      <c r="W1107" t="s">
        <v>59</v>
      </c>
      <c r="X1107">
        <v>0</v>
      </c>
      <c r="Y1107">
        <v>0.6875</v>
      </c>
      <c r="Z1107">
        <v>0.65469642857142862</v>
      </c>
      <c r="AA1107">
        <v>0.9522857142857144</v>
      </c>
      <c r="AB1107">
        <v>1.4284285714285716</v>
      </c>
      <c r="AC1107">
        <v>0</v>
      </c>
      <c r="AD1107">
        <v>0.70007000700069999</v>
      </c>
      <c r="AE1107">
        <v>1.0501050105010501</v>
      </c>
      <c r="AF1107">
        <v>0</v>
      </c>
      <c r="AJ1107">
        <v>1106</v>
      </c>
      <c r="AK1107">
        <f>SUBTOTAL(9,EffortOutcomesAG0[[#This Row],[Allocation]:[Iin]])</f>
        <v>5.4730857317874646</v>
      </c>
      <c r="AL1107" t="str">
        <f>EffortOutcomesAG0[[#This Row],[WARDS]]&amp;EffortOutcomesAG0[[#This Row],[Role]]&amp;EffortOutcomesAG0[[#This Row],[Shifts]]</f>
        <v>WARACERT4PM</v>
      </c>
    </row>
    <row r="1108" spans="2:38" x14ac:dyDescent="0.25">
      <c r="B1108" s="8">
        <f>IF(EffortOutcomesAG0[[#This Row],[Apn]]=0,10,LOG(EffortOutcomesAG0[[#This Row],[Apn]]))</f>
        <v>10</v>
      </c>
      <c r="C1108" s="8">
        <f>IF(EffortOutcomesAG0[[#This Row],[Ein]]=0,10,LOG(EffortOutcomesAG0[[#This Row],[Ein]]))</f>
        <v>10</v>
      </c>
      <c r="D1108" s="8">
        <f>IF(EffortOutcomesAG0[[#This Row],[Iin]]=0,10,LOG(EffortOutcomesAG0[[#This Row],[Iin]]))</f>
        <v>10</v>
      </c>
      <c r="E1108" s="8">
        <f>Kx-EffortOutcomesAG0[[#This Row],[Xp]]</f>
        <v>-10</v>
      </c>
      <c r="F1108" s="8">
        <f>Ky-EffortOutcomesAG0[[#This Row],[Yp]]</f>
        <v>-11</v>
      </c>
      <c r="G1108" s="8">
        <f>Kz-EffortOutcomesAG0[[#This Row],[Zp]]</f>
        <v>-9</v>
      </c>
      <c r="H1108" s="8">
        <f>EffortOutcomesAG0[[#This Row],[Kpy]]*KSc-EffortOutcomesAG0[[#This Row],[KPz]]*KSb</f>
        <v>20</v>
      </c>
      <c r="I1108" s="8">
        <f>-1*(EffortOutcomesAG0[[#This Row],[KPx]]*KSc-EffortOutcomesAG0[[#This Row],[KPz]]*KSa)</f>
        <v>-10</v>
      </c>
      <c r="J1108" s="8">
        <f>(EffortOutcomesAG0[[#This Row],[KPx]]*$C$2-EffortOutcomesAG0[[#This Row],[Kpy]]*KSa)</f>
        <v>-100</v>
      </c>
      <c r="K1108" s="8">
        <f>EffortOutcomesAG0[[#This Row],[Kpy]]*KTc-EffortOutcomesAG0[[#This Row],[KPz]]*KTb</f>
        <v>2</v>
      </c>
      <c r="L1108" s="8">
        <f>-1*(EffortOutcomesAG0[[#This Row],[KPx]]*KTc-EffortOutcomesAG0[[#This Row],[KPz]]*KTa)</f>
        <v>-28</v>
      </c>
      <c r="M1108" s="8">
        <f>(EffortOutcomesAG0[[#This Row],[KPx]]*KTb-EffortOutcomesAG0[[#This Row],[Kpy]]*KTa)</f>
        <v>32</v>
      </c>
      <c r="N1108" s="8">
        <f>-EffortOutcomesAG0[[#This Row],[Xp]]*a+EffortOutcomesAG0[[#This Row],[Yp]]*b+EffortOutcomesAG0[[#This Row],[Zp]]*c_</f>
        <v>40</v>
      </c>
      <c r="O1108">
        <f>-IF(EffortOutcomesAG0[[#This Row],[Column2]]&gt;0,1,-1)*SQRT(EffortOutcomesAG0[[#This Row],[KPx''i]]^2+EffortOutcomesAG0[[#This Row],[KPx''j]]^2+EffortOutcomesAG0[[#This Row],[KPx''k]]^2)/Ksmag/Scale</f>
        <v>-72.456883730947197</v>
      </c>
      <c r="P1108" s="9">
        <f>SQRT(EffortOutcomesAG0[[#This Row],[Kpy''i]]^2+EffortOutcomesAG0[[#This Row],[KPy''j]]^2+EffortOutcomesAG0[[#This Row],[KPy''k]]^2)/KTmag/Scale</f>
        <v>17.37814719698277</v>
      </c>
      <c r="Q11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8" s="14">
        <v>44910</v>
      </c>
      <c r="U1108" s="9" t="s">
        <v>76</v>
      </c>
      <c r="V1108" t="s">
        <v>74</v>
      </c>
      <c r="W1108" t="s">
        <v>59</v>
      </c>
      <c r="X1108">
        <v>0</v>
      </c>
      <c r="Y1108">
        <v>0</v>
      </c>
      <c r="Z1108">
        <v>0</v>
      </c>
      <c r="AJ1108">
        <v>1107</v>
      </c>
      <c r="AK1108">
        <f>SUBTOTAL(9,EffortOutcomesAG0[[#This Row],[Allocation]:[Iin]])</f>
        <v>0</v>
      </c>
      <c r="AL1108" t="str">
        <f>EffortOutcomesAG0[[#This Row],[WARDS]]&amp;EffortOutcomesAG0[[#This Row],[Role]]&amp;EffortOutcomesAG0[[#This Row],[Shifts]]</f>
        <v>OtherCERT4PM</v>
      </c>
    </row>
    <row r="1109" spans="2:38" x14ac:dyDescent="0.25">
      <c r="B1109" s="8">
        <f>IF(EffortOutcomesAG0[[#This Row],[Apn]]=0,10,LOG(EffortOutcomesAG0[[#This Row],[Apn]]))</f>
        <v>-2.123273068974553E-2</v>
      </c>
      <c r="C1109" s="8">
        <f>IF(EffortOutcomesAG0[[#This Row],[Ein]]=0,10,LOG(EffortOutcomesAG0[[#This Row],[Ein]]))</f>
        <v>0.39481339350233841</v>
      </c>
      <c r="D1109" s="8">
        <f>IF(EffortOutcomesAG0[[#This Row],[Iin]]=0,10,LOG(EffortOutcomesAG0[[#This Row],[Iin]]))</f>
        <v>-0.37358066281259289</v>
      </c>
      <c r="E1109" s="8">
        <f>Kx-EffortOutcomesAG0[[#This Row],[Xp]]</f>
        <v>2.123273068974553E-2</v>
      </c>
      <c r="F1109" s="8">
        <f>Ky-EffortOutcomesAG0[[#This Row],[Yp]]</f>
        <v>-1.3948133935023384</v>
      </c>
      <c r="G1109" s="8">
        <f>Kz-EffortOutcomesAG0[[#This Row],[Zp]]</f>
        <v>1.3735806628125928</v>
      </c>
      <c r="H1109" s="8">
        <f>EffortOutcomesAG0[[#This Row],[Kpy]]*KSc-EffortOutcomesAG0[[#This Row],[KPz]]*KSb</f>
        <v>2.1232730689745516E-2</v>
      </c>
      <c r="I1109" s="8">
        <f>-1*(EffortOutcomesAG0[[#This Row],[KPx]]*KSc-EffortOutcomesAG0[[#This Row],[KPz]]*KSa)</f>
        <v>2.123273068974553E-2</v>
      </c>
      <c r="J1109" s="8">
        <f>(EffortOutcomesAG0[[#This Row],[KPx]]*$C$2-EffortOutcomesAG0[[#This Row],[Kpy]]*KSa)</f>
        <v>0.2123273068974553</v>
      </c>
      <c r="K1109" s="8">
        <f>EffortOutcomesAG0[[#This Row],[Kpy]]*KTc-EffortOutcomesAG0[[#This Row],[KPz]]*KTb</f>
        <v>2.7683940563149312</v>
      </c>
      <c r="L1109" s="8">
        <f>-1*(EffortOutcomesAG0[[#This Row],[KPx]]*KTc-EffortOutcomesAG0[[#This Row],[KPz]]*KTa)</f>
        <v>2.7683940563149312</v>
      </c>
      <c r="M1109" s="8">
        <f>(EffortOutcomesAG0[[#This Row],[KPx]]*KTb-EffortOutcomesAG0[[#This Row],[Kpy]]*KTa)</f>
        <v>2.7683940563149312</v>
      </c>
      <c r="N1109" s="8">
        <f>-EffortOutcomesAG0[[#This Row],[Xp]]*a+EffortOutcomesAG0[[#This Row],[Yp]]*b+EffortOutcomesAG0[[#This Row],[Zp]]*c_</f>
        <v>4.2465461379491032E-2</v>
      </c>
      <c r="O1109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09" s="9">
        <f>SQRT(EffortOutcomesAG0[[#This Row],[Kpy''i]]^2+EffortOutcomesAG0[[#This Row],[KPy''j]]^2+EffortOutcomesAG0[[#This Row],[KPy''k]]^2)/KTmag/Scale</f>
        <v>1.9575502102168212</v>
      </c>
      <c r="Q11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9" s="14">
        <v>44910</v>
      </c>
      <c r="U1109" s="9" t="s">
        <v>54</v>
      </c>
      <c r="V1109" t="s">
        <v>74</v>
      </c>
      <c r="W1109" t="s">
        <v>59</v>
      </c>
      <c r="X1109">
        <v>1.6249999999999998</v>
      </c>
      <c r="Y1109">
        <v>0.6875</v>
      </c>
      <c r="Z1109">
        <v>0.65469642857142862</v>
      </c>
      <c r="AA1109">
        <v>0.9522857142857144</v>
      </c>
      <c r="AB1109">
        <v>1.4284285714285716</v>
      </c>
      <c r="AC1109">
        <v>2.3636363636363633</v>
      </c>
      <c r="AD1109">
        <v>0.70007000700069999</v>
      </c>
      <c r="AE1109">
        <v>1.0501050105010501</v>
      </c>
      <c r="AF1109">
        <v>2.4820663884570271</v>
      </c>
      <c r="AG1109">
        <v>0.40289010989010998</v>
      </c>
      <c r="AH1109">
        <v>0.60433516483516503</v>
      </c>
      <c r="AI1109">
        <v>0.42307692307692313</v>
      </c>
      <c r="AJ1109">
        <v>1108</v>
      </c>
      <c r="AK1109">
        <f>SUBTOTAL(9,EffortOutcomesAG0[[#This Row],[Allocation]:[Iin]])</f>
        <v>13.374090681683054</v>
      </c>
      <c r="AL1109" t="str">
        <f>EffortOutcomesAG0[[#This Row],[WARDS]]&amp;EffortOutcomesAG0[[#This Row],[Role]]&amp;EffortOutcomesAG0[[#This Row],[Shifts]]</f>
        <v>BANKCERT4PM</v>
      </c>
    </row>
    <row r="1110" spans="2:38" x14ac:dyDescent="0.25">
      <c r="B1110" s="8">
        <f>IF(EffortOutcomesAG0[[#This Row],[Apn]]=0,10,LOG(EffortOutcomesAG0[[#This Row],[Apn]]))</f>
        <v>0.15748267219208442</v>
      </c>
      <c r="C1110" s="8">
        <f>IF(EffortOutcomesAG0[[#This Row],[Ein]]=0,10,LOG(EffortOutcomesAG0[[#This Row],[Ein]]))</f>
        <v>0.24045733647995318</v>
      </c>
      <c r="D1110" s="8">
        <f>IF(EffortOutcomesAG0[[#This Row],[Iin]]=0,10,LOG(EffortOutcomesAG0[[#This Row],[Iin]]))</f>
        <v>-0.3979400086720376</v>
      </c>
      <c r="E1110" s="8">
        <f>Kx-EffortOutcomesAG0[[#This Row],[Xp]]</f>
        <v>-0.15748267219208442</v>
      </c>
      <c r="F1110" s="8">
        <f>Ky-EffortOutcomesAG0[[#This Row],[Yp]]</f>
        <v>-1.2404573364799532</v>
      </c>
      <c r="G1110" s="8">
        <f>Kz-EffortOutcomesAG0[[#This Row],[Zp]]</f>
        <v>1.3979400086720375</v>
      </c>
      <c r="H1110" s="8">
        <f>EffortOutcomesAG0[[#This Row],[Kpy]]*KSc-EffortOutcomesAG0[[#This Row],[KPz]]*KSb</f>
        <v>-0.15748267219208434</v>
      </c>
      <c r="I1110" s="8">
        <f>-1*(EffortOutcomesAG0[[#This Row],[KPx]]*KSc-EffortOutcomesAG0[[#This Row],[KPz]]*KSa)</f>
        <v>-0.15748267219208442</v>
      </c>
      <c r="J1110" s="8">
        <f>(EffortOutcomesAG0[[#This Row],[KPx]]*$C$2-EffortOutcomesAG0[[#This Row],[Kpy]]*KSa)</f>
        <v>-1.5748267219208443</v>
      </c>
      <c r="K1110" s="8">
        <f>EffortOutcomesAG0[[#This Row],[Kpy]]*KTc-EffortOutcomesAG0[[#This Row],[KPz]]*KTb</f>
        <v>2.6383973451519909</v>
      </c>
      <c r="L1110" s="8">
        <f>-1*(EffortOutcomesAG0[[#This Row],[KPx]]*KTc-EffortOutcomesAG0[[#This Row],[KPz]]*KTa)</f>
        <v>2.6383973451519904</v>
      </c>
      <c r="M1110" s="8">
        <f>(EffortOutcomesAG0[[#This Row],[KPx]]*KTb-EffortOutcomesAG0[[#This Row],[Kpy]]*KTa)</f>
        <v>2.6383973451519909</v>
      </c>
      <c r="N1110" s="8">
        <f>-EffortOutcomesAG0[[#This Row],[Xp]]*a+EffortOutcomesAG0[[#This Row],[Yp]]*b+EffortOutcomesAG0[[#This Row],[Zp]]*c_</f>
        <v>-0.31496534438416884</v>
      </c>
      <c r="O1110">
        <f>-IF(EffortOutcomesAG0[[#This Row],[Column2]]&gt;0,1,-1)*SQRT(EffortOutcomesAG0[[#This Row],[KPx''i]]^2+EffortOutcomesAG0[[#This Row],[KPx''j]]^2+EffortOutcomesAG0[[#This Row],[KPx''k]]^2)/Ksmag/Scale</f>
        <v>1.1246512321954463</v>
      </c>
      <c r="P1110" s="9">
        <f>SQRT(EffortOutcomesAG0[[#This Row],[Kpy''i]]^2+EffortOutcomesAG0[[#This Row],[KPy''j]]^2+EffortOutcomesAG0[[#This Row],[KPy''k]]^2)/KTmag/Scale</f>
        <v>1.865628654221557</v>
      </c>
      <c r="Q11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0" s="14">
        <v>44911</v>
      </c>
      <c r="U1110" s="9" t="s">
        <v>57</v>
      </c>
      <c r="V1110" t="s">
        <v>74</v>
      </c>
      <c r="W1110" t="s">
        <v>59</v>
      </c>
      <c r="X1110">
        <v>1.71875</v>
      </c>
      <c r="Y1110">
        <v>0.6875</v>
      </c>
      <c r="Z1110">
        <v>0.98799642857142844</v>
      </c>
      <c r="AA1110">
        <v>1.4370857142857141</v>
      </c>
      <c r="AB1110">
        <v>2.1556285714285717</v>
      </c>
      <c r="AC1110">
        <v>2.5</v>
      </c>
      <c r="AD1110">
        <v>0.46390181186793378</v>
      </c>
      <c r="AE1110">
        <v>0.69585271780190072</v>
      </c>
      <c r="AF1110">
        <v>1.7396317945047519</v>
      </c>
      <c r="AG1110">
        <v>0.57483428571428563</v>
      </c>
      <c r="AH1110">
        <v>0.86225142857142856</v>
      </c>
      <c r="AI1110">
        <v>0.4</v>
      </c>
      <c r="AJ1110">
        <v>1109</v>
      </c>
      <c r="AK1110">
        <f>SUBTOTAL(9,EffortOutcomesAG0[[#This Row],[Allocation]:[Iin]])</f>
        <v>14.223432752746014</v>
      </c>
      <c r="AL1110" t="str">
        <f>EffortOutcomesAG0[[#This Row],[WARDS]]&amp;EffortOutcomesAG0[[#This Row],[Role]]&amp;EffortOutcomesAG0[[#This Row],[Shifts]]</f>
        <v>WATTCERT4PM</v>
      </c>
    </row>
    <row r="1111" spans="2:38" x14ac:dyDescent="0.25">
      <c r="B1111" s="8">
        <f>IF(EffortOutcomesAG0[[#This Row],[Apn]]=0,10,LOG(EffortOutcomesAG0[[#This Row],[Apn]]))</f>
        <v>10</v>
      </c>
      <c r="C1111" s="8">
        <f>IF(EffortOutcomesAG0[[#This Row],[Ein]]=0,10,LOG(EffortOutcomesAG0[[#This Row],[Ein]]))</f>
        <v>10</v>
      </c>
      <c r="D1111" s="8">
        <f>IF(EffortOutcomesAG0[[#This Row],[Iin]]=0,10,LOG(EffortOutcomesAG0[[#This Row],[Iin]]))</f>
        <v>10</v>
      </c>
      <c r="E1111" s="8">
        <f>Kx-EffortOutcomesAG0[[#This Row],[Xp]]</f>
        <v>-10</v>
      </c>
      <c r="F1111" s="8">
        <f>Ky-EffortOutcomesAG0[[#This Row],[Yp]]</f>
        <v>-11</v>
      </c>
      <c r="G1111" s="8">
        <f>Kz-EffortOutcomesAG0[[#This Row],[Zp]]</f>
        <v>-9</v>
      </c>
      <c r="H1111" s="8">
        <f>EffortOutcomesAG0[[#This Row],[Kpy]]*KSc-EffortOutcomesAG0[[#This Row],[KPz]]*KSb</f>
        <v>20</v>
      </c>
      <c r="I1111" s="8">
        <f>-1*(EffortOutcomesAG0[[#This Row],[KPx]]*KSc-EffortOutcomesAG0[[#This Row],[KPz]]*KSa)</f>
        <v>-10</v>
      </c>
      <c r="J1111" s="8">
        <f>(EffortOutcomesAG0[[#This Row],[KPx]]*$C$2-EffortOutcomesAG0[[#This Row],[Kpy]]*KSa)</f>
        <v>-100</v>
      </c>
      <c r="K1111" s="8">
        <f>EffortOutcomesAG0[[#This Row],[Kpy]]*KTc-EffortOutcomesAG0[[#This Row],[KPz]]*KTb</f>
        <v>2</v>
      </c>
      <c r="L1111" s="8">
        <f>-1*(EffortOutcomesAG0[[#This Row],[KPx]]*KTc-EffortOutcomesAG0[[#This Row],[KPz]]*KTa)</f>
        <v>-28</v>
      </c>
      <c r="M1111" s="8">
        <f>(EffortOutcomesAG0[[#This Row],[KPx]]*KTb-EffortOutcomesAG0[[#This Row],[Kpy]]*KTa)</f>
        <v>32</v>
      </c>
      <c r="N1111" s="8">
        <f>-EffortOutcomesAG0[[#This Row],[Xp]]*a+EffortOutcomesAG0[[#This Row],[Yp]]*b+EffortOutcomesAG0[[#This Row],[Zp]]*c_</f>
        <v>40</v>
      </c>
      <c r="O111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11" s="9">
        <f>SQRT(EffortOutcomesAG0[[#This Row],[Kpy''i]]^2+EffortOutcomesAG0[[#This Row],[KPy''j]]^2+EffortOutcomesAG0[[#This Row],[KPy''k]]^2)/KTmag/Scale</f>
        <v>17.37814719698277</v>
      </c>
      <c r="Q11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1" s="14">
        <v>44911</v>
      </c>
      <c r="U1111" s="9" t="s">
        <v>76</v>
      </c>
      <c r="V1111" t="s">
        <v>74</v>
      </c>
      <c r="W1111" t="s">
        <v>59</v>
      </c>
      <c r="X1111">
        <v>0</v>
      </c>
      <c r="Y1111">
        <v>0</v>
      </c>
      <c r="Z1111">
        <v>0</v>
      </c>
      <c r="AJ1111">
        <v>1110</v>
      </c>
      <c r="AK1111">
        <f>SUBTOTAL(9,EffortOutcomesAG0[[#This Row],[Allocation]:[Iin]])</f>
        <v>0</v>
      </c>
      <c r="AL1111" t="str">
        <f>EffortOutcomesAG0[[#This Row],[WARDS]]&amp;EffortOutcomesAG0[[#This Row],[Role]]&amp;EffortOutcomesAG0[[#This Row],[Shifts]]</f>
        <v>OtherCERT4PM</v>
      </c>
    </row>
    <row r="1112" spans="2:38" x14ac:dyDescent="0.25">
      <c r="B1112" s="8">
        <f>IF(EffortOutcomesAG0[[#This Row],[Apn]]=0,10,LOG(EffortOutcomesAG0[[#This Row],[Apn]]))</f>
        <v>0.15748267219208442</v>
      </c>
      <c r="C1112" s="8">
        <f>IF(EffortOutcomesAG0[[#This Row],[Ein]]=0,10,LOG(EffortOutcomesAG0[[#This Row],[Ein]]))</f>
        <v>0.23248840680867788</v>
      </c>
      <c r="D1112" s="8">
        <f>IF(EffortOutcomesAG0[[#This Row],[Iin]]=0,10,LOG(EffortOutcomesAG0[[#This Row],[Iin]]))</f>
        <v>-0.38997107900076228</v>
      </c>
      <c r="E1112" s="8">
        <f>Kx-EffortOutcomesAG0[[#This Row],[Xp]]</f>
        <v>-0.15748267219208442</v>
      </c>
      <c r="F1112" s="8">
        <f>Ky-EffortOutcomesAG0[[#This Row],[Yp]]</f>
        <v>-1.2324884068086779</v>
      </c>
      <c r="G1112" s="8">
        <f>Kz-EffortOutcomesAG0[[#This Row],[Zp]]</f>
        <v>1.3899710790007622</v>
      </c>
      <c r="H1112" s="8">
        <f>EffortOutcomesAG0[[#This Row],[Kpy]]*KSc-EffortOutcomesAG0[[#This Row],[KPz]]*KSb</f>
        <v>-0.15748267219208434</v>
      </c>
      <c r="I1112" s="8">
        <f>-1*(EffortOutcomesAG0[[#This Row],[KPx]]*KSc-EffortOutcomesAG0[[#This Row],[KPz]]*KSa)</f>
        <v>-0.15748267219208442</v>
      </c>
      <c r="J1112" s="8">
        <f>(EffortOutcomesAG0[[#This Row],[KPx]]*$C$2-EffortOutcomesAG0[[#This Row],[Kpy]]*KSa)</f>
        <v>-1.5748267219208443</v>
      </c>
      <c r="K1112" s="8">
        <f>EffortOutcomesAG0[[#This Row],[Kpy]]*KTc-EffortOutcomesAG0[[#This Row],[KPz]]*KTb</f>
        <v>2.6224594858094399</v>
      </c>
      <c r="L1112" s="8">
        <f>-1*(EffortOutcomesAG0[[#This Row],[KPx]]*KTc-EffortOutcomesAG0[[#This Row],[KPz]]*KTa)</f>
        <v>2.6224594858094399</v>
      </c>
      <c r="M1112" s="8">
        <f>(EffortOutcomesAG0[[#This Row],[KPx]]*KTb-EffortOutcomesAG0[[#This Row],[Kpy]]*KTa)</f>
        <v>2.6224594858094403</v>
      </c>
      <c r="N1112" s="8">
        <f>-EffortOutcomesAG0[[#This Row],[Xp]]*a+EffortOutcomesAG0[[#This Row],[Yp]]*b+EffortOutcomesAG0[[#This Row],[Zp]]*c_</f>
        <v>-0.31496534438416879</v>
      </c>
      <c r="O1112">
        <f>-IF(EffortOutcomesAG0[[#This Row],[Column2]]&gt;0,1,-1)*SQRT(EffortOutcomesAG0[[#This Row],[KPx''i]]^2+EffortOutcomesAG0[[#This Row],[KPx''j]]^2+EffortOutcomesAG0[[#This Row],[KPx''k]]^2)/Ksmag/Scale</f>
        <v>1.1246512321954463</v>
      </c>
      <c r="P1112" s="9">
        <f>SQRT(EffortOutcomesAG0[[#This Row],[Kpy''i]]^2+EffortOutcomesAG0[[#This Row],[KPy''j]]^2+EffortOutcomesAG0[[#This Row],[KPy''k]]^2)/KTmag/Scale</f>
        <v>1.8543588858028419</v>
      </c>
      <c r="Q11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2" s="14">
        <v>44911</v>
      </c>
      <c r="U1112" s="9" t="s">
        <v>54</v>
      </c>
      <c r="V1112" t="s">
        <v>74</v>
      </c>
      <c r="W1112" t="s">
        <v>59</v>
      </c>
      <c r="X1112">
        <v>1.6875</v>
      </c>
      <c r="Y1112">
        <v>0.6875</v>
      </c>
      <c r="Z1112">
        <v>0.98799642857142844</v>
      </c>
      <c r="AA1112">
        <v>1.4370857142857141</v>
      </c>
      <c r="AB1112">
        <v>2.1556285714285717</v>
      </c>
      <c r="AC1112">
        <v>2.4545454545454546</v>
      </c>
      <c r="AD1112">
        <v>0.46390181186793378</v>
      </c>
      <c r="AE1112">
        <v>0.69585271780190072</v>
      </c>
      <c r="AF1112">
        <v>1.7080021255137565</v>
      </c>
      <c r="AG1112">
        <v>0.58547936507936504</v>
      </c>
      <c r="AH1112">
        <v>0.87821904761904768</v>
      </c>
      <c r="AI1112">
        <v>0.40740740740740738</v>
      </c>
      <c r="AJ1112">
        <v>1111</v>
      </c>
      <c r="AK1112">
        <f>SUBTOTAL(9,EffortOutcomesAG0[[#This Row],[Allocation]:[Iin]])</f>
        <v>14.149118644120581</v>
      </c>
      <c r="AL1112" t="str">
        <f>EffortOutcomesAG0[[#This Row],[WARDS]]&amp;EffortOutcomesAG0[[#This Row],[Role]]&amp;EffortOutcomesAG0[[#This Row],[Shifts]]</f>
        <v>BANKCERT4PM</v>
      </c>
    </row>
    <row r="1113" spans="2:38" x14ac:dyDescent="0.25">
      <c r="B1113" s="8">
        <f>IF(EffortOutcomesAG0[[#This Row],[Apn]]=0,10,LOG(EffortOutcomesAG0[[#This Row],[Apn]]))</f>
        <v>0.15748267219208442</v>
      </c>
      <c r="C1113" s="8">
        <f>IF(EffortOutcomesAG0[[#This Row],[Ein]]=0,10,LOG(EffortOutcomesAG0[[#This Row],[Ein]]))</f>
        <v>10</v>
      </c>
      <c r="D1113" s="8">
        <f>IF(EffortOutcomesAG0[[#This Row],[Iin]]=0,10,LOG(EffortOutcomesAG0[[#This Row],[Iin]]))</f>
        <v>10</v>
      </c>
      <c r="E1113" s="8">
        <f>Kx-EffortOutcomesAG0[[#This Row],[Xp]]</f>
        <v>-0.15748267219208442</v>
      </c>
      <c r="F1113" s="8">
        <f>Ky-EffortOutcomesAG0[[#This Row],[Yp]]</f>
        <v>-11</v>
      </c>
      <c r="G1113" s="8">
        <f>Kz-EffortOutcomesAG0[[#This Row],[Zp]]</f>
        <v>-9</v>
      </c>
      <c r="H1113" s="8">
        <f>EffortOutcomesAG0[[#This Row],[Kpy]]*KSc-EffortOutcomesAG0[[#This Row],[KPz]]*KSb</f>
        <v>20</v>
      </c>
      <c r="I1113" s="8">
        <f>-1*(EffortOutcomesAG0[[#This Row],[KPx]]*KSc-EffortOutcomesAG0[[#This Row],[KPz]]*KSa)</f>
        <v>-0.15748267219208442</v>
      </c>
      <c r="J1113" s="8">
        <f>(EffortOutcomesAG0[[#This Row],[KPx]]*$C$2-EffortOutcomesAG0[[#This Row],[Kpy]]*KSa)</f>
        <v>-1.5748267219208443</v>
      </c>
      <c r="K1113" s="8">
        <f>EffortOutcomesAG0[[#This Row],[Kpy]]*KTc-EffortOutcomesAG0[[#This Row],[KPz]]*KTb</f>
        <v>2</v>
      </c>
      <c r="L1113" s="8">
        <f>-1*(EffortOutcomesAG0[[#This Row],[KPx]]*KTc-EffortOutcomesAG0[[#This Row],[KPz]]*KTa)</f>
        <v>-18.157482672192085</v>
      </c>
      <c r="M1113" s="8">
        <f>(EffortOutcomesAG0[[#This Row],[KPx]]*KTb-EffortOutcomesAG0[[#This Row],[Kpy]]*KTa)</f>
        <v>22.157482672192085</v>
      </c>
      <c r="N1113" s="8">
        <f>-EffortOutcomesAG0[[#This Row],[Xp]]*a+EffortOutcomesAG0[[#This Row],[Yp]]*b+EffortOutcomesAG0[[#This Row],[Zp]]*c_</f>
        <v>40</v>
      </c>
      <c r="O1113">
        <f>-IF(EffortOutcomesAG0[[#This Row],[Column2]]&gt;0,1,-1)*SQRT(EffortOutcomesAG0[[#This Row],[KPx''i]]^2+EffortOutcomesAG0[[#This Row],[KPx''j]]^2+EffortOutcomesAG0[[#This Row],[KPx''k]]^2)/Ksmag/Scale</f>
        <v>-14.186346957481984</v>
      </c>
      <c r="P1113" s="9">
        <f>SQRT(EffortOutcomesAG0[[#This Row],[Kpy''i]]^2+EffortOutcomesAG0[[#This Row],[KPy''j]]^2+EffortOutcomesAG0[[#This Row],[KPy''k]]^2)/KTmag/Scale</f>
        <v>11.723539108416654</v>
      </c>
      <c r="Q11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3" s="14">
        <v>44911</v>
      </c>
      <c r="U1113" s="9" t="s">
        <v>58</v>
      </c>
      <c r="V1113" t="s">
        <v>74</v>
      </c>
      <c r="W1113" t="s">
        <v>59</v>
      </c>
      <c r="X1113">
        <v>0</v>
      </c>
      <c r="Y1113">
        <v>0.6875</v>
      </c>
      <c r="Z1113">
        <v>0.98799642857142844</v>
      </c>
      <c r="AA1113">
        <v>1.4370857142857141</v>
      </c>
      <c r="AB1113">
        <v>2.1556285714285717</v>
      </c>
      <c r="AC1113">
        <v>0</v>
      </c>
      <c r="AD1113">
        <v>0.46390181186793378</v>
      </c>
      <c r="AE1113">
        <v>0.69585271780190072</v>
      </c>
      <c r="AF1113">
        <v>0</v>
      </c>
      <c r="AJ1113">
        <v>1112</v>
      </c>
      <c r="AK1113">
        <f>SUBTOTAL(9,EffortOutcomesAG0[[#This Row],[Allocation]:[Iin]])</f>
        <v>6.4279652439555495</v>
      </c>
      <c r="AL1113" t="str">
        <f>EffortOutcomesAG0[[#This Row],[WARDS]]&amp;EffortOutcomesAG0[[#This Row],[Role]]&amp;EffortOutcomesAG0[[#This Row],[Shifts]]</f>
        <v>WARACERT4PM</v>
      </c>
    </row>
    <row r="1114" spans="2:38" x14ac:dyDescent="0.25">
      <c r="B1114" s="8">
        <f>IF(EffortOutcomesAG0[[#This Row],[Apn]]=0,10,LOG(EffortOutcomesAG0[[#This Row],[Apn]]))</f>
        <v>-0.29919742228503332</v>
      </c>
      <c r="C1114" s="8">
        <f>IF(EffortOutcomesAG0[[#This Row],[Ein]]=0,10,LOG(EffortOutcomesAG0[[#This Row],[Ein]]))</f>
        <v>10</v>
      </c>
      <c r="D1114" s="8">
        <f>IF(EffortOutcomesAG0[[#This Row],[Iin]]=0,10,LOG(EffortOutcomesAG0[[#This Row],[Iin]]))</f>
        <v>10</v>
      </c>
      <c r="E1114" s="8">
        <f>Kx-EffortOutcomesAG0[[#This Row],[Xp]]</f>
        <v>0.29919742228503332</v>
      </c>
      <c r="F1114" s="8">
        <f>Ky-EffortOutcomesAG0[[#This Row],[Yp]]</f>
        <v>-11</v>
      </c>
      <c r="G1114" s="8">
        <f>Kz-EffortOutcomesAG0[[#This Row],[Zp]]</f>
        <v>-9</v>
      </c>
      <c r="H1114" s="8">
        <f>EffortOutcomesAG0[[#This Row],[Kpy]]*KSc-EffortOutcomesAG0[[#This Row],[KPz]]*KSb</f>
        <v>20</v>
      </c>
      <c r="I1114" s="8">
        <f>-1*(EffortOutcomesAG0[[#This Row],[KPx]]*KSc-EffortOutcomesAG0[[#This Row],[KPz]]*KSa)</f>
        <v>0.29919742228503332</v>
      </c>
      <c r="J1114" s="8">
        <f>(EffortOutcomesAG0[[#This Row],[KPx]]*$C$2-EffortOutcomesAG0[[#This Row],[Kpy]]*KSa)</f>
        <v>2.9919742228503332</v>
      </c>
      <c r="K1114" s="8">
        <f>EffortOutcomesAG0[[#This Row],[Kpy]]*KTc-EffortOutcomesAG0[[#This Row],[KPz]]*KTb</f>
        <v>2</v>
      </c>
      <c r="L1114" s="8">
        <f>-1*(EffortOutcomesAG0[[#This Row],[KPx]]*KTc-EffortOutcomesAG0[[#This Row],[KPz]]*KTa)</f>
        <v>-17.700802577714967</v>
      </c>
      <c r="M1114" s="8">
        <f>(EffortOutcomesAG0[[#This Row],[KPx]]*KTb-EffortOutcomesAG0[[#This Row],[Kpy]]*KTa)</f>
        <v>21.700802577714967</v>
      </c>
      <c r="N1114" s="8">
        <f>-EffortOutcomesAG0[[#This Row],[Xp]]*a+EffortOutcomesAG0[[#This Row],[Yp]]*b+EffortOutcomesAG0[[#This Row],[Zp]]*c_</f>
        <v>40</v>
      </c>
      <c r="O1114">
        <f>-IF(EffortOutcomesAG0[[#This Row],[Column2]]&gt;0,1,-1)*SQRT(EffortOutcomesAG0[[#This Row],[KPx''i]]^2+EffortOutcomesAG0[[#This Row],[KPx''j]]^2+EffortOutcomesAG0[[#This Row],[KPx''k]]^2)/Ksmag/Scale</f>
        <v>-14.301073890580785</v>
      </c>
      <c r="P1114" s="9">
        <f>SQRT(EffortOutcomesAG0[[#This Row],[Kpy''i]]^2+EffortOutcomesAG0[[#This Row],[KPy''j]]^2+EffortOutcomesAG0[[#This Row],[KPy''k]]^2)/KTmag/Scale</f>
        <v>11.461844269955</v>
      </c>
      <c r="Q11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4" s="14">
        <v>44912</v>
      </c>
      <c r="U1114" s="9" t="s">
        <v>58</v>
      </c>
      <c r="V1114" t="s">
        <v>74</v>
      </c>
      <c r="W1114" t="s">
        <v>59</v>
      </c>
      <c r="X1114">
        <v>0</v>
      </c>
      <c r="Y1114">
        <v>0.6875</v>
      </c>
      <c r="Z1114">
        <v>0.34520357142857144</v>
      </c>
      <c r="AA1114">
        <v>0.50211428571428574</v>
      </c>
      <c r="AB1114">
        <v>0.7531714285714286</v>
      </c>
      <c r="AC1114">
        <v>0</v>
      </c>
      <c r="AD1114">
        <v>1.3277189787944312</v>
      </c>
      <c r="AE1114">
        <v>1.9915784681916466</v>
      </c>
      <c r="AF1114">
        <v>0</v>
      </c>
      <c r="AJ1114">
        <v>1113</v>
      </c>
      <c r="AK1114">
        <f>SUBTOTAL(9,EffortOutcomesAG0[[#This Row],[Allocation]:[Iin]])</f>
        <v>5.6072867327003637</v>
      </c>
      <c r="AL1114" t="str">
        <f>EffortOutcomesAG0[[#This Row],[WARDS]]&amp;EffortOutcomesAG0[[#This Row],[Role]]&amp;EffortOutcomesAG0[[#This Row],[Shifts]]</f>
        <v>WARACERT4PM</v>
      </c>
    </row>
    <row r="1115" spans="2:38" x14ac:dyDescent="0.25">
      <c r="B1115" s="8">
        <f>IF(EffortOutcomesAG0[[#This Row],[Apn]]=0,10,LOG(EffortOutcomesAG0[[#This Row],[Apn]]))</f>
        <v>-0.29919742228503332</v>
      </c>
      <c r="C1115" s="8">
        <f>IF(EffortOutcomesAG0[[#This Row],[Ein]]=0,10,LOG(EffortOutcomesAG0[[#This Row],[Ein]]))</f>
        <v>0.68916850128579554</v>
      </c>
      <c r="D1115" s="8">
        <f>IF(EffortOutcomesAG0[[#This Row],[Iin]]=0,10,LOG(EffortOutcomesAG0[[#This Row],[Iin]]))</f>
        <v>-0.38997107900076228</v>
      </c>
      <c r="E1115" s="8">
        <f>Kx-EffortOutcomesAG0[[#This Row],[Xp]]</f>
        <v>0.29919742228503332</v>
      </c>
      <c r="F1115" s="8">
        <f>Ky-EffortOutcomesAG0[[#This Row],[Yp]]</f>
        <v>-1.6891685012857955</v>
      </c>
      <c r="G1115" s="8">
        <f>Kz-EffortOutcomesAG0[[#This Row],[Zp]]</f>
        <v>1.3899710790007622</v>
      </c>
      <c r="H1115" s="8">
        <f>EffortOutcomesAG0[[#This Row],[Kpy]]*KSc-EffortOutcomesAG0[[#This Row],[KPz]]*KSb</f>
        <v>0.29919742228503332</v>
      </c>
      <c r="I1115" s="8">
        <f>-1*(EffortOutcomesAG0[[#This Row],[KPx]]*KSc-EffortOutcomesAG0[[#This Row],[KPz]]*KSa)</f>
        <v>0.29919742228503332</v>
      </c>
      <c r="J1115" s="8">
        <f>(EffortOutcomesAG0[[#This Row],[KPx]]*$C$2-EffortOutcomesAG0[[#This Row],[Kpy]]*KSa)</f>
        <v>2.9919742228503332</v>
      </c>
      <c r="K1115" s="8">
        <f>EffortOutcomesAG0[[#This Row],[Kpy]]*KTc-EffortOutcomesAG0[[#This Row],[KPz]]*KTb</f>
        <v>3.079139580286558</v>
      </c>
      <c r="L1115" s="8">
        <f>-1*(EffortOutcomesAG0[[#This Row],[KPx]]*KTc-EffortOutcomesAG0[[#This Row],[KPz]]*KTa)</f>
        <v>3.079139580286558</v>
      </c>
      <c r="M1115" s="8">
        <f>(EffortOutcomesAG0[[#This Row],[KPx]]*KTb-EffortOutcomesAG0[[#This Row],[Kpy]]*KTa)</f>
        <v>3.079139580286558</v>
      </c>
      <c r="N1115" s="8">
        <f>-EffortOutcomesAG0[[#This Row],[Xp]]*a+EffortOutcomesAG0[[#This Row],[Yp]]*b+EffortOutcomesAG0[[#This Row],[Zp]]*c_</f>
        <v>0.59839484457006653</v>
      </c>
      <c r="O1115">
        <f>-IF(EffortOutcomesAG0[[#This Row],[Column2]]&gt;0,1,-1)*SQRT(EffortOutcomesAG0[[#This Row],[KPx''i]]^2+EffortOutcomesAG0[[#This Row],[KPx''j]]^2+EffortOutcomesAG0[[#This Row],[KPx''k]]^2)/Ksmag/Scale</f>
        <v>-2.1366969772530768</v>
      </c>
      <c r="P1115" s="9">
        <f>SQRT(EffortOutcomesAG0[[#This Row],[Kpy''i]]^2+EffortOutcomesAG0[[#This Row],[KPy''j]]^2+EffortOutcomesAG0[[#This Row],[KPy''k]]^2)/KTmag/Scale</f>
        <v>2.177280477440525</v>
      </c>
      <c r="Q11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5" s="14">
        <v>44912</v>
      </c>
      <c r="U1115" s="9" t="s">
        <v>57</v>
      </c>
      <c r="V1115" t="s">
        <v>74</v>
      </c>
      <c r="W1115" t="s">
        <v>59</v>
      </c>
      <c r="X1115">
        <v>1.6875</v>
      </c>
      <c r="Y1115">
        <v>0.6875</v>
      </c>
      <c r="Z1115">
        <v>0.34520357142857144</v>
      </c>
      <c r="AA1115">
        <v>0.50211428571428574</v>
      </c>
      <c r="AB1115">
        <v>0.7531714285714286</v>
      </c>
      <c r="AC1115">
        <v>2.4545454545454546</v>
      </c>
      <c r="AD1115">
        <v>1.3277189787944312</v>
      </c>
      <c r="AE1115">
        <v>1.9915784681916466</v>
      </c>
      <c r="AF1115">
        <v>4.8884198764704054</v>
      </c>
      <c r="AG1115">
        <v>0.20456507936507937</v>
      </c>
      <c r="AH1115">
        <v>0.30684761904761904</v>
      </c>
      <c r="AI1115">
        <v>0.40740740740740738</v>
      </c>
      <c r="AJ1115">
        <v>1114</v>
      </c>
      <c r="AK1115">
        <f>SUBTOTAL(9,EffortOutcomesAG0[[#This Row],[Allocation]:[Iin]])</f>
        <v>15.556572169536329</v>
      </c>
      <c r="AL1115" t="str">
        <f>EffortOutcomesAG0[[#This Row],[WARDS]]&amp;EffortOutcomesAG0[[#This Row],[Role]]&amp;EffortOutcomesAG0[[#This Row],[Shifts]]</f>
        <v>WATTCERT4PM</v>
      </c>
    </row>
    <row r="1116" spans="2:38" x14ac:dyDescent="0.25">
      <c r="B1116" s="8">
        <f>IF(EffortOutcomesAG0[[#This Row],[Apn]]=0,10,LOG(EffortOutcomesAG0[[#This Row],[Apn]]))</f>
        <v>-0.29919742228503332</v>
      </c>
      <c r="C1116" s="8">
        <f>IF(EffortOutcomesAG0[[#This Row],[Ein]]=0,10,LOG(EffortOutcomesAG0[[#This Row],[Ein]]))</f>
        <v>0.68916850128579554</v>
      </c>
      <c r="D1116" s="8">
        <f>IF(EffortOutcomesAG0[[#This Row],[Iin]]=0,10,LOG(EffortOutcomesAG0[[#This Row],[Iin]]))</f>
        <v>-0.38997107900076228</v>
      </c>
      <c r="E1116" s="8">
        <f>Kx-EffortOutcomesAG0[[#This Row],[Xp]]</f>
        <v>0.29919742228503332</v>
      </c>
      <c r="F1116" s="8">
        <f>Ky-EffortOutcomesAG0[[#This Row],[Yp]]</f>
        <v>-1.6891685012857955</v>
      </c>
      <c r="G1116" s="8">
        <f>Kz-EffortOutcomesAG0[[#This Row],[Zp]]</f>
        <v>1.3899710790007622</v>
      </c>
      <c r="H1116" s="8">
        <f>EffortOutcomesAG0[[#This Row],[Kpy]]*KSc-EffortOutcomesAG0[[#This Row],[KPz]]*KSb</f>
        <v>0.29919742228503332</v>
      </c>
      <c r="I1116" s="8">
        <f>-1*(EffortOutcomesAG0[[#This Row],[KPx]]*KSc-EffortOutcomesAG0[[#This Row],[KPz]]*KSa)</f>
        <v>0.29919742228503332</v>
      </c>
      <c r="J1116" s="8">
        <f>(EffortOutcomesAG0[[#This Row],[KPx]]*$C$2-EffortOutcomesAG0[[#This Row],[Kpy]]*KSa)</f>
        <v>2.9919742228503332</v>
      </c>
      <c r="K1116" s="8">
        <f>EffortOutcomesAG0[[#This Row],[Kpy]]*KTc-EffortOutcomesAG0[[#This Row],[KPz]]*KTb</f>
        <v>3.079139580286558</v>
      </c>
      <c r="L1116" s="8">
        <f>-1*(EffortOutcomesAG0[[#This Row],[KPx]]*KTc-EffortOutcomesAG0[[#This Row],[KPz]]*KTa)</f>
        <v>3.079139580286558</v>
      </c>
      <c r="M1116" s="8">
        <f>(EffortOutcomesAG0[[#This Row],[KPx]]*KTb-EffortOutcomesAG0[[#This Row],[Kpy]]*KTa)</f>
        <v>3.079139580286558</v>
      </c>
      <c r="N1116" s="8">
        <f>-EffortOutcomesAG0[[#This Row],[Xp]]*a+EffortOutcomesAG0[[#This Row],[Yp]]*b+EffortOutcomesAG0[[#This Row],[Zp]]*c_</f>
        <v>0.59839484457006653</v>
      </c>
      <c r="O1116">
        <f>-IF(EffortOutcomesAG0[[#This Row],[Column2]]&gt;0,1,-1)*SQRT(EffortOutcomesAG0[[#This Row],[KPx''i]]^2+EffortOutcomesAG0[[#This Row],[KPx''j]]^2+EffortOutcomesAG0[[#This Row],[KPx''k]]^2)/Ksmag/Scale</f>
        <v>-2.1366969772530768</v>
      </c>
      <c r="P1116" s="9">
        <f>SQRT(EffortOutcomesAG0[[#This Row],[Kpy''i]]^2+EffortOutcomesAG0[[#This Row],[KPy''j]]^2+EffortOutcomesAG0[[#This Row],[KPy''k]]^2)/KTmag/Scale</f>
        <v>2.177280477440525</v>
      </c>
      <c r="Q11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6" s="14">
        <v>44912</v>
      </c>
      <c r="U1116" s="9" t="s">
        <v>54</v>
      </c>
      <c r="V1116" t="s">
        <v>74</v>
      </c>
      <c r="W1116" t="s">
        <v>59</v>
      </c>
      <c r="X1116">
        <v>1.6875</v>
      </c>
      <c r="Y1116">
        <v>0.6875</v>
      </c>
      <c r="Z1116">
        <v>0.34520357142857144</v>
      </c>
      <c r="AA1116">
        <v>0.50211428571428574</v>
      </c>
      <c r="AB1116">
        <v>0.7531714285714286</v>
      </c>
      <c r="AC1116">
        <v>2.4545454545454546</v>
      </c>
      <c r="AD1116">
        <v>1.3277189787944312</v>
      </c>
      <c r="AE1116">
        <v>1.9915784681916466</v>
      </c>
      <c r="AF1116">
        <v>4.8884198764704054</v>
      </c>
      <c r="AG1116">
        <v>0.20456507936507937</v>
      </c>
      <c r="AH1116">
        <v>0.30684761904761904</v>
      </c>
      <c r="AI1116">
        <v>0.40740740740740738</v>
      </c>
      <c r="AJ1116">
        <v>1115</v>
      </c>
      <c r="AK1116">
        <f>SUBTOTAL(9,EffortOutcomesAG0[[#This Row],[Allocation]:[Iin]])</f>
        <v>15.556572169536329</v>
      </c>
      <c r="AL1116" t="str">
        <f>EffortOutcomesAG0[[#This Row],[WARDS]]&amp;EffortOutcomesAG0[[#This Row],[Role]]&amp;EffortOutcomesAG0[[#This Row],[Shifts]]</f>
        <v>BANKCERT4PM</v>
      </c>
    </row>
    <row r="1117" spans="2:38" x14ac:dyDescent="0.25">
      <c r="B1117" s="8">
        <f>IF(EffortOutcomesAG0[[#This Row],[Apn]]=0,10,LOG(EffortOutcomesAG0[[#This Row],[Apn]]))</f>
        <v>10</v>
      </c>
      <c r="C1117" s="8">
        <f>IF(EffortOutcomesAG0[[#This Row],[Ein]]=0,10,LOG(EffortOutcomesAG0[[#This Row],[Ein]]))</f>
        <v>10</v>
      </c>
      <c r="D1117" s="8">
        <f>IF(EffortOutcomesAG0[[#This Row],[Iin]]=0,10,LOG(EffortOutcomesAG0[[#This Row],[Iin]]))</f>
        <v>10</v>
      </c>
      <c r="E1117" s="8">
        <f>Kx-EffortOutcomesAG0[[#This Row],[Xp]]</f>
        <v>-10</v>
      </c>
      <c r="F1117" s="8">
        <f>Ky-EffortOutcomesAG0[[#This Row],[Yp]]</f>
        <v>-11</v>
      </c>
      <c r="G1117" s="8">
        <f>Kz-EffortOutcomesAG0[[#This Row],[Zp]]</f>
        <v>-9</v>
      </c>
      <c r="H1117" s="8">
        <f>EffortOutcomesAG0[[#This Row],[Kpy]]*KSc-EffortOutcomesAG0[[#This Row],[KPz]]*KSb</f>
        <v>20</v>
      </c>
      <c r="I1117" s="8">
        <f>-1*(EffortOutcomesAG0[[#This Row],[KPx]]*KSc-EffortOutcomesAG0[[#This Row],[KPz]]*KSa)</f>
        <v>-10</v>
      </c>
      <c r="J1117" s="8">
        <f>(EffortOutcomesAG0[[#This Row],[KPx]]*$C$2-EffortOutcomesAG0[[#This Row],[Kpy]]*KSa)</f>
        <v>-100</v>
      </c>
      <c r="K1117" s="8">
        <f>EffortOutcomesAG0[[#This Row],[Kpy]]*KTc-EffortOutcomesAG0[[#This Row],[KPz]]*KTb</f>
        <v>2</v>
      </c>
      <c r="L1117" s="8">
        <f>-1*(EffortOutcomesAG0[[#This Row],[KPx]]*KTc-EffortOutcomesAG0[[#This Row],[KPz]]*KTa)</f>
        <v>-28</v>
      </c>
      <c r="M1117" s="8">
        <f>(EffortOutcomesAG0[[#This Row],[KPx]]*KTb-EffortOutcomesAG0[[#This Row],[Kpy]]*KTa)</f>
        <v>32</v>
      </c>
      <c r="N1117" s="8">
        <f>-EffortOutcomesAG0[[#This Row],[Xp]]*a+EffortOutcomesAG0[[#This Row],[Yp]]*b+EffortOutcomesAG0[[#This Row],[Zp]]*c_</f>
        <v>40</v>
      </c>
      <c r="O11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17" s="9">
        <f>SQRT(EffortOutcomesAG0[[#This Row],[Kpy''i]]^2+EffortOutcomesAG0[[#This Row],[KPy''j]]^2+EffortOutcomesAG0[[#This Row],[KPy''k]]^2)/KTmag/Scale</f>
        <v>17.37814719698277</v>
      </c>
      <c r="Q11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7" s="14">
        <v>44912</v>
      </c>
      <c r="U1117" s="9" t="s">
        <v>76</v>
      </c>
      <c r="V1117" t="s">
        <v>74</v>
      </c>
      <c r="W1117" t="s">
        <v>59</v>
      </c>
      <c r="X1117">
        <v>0</v>
      </c>
      <c r="Y1117">
        <v>0</v>
      </c>
      <c r="Z1117">
        <v>0</v>
      </c>
      <c r="AJ1117">
        <v>1116</v>
      </c>
      <c r="AK1117">
        <f>SUBTOTAL(9,EffortOutcomesAG0[[#This Row],[Allocation]:[Iin]])</f>
        <v>0</v>
      </c>
      <c r="AL1117" t="str">
        <f>EffortOutcomesAG0[[#This Row],[WARDS]]&amp;EffortOutcomesAG0[[#This Row],[Role]]&amp;EffortOutcomesAG0[[#This Row],[Shifts]]</f>
        <v>OtherCERT4PM</v>
      </c>
    </row>
    <row r="1118" spans="2:38" x14ac:dyDescent="0.25">
      <c r="B1118" s="8">
        <f>IF(EffortOutcomesAG0[[#This Row],[Apn]]=0,10,LOG(EffortOutcomesAG0[[#This Row],[Apn]]))</f>
        <v>-2.123273068974553E-2</v>
      </c>
      <c r="C1118" s="8">
        <f>IF(EffortOutcomesAG0[[#This Row],[Ein]]=0,10,LOG(EffortOutcomesAG0[[#This Row],[Ein]]))</f>
        <v>0.41120380969050779</v>
      </c>
      <c r="D1118" s="8">
        <f>IF(EffortOutcomesAG0[[#This Row],[Iin]]=0,10,LOG(EffortOutcomesAG0[[#This Row],[Iin]]))</f>
        <v>-0.38997107900076228</v>
      </c>
      <c r="E1118" s="8">
        <f>Kx-EffortOutcomesAG0[[#This Row],[Xp]]</f>
        <v>2.123273068974553E-2</v>
      </c>
      <c r="F1118" s="8">
        <f>Ky-EffortOutcomesAG0[[#This Row],[Yp]]</f>
        <v>-1.4112038096905077</v>
      </c>
      <c r="G1118" s="8">
        <f>Kz-EffortOutcomesAG0[[#This Row],[Zp]]</f>
        <v>1.3899710790007622</v>
      </c>
      <c r="H1118" s="8">
        <f>EffortOutcomesAG0[[#This Row],[Kpy]]*KSc-EffortOutcomesAG0[[#This Row],[KPz]]*KSb</f>
        <v>2.1232730689745516E-2</v>
      </c>
      <c r="I1118" s="8">
        <f>-1*(EffortOutcomesAG0[[#This Row],[KPx]]*KSc-EffortOutcomesAG0[[#This Row],[KPz]]*KSa)</f>
        <v>2.123273068974553E-2</v>
      </c>
      <c r="J1118" s="8">
        <f>(EffortOutcomesAG0[[#This Row],[KPx]]*$C$2-EffortOutcomesAG0[[#This Row],[Kpy]]*KSa)</f>
        <v>0.2123273068974553</v>
      </c>
      <c r="K1118" s="8">
        <f>EffortOutcomesAG0[[#This Row],[Kpy]]*KTc-EffortOutcomesAG0[[#This Row],[KPz]]*KTb</f>
        <v>2.80117488869127</v>
      </c>
      <c r="L1118" s="8">
        <f>-1*(EffortOutcomesAG0[[#This Row],[KPx]]*KTc-EffortOutcomesAG0[[#This Row],[KPz]]*KTa)</f>
        <v>2.80117488869127</v>
      </c>
      <c r="M1118" s="8">
        <f>(EffortOutcomesAG0[[#This Row],[KPx]]*KTb-EffortOutcomesAG0[[#This Row],[Kpy]]*KTa)</f>
        <v>2.80117488869127</v>
      </c>
      <c r="N1118" s="8">
        <f>-EffortOutcomesAG0[[#This Row],[Xp]]*a+EffortOutcomesAG0[[#This Row],[Yp]]*b+EffortOutcomesAG0[[#This Row],[Zp]]*c_</f>
        <v>4.2465461379491032E-2</v>
      </c>
      <c r="O1118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18" s="9">
        <f>SQRT(EffortOutcomesAG0[[#This Row],[Kpy''i]]^2+EffortOutcomesAG0[[#This Row],[KPy''j]]^2+EffortOutcomesAG0[[#This Row],[KPy''k]]^2)/KTmag/Scale</f>
        <v>1.9807297590830697</v>
      </c>
      <c r="Q11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8" s="14">
        <v>44913</v>
      </c>
      <c r="U1118" s="9" t="s">
        <v>54</v>
      </c>
      <c r="V1118" t="s">
        <v>74</v>
      </c>
      <c r="W1118" t="s">
        <v>59</v>
      </c>
      <c r="X1118">
        <v>1.6875</v>
      </c>
      <c r="Y1118">
        <v>0.6875</v>
      </c>
      <c r="Z1118">
        <v>0.65469642857142862</v>
      </c>
      <c r="AA1118">
        <v>0.9522857142857144</v>
      </c>
      <c r="AB1118">
        <v>1.4284285714285716</v>
      </c>
      <c r="AC1118">
        <v>2.4545454545454546</v>
      </c>
      <c r="AD1118">
        <v>0.70007000700069999</v>
      </c>
      <c r="AE1118">
        <v>1.0501050105010501</v>
      </c>
      <c r="AF1118">
        <v>2.577530480320759</v>
      </c>
      <c r="AG1118">
        <v>0.38796825396825402</v>
      </c>
      <c r="AH1118">
        <v>0.581952380952381</v>
      </c>
      <c r="AI1118">
        <v>0.40740740740740738</v>
      </c>
      <c r="AJ1118">
        <v>1117</v>
      </c>
      <c r="AK1118">
        <f>SUBTOTAL(9,EffortOutcomesAG0[[#This Row],[Allocation]:[Iin]])</f>
        <v>13.569989708981721</v>
      </c>
      <c r="AL1118" t="str">
        <f>EffortOutcomesAG0[[#This Row],[WARDS]]&amp;EffortOutcomesAG0[[#This Row],[Role]]&amp;EffortOutcomesAG0[[#This Row],[Shifts]]</f>
        <v>BANKCERT4PM</v>
      </c>
    </row>
    <row r="1119" spans="2:38" x14ac:dyDescent="0.25">
      <c r="B1119" s="8">
        <f>IF(EffortOutcomesAG0[[#This Row],[Apn]]=0,10,LOG(EffortOutcomesAG0[[#This Row],[Apn]]))</f>
        <v>-2.123273068974553E-2</v>
      </c>
      <c r="C1119" s="8">
        <f>IF(EffortOutcomesAG0[[#This Row],[Ein]]=0,10,LOG(EffortOutcomesAG0[[#This Row],[Ein]]))</f>
        <v>10</v>
      </c>
      <c r="D1119" s="8">
        <f>IF(EffortOutcomesAG0[[#This Row],[Iin]]=0,10,LOG(EffortOutcomesAG0[[#This Row],[Iin]]))</f>
        <v>10</v>
      </c>
      <c r="E1119" s="8">
        <f>Kx-EffortOutcomesAG0[[#This Row],[Xp]]</f>
        <v>2.123273068974553E-2</v>
      </c>
      <c r="F1119" s="8">
        <f>Ky-EffortOutcomesAG0[[#This Row],[Yp]]</f>
        <v>-11</v>
      </c>
      <c r="G1119" s="8">
        <f>Kz-EffortOutcomesAG0[[#This Row],[Zp]]</f>
        <v>-9</v>
      </c>
      <c r="H1119" s="8">
        <f>EffortOutcomesAG0[[#This Row],[Kpy]]*KSc-EffortOutcomesAG0[[#This Row],[KPz]]*KSb</f>
        <v>20</v>
      </c>
      <c r="I1119" s="8">
        <f>-1*(EffortOutcomesAG0[[#This Row],[KPx]]*KSc-EffortOutcomesAG0[[#This Row],[KPz]]*KSa)</f>
        <v>2.123273068974553E-2</v>
      </c>
      <c r="J1119" s="8">
        <f>(EffortOutcomesAG0[[#This Row],[KPx]]*$C$2-EffortOutcomesAG0[[#This Row],[Kpy]]*KSa)</f>
        <v>0.2123273068974553</v>
      </c>
      <c r="K1119" s="8">
        <f>EffortOutcomesAG0[[#This Row],[Kpy]]*KTc-EffortOutcomesAG0[[#This Row],[KPz]]*KTb</f>
        <v>2</v>
      </c>
      <c r="L1119" s="8">
        <f>-1*(EffortOutcomesAG0[[#This Row],[KPx]]*KTc-EffortOutcomesAG0[[#This Row],[KPz]]*KTa)</f>
        <v>-17.978767269310254</v>
      </c>
      <c r="M1119" s="8">
        <f>(EffortOutcomesAG0[[#This Row],[KPx]]*KTb-EffortOutcomesAG0[[#This Row],[Kpy]]*KTa)</f>
        <v>21.978767269310254</v>
      </c>
      <c r="N1119" s="8">
        <f>-EffortOutcomesAG0[[#This Row],[Xp]]*a+EffortOutcomesAG0[[#This Row],[Yp]]*b+EffortOutcomesAG0[[#This Row],[Zp]]*c_</f>
        <v>40</v>
      </c>
      <c r="O1119">
        <f>-IF(EffortOutcomesAG0[[#This Row],[Column2]]&gt;0,1,-1)*SQRT(EffortOutcomesAG0[[#This Row],[KPx''i]]^2+EffortOutcomesAG0[[#This Row],[KPx''j]]^2+EffortOutcomesAG0[[#This Row],[KPx''k]]^2)/Ksmag/Scale</f>
        <v>-14.142940530775535</v>
      </c>
      <c r="P1119" s="9">
        <f>SQRT(EffortOutcomesAG0[[#This Row],[Kpy''i]]^2+EffortOutcomesAG0[[#This Row],[KPy''j]]^2+EffortOutcomesAG0[[#This Row],[KPy''k]]^2)/KTmag/Scale</f>
        <v>11.621117869368431</v>
      </c>
      <c r="Q11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9" s="14">
        <v>44913</v>
      </c>
      <c r="U1119" s="9" t="s">
        <v>58</v>
      </c>
      <c r="V1119" t="s">
        <v>74</v>
      </c>
      <c r="W1119" t="s">
        <v>59</v>
      </c>
      <c r="X1119">
        <v>0</v>
      </c>
      <c r="Y1119">
        <v>0.6875</v>
      </c>
      <c r="Z1119">
        <v>0.65469642857142862</v>
      </c>
      <c r="AA1119">
        <v>0.9522857142857144</v>
      </c>
      <c r="AB1119">
        <v>1.4284285714285716</v>
      </c>
      <c r="AC1119">
        <v>0</v>
      </c>
      <c r="AD1119">
        <v>0.70007000700069999</v>
      </c>
      <c r="AE1119">
        <v>1.0501050105010501</v>
      </c>
      <c r="AF1119">
        <v>0</v>
      </c>
      <c r="AJ1119">
        <v>1118</v>
      </c>
      <c r="AK1119">
        <f>SUBTOTAL(9,EffortOutcomesAG0[[#This Row],[Allocation]:[Iin]])</f>
        <v>5.4730857317874646</v>
      </c>
      <c r="AL1119" t="str">
        <f>EffortOutcomesAG0[[#This Row],[WARDS]]&amp;EffortOutcomesAG0[[#This Row],[Role]]&amp;EffortOutcomesAG0[[#This Row],[Shifts]]</f>
        <v>WARACERT4PM</v>
      </c>
    </row>
    <row r="1120" spans="2:38" x14ac:dyDescent="0.25">
      <c r="B1120" s="8">
        <f>IF(EffortOutcomesAG0[[#This Row],[Apn]]=0,10,LOG(EffortOutcomesAG0[[#This Row],[Apn]]))</f>
        <v>-2.123273068974553E-2</v>
      </c>
      <c r="C1120" s="8">
        <f>IF(EffortOutcomesAG0[[#This Row],[Ein]]=0,10,LOG(EffortOutcomesAG0[[#This Row],[Ein]]))</f>
        <v>0.39481339350233841</v>
      </c>
      <c r="D1120" s="8">
        <f>IF(EffortOutcomesAG0[[#This Row],[Iin]]=0,10,LOG(EffortOutcomesAG0[[#This Row],[Iin]]))</f>
        <v>-0.37358066281259289</v>
      </c>
      <c r="E1120" s="8">
        <f>Kx-EffortOutcomesAG0[[#This Row],[Xp]]</f>
        <v>2.123273068974553E-2</v>
      </c>
      <c r="F1120" s="8">
        <f>Ky-EffortOutcomesAG0[[#This Row],[Yp]]</f>
        <v>-1.3948133935023384</v>
      </c>
      <c r="G1120" s="8">
        <f>Kz-EffortOutcomesAG0[[#This Row],[Zp]]</f>
        <v>1.3735806628125928</v>
      </c>
      <c r="H1120" s="8">
        <f>EffortOutcomesAG0[[#This Row],[Kpy]]*KSc-EffortOutcomesAG0[[#This Row],[KPz]]*KSb</f>
        <v>2.1232730689745516E-2</v>
      </c>
      <c r="I1120" s="8">
        <f>-1*(EffortOutcomesAG0[[#This Row],[KPx]]*KSc-EffortOutcomesAG0[[#This Row],[KPz]]*KSa)</f>
        <v>2.123273068974553E-2</v>
      </c>
      <c r="J1120" s="8">
        <f>(EffortOutcomesAG0[[#This Row],[KPx]]*$C$2-EffortOutcomesAG0[[#This Row],[Kpy]]*KSa)</f>
        <v>0.2123273068974553</v>
      </c>
      <c r="K1120" s="8">
        <f>EffortOutcomesAG0[[#This Row],[Kpy]]*KTc-EffortOutcomesAG0[[#This Row],[KPz]]*KTb</f>
        <v>2.7683940563149312</v>
      </c>
      <c r="L1120" s="8">
        <f>-1*(EffortOutcomesAG0[[#This Row],[KPx]]*KTc-EffortOutcomesAG0[[#This Row],[KPz]]*KTa)</f>
        <v>2.7683940563149312</v>
      </c>
      <c r="M1120" s="8">
        <f>(EffortOutcomesAG0[[#This Row],[KPx]]*KTb-EffortOutcomesAG0[[#This Row],[Kpy]]*KTa)</f>
        <v>2.7683940563149312</v>
      </c>
      <c r="N1120" s="8">
        <f>-EffortOutcomesAG0[[#This Row],[Xp]]*a+EffortOutcomesAG0[[#This Row],[Yp]]*b+EffortOutcomesAG0[[#This Row],[Zp]]*c_</f>
        <v>4.2465461379491032E-2</v>
      </c>
      <c r="O1120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20" s="9">
        <f>SQRT(EffortOutcomesAG0[[#This Row],[Kpy''i]]^2+EffortOutcomesAG0[[#This Row],[KPy''j]]^2+EffortOutcomesAG0[[#This Row],[KPy''k]]^2)/KTmag/Scale</f>
        <v>1.9575502102168212</v>
      </c>
      <c r="Q11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0" s="14">
        <v>44913</v>
      </c>
      <c r="U1120" s="9" t="s">
        <v>57</v>
      </c>
      <c r="V1120" t="s">
        <v>74</v>
      </c>
      <c r="W1120" t="s">
        <v>59</v>
      </c>
      <c r="X1120">
        <v>1.6249999999999998</v>
      </c>
      <c r="Y1120">
        <v>0.6875</v>
      </c>
      <c r="Z1120">
        <v>0.65469642857142862</v>
      </c>
      <c r="AA1120">
        <v>0.9522857142857144</v>
      </c>
      <c r="AB1120">
        <v>1.4284285714285716</v>
      </c>
      <c r="AC1120">
        <v>2.3636363636363633</v>
      </c>
      <c r="AD1120">
        <v>0.70007000700069999</v>
      </c>
      <c r="AE1120">
        <v>1.0501050105010501</v>
      </c>
      <c r="AF1120">
        <v>2.4820663884570271</v>
      </c>
      <c r="AG1120">
        <v>0.40289010989010998</v>
      </c>
      <c r="AH1120">
        <v>0.60433516483516503</v>
      </c>
      <c r="AI1120">
        <v>0.42307692307692313</v>
      </c>
      <c r="AJ1120">
        <v>1119</v>
      </c>
      <c r="AK1120">
        <f>SUBTOTAL(9,EffortOutcomesAG0[[#This Row],[Allocation]:[Iin]])</f>
        <v>13.374090681683054</v>
      </c>
      <c r="AL1120" t="str">
        <f>EffortOutcomesAG0[[#This Row],[WARDS]]&amp;EffortOutcomesAG0[[#This Row],[Role]]&amp;EffortOutcomesAG0[[#This Row],[Shifts]]</f>
        <v>WATTCERT4PM</v>
      </c>
    </row>
    <row r="1121" spans="2:38" x14ac:dyDescent="0.25">
      <c r="B1121" s="8">
        <f>IF(EffortOutcomesAG0[[#This Row],[Apn]]=0,10,LOG(EffortOutcomesAG0[[#This Row],[Apn]]))</f>
        <v>10</v>
      </c>
      <c r="C1121" s="8">
        <f>IF(EffortOutcomesAG0[[#This Row],[Ein]]=0,10,LOG(EffortOutcomesAG0[[#This Row],[Ein]]))</f>
        <v>10</v>
      </c>
      <c r="D1121" s="8">
        <f>IF(EffortOutcomesAG0[[#This Row],[Iin]]=0,10,LOG(EffortOutcomesAG0[[#This Row],[Iin]]))</f>
        <v>10</v>
      </c>
      <c r="E1121" s="8">
        <f>Kx-EffortOutcomesAG0[[#This Row],[Xp]]</f>
        <v>-10</v>
      </c>
      <c r="F1121" s="8">
        <f>Ky-EffortOutcomesAG0[[#This Row],[Yp]]</f>
        <v>-11</v>
      </c>
      <c r="G1121" s="8">
        <f>Kz-EffortOutcomesAG0[[#This Row],[Zp]]</f>
        <v>-9</v>
      </c>
      <c r="H1121" s="8">
        <f>EffortOutcomesAG0[[#This Row],[Kpy]]*KSc-EffortOutcomesAG0[[#This Row],[KPz]]*KSb</f>
        <v>20</v>
      </c>
      <c r="I1121" s="8">
        <f>-1*(EffortOutcomesAG0[[#This Row],[KPx]]*KSc-EffortOutcomesAG0[[#This Row],[KPz]]*KSa)</f>
        <v>-10</v>
      </c>
      <c r="J1121" s="8">
        <f>(EffortOutcomesAG0[[#This Row],[KPx]]*$C$2-EffortOutcomesAG0[[#This Row],[Kpy]]*KSa)</f>
        <v>-100</v>
      </c>
      <c r="K1121" s="8">
        <f>EffortOutcomesAG0[[#This Row],[Kpy]]*KTc-EffortOutcomesAG0[[#This Row],[KPz]]*KTb</f>
        <v>2</v>
      </c>
      <c r="L1121" s="8">
        <f>-1*(EffortOutcomesAG0[[#This Row],[KPx]]*KTc-EffortOutcomesAG0[[#This Row],[KPz]]*KTa)</f>
        <v>-28</v>
      </c>
      <c r="M1121" s="8">
        <f>(EffortOutcomesAG0[[#This Row],[KPx]]*KTb-EffortOutcomesAG0[[#This Row],[Kpy]]*KTa)</f>
        <v>32</v>
      </c>
      <c r="N1121" s="8">
        <f>-EffortOutcomesAG0[[#This Row],[Xp]]*a+EffortOutcomesAG0[[#This Row],[Yp]]*b+EffortOutcomesAG0[[#This Row],[Zp]]*c_</f>
        <v>40</v>
      </c>
      <c r="O11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21" s="9">
        <f>SQRT(EffortOutcomesAG0[[#This Row],[Kpy''i]]^2+EffortOutcomesAG0[[#This Row],[KPy''j]]^2+EffortOutcomesAG0[[#This Row],[KPy''k]]^2)/KTmag/Scale</f>
        <v>17.37814719698277</v>
      </c>
      <c r="Q11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1" s="14">
        <v>44913</v>
      </c>
      <c r="U1121" s="9" t="s">
        <v>76</v>
      </c>
      <c r="V1121" t="s">
        <v>74</v>
      </c>
      <c r="W1121" t="s">
        <v>59</v>
      </c>
      <c r="X1121">
        <v>0</v>
      </c>
      <c r="Y1121">
        <v>0</v>
      </c>
      <c r="Z1121">
        <v>0</v>
      </c>
      <c r="AJ1121">
        <v>1120</v>
      </c>
      <c r="AK1121">
        <f>SUBTOTAL(9,EffortOutcomesAG0[[#This Row],[Allocation]:[Iin]])</f>
        <v>0</v>
      </c>
      <c r="AL1121" t="str">
        <f>EffortOutcomesAG0[[#This Row],[WARDS]]&amp;EffortOutcomesAG0[[#This Row],[Role]]&amp;EffortOutcomesAG0[[#This Row],[Shifts]]</f>
        <v>OtherCERT4PM</v>
      </c>
    </row>
    <row r="1122" spans="2:38" x14ac:dyDescent="0.25">
      <c r="B1122" s="8">
        <f>IF(EffortOutcomesAG0[[#This Row],[Apn]]=0,10,LOG(EffortOutcomesAG0[[#This Row],[Apn]]))</f>
        <v>-2.123273068974553E-2</v>
      </c>
      <c r="C1122" s="8">
        <f>IF(EffortOutcomesAG0[[#This Row],[Ein]]=0,10,LOG(EffortOutcomesAG0[[#This Row],[Ein]]))</f>
        <v>0.41120380969050779</v>
      </c>
      <c r="D1122" s="8">
        <f>IF(EffortOutcomesAG0[[#This Row],[Iin]]=0,10,LOG(EffortOutcomesAG0[[#This Row],[Iin]]))</f>
        <v>-0.38997107900076228</v>
      </c>
      <c r="E1122" s="8">
        <f>Kx-EffortOutcomesAG0[[#This Row],[Xp]]</f>
        <v>2.123273068974553E-2</v>
      </c>
      <c r="F1122" s="8">
        <f>Ky-EffortOutcomesAG0[[#This Row],[Yp]]</f>
        <v>-1.4112038096905077</v>
      </c>
      <c r="G1122" s="8">
        <f>Kz-EffortOutcomesAG0[[#This Row],[Zp]]</f>
        <v>1.3899710790007622</v>
      </c>
      <c r="H1122" s="8">
        <f>EffortOutcomesAG0[[#This Row],[Kpy]]*KSc-EffortOutcomesAG0[[#This Row],[KPz]]*KSb</f>
        <v>2.1232730689745516E-2</v>
      </c>
      <c r="I1122" s="8">
        <f>-1*(EffortOutcomesAG0[[#This Row],[KPx]]*KSc-EffortOutcomesAG0[[#This Row],[KPz]]*KSa)</f>
        <v>2.123273068974553E-2</v>
      </c>
      <c r="J1122" s="8">
        <f>(EffortOutcomesAG0[[#This Row],[KPx]]*$C$2-EffortOutcomesAG0[[#This Row],[Kpy]]*KSa)</f>
        <v>0.2123273068974553</v>
      </c>
      <c r="K1122" s="8">
        <f>EffortOutcomesAG0[[#This Row],[Kpy]]*KTc-EffortOutcomesAG0[[#This Row],[KPz]]*KTb</f>
        <v>2.80117488869127</v>
      </c>
      <c r="L1122" s="8">
        <f>-1*(EffortOutcomesAG0[[#This Row],[KPx]]*KTc-EffortOutcomesAG0[[#This Row],[KPz]]*KTa)</f>
        <v>2.80117488869127</v>
      </c>
      <c r="M1122" s="8">
        <f>(EffortOutcomesAG0[[#This Row],[KPx]]*KTb-EffortOutcomesAG0[[#This Row],[Kpy]]*KTa)</f>
        <v>2.80117488869127</v>
      </c>
      <c r="N1122" s="8">
        <f>-EffortOutcomesAG0[[#This Row],[Xp]]*a+EffortOutcomesAG0[[#This Row],[Yp]]*b+EffortOutcomesAG0[[#This Row],[Zp]]*c_</f>
        <v>4.2465461379491032E-2</v>
      </c>
      <c r="O112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22" s="9">
        <f>SQRT(EffortOutcomesAG0[[#This Row],[Kpy''i]]^2+EffortOutcomesAG0[[#This Row],[KPy''j]]^2+EffortOutcomesAG0[[#This Row],[KPy''k]]^2)/KTmag/Scale</f>
        <v>1.9807297590830697</v>
      </c>
      <c r="Q11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2" s="14">
        <v>44914</v>
      </c>
      <c r="U1122" s="9" t="s">
        <v>54</v>
      </c>
      <c r="V1122" t="s">
        <v>74</v>
      </c>
      <c r="W1122" t="s">
        <v>59</v>
      </c>
      <c r="X1122">
        <v>1.6875</v>
      </c>
      <c r="Y1122">
        <v>0.6875</v>
      </c>
      <c r="Z1122">
        <v>0.65469642857142862</v>
      </c>
      <c r="AA1122">
        <v>0.9522857142857144</v>
      </c>
      <c r="AB1122">
        <v>1.4284285714285716</v>
      </c>
      <c r="AC1122">
        <v>2.4545454545454546</v>
      </c>
      <c r="AD1122">
        <v>0.70007000700069999</v>
      </c>
      <c r="AE1122">
        <v>1.0501050105010501</v>
      </c>
      <c r="AF1122">
        <v>2.577530480320759</v>
      </c>
      <c r="AG1122">
        <v>0.38796825396825402</v>
      </c>
      <c r="AH1122">
        <v>0.581952380952381</v>
      </c>
      <c r="AI1122">
        <v>0.40740740740740738</v>
      </c>
      <c r="AJ1122">
        <v>1121</v>
      </c>
      <c r="AK1122">
        <f>SUBTOTAL(9,EffortOutcomesAG0[[#This Row],[Allocation]:[Iin]])</f>
        <v>13.569989708981721</v>
      </c>
      <c r="AL1122" t="str">
        <f>EffortOutcomesAG0[[#This Row],[WARDS]]&amp;EffortOutcomesAG0[[#This Row],[Role]]&amp;EffortOutcomesAG0[[#This Row],[Shifts]]</f>
        <v>BANKCERT4PM</v>
      </c>
    </row>
    <row r="1123" spans="2:38" x14ac:dyDescent="0.25">
      <c r="B1123" s="8">
        <f>IF(EffortOutcomesAG0[[#This Row],[Apn]]=0,10,LOG(EffortOutcomesAG0[[#This Row],[Apn]]))</f>
        <v>-2.123273068974553E-2</v>
      </c>
      <c r="C1123" s="8">
        <f>IF(EffortOutcomesAG0[[#This Row],[Ein]]=0,10,LOG(EffortOutcomesAG0[[#This Row],[Ein]]))</f>
        <v>10</v>
      </c>
      <c r="D1123" s="8">
        <f>IF(EffortOutcomesAG0[[#This Row],[Iin]]=0,10,LOG(EffortOutcomesAG0[[#This Row],[Iin]]))</f>
        <v>10</v>
      </c>
      <c r="E1123" s="8">
        <f>Kx-EffortOutcomesAG0[[#This Row],[Xp]]</f>
        <v>2.123273068974553E-2</v>
      </c>
      <c r="F1123" s="8">
        <f>Ky-EffortOutcomesAG0[[#This Row],[Yp]]</f>
        <v>-11</v>
      </c>
      <c r="G1123" s="8">
        <f>Kz-EffortOutcomesAG0[[#This Row],[Zp]]</f>
        <v>-9</v>
      </c>
      <c r="H1123" s="8">
        <f>EffortOutcomesAG0[[#This Row],[Kpy]]*KSc-EffortOutcomesAG0[[#This Row],[KPz]]*KSb</f>
        <v>20</v>
      </c>
      <c r="I1123" s="8">
        <f>-1*(EffortOutcomesAG0[[#This Row],[KPx]]*KSc-EffortOutcomesAG0[[#This Row],[KPz]]*KSa)</f>
        <v>2.123273068974553E-2</v>
      </c>
      <c r="J1123" s="8">
        <f>(EffortOutcomesAG0[[#This Row],[KPx]]*$C$2-EffortOutcomesAG0[[#This Row],[Kpy]]*KSa)</f>
        <v>0.2123273068974553</v>
      </c>
      <c r="K1123" s="8">
        <f>EffortOutcomesAG0[[#This Row],[Kpy]]*KTc-EffortOutcomesAG0[[#This Row],[KPz]]*KTb</f>
        <v>2</v>
      </c>
      <c r="L1123" s="8">
        <f>-1*(EffortOutcomesAG0[[#This Row],[KPx]]*KTc-EffortOutcomesAG0[[#This Row],[KPz]]*KTa)</f>
        <v>-17.978767269310254</v>
      </c>
      <c r="M1123" s="8">
        <f>(EffortOutcomesAG0[[#This Row],[KPx]]*KTb-EffortOutcomesAG0[[#This Row],[Kpy]]*KTa)</f>
        <v>21.978767269310254</v>
      </c>
      <c r="N1123" s="8">
        <f>-EffortOutcomesAG0[[#This Row],[Xp]]*a+EffortOutcomesAG0[[#This Row],[Yp]]*b+EffortOutcomesAG0[[#This Row],[Zp]]*c_</f>
        <v>40</v>
      </c>
      <c r="O1123">
        <f>-IF(EffortOutcomesAG0[[#This Row],[Column2]]&gt;0,1,-1)*SQRT(EffortOutcomesAG0[[#This Row],[KPx''i]]^2+EffortOutcomesAG0[[#This Row],[KPx''j]]^2+EffortOutcomesAG0[[#This Row],[KPx''k]]^2)/Ksmag/Scale</f>
        <v>-14.142940530775535</v>
      </c>
      <c r="P1123" s="9">
        <f>SQRT(EffortOutcomesAG0[[#This Row],[Kpy''i]]^2+EffortOutcomesAG0[[#This Row],[KPy''j]]^2+EffortOutcomesAG0[[#This Row],[KPy''k]]^2)/KTmag/Scale</f>
        <v>11.621117869368431</v>
      </c>
      <c r="Q11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3" s="14">
        <v>44914</v>
      </c>
      <c r="U1123" s="9" t="s">
        <v>58</v>
      </c>
      <c r="V1123" t="s">
        <v>74</v>
      </c>
      <c r="W1123" t="s">
        <v>59</v>
      </c>
      <c r="X1123">
        <v>0</v>
      </c>
      <c r="Y1123">
        <v>0.6875</v>
      </c>
      <c r="Z1123">
        <v>0.65469642857142862</v>
      </c>
      <c r="AA1123">
        <v>0.9522857142857144</v>
      </c>
      <c r="AB1123">
        <v>1.4284285714285716</v>
      </c>
      <c r="AC1123">
        <v>0</v>
      </c>
      <c r="AD1123">
        <v>0.70007000700069999</v>
      </c>
      <c r="AE1123">
        <v>1.0501050105010501</v>
      </c>
      <c r="AF1123">
        <v>0</v>
      </c>
      <c r="AJ1123">
        <v>1122</v>
      </c>
      <c r="AK1123">
        <f>SUBTOTAL(9,EffortOutcomesAG0[[#This Row],[Allocation]:[Iin]])</f>
        <v>5.4730857317874646</v>
      </c>
      <c r="AL1123" t="str">
        <f>EffortOutcomesAG0[[#This Row],[WARDS]]&amp;EffortOutcomesAG0[[#This Row],[Role]]&amp;EffortOutcomesAG0[[#This Row],[Shifts]]</f>
        <v>WARACERT4PM</v>
      </c>
    </row>
    <row r="1124" spans="2:38" x14ac:dyDescent="0.25">
      <c r="B1124" s="8">
        <f>IF(EffortOutcomesAG0[[#This Row],[Apn]]=0,10,LOG(EffortOutcomesAG0[[#This Row],[Apn]]))</f>
        <v>10</v>
      </c>
      <c r="C1124" s="8">
        <f>IF(EffortOutcomesAG0[[#This Row],[Ein]]=0,10,LOG(EffortOutcomesAG0[[#This Row],[Ein]]))</f>
        <v>10</v>
      </c>
      <c r="D1124" s="8">
        <f>IF(EffortOutcomesAG0[[#This Row],[Iin]]=0,10,LOG(EffortOutcomesAG0[[#This Row],[Iin]]))</f>
        <v>10</v>
      </c>
      <c r="E1124" s="8">
        <f>Kx-EffortOutcomesAG0[[#This Row],[Xp]]</f>
        <v>-10</v>
      </c>
      <c r="F1124" s="8">
        <f>Ky-EffortOutcomesAG0[[#This Row],[Yp]]</f>
        <v>-11</v>
      </c>
      <c r="G1124" s="8">
        <f>Kz-EffortOutcomesAG0[[#This Row],[Zp]]</f>
        <v>-9</v>
      </c>
      <c r="H1124" s="8">
        <f>EffortOutcomesAG0[[#This Row],[Kpy]]*KSc-EffortOutcomesAG0[[#This Row],[KPz]]*KSb</f>
        <v>20</v>
      </c>
      <c r="I1124" s="8">
        <f>-1*(EffortOutcomesAG0[[#This Row],[KPx]]*KSc-EffortOutcomesAG0[[#This Row],[KPz]]*KSa)</f>
        <v>-10</v>
      </c>
      <c r="J1124" s="8">
        <f>(EffortOutcomesAG0[[#This Row],[KPx]]*$C$2-EffortOutcomesAG0[[#This Row],[Kpy]]*KSa)</f>
        <v>-100</v>
      </c>
      <c r="K1124" s="8">
        <f>EffortOutcomesAG0[[#This Row],[Kpy]]*KTc-EffortOutcomesAG0[[#This Row],[KPz]]*KTb</f>
        <v>2</v>
      </c>
      <c r="L1124" s="8">
        <f>-1*(EffortOutcomesAG0[[#This Row],[KPx]]*KTc-EffortOutcomesAG0[[#This Row],[KPz]]*KTa)</f>
        <v>-28</v>
      </c>
      <c r="M1124" s="8">
        <f>(EffortOutcomesAG0[[#This Row],[KPx]]*KTb-EffortOutcomesAG0[[#This Row],[Kpy]]*KTa)</f>
        <v>32</v>
      </c>
      <c r="N1124" s="8">
        <f>-EffortOutcomesAG0[[#This Row],[Xp]]*a+EffortOutcomesAG0[[#This Row],[Yp]]*b+EffortOutcomesAG0[[#This Row],[Zp]]*c_</f>
        <v>40</v>
      </c>
      <c r="O1124">
        <f>-IF(EffortOutcomesAG0[[#This Row],[Column2]]&gt;0,1,-1)*SQRT(EffortOutcomesAG0[[#This Row],[KPx''i]]^2+EffortOutcomesAG0[[#This Row],[KPx''j]]^2+EffortOutcomesAG0[[#This Row],[KPx''k]]^2)/Ksmag/Scale</f>
        <v>-72.456883730947197</v>
      </c>
      <c r="P1124" s="9">
        <f>SQRT(EffortOutcomesAG0[[#This Row],[Kpy''i]]^2+EffortOutcomesAG0[[#This Row],[KPy''j]]^2+EffortOutcomesAG0[[#This Row],[KPy''k]]^2)/KTmag/Scale</f>
        <v>17.37814719698277</v>
      </c>
      <c r="Q11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4" s="14">
        <v>44914</v>
      </c>
      <c r="U1124" s="9" t="s">
        <v>76</v>
      </c>
      <c r="V1124" t="s">
        <v>74</v>
      </c>
      <c r="W1124" t="s">
        <v>59</v>
      </c>
      <c r="X1124">
        <v>0</v>
      </c>
      <c r="Y1124">
        <v>0</v>
      </c>
      <c r="Z1124">
        <v>0</v>
      </c>
      <c r="AJ1124">
        <v>1123</v>
      </c>
      <c r="AK1124">
        <f>SUBTOTAL(9,EffortOutcomesAG0[[#This Row],[Allocation]:[Iin]])</f>
        <v>0</v>
      </c>
      <c r="AL1124" t="str">
        <f>EffortOutcomesAG0[[#This Row],[WARDS]]&amp;EffortOutcomesAG0[[#This Row],[Role]]&amp;EffortOutcomesAG0[[#This Row],[Shifts]]</f>
        <v>OtherCERT4PM</v>
      </c>
    </row>
    <row r="1125" spans="2:38" x14ac:dyDescent="0.25">
      <c r="B1125" s="8">
        <f>IF(EffortOutcomesAG0[[#This Row],[Apn]]=0,10,LOG(EffortOutcomesAG0[[#This Row],[Apn]]))</f>
        <v>-2.123273068974553E-2</v>
      </c>
      <c r="C1125" s="8">
        <f>IF(EffortOutcomesAG0[[#This Row],[Ein]]=0,10,LOG(EffortOutcomesAG0[[#This Row],[Ein]]))</f>
        <v>0.41120380969050779</v>
      </c>
      <c r="D1125" s="8">
        <f>IF(EffortOutcomesAG0[[#This Row],[Iin]]=0,10,LOG(EffortOutcomesAG0[[#This Row],[Iin]]))</f>
        <v>-0.38997107900076228</v>
      </c>
      <c r="E1125" s="8">
        <f>Kx-EffortOutcomesAG0[[#This Row],[Xp]]</f>
        <v>2.123273068974553E-2</v>
      </c>
      <c r="F1125" s="8">
        <f>Ky-EffortOutcomesAG0[[#This Row],[Yp]]</f>
        <v>-1.4112038096905077</v>
      </c>
      <c r="G1125" s="8">
        <f>Kz-EffortOutcomesAG0[[#This Row],[Zp]]</f>
        <v>1.3899710790007622</v>
      </c>
      <c r="H1125" s="8">
        <f>EffortOutcomesAG0[[#This Row],[Kpy]]*KSc-EffortOutcomesAG0[[#This Row],[KPz]]*KSb</f>
        <v>2.1232730689745516E-2</v>
      </c>
      <c r="I1125" s="8">
        <f>-1*(EffortOutcomesAG0[[#This Row],[KPx]]*KSc-EffortOutcomesAG0[[#This Row],[KPz]]*KSa)</f>
        <v>2.123273068974553E-2</v>
      </c>
      <c r="J1125" s="8">
        <f>(EffortOutcomesAG0[[#This Row],[KPx]]*$C$2-EffortOutcomesAG0[[#This Row],[Kpy]]*KSa)</f>
        <v>0.2123273068974553</v>
      </c>
      <c r="K1125" s="8">
        <f>EffortOutcomesAG0[[#This Row],[Kpy]]*KTc-EffortOutcomesAG0[[#This Row],[KPz]]*KTb</f>
        <v>2.80117488869127</v>
      </c>
      <c r="L1125" s="8">
        <f>-1*(EffortOutcomesAG0[[#This Row],[KPx]]*KTc-EffortOutcomesAG0[[#This Row],[KPz]]*KTa)</f>
        <v>2.80117488869127</v>
      </c>
      <c r="M1125" s="8">
        <f>(EffortOutcomesAG0[[#This Row],[KPx]]*KTb-EffortOutcomesAG0[[#This Row],[Kpy]]*KTa)</f>
        <v>2.80117488869127</v>
      </c>
      <c r="N1125" s="8">
        <f>-EffortOutcomesAG0[[#This Row],[Xp]]*a+EffortOutcomesAG0[[#This Row],[Yp]]*b+EffortOutcomesAG0[[#This Row],[Zp]]*c_</f>
        <v>4.2465461379491032E-2</v>
      </c>
      <c r="O112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25" s="9">
        <f>SQRT(EffortOutcomesAG0[[#This Row],[Kpy''i]]^2+EffortOutcomesAG0[[#This Row],[KPy''j]]^2+EffortOutcomesAG0[[#This Row],[KPy''k]]^2)/KTmag/Scale</f>
        <v>1.9807297590830697</v>
      </c>
      <c r="Q11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5" s="14">
        <v>44914</v>
      </c>
      <c r="U1125" s="9" t="s">
        <v>57</v>
      </c>
      <c r="V1125" t="s">
        <v>74</v>
      </c>
      <c r="W1125" t="s">
        <v>59</v>
      </c>
      <c r="X1125">
        <v>1.6875</v>
      </c>
      <c r="Y1125">
        <v>0.6875</v>
      </c>
      <c r="Z1125">
        <v>0.65469642857142862</v>
      </c>
      <c r="AA1125">
        <v>0.9522857142857144</v>
      </c>
      <c r="AB1125">
        <v>1.4284285714285716</v>
      </c>
      <c r="AC1125">
        <v>2.4545454545454546</v>
      </c>
      <c r="AD1125">
        <v>0.70007000700069999</v>
      </c>
      <c r="AE1125">
        <v>1.0501050105010501</v>
      </c>
      <c r="AF1125">
        <v>2.577530480320759</v>
      </c>
      <c r="AG1125">
        <v>0.38796825396825402</v>
      </c>
      <c r="AH1125">
        <v>0.581952380952381</v>
      </c>
      <c r="AI1125">
        <v>0.40740740740740738</v>
      </c>
      <c r="AJ1125">
        <v>1124</v>
      </c>
      <c r="AK1125">
        <f>SUBTOTAL(9,EffortOutcomesAG0[[#This Row],[Allocation]:[Iin]])</f>
        <v>13.569989708981721</v>
      </c>
      <c r="AL1125" t="str">
        <f>EffortOutcomesAG0[[#This Row],[WARDS]]&amp;EffortOutcomesAG0[[#This Row],[Role]]&amp;EffortOutcomesAG0[[#This Row],[Shifts]]</f>
        <v>WATTCERT4PM</v>
      </c>
    </row>
    <row r="1126" spans="2:38" x14ac:dyDescent="0.25">
      <c r="B1126" s="8">
        <f>IF(EffortOutcomesAG0[[#This Row],[Apn]]=0,10,LOG(EffortOutcomesAG0[[#This Row],[Apn]]))</f>
        <v>0.15748267219208442</v>
      </c>
      <c r="C1126" s="8">
        <f>IF(EffortOutcomesAG0[[#This Row],[Ein]]=0,10,LOG(EffortOutcomesAG0[[#This Row],[Ein]]))</f>
        <v>0.23248840680867788</v>
      </c>
      <c r="D1126" s="8">
        <f>IF(EffortOutcomesAG0[[#This Row],[Iin]]=0,10,LOG(EffortOutcomesAG0[[#This Row],[Iin]]))</f>
        <v>-0.38997107900076228</v>
      </c>
      <c r="E1126" s="8">
        <f>Kx-EffortOutcomesAG0[[#This Row],[Xp]]</f>
        <v>-0.15748267219208442</v>
      </c>
      <c r="F1126" s="8">
        <f>Ky-EffortOutcomesAG0[[#This Row],[Yp]]</f>
        <v>-1.2324884068086779</v>
      </c>
      <c r="G1126" s="8">
        <f>Kz-EffortOutcomesAG0[[#This Row],[Zp]]</f>
        <v>1.3899710790007622</v>
      </c>
      <c r="H1126" s="8">
        <f>EffortOutcomesAG0[[#This Row],[Kpy]]*KSc-EffortOutcomesAG0[[#This Row],[KPz]]*KSb</f>
        <v>-0.15748267219208434</v>
      </c>
      <c r="I1126" s="8">
        <f>-1*(EffortOutcomesAG0[[#This Row],[KPx]]*KSc-EffortOutcomesAG0[[#This Row],[KPz]]*KSa)</f>
        <v>-0.15748267219208442</v>
      </c>
      <c r="J1126" s="8">
        <f>(EffortOutcomesAG0[[#This Row],[KPx]]*$C$2-EffortOutcomesAG0[[#This Row],[Kpy]]*KSa)</f>
        <v>-1.5748267219208443</v>
      </c>
      <c r="K1126" s="8">
        <f>EffortOutcomesAG0[[#This Row],[Kpy]]*KTc-EffortOutcomesAG0[[#This Row],[KPz]]*KTb</f>
        <v>2.6224594858094399</v>
      </c>
      <c r="L1126" s="8">
        <f>-1*(EffortOutcomesAG0[[#This Row],[KPx]]*KTc-EffortOutcomesAG0[[#This Row],[KPz]]*KTa)</f>
        <v>2.6224594858094399</v>
      </c>
      <c r="M1126" s="8">
        <f>(EffortOutcomesAG0[[#This Row],[KPx]]*KTb-EffortOutcomesAG0[[#This Row],[Kpy]]*KTa)</f>
        <v>2.6224594858094403</v>
      </c>
      <c r="N1126" s="8">
        <f>-EffortOutcomesAG0[[#This Row],[Xp]]*a+EffortOutcomesAG0[[#This Row],[Yp]]*b+EffortOutcomesAG0[[#This Row],[Zp]]*c_</f>
        <v>-0.31496534438416879</v>
      </c>
      <c r="O1126">
        <f>-IF(EffortOutcomesAG0[[#This Row],[Column2]]&gt;0,1,-1)*SQRT(EffortOutcomesAG0[[#This Row],[KPx''i]]^2+EffortOutcomesAG0[[#This Row],[KPx''j]]^2+EffortOutcomesAG0[[#This Row],[KPx''k]]^2)/Ksmag/Scale</f>
        <v>1.1246512321954463</v>
      </c>
      <c r="P1126" s="9">
        <f>SQRT(EffortOutcomesAG0[[#This Row],[Kpy''i]]^2+EffortOutcomesAG0[[#This Row],[KPy''j]]^2+EffortOutcomesAG0[[#This Row],[KPy''k]]^2)/KTmag/Scale</f>
        <v>1.8543588858028419</v>
      </c>
      <c r="Q11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6" s="14">
        <v>44915</v>
      </c>
      <c r="U1126" s="9" t="s">
        <v>57</v>
      </c>
      <c r="V1126" t="s">
        <v>74</v>
      </c>
      <c r="W1126" t="s">
        <v>59</v>
      </c>
      <c r="X1126">
        <v>1.6875</v>
      </c>
      <c r="Y1126">
        <v>0.6875</v>
      </c>
      <c r="Z1126">
        <v>0.98799642857142844</v>
      </c>
      <c r="AA1126">
        <v>1.4370857142857141</v>
      </c>
      <c r="AB1126">
        <v>2.1556285714285717</v>
      </c>
      <c r="AC1126">
        <v>2.4545454545454546</v>
      </c>
      <c r="AD1126">
        <v>0.46390181186793378</v>
      </c>
      <c r="AE1126">
        <v>0.69585271780190072</v>
      </c>
      <c r="AF1126">
        <v>1.7080021255137565</v>
      </c>
      <c r="AG1126">
        <v>0.58547936507936504</v>
      </c>
      <c r="AH1126">
        <v>0.87821904761904768</v>
      </c>
      <c r="AI1126">
        <v>0.40740740740740738</v>
      </c>
      <c r="AJ1126">
        <v>1125</v>
      </c>
      <c r="AK1126">
        <f>SUBTOTAL(9,EffortOutcomesAG0[[#This Row],[Allocation]:[Iin]])</f>
        <v>14.149118644120581</v>
      </c>
      <c r="AL1126" t="str">
        <f>EffortOutcomesAG0[[#This Row],[WARDS]]&amp;EffortOutcomesAG0[[#This Row],[Role]]&amp;EffortOutcomesAG0[[#This Row],[Shifts]]</f>
        <v>WATTCERT4PM</v>
      </c>
    </row>
    <row r="1127" spans="2:38" x14ac:dyDescent="0.25">
      <c r="B1127" s="8">
        <f>IF(EffortOutcomesAG0[[#This Row],[Apn]]=0,10,LOG(EffortOutcomesAG0[[#This Row],[Apn]]))</f>
        <v>10</v>
      </c>
      <c r="C1127" s="8">
        <f>IF(EffortOutcomesAG0[[#This Row],[Ein]]=0,10,LOG(EffortOutcomesAG0[[#This Row],[Ein]]))</f>
        <v>10</v>
      </c>
      <c r="D1127" s="8">
        <f>IF(EffortOutcomesAG0[[#This Row],[Iin]]=0,10,LOG(EffortOutcomesAG0[[#This Row],[Iin]]))</f>
        <v>10</v>
      </c>
      <c r="E1127" s="8">
        <f>Kx-EffortOutcomesAG0[[#This Row],[Xp]]</f>
        <v>-10</v>
      </c>
      <c r="F1127" s="8">
        <f>Ky-EffortOutcomesAG0[[#This Row],[Yp]]</f>
        <v>-11</v>
      </c>
      <c r="G1127" s="8">
        <f>Kz-EffortOutcomesAG0[[#This Row],[Zp]]</f>
        <v>-9</v>
      </c>
      <c r="H1127" s="8">
        <f>EffortOutcomesAG0[[#This Row],[Kpy]]*KSc-EffortOutcomesAG0[[#This Row],[KPz]]*KSb</f>
        <v>20</v>
      </c>
      <c r="I1127" s="8">
        <f>-1*(EffortOutcomesAG0[[#This Row],[KPx]]*KSc-EffortOutcomesAG0[[#This Row],[KPz]]*KSa)</f>
        <v>-10</v>
      </c>
      <c r="J1127" s="8">
        <f>(EffortOutcomesAG0[[#This Row],[KPx]]*$C$2-EffortOutcomesAG0[[#This Row],[Kpy]]*KSa)</f>
        <v>-100</v>
      </c>
      <c r="K1127" s="8">
        <f>EffortOutcomesAG0[[#This Row],[Kpy]]*KTc-EffortOutcomesAG0[[#This Row],[KPz]]*KTb</f>
        <v>2</v>
      </c>
      <c r="L1127" s="8">
        <f>-1*(EffortOutcomesAG0[[#This Row],[KPx]]*KTc-EffortOutcomesAG0[[#This Row],[KPz]]*KTa)</f>
        <v>-28</v>
      </c>
      <c r="M1127" s="8">
        <f>(EffortOutcomesAG0[[#This Row],[KPx]]*KTb-EffortOutcomesAG0[[#This Row],[Kpy]]*KTa)</f>
        <v>32</v>
      </c>
      <c r="N1127" s="8">
        <f>-EffortOutcomesAG0[[#This Row],[Xp]]*a+EffortOutcomesAG0[[#This Row],[Yp]]*b+EffortOutcomesAG0[[#This Row],[Zp]]*c_</f>
        <v>40</v>
      </c>
      <c r="O112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27" s="9">
        <f>SQRT(EffortOutcomesAG0[[#This Row],[Kpy''i]]^2+EffortOutcomesAG0[[#This Row],[KPy''j]]^2+EffortOutcomesAG0[[#This Row],[KPy''k]]^2)/KTmag/Scale</f>
        <v>17.37814719698277</v>
      </c>
      <c r="Q11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7" s="14">
        <v>44915</v>
      </c>
      <c r="U1127" s="9" t="s">
        <v>76</v>
      </c>
      <c r="V1127" t="s">
        <v>74</v>
      </c>
      <c r="W1127" t="s">
        <v>59</v>
      </c>
      <c r="X1127">
        <v>0</v>
      </c>
      <c r="Y1127">
        <v>0</v>
      </c>
      <c r="Z1127">
        <v>0</v>
      </c>
      <c r="AJ1127">
        <v>1126</v>
      </c>
      <c r="AK1127">
        <f>SUBTOTAL(9,EffortOutcomesAG0[[#This Row],[Allocation]:[Iin]])</f>
        <v>0</v>
      </c>
      <c r="AL1127" t="str">
        <f>EffortOutcomesAG0[[#This Row],[WARDS]]&amp;EffortOutcomesAG0[[#This Row],[Role]]&amp;EffortOutcomesAG0[[#This Row],[Shifts]]</f>
        <v>OtherCERT4PM</v>
      </c>
    </row>
    <row r="1128" spans="2:38" x14ac:dyDescent="0.25">
      <c r="B1128" s="8">
        <f>IF(EffortOutcomesAG0[[#This Row],[Apn]]=0,10,LOG(EffortOutcomesAG0[[#This Row],[Apn]]))</f>
        <v>0.15748267219208442</v>
      </c>
      <c r="C1128" s="8">
        <f>IF(EffortOutcomesAG0[[#This Row],[Ein]]=0,10,LOG(EffortOutcomesAG0[[#This Row],[Ein]]))</f>
        <v>0.23248840680867788</v>
      </c>
      <c r="D1128" s="8">
        <f>IF(EffortOutcomesAG0[[#This Row],[Iin]]=0,10,LOG(EffortOutcomesAG0[[#This Row],[Iin]]))</f>
        <v>-0.38997107900076228</v>
      </c>
      <c r="E1128" s="8">
        <f>Kx-EffortOutcomesAG0[[#This Row],[Xp]]</f>
        <v>-0.15748267219208442</v>
      </c>
      <c r="F1128" s="8">
        <f>Ky-EffortOutcomesAG0[[#This Row],[Yp]]</f>
        <v>-1.2324884068086779</v>
      </c>
      <c r="G1128" s="8">
        <f>Kz-EffortOutcomesAG0[[#This Row],[Zp]]</f>
        <v>1.3899710790007622</v>
      </c>
      <c r="H1128" s="8">
        <f>EffortOutcomesAG0[[#This Row],[Kpy]]*KSc-EffortOutcomesAG0[[#This Row],[KPz]]*KSb</f>
        <v>-0.15748267219208434</v>
      </c>
      <c r="I1128" s="8">
        <f>-1*(EffortOutcomesAG0[[#This Row],[KPx]]*KSc-EffortOutcomesAG0[[#This Row],[KPz]]*KSa)</f>
        <v>-0.15748267219208442</v>
      </c>
      <c r="J1128" s="8">
        <f>(EffortOutcomesAG0[[#This Row],[KPx]]*$C$2-EffortOutcomesAG0[[#This Row],[Kpy]]*KSa)</f>
        <v>-1.5748267219208443</v>
      </c>
      <c r="K1128" s="8">
        <f>EffortOutcomesAG0[[#This Row],[Kpy]]*KTc-EffortOutcomesAG0[[#This Row],[KPz]]*KTb</f>
        <v>2.6224594858094399</v>
      </c>
      <c r="L1128" s="8">
        <f>-1*(EffortOutcomesAG0[[#This Row],[KPx]]*KTc-EffortOutcomesAG0[[#This Row],[KPz]]*KTa)</f>
        <v>2.6224594858094399</v>
      </c>
      <c r="M1128" s="8">
        <f>(EffortOutcomesAG0[[#This Row],[KPx]]*KTb-EffortOutcomesAG0[[#This Row],[Kpy]]*KTa)</f>
        <v>2.6224594858094403</v>
      </c>
      <c r="N1128" s="8">
        <f>-EffortOutcomesAG0[[#This Row],[Xp]]*a+EffortOutcomesAG0[[#This Row],[Yp]]*b+EffortOutcomesAG0[[#This Row],[Zp]]*c_</f>
        <v>-0.31496534438416879</v>
      </c>
      <c r="O1128">
        <f>-IF(EffortOutcomesAG0[[#This Row],[Column2]]&gt;0,1,-1)*SQRT(EffortOutcomesAG0[[#This Row],[KPx''i]]^2+EffortOutcomesAG0[[#This Row],[KPx''j]]^2+EffortOutcomesAG0[[#This Row],[KPx''k]]^2)/Ksmag/Scale</f>
        <v>1.1246512321954463</v>
      </c>
      <c r="P1128" s="9">
        <f>SQRT(EffortOutcomesAG0[[#This Row],[Kpy''i]]^2+EffortOutcomesAG0[[#This Row],[KPy''j]]^2+EffortOutcomesAG0[[#This Row],[KPy''k]]^2)/KTmag/Scale</f>
        <v>1.8543588858028419</v>
      </c>
      <c r="Q11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8" s="14">
        <v>44915</v>
      </c>
      <c r="U1128" s="9" t="s">
        <v>54</v>
      </c>
      <c r="V1128" t="s">
        <v>74</v>
      </c>
      <c r="W1128" t="s">
        <v>59</v>
      </c>
      <c r="X1128">
        <v>1.6875</v>
      </c>
      <c r="Y1128">
        <v>0.6875</v>
      </c>
      <c r="Z1128">
        <v>0.98799642857142844</v>
      </c>
      <c r="AA1128">
        <v>1.4370857142857141</v>
      </c>
      <c r="AB1128">
        <v>2.1556285714285717</v>
      </c>
      <c r="AC1128">
        <v>2.4545454545454546</v>
      </c>
      <c r="AD1128">
        <v>0.46390181186793378</v>
      </c>
      <c r="AE1128">
        <v>0.69585271780190072</v>
      </c>
      <c r="AF1128">
        <v>1.7080021255137565</v>
      </c>
      <c r="AG1128">
        <v>0.58547936507936504</v>
      </c>
      <c r="AH1128">
        <v>0.87821904761904768</v>
      </c>
      <c r="AI1128">
        <v>0.40740740740740738</v>
      </c>
      <c r="AJ1128">
        <v>1127</v>
      </c>
      <c r="AK1128">
        <f>SUBTOTAL(9,EffortOutcomesAG0[[#This Row],[Allocation]:[Iin]])</f>
        <v>14.149118644120581</v>
      </c>
      <c r="AL1128" t="str">
        <f>EffortOutcomesAG0[[#This Row],[WARDS]]&amp;EffortOutcomesAG0[[#This Row],[Role]]&amp;EffortOutcomesAG0[[#This Row],[Shifts]]</f>
        <v>BANKCERT4PM</v>
      </c>
    </row>
    <row r="1129" spans="2:38" x14ac:dyDescent="0.25">
      <c r="B1129" s="8">
        <f>IF(EffortOutcomesAG0[[#This Row],[Apn]]=0,10,LOG(EffortOutcomesAG0[[#This Row],[Apn]]))</f>
        <v>0.15748267219208442</v>
      </c>
      <c r="C1129" s="8">
        <f>IF(EffortOutcomesAG0[[#This Row],[Ein]]=0,10,LOG(EffortOutcomesAG0[[#This Row],[Ein]]))</f>
        <v>10</v>
      </c>
      <c r="D1129" s="8">
        <f>IF(EffortOutcomesAG0[[#This Row],[Iin]]=0,10,LOG(EffortOutcomesAG0[[#This Row],[Iin]]))</f>
        <v>10</v>
      </c>
      <c r="E1129" s="8">
        <f>Kx-EffortOutcomesAG0[[#This Row],[Xp]]</f>
        <v>-0.15748267219208442</v>
      </c>
      <c r="F1129" s="8">
        <f>Ky-EffortOutcomesAG0[[#This Row],[Yp]]</f>
        <v>-11</v>
      </c>
      <c r="G1129" s="8">
        <f>Kz-EffortOutcomesAG0[[#This Row],[Zp]]</f>
        <v>-9</v>
      </c>
      <c r="H1129" s="8">
        <f>EffortOutcomesAG0[[#This Row],[Kpy]]*KSc-EffortOutcomesAG0[[#This Row],[KPz]]*KSb</f>
        <v>20</v>
      </c>
      <c r="I1129" s="8">
        <f>-1*(EffortOutcomesAG0[[#This Row],[KPx]]*KSc-EffortOutcomesAG0[[#This Row],[KPz]]*KSa)</f>
        <v>-0.15748267219208442</v>
      </c>
      <c r="J1129" s="8">
        <f>(EffortOutcomesAG0[[#This Row],[KPx]]*$C$2-EffortOutcomesAG0[[#This Row],[Kpy]]*KSa)</f>
        <v>-1.5748267219208443</v>
      </c>
      <c r="K1129" s="8">
        <f>EffortOutcomesAG0[[#This Row],[Kpy]]*KTc-EffortOutcomesAG0[[#This Row],[KPz]]*KTb</f>
        <v>2</v>
      </c>
      <c r="L1129" s="8">
        <f>-1*(EffortOutcomesAG0[[#This Row],[KPx]]*KTc-EffortOutcomesAG0[[#This Row],[KPz]]*KTa)</f>
        <v>-18.157482672192085</v>
      </c>
      <c r="M1129" s="8">
        <f>(EffortOutcomesAG0[[#This Row],[KPx]]*KTb-EffortOutcomesAG0[[#This Row],[Kpy]]*KTa)</f>
        <v>22.157482672192085</v>
      </c>
      <c r="N1129" s="8">
        <f>-EffortOutcomesAG0[[#This Row],[Xp]]*a+EffortOutcomesAG0[[#This Row],[Yp]]*b+EffortOutcomesAG0[[#This Row],[Zp]]*c_</f>
        <v>40</v>
      </c>
      <c r="O1129">
        <f>-IF(EffortOutcomesAG0[[#This Row],[Column2]]&gt;0,1,-1)*SQRT(EffortOutcomesAG0[[#This Row],[KPx''i]]^2+EffortOutcomesAG0[[#This Row],[KPx''j]]^2+EffortOutcomesAG0[[#This Row],[KPx''k]]^2)/Ksmag/Scale</f>
        <v>-14.186346957481984</v>
      </c>
      <c r="P1129" s="9">
        <f>SQRT(EffortOutcomesAG0[[#This Row],[Kpy''i]]^2+EffortOutcomesAG0[[#This Row],[KPy''j]]^2+EffortOutcomesAG0[[#This Row],[KPy''k]]^2)/KTmag/Scale</f>
        <v>11.723539108416654</v>
      </c>
      <c r="Q11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9" s="14">
        <v>44915</v>
      </c>
      <c r="U1129" s="9" t="s">
        <v>58</v>
      </c>
      <c r="V1129" t="s">
        <v>74</v>
      </c>
      <c r="W1129" t="s">
        <v>59</v>
      </c>
      <c r="X1129">
        <v>0</v>
      </c>
      <c r="Y1129">
        <v>0.6875</v>
      </c>
      <c r="Z1129">
        <v>0.98799642857142844</v>
      </c>
      <c r="AA1129">
        <v>1.4370857142857141</v>
      </c>
      <c r="AB1129">
        <v>2.1556285714285717</v>
      </c>
      <c r="AC1129">
        <v>0</v>
      </c>
      <c r="AD1129">
        <v>0.46390181186793378</v>
      </c>
      <c r="AE1129">
        <v>0.69585271780190072</v>
      </c>
      <c r="AF1129">
        <v>0</v>
      </c>
      <c r="AJ1129">
        <v>1128</v>
      </c>
      <c r="AK1129">
        <f>SUBTOTAL(9,EffortOutcomesAG0[[#This Row],[Allocation]:[Iin]])</f>
        <v>6.4279652439555495</v>
      </c>
      <c r="AL1129" t="str">
        <f>EffortOutcomesAG0[[#This Row],[WARDS]]&amp;EffortOutcomesAG0[[#This Row],[Role]]&amp;EffortOutcomesAG0[[#This Row],[Shifts]]</f>
        <v>WARACERT4PM</v>
      </c>
    </row>
    <row r="1130" spans="2:38" x14ac:dyDescent="0.25">
      <c r="B1130" s="8">
        <f>IF(EffortOutcomesAG0[[#This Row],[Apn]]=0,10,LOG(EffortOutcomesAG0[[#This Row],[Apn]]))</f>
        <v>0.15748267219208442</v>
      </c>
      <c r="C1130" s="8">
        <f>IF(EffortOutcomesAG0[[#This Row],[Ein]]=0,10,LOG(EffortOutcomesAG0[[#This Row],[Ein]]))</f>
        <v>0.23248840680867788</v>
      </c>
      <c r="D1130" s="8">
        <f>IF(EffortOutcomesAG0[[#This Row],[Iin]]=0,10,LOG(EffortOutcomesAG0[[#This Row],[Iin]]))</f>
        <v>-0.38997107900076228</v>
      </c>
      <c r="E1130" s="8">
        <f>Kx-EffortOutcomesAG0[[#This Row],[Xp]]</f>
        <v>-0.15748267219208442</v>
      </c>
      <c r="F1130" s="8">
        <f>Ky-EffortOutcomesAG0[[#This Row],[Yp]]</f>
        <v>-1.2324884068086779</v>
      </c>
      <c r="G1130" s="8">
        <f>Kz-EffortOutcomesAG0[[#This Row],[Zp]]</f>
        <v>1.3899710790007622</v>
      </c>
      <c r="H1130" s="8">
        <f>EffortOutcomesAG0[[#This Row],[Kpy]]*KSc-EffortOutcomesAG0[[#This Row],[KPz]]*KSb</f>
        <v>-0.15748267219208434</v>
      </c>
      <c r="I1130" s="8">
        <f>-1*(EffortOutcomesAG0[[#This Row],[KPx]]*KSc-EffortOutcomesAG0[[#This Row],[KPz]]*KSa)</f>
        <v>-0.15748267219208442</v>
      </c>
      <c r="J1130" s="8">
        <f>(EffortOutcomesAG0[[#This Row],[KPx]]*$C$2-EffortOutcomesAG0[[#This Row],[Kpy]]*KSa)</f>
        <v>-1.5748267219208443</v>
      </c>
      <c r="K1130" s="8">
        <f>EffortOutcomesAG0[[#This Row],[Kpy]]*KTc-EffortOutcomesAG0[[#This Row],[KPz]]*KTb</f>
        <v>2.6224594858094399</v>
      </c>
      <c r="L1130" s="8">
        <f>-1*(EffortOutcomesAG0[[#This Row],[KPx]]*KTc-EffortOutcomesAG0[[#This Row],[KPz]]*KTa)</f>
        <v>2.6224594858094399</v>
      </c>
      <c r="M1130" s="8">
        <f>(EffortOutcomesAG0[[#This Row],[KPx]]*KTb-EffortOutcomesAG0[[#This Row],[Kpy]]*KTa)</f>
        <v>2.6224594858094403</v>
      </c>
      <c r="N1130" s="8">
        <f>-EffortOutcomesAG0[[#This Row],[Xp]]*a+EffortOutcomesAG0[[#This Row],[Yp]]*b+EffortOutcomesAG0[[#This Row],[Zp]]*c_</f>
        <v>-0.31496534438416879</v>
      </c>
      <c r="O1130">
        <f>-IF(EffortOutcomesAG0[[#This Row],[Column2]]&gt;0,1,-1)*SQRT(EffortOutcomesAG0[[#This Row],[KPx''i]]^2+EffortOutcomesAG0[[#This Row],[KPx''j]]^2+EffortOutcomesAG0[[#This Row],[KPx''k]]^2)/Ksmag/Scale</f>
        <v>1.1246512321954463</v>
      </c>
      <c r="P1130" s="9">
        <f>SQRT(EffortOutcomesAG0[[#This Row],[Kpy''i]]^2+EffortOutcomesAG0[[#This Row],[KPy''j]]^2+EffortOutcomesAG0[[#This Row],[KPy''k]]^2)/KTmag/Scale</f>
        <v>1.8543588858028419</v>
      </c>
      <c r="Q11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0" s="14">
        <v>44916</v>
      </c>
      <c r="U1130" s="9" t="s">
        <v>54</v>
      </c>
      <c r="V1130" t="s">
        <v>74</v>
      </c>
      <c r="W1130" t="s">
        <v>59</v>
      </c>
      <c r="X1130">
        <v>1.6875</v>
      </c>
      <c r="Y1130">
        <v>0.6875</v>
      </c>
      <c r="Z1130">
        <v>0.98799642857142844</v>
      </c>
      <c r="AA1130">
        <v>1.4370857142857141</v>
      </c>
      <c r="AB1130">
        <v>2.1556285714285717</v>
      </c>
      <c r="AC1130">
        <v>2.4545454545454546</v>
      </c>
      <c r="AD1130">
        <v>0.46390181186793378</v>
      </c>
      <c r="AE1130">
        <v>0.69585271780190072</v>
      </c>
      <c r="AF1130">
        <v>1.7080021255137565</v>
      </c>
      <c r="AG1130">
        <v>0.58547936507936504</v>
      </c>
      <c r="AH1130">
        <v>0.87821904761904768</v>
      </c>
      <c r="AI1130">
        <v>0.40740740740740738</v>
      </c>
      <c r="AJ1130">
        <v>1129</v>
      </c>
      <c r="AK1130">
        <f>SUBTOTAL(9,EffortOutcomesAG0[[#This Row],[Allocation]:[Iin]])</f>
        <v>14.149118644120581</v>
      </c>
      <c r="AL1130" t="str">
        <f>EffortOutcomesAG0[[#This Row],[WARDS]]&amp;EffortOutcomesAG0[[#This Row],[Role]]&amp;EffortOutcomesAG0[[#This Row],[Shifts]]</f>
        <v>BANKCERT4PM</v>
      </c>
    </row>
    <row r="1131" spans="2:38" x14ac:dyDescent="0.25">
      <c r="B1131" s="8">
        <f>IF(EffortOutcomesAG0[[#This Row],[Apn]]=0,10,LOG(EffortOutcomesAG0[[#This Row],[Apn]]))</f>
        <v>0.15748267219208442</v>
      </c>
      <c r="C1131" s="8">
        <f>IF(EffortOutcomesAG0[[#This Row],[Ein]]=0,10,LOG(EffortOutcomesAG0[[#This Row],[Ein]]))</f>
        <v>-0.11969411130268463</v>
      </c>
      <c r="D1131" s="8">
        <f>IF(EffortOutcomesAG0[[#This Row],[Iin]]=0,10,LOG(EffortOutcomesAG0[[#This Row],[Iin]]))</f>
        <v>-3.7788560889399803E-2</v>
      </c>
      <c r="E1131" s="8">
        <f>Kx-EffortOutcomesAG0[[#This Row],[Xp]]</f>
        <v>-0.15748267219208442</v>
      </c>
      <c r="F1131" s="8">
        <f>Ky-EffortOutcomesAG0[[#This Row],[Yp]]</f>
        <v>-0.88030588869731541</v>
      </c>
      <c r="G1131" s="8">
        <f>Kz-EffortOutcomesAG0[[#This Row],[Zp]]</f>
        <v>1.0377885608893997</v>
      </c>
      <c r="H1131" s="8">
        <f>EffortOutcomesAG0[[#This Row],[Kpy]]*KSc-EffortOutcomesAG0[[#This Row],[KPz]]*KSb</f>
        <v>-0.15748267219208434</v>
      </c>
      <c r="I1131" s="8">
        <f>-1*(EffortOutcomesAG0[[#This Row],[KPx]]*KSc-EffortOutcomesAG0[[#This Row],[KPz]]*KSa)</f>
        <v>-0.15748267219208442</v>
      </c>
      <c r="J1131" s="8">
        <f>(EffortOutcomesAG0[[#This Row],[KPx]]*$C$2-EffortOutcomesAG0[[#This Row],[Kpy]]*KSa)</f>
        <v>-1.5748267219208443</v>
      </c>
      <c r="K1131" s="8">
        <f>EffortOutcomesAG0[[#This Row],[Kpy]]*KTc-EffortOutcomesAG0[[#This Row],[KPz]]*KTb</f>
        <v>1.9180944495867152</v>
      </c>
      <c r="L1131" s="8">
        <f>-1*(EffortOutcomesAG0[[#This Row],[KPx]]*KTc-EffortOutcomesAG0[[#This Row],[KPz]]*KTa)</f>
        <v>1.9180944495867152</v>
      </c>
      <c r="M1131" s="8">
        <f>(EffortOutcomesAG0[[#This Row],[KPx]]*KTb-EffortOutcomesAG0[[#This Row],[Kpy]]*KTa)</f>
        <v>1.9180944495867152</v>
      </c>
      <c r="N1131" s="8">
        <f>-EffortOutcomesAG0[[#This Row],[Xp]]*a+EffortOutcomesAG0[[#This Row],[Yp]]*b+EffortOutcomesAG0[[#This Row],[Zp]]*c_</f>
        <v>-0.3149653443841689</v>
      </c>
      <c r="O1131">
        <f>-IF(EffortOutcomesAG0[[#This Row],[Column2]]&gt;0,1,-1)*SQRT(EffortOutcomesAG0[[#This Row],[KPx''i]]^2+EffortOutcomesAG0[[#This Row],[KPx''j]]^2+EffortOutcomesAG0[[#This Row],[KPx''k]]^2)/Ksmag/Scale</f>
        <v>1.1246512321954463</v>
      </c>
      <c r="P1131" s="9">
        <f>SQRT(EffortOutcomesAG0[[#This Row],[Kpy''i]]^2+EffortOutcomesAG0[[#This Row],[KPy''j]]^2+EffortOutcomesAG0[[#This Row],[KPy''k]]^2)/KTmag/Scale</f>
        <v>1.3562975922590448</v>
      </c>
      <c r="Q11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31" s="14">
        <v>44916</v>
      </c>
      <c r="U1131" s="9" t="s">
        <v>57</v>
      </c>
      <c r="V1131" t="s">
        <v>74</v>
      </c>
      <c r="W1131" t="s">
        <v>59</v>
      </c>
      <c r="X1131">
        <v>0.75</v>
      </c>
      <c r="Y1131">
        <v>0.6875</v>
      </c>
      <c r="Z1131">
        <v>0.98799642857142844</v>
      </c>
      <c r="AA1131">
        <v>1.4370857142857141</v>
      </c>
      <c r="AB1131">
        <v>2.1556285714285717</v>
      </c>
      <c r="AC1131">
        <v>1.0909090909090908</v>
      </c>
      <c r="AD1131">
        <v>0.46390181186793378</v>
      </c>
      <c r="AE1131">
        <v>0.69585271780190072</v>
      </c>
      <c r="AF1131">
        <v>0.75911205578389174</v>
      </c>
      <c r="AG1131">
        <v>1.3173285714285712</v>
      </c>
      <c r="AH1131">
        <v>1.9759928571428571</v>
      </c>
      <c r="AI1131">
        <v>0.91666666666666663</v>
      </c>
      <c r="AJ1131">
        <v>1130</v>
      </c>
      <c r="AK1131">
        <f>SUBTOTAL(9,EffortOutcomesAG0[[#This Row],[Allocation]:[Iin]])</f>
        <v>13.237974485886626</v>
      </c>
      <c r="AL1131" t="str">
        <f>EffortOutcomesAG0[[#This Row],[WARDS]]&amp;EffortOutcomesAG0[[#This Row],[Role]]&amp;EffortOutcomesAG0[[#This Row],[Shifts]]</f>
        <v>WATTCERT4PM</v>
      </c>
    </row>
    <row r="1132" spans="2:38" x14ac:dyDescent="0.25">
      <c r="B1132" s="8">
        <f>IF(EffortOutcomesAG0[[#This Row],[Apn]]=0,10,LOG(EffortOutcomesAG0[[#This Row],[Apn]]))</f>
        <v>0.15748267219208442</v>
      </c>
      <c r="C1132" s="8">
        <f>IF(EffortOutcomesAG0[[#This Row],[Ein]]=0,10,LOG(EffortOutcomesAG0[[#This Row],[Ein]]))</f>
        <v>10</v>
      </c>
      <c r="D1132" s="8">
        <f>IF(EffortOutcomesAG0[[#This Row],[Iin]]=0,10,LOG(EffortOutcomesAG0[[#This Row],[Iin]]))</f>
        <v>10</v>
      </c>
      <c r="E1132" s="8">
        <f>Kx-EffortOutcomesAG0[[#This Row],[Xp]]</f>
        <v>-0.15748267219208442</v>
      </c>
      <c r="F1132" s="8">
        <f>Ky-EffortOutcomesAG0[[#This Row],[Yp]]</f>
        <v>-11</v>
      </c>
      <c r="G1132" s="8">
        <f>Kz-EffortOutcomesAG0[[#This Row],[Zp]]</f>
        <v>-9</v>
      </c>
      <c r="H1132" s="8">
        <f>EffortOutcomesAG0[[#This Row],[Kpy]]*KSc-EffortOutcomesAG0[[#This Row],[KPz]]*KSb</f>
        <v>20</v>
      </c>
      <c r="I1132" s="8">
        <f>-1*(EffortOutcomesAG0[[#This Row],[KPx]]*KSc-EffortOutcomesAG0[[#This Row],[KPz]]*KSa)</f>
        <v>-0.15748267219208442</v>
      </c>
      <c r="J1132" s="8">
        <f>(EffortOutcomesAG0[[#This Row],[KPx]]*$C$2-EffortOutcomesAG0[[#This Row],[Kpy]]*KSa)</f>
        <v>-1.5748267219208443</v>
      </c>
      <c r="K1132" s="8">
        <f>EffortOutcomesAG0[[#This Row],[Kpy]]*KTc-EffortOutcomesAG0[[#This Row],[KPz]]*KTb</f>
        <v>2</v>
      </c>
      <c r="L1132" s="8">
        <f>-1*(EffortOutcomesAG0[[#This Row],[KPx]]*KTc-EffortOutcomesAG0[[#This Row],[KPz]]*KTa)</f>
        <v>-18.157482672192085</v>
      </c>
      <c r="M1132" s="8">
        <f>(EffortOutcomesAG0[[#This Row],[KPx]]*KTb-EffortOutcomesAG0[[#This Row],[Kpy]]*KTa)</f>
        <v>22.157482672192085</v>
      </c>
      <c r="N1132" s="8">
        <f>-EffortOutcomesAG0[[#This Row],[Xp]]*a+EffortOutcomesAG0[[#This Row],[Yp]]*b+EffortOutcomesAG0[[#This Row],[Zp]]*c_</f>
        <v>40</v>
      </c>
      <c r="O1132">
        <f>-IF(EffortOutcomesAG0[[#This Row],[Column2]]&gt;0,1,-1)*SQRT(EffortOutcomesAG0[[#This Row],[KPx''i]]^2+EffortOutcomesAG0[[#This Row],[KPx''j]]^2+EffortOutcomesAG0[[#This Row],[KPx''k]]^2)/Ksmag/Scale</f>
        <v>-14.186346957481984</v>
      </c>
      <c r="P1132" s="9">
        <f>SQRT(EffortOutcomesAG0[[#This Row],[Kpy''i]]^2+EffortOutcomesAG0[[#This Row],[KPy''j]]^2+EffortOutcomesAG0[[#This Row],[KPy''k]]^2)/KTmag/Scale</f>
        <v>11.723539108416654</v>
      </c>
      <c r="Q11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2" s="14">
        <v>44916</v>
      </c>
      <c r="U1132" s="9" t="s">
        <v>58</v>
      </c>
      <c r="V1132" t="s">
        <v>74</v>
      </c>
      <c r="W1132" t="s">
        <v>59</v>
      </c>
      <c r="X1132">
        <v>0</v>
      </c>
      <c r="Y1132">
        <v>0.6875</v>
      </c>
      <c r="Z1132">
        <v>0.98799642857142844</v>
      </c>
      <c r="AA1132">
        <v>1.4370857142857141</v>
      </c>
      <c r="AB1132">
        <v>2.1556285714285717</v>
      </c>
      <c r="AC1132">
        <v>0</v>
      </c>
      <c r="AD1132">
        <v>0.46390181186793378</v>
      </c>
      <c r="AE1132">
        <v>0.69585271780190072</v>
      </c>
      <c r="AF1132">
        <v>0</v>
      </c>
      <c r="AJ1132">
        <v>1131</v>
      </c>
      <c r="AK1132">
        <f>SUBTOTAL(9,EffortOutcomesAG0[[#This Row],[Allocation]:[Iin]])</f>
        <v>6.4279652439555495</v>
      </c>
      <c r="AL1132" t="str">
        <f>EffortOutcomesAG0[[#This Row],[WARDS]]&amp;EffortOutcomesAG0[[#This Row],[Role]]&amp;EffortOutcomesAG0[[#This Row],[Shifts]]</f>
        <v>WARACERT4PM</v>
      </c>
    </row>
    <row r="1133" spans="2:38" x14ac:dyDescent="0.25">
      <c r="B1133" s="8">
        <f>IF(EffortOutcomesAG0[[#This Row],[Apn]]=0,10,LOG(EffortOutcomesAG0[[#This Row],[Apn]]))</f>
        <v>10</v>
      </c>
      <c r="C1133" s="8">
        <f>IF(EffortOutcomesAG0[[#This Row],[Ein]]=0,10,LOG(EffortOutcomesAG0[[#This Row],[Ein]]))</f>
        <v>10</v>
      </c>
      <c r="D1133" s="8">
        <f>IF(EffortOutcomesAG0[[#This Row],[Iin]]=0,10,LOG(EffortOutcomesAG0[[#This Row],[Iin]]))</f>
        <v>10</v>
      </c>
      <c r="E1133" s="8">
        <f>Kx-EffortOutcomesAG0[[#This Row],[Xp]]</f>
        <v>-10</v>
      </c>
      <c r="F1133" s="8">
        <f>Ky-EffortOutcomesAG0[[#This Row],[Yp]]</f>
        <v>-11</v>
      </c>
      <c r="G1133" s="8">
        <f>Kz-EffortOutcomesAG0[[#This Row],[Zp]]</f>
        <v>-9</v>
      </c>
      <c r="H1133" s="8">
        <f>EffortOutcomesAG0[[#This Row],[Kpy]]*KSc-EffortOutcomesAG0[[#This Row],[KPz]]*KSb</f>
        <v>20</v>
      </c>
      <c r="I1133" s="8">
        <f>-1*(EffortOutcomesAG0[[#This Row],[KPx]]*KSc-EffortOutcomesAG0[[#This Row],[KPz]]*KSa)</f>
        <v>-10</v>
      </c>
      <c r="J1133" s="8">
        <f>(EffortOutcomesAG0[[#This Row],[KPx]]*$C$2-EffortOutcomesAG0[[#This Row],[Kpy]]*KSa)</f>
        <v>-100</v>
      </c>
      <c r="K1133" s="8">
        <f>EffortOutcomesAG0[[#This Row],[Kpy]]*KTc-EffortOutcomesAG0[[#This Row],[KPz]]*KTb</f>
        <v>2</v>
      </c>
      <c r="L1133" s="8">
        <f>-1*(EffortOutcomesAG0[[#This Row],[KPx]]*KTc-EffortOutcomesAG0[[#This Row],[KPz]]*KTa)</f>
        <v>-28</v>
      </c>
      <c r="M1133" s="8">
        <f>(EffortOutcomesAG0[[#This Row],[KPx]]*KTb-EffortOutcomesAG0[[#This Row],[Kpy]]*KTa)</f>
        <v>32</v>
      </c>
      <c r="N1133" s="8">
        <f>-EffortOutcomesAG0[[#This Row],[Xp]]*a+EffortOutcomesAG0[[#This Row],[Yp]]*b+EffortOutcomesAG0[[#This Row],[Zp]]*c_</f>
        <v>40</v>
      </c>
      <c r="O11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133" s="9">
        <f>SQRT(EffortOutcomesAG0[[#This Row],[Kpy''i]]^2+EffortOutcomesAG0[[#This Row],[KPy''j]]^2+EffortOutcomesAG0[[#This Row],[KPy''k]]^2)/KTmag/Scale</f>
        <v>17.37814719698277</v>
      </c>
      <c r="Q11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3" s="14">
        <v>44916</v>
      </c>
      <c r="U1133" s="9" t="s">
        <v>76</v>
      </c>
      <c r="V1133" t="s">
        <v>74</v>
      </c>
      <c r="W1133" t="s">
        <v>59</v>
      </c>
      <c r="X1133">
        <v>0</v>
      </c>
      <c r="Y1133">
        <v>0</v>
      </c>
      <c r="Z1133">
        <v>0</v>
      </c>
      <c r="AJ1133">
        <v>1132</v>
      </c>
      <c r="AK1133">
        <f>SUBTOTAL(9,EffortOutcomesAG0[[#This Row],[Allocation]:[Iin]])</f>
        <v>0</v>
      </c>
      <c r="AL1133" t="str">
        <f>EffortOutcomesAG0[[#This Row],[WARDS]]&amp;EffortOutcomesAG0[[#This Row],[Role]]&amp;EffortOutcomesAG0[[#This Row],[Shifts]]</f>
        <v>OtherCERT4PM</v>
      </c>
    </row>
    <row r="1134" spans="2:38" x14ac:dyDescent="0.25">
      <c r="B1134" s="8">
        <f>IF(EffortOutcomesAG0[[#This Row],[Apn]]=0,10,LOG(EffortOutcomesAG0[[#This Row],[Apn]]))</f>
        <v>-2.123273068974553E-2</v>
      </c>
      <c r="C1134" s="8">
        <f>IF(EffortOutcomesAG0[[#This Row],[Ein]]=0,10,LOG(EffortOutcomesAG0[[#This Row],[Ein]]))</f>
        <v>0.41120380969050779</v>
      </c>
      <c r="D1134" s="8">
        <f>IF(EffortOutcomesAG0[[#This Row],[Iin]]=0,10,LOG(EffortOutcomesAG0[[#This Row],[Iin]]))</f>
        <v>-0.38997107900076228</v>
      </c>
      <c r="E1134" s="8">
        <f>Kx-EffortOutcomesAG0[[#This Row],[Xp]]</f>
        <v>2.123273068974553E-2</v>
      </c>
      <c r="F1134" s="8">
        <f>Ky-EffortOutcomesAG0[[#This Row],[Yp]]</f>
        <v>-1.4112038096905077</v>
      </c>
      <c r="G1134" s="8">
        <f>Kz-EffortOutcomesAG0[[#This Row],[Zp]]</f>
        <v>1.3899710790007622</v>
      </c>
      <c r="H1134" s="8">
        <f>EffortOutcomesAG0[[#This Row],[Kpy]]*KSc-EffortOutcomesAG0[[#This Row],[KPz]]*KSb</f>
        <v>2.1232730689745516E-2</v>
      </c>
      <c r="I1134" s="8">
        <f>-1*(EffortOutcomesAG0[[#This Row],[KPx]]*KSc-EffortOutcomesAG0[[#This Row],[KPz]]*KSa)</f>
        <v>2.123273068974553E-2</v>
      </c>
      <c r="J1134" s="8">
        <f>(EffortOutcomesAG0[[#This Row],[KPx]]*$C$2-EffortOutcomesAG0[[#This Row],[Kpy]]*KSa)</f>
        <v>0.2123273068974553</v>
      </c>
      <c r="K1134" s="8">
        <f>EffortOutcomesAG0[[#This Row],[Kpy]]*KTc-EffortOutcomesAG0[[#This Row],[KPz]]*KTb</f>
        <v>2.80117488869127</v>
      </c>
      <c r="L1134" s="8">
        <f>-1*(EffortOutcomesAG0[[#This Row],[KPx]]*KTc-EffortOutcomesAG0[[#This Row],[KPz]]*KTa)</f>
        <v>2.80117488869127</v>
      </c>
      <c r="M1134" s="8">
        <f>(EffortOutcomesAG0[[#This Row],[KPx]]*KTb-EffortOutcomesAG0[[#This Row],[Kpy]]*KTa)</f>
        <v>2.80117488869127</v>
      </c>
      <c r="N1134" s="8">
        <f>-EffortOutcomesAG0[[#This Row],[Xp]]*a+EffortOutcomesAG0[[#This Row],[Yp]]*b+EffortOutcomesAG0[[#This Row],[Zp]]*c_</f>
        <v>4.2465461379491032E-2</v>
      </c>
      <c r="O1134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34" s="9">
        <f>SQRT(EffortOutcomesAG0[[#This Row],[Kpy''i]]^2+EffortOutcomesAG0[[#This Row],[KPy''j]]^2+EffortOutcomesAG0[[#This Row],[KPy''k]]^2)/KTmag/Scale</f>
        <v>1.9807297590830697</v>
      </c>
      <c r="Q11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4" s="14">
        <v>44917</v>
      </c>
      <c r="U1134" s="9" t="s">
        <v>57</v>
      </c>
      <c r="V1134" t="s">
        <v>74</v>
      </c>
      <c r="W1134" t="s">
        <v>59</v>
      </c>
      <c r="X1134">
        <v>1.6875</v>
      </c>
      <c r="Y1134">
        <v>0.6875</v>
      </c>
      <c r="Z1134">
        <v>0.65469642857142862</v>
      </c>
      <c r="AA1134">
        <v>0.9522857142857144</v>
      </c>
      <c r="AB1134">
        <v>1.4284285714285716</v>
      </c>
      <c r="AC1134">
        <v>2.4545454545454546</v>
      </c>
      <c r="AD1134">
        <v>0.70007000700069999</v>
      </c>
      <c r="AE1134">
        <v>1.0501050105010501</v>
      </c>
      <c r="AF1134">
        <v>2.577530480320759</v>
      </c>
      <c r="AG1134">
        <v>0.38796825396825402</v>
      </c>
      <c r="AH1134">
        <v>0.581952380952381</v>
      </c>
      <c r="AI1134">
        <v>0.40740740740740738</v>
      </c>
      <c r="AJ1134">
        <v>1133</v>
      </c>
      <c r="AK1134">
        <f>SUBTOTAL(9,EffortOutcomesAG0[[#This Row],[Allocation]:[Iin]])</f>
        <v>13.569989708981721</v>
      </c>
      <c r="AL1134" t="str">
        <f>EffortOutcomesAG0[[#This Row],[WARDS]]&amp;EffortOutcomesAG0[[#This Row],[Role]]&amp;EffortOutcomesAG0[[#This Row],[Shifts]]</f>
        <v>WATTCERT4PM</v>
      </c>
    </row>
    <row r="1135" spans="2:38" x14ac:dyDescent="0.25">
      <c r="B1135" s="8">
        <f>IF(EffortOutcomesAG0[[#This Row],[Apn]]=0,10,LOG(EffortOutcomesAG0[[#This Row],[Apn]]))</f>
        <v>10</v>
      </c>
      <c r="C1135" s="8">
        <f>IF(EffortOutcomesAG0[[#This Row],[Ein]]=0,10,LOG(EffortOutcomesAG0[[#This Row],[Ein]]))</f>
        <v>10</v>
      </c>
      <c r="D1135" s="8">
        <f>IF(EffortOutcomesAG0[[#This Row],[Iin]]=0,10,LOG(EffortOutcomesAG0[[#This Row],[Iin]]))</f>
        <v>10</v>
      </c>
      <c r="E1135" s="8">
        <f>Kx-EffortOutcomesAG0[[#This Row],[Xp]]</f>
        <v>-10</v>
      </c>
      <c r="F1135" s="8">
        <f>Ky-EffortOutcomesAG0[[#This Row],[Yp]]</f>
        <v>-11</v>
      </c>
      <c r="G1135" s="8">
        <f>Kz-EffortOutcomesAG0[[#This Row],[Zp]]</f>
        <v>-9</v>
      </c>
      <c r="H1135" s="8">
        <f>EffortOutcomesAG0[[#This Row],[Kpy]]*KSc-EffortOutcomesAG0[[#This Row],[KPz]]*KSb</f>
        <v>20</v>
      </c>
      <c r="I1135" s="8">
        <f>-1*(EffortOutcomesAG0[[#This Row],[KPx]]*KSc-EffortOutcomesAG0[[#This Row],[KPz]]*KSa)</f>
        <v>-10</v>
      </c>
      <c r="J1135" s="8">
        <f>(EffortOutcomesAG0[[#This Row],[KPx]]*$C$2-EffortOutcomesAG0[[#This Row],[Kpy]]*KSa)</f>
        <v>-100</v>
      </c>
      <c r="K1135" s="8">
        <f>EffortOutcomesAG0[[#This Row],[Kpy]]*KTc-EffortOutcomesAG0[[#This Row],[KPz]]*KTb</f>
        <v>2</v>
      </c>
      <c r="L1135" s="8">
        <f>-1*(EffortOutcomesAG0[[#This Row],[KPx]]*KTc-EffortOutcomesAG0[[#This Row],[KPz]]*KTa)</f>
        <v>-28</v>
      </c>
      <c r="M1135" s="8">
        <f>(EffortOutcomesAG0[[#This Row],[KPx]]*KTb-EffortOutcomesAG0[[#This Row],[Kpy]]*KTa)</f>
        <v>32</v>
      </c>
      <c r="N1135" s="8">
        <f>-EffortOutcomesAG0[[#This Row],[Xp]]*a+EffortOutcomesAG0[[#This Row],[Yp]]*b+EffortOutcomesAG0[[#This Row],[Zp]]*c_</f>
        <v>40</v>
      </c>
      <c r="O1135">
        <f>-IF(EffortOutcomesAG0[[#This Row],[Column2]]&gt;0,1,-1)*SQRT(EffortOutcomesAG0[[#This Row],[KPx''i]]^2+EffortOutcomesAG0[[#This Row],[KPx''j]]^2+EffortOutcomesAG0[[#This Row],[KPx''k]]^2)/Ksmag/Scale</f>
        <v>-72.456883730947197</v>
      </c>
      <c r="P1135" s="9">
        <f>SQRT(EffortOutcomesAG0[[#This Row],[Kpy''i]]^2+EffortOutcomesAG0[[#This Row],[KPy''j]]^2+EffortOutcomesAG0[[#This Row],[KPy''k]]^2)/KTmag/Scale</f>
        <v>17.37814719698277</v>
      </c>
      <c r="Q11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5" s="14">
        <v>44917</v>
      </c>
      <c r="U1135" s="9" t="s">
        <v>76</v>
      </c>
      <c r="V1135" t="s">
        <v>74</v>
      </c>
      <c r="W1135" t="s">
        <v>59</v>
      </c>
      <c r="X1135">
        <v>0</v>
      </c>
      <c r="Y1135">
        <v>0</v>
      </c>
      <c r="Z1135">
        <v>0</v>
      </c>
      <c r="AJ1135">
        <v>1134</v>
      </c>
      <c r="AK1135">
        <f>SUBTOTAL(9,EffortOutcomesAG0[[#This Row],[Allocation]:[Iin]])</f>
        <v>0</v>
      </c>
      <c r="AL1135" t="str">
        <f>EffortOutcomesAG0[[#This Row],[WARDS]]&amp;EffortOutcomesAG0[[#This Row],[Role]]&amp;EffortOutcomesAG0[[#This Row],[Shifts]]</f>
        <v>OtherCERT4PM</v>
      </c>
    </row>
    <row r="1136" spans="2:38" x14ac:dyDescent="0.25">
      <c r="B1136" s="8">
        <f>IF(EffortOutcomesAG0[[#This Row],[Apn]]=0,10,LOG(EffortOutcomesAG0[[#This Row],[Apn]]))</f>
        <v>-2.123273068974553E-2</v>
      </c>
      <c r="C1136" s="8">
        <f>IF(EffortOutcomesAG0[[#This Row],[Ein]]=0,10,LOG(EffortOutcomesAG0[[#This Row],[Ein]]))</f>
        <v>10</v>
      </c>
      <c r="D1136" s="8">
        <f>IF(EffortOutcomesAG0[[#This Row],[Iin]]=0,10,LOG(EffortOutcomesAG0[[#This Row],[Iin]]))</f>
        <v>10</v>
      </c>
      <c r="E1136" s="8">
        <f>Kx-EffortOutcomesAG0[[#This Row],[Xp]]</f>
        <v>2.123273068974553E-2</v>
      </c>
      <c r="F1136" s="8">
        <f>Ky-EffortOutcomesAG0[[#This Row],[Yp]]</f>
        <v>-11</v>
      </c>
      <c r="G1136" s="8">
        <f>Kz-EffortOutcomesAG0[[#This Row],[Zp]]</f>
        <v>-9</v>
      </c>
      <c r="H1136" s="8">
        <f>EffortOutcomesAG0[[#This Row],[Kpy]]*KSc-EffortOutcomesAG0[[#This Row],[KPz]]*KSb</f>
        <v>20</v>
      </c>
      <c r="I1136" s="8">
        <f>-1*(EffortOutcomesAG0[[#This Row],[KPx]]*KSc-EffortOutcomesAG0[[#This Row],[KPz]]*KSa)</f>
        <v>2.123273068974553E-2</v>
      </c>
      <c r="J1136" s="8">
        <f>(EffortOutcomesAG0[[#This Row],[KPx]]*$C$2-EffortOutcomesAG0[[#This Row],[Kpy]]*KSa)</f>
        <v>0.2123273068974553</v>
      </c>
      <c r="K1136" s="8">
        <f>EffortOutcomesAG0[[#This Row],[Kpy]]*KTc-EffortOutcomesAG0[[#This Row],[KPz]]*KTb</f>
        <v>2</v>
      </c>
      <c r="L1136" s="8">
        <f>-1*(EffortOutcomesAG0[[#This Row],[KPx]]*KTc-EffortOutcomesAG0[[#This Row],[KPz]]*KTa)</f>
        <v>-17.978767269310254</v>
      </c>
      <c r="M1136" s="8">
        <f>(EffortOutcomesAG0[[#This Row],[KPx]]*KTb-EffortOutcomesAG0[[#This Row],[Kpy]]*KTa)</f>
        <v>21.978767269310254</v>
      </c>
      <c r="N1136" s="8">
        <f>-EffortOutcomesAG0[[#This Row],[Xp]]*a+EffortOutcomesAG0[[#This Row],[Yp]]*b+EffortOutcomesAG0[[#This Row],[Zp]]*c_</f>
        <v>40</v>
      </c>
      <c r="O1136">
        <f>-IF(EffortOutcomesAG0[[#This Row],[Column2]]&gt;0,1,-1)*SQRT(EffortOutcomesAG0[[#This Row],[KPx''i]]^2+EffortOutcomesAG0[[#This Row],[KPx''j]]^2+EffortOutcomesAG0[[#This Row],[KPx''k]]^2)/Ksmag/Scale</f>
        <v>-14.142940530775535</v>
      </c>
      <c r="P1136" s="9">
        <f>SQRT(EffortOutcomesAG0[[#This Row],[Kpy''i]]^2+EffortOutcomesAG0[[#This Row],[KPy''j]]^2+EffortOutcomesAG0[[#This Row],[KPy''k]]^2)/KTmag/Scale</f>
        <v>11.621117869368431</v>
      </c>
      <c r="Q11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6" s="14">
        <v>44917</v>
      </c>
      <c r="U1136" s="9" t="s">
        <v>58</v>
      </c>
      <c r="V1136" t="s">
        <v>74</v>
      </c>
      <c r="W1136" t="s">
        <v>59</v>
      </c>
      <c r="X1136">
        <v>0</v>
      </c>
      <c r="Y1136">
        <v>0.6875</v>
      </c>
      <c r="Z1136">
        <v>0.65469642857142862</v>
      </c>
      <c r="AA1136">
        <v>0.9522857142857144</v>
      </c>
      <c r="AB1136">
        <v>1.4284285714285716</v>
      </c>
      <c r="AC1136">
        <v>0</v>
      </c>
      <c r="AD1136">
        <v>0.70007000700069999</v>
      </c>
      <c r="AE1136">
        <v>1.0501050105010501</v>
      </c>
      <c r="AF1136">
        <v>0</v>
      </c>
      <c r="AJ1136">
        <v>1135</v>
      </c>
      <c r="AK1136">
        <f>SUBTOTAL(9,EffortOutcomesAG0[[#This Row],[Allocation]:[Iin]])</f>
        <v>5.4730857317874646</v>
      </c>
      <c r="AL1136" t="str">
        <f>EffortOutcomesAG0[[#This Row],[WARDS]]&amp;EffortOutcomesAG0[[#This Row],[Role]]&amp;EffortOutcomesAG0[[#This Row],[Shifts]]</f>
        <v>WARACERT4PM</v>
      </c>
    </row>
    <row r="1137" spans="2:38" x14ac:dyDescent="0.25">
      <c r="B1137" s="8">
        <f>IF(EffortOutcomesAG0[[#This Row],[Apn]]=0,10,LOG(EffortOutcomesAG0[[#This Row],[Apn]]))</f>
        <v>-2.123273068974553E-2</v>
      </c>
      <c r="C1137" s="8">
        <f>IF(EffortOutcomesAG0[[#This Row],[Ein]]=0,10,LOG(EffortOutcomesAG0[[#This Row],[Ein]]))</f>
        <v>0.41120380969050779</v>
      </c>
      <c r="D1137" s="8">
        <f>IF(EffortOutcomesAG0[[#This Row],[Iin]]=0,10,LOG(EffortOutcomesAG0[[#This Row],[Iin]]))</f>
        <v>-0.38997107900076228</v>
      </c>
      <c r="E1137" s="8">
        <f>Kx-EffortOutcomesAG0[[#This Row],[Xp]]</f>
        <v>2.123273068974553E-2</v>
      </c>
      <c r="F1137" s="8">
        <f>Ky-EffortOutcomesAG0[[#This Row],[Yp]]</f>
        <v>-1.4112038096905077</v>
      </c>
      <c r="G1137" s="8">
        <f>Kz-EffortOutcomesAG0[[#This Row],[Zp]]</f>
        <v>1.3899710790007622</v>
      </c>
      <c r="H1137" s="8">
        <f>EffortOutcomesAG0[[#This Row],[Kpy]]*KSc-EffortOutcomesAG0[[#This Row],[KPz]]*KSb</f>
        <v>2.1232730689745516E-2</v>
      </c>
      <c r="I1137" s="8">
        <f>-1*(EffortOutcomesAG0[[#This Row],[KPx]]*KSc-EffortOutcomesAG0[[#This Row],[KPz]]*KSa)</f>
        <v>2.123273068974553E-2</v>
      </c>
      <c r="J1137" s="8">
        <f>(EffortOutcomesAG0[[#This Row],[KPx]]*$C$2-EffortOutcomesAG0[[#This Row],[Kpy]]*KSa)</f>
        <v>0.2123273068974553</v>
      </c>
      <c r="K1137" s="8">
        <f>EffortOutcomesAG0[[#This Row],[Kpy]]*KTc-EffortOutcomesAG0[[#This Row],[KPz]]*KTb</f>
        <v>2.80117488869127</v>
      </c>
      <c r="L1137" s="8">
        <f>-1*(EffortOutcomesAG0[[#This Row],[KPx]]*KTc-EffortOutcomesAG0[[#This Row],[KPz]]*KTa)</f>
        <v>2.80117488869127</v>
      </c>
      <c r="M1137" s="8">
        <f>(EffortOutcomesAG0[[#This Row],[KPx]]*KTb-EffortOutcomesAG0[[#This Row],[Kpy]]*KTa)</f>
        <v>2.80117488869127</v>
      </c>
      <c r="N1137" s="8">
        <f>-EffortOutcomesAG0[[#This Row],[Xp]]*a+EffortOutcomesAG0[[#This Row],[Yp]]*b+EffortOutcomesAG0[[#This Row],[Zp]]*c_</f>
        <v>4.2465461379491032E-2</v>
      </c>
      <c r="O113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37" s="9">
        <f>SQRT(EffortOutcomesAG0[[#This Row],[Kpy''i]]^2+EffortOutcomesAG0[[#This Row],[KPy''j]]^2+EffortOutcomesAG0[[#This Row],[KPy''k]]^2)/KTmag/Scale</f>
        <v>1.9807297590830697</v>
      </c>
      <c r="Q11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7" s="14">
        <v>44917</v>
      </c>
      <c r="U1137" s="9" t="s">
        <v>54</v>
      </c>
      <c r="V1137" t="s">
        <v>74</v>
      </c>
      <c r="W1137" t="s">
        <v>59</v>
      </c>
      <c r="X1137">
        <v>1.6875</v>
      </c>
      <c r="Y1137">
        <v>0.6875</v>
      </c>
      <c r="Z1137">
        <v>0.65469642857142862</v>
      </c>
      <c r="AA1137">
        <v>0.9522857142857144</v>
      </c>
      <c r="AB1137">
        <v>1.4284285714285716</v>
      </c>
      <c r="AC1137">
        <v>2.4545454545454546</v>
      </c>
      <c r="AD1137">
        <v>0.70007000700069999</v>
      </c>
      <c r="AE1137">
        <v>1.0501050105010501</v>
      </c>
      <c r="AF1137">
        <v>2.577530480320759</v>
      </c>
      <c r="AG1137">
        <v>0.38796825396825402</v>
      </c>
      <c r="AH1137">
        <v>0.581952380952381</v>
      </c>
      <c r="AI1137">
        <v>0.40740740740740738</v>
      </c>
      <c r="AJ1137">
        <v>1136</v>
      </c>
      <c r="AK1137">
        <f>SUBTOTAL(9,EffortOutcomesAG0[[#This Row],[Allocation]:[Iin]])</f>
        <v>13.569989708981721</v>
      </c>
      <c r="AL1137" t="str">
        <f>EffortOutcomesAG0[[#This Row],[WARDS]]&amp;EffortOutcomesAG0[[#This Row],[Role]]&amp;EffortOutcomesAG0[[#This Row],[Shifts]]</f>
        <v>BANKCERT4PM</v>
      </c>
    </row>
    <row r="1138" spans="2:38" x14ac:dyDescent="0.25">
      <c r="B1138" s="8">
        <f>IF(EffortOutcomesAG0[[#This Row],[Apn]]=0,10,LOG(EffortOutcomesAG0[[#This Row],[Apn]]))</f>
        <v>0.15748267219208442</v>
      </c>
      <c r="C1138" s="8">
        <f>IF(EffortOutcomesAG0[[#This Row],[Ein]]=0,10,LOG(EffortOutcomesAG0[[#This Row],[Ein]]))</f>
        <v>0.23248840680867788</v>
      </c>
      <c r="D1138" s="8">
        <f>IF(EffortOutcomesAG0[[#This Row],[Iin]]=0,10,LOG(EffortOutcomesAG0[[#This Row],[Iin]]))</f>
        <v>-0.38997107900076228</v>
      </c>
      <c r="E1138" s="8">
        <f>Kx-EffortOutcomesAG0[[#This Row],[Xp]]</f>
        <v>-0.15748267219208442</v>
      </c>
      <c r="F1138" s="8">
        <f>Ky-EffortOutcomesAG0[[#This Row],[Yp]]</f>
        <v>-1.2324884068086779</v>
      </c>
      <c r="G1138" s="8">
        <f>Kz-EffortOutcomesAG0[[#This Row],[Zp]]</f>
        <v>1.3899710790007622</v>
      </c>
      <c r="H1138" s="8">
        <f>EffortOutcomesAG0[[#This Row],[Kpy]]*KSc-EffortOutcomesAG0[[#This Row],[KPz]]*KSb</f>
        <v>-0.15748267219208434</v>
      </c>
      <c r="I1138" s="8">
        <f>-1*(EffortOutcomesAG0[[#This Row],[KPx]]*KSc-EffortOutcomesAG0[[#This Row],[KPz]]*KSa)</f>
        <v>-0.15748267219208442</v>
      </c>
      <c r="J1138" s="8">
        <f>(EffortOutcomesAG0[[#This Row],[KPx]]*$C$2-EffortOutcomesAG0[[#This Row],[Kpy]]*KSa)</f>
        <v>-1.5748267219208443</v>
      </c>
      <c r="K1138" s="8">
        <f>EffortOutcomesAG0[[#This Row],[Kpy]]*KTc-EffortOutcomesAG0[[#This Row],[KPz]]*KTb</f>
        <v>2.6224594858094399</v>
      </c>
      <c r="L1138" s="8">
        <f>-1*(EffortOutcomesAG0[[#This Row],[KPx]]*KTc-EffortOutcomesAG0[[#This Row],[KPz]]*KTa)</f>
        <v>2.6224594858094399</v>
      </c>
      <c r="M1138" s="8">
        <f>(EffortOutcomesAG0[[#This Row],[KPx]]*KTb-EffortOutcomesAG0[[#This Row],[Kpy]]*KTa)</f>
        <v>2.6224594858094403</v>
      </c>
      <c r="N1138" s="8">
        <f>-EffortOutcomesAG0[[#This Row],[Xp]]*a+EffortOutcomesAG0[[#This Row],[Yp]]*b+EffortOutcomesAG0[[#This Row],[Zp]]*c_</f>
        <v>-0.31496534438416879</v>
      </c>
      <c r="O1138">
        <f>-IF(EffortOutcomesAG0[[#This Row],[Column2]]&gt;0,1,-1)*SQRT(EffortOutcomesAG0[[#This Row],[KPx''i]]^2+EffortOutcomesAG0[[#This Row],[KPx''j]]^2+EffortOutcomesAG0[[#This Row],[KPx''k]]^2)/Ksmag/Scale</f>
        <v>1.1246512321954463</v>
      </c>
      <c r="P1138" s="9">
        <f>SQRT(EffortOutcomesAG0[[#This Row],[Kpy''i]]^2+EffortOutcomesAG0[[#This Row],[KPy''j]]^2+EffortOutcomesAG0[[#This Row],[KPy''k]]^2)/KTmag/Scale</f>
        <v>1.8543588858028419</v>
      </c>
      <c r="Q11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8" s="14">
        <v>44918</v>
      </c>
      <c r="U1138" s="9" t="s">
        <v>54</v>
      </c>
      <c r="V1138" t="s">
        <v>74</v>
      </c>
      <c r="W1138" t="s">
        <v>59</v>
      </c>
      <c r="X1138">
        <v>1.6875</v>
      </c>
      <c r="Y1138">
        <v>0.6875</v>
      </c>
      <c r="Z1138">
        <v>0.98799642857142844</v>
      </c>
      <c r="AA1138">
        <v>1.4370857142857141</v>
      </c>
      <c r="AB1138">
        <v>2.1556285714285717</v>
      </c>
      <c r="AC1138">
        <v>2.4545454545454546</v>
      </c>
      <c r="AD1138">
        <v>0.46390181186793378</v>
      </c>
      <c r="AE1138">
        <v>0.69585271780190072</v>
      </c>
      <c r="AF1138">
        <v>1.7080021255137565</v>
      </c>
      <c r="AG1138">
        <v>0.58547936507936504</v>
      </c>
      <c r="AH1138">
        <v>0.87821904761904768</v>
      </c>
      <c r="AI1138">
        <v>0.40740740740740738</v>
      </c>
      <c r="AJ1138">
        <v>1137</v>
      </c>
      <c r="AK1138">
        <f>SUBTOTAL(9,EffortOutcomesAG0[[#This Row],[Allocation]:[Iin]])</f>
        <v>14.149118644120581</v>
      </c>
      <c r="AL1138" t="str">
        <f>EffortOutcomesAG0[[#This Row],[WARDS]]&amp;EffortOutcomesAG0[[#This Row],[Role]]&amp;EffortOutcomesAG0[[#This Row],[Shifts]]</f>
        <v>BANKCERT4PM</v>
      </c>
    </row>
    <row r="1139" spans="2:38" x14ac:dyDescent="0.25">
      <c r="B1139" s="8">
        <f>IF(EffortOutcomesAG0[[#This Row],[Apn]]=0,10,LOG(EffortOutcomesAG0[[#This Row],[Apn]]))</f>
        <v>10</v>
      </c>
      <c r="C1139" s="8">
        <f>IF(EffortOutcomesAG0[[#This Row],[Ein]]=0,10,LOG(EffortOutcomesAG0[[#This Row],[Ein]]))</f>
        <v>10</v>
      </c>
      <c r="D1139" s="8">
        <f>IF(EffortOutcomesAG0[[#This Row],[Iin]]=0,10,LOG(EffortOutcomesAG0[[#This Row],[Iin]]))</f>
        <v>10</v>
      </c>
      <c r="E1139" s="8">
        <f>Kx-EffortOutcomesAG0[[#This Row],[Xp]]</f>
        <v>-10</v>
      </c>
      <c r="F1139" s="8">
        <f>Ky-EffortOutcomesAG0[[#This Row],[Yp]]</f>
        <v>-11</v>
      </c>
      <c r="G1139" s="8">
        <f>Kz-EffortOutcomesAG0[[#This Row],[Zp]]</f>
        <v>-9</v>
      </c>
      <c r="H1139" s="8">
        <f>EffortOutcomesAG0[[#This Row],[Kpy]]*KSc-EffortOutcomesAG0[[#This Row],[KPz]]*KSb</f>
        <v>20</v>
      </c>
      <c r="I1139" s="8">
        <f>-1*(EffortOutcomesAG0[[#This Row],[KPx]]*KSc-EffortOutcomesAG0[[#This Row],[KPz]]*KSa)</f>
        <v>-10</v>
      </c>
      <c r="J1139" s="8">
        <f>(EffortOutcomesAG0[[#This Row],[KPx]]*$C$2-EffortOutcomesAG0[[#This Row],[Kpy]]*KSa)</f>
        <v>-100</v>
      </c>
      <c r="K1139" s="8">
        <f>EffortOutcomesAG0[[#This Row],[Kpy]]*KTc-EffortOutcomesAG0[[#This Row],[KPz]]*KTb</f>
        <v>2</v>
      </c>
      <c r="L1139" s="8">
        <f>-1*(EffortOutcomesAG0[[#This Row],[KPx]]*KTc-EffortOutcomesAG0[[#This Row],[KPz]]*KTa)</f>
        <v>-28</v>
      </c>
      <c r="M1139" s="8">
        <f>(EffortOutcomesAG0[[#This Row],[KPx]]*KTb-EffortOutcomesAG0[[#This Row],[Kpy]]*KTa)</f>
        <v>32</v>
      </c>
      <c r="N1139" s="8">
        <f>-EffortOutcomesAG0[[#This Row],[Xp]]*a+EffortOutcomesAG0[[#This Row],[Yp]]*b+EffortOutcomesAG0[[#This Row],[Zp]]*c_</f>
        <v>40</v>
      </c>
      <c r="O1139">
        <f>-IF(EffortOutcomesAG0[[#This Row],[Column2]]&gt;0,1,-1)*SQRT(EffortOutcomesAG0[[#This Row],[KPx''i]]^2+EffortOutcomesAG0[[#This Row],[KPx''j]]^2+EffortOutcomesAG0[[#This Row],[KPx''k]]^2)/Ksmag/Scale</f>
        <v>-72.456883730947197</v>
      </c>
      <c r="P1139" s="9">
        <f>SQRT(EffortOutcomesAG0[[#This Row],[Kpy''i]]^2+EffortOutcomesAG0[[#This Row],[KPy''j]]^2+EffortOutcomesAG0[[#This Row],[KPy''k]]^2)/KTmag/Scale</f>
        <v>17.37814719698277</v>
      </c>
      <c r="Q11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9" s="14">
        <v>44918</v>
      </c>
      <c r="U1139" s="9" t="s">
        <v>76</v>
      </c>
      <c r="V1139" t="s">
        <v>74</v>
      </c>
      <c r="W1139" t="s">
        <v>59</v>
      </c>
      <c r="X1139">
        <v>0</v>
      </c>
      <c r="Y1139">
        <v>0</v>
      </c>
      <c r="Z1139">
        <v>0</v>
      </c>
      <c r="AJ1139">
        <v>1138</v>
      </c>
      <c r="AK1139">
        <f>SUBTOTAL(9,EffortOutcomesAG0[[#This Row],[Allocation]:[Iin]])</f>
        <v>0</v>
      </c>
      <c r="AL1139" t="str">
        <f>EffortOutcomesAG0[[#This Row],[WARDS]]&amp;EffortOutcomesAG0[[#This Row],[Role]]&amp;EffortOutcomesAG0[[#This Row],[Shifts]]</f>
        <v>OtherCERT4PM</v>
      </c>
    </row>
    <row r="1140" spans="2:38" x14ac:dyDescent="0.25">
      <c r="B1140" s="8">
        <f>IF(EffortOutcomesAG0[[#This Row],[Apn]]=0,10,LOG(EffortOutcomesAG0[[#This Row],[Apn]]))</f>
        <v>0.15748267219208442</v>
      </c>
      <c r="C1140" s="8">
        <f>IF(EffortOutcomesAG0[[#This Row],[Ein]]=0,10,LOG(EffortOutcomesAG0[[#This Row],[Ein]]))</f>
        <v>0.23248840680867788</v>
      </c>
      <c r="D1140" s="8">
        <f>IF(EffortOutcomesAG0[[#This Row],[Iin]]=0,10,LOG(EffortOutcomesAG0[[#This Row],[Iin]]))</f>
        <v>-0.38997107900076228</v>
      </c>
      <c r="E1140" s="8">
        <f>Kx-EffortOutcomesAG0[[#This Row],[Xp]]</f>
        <v>-0.15748267219208442</v>
      </c>
      <c r="F1140" s="8">
        <f>Ky-EffortOutcomesAG0[[#This Row],[Yp]]</f>
        <v>-1.2324884068086779</v>
      </c>
      <c r="G1140" s="8">
        <f>Kz-EffortOutcomesAG0[[#This Row],[Zp]]</f>
        <v>1.3899710790007622</v>
      </c>
      <c r="H1140" s="8">
        <f>EffortOutcomesAG0[[#This Row],[Kpy]]*KSc-EffortOutcomesAG0[[#This Row],[KPz]]*KSb</f>
        <v>-0.15748267219208434</v>
      </c>
      <c r="I1140" s="8">
        <f>-1*(EffortOutcomesAG0[[#This Row],[KPx]]*KSc-EffortOutcomesAG0[[#This Row],[KPz]]*KSa)</f>
        <v>-0.15748267219208442</v>
      </c>
      <c r="J1140" s="8">
        <f>(EffortOutcomesAG0[[#This Row],[KPx]]*$C$2-EffortOutcomesAG0[[#This Row],[Kpy]]*KSa)</f>
        <v>-1.5748267219208443</v>
      </c>
      <c r="K1140" s="8">
        <f>EffortOutcomesAG0[[#This Row],[Kpy]]*KTc-EffortOutcomesAG0[[#This Row],[KPz]]*KTb</f>
        <v>2.6224594858094399</v>
      </c>
      <c r="L1140" s="8">
        <f>-1*(EffortOutcomesAG0[[#This Row],[KPx]]*KTc-EffortOutcomesAG0[[#This Row],[KPz]]*KTa)</f>
        <v>2.6224594858094399</v>
      </c>
      <c r="M1140" s="8">
        <f>(EffortOutcomesAG0[[#This Row],[KPx]]*KTb-EffortOutcomesAG0[[#This Row],[Kpy]]*KTa)</f>
        <v>2.6224594858094403</v>
      </c>
      <c r="N1140" s="8">
        <f>-EffortOutcomesAG0[[#This Row],[Xp]]*a+EffortOutcomesAG0[[#This Row],[Yp]]*b+EffortOutcomesAG0[[#This Row],[Zp]]*c_</f>
        <v>-0.31496534438416879</v>
      </c>
      <c r="O1140">
        <f>-IF(EffortOutcomesAG0[[#This Row],[Column2]]&gt;0,1,-1)*SQRT(EffortOutcomesAG0[[#This Row],[KPx''i]]^2+EffortOutcomesAG0[[#This Row],[KPx''j]]^2+EffortOutcomesAG0[[#This Row],[KPx''k]]^2)/Ksmag/Scale</f>
        <v>1.1246512321954463</v>
      </c>
      <c r="P1140" s="9">
        <f>SQRT(EffortOutcomesAG0[[#This Row],[Kpy''i]]^2+EffortOutcomesAG0[[#This Row],[KPy''j]]^2+EffortOutcomesAG0[[#This Row],[KPy''k]]^2)/KTmag/Scale</f>
        <v>1.8543588858028419</v>
      </c>
      <c r="Q11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0" s="14">
        <v>44918</v>
      </c>
      <c r="U1140" s="9" t="s">
        <v>57</v>
      </c>
      <c r="V1140" t="s">
        <v>74</v>
      </c>
      <c r="W1140" t="s">
        <v>59</v>
      </c>
      <c r="X1140">
        <v>1.6875</v>
      </c>
      <c r="Y1140">
        <v>0.6875</v>
      </c>
      <c r="Z1140">
        <v>0.98799642857142844</v>
      </c>
      <c r="AA1140">
        <v>1.4370857142857141</v>
      </c>
      <c r="AB1140">
        <v>2.1556285714285717</v>
      </c>
      <c r="AC1140">
        <v>2.4545454545454546</v>
      </c>
      <c r="AD1140">
        <v>0.46390181186793378</v>
      </c>
      <c r="AE1140">
        <v>0.69585271780190072</v>
      </c>
      <c r="AF1140">
        <v>1.7080021255137565</v>
      </c>
      <c r="AG1140">
        <v>0.58547936507936504</v>
      </c>
      <c r="AH1140">
        <v>0.87821904761904768</v>
      </c>
      <c r="AI1140">
        <v>0.40740740740740738</v>
      </c>
      <c r="AJ1140">
        <v>1139</v>
      </c>
      <c r="AK1140">
        <f>SUBTOTAL(9,EffortOutcomesAG0[[#This Row],[Allocation]:[Iin]])</f>
        <v>14.149118644120581</v>
      </c>
      <c r="AL1140" t="str">
        <f>EffortOutcomesAG0[[#This Row],[WARDS]]&amp;EffortOutcomesAG0[[#This Row],[Role]]&amp;EffortOutcomesAG0[[#This Row],[Shifts]]</f>
        <v>WATTCERT4PM</v>
      </c>
    </row>
    <row r="1141" spans="2:38" x14ac:dyDescent="0.25">
      <c r="B1141" s="8">
        <f>IF(EffortOutcomesAG0[[#This Row],[Apn]]=0,10,LOG(EffortOutcomesAG0[[#This Row],[Apn]]))</f>
        <v>0.15748267219208442</v>
      </c>
      <c r="C1141" s="8">
        <f>IF(EffortOutcomesAG0[[#This Row],[Ein]]=0,10,LOG(EffortOutcomesAG0[[#This Row],[Ein]]))</f>
        <v>10</v>
      </c>
      <c r="D1141" s="8">
        <f>IF(EffortOutcomesAG0[[#This Row],[Iin]]=0,10,LOG(EffortOutcomesAG0[[#This Row],[Iin]]))</f>
        <v>10</v>
      </c>
      <c r="E1141" s="8">
        <f>Kx-EffortOutcomesAG0[[#This Row],[Xp]]</f>
        <v>-0.15748267219208442</v>
      </c>
      <c r="F1141" s="8">
        <f>Ky-EffortOutcomesAG0[[#This Row],[Yp]]</f>
        <v>-11</v>
      </c>
      <c r="G1141" s="8">
        <f>Kz-EffortOutcomesAG0[[#This Row],[Zp]]</f>
        <v>-9</v>
      </c>
      <c r="H1141" s="8">
        <f>EffortOutcomesAG0[[#This Row],[Kpy]]*KSc-EffortOutcomesAG0[[#This Row],[KPz]]*KSb</f>
        <v>20</v>
      </c>
      <c r="I1141" s="8">
        <f>-1*(EffortOutcomesAG0[[#This Row],[KPx]]*KSc-EffortOutcomesAG0[[#This Row],[KPz]]*KSa)</f>
        <v>-0.15748267219208442</v>
      </c>
      <c r="J1141" s="8">
        <f>(EffortOutcomesAG0[[#This Row],[KPx]]*$C$2-EffortOutcomesAG0[[#This Row],[Kpy]]*KSa)</f>
        <v>-1.5748267219208443</v>
      </c>
      <c r="K1141" s="8">
        <f>EffortOutcomesAG0[[#This Row],[Kpy]]*KTc-EffortOutcomesAG0[[#This Row],[KPz]]*KTb</f>
        <v>2</v>
      </c>
      <c r="L1141" s="8">
        <f>-1*(EffortOutcomesAG0[[#This Row],[KPx]]*KTc-EffortOutcomesAG0[[#This Row],[KPz]]*KTa)</f>
        <v>-18.157482672192085</v>
      </c>
      <c r="M1141" s="8">
        <f>(EffortOutcomesAG0[[#This Row],[KPx]]*KTb-EffortOutcomesAG0[[#This Row],[Kpy]]*KTa)</f>
        <v>22.157482672192085</v>
      </c>
      <c r="N1141" s="8">
        <f>-EffortOutcomesAG0[[#This Row],[Xp]]*a+EffortOutcomesAG0[[#This Row],[Yp]]*b+EffortOutcomesAG0[[#This Row],[Zp]]*c_</f>
        <v>40</v>
      </c>
      <c r="O1141">
        <f>-IF(EffortOutcomesAG0[[#This Row],[Column2]]&gt;0,1,-1)*SQRT(EffortOutcomesAG0[[#This Row],[KPx''i]]^2+EffortOutcomesAG0[[#This Row],[KPx''j]]^2+EffortOutcomesAG0[[#This Row],[KPx''k]]^2)/Ksmag/Scale</f>
        <v>-14.186346957481984</v>
      </c>
      <c r="P1141" s="9">
        <f>SQRT(EffortOutcomesAG0[[#This Row],[Kpy''i]]^2+EffortOutcomesAG0[[#This Row],[KPy''j]]^2+EffortOutcomesAG0[[#This Row],[KPy''k]]^2)/KTmag/Scale</f>
        <v>11.723539108416654</v>
      </c>
      <c r="Q11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1" s="14">
        <v>44918</v>
      </c>
      <c r="U1141" s="9" t="s">
        <v>58</v>
      </c>
      <c r="V1141" t="s">
        <v>74</v>
      </c>
      <c r="W1141" t="s">
        <v>59</v>
      </c>
      <c r="X1141">
        <v>0</v>
      </c>
      <c r="Y1141">
        <v>0.6875</v>
      </c>
      <c r="Z1141">
        <v>0.98799642857142844</v>
      </c>
      <c r="AA1141">
        <v>1.4370857142857141</v>
      </c>
      <c r="AB1141">
        <v>2.1556285714285717</v>
      </c>
      <c r="AC1141">
        <v>0</v>
      </c>
      <c r="AD1141">
        <v>0.46390181186793378</v>
      </c>
      <c r="AE1141">
        <v>0.69585271780190072</v>
      </c>
      <c r="AF1141">
        <v>0</v>
      </c>
      <c r="AJ1141">
        <v>1140</v>
      </c>
      <c r="AK1141">
        <f>SUBTOTAL(9,EffortOutcomesAG0[[#This Row],[Allocation]:[Iin]])</f>
        <v>6.4279652439555495</v>
      </c>
      <c r="AL1141" t="str">
        <f>EffortOutcomesAG0[[#This Row],[WARDS]]&amp;EffortOutcomesAG0[[#This Row],[Role]]&amp;EffortOutcomesAG0[[#This Row],[Shifts]]</f>
        <v>WARACERT4PM</v>
      </c>
    </row>
    <row r="1142" spans="2:38" x14ac:dyDescent="0.25">
      <c r="B1142" s="8">
        <f>IF(EffortOutcomesAG0[[#This Row],[Apn]]=0,10,LOG(EffortOutcomesAG0[[#This Row],[Apn]]))</f>
        <v>10</v>
      </c>
      <c r="C1142" s="8">
        <f>IF(EffortOutcomesAG0[[#This Row],[Ein]]=0,10,LOG(EffortOutcomesAG0[[#This Row],[Ein]]))</f>
        <v>10</v>
      </c>
      <c r="D1142" s="8">
        <f>IF(EffortOutcomesAG0[[#This Row],[Iin]]=0,10,LOG(EffortOutcomesAG0[[#This Row],[Iin]]))</f>
        <v>10</v>
      </c>
      <c r="E1142" s="8">
        <f>Kx-EffortOutcomesAG0[[#This Row],[Xp]]</f>
        <v>-10</v>
      </c>
      <c r="F1142" s="8">
        <f>Ky-EffortOutcomesAG0[[#This Row],[Yp]]</f>
        <v>-11</v>
      </c>
      <c r="G1142" s="8">
        <f>Kz-EffortOutcomesAG0[[#This Row],[Zp]]</f>
        <v>-9</v>
      </c>
      <c r="H1142" s="8">
        <f>EffortOutcomesAG0[[#This Row],[Kpy]]*KSc-EffortOutcomesAG0[[#This Row],[KPz]]*KSb</f>
        <v>20</v>
      </c>
      <c r="I1142" s="8">
        <f>-1*(EffortOutcomesAG0[[#This Row],[KPx]]*KSc-EffortOutcomesAG0[[#This Row],[KPz]]*KSa)</f>
        <v>-10</v>
      </c>
      <c r="J1142" s="8">
        <f>(EffortOutcomesAG0[[#This Row],[KPx]]*$C$2-EffortOutcomesAG0[[#This Row],[Kpy]]*KSa)</f>
        <v>-100</v>
      </c>
      <c r="K1142" s="8">
        <f>EffortOutcomesAG0[[#This Row],[Kpy]]*KTc-EffortOutcomesAG0[[#This Row],[KPz]]*KTb</f>
        <v>2</v>
      </c>
      <c r="L1142" s="8">
        <f>-1*(EffortOutcomesAG0[[#This Row],[KPx]]*KTc-EffortOutcomesAG0[[#This Row],[KPz]]*KTa)</f>
        <v>-28</v>
      </c>
      <c r="M1142" s="8">
        <f>(EffortOutcomesAG0[[#This Row],[KPx]]*KTb-EffortOutcomesAG0[[#This Row],[Kpy]]*KTa)</f>
        <v>32</v>
      </c>
      <c r="N1142" s="8">
        <f>-EffortOutcomesAG0[[#This Row],[Xp]]*a+EffortOutcomesAG0[[#This Row],[Yp]]*b+EffortOutcomesAG0[[#This Row],[Zp]]*c_</f>
        <v>40</v>
      </c>
      <c r="O1142">
        <f>-IF(EffortOutcomesAG0[[#This Row],[Column2]]&gt;0,1,-1)*SQRT(EffortOutcomesAG0[[#This Row],[KPx''i]]^2+EffortOutcomesAG0[[#This Row],[KPx''j]]^2+EffortOutcomesAG0[[#This Row],[KPx''k]]^2)/Ksmag/Scale</f>
        <v>-72.456883730947197</v>
      </c>
      <c r="P1142" s="9">
        <f>SQRT(EffortOutcomesAG0[[#This Row],[Kpy''i]]^2+EffortOutcomesAG0[[#This Row],[KPy''j]]^2+EffortOutcomesAG0[[#This Row],[KPy''k]]^2)/KTmag/Scale</f>
        <v>17.37814719698277</v>
      </c>
      <c r="Q11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2" s="14">
        <v>44919</v>
      </c>
      <c r="U1142" s="9" t="s">
        <v>76</v>
      </c>
      <c r="V1142" t="s">
        <v>74</v>
      </c>
      <c r="W1142" t="s">
        <v>59</v>
      </c>
      <c r="X1142">
        <v>0</v>
      </c>
      <c r="Y1142">
        <v>0</v>
      </c>
      <c r="Z1142">
        <v>0</v>
      </c>
      <c r="AJ1142">
        <v>1141</v>
      </c>
      <c r="AK1142">
        <f>SUBTOTAL(9,EffortOutcomesAG0[[#This Row],[Allocation]:[Iin]])</f>
        <v>0</v>
      </c>
      <c r="AL1142" t="str">
        <f>EffortOutcomesAG0[[#This Row],[WARDS]]&amp;EffortOutcomesAG0[[#This Row],[Role]]&amp;EffortOutcomesAG0[[#This Row],[Shifts]]</f>
        <v>OtherCERT4PM</v>
      </c>
    </row>
    <row r="1143" spans="2:38" x14ac:dyDescent="0.25">
      <c r="B1143" s="8">
        <f>IF(EffortOutcomesAG0[[#This Row],[Apn]]=0,10,LOG(EffortOutcomesAG0[[#This Row],[Apn]]))</f>
        <v>-0.29919742228503332</v>
      </c>
      <c r="C1143" s="8">
        <f>IF(EffortOutcomesAG0[[#This Row],[Ein]]=0,10,LOG(EffortOutcomesAG0[[#This Row],[Ein]]))</f>
        <v>0.68916850128579554</v>
      </c>
      <c r="D1143" s="8">
        <f>IF(EffortOutcomesAG0[[#This Row],[Iin]]=0,10,LOG(EffortOutcomesAG0[[#This Row],[Iin]]))</f>
        <v>-0.38997107900076228</v>
      </c>
      <c r="E1143" s="8">
        <f>Kx-EffortOutcomesAG0[[#This Row],[Xp]]</f>
        <v>0.29919742228503332</v>
      </c>
      <c r="F1143" s="8">
        <f>Ky-EffortOutcomesAG0[[#This Row],[Yp]]</f>
        <v>-1.6891685012857955</v>
      </c>
      <c r="G1143" s="8">
        <f>Kz-EffortOutcomesAG0[[#This Row],[Zp]]</f>
        <v>1.3899710790007622</v>
      </c>
      <c r="H1143" s="8">
        <f>EffortOutcomesAG0[[#This Row],[Kpy]]*KSc-EffortOutcomesAG0[[#This Row],[KPz]]*KSb</f>
        <v>0.29919742228503332</v>
      </c>
      <c r="I1143" s="8">
        <f>-1*(EffortOutcomesAG0[[#This Row],[KPx]]*KSc-EffortOutcomesAG0[[#This Row],[KPz]]*KSa)</f>
        <v>0.29919742228503332</v>
      </c>
      <c r="J1143" s="8">
        <f>(EffortOutcomesAG0[[#This Row],[KPx]]*$C$2-EffortOutcomesAG0[[#This Row],[Kpy]]*KSa)</f>
        <v>2.9919742228503332</v>
      </c>
      <c r="K1143" s="8">
        <f>EffortOutcomesAG0[[#This Row],[Kpy]]*KTc-EffortOutcomesAG0[[#This Row],[KPz]]*KTb</f>
        <v>3.079139580286558</v>
      </c>
      <c r="L1143" s="8">
        <f>-1*(EffortOutcomesAG0[[#This Row],[KPx]]*KTc-EffortOutcomesAG0[[#This Row],[KPz]]*KTa)</f>
        <v>3.079139580286558</v>
      </c>
      <c r="M1143" s="8">
        <f>(EffortOutcomesAG0[[#This Row],[KPx]]*KTb-EffortOutcomesAG0[[#This Row],[Kpy]]*KTa)</f>
        <v>3.079139580286558</v>
      </c>
      <c r="N1143" s="8">
        <f>-EffortOutcomesAG0[[#This Row],[Xp]]*a+EffortOutcomesAG0[[#This Row],[Yp]]*b+EffortOutcomesAG0[[#This Row],[Zp]]*c_</f>
        <v>0.59839484457006653</v>
      </c>
      <c r="O1143">
        <f>-IF(EffortOutcomesAG0[[#This Row],[Column2]]&gt;0,1,-1)*SQRT(EffortOutcomesAG0[[#This Row],[KPx''i]]^2+EffortOutcomesAG0[[#This Row],[KPx''j]]^2+EffortOutcomesAG0[[#This Row],[KPx''k]]^2)/Ksmag/Scale</f>
        <v>-2.1366969772530768</v>
      </c>
      <c r="P1143" s="9">
        <f>SQRT(EffortOutcomesAG0[[#This Row],[Kpy''i]]^2+EffortOutcomesAG0[[#This Row],[KPy''j]]^2+EffortOutcomesAG0[[#This Row],[KPy''k]]^2)/KTmag/Scale</f>
        <v>2.177280477440525</v>
      </c>
      <c r="Q11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3" s="14">
        <v>44919</v>
      </c>
      <c r="U1143" s="9" t="s">
        <v>57</v>
      </c>
      <c r="V1143" t="s">
        <v>74</v>
      </c>
      <c r="W1143" t="s">
        <v>59</v>
      </c>
      <c r="X1143">
        <v>1.6875</v>
      </c>
      <c r="Y1143">
        <v>0.6875</v>
      </c>
      <c r="Z1143">
        <v>0.34520357142857144</v>
      </c>
      <c r="AA1143">
        <v>0.50211428571428574</v>
      </c>
      <c r="AB1143">
        <v>0.7531714285714286</v>
      </c>
      <c r="AC1143">
        <v>2.4545454545454546</v>
      </c>
      <c r="AD1143">
        <v>1.3277189787944312</v>
      </c>
      <c r="AE1143">
        <v>1.9915784681916466</v>
      </c>
      <c r="AF1143">
        <v>4.8884198764704054</v>
      </c>
      <c r="AG1143">
        <v>0.20456507936507937</v>
      </c>
      <c r="AH1143">
        <v>0.30684761904761904</v>
      </c>
      <c r="AI1143">
        <v>0.40740740740740738</v>
      </c>
      <c r="AJ1143">
        <v>1142</v>
      </c>
      <c r="AK1143">
        <f>SUBTOTAL(9,EffortOutcomesAG0[[#This Row],[Allocation]:[Iin]])</f>
        <v>15.556572169536329</v>
      </c>
      <c r="AL1143" t="str">
        <f>EffortOutcomesAG0[[#This Row],[WARDS]]&amp;EffortOutcomesAG0[[#This Row],[Role]]&amp;EffortOutcomesAG0[[#This Row],[Shifts]]</f>
        <v>WATTCERT4PM</v>
      </c>
    </row>
    <row r="1144" spans="2:38" x14ac:dyDescent="0.25">
      <c r="B1144" s="8">
        <f>IF(EffortOutcomesAG0[[#This Row],[Apn]]=0,10,LOG(EffortOutcomesAG0[[#This Row],[Apn]]))</f>
        <v>-0.29919742228503332</v>
      </c>
      <c r="C1144" s="8">
        <f>IF(EffortOutcomesAG0[[#This Row],[Ein]]=0,10,LOG(EffortOutcomesAG0[[#This Row],[Ein]]))</f>
        <v>10</v>
      </c>
      <c r="D1144" s="8">
        <f>IF(EffortOutcomesAG0[[#This Row],[Iin]]=0,10,LOG(EffortOutcomesAG0[[#This Row],[Iin]]))</f>
        <v>10</v>
      </c>
      <c r="E1144" s="8">
        <f>Kx-EffortOutcomesAG0[[#This Row],[Xp]]</f>
        <v>0.29919742228503332</v>
      </c>
      <c r="F1144" s="8">
        <f>Ky-EffortOutcomesAG0[[#This Row],[Yp]]</f>
        <v>-11</v>
      </c>
      <c r="G1144" s="8">
        <f>Kz-EffortOutcomesAG0[[#This Row],[Zp]]</f>
        <v>-9</v>
      </c>
      <c r="H1144" s="8">
        <f>EffortOutcomesAG0[[#This Row],[Kpy]]*KSc-EffortOutcomesAG0[[#This Row],[KPz]]*KSb</f>
        <v>20</v>
      </c>
      <c r="I1144" s="8">
        <f>-1*(EffortOutcomesAG0[[#This Row],[KPx]]*KSc-EffortOutcomesAG0[[#This Row],[KPz]]*KSa)</f>
        <v>0.29919742228503332</v>
      </c>
      <c r="J1144" s="8">
        <f>(EffortOutcomesAG0[[#This Row],[KPx]]*$C$2-EffortOutcomesAG0[[#This Row],[Kpy]]*KSa)</f>
        <v>2.9919742228503332</v>
      </c>
      <c r="K1144" s="8">
        <f>EffortOutcomesAG0[[#This Row],[Kpy]]*KTc-EffortOutcomesAG0[[#This Row],[KPz]]*KTb</f>
        <v>2</v>
      </c>
      <c r="L1144" s="8">
        <f>-1*(EffortOutcomesAG0[[#This Row],[KPx]]*KTc-EffortOutcomesAG0[[#This Row],[KPz]]*KTa)</f>
        <v>-17.700802577714967</v>
      </c>
      <c r="M1144" s="8">
        <f>(EffortOutcomesAG0[[#This Row],[KPx]]*KTb-EffortOutcomesAG0[[#This Row],[Kpy]]*KTa)</f>
        <v>21.700802577714967</v>
      </c>
      <c r="N1144" s="8">
        <f>-EffortOutcomesAG0[[#This Row],[Xp]]*a+EffortOutcomesAG0[[#This Row],[Yp]]*b+EffortOutcomesAG0[[#This Row],[Zp]]*c_</f>
        <v>40</v>
      </c>
      <c r="O1144">
        <f>-IF(EffortOutcomesAG0[[#This Row],[Column2]]&gt;0,1,-1)*SQRT(EffortOutcomesAG0[[#This Row],[KPx''i]]^2+EffortOutcomesAG0[[#This Row],[KPx''j]]^2+EffortOutcomesAG0[[#This Row],[KPx''k]]^2)/Ksmag/Scale</f>
        <v>-14.301073890580785</v>
      </c>
      <c r="P1144" s="9">
        <f>SQRT(EffortOutcomesAG0[[#This Row],[Kpy''i]]^2+EffortOutcomesAG0[[#This Row],[KPy''j]]^2+EffortOutcomesAG0[[#This Row],[KPy''k]]^2)/KTmag/Scale</f>
        <v>11.461844269955</v>
      </c>
      <c r="Q11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4" s="14">
        <v>44919</v>
      </c>
      <c r="U1144" s="9" t="s">
        <v>58</v>
      </c>
      <c r="V1144" t="s">
        <v>74</v>
      </c>
      <c r="W1144" t="s">
        <v>59</v>
      </c>
      <c r="X1144">
        <v>0</v>
      </c>
      <c r="Y1144">
        <v>0.6875</v>
      </c>
      <c r="Z1144">
        <v>0.34520357142857144</v>
      </c>
      <c r="AA1144">
        <v>0.50211428571428574</v>
      </c>
      <c r="AB1144">
        <v>0.7531714285714286</v>
      </c>
      <c r="AC1144">
        <v>0</v>
      </c>
      <c r="AD1144">
        <v>1.3277189787944312</v>
      </c>
      <c r="AE1144">
        <v>1.9915784681916466</v>
      </c>
      <c r="AF1144">
        <v>0</v>
      </c>
      <c r="AJ1144">
        <v>1143</v>
      </c>
      <c r="AK1144">
        <f>SUBTOTAL(9,EffortOutcomesAG0[[#This Row],[Allocation]:[Iin]])</f>
        <v>5.6072867327003637</v>
      </c>
      <c r="AL1144" t="str">
        <f>EffortOutcomesAG0[[#This Row],[WARDS]]&amp;EffortOutcomesAG0[[#This Row],[Role]]&amp;EffortOutcomesAG0[[#This Row],[Shifts]]</f>
        <v>WARACERT4PM</v>
      </c>
    </row>
    <row r="1145" spans="2:38" x14ac:dyDescent="0.25">
      <c r="B1145" s="8">
        <f>IF(EffortOutcomesAG0[[#This Row],[Apn]]=0,10,LOG(EffortOutcomesAG0[[#This Row],[Apn]]))</f>
        <v>-0.29919742228503332</v>
      </c>
      <c r="C1145" s="8">
        <f>IF(EffortOutcomesAG0[[#This Row],[Ein]]=0,10,LOG(EffortOutcomesAG0[[#This Row],[Ein]]))</f>
        <v>0.68916850128579554</v>
      </c>
      <c r="D1145" s="8">
        <f>IF(EffortOutcomesAG0[[#This Row],[Iin]]=0,10,LOG(EffortOutcomesAG0[[#This Row],[Iin]]))</f>
        <v>-0.38997107900076228</v>
      </c>
      <c r="E1145" s="8">
        <f>Kx-EffortOutcomesAG0[[#This Row],[Xp]]</f>
        <v>0.29919742228503332</v>
      </c>
      <c r="F1145" s="8">
        <f>Ky-EffortOutcomesAG0[[#This Row],[Yp]]</f>
        <v>-1.6891685012857955</v>
      </c>
      <c r="G1145" s="8">
        <f>Kz-EffortOutcomesAG0[[#This Row],[Zp]]</f>
        <v>1.3899710790007622</v>
      </c>
      <c r="H1145" s="8">
        <f>EffortOutcomesAG0[[#This Row],[Kpy]]*KSc-EffortOutcomesAG0[[#This Row],[KPz]]*KSb</f>
        <v>0.29919742228503332</v>
      </c>
      <c r="I1145" s="8">
        <f>-1*(EffortOutcomesAG0[[#This Row],[KPx]]*KSc-EffortOutcomesAG0[[#This Row],[KPz]]*KSa)</f>
        <v>0.29919742228503332</v>
      </c>
      <c r="J1145" s="8">
        <f>(EffortOutcomesAG0[[#This Row],[KPx]]*$C$2-EffortOutcomesAG0[[#This Row],[Kpy]]*KSa)</f>
        <v>2.9919742228503332</v>
      </c>
      <c r="K1145" s="8">
        <f>EffortOutcomesAG0[[#This Row],[Kpy]]*KTc-EffortOutcomesAG0[[#This Row],[KPz]]*KTb</f>
        <v>3.079139580286558</v>
      </c>
      <c r="L1145" s="8">
        <f>-1*(EffortOutcomesAG0[[#This Row],[KPx]]*KTc-EffortOutcomesAG0[[#This Row],[KPz]]*KTa)</f>
        <v>3.079139580286558</v>
      </c>
      <c r="M1145" s="8">
        <f>(EffortOutcomesAG0[[#This Row],[KPx]]*KTb-EffortOutcomesAG0[[#This Row],[Kpy]]*KTa)</f>
        <v>3.079139580286558</v>
      </c>
      <c r="N1145" s="8">
        <f>-EffortOutcomesAG0[[#This Row],[Xp]]*a+EffortOutcomesAG0[[#This Row],[Yp]]*b+EffortOutcomesAG0[[#This Row],[Zp]]*c_</f>
        <v>0.59839484457006653</v>
      </c>
      <c r="O1145">
        <f>-IF(EffortOutcomesAG0[[#This Row],[Column2]]&gt;0,1,-1)*SQRT(EffortOutcomesAG0[[#This Row],[KPx''i]]^2+EffortOutcomesAG0[[#This Row],[KPx''j]]^2+EffortOutcomesAG0[[#This Row],[KPx''k]]^2)/Ksmag/Scale</f>
        <v>-2.1366969772530768</v>
      </c>
      <c r="P1145" s="9">
        <f>SQRT(EffortOutcomesAG0[[#This Row],[Kpy''i]]^2+EffortOutcomesAG0[[#This Row],[KPy''j]]^2+EffortOutcomesAG0[[#This Row],[KPy''k]]^2)/KTmag/Scale</f>
        <v>2.177280477440525</v>
      </c>
      <c r="Q11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5" s="14">
        <v>44919</v>
      </c>
      <c r="U1145" s="9" t="s">
        <v>54</v>
      </c>
      <c r="V1145" t="s">
        <v>74</v>
      </c>
      <c r="W1145" t="s">
        <v>59</v>
      </c>
      <c r="X1145">
        <v>1.6875</v>
      </c>
      <c r="Y1145">
        <v>0.6875</v>
      </c>
      <c r="Z1145">
        <v>0.34520357142857144</v>
      </c>
      <c r="AA1145">
        <v>0.50211428571428574</v>
      </c>
      <c r="AB1145">
        <v>0.7531714285714286</v>
      </c>
      <c r="AC1145">
        <v>2.4545454545454546</v>
      </c>
      <c r="AD1145">
        <v>1.3277189787944312</v>
      </c>
      <c r="AE1145">
        <v>1.9915784681916466</v>
      </c>
      <c r="AF1145">
        <v>4.8884198764704054</v>
      </c>
      <c r="AG1145">
        <v>0.20456507936507937</v>
      </c>
      <c r="AH1145">
        <v>0.30684761904761904</v>
      </c>
      <c r="AI1145">
        <v>0.40740740740740738</v>
      </c>
      <c r="AJ1145">
        <v>1144</v>
      </c>
      <c r="AK1145">
        <f>SUBTOTAL(9,EffortOutcomesAG0[[#This Row],[Allocation]:[Iin]])</f>
        <v>15.556572169536329</v>
      </c>
      <c r="AL1145" t="str">
        <f>EffortOutcomesAG0[[#This Row],[WARDS]]&amp;EffortOutcomesAG0[[#This Row],[Role]]&amp;EffortOutcomesAG0[[#This Row],[Shifts]]</f>
        <v>BANKCERT4PM</v>
      </c>
    </row>
    <row r="1146" spans="2:38" x14ac:dyDescent="0.25">
      <c r="B1146" s="8">
        <f>IF(EffortOutcomesAG0[[#This Row],[Apn]]=0,10,LOG(EffortOutcomesAG0[[#This Row],[Apn]]))</f>
        <v>10</v>
      </c>
      <c r="C1146" s="8">
        <f>IF(EffortOutcomesAG0[[#This Row],[Ein]]=0,10,LOG(EffortOutcomesAG0[[#This Row],[Ein]]))</f>
        <v>10</v>
      </c>
      <c r="D1146" s="8">
        <f>IF(EffortOutcomesAG0[[#This Row],[Iin]]=0,10,LOG(EffortOutcomesAG0[[#This Row],[Iin]]))</f>
        <v>10</v>
      </c>
      <c r="E1146" s="8">
        <f>Kx-EffortOutcomesAG0[[#This Row],[Xp]]</f>
        <v>-10</v>
      </c>
      <c r="F1146" s="8">
        <f>Ky-EffortOutcomesAG0[[#This Row],[Yp]]</f>
        <v>-11</v>
      </c>
      <c r="G1146" s="8">
        <f>Kz-EffortOutcomesAG0[[#This Row],[Zp]]</f>
        <v>-9</v>
      </c>
      <c r="H1146" s="8">
        <f>EffortOutcomesAG0[[#This Row],[Kpy]]*KSc-EffortOutcomesAG0[[#This Row],[KPz]]*KSb</f>
        <v>20</v>
      </c>
      <c r="I1146" s="8">
        <f>-1*(EffortOutcomesAG0[[#This Row],[KPx]]*KSc-EffortOutcomesAG0[[#This Row],[KPz]]*KSa)</f>
        <v>-10</v>
      </c>
      <c r="J1146" s="8">
        <f>(EffortOutcomesAG0[[#This Row],[KPx]]*$C$2-EffortOutcomesAG0[[#This Row],[Kpy]]*KSa)</f>
        <v>-100</v>
      </c>
      <c r="K1146" s="8">
        <f>EffortOutcomesAG0[[#This Row],[Kpy]]*KTc-EffortOutcomesAG0[[#This Row],[KPz]]*KTb</f>
        <v>2</v>
      </c>
      <c r="L1146" s="8">
        <f>-1*(EffortOutcomesAG0[[#This Row],[KPx]]*KTc-EffortOutcomesAG0[[#This Row],[KPz]]*KTa)</f>
        <v>-28</v>
      </c>
      <c r="M1146" s="8">
        <f>(EffortOutcomesAG0[[#This Row],[KPx]]*KTb-EffortOutcomesAG0[[#This Row],[Kpy]]*KTa)</f>
        <v>32</v>
      </c>
      <c r="N1146" s="8">
        <f>-EffortOutcomesAG0[[#This Row],[Xp]]*a+EffortOutcomesAG0[[#This Row],[Yp]]*b+EffortOutcomesAG0[[#This Row],[Zp]]*c_</f>
        <v>40</v>
      </c>
      <c r="O1146">
        <f>-IF(EffortOutcomesAG0[[#This Row],[Column2]]&gt;0,1,-1)*SQRT(EffortOutcomesAG0[[#This Row],[KPx''i]]^2+EffortOutcomesAG0[[#This Row],[KPx''j]]^2+EffortOutcomesAG0[[#This Row],[KPx''k]]^2)/Ksmag/Scale</f>
        <v>-72.456883730947197</v>
      </c>
      <c r="P1146" s="9">
        <f>SQRT(EffortOutcomesAG0[[#This Row],[Kpy''i]]^2+EffortOutcomesAG0[[#This Row],[KPy''j]]^2+EffortOutcomesAG0[[#This Row],[KPy''k]]^2)/KTmag/Scale</f>
        <v>17.37814719698277</v>
      </c>
      <c r="Q11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6" s="14">
        <v>44920</v>
      </c>
      <c r="U1146" s="9" t="s">
        <v>76</v>
      </c>
      <c r="V1146" t="s">
        <v>74</v>
      </c>
      <c r="W1146" t="s">
        <v>59</v>
      </c>
      <c r="X1146">
        <v>0.9375</v>
      </c>
      <c r="Y1146">
        <v>0</v>
      </c>
      <c r="Z1146">
        <v>0</v>
      </c>
      <c r="AG1146">
        <v>0</v>
      </c>
      <c r="AH1146">
        <v>0</v>
      </c>
      <c r="AI1146">
        <v>0</v>
      </c>
      <c r="AJ1146">
        <v>1145</v>
      </c>
      <c r="AK1146">
        <f>SUBTOTAL(9,EffortOutcomesAG0[[#This Row],[Allocation]:[Iin]])</f>
        <v>0.9375</v>
      </c>
      <c r="AL1146" t="str">
        <f>EffortOutcomesAG0[[#This Row],[WARDS]]&amp;EffortOutcomesAG0[[#This Row],[Role]]&amp;EffortOutcomesAG0[[#This Row],[Shifts]]</f>
        <v>OtherCERT4PM</v>
      </c>
    </row>
    <row r="1147" spans="2:38" x14ac:dyDescent="0.25">
      <c r="B1147" s="8">
        <f>IF(EffortOutcomesAG0[[#This Row],[Apn]]=0,10,LOG(EffortOutcomesAG0[[#This Row],[Apn]]))</f>
        <v>-2.123273068974553E-2</v>
      </c>
      <c r="C1147" s="8">
        <f>IF(EffortOutcomesAG0[[#This Row],[Ein]]=0,10,LOG(EffortOutcomesAG0[[#This Row],[Ein]]))</f>
        <v>0.41120380969050779</v>
      </c>
      <c r="D1147" s="8">
        <f>IF(EffortOutcomesAG0[[#This Row],[Iin]]=0,10,LOG(EffortOutcomesAG0[[#This Row],[Iin]]))</f>
        <v>-0.38997107900076228</v>
      </c>
      <c r="E1147" s="8">
        <f>Kx-EffortOutcomesAG0[[#This Row],[Xp]]</f>
        <v>2.123273068974553E-2</v>
      </c>
      <c r="F1147" s="8">
        <f>Ky-EffortOutcomesAG0[[#This Row],[Yp]]</f>
        <v>-1.4112038096905077</v>
      </c>
      <c r="G1147" s="8">
        <f>Kz-EffortOutcomesAG0[[#This Row],[Zp]]</f>
        <v>1.3899710790007622</v>
      </c>
      <c r="H1147" s="8">
        <f>EffortOutcomesAG0[[#This Row],[Kpy]]*KSc-EffortOutcomesAG0[[#This Row],[KPz]]*KSb</f>
        <v>2.1232730689745516E-2</v>
      </c>
      <c r="I1147" s="8">
        <f>-1*(EffortOutcomesAG0[[#This Row],[KPx]]*KSc-EffortOutcomesAG0[[#This Row],[KPz]]*KSa)</f>
        <v>2.123273068974553E-2</v>
      </c>
      <c r="J1147" s="8">
        <f>(EffortOutcomesAG0[[#This Row],[KPx]]*$C$2-EffortOutcomesAG0[[#This Row],[Kpy]]*KSa)</f>
        <v>0.2123273068974553</v>
      </c>
      <c r="K1147" s="8">
        <f>EffortOutcomesAG0[[#This Row],[Kpy]]*KTc-EffortOutcomesAG0[[#This Row],[KPz]]*KTb</f>
        <v>2.80117488869127</v>
      </c>
      <c r="L1147" s="8">
        <f>-1*(EffortOutcomesAG0[[#This Row],[KPx]]*KTc-EffortOutcomesAG0[[#This Row],[KPz]]*KTa)</f>
        <v>2.80117488869127</v>
      </c>
      <c r="M1147" s="8">
        <f>(EffortOutcomesAG0[[#This Row],[KPx]]*KTb-EffortOutcomesAG0[[#This Row],[Kpy]]*KTa)</f>
        <v>2.80117488869127</v>
      </c>
      <c r="N1147" s="8">
        <f>-EffortOutcomesAG0[[#This Row],[Xp]]*a+EffortOutcomesAG0[[#This Row],[Yp]]*b+EffortOutcomesAG0[[#This Row],[Zp]]*c_</f>
        <v>4.2465461379491032E-2</v>
      </c>
      <c r="O114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47" s="9">
        <f>SQRT(EffortOutcomesAG0[[#This Row],[Kpy''i]]^2+EffortOutcomesAG0[[#This Row],[KPy''j]]^2+EffortOutcomesAG0[[#This Row],[KPy''k]]^2)/KTmag/Scale</f>
        <v>1.9807297590830697</v>
      </c>
      <c r="Q11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7" s="14">
        <v>44920</v>
      </c>
      <c r="U1147" s="9" t="s">
        <v>57</v>
      </c>
      <c r="V1147" t="s">
        <v>74</v>
      </c>
      <c r="W1147" t="s">
        <v>59</v>
      </c>
      <c r="X1147">
        <v>1.6875</v>
      </c>
      <c r="Y1147">
        <v>0.6875</v>
      </c>
      <c r="Z1147">
        <v>0.65469642857142862</v>
      </c>
      <c r="AA1147">
        <v>0.9522857142857144</v>
      </c>
      <c r="AB1147">
        <v>1.4284285714285716</v>
      </c>
      <c r="AC1147">
        <v>2.4545454545454546</v>
      </c>
      <c r="AD1147">
        <v>0.70007000700069999</v>
      </c>
      <c r="AE1147">
        <v>1.0501050105010501</v>
      </c>
      <c r="AF1147">
        <v>2.577530480320759</v>
      </c>
      <c r="AG1147">
        <v>0.38796825396825402</v>
      </c>
      <c r="AH1147">
        <v>0.581952380952381</v>
      </c>
      <c r="AI1147">
        <v>0.40740740740740738</v>
      </c>
      <c r="AJ1147">
        <v>1146</v>
      </c>
      <c r="AK1147">
        <f>SUBTOTAL(9,EffortOutcomesAG0[[#This Row],[Allocation]:[Iin]])</f>
        <v>13.569989708981721</v>
      </c>
      <c r="AL1147" t="str">
        <f>EffortOutcomesAG0[[#This Row],[WARDS]]&amp;EffortOutcomesAG0[[#This Row],[Role]]&amp;EffortOutcomesAG0[[#This Row],[Shifts]]</f>
        <v>WATTCERT4PM</v>
      </c>
    </row>
    <row r="1148" spans="2:38" x14ac:dyDescent="0.25">
      <c r="B1148" s="8">
        <f>IF(EffortOutcomesAG0[[#This Row],[Apn]]=0,10,LOG(EffortOutcomesAG0[[#This Row],[Apn]]))</f>
        <v>-2.123273068974553E-2</v>
      </c>
      <c r="C1148" s="8">
        <f>IF(EffortOutcomesAG0[[#This Row],[Ein]]=0,10,LOG(EffortOutcomesAG0[[#This Row],[Ein]]))</f>
        <v>10</v>
      </c>
      <c r="D1148" s="8">
        <f>IF(EffortOutcomesAG0[[#This Row],[Iin]]=0,10,LOG(EffortOutcomesAG0[[#This Row],[Iin]]))</f>
        <v>10</v>
      </c>
      <c r="E1148" s="8">
        <f>Kx-EffortOutcomesAG0[[#This Row],[Xp]]</f>
        <v>2.123273068974553E-2</v>
      </c>
      <c r="F1148" s="8">
        <f>Ky-EffortOutcomesAG0[[#This Row],[Yp]]</f>
        <v>-11</v>
      </c>
      <c r="G1148" s="8">
        <f>Kz-EffortOutcomesAG0[[#This Row],[Zp]]</f>
        <v>-9</v>
      </c>
      <c r="H1148" s="8">
        <f>EffortOutcomesAG0[[#This Row],[Kpy]]*KSc-EffortOutcomesAG0[[#This Row],[KPz]]*KSb</f>
        <v>20</v>
      </c>
      <c r="I1148" s="8">
        <f>-1*(EffortOutcomesAG0[[#This Row],[KPx]]*KSc-EffortOutcomesAG0[[#This Row],[KPz]]*KSa)</f>
        <v>2.123273068974553E-2</v>
      </c>
      <c r="J1148" s="8">
        <f>(EffortOutcomesAG0[[#This Row],[KPx]]*$C$2-EffortOutcomesAG0[[#This Row],[Kpy]]*KSa)</f>
        <v>0.2123273068974553</v>
      </c>
      <c r="K1148" s="8">
        <f>EffortOutcomesAG0[[#This Row],[Kpy]]*KTc-EffortOutcomesAG0[[#This Row],[KPz]]*KTb</f>
        <v>2</v>
      </c>
      <c r="L1148" s="8">
        <f>-1*(EffortOutcomesAG0[[#This Row],[KPx]]*KTc-EffortOutcomesAG0[[#This Row],[KPz]]*KTa)</f>
        <v>-17.978767269310254</v>
      </c>
      <c r="M1148" s="8">
        <f>(EffortOutcomesAG0[[#This Row],[KPx]]*KTb-EffortOutcomesAG0[[#This Row],[Kpy]]*KTa)</f>
        <v>21.978767269310254</v>
      </c>
      <c r="N1148" s="8">
        <f>-EffortOutcomesAG0[[#This Row],[Xp]]*a+EffortOutcomesAG0[[#This Row],[Yp]]*b+EffortOutcomesAG0[[#This Row],[Zp]]*c_</f>
        <v>40</v>
      </c>
      <c r="O1148">
        <f>-IF(EffortOutcomesAG0[[#This Row],[Column2]]&gt;0,1,-1)*SQRT(EffortOutcomesAG0[[#This Row],[KPx''i]]^2+EffortOutcomesAG0[[#This Row],[KPx''j]]^2+EffortOutcomesAG0[[#This Row],[KPx''k]]^2)/Ksmag/Scale</f>
        <v>-14.142940530775535</v>
      </c>
      <c r="P1148" s="9">
        <f>SQRT(EffortOutcomesAG0[[#This Row],[Kpy''i]]^2+EffortOutcomesAG0[[#This Row],[KPy''j]]^2+EffortOutcomesAG0[[#This Row],[KPy''k]]^2)/KTmag/Scale</f>
        <v>11.621117869368431</v>
      </c>
      <c r="Q11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8" s="14">
        <v>44920</v>
      </c>
      <c r="U1148" s="9" t="s">
        <v>58</v>
      </c>
      <c r="V1148" t="s">
        <v>74</v>
      </c>
      <c r="W1148" t="s">
        <v>59</v>
      </c>
      <c r="X1148">
        <v>0</v>
      </c>
      <c r="Y1148">
        <v>0.6875</v>
      </c>
      <c r="Z1148">
        <v>0.65469642857142862</v>
      </c>
      <c r="AA1148">
        <v>0.9522857142857144</v>
      </c>
      <c r="AB1148">
        <v>1.4284285714285716</v>
      </c>
      <c r="AC1148">
        <v>0</v>
      </c>
      <c r="AD1148">
        <v>0.70007000700069999</v>
      </c>
      <c r="AE1148">
        <v>1.0501050105010501</v>
      </c>
      <c r="AF1148">
        <v>0</v>
      </c>
      <c r="AJ1148">
        <v>1147</v>
      </c>
      <c r="AK1148">
        <f>SUBTOTAL(9,EffortOutcomesAG0[[#This Row],[Allocation]:[Iin]])</f>
        <v>5.4730857317874646</v>
      </c>
      <c r="AL1148" t="str">
        <f>EffortOutcomesAG0[[#This Row],[WARDS]]&amp;EffortOutcomesAG0[[#This Row],[Role]]&amp;EffortOutcomesAG0[[#This Row],[Shifts]]</f>
        <v>WARACERT4PM</v>
      </c>
    </row>
    <row r="1149" spans="2:38" x14ac:dyDescent="0.25">
      <c r="B1149" s="8">
        <f>IF(EffortOutcomesAG0[[#This Row],[Apn]]=0,10,LOG(EffortOutcomesAG0[[#This Row],[Apn]]))</f>
        <v>-2.123273068974553E-2</v>
      </c>
      <c r="C1149" s="8">
        <f>IF(EffortOutcomesAG0[[#This Row],[Ein]]=0,10,LOG(EffortOutcomesAG0[[#This Row],[Ein]]))</f>
        <v>5.9021291579145325E-2</v>
      </c>
      <c r="D1149" s="8">
        <f>IF(EffortOutcomesAG0[[#This Row],[Iin]]=0,10,LOG(EffortOutcomesAG0[[#This Row],[Iin]]))</f>
        <v>-3.7788560889399803E-2</v>
      </c>
      <c r="E1149" s="8">
        <f>Kx-EffortOutcomesAG0[[#This Row],[Xp]]</f>
        <v>2.123273068974553E-2</v>
      </c>
      <c r="F1149" s="8">
        <f>Ky-EffortOutcomesAG0[[#This Row],[Yp]]</f>
        <v>-1.0590212915791453</v>
      </c>
      <c r="G1149" s="8">
        <f>Kz-EffortOutcomesAG0[[#This Row],[Zp]]</f>
        <v>1.0377885608893997</v>
      </c>
      <c r="H1149" s="8">
        <f>EffortOutcomesAG0[[#This Row],[Kpy]]*KSc-EffortOutcomesAG0[[#This Row],[KPz]]*KSb</f>
        <v>2.1232730689745516E-2</v>
      </c>
      <c r="I1149" s="8">
        <f>-1*(EffortOutcomesAG0[[#This Row],[KPx]]*KSc-EffortOutcomesAG0[[#This Row],[KPz]]*KSa)</f>
        <v>2.123273068974553E-2</v>
      </c>
      <c r="J1149" s="8">
        <f>(EffortOutcomesAG0[[#This Row],[KPx]]*$C$2-EffortOutcomesAG0[[#This Row],[Kpy]]*KSa)</f>
        <v>0.2123273068974553</v>
      </c>
      <c r="K1149" s="8">
        <f>EffortOutcomesAG0[[#This Row],[Kpy]]*KTc-EffortOutcomesAG0[[#This Row],[KPz]]*KTb</f>
        <v>2.096809852468545</v>
      </c>
      <c r="L1149" s="8">
        <f>-1*(EffortOutcomesAG0[[#This Row],[KPx]]*KTc-EffortOutcomesAG0[[#This Row],[KPz]]*KTa)</f>
        <v>2.096809852468545</v>
      </c>
      <c r="M1149" s="8">
        <f>(EffortOutcomesAG0[[#This Row],[KPx]]*KTb-EffortOutcomesAG0[[#This Row],[Kpy]]*KTa)</f>
        <v>2.096809852468545</v>
      </c>
      <c r="N1149" s="8">
        <f>-EffortOutcomesAG0[[#This Row],[Xp]]*a+EffortOutcomesAG0[[#This Row],[Yp]]*b+EffortOutcomesAG0[[#This Row],[Zp]]*c_</f>
        <v>4.2465461379491046E-2</v>
      </c>
      <c r="O1149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49" s="9">
        <f>SQRT(EffortOutcomesAG0[[#This Row],[Kpy''i]]^2+EffortOutcomesAG0[[#This Row],[KPy''j]]^2+EffortOutcomesAG0[[#This Row],[KPy''k]]^2)/KTmag/Scale</f>
        <v>1.4826684655392726</v>
      </c>
      <c r="Q11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1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149" s="14">
        <v>44920</v>
      </c>
      <c r="U1149" s="9" t="s">
        <v>54</v>
      </c>
      <c r="V1149" t="s">
        <v>74</v>
      </c>
      <c r="W1149" t="s">
        <v>59</v>
      </c>
      <c r="X1149">
        <v>0.75</v>
      </c>
      <c r="Y1149">
        <v>0.6875</v>
      </c>
      <c r="Z1149">
        <v>0.65469642857142862</v>
      </c>
      <c r="AA1149">
        <v>0.9522857142857144</v>
      </c>
      <c r="AB1149">
        <v>1.4284285714285716</v>
      </c>
      <c r="AC1149">
        <v>1.0909090909090908</v>
      </c>
      <c r="AD1149">
        <v>0.70007000700069999</v>
      </c>
      <c r="AE1149">
        <v>1.0501050105010501</v>
      </c>
      <c r="AF1149">
        <v>1.1455691023647818</v>
      </c>
      <c r="AG1149">
        <v>0.8729285714285715</v>
      </c>
      <c r="AH1149">
        <v>1.3093928571428572</v>
      </c>
      <c r="AI1149">
        <v>0.91666666666666663</v>
      </c>
      <c r="AJ1149">
        <v>1148</v>
      </c>
      <c r="AK1149">
        <f>SUBTOTAL(9,EffortOutcomesAG0[[#This Row],[Allocation]:[Iin]])</f>
        <v>11.558552020299432</v>
      </c>
      <c r="AL1149" t="str">
        <f>EffortOutcomesAG0[[#This Row],[WARDS]]&amp;EffortOutcomesAG0[[#This Row],[Role]]&amp;EffortOutcomesAG0[[#This Row],[Shifts]]</f>
        <v>BANKCERT4PM</v>
      </c>
    </row>
    <row r="1150" spans="2:38" x14ac:dyDescent="0.25">
      <c r="B1150" s="8">
        <f>IF(EffortOutcomesAG0[[#This Row],[Apn]]=0,10,LOG(EffortOutcomesAG0[[#This Row],[Apn]]))</f>
        <v>-2.123273068974553E-2</v>
      </c>
      <c r="C1150" s="8">
        <f>IF(EffortOutcomesAG0[[#This Row],[Ein]]=0,10,LOG(EffortOutcomesAG0[[#This Row],[Ein]]))</f>
        <v>10</v>
      </c>
      <c r="D1150" s="8">
        <f>IF(EffortOutcomesAG0[[#This Row],[Iin]]=0,10,LOG(EffortOutcomesAG0[[#This Row],[Iin]]))</f>
        <v>10</v>
      </c>
      <c r="E1150" s="8">
        <f>Kx-EffortOutcomesAG0[[#This Row],[Xp]]</f>
        <v>2.123273068974553E-2</v>
      </c>
      <c r="F1150" s="8">
        <f>Ky-EffortOutcomesAG0[[#This Row],[Yp]]</f>
        <v>-11</v>
      </c>
      <c r="G1150" s="8">
        <f>Kz-EffortOutcomesAG0[[#This Row],[Zp]]</f>
        <v>-9</v>
      </c>
      <c r="H1150" s="8">
        <f>EffortOutcomesAG0[[#This Row],[Kpy]]*KSc-EffortOutcomesAG0[[#This Row],[KPz]]*KSb</f>
        <v>20</v>
      </c>
      <c r="I1150" s="8">
        <f>-1*(EffortOutcomesAG0[[#This Row],[KPx]]*KSc-EffortOutcomesAG0[[#This Row],[KPz]]*KSa)</f>
        <v>2.123273068974553E-2</v>
      </c>
      <c r="J1150" s="8">
        <f>(EffortOutcomesAG0[[#This Row],[KPx]]*$C$2-EffortOutcomesAG0[[#This Row],[Kpy]]*KSa)</f>
        <v>0.2123273068974553</v>
      </c>
      <c r="K1150" s="8">
        <f>EffortOutcomesAG0[[#This Row],[Kpy]]*KTc-EffortOutcomesAG0[[#This Row],[KPz]]*KTb</f>
        <v>2</v>
      </c>
      <c r="L1150" s="8">
        <f>-1*(EffortOutcomesAG0[[#This Row],[KPx]]*KTc-EffortOutcomesAG0[[#This Row],[KPz]]*KTa)</f>
        <v>-17.978767269310254</v>
      </c>
      <c r="M1150" s="8">
        <f>(EffortOutcomesAG0[[#This Row],[KPx]]*KTb-EffortOutcomesAG0[[#This Row],[Kpy]]*KTa)</f>
        <v>21.978767269310254</v>
      </c>
      <c r="N1150" s="8">
        <f>-EffortOutcomesAG0[[#This Row],[Xp]]*a+EffortOutcomesAG0[[#This Row],[Yp]]*b+EffortOutcomesAG0[[#This Row],[Zp]]*c_</f>
        <v>40</v>
      </c>
      <c r="O1150">
        <f>-IF(EffortOutcomesAG0[[#This Row],[Column2]]&gt;0,1,-1)*SQRT(EffortOutcomesAG0[[#This Row],[KPx''i]]^2+EffortOutcomesAG0[[#This Row],[KPx''j]]^2+EffortOutcomesAG0[[#This Row],[KPx''k]]^2)/Ksmag/Scale</f>
        <v>-14.142940530775535</v>
      </c>
      <c r="P1150" s="9">
        <f>SQRT(EffortOutcomesAG0[[#This Row],[Kpy''i]]^2+EffortOutcomesAG0[[#This Row],[KPy''j]]^2+EffortOutcomesAG0[[#This Row],[KPy''k]]^2)/KTmag/Scale</f>
        <v>11.621117869368431</v>
      </c>
      <c r="Q11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0" s="14">
        <v>44921</v>
      </c>
      <c r="U1150" s="9" t="s">
        <v>58</v>
      </c>
      <c r="V1150" t="s">
        <v>74</v>
      </c>
      <c r="W1150" t="s">
        <v>59</v>
      </c>
      <c r="X1150">
        <v>0</v>
      </c>
      <c r="Y1150">
        <v>0.6875</v>
      </c>
      <c r="Z1150">
        <v>0.65469642857142862</v>
      </c>
      <c r="AA1150">
        <v>0.9522857142857144</v>
      </c>
      <c r="AB1150">
        <v>1.4284285714285716</v>
      </c>
      <c r="AC1150">
        <v>0</v>
      </c>
      <c r="AD1150">
        <v>0.70007000700069999</v>
      </c>
      <c r="AE1150">
        <v>1.0501050105010501</v>
      </c>
      <c r="AF1150">
        <v>0</v>
      </c>
      <c r="AJ1150">
        <v>1149</v>
      </c>
      <c r="AK1150">
        <f>SUBTOTAL(9,EffortOutcomesAG0[[#This Row],[Allocation]:[Iin]])</f>
        <v>5.4730857317874646</v>
      </c>
      <c r="AL1150" t="str">
        <f>EffortOutcomesAG0[[#This Row],[WARDS]]&amp;EffortOutcomesAG0[[#This Row],[Role]]&amp;EffortOutcomesAG0[[#This Row],[Shifts]]</f>
        <v>WARACERT4PM</v>
      </c>
    </row>
    <row r="1151" spans="2:38" x14ac:dyDescent="0.25">
      <c r="B1151" s="8">
        <f>IF(EffortOutcomesAG0[[#This Row],[Apn]]=0,10,LOG(EffortOutcomesAG0[[#This Row],[Apn]]))</f>
        <v>-2.123273068974553E-2</v>
      </c>
      <c r="C1151" s="8">
        <f>IF(EffortOutcomesAG0[[#This Row],[Ein]]=0,10,LOG(EffortOutcomesAG0[[#This Row],[Ein]]))</f>
        <v>0.41120380969050779</v>
      </c>
      <c r="D1151" s="8">
        <f>IF(EffortOutcomesAG0[[#This Row],[Iin]]=0,10,LOG(EffortOutcomesAG0[[#This Row],[Iin]]))</f>
        <v>-0.38997107900076228</v>
      </c>
      <c r="E1151" s="8">
        <f>Kx-EffortOutcomesAG0[[#This Row],[Xp]]</f>
        <v>2.123273068974553E-2</v>
      </c>
      <c r="F1151" s="8">
        <f>Ky-EffortOutcomesAG0[[#This Row],[Yp]]</f>
        <v>-1.4112038096905077</v>
      </c>
      <c r="G1151" s="8">
        <f>Kz-EffortOutcomesAG0[[#This Row],[Zp]]</f>
        <v>1.3899710790007622</v>
      </c>
      <c r="H1151" s="8">
        <f>EffortOutcomesAG0[[#This Row],[Kpy]]*KSc-EffortOutcomesAG0[[#This Row],[KPz]]*KSb</f>
        <v>2.1232730689745516E-2</v>
      </c>
      <c r="I1151" s="8">
        <f>-1*(EffortOutcomesAG0[[#This Row],[KPx]]*KSc-EffortOutcomesAG0[[#This Row],[KPz]]*KSa)</f>
        <v>2.123273068974553E-2</v>
      </c>
      <c r="J1151" s="8">
        <f>(EffortOutcomesAG0[[#This Row],[KPx]]*$C$2-EffortOutcomesAG0[[#This Row],[Kpy]]*KSa)</f>
        <v>0.2123273068974553</v>
      </c>
      <c r="K1151" s="8">
        <f>EffortOutcomesAG0[[#This Row],[Kpy]]*KTc-EffortOutcomesAG0[[#This Row],[KPz]]*KTb</f>
        <v>2.80117488869127</v>
      </c>
      <c r="L1151" s="8">
        <f>-1*(EffortOutcomesAG0[[#This Row],[KPx]]*KTc-EffortOutcomesAG0[[#This Row],[KPz]]*KTa)</f>
        <v>2.80117488869127</v>
      </c>
      <c r="M1151" s="8">
        <f>(EffortOutcomesAG0[[#This Row],[KPx]]*KTb-EffortOutcomesAG0[[#This Row],[Kpy]]*KTa)</f>
        <v>2.80117488869127</v>
      </c>
      <c r="N1151" s="8">
        <f>-EffortOutcomesAG0[[#This Row],[Xp]]*a+EffortOutcomesAG0[[#This Row],[Yp]]*b+EffortOutcomesAG0[[#This Row],[Zp]]*c_</f>
        <v>4.2465461379491032E-2</v>
      </c>
      <c r="O115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51" s="9">
        <f>SQRT(EffortOutcomesAG0[[#This Row],[Kpy''i]]^2+EffortOutcomesAG0[[#This Row],[KPy''j]]^2+EffortOutcomesAG0[[#This Row],[KPy''k]]^2)/KTmag/Scale</f>
        <v>1.9807297590830697</v>
      </c>
      <c r="Q11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1" s="14">
        <v>44921</v>
      </c>
      <c r="U1151" s="9" t="s">
        <v>54</v>
      </c>
      <c r="V1151" t="s">
        <v>74</v>
      </c>
      <c r="W1151" t="s">
        <v>59</v>
      </c>
      <c r="X1151">
        <v>1.6875</v>
      </c>
      <c r="Y1151">
        <v>0.6875</v>
      </c>
      <c r="Z1151">
        <v>0.65469642857142862</v>
      </c>
      <c r="AA1151">
        <v>0.9522857142857144</v>
      </c>
      <c r="AB1151">
        <v>1.4284285714285716</v>
      </c>
      <c r="AC1151">
        <v>2.4545454545454546</v>
      </c>
      <c r="AD1151">
        <v>0.70007000700069999</v>
      </c>
      <c r="AE1151">
        <v>1.0501050105010501</v>
      </c>
      <c r="AF1151">
        <v>2.577530480320759</v>
      </c>
      <c r="AG1151">
        <v>0.38796825396825402</v>
      </c>
      <c r="AH1151">
        <v>0.581952380952381</v>
      </c>
      <c r="AI1151">
        <v>0.40740740740740738</v>
      </c>
      <c r="AJ1151">
        <v>1150</v>
      </c>
      <c r="AK1151">
        <f>SUBTOTAL(9,EffortOutcomesAG0[[#This Row],[Allocation]:[Iin]])</f>
        <v>13.569989708981721</v>
      </c>
      <c r="AL1151" t="str">
        <f>EffortOutcomesAG0[[#This Row],[WARDS]]&amp;EffortOutcomesAG0[[#This Row],[Role]]&amp;EffortOutcomesAG0[[#This Row],[Shifts]]</f>
        <v>BANKCERT4PM</v>
      </c>
    </row>
    <row r="1152" spans="2:38" x14ac:dyDescent="0.25">
      <c r="B1152" s="8">
        <f>IF(EffortOutcomesAG0[[#This Row],[Apn]]=0,10,LOG(EffortOutcomesAG0[[#This Row],[Apn]]))</f>
        <v>10</v>
      </c>
      <c r="C1152" s="8">
        <f>IF(EffortOutcomesAG0[[#This Row],[Ein]]=0,10,LOG(EffortOutcomesAG0[[#This Row],[Ein]]))</f>
        <v>10</v>
      </c>
      <c r="D1152" s="8">
        <f>IF(EffortOutcomesAG0[[#This Row],[Iin]]=0,10,LOG(EffortOutcomesAG0[[#This Row],[Iin]]))</f>
        <v>10</v>
      </c>
      <c r="E1152" s="8">
        <f>Kx-EffortOutcomesAG0[[#This Row],[Xp]]</f>
        <v>-10</v>
      </c>
      <c r="F1152" s="8">
        <f>Ky-EffortOutcomesAG0[[#This Row],[Yp]]</f>
        <v>-11</v>
      </c>
      <c r="G1152" s="8">
        <f>Kz-EffortOutcomesAG0[[#This Row],[Zp]]</f>
        <v>-9</v>
      </c>
      <c r="H1152" s="8">
        <f>EffortOutcomesAG0[[#This Row],[Kpy]]*KSc-EffortOutcomesAG0[[#This Row],[KPz]]*KSb</f>
        <v>20</v>
      </c>
      <c r="I1152" s="8">
        <f>-1*(EffortOutcomesAG0[[#This Row],[KPx]]*KSc-EffortOutcomesAG0[[#This Row],[KPz]]*KSa)</f>
        <v>-10</v>
      </c>
      <c r="J1152" s="8">
        <f>(EffortOutcomesAG0[[#This Row],[KPx]]*$C$2-EffortOutcomesAG0[[#This Row],[Kpy]]*KSa)</f>
        <v>-100</v>
      </c>
      <c r="K1152" s="8">
        <f>EffortOutcomesAG0[[#This Row],[Kpy]]*KTc-EffortOutcomesAG0[[#This Row],[KPz]]*KTb</f>
        <v>2</v>
      </c>
      <c r="L1152" s="8">
        <f>-1*(EffortOutcomesAG0[[#This Row],[KPx]]*KTc-EffortOutcomesAG0[[#This Row],[KPz]]*KTa)</f>
        <v>-28</v>
      </c>
      <c r="M1152" s="8">
        <f>(EffortOutcomesAG0[[#This Row],[KPx]]*KTb-EffortOutcomesAG0[[#This Row],[Kpy]]*KTa)</f>
        <v>32</v>
      </c>
      <c r="N1152" s="8">
        <f>-EffortOutcomesAG0[[#This Row],[Xp]]*a+EffortOutcomesAG0[[#This Row],[Yp]]*b+EffortOutcomesAG0[[#This Row],[Zp]]*c_</f>
        <v>40</v>
      </c>
      <c r="O1152">
        <f>-IF(EffortOutcomesAG0[[#This Row],[Column2]]&gt;0,1,-1)*SQRT(EffortOutcomesAG0[[#This Row],[KPx''i]]^2+EffortOutcomesAG0[[#This Row],[KPx''j]]^2+EffortOutcomesAG0[[#This Row],[KPx''k]]^2)/Ksmag/Scale</f>
        <v>-72.456883730947197</v>
      </c>
      <c r="P1152" s="9">
        <f>SQRT(EffortOutcomesAG0[[#This Row],[Kpy''i]]^2+EffortOutcomesAG0[[#This Row],[KPy''j]]^2+EffortOutcomesAG0[[#This Row],[KPy''k]]^2)/KTmag/Scale</f>
        <v>17.37814719698277</v>
      </c>
      <c r="Q11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2" s="14">
        <v>44921</v>
      </c>
      <c r="U1152" s="9" t="s">
        <v>76</v>
      </c>
      <c r="V1152" t="s">
        <v>74</v>
      </c>
      <c r="W1152" t="s">
        <v>59</v>
      </c>
      <c r="X1152">
        <v>0</v>
      </c>
      <c r="Y1152">
        <v>0</v>
      </c>
      <c r="Z1152">
        <v>0</v>
      </c>
      <c r="AJ1152">
        <v>1151</v>
      </c>
      <c r="AK1152">
        <f>SUBTOTAL(9,EffortOutcomesAG0[[#This Row],[Allocation]:[Iin]])</f>
        <v>0</v>
      </c>
      <c r="AL1152" t="str">
        <f>EffortOutcomesAG0[[#This Row],[WARDS]]&amp;EffortOutcomesAG0[[#This Row],[Role]]&amp;EffortOutcomesAG0[[#This Row],[Shifts]]</f>
        <v>OtherCERT4PM</v>
      </c>
    </row>
    <row r="1153" spans="2:38" x14ac:dyDescent="0.25">
      <c r="B1153" s="8">
        <f>IF(EffortOutcomesAG0[[#This Row],[Apn]]=0,10,LOG(EffortOutcomesAG0[[#This Row],[Apn]]))</f>
        <v>-2.123273068974553E-2</v>
      </c>
      <c r="C1153" s="8">
        <f>IF(EffortOutcomesAG0[[#This Row],[Ein]]=0,10,LOG(EffortOutcomesAG0[[#This Row],[Ein]]))</f>
        <v>0.41120380969050779</v>
      </c>
      <c r="D1153" s="8">
        <f>IF(EffortOutcomesAG0[[#This Row],[Iin]]=0,10,LOG(EffortOutcomesAG0[[#This Row],[Iin]]))</f>
        <v>-0.38997107900076228</v>
      </c>
      <c r="E1153" s="8">
        <f>Kx-EffortOutcomesAG0[[#This Row],[Xp]]</f>
        <v>2.123273068974553E-2</v>
      </c>
      <c r="F1153" s="8">
        <f>Ky-EffortOutcomesAG0[[#This Row],[Yp]]</f>
        <v>-1.4112038096905077</v>
      </c>
      <c r="G1153" s="8">
        <f>Kz-EffortOutcomesAG0[[#This Row],[Zp]]</f>
        <v>1.3899710790007622</v>
      </c>
      <c r="H1153" s="8">
        <f>EffortOutcomesAG0[[#This Row],[Kpy]]*KSc-EffortOutcomesAG0[[#This Row],[KPz]]*KSb</f>
        <v>2.1232730689745516E-2</v>
      </c>
      <c r="I1153" s="8">
        <f>-1*(EffortOutcomesAG0[[#This Row],[KPx]]*KSc-EffortOutcomesAG0[[#This Row],[KPz]]*KSa)</f>
        <v>2.123273068974553E-2</v>
      </c>
      <c r="J1153" s="8">
        <f>(EffortOutcomesAG0[[#This Row],[KPx]]*$C$2-EffortOutcomesAG0[[#This Row],[Kpy]]*KSa)</f>
        <v>0.2123273068974553</v>
      </c>
      <c r="K1153" s="8">
        <f>EffortOutcomesAG0[[#This Row],[Kpy]]*KTc-EffortOutcomesAG0[[#This Row],[KPz]]*KTb</f>
        <v>2.80117488869127</v>
      </c>
      <c r="L1153" s="8">
        <f>-1*(EffortOutcomesAG0[[#This Row],[KPx]]*KTc-EffortOutcomesAG0[[#This Row],[KPz]]*KTa)</f>
        <v>2.80117488869127</v>
      </c>
      <c r="M1153" s="8">
        <f>(EffortOutcomesAG0[[#This Row],[KPx]]*KTb-EffortOutcomesAG0[[#This Row],[Kpy]]*KTa)</f>
        <v>2.80117488869127</v>
      </c>
      <c r="N1153" s="8">
        <f>-EffortOutcomesAG0[[#This Row],[Xp]]*a+EffortOutcomesAG0[[#This Row],[Yp]]*b+EffortOutcomesAG0[[#This Row],[Zp]]*c_</f>
        <v>4.2465461379491032E-2</v>
      </c>
      <c r="O115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53" s="9">
        <f>SQRT(EffortOutcomesAG0[[#This Row],[Kpy''i]]^2+EffortOutcomesAG0[[#This Row],[KPy''j]]^2+EffortOutcomesAG0[[#This Row],[KPy''k]]^2)/KTmag/Scale</f>
        <v>1.9807297590830697</v>
      </c>
      <c r="Q11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3" s="14">
        <v>44921</v>
      </c>
      <c r="U1153" s="9" t="s">
        <v>57</v>
      </c>
      <c r="V1153" t="s">
        <v>74</v>
      </c>
      <c r="W1153" t="s">
        <v>59</v>
      </c>
      <c r="X1153">
        <v>1.6875</v>
      </c>
      <c r="Y1153">
        <v>0.6875</v>
      </c>
      <c r="Z1153">
        <v>0.65469642857142862</v>
      </c>
      <c r="AA1153">
        <v>0.9522857142857144</v>
      </c>
      <c r="AB1153">
        <v>1.4284285714285716</v>
      </c>
      <c r="AC1153">
        <v>2.4545454545454546</v>
      </c>
      <c r="AD1153">
        <v>0.70007000700069999</v>
      </c>
      <c r="AE1153">
        <v>1.0501050105010501</v>
      </c>
      <c r="AF1153">
        <v>2.577530480320759</v>
      </c>
      <c r="AG1153">
        <v>0.38796825396825402</v>
      </c>
      <c r="AH1153">
        <v>0.581952380952381</v>
      </c>
      <c r="AI1153">
        <v>0.40740740740740738</v>
      </c>
      <c r="AJ1153">
        <v>1152</v>
      </c>
      <c r="AK1153">
        <f>SUBTOTAL(9,EffortOutcomesAG0[[#This Row],[Allocation]:[Iin]])</f>
        <v>13.569989708981721</v>
      </c>
      <c r="AL1153" t="str">
        <f>EffortOutcomesAG0[[#This Row],[WARDS]]&amp;EffortOutcomesAG0[[#This Row],[Role]]&amp;EffortOutcomesAG0[[#This Row],[Shifts]]</f>
        <v>WATTCERT4PM</v>
      </c>
    </row>
    <row r="1154" spans="2:38" x14ac:dyDescent="0.25">
      <c r="B1154" s="8">
        <f>IF(EffortOutcomesAG0[[#This Row],[Apn]]=0,10,LOG(EffortOutcomesAG0[[#This Row],[Apn]]))</f>
        <v>0.15748267219208442</v>
      </c>
      <c r="C1154" s="8">
        <f>IF(EffortOutcomesAG0[[#This Row],[Ein]]=0,10,LOG(EffortOutcomesAG0[[#This Row],[Ein]]))</f>
        <v>0.23248840680867788</v>
      </c>
      <c r="D1154" s="8">
        <f>IF(EffortOutcomesAG0[[#This Row],[Iin]]=0,10,LOG(EffortOutcomesAG0[[#This Row],[Iin]]))</f>
        <v>-0.38997107900076228</v>
      </c>
      <c r="E1154" s="8">
        <f>Kx-EffortOutcomesAG0[[#This Row],[Xp]]</f>
        <v>-0.15748267219208442</v>
      </c>
      <c r="F1154" s="8">
        <f>Ky-EffortOutcomesAG0[[#This Row],[Yp]]</f>
        <v>-1.2324884068086779</v>
      </c>
      <c r="G1154" s="8">
        <f>Kz-EffortOutcomesAG0[[#This Row],[Zp]]</f>
        <v>1.3899710790007622</v>
      </c>
      <c r="H1154" s="8">
        <f>EffortOutcomesAG0[[#This Row],[Kpy]]*KSc-EffortOutcomesAG0[[#This Row],[KPz]]*KSb</f>
        <v>-0.15748267219208434</v>
      </c>
      <c r="I1154" s="8">
        <f>-1*(EffortOutcomesAG0[[#This Row],[KPx]]*KSc-EffortOutcomesAG0[[#This Row],[KPz]]*KSa)</f>
        <v>-0.15748267219208442</v>
      </c>
      <c r="J1154" s="8">
        <f>(EffortOutcomesAG0[[#This Row],[KPx]]*$C$2-EffortOutcomesAG0[[#This Row],[Kpy]]*KSa)</f>
        <v>-1.5748267219208443</v>
      </c>
      <c r="K1154" s="8">
        <f>EffortOutcomesAG0[[#This Row],[Kpy]]*KTc-EffortOutcomesAG0[[#This Row],[KPz]]*KTb</f>
        <v>2.6224594858094399</v>
      </c>
      <c r="L1154" s="8">
        <f>-1*(EffortOutcomesAG0[[#This Row],[KPx]]*KTc-EffortOutcomesAG0[[#This Row],[KPz]]*KTa)</f>
        <v>2.6224594858094399</v>
      </c>
      <c r="M1154" s="8">
        <f>(EffortOutcomesAG0[[#This Row],[KPx]]*KTb-EffortOutcomesAG0[[#This Row],[Kpy]]*KTa)</f>
        <v>2.6224594858094403</v>
      </c>
      <c r="N1154" s="8">
        <f>-EffortOutcomesAG0[[#This Row],[Xp]]*a+EffortOutcomesAG0[[#This Row],[Yp]]*b+EffortOutcomesAG0[[#This Row],[Zp]]*c_</f>
        <v>-0.31496534438416879</v>
      </c>
      <c r="O1154">
        <f>-IF(EffortOutcomesAG0[[#This Row],[Column2]]&gt;0,1,-1)*SQRT(EffortOutcomesAG0[[#This Row],[KPx''i]]^2+EffortOutcomesAG0[[#This Row],[KPx''j]]^2+EffortOutcomesAG0[[#This Row],[KPx''k]]^2)/Ksmag/Scale</f>
        <v>1.1246512321954463</v>
      </c>
      <c r="P1154" s="9">
        <f>SQRT(EffortOutcomesAG0[[#This Row],[Kpy''i]]^2+EffortOutcomesAG0[[#This Row],[KPy''j]]^2+EffortOutcomesAG0[[#This Row],[KPy''k]]^2)/KTmag/Scale</f>
        <v>1.8543588858028419</v>
      </c>
      <c r="Q11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4" s="14">
        <v>44922</v>
      </c>
      <c r="U1154" s="9" t="s">
        <v>57</v>
      </c>
      <c r="V1154" t="s">
        <v>74</v>
      </c>
      <c r="W1154" t="s">
        <v>59</v>
      </c>
      <c r="X1154">
        <v>1.6875</v>
      </c>
      <c r="Y1154">
        <v>0.6875</v>
      </c>
      <c r="Z1154">
        <v>0.98799642857142844</v>
      </c>
      <c r="AA1154">
        <v>1.4370857142857141</v>
      </c>
      <c r="AB1154">
        <v>2.1556285714285717</v>
      </c>
      <c r="AC1154">
        <v>2.4545454545454546</v>
      </c>
      <c r="AD1154">
        <v>0.46390181186793378</v>
      </c>
      <c r="AE1154">
        <v>0.69585271780190072</v>
      </c>
      <c r="AF1154">
        <v>1.7080021255137565</v>
      </c>
      <c r="AG1154">
        <v>0.58547936507936504</v>
      </c>
      <c r="AH1154">
        <v>0.87821904761904768</v>
      </c>
      <c r="AI1154">
        <v>0.40740740740740738</v>
      </c>
      <c r="AJ1154">
        <v>1153</v>
      </c>
      <c r="AK1154">
        <f>SUBTOTAL(9,EffortOutcomesAG0[[#This Row],[Allocation]:[Iin]])</f>
        <v>14.149118644120581</v>
      </c>
      <c r="AL1154" t="str">
        <f>EffortOutcomesAG0[[#This Row],[WARDS]]&amp;EffortOutcomesAG0[[#This Row],[Role]]&amp;EffortOutcomesAG0[[#This Row],[Shifts]]</f>
        <v>WATTCERT4PM</v>
      </c>
    </row>
    <row r="1155" spans="2:38" x14ac:dyDescent="0.25">
      <c r="B1155" s="8">
        <f>IF(EffortOutcomesAG0[[#This Row],[Apn]]=0,10,LOG(EffortOutcomesAG0[[#This Row],[Apn]]))</f>
        <v>0.15748267219208442</v>
      </c>
      <c r="C1155" s="8">
        <f>IF(EffortOutcomesAG0[[#This Row],[Ein]]=0,10,LOG(EffortOutcomesAG0[[#This Row],[Ein]]))</f>
        <v>10</v>
      </c>
      <c r="D1155" s="8">
        <f>IF(EffortOutcomesAG0[[#This Row],[Iin]]=0,10,LOG(EffortOutcomesAG0[[#This Row],[Iin]]))</f>
        <v>10</v>
      </c>
      <c r="E1155" s="8">
        <f>Kx-EffortOutcomesAG0[[#This Row],[Xp]]</f>
        <v>-0.15748267219208442</v>
      </c>
      <c r="F1155" s="8">
        <f>Ky-EffortOutcomesAG0[[#This Row],[Yp]]</f>
        <v>-11</v>
      </c>
      <c r="G1155" s="8">
        <f>Kz-EffortOutcomesAG0[[#This Row],[Zp]]</f>
        <v>-9</v>
      </c>
      <c r="H1155" s="8">
        <f>EffortOutcomesAG0[[#This Row],[Kpy]]*KSc-EffortOutcomesAG0[[#This Row],[KPz]]*KSb</f>
        <v>20</v>
      </c>
      <c r="I1155" s="8">
        <f>-1*(EffortOutcomesAG0[[#This Row],[KPx]]*KSc-EffortOutcomesAG0[[#This Row],[KPz]]*KSa)</f>
        <v>-0.15748267219208442</v>
      </c>
      <c r="J1155" s="8">
        <f>(EffortOutcomesAG0[[#This Row],[KPx]]*$C$2-EffortOutcomesAG0[[#This Row],[Kpy]]*KSa)</f>
        <v>-1.5748267219208443</v>
      </c>
      <c r="K1155" s="8">
        <f>EffortOutcomesAG0[[#This Row],[Kpy]]*KTc-EffortOutcomesAG0[[#This Row],[KPz]]*KTb</f>
        <v>2</v>
      </c>
      <c r="L1155" s="8">
        <f>-1*(EffortOutcomesAG0[[#This Row],[KPx]]*KTc-EffortOutcomesAG0[[#This Row],[KPz]]*KTa)</f>
        <v>-18.157482672192085</v>
      </c>
      <c r="M1155" s="8">
        <f>(EffortOutcomesAG0[[#This Row],[KPx]]*KTb-EffortOutcomesAG0[[#This Row],[Kpy]]*KTa)</f>
        <v>22.157482672192085</v>
      </c>
      <c r="N1155" s="8">
        <f>-EffortOutcomesAG0[[#This Row],[Xp]]*a+EffortOutcomesAG0[[#This Row],[Yp]]*b+EffortOutcomesAG0[[#This Row],[Zp]]*c_</f>
        <v>40</v>
      </c>
      <c r="O1155">
        <f>-IF(EffortOutcomesAG0[[#This Row],[Column2]]&gt;0,1,-1)*SQRT(EffortOutcomesAG0[[#This Row],[KPx''i]]^2+EffortOutcomesAG0[[#This Row],[KPx''j]]^2+EffortOutcomesAG0[[#This Row],[KPx''k]]^2)/Ksmag/Scale</f>
        <v>-14.186346957481984</v>
      </c>
      <c r="P1155" s="9">
        <f>SQRT(EffortOutcomesAG0[[#This Row],[Kpy''i]]^2+EffortOutcomesAG0[[#This Row],[KPy''j]]^2+EffortOutcomesAG0[[#This Row],[KPy''k]]^2)/KTmag/Scale</f>
        <v>11.723539108416654</v>
      </c>
      <c r="Q11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5" s="14">
        <v>44922</v>
      </c>
      <c r="U1155" s="9" t="s">
        <v>58</v>
      </c>
      <c r="V1155" t="s">
        <v>74</v>
      </c>
      <c r="W1155" t="s">
        <v>59</v>
      </c>
      <c r="X1155">
        <v>0</v>
      </c>
      <c r="Y1155">
        <v>0.6875</v>
      </c>
      <c r="Z1155">
        <v>0.98799642857142844</v>
      </c>
      <c r="AA1155">
        <v>1.4370857142857141</v>
      </c>
      <c r="AB1155">
        <v>2.1556285714285717</v>
      </c>
      <c r="AC1155">
        <v>0</v>
      </c>
      <c r="AD1155">
        <v>0.46390181186793378</v>
      </c>
      <c r="AE1155">
        <v>0.69585271780190072</v>
      </c>
      <c r="AF1155">
        <v>0</v>
      </c>
      <c r="AJ1155">
        <v>1154</v>
      </c>
      <c r="AK1155">
        <f>SUBTOTAL(9,EffortOutcomesAG0[[#This Row],[Allocation]:[Iin]])</f>
        <v>6.4279652439555495</v>
      </c>
      <c r="AL1155" t="str">
        <f>EffortOutcomesAG0[[#This Row],[WARDS]]&amp;EffortOutcomesAG0[[#This Row],[Role]]&amp;EffortOutcomesAG0[[#This Row],[Shifts]]</f>
        <v>WARACERT4PM</v>
      </c>
    </row>
    <row r="1156" spans="2:38" x14ac:dyDescent="0.25">
      <c r="B1156" s="8">
        <f>IF(EffortOutcomesAG0[[#This Row],[Apn]]=0,10,LOG(EffortOutcomesAG0[[#This Row],[Apn]]))</f>
        <v>10</v>
      </c>
      <c r="C1156" s="8">
        <f>IF(EffortOutcomesAG0[[#This Row],[Ein]]=0,10,LOG(EffortOutcomesAG0[[#This Row],[Ein]]))</f>
        <v>10</v>
      </c>
      <c r="D1156" s="8">
        <f>IF(EffortOutcomesAG0[[#This Row],[Iin]]=0,10,LOG(EffortOutcomesAG0[[#This Row],[Iin]]))</f>
        <v>10</v>
      </c>
      <c r="E1156" s="8">
        <f>Kx-EffortOutcomesAG0[[#This Row],[Xp]]</f>
        <v>-10</v>
      </c>
      <c r="F1156" s="8">
        <f>Ky-EffortOutcomesAG0[[#This Row],[Yp]]</f>
        <v>-11</v>
      </c>
      <c r="G1156" s="8">
        <f>Kz-EffortOutcomesAG0[[#This Row],[Zp]]</f>
        <v>-9</v>
      </c>
      <c r="H1156" s="8">
        <f>EffortOutcomesAG0[[#This Row],[Kpy]]*KSc-EffortOutcomesAG0[[#This Row],[KPz]]*KSb</f>
        <v>20</v>
      </c>
      <c r="I1156" s="8">
        <f>-1*(EffortOutcomesAG0[[#This Row],[KPx]]*KSc-EffortOutcomesAG0[[#This Row],[KPz]]*KSa)</f>
        <v>-10</v>
      </c>
      <c r="J1156" s="8">
        <f>(EffortOutcomesAG0[[#This Row],[KPx]]*$C$2-EffortOutcomesAG0[[#This Row],[Kpy]]*KSa)</f>
        <v>-100</v>
      </c>
      <c r="K1156" s="8">
        <f>EffortOutcomesAG0[[#This Row],[Kpy]]*KTc-EffortOutcomesAG0[[#This Row],[KPz]]*KTb</f>
        <v>2</v>
      </c>
      <c r="L1156" s="8">
        <f>-1*(EffortOutcomesAG0[[#This Row],[KPx]]*KTc-EffortOutcomesAG0[[#This Row],[KPz]]*KTa)</f>
        <v>-28</v>
      </c>
      <c r="M1156" s="8">
        <f>(EffortOutcomesAG0[[#This Row],[KPx]]*KTb-EffortOutcomesAG0[[#This Row],[Kpy]]*KTa)</f>
        <v>32</v>
      </c>
      <c r="N1156" s="8">
        <f>-EffortOutcomesAG0[[#This Row],[Xp]]*a+EffortOutcomesAG0[[#This Row],[Yp]]*b+EffortOutcomesAG0[[#This Row],[Zp]]*c_</f>
        <v>40</v>
      </c>
      <c r="O1156">
        <f>-IF(EffortOutcomesAG0[[#This Row],[Column2]]&gt;0,1,-1)*SQRT(EffortOutcomesAG0[[#This Row],[KPx''i]]^2+EffortOutcomesAG0[[#This Row],[KPx''j]]^2+EffortOutcomesAG0[[#This Row],[KPx''k]]^2)/Ksmag/Scale</f>
        <v>-72.456883730947197</v>
      </c>
      <c r="P1156" s="9">
        <f>SQRT(EffortOutcomesAG0[[#This Row],[Kpy''i]]^2+EffortOutcomesAG0[[#This Row],[KPy''j]]^2+EffortOutcomesAG0[[#This Row],[KPy''k]]^2)/KTmag/Scale</f>
        <v>17.37814719698277</v>
      </c>
      <c r="Q11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6" s="14">
        <v>44922</v>
      </c>
      <c r="U1156" s="9" t="s">
        <v>76</v>
      </c>
      <c r="V1156" t="s">
        <v>74</v>
      </c>
      <c r="W1156" t="s">
        <v>59</v>
      </c>
      <c r="X1156">
        <v>0</v>
      </c>
      <c r="Y1156">
        <v>0</v>
      </c>
      <c r="Z1156">
        <v>0</v>
      </c>
      <c r="AJ1156">
        <v>1155</v>
      </c>
      <c r="AK1156">
        <f>SUBTOTAL(9,EffortOutcomesAG0[[#This Row],[Allocation]:[Iin]])</f>
        <v>0</v>
      </c>
      <c r="AL1156" t="str">
        <f>EffortOutcomesAG0[[#This Row],[WARDS]]&amp;EffortOutcomesAG0[[#This Row],[Role]]&amp;EffortOutcomesAG0[[#This Row],[Shifts]]</f>
        <v>OtherCERT4PM</v>
      </c>
    </row>
    <row r="1157" spans="2:38" x14ac:dyDescent="0.25">
      <c r="B1157" s="8">
        <f>IF(EffortOutcomesAG0[[#This Row],[Apn]]=0,10,LOG(EffortOutcomesAG0[[#This Row],[Apn]]))</f>
        <v>0.15748267219208442</v>
      </c>
      <c r="C1157" s="8">
        <f>IF(EffortOutcomesAG0[[#This Row],[Ein]]=0,10,LOG(EffortOutcomesAG0[[#This Row],[Ein]]))</f>
        <v>0.23248840680867788</v>
      </c>
      <c r="D1157" s="8">
        <f>IF(EffortOutcomesAG0[[#This Row],[Iin]]=0,10,LOG(EffortOutcomesAG0[[#This Row],[Iin]]))</f>
        <v>-0.38997107900076228</v>
      </c>
      <c r="E1157" s="8">
        <f>Kx-EffortOutcomesAG0[[#This Row],[Xp]]</f>
        <v>-0.15748267219208442</v>
      </c>
      <c r="F1157" s="8">
        <f>Ky-EffortOutcomesAG0[[#This Row],[Yp]]</f>
        <v>-1.2324884068086779</v>
      </c>
      <c r="G1157" s="8">
        <f>Kz-EffortOutcomesAG0[[#This Row],[Zp]]</f>
        <v>1.3899710790007622</v>
      </c>
      <c r="H1157" s="8">
        <f>EffortOutcomesAG0[[#This Row],[Kpy]]*KSc-EffortOutcomesAG0[[#This Row],[KPz]]*KSb</f>
        <v>-0.15748267219208434</v>
      </c>
      <c r="I1157" s="8">
        <f>-1*(EffortOutcomesAG0[[#This Row],[KPx]]*KSc-EffortOutcomesAG0[[#This Row],[KPz]]*KSa)</f>
        <v>-0.15748267219208442</v>
      </c>
      <c r="J1157" s="8">
        <f>(EffortOutcomesAG0[[#This Row],[KPx]]*$C$2-EffortOutcomesAG0[[#This Row],[Kpy]]*KSa)</f>
        <v>-1.5748267219208443</v>
      </c>
      <c r="K1157" s="8">
        <f>EffortOutcomesAG0[[#This Row],[Kpy]]*KTc-EffortOutcomesAG0[[#This Row],[KPz]]*KTb</f>
        <v>2.6224594858094399</v>
      </c>
      <c r="L1157" s="8">
        <f>-1*(EffortOutcomesAG0[[#This Row],[KPx]]*KTc-EffortOutcomesAG0[[#This Row],[KPz]]*KTa)</f>
        <v>2.6224594858094399</v>
      </c>
      <c r="M1157" s="8">
        <f>(EffortOutcomesAG0[[#This Row],[KPx]]*KTb-EffortOutcomesAG0[[#This Row],[Kpy]]*KTa)</f>
        <v>2.6224594858094403</v>
      </c>
      <c r="N1157" s="8">
        <f>-EffortOutcomesAG0[[#This Row],[Xp]]*a+EffortOutcomesAG0[[#This Row],[Yp]]*b+EffortOutcomesAG0[[#This Row],[Zp]]*c_</f>
        <v>-0.31496534438416879</v>
      </c>
      <c r="O1157">
        <f>-IF(EffortOutcomesAG0[[#This Row],[Column2]]&gt;0,1,-1)*SQRT(EffortOutcomesAG0[[#This Row],[KPx''i]]^2+EffortOutcomesAG0[[#This Row],[KPx''j]]^2+EffortOutcomesAG0[[#This Row],[KPx''k]]^2)/Ksmag/Scale</f>
        <v>1.1246512321954463</v>
      </c>
      <c r="P1157" s="9">
        <f>SQRT(EffortOutcomesAG0[[#This Row],[Kpy''i]]^2+EffortOutcomesAG0[[#This Row],[KPy''j]]^2+EffortOutcomesAG0[[#This Row],[KPy''k]]^2)/KTmag/Scale</f>
        <v>1.8543588858028419</v>
      </c>
      <c r="Q11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7" s="14">
        <v>44922</v>
      </c>
      <c r="U1157" s="9" t="s">
        <v>54</v>
      </c>
      <c r="V1157" t="s">
        <v>74</v>
      </c>
      <c r="W1157" t="s">
        <v>59</v>
      </c>
      <c r="X1157">
        <v>1.6875</v>
      </c>
      <c r="Y1157">
        <v>0.6875</v>
      </c>
      <c r="Z1157">
        <v>0.98799642857142844</v>
      </c>
      <c r="AA1157">
        <v>1.4370857142857141</v>
      </c>
      <c r="AB1157">
        <v>2.1556285714285717</v>
      </c>
      <c r="AC1157">
        <v>2.4545454545454546</v>
      </c>
      <c r="AD1157">
        <v>0.46390181186793378</v>
      </c>
      <c r="AE1157">
        <v>0.69585271780190072</v>
      </c>
      <c r="AF1157">
        <v>1.7080021255137565</v>
      </c>
      <c r="AG1157">
        <v>0.58547936507936504</v>
      </c>
      <c r="AH1157">
        <v>0.87821904761904768</v>
      </c>
      <c r="AI1157">
        <v>0.40740740740740738</v>
      </c>
      <c r="AJ1157">
        <v>1156</v>
      </c>
      <c r="AK1157">
        <f>SUBTOTAL(9,EffortOutcomesAG0[[#This Row],[Allocation]:[Iin]])</f>
        <v>14.149118644120581</v>
      </c>
      <c r="AL1157" t="str">
        <f>EffortOutcomesAG0[[#This Row],[WARDS]]&amp;EffortOutcomesAG0[[#This Row],[Role]]&amp;EffortOutcomesAG0[[#This Row],[Shifts]]</f>
        <v>BANKCERT4PM</v>
      </c>
    </row>
    <row r="1158" spans="2:38" x14ac:dyDescent="0.25">
      <c r="B1158" s="8">
        <f>IF(EffortOutcomesAG0[[#This Row],[Apn]]=0,10,LOG(EffortOutcomesAG0[[#This Row],[Apn]]))</f>
        <v>0.15748267219208442</v>
      </c>
      <c r="C1158" s="8">
        <f>IF(EffortOutcomesAG0[[#This Row],[Ein]]=0,10,LOG(EffortOutcomesAG0[[#This Row],[Ein]]))</f>
        <v>-0.11969411130268463</v>
      </c>
      <c r="D1158" s="8">
        <f>IF(EffortOutcomesAG0[[#This Row],[Iin]]=0,10,LOG(EffortOutcomesAG0[[#This Row],[Iin]]))</f>
        <v>-3.7788560889399803E-2</v>
      </c>
      <c r="E1158" s="8">
        <f>Kx-EffortOutcomesAG0[[#This Row],[Xp]]</f>
        <v>-0.15748267219208442</v>
      </c>
      <c r="F1158" s="8">
        <f>Ky-EffortOutcomesAG0[[#This Row],[Yp]]</f>
        <v>-0.88030588869731541</v>
      </c>
      <c r="G1158" s="8">
        <f>Kz-EffortOutcomesAG0[[#This Row],[Zp]]</f>
        <v>1.0377885608893997</v>
      </c>
      <c r="H1158" s="8">
        <f>EffortOutcomesAG0[[#This Row],[Kpy]]*KSc-EffortOutcomesAG0[[#This Row],[KPz]]*KSb</f>
        <v>-0.15748267219208434</v>
      </c>
      <c r="I1158" s="8">
        <f>-1*(EffortOutcomesAG0[[#This Row],[KPx]]*KSc-EffortOutcomesAG0[[#This Row],[KPz]]*KSa)</f>
        <v>-0.15748267219208442</v>
      </c>
      <c r="J1158" s="8">
        <f>(EffortOutcomesAG0[[#This Row],[KPx]]*$C$2-EffortOutcomesAG0[[#This Row],[Kpy]]*KSa)</f>
        <v>-1.5748267219208443</v>
      </c>
      <c r="K1158" s="8">
        <f>EffortOutcomesAG0[[#This Row],[Kpy]]*KTc-EffortOutcomesAG0[[#This Row],[KPz]]*KTb</f>
        <v>1.9180944495867152</v>
      </c>
      <c r="L1158" s="8">
        <f>-1*(EffortOutcomesAG0[[#This Row],[KPx]]*KTc-EffortOutcomesAG0[[#This Row],[KPz]]*KTa)</f>
        <v>1.9180944495867152</v>
      </c>
      <c r="M1158" s="8">
        <f>(EffortOutcomesAG0[[#This Row],[KPx]]*KTb-EffortOutcomesAG0[[#This Row],[Kpy]]*KTa)</f>
        <v>1.9180944495867152</v>
      </c>
      <c r="N1158" s="8">
        <f>-EffortOutcomesAG0[[#This Row],[Xp]]*a+EffortOutcomesAG0[[#This Row],[Yp]]*b+EffortOutcomesAG0[[#This Row],[Zp]]*c_</f>
        <v>-0.3149653443841689</v>
      </c>
      <c r="O1158">
        <f>-IF(EffortOutcomesAG0[[#This Row],[Column2]]&gt;0,1,-1)*SQRT(EffortOutcomesAG0[[#This Row],[KPx''i]]^2+EffortOutcomesAG0[[#This Row],[KPx''j]]^2+EffortOutcomesAG0[[#This Row],[KPx''k]]^2)/Ksmag/Scale</f>
        <v>1.1246512321954463</v>
      </c>
      <c r="P1158" s="9">
        <f>SQRT(EffortOutcomesAG0[[#This Row],[Kpy''i]]^2+EffortOutcomesAG0[[#This Row],[KPy''j]]^2+EffortOutcomesAG0[[#This Row],[KPy''k]]^2)/KTmag/Scale</f>
        <v>1.3562975922590448</v>
      </c>
      <c r="Q11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58" s="14">
        <v>44923</v>
      </c>
      <c r="U1158" s="9" t="s">
        <v>57</v>
      </c>
      <c r="V1158" t="s">
        <v>74</v>
      </c>
      <c r="W1158" t="s">
        <v>59</v>
      </c>
      <c r="X1158">
        <v>0.75</v>
      </c>
      <c r="Y1158">
        <v>0.6875</v>
      </c>
      <c r="Z1158">
        <v>0.98799642857142844</v>
      </c>
      <c r="AA1158">
        <v>1.4370857142857141</v>
      </c>
      <c r="AB1158">
        <v>2.1556285714285717</v>
      </c>
      <c r="AC1158">
        <v>1.0909090909090908</v>
      </c>
      <c r="AD1158">
        <v>0.46390181186793378</v>
      </c>
      <c r="AE1158">
        <v>0.69585271780190072</v>
      </c>
      <c r="AF1158">
        <v>0.75911205578389174</v>
      </c>
      <c r="AG1158">
        <v>1.3173285714285712</v>
      </c>
      <c r="AH1158">
        <v>1.9759928571428571</v>
      </c>
      <c r="AI1158">
        <v>0.91666666666666663</v>
      </c>
      <c r="AJ1158">
        <v>1157</v>
      </c>
      <c r="AK1158">
        <f>SUBTOTAL(9,EffortOutcomesAG0[[#This Row],[Allocation]:[Iin]])</f>
        <v>13.237974485886626</v>
      </c>
      <c r="AL1158" t="str">
        <f>EffortOutcomesAG0[[#This Row],[WARDS]]&amp;EffortOutcomesAG0[[#This Row],[Role]]&amp;EffortOutcomesAG0[[#This Row],[Shifts]]</f>
        <v>WATTCERT4PM</v>
      </c>
    </row>
    <row r="1159" spans="2:38" x14ac:dyDescent="0.25">
      <c r="B1159" s="8">
        <f>IF(EffortOutcomesAG0[[#This Row],[Apn]]=0,10,LOG(EffortOutcomesAG0[[#This Row],[Apn]]))</f>
        <v>0.15748267219208442</v>
      </c>
      <c r="C1159" s="8">
        <f>IF(EffortOutcomesAG0[[#This Row],[Ein]]=0,10,LOG(EffortOutcomesAG0[[#This Row],[Ein]]))</f>
        <v>0.23248840680867788</v>
      </c>
      <c r="D1159" s="8">
        <f>IF(EffortOutcomesAG0[[#This Row],[Iin]]=0,10,LOG(EffortOutcomesAG0[[#This Row],[Iin]]))</f>
        <v>-0.38997107900076228</v>
      </c>
      <c r="E1159" s="8">
        <f>Kx-EffortOutcomesAG0[[#This Row],[Xp]]</f>
        <v>-0.15748267219208442</v>
      </c>
      <c r="F1159" s="8">
        <f>Ky-EffortOutcomesAG0[[#This Row],[Yp]]</f>
        <v>-1.2324884068086779</v>
      </c>
      <c r="G1159" s="8">
        <f>Kz-EffortOutcomesAG0[[#This Row],[Zp]]</f>
        <v>1.3899710790007622</v>
      </c>
      <c r="H1159" s="8">
        <f>EffortOutcomesAG0[[#This Row],[Kpy]]*KSc-EffortOutcomesAG0[[#This Row],[KPz]]*KSb</f>
        <v>-0.15748267219208434</v>
      </c>
      <c r="I1159" s="8">
        <f>-1*(EffortOutcomesAG0[[#This Row],[KPx]]*KSc-EffortOutcomesAG0[[#This Row],[KPz]]*KSa)</f>
        <v>-0.15748267219208442</v>
      </c>
      <c r="J1159" s="8">
        <f>(EffortOutcomesAG0[[#This Row],[KPx]]*$C$2-EffortOutcomesAG0[[#This Row],[Kpy]]*KSa)</f>
        <v>-1.5748267219208443</v>
      </c>
      <c r="K1159" s="8">
        <f>EffortOutcomesAG0[[#This Row],[Kpy]]*KTc-EffortOutcomesAG0[[#This Row],[KPz]]*KTb</f>
        <v>2.6224594858094399</v>
      </c>
      <c r="L1159" s="8">
        <f>-1*(EffortOutcomesAG0[[#This Row],[KPx]]*KTc-EffortOutcomesAG0[[#This Row],[KPz]]*KTa)</f>
        <v>2.6224594858094399</v>
      </c>
      <c r="M1159" s="8">
        <f>(EffortOutcomesAG0[[#This Row],[KPx]]*KTb-EffortOutcomesAG0[[#This Row],[Kpy]]*KTa)</f>
        <v>2.6224594858094403</v>
      </c>
      <c r="N1159" s="8">
        <f>-EffortOutcomesAG0[[#This Row],[Xp]]*a+EffortOutcomesAG0[[#This Row],[Yp]]*b+EffortOutcomesAG0[[#This Row],[Zp]]*c_</f>
        <v>-0.31496534438416879</v>
      </c>
      <c r="O1159">
        <f>-IF(EffortOutcomesAG0[[#This Row],[Column2]]&gt;0,1,-1)*SQRT(EffortOutcomesAG0[[#This Row],[KPx''i]]^2+EffortOutcomesAG0[[#This Row],[KPx''j]]^2+EffortOutcomesAG0[[#This Row],[KPx''k]]^2)/Ksmag/Scale</f>
        <v>1.1246512321954463</v>
      </c>
      <c r="P1159" s="9">
        <f>SQRT(EffortOutcomesAG0[[#This Row],[Kpy''i]]^2+EffortOutcomesAG0[[#This Row],[KPy''j]]^2+EffortOutcomesAG0[[#This Row],[KPy''k]]^2)/KTmag/Scale</f>
        <v>1.8543588858028419</v>
      </c>
      <c r="Q11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9" s="14">
        <v>44923</v>
      </c>
      <c r="U1159" s="9" t="s">
        <v>54</v>
      </c>
      <c r="V1159" t="s">
        <v>74</v>
      </c>
      <c r="W1159" t="s">
        <v>59</v>
      </c>
      <c r="X1159">
        <v>1.6875</v>
      </c>
      <c r="Y1159">
        <v>0.6875</v>
      </c>
      <c r="Z1159">
        <v>0.98799642857142844</v>
      </c>
      <c r="AA1159">
        <v>1.4370857142857141</v>
      </c>
      <c r="AB1159">
        <v>2.1556285714285717</v>
      </c>
      <c r="AC1159">
        <v>2.4545454545454546</v>
      </c>
      <c r="AD1159">
        <v>0.46390181186793378</v>
      </c>
      <c r="AE1159">
        <v>0.69585271780190072</v>
      </c>
      <c r="AF1159">
        <v>1.7080021255137565</v>
      </c>
      <c r="AG1159">
        <v>0.58547936507936504</v>
      </c>
      <c r="AH1159">
        <v>0.87821904761904768</v>
      </c>
      <c r="AI1159">
        <v>0.40740740740740738</v>
      </c>
      <c r="AJ1159">
        <v>1158</v>
      </c>
      <c r="AK1159">
        <f>SUBTOTAL(9,EffortOutcomesAG0[[#This Row],[Allocation]:[Iin]])</f>
        <v>14.149118644120581</v>
      </c>
      <c r="AL1159" t="str">
        <f>EffortOutcomesAG0[[#This Row],[WARDS]]&amp;EffortOutcomesAG0[[#This Row],[Role]]&amp;EffortOutcomesAG0[[#This Row],[Shifts]]</f>
        <v>BANKCERT4PM</v>
      </c>
    </row>
    <row r="1160" spans="2:38" x14ac:dyDescent="0.25">
      <c r="B1160" s="8">
        <f>IF(EffortOutcomesAG0[[#This Row],[Apn]]=0,10,LOG(EffortOutcomesAG0[[#This Row],[Apn]]))</f>
        <v>0.15748267219208442</v>
      </c>
      <c r="C1160" s="8">
        <f>IF(EffortOutcomesAG0[[#This Row],[Ein]]=0,10,LOG(EffortOutcomesAG0[[#This Row],[Ein]]))</f>
        <v>10</v>
      </c>
      <c r="D1160" s="8">
        <f>IF(EffortOutcomesAG0[[#This Row],[Iin]]=0,10,LOG(EffortOutcomesAG0[[#This Row],[Iin]]))</f>
        <v>10</v>
      </c>
      <c r="E1160" s="8">
        <f>Kx-EffortOutcomesAG0[[#This Row],[Xp]]</f>
        <v>-0.15748267219208442</v>
      </c>
      <c r="F1160" s="8">
        <f>Ky-EffortOutcomesAG0[[#This Row],[Yp]]</f>
        <v>-11</v>
      </c>
      <c r="G1160" s="8">
        <f>Kz-EffortOutcomesAG0[[#This Row],[Zp]]</f>
        <v>-9</v>
      </c>
      <c r="H1160" s="8">
        <f>EffortOutcomesAG0[[#This Row],[Kpy]]*KSc-EffortOutcomesAG0[[#This Row],[KPz]]*KSb</f>
        <v>20</v>
      </c>
      <c r="I1160" s="8">
        <f>-1*(EffortOutcomesAG0[[#This Row],[KPx]]*KSc-EffortOutcomesAG0[[#This Row],[KPz]]*KSa)</f>
        <v>-0.15748267219208442</v>
      </c>
      <c r="J1160" s="8">
        <f>(EffortOutcomesAG0[[#This Row],[KPx]]*$C$2-EffortOutcomesAG0[[#This Row],[Kpy]]*KSa)</f>
        <v>-1.5748267219208443</v>
      </c>
      <c r="K1160" s="8">
        <f>EffortOutcomesAG0[[#This Row],[Kpy]]*KTc-EffortOutcomesAG0[[#This Row],[KPz]]*KTb</f>
        <v>2</v>
      </c>
      <c r="L1160" s="8">
        <f>-1*(EffortOutcomesAG0[[#This Row],[KPx]]*KTc-EffortOutcomesAG0[[#This Row],[KPz]]*KTa)</f>
        <v>-18.157482672192085</v>
      </c>
      <c r="M1160" s="8">
        <f>(EffortOutcomesAG0[[#This Row],[KPx]]*KTb-EffortOutcomesAG0[[#This Row],[Kpy]]*KTa)</f>
        <v>22.157482672192085</v>
      </c>
      <c r="N1160" s="8">
        <f>-EffortOutcomesAG0[[#This Row],[Xp]]*a+EffortOutcomesAG0[[#This Row],[Yp]]*b+EffortOutcomesAG0[[#This Row],[Zp]]*c_</f>
        <v>40</v>
      </c>
      <c r="O1160">
        <f>-IF(EffortOutcomesAG0[[#This Row],[Column2]]&gt;0,1,-1)*SQRT(EffortOutcomesAG0[[#This Row],[KPx''i]]^2+EffortOutcomesAG0[[#This Row],[KPx''j]]^2+EffortOutcomesAG0[[#This Row],[KPx''k]]^2)/Ksmag/Scale</f>
        <v>-14.186346957481984</v>
      </c>
      <c r="P1160" s="9">
        <f>SQRT(EffortOutcomesAG0[[#This Row],[Kpy''i]]^2+EffortOutcomesAG0[[#This Row],[KPy''j]]^2+EffortOutcomesAG0[[#This Row],[KPy''k]]^2)/KTmag/Scale</f>
        <v>11.723539108416654</v>
      </c>
      <c r="Q11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0" s="14">
        <v>44923</v>
      </c>
      <c r="U1160" s="9" t="s">
        <v>58</v>
      </c>
      <c r="V1160" t="s">
        <v>74</v>
      </c>
      <c r="W1160" t="s">
        <v>59</v>
      </c>
      <c r="X1160">
        <v>0</v>
      </c>
      <c r="Y1160">
        <v>0.6875</v>
      </c>
      <c r="Z1160">
        <v>0.98799642857142844</v>
      </c>
      <c r="AA1160">
        <v>1.4370857142857141</v>
      </c>
      <c r="AB1160">
        <v>2.1556285714285717</v>
      </c>
      <c r="AC1160">
        <v>0</v>
      </c>
      <c r="AD1160">
        <v>0.46390181186793378</v>
      </c>
      <c r="AE1160">
        <v>0.69585271780190072</v>
      </c>
      <c r="AF1160">
        <v>0</v>
      </c>
      <c r="AJ1160">
        <v>1159</v>
      </c>
      <c r="AK1160">
        <f>SUBTOTAL(9,EffortOutcomesAG0[[#This Row],[Allocation]:[Iin]])</f>
        <v>6.4279652439555495</v>
      </c>
      <c r="AL1160" t="str">
        <f>EffortOutcomesAG0[[#This Row],[WARDS]]&amp;EffortOutcomesAG0[[#This Row],[Role]]&amp;EffortOutcomesAG0[[#This Row],[Shifts]]</f>
        <v>WARACERT4PM</v>
      </c>
    </row>
    <row r="1161" spans="2:38" x14ac:dyDescent="0.25">
      <c r="B1161" s="8">
        <f>IF(EffortOutcomesAG0[[#This Row],[Apn]]=0,10,LOG(EffortOutcomesAG0[[#This Row],[Apn]]))</f>
        <v>10</v>
      </c>
      <c r="C1161" s="8">
        <f>IF(EffortOutcomesAG0[[#This Row],[Ein]]=0,10,LOG(EffortOutcomesAG0[[#This Row],[Ein]]))</f>
        <v>10</v>
      </c>
      <c r="D1161" s="8">
        <f>IF(EffortOutcomesAG0[[#This Row],[Iin]]=0,10,LOG(EffortOutcomesAG0[[#This Row],[Iin]]))</f>
        <v>10</v>
      </c>
      <c r="E1161" s="8">
        <f>Kx-EffortOutcomesAG0[[#This Row],[Xp]]</f>
        <v>-10</v>
      </c>
      <c r="F1161" s="8">
        <f>Ky-EffortOutcomesAG0[[#This Row],[Yp]]</f>
        <v>-11</v>
      </c>
      <c r="G1161" s="8">
        <f>Kz-EffortOutcomesAG0[[#This Row],[Zp]]</f>
        <v>-9</v>
      </c>
      <c r="H1161" s="8">
        <f>EffortOutcomesAG0[[#This Row],[Kpy]]*KSc-EffortOutcomesAG0[[#This Row],[KPz]]*KSb</f>
        <v>20</v>
      </c>
      <c r="I1161" s="8">
        <f>-1*(EffortOutcomesAG0[[#This Row],[KPx]]*KSc-EffortOutcomesAG0[[#This Row],[KPz]]*KSa)</f>
        <v>-10</v>
      </c>
      <c r="J1161" s="8">
        <f>(EffortOutcomesAG0[[#This Row],[KPx]]*$C$2-EffortOutcomesAG0[[#This Row],[Kpy]]*KSa)</f>
        <v>-100</v>
      </c>
      <c r="K1161" s="8">
        <f>EffortOutcomesAG0[[#This Row],[Kpy]]*KTc-EffortOutcomesAG0[[#This Row],[KPz]]*KTb</f>
        <v>2</v>
      </c>
      <c r="L1161" s="8">
        <f>-1*(EffortOutcomesAG0[[#This Row],[KPx]]*KTc-EffortOutcomesAG0[[#This Row],[KPz]]*KTa)</f>
        <v>-28</v>
      </c>
      <c r="M1161" s="8">
        <f>(EffortOutcomesAG0[[#This Row],[KPx]]*KTb-EffortOutcomesAG0[[#This Row],[Kpy]]*KTa)</f>
        <v>32</v>
      </c>
      <c r="N1161" s="8">
        <f>-EffortOutcomesAG0[[#This Row],[Xp]]*a+EffortOutcomesAG0[[#This Row],[Yp]]*b+EffortOutcomesAG0[[#This Row],[Zp]]*c_</f>
        <v>40</v>
      </c>
      <c r="O11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61" s="9">
        <f>SQRT(EffortOutcomesAG0[[#This Row],[Kpy''i]]^2+EffortOutcomesAG0[[#This Row],[KPy''j]]^2+EffortOutcomesAG0[[#This Row],[KPy''k]]^2)/KTmag/Scale</f>
        <v>17.37814719698277</v>
      </c>
      <c r="Q11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1" s="14">
        <v>44923</v>
      </c>
      <c r="U1161" s="9" t="s">
        <v>76</v>
      </c>
      <c r="V1161" t="s">
        <v>74</v>
      </c>
      <c r="W1161" t="s">
        <v>59</v>
      </c>
      <c r="X1161">
        <v>0</v>
      </c>
      <c r="Y1161">
        <v>0</v>
      </c>
      <c r="Z1161">
        <v>0</v>
      </c>
      <c r="AJ1161">
        <v>1160</v>
      </c>
      <c r="AK1161">
        <f>SUBTOTAL(9,EffortOutcomesAG0[[#This Row],[Allocation]:[Iin]])</f>
        <v>0</v>
      </c>
      <c r="AL1161" t="str">
        <f>EffortOutcomesAG0[[#This Row],[WARDS]]&amp;EffortOutcomesAG0[[#This Row],[Role]]&amp;EffortOutcomesAG0[[#This Row],[Shifts]]</f>
        <v>OtherCERT4PM</v>
      </c>
    </row>
    <row r="1162" spans="2:38" x14ac:dyDescent="0.25">
      <c r="B1162" s="8">
        <f>IF(EffortOutcomesAG0[[#This Row],[Apn]]=0,10,LOG(EffortOutcomesAG0[[#This Row],[Apn]]))</f>
        <v>-2.123273068974553E-2</v>
      </c>
      <c r="C1162" s="8">
        <f>IF(EffortOutcomesAG0[[#This Row],[Ein]]=0,10,LOG(EffortOutcomesAG0[[#This Row],[Ein]]))</f>
        <v>0.41120380969050779</v>
      </c>
      <c r="D1162" s="8">
        <f>IF(EffortOutcomesAG0[[#This Row],[Iin]]=0,10,LOG(EffortOutcomesAG0[[#This Row],[Iin]]))</f>
        <v>-0.38997107900076228</v>
      </c>
      <c r="E1162" s="8">
        <f>Kx-EffortOutcomesAG0[[#This Row],[Xp]]</f>
        <v>2.123273068974553E-2</v>
      </c>
      <c r="F1162" s="8">
        <f>Ky-EffortOutcomesAG0[[#This Row],[Yp]]</f>
        <v>-1.4112038096905077</v>
      </c>
      <c r="G1162" s="8">
        <f>Kz-EffortOutcomesAG0[[#This Row],[Zp]]</f>
        <v>1.3899710790007622</v>
      </c>
      <c r="H1162" s="8">
        <f>EffortOutcomesAG0[[#This Row],[Kpy]]*KSc-EffortOutcomesAG0[[#This Row],[KPz]]*KSb</f>
        <v>2.1232730689745516E-2</v>
      </c>
      <c r="I1162" s="8">
        <f>-1*(EffortOutcomesAG0[[#This Row],[KPx]]*KSc-EffortOutcomesAG0[[#This Row],[KPz]]*KSa)</f>
        <v>2.123273068974553E-2</v>
      </c>
      <c r="J1162" s="8">
        <f>(EffortOutcomesAG0[[#This Row],[KPx]]*$C$2-EffortOutcomesAG0[[#This Row],[Kpy]]*KSa)</f>
        <v>0.2123273068974553</v>
      </c>
      <c r="K1162" s="8">
        <f>EffortOutcomesAG0[[#This Row],[Kpy]]*KTc-EffortOutcomesAG0[[#This Row],[KPz]]*KTb</f>
        <v>2.80117488869127</v>
      </c>
      <c r="L1162" s="8">
        <f>-1*(EffortOutcomesAG0[[#This Row],[KPx]]*KTc-EffortOutcomesAG0[[#This Row],[KPz]]*KTa)</f>
        <v>2.80117488869127</v>
      </c>
      <c r="M1162" s="8">
        <f>(EffortOutcomesAG0[[#This Row],[KPx]]*KTb-EffortOutcomesAG0[[#This Row],[Kpy]]*KTa)</f>
        <v>2.80117488869127</v>
      </c>
      <c r="N1162" s="8">
        <f>-EffortOutcomesAG0[[#This Row],[Xp]]*a+EffortOutcomesAG0[[#This Row],[Yp]]*b+EffortOutcomesAG0[[#This Row],[Zp]]*c_</f>
        <v>4.2465461379491032E-2</v>
      </c>
      <c r="O116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62" s="9">
        <f>SQRT(EffortOutcomesAG0[[#This Row],[Kpy''i]]^2+EffortOutcomesAG0[[#This Row],[KPy''j]]^2+EffortOutcomesAG0[[#This Row],[KPy''k]]^2)/KTmag/Scale</f>
        <v>1.9807297590830697</v>
      </c>
      <c r="Q11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2" s="14">
        <v>44924</v>
      </c>
      <c r="U1162" s="9" t="s">
        <v>54</v>
      </c>
      <c r="V1162" t="s">
        <v>74</v>
      </c>
      <c r="W1162" t="s">
        <v>59</v>
      </c>
      <c r="X1162">
        <v>1.6875</v>
      </c>
      <c r="Y1162">
        <v>0.6875</v>
      </c>
      <c r="Z1162">
        <v>0.65469642857142862</v>
      </c>
      <c r="AA1162">
        <v>0.9522857142857144</v>
      </c>
      <c r="AB1162">
        <v>1.4284285714285716</v>
      </c>
      <c r="AC1162">
        <v>2.4545454545454546</v>
      </c>
      <c r="AD1162">
        <v>0.70007000700069999</v>
      </c>
      <c r="AE1162">
        <v>1.0501050105010501</v>
      </c>
      <c r="AF1162">
        <v>2.577530480320759</v>
      </c>
      <c r="AG1162">
        <v>0.38796825396825402</v>
      </c>
      <c r="AH1162">
        <v>0.581952380952381</v>
      </c>
      <c r="AI1162">
        <v>0.40740740740740738</v>
      </c>
      <c r="AJ1162">
        <v>1161</v>
      </c>
      <c r="AK1162">
        <f>SUBTOTAL(9,EffortOutcomesAG0[[#This Row],[Allocation]:[Iin]])</f>
        <v>13.569989708981721</v>
      </c>
      <c r="AL1162" t="str">
        <f>EffortOutcomesAG0[[#This Row],[WARDS]]&amp;EffortOutcomesAG0[[#This Row],[Role]]&amp;EffortOutcomesAG0[[#This Row],[Shifts]]</f>
        <v>BANKCERT4PM</v>
      </c>
    </row>
    <row r="1163" spans="2:38" x14ac:dyDescent="0.25">
      <c r="B1163" s="8">
        <f>IF(EffortOutcomesAG0[[#This Row],[Apn]]=0,10,LOG(EffortOutcomesAG0[[#This Row],[Apn]]))</f>
        <v>-2.123273068974553E-2</v>
      </c>
      <c r="C1163" s="8">
        <f>IF(EffortOutcomesAG0[[#This Row],[Ein]]=0,10,LOG(EffortOutcomesAG0[[#This Row],[Ein]]))</f>
        <v>0.41120380969050779</v>
      </c>
      <c r="D1163" s="8">
        <f>IF(EffortOutcomesAG0[[#This Row],[Iin]]=0,10,LOG(EffortOutcomesAG0[[#This Row],[Iin]]))</f>
        <v>-0.38997107900076228</v>
      </c>
      <c r="E1163" s="8">
        <f>Kx-EffortOutcomesAG0[[#This Row],[Xp]]</f>
        <v>2.123273068974553E-2</v>
      </c>
      <c r="F1163" s="8">
        <f>Ky-EffortOutcomesAG0[[#This Row],[Yp]]</f>
        <v>-1.4112038096905077</v>
      </c>
      <c r="G1163" s="8">
        <f>Kz-EffortOutcomesAG0[[#This Row],[Zp]]</f>
        <v>1.3899710790007622</v>
      </c>
      <c r="H1163" s="8">
        <f>EffortOutcomesAG0[[#This Row],[Kpy]]*KSc-EffortOutcomesAG0[[#This Row],[KPz]]*KSb</f>
        <v>2.1232730689745516E-2</v>
      </c>
      <c r="I1163" s="8">
        <f>-1*(EffortOutcomesAG0[[#This Row],[KPx]]*KSc-EffortOutcomesAG0[[#This Row],[KPz]]*KSa)</f>
        <v>2.123273068974553E-2</v>
      </c>
      <c r="J1163" s="8">
        <f>(EffortOutcomesAG0[[#This Row],[KPx]]*$C$2-EffortOutcomesAG0[[#This Row],[Kpy]]*KSa)</f>
        <v>0.2123273068974553</v>
      </c>
      <c r="K1163" s="8">
        <f>EffortOutcomesAG0[[#This Row],[Kpy]]*KTc-EffortOutcomesAG0[[#This Row],[KPz]]*KTb</f>
        <v>2.80117488869127</v>
      </c>
      <c r="L1163" s="8">
        <f>-1*(EffortOutcomesAG0[[#This Row],[KPx]]*KTc-EffortOutcomesAG0[[#This Row],[KPz]]*KTa)</f>
        <v>2.80117488869127</v>
      </c>
      <c r="M1163" s="8">
        <f>(EffortOutcomesAG0[[#This Row],[KPx]]*KTb-EffortOutcomesAG0[[#This Row],[Kpy]]*KTa)</f>
        <v>2.80117488869127</v>
      </c>
      <c r="N1163" s="8">
        <f>-EffortOutcomesAG0[[#This Row],[Xp]]*a+EffortOutcomesAG0[[#This Row],[Yp]]*b+EffortOutcomesAG0[[#This Row],[Zp]]*c_</f>
        <v>4.2465461379491032E-2</v>
      </c>
      <c r="O116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63" s="9">
        <f>SQRT(EffortOutcomesAG0[[#This Row],[Kpy''i]]^2+EffortOutcomesAG0[[#This Row],[KPy''j]]^2+EffortOutcomesAG0[[#This Row],[KPy''k]]^2)/KTmag/Scale</f>
        <v>1.9807297590830697</v>
      </c>
      <c r="Q11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3" s="14">
        <v>44924</v>
      </c>
      <c r="U1163" s="9" t="s">
        <v>57</v>
      </c>
      <c r="V1163" t="s">
        <v>74</v>
      </c>
      <c r="W1163" t="s">
        <v>59</v>
      </c>
      <c r="X1163">
        <v>1.6875</v>
      </c>
      <c r="Y1163">
        <v>0.6875</v>
      </c>
      <c r="Z1163">
        <v>0.65469642857142862</v>
      </c>
      <c r="AA1163">
        <v>0.9522857142857144</v>
      </c>
      <c r="AB1163">
        <v>1.4284285714285716</v>
      </c>
      <c r="AC1163">
        <v>2.4545454545454546</v>
      </c>
      <c r="AD1163">
        <v>0.70007000700069999</v>
      </c>
      <c r="AE1163">
        <v>1.0501050105010501</v>
      </c>
      <c r="AF1163">
        <v>2.577530480320759</v>
      </c>
      <c r="AG1163">
        <v>0.38796825396825402</v>
      </c>
      <c r="AH1163">
        <v>0.581952380952381</v>
      </c>
      <c r="AI1163">
        <v>0.40740740740740738</v>
      </c>
      <c r="AJ1163">
        <v>1162</v>
      </c>
      <c r="AK1163">
        <f>SUBTOTAL(9,EffortOutcomesAG0[[#This Row],[Allocation]:[Iin]])</f>
        <v>13.569989708981721</v>
      </c>
      <c r="AL1163" t="str">
        <f>EffortOutcomesAG0[[#This Row],[WARDS]]&amp;EffortOutcomesAG0[[#This Row],[Role]]&amp;EffortOutcomesAG0[[#This Row],[Shifts]]</f>
        <v>WATTCERT4PM</v>
      </c>
    </row>
    <row r="1164" spans="2:38" x14ac:dyDescent="0.25">
      <c r="B1164" s="8">
        <f>IF(EffortOutcomesAG0[[#This Row],[Apn]]=0,10,LOG(EffortOutcomesAG0[[#This Row],[Apn]]))</f>
        <v>-2.123273068974553E-2</v>
      </c>
      <c r="C1164" s="8">
        <f>IF(EffortOutcomesAG0[[#This Row],[Ein]]=0,10,LOG(EffortOutcomesAG0[[#This Row],[Ein]]))</f>
        <v>10</v>
      </c>
      <c r="D1164" s="8">
        <f>IF(EffortOutcomesAG0[[#This Row],[Iin]]=0,10,LOG(EffortOutcomesAG0[[#This Row],[Iin]]))</f>
        <v>10</v>
      </c>
      <c r="E1164" s="8">
        <f>Kx-EffortOutcomesAG0[[#This Row],[Xp]]</f>
        <v>2.123273068974553E-2</v>
      </c>
      <c r="F1164" s="8">
        <f>Ky-EffortOutcomesAG0[[#This Row],[Yp]]</f>
        <v>-11</v>
      </c>
      <c r="G1164" s="8">
        <f>Kz-EffortOutcomesAG0[[#This Row],[Zp]]</f>
        <v>-9</v>
      </c>
      <c r="H1164" s="8">
        <f>EffortOutcomesAG0[[#This Row],[Kpy]]*KSc-EffortOutcomesAG0[[#This Row],[KPz]]*KSb</f>
        <v>20</v>
      </c>
      <c r="I1164" s="8">
        <f>-1*(EffortOutcomesAG0[[#This Row],[KPx]]*KSc-EffortOutcomesAG0[[#This Row],[KPz]]*KSa)</f>
        <v>2.123273068974553E-2</v>
      </c>
      <c r="J1164" s="8">
        <f>(EffortOutcomesAG0[[#This Row],[KPx]]*$C$2-EffortOutcomesAG0[[#This Row],[Kpy]]*KSa)</f>
        <v>0.2123273068974553</v>
      </c>
      <c r="K1164" s="8">
        <f>EffortOutcomesAG0[[#This Row],[Kpy]]*KTc-EffortOutcomesAG0[[#This Row],[KPz]]*KTb</f>
        <v>2</v>
      </c>
      <c r="L1164" s="8">
        <f>-1*(EffortOutcomesAG0[[#This Row],[KPx]]*KTc-EffortOutcomesAG0[[#This Row],[KPz]]*KTa)</f>
        <v>-17.978767269310254</v>
      </c>
      <c r="M1164" s="8">
        <f>(EffortOutcomesAG0[[#This Row],[KPx]]*KTb-EffortOutcomesAG0[[#This Row],[Kpy]]*KTa)</f>
        <v>21.978767269310254</v>
      </c>
      <c r="N1164" s="8">
        <f>-EffortOutcomesAG0[[#This Row],[Xp]]*a+EffortOutcomesAG0[[#This Row],[Yp]]*b+EffortOutcomesAG0[[#This Row],[Zp]]*c_</f>
        <v>40</v>
      </c>
      <c r="O1164">
        <f>-IF(EffortOutcomesAG0[[#This Row],[Column2]]&gt;0,1,-1)*SQRT(EffortOutcomesAG0[[#This Row],[KPx''i]]^2+EffortOutcomesAG0[[#This Row],[KPx''j]]^2+EffortOutcomesAG0[[#This Row],[KPx''k]]^2)/Ksmag/Scale</f>
        <v>-14.142940530775535</v>
      </c>
      <c r="P1164" s="9">
        <f>SQRT(EffortOutcomesAG0[[#This Row],[Kpy''i]]^2+EffortOutcomesAG0[[#This Row],[KPy''j]]^2+EffortOutcomesAG0[[#This Row],[KPy''k]]^2)/KTmag/Scale</f>
        <v>11.621117869368431</v>
      </c>
      <c r="Q11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4" s="14">
        <v>44924</v>
      </c>
      <c r="U1164" s="9" t="s">
        <v>58</v>
      </c>
      <c r="V1164" t="s">
        <v>74</v>
      </c>
      <c r="W1164" t="s">
        <v>59</v>
      </c>
      <c r="X1164">
        <v>0</v>
      </c>
      <c r="Y1164">
        <v>0.6875</v>
      </c>
      <c r="Z1164">
        <v>0.65469642857142862</v>
      </c>
      <c r="AA1164">
        <v>0.9522857142857144</v>
      </c>
      <c r="AB1164">
        <v>1.4284285714285716</v>
      </c>
      <c r="AC1164">
        <v>0</v>
      </c>
      <c r="AD1164">
        <v>0.70007000700069999</v>
      </c>
      <c r="AE1164">
        <v>1.0501050105010501</v>
      </c>
      <c r="AF1164">
        <v>0</v>
      </c>
      <c r="AJ1164">
        <v>1163</v>
      </c>
      <c r="AK1164">
        <f>SUBTOTAL(9,EffortOutcomesAG0[[#This Row],[Allocation]:[Iin]])</f>
        <v>5.4730857317874646</v>
      </c>
      <c r="AL1164" t="str">
        <f>EffortOutcomesAG0[[#This Row],[WARDS]]&amp;EffortOutcomesAG0[[#This Row],[Role]]&amp;EffortOutcomesAG0[[#This Row],[Shifts]]</f>
        <v>WARACERT4PM</v>
      </c>
    </row>
    <row r="1165" spans="2:38" x14ac:dyDescent="0.25">
      <c r="B1165" s="8">
        <f>IF(EffortOutcomesAG0[[#This Row],[Apn]]=0,10,LOG(EffortOutcomesAG0[[#This Row],[Apn]]))</f>
        <v>10</v>
      </c>
      <c r="C1165" s="8">
        <f>IF(EffortOutcomesAG0[[#This Row],[Ein]]=0,10,LOG(EffortOutcomesAG0[[#This Row],[Ein]]))</f>
        <v>10</v>
      </c>
      <c r="D1165" s="8">
        <f>IF(EffortOutcomesAG0[[#This Row],[Iin]]=0,10,LOG(EffortOutcomesAG0[[#This Row],[Iin]]))</f>
        <v>10</v>
      </c>
      <c r="E1165" s="8">
        <f>Kx-EffortOutcomesAG0[[#This Row],[Xp]]</f>
        <v>-10</v>
      </c>
      <c r="F1165" s="8">
        <f>Ky-EffortOutcomesAG0[[#This Row],[Yp]]</f>
        <v>-11</v>
      </c>
      <c r="G1165" s="8">
        <f>Kz-EffortOutcomesAG0[[#This Row],[Zp]]</f>
        <v>-9</v>
      </c>
      <c r="H1165" s="8">
        <f>EffortOutcomesAG0[[#This Row],[Kpy]]*KSc-EffortOutcomesAG0[[#This Row],[KPz]]*KSb</f>
        <v>20</v>
      </c>
      <c r="I1165" s="8">
        <f>-1*(EffortOutcomesAG0[[#This Row],[KPx]]*KSc-EffortOutcomesAG0[[#This Row],[KPz]]*KSa)</f>
        <v>-10</v>
      </c>
      <c r="J1165" s="8">
        <f>(EffortOutcomesAG0[[#This Row],[KPx]]*$C$2-EffortOutcomesAG0[[#This Row],[Kpy]]*KSa)</f>
        <v>-100</v>
      </c>
      <c r="K1165" s="8">
        <f>EffortOutcomesAG0[[#This Row],[Kpy]]*KTc-EffortOutcomesAG0[[#This Row],[KPz]]*KTb</f>
        <v>2</v>
      </c>
      <c r="L1165" s="8">
        <f>-1*(EffortOutcomesAG0[[#This Row],[KPx]]*KTc-EffortOutcomesAG0[[#This Row],[KPz]]*KTa)</f>
        <v>-28</v>
      </c>
      <c r="M1165" s="8">
        <f>(EffortOutcomesAG0[[#This Row],[KPx]]*KTb-EffortOutcomesAG0[[#This Row],[Kpy]]*KTa)</f>
        <v>32</v>
      </c>
      <c r="N1165" s="8">
        <f>-EffortOutcomesAG0[[#This Row],[Xp]]*a+EffortOutcomesAG0[[#This Row],[Yp]]*b+EffortOutcomesAG0[[#This Row],[Zp]]*c_</f>
        <v>40</v>
      </c>
      <c r="O1165">
        <f>-IF(EffortOutcomesAG0[[#This Row],[Column2]]&gt;0,1,-1)*SQRT(EffortOutcomesAG0[[#This Row],[KPx''i]]^2+EffortOutcomesAG0[[#This Row],[KPx''j]]^2+EffortOutcomesAG0[[#This Row],[KPx''k]]^2)/Ksmag/Scale</f>
        <v>-72.456883730947197</v>
      </c>
      <c r="P1165" s="9">
        <f>SQRT(EffortOutcomesAG0[[#This Row],[Kpy''i]]^2+EffortOutcomesAG0[[#This Row],[KPy''j]]^2+EffortOutcomesAG0[[#This Row],[KPy''k]]^2)/KTmag/Scale</f>
        <v>17.37814719698277</v>
      </c>
      <c r="Q11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5" s="14">
        <v>44924</v>
      </c>
      <c r="U1165" s="9" t="s">
        <v>76</v>
      </c>
      <c r="V1165" t="s">
        <v>74</v>
      </c>
      <c r="W1165" t="s">
        <v>59</v>
      </c>
      <c r="X1165">
        <v>0</v>
      </c>
      <c r="Y1165">
        <v>0</v>
      </c>
      <c r="Z1165">
        <v>0</v>
      </c>
      <c r="AJ1165">
        <v>1164</v>
      </c>
      <c r="AK1165">
        <f>SUBTOTAL(9,EffortOutcomesAG0[[#This Row],[Allocation]:[Iin]])</f>
        <v>0</v>
      </c>
      <c r="AL1165" t="str">
        <f>EffortOutcomesAG0[[#This Row],[WARDS]]&amp;EffortOutcomesAG0[[#This Row],[Role]]&amp;EffortOutcomesAG0[[#This Row],[Shifts]]</f>
        <v>OtherCERT4PM</v>
      </c>
    </row>
    <row r="1166" spans="2:38" x14ac:dyDescent="0.25">
      <c r="B1166" s="8">
        <f>IF(EffortOutcomesAG0[[#This Row],[Apn]]=0,10,LOG(EffortOutcomesAG0[[#This Row],[Apn]]))</f>
        <v>0.15748267219208442</v>
      </c>
      <c r="C1166" s="8">
        <f>IF(EffortOutcomesAG0[[#This Row],[Ein]]=0,10,LOG(EffortOutcomesAG0[[#This Row],[Ein]]))</f>
        <v>0.23248840680867788</v>
      </c>
      <c r="D1166" s="8">
        <f>IF(EffortOutcomesAG0[[#This Row],[Iin]]=0,10,LOG(EffortOutcomesAG0[[#This Row],[Iin]]))</f>
        <v>-0.38997107900076228</v>
      </c>
      <c r="E1166" s="8">
        <f>Kx-EffortOutcomesAG0[[#This Row],[Xp]]</f>
        <v>-0.15748267219208442</v>
      </c>
      <c r="F1166" s="8">
        <f>Ky-EffortOutcomesAG0[[#This Row],[Yp]]</f>
        <v>-1.2324884068086779</v>
      </c>
      <c r="G1166" s="8">
        <f>Kz-EffortOutcomesAG0[[#This Row],[Zp]]</f>
        <v>1.3899710790007622</v>
      </c>
      <c r="H1166" s="8">
        <f>EffortOutcomesAG0[[#This Row],[Kpy]]*KSc-EffortOutcomesAG0[[#This Row],[KPz]]*KSb</f>
        <v>-0.15748267219208434</v>
      </c>
      <c r="I1166" s="8">
        <f>-1*(EffortOutcomesAG0[[#This Row],[KPx]]*KSc-EffortOutcomesAG0[[#This Row],[KPz]]*KSa)</f>
        <v>-0.15748267219208442</v>
      </c>
      <c r="J1166" s="8">
        <f>(EffortOutcomesAG0[[#This Row],[KPx]]*$C$2-EffortOutcomesAG0[[#This Row],[Kpy]]*KSa)</f>
        <v>-1.5748267219208443</v>
      </c>
      <c r="K1166" s="8">
        <f>EffortOutcomesAG0[[#This Row],[Kpy]]*KTc-EffortOutcomesAG0[[#This Row],[KPz]]*KTb</f>
        <v>2.6224594858094399</v>
      </c>
      <c r="L1166" s="8">
        <f>-1*(EffortOutcomesAG0[[#This Row],[KPx]]*KTc-EffortOutcomesAG0[[#This Row],[KPz]]*KTa)</f>
        <v>2.6224594858094399</v>
      </c>
      <c r="M1166" s="8">
        <f>(EffortOutcomesAG0[[#This Row],[KPx]]*KTb-EffortOutcomesAG0[[#This Row],[Kpy]]*KTa)</f>
        <v>2.6224594858094403</v>
      </c>
      <c r="N1166" s="8">
        <f>-EffortOutcomesAG0[[#This Row],[Xp]]*a+EffortOutcomesAG0[[#This Row],[Yp]]*b+EffortOutcomesAG0[[#This Row],[Zp]]*c_</f>
        <v>-0.31496534438416879</v>
      </c>
      <c r="O1166">
        <f>-IF(EffortOutcomesAG0[[#This Row],[Column2]]&gt;0,1,-1)*SQRT(EffortOutcomesAG0[[#This Row],[KPx''i]]^2+EffortOutcomesAG0[[#This Row],[KPx''j]]^2+EffortOutcomesAG0[[#This Row],[KPx''k]]^2)/Ksmag/Scale</f>
        <v>1.1246512321954463</v>
      </c>
      <c r="P1166" s="9">
        <f>SQRT(EffortOutcomesAG0[[#This Row],[Kpy''i]]^2+EffortOutcomesAG0[[#This Row],[KPy''j]]^2+EffortOutcomesAG0[[#This Row],[KPy''k]]^2)/KTmag/Scale</f>
        <v>1.8543588858028419</v>
      </c>
      <c r="Q11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6" s="14">
        <v>44925</v>
      </c>
      <c r="U1166" s="9" t="s">
        <v>57</v>
      </c>
      <c r="V1166" t="s">
        <v>74</v>
      </c>
      <c r="W1166" t="s">
        <v>59</v>
      </c>
      <c r="X1166">
        <v>1.6875</v>
      </c>
      <c r="Y1166">
        <v>0.6875</v>
      </c>
      <c r="Z1166">
        <v>0.98799642857142844</v>
      </c>
      <c r="AA1166">
        <v>1.4370857142857141</v>
      </c>
      <c r="AB1166">
        <v>2.1556285714285717</v>
      </c>
      <c r="AC1166">
        <v>2.4545454545454546</v>
      </c>
      <c r="AD1166">
        <v>0.46390181186793378</v>
      </c>
      <c r="AE1166">
        <v>0.69585271780190072</v>
      </c>
      <c r="AF1166">
        <v>1.7080021255137565</v>
      </c>
      <c r="AG1166">
        <v>0.58547936507936504</v>
      </c>
      <c r="AH1166">
        <v>0.87821904761904768</v>
      </c>
      <c r="AI1166">
        <v>0.40740740740740738</v>
      </c>
      <c r="AJ1166">
        <v>1165</v>
      </c>
      <c r="AK1166">
        <f>SUBTOTAL(9,EffortOutcomesAG0[[#This Row],[Allocation]:[Iin]])</f>
        <v>14.149118644120581</v>
      </c>
      <c r="AL1166" t="str">
        <f>EffortOutcomesAG0[[#This Row],[WARDS]]&amp;EffortOutcomesAG0[[#This Row],[Role]]&amp;EffortOutcomesAG0[[#This Row],[Shifts]]</f>
        <v>WATTCERT4PM</v>
      </c>
    </row>
    <row r="1167" spans="2:38" x14ac:dyDescent="0.25">
      <c r="B1167" s="8">
        <f>IF(EffortOutcomesAG0[[#This Row],[Apn]]=0,10,LOG(EffortOutcomesAG0[[#This Row],[Apn]]))</f>
        <v>10</v>
      </c>
      <c r="C1167" s="8">
        <f>IF(EffortOutcomesAG0[[#This Row],[Ein]]=0,10,LOG(EffortOutcomesAG0[[#This Row],[Ein]]))</f>
        <v>10</v>
      </c>
      <c r="D1167" s="8">
        <f>IF(EffortOutcomesAG0[[#This Row],[Iin]]=0,10,LOG(EffortOutcomesAG0[[#This Row],[Iin]]))</f>
        <v>10</v>
      </c>
      <c r="E1167" s="8">
        <f>Kx-EffortOutcomesAG0[[#This Row],[Xp]]</f>
        <v>-10</v>
      </c>
      <c r="F1167" s="8">
        <f>Ky-EffortOutcomesAG0[[#This Row],[Yp]]</f>
        <v>-11</v>
      </c>
      <c r="G1167" s="8">
        <f>Kz-EffortOutcomesAG0[[#This Row],[Zp]]</f>
        <v>-9</v>
      </c>
      <c r="H1167" s="8">
        <f>EffortOutcomesAG0[[#This Row],[Kpy]]*KSc-EffortOutcomesAG0[[#This Row],[KPz]]*KSb</f>
        <v>20</v>
      </c>
      <c r="I1167" s="8">
        <f>-1*(EffortOutcomesAG0[[#This Row],[KPx]]*KSc-EffortOutcomesAG0[[#This Row],[KPz]]*KSa)</f>
        <v>-10</v>
      </c>
      <c r="J1167" s="8">
        <f>(EffortOutcomesAG0[[#This Row],[KPx]]*$C$2-EffortOutcomesAG0[[#This Row],[Kpy]]*KSa)</f>
        <v>-100</v>
      </c>
      <c r="K1167" s="8">
        <f>EffortOutcomesAG0[[#This Row],[Kpy]]*KTc-EffortOutcomesAG0[[#This Row],[KPz]]*KTb</f>
        <v>2</v>
      </c>
      <c r="L1167" s="8">
        <f>-1*(EffortOutcomesAG0[[#This Row],[KPx]]*KTc-EffortOutcomesAG0[[#This Row],[KPz]]*KTa)</f>
        <v>-28</v>
      </c>
      <c r="M1167" s="8">
        <f>(EffortOutcomesAG0[[#This Row],[KPx]]*KTb-EffortOutcomesAG0[[#This Row],[Kpy]]*KTa)</f>
        <v>32</v>
      </c>
      <c r="N1167" s="8">
        <f>-EffortOutcomesAG0[[#This Row],[Xp]]*a+EffortOutcomesAG0[[#This Row],[Yp]]*b+EffortOutcomesAG0[[#This Row],[Zp]]*c_</f>
        <v>40</v>
      </c>
      <c r="O116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67" s="9">
        <f>SQRT(EffortOutcomesAG0[[#This Row],[Kpy''i]]^2+EffortOutcomesAG0[[#This Row],[KPy''j]]^2+EffortOutcomesAG0[[#This Row],[KPy''k]]^2)/KTmag/Scale</f>
        <v>17.37814719698277</v>
      </c>
      <c r="Q11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7" s="14">
        <v>44925</v>
      </c>
      <c r="U1167" s="9" t="s">
        <v>76</v>
      </c>
      <c r="V1167" t="s">
        <v>74</v>
      </c>
      <c r="W1167" t="s">
        <v>59</v>
      </c>
      <c r="X1167">
        <v>0</v>
      </c>
      <c r="Y1167">
        <v>0</v>
      </c>
      <c r="Z1167">
        <v>0</v>
      </c>
      <c r="AJ1167">
        <v>1166</v>
      </c>
      <c r="AK1167">
        <f>SUBTOTAL(9,EffortOutcomesAG0[[#This Row],[Allocation]:[Iin]])</f>
        <v>0</v>
      </c>
      <c r="AL1167" t="str">
        <f>EffortOutcomesAG0[[#This Row],[WARDS]]&amp;EffortOutcomesAG0[[#This Row],[Role]]&amp;EffortOutcomesAG0[[#This Row],[Shifts]]</f>
        <v>OtherCERT4PM</v>
      </c>
    </row>
    <row r="1168" spans="2:38" x14ac:dyDescent="0.25">
      <c r="B1168" s="8">
        <f>IF(EffortOutcomesAG0[[#This Row],[Apn]]=0,10,LOG(EffortOutcomesAG0[[#This Row],[Apn]]))</f>
        <v>0.15748267219208442</v>
      </c>
      <c r="C1168" s="8">
        <f>IF(EffortOutcomesAG0[[#This Row],[Ein]]=0,10,LOG(EffortOutcomesAG0[[#This Row],[Ein]]))</f>
        <v>10</v>
      </c>
      <c r="D1168" s="8">
        <f>IF(EffortOutcomesAG0[[#This Row],[Iin]]=0,10,LOG(EffortOutcomesAG0[[#This Row],[Iin]]))</f>
        <v>10</v>
      </c>
      <c r="E1168" s="8">
        <f>Kx-EffortOutcomesAG0[[#This Row],[Xp]]</f>
        <v>-0.15748267219208442</v>
      </c>
      <c r="F1168" s="8">
        <f>Ky-EffortOutcomesAG0[[#This Row],[Yp]]</f>
        <v>-11</v>
      </c>
      <c r="G1168" s="8">
        <f>Kz-EffortOutcomesAG0[[#This Row],[Zp]]</f>
        <v>-9</v>
      </c>
      <c r="H1168" s="8">
        <f>EffortOutcomesAG0[[#This Row],[Kpy]]*KSc-EffortOutcomesAG0[[#This Row],[KPz]]*KSb</f>
        <v>20</v>
      </c>
      <c r="I1168" s="8">
        <f>-1*(EffortOutcomesAG0[[#This Row],[KPx]]*KSc-EffortOutcomesAG0[[#This Row],[KPz]]*KSa)</f>
        <v>-0.15748267219208442</v>
      </c>
      <c r="J1168" s="8">
        <f>(EffortOutcomesAG0[[#This Row],[KPx]]*$C$2-EffortOutcomesAG0[[#This Row],[Kpy]]*KSa)</f>
        <v>-1.5748267219208443</v>
      </c>
      <c r="K1168" s="8">
        <f>EffortOutcomesAG0[[#This Row],[Kpy]]*KTc-EffortOutcomesAG0[[#This Row],[KPz]]*KTb</f>
        <v>2</v>
      </c>
      <c r="L1168" s="8">
        <f>-1*(EffortOutcomesAG0[[#This Row],[KPx]]*KTc-EffortOutcomesAG0[[#This Row],[KPz]]*KTa)</f>
        <v>-18.157482672192085</v>
      </c>
      <c r="M1168" s="8">
        <f>(EffortOutcomesAG0[[#This Row],[KPx]]*KTb-EffortOutcomesAG0[[#This Row],[Kpy]]*KTa)</f>
        <v>22.157482672192085</v>
      </c>
      <c r="N1168" s="8">
        <f>-EffortOutcomesAG0[[#This Row],[Xp]]*a+EffortOutcomesAG0[[#This Row],[Yp]]*b+EffortOutcomesAG0[[#This Row],[Zp]]*c_</f>
        <v>40</v>
      </c>
      <c r="O1168">
        <f>-IF(EffortOutcomesAG0[[#This Row],[Column2]]&gt;0,1,-1)*SQRT(EffortOutcomesAG0[[#This Row],[KPx''i]]^2+EffortOutcomesAG0[[#This Row],[KPx''j]]^2+EffortOutcomesAG0[[#This Row],[KPx''k]]^2)/Ksmag/Scale</f>
        <v>-14.186346957481984</v>
      </c>
      <c r="P1168" s="9">
        <f>SQRT(EffortOutcomesAG0[[#This Row],[Kpy''i]]^2+EffortOutcomesAG0[[#This Row],[KPy''j]]^2+EffortOutcomesAG0[[#This Row],[KPy''k]]^2)/KTmag/Scale</f>
        <v>11.723539108416654</v>
      </c>
      <c r="Q11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8" s="14">
        <v>44925</v>
      </c>
      <c r="U1168" s="9" t="s">
        <v>58</v>
      </c>
      <c r="V1168" t="s">
        <v>74</v>
      </c>
      <c r="W1168" t="s">
        <v>59</v>
      </c>
      <c r="X1168">
        <v>0</v>
      </c>
      <c r="Y1168">
        <v>0.6875</v>
      </c>
      <c r="Z1168">
        <v>0.98799642857142844</v>
      </c>
      <c r="AA1168">
        <v>1.4370857142857141</v>
      </c>
      <c r="AB1168">
        <v>2.1556285714285717</v>
      </c>
      <c r="AC1168">
        <v>0</v>
      </c>
      <c r="AD1168">
        <v>0.46390181186793378</v>
      </c>
      <c r="AE1168">
        <v>0.69585271780190072</v>
      </c>
      <c r="AF1168">
        <v>0</v>
      </c>
      <c r="AJ1168">
        <v>1167</v>
      </c>
      <c r="AK1168">
        <f>SUBTOTAL(9,EffortOutcomesAG0[[#This Row],[Allocation]:[Iin]])</f>
        <v>6.4279652439555495</v>
      </c>
      <c r="AL1168" t="str">
        <f>EffortOutcomesAG0[[#This Row],[WARDS]]&amp;EffortOutcomesAG0[[#This Row],[Role]]&amp;EffortOutcomesAG0[[#This Row],[Shifts]]</f>
        <v>WARACERT4PM</v>
      </c>
    </row>
    <row r="1169" spans="2:38" x14ac:dyDescent="0.25">
      <c r="B1169" s="8">
        <f>IF(EffortOutcomesAG0[[#This Row],[Apn]]=0,10,LOG(EffortOutcomesAG0[[#This Row],[Apn]]))</f>
        <v>0.15748267219208442</v>
      </c>
      <c r="C1169" s="8">
        <f>IF(EffortOutcomesAG0[[#This Row],[Ein]]=0,10,LOG(EffortOutcomesAG0[[#This Row],[Ein]]))</f>
        <v>0.23248840680867788</v>
      </c>
      <c r="D1169" s="8">
        <f>IF(EffortOutcomesAG0[[#This Row],[Iin]]=0,10,LOG(EffortOutcomesAG0[[#This Row],[Iin]]))</f>
        <v>-0.38997107900076228</v>
      </c>
      <c r="E1169" s="8">
        <f>Kx-EffortOutcomesAG0[[#This Row],[Xp]]</f>
        <v>-0.15748267219208442</v>
      </c>
      <c r="F1169" s="8">
        <f>Ky-EffortOutcomesAG0[[#This Row],[Yp]]</f>
        <v>-1.2324884068086779</v>
      </c>
      <c r="G1169" s="8">
        <f>Kz-EffortOutcomesAG0[[#This Row],[Zp]]</f>
        <v>1.3899710790007622</v>
      </c>
      <c r="H1169" s="8">
        <f>EffortOutcomesAG0[[#This Row],[Kpy]]*KSc-EffortOutcomesAG0[[#This Row],[KPz]]*KSb</f>
        <v>-0.15748267219208434</v>
      </c>
      <c r="I1169" s="8">
        <f>-1*(EffortOutcomesAG0[[#This Row],[KPx]]*KSc-EffortOutcomesAG0[[#This Row],[KPz]]*KSa)</f>
        <v>-0.15748267219208442</v>
      </c>
      <c r="J1169" s="8">
        <f>(EffortOutcomesAG0[[#This Row],[KPx]]*$C$2-EffortOutcomesAG0[[#This Row],[Kpy]]*KSa)</f>
        <v>-1.5748267219208443</v>
      </c>
      <c r="K1169" s="8">
        <f>EffortOutcomesAG0[[#This Row],[Kpy]]*KTc-EffortOutcomesAG0[[#This Row],[KPz]]*KTb</f>
        <v>2.6224594858094399</v>
      </c>
      <c r="L1169" s="8">
        <f>-1*(EffortOutcomesAG0[[#This Row],[KPx]]*KTc-EffortOutcomesAG0[[#This Row],[KPz]]*KTa)</f>
        <v>2.6224594858094399</v>
      </c>
      <c r="M1169" s="8">
        <f>(EffortOutcomesAG0[[#This Row],[KPx]]*KTb-EffortOutcomesAG0[[#This Row],[Kpy]]*KTa)</f>
        <v>2.6224594858094403</v>
      </c>
      <c r="N1169" s="8">
        <f>-EffortOutcomesAG0[[#This Row],[Xp]]*a+EffortOutcomesAG0[[#This Row],[Yp]]*b+EffortOutcomesAG0[[#This Row],[Zp]]*c_</f>
        <v>-0.31496534438416879</v>
      </c>
      <c r="O1169">
        <f>-IF(EffortOutcomesAG0[[#This Row],[Column2]]&gt;0,1,-1)*SQRT(EffortOutcomesAG0[[#This Row],[KPx''i]]^2+EffortOutcomesAG0[[#This Row],[KPx''j]]^2+EffortOutcomesAG0[[#This Row],[KPx''k]]^2)/Ksmag/Scale</f>
        <v>1.1246512321954463</v>
      </c>
      <c r="P1169" s="9">
        <f>SQRT(EffortOutcomesAG0[[#This Row],[Kpy''i]]^2+EffortOutcomesAG0[[#This Row],[KPy''j]]^2+EffortOutcomesAG0[[#This Row],[KPy''k]]^2)/KTmag/Scale</f>
        <v>1.8543588858028419</v>
      </c>
      <c r="Q11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9" s="14">
        <v>44925</v>
      </c>
      <c r="U1169" s="9" t="s">
        <v>54</v>
      </c>
      <c r="V1169" t="s">
        <v>74</v>
      </c>
      <c r="W1169" t="s">
        <v>59</v>
      </c>
      <c r="X1169">
        <v>1.6875</v>
      </c>
      <c r="Y1169">
        <v>0.6875</v>
      </c>
      <c r="Z1169">
        <v>0.98799642857142844</v>
      </c>
      <c r="AA1169">
        <v>1.4370857142857141</v>
      </c>
      <c r="AB1169">
        <v>2.1556285714285717</v>
      </c>
      <c r="AC1169">
        <v>2.4545454545454546</v>
      </c>
      <c r="AD1169">
        <v>0.46390181186793378</v>
      </c>
      <c r="AE1169">
        <v>0.69585271780190072</v>
      </c>
      <c r="AF1169">
        <v>1.7080021255137565</v>
      </c>
      <c r="AG1169">
        <v>0.58547936507936504</v>
      </c>
      <c r="AH1169">
        <v>0.87821904761904768</v>
      </c>
      <c r="AI1169">
        <v>0.40740740740740738</v>
      </c>
      <c r="AJ1169">
        <v>1168</v>
      </c>
      <c r="AK1169">
        <f>SUBTOTAL(9,EffortOutcomesAG0[[#This Row],[Allocation]:[Iin]])</f>
        <v>14.149118644120581</v>
      </c>
      <c r="AL1169" t="str">
        <f>EffortOutcomesAG0[[#This Row],[WARDS]]&amp;EffortOutcomesAG0[[#This Row],[Role]]&amp;EffortOutcomesAG0[[#This Row],[Shifts]]</f>
        <v>BANKCERT4PM</v>
      </c>
    </row>
    <row r="1170" spans="2:38" x14ac:dyDescent="0.25">
      <c r="B1170" s="8">
        <f>IF(EffortOutcomesAG0[[#This Row],[Apn]]=0,10,LOG(EffortOutcomesAG0[[#This Row],[Apn]]))</f>
        <v>-0.29919742228503332</v>
      </c>
      <c r="C1170" s="8">
        <f>IF(EffortOutcomesAG0[[#This Row],[Ein]]=0,10,LOG(EffortOutcomesAG0[[#This Row],[Ein]]))</f>
        <v>0.68916850128579554</v>
      </c>
      <c r="D1170" s="8">
        <f>IF(EffortOutcomesAG0[[#This Row],[Iin]]=0,10,LOG(EffortOutcomesAG0[[#This Row],[Iin]]))</f>
        <v>-0.38997107900076228</v>
      </c>
      <c r="E1170" s="8">
        <f>Kx-EffortOutcomesAG0[[#This Row],[Xp]]</f>
        <v>0.29919742228503332</v>
      </c>
      <c r="F1170" s="8">
        <f>Ky-EffortOutcomesAG0[[#This Row],[Yp]]</f>
        <v>-1.6891685012857955</v>
      </c>
      <c r="G1170" s="8">
        <f>Kz-EffortOutcomesAG0[[#This Row],[Zp]]</f>
        <v>1.3899710790007622</v>
      </c>
      <c r="H1170" s="8">
        <f>EffortOutcomesAG0[[#This Row],[Kpy]]*KSc-EffortOutcomesAG0[[#This Row],[KPz]]*KSb</f>
        <v>0.29919742228503332</v>
      </c>
      <c r="I1170" s="8">
        <f>-1*(EffortOutcomesAG0[[#This Row],[KPx]]*KSc-EffortOutcomesAG0[[#This Row],[KPz]]*KSa)</f>
        <v>0.29919742228503332</v>
      </c>
      <c r="J1170" s="8">
        <f>(EffortOutcomesAG0[[#This Row],[KPx]]*$C$2-EffortOutcomesAG0[[#This Row],[Kpy]]*KSa)</f>
        <v>2.9919742228503332</v>
      </c>
      <c r="K1170" s="8">
        <f>EffortOutcomesAG0[[#This Row],[Kpy]]*KTc-EffortOutcomesAG0[[#This Row],[KPz]]*KTb</f>
        <v>3.079139580286558</v>
      </c>
      <c r="L1170" s="8">
        <f>-1*(EffortOutcomesAG0[[#This Row],[KPx]]*KTc-EffortOutcomesAG0[[#This Row],[KPz]]*KTa)</f>
        <v>3.079139580286558</v>
      </c>
      <c r="M1170" s="8">
        <f>(EffortOutcomesAG0[[#This Row],[KPx]]*KTb-EffortOutcomesAG0[[#This Row],[Kpy]]*KTa)</f>
        <v>3.079139580286558</v>
      </c>
      <c r="N1170" s="8">
        <f>-EffortOutcomesAG0[[#This Row],[Xp]]*a+EffortOutcomesAG0[[#This Row],[Yp]]*b+EffortOutcomesAG0[[#This Row],[Zp]]*c_</f>
        <v>0.59839484457006653</v>
      </c>
      <c r="O1170">
        <f>-IF(EffortOutcomesAG0[[#This Row],[Column2]]&gt;0,1,-1)*SQRT(EffortOutcomesAG0[[#This Row],[KPx''i]]^2+EffortOutcomesAG0[[#This Row],[KPx''j]]^2+EffortOutcomesAG0[[#This Row],[KPx''k]]^2)/Ksmag/Scale</f>
        <v>-2.1366969772530768</v>
      </c>
      <c r="P1170" s="9">
        <f>SQRT(EffortOutcomesAG0[[#This Row],[Kpy''i]]^2+EffortOutcomesAG0[[#This Row],[KPy''j]]^2+EffortOutcomesAG0[[#This Row],[KPy''k]]^2)/KTmag/Scale</f>
        <v>2.177280477440525</v>
      </c>
      <c r="Q11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0" s="14">
        <v>44926</v>
      </c>
      <c r="U1170" s="9" t="s">
        <v>54</v>
      </c>
      <c r="V1170" t="s">
        <v>74</v>
      </c>
      <c r="W1170" t="s">
        <v>59</v>
      </c>
      <c r="X1170">
        <v>1.6875</v>
      </c>
      <c r="Y1170">
        <v>0.6875</v>
      </c>
      <c r="Z1170">
        <v>0.34520357142857144</v>
      </c>
      <c r="AA1170">
        <v>0.50211428571428574</v>
      </c>
      <c r="AB1170">
        <v>0.7531714285714286</v>
      </c>
      <c r="AC1170">
        <v>2.4545454545454546</v>
      </c>
      <c r="AD1170">
        <v>1.3277189787944312</v>
      </c>
      <c r="AE1170">
        <v>1.9915784681916466</v>
      </c>
      <c r="AF1170">
        <v>4.8884198764704054</v>
      </c>
      <c r="AG1170">
        <v>0.20456507936507937</v>
      </c>
      <c r="AH1170">
        <v>0.30684761904761904</v>
      </c>
      <c r="AI1170">
        <v>0.40740740740740738</v>
      </c>
      <c r="AJ1170">
        <v>1169</v>
      </c>
      <c r="AK1170">
        <f>SUBTOTAL(9,EffortOutcomesAG0[[#This Row],[Allocation]:[Iin]])</f>
        <v>15.556572169536329</v>
      </c>
      <c r="AL1170" t="str">
        <f>EffortOutcomesAG0[[#This Row],[WARDS]]&amp;EffortOutcomesAG0[[#This Row],[Role]]&amp;EffortOutcomesAG0[[#This Row],[Shifts]]</f>
        <v>BANKCERT4PM</v>
      </c>
    </row>
    <row r="1171" spans="2:38" x14ac:dyDescent="0.25">
      <c r="B1171" s="8">
        <f>IF(EffortOutcomesAG0[[#This Row],[Apn]]=0,10,LOG(EffortOutcomesAG0[[#This Row],[Apn]]))</f>
        <v>10</v>
      </c>
      <c r="C1171" s="8">
        <f>IF(EffortOutcomesAG0[[#This Row],[Ein]]=0,10,LOG(EffortOutcomesAG0[[#This Row],[Ein]]))</f>
        <v>10</v>
      </c>
      <c r="D1171" s="8">
        <f>IF(EffortOutcomesAG0[[#This Row],[Iin]]=0,10,LOG(EffortOutcomesAG0[[#This Row],[Iin]]))</f>
        <v>10</v>
      </c>
      <c r="E1171" s="8">
        <f>Kx-EffortOutcomesAG0[[#This Row],[Xp]]</f>
        <v>-10</v>
      </c>
      <c r="F1171" s="8">
        <f>Ky-EffortOutcomesAG0[[#This Row],[Yp]]</f>
        <v>-11</v>
      </c>
      <c r="G1171" s="8">
        <f>Kz-EffortOutcomesAG0[[#This Row],[Zp]]</f>
        <v>-9</v>
      </c>
      <c r="H1171" s="8">
        <f>EffortOutcomesAG0[[#This Row],[Kpy]]*KSc-EffortOutcomesAG0[[#This Row],[KPz]]*KSb</f>
        <v>20</v>
      </c>
      <c r="I1171" s="8">
        <f>-1*(EffortOutcomesAG0[[#This Row],[KPx]]*KSc-EffortOutcomesAG0[[#This Row],[KPz]]*KSa)</f>
        <v>-10</v>
      </c>
      <c r="J1171" s="8">
        <f>(EffortOutcomesAG0[[#This Row],[KPx]]*$C$2-EffortOutcomesAG0[[#This Row],[Kpy]]*KSa)</f>
        <v>-100</v>
      </c>
      <c r="K1171" s="8">
        <f>EffortOutcomesAG0[[#This Row],[Kpy]]*KTc-EffortOutcomesAG0[[#This Row],[KPz]]*KTb</f>
        <v>2</v>
      </c>
      <c r="L1171" s="8">
        <f>-1*(EffortOutcomesAG0[[#This Row],[KPx]]*KTc-EffortOutcomesAG0[[#This Row],[KPz]]*KTa)</f>
        <v>-28</v>
      </c>
      <c r="M1171" s="8">
        <f>(EffortOutcomesAG0[[#This Row],[KPx]]*KTb-EffortOutcomesAG0[[#This Row],[Kpy]]*KTa)</f>
        <v>32</v>
      </c>
      <c r="N1171" s="8">
        <f>-EffortOutcomesAG0[[#This Row],[Xp]]*a+EffortOutcomesAG0[[#This Row],[Yp]]*b+EffortOutcomesAG0[[#This Row],[Zp]]*c_</f>
        <v>40</v>
      </c>
      <c r="O117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1" s="9">
        <f>SQRT(EffortOutcomesAG0[[#This Row],[Kpy''i]]^2+EffortOutcomesAG0[[#This Row],[KPy''j]]^2+EffortOutcomesAG0[[#This Row],[KPy''k]]^2)/KTmag/Scale</f>
        <v>17.37814719698277</v>
      </c>
      <c r="Q11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1" s="14">
        <v>44926</v>
      </c>
      <c r="U1171" s="9" t="s">
        <v>76</v>
      </c>
      <c r="V1171" t="s">
        <v>74</v>
      </c>
      <c r="W1171" t="s">
        <v>59</v>
      </c>
      <c r="X1171">
        <v>0</v>
      </c>
      <c r="Y1171">
        <v>0</v>
      </c>
      <c r="Z1171">
        <v>0</v>
      </c>
      <c r="AJ1171">
        <v>1170</v>
      </c>
      <c r="AK1171">
        <f>SUBTOTAL(9,EffortOutcomesAG0[[#This Row],[Allocation]:[Iin]])</f>
        <v>0</v>
      </c>
      <c r="AL1171" t="str">
        <f>EffortOutcomesAG0[[#This Row],[WARDS]]&amp;EffortOutcomesAG0[[#This Row],[Role]]&amp;EffortOutcomesAG0[[#This Row],[Shifts]]</f>
        <v>OtherCERT4PM</v>
      </c>
    </row>
    <row r="1172" spans="2:38" x14ac:dyDescent="0.25">
      <c r="B1172" s="8">
        <f>IF(EffortOutcomesAG0[[#This Row],[Apn]]=0,10,LOG(EffortOutcomesAG0[[#This Row],[Apn]]))</f>
        <v>-0.29919742228503332</v>
      </c>
      <c r="C1172" s="8">
        <f>IF(EffortOutcomesAG0[[#This Row],[Ein]]=0,10,LOG(EffortOutcomesAG0[[#This Row],[Ein]]))</f>
        <v>0.68916850128579554</v>
      </c>
      <c r="D1172" s="8">
        <f>IF(EffortOutcomesAG0[[#This Row],[Iin]]=0,10,LOG(EffortOutcomesAG0[[#This Row],[Iin]]))</f>
        <v>-0.38997107900076228</v>
      </c>
      <c r="E1172" s="8">
        <f>Kx-EffortOutcomesAG0[[#This Row],[Xp]]</f>
        <v>0.29919742228503332</v>
      </c>
      <c r="F1172" s="8">
        <f>Ky-EffortOutcomesAG0[[#This Row],[Yp]]</f>
        <v>-1.6891685012857955</v>
      </c>
      <c r="G1172" s="8">
        <f>Kz-EffortOutcomesAG0[[#This Row],[Zp]]</f>
        <v>1.3899710790007622</v>
      </c>
      <c r="H1172" s="8">
        <f>EffortOutcomesAG0[[#This Row],[Kpy]]*KSc-EffortOutcomesAG0[[#This Row],[KPz]]*KSb</f>
        <v>0.29919742228503332</v>
      </c>
      <c r="I1172" s="8">
        <f>-1*(EffortOutcomesAG0[[#This Row],[KPx]]*KSc-EffortOutcomesAG0[[#This Row],[KPz]]*KSa)</f>
        <v>0.29919742228503332</v>
      </c>
      <c r="J1172" s="8">
        <f>(EffortOutcomesAG0[[#This Row],[KPx]]*$C$2-EffortOutcomesAG0[[#This Row],[Kpy]]*KSa)</f>
        <v>2.9919742228503332</v>
      </c>
      <c r="K1172" s="8">
        <f>EffortOutcomesAG0[[#This Row],[Kpy]]*KTc-EffortOutcomesAG0[[#This Row],[KPz]]*KTb</f>
        <v>3.079139580286558</v>
      </c>
      <c r="L1172" s="8">
        <f>-1*(EffortOutcomesAG0[[#This Row],[KPx]]*KTc-EffortOutcomesAG0[[#This Row],[KPz]]*KTa)</f>
        <v>3.079139580286558</v>
      </c>
      <c r="M1172" s="8">
        <f>(EffortOutcomesAG0[[#This Row],[KPx]]*KTb-EffortOutcomesAG0[[#This Row],[Kpy]]*KTa)</f>
        <v>3.079139580286558</v>
      </c>
      <c r="N1172" s="8">
        <f>-EffortOutcomesAG0[[#This Row],[Xp]]*a+EffortOutcomesAG0[[#This Row],[Yp]]*b+EffortOutcomesAG0[[#This Row],[Zp]]*c_</f>
        <v>0.59839484457006653</v>
      </c>
      <c r="O1172">
        <f>-IF(EffortOutcomesAG0[[#This Row],[Column2]]&gt;0,1,-1)*SQRT(EffortOutcomesAG0[[#This Row],[KPx''i]]^2+EffortOutcomesAG0[[#This Row],[KPx''j]]^2+EffortOutcomesAG0[[#This Row],[KPx''k]]^2)/Ksmag/Scale</f>
        <v>-2.1366969772530768</v>
      </c>
      <c r="P1172" s="9">
        <f>SQRT(EffortOutcomesAG0[[#This Row],[Kpy''i]]^2+EffortOutcomesAG0[[#This Row],[KPy''j]]^2+EffortOutcomesAG0[[#This Row],[KPy''k]]^2)/KTmag/Scale</f>
        <v>2.177280477440525</v>
      </c>
      <c r="Q11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2" s="14">
        <v>44926</v>
      </c>
      <c r="U1172" s="9" t="s">
        <v>57</v>
      </c>
      <c r="V1172" t="s">
        <v>74</v>
      </c>
      <c r="W1172" t="s">
        <v>59</v>
      </c>
      <c r="X1172">
        <v>1.6875</v>
      </c>
      <c r="Y1172">
        <v>0.6875</v>
      </c>
      <c r="Z1172">
        <v>0.34520357142857144</v>
      </c>
      <c r="AA1172">
        <v>0.50211428571428574</v>
      </c>
      <c r="AB1172">
        <v>0.7531714285714286</v>
      </c>
      <c r="AC1172">
        <v>2.4545454545454546</v>
      </c>
      <c r="AD1172">
        <v>1.3277189787944312</v>
      </c>
      <c r="AE1172">
        <v>1.9915784681916466</v>
      </c>
      <c r="AF1172">
        <v>4.8884198764704054</v>
      </c>
      <c r="AG1172">
        <v>0.20456507936507937</v>
      </c>
      <c r="AH1172">
        <v>0.30684761904761904</v>
      </c>
      <c r="AI1172">
        <v>0.40740740740740738</v>
      </c>
      <c r="AJ1172">
        <v>1171</v>
      </c>
      <c r="AK1172">
        <f>SUBTOTAL(9,EffortOutcomesAG0[[#This Row],[Allocation]:[Iin]])</f>
        <v>15.556572169536329</v>
      </c>
      <c r="AL1172" t="str">
        <f>EffortOutcomesAG0[[#This Row],[WARDS]]&amp;EffortOutcomesAG0[[#This Row],[Role]]&amp;EffortOutcomesAG0[[#This Row],[Shifts]]</f>
        <v>WATTCERT4PM</v>
      </c>
    </row>
    <row r="1173" spans="2:38" x14ac:dyDescent="0.25">
      <c r="B1173" s="8">
        <f>IF(EffortOutcomesAG0[[#This Row],[Apn]]=0,10,LOG(EffortOutcomesAG0[[#This Row],[Apn]]))</f>
        <v>-0.29919742228503332</v>
      </c>
      <c r="C1173" s="8">
        <f>IF(EffortOutcomesAG0[[#This Row],[Ein]]=0,10,LOG(EffortOutcomesAG0[[#This Row],[Ein]]))</f>
        <v>10</v>
      </c>
      <c r="D1173" s="8">
        <f>IF(EffortOutcomesAG0[[#This Row],[Iin]]=0,10,LOG(EffortOutcomesAG0[[#This Row],[Iin]]))</f>
        <v>10</v>
      </c>
      <c r="E1173" s="8">
        <f>Kx-EffortOutcomesAG0[[#This Row],[Xp]]</f>
        <v>0.29919742228503332</v>
      </c>
      <c r="F1173" s="8">
        <f>Ky-EffortOutcomesAG0[[#This Row],[Yp]]</f>
        <v>-11</v>
      </c>
      <c r="G1173" s="8">
        <f>Kz-EffortOutcomesAG0[[#This Row],[Zp]]</f>
        <v>-9</v>
      </c>
      <c r="H1173" s="8">
        <f>EffortOutcomesAG0[[#This Row],[Kpy]]*KSc-EffortOutcomesAG0[[#This Row],[KPz]]*KSb</f>
        <v>20</v>
      </c>
      <c r="I1173" s="8">
        <f>-1*(EffortOutcomesAG0[[#This Row],[KPx]]*KSc-EffortOutcomesAG0[[#This Row],[KPz]]*KSa)</f>
        <v>0.29919742228503332</v>
      </c>
      <c r="J1173" s="8">
        <f>(EffortOutcomesAG0[[#This Row],[KPx]]*$C$2-EffortOutcomesAG0[[#This Row],[Kpy]]*KSa)</f>
        <v>2.9919742228503332</v>
      </c>
      <c r="K1173" s="8">
        <f>EffortOutcomesAG0[[#This Row],[Kpy]]*KTc-EffortOutcomesAG0[[#This Row],[KPz]]*KTb</f>
        <v>2</v>
      </c>
      <c r="L1173" s="8">
        <f>-1*(EffortOutcomesAG0[[#This Row],[KPx]]*KTc-EffortOutcomesAG0[[#This Row],[KPz]]*KTa)</f>
        <v>-17.700802577714967</v>
      </c>
      <c r="M1173" s="8">
        <f>(EffortOutcomesAG0[[#This Row],[KPx]]*KTb-EffortOutcomesAG0[[#This Row],[Kpy]]*KTa)</f>
        <v>21.700802577714967</v>
      </c>
      <c r="N1173" s="8">
        <f>-EffortOutcomesAG0[[#This Row],[Xp]]*a+EffortOutcomesAG0[[#This Row],[Yp]]*b+EffortOutcomesAG0[[#This Row],[Zp]]*c_</f>
        <v>40</v>
      </c>
      <c r="O1173">
        <f>-IF(EffortOutcomesAG0[[#This Row],[Column2]]&gt;0,1,-1)*SQRT(EffortOutcomesAG0[[#This Row],[KPx''i]]^2+EffortOutcomesAG0[[#This Row],[KPx''j]]^2+EffortOutcomesAG0[[#This Row],[KPx''k]]^2)/Ksmag/Scale</f>
        <v>-14.301073890580785</v>
      </c>
      <c r="P1173" s="9">
        <f>SQRT(EffortOutcomesAG0[[#This Row],[Kpy''i]]^2+EffortOutcomesAG0[[#This Row],[KPy''j]]^2+EffortOutcomesAG0[[#This Row],[KPy''k]]^2)/KTmag/Scale</f>
        <v>11.461844269955</v>
      </c>
      <c r="Q11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3" s="14">
        <v>44926</v>
      </c>
      <c r="U1173" s="9" t="s">
        <v>58</v>
      </c>
      <c r="V1173" t="s">
        <v>74</v>
      </c>
      <c r="W1173" t="s">
        <v>59</v>
      </c>
      <c r="X1173">
        <v>0</v>
      </c>
      <c r="Y1173">
        <v>0.6875</v>
      </c>
      <c r="Z1173">
        <v>0.34520357142857144</v>
      </c>
      <c r="AA1173">
        <v>0.50211428571428574</v>
      </c>
      <c r="AB1173">
        <v>0.7531714285714286</v>
      </c>
      <c r="AC1173">
        <v>0</v>
      </c>
      <c r="AD1173">
        <v>1.3277189787944312</v>
      </c>
      <c r="AE1173">
        <v>1.9915784681916466</v>
      </c>
      <c r="AF1173">
        <v>0</v>
      </c>
      <c r="AJ1173">
        <v>1172</v>
      </c>
      <c r="AK1173">
        <f>SUBTOTAL(9,EffortOutcomesAG0[[#This Row],[Allocation]:[Iin]])</f>
        <v>5.6072867327003637</v>
      </c>
      <c r="AL1173" t="str">
        <f>EffortOutcomesAG0[[#This Row],[WARDS]]&amp;EffortOutcomesAG0[[#This Row],[Role]]&amp;EffortOutcomesAG0[[#This Row],[Shifts]]</f>
        <v>WARACERT4PM</v>
      </c>
    </row>
    <row r="1174" spans="2:38" x14ac:dyDescent="0.25">
      <c r="B1174" s="8">
        <f>IF(EffortOutcomesAG0[[#This Row],[Apn]]=0,10,LOG(EffortOutcomesAG0[[#This Row],[Apn]]))</f>
        <v>10</v>
      </c>
      <c r="C1174" s="8">
        <f>IF(EffortOutcomesAG0[[#This Row],[Ein]]=0,10,LOG(EffortOutcomesAG0[[#This Row],[Ein]]))</f>
        <v>10</v>
      </c>
      <c r="D1174" s="8">
        <f>IF(EffortOutcomesAG0[[#This Row],[Iin]]=0,10,LOG(EffortOutcomesAG0[[#This Row],[Iin]]))</f>
        <v>10</v>
      </c>
      <c r="E1174" s="8">
        <f>Kx-EffortOutcomesAG0[[#This Row],[Xp]]</f>
        <v>-10</v>
      </c>
      <c r="F1174" s="8">
        <f>Ky-EffortOutcomesAG0[[#This Row],[Yp]]</f>
        <v>-11</v>
      </c>
      <c r="G1174" s="8">
        <f>Kz-EffortOutcomesAG0[[#This Row],[Zp]]</f>
        <v>-9</v>
      </c>
      <c r="H1174" s="8">
        <f>EffortOutcomesAG0[[#This Row],[Kpy]]*KSc-EffortOutcomesAG0[[#This Row],[KPz]]*KSb</f>
        <v>20</v>
      </c>
      <c r="I1174" s="8">
        <f>-1*(EffortOutcomesAG0[[#This Row],[KPx]]*KSc-EffortOutcomesAG0[[#This Row],[KPz]]*KSa)</f>
        <v>-10</v>
      </c>
      <c r="J1174" s="8">
        <f>(EffortOutcomesAG0[[#This Row],[KPx]]*$C$2-EffortOutcomesAG0[[#This Row],[Kpy]]*KSa)</f>
        <v>-100</v>
      </c>
      <c r="K1174" s="8">
        <f>EffortOutcomesAG0[[#This Row],[Kpy]]*KTc-EffortOutcomesAG0[[#This Row],[KPz]]*KTb</f>
        <v>2</v>
      </c>
      <c r="L1174" s="8">
        <f>-1*(EffortOutcomesAG0[[#This Row],[KPx]]*KTc-EffortOutcomesAG0[[#This Row],[KPz]]*KTa)</f>
        <v>-28</v>
      </c>
      <c r="M1174" s="8">
        <f>(EffortOutcomesAG0[[#This Row],[KPx]]*KTb-EffortOutcomesAG0[[#This Row],[Kpy]]*KTa)</f>
        <v>32</v>
      </c>
      <c r="N1174" s="8">
        <f>-EffortOutcomesAG0[[#This Row],[Xp]]*a+EffortOutcomesAG0[[#This Row],[Yp]]*b+EffortOutcomesAG0[[#This Row],[Zp]]*c_</f>
        <v>40</v>
      </c>
      <c r="O1174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4" s="9">
        <f>SQRT(EffortOutcomesAG0[[#This Row],[Kpy''i]]^2+EffortOutcomesAG0[[#This Row],[KPy''j]]^2+EffortOutcomesAG0[[#This Row],[KPy''k]]^2)/KTmag/Scale</f>
        <v>17.37814719698277</v>
      </c>
      <c r="Q11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4" s="14">
        <v>44927</v>
      </c>
      <c r="U1174" s="9" t="s">
        <v>76</v>
      </c>
      <c r="V1174" t="s">
        <v>74</v>
      </c>
      <c r="W1174" t="s">
        <v>59</v>
      </c>
      <c r="X1174">
        <v>0</v>
      </c>
      <c r="Y1174">
        <v>0</v>
      </c>
      <c r="Z1174">
        <v>0</v>
      </c>
      <c r="AJ1174">
        <v>1173</v>
      </c>
      <c r="AK1174">
        <f>SUBTOTAL(9,EffortOutcomesAG0[[#This Row],[Allocation]:[Iin]])</f>
        <v>0</v>
      </c>
      <c r="AL1174" t="str">
        <f>EffortOutcomesAG0[[#This Row],[WARDS]]&amp;EffortOutcomesAG0[[#This Row],[Role]]&amp;EffortOutcomesAG0[[#This Row],[Shifts]]</f>
        <v>OtherCERT4PM</v>
      </c>
    </row>
    <row r="1175" spans="2:38" x14ac:dyDescent="0.25">
      <c r="B1175" s="8">
        <f>IF(EffortOutcomesAG0[[#This Row],[Apn]]=0,10,LOG(EffortOutcomesAG0[[#This Row],[Apn]]))</f>
        <v>-2.123273068974553E-2</v>
      </c>
      <c r="C1175" s="8">
        <f>IF(EffortOutcomesAG0[[#This Row],[Ein]]=0,10,LOG(EffortOutcomesAG0[[#This Row],[Ein]]))</f>
        <v>5.9021291579145325E-2</v>
      </c>
      <c r="D1175" s="8">
        <f>IF(EffortOutcomesAG0[[#This Row],[Iin]]=0,10,LOG(EffortOutcomesAG0[[#This Row],[Iin]]))</f>
        <v>-3.7788560889399803E-2</v>
      </c>
      <c r="E1175" s="8">
        <f>Kx-EffortOutcomesAG0[[#This Row],[Xp]]</f>
        <v>2.123273068974553E-2</v>
      </c>
      <c r="F1175" s="8">
        <f>Ky-EffortOutcomesAG0[[#This Row],[Yp]]</f>
        <v>-1.0590212915791453</v>
      </c>
      <c r="G1175" s="8">
        <f>Kz-EffortOutcomesAG0[[#This Row],[Zp]]</f>
        <v>1.0377885608893997</v>
      </c>
      <c r="H1175" s="8">
        <f>EffortOutcomesAG0[[#This Row],[Kpy]]*KSc-EffortOutcomesAG0[[#This Row],[KPz]]*KSb</f>
        <v>2.1232730689745516E-2</v>
      </c>
      <c r="I1175" s="8">
        <f>-1*(EffortOutcomesAG0[[#This Row],[KPx]]*KSc-EffortOutcomesAG0[[#This Row],[KPz]]*KSa)</f>
        <v>2.123273068974553E-2</v>
      </c>
      <c r="J1175" s="8">
        <f>(EffortOutcomesAG0[[#This Row],[KPx]]*$C$2-EffortOutcomesAG0[[#This Row],[Kpy]]*KSa)</f>
        <v>0.2123273068974553</v>
      </c>
      <c r="K1175" s="8">
        <f>EffortOutcomesAG0[[#This Row],[Kpy]]*KTc-EffortOutcomesAG0[[#This Row],[KPz]]*KTb</f>
        <v>2.096809852468545</v>
      </c>
      <c r="L1175" s="8">
        <f>-1*(EffortOutcomesAG0[[#This Row],[KPx]]*KTc-EffortOutcomesAG0[[#This Row],[KPz]]*KTa)</f>
        <v>2.096809852468545</v>
      </c>
      <c r="M1175" s="8">
        <f>(EffortOutcomesAG0[[#This Row],[KPx]]*KTb-EffortOutcomesAG0[[#This Row],[Kpy]]*KTa)</f>
        <v>2.096809852468545</v>
      </c>
      <c r="N1175" s="8">
        <f>-EffortOutcomesAG0[[#This Row],[Xp]]*a+EffortOutcomesAG0[[#This Row],[Yp]]*b+EffortOutcomesAG0[[#This Row],[Zp]]*c_</f>
        <v>4.2465461379491046E-2</v>
      </c>
      <c r="O117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75" s="9">
        <f>SQRT(EffortOutcomesAG0[[#This Row],[Kpy''i]]^2+EffortOutcomesAG0[[#This Row],[KPy''j]]^2+EffortOutcomesAG0[[#This Row],[KPy''k]]^2)/KTmag/Scale</f>
        <v>1.4826684655392726</v>
      </c>
      <c r="Q11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1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175" s="14">
        <v>44927</v>
      </c>
      <c r="U1175" s="9" t="s">
        <v>54</v>
      </c>
      <c r="V1175" t="s">
        <v>74</v>
      </c>
      <c r="W1175" t="s">
        <v>59</v>
      </c>
      <c r="X1175">
        <v>0.75</v>
      </c>
      <c r="Y1175">
        <v>0.6875</v>
      </c>
      <c r="Z1175">
        <v>0.65469642857142862</v>
      </c>
      <c r="AA1175">
        <v>0.9522857142857144</v>
      </c>
      <c r="AB1175">
        <v>1.4284285714285716</v>
      </c>
      <c r="AC1175">
        <v>1.0909090909090908</v>
      </c>
      <c r="AD1175">
        <v>0.70007000700069999</v>
      </c>
      <c r="AE1175">
        <v>1.0501050105010501</v>
      </c>
      <c r="AF1175">
        <v>1.1455691023647818</v>
      </c>
      <c r="AG1175">
        <v>0.8729285714285715</v>
      </c>
      <c r="AH1175">
        <v>1.3093928571428572</v>
      </c>
      <c r="AI1175">
        <v>0.91666666666666663</v>
      </c>
      <c r="AJ1175">
        <v>1174</v>
      </c>
      <c r="AK1175">
        <f>SUBTOTAL(9,EffortOutcomesAG0[[#This Row],[Allocation]:[Iin]])</f>
        <v>11.558552020299432</v>
      </c>
      <c r="AL1175" t="str">
        <f>EffortOutcomesAG0[[#This Row],[WARDS]]&amp;EffortOutcomesAG0[[#This Row],[Role]]&amp;EffortOutcomesAG0[[#This Row],[Shifts]]</f>
        <v>BANKCERT4PM</v>
      </c>
    </row>
    <row r="1176" spans="2:38" x14ac:dyDescent="0.25">
      <c r="B1176" s="8">
        <f>IF(EffortOutcomesAG0[[#This Row],[Apn]]=0,10,LOG(EffortOutcomesAG0[[#This Row],[Apn]]))</f>
        <v>-2.123273068974553E-2</v>
      </c>
      <c r="C1176" s="8">
        <f>IF(EffortOutcomesAG0[[#This Row],[Ein]]=0,10,LOG(EffortOutcomesAG0[[#This Row],[Ein]]))</f>
        <v>0.41120380969050779</v>
      </c>
      <c r="D1176" s="8">
        <f>IF(EffortOutcomesAG0[[#This Row],[Iin]]=0,10,LOG(EffortOutcomesAG0[[#This Row],[Iin]]))</f>
        <v>-0.38997107900076228</v>
      </c>
      <c r="E1176" s="8">
        <f>Kx-EffortOutcomesAG0[[#This Row],[Xp]]</f>
        <v>2.123273068974553E-2</v>
      </c>
      <c r="F1176" s="8">
        <f>Ky-EffortOutcomesAG0[[#This Row],[Yp]]</f>
        <v>-1.4112038096905077</v>
      </c>
      <c r="G1176" s="8">
        <f>Kz-EffortOutcomesAG0[[#This Row],[Zp]]</f>
        <v>1.3899710790007622</v>
      </c>
      <c r="H1176" s="8">
        <f>EffortOutcomesAG0[[#This Row],[Kpy]]*KSc-EffortOutcomesAG0[[#This Row],[KPz]]*KSb</f>
        <v>2.1232730689745516E-2</v>
      </c>
      <c r="I1176" s="8">
        <f>-1*(EffortOutcomesAG0[[#This Row],[KPx]]*KSc-EffortOutcomesAG0[[#This Row],[KPz]]*KSa)</f>
        <v>2.123273068974553E-2</v>
      </c>
      <c r="J1176" s="8">
        <f>(EffortOutcomesAG0[[#This Row],[KPx]]*$C$2-EffortOutcomesAG0[[#This Row],[Kpy]]*KSa)</f>
        <v>0.2123273068974553</v>
      </c>
      <c r="K1176" s="8">
        <f>EffortOutcomesAG0[[#This Row],[Kpy]]*KTc-EffortOutcomesAG0[[#This Row],[KPz]]*KTb</f>
        <v>2.80117488869127</v>
      </c>
      <c r="L1176" s="8">
        <f>-1*(EffortOutcomesAG0[[#This Row],[KPx]]*KTc-EffortOutcomesAG0[[#This Row],[KPz]]*KTa)</f>
        <v>2.80117488869127</v>
      </c>
      <c r="M1176" s="8">
        <f>(EffortOutcomesAG0[[#This Row],[KPx]]*KTb-EffortOutcomesAG0[[#This Row],[Kpy]]*KTa)</f>
        <v>2.80117488869127</v>
      </c>
      <c r="N1176" s="8">
        <f>-EffortOutcomesAG0[[#This Row],[Xp]]*a+EffortOutcomesAG0[[#This Row],[Yp]]*b+EffortOutcomesAG0[[#This Row],[Zp]]*c_</f>
        <v>4.2465461379491032E-2</v>
      </c>
      <c r="O117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76" s="9">
        <f>SQRT(EffortOutcomesAG0[[#This Row],[Kpy''i]]^2+EffortOutcomesAG0[[#This Row],[KPy''j]]^2+EffortOutcomesAG0[[#This Row],[KPy''k]]^2)/KTmag/Scale</f>
        <v>1.9807297590830697</v>
      </c>
      <c r="Q11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6" s="14">
        <v>44927</v>
      </c>
      <c r="U1176" s="9" t="s">
        <v>57</v>
      </c>
      <c r="V1176" t="s">
        <v>74</v>
      </c>
      <c r="W1176" t="s">
        <v>59</v>
      </c>
      <c r="X1176">
        <v>1.6875</v>
      </c>
      <c r="Y1176">
        <v>0.6875</v>
      </c>
      <c r="Z1176">
        <v>0.65469642857142862</v>
      </c>
      <c r="AA1176">
        <v>0.9522857142857144</v>
      </c>
      <c r="AB1176">
        <v>1.4284285714285716</v>
      </c>
      <c r="AC1176">
        <v>2.4545454545454546</v>
      </c>
      <c r="AD1176">
        <v>0.70007000700069999</v>
      </c>
      <c r="AE1176">
        <v>1.0501050105010501</v>
      </c>
      <c r="AF1176">
        <v>2.577530480320759</v>
      </c>
      <c r="AG1176">
        <v>0.38796825396825402</v>
      </c>
      <c r="AH1176">
        <v>0.581952380952381</v>
      </c>
      <c r="AI1176">
        <v>0.40740740740740738</v>
      </c>
      <c r="AJ1176">
        <v>1175</v>
      </c>
      <c r="AK1176">
        <f>SUBTOTAL(9,EffortOutcomesAG0[[#This Row],[Allocation]:[Iin]])</f>
        <v>13.569989708981721</v>
      </c>
      <c r="AL1176" t="str">
        <f>EffortOutcomesAG0[[#This Row],[WARDS]]&amp;EffortOutcomesAG0[[#This Row],[Role]]&amp;EffortOutcomesAG0[[#This Row],[Shifts]]</f>
        <v>WATTCERT4PM</v>
      </c>
    </row>
    <row r="1177" spans="2:38" x14ac:dyDescent="0.25">
      <c r="B1177" s="8">
        <f>IF(EffortOutcomesAG0[[#This Row],[Apn]]=0,10,LOG(EffortOutcomesAG0[[#This Row],[Apn]]))</f>
        <v>-2.123273068974553E-2</v>
      </c>
      <c r="C1177" s="8">
        <f>IF(EffortOutcomesAG0[[#This Row],[Ein]]=0,10,LOG(EffortOutcomesAG0[[#This Row],[Ein]]))</f>
        <v>10</v>
      </c>
      <c r="D1177" s="8">
        <f>IF(EffortOutcomesAG0[[#This Row],[Iin]]=0,10,LOG(EffortOutcomesAG0[[#This Row],[Iin]]))</f>
        <v>10</v>
      </c>
      <c r="E1177" s="8">
        <f>Kx-EffortOutcomesAG0[[#This Row],[Xp]]</f>
        <v>2.123273068974553E-2</v>
      </c>
      <c r="F1177" s="8">
        <f>Ky-EffortOutcomesAG0[[#This Row],[Yp]]</f>
        <v>-11</v>
      </c>
      <c r="G1177" s="8">
        <f>Kz-EffortOutcomesAG0[[#This Row],[Zp]]</f>
        <v>-9</v>
      </c>
      <c r="H1177" s="8">
        <f>EffortOutcomesAG0[[#This Row],[Kpy]]*KSc-EffortOutcomesAG0[[#This Row],[KPz]]*KSb</f>
        <v>20</v>
      </c>
      <c r="I1177" s="8">
        <f>-1*(EffortOutcomesAG0[[#This Row],[KPx]]*KSc-EffortOutcomesAG0[[#This Row],[KPz]]*KSa)</f>
        <v>2.123273068974553E-2</v>
      </c>
      <c r="J1177" s="8">
        <f>(EffortOutcomesAG0[[#This Row],[KPx]]*$C$2-EffortOutcomesAG0[[#This Row],[Kpy]]*KSa)</f>
        <v>0.2123273068974553</v>
      </c>
      <c r="K1177" s="8">
        <f>EffortOutcomesAG0[[#This Row],[Kpy]]*KTc-EffortOutcomesAG0[[#This Row],[KPz]]*KTb</f>
        <v>2</v>
      </c>
      <c r="L1177" s="8">
        <f>-1*(EffortOutcomesAG0[[#This Row],[KPx]]*KTc-EffortOutcomesAG0[[#This Row],[KPz]]*KTa)</f>
        <v>-17.978767269310254</v>
      </c>
      <c r="M1177" s="8">
        <f>(EffortOutcomesAG0[[#This Row],[KPx]]*KTb-EffortOutcomesAG0[[#This Row],[Kpy]]*KTa)</f>
        <v>21.978767269310254</v>
      </c>
      <c r="N1177" s="8">
        <f>-EffortOutcomesAG0[[#This Row],[Xp]]*a+EffortOutcomesAG0[[#This Row],[Yp]]*b+EffortOutcomesAG0[[#This Row],[Zp]]*c_</f>
        <v>40</v>
      </c>
      <c r="O1177">
        <f>-IF(EffortOutcomesAG0[[#This Row],[Column2]]&gt;0,1,-1)*SQRT(EffortOutcomesAG0[[#This Row],[KPx''i]]^2+EffortOutcomesAG0[[#This Row],[KPx''j]]^2+EffortOutcomesAG0[[#This Row],[KPx''k]]^2)/Ksmag/Scale</f>
        <v>-14.142940530775535</v>
      </c>
      <c r="P1177" s="9">
        <f>SQRT(EffortOutcomesAG0[[#This Row],[Kpy''i]]^2+EffortOutcomesAG0[[#This Row],[KPy''j]]^2+EffortOutcomesAG0[[#This Row],[KPy''k]]^2)/KTmag/Scale</f>
        <v>11.621117869368431</v>
      </c>
      <c r="Q11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7" s="14">
        <v>44927</v>
      </c>
      <c r="U1177" s="9" t="s">
        <v>58</v>
      </c>
      <c r="V1177" t="s">
        <v>74</v>
      </c>
      <c r="W1177" t="s">
        <v>59</v>
      </c>
      <c r="X1177">
        <v>0</v>
      </c>
      <c r="Y1177">
        <v>0.6875</v>
      </c>
      <c r="Z1177">
        <v>0.65469642857142862</v>
      </c>
      <c r="AA1177">
        <v>0.9522857142857144</v>
      </c>
      <c r="AB1177">
        <v>1.4284285714285716</v>
      </c>
      <c r="AC1177">
        <v>0</v>
      </c>
      <c r="AD1177">
        <v>0.70007000700069999</v>
      </c>
      <c r="AE1177">
        <v>1.0501050105010501</v>
      </c>
      <c r="AF1177">
        <v>0</v>
      </c>
      <c r="AJ1177">
        <v>1176</v>
      </c>
      <c r="AK1177">
        <f>SUBTOTAL(9,EffortOutcomesAG0[[#This Row],[Allocation]:[Iin]])</f>
        <v>5.4730857317874646</v>
      </c>
      <c r="AL1177" t="str">
        <f>EffortOutcomesAG0[[#This Row],[WARDS]]&amp;EffortOutcomesAG0[[#This Row],[Role]]&amp;EffortOutcomesAG0[[#This Row],[Shifts]]</f>
        <v>WARACERT4PM</v>
      </c>
    </row>
    <row r="1178" spans="2:38" x14ac:dyDescent="0.25">
      <c r="B1178" s="8">
        <f>IF(EffortOutcomesAG0[[#This Row],[Apn]]=0,10,LOG(EffortOutcomesAG0[[#This Row],[Apn]]))</f>
        <v>0.10677890809197996</v>
      </c>
      <c r="C1178" s="8">
        <f>IF(EffortOutcomesAG0[[#This Row],[Ein]]=0,10,LOG(EffortOutcomesAG0[[#This Row],[Ein]]))</f>
        <v>0.21544038664193929</v>
      </c>
      <c r="D1178" s="8">
        <f>IF(EffortOutcomesAG0[[#This Row],[Iin]]=0,10,LOG(EffortOutcomesAG0[[#This Row],[Iin]]))</f>
        <v>-0.3222192947339193</v>
      </c>
      <c r="E1178" s="8">
        <f>Kx-EffortOutcomesAG0[[#This Row],[Xp]]</f>
        <v>-0.10677890809197996</v>
      </c>
      <c r="F1178" s="8">
        <f>Ky-EffortOutcomesAG0[[#This Row],[Yp]]</f>
        <v>-1.2154403866419392</v>
      </c>
      <c r="G1178" s="8">
        <f>Kz-EffortOutcomesAG0[[#This Row],[Zp]]</f>
        <v>1.3222192947339193</v>
      </c>
      <c r="H1178" s="8">
        <f>EffortOutcomesAG0[[#This Row],[Kpy]]*KSc-EffortOutcomesAG0[[#This Row],[KPz]]*KSb</f>
        <v>-0.1067789080919801</v>
      </c>
      <c r="I1178" s="8">
        <f>-1*(EffortOutcomesAG0[[#This Row],[KPx]]*KSc-EffortOutcomesAG0[[#This Row],[KPz]]*KSa)</f>
        <v>-0.10677890809197996</v>
      </c>
      <c r="J1178" s="8">
        <f>(EffortOutcomesAG0[[#This Row],[KPx]]*$C$2-EffortOutcomesAG0[[#This Row],[Kpy]]*KSa)</f>
        <v>-1.0677890809197996</v>
      </c>
      <c r="K1178" s="8">
        <f>EffortOutcomesAG0[[#This Row],[Kpy]]*KTc-EffortOutcomesAG0[[#This Row],[KPz]]*KTb</f>
        <v>2.5376596813758585</v>
      </c>
      <c r="L1178" s="8">
        <f>-1*(EffortOutcomesAG0[[#This Row],[KPx]]*KTc-EffortOutcomesAG0[[#This Row],[KPz]]*KTa)</f>
        <v>2.5376596813758585</v>
      </c>
      <c r="M1178" s="8">
        <f>(EffortOutcomesAG0[[#This Row],[KPx]]*KTb-EffortOutcomesAG0[[#This Row],[Kpy]]*KTa)</f>
        <v>2.5376596813758585</v>
      </c>
      <c r="N1178" s="8">
        <f>-EffortOutcomesAG0[[#This Row],[Xp]]*a+EffortOutcomesAG0[[#This Row],[Yp]]*b+EffortOutcomesAG0[[#This Row],[Zp]]*c_</f>
        <v>-0.21355781618396003</v>
      </c>
      <c r="O1178">
        <f>-IF(EffortOutcomesAG0[[#This Row],[Column2]]&gt;0,1,-1)*SQRT(EffortOutcomesAG0[[#This Row],[KPx''i]]^2+EffortOutcomesAG0[[#This Row],[KPx''j]]^2+EffortOutcomesAG0[[#This Row],[KPx''k]]^2)/Ksmag/Scale</f>
        <v>0.76255392981682979</v>
      </c>
      <c r="P1178" s="9">
        <f>SQRT(EffortOutcomesAG0[[#This Row],[Kpy''i]]^2+EffortOutcomesAG0[[#This Row],[KPy''j]]^2+EffortOutcomesAG0[[#This Row],[KPy''k]]^2)/KTmag/Scale</f>
        <v>1.7943963690445632</v>
      </c>
      <c r="Q11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178" s="14">
        <v>44872</v>
      </c>
      <c r="U1178" s="9" t="s">
        <v>54</v>
      </c>
      <c r="V1178" t="s">
        <v>55</v>
      </c>
      <c r="W1178" t="s">
        <v>59</v>
      </c>
      <c r="X1178">
        <v>3.9375</v>
      </c>
      <c r="Y1178">
        <v>1.875</v>
      </c>
      <c r="Z1178">
        <v>2.397619047619048</v>
      </c>
      <c r="AA1178">
        <v>1.2787301587301589</v>
      </c>
      <c r="AB1178">
        <v>1.9180952380952383</v>
      </c>
      <c r="AC1178">
        <v>2.1</v>
      </c>
      <c r="AD1178">
        <v>0.52135054617676257</v>
      </c>
      <c r="AE1178">
        <v>0.78202581926514392</v>
      </c>
      <c r="AF1178">
        <v>1.642254220456802</v>
      </c>
      <c r="AG1178">
        <v>0.60891912320483754</v>
      </c>
      <c r="AH1178">
        <v>0.91337868480725637</v>
      </c>
      <c r="AI1178">
        <v>0.47619047619047616</v>
      </c>
      <c r="AJ1178">
        <v>1177</v>
      </c>
      <c r="AK1178">
        <f>SUBTOTAL(9,EffortOutcomesAG0[[#This Row],[Allocation]:[Iin]])</f>
        <v>18.451063314545724</v>
      </c>
      <c r="AL1178" t="str">
        <f>EffortOutcomesAG0[[#This Row],[WARDS]]&amp;EffortOutcomesAG0[[#This Row],[Role]]&amp;EffortOutcomesAG0[[#This Row],[Shifts]]</f>
        <v>BANKCSEPM</v>
      </c>
    </row>
    <row r="1179" spans="2:38" x14ac:dyDescent="0.25">
      <c r="B1179" s="8">
        <f>IF(EffortOutcomesAG0[[#This Row],[Apn]]=0,10,LOG(EffortOutcomesAG0[[#This Row],[Apn]]))</f>
        <v>10</v>
      </c>
      <c r="C1179" s="8">
        <f>IF(EffortOutcomesAG0[[#This Row],[Ein]]=0,10,LOG(EffortOutcomesAG0[[#This Row],[Ein]]))</f>
        <v>10</v>
      </c>
      <c r="D1179" s="8">
        <f>IF(EffortOutcomesAG0[[#This Row],[Iin]]=0,10,LOG(EffortOutcomesAG0[[#This Row],[Iin]]))</f>
        <v>10</v>
      </c>
      <c r="E1179" s="8">
        <f>Kx-EffortOutcomesAG0[[#This Row],[Xp]]</f>
        <v>-10</v>
      </c>
      <c r="F1179" s="8">
        <f>Ky-EffortOutcomesAG0[[#This Row],[Yp]]</f>
        <v>-11</v>
      </c>
      <c r="G1179" s="8">
        <f>Kz-EffortOutcomesAG0[[#This Row],[Zp]]</f>
        <v>-9</v>
      </c>
      <c r="H1179" s="8">
        <f>EffortOutcomesAG0[[#This Row],[Kpy]]*KSc-EffortOutcomesAG0[[#This Row],[KPz]]*KSb</f>
        <v>20</v>
      </c>
      <c r="I1179" s="8">
        <f>-1*(EffortOutcomesAG0[[#This Row],[KPx]]*KSc-EffortOutcomesAG0[[#This Row],[KPz]]*KSa)</f>
        <v>-10</v>
      </c>
      <c r="J1179" s="8">
        <f>(EffortOutcomesAG0[[#This Row],[KPx]]*$C$2-EffortOutcomesAG0[[#This Row],[Kpy]]*KSa)</f>
        <v>-100</v>
      </c>
      <c r="K1179" s="8">
        <f>EffortOutcomesAG0[[#This Row],[Kpy]]*KTc-EffortOutcomesAG0[[#This Row],[KPz]]*KTb</f>
        <v>2</v>
      </c>
      <c r="L1179" s="8">
        <f>-1*(EffortOutcomesAG0[[#This Row],[KPx]]*KTc-EffortOutcomesAG0[[#This Row],[KPz]]*KTa)</f>
        <v>-28</v>
      </c>
      <c r="M1179" s="8">
        <f>(EffortOutcomesAG0[[#This Row],[KPx]]*KTb-EffortOutcomesAG0[[#This Row],[Kpy]]*KTa)</f>
        <v>32</v>
      </c>
      <c r="N1179" s="8">
        <f>-EffortOutcomesAG0[[#This Row],[Xp]]*a+EffortOutcomesAG0[[#This Row],[Yp]]*b+EffortOutcomesAG0[[#This Row],[Zp]]*c_</f>
        <v>40</v>
      </c>
      <c r="O1179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9" s="9">
        <f>SQRT(EffortOutcomesAG0[[#This Row],[Kpy''i]]^2+EffortOutcomesAG0[[#This Row],[KPy''j]]^2+EffortOutcomesAG0[[#This Row],[KPy''k]]^2)/KTmag/Scale</f>
        <v>17.37814719698277</v>
      </c>
      <c r="Q11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9" s="14">
        <v>44872</v>
      </c>
      <c r="U1179" s="9" t="s">
        <v>76</v>
      </c>
      <c r="V1179" t="s">
        <v>55</v>
      </c>
      <c r="W1179" t="s">
        <v>59</v>
      </c>
      <c r="X1179">
        <v>0</v>
      </c>
      <c r="Y1179">
        <v>0</v>
      </c>
      <c r="Z1179">
        <v>0</v>
      </c>
      <c r="AJ1179">
        <v>1178</v>
      </c>
      <c r="AK1179">
        <f>SUBTOTAL(9,EffortOutcomesAG0[[#This Row],[Allocation]:[Iin]])</f>
        <v>0</v>
      </c>
      <c r="AL1179" t="str">
        <f>EffortOutcomesAG0[[#This Row],[WARDS]]&amp;EffortOutcomesAG0[[#This Row],[Role]]&amp;EffortOutcomesAG0[[#This Row],[Shifts]]</f>
        <v>OtherCSEPM</v>
      </c>
    </row>
    <row r="1180" spans="2:38" x14ac:dyDescent="0.25">
      <c r="B1180" s="8">
        <f>IF(EffortOutcomesAG0[[#This Row],[Apn]]=0,10,LOG(EffortOutcomesAG0[[#This Row],[Apn]]))</f>
        <v>0.16892681484082445</v>
      </c>
      <c r="C1180" s="8">
        <f>IF(EffortOutcomesAG0[[#This Row],[Ein]]=0,10,LOG(EffortOutcomesAG0[[#This Row],[Ein]]))</f>
        <v>0.15249633946500007</v>
      </c>
      <c r="D1180" s="8">
        <f>IF(EffortOutcomesAG0[[#This Row],[Iin]]=0,10,LOG(EffortOutcomesAG0[[#This Row],[Iin]]))</f>
        <v>-0.32142315430582447</v>
      </c>
      <c r="E1180" s="8">
        <f>Kx-EffortOutcomesAG0[[#This Row],[Xp]]</f>
        <v>-0.16892681484082445</v>
      </c>
      <c r="F1180" s="8">
        <f>Ky-EffortOutcomesAG0[[#This Row],[Yp]]</f>
        <v>-1.1524963394650001</v>
      </c>
      <c r="G1180" s="8">
        <f>Kz-EffortOutcomesAG0[[#This Row],[Zp]]</f>
        <v>1.3214231543058244</v>
      </c>
      <c r="H1180" s="8">
        <f>EffortOutcomesAG0[[#This Row],[Kpy]]*KSc-EffortOutcomesAG0[[#This Row],[KPz]]*KSb</f>
        <v>-0.16892681484082428</v>
      </c>
      <c r="I1180" s="8">
        <f>-1*(EffortOutcomesAG0[[#This Row],[KPx]]*KSc-EffortOutcomesAG0[[#This Row],[KPz]]*KSa)</f>
        <v>-0.16892681484082445</v>
      </c>
      <c r="J1180" s="8">
        <f>(EffortOutcomesAG0[[#This Row],[KPx]]*$C$2-EffortOutcomesAG0[[#This Row],[Kpy]]*KSa)</f>
        <v>-1.6892681484082446</v>
      </c>
      <c r="K1180" s="8">
        <f>EffortOutcomesAG0[[#This Row],[Kpy]]*KTc-EffortOutcomesAG0[[#This Row],[KPz]]*KTb</f>
        <v>2.4739194937708247</v>
      </c>
      <c r="L1180" s="8">
        <f>-1*(EffortOutcomesAG0[[#This Row],[KPx]]*KTc-EffortOutcomesAG0[[#This Row],[KPz]]*KTa)</f>
        <v>2.4739194937708242</v>
      </c>
      <c r="M1180" s="8">
        <f>(EffortOutcomesAG0[[#This Row],[KPx]]*KTb-EffortOutcomesAG0[[#This Row],[Kpy]]*KTa)</f>
        <v>2.4739194937708247</v>
      </c>
      <c r="N1180" s="8">
        <f>-EffortOutcomesAG0[[#This Row],[Xp]]*a+EffortOutcomesAG0[[#This Row],[Yp]]*b+EffortOutcomesAG0[[#This Row],[Zp]]*c_</f>
        <v>-0.33785362968164878</v>
      </c>
      <c r="O1180">
        <f>-IF(EffortOutcomesAG0[[#This Row],[Column2]]&gt;0,1,-1)*SQRT(EffortOutcomesAG0[[#This Row],[KPx''i]]^2+EffortOutcomesAG0[[#This Row],[KPx''j]]^2+EffortOutcomesAG0[[#This Row],[KPx''k]]^2)/Ksmag/Scale</f>
        <v>1.2063787578474578</v>
      </c>
      <c r="P1180" s="9">
        <f>SQRT(EffortOutcomesAG0[[#This Row],[Kpy''i]]^2+EffortOutcomesAG0[[#This Row],[KPy''j]]^2+EffortOutcomesAG0[[#This Row],[KPy''k]]^2)/KTmag/Scale</f>
        <v>1.7493252501549412</v>
      </c>
      <c r="Q11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1.7493252501549412</v>
      </c>
      <c r="T1180" s="14">
        <v>44872</v>
      </c>
      <c r="U1180" s="9" t="s">
        <v>57</v>
      </c>
      <c r="V1180" t="s">
        <v>55</v>
      </c>
      <c r="W1180" t="s">
        <v>59</v>
      </c>
      <c r="X1180">
        <v>6.8125</v>
      </c>
      <c r="Y1180">
        <v>3.25</v>
      </c>
      <c r="Z1180">
        <v>4.795238095238096</v>
      </c>
      <c r="AA1180">
        <v>1.4754578754578758</v>
      </c>
      <c r="AB1180">
        <v>2.2131868131868133</v>
      </c>
      <c r="AC1180">
        <v>2.0961538461538463</v>
      </c>
      <c r="AD1180">
        <v>0.45183714001986092</v>
      </c>
      <c r="AE1180">
        <v>0.6777557100297914</v>
      </c>
      <c r="AF1180">
        <v>1.4206802383316781</v>
      </c>
      <c r="AG1180">
        <v>0.70388816076889482</v>
      </c>
      <c r="AH1180">
        <v>1.0558322411533423</v>
      </c>
      <c r="AI1180">
        <v>0.47706422018348627</v>
      </c>
      <c r="AJ1180">
        <v>1179</v>
      </c>
      <c r="AK1180">
        <f>SUBTOTAL(9,EffortOutcomesAG0[[#This Row],[Allocation]:[Iin]])</f>
        <v>25.429594340523686</v>
      </c>
      <c r="AL1180" t="str">
        <f>EffortOutcomesAG0[[#This Row],[WARDS]]&amp;EffortOutcomesAG0[[#This Row],[Role]]&amp;EffortOutcomesAG0[[#This Row],[Shifts]]</f>
        <v>WATTCSEPM</v>
      </c>
    </row>
    <row r="1181" spans="2:38" x14ac:dyDescent="0.25">
      <c r="B1181" s="8">
        <f>IF(EffortOutcomesAG0[[#This Row],[Apn]]=0,10,LOG(EffortOutcomesAG0[[#This Row],[Apn]]))</f>
        <v>0.12150216491268627</v>
      </c>
      <c r="C1181" s="8">
        <f>IF(EffortOutcomesAG0[[#This Row],[Ein]]=0,10,LOG(EffortOutcomesAG0[[#This Row],[Ein]]))</f>
        <v>0.15249633946500007</v>
      </c>
      <c r="D1181" s="8">
        <f>IF(EffortOutcomesAG0[[#This Row],[Iin]]=0,10,LOG(EffortOutcomesAG0[[#This Row],[Iin]]))</f>
        <v>-0.2739985043776863</v>
      </c>
      <c r="E1181" s="8">
        <f>Kx-EffortOutcomesAG0[[#This Row],[Xp]]</f>
        <v>-0.12150216491268627</v>
      </c>
      <c r="F1181" s="8">
        <f>Ky-EffortOutcomesAG0[[#This Row],[Yp]]</f>
        <v>-1.1524963394650001</v>
      </c>
      <c r="G1181" s="8">
        <f>Kz-EffortOutcomesAG0[[#This Row],[Zp]]</f>
        <v>1.2739985043776862</v>
      </c>
      <c r="H1181" s="8">
        <f>EffortOutcomesAG0[[#This Row],[Kpy]]*KSc-EffortOutcomesAG0[[#This Row],[KPz]]*KSb</f>
        <v>-0.12150216491268617</v>
      </c>
      <c r="I1181" s="8">
        <f>-1*(EffortOutcomesAG0[[#This Row],[KPx]]*KSc-EffortOutcomesAG0[[#This Row],[KPz]]*KSa)</f>
        <v>-0.12150216491268627</v>
      </c>
      <c r="J1181" s="8">
        <f>(EffortOutcomesAG0[[#This Row],[KPx]]*$C$2-EffortOutcomesAG0[[#This Row],[Kpy]]*KSa)</f>
        <v>-1.2150216491268626</v>
      </c>
      <c r="K1181" s="8">
        <f>EffortOutcomesAG0[[#This Row],[Kpy]]*KTc-EffortOutcomesAG0[[#This Row],[KPz]]*KTb</f>
        <v>2.4264948438426863</v>
      </c>
      <c r="L1181" s="8">
        <f>-1*(EffortOutcomesAG0[[#This Row],[KPx]]*KTc-EffortOutcomesAG0[[#This Row],[KPz]]*KTa)</f>
        <v>2.4264948438426863</v>
      </c>
      <c r="M1181" s="8">
        <f>(EffortOutcomesAG0[[#This Row],[KPx]]*KTb-EffortOutcomesAG0[[#This Row],[Kpy]]*KTa)</f>
        <v>2.4264948438426863</v>
      </c>
      <c r="N1181" s="8">
        <f>-EffortOutcomesAG0[[#This Row],[Xp]]*a+EffortOutcomesAG0[[#This Row],[Yp]]*b+EffortOutcomesAG0[[#This Row],[Zp]]*c_</f>
        <v>-0.24300432982537246</v>
      </c>
      <c r="O1181">
        <f>-IF(EffortOutcomesAG0[[#This Row],[Column2]]&gt;0,1,-1)*SQRT(EffortOutcomesAG0[[#This Row],[KPx''i]]^2+EffortOutcomesAG0[[#This Row],[KPx''j]]^2+EffortOutcomesAG0[[#This Row],[KPx''k]]^2)/Ksmag/Scale</f>
        <v>0.8676990146369592</v>
      </c>
      <c r="P1181" s="9">
        <f>SQRT(EffortOutcomesAG0[[#This Row],[Kpy''i]]^2+EffortOutcomesAG0[[#This Row],[KPy''j]]^2+EffortOutcomesAG0[[#This Row],[KPy''k]]^2)/KTmag/Scale</f>
        <v>1.7157909585953566</v>
      </c>
      <c r="Q11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1.7157909585953566</v>
      </c>
      <c r="T1181" s="14">
        <v>44872</v>
      </c>
      <c r="U1181" s="9" t="s">
        <v>58</v>
      </c>
      <c r="V1181" t="s">
        <v>55</v>
      </c>
      <c r="W1181" t="s">
        <v>59</v>
      </c>
      <c r="X1181">
        <v>6.8125</v>
      </c>
      <c r="Y1181">
        <v>3.625</v>
      </c>
      <c r="Z1181">
        <v>4.795238095238096</v>
      </c>
      <c r="AA1181">
        <v>1.3228243021346471</v>
      </c>
      <c r="AB1181">
        <v>1.9842364532019707</v>
      </c>
      <c r="AC1181">
        <v>1.8793103448275863</v>
      </c>
      <c r="AD1181">
        <v>0.50397219463753717</v>
      </c>
      <c r="AE1181">
        <v>0.75595829195630571</v>
      </c>
      <c r="AF1181">
        <v>1.4206802383316781</v>
      </c>
      <c r="AG1181">
        <v>0.70388816076889482</v>
      </c>
      <c r="AH1181">
        <v>1.0558322411533423</v>
      </c>
      <c r="AI1181">
        <v>0.5321100917431193</v>
      </c>
      <c r="AJ1181">
        <v>1180</v>
      </c>
      <c r="AK1181">
        <f>SUBTOTAL(9,EffortOutcomesAG0[[#This Row],[Allocation]:[Iin]])</f>
        <v>25.391550413993176</v>
      </c>
      <c r="AL1181" t="str">
        <f>EffortOutcomesAG0[[#This Row],[WARDS]]&amp;EffortOutcomesAG0[[#This Row],[Role]]&amp;EffortOutcomesAG0[[#This Row],[Shifts]]</f>
        <v>WARACSEPM</v>
      </c>
    </row>
    <row r="1182" spans="2:38" x14ac:dyDescent="0.25">
      <c r="B1182" s="8">
        <f>IF(EffortOutcomesAG0[[#This Row],[Apn]]=0,10,LOG(EffortOutcomesAG0[[#This Row],[Apn]]))</f>
        <v>0.20372209487554832</v>
      </c>
      <c r="C1182" s="8">
        <f>IF(EffortOutcomesAG0[[#This Row],[Ein]]=0,10,LOG(EffortOutcomesAG0[[#This Row],[Ein]]))</f>
        <v>0.17017967292905048</v>
      </c>
      <c r="D1182" s="8">
        <f>IF(EffortOutcomesAG0[[#This Row],[Iin]]=0,10,LOG(EffortOutcomesAG0[[#This Row],[Iin]]))</f>
        <v>-0.37390176780459877</v>
      </c>
      <c r="E1182" s="8">
        <f>Kx-EffortOutcomesAG0[[#This Row],[Xp]]</f>
        <v>-0.20372209487554832</v>
      </c>
      <c r="F1182" s="8">
        <f>Ky-EffortOutcomesAG0[[#This Row],[Yp]]</f>
        <v>-1.1701796729290506</v>
      </c>
      <c r="G1182" s="8">
        <f>Kz-EffortOutcomesAG0[[#This Row],[Zp]]</f>
        <v>1.3739017678045988</v>
      </c>
      <c r="H1182" s="8">
        <f>EffortOutcomesAG0[[#This Row],[Kpy]]*KSc-EffortOutcomesAG0[[#This Row],[KPz]]*KSb</f>
        <v>-0.20372209487554827</v>
      </c>
      <c r="I1182" s="8">
        <f>-1*(EffortOutcomesAG0[[#This Row],[KPx]]*KSc-EffortOutcomesAG0[[#This Row],[KPz]]*KSa)</f>
        <v>-0.20372209487554832</v>
      </c>
      <c r="J1182" s="8">
        <f>(EffortOutcomesAG0[[#This Row],[KPx]]*$C$2-EffortOutcomesAG0[[#This Row],[Kpy]]*KSa)</f>
        <v>-2.0372209487554831</v>
      </c>
      <c r="K1182" s="8">
        <f>EffortOutcomesAG0[[#This Row],[Kpy]]*KTc-EffortOutcomesAG0[[#This Row],[KPz]]*KTb</f>
        <v>2.5440814407336494</v>
      </c>
      <c r="L1182" s="8">
        <f>-1*(EffortOutcomesAG0[[#This Row],[KPx]]*KTc-EffortOutcomesAG0[[#This Row],[KPz]]*KTa)</f>
        <v>2.5440814407336494</v>
      </c>
      <c r="M1182" s="8">
        <f>(EffortOutcomesAG0[[#This Row],[KPx]]*KTb-EffortOutcomesAG0[[#This Row],[Kpy]]*KTa)</f>
        <v>2.5440814407336494</v>
      </c>
      <c r="N1182" s="8">
        <f>-EffortOutcomesAG0[[#This Row],[Xp]]*a+EffortOutcomesAG0[[#This Row],[Yp]]*b+EffortOutcomesAG0[[#This Row],[Zp]]*c_</f>
        <v>-0.40744418975109659</v>
      </c>
      <c r="O1182">
        <f>-IF(EffortOutcomesAG0[[#This Row],[Column2]]&gt;0,1,-1)*SQRT(EffortOutcomesAG0[[#This Row],[KPx''i]]^2+EffortOutcomesAG0[[#This Row],[KPx''j]]^2+EffortOutcomesAG0[[#This Row],[KPx''k]]^2)/Ksmag/Scale</f>
        <v>1.4548667598665443</v>
      </c>
      <c r="P1182" s="9">
        <f>SQRT(EffortOutcomesAG0[[#This Row],[Kpy''i]]^2+EffortOutcomesAG0[[#This Row],[KPy''j]]^2+EffortOutcomesAG0[[#This Row],[KPy''k]]^2)/KTmag/Scale</f>
        <v>1.7989372386336053</v>
      </c>
      <c r="Q11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1.7989372386336053</v>
      </c>
      <c r="T1182" s="14">
        <v>44873</v>
      </c>
      <c r="U1182" s="9" t="s">
        <v>57</v>
      </c>
      <c r="V1182" t="s">
        <v>55</v>
      </c>
      <c r="W1182" t="s">
        <v>59</v>
      </c>
      <c r="X1182">
        <v>7.6875</v>
      </c>
      <c r="Y1182">
        <v>3.25</v>
      </c>
      <c r="Z1182">
        <v>5.1952380952380963</v>
      </c>
      <c r="AA1182">
        <v>1.5985347985347989</v>
      </c>
      <c r="AB1182">
        <v>2.3978021978021982</v>
      </c>
      <c r="AC1182">
        <v>2.3653846153846154</v>
      </c>
      <c r="AD1182">
        <v>0.41704857928505951</v>
      </c>
      <c r="AE1182">
        <v>0.62557286892758923</v>
      </c>
      <c r="AF1182">
        <v>1.4797204399633361</v>
      </c>
      <c r="AG1182">
        <v>0.67580332946186616</v>
      </c>
      <c r="AH1182">
        <v>1.0137049941927994</v>
      </c>
      <c r="AI1182">
        <v>0.42276422764227645</v>
      </c>
      <c r="AJ1182">
        <v>1181</v>
      </c>
      <c r="AK1182">
        <f>SUBTOTAL(9,EffortOutcomesAG0[[#This Row],[Allocation]:[Iin]])</f>
        <v>27.129074146432639</v>
      </c>
      <c r="AL1182" t="str">
        <f>EffortOutcomesAG0[[#This Row],[WARDS]]&amp;EffortOutcomesAG0[[#This Row],[Role]]&amp;EffortOutcomesAG0[[#This Row],[Shifts]]</f>
        <v>WATTCSEPM</v>
      </c>
    </row>
    <row r="1183" spans="2:38" x14ac:dyDescent="0.25">
      <c r="B1183" s="8">
        <f>IF(EffortOutcomesAG0[[#This Row],[Apn]]=0,10,LOG(EffortOutcomesAG0[[#This Row],[Apn]]))</f>
        <v>0.14157418812670383</v>
      </c>
      <c r="C1183" s="8">
        <f>IF(EffortOutcomesAG0[[#This Row],[Ein]]=0,10,LOG(EffortOutcomesAG0[[#This Row],[Ein]]))</f>
        <v>0.18064510660721542</v>
      </c>
      <c r="D1183" s="8">
        <f>IF(EffortOutcomesAG0[[#This Row],[Iin]]=0,10,LOG(EffortOutcomesAG0[[#This Row],[Iin]]))</f>
        <v>-0.3222192947339193</v>
      </c>
      <c r="E1183" s="8">
        <f>Kx-EffortOutcomesAG0[[#This Row],[Xp]]</f>
        <v>-0.14157418812670383</v>
      </c>
      <c r="F1183" s="8">
        <f>Ky-EffortOutcomesAG0[[#This Row],[Yp]]</f>
        <v>-1.1806451066072154</v>
      </c>
      <c r="G1183" s="8">
        <f>Kz-EffortOutcomesAG0[[#This Row],[Zp]]</f>
        <v>1.3222192947339193</v>
      </c>
      <c r="H1183" s="8">
        <f>EffortOutcomesAG0[[#This Row],[Kpy]]*KSc-EffortOutcomesAG0[[#This Row],[KPz]]*KSb</f>
        <v>-0.14157418812670386</v>
      </c>
      <c r="I1183" s="8">
        <f>-1*(EffortOutcomesAG0[[#This Row],[KPx]]*KSc-EffortOutcomesAG0[[#This Row],[KPz]]*KSa)</f>
        <v>-0.14157418812670383</v>
      </c>
      <c r="J1183" s="8">
        <f>(EffortOutcomesAG0[[#This Row],[KPx]]*$C$2-EffortOutcomesAG0[[#This Row],[Kpy]]*KSa)</f>
        <v>-1.4157418812670384</v>
      </c>
      <c r="K1183" s="8">
        <f>EffortOutcomesAG0[[#This Row],[Kpy]]*KTc-EffortOutcomesAG0[[#This Row],[KPz]]*KTb</f>
        <v>2.5028644013411347</v>
      </c>
      <c r="L1183" s="8">
        <f>-1*(EffortOutcomesAG0[[#This Row],[KPx]]*KTc-EffortOutcomesAG0[[#This Row],[KPz]]*KTa)</f>
        <v>2.5028644013411347</v>
      </c>
      <c r="M1183" s="8">
        <f>(EffortOutcomesAG0[[#This Row],[KPx]]*KTb-EffortOutcomesAG0[[#This Row],[Kpy]]*KTa)</f>
        <v>2.5028644013411347</v>
      </c>
      <c r="N1183" s="8">
        <f>-EffortOutcomesAG0[[#This Row],[Xp]]*a+EffortOutcomesAG0[[#This Row],[Yp]]*b+EffortOutcomesAG0[[#This Row],[Zp]]*c_</f>
        <v>-0.28314837625340777</v>
      </c>
      <c r="O1183">
        <f>-IF(EffortOutcomesAG0[[#This Row],[Column2]]&gt;0,1,-1)*SQRT(EffortOutcomesAG0[[#This Row],[KPx''i]]^2+EffortOutcomesAG0[[#This Row],[KPx''j]]^2+EffortOutcomesAG0[[#This Row],[KPx''k]]^2)/Ksmag/Scale</f>
        <v>1.0110419318359163</v>
      </c>
      <c r="P1183" s="9">
        <f>SQRT(EffortOutcomesAG0[[#This Row],[Kpy''i]]^2+EffortOutcomesAG0[[#This Row],[KPy''j]]^2+EffortOutcomesAG0[[#This Row],[KPy''k]]^2)/KTmag/Scale</f>
        <v>1.7697923905787249</v>
      </c>
      <c r="Q11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1.7697923905787249</v>
      </c>
      <c r="T1183" s="14">
        <v>44873</v>
      </c>
      <c r="U1183" s="9" t="s">
        <v>54</v>
      </c>
      <c r="V1183" t="s">
        <v>55</v>
      </c>
      <c r="W1183" t="s">
        <v>59</v>
      </c>
      <c r="X1183">
        <v>3.9375</v>
      </c>
      <c r="Y1183">
        <v>1.875</v>
      </c>
      <c r="Z1183">
        <v>2.5976190476190482</v>
      </c>
      <c r="AA1183">
        <v>1.3853968253968256</v>
      </c>
      <c r="AB1183">
        <v>2.0780952380952384</v>
      </c>
      <c r="AC1183">
        <v>2.1</v>
      </c>
      <c r="AD1183">
        <v>0.48120989917506862</v>
      </c>
      <c r="AE1183">
        <v>0.72181484876260293</v>
      </c>
      <c r="AF1183">
        <v>1.5158111824014662</v>
      </c>
      <c r="AG1183">
        <v>0.65971277399848838</v>
      </c>
      <c r="AH1183">
        <v>0.98956916099773262</v>
      </c>
      <c r="AI1183">
        <v>0.47619047619047616</v>
      </c>
      <c r="AJ1183">
        <v>1182</v>
      </c>
      <c r="AK1183">
        <f>SUBTOTAL(9,EffortOutcomesAG0[[#This Row],[Allocation]:[Iin]])</f>
        <v>18.817919452636946</v>
      </c>
      <c r="AL1183" t="str">
        <f>EffortOutcomesAG0[[#This Row],[WARDS]]&amp;EffortOutcomesAG0[[#This Row],[Role]]&amp;EffortOutcomesAG0[[#This Row],[Shifts]]</f>
        <v>BANKCSEPM</v>
      </c>
    </row>
    <row r="1184" spans="2:38" x14ac:dyDescent="0.25">
      <c r="B1184" s="8">
        <f>IF(EffortOutcomesAG0[[#This Row],[Apn]]=0,10,LOG(EffortOutcomesAG0[[#This Row],[Apn]]))</f>
        <v>0.15629744494741021</v>
      </c>
      <c r="C1184" s="8">
        <f>IF(EffortOutcomesAG0[[#This Row],[Ein]]=0,10,LOG(EffortOutcomesAG0[[#This Row],[Ein]]))</f>
        <v>9.6934872039452207E-3</v>
      </c>
      <c r="D1184" s="8">
        <f>IF(EffortOutcomesAG0[[#This Row],[Iin]]=0,10,LOG(EffortOutcomesAG0[[#This Row],[Iin]]))</f>
        <v>-0.16599093215135544</v>
      </c>
      <c r="E1184" s="8">
        <f>Kx-EffortOutcomesAG0[[#This Row],[Xp]]</f>
        <v>-0.15629744494741021</v>
      </c>
      <c r="F1184" s="8">
        <f>Ky-EffortOutcomesAG0[[#This Row],[Yp]]</f>
        <v>-1.0096934872039451</v>
      </c>
      <c r="G1184" s="8">
        <f>Kz-EffortOutcomesAG0[[#This Row],[Zp]]</f>
        <v>1.1659909321513555</v>
      </c>
      <c r="H1184" s="8">
        <f>EffortOutcomesAG0[[#This Row],[Kpy]]*KSc-EffortOutcomesAG0[[#This Row],[KPz]]*KSb</f>
        <v>-0.15629744494741038</v>
      </c>
      <c r="I1184" s="8">
        <f>-1*(EffortOutcomesAG0[[#This Row],[KPx]]*KSc-EffortOutcomesAG0[[#This Row],[KPz]]*KSa)</f>
        <v>-0.15629744494741021</v>
      </c>
      <c r="J1184" s="8">
        <f>(EffortOutcomesAG0[[#This Row],[KPx]]*$C$2-EffortOutcomesAG0[[#This Row],[Kpy]]*KSa)</f>
        <v>-1.562974449474102</v>
      </c>
      <c r="K1184" s="8">
        <f>EffortOutcomesAG0[[#This Row],[Kpy]]*KTc-EffortOutcomesAG0[[#This Row],[KPz]]*KTb</f>
        <v>2.1756844193553007</v>
      </c>
      <c r="L1184" s="8">
        <f>-1*(EffortOutcomesAG0[[#This Row],[KPx]]*KTc-EffortOutcomesAG0[[#This Row],[KPz]]*KTa)</f>
        <v>2.1756844193553007</v>
      </c>
      <c r="M1184" s="8">
        <f>(EffortOutcomesAG0[[#This Row],[KPx]]*KTb-EffortOutcomesAG0[[#This Row],[Kpy]]*KTa)</f>
        <v>2.1756844193553007</v>
      </c>
      <c r="N1184" s="8">
        <f>-EffortOutcomesAG0[[#This Row],[Xp]]*a+EffortOutcomesAG0[[#This Row],[Yp]]*b+EffortOutcomesAG0[[#This Row],[Zp]]*c_</f>
        <v>-0.31259488989482043</v>
      </c>
      <c r="O1184">
        <f>-IF(EffortOutcomesAG0[[#This Row],[Column2]]&gt;0,1,-1)*SQRT(EffortOutcomesAG0[[#This Row],[KPx''i]]^2+EffortOutcomesAG0[[#This Row],[KPx''j]]^2+EffortOutcomesAG0[[#This Row],[KPx''k]]^2)/Ksmag/Scale</f>
        <v>1.1161870166560461</v>
      </c>
      <c r="P1184" s="9">
        <f>SQRT(EffortOutcomesAG0[[#This Row],[Kpy''i]]^2+EffortOutcomesAG0[[#This Row],[KPy''j]]^2+EffortOutcomesAG0[[#This Row],[KPy''k]]^2)/KTmag/Scale</f>
        <v>1.5384412066480495</v>
      </c>
      <c r="Q11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1.5384412066480495</v>
      </c>
      <c r="T1184" s="14">
        <v>44873</v>
      </c>
      <c r="U1184" s="9" t="s">
        <v>58</v>
      </c>
      <c r="V1184" t="s">
        <v>55</v>
      </c>
      <c r="W1184" t="s">
        <v>59</v>
      </c>
      <c r="X1184">
        <v>5.3125</v>
      </c>
      <c r="Y1184">
        <v>3.625</v>
      </c>
      <c r="Z1184">
        <v>5.1952380952380963</v>
      </c>
      <c r="AA1184">
        <v>1.4331691297208542</v>
      </c>
      <c r="AB1184">
        <v>2.1497536945812814</v>
      </c>
      <c r="AC1184">
        <v>1.4655172413793103</v>
      </c>
      <c r="AD1184">
        <v>0.46516956920256636</v>
      </c>
      <c r="AE1184">
        <v>0.69775435380384954</v>
      </c>
      <c r="AF1184">
        <v>1.0225710357470208</v>
      </c>
      <c r="AG1184">
        <v>0.97792717086834757</v>
      </c>
      <c r="AH1184">
        <v>1.4668907563025213</v>
      </c>
      <c r="AI1184">
        <v>0.68235294117647061</v>
      </c>
      <c r="AJ1184">
        <v>1183</v>
      </c>
      <c r="AK1184">
        <f>SUBTOTAL(9,EffortOutcomesAG0[[#This Row],[Allocation]:[Iin]])</f>
        <v>24.493843988020316</v>
      </c>
      <c r="AL1184" t="str">
        <f>EffortOutcomesAG0[[#This Row],[WARDS]]&amp;EffortOutcomesAG0[[#This Row],[Role]]&amp;EffortOutcomesAG0[[#This Row],[Shifts]]</f>
        <v>WARACSEPM</v>
      </c>
    </row>
    <row r="1185" spans="2:38" x14ac:dyDescent="0.25">
      <c r="B1185" s="8">
        <f>IF(EffortOutcomesAG0[[#This Row],[Apn]]=0,10,LOG(EffortOutcomesAG0[[#This Row],[Apn]]))</f>
        <v>10</v>
      </c>
      <c r="C1185" s="8">
        <f>IF(EffortOutcomesAG0[[#This Row],[Ein]]=0,10,LOG(EffortOutcomesAG0[[#This Row],[Ein]]))</f>
        <v>10</v>
      </c>
      <c r="D1185" s="8">
        <f>IF(EffortOutcomesAG0[[#This Row],[Iin]]=0,10,LOG(EffortOutcomesAG0[[#This Row],[Iin]]))</f>
        <v>10</v>
      </c>
      <c r="E1185" s="8">
        <f>Kx-EffortOutcomesAG0[[#This Row],[Xp]]</f>
        <v>-10</v>
      </c>
      <c r="F1185" s="8">
        <f>Ky-EffortOutcomesAG0[[#This Row],[Yp]]</f>
        <v>-11</v>
      </c>
      <c r="G1185" s="8">
        <f>Kz-EffortOutcomesAG0[[#This Row],[Zp]]</f>
        <v>-9</v>
      </c>
      <c r="H1185" s="8">
        <f>EffortOutcomesAG0[[#This Row],[Kpy]]*KSc-EffortOutcomesAG0[[#This Row],[KPz]]*KSb</f>
        <v>20</v>
      </c>
      <c r="I1185" s="8">
        <f>-1*(EffortOutcomesAG0[[#This Row],[KPx]]*KSc-EffortOutcomesAG0[[#This Row],[KPz]]*KSa)</f>
        <v>-10</v>
      </c>
      <c r="J1185" s="8">
        <f>(EffortOutcomesAG0[[#This Row],[KPx]]*$C$2-EffortOutcomesAG0[[#This Row],[Kpy]]*KSa)</f>
        <v>-100</v>
      </c>
      <c r="K1185" s="8">
        <f>EffortOutcomesAG0[[#This Row],[Kpy]]*KTc-EffortOutcomesAG0[[#This Row],[KPz]]*KTb</f>
        <v>2</v>
      </c>
      <c r="L1185" s="8">
        <f>-1*(EffortOutcomesAG0[[#This Row],[KPx]]*KTc-EffortOutcomesAG0[[#This Row],[KPz]]*KTa)</f>
        <v>-28</v>
      </c>
      <c r="M1185" s="8">
        <f>(EffortOutcomesAG0[[#This Row],[KPx]]*KTb-EffortOutcomesAG0[[#This Row],[Kpy]]*KTa)</f>
        <v>32</v>
      </c>
      <c r="N1185" s="8">
        <f>-EffortOutcomesAG0[[#This Row],[Xp]]*a+EffortOutcomesAG0[[#This Row],[Yp]]*b+EffortOutcomesAG0[[#This Row],[Zp]]*c_</f>
        <v>40</v>
      </c>
      <c r="O1185">
        <f>-IF(EffortOutcomesAG0[[#This Row],[Column2]]&gt;0,1,-1)*SQRT(EffortOutcomesAG0[[#This Row],[KPx''i]]^2+EffortOutcomesAG0[[#This Row],[KPx''j]]^2+EffortOutcomesAG0[[#This Row],[KPx''k]]^2)/Ksmag/Scale</f>
        <v>-72.456883730947197</v>
      </c>
      <c r="P1185" s="9">
        <f>SQRT(EffortOutcomesAG0[[#This Row],[Kpy''i]]^2+EffortOutcomesAG0[[#This Row],[KPy''j]]^2+EffortOutcomesAG0[[#This Row],[KPy''k]]^2)/KTmag/Scale</f>
        <v>17.37814719698277</v>
      </c>
      <c r="Q11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85" s="14">
        <v>44873</v>
      </c>
      <c r="U1185" s="9" t="s">
        <v>76</v>
      </c>
      <c r="V1185" t="s">
        <v>55</v>
      </c>
      <c r="W1185" t="s">
        <v>59</v>
      </c>
      <c r="X1185">
        <v>0</v>
      </c>
      <c r="Y1185">
        <v>0</v>
      </c>
      <c r="Z1185">
        <v>0</v>
      </c>
      <c r="AJ1185">
        <v>1184</v>
      </c>
      <c r="AK1185">
        <f>SUBTOTAL(9,EffortOutcomesAG0[[#This Row],[Allocation]:[Iin]])</f>
        <v>0</v>
      </c>
      <c r="AL1185" t="str">
        <f>EffortOutcomesAG0[[#This Row],[WARDS]]&amp;EffortOutcomesAG0[[#This Row],[Role]]&amp;EffortOutcomesAG0[[#This Row],[Shifts]]</f>
        <v>OtherCSEPM</v>
      </c>
    </row>
    <row r="1186" spans="2:38" x14ac:dyDescent="0.25">
      <c r="B1186" s="8">
        <f>IF(EffortOutcomesAG0[[#This Row],[Apn]]=0,10,LOG(EffortOutcomesAG0[[#This Row],[Apn]]))</f>
        <v>10</v>
      </c>
      <c r="C1186" s="8">
        <f>IF(EffortOutcomesAG0[[#This Row],[Ein]]=0,10,LOG(EffortOutcomesAG0[[#This Row],[Ein]]))</f>
        <v>10</v>
      </c>
      <c r="D1186" s="8">
        <f>IF(EffortOutcomesAG0[[#This Row],[Iin]]=0,10,LOG(EffortOutcomesAG0[[#This Row],[Iin]]))</f>
        <v>10</v>
      </c>
      <c r="E1186" s="8">
        <f>Kx-EffortOutcomesAG0[[#This Row],[Xp]]</f>
        <v>-10</v>
      </c>
      <c r="F1186" s="8">
        <f>Ky-EffortOutcomesAG0[[#This Row],[Yp]]</f>
        <v>-11</v>
      </c>
      <c r="G1186" s="8">
        <f>Kz-EffortOutcomesAG0[[#This Row],[Zp]]</f>
        <v>-9</v>
      </c>
      <c r="H1186" s="8">
        <f>EffortOutcomesAG0[[#This Row],[Kpy]]*KSc-EffortOutcomesAG0[[#This Row],[KPz]]*KSb</f>
        <v>20</v>
      </c>
      <c r="I1186" s="8">
        <f>-1*(EffortOutcomesAG0[[#This Row],[KPx]]*KSc-EffortOutcomesAG0[[#This Row],[KPz]]*KSa)</f>
        <v>-10</v>
      </c>
      <c r="J1186" s="8">
        <f>(EffortOutcomesAG0[[#This Row],[KPx]]*$C$2-EffortOutcomesAG0[[#This Row],[Kpy]]*KSa)</f>
        <v>-100</v>
      </c>
      <c r="K1186" s="8">
        <f>EffortOutcomesAG0[[#This Row],[Kpy]]*KTc-EffortOutcomesAG0[[#This Row],[KPz]]*KTb</f>
        <v>2</v>
      </c>
      <c r="L1186" s="8">
        <f>-1*(EffortOutcomesAG0[[#This Row],[KPx]]*KTc-EffortOutcomesAG0[[#This Row],[KPz]]*KTa)</f>
        <v>-28</v>
      </c>
      <c r="M1186" s="8">
        <f>(EffortOutcomesAG0[[#This Row],[KPx]]*KTb-EffortOutcomesAG0[[#This Row],[Kpy]]*KTa)</f>
        <v>32</v>
      </c>
      <c r="N1186" s="8">
        <f>-EffortOutcomesAG0[[#This Row],[Xp]]*a+EffortOutcomesAG0[[#This Row],[Yp]]*b+EffortOutcomesAG0[[#This Row],[Zp]]*c_</f>
        <v>40</v>
      </c>
      <c r="O1186">
        <f>-IF(EffortOutcomesAG0[[#This Row],[Column2]]&gt;0,1,-1)*SQRT(EffortOutcomesAG0[[#This Row],[KPx''i]]^2+EffortOutcomesAG0[[#This Row],[KPx''j]]^2+EffortOutcomesAG0[[#This Row],[KPx''k]]^2)/Ksmag/Scale</f>
        <v>-72.456883730947197</v>
      </c>
      <c r="P1186" s="9">
        <f>SQRT(EffortOutcomesAG0[[#This Row],[Kpy''i]]^2+EffortOutcomesAG0[[#This Row],[KPy''j]]^2+EffortOutcomesAG0[[#This Row],[KPy''k]]^2)/KTmag/Scale</f>
        <v>17.37814719698277</v>
      </c>
      <c r="Q11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86" s="14">
        <v>44874</v>
      </c>
      <c r="U1186" s="9" t="s">
        <v>76</v>
      </c>
      <c r="V1186" t="s">
        <v>55</v>
      </c>
      <c r="W1186" t="s">
        <v>59</v>
      </c>
      <c r="X1186">
        <v>0.12499999999999989</v>
      </c>
      <c r="Y1186">
        <v>0</v>
      </c>
      <c r="Z1186">
        <v>0</v>
      </c>
      <c r="AG1186">
        <v>0</v>
      </c>
      <c r="AH1186">
        <v>0</v>
      </c>
      <c r="AI1186">
        <v>0</v>
      </c>
      <c r="AJ1186">
        <v>1185</v>
      </c>
      <c r="AK1186">
        <f>SUBTOTAL(9,EffortOutcomesAG0[[#This Row],[Allocation]:[Iin]])</f>
        <v>0.12499999999999989</v>
      </c>
      <c r="AL1186" t="str">
        <f>EffortOutcomesAG0[[#This Row],[WARDS]]&amp;EffortOutcomesAG0[[#This Row],[Role]]&amp;EffortOutcomesAG0[[#This Row],[Shifts]]</f>
        <v>OtherCSEPM</v>
      </c>
    </row>
    <row r="1187" spans="2:38" x14ac:dyDescent="0.25">
      <c r="B1187" s="8">
        <f>IF(EffortOutcomesAG0[[#This Row],[Apn]]=0,10,LOG(EffortOutcomesAG0[[#This Row],[Apn]]))</f>
        <v>0.18542902881846182</v>
      </c>
      <c r="C1187" s="8">
        <f>IF(EffortOutcomesAG0[[#This Row],[Ein]]=0,10,LOG(EffortOutcomesAG0[[#This Row],[Ein]]))</f>
        <v>0.18847273898613698</v>
      </c>
      <c r="D1187" s="8">
        <f>IF(EffortOutcomesAG0[[#This Row],[Iin]]=0,10,LOG(EffortOutcomesAG0[[#This Row],[Iin]]))</f>
        <v>-0.37390176780459877</v>
      </c>
      <c r="E1187" s="8">
        <f>Kx-EffortOutcomesAG0[[#This Row],[Xp]]</f>
        <v>-0.18542902881846182</v>
      </c>
      <c r="F1187" s="8">
        <f>Ky-EffortOutcomesAG0[[#This Row],[Yp]]</f>
        <v>-1.1884727389861369</v>
      </c>
      <c r="G1187" s="8">
        <f>Kz-EffortOutcomesAG0[[#This Row],[Zp]]</f>
        <v>1.3739017678045988</v>
      </c>
      <c r="H1187" s="8">
        <f>EffortOutcomesAG0[[#This Row],[Kpy]]*KSc-EffortOutcomesAG0[[#This Row],[KPz]]*KSb</f>
        <v>-0.18542902881846191</v>
      </c>
      <c r="I1187" s="8">
        <f>-1*(EffortOutcomesAG0[[#This Row],[KPx]]*KSc-EffortOutcomesAG0[[#This Row],[KPz]]*KSa)</f>
        <v>-0.18542902881846182</v>
      </c>
      <c r="J1187" s="8">
        <f>(EffortOutcomesAG0[[#This Row],[KPx]]*$C$2-EffortOutcomesAG0[[#This Row],[Kpy]]*KSa)</f>
        <v>-1.8542902881846182</v>
      </c>
      <c r="K1187" s="8">
        <f>EffortOutcomesAG0[[#This Row],[Kpy]]*KTc-EffortOutcomesAG0[[#This Row],[KPz]]*KTb</f>
        <v>2.5623745067907358</v>
      </c>
      <c r="L1187" s="8">
        <f>-1*(EffortOutcomesAG0[[#This Row],[KPx]]*KTc-EffortOutcomesAG0[[#This Row],[KPz]]*KTa)</f>
        <v>2.5623745067907358</v>
      </c>
      <c r="M1187" s="8">
        <f>(EffortOutcomesAG0[[#This Row],[KPx]]*KTb-EffortOutcomesAG0[[#This Row],[Kpy]]*KTa)</f>
        <v>2.5623745067907358</v>
      </c>
      <c r="N1187" s="8">
        <f>-EffortOutcomesAG0[[#This Row],[Xp]]*a+EffortOutcomesAG0[[#This Row],[Yp]]*b+EffortOutcomesAG0[[#This Row],[Zp]]*c_</f>
        <v>-0.37085805763692359</v>
      </c>
      <c r="O1187">
        <f>-IF(EffortOutcomesAG0[[#This Row],[Column2]]&gt;0,1,-1)*SQRT(EffortOutcomesAG0[[#This Row],[KPx''i]]^2+EffortOutcomesAG0[[#This Row],[KPx''j]]^2+EffortOutcomesAG0[[#This Row],[KPx''k]]^2)/Ksmag/Scale</f>
        <v>1.3242281378812546</v>
      </c>
      <c r="P1187" s="9">
        <f>SQRT(EffortOutcomesAG0[[#This Row],[Kpy''i]]^2+EffortOutcomesAG0[[#This Row],[KPy''j]]^2+EffortOutcomesAG0[[#This Row],[KPy''k]]^2)/KTmag/Scale</f>
        <v>1.8118723896912645</v>
      </c>
      <c r="Q11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1.8118723896912645</v>
      </c>
      <c r="T1187" s="14">
        <v>44874</v>
      </c>
      <c r="U1187" s="9" t="s">
        <v>57</v>
      </c>
      <c r="V1187" t="s">
        <v>55</v>
      </c>
      <c r="W1187" t="s">
        <v>59</v>
      </c>
      <c r="X1187">
        <v>7.6875</v>
      </c>
      <c r="Y1187">
        <v>3.25</v>
      </c>
      <c r="Z1187">
        <v>4.980952380952381</v>
      </c>
      <c r="AA1187">
        <v>1.5326007326007327</v>
      </c>
      <c r="AB1187">
        <v>2.2989010989010987</v>
      </c>
      <c r="AC1187">
        <v>2.3653846153846154</v>
      </c>
      <c r="AD1187">
        <v>0.43499043977055446</v>
      </c>
      <c r="AE1187">
        <v>0.65248565965583172</v>
      </c>
      <c r="AF1187">
        <v>1.5433795411089866</v>
      </c>
      <c r="AG1187">
        <v>0.64792876500193575</v>
      </c>
      <c r="AH1187">
        <v>0.97189314750290356</v>
      </c>
      <c r="AI1187">
        <v>0.42276422764227645</v>
      </c>
      <c r="AJ1187">
        <v>1186</v>
      </c>
      <c r="AK1187">
        <f>SUBTOTAL(9,EffortOutcomesAG0[[#This Row],[Allocation]:[Iin]])</f>
        <v>26.788780608521318</v>
      </c>
      <c r="AL1187" t="str">
        <f>EffortOutcomesAG0[[#This Row],[WARDS]]&amp;EffortOutcomesAG0[[#This Row],[Role]]&amp;EffortOutcomesAG0[[#This Row],[Shifts]]</f>
        <v>WATTCSEPM</v>
      </c>
    </row>
    <row r="1188" spans="2:38" x14ac:dyDescent="0.25">
      <c r="B1188" s="8">
        <f>IF(EffortOutcomesAG0[[#This Row],[Apn]]=0,10,LOG(EffortOutcomesAG0[[#This Row],[Apn]]))</f>
        <v>0.13800437889032366</v>
      </c>
      <c r="C1188" s="8">
        <f>IF(EffortOutcomesAG0[[#This Row],[Ein]]=0,10,LOG(EffortOutcomesAG0[[#This Row],[Ein]]))</f>
        <v>0.18847273898613698</v>
      </c>
      <c r="D1188" s="8">
        <f>IF(EffortOutcomesAG0[[#This Row],[Iin]]=0,10,LOG(EffortOutcomesAG0[[#This Row],[Iin]]))</f>
        <v>-0.32647711787646067</v>
      </c>
      <c r="E1188" s="8">
        <f>Kx-EffortOutcomesAG0[[#This Row],[Xp]]</f>
        <v>-0.13800437889032366</v>
      </c>
      <c r="F1188" s="8">
        <f>Ky-EffortOutcomesAG0[[#This Row],[Yp]]</f>
        <v>-1.1884727389861369</v>
      </c>
      <c r="G1188" s="8">
        <f>Kz-EffortOutcomesAG0[[#This Row],[Zp]]</f>
        <v>1.3264771178764607</v>
      </c>
      <c r="H1188" s="8">
        <f>EffortOutcomesAG0[[#This Row],[Kpy]]*KSc-EffortOutcomesAG0[[#This Row],[KPz]]*KSb</f>
        <v>-0.1380043788903238</v>
      </c>
      <c r="I1188" s="8">
        <f>-1*(EffortOutcomesAG0[[#This Row],[KPx]]*KSc-EffortOutcomesAG0[[#This Row],[KPz]]*KSa)</f>
        <v>-0.13800437889032366</v>
      </c>
      <c r="J1188" s="8">
        <f>(EffortOutcomesAG0[[#This Row],[KPx]]*$C$2-EffortOutcomesAG0[[#This Row],[Kpy]]*KSa)</f>
        <v>-1.3800437889032366</v>
      </c>
      <c r="K1188" s="8">
        <f>EffortOutcomesAG0[[#This Row],[Kpy]]*KTc-EffortOutcomesAG0[[#This Row],[KPz]]*KTb</f>
        <v>2.5149498568625974</v>
      </c>
      <c r="L1188" s="8">
        <f>-1*(EffortOutcomesAG0[[#This Row],[KPx]]*KTc-EffortOutcomesAG0[[#This Row],[KPz]]*KTa)</f>
        <v>2.5149498568625979</v>
      </c>
      <c r="M1188" s="8">
        <f>(EffortOutcomesAG0[[#This Row],[KPx]]*KTb-EffortOutcomesAG0[[#This Row],[Kpy]]*KTa)</f>
        <v>2.5149498568625974</v>
      </c>
      <c r="N1188" s="8">
        <f>-EffortOutcomesAG0[[#This Row],[Xp]]*a+EffortOutcomesAG0[[#This Row],[Yp]]*b+EffortOutcomesAG0[[#This Row],[Zp]]*c_</f>
        <v>-0.27600875778064737</v>
      </c>
      <c r="O1188">
        <f>-IF(EffortOutcomesAG0[[#This Row],[Column2]]&gt;0,1,-1)*SQRT(EffortOutcomesAG0[[#This Row],[KPx''i]]^2+EffortOutcomesAG0[[#This Row],[KPx''j]]^2+EffortOutcomesAG0[[#This Row],[KPx''k]]^2)/Ksmag/Scale</f>
        <v>0.98554839467075617</v>
      </c>
      <c r="P1188" s="9">
        <f>SQRT(EffortOutcomesAG0[[#This Row],[Kpy''i]]^2+EffortOutcomesAG0[[#This Row],[KPy''j]]^2+EffortOutcomesAG0[[#This Row],[KPy''k]]^2)/KTmag/Scale</f>
        <v>1.7783380981316799</v>
      </c>
      <c r="Q11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188" s="14">
        <v>44874</v>
      </c>
      <c r="U1188" s="9" t="s">
        <v>58</v>
      </c>
      <c r="V1188" t="s">
        <v>55</v>
      </c>
      <c r="W1188" t="s">
        <v>59</v>
      </c>
      <c r="X1188">
        <v>7.6875</v>
      </c>
      <c r="Y1188">
        <v>3.625</v>
      </c>
      <c r="Z1188">
        <v>4.980952380952381</v>
      </c>
      <c r="AA1188">
        <v>1.374055829228243</v>
      </c>
      <c r="AB1188">
        <v>2.0610837438423646</v>
      </c>
      <c r="AC1188">
        <v>2.1206896551724137</v>
      </c>
      <c r="AD1188">
        <v>0.48518164435946465</v>
      </c>
      <c r="AE1188">
        <v>0.72777246653919692</v>
      </c>
      <c r="AF1188">
        <v>1.5433795411089866</v>
      </c>
      <c r="AG1188">
        <v>0.64792876500193575</v>
      </c>
      <c r="AH1188">
        <v>0.97189314750290356</v>
      </c>
      <c r="AI1188">
        <v>0.47154471544715448</v>
      </c>
      <c r="AJ1188">
        <v>1187</v>
      </c>
      <c r="AK1188">
        <f>SUBTOTAL(9,EffortOutcomesAG0[[#This Row],[Allocation]:[Iin]])</f>
        <v>26.696981889155044</v>
      </c>
      <c r="AL1188" t="str">
        <f>EffortOutcomesAG0[[#This Row],[WARDS]]&amp;EffortOutcomesAG0[[#This Row],[Role]]&amp;EffortOutcomesAG0[[#This Row],[Shifts]]</f>
        <v>WARACSEPM</v>
      </c>
    </row>
    <row r="1189" spans="2:38" x14ac:dyDescent="0.25">
      <c r="B1189" s="8">
        <f>IF(EffortOutcomesAG0[[#This Row],[Apn]]=0,10,LOG(EffortOutcomesAG0[[#This Row],[Apn]]))</f>
        <v>0.1232811220696173</v>
      </c>
      <c r="C1189" s="8">
        <f>IF(EffortOutcomesAG0[[#This Row],[Ein]]=0,10,LOG(EffortOutcomesAG0[[#This Row],[Ein]]))</f>
        <v>1.7645719922812941E-2</v>
      </c>
      <c r="D1189" s="8">
        <f>IF(EffortOutcomesAG0[[#This Row],[Iin]]=0,10,LOG(EffortOutcomesAG0[[#This Row],[Iin]]))</f>
        <v>-0.14092684199243027</v>
      </c>
      <c r="E1189" s="8">
        <f>Kx-EffortOutcomesAG0[[#This Row],[Xp]]</f>
        <v>-0.1232811220696173</v>
      </c>
      <c r="F1189" s="8">
        <f>Ky-EffortOutcomesAG0[[#This Row],[Yp]]</f>
        <v>-1.0176457199228128</v>
      </c>
      <c r="G1189" s="8">
        <f>Kz-EffortOutcomesAG0[[#This Row],[Zp]]</f>
        <v>1.1409268419924303</v>
      </c>
      <c r="H1189" s="8">
        <f>EffortOutcomesAG0[[#This Row],[Kpy]]*KSc-EffortOutcomesAG0[[#This Row],[KPz]]*KSb</f>
        <v>-0.1232811220696175</v>
      </c>
      <c r="I1189" s="8">
        <f>-1*(EffortOutcomesAG0[[#This Row],[KPx]]*KSc-EffortOutcomesAG0[[#This Row],[KPz]]*KSa)</f>
        <v>-0.1232811220696173</v>
      </c>
      <c r="J1189" s="8">
        <f>(EffortOutcomesAG0[[#This Row],[KPx]]*$C$2-EffortOutcomesAG0[[#This Row],[Kpy]]*KSa)</f>
        <v>-1.232811220696173</v>
      </c>
      <c r="K1189" s="8">
        <f>EffortOutcomesAG0[[#This Row],[Kpy]]*KTc-EffortOutcomesAG0[[#This Row],[KPz]]*KTb</f>
        <v>2.1585725619152432</v>
      </c>
      <c r="L1189" s="8">
        <f>-1*(EffortOutcomesAG0[[#This Row],[KPx]]*KTc-EffortOutcomesAG0[[#This Row],[KPz]]*KTa)</f>
        <v>2.1585725619152432</v>
      </c>
      <c r="M1189" s="8">
        <f>(EffortOutcomesAG0[[#This Row],[KPx]]*KTb-EffortOutcomesAG0[[#This Row],[Kpy]]*KTa)</f>
        <v>2.1585725619152432</v>
      </c>
      <c r="N1189" s="8">
        <f>-EffortOutcomesAG0[[#This Row],[Xp]]*a+EffortOutcomesAG0[[#This Row],[Yp]]*b+EffortOutcomesAG0[[#This Row],[Zp]]*c_</f>
        <v>-0.24656224413923467</v>
      </c>
      <c r="O1189">
        <f>-IF(EffortOutcomesAG0[[#This Row],[Column2]]&gt;0,1,-1)*SQRT(EffortOutcomesAG0[[#This Row],[KPx''i]]^2+EffortOutcomesAG0[[#This Row],[KPx''j]]^2+EffortOutcomesAG0[[#This Row],[KPx''k]]^2)/Ksmag/Scale</f>
        <v>0.88040330985062631</v>
      </c>
      <c r="P1189" s="9">
        <f>SQRT(EffortOutcomesAG0[[#This Row],[Kpy''i]]^2+EffortOutcomesAG0[[#This Row],[KPy''j]]^2+EffortOutcomesAG0[[#This Row],[KPy''k]]^2)/KTmag/Scale</f>
        <v>1.5263412962134872</v>
      </c>
      <c r="Q11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1.5263412962134872</v>
      </c>
      <c r="T1189" s="14">
        <v>44874</v>
      </c>
      <c r="U1189" s="9" t="s">
        <v>54</v>
      </c>
      <c r="V1189" t="s">
        <v>55</v>
      </c>
      <c r="W1189" t="s">
        <v>59</v>
      </c>
      <c r="X1189">
        <v>2.59375</v>
      </c>
      <c r="Y1189">
        <v>1.875</v>
      </c>
      <c r="Z1189">
        <v>2.4904761904761905</v>
      </c>
      <c r="AA1189">
        <v>1.3282539682539682</v>
      </c>
      <c r="AB1189">
        <v>1.9923809523809524</v>
      </c>
      <c r="AC1189">
        <v>1.3833333333333333</v>
      </c>
      <c r="AD1189">
        <v>0.50191204588910132</v>
      </c>
      <c r="AE1189">
        <v>0.75286806883365198</v>
      </c>
      <c r="AF1189">
        <v>1.0414674952198852</v>
      </c>
      <c r="AG1189">
        <v>0.96018359150889276</v>
      </c>
      <c r="AH1189">
        <v>1.4402753872633391</v>
      </c>
      <c r="AI1189">
        <v>0.72289156626506024</v>
      </c>
      <c r="AJ1189">
        <v>1188</v>
      </c>
      <c r="AK1189">
        <f>SUBTOTAL(9,EffortOutcomesAG0[[#This Row],[Allocation]:[Iin]])</f>
        <v>17.082792599424369</v>
      </c>
      <c r="AL1189" t="str">
        <f>EffortOutcomesAG0[[#This Row],[WARDS]]&amp;EffortOutcomesAG0[[#This Row],[Role]]&amp;EffortOutcomesAG0[[#This Row],[Shifts]]</f>
        <v>BANKCSEPM</v>
      </c>
    </row>
    <row r="1190" spans="2:38" x14ac:dyDescent="0.25">
      <c r="B1190" s="8">
        <f>IF(EffortOutcomesAG0[[#This Row],[Apn]]=0,10,LOG(EffortOutcomesAG0[[#This Row],[Apn]]))</f>
        <v>10</v>
      </c>
      <c r="C1190" s="8">
        <f>IF(EffortOutcomesAG0[[#This Row],[Ein]]=0,10,LOG(EffortOutcomesAG0[[#This Row],[Ein]]))</f>
        <v>10</v>
      </c>
      <c r="D1190" s="8">
        <f>IF(EffortOutcomesAG0[[#This Row],[Iin]]=0,10,LOG(EffortOutcomesAG0[[#This Row],[Iin]]))</f>
        <v>10</v>
      </c>
      <c r="E1190" s="8">
        <f>Kx-EffortOutcomesAG0[[#This Row],[Xp]]</f>
        <v>-10</v>
      </c>
      <c r="F1190" s="8">
        <f>Ky-EffortOutcomesAG0[[#This Row],[Yp]]</f>
        <v>-11</v>
      </c>
      <c r="G1190" s="8">
        <f>Kz-EffortOutcomesAG0[[#This Row],[Zp]]</f>
        <v>-9</v>
      </c>
      <c r="H1190" s="8">
        <f>EffortOutcomesAG0[[#This Row],[Kpy]]*KSc-EffortOutcomesAG0[[#This Row],[KPz]]*KSb</f>
        <v>20</v>
      </c>
      <c r="I1190" s="8">
        <f>-1*(EffortOutcomesAG0[[#This Row],[KPx]]*KSc-EffortOutcomesAG0[[#This Row],[KPz]]*KSa)</f>
        <v>-10</v>
      </c>
      <c r="J1190" s="8">
        <f>(EffortOutcomesAG0[[#This Row],[KPx]]*$C$2-EffortOutcomesAG0[[#This Row],[Kpy]]*KSa)</f>
        <v>-100</v>
      </c>
      <c r="K1190" s="8">
        <f>EffortOutcomesAG0[[#This Row],[Kpy]]*KTc-EffortOutcomesAG0[[#This Row],[KPz]]*KTb</f>
        <v>2</v>
      </c>
      <c r="L1190" s="8">
        <f>-1*(EffortOutcomesAG0[[#This Row],[KPx]]*KTc-EffortOutcomesAG0[[#This Row],[KPz]]*KTa)</f>
        <v>-28</v>
      </c>
      <c r="M1190" s="8">
        <f>(EffortOutcomesAG0[[#This Row],[KPx]]*KTb-EffortOutcomesAG0[[#This Row],[Kpy]]*KTa)</f>
        <v>32</v>
      </c>
      <c r="N1190" s="8">
        <f>-EffortOutcomesAG0[[#This Row],[Xp]]*a+EffortOutcomesAG0[[#This Row],[Yp]]*b+EffortOutcomesAG0[[#This Row],[Zp]]*c_</f>
        <v>40</v>
      </c>
      <c r="O1190">
        <f>-IF(EffortOutcomesAG0[[#This Row],[Column2]]&gt;0,1,-1)*SQRT(EffortOutcomesAG0[[#This Row],[KPx''i]]^2+EffortOutcomesAG0[[#This Row],[KPx''j]]^2+EffortOutcomesAG0[[#This Row],[KPx''k]]^2)/Ksmag/Scale</f>
        <v>-72.456883730947197</v>
      </c>
      <c r="P1190" s="9">
        <f>SQRT(EffortOutcomesAG0[[#This Row],[Kpy''i]]^2+EffortOutcomesAG0[[#This Row],[KPy''j]]^2+EffortOutcomesAG0[[#This Row],[KPy''k]]^2)/KTmag/Scale</f>
        <v>17.37814719698277</v>
      </c>
      <c r="Q11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0" s="14">
        <v>44875</v>
      </c>
      <c r="U1190" s="9" t="s">
        <v>76</v>
      </c>
      <c r="V1190" t="s">
        <v>55</v>
      </c>
      <c r="W1190" t="s">
        <v>59</v>
      </c>
      <c r="X1190">
        <v>0</v>
      </c>
      <c r="Y1190">
        <v>0</v>
      </c>
      <c r="Z1190">
        <v>0</v>
      </c>
      <c r="AJ1190">
        <v>1189</v>
      </c>
      <c r="AK1190">
        <f>SUBTOTAL(9,EffortOutcomesAG0[[#This Row],[Allocation]:[Iin]])</f>
        <v>0</v>
      </c>
      <c r="AL1190" t="str">
        <f>EffortOutcomesAG0[[#This Row],[WARDS]]&amp;EffortOutcomesAG0[[#This Row],[Role]]&amp;EffortOutcomesAG0[[#This Row],[Shifts]]</f>
        <v>OtherCSEPM</v>
      </c>
    </row>
    <row r="1191" spans="2:38" x14ac:dyDescent="0.25">
      <c r="B1191" s="8">
        <f>IF(EffortOutcomesAG0[[#This Row],[Apn]]=0,10,LOG(EffortOutcomesAG0[[#This Row],[Apn]]))</f>
        <v>9.5418444918310336E-2</v>
      </c>
      <c r="C1191" s="8">
        <f>IF(EffortOutcomesAG0[[#This Row],[Ein]]=0,10,LOG(EffortOutcomesAG0[[#This Row],[Ein]]))</f>
        <v>6.0928755941613656E-2</v>
      </c>
      <c r="D1191" s="8">
        <f>IF(EffortOutcomesAG0[[#This Row],[Iin]]=0,10,LOG(EffortOutcomesAG0[[#This Row],[Iin]]))</f>
        <v>-0.15634720085992401</v>
      </c>
      <c r="E1191" s="8">
        <f>Kx-EffortOutcomesAG0[[#This Row],[Xp]]</f>
        <v>-9.5418444918310336E-2</v>
      </c>
      <c r="F1191" s="8">
        <f>Ky-EffortOutcomesAG0[[#This Row],[Yp]]</f>
        <v>-1.0609287559416136</v>
      </c>
      <c r="G1191" s="8">
        <f>Kz-EffortOutcomesAG0[[#This Row],[Zp]]</f>
        <v>1.156347200859924</v>
      </c>
      <c r="H1191" s="8">
        <f>EffortOutcomesAG0[[#This Row],[Kpy]]*KSc-EffortOutcomesAG0[[#This Row],[KPz]]*KSb</f>
        <v>-9.5418444918310419E-2</v>
      </c>
      <c r="I1191" s="8">
        <f>-1*(EffortOutcomesAG0[[#This Row],[KPx]]*KSc-EffortOutcomesAG0[[#This Row],[KPz]]*KSa)</f>
        <v>-9.5418444918310336E-2</v>
      </c>
      <c r="J1191" s="8">
        <f>(EffortOutcomesAG0[[#This Row],[KPx]]*$C$2-EffortOutcomesAG0[[#This Row],[Kpy]]*KSa)</f>
        <v>-0.9541844491831033</v>
      </c>
      <c r="K1191" s="8">
        <f>EffortOutcomesAG0[[#This Row],[Kpy]]*KTc-EffortOutcomesAG0[[#This Row],[KPz]]*KTb</f>
        <v>2.2172759568015374</v>
      </c>
      <c r="L1191" s="8">
        <f>-1*(EffortOutcomesAG0[[#This Row],[KPx]]*KTc-EffortOutcomesAG0[[#This Row],[KPz]]*KTa)</f>
        <v>2.2172759568015379</v>
      </c>
      <c r="M1191" s="8">
        <f>(EffortOutcomesAG0[[#This Row],[KPx]]*KTb-EffortOutcomesAG0[[#This Row],[Kpy]]*KTa)</f>
        <v>2.2172759568015374</v>
      </c>
      <c r="N1191" s="8">
        <f>-EffortOutcomesAG0[[#This Row],[Xp]]*a+EffortOutcomesAG0[[#This Row],[Yp]]*b+EffortOutcomesAG0[[#This Row],[Zp]]*c_</f>
        <v>-0.19083688983662073</v>
      </c>
      <c r="O1191">
        <f>-IF(EffortOutcomesAG0[[#This Row],[Column2]]&gt;0,1,-1)*SQRT(EffortOutcomesAG0[[#This Row],[KPx''i]]^2+EffortOutcomesAG0[[#This Row],[KPx''j]]^2+EffortOutcomesAG0[[#This Row],[KPx''k]]^2)/Ksmag/Scale</f>
        <v>0.68142399514697138</v>
      </c>
      <c r="P1191" s="9">
        <f>SQRT(EffortOutcomesAG0[[#This Row],[Kpy''i]]^2+EffortOutcomesAG0[[#This Row],[KPy''j]]^2+EffortOutcomesAG0[[#This Row],[KPy''k]]^2)/KTmag/Scale</f>
        <v>1.5678508648162577</v>
      </c>
      <c r="Q11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1.5678508648162577</v>
      </c>
      <c r="T1191" s="14">
        <v>44875</v>
      </c>
      <c r="U1191" s="9" t="s">
        <v>54</v>
      </c>
      <c r="V1191" t="s">
        <v>55</v>
      </c>
      <c r="W1191" t="s">
        <v>59</v>
      </c>
      <c r="X1191">
        <v>2.6874999999999996</v>
      </c>
      <c r="Y1191">
        <v>1.875</v>
      </c>
      <c r="Z1191">
        <v>2.3357142857142854</v>
      </c>
      <c r="AA1191">
        <v>1.2457142857142856</v>
      </c>
      <c r="AB1191">
        <v>1.8685714285714283</v>
      </c>
      <c r="AC1191">
        <v>1.4333333333333331</v>
      </c>
      <c r="AD1191">
        <v>0.53516819571865448</v>
      </c>
      <c r="AE1191">
        <v>0.80275229357798172</v>
      </c>
      <c r="AF1191">
        <v>1.1506116207951069</v>
      </c>
      <c r="AG1191">
        <v>0.86910299003322267</v>
      </c>
      <c r="AH1191">
        <v>1.3036544850498339</v>
      </c>
      <c r="AI1191">
        <v>0.69767441860465129</v>
      </c>
      <c r="AJ1191">
        <v>1190</v>
      </c>
      <c r="AK1191">
        <f>SUBTOTAL(9,EffortOutcomesAG0[[#This Row],[Allocation]:[Iin]])</f>
        <v>16.804797337112785</v>
      </c>
      <c r="AL1191" t="str">
        <f>EffortOutcomesAG0[[#This Row],[WARDS]]&amp;EffortOutcomesAG0[[#This Row],[Role]]&amp;EffortOutcomesAG0[[#This Row],[Shifts]]</f>
        <v>BANKCSEPM</v>
      </c>
    </row>
    <row r="1192" spans="2:38" x14ac:dyDescent="0.25">
      <c r="B1192" s="8">
        <f>IF(EffortOutcomesAG0[[#This Row],[Apn]]=0,10,LOG(EffortOutcomesAG0[[#This Row],[Apn]]))</f>
        <v>0.11014170173901669</v>
      </c>
      <c r="C1192" s="8">
        <f>IF(EffortOutcomesAG0[[#This Row],[Ein]]=0,10,LOG(EffortOutcomesAG0[[#This Row],[Ein]]))</f>
        <v>3.7587913438022605E-2</v>
      </c>
      <c r="D1192" s="8">
        <f>IF(EffortOutcomesAG0[[#This Row],[Iin]]=0,10,LOG(EffortOutcomesAG0[[#This Row],[Iin]]))</f>
        <v>-0.14772961517703934</v>
      </c>
      <c r="E1192" s="8">
        <f>Kx-EffortOutcomesAG0[[#This Row],[Xp]]</f>
        <v>-0.11014170173901669</v>
      </c>
      <c r="F1192" s="8">
        <f>Ky-EffortOutcomesAG0[[#This Row],[Yp]]</f>
        <v>-1.0375879134380226</v>
      </c>
      <c r="G1192" s="8">
        <f>Kz-EffortOutcomesAG0[[#This Row],[Zp]]</f>
        <v>1.1477296151770393</v>
      </c>
      <c r="H1192" s="8">
        <f>EffortOutcomesAG0[[#This Row],[Kpy]]*KSc-EffortOutcomesAG0[[#This Row],[KPz]]*KSb</f>
        <v>-0.11014170173901672</v>
      </c>
      <c r="I1192" s="8">
        <f>-1*(EffortOutcomesAG0[[#This Row],[KPx]]*KSc-EffortOutcomesAG0[[#This Row],[KPz]]*KSa)</f>
        <v>-0.11014170173901669</v>
      </c>
      <c r="J1192" s="8">
        <f>(EffortOutcomesAG0[[#This Row],[KPx]]*$C$2-EffortOutcomesAG0[[#This Row],[Kpy]]*KSa)</f>
        <v>-1.101417017390167</v>
      </c>
      <c r="K1192" s="8">
        <f>EffortOutcomesAG0[[#This Row],[Kpy]]*KTc-EffortOutcomesAG0[[#This Row],[KPz]]*KTb</f>
        <v>2.1853175286150619</v>
      </c>
      <c r="L1192" s="8">
        <f>-1*(EffortOutcomesAG0[[#This Row],[KPx]]*KTc-EffortOutcomesAG0[[#This Row],[KPz]]*KTa)</f>
        <v>2.1853175286150619</v>
      </c>
      <c r="M1192" s="8">
        <f>(EffortOutcomesAG0[[#This Row],[KPx]]*KTb-EffortOutcomesAG0[[#This Row],[Kpy]]*KTa)</f>
        <v>2.1853175286150619</v>
      </c>
      <c r="N1192" s="8">
        <f>-EffortOutcomesAG0[[#This Row],[Xp]]*a+EffortOutcomesAG0[[#This Row],[Yp]]*b+EffortOutcomesAG0[[#This Row],[Zp]]*c_</f>
        <v>-0.22028340347803346</v>
      </c>
      <c r="O1192">
        <f>-IF(EffortOutcomesAG0[[#This Row],[Column2]]&gt;0,1,-1)*SQRT(EffortOutcomesAG0[[#This Row],[KPx''i]]^2+EffortOutcomesAG0[[#This Row],[KPx''j]]^2+EffortOutcomesAG0[[#This Row],[KPx''k]]^2)/Ksmag/Scale</f>
        <v>0.78656907996710113</v>
      </c>
      <c r="P1192" s="9">
        <f>SQRT(EffortOutcomesAG0[[#This Row],[Kpy''i]]^2+EffortOutcomesAG0[[#This Row],[KPy''j]]^2+EffortOutcomesAG0[[#This Row],[KPy''k]]^2)/KTmag/Scale</f>
        <v>1.5452528435295374</v>
      </c>
      <c r="Q11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1.5452528435295374</v>
      </c>
      <c r="T1192" s="14">
        <v>44875</v>
      </c>
      <c r="U1192" s="9" t="s">
        <v>58</v>
      </c>
      <c r="V1192" t="s">
        <v>55</v>
      </c>
      <c r="W1192" t="s">
        <v>59</v>
      </c>
      <c r="X1192">
        <v>5.09375</v>
      </c>
      <c r="Y1192">
        <v>3.625</v>
      </c>
      <c r="Z1192">
        <v>4.6714285714285708</v>
      </c>
      <c r="AA1192">
        <v>1.2886699507389161</v>
      </c>
      <c r="AB1192">
        <v>1.9330049261083742</v>
      </c>
      <c r="AC1192">
        <v>1.4051724137931034</v>
      </c>
      <c r="AD1192">
        <v>0.51732925586136602</v>
      </c>
      <c r="AE1192">
        <v>0.77599388379204903</v>
      </c>
      <c r="AF1192">
        <v>1.0904051987767585</v>
      </c>
      <c r="AG1192">
        <v>0.91709027169149859</v>
      </c>
      <c r="AH1192">
        <v>1.3756354075372479</v>
      </c>
      <c r="AI1192">
        <v>0.71165644171779141</v>
      </c>
      <c r="AJ1192">
        <v>1191</v>
      </c>
      <c r="AK1192">
        <f>SUBTOTAL(9,EffortOutcomesAG0[[#This Row],[Allocation]:[Iin]])</f>
        <v>23.405136321445678</v>
      </c>
      <c r="AL1192" t="str">
        <f>EffortOutcomesAG0[[#This Row],[WARDS]]&amp;EffortOutcomesAG0[[#This Row],[Role]]&amp;EffortOutcomesAG0[[#This Row],[Shifts]]</f>
        <v>WARACSEPM</v>
      </c>
    </row>
    <row r="1193" spans="2:38" x14ac:dyDescent="0.25">
      <c r="B1193" s="8">
        <f>IF(EffortOutcomesAG0[[#This Row],[Apn]]=0,10,LOG(EffortOutcomesAG0[[#This Row],[Apn]]))</f>
        <v>0.1575663516671548</v>
      </c>
      <c r="C1193" s="8">
        <f>IF(EffortOutcomesAG0[[#This Row],[Ein]]=0,10,LOG(EffortOutcomesAG0[[#This Row],[Ein]]))</f>
        <v>0.11320203896429086</v>
      </c>
      <c r="D1193" s="8">
        <f>IF(EffortOutcomesAG0[[#This Row],[Iin]]=0,10,LOG(EffortOutcomesAG0[[#This Row],[Iin]]))</f>
        <v>-0.2707683906314457</v>
      </c>
      <c r="E1193" s="8">
        <f>Kx-EffortOutcomesAG0[[#This Row],[Xp]]</f>
        <v>-0.1575663516671548</v>
      </c>
      <c r="F1193" s="8">
        <f>Ky-EffortOutcomesAG0[[#This Row],[Yp]]</f>
        <v>-1.1132020389642909</v>
      </c>
      <c r="G1193" s="8">
        <f>Kz-EffortOutcomesAG0[[#This Row],[Zp]]</f>
        <v>1.2707683906314458</v>
      </c>
      <c r="H1193" s="8">
        <f>EffortOutcomesAG0[[#This Row],[Kpy]]*KSc-EffortOutcomesAG0[[#This Row],[KPz]]*KSb</f>
        <v>-0.15756635166715482</v>
      </c>
      <c r="I1193" s="8">
        <f>-1*(EffortOutcomesAG0[[#This Row],[KPx]]*KSc-EffortOutcomesAG0[[#This Row],[KPz]]*KSa)</f>
        <v>-0.1575663516671548</v>
      </c>
      <c r="J1193" s="8">
        <f>(EffortOutcomesAG0[[#This Row],[KPx]]*$C$2-EffortOutcomesAG0[[#This Row],[Kpy]]*KSa)</f>
        <v>-1.575663516671548</v>
      </c>
      <c r="K1193" s="8">
        <f>EffortOutcomesAG0[[#This Row],[Kpy]]*KTc-EffortOutcomesAG0[[#This Row],[KPz]]*KTb</f>
        <v>2.3839704295957365</v>
      </c>
      <c r="L1193" s="8">
        <f>-1*(EffortOutcomesAG0[[#This Row],[KPx]]*KTc-EffortOutcomesAG0[[#This Row],[KPz]]*KTa)</f>
        <v>2.3839704295957369</v>
      </c>
      <c r="M1193" s="8">
        <f>(EffortOutcomesAG0[[#This Row],[KPx]]*KTb-EffortOutcomesAG0[[#This Row],[Kpy]]*KTa)</f>
        <v>2.3839704295957365</v>
      </c>
      <c r="N1193" s="8">
        <f>-EffortOutcomesAG0[[#This Row],[Xp]]*a+EffortOutcomesAG0[[#This Row],[Yp]]*b+EffortOutcomesAG0[[#This Row],[Zp]]*c_</f>
        <v>-0.31513270333430965</v>
      </c>
      <c r="O1193">
        <f>-IF(EffortOutcomesAG0[[#This Row],[Column2]]&gt;0,1,-1)*SQRT(EffortOutcomesAG0[[#This Row],[KPx''i]]^2+EffortOutcomesAG0[[#This Row],[KPx''j]]^2+EffortOutcomesAG0[[#This Row],[KPx''k]]^2)/Ksmag/Scale</f>
        <v>1.1252488231775994</v>
      </c>
      <c r="P1193" s="9">
        <f>SQRT(EffortOutcomesAG0[[#This Row],[Kpy''i]]^2+EffortOutcomesAG0[[#This Row],[KPy''j]]^2+EffortOutcomesAG0[[#This Row],[KPy''k]]^2)/KTmag/Scale</f>
        <v>1.6857216569153524</v>
      </c>
      <c r="Q11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1.6857216569153524</v>
      </c>
      <c r="T1193" s="14">
        <v>44875</v>
      </c>
      <c r="U1193" s="9" t="s">
        <v>57</v>
      </c>
      <c r="V1193" t="s">
        <v>55</v>
      </c>
      <c r="W1193" t="s">
        <v>59</v>
      </c>
      <c r="X1193">
        <v>6.0625</v>
      </c>
      <c r="Y1193">
        <v>3.25</v>
      </c>
      <c r="Z1193">
        <v>4.6714285714285708</v>
      </c>
      <c r="AA1193">
        <v>1.4373626373626371</v>
      </c>
      <c r="AB1193">
        <v>2.1560439560439559</v>
      </c>
      <c r="AC1193">
        <v>1.8653846153846154</v>
      </c>
      <c r="AD1193">
        <v>0.46381243628950058</v>
      </c>
      <c r="AE1193">
        <v>0.69571865443425085</v>
      </c>
      <c r="AF1193">
        <v>1.2977828746177371</v>
      </c>
      <c r="AG1193">
        <v>0.77054491899852717</v>
      </c>
      <c r="AH1193">
        <v>1.1558173784977908</v>
      </c>
      <c r="AI1193">
        <v>0.53608247422680411</v>
      </c>
      <c r="AJ1193">
        <v>1192</v>
      </c>
      <c r="AK1193">
        <f>SUBTOTAL(9,EffortOutcomesAG0[[#This Row],[Allocation]:[Iin]])</f>
        <v>24.362478517284398</v>
      </c>
      <c r="AL1193" t="str">
        <f>EffortOutcomesAG0[[#This Row],[WARDS]]&amp;EffortOutcomesAG0[[#This Row],[Role]]&amp;EffortOutcomesAG0[[#This Row],[Shifts]]</f>
        <v>WATTCSEPM</v>
      </c>
    </row>
    <row r="1194" spans="2:38" x14ac:dyDescent="0.25">
      <c r="B1194" s="8">
        <f>IF(EffortOutcomesAG0[[#This Row],[Apn]]=0,10,LOG(EffortOutcomesAG0[[#This Row],[Apn]]))</f>
        <v>10</v>
      </c>
      <c r="C1194" s="8">
        <f>IF(EffortOutcomesAG0[[#This Row],[Ein]]=0,10,LOG(EffortOutcomesAG0[[#This Row],[Ein]]))</f>
        <v>10</v>
      </c>
      <c r="D1194" s="8">
        <f>IF(EffortOutcomesAG0[[#This Row],[Iin]]=0,10,LOG(EffortOutcomesAG0[[#This Row],[Iin]]))</f>
        <v>10</v>
      </c>
      <c r="E1194" s="8">
        <f>Kx-EffortOutcomesAG0[[#This Row],[Xp]]</f>
        <v>-10</v>
      </c>
      <c r="F1194" s="8">
        <f>Ky-EffortOutcomesAG0[[#This Row],[Yp]]</f>
        <v>-11</v>
      </c>
      <c r="G1194" s="8">
        <f>Kz-EffortOutcomesAG0[[#This Row],[Zp]]</f>
        <v>-9</v>
      </c>
      <c r="H1194" s="8">
        <f>EffortOutcomesAG0[[#This Row],[Kpy]]*KSc-EffortOutcomesAG0[[#This Row],[KPz]]*KSb</f>
        <v>20</v>
      </c>
      <c r="I1194" s="8">
        <f>-1*(EffortOutcomesAG0[[#This Row],[KPx]]*KSc-EffortOutcomesAG0[[#This Row],[KPz]]*KSa)</f>
        <v>-10</v>
      </c>
      <c r="J1194" s="8">
        <f>(EffortOutcomesAG0[[#This Row],[KPx]]*$C$2-EffortOutcomesAG0[[#This Row],[Kpy]]*KSa)</f>
        <v>-100</v>
      </c>
      <c r="K1194" s="8">
        <f>EffortOutcomesAG0[[#This Row],[Kpy]]*KTc-EffortOutcomesAG0[[#This Row],[KPz]]*KTb</f>
        <v>2</v>
      </c>
      <c r="L1194" s="8">
        <f>-1*(EffortOutcomesAG0[[#This Row],[KPx]]*KTc-EffortOutcomesAG0[[#This Row],[KPz]]*KTa)</f>
        <v>-28</v>
      </c>
      <c r="M1194" s="8">
        <f>(EffortOutcomesAG0[[#This Row],[KPx]]*KTb-EffortOutcomesAG0[[#This Row],[Kpy]]*KTa)</f>
        <v>32</v>
      </c>
      <c r="N1194" s="8">
        <f>-EffortOutcomesAG0[[#This Row],[Xp]]*a+EffortOutcomesAG0[[#This Row],[Yp]]*b+EffortOutcomesAG0[[#This Row],[Zp]]*c_</f>
        <v>40</v>
      </c>
      <c r="O1194">
        <f>-IF(EffortOutcomesAG0[[#This Row],[Column2]]&gt;0,1,-1)*SQRT(EffortOutcomesAG0[[#This Row],[KPx''i]]^2+EffortOutcomesAG0[[#This Row],[KPx''j]]^2+EffortOutcomesAG0[[#This Row],[KPx''k]]^2)/Ksmag/Scale</f>
        <v>-72.456883730947197</v>
      </c>
      <c r="P1194" s="9">
        <f>SQRT(EffortOutcomesAG0[[#This Row],[Kpy''i]]^2+EffortOutcomesAG0[[#This Row],[KPy''j]]^2+EffortOutcomesAG0[[#This Row],[KPy''k]]^2)/KTmag/Scale</f>
        <v>17.37814719698277</v>
      </c>
      <c r="Q11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4" s="14">
        <v>44876</v>
      </c>
      <c r="U1194" s="9" t="s">
        <v>76</v>
      </c>
      <c r="V1194" t="s">
        <v>55</v>
      </c>
      <c r="W1194" t="s">
        <v>59</v>
      </c>
      <c r="X1194">
        <v>0</v>
      </c>
      <c r="Y1194">
        <v>0</v>
      </c>
      <c r="Z1194">
        <v>0</v>
      </c>
      <c r="AJ1194">
        <v>1193</v>
      </c>
      <c r="AK1194">
        <f>SUBTOTAL(9,EffortOutcomesAG0[[#This Row],[Allocation]:[Iin]])</f>
        <v>0</v>
      </c>
      <c r="AL1194" t="str">
        <f>EffortOutcomesAG0[[#This Row],[WARDS]]&amp;EffortOutcomesAG0[[#This Row],[Role]]&amp;EffortOutcomesAG0[[#This Row],[Shifts]]</f>
        <v>OtherCSEPM</v>
      </c>
    </row>
    <row r="1195" spans="2:38" x14ac:dyDescent="0.25">
      <c r="B1195" s="8">
        <f>IF(EffortOutcomesAG0[[#This Row],[Apn]]=0,10,LOG(EffortOutcomesAG0[[#This Row],[Apn]]))</f>
        <v>0.11185804786477496</v>
      </c>
      <c r="C1195" s="8">
        <f>IF(EffortOutcomesAG0[[#This Row],[Ein]]=0,10,LOG(EffortOutcomesAG0[[#This Row],[Ein]]))</f>
        <v>0.10663705974399353</v>
      </c>
      <c r="D1195" s="8">
        <f>IF(EffortOutcomesAG0[[#This Row],[Iin]]=0,10,LOG(EffortOutcomesAG0[[#This Row],[Iin]]))</f>
        <v>-0.2184951076087685</v>
      </c>
      <c r="E1195" s="8">
        <f>Kx-EffortOutcomesAG0[[#This Row],[Xp]]</f>
        <v>-0.11185804786477496</v>
      </c>
      <c r="F1195" s="8">
        <f>Ky-EffortOutcomesAG0[[#This Row],[Yp]]</f>
        <v>-1.1066370597439936</v>
      </c>
      <c r="G1195" s="8">
        <f>Kz-EffortOutcomesAG0[[#This Row],[Zp]]</f>
        <v>1.2184951076087684</v>
      </c>
      <c r="H1195" s="8">
        <f>EffortOutcomesAG0[[#This Row],[Kpy]]*KSc-EffortOutcomesAG0[[#This Row],[KPz]]*KSb</f>
        <v>-0.11185804786477482</v>
      </c>
      <c r="I1195" s="8">
        <f>-1*(EffortOutcomesAG0[[#This Row],[KPx]]*KSc-EffortOutcomesAG0[[#This Row],[KPz]]*KSa)</f>
        <v>-0.11185804786477496</v>
      </c>
      <c r="J1195" s="8">
        <f>(EffortOutcomesAG0[[#This Row],[KPx]]*$C$2-EffortOutcomesAG0[[#This Row],[Kpy]]*KSa)</f>
        <v>-1.1185804786477496</v>
      </c>
      <c r="K1195" s="8">
        <f>EffortOutcomesAG0[[#This Row],[Kpy]]*KTc-EffortOutcomesAG0[[#This Row],[KPz]]*KTb</f>
        <v>2.3251321673527618</v>
      </c>
      <c r="L1195" s="8">
        <f>-1*(EffortOutcomesAG0[[#This Row],[KPx]]*KTc-EffortOutcomesAG0[[#This Row],[KPz]]*KTa)</f>
        <v>2.3251321673527618</v>
      </c>
      <c r="M1195" s="8">
        <f>(EffortOutcomesAG0[[#This Row],[KPx]]*KTb-EffortOutcomesAG0[[#This Row],[Kpy]]*KTa)</f>
        <v>2.3251321673527623</v>
      </c>
      <c r="N1195" s="8">
        <f>-EffortOutcomesAG0[[#This Row],[Xp]]*a+EffortOutcomesAG0[[#This Row],[Yp]]*b+EffortOutcomesAG0[[#This Row],[Zp]]*c_</f>
        <v>-0.22371609572954995</v>
      </c>
      <c r="O1195">
        <f>-IF(EffortOutcomesAG0[[#This Row],[Column2]]&gt;0,1,-1)*SQRT(EffortOutcomesAG0[[#This Row],[KPx''i]]^2+EffortOutcomesAG0[[#This Row],[KPx''j]]^2+EffortOutcomesAG0[[#This Row],[KPx''k]]^2)/Ksmag/Scale</f>
        <v>0.79882624298281069</v>
      </c>
      <c r="P1195" s="9">
        <f>SQRT(EffortOutcomesAG0[[#This Row],[Kpy''i]]^2+EffortOutcomesAG0[[#This Row],[KPy''j]]^2+EffortOutcomesAG0[[#This Row],[KPy''k]]^2)/KTmag/Scale</f>
        <v>1.6441167226901126</v>
      </c>
      <c r="Q11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1.6441167226901126</v>
      </c>
      <c r="T1195" s="14">
        <v>44876</v>
      </c>
      <c r="U1195" s="9" t="s">
        <v>57</v>
      </c>
      <c r="V1195" t="s">
        <v>55</v>
      </c>
      <c r="W1195" t="s">
        <v>59</v>
      </c>
      <c r="X1195">
        <v>5.3749999999999991</v>
      </c>
      <c r="Y1195">
        <v>3.25</v>
      </c>
      <c r="Z1195">
        <v>4.2047619047619049</v>
      </c>
      <c r="AA1195">
        <v>1.2937728937728938</v>
      </c>
      <c r="AB1195">
        <v>1.9406593406593406</v>
      </c>
      <c r="AC1195">
        <v>1.6538461538461535</v>
      </c>
      <c r="AD1195">
        <v>0.51528878822197055</v>
      </c>
      <c r="AE1195">
        <v>0.77293318233295583</v>
      </c>
      <c r="AF1195">
        <v>1.2783125707814267</v>
      </c>
      <c r="AG1195">
        <v>0.78228128460686619</v>
      </c>
      <c r="AH1195">
        <v>1.1734219269102992</v>
      </c>
      <c r="AI1195">
        <v>0.60465116279069775</v>
      </c>
      <c r="AJ1195">
        <v>1194</v>
      </c>
      <c r="AK1195">
        <f>SUBTOTAL(9,EffortOutcomesAG0[[#This Row],[Allocation]:[Iin]])</f>
        <v>22.844929208684512</v>
      </c>
      <c r="AL1195" t="str">
        <f>EffortOutcomesAG0[[#This Row],[WARDS]]&amp;EffortOutcomesAG0[[#This Row],[Role]]&amp;EffortOutcomesAG0[[#This Row],[Shifts]]</f>
        <v>WATTCSEPM</v>
      </c>
    </row>
    <row r="1196" spans="2:38" x14ac:dyDescent="0.25">
      <c r="B1196" s="8">
        <f>IF(EffortOutcomesAG0[[#This Row],[Apn]]=0,10,LOG(EffortOutcomesAG0[[#This Row],[Apn]]))</f>
        <v>6.4433397936636799E-2</v>
      </c>
      <c r="C1196" s="8">
        <f>IF(EffortOutcomesAG0[[#This Row],[Ein]]=0,10,LOG(EffortOutcomesAG0[[#This Row],[Ein]]))</f>
        <v>0.10663705974399361</v>
      </c>
      <c r="D1196" s="8">
        <f>IF(EffortOutcomesAG0[[#This Row],[Iin]]=0,10,LOG(EffortOutcomesAG0[[#This Row],[Iin]]))</f>
        <v>-0.17107045768063045</v>
      </c>
      <c r="E1196" s="8">
        <f>Kx-EffortOutcomesAG0[[#This Row],[Xp]]</f>
        <v>-6.4433397936636799E-2</v>
      </c>
      <c r="F1196" s="8">
        <f>Ky-EffortOutcomesAG0[[#This Row],[Yp]]</f>
        <v>-1.1066370597439936</v>
      </c>
      <c r="G1196" s="8">
        <f>Kz-EffortOutcomesAG0[[#This Row],[Zp]]</f>
        <v>1.1710704576806306</v>
      </c>
      <c r="H1196" s="8">
        <f>EffortOutcomesAG0[[#This Row],[Kpy]]*KSc-EffortOutcomesAG0[[#This Row],[KPz]]*KSb</f>
        <v>-6.4433397936636938E-2</v>
      </c>
      <c r="I1196" s="8">
        <f>-1*(EffortOutcomesAG0[[#This Row],[KPx]]*KSc-EffortOutcomesAG0[[#This Row],[KPz]]*KSa)</f>
        <v>-6.4433397936636799E-2</v>
      </c>
      <c r="J1196" s="8">
        <f>(EffortOutcomesAG0[[#This Row],[KPx]]*$C$2-EffortOutcomesAG0[[#This Row],[Kpy]]*KSa)</f>
        <v>-0.64433397936636805</v>
      </c>
      <c r="K1196" s="8">
        <f>EffortOutcomesAG0[[#This Row],[Kpy]]*KTc-EffortOutcomesAG0[[#This Row],[KPz]]*KTb</f>
        <v>2.2777075174246244</v>
      </c>
      <c r="L1196" s="8">
        <f>-1*(EffortOutcomesAG0[[#This Row],[KPx]]*KTc-EffortOutcomesAG0[[#This Row],[KPz]]*KTa)</f>
        <v>2.2777075174246244</v>
      </c>
      <c r="M1196" s="8">
        <f>(EffortOutcomesAG0[[#This Row],[KPx]]*KTb-EffortOutcomesAG0[[#This Row],[Kpy]]*KTa)</f>
        <v>2.277707517424624</v>
      </c>
      <c r="N1196" s="8">
        <f>-EffortOutcomesAG0[[#This Row],[Xp]]*a+EffortOutcomesAG0[[#This Row],[Yp]]*b+EffortOutcomesAG0[[#This Row],[Zp]]*c_</f>
        <v>-0.12886679587327368</v>
      </c>
      <c r="O1196">
        <f>-IF(EffortOutcomesAG0[[#This Row],[Column2]]&gt;0,1,-1)*SQRT(EffortOutcomesAG0[[#This Row],[KPx''i]]^2+EffortOutcomesAG0[[#This Row],[KPx''j]]^2+EffortOutcomesAG0[[#This Row],[KPx''k]]^2)/Ksmag/Scale</f>
        <v>0.46014649977231226</v>
      </c>
      <c r="P1196" s="9">
        <f>SQRT(EffortOutcomesAG0[[#This Row],[Kpy''i]]^2+EffortOutcomesAG0[[#This Row],[KPy''j]]^2+EffortOutcomesAG0[[#This Row],[KPy''k]]^2)/KTmag/Scale</f>
        <v>1.6105824311305283</v>
      </c>
      <c r="Q11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1.6105824311305283</v>
      </c>
      <c r="T1196" s="14">
        <v>44876</v>
      </c>
      <c r="U1196" s="9" t="s">
        <v>58</v>
      </c>
      <c r="V1196" t="s">
        <v>55</v>
      </c>
      <c r="W1196" t="s">
        <v>59</v>
      </c>
      <c r="X1196">
        <v>5.375</v>
      </c>
      <c r="Y1196">
        <v>3.625</v>
      </c>
      <c r="Z1196">
        <v>4.2047619047619049</v>
      </c>
      <c r="AA1196">
        <v>1.1599343185550082</v>
      </c>
      <c r="AB1196">
        <v>1.7399014778325124</v>
      </c>
      <c r="AC1196">
        <v>1.4827586206896552</v>
      </c>
      <c r="AD1196">
        <v>0.57474518686296716</v>
      </c>
      <c r="AE1196">
        <v>0.86211778029445074</v>
      </c>
      <c r="AF1196">
        <v>1.2783125707814269</v>
      </c>
      <c r="AG1196">
        <v>0.78228128460686608</v>
      </c>
      <c r="AH1196">
        <v>1.173421926910299</v>
      </c>
      <c r="AI1196">
        <v>0.67441860465116277</v>
      </c>
      <c r="AJ1196">
        <v>1195</v>
      </c>
      <c r="AK1196">
        <f>SUBTOTAL(9,EffortOutcomesAG0[[#This Row],[Allocation]:[Iin]])</f>
        <v>22.932653675946252</v>
      </c>
      <c r="AL1196" t="str">
        <f>EffortOutcomesAG0[[#This Row],[WARDS]]&amp;EffortOutcomesAG0[[#This Row],[Role]]&amp;EffortOutcomesAG0[[#This Row],[Shifts]]</f>
        <v>WARACSEPM</v>
      </c>
    </row>
    <row r="1197" spans="2:38" x14ac:dyDescent="0.25">
      <c r="B1197" s="8">
        <f>IF(EffortOutcomesAG0[[#This Row],[Apn]]=0,10,LOG(EffortOutcomesAG0[[#This Row],[Apn]]))</f>
        <v>4.9710141115930521E-2</v>
      </c>
      <c r="C1197" s="8">
        <f>IF(EffortOutcomesAG0[[#This Row],[Ein]]=0,10,LOG(EffortOutcomesAG0[[#This Row],[Ein]]))</f>
        <v>0.28272831879967486</v>
      </c>
      <c r="D1197" s="8">
        <f>IF(EffortOutcomesAG0[[#This Row],[Iin]]=0,10,LOG(EffortOutcomesAG0[[#This Row],[Iin]]))</f>
        <v>-0.33243845991560533</v>
      </c>
      <c r="E1197" s="8">
        <f>Kx-EffortOutcomesAG0[[#This Row],[Xp]]</f>
        <v>-4.9710141115930521E-2</v>
      </c>
      <c r="F1197" s="8">
        <f>Ky-EffortOutcomesAG0[[#This Row],[Yp]]</f>
        <v>-1.2827283187996747</v>
      </c>
      <c r="G1197" s="8">
        <f>Kz-EffortOutcomesAG0[[#This Row],[Zp]]</f>
        <v>1.3324384599156054</v>
      </c>
      <c r="H1197" s="8">
        <f>EffortOutcomesAG0[[#This Row],[Kpy]]*KSc-EffortOutcomesAG0[[#This Row],[KPz]]*KSb</f>
        <v>-4.9710141115930639E-2</v>
      </c>
      <c r="I1197" s="8">
        <f>-1*(EffortOutcomesAG0[[#This Row],[KPx]]*KSc-EffortOutcomesAG0[[#This Row],[KPz]]*KSa)</f>
        <v>-4.9710141115930521E-2</v>
      </c>
      <c r="J1197" s="8">
        <f>(EffortOutcomesAG0[[#This Row],[KPx]]*$C$2-EffortOutcomesAG0[[#This Row],[Kpy]]*KSa)</f>
        <v>-0.49710141115930523</v>
      </c>
      <c r="K1197" s="8">
        <f>EffortOutcomesAG0[[#This Row],[Kpy]]*KTc-EffortOutcomesAG0[[#This Row],[KPz]]*KTb</f>
        <v>2.6151667787152801</v>
      </c>
      <c r="L1197" s="8">
        <f>-1*(EffortOutcomesAG0[[#This Row],[KPx]]*KTc-EffortOutcomesAG0[[#This Row],[KPz]]*KTa)</f>
        <v>2.6151667787152801</v>
      </c>
      <c r="M1197" s="8">
        <f>(EffortOutcomesAG0[[#This Row],[KPx]]*KTb-EffortOutcomesAG0[[#This Row],[Kpy]]*KTa)</f>
        <v>2.6151667787152801</v>
      </c>
      <c r="N1197" s="8">
        <f>-EffortOutcomesAG0[[#This Row],[Xp]]*a+EffortOutcomesAG0[[#This Row],[Yp]]*b+EffortOutcomesAG0[[#This Row],[Zp]]*c_</f>
        <v>-9.9420282231860946E-2</v>
      </c>
      <c r="O1197">
        <f>-IF(EffortOutcomesAG0[[#This Row],[Column2]]&gt;0,1,-1)*SQRT(EffortOutcomesAG0[[#This Row],[KPx''i]]^2+EffortOutcomesAG0[[#This Row],[KPx''j]]^2+EffortOutcomesAG0[[#This Row],[KPx''k]]^2)/Ksmag/Scale</f>
        <v>0.35500141495218296</v>
      </c>
      <c r="P1197" s="9">
        <f>SQRT(EffortOutcomesAG0[[#This Row],[Kpy''i]]^2+EffortOutcomesAG0[[#This Row],[KPy''j]]^2+EffortOutcomesAG0[[#This Row],[KPy''k]]^2)/KTmag/Scale</f>
        <v>1.849202163163354</v>
      </c>
      <c r="Q11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1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7" s="14">
        <v>44876</v>
      </c>
      <c r="U1197" s="9" t="s">
        <v>54</v>
      </c>
      <c r="V1197" t="s">
        <v>55</v>
      </c>
      <c r="W1197" t="s">
        <v>59</v>
      </c>
      <c r="X1197">
        <v>4.03125</v>
      </c>
      <c r="Y1197">
        <v>1.875</v>
      </c>
      <c r="Z1197">
        <v>2.1023809523809525</v>
      </c>
      <c r="AA1197">
        <v>1.1212698412698414</v>
      </c>
      <c r="AB1197">
        <v>1.6819047619047618</v>
      </c>
      <c r="AC1197">
        <v>2.15</v>
      </c>
      <c r="AD1197">
        <v>0.59456398640996599</v>
      </c>
      <c r="AE1197">
        <v>0.89184597961494905</v>
      </c>
      <c r="AF1197">
        <v>1.9174688561721405</v>
      </c>
      <c r="AG1197">
        <v>0.52152085640457735</v>
      </c>
      <c r="AH1197">
        <v>0.78228128460686597</v>
      </c>
      <c r="AI1197">
        <v>0.46511627906976744</v>
      </c>
      <c r="AJ1197">
        <v>1196</v>
      </c>
      <c r="AK1197">
        <f>SUBTOTAL(9,EffortOutcomesAG0[[#This Row],[Allocation]:[Iin]])</f>
        <v>18.134602797833825</v>
      </c>
      <c r="AL1197" t="str">
        <f>EffortOutcomesAG0[[#This Row],[WARDS]]&amp;EffortOutcomesAG0[[#This Row],[Role]]&amp;EffortOutcomesAG0[[#This Row],[Shifts]]</f>
        <v>BANKCSEPM</v>
      </c>
    </row>
    <row r="1198" spans="2:38" x14ac:dyDescent="0.25">
      <c r="B1198" s="8">
        <f>IF(EffortOutcomesAG0[[#This Row],[Apn]]=0,10,LOG(EffortOutcomesAG0[[#This Row],[Apn]]))</f>
        <v>10</v>
      </c>
      <c r="C1198" s="8">
        <f>IF(EffortOutcomesAG0[[#This Row],[Ein]]=0,10,LOG(EffortOutcomesAG0[[#This Row],[Ein]]))</f>
        <v>10</v>
      </c>
      <c r="D1198" s="8">
        <f>IF(EffortOutcomesAG0[[#This Row],[Iin]]=0,10,LOG(EffortOutcomesAG0[[#This Row],[Iin]]))</f>
        <v>10</v>
      </c>
      <c r="E1198" s="8">
        <f>Kx-EffortOutcomesAG0[[#This Row],[Xp]]</f>
        <v>-10</v>
      </c>
      <c r="F1198" s="8">
        <f>Ky-EffortOutcomesAG0[[#This Row],[Yp]]</f>
        <v>-11</v>
      </c>
      <c r="G1198" s="8">
        <f>Kz-EffortOutcomesAG0[[#This Row],[Zp]]</f>
        <v>-9</v>
      </c>
      <c r="H1198" s="8">
        <f>EffortOutcomesAG0[[#This Row],[Kpy]]*KSc-EffortOutcomesAG0[[#This Row],[KPz]]*KSb</f>
        <v>20</v>
      </c>
      <c r="I1198" s="8">
        <f>-1*(EffortOutcomesAG0[[#This Row],[KPx]]*KSc-EffortOutcomesAG0[[#This Row],[KPz]]*KSa)</f>
        <v>-10</v>
      </c>
      <c r="J1198" s="8">
        <f>(EffortOutcomesAG0[[#This Row],[KPx]]*$C$2-EffortOutcomesAG0[[#This Row],[Kpy]]*KSa)</f>
        <v>-100</v>
      </c>
      <c r="K1198" s="8">
        <f>EffortOutcomesAG0[[#This Row],[Kpy]]*KTc-EffortOutcomesAG0[[#This Row],[KPz]]*KTb</f>
        <v>2</v>
      </c>
      <c r="L1198" s="8">
        <f>-1*(EffortOutcomesAG0[[#This Row],[KPx]]*KTc-EffortOutcomesAG0[[#This Row],[KPz]]*KTa)</f>
        <v>-28</v>
      </c>
      <c r="M1198" s="8">
        <f>(EffortOutcomesAG0[[#This Row],[KPx]]*KTb-EffortOutcomesAG0[[#This Row],[Kpy]]*KTa)</f>
        <v>32</v>
      </c>
      <c r="N1198" s="8">
        <f>-EffortOutcomesAG0[[#This Row],[Xp]]*a+EffortOutcomesAG0[[#This Row],[Yp]]*b+EffortOutcomesAG0[[#This Row],[Zp]]*c_</f>
        <v>40</v>
      </c>
      <c r="O1198">
        <f>-IF(EffortOutcomesAG0[[#This Row],[Column2]]&gt;0,1,-1)*SQRT(EffortOutcomesAG0[[#This Row],[KPx''i]]^2+EffortOutcomesAG0[[#This Row],[KPx''j]]^2+EffortOutcomesAG0[[#This Row],[KPx''k]]^2)/Ksmag/Scale</f>
        <v>-72.456883730947197</v>
      </c>
      <c r="P1198" s="9">
        <f>SQRT(EffortOutcomesAG0[[#This Row],[Kpy''i]]^2+EffortOutcomesAG0[[#This Row],[KPy''j]]^2+EffortOutcomesAG0[[#This Row],[KPy''k]]^2)/KTmag/Scale</f>
        <v>17.37814719698277</v>
      </c>
      <c r="Q11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8" s="14">
        <v>44877</v>
      </c>
      <c r="U1198" s="9" t="s">
        <v>76</v>
      </c>
      <c r="V1198" t="s">
        <v>55</v>
      </c>
      <c r="W1198" t="s">
        <v>59</v>
      </c>
      <c r="X1198">
        <v>0</v>
      </c>
      <c r="Y1198">
        <v>0</v>
      </c>
      <c r="Z1198">
        <v>0</v>
      </c>
      <c r="AJ1198">
        <v>1197</v>
      </c>
      <c r="AK1198">
        <f>SUBTOTAL(9,EffortOutcomesAG0[[#This Row],[Allocation]:[Iin]])</f>
        <v>0</v>
      </c>
      <c r="AL1198" t="str">
        <f>EffortOutcomesAG0[[#This Row],[WARDS]]&amp;EffortOutcomesAG0[[#This Row],[Role]]&amp;EffortOutcomesAG0[[#This Row],[Shifts]]</f>
        <v>OtherCSEPM</v>
      </c>
    </row>
    <row r="1199" spans="2:38" x14ac:dyDescent="0.25">
      <c r="B1199" s="8">
        <f>IF(EffortOutcomesAG0[[#This Row],[Apn]]=0,10,LOG(EffortOutcomesAG0[[#This Row],[Apn]]))</f>
        <v>-0.20666616490312009</v>
      </c>
      <c r="C1199" s="8">
        <f>IF(EffortOutcomesAG0[[#This Row],[Ein]]=0,10,LOG(EffortOutcomesAG0[[#This Row],[Ein]]))</f>
        <v>0.53314328277958078</v>
      </c>
      <c r="D1199" s="8">
        <f>IF(EffortOutcomesAG0[[#This Row],[Iin]]=0,10,LOG(EffortOutcomesAG0[[#This Row],[Iin]]))</f>
        <v>-0.32647711787646061</v>
      </c>
      <c r="E1199" s="8">
        <f>Kx-EffortOutcomesAG0[[#This Row],[Xp]]</f>
        <v>0.20666616490312009</v>
      </c>
      <c r="F1199" s="8">
        <f>Ky-EffortOutcomesAG0[[#This Row],[Yp]]</f>
        <v>-1.5331432827795808</v>
      </c>
      <c r="G1199" s="8">
        <f>Kz-EffortOutcomesAG0[[#This Row],[Zp]]</f>
        <v>1.3264771178764607</v>
      </c>
      <c r="H1199" s="8">
        <f>EffortOutcomesAG0[[#This Row],[Kpy]]*KSc-EffortOutcomesAG0[[#This Row],[KPz]]*KSb</f>
        <v>0.20666616490312006</v>
      </c>
      <c r="I1199" s="8">
        <f>-1*(EffortOutcomesAG0[[#This Row],[KPx]]*KSc-EffortOutcomesAG0[[#This Row],[KPz]]*KSa)</f>
        <v>0.20666616490312009</v>
      </c>
      <c r="J1199" s="8">
        <f>(EffortOutcomesAG0[[#This Row],[KPx]]*$C$2-EffortOutcomesAG0[[#This Row],[Kpy]]*KSa)</f>
        <v>2.0666616490312011</v>
      </c>
      <c r="K1199" s="8">
        <f>EffortOutcomesAG0[[#This Row],[Kpy]]*KTc-EffortOutcomesAG0[[#This Row],[KPz]]*KTb</f>
        <v>2.8596204006560413</v>
      </c>
      <c r="L1199" s="8">
        <f>-1*(EffortOutcomesAG0[[#This Row],[KPx]]*KTc-EffortOutcomesAG0[[#This Row],[KPz]]*KTa)</f>
        <v>2.8596204006560417</v>
      </c>
      <c r="M1199" s="8">
        <f>(EffortOutcomesAG0[[#This Row],[KPx]]*KTb-EffortOutcomesAG0[[#This Row],[Kpy]]*KTa)</f>
        <v>2.8596204006560413</v>
      </c>
      <c r="N1199" s="8">
        <f>-EffortOutcomesAG0[[#This Row],[Xp]]*a+EffortOutcomesAG0[[#This Row],[Yp]]*b+EffortOutcomesAG0[[#This Row],[Zp]]*c_</f>
        <v>0.41333232980624035</v>
      </c>
      <c r="O1199">
        <f>-IF(EffortOutcomesAG0[[#This Row],[Column2]]&gt;0,1,-1)*SQRT(EffortOutcomesAG0[[#This Row],[KPx''i]]^2+EffortOutcomesAG0[[#This Row],[KPx''j]]^2+EffortOutcomesAG0[[#This Row],[KPx''k]]^2)/Ksmag/Scale</f>
        <v>-1.4758916252570664</v>
      </c>
      <c r="P1199" s="9">
        <f>SQRT(EffortOutcomesAG0[[#This Row],[Kpy''i]]^2+EffortOutcomesAG0[[#This Row],[KPy''j]]^2+EffortOutcomesAG0[[#This Row],[KPy''k]]^2)/KTmag/Scale</f>
        <v>2.0220569769232788</v>
      </c>
      <c r="Q11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9" s="14">
        <v>44877</v>
      </c>
      <c r="U1199" s="9" t="s">
        <v>58</v>
      </c>
      <c r="V1199" t="s">
        <v>55</v>
      </c>
      <c r="W1199" t="s">
        <v>59</v>
      </c>
      <c r="X1199">
        <v>7.6874999999999991</v>
      </c>
      <c r="Y1199">
        <v>3.625</v>
      </c>
      <c r="Z1199">
        <v>2.2523809523809528</v>
      </c>
      <c r="AA1199">
        <v>0.62134646962233187</v>
      </c>
      <c r="AB1199">
        <v>0.93201970443349769</v>
      </c>
      <c r="AC1199">
        <v>2.1206896551724137</v>
      </c>
      <c r="AD1199">
        <v>1.0729386892177588</v>
      </c>
      <c r="AE1199">
        <v>1.6094080338266381</v>
      </c>
      <c r="AF1199">
        <v>3.4130549682875255</v>
      </c>
      <c r="AG1199">
        <v>0.29299264421215648</v>
      </c>
      <c r="AH1199">
        <v>0.4394889663182347</v>
      </c>
      <c r="AI1199">
        <v>0.47154471544715454</v>
      </c>
      <c r="AJ1199">
        <v>1198</v>
      </c>
      <c r="AK1199">
        <f>SUBTOTAL(9,EffortOutcomesAG0[[#This Row],[Allocation]:[Iin]])</f>
        <v>24.538364798918661</v>
      </c>
      <c r="AL1199" t="str">
        <f>EffortOutcomesAG0[[#This Row],[WARDS]]&amp;EffortOutcomesAG0[[#This Row],[Role]]&amp;EffortOutcomesAG0[[#This Row],[Shifts]]</f>
        <v>WARACSEPM</v>
      </c>
    </row>
    <row r="1200" spans="2:38" x14ac:dyDescent="0.25">
      <c r="B1200" s="8">
        <f>IF(EffortOutcomesAG0[[#This Row],[Apn]]=0,10,LOG(EffortOutcomesAG0[[#This Row],[Apn]]))</f>
        <v>-0.22138942172382647</v>
      </c>
      <c r="C1200" s="8">
        <f>IF(EffortOutcomesAG0[[#This Row],[Ein]]=0,10,LOG(EffortOutcomesAG0[[#This Row],[Ein]]))</f>
        <v>0.58625297159427781</v>
      </c>
      <c r="D1200" s="8">
        <f>IF(EffortOutcomesAG0[[#This Row],[Iin]]=0,10,LOG(EffortOutcomesAG0[[#This Row],[Iin]]))</f>
        <v>-0.36486354987045133</v>
      </c>
      <c r="E1200" s="8">
        <f>Kx-EffortOutcomesAG0[[#This Row],[Xp]]</f>
        <v>0.22138942172382647</v>
      </c>
      <c r="F1200" s="8">
        <f>Ky-EffortOutcomesAG0[[#This Row],[Yp]]</f>
        <v>-1.5862529715942779</v>
      </c>
      <c r="G1200" s="8">
        <f>Kz-EffortOutcomesAG0[[#This Row],[Zp]]</f>
        <v>1.3648635498704513</v>
      </c>
      <c r="H1200" s="8">
        <f>EffortOutcomesAG0[[#This Row],[Kpy]]*KSc-EffortOutcomesAG0[[#This Row],[KPz]]*KSb</f>
        <v>0.22138942172382658</v>
      </c>
      <c r="I1200" s="8">
        <f>-1*(EffortOutcomesAG0[[#This Row],[KPx]]*KSc-EffortOutcomesAG0[[#This Row],[KPz]]*KSa)</f>
        <v>0.22138942172382647</v>
      </c>
      <c r="J1200" s="8">
        <f>(EffortOutcomesAG0[[#This Row],[KPx]]*$C$2-EffortOutcomesAG0[[#This Row],[Kpy]]*KSa)</f>
        <v>2.2138942172382645</v>
      </c>
      <c r="K1200" s="8">
        <f>EffortOutcomesAG0[[#This Row],[Kpy]]*KTc-EffortOutcomesAG0[[#This Row],[KPz]]*KTb</f>
        <v>2.951116521464729</v>
      </c>
      <c r="L1200" s="8">
        <f>-1*(EffortOutcomesAG0[[#This Row],[KPx]]*KTc-EffortOutcomesAG0[[#This Row],[KPz]]*KTa)</f>
        <v>2.951116521464729</v>
      </c>
      <c r="M1200" s="8">
        <f>(EffortOutcomesAG0[[#This Row],[KPx]]*KTb-EffortOutcomesAG0[[#This Row],[Kpy]]*KTa)</f>
        <v>2.9511165214647295</v>
      </c>
      <c r="N1200" s="8">
        <f>-EffortOutcomesAG0[[#This Row],[Xp]]*a+EffortOutcomesAG0[[#This Row],[Yp]]*b+EffortOutcomesAG0[[#This Row],[Zp]]*c_</f>
        <v>0.44277884344765295</v>
      </c>
      <c r="O1200">
        <f>-IF(EffortOutcomesAG0[[#This Row],[Column2]]&gt;0,1,-1)*SQRT(EffortOutcomesAG0[[#This Row],[KPx''i]]^2+EffortOutcomesAG0[[#This Row],[KPx''j]]^2+EffortOutcomesAG0[[#This Row],[KPx''k]]^2)/Ksmag/Scale</f>
        <v>-1.5810367100771963</v>
      </c>
      <c r="P1200" s="9">
        <f>SQRT(EffortOutcomesAG0[[#This Row],[Kpy''i]]^2+EffortOutcomesAG0[[#This Row],[KPy''j]]^2+EffortOutcomesAG0[[#This Row],[KPy''k]]^2)/KTmag/Scale</f>
        <v>2.0867545043993658</v>
      </c>
      <c r="Q12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0" s="14">
        <v>44877</v>
      </c>
      <c r="U1200" s="9" t="s">
        <v>54</v>
      </c>
      <c r="V1200" t="s">
        <v>55</v>
      </c>
      <c r="W1200" t="s">
        <v>59</v>
      </c>
      <c r="X1200">
        <v>4.3437499999999991</v>
      </c>
      <c r="Y1200">
        <v>1.875</v>
      </c>
      <c r="Z1200">
        <v>1.1261904761904764</v>
      </c>
      <c r="AA1200">
        <v>0.60063492063492074</v>
      </c>
      <c r="AB1200">
        <v>0.90095238095238106</v>
      </c>
      <c r="AC1200">
        <v>2.316666666666666</v>
      </c>
      <c r="AD1200">
        <v>1.109936575052854</v>
      </c>
      <c r="AE1200">
        <v>1.6649048625792808</v>
      </c>
      <c r="AF1200">
        <v>3.8570295983086664</v>
      </c>
      <c r="AG1200">
        <v>0.25926687221651262</v>
      </c>
      <c r="AH1200">
        <v>0.38890030832476891</v>
      </c>
      <c r="AI1200">
        <v>0.4316546762589929</v>
      </c>
      <c r="AJ1200">
        <v>1199</v>
      </c>
      <c r="AK1200">
        <f>SUBTOTAL(9,EffortOutcomesAG0[[#This Row],[Allocation]:[Iin]])</f>
        <v>18.874887337185523</v>
      </c>
      <c r="AL1200" t="str">
        <f>EffortOutcomesAG0[[#This Row],[WARDS]]&amp;EffortOutcomesAG0[[#This Row],[Role]]&amp;EffortOutcomesAG0[[#This Row],[Shifts]]</f>
        <v>BANKCSEPM</v>
      </c>
    </row>
    <row r="1201" spans="2:38" x14ac:dyDescent="0.25">
      <c r="B1201" s="8">
        <f>IF(EffortOutcomesAG0[[#This Row],[Apn]]=0,10,LOG(EffortOutcomesAG0[[#This Row],[Apn]]))</f>
        <v>-0.15924151497498201</v>
      </c>
      <c r="C1201" s="8">
        <f>IF(EffortOutcomesAG0[[#This Row],[Ein]]=0,10,LOG(EffortOutcomesAG0[[#This Row],[Ein]]))</f>
        <v>0.42776548468397535</v>
      </c>
      <c r="D1201" s="8">
        <f>IF(EffortOutcomesAG0[[#This Row],[Iin]]=0,10,LOG(EffortOutcomesAG0[[#This Row],[Iin]]))</f>
        <v>-0.26852396970899339</v>
      </c>
      <c r="E1201" s="8">
        <f>Kx-EffortOutcomesAG0[[#This Row],[Xp]]</f>
        <v>0.15924151497498201</v>
      </c>
      <c r="F1201" s="8">
        <f>Ky-EffortOutcomesAG0[[#This Row],[Yp]]</f>
        <v>-1.4277654846839753</v>
      </c>
      <c r="G1201" s="8">
        <f>Kz-EffortOutcomesAG0[[#This Row],[Zp]]</f>
        <v>1.2685239697089934</v>
      </c>
      <c r="H1201" s="8">
        <f>EffortOutcomesAG0[[#This Row],[Kpy]]*KSc-EffortOutcomesAG0[[#This Row],[KPz]]*KSb</f>
        <v>0.15924151497498196</v>
      </c>
      <c r="I1201" s="8">
        <f>-1*(EffortOutcomesAG0[[#This Row],[KPx]]*KSc-EffortOutcomesAG0[[#This Row],[KPz]]*KSa)</f>
        <v>0.15924151497498201</v>
      </c>
      <c r="J1201" s="8">
        <f>(EffortOutcomesAG0[[#This Row],[KPx]]*$C$2-EffortOutcomesAG0[[#This Row],[Kpy]]*KSa)</f>
        <v>1.59241514974982</v>
      </c>
      <c r="K1201" s="8">
        <f>EffortOutcomesAG0[[#This Row],[Kpy]]*KTc-EffortOutcomesAG0[[#This Row],[KPz]]*KTb</f>
        <v>2.6962894543929687</v>
      </c>
      <c r="L1201" s="8">
        <f>-1*(EffortOutcomesAG0[[#This Row],[KPx]]*KTc-EffortOutcomesAG0[[#This Row],[KPz]]*KTa)</f>
        <v>2.6962894543929687</v>
      </c>
      <c r="M1201" s="8">
        <f>(EffortOutcomesAG0[[#This Row],[KPx]]*KTb-EffortOutcomesAG0[[#This Row],[Kpy]]*KTa)</f>
        <v>2.6962894543929687</v>
      </c>
      <c r="N1201" s="8">
        <f>-EffortOutcomesAG0[[#This Row],[Xp]]*a+EffortOutcomesAG0[[#This Row],[Yp]]*b+EffortOutcomesAG0[[#This Row],[Zp]]*c_</f>
        <v>0.31848302994996391</v>
      </c>
      <c r="O1201">
        <f>-IF(EffortOutcomesAG0[[#This Row],[Column2]]&gt;0,1,-1)*SQRT(EffortOutcomesAG0[[#This Row],[KPx''i]]^2+EffortOutcomesAG0[[#This Row],[KPx''j]]^2+EffortOutcomesAG0[[#This Row],[KPx''k]]^2)/Ksmag/Scale</f>
        <v>-1.1372118820465684</v>
      </c>
      <c r="P1201" s="9">
        <f>SQRT(EffortOutcomesAG0[[#This Row],[Kpy''i]]^2+EffortOutcomesAG0[[#This Row],[KPy''j]]^2+EffortOutcomesAG0[[#This Row],[KPy''k]]^2)/KTmag/Scale</f>
        <v>1.9065645572430445</v>
      </c>
      <c r="Q12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1" s="14">
        <v>44877</v>
      </c>
      <c r="U1201" s="9" t="s">
        <v>57</v>
      </c>
      <c r="V1201" t="s">
        <v>55</v>
      </c>
      <c r="W1201" t="s">
        <v>59</v>
      </c>
      <c r="X1201">
        <v>6.0312499999999991</v>
      </c>
      <c r="Y1201">
        <v>3.25</v>
      </c>
      <c r="Z1201">
        <v>2.2523809523809528</v>
      </c>
      <c r="AA1201">
        <v>0.69304029304029313</v>
      </c>
      <c r="AB1201">
        <v>1.0395604395604396</v>
      </c>
      <c r="AC1201">
        <v>1.8557692307692304</v>
      </c>
      <c r="AD1201">
        <v>0.96194503171247348</v>
      </c>
      <c r="AE1201">
        <v>1.4429175475687102</v>
      </c>
      <c r="AF1201">
        <v>2.6777219873150098</v>
      </c>
      <c r="AG1201">
        <v>0.37345176412533937</v>
      </c>
      <c r="AH1201">
        <v>0.56017764618800903</v>
      </c>
      <c r="AI1201">
        <v>0.53886010362694303</v>
      </c>
      <c r="AJ1201">
        <v>1200</v>
      </c>
      <c r="AK1201">
        <f>SUBTOTAL(9,EffortOutcomesAG0[[#This Row],[Allocation]:[Iin]])</f>
        <v>21.677074996287399</v>
      </c>
      <c r="AL1201" t="str">
        <f>EffortOutcomesAG0[[#This Row],[WARDS]]&amp;EffortOutcomesAG0[[#This Row],[Role]]&amp;EffortOutcomesAG0[[#This Row],[Shifts]]</f>
        <v>WATTCSEPM</v>
      </c>
    </row>
    <row r="1202" spans="2:38" x14ac:dyDescent="0.25">
      <c r="B1202" s="8">
        <f>IF(EffortOutcomesAG0[[#This Row],[Apn]]=0,10,LOG(EffortOutcomesAG0[[#This Row],[Apn]]))</f>
        <v>10</v>
      </c>
      <c r="C1202" s="8">
        <f>IF(EffortOutcomesAG0[[#This Row],[Ein]]=0,10,LOG(EffortOutcomesAG0[[#This Row],[Ein]]))</f>
        <v>10</v>
      </c>
      <c r="D1202" s="8">
        <f>IF(EffortOutcomesAG0[[#This Row],[Iin]]=0,10,LOG(EffortOutcomesAG0[[#This Row],[Iin]]))</f>
        <v>10</v>
      </c>
      <c r="E1202" s="8">
        <f>Kx-EffortOutcomesAG0[[#This Row],[Xp]]</f>
        <v>-10</v>
      </c>
      <c r="F1202" s="8">
        <f>Ky-EffortOutcomesAG0[[#This Row],[Yp]]</f>
        <v>-11</v>
      </c>
      <c r="G1202" s="8">
        <f>Kz-EffortOutcomesAG0[[#This Row],[Zp]]</f>
        <v>-9</v>
      </c>
      <c r="H1202" s="8">
        <f>EffortOutcomesAG0[[#This Row],[Kpy]]*KSc-EffortOutcomesAG0[[#This Row],[KPz]]*KSb</f>
        <v>20</v>
      </c>
      <c r="I1202" s="8">
        <f>-1*(EffortOutcomesAG0[[#This Row],[KPx]]*KSc-EffortOutcomesAG0[[#This Row],[KPz]]*KSa)</f>
        <v>-10</v>
      </c>
      <c r="J1202" s="8">
        <f>(EffortOutcomesAG0[[#This Row],[KPx]]*$C$2-EffortOutcomesAG0[[#This Row],[Kpy]]*KSa)</f>
        <v>-100</v>
      </c>
      <c r="K1202" s="8">
        <f>EffortOutcomesAG0[[#This Row],[Kpy]]*KTc-EffortOutcomesAG0[[#This Row],[KPz]]*KTb</f>
        <v>2</v>
      </c>
      <c r="L1202" s="8">
        <f>-1*(EffortOutcomesAG0[[#This Row],[KPx]]*KTc-EffortOutcomesAG0[[#This Row],[KPz]]*KTa)</f>
        <v>-28</v>
      </c>
      <c r="M1202" s="8">
        <f>(EffortOutcomesAG0[[#This Row],[KPx]]*KTb-EffortOutcomesAG0[[#This Row],[Kpy]]*KTa)</f>
        <v>32</v>
      </c>
      <c r="N1202" s="8">
        <f>-EffortOutcomesAG0[[#This Row],[Xp]]*a+EffortOutcomesAG0[[#This Row],[Yp]]*b+EffortOutcomesAG0[[#This Row],[Zp]]*c_</f>
        <v>40</v>
      </c>
      <c r="O1202">
        <f>-IF(EffortOutcomesAG0[[#This Row],[Column2]]&gt;0,1,-1)*SQRT(EffortOutcomesAG0[[#This Row],[KPx''i]]^2+EffortOutcomesAG0[[#This Row],[KPx''j]]^2+EffortOutcomesAG0[[#This Row],[KPx''k]]^2)/Ksmag/Scale</f>
        <v>-72.456883730947197</v>
      </c>
      <c r="P1202" s="9">
        <f>SQRT(EffortOutcomesAG0[[#This Row],[Kpy''i]]^2+EffortOutcomesAG0[[#This Row],[KPy''j]]^2+EffortOutcomesAG0[[#This Row],[KPy''k]]^2)/KTmag/Scale</f>
        <v>17.37814719698277</v>
      </c>
      <c r="Q12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2" s="14">
        <v>44878</v>
      </c>
      <c r="U1202" s="9" t="s">
        <v>76</v>
      </c>
      <c r="V1202" t="s">
        <v>55</v>
      </c>
      <c r="W1202" t="s">
        <v>59</v>
      </c>
      <c r="X1202">
        <v>0</v>
      </c>
      <c r="Y1202">
        <v>0</v>
      </c>
      <c r="Z1202">
        <v>0</v>
      </c>
      <c r="AJ1202">
        <v>1201</v>
      </c>
      <c r="AK1202">
        <f>SUBTOTAL(9,EffortOutcomesAG0[[#This Row],[Allocation]:[Iin]])</f>
        <v>0</v>
      </c>
      <c r="AL1202" t="str">
        <f>EffortOutcomesAG0[[#This Row],[WARDS]]&amp;EffortOutcomesAG0[[#This Row],[Role]]&amp;EffortOutcomesAG0[[#This Row],[Shifts]]</f>
        <v>OtherCSEPM</v>
      </c>
    </row>
    <row r="1203" spans="2:38" x14ac:dyDescent="0.25">
      <c r="B1203" s="8">
        <f>IF(EffortOutcomesAG0[[#This Row],[Apn]]=0,10,LOG(EffortOutcomesAG0[[#This Row],[Apn]]))</f>
        <v>0.13467004787150733</v>
      </c>
      <c r="C1203" s="8">
        <f>IF(EffortOutcomesAG0[[#This Row],[Ein]]=0,10,LOG(EffortOutcomesAG0[[#This Row],[Ein]]))</f>
        <v>0.14722493735221287</v>
      </c>
      <c r="D1203" s="8">
        <f>IF(EffortOutcomesAG0[[#This Row],[Iin]]=0,10,LOG(EffortOutcomesAG0[[#This Row],[Iin]]))</f>
        <v>-0.28189498522372014</v>
      </c>
      <c r="E1203" s="8">
        <f>Kx-EffortOutcomesAG0[[#This Row],[Xp]]</f>
        <v>-0.13467004787150733</v>
      </c>
      <c r="F1203" s="8">
        <f>Ky-EffortOutcomesAG0[[#This Row],[Yp]]</f>
        <v>-1.1472249373522128</v>
      </c>
      <c r="G1203" s="8">
        <f>Kz-EffortOutcomesAG0[[#This Row],[Zp]]</f>
        <v>1.2818949852237203</v>
      </c>
      <c r="H1203" s="8">
        <f>EffortOutcomesAG0[[#This Row],[Kpy]]*KSc-EffortOutcomesAG0[[#This Row],[KPz]]*KSb</f>
        <v>-0.13467004787150749</v>
      </c>
      <c r="I1203" s="8">
        <f>-1*(EffortOutcomesAG0[[#This Row],[KPx]]*KSc-EffortOutcomesAG0[[#This Row],[KPz]]*KSa)</f>
        <v>-0.13467004787150733</v>
      </c>
      <c r="J1203" s="8">
        <f>(EffortOutcomesAG0[[#This Row],[KPx]]*$C$2-EffortOutcomesAG0[[#This Row],[Kpy]]*KSa)</f>
        <v>-1.3467004787150731</v>
      </c>
      <c r="K1203" s="8">
        <f>EffortOutcomesAG0[[#This Row],[Kpy]]*KTc-EffortOutcomesAG0[[#This Row],[KPz]]*KTb</f>
        <v>2.429119922575933</v>
      </c>
      <c r="L1203" s="8">
        <f>-1*(EffortOutcomesAG0[[#This Row],[KPx]]*KTc-EffortOutcomesAG0[[#This Row],[KPz]]*KTa)</f>
        <v>2.429119922575933</v>
      </c>
      <c r="M1203" s="8">
        <f>(EffortOutcomesAG0[[#This Row],[KPx]]*KTb-EffortOutcomesAG0[[#This Row],[Kpy]]*KTa)</f>
        <v>2.429119922575933</v>
      </c>
      <c r="N1203" s="8">
        <f>-EffortOutcomesAG0[[#This Row],[Xp]]*a+EffortOutcomesAG0[[#This Row],[Yp]]*b+EffortOutcomesAG0[[#This Row],[Zp]]*c_</f>
        <v>-0.26934009574301454</v>
      </c>
      <c r="O1203">
        <f>-IF(EffortOutcomesAG0[[#This Row],[Column2]]&gt;0,1,-1)*SQRT(EffortOutcomesAG0[[#This Row],[KPx''i]]^2+EffortOutcomesAG0[[#This Row],[KPx''j]]^2+EffortOutcomesAG0[[#This Row],[KPx''k]]^2)/Ksmag/Scale</f>
        <v>0.96173650834280888</v>
      </c>
      <c r="P1203" s="9">
        <f>SQRT(EffortOutcomesAG0[[#This Row],[Kpy''i]]^2+EffortOutcomesAG0[[#This Row],[KPy''j]]^2+EffortOutcomesAG0[[#This Row],[KPy''k]]^2)/KTmag/Scale</f>
        <v>1.7176471695687838</v>
      </c>
      <c r="Q12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1.7176471695687838</v>
      </c>
      <c r="T1203" s="14">
        <v>44878</v>
      </c>
      <c r="U1203" s="9" t="s">
        <v>58</v>
      </c>
      <c r="V1203" t="s">
        <v>55</v>
      </c>
      <c r="W1203" t="s">
        <v>59</v>
      </c>
      <c r="X1203">
        <v>6.9375</v>
      </c>
      <c r="Y1203">
        <v>3.625</v>
      </c>
      <c r="Z1203">
        <v>4.9428571428571431</v>
      </c>
      <c r="AA1203">
        <v>1.3635467980295568</v>
      </c>
      <c r="AB1203">
        <v>2.0453201970443349</v>
      </c>
      <c r="AC1203">
        <v>1.9137931034482758</v>
      </c>
      <c r="AD1203">
        <v>0.48892100192678223</v>
      </c>
      <c r="AE1203">
        <v>0.73338150289017334</v>
      </c>
      <c r="AF1203">
        <v>1.4035404624277457</v>
      </c>
      <c r="AG1203">
        <v>0.71248391248391252</v>
      </c>
      <c r="AH1203">
        <v>1.0687258687258687</v>
      </c>
      <c r="AI1203">
        <v>0.52252252252252251</v>
      </c>
      <c r="AJ1203">
        <v>1202</v>
      </c>
      <c r="AK1203">
        <f>SUBTOTAL(9,EffortOutcomesAG0[[#This Row],[Allocation]:[Iin]])</f>
        <v>25.757592512356318</v>
      </c>
      <c r="AL1203" t="str">
        <f>EffortOutcomesAG0[[#This Row],[WARDS]]&amp;EffortOutcomesAG0[[#This Row],[Role]]&amp;EffortOutcomesAG0[[#This Row],[Shifts]]</f>
        <v>WARACSEPM</v>
      </c>
    </row>
    <row r="1204" spans="2:38" x14ac:dyDescent="0.25">
      <c r="B1204" s="8">
        <f>IF(EffortOutcomesAG0[[#This Row],[Apn]]=0,10,LOG(EffortOutcomesAG0[[#This Row],[Apn]]))</f>
        <v>0.11994679105080097</v>
      </c>
      <c r="C1204" s="8">
        <f>IF(EffortOutcomesAG0[[#This Row],[Ein]]=0,10,LOG(EffortOutcomesAG0[[#This Row],[Ein]]))</f>
        <v>0.29780161097478919</v>
      </c>
      <c r="D1204" s="8">
        <f>IF(EffortOutcomesAG0[[#This Row],[Iin]]=0,10,LOG(EffortOutcomesAG0[[#This Row],[Iin]]))</f>
        <v>-0.41774840202559005</v>
      </c>
      <c r="E1204" s="8">
        <f>Kx-EffortOutcomesAG0[[#This Row],[Xp]]</f>
        <v>-0.11994679105080097</v>
      </c>
      <c r="F1204" s="8">
        <f>Ky-EffortOutcomesAG0[[#This Row],[Yp]]</f>
        <v>-1.2978016109747892</v>
      </c>
      <c r="G1204" s="8">
        <f>Kz-EffortOutcomesAG0[[#This Row],[Zp]]</f>
        <v>1.4177484020255902</v>
      </c>
      <c r="H1204" s="8">
        <f>EffortOutcomesAG0[[#This Row],[Kpy]]*KSc-EffortOutcomesAG0[[#This Row],[KPz]]*KSb</f>
        <v>-0.11994679105080097</v>
      </c>
      <c r="I1204" s="8">
        <f>-1*(EffortOutcomesAG0[[#This Row],[KPx]]*KSc-EffortOutcomesAG0[[#This Row],[KPz]]*KSa)</f>
        <v>-0.11994679105080097</v>
      </c>
      <c r="J1204" s="8">
        <f>(EffortOutcomesAG0[[#This Row],[KPx]]*$C$2-EffortOutcomesAG0[[#This Row],[Kpy]]*KSa)</f>
        <v>-1.1994679105080097</v>
      </c>
      <c r="K1204" s="8">
        <f>EffortOutcomesAG0[[#This Row],[Kpy]]*KTc-EffortOutcomesAG0[[#This Row],[KPz]]*KTb</f>
        <v>2.7155500130003793</v>
      </c>
      <c r="L1204" s="8">
        <f>-1*(EffortOutcomesAG0[[#This Row],[KPx]]*KTc-EffortOutcomesAG0[[#This Row],[KPz]]*KTa)</f>
        <v>2.7155500130003793</v>
      </c>
      <c r="M1204" s="8">
        <f>(EffortOutcomesAG0[[#This Row],[KPx]]*KTb-EffortOutcomesAG0[[#This Row],[Kpy]]*KTa)</f>
        <v>2.7155500130003793</v>
      </c>
      <c r="N1204" s="8">
        <f>-EffortOutcomesAG0[[#This Row],[Xp]]*a+EffortOutcomesAG0[[#This Row],[Yp]]*b+EffortOutcomesAG0[[#This Row],[Zp]]*c_</f>
        <v>-0.23989358210160172</v>
      </c>
      <c r="O1204">
        <f>-IF(EffortOutcomesAG0[[#This Row],[Column2]]&gt;0,1,-1)*SQRT(EffortOutcomesAG0[[#This Row],[KPx''i]]^2+EffortOutcomesAG0[[#This Row],[KPx''j]]^2+EffortOutcomesAG0[[#This Row],[KPx''k]]^2)/Ksmag/Scale</f>
        <v>0.85659142352267914</v>
      </c>
      <c r="P1204" s="9">
        <f>SQRT(EffortOutcomesAG0[[#This Row],[Kpy''i]]^2+EffortOutcomesAG0[[#This Row],[KPy''j]]^2+EffortOutcomesAG0[[#This Row],[KPy''k]]^2)/KTmag/Scale</f>
        <v>1.9201838288437856</v>
      </c>
      <c r="Q12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4" s="14">
        <v>44878</v>
      </c>
      <c r="U1204" s="9" t="s">
        <v>54</v>
      </c>
      <c r="V1204" t="s">
        <v>55</v>
      </c>
      <c r="W1204" t="s">
        <v>59</v>
      </c>
      <c r="X1204">
        <v>4.90625</v>
      </c>
      <c r="Y1204">
        <v>1.875</v>
      </c>
      <c r="Z1204">
        <v>2.4714285714285715</v>
      </c>
      <c r="AA1204">
        <v>1.3180952380952382</v>
      </c>
      <c r="AB1204">
        <v>1.9771428571428573</v>
      </c>
      <c r="AC1204">
        <v>2.6166666666666667</v>
      </c>
      <c r="AD1204">
        <v>0.50578034682080919</v>
      </c>
      <c r="AE1204">
        <v>0.75867052023121384</v>
      </c>
      <c r="AF1204">
        <v>1.9851878612716762</v>
      </c>
      <c r="AG1204">
        <v>0.5037306642402184</v>
      </c>
      <c r="AH1204">
        <v>0.75559599636032759</v>
      </c>
      <c r="AI1204">
        <v>0.38216560509554143</v>
      </c>
      <c r="AJ1204">
        <v>1203</v>
      </c>
      <c r="AK1204">
        <f>SUBTOTAL(9,EffortOutcomesAG0[[#This Row],[Allocation]:[Iin]])</f>
        <v>20.055714327353122</v>
      </c>
      <c r="AL1204" t="str">
        <f>EffortOutcomesAG0[[#This Row],[WARDS]]&amp;EffortOutcomesAG0[[#This Row],[Role]]&amp;EffortOutcomesAG0[[#This Row],[Shifts]]</f>
        <v>BANKCSEPM</v>
      </c>
    </row>
    <row r="1205" spans="2:38" x14ac:dyDescent="0.25">
      <c r="B1205" s="8">
        <f>IF(EffortOutcomesAG0[[#This Row],[Apn]]=0,10,LOG(EffortOutcomesAG0[[#This Row],[Apn]]))</f>
        <v>0.18209469779964543</v>
      </c>
      <c r="C1205" s="8">
        <f>IF(EffortOutcomesAG0[[#This Row],[Ein]]=0,10,LOG(EffortOutcomesAG0[[#This Row],[Ein]]))</f>
        <v>0.13932845650617906</v>
      </c>
      <c r="D1205" s="8">
        <f>IF(EffortOutcomesAG0[[#This Row],[Iin]]=0,10,LOG(EffortOutcomesAG0[[#This Row],[Iin]]))</f>
        <v>-0.32142315430582447</v>
      </c>
      <c r="E1205" s="8">
        <f>Kx-EffortOutcomesAG0[[#This Row],[Xp]]</f>
        <v>-0.18209469779964543</v>
      </c>
      <c r="F1205" s="8">
        <f>Ky-EffortOutcomesAG0[[#This Row],[Yp]]</f>
        <v>-1.139328456506179</v>
      </c>
      <c r="G1205" s="8">
        <f>Kz-EffortOutcomesAG0[[#This Row],[Zp]]</f>
        <v>1.3214231543058244</v>
      </c>
      <c r="H1205" s="8">
        <f>EffortOutcomesAG0[[#This Row],[Kpy]]*KSc-EffortOutcomesAG0[[#This Row],[KPz]]*KSb</f>
        <v>-0.18209469779964538</v>
      </c>
      <c r="I1205" s="8">
        <f>-1*(EffortOutcomesAG0[[#This Row],[KPx]]*KSc-EffortOutcomesAG0[[#This Row],[KPz]]*KSa)</f>
        <v>-0.18209469779964543</v>
      </c>
      <c r="J1205" s="8">
        <f>(EffortOutcomesAG0[[#This Row],[KPx]]*$C$2-EffortOutcomesAG0[[#This Row],[Kpy]]*KSa)</f>
        <v>-1.8209469779964542</v>
      </c>
      <c r="K1205" s="8">
        <f>EffortOutcomesAG0[[#This Row],[Kpy]]*KTc-EffortOutcomesAG0[[#This Row],[KPz]]*KTb</f>
        <v>2.4607516108120033</v>
      </c>
      <c r="L1205" s="8">
        <f>-1*(EffortOutcomesAG0[[#This Row],[KPx]]*KTc-EffortOutcomesAG0[[#This Row],[KPz]]*KTa)</f>
        <v>2.4607516108120033</v>
      </c>
      <c r="M1205" s="8">
        <f>(EffortOutcomesAG0[[#This Row],[KPx]]*KTb-EffortOutcomesAG0[[#This Row],[Kpy]]*KTa)</f>
        <v>2.4607516108120033</v>
      </c>
      <c r="N1205" s="8">
        <f>-EffortOutcomesAG0[[#This Row],[Xp]]*a+EffortOutcomesAG0[[#This Row],[Yp]]*b+EffortOutcomesAG0[[#This Row],[Zp]]*c_</f>
        <v>-0.36418939559929081</v>
      </c>
      <c r="O1205">
        <f>-IF(EffortOutcomesAG0[[#This Row],[Column2]]&gt;0,1,-1)*SQRT(EffortOutcomesAG0[[#This Row],[KPx''i]]^2+EffortOutcomesAG0[[#This Row],[KPx''j]]^2+EffortOutcomesAG0[[#This Row],[KPx''k]]^2)/Ksmag/Scale</f>
        <v>1.3004162515533069</v>
      </c>
      <c r="P1205" s="9">
        <f>SQRT(EffortOutcomesAG0[[#This Row],[Kpy''i]]^2+EffortOutcomesAG0[[#This Row],[KPy''j]]^2+EffortOutcomesAG0[[#This Row],[KPy''k]]^2)/KTmag/Scale</f>
        <v>1.7400141508208877</v>
      </c>
      <c r="Q12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1.7400141508208877</v>
      </c>
      <c r="T1205" s="14">
        <v>44878</v>
      </c>
      <c r="U1205" s="9" t="s">
        <v>57</v>
      </c>
      <c r="V1205" t="s">
        <v>55</v>
      </c>
      <c r="W1205" t="s">
        <v>59</v>
      </c>
      <c r="X1205">
        <v>6.8125</v>
      </c>
      <c r="Y1205">
        <v>3.25</v>
      </c>
      <c r="Z1205">
        <v>4.9428571428571431</v>
      </c>
      <c r="AA1205">
        <v>1.520879120879121</v>
      </c>
      <c r="AB1205">
        <v>2.2813186813186812</v>
      </c>
      <c r="AC1205">
        <v>2.0961538461538463</v>
      </c>
      <c r="AD1205">
        <v>0.43834296724470134</v>
      </c>
      <c r="AE1205">
        <v>0.65751445086705196</v>
      </c>
      <c r="AF1205">
        <v>1.3782514450867052</v>
      </c>
      <c r="AG1205">
        <v>0.72555701179554388</v>
      </c>
      <c r="AH1205">
        <v>1.0883355176933158</v>
      </c>
      <c r="AI1205">
        <v>0.47706422018348627</v>
      </c>
      <c r="AJ1205">
        <v>1204</v>
      </c>
      <c r="AK1205">
        <f>SUBTOTAL(9,EffortOutcomesAG0[[#This Row],[Allocation]:[Iin]])</f>
        <v>25.668774404079596</v>
      </c>
      <c r="AL1205" t="str">
        <f>EffortOutcomesAG0[[#This Row],[WARDS]]&amp;EffortOutcomesAG0[[#This Row],[Role]]&amp;EffortOutcomesAG0[[#This Row],[Shifts]]</f>
        <v>WATTCSEPM</v>
      </c>
    </row>
    <row r="1206" spans="2:38" x14ac:dyDescent="0.25">
      <c r="B1206" s="8">
        <f>IF(EffortOutcomesAG0[[#This Row],[Apn]]=0,10,LOG(EffortOutcomesAG0[[#This Row],[Apn]]))</f>
        <v>0.16892681484082445</v>
      </c>
      <c r="C1206" s="8">
        <f>IF(EffortOutcomesAG0[[#This Row],[Ein]]=0,10,LOG(EffortOutcomesAG0[[#This Row],[Ein]]))</f>
        <v>0.10407445722291313</v>
      </c>
      <c r="D1206" s="8">
        <f>IF(EffortOutcomesAG0[[#This Row],[Iin]]=0,10,LOG(EffortOutcomesAG0[[#This Row],[Iin]]))</f>
        <v>-0.27300127206373759</v>
      </c>
      <c r="E1206" s="8">
        <f>Kx-EffortOutcomesAG0[[#This Row],[Xp]]</f>
        <v>-0.16892681484082445</v>
      </c>
      <c r="F1206" s="8">
        <f>Ky-EffortOutcomesAG0[[#This Row],[Yp]]</f>
        <v>-1.1040744572229131</v>
      </c>
      <c r="G1206" s="8">
        <f>Kz-EffortOutcomesAG0[[#This Row],[Zp]]</f>
        <v>1.2730012720637376</v>
      </c>
      <c r="H1206" s="8">
        <f>EffortOutcomesAG0[[#This Row],[Kpy]]*KSc-EffortOutcomesAG0[[#This Row],[KPz]]*KSb</f>
        <v>-0.1689268148408245</v>
      </c>
      <c r="I1206" s="8">
        <f>-1*(EffortOutcomesAG0[[#This Row],[KPx]]*KSc-EffortOutcomesAG0[[#This Row],[KPz]]*KSa)</f>
        <v>-0.16892681484082445</v>
      </c>
      <c r="J1206" s="8">
        <f>(EffortOutcomesAG0[[#This Row],[KPx]]*$C$2-EffortOutcomesAG0[[#This Row],[Kpy]]*KSa)</f>
        <v>-1.6892681484082446</v>
      </c>
      <c r="K1206" s="8">
        <f>EffortOutcomesAG0[[#This Row],[Kpy]]*KTc-EffortOutcomesAG0[[#This Row],[KPz]]*KTb</f>
        <v>2.3770757292866507</v>
      </c>
      <c r="L1206" s="8">
        <f>-1*(EffortOutcomesAG0[[#This Row],[KPx]]*KTc-EffortOutcomesAG0[[#This Row],[KPz]]*KTa)</f>
        <v>2.3770757292866507</v>
      </c>
      <c r="M1206" s="8">
        <f>(EffortOutcomesAG0[[#This Row],[KPx]]*KTb-EffortOutcomesAG0[[#This Row],[Kpy]]*KTa)</f>
        <v>2.3770757292866507</v>
      </c>
      <c r="N1206" s="8">
        <f>-EffortOutcomesAG0[[#This Row],[Xp]]*a+EffortOutcomesAG0[[#This Row],[Yp]]*b+EffortOutcomesAG0[[#This Row],[Zp]]*c_</f>
        <v>-0.33785362968164889</v>
      </c>
      <c r="O1206">
        <f>-IF(EffortOutcomesAG0[[#This Row],[Column2]]&gt;0,1,-1)*SQRT(EffortOutcomesAG0[[#This Row],[KPx''i]]^2+EffortOutcomesAG0[[#This Row],[KPx''j]]^2+EffortOutcomesAG0[[#This Row],[KPx''k]]^2)/Ksmag/Scale</f>
        <v>1.2063787578474578</v>
      </c>
      <c r="P1206" s="9">
        <f>SQRT(EffortOutcomesAG0[[#This Row],[Kpy''i]]^2+EffortOutcomesAG0[[#This Row],[KPy''j]]^2+EffortOutcomesAG0[[#This Row],[KPy''k]]^2)/KTmag/Scale</f>
        <v>1.6808463675725489</v>
      </c>
      <c r="Q12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1.6808463675725489</v>
      </c>
      <c r="T1206" s="14">
        <v>44879</v>
      </c>
      <c r="U1206" s="9" t="s">
        <v>57</v>
      </c>
      <c r="V1206" t="s">
        <v>55</v>
      </c>
      <c r="W1206" t="s">
        <v>59</v>
      </c>
      <c r="X1206">
        <v>6.0937499999999991</v>
      </c>
      <c r="Y1206">
        <v>3.25</v>
      </c>
      <c r="Z1206">
        <v>4.795238095238096</v>
      </c>
      <c r="AA1206">
        <v>1.4754578754578758</v>
      </c>
      <c r="AB1206">
        <v>2.2131868131868133</v>
      </c>
      <c r="AC1206">
        <v>1.8749999999999998</v>
      </c>
      <c r="AD1206">
        <v>0.45183714001986092</v>
      </c>
      <c r="AE1206">
        <v>0.6777557100297914</v>
      </c>
      <c r="AF1206">
        <v>1.2707919563058585</v>
      </c>
      <c r="AG1206">
        <v>0.78691086691086709</v>
      </c>
      <c r="AH1206">
        <v>1.1803663003663007</v>
      </c>
      <c r="AI1206">
        <v>0.53333333333333344</v>
      </c>
      <c r="AJ1206">
        <v>1205</v>
      </c>
      <c r="AK1206">
        <f>SUBTOTAL(9,EffortOutcomesAG0[[#This Row],[Allocation]:[Iin]])</f>
        <v>24.603628090848797</v>
      </c>
      <c r="AL1206" t="str">
        <f>EffortOutcomesAG0[[#This Row],[WARDS]]&amp;EffortOutcomesAG0[[#This Row],[Role]]&amp;EffortOutcomesAG0[[#This Row],[Shifts]]</f>
        <v>WATTCSEPM</v>
      </c>
    </row>
    <row r="1207" spans="2:38" x14ac:dyDescent="0.25">
      <c r="B1207" s="8">
        <f>IF(EffortOutcomesAG0[[#This Row],[Apn]]=0,10,LOG(EffortOutcomesAG0[[#This Row],[Apn]]))</f>
        <v>0.10677890809197996</v>
      </c>
      <c r="C1207" s="8">
        <f>IF(EffortOutcomesAG0[[#This Row],[Ein]]=0,10,LOG(EffortOutcomesAG0[[#This Row],[Ein]]))</f>
        <v>0.21544038664193929</v>
      </c>
      <c r="D1207" s="8">
        <f>IF(EffortOutcomesAG0[[#This Row],[Iin]]=0,10,LOG(EffortOutcomesAG0[[#This Row],[Iin]]))</f>
        <v>-0.3222192947339193</v>
      </c>
      <c r="E1207" s="8">
        <f>Kx-EffortOutcomesAG0[[#This Row],[Xp]]</f>
        <v>-0.10677890809197996</v>
      </c>
      <c r="F1207" s="8">
        <f>Ky-EffortOutcomesAG0[[#This Row],[Yp]]</f>
        <v>-1.2154403866419392</v>
      </c>
      <c r="G1207" s="8">
        <f>Kz-EffortOutcomesAG0[[#This Row],[Zp]]</f>
        <v>1.3222192947339193</v>
      </c>
      <c r="H1207" s="8">
        <f>EffortOutcomesAG0[[#This Row],[Kpy]]*KSc-EffortOutcomesAG0[[#This Row],[KPz]]*KSb</f>
        <v>-0.1067789080919801</v>
      </c>
      <c r="I1207" s="8">
        <f>-1*(EffortOutcomesAG0[[#This Row],[KPx]]*KSc-EffortOutcomesAG0[[#This Row],[KPz]]*KSa)</f>
        <v>-0.10677890809197996</v>
      </c>
      <c r="J1207" s="8">
        <f>(EffortOutcomesAG0[[#This Row],[KPx]]*$C$2-EffortOutcomesAG0[[#This Row],[Kpy]]*KSa)</f>
        <v>-1.0677890809197996</v>
      </c>
      <c r="K1207" s="8">
        <f>EffortOutcomesAG0[[#This Row],[Kpy]]*KTc-EffortOutcomesAG0[[#This Row],[KPz]]*KTb</f>
        <v>2.5376596813758585</v>
      </c>
      <c r="L1207" s="8">
        <f>-1*(EffortOutcomesAG0[[#This Row],[KPx]]*KTc-EffortOutcomesAG0[[#This Row],[KPz]]*KTa)</f>
        <v>2.5376596813758585</v>
      </c>
      <c r="M1207" s="8">
        <f>(EffortOutcomesAG0[[#This Row],[KPx]]*KTb-EffortOutcomesAG0[[#This Row],[Kpy]]*KTa)</f>
        <v>2.5376596813758585</v>
      </c>
      <c r="N1207" s="8">
        <f>-EffortOutcomesAG0[[#This Row],[Xp]]*a+EffortOutcomesAG0[[#This Row],[Yp]]*b+EffortOutcomesAG0[[#This Row],[Zp]]*c_</f>
        <v>-0.21355781618396003</v>
      </c>
      <c r="O1207">
        <f>-IF(EffortOutcomesAG0[[#This Row],[Column2]]&gt;0,1,-1)*SQRT(EffortOutcomesAG0[[#This Row],[KPx''i]]^2+EffortOutcomesAG0[[#This Row],[KPx''j]]^2+EffortOutcomesAG0[[#This Row],[KPx''k]]^2)/Ksmag/Scale</f>
        <v>0.76255392981682979</v>
      </c>
      <c r="P1207" s="9">
        <f>SQRT(EffortOutcomesAG0[[#This Row],[Kpy''i]]^2+EffortOutcomesAG0[[#This Row],[KPy''j]]^2+EffortOutcomesAG0[[#This Row],[KPy''k]]^2)/KTmag/Scale</f>
        <v>1.7943963690445632</v>
      </c>
      <c r="Q12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207" s="14">
        <v>44879</v>
      </c>
      <c r="U1207" s="9" t="s">
        <v>54</v>
      </c>
      <c r="V1207" t="s">
        <v>55</v>
      </c>
      <c r="W1207" t="s">
        <v>59</v>
      </c>
      <c r="X1207">
        <v>3.9375</v>
      </c>
      <c r="Y1207">
        <v>1.875</v>
      </c>
      <c r="Z1207">
        <v>2.397619047619048</v>
      </c>
      <c r="AA1207">
        <v>1.2787301587301589</v>
      </c>
      <c r="AB1207">
        <v>1.9180952380952383</v>
      </c>
      <c r="AC1207">
        <v>2.1</v>
      </c>
      <c r="AD1207">
        <v>0.52135054617676257</v>
      </c>
      <c r="AE1207">
        <v>0.78202581926514392</v>
      </c>
      <c r="AF1207">
        <v>1.642254220456802</v>
      </c>
      <c r="AG1207">
        <v>0.60891912320483754</v>
      </c>
      <c r="AH1207">
        <v>0.91337868480725637</v>
      </c>
      <c r="AI1207">
        <v>0.47619047619047616</v>
      </c>
      <c r="AJ1207">
        <v>1206</v>
      </c>
      <c r="AK1207">
        <f>SUBTOTAL(9,EffortOutcomesAG0[[#This Row],[Allocation]:[Iin]])</f>
        <v>18.451063314545724</v>
      </c>
      <c r="AL1207" t="str">
        <f>EffortOutcomesAG0[[#This Row],[WARDS]]&amp;EffortOutcomesAG0[[#This Row],[Role]]&amp;EffortOutcomesAG0[[#This Row],[Shifts]]</f>
        <v>BANKCSEPM</v>
      </c>
    </row>
    <row r="1208" spans="2:38" x14ac:dyDescent="0.25">
      <c r="B1208" s="8">
        <f>IF(EffortOutcomesAG0[[#This Row],[Apn]]=0,10,LOG(EffortOutcomesAG0[[#This Row],[Apn]]))</f>
        <v>0.12150216491268627</v>
      </c>
      <c r="C1208" s="8">
        <f>IF(EffortOutcomesAG0[[#This Row],[Ein]]=0,10,LOG(EffortOutcomesAG0[[#This Row],[Ein]]))</f>
        <v>9.7341074563944821E-2</v>
      </c>
      <c r="D1208" s="8">
        <f>IF(EffortOutcomesAG0[[#This Row],[Iin]]=0,10,LOG(EffortOutcomesAG0[[#This Row],[Iin]]))</f>
        <v>-0.21884323947663115</v>
      </c>
      <c r="E1208" s="8">
        <f>Kx-EffortOutcomesAG0[[#This Row],[Xp]]</f>
        <v>-0.12150216491268627</v>
      </c>
      <c r="F1208" s="8">
        <f>Ky-EffortOutcomesAG0[[#This Row],[Yp]]</f>
        <v>-1.0973410745639449</v>
      </c>
      <c r="G1208" s="8">
        <f>Kz-EffortOutcomesAG0[[#This Row],[Zp]]</f>
        <v>1.2188432394766311</v>
      </c>
      <c r="H1208" s="8">
        <f>EffortOutcomesAG0[[#This Row],[Kpy]]*KSc-EffortOutcomesAG0[[#This Row],[KPz]]*KSb</f>
        <v>-0.12150216491268617</v>
      </c>
      <c r="I1208" s="8">
        <f>-1*(EffortOutcomesAG0[[#This Row],[KPx]]*KSc-EffortOutcomesAG0[[#This Row],[KPz]]*KSa)</f>
        <v>-0.12150216491268627</v>
      </c>
      <c r="J1208" s="8">
        <f>(EffortOutcomesAG0[[#This Row],[KPx]]*$C$2-EffortOutcomesAG0[[#This Row],[Kpy]]*KSa)</f>
        <v>-1.2150216491268626</v>
      </c>
      <c r="K1208" s="8">
        <f>EffortOutcomesAG0[[#This Row],[Kpy]]*KTc-EffortOutcomesAG0[[#This Row],[KPz]]*KTb</f>
        <v>2.316184314040576</v>
      </c>
      <c r="L1208" s="8">
        <f>-1*(EffortOutcomesAG0[[#This Row],[KPx]]*KTc-EffortOutcomesAG0[[#This Row],[KPz]]*KTa)</f>
        <v>2.316184314040576</v>
      </c>
      <c r="M1208" s="8">
        <f>(EffortOutcomesAG0[[#This Row],[KPx]]*KTb-EffortOutcomesAG0[[#This Row],[Kpy]]*KTa)</f>
        <v>2.316184314040576</v>
      </c>
      <c r="N1208" s="8">
        <f>-EffortOutcomesAG0[[#This Row],[Xp]]*a+EffortOutcomesAG0[[#This Row],[Yp]]*b+EffortOutcomesAG0[[#This Row],[Zp]]*c_</f>
        <v>-0.24300432982537265</v>
      </c>
      <c r="O1208">
        <f>-IF(EffortOutcomesAG0[[#This Row],[Column2]]&gt;0,1,-1)*SQRT(EffortOutcomesAG0[[#This Row],[KPx''i]]^2+EffortOutcomesAG0[[#This Row],[KPx''j]]^2+EffortOutcomesAG0[[#This Row],[KPx''k]]^2)/Ksmag/Scale</f>
        <v>0.8676990146369592</v>
      </c>
      <c r="P1208" s="9">
        <f>SQRT(EffortOutcomesAG0[[#This Row],[Kpy''i]]^2+EffortOutcomesAG0[[#This Row],[KPy''j]]^2+EffortOutcomesAG0[[#This Row],[KPy''k]]^2)/KTmag/Scale</f>
        <v>1.6377896349360033</v>
      </c>
      <c r="Q12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1.6377896349360033</v>
      </c>
      <c r="T1208" s="14">
        <v>44879</v>
      </c>
      <c r="U1208" s="9" t="s">
        <v>58</v>
      </c>
      <c r="V1208" t="s">
        <v>55</v>
      </c>
      <c r="W1208" t="s">
        <v>59</v>
      </c>
      <c r="X1208">
        <v>6</v>
      </c>
      <c r="Y1208">
        <v>3.625</v>
      </c>
      <c r="Z1208">
        <v>4.795238095238096</v>
      </c>
      <c r="AA1208">
        <v>1.3228243021346471</v>
      </c>
      <c r="AB1208">
        <v>1.9842364532019707</v>
      </c>
      <c r="AC1208">
        <v>1.6551724137931034</v>
      </c>
      <c r="AD1208">
        <v>0.50397219463753717</v>
      </c>
      <c r="AE1208">
        <v>0.75595829195630571</v>
      </c>
      <c r="AF1208">
        <v>1.2512413108242302</v>
      </c>
      <c r="AG1208">
        <v>0.79920634920634948</v>
      </c>
      <c r="AH1208">
        <v>1.198809523809524</v>
      </c>
      <c r="AI1208">
        <v>0.60416666666666663</v>
      </c>
      <c r="AJ1208">
        <v>1207</v>
      </c>
      <c r="AK1208">
        <f>SUBTOTAL(9,EffortOutcomesAG0[[#This Row],[Allocation]:[Iin]])</f>
        <v>24.495825601468429</v>
      </c>
      <c r="AL1208" t="str">
        <f>EffortOutcomesAG0[[#This Row],[WARDS]]&amp;EffortOutcomesAG0[[#This Row],[Role]]&amp;EffortOutcomesAG0[[#This Row],[Shifts]]</f>
        <v>WARACSEPM</v>
      </c>
    </row>
    <row r="1209" spans="2:38" x14ac:dyDescent="0.25">
      <c r="B1209" s="8">
        <f>IF(EffortOutcomesAG0[[#This Row],[Apn]]=0,10,LOG(EffortOutcomesAG0[[#This Row],[Apn]]))</f>
        <v>10</v>
      </c>
      <c r="C1209" s="8">
        <f>IF(EffortOutcomesAG0[[#This Row],[Ein]]=0,10,LOG(EffortOutcomesAG0[[#This Row],[Ein]]))</f>
        <v>10</v>
      </c>
      <c r="D1209" s="8">
        <f>IF(EffortOutcomesAG0[[#This Row],[Iin]]=0,10,LOG(EffortOutcomesAG0[[#This Row],[Iin]]))</f>
        <v>10</v>
      </c>
      <c r="E1209" s="8">
        <f>Kx-EffortOutcomesAG0[[#This Row],[Xp]]</f>
        <v>-10</v>
      </c>
      <c r="F1209" s="8">
        <f>Ky-EffortOutcomesAG0[[#This Row],[Yp]]</f>
        <v>-11</v>
      </c>
      <c r="G1209" s="8">
        <f>Kz-EffortOutcomesAG0[[#This Row],[Zp]]</f>
        <v>-9</v>
      </c>
      <c r="H1209" s="8">
        <f>EffortOutcomesAG0[[#This Row],[Kpy]]*KSc-EffortOutcomesAG0[[#This Row],[KPz]]*KSb</f>
        <v>20</v>
      </c>
      <c r="I1209" s="8">
        <f>-1*(EffortOutcomesAG0[[#This Row],[KPx]]*KSc-EffortOutcomesAG0[[#This Row],[KPz]]*KSa)</f>
        <v>-10</v>
      </c>
      <c r="J1209" s="8">
        <f>(EffortOutcomesAG0[[#This Row],[KPx]]*$C$2-EffortOutcomesAG0[[#This Row],[Kpy]]*KSa)</f>
        <v>-100</v>
      </c>
      <c r="K1209" s="8">
        <f>EffortOutcomesAG0[[#This Row],[Kpy]]*KTc-EffortOutcomesAG0[[#This Row],[KPz]]*KTb</f>
        <v>2</v>
      </c>
      <c r="L1209" s="8">
        <f>-1*(EffortOutcomesAG0[[#This Row],[KPx]]*KTc-EffortOutcomesAG0[[#This Row],[KPz]]*KTa)</f>
        <v>-28</v>
      </c>
      <c r="M1209" s="8">
        <f>(EffortOutcomesAG0[[#This Row],[KPx]]*KTb-EffortOutcomesAG0[[#This Row],[Kpy]]*KTa)</f>
        <v>32</v>
      </c>
      <c r="N1209" s="8">
        <f>-EffortOutcomesAG0[[#This Row],[Xp]]*a+EffortOutcomesAG0[[#This Row],[Yp]]*b+EffortOutcomesAG0[[#This Row],[Zp]]*c_</f>
        <v>40</v>
      </c>
      <c r="O1209">
        <f>-IF(EffortOutcomesAG0[[#This Row],[Column2]]&gt;0,1,-1)*SQRT(EffortOutcomesAG0[[#This Row],[KPx''i]]^2+EffortOutcomesAG0[[#This Row],[KPx''j]]^2+EffortOutcomesAG0[[#This Row],[KPx''k]]^2)/Ksmag/Scale</f>
        <v>-72.456883730947197</v>
      </c>
      <c r="P1209" s="9">
        <f>SQRT(EffortOutcomesAG0[[#This Row],[Kpy''i]]^2+EffortOutcomesAG0[[#This Row],[KPy''j]]^2+EffortOutcomesAG0[[#This Row],[KPy''k]]^2)/KTmag/Scale</f>
        <v>17.37814719698277</v>
      </c>
      <c r="Q12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9" s="14">
        <v>44879</v>
      </c>
      <c r="U1209" s="9" t="s">
        <v>76</v>
      </c>
      <c r="V1209" t="s">
        <v>55</v>
      </c>
      <c r="W1209" t="s">
        <v>59</v>
      </c>
      <c r="X1209">
        <v>1.75</v>
      </c>
      <c r="Y1209">
        <v>0</v>
      </c>
      <c r="Z1209">
        <v>0</v>
      </c>
      <c r="AG1209">
        <v>0</v>
      </c>
      <c r="AH1209">
        <v>0</v>
      </c>
      <c r="AI1209">
        <v>0</v>
      </c>
      <c r="AJ1209">
        <v>1208</v>
      </c>
      <c r="AK1209">
        <f>SUBTOTAL(9,EffortOutcomesAG0[[#This Row],[Allocation]:[Iin]])</f>
        <v>1.75</v>
      </c>
      <c r="AL1209" t="str">
        <f>EffortOutcomesAG0[[#This Row],[WARDS]]&amp;EffortOutcomesAG0[[#This Row],[Role]]&amp;EffortOutcomesAG0[[#This Row],[Shifts]]</f>
        <v>OtherCSEPM</v>
      </c>
    </row>
    <row r="1210" spans="2:38" x14ac:dyDescent="0.25">
      <c r="B1210" s="8">
        <f>IF(EffortOutcomesAG0[[#This Row],[Apn]]=0,10,LOG(EffortOutcomesAG0[[#This Row],[Apn]]))</f>
        <v>0.15629744494741021</v>
      </c>
      <c r="C1210" s="8">
        <f>IF(EffortOutcomesAG0[[#This Row],[Ein]]=0,10,LOG(EffortOutcomesAG0[[#This Row],[Ein]]))</f>
        <v>6.4801874833445058E-2</v>
      </c>
      <c r="D1210" s="8">
        <f>IF(EffortOutcomesAG0[[#This Row],[Iin]]=0,10,LOG(EffortOutcomesAG0[[#This Row],[Iin]]))</f>
        <v>-0.22109931978085526</v>
      </c>
      <c r="E1210" s="8">
        <f>Kx-EffortOutcomesAG0[[#This Row],[Xp]]</f>
        <v>-0.15629744494741021</v>
      </c>
      <c r="F1210" s="8">
        <f>Ky-EffortOutcomesAG0[[#This Row],[Yp]]</f>
        <v>-1.0648018748334451</v>
      </c>
      <c r="G1210" s="8">
        <f>Kz-EffortOutcomesAG0[[#This Row],[Zp]]</f>
        <v>1.2210993197808553</v>
      </c>
      <c r="H1210" s="8">
        <f>EffortOutcomesAG0[[#This Row],[Kpy]]*KSc-EffortOutcomesAG0[[#This Row],[KPz]]*KSb</f>
        <v>-0.15629744494741016</v>
      </c>
      <c r="I1210" s="8">
        <f>-1*(EffortOutcomesAG0[[#This Row],[KPx]]*KSc-EffortOutcomesAG0[[#This Row],[KPz]]*KSa)</f>
        <v>-0.15629744494741021</v>
      </c>
      <c r="J1210" s="8">
        <f>(EffortOutcomesAG0[[#This Row],[KPx]]*$C$2-EffortOutcomesAG0[[#This Row],[Kpy]]*KSa)</f>
        <v>-1.562974449474102</v>
      </c>
      <c r="K1210" s="8">
        <f>EffortOutcomesAG0[[#This Row],[Kpy]]*KTc-EffortOutcomesAG0[[#This Row],[KPz]]*KTb</f>
        <v>2.2859011946143006</v>
      </c>
      <c r="L1210" s="8">
        <f>-1*(EffortOutcomesAG0[[#This Row],[KPx]]*KTc-EffortOutcomesAG0[[#This Row],[KPz]]*KTa)</f>
        <v>2.2859011946143002</v>
      </c>
      <c r="M1210" s="8">
        <f>(EffortOutcomesAG0[[#This Row],[KPx]]*KTb-EffortOutcomesAG0[[#This Row],[Kpy]]*KTa)</f>
        <v>2.2859011946143006</v>
      </c>
      <c r="N1210" s="8">
        <f>-EffortOutcomesAG0[[#This Row],[Xp]]*a+EffortOutcomesAG0[[#This Row],[Yp]]*b+EffortOutcomesAG0[[#This Row],[Zp]]*c_</f>
        <v>-0.31259488989482043</v>
      </c>
      <c r="O1210">
        <f>-IF(EffortOutcomesAG0[[#This Row],[Column2]]&gt;0,1,-1)*SQRT(EffortOutcomesAG0[[#This Row],[KPx''i]]^2+EffortOutcomesAG0[[#This Row],[KPx''j]]^2+EffortOutcomesAG0[[#This Row],[KPx''k]]^2)/Ksmag/Scale</f>
        <v>1.1161870166560461</v>
      </c>
      <c r="P1210" s="9">
        <f>SQRT(EffortOutcomesAG0[[#This Row],[Kpy''i]]^2+EffortOutcomesAG0[[#This Row],[KPy''j]]^2+EffortOutcomesAG0[[#This Row],[KPy''k]]^2)/KTmag/Scale</f>
        <v>1.6163762358342018</v>
      </c>
      <c r="Q12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1.6163762358342018</v>
      </c>
      <c r="T1210" s="14">
        <v>44880</v>
      </c>
      <c r="U1210" s="9" t="s">
        <v>58</v>
      </c>
      <c r="V1210" t="s">
        <v>55</v>
      </c>
      <c r="W1210" t="s">
        <v>59</v>
      </c>
      <c r="X1210">
        <v>6.03125</v>
      </c>
      <c r="Y1210">
        <v>3.625</v>
      </c>
      <c r="Z1210">
        <v>5.1952380952380963</v>
      </c>
      <c r="AA1210">
        <v>1.4331691297208542</v>
      </c>
      <c r="AB1210">
        <v>2.1497536945812814</v>
      </c>
      <c r="AC1210">
        <v>1.6637931034482758</v>
      </c>
      <c r="AD1210">
        <v>0.46516956920256636</v>
      </c>
      <c r="AE1210">
        <v>0.69775435380384954</v>
      </c>
      <c r="AF1210">
        <v>1.160918881759853</v>
      </c>
      <c r="AG1210">
        <v>0.86138662718973613</v>
      </c>
      <c r="AH1210">
        <v>1.2920799407846042</v>
      </c>
      <c r="AI1210">
        <v>0.60103626943005184</v>
      </c>
      <c r="AJ1210">
        <v>1209</v>
      </c>
      <c r="AK1210">
        <f>SUBTOTAL(9,EffortOutcomesAG0[[#This Row],[Allocation]:[Iin]])</f>
        <v>25.176549665159168</v>
      </c>
      <c r="AL1210" t="str">
        <f>EffortOutcomesAG0[[#This Row],[WARDS]]&amp;EffortOutcomesAG0[[#This Row],[Role]]&amp;EffortOutcomesAG0[[#This Row],[Shifts]]</f>
        <v>WARACSEPM</v>
      </c>
    </row>
    <row r="1211" spans="2:38" x14ac:dyDescent="0.25">
      <c r="B1211" s="8">
        <f>IF(EffortOutcomesAG0[[#This Row],[Apn]]=0,10,LOG(EffortOutcomesAG0[[#This Row],[Apn]]))</f>
        <v>0.14157418812670383</v>
      </c>
      <c r="C1211" s="8">
        <f>IF(EffortOutcomesAG0[[#This Row],[Ein]]=0,10,LOG(EffortOutcomesAG0[[#This Row],[Ein]]))</f>
        <v>0.19754585714541675</v>
      </c>
      <c r="D1211" s="8">
        <f>IF(EffortOutcomesAG0[[#This Row],[Iin]]=0,10,LOG(EffortOutcomesAG0[[#This Row],[Iin]]))</f>
        <v>-0.33912004527212064</v>
      </c>
      <c r="E1211" s="8">
        <f>Kx-EffortOutcomesAG0[[#This Row],[Xp]]</f>
        <v>-0.14157418812670383</v>
      </c>
      <c r="F1211" s="8">
        <f>Ky-EffortOutcomesAG0[[#This Row],[Yp]]</f>
        <v>-1.1975458571454167</v>
      </c>
      <c r="G1211" s="8">
        <f>Kz-EffortOutcomesAG0[[#This Row],[Zp]]</f>
        <v>1.3391200452721206</v>
      </c>
      <c r="H1211" s="8">
        <f>EffortOutcomesAG0[[#This Row],[Kpy]]*KSc-EffortOutcomesAG0[[#This Row],[KPz]]*KSb</f>
        <v>-0.14157418812670386</v>
      </c>
      <c r="I1211" s="8">
        <f>-1*(EffortOutcomesAG0[[#This Row],[KPx]]*KSc-EffortOutcomesAG0[[#This Row],[KPz]]*KSa)</f>
        <v>-0.14157418812670383</v>
      </c>
      <c r="J1211" s="8">
        <f>(EffortOutcomesAG0[[#This Row],[KPx]]*$C$2-EffortOutcomesAG0[[#This Row],[Kpy]]*KSa)</f>
        <v>-1.4157418812670384</v>
      </c>
      <c r="K1211" s="8">
        <f>EffortOutcomesAG0[[#This Row],[Kpy]]*KTc-EffortOutcomesAG0[[#This Row],[KPz]]*KTb</f>
        <v>2.5366659024175373</v>
      </c>
      <c r="L1211" s="8">
        <f>-1*(EffortOutcomesAG0[[#This Row],[KPx]]*KTc-EffortOutcomesAG0[[#This Row],[KPz]]*KTa)</f>
        <v>2.5366659024175373</v>
      </c>
      <c r="M1211" s="8">
        <f>(EffortOutcomesAG0[[#This Row],[KPx]]*KTb-EffortOutcomesAG0[[#This Row],[Kpy]]*KTa)</f>
        <v>2.5366659024175373</v>
      </c>
      <c r="N1211" s="8">
        <f>-EffortOutcomesAG0[[#This Row],[Xp]]*a+EffortOutcomesAG0[[#This Row],[Yp]]*b+EffortOutcomesAG0[[#This Row],[Zp]]*c_</f>
        <v>-0.28314837625340777</v>
      </c>
      <c r="O1211">
        <f>-IF(EffortOutcomesAG0[[#This Row],[Column2]]&gt;0,1,-1)*SQRT(EffortOutcomesAG0[[#This Row],[KPx''i]]^2+EffortOutcomesAG0[[#This Row],[KPx''j]]^2+EffortOutcomesAG0[[#This Row],[KPx''k]]^2)/Ksmag/Scale</f>
        <v>1.0110419318359163</v>
      </c>
      <c r="P1211" s="9">
        <f>SQRT(EffortOutcomesAG0[[#This Row],[Kpy''i]]^2+EffortOutcomesAG0[[#This Row],[KPy''j]]^2+EffortOutcomesAG0[[#This Row],[KPy''k]]^2)/KTmag/Scale</f>
        <v>1.7936936612041336</v>
      </c>
      <c r="Q12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1.7936936612041336</v>
      </c>
      <c r="T1211" s="14">
        <v>44880</v>
      </c>
      <c r="U1211" s="9" t="s">
        <v>54</v>
      </c>
      <c r="V1211" t="s">
        <v>55</v>
      </c>
      <c r="W1211" t="s">
        <v>59</v>
      </c>
      <c r="X1211">
        <v>4.09375</v>
      </c>
      <c r="Y1211">
        <v>1.875</v>
      </c>
      <c r="Z1211">
        <v>2.5976190476190482</v>
      </c>
      <c r="AA1211">
        <v>1.3853968253968256</v>
      </c>
      <c r="AB1211">
        <v>2.0780952380952384</v>
      </c>
      <c r="AC1211">
        <v>2.1833333333333331</v>
      </c>
      <c r="AD1211">
        <v>0.48120989917506862</v>
      </c>
      <c r="AE1211">
        <v>0.72181484876260293</v>
      </c>
      <c r="AF1211">
        <v>1.5759624197983497</v>
      </c>
      <c r="AG1211">
        <v>0.63453289712831706</v>
      </c>
      <c r="AH1211">
        <v>0.95179934569247571</v>
      </c>
      <c r="AI1211">
        <v>0.4580152671755725</v>
      </c>
      <c r="AJ1211">
        <v>1210</v>
      </c>
      <c r="AK1211">
        <f>SUBTOTAL(9,EffortOutcomesAG0[[#This Row],[Allocation]:[Iin]])</f>
        <v>19.03652912217683</v>
      </c>
      <c r="AL1211" t="str">
        <f>EffortOutcomesAG0[[#This Row],[WARDS]]&amp;EffortOutcomesAG0[[#This Row],[Role]]&amp;EffortOutcomesAG0[[#This Row],[Shifts]]</f>
        <v>BANKCSEPM</v>
      </c>
    </row>
    <row r="1212" spans="2:38" x14ac:dyDescent="0.25">
      <c r="B1212" s="8">
        <f>IF(EffortOutcomesAG0[[#This Row],[Apn]]=0,10,LOG(EffortOutcomesAG0[[#This Row],[Apn]]))</f>
        <v>0.20372209487554832</v>
      </c>
      <c r="C1212" s="8">
        <f>IF(EffortOutcomesAG0[[#This Row],[Ein]]=0,10,LOG(EffortOutcomesAG0[[#This Row],[Ein]]))</f>
        <v>8.0274561489652535E-2</v>
      </c>
      <c r="D1212" s="8">
        <f>IF(EffortOutcomesAG0[[#This Row],[Iin]]=0,10,LOG(EffortOutcomesAG0[[#This Row],[Iin]]))</f>
        <v>-0.28399665636520083</v>
      </c>
      <c r="E1212" s="8">
        <f>Kx-EffortOutcomesAG0[[#This Row],[Xp]]</f>
        <v>-0.20372209487554832</v>
      </c>
      <c r="F1212" s="8">
        <f>Ky-EffortOutcomesAG0[[#This Row],[Yp]]</f>
        <v>-1.0802745614896525</v>
      </c>
      <c r="G1212" s="8">
        <f>Kz-EffortOutcomesAG0[[#This Row],[Zp]]</f>
        <v>1.2839966563652008</v>
      </c>
      <c r="H1212" s="8">
        <f>EffortOutcomesAG0[[#This Row],[Kpy]]*KSc-EffortOutcomesAG0[[#This Row],[KPz]]*KSb</f>
        <v>-0.20372209487554827</v>
      </c>
      <c r="I1212" s="8">
        <f>-1*(EffortOutcomesAG0[[#This Row],[KPx]]*KSc-EffortOutcomesAG0[[#This Row],[KPz]]*KSa)</f>
        <v>-0.20372209487554832</v>
      </c>
      <c r="J1212" s="8">
        <f>(EffortOutcomesAG0[[#This Row],[KPx]]*$C$2-EffortOutcomesAG0[[#This Row],[Kpy]]*KSa)</f>
        <v>-2.0372209487554831</v>
      </c>
      <c r="K1212" s="8">
        <f>EffortOutcomesAG0[[#This Row],[Kpy]]*KTc-EffortOutcomesAG0[[#This Row],[KPz]]*KTb</f>
        <v>2.3642712178548533</v>
      </c>
      <c r="L1212" s="8">
        <f>-1*(EffortOutcomesAG0[[#This Row],[KPx]]*KTc-EffortOutcomesAG0[[#This Row],[KPz]]*KTa)</f>
        <v>2.3642712178548533</v>
      </c>
      <c r="M1212" s="8">
        <f>(EffortOutcomesAG0[[#This Row],[KPx]]*KTb-EffortOutcomesAG0[[#This Row],[Kpy]]*KTa)</f>
        <v>2.3642712178548533</v>
      </c>
      <c r="N1212" s="8">
        <f>-EffortOutcomesAG0[[#This Row],[Xp]]*a+EffortOutcomesAG0[[#This Row],[Yp]]*b+EffortOutcomesAG0[[#This Row],[Zp]]*c_</f>
        <v>-0.40744418975109659</v>
      </c>
      <c r="O1212">
        <f>-IF(EffortOutcomesAG0[[#This Row],[Column2]]&gt;0,1,-1)*SQRT(EffortOutcomesAG0[[#This Row],[KPx''i]]^2+EffortOutcomesAG0[[#This Row],[KPx''j]]^2+EffortOutcomesAG0[[#This Row],[KPx''k]]^2)/Ksmag/Scale</f>
        <v>1.4548667598665443</v>
      </c>
      <c r="P1212" s="9">
        <f>SQRT(EffortOutcomesAG0[[#This Row],[Kpy''i]]^2+EffortOutcomesAG0[[#This Row],[KPy''j]]^2+EffortOutcomesAG0[[#This Row],[KPy''k]]^2)/KTmag/Scale</f>
        <v>1.6717922107093439</v>
      </c>
      <c r="Q12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1.6717922107093439</v>
      </c>
      <c r="T1212" s="14">
        <v>44880</v>
      </c>
      <c r="U1212" s="9" t="s">
        <v>57</v>
      </c>
      <c r="V1212" t="s">
        <v>55</v>
      </c>
      <c r="W1212" t="s">
        <v>59</v>
      </c>
      <c r="X1212">
        <v>6.25</v>
      </c>
      <c r="Y1212">
        <v>3.25</v>
      </c>
      <c r="Z1212">
        <v>5.1952380952380963</v>
      </c>
      <c r="AA1212">
        <v>1.5985347985347989</v>
      </c>
      <c r="AB1212">
        <v>2.3978021978021982</v>
      </c>
      <c r="AC1212">
        <v>1.9230769230769231</v>
      </c>
      <c r="AD1212">
        <v>0.41704857928505951</v>
      </c>
      <c r="AE1212">
        <v>0.62557286892758923</v>
      </c>
      <c r="AF1212">
        <v>1.2030247479376717</v>
      </c>
      <c r="AG1212">
        <v>0.83123809523809533</v>
      </c>
      <c r="AH1212">
        <v>1.2468571428571431</v>
      </c>
      <c r="AI1212">
        <v>0.52</v>
      </c>
      <c r="AJ1212">
        <v>1211</v>
      </c>
      <c r="AK1212">
        <f>SUBTOTAL(9,EffortOutcomesAG0[[#This Row],[Allocation]:[Iin]])</f>
        <v>25.458393448897574</v>
      </c>
      <c r="AL1212" t="str">
        <f>EffortOutcomesAG0[[#This Row],[WARDS]]&amp;EffortOutcomesAG0[[#This Row],[Role]]&amp;EffortOutcomesAG0[[#This Row],[Shifts]]</f>
        <v>WATTCSEPM</v>
      </c>
    </row>
    <row r="1213" spans="2:38" x14ac:dyDescent="0.25">
      <c r="B1213" s="8">
        <f>IF(EffortOutcomesAG0[[#This Row],[Apn]]=0,10,LOG(EffortOutcomesAG0[[#This Row],[Apn]]))</f>
        <v>10</v>
      </c>
      <c r="C1213" s="8">
        <f>IF(EffortOutcomesAG0[[#This Row],[Ein]]=0,10,LOG(EffortOutcomesAG0[[#This Row],[Ein]]))</f>
        <v>10</v>
      </c>
      <c r="D1213" s="8">
        <f>IF(EffortOutcomesAG0[[#This Row],[Iin]]=0,10,LOG(EffortOutcomesAG0[[#This Row],[Iin]]))</f>
        <v>10</v>
      </c>
      <c r="E1213" s="8">
        <f>Kx-EffortOutcomesAG0[[#This Row],[Xp]]</f>
        <v>-10</v>
      </c>
      <c r="F1213" s="8">
        <f>Ky-EffortOutcomesAG0[[#This Row],[Yp]]</f>
        <v>-11</v>
      </c>
      <c r="G1213" s="8">
        <f>Kz-EffortOutcomesAG0[[#This Row],[Zp]]</f>
        <v>-9</v>
      </c>
      <c r="H1213" s="8">
        <f>EffortOutcomesAG0[[#This Row],[Kpy]]*KSc-EffortOutcomesAG0[[#This Row],[KPz]]*KSb</f>
        <v>20</v>
      </c>
      <c r="I1213" s="8">
        <f>-1*(EffortOutcomesAG0[[#This Row],[KPx]]*KSc-EffortOutcomesAG0[[#This Row],[KPz]]*KSa)</f>
        <v>-10</v>
      </c>
      <c r="J1213" s="8">
        <f>(EffortOutcomesAG0[[#This Row],[KPx]]*$C$2-EffortOutcomesAG0[[#This Row],[Kpy]]*KSa)</f>
        <v>-100</v>
      </c>
      <c r="K1213" s="8">
        <f>EffortOutcomesAG0[[#This Row],[Kpy]]*KTc-EffortOutcomesAG0[[#This Row],[KPz]]*KTb</f>
        <v>2</v>
      </c>
      <c r="L1213" s="8">
        <f>-1*(EffortOutcomesAG0[[#This Row],[KPx]]*KTc-EffortOutcomesAG0[[#This Row],[KPz]]*KTa)</f>
        <v>-28</v>
      </c>
      <c r="M1213" s="8">
        <f>(EffortOutcomesAG0[[#This Row],[KPx]]*KTb-EffortOutcomesAG0[[#This Row],[Kpy]]*KTa)</f>
        <v>32</v>
      </c>
      <c r="N1213" s="8">
        <f>-EffortOutcomesAG0[[#This Row],[Xp]]*a+EffortOutcomesAG0[[#This Row],[Yp]]*b+EffortOutcomesAG0[[#This Row],[Zp]]*c_</f>
        <v>40</v>
      </c>
      <c r="O12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13" s="9">
        <f>SQRT(EffortOutcomesAG0[[#This Row],[Kpy''i]]^2+EffortOutcomesAG0[[#This Row],[KPy''j]]^2+EffortOutcomesAG0[[#This Row],[KPy''k]]^2)/KTmag/Scale</f>
        <v>17.37814719698277</v>
      </c>
      <c r="Q12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13" s="14">
        <v>44880</v>
      </c>
      <c r="U1213" s="9" t="s">
        <v>76</v>
      </c>
      <c r="V1213" t="s">
        <v>55</v>
      </c>
      <c r="W1213" t="s">
        <v>59</v>
      </c>
      <c r="X1213">
        <v>2.1875000000000004</v>
      </c>
      <c r="Y1213">
        <v>0</v>
      </c>
      <c r="Z1213">
        <v>0</v>
      </c>
      <c r="AG1213">
        <v>0</v>
      </c>
      <c r="AH1213">
        <v>0</v>
      </c>
      <c r="AI1213">
        <v>0</v>
      </c>
      <c r="AJ1213">
        <v>1212</v>
      </c>
      <c r="AK1213">
        <f>SUBTOTAL(9,EffortOutcomesAG0[[#This Row],[Allocation]:[Iin]])</f>
        <v>2.1875000000000004</v>
      </c>
      <c r="AL1213" t="str">
        <f>EffortOutcomesAG0[[#This Row],[WARDS]]&amp;EffortOutcomesAG0[[#This Row],[Role]]&amp;EffortOutcomesAG0[[#This Row],[Shifts]]</f>
        <v>OtherCSEPM</v>
      </c>
    </row>
    <row r="1214" spans="2:38" x14ac:dyDescent="0.25">
      <c r="B1214" s="8">
        <f>IF(EffortOutcomesAG0[[#This Row],[Apn]]=0,10,LOG(EffortOutcomesAG0[[#This Row],[Apn]]))</f>
        <v>0.1232811220696173</v>
      </c>
      <c r="C1214" s="8">
        <f>IF(EffortOutcomesAG0[[#This Row],[Ein]]=0,10,LOG(EffortOutcomesAG0[[#This Row],[Ein]]))</f>
        <v>1.7645719922812941E-2</v>
      </c>
      <c r="D1214" s="8">
        <f>IF(EffortOutcomesAG0[[#This Row],[Iin]]=0,10,LOG(EffortOutcomesAG0[[#This Row],[Iin]]))</f>
        <v>-0.14092684199243027</v>
      </c>
      <c r="E1214" s="8">
        <f>Kx-EffortOutcomesAG0[[#This Row],[Xp]]</f>
        <v>-0.1232811220696173</v>
      </c>
      <c r="F1214" s="8">
        <f>Ky-EffortOutcomesAG0[[#This Row],[Yp]]</f>
        <v>-1.0176457199228128</v>
      </c>
      <c r="G1214" s="8">
        <f>Kz-EffortOutcomesAG0[[#This Row],[Zp]]</f>
        <v>1.1409268419924303</v>
      </c>
      <c r="H1214" s="8">
        <f>EffortOutcomesAG0[[#This Row],[Kpy]]*KSc-EffortOutcomesAG0[[#This Row],[KPz]]*KSb</f>
        <v>-0.1232811220696175</v>
      </c>
      <c r="I1214" s="8">
        <f>-1*(EffortOutcomesAG0[[#This Row],[KPx]]*KSc-EffortOutcomesAG0[[#This Row],[KPz]]*KSa)</f>
        <v>-0.1232811220696173</v>
      </c>
      <c r="J1214" s="8">
        <f>(EffortOutcomesAG0[[#This Row],[KPx]]*$C$2-EffortOutcomesAG0[[#This Row],[Kpy]]*KSa)</f>
        <v>-1.232811220696173</v>
      </c>
      <c r="K1214" s="8">
        <f>EffortOutcomesAG0[[#This Row],[Kpy]]*KTc-EffortOutcomesAG0[[#This Row],[KPz]]*KTb</f>
        <v>2.1585725619152432</v>
      </c>
      <c r="L1214" s="8">
        <f>-1*(EffortOutcomesAG0[[#This Row],[KPx]]*KTc-EffortOutcomesAG0[[#This Row],[KPz]]*KTa)</f>
        <v>2.1585725619152432</v>
      </c>
      <c r="M1214" s="8">
        <f>(EffortOutcomesAG0[[#This Row],[KPx]]*KTb-EffortOutcomesAG0[[#This Row],[Kpy]]*KTa)</f>
        <v>2.1585725619152432</v>
      </c>
      <c r="N1214" s="8">
        <f>-EffortOutcomesAG0[[#This Row],[Xp]]*a+EffortOutcomesAG0[[#This Row],[Yp]]*b+EffortOutcomesAG0[[#This Row],[Zp]]*c_</f>
        <v>-0.24656224413923467</v>
      </c>
      <c r="O1214">
        <f>-IF(EffortOutcomesAG0[[#This Row],[Column2]]&gt;0,1,-1)*SQRT(EffortOutcomesAG0[[#This Row],[KPx''i]]^2+EffortOutcomesAG0[[#This Row],[KPx''j]]^2+EffortOutcomesAG0[[#This Row],[KPx''k]]^2)/Ksmag/Scale</f>
        <v>0.88040330985062631</v>
      </c>
      <c r="P1214" s="9">
        <f>SQRT(EffortOutcomesAG0[[#This Row],[Kpy''i]]^2+EffortOutcomesAG0[[#This Row],[KPy''j]]^2+EffortOutcomesAG0[[#This Row],[KPy''k]]^2)/KTmag/Scale</f>
        <v>1.5263412962134872</v>
      </c>
      <c r="Q12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1.5263412962134872</v>
      </c>
      <c r="T1214" s="14">
        <v>44881</v>
      </c>
      <c r="U1214" s="9" t="s">
        <v>54</v>
      </c>
      <c r="V1214" t="s">
        <v>55</v>
      </c>
      <c r="W1214" t="s">
        <v>59</v>
      </c>
      <c r="X1214">
        <v>2.59375</v>
      </c>
      <c r="Y1214">
        <v>1.875</v>
      </c>
      <c r="Z1214">
        <v>2.4904761904761905</v>
      </c>
      <c r="AA1214">
        <v>1.3282539682539682</v>
      </c>
      <c r="AB1214">
        <v>1.9923809523809524</v>
      </c>
      <c r="AC1214">
        <v>1.3833333333333333</v>
      </c>
      <c r="AD1214">
        <v>0.50191204588910132</v>
      </c>
      <c r="AE1214">
        <v>0.75286806883365198</v>
      </c>
      <c r="AF1214">
        <v>1.0414674952198852</v>
      </c>
      <c r="AG1214">
        <v>0.96018359150889276</v>
      </c>
      <c r="AH1214">
        <v>1.4402753872633391</v>
      </c>
      <c r="AI1214">
        <v>0.72289156626506024</v>
      </c>
      <c r="AJ1214">
        <v>1213</v>
      </c>
      <c r="AK1214">
        <f>SUBTOTAL(9,EffortOutcomesAG0[[#This Row],[Allocation]:[Iin]])</f>
        <v>17.082792599424369</v>
      </c>
      <c r="AL1214" t="str">
        <f>EffortOutcomesAG0[[#This Row],[WARDS]]&amp;EffortOutcomesAG0[[#This Row],[Role]]&amp;EffortOutcomesAG0[[#This Row],[Shifts]]</f>
        <v>BANKCSEPM</v>
      </c>
    </row>
    <row r="1215" spans="2:38" x14ac:dyDescent="0.25">
      <c r="B1215" s="8">
        <f>IF(EffortOutcomesAG0[[#This Row],[Apn]]=0,10,LOG(EffortOutcomesAG0[[#This Row],[Apn]]))</f>
        <v>0.13800437889032366</v>
      </c>
      <c r="C1215" s="8">
        <f>IF(EffortOutcomesAG0[[#This Row],[Ein]]=0,10,LOG(EffortOutcomesAG0[[#This Row],[Ein]]))</f>
        <v>0.14778565021692064</v>
      </c>
      <c r="D1215" s="8">
        <f>IF(EffortOutcomesAG0[[#This Row],[Iin]]=0,10,LOG(EffortOutcomesAG0[[#This Row],[Iin]]))</f>
        <v>-0.28579002910724427</v>
      </c>
      <c r="E1215" s="8">
        <f>Kx-EffortOutcomesAG0[[#This Row],[Xp]]</f>
        <v>-0.13800437889032366</v>
      </c>
      <c r="F1215" s="8">
        <f>Ky-EffortOutcomesAG0[[#This Row],[Yp]]</f>
        <v>-1.1477856502169206</v>
      </c>
      <c r="G1215" s="8">
        <f>Kz-EffortOutcomesAG0[[#This Row],[Zp]]</f>
        <v>1.2857900291072442</v>
      </c>
      <c r="H1215" s="8">
        <f>EffortOutcomesAG0[[#This Row],[Kpy]]*KSc-EffortOutcomesAG0[[#This Row],[KPz]]*KSb</f>
        <v>-0.13800437889032358</v>
      </c>
      <c r="I1215" s="8">
        <f>-1*(EffortOutcomesAG0[[#This Row],[KPx]]*KSc-EffortOutcomesAG0[[#This Row],[KPz]]*KSa)</f>
        <v>-0.13800437889032366</v>
      </c>
      <c r="J1215" s="8">
        <f>(EffortOutcomesAG0[[#This Row],[KPx]]*$C$2-EffortOutcomesAG0[[#This Row],[Kpy]]*KSa)</f>
        <v>-1.3800437889032366</v>
      </c>
      <c r="K1215" s="8">
        <f>EffortOutcomesAG0[[#This Row],[Kpy]]*KTc-EffortOutcomesAG0[[#This Row],[KPz]]*KTb</f>
        <v>2.4335756793241647</v>
      </c>
      <c r="L1215" s="8">
        <f>-1*(EffortOutcomesAG0[[#This Row],[KPx]]*KTc-EffortOutcomesAG0[[#This Row],[KPz]]*KTa)</f>
        <v>2.4335756793241647</v>
      </c>
      <c r="M1215" s="8">
        <f>(EffortOutcomesAG0[[#This Row],[KPx]]*KTb-EffortOutcomesAG0[[#This Row],[Kpy]]*KTa)</f>
        <v>2.4335756793241647</v>
      </c>
      <c r="N1215" s="8">
        <f>-EffortOutcomesAG0[[#This Row],[Xp]]*a+EffortOutcomesAG0[[#This Row],[Yp]]*b+EffortOutcomesAG0[[#This Row],[Zp]]*c_</f>
        <v>-0.27600875778064726</v>
      </c>
      <c r="O1215">
        <f>-IF(EffortOutcomesAG0[[#This Row],[Column2]]&gt;0,1,-1)*SQRT(EffortOutcomesAG0[[#This Row],[KPx''i]]^2+EffortOutcomesAG0[[#This Row],[KPx''j]]^2+EffortOutcomesAG0[[#This Row],[KPx''k]]^2)/Ksmag/Scale</f>
        <v>0.98554839467075617</v>
      </c>
      <c r="P1215" s="9">
        <f>SQRT(EffortOutcomesAG0[[#This Row],[Kpy''i]]^2+EffortOutcomesAG0[[#This Row],[KPy''j]]^2+EffortOutcomesAG0[[#This Row],[KPy''k]]^2)/KTmag/Scale</f>
        <v>1.7207978653807763</v>
      </c>
      <c r="Q12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1.7207978653807763</v>
      </c>
      <c r="T1215" s="14">
        <v>44881</v>
      </c>
      <c r="U1215" s="9" t="s">
        <v>58</v>
      </c>
      <c r="V1215" t="s">
        <v>55</v>
      </c>
      <c r="W1215" t="s">
        <v>59</v>
      </c>
      <c r="X1215">
        <v>7</v>
      </c>
      <c r="Y1215">
        <v>3.625</v>
      </c>
      <c r="Z1215">
        <v>4.980952380952381</v>
      </c>
      <c r="AA1215">
        <v>1.374055829228243</v>
      </c>
      <c r="AB1215">
        <v>2.0610837438423646</v>
      </c>
      <c r="AC1215">
        <v>1.9310344827586208</v>
      </c>
      <c r="AD1215">
        <v>0.48518164435946465</v>
      </c>
      <c r="AE1215">
        <v>0.72777246653919692</v>
      </c>
      <c r="AF1215">
        <v>1.4053537284894837</v>
      </c>
      <c r="AG1215">
        <v>0.71156462585034019</v>
      </c>
      <c r="AH1215">
        <v>1.0673469387755101</v>
      </c>
      <c r="AI1215">
        <v>0.5178571428571429</v>
      </c>
      <c r="AJ1215">
        <v>1214</v>
      </c>
      <c r="AK1215">
        <f>SUBTOTAL(9,EffortOutcomesAG0[[#This Row],[Allocation]:[Iin]])</f>
        <v>25.887202983652745</v>
      </c>
      <c r="AL1215" t="str">
        <f>EffortOutcomesAG0[[#This Row],[WARDS]]&amp;EffortOutcomesAG0[[#This Row],[Role]]&amp;EffortOutcomesAG0[[#This Row],[Shifts]]</f>
        <v>WARACSEPM</v>
      </c>
    </row>
    <row r="1216" spans="2:38" x14ac:dyDescent="0.25">
      <c r="B1216" s="8">
        <f>IF(EffortOutcomesAG0[[#This Row],[Apn]]=0,10,LOG(EffortOutcomesAG0[[#This Row],[Apn]]))</f>
        <v>0.18542902881846182</v>
      </c>
      <c r="C1216" s="8">
        <f>IF(EffortOutcomesAG0[[#This Row],[Ein]]=0,10,LOG(EffortOutcomesAG0[[#This Row],[Ein]]))</f>
        <v>-5.0174023734185676E-2</v>
      </c>
      <c r="D1216" s="8">
        <f>IF(EffortOutcomesAG0[[#This Row],[Iin]]=0,10,LOG(EffortOutcomesAG0[[#This Row],[Iin]]))</f>
        <v>-0.13525500508427613</v>
      </c>
      <c r="E1216" s="8">
        <f>Kx-EffortOutcomesAG0[[#This Row],[Xp]]</f>
        <v>-0.18542902881846182</v>
      </c>
      <c r="F1216" s="8">
        <f>Ky-EffortOutcomesAG0[[#This Row],[Yp]]</f>
        <v>-0.94982597626581433</v>
      </c>
      <c r="G1216" s="8">
        <f>Kz-EffortOutcomesAG0[[#This Row],[Zp]]</f>
        <v>1.135255005084276</v>
      </c>
      <c r="H1216" s="8">
        <f>EffortOutcomesAG0[[#This Row],[Kpy]]*KSc-EffortOutcomesAG0[[#This Row],[KPz]]*KSb</f>
        <v>-0.18542902881846168</v>
      </c>
      <c r="I1216" s="8">
        <f>-1*(EffortOutcomesAG0[[#This Row],[KPx]]*KSc-EffortOutcomesAG0[[#This Row],[KPz]]*KSa)</f>
        <v>-0.18542902881846182</v>
      </c>
      <c r="J1216" s="8">
        <f>(EffortOutcomesAG0[[#This Row],[KPx]]*$C$2-EffortOutcomesAG0[[#This Row],[Kpy]]*KSa)</f>
        <v>-1.8542902881846182</v>
      </c>
      <c r="K1216" s="8">
        <f>EffortOutcomesAG0[[#This Row],[Kpy]]*KTc-EffortOutcomesAG0[[#This Row],[KPz]]*KTb</f>
        <v>2.0850809813500906</v>
      </c>
      <c r="L1216" s="8">
        <f>-1*(EffortOutcomesAG0[[#This Row],[KPx]]*KTc-EffortOutcomesAG0[[#This Row],[KPz]]*KTa)</f>
        <v>2.0850809813500901</v>
      </c>
      <c r="M1216" s="8">
        <f>(EffortOutcomesAG0[[#This Row],[KPx]]*KTb-EffortOutcomesAG0[[#This Row],[Kpy]]*KTa)</f>
        <v>2.0850809813500906</v>
      </c>
      <c r="N1216" s="8">
        <f>-EffortOutcomesAG0[[#This Row],[Xp]]*a+EffortOutcomesAG0[[#This Row],[Yp]]*b+EffortOutcomesAG0[[#This Row],[Zp]]*c_</f>
        <v>-0.37085805763692359</v>
      </c>
      <c r="O1216">
        <f>-IF(EffortOutcomesAG0[[#This Row],[Column2]]&gt;0,1,-1)*SQRT(EffortOutcomesAG0[[#This Row],[KPx''i]]^2+EffortOutcomesAG0[[#This Row],[KPx''j]]^2+EffortOutcomesAG0[[#This Row],[KPx''k]]^2)/Ksmag/Scale</f>
        <v>1.3242281378812546</v>
      </c>
      <c r="P1216" s="9">
        <f>SQRT(EffortOutcomesAG0[[#This Row],[Kpy''i]]^2+EffortOutcomesAG0[[#This Row],[KPy''j]]^2+EffortOutcomesAG0[[#This Row],[KPy''k]]^2)/KTmag/Scale</f>
        <v>1.4743749012357503</v>
      </c>
      <c r="Q12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1.4743749012357503</v>
      </c>
      <c r="T1216" s="14">
        <v>44881</v>
      </c>
      <c r="U1216" s="9" t="s">
        <v>57</v>
      </c>
      <c r="V1216" t="s">
        <v>55</v>
      </c>
      <c r="W1216" t="s">
        <v>59</v>
      </c>
      <c r="X1216">
        <v>4.4375</v>
      </c>
      <c r="Y1216">
        <v>3.25</v>
      </c>
      <c r="Z1216">
        <v>4.980952380952381</v>
      </c>
      <c r="AA1216">
        <v>1.5326007326007327</v>
      </c>
      <c r="AB1216">
        <v>2.2989010989010987</v>
      </c>
      <c r="AC1216">
        <v>1.3653846153846154</v>
      </c>
      <c r="AD1216">
        <v>0.43499043977055446</v>
      </c>
      <c r="AE1216">
        <v>0.65248565965583172</v>
      </c>
      <c r="AF1216">
        <v>0.89089388145315485</v>
      </c>
      <c r="AG1216">
        <v>1.122468142186452</v>
      </c>
      <c r="AH1216">
        <v>1.6837022132796782</v>
      </c>
      <c r="AI1216">
        <v>0.73239436619718312</v>
      </c>
      <c r="AJ1216">
        <v>1215</v>
      </c>
      <c r="AK1216">
        <f>SUBTOTAL(9,EffortOutcomesAG0[[#This Row],[Allocation]:[Iin]])</f>
        <v>23.382273530381685</v>
      </c>
      <c r="AL1216" t="str">
        <f>EffortOutcomesAG0[[#This Row],[WARDS]]&amp;EffortOutcomesAG0[[#This Row],[Role]]&amp;EffortOutcomesAG0[[#This Row],[Shifts]]</f>
        <v>WATTCSEPM</v>
      </c>
    </row>
    <row r="1217" spans="2:38" x14ac:dyDescent="0.25">
      <c r="B1217" s="8">
        <f>IF(EffortOutcomesAG0[[#This Row],[Apn]]=0,10,LOG(EffortOutcomesAG0[[#This Row],[Apn]]))</f>
        <v>10</v>
      </c>
      <c r="C1217" s="8">
        <f>IF(EffortOutcomesAG0[[#This Row],[Ein]]=0,10,LOG(EffortOutcomesAG0[[#This Row],[Ein]]))</f>
        <v>10</v>
      </c>
      <c r="D1217" s="8">
        <f>IF(EffortOutcomesAG0[[#This Row],[Iin]]=0,10,LOG(EffortOutcomesAG0[[#This Row],[Iin]]))</f>
        <v>10</v>
      </c>
      <c r="E1217" s="8">
        <f>Kx-EffortOutcomesAG0[[#This Row],[Xp]]</f>
        <v>-10</v>
      </c>
      <c r="F1217" s="8">
        <f>Ky-EffortOutcomesAG0[[#This Row],[Yp]]</f>
        <v>-11</v>
      </c>
      <c r="G1217" s="8">
        <f>Kz-EffortOutcomesAG0[[#This Row],[Zp]]</f>
        <v>-9</v>
      </c>
      <c r="H1217" s="8">
        <f>EffortOutcomesAG0[[#This Row],[Kpy]]*KSc-EffortOutcomesAG0[[#This Row],[KPz]]*KSb</f>
        <v>20</v>
      </c>
      <c r="I1217" s="8">
        <f>-1*(EffortOutcomesAG0[[#This Row],[KPx]]*KSc-EffortOutcomesAG0[[#This Row],[KPz]]*KSa)</f>
        <v>-10</v>
      </c>
      <c r="J1217" s="8">
        <f>(EffortOutcomesAG0[[#This Row],[KPx]]*$C$2-EffortOutcomesAG0[[#This Row],[Kpy]]*KSa)</f>
        <v>-100</v>
      </c>
      <c r="K1217" s="8">
        <f>EffortOutcomesAG0[[#This Row],[Kpy]]*KTc-EffortOutcomesAG0[[#This Row],[KPz]]*KTb</f>
        <v>2</v>
      </c>
      <c r="L1217" s="8">
        <f>-1*(EffortOutcomesAG0[[#This Row],[KPx]]*KTc-EffortOutcomesAG0[[#This Row],[KPz]]*KTa)</f>
        <v>-28</v>
      </c>
      <c r="M1217" s="8">
        <f>(EffortOutcomesAG0[[#This Row],[KPx]]*KTb-EffortOutcomesAG0[[#This Row],[Kpy]]*KTa)</f>
        <v>32</v>
      </c>
      <c r="N1217" s="8">
        <f>-EffortOutcomesAG0[[#This Row],[Xp]]*a+EffortOutcomesAG0[[#This Row],[Yp]]*b+EffortOutcomesAG0[[#This Row],[Zp]]*c_</f>
        <v>40</v>
      </c>
      <c r="O12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17" s="9">
        <f>SQRT(EffortOutcomesAG0[[#This Row],[Kpy''i]]^2+EffortOutcomesAG0[[#This Row],[KPy''j]]^2+EffortOutcomesAG0[[#This Row],[KPy''k]]^2)/KTmag/Scale</f>
        <v>17.37814719698277</v>
      </c>
      <c r="Q12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17" s="14">
        <v>44881</v>
      </c>
      <c r="U1217" s="9" t="s">
        <v>76</v>
      </c>
      <c r="V1217" t="s">
        <v>55</v>
      </c>
      <c r="W1217" t="s">
        <v>59</v>
      </c>
      <c r="X1217">
        <v>2.5937500000000004</v>
      </c>
      <c r="Y1217">
        <v>0</v>
      </c>
      <c r="Z1217">
        <v>0</v>
      </c>
      <c r="AG1217">
        <v>0</v>
      </c>
      <c r="AH1217">
        <v>0</v>
      </c>
      <c r="AI1217">
        <v>0</v>
      </c>
      <c r="AJ1217">
        <v>1216</v>
      </c>
      <c r="AK1217">
        <f>SUBTOTAL(9,EffortOutcomesAG0[[#This Row],[Allocation]:[Iin]])</f>
        <v>2.5937500000000004</v>
      </c>
      <c r="AL1217" t="str">
        <f>EffortOutcomesAG0[[#This Row],[WARDS]]&amp;EffortOutcomesAG0[[#This Row],[Role]]&amp;EffortOutcomesAG0[[#This Row],[Shifts]]</f>
        <v>OtherCSEPM</v>
      </c>
    </row>
    <row r="1218" spans="2:38" x14ac:dyDescent="0.25">
      <c r="B1218" s="8">
        <f>IF(EffortOutcomesAG0[[#This Row],[Apn]]=0,10,LOG(EffortOutcomesAG0[[#This Row],[Apn]]))</f>
        <v>9.5418444918310336E-2</v>
      </c>
      <c r="C1218" s="8">
        <f>IF(EffortOutcomesAG0[[#This Row],[Ein]]=0,10,LOG(EffortOutcomesAG0[[#This Row],[Ein]]))</f>
        <v>6.0928755941613656E-2</v>
      </c>
      <c r="D1218" s="8">
        <f>IF(EffortOutcomesAG0[[#This Row],[Iin]]=0,10,LOG(EffortOutcomesAG0[[#This Row],[Iin]]))</f>
        <v>-0.15634720085992401</v>
      </c>
      <c r="E1218" s="8">
        <f>Kx-EffortOutcomesAG0[[#This Row],[Xp]]</f>
        <v>-9.5418444918310336E-2</v>
      </c>
      <c r="F1218" s="8">
        <f>Ky-EffortOutcomesAG0[[#This Row],[Yp]]</f>
        <v>-1.0609287559416136</v>
      </c>
      <c r="G1218" s="8">
        <f>Kz-EffortOutcomesAG0[[#This Row],[Zp]]</f>
        <v>1.156347200859924</v>
      </c>
      <c r="H1218" s="8">
        <f>EffortOutcomesAG0[[#This Row],[Kpy]]*KSc-EffortOutcomesAG0[[#This Row],[KPz]]*KSb</f>
        <v>-9.5418444918310419E-2</v>
      </c>
      <c r="I1218" s="8">
        <f>-1*(EffortOutcomesAG0[[#This Row],[KPx]]*KSc-EffortOutcomesAG0[[#This Row],[KPz]]*KSa)</f>
        <v>-9.5418444918310336E-2</v>
      </c>
      <c r="J1218" s="8">
        <f>(EffortOutcomesAG0[[#This Row],[KPx]]*$C$2-EffortOutcomesAG0[[#This Row],[Kpy]]*KSa)</f>
        <v>-0.9541844491831033</v>
      </c>
      <c r="K1218" s="8">
        <f>EffortOutcomesAG0[[#This Row],[Kpy]]*KTc-EffortOutcomesAG0[[#This Row],[KPz]]*KTb</f>
        <v>2.2172759568015374</v>
      </c>
      <c r="L1218" s="8">
        <f>-1*(EffortOutcomesAG0[[#This Row],[KPx]]*KTc-EffortOutcomesAG0[[#This Row],[KPz]]*KTa)</f>
        <v>2.2172759568015379</v>
      </c>
      <c r="M1218" s="8">
        <f>(EffortOutcomesAG0[[#This Row],[KPx]]*KTb-EffortOutcomesAG0[[#This Row],[Kpy]]*KTa)</f>
        <v>2.2172759568015374</v>
      </c>
      <c r="N1218" s="8">
        <f>-EffortOutcomesAG0[[#This Row],[Xp]]*a+EffortOutcomesAG0[[#This Row],[Yp]]*b+EffortOutcomesAG0[[#This Row],[Zp]]*c_</f>
        <v>-0.19083688983662073</v>
      </c>
      <c r="O1218">
        <f>-IF(EffortOutcomesAG0[[#This Row],[Column2]]&gt;0,1,-1)*SQRT(EffortOutcomesAG0[[#This Row],[KPx''i]]^2+EffortOutcomesAG0[[#This Row],[KPx''j]]^2+EffortOutcomesAG0[[#This Row],[KPx''k]]^2)/Ksmag/Scale</f>
        <v>0.68142399514697138</v>
      </c>
      <c r="P1218" s="9">
        <f>SQRT(EffortOutcomesAG0[[#This Row],[Kpy''i]]^2+EffortOutcomesAG0[[#This Row],[KPy''j]]^2+EffortOutcomesAG0[[#This Row],[KPy''k]]^2)/KTmag/Scale</f>
        <v>1.5678508648162577</v>
      </c>
      <c r="Q12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1.5678508648162577</v>
      </c>
      <c r="T1218" s="14">
        <v>44882</v>
      </c>
      <c r="U1218" s="9" t="s">
        <v>54</v>
      </c>
      <c r="V1218" t="s">
        <v>55</v>
      </c>
      <c r="W1218" t="s">
        <v>59</v>
      </c>
      <c r="X1218">
        <v>2.6874999999999996</v>
      </c>
      <c r="Y1218">
        <v>1.875</v>
      </c>
      <c r="Z1218">
        <v>2.3357142857142854</v>
      </c>
      <c r="AA1218">
        <v>1.2457142857142856</v>
      </c>
      <c r="AB1218">
        <v>1.8685714285714283</v>
      </c>
      <c r="AC1218">
        <v>1.4333333333333331</v>
      </c>
      <c r="AD1218">
        <v>0.53516819571865448</v>
      </c>
      <c r="AE1218">
        <v>0.80275229357798172</v>
      </c>
      <c r="AF1218">
        <v>1.1506116207951069</v>
      </c>
      <c r="AG1218">
        <v>0.86910299003322267</v>
      </c>
      <c r="AH1218">
        <v>1.3036544850498339</v>
      </c>
      <c r="AI1218">
        <v>0.69767441860465129</v>
      </c>
      <c r="AJ1218">
        <v>1217</v>
      </c>
      <c r="AK1218">
        <f>SUBTOTAL(9,EffortOutcomesAG0[[#This Row],[Allocation]:[Iin]])</f>
        <v>16.804797337112785</v>
      </c>
      <c r="AL1218" t="str">
        <f>EffortOutcomesAG0[[#This Row],[WARDS]]&amp;EffortOutcomesAG0[[#This Row],[Role]]&amp;EffortOutcomesAG0[[#This Row],[Shifts]]</f>
        <v>BANKCSEPM</v>
      </c>
    </row>
    <row r="1219" spans="2:38" x14ac:dyDescent="0.25">
      <c r="B1219" s="8">
        <f>IF(EffortOutcomesAG0[[#This Row],[Apn]]=0,10,LOG(EffortOutcomesAG0[[#This Row],[Apn]]))</f>
        <v>0.1575663516671548</v>
      </c>
      <c r="C1219" s="8">
        <f>IF(EffortOutcomesAG0[[#This Row],[Ein]]=0,10,LOG(EffortOutcomesAG0[[#This Row],[Ein]]))</f>
        <v>0.17175328348470348</v>
      </c>
      <c r="D1219" s="8">
        <f>IF(EffortOutcomesAG0[[#This Row],[Iin]]=0,10,LOG(EffortOutcomesAG0[[#This Row],[Iin]]))</f>
        <v>-0.3293196351518583</v>
      </c>
      <c r="E1219" s="8">
        <f>Kx-EffortOutcomesAG0[[#This Row],[Xp]]</f>
        <v>-0.1575663516671548</v>
      </c>
      <c r="F1219" s="8">
        <f>Ky-EffortOutcomesAG0[[#This Row],[Yp]]</f>
        <v>-1.1717532834847035</v>
      </c>
      <c r="G1219" s="8">
        <f>Kz-EffortOutcomesAG0[[#This Row],[Zp]]</f>
        <v>1.3293196351518584</v>
      </c>
      <c r="H1219" s="8">
        <f>EffortOutcomesAG0[[#This Row],[Kpy]]*KSc-EffortOutcomesAG0[[#This Row],[KPz]]*KSb</f>
        <v>-0.15756635166715482</v>
      </c>
      <c r="I1219" s="8">
        <f>-1*(EffortOutcomesAG0[[#This Row],[KPx]]*KSc-EffortOutcomesAG0[[#This Row],[KPz]]*KSa)</f>
        <v>-0.1575663516671548</v>
      </c>
      <c r="J1219" s="8">
        <f>(EffortOutcomesAG0[[#This Row],[KPx]]*$C$2-EffortOutcomesAG0[[#This Row],[Kpy]]*KSa)</f>
        <v>-1.575663516671548</v>
      </c>
      <c r="K1219" s="8">
        <f>EffortOutcomesAG0[[#This Row],[Kpy]]*KTc-EffortOutcomesAG0[[#This Row],[KPz]]*KTb</f>
        <v>2.5010729186365621</v>
      </c>
      <c r="L1219" s="8">
        <f>-1*(EffortOutcomesAG0[[#This Row],[KPx]]*KTc-EffortOutcomesAG0[[#This Row],[KPz]]*KTa)</f>
        <v>2.5010729186365621</v>
      </c>
      <c r="M1219" s="8">
        <f>(EffortOutcomesAG0[[#This Row],[KPx]]*KTb-EffortOutcomesAG0[[#This Row],[Kpy]]*KTa)</f>
        <v>2.5010729186365617</v>
      </c>
      <c r="N1219" s="8">
        <f>-EffortOutcomesAG0[[#This Row],[Xp]]*a+EffortOutcomesAG0[[#This Row],[Yp]]*b+EffortOutcomesAG0[[#This Row],[Zp]]*c_</f>
        <v>-0.31513270333430965</v>
      </c>
      <c r="O1219">
        <f>-IF(EffortOutcomesAG0[[#This Row],[Column2]]&gt;0,1,-1)*SQRT(EffortOutcomesAG0[[#This Row],[KPx''i]]^2+EffortOutcomesAG0[[#This Row],[KPx''j]]^2+EffortOutcomesAG0[[#This Row],[KPx''k]]^2)/Ksmag/Scale</f>
        <v>1.1252488231775994</v>
      </c>
      <c r="P1219" s="9">
        <f>SQRT(EffortOutcomesAG0[[#This Row],[Kpy''i]]^2+EffortOutcomesAG0[[#This Row],[KPy''j]]^2+EffortOutcomesAG0[[#This Row],[KPy''k]]^2)/KTmag/Scale</f>
        <v>1.7685256210099431</v>
      </c>
      <c r="Q12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1.7685256210099431</v>
      </c>
      <c r="T1219" s="14">
        <v>44882</v>
      </c>
      <c r="U1219" s="9" t="s">
        <v>57</v>
      </c>
      <c r="V1219" t="s">
        <v>55</v>
      </c>
      <c r="W1219" t="s">
        <v>59</v>
      </c>
      <c r="X1219">
        <v>6.9375</v>
      </c>
      <c r="Y1219">
        <v>3.25</v>
      </c>
      <c r="Z1219">
        <v>4.6714285714285708</v>
      </c>
      <c r="AA1219">
        <v>1.4373626373626371</v>
      </c>
      <c r="AB1219">
        <v>2.1560439560439559</v>
      </c>
      <c r="AC1219">
        <v>2.1346153846153846</v>
      </c>
      <c r="AD1219">
        <v>0.46381243628950058</v>
      </c>
      <c r="AE1219">
        <v>0.69571865443425085</v>
      </c>
      <c r="AF1219">
        <v>1.4850917431192663</v>
      </c>
      <c r="AG1219">
        <v>0.6733590733590733</v>
      </c>
      <c r="AH1219">
        <v>1.0100386100386098</v>
      </c>
      <c r="AI1219">
        <v>0.46846846846846846</v>
      </c>
      <c r="AJ1219">
        <v>1218</v>
      </c>
      <c r="AK1219">
        <f>SUBTOTAL(9,EffortOutcomesAG0[[#This Row],[Allocation]:[Iin]])</f>
        <v>25.383439535159717</v>
      </c>
      <c r="AL1219" t="str">
        <f>EffortOutcomesAG0[[#This Row],[WARDS]]&amp;EffortOutcomesAG0[[#This Row],[Role]]&amp;EffortOutcomesAG0[[#This Row],[Shifts]]</f>
        <v>WATTCSEPM</v>
      </c>
    </row>
    <row r="1220" spans="2:38" x14ac:dyDescent="0.25">
      <c r="B1220" s="8">
        <f>IF(EffortOutcomesAG0[[#This Row],[Apn]]=0,10,LOG(EffortOutcomesAG0[[#This Row],[Apn]]))</f>
        <v>0.11014170173901669</v>
      </c>
      <c r="C1220" s="8">
        <f>IF(EffortOutcomesAG0[[#This Row],[Ein]]=0,10,LOG(EffortOutcomesAG0[[#This Row],[Ein]]))</f>
        <v>0.12643030469804606</v>
      </c>
      <c r="D1220" s="8">
        <f>IF(EffortOutcomesAG0[[#This Row],[Iin]]=0,10,LOG(EffortOutcomesAG0[[#This Row],[Iin]]))</f>
        <v>-0.23657200643706275</v>
      </c>
      <c r="E1220" s="8">
        <f>Kx-EffortOutcomesAG0[[#This Row],[Xp]]</f>
        <v>-0.11014170173901669</v>
      </c>
      <c r="F1220" s="8">
        <f>Ky-EffortOutcomesAG0[[#This Row],[Yp]]</f>
        <v>-1.1264303046980459</v>
      </c>
      <c r="G1220" s="8">
        <f>Kz-EffortOutcomesAG0[[#This Row],[Zp]]</f>
        <v>1.2365720064370627</v>
      </c>
      <c r="H1220" s="8">
        <f>EffortOutcomesAG0[[#This Row],[Kpy]]*KSc-EffortOutcomesAG0[[#This Row],[KPz]]*KSb</f>
        <v>-0.11014170173901672</v>
      </c>
      <c r="I1220" s="8">
        <f>-1*(EffortOutcomesAG0[[#This Row],[KPx]]*KSc-EffortOutcomesAG0[[#This Row],[KPz]]*KSa)</f>
        <v>-0.11014170173901669</v>
      </c>
      <c r="J1220" s="8">
        <f>(EffortOutcomesAG0[[#This Row],[KPx]]*$C$2-EffortOutcomesAG0[[#This Row],[Kpy]]*KSa)</f>
        <v>-1.101417017390167</v>
      </c>
      <c r="K1220" s="8">
        <f>EffortOutcomesAG0[[#This Row],[Kpy]]*KTc-EffortOutcomesAG0[[#This Row],[KPz]]*KTb</f>
        <v>2.3630023111351086</v>
      </c>
      <c r="L1220" s="8">
        <f>-1*(EffortOutcomesAG0[[#This Row],[KPx]]*KTc-EffortOutcomesAG0[[#This Row],[KPz]]*KTa)</f>
        <v>2.3630023111351086</v>
      </c>
      <c r="M1220" s="8">
        <f>(EffortOutcomesAG0[[#This Row],[KPx]]*KTb-EffortOutcomesAG0[[#This Row],[Kpy]]*KTa)</f>
        <v>2.3630023111351086</v>
      </c>
      <c r="N1220" s="8">
        <f>-EffortOutcomesAG0[[#This Row],[Xp]]*a+EffortOutcomesAG0[[#This Row],[Yp]]*b+EffortOutcomesAG0[[#This Row],[Zp]]*c_</f>
        <v>-0.22028340347803338</v>
      </c>
      <c r="O1220">
        <f>-IF(EffortOutcomesAG0[[#This Row],[Column2]]&gt;0,1,-1)*SQRT(EffortOutcomesAG0[[#This Row],[KPx''i]]^2+EffortOutcomesAG0[[#This Row],[KPx''j]]^2+EffortOutcomesAG0[[#This Row],[KPx''k]]^2)/Ksmag/Scale</f>
        <v>0.78656907996710113</v>
      </c>
      <c r="P1220" s="9">
        <f>SQRT(EffortOutcomesAG0[[#This Row],[Kpy''i]]^2+EffortOutcomesAG0[[#This Row],[KPy''j]]^2+EffortOutcomesAG0[[#This Row],[KPy''k]]^2)/KTmag/Scale</f>
        <v>1.6708949581631196</v>
      </c>
      <c r="Q12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1.6708949581631196</v>
      </c>
      <c r="T1220" s="14">
        <v>44882</v>
      </c>
      <c r="U1220" s="9" t="s">
        <v>58</v>
      </c>
      <c r="V1220" t="s">
        <v>55</v>
      </c>
      <c r="W1220" t="s">
        <v>59</v>
      </c>
      <c r="X1220">
        <v>6.25</v>
      </c>
      <c r="Y1220">
        <v>3.625</v>
      </c>
      <c r="Z1220">
        <v>4.6714285714285708</v>
      </c>
      <c r="AA1220">
        <v>1.2886699507389161</v>
      </c>
      <c r="AB1220">
        <v>1.9330049261083742</v>
      </c>
      <c r="AC1220">
        <v>1.7241379310344827</v>
      </c>
      <c r="AD1220">
        <v>0.51732925586136602</v>
      </c>
      <c r="AE1220">
        <v>0.77599388379204903</v>
      </c>
      <c r="AF1220">
        <v>1.3379204892966363</v>
      </c>
      <c r="AG1220">
        <v>0.74742857142857133</v>
      </c>
      <c r="AH1220">
        <v>1.121142857142857</v>
      </c>
      <c r="AI1220">
        <v>0.57999999999999996</v>
      </c>
      <c r="AJ1220">
        <v>1219</v>
      </c>
      <c r="AK1220">
        <f>SUBTOTAL(9,EffortOutcomesAG0[[#This Row],[Allocation]:[Iin]])</f>
        <v>24.572056436831822</v>
      </c>
      <c r="AL1220" t="str">
        <f>EffortOutcomesAG0[[#This Row],[WARDS]]&amp;EffortOutcomesAG0[[#This Row],[Role]]&amp;EffortOutcomesAG0[[#This Row],[Shifts]]</f>
        <v>WARACSEPM</v>
      </c>
    </row>
    <row r="1221" spans="2:38" x14ac:dyDescent="0.25">
      <c r="B1221" s="8">
        <f>IF(EffortOutcomesAG0[[#This Row],[Apn]]=0,10,LOG(EffortOutcomesAG0[[#This Row],[Apn]]))</f>
        <v>10</v>
      </c>
      <c r="C1221" s="8">
        <f>IF(EffortOutcomesAG0[[#This Row],[Ein]]=0,10,LOG(EffortOutcomesAG0[[#This Row],[Ein]]))</f>
        <v>10</v>
      </c>
      <c r="D1221" s="8">
        <f>IF(EffortOutcomesAG0[[#This Row],[Iin]]=0,10,LOG(EffortOutcomesAG0[[#This Row],[Iin]]))</f>
        <v>10</v>
      </c>
      <c r="E1221" s="8">
        <f>Kx-EffortOutcomesAG0[[#This Row],[Xp]]</f>
        <v>-10</v>
      </c>
      <c r="F1221" s="8">
        <f>Ky-EffortOutcomesAG0[[#This Row],[Yp]]</f>
        <v>-11</v>
      </c>
      <c r="G1221" s="8">
        <f>Kz-EffortOutcomesAG0[[#This Row],[Zp]]</f>
        <v>-9</v>
      </c>
      <c r="H1221" s="8">
        <f>EffortOutcomesAG0[[#This Row],[Kpy]]*KSc-EffortOutcomesAG0[[#This Row],[KPz]]*KSb</f>
        <v>20</v>
      </c>
      <c r="I1221" s="8">
        <f>-1*(EffortOutcomesAG0[[#This Row],[KPx]]*KSc-EffortOutcomesAG0[[#This Row],[KPz]]*KSa)</f>
        <v>-10</v>
      </c>
      <c r="J1221" s="8">
        <f>(EffortOutcomesAG0[[#This Row],[KPx]]*$C$2-EffortOutcomesAG0[[#This Row],[Kpy]]*KSa)</f>
        <v>-100</v>
      </c>
      <c r="K1221" s="8">
        <f>EffortOutcomesAG0[[#This Row],[Kpy]]*KTc-EffortOutcomesAG0[[#This Row],[KPz]]*KTb</f>
        <v>2</v>
      </c>
      <c r="L1221" s="8">
        <f>-1*(EffortOutcomesAG0[[#This Row],[KPx]]*KTc-EffortOutcomesAG0[[#This Row],[KPz]]*KTa)</f>
        <v>-28</v>
      </c>
      <c r="M1221" s="8">
        <f>(EffortOutcomesAG0[[#This Row],[KPx]]*KTb-EffortOutcomesAG0[[#This Row],[Kpy]]*KTa)</f>
        <v>32</v>
      </c>
      <c r="N1221" s="8">
        <f>-EffortOutcomesAG0[[#This Row],[Xp]]*a+EffortOutcomesAG0[[#This Row],[Yp]]*b+EffortOutcomesAG0[[#This Row],[Zp]]*c_</f>
        <v>40</v>
      </c>
      <c r="O12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221" s="9">
        <f>SQRT(EffortOutcomesAG0[[#This Row],[Kpy''i]]^2+EffortOutcomesAG0[[#This Row],[KPy''j]]^2+EffortOutcomesAG0[[#This Row],[KPy''k]]^2)/KTmag/Scale</f>
        <v>17.37814719698277</v>
      </c>
      <c r="Q12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1" s="14">
        <v>44882</v>
      </c>
      <c r="U1221" s="9" t="s">
        <v>76</v>
      </c>
      <c r="V1221" t="s">
        <v>55</v>
      </c>
      <c r="W1221" t="s">
        <v>59</v>
      </c>
      <c r="X1221">
        <v>0</v>
      </c>
      <c r="Y1221">
        <v>0</v>
      </c>
      <c r="Z1221">
        <v>0</v>
      </c>
      <c r="AJ1221">
        <v>1220</v>
      </c>
      <c r="AK1221">
        <f>SUBTOTAL(9,EffortOutcomesAG0[[#This Row],[Allocation]:[Iin]])</f>
        <v>0</v>
      </c>
      <c r="AL1221" t="str">
        <f>EffortOutcomesAG0[[#This Row],[WARDS]]&amp;EffortOutcomesAG0[[#This Row],[Role]]&amp;EffortOutcomesAG0[[#This Row],[Shifts]]</f>
        <v>OtherCSEPM</v>
      </c>
    </row>
    <row r="1222" spans="2:38" x14ac:dyDescent="0.25">
      <c r="B1222" s="8">
        <f>IF(EffortOutcomesAG0[[#This Row],[Apn]]=0,10,LOG(EffortOutcomesAG0[[#This Row],[Apn]]))</f>
        <v>0.11185804786477496</v>
      </c>
      <c r="C1222" s="8">
        <f>IF(EffortOutcomesAG0[[#This Row],[Ein]]=0,10,LOG(EffortOutcomesAG0[[#This Row],[Ein]]))</f>
        <v>9.899531745011815E-2</v>
      </c>
      <c r="D1222" s="8">
        <f>IF(EffortOutcomesAG0[[#This Row],[Iin]]=0,10,LOG(EffortOutcomesAG0[[#This Row],[Iin]]))</f>
        <v>-0.21085336531489307</v>
      </c>
      <c r="E1222" s="8">
        <f>Kx-EffortOutcomesAG0[[#This Row],[Xp]]</f>
        <v>-0.11185804786477496</v>
      </c>
      <c r="F1222" s="8">
        <f>Ky-EffortOutcomesAG0[[#This Row],[Yp]]</f>
        <v>-1.0989953174501181</v>
      </c>
      <c r="G1222" s="8">
        <f>Kz-EffortOutcomesAG0[[#This Row],[Zp]]</f>
        <v>1.2108533653148932</v>
      </c>
      <c r="H1222" s="8">
        <f>EffortOutcomesAG0[[#This Row],[Kpy]]*KSc-EffortOutcomesAG0[[#This Row],[KPz]]*KSb</f>
        <v>-0.11185804786477505</v>
      </c>
      <c r="I1222" s="8">
        <f>-1*(EffortOutcomesAG0[[#This Row],[KPx]]*KSc-EffortOutcomesAG0[[#This Row],[KPz]]*KSa)</f>
        <v>-0.11185804786477496</v>
      </c>
      <c r="J1222" s="8">
        <f>(EffortOutcomesAG0[[#This Row],[KPx]]*$C$2-EffortOutcomesAG0[[#This Row],[Kpy]]*KSa)</f>
        <v>-1.1185804786477496</v>
      </c>
      <c r="K1222" s="8">
        <f>EffortOutcomesAG0[[#This Row],[Kpy]]*KTc-EffortOutcomesAG0[[#This Row],[KPz]]*KTb</f>
        <v>2.3098486827650113</v>
      </c>
      <c r="L1222" s="8">
        <f>-1*(EffortOutcomesAG0[[#This Row],[KPx]]*KTc-EffortOutcomesAG0[[#This Row],[KPz]]*KTa)</f>
        <v>2.3098486827650113</v>
      </c>
      <c r="M1222" s="8">
        <f>(EffortOutcomesAG0[[#This Row],[KPx]]*KTb-EffortOutcomesAG0[[#This Row],[Kpy]]*KTa)</f>
        <v>2.3098486827650113</v>
      </c>
      <c r="N1222" s="8">
        <f>-EffortOutcomesAG0[[#This Row],[Xp]]*a+EffortOutcomesAG0[[#This Row],[Yp]]*b+EffortOutcomesAG0[[#This Row],[Zp]]*c_</f>
        <v>-0.22371609572954984</v>
      </c>
      <c r="O1222">
        <f>-IF(EffortOutcomesAG0[[#This Row],[Column2]]&gt;0,1,-1)*SQRT(EffortOutcomesAG0[[#This Row],[KPx''i]]^2+EffortOutcomesAG0[[#This Row],[KPx''j]]^2+EffortOutcomesAG0[[#This Row],[KPx''k]]^2)/Ksmag/Scale</f>
        <v>0.79882624298281069</v>
      </c>
      <c r="P1222" s="9">
        <f>SQRT(EffortOutcomesAG0[[#This Row],[Kpy''i]]^2+EffortOutcomesAG0[[#This Row],[KPy''j]]^2+EffortOutcomesAG0[[#This Row],[KPy''k]]^2)/KTmag/Scale</f>
        <v>1.6333096670979541</v>
      </c>
      <c r="Q12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1.6333096670979541</v>
      </c>
      <c r="T1222" s="14">
        <v>44883</v>
      </c>
      <c r="U1222" s="9" t="s">
        <v>57</v>
      </c>
      <c r="V1222" t="s">
        <v>55</v>
      </c>
      <c r="W1222" t="s">
        <v>59</v>
      </c>
      <c r="X1222">
        <v>5.2812499999999991</v>
      </c>
      <c r="Y1222">
        <v>3.25</v>
      </c>
      <c r="Z1222">
        <v>4.2047619047619049</v>
      </c>
      <c r="AA1222">
        <v>1.2937728937728938</v>
      </c>
      <c r="AB1222">
        <v>1.9406593406593406</v>
      </c>
      <c r="AC1222">
        <v>1.6249999999999998</v>
      </c>
      <c r="AD1222">
        <v>0.51528878822197055</v>
      </c>
      <c r="AE1222">
        <v>0.77293318233295583</v>
      </c>
      <c r="AF1222">
        <v>1.256016421291053</v>
      </c>
      <c r="AG1222">
        <v>0.79616793462947333</v>
      </c>
      <c r="AH1222">
        <v>1.1942519019442097</v>
      </c>
      <c r="AI1222">
        <v>0.61538461538461553</v>
      </c>
      <c r="AJ1222">
        <v>1221</v>
      </c>
      <c r="AK1222">
        <f>SUBTOTAL(9,EffortOutcomesAG0[[#This Row],[Allocation]:[Iin]])</f>
        <v>22.745486982998418</v>
      </c>
      <c r="AL1222" t="str">
        <f>EffortOutcomesAG0[[#This Row],[WARDS]]&amp;EffortOutcomesAG0[[#This Row],[Role]]&amp;EffortOutcomesAG0[[#This Row],[Shifts]]</f>
        <v>WATTCSEPM</v>
      </c>
    </row>
    <row r="1223" spans="2:38" x14ac:dyDescent="0.25">
      <c r="B1223" s="8">
        <f>IF(EffortOutcomesAG0[[#This Row],[Apn]]=0,10,LOG(EffortOutcomesAG0[[#This Row],[Apn]]))</f>
        <v>4.9710141115930521E-2</v>
      </c>
      <c r="C1223" s="8">
        <f>IF(EffortOutcomesAG0[[#This Row],[Ein]]=0,10,LOG(EffortOutcomesAG0[[#This Row],[Ein]]))</f>
        <v>0.29271253970627575</v>
      </c>
      <c r="D1223" s="8">
        <f>IF(EffortOutcomesAG0[[#This Row],[Iin]]=0,10,LOG(EffortOutcomesAG0[[#This Row],[Iin]]))</f>
        <v>-0.34242268082220623</v>
      </c>
      <c r="E1223" s="8">
        <f>Kx-EffortOutcomesAG0[[#This Row],[Xp]]</f>
        <v>-4.9710141115930521E-2</v>
      </c>
      <c r="F1223" s="8">
        <f>Ky-EffortOutcomesAG0[[#This Row],[Yp]]</f>
        <v>-1.2927125397062758</v>
      </c>
      <c r="G1223" s="8">
        <f>Kz-EffortOutcomesAG0[[#This Row],[Zp]]</f>
        <v>1.3424226808222062</v>
      </c>
      <c r="H1223" s="8">
        <f>EffortOutcomesAG0[[#This Row],[Kpy]]*KSc-EffortOutcomesAG0[[#This Row],[KPz]]*KSb</f>
        <v>-4.9710141115930417E-2</v>
      </c>
      <c r="I1223" s="8">
        <f>-1*(EffortOutcomesAG0[[#This Row],[KPx]]*KSc-EffortOutcomesAG0[[#This Row],[KPz]]*KSa)</f>
        <v>-4.9710141115930521E-2</v>
      </c>
      <c r="J1223" s="8">
        <f>(EffortOutcomesAG0[[#This Row],[KPx]]*$C$2-EffortOutcomesAG0[[#This Row],[Kpy]]*KSa)</f>
        <v>-0.49710141115930523</v>
      </c>
      <c r="K1223" s="8">
        <f>EffortOutcomesAG0[[#This Row],[Kpy]]*KTc-EffortOutcomesAG0[[#This Row],[KPz]]*KTb</f>
        <v>2.6351352205284817</v>
      </c>
      <c r="L1223" s="8">
        <f>-1*(EffortOutcomesAG0[[#This Row],[KPx]]*KTc-EffortOutcomesAG0[[#This Row],[KPz]]*KTa)</f>
        <v>2.6351352205284817</v>
      </c>
      <c r="M1223" s="8">
        <f>(EffortOutcomesAG0[[#This Row],[KPx]]*KTb-EffortOutcomesAG0[[#This Row],[Kpy]]*KTa)</f>
        <v>2.6351352205284821</v>
      </c>
      <c r="N1223" s="8">
        <f>-EffortOutcomesAG0[[#This Row],[Xp]]*a+EffortOutcomesAG0[[#This Row],[Yp]]*b+EffortOutcomesAG0[[#This Row],[Zp]]*c_</f>
        <v>-9.9420282231860946E-2</v>
      </c>
      <c r="O1223">
        <f>-IF(EffortOutcomesAG0[[#This Row],[Column2]]&gt;0,1,-1)*SQRT(EffortOutcomesAG0[[#This Row],[KPx''i]]^2+EffortOutcomesAG0[[#This Row],[KPx''j]]^2+EffortOutcomesAG0[[#This Row],[KPx''k]]^2)/Ksmag/Scale</f>
        <v>0.35500141495218296</v>
      </c>
      <c r="P1223" s="9">
        <f>SQRT(EffortOutcomesAG0[[#This Row],[Kpy''i]]^2+EffortOutcomesAG0[[#This Row],[KPy''j]]^2+EffortOutcomesAG0[[#This Row],[KPy''k]]^2)/KTmag/Scale</f>
        <v>1.8633219837791981</v>
      </c>
      <c r="Q12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2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2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3" s="14">
        <v>44883</v>
      </c>
      <c r="U1223" s="9" t="s">
        <v>54</v>
      </c>
      <c r="V1223" t="s">
        <v>55</v>
      </c>
      <c r="W1223" t="s">
        <v>59</v>
      </c>
      <c r="X1223">
        <v>4.125</v>
      </c>
      <c r="Y1223">
        <v>1.875</v>
      </c>
      <c r="Z1223">
        <v>2.1023809523809525</v>
      </c>
      <c r="AA1223">
        <v>1.1212698412698414</v>
      </c>
      <c r="AB1223">
        <v>1.6819047619047618</v>
      </c>
      <c r="AC1223">
        <v>2.2000000000000002</v>
      </c>
      <c r="AD1223">
        <v>0.59456398640996599</v>
      </c>
      <c r="AE1223">
        <v>0.89184597961494905</v>
      </c>
      <c r="AF1223">
        <v>1.9620611551528877</v>
      </c>
      <c r="AG1223">
        <v>0.50966810966810971</v>
      </c>
      <c r="AH1223">
        <v>0.76450216450216446</v>
      </c>
      <c r="AI1223">
        <v>0.45454545454545453</v>
      </c>
      <c r="AJ1223">
        <v>1222</v>
      </c>
      <c r="AK1223">
        <f>SUBTOTAL(9,EffortOutcomesAG0[[#This Row],[Allocation]:[Iin]])</f>
        <v>18.282742405449085</v>
      </c>
      <c r="AL1223" t="str">
        <f>EffortOutcomesAG0[[#This Row],[WARDS]]&amp;EffortOutcomesAG0[[#This Row],[Role]]&amp;EffortOutcomesAG0[[#This Row],[Shifts]]</f>
        <v>BANKCSEPM</v>
      </c>
    </row>
    <row r="1224" spans="2:38" x14ac:dyDescent="0.25">
      <c r="B1224" s="8">
        <f>IF(EffortOutcomesAG0[[#This Row],[Apn]]=0,10,LOG(EffortOutcomesAG0[[#This Row],[Apn]]))</f>
        <v>6.4433397936636799E-2</v>
      </c>
      <c r="C1224" s="8">
        <f>IF(EffortOutcomesAG0[[#This Row],[Ein]]=0,10,LOG(EffortOutcomesAG0[[#This Row],[Ein]]))</f>
        <v>2.9471104931694331E-2</v>
      </c>
      <c r="D1224" s="8">
        <f>IF(EffortOutcomesAG0[[#This Row],[Iin]]=0,10,LOG(EffortOutcomesAG0[[#This Row],[Iin]]))</f>
        <v>-9.3904502868331158E-2</v>
      </c>
      <c r="E1224" s="8">
        <f>Kx-EffortOutcomesAG0[[#This Row],[Xp]]</f>
        <v>-6.4433397936636799E-2</v>
      </c>
      <c r="F1224" s="8">
        <f>Ky-EffortOutcomesAG0[[#This Row],[Yp]]</f>
        <v>-1.0294711049316942</v>
      </c>
      <c r="G1224" s="8">
        <f>Kz-EffortOutcomesAG0[[#This Row],[Zp]]</f>
        <v>1.0939045028683312</v>
      </c>
      <c r="H1224" s="8">
        <f>EffortOutcomesAG0[[#This Row],[Kpy]]*KSc-EffortOutcomesAG0[[#This Row],[KPz]]*KSb</f>
        <v>-6.4433397936636938E-2</v>
      </c>
      <c r="I1224" s="8">
        <f>-1*(EffortOutcomesAG0[[#This Row],[KPx]]*KSc-EffortOutcomesAG0[[#This Row],[KPz]]*KSa)</f>
        <v>-6.4433397936636799E-2</v>
      </c>
      <c r="J1224" s="8">
        <f>(EffortOutcomesAG0[[#This Row],[KPx]]*$C$2-EffortOutcomesAG0[[#This Row],[Kpy]]*KSa)</f>
        <v>-0.64433397936636805</v>
      </c>
      <c r="K1224" s="8">
        <f>EffortOutcomesAG0[[#This Row],[Kpy]]*KTc-EffortOutcomesAG0[[#This Row],[KPz]]*KTb</f>
        <v>2.1233756078000257</v>
      </c>
      <c r="L1224" s="8">
        <f>-1*(EffortOutcomesAG0[[#This Row],[KPx]]*KTc-EffortOutcomesAG0[[#This Row],[KPz]]*KTa)</f>
        <v>2.1233756078000257</v>
      </c>
      <c r="M1224" s="8">
        <f>(EffortOutcomesAG0[[#This Row],[KPx]]*KTb-EffortOutcomesAG0[[#This Row],[Kpy]]*KTa)</f>
        <v>2.1233756078000252</v>
      </c>
      <c r="N1224" s="8">
        <f>-EffortOutcomesAG0[[#This Row],[Xp]]*a+EffortOutcomesAG0[[#This Row],[Yp]]*b+EffortOutcomesAG0[[#This Row],[Zp]]*c_</f>
        <v>-0.12886679587327365</v>
      </c>
      <c r="O1224">
        <f>-IF(EffortOutcomesAG0[[#This Row],[Column2]]&gt;0,1,-1)*SQRT(EffortOutcomesAG0[[#This Row],[KPx''i]]^2+EffortOutcomesAG0[[#This Row],[KPx''j]]^2+EffortOutcomesAG0[[#This Row],[KPx''k]]^2)/Ksmag/Scale</f>
        <v>0.46014649977231226</v>
      </c>
      <c r="P1224" s="9">
        <f>SQRT(EffortOutcomesAG0[[#This Row],[Kpy''i]]^2+EffortOutcomesAG0[[#This Row],[KPy''j]]^2+EffortOutcomesAG0[[#This Row],[KPy''k]]^2)/KTmag/Scale</f>
        <v>1.5014532912815051</v>
      </c>
      <c r="Q12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1.5014532912815051</v>
      </c>
      <c r="T1224" s="14">
        <v>44883</v>
      </c>
      <c r="U1224" s="9" t="s">
        <v>58</v>
      </c>
      <c r="V1224" t="s">
        <v>55</v>
      </c>
      <c r="W1224" t="s">
        <v>59</v>
      </c>
      <c r="X1224">
        <v>4.5</v>
      </c>
      <c r="Y1224">
        <v>3.625</v>
      </c>
      <c r="Z1224">
        <v>4.2047619047619049</v>
      </c>
      <c r="AA1224">
        <v>1.1599343185550082</v>
      </c>
      <c r="AB1224">
        <v>1.7399014778325124</v>
      </c>
      <c r="AC1224">
        <v>1.2413793103448276</v>
      </c>
      <c r="AD1224">
        <v>0.57474518686296716</v>
      </c>
      <c r="AE1224">
        <v>0.86211778029445074</v>
      </c>
      <c r="AF1224">
        <v>1.0702151755379388</v>
      </c>
      <c r="AG1224">
        <v>0.93439153439153444</v>
      </c>
      <c r="AH1224">
        <v>1.4015873015873015</v>
      </c>
      <c r="AI1224">
        <v>0.80555555555555558</v>
      </c>
      <c r="AJ1224">
        <v>1223</v>
      </c>
      <c r="AK1224">
        <f>SUBTOTAL(9,EffortOutcomesAG0[[#This Row],[Allocation]:[Iin]])</f>
        <v>22.119589545724004</v>
      </c>
      <c r="AL1224" t="str">
        <f>EffortOutcomesAG0[[#This Row],[WARDS]]&amp;EffortOutcomesAG0[[#This Row],[Role]]&amp;EffortOutcomesAG0[[#This Row],[Shifts]]</f>
        <v>WARACSEPM</v>
      </c>
    </row>
    <row r="1225" spans="2:38" x14ac:dyDescent="0.25">
      <c r="B1225" s="8">
        <f>IF(EffortOutcomesAG0[[#This Row],[Apn]]=0,10,LOG(EffortOutcomesAG0[[#This Row],[Apn]]))</f>
        <v>10</v>
      </c>
      <c r="C1225" s="8">
        <f>IF(EffortOutcomesAG0[[#This Row],[Ein]]=0,10,LOG(EffortOutcomesAG0[[#This Row],[Ein]]))</f>
        <v>10</v>
      </c>
      <c r="D1225" s="8">
        <f>IF(EffortOutcomesAG0[[#This Row],[Iin]]=0,10,LOG(EffortOutcomesAG0[[#This Row],[Iin]]))</f>
        <v>10</v>
      </c>
      <c r="E1225" s="8">
        <f>Kx-EffortOutcomesAG0[[#This Row],[Xp]]</f>
        <v>-10</v>
      </c>
      <c r="F1225" s="8">
        <f>Ky-EffortOutcomesAG0[[#This Row],[Yp]]</f>
        <v>-11</v>
      </c>
      <c r="G1225" s="8">
        <f>Kz-EffortOutcomesAG0[[#This Row],[Zp]]</f>
        <v>-9</v>
      </c>
      <c r="H1225" s="8">
        <f>EffortOutcomesAG0[[#This Row],[Kpy]]*KSc-EffortOutcomesAG0[[#This Row],[KPz]]*KSb</f>
        <v>20</v>
      </c>
      <c r="I1225" s="8">
        <f>-1*(EffortOutcomesAG0[[#This Row],[KPx]]*KSc-EffortOutcomesAG0[[#This Row],[KPz]]*KSa)</f>
        <v>-10</v>
      </c>
      <c r="J1225" s="8">
        <f>(EffortOutcomesAG0[[#This Row],[KPx]]*$C$2-EffortOutcomesAG0[[#This Row],[Kpy]]*KSa)</f>
        <v>-100</v>
      </c>
      <c r="K1225" s="8">
        <f>EffortOutcomesAG0[[#This Row],[Kpy]]*KTc-EffortOutcomesAG0[[#This Row],[KPz]]*KTb</f>
        <v>2</v>
      </c>
      <c r="L1225" s="8">
        <f>-1*(EffortOutcomesAG0[[#This Row],[KPx]]*KTc-EffortOutcomesAG0[[#This Row],[KPz]]*KTa)</f>
        <v>-28</v>
      </c>
      <c r="M1225" s="8">
        <f>(EffortOutcomesAG0[[#This Row],[KPx]]*KTb-EffortOutcomesAG0[[#This Row],[Kpy]]*KTa)</f>
        <v>32</v>
      </c>
      <c r="N1225" s="8">
        <f>-EffortOutcomesAG0[[#This Row],[Xp]]*a+EffortOutcomesAG0[[#This Row],[Yp]]*b+EffortOutcomesAG0[[#This Row],[Zp]]*c_</f>
        <v>40</v>
      </c>
      <c r="O122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25" s="9">
        <f>SQRT(EffortOutcomesAG0[[#This Row],[Kpy''i]]^2+EffortOutcomesAG0[[#This Row],[KPy''j]]^2+EffortOutcomesAG0[[#This Row],[KPy''k]]^2)/KTmag/Scale</f>
        <v>17.37814719698277</v>
      </c>
      <c r="Q12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5" s="14">
        <v>44883</v>
      </c>
      <c r="U1225" s="9" t="s">
        <v>76</v>
      </c>
      <c r="V1225" t="s">
        <v>55</v>
      </c>
      <c r="W1225" t="s">
        <v>59</v>
      </c>
      <c r="X1225">
        <v>1.3749999999999998</v>
      </c>
      <c r="Y1225">
        <v>0</v>
      </c>
      <c r="Z1225">
        <v>0</v>
      </c>
      <c r="AG1225">
        <v>0</v>
      </c>
      <c r="AH1225">
        <v>0</v>
      </c>
      <c r="AI1225">
        <v>0</v>
      </c>
      <c r="AJ1225">
        <v>1224</v>
      </c>
      <c r="AK1225">
        <f>SUBTOTAL(9,EffortOutcomesAG0[[#This Row],[Allocation]:[Iin]])</f>
        <v>1.3749999999999998</v>
      </c>
      <c r="AL1225" t="str">
        <f>EffortOutcomesAG0[[#This Row],[WARDS]]&amp;EffortOutcomesAG0[[#This Row],[Role]]&amp;EffortOutcomesAG0[[#This Row],[Shifts]]</f>
        <v>OtherCSEPM</v>
      </c>
    </row>
    <row r="1226" spans="2:38" x14ac:dyDescent="0.25">
      <c r="B1226" s="8">
        <f>IF(EffortOutcomesAG0[[#This Row],[Apn]]=0,10,LOG(EffortOutcomesAG0[[#This Row],[Apn]]))</f>
        <v>-0.22138942172382647</v>
      </c>
      <c r="C1226" s="8">
        <f>IF(EffortOutcomesAG0[[#This Row],[Ein]]=0,10,LOG(EffortOutcomesAG0[[#This Row],[Ein]]))</f>
        <v>0.54360871645774578</v>
      </c>
      <c r="D1226" s="8">
        <f>IF(EffortOutcomesAG0[[#This Row],[Iin]]=0,10,LOG(EffortOutcomesAG0[[#This Row],[Iin]]))</f>
        <v>-0.3222192947339193</v>
      </c>
      <c r="E1226" s="8">
        <f>Kx-EffortOutcomesAG0[[#This Row],[Xp]]</f>
        <v>0.22138942172382647</v>
      </c>
      <c r="F1226" s="8">
        <f>Ky-EffortOutcomesAG0[[#This Row],[Yp]]</f>
        <v>-1.5436087164577459</v>
      </c>
      <c r="G1226" s="8">
        <f>Kz-EffortOutcomesAG0[[#This Row],[Zp]]</f>
        <v>1.3222192947339193</v>
      </c>
      <c r="H1226" s="8">
        <f>EffortOutcomesAG0[[#This Row],[Kpy]]*KSc-EffortOutcomesAG0[[#This Row],[KPz]]*KSb</f>
        <v>0.22138942172382658</v>
      </c>
      <c r="I1226" s="8">
        <f>-1*(EffortOutcomesAG0[[#This Row],[KPx]]*KSc-EffortOutcomesAG0[[#This Row],[KPz]]*KSa)</f>
        <v>0.22138942172382647</v>
      </c>
      <c r="J1226" s="8">
        <f>(EffortOutcomesAG0[[#This Row],[KPx]]*$C$2-EffortOutcomesAG0[[#This Row],[Kpy]]*KSa)</f>
        <v>2.2138942172382645</v>
      </c>
      <c r="K1226" s="8">
        <f>EffortOutcomesAG0[[#This Row],[Kpy]]*KTc-EffortOutcomesAG0[[#This Row],[KPz]]*KTb</f>
        <v>2.865828011191665</v>
      </c>
      <c r="L1226" s="8">
        <f>-1*(EffortOutcomesAG0[[#This Row],[KPx]]*KTc-EffortOutcomesAG0[[#This Row],[KPz]]*KTa)</f>
        <v>2.865828011191665</v>
      </c>
      <c r="M1226" s="8">
        <f>(EffortOutcomesAG0[[#This Row],[KPx]]*KTb-EffortOutcomesAG0[[#This Row],[Kpy]]*KTa)</f>
        <v>2.8658280111916654</v>
      </c>
      <c r="N1226" s="8">
        <f>-EffortOutcomesAG0[[#This Row],[Xp]]*a+EffortOutcomesAG0[[#This Row],[Yp]]*b+EffortOutcomesAG0[[#This Row],[Zp]]*c_</f>
        <v>0.44277884344765295</v>
      </c>
      <c r="O1226">
        <f>-IF(EffortOutcomesAG0[[#This Row],[Column2]]&gt;0,1,-1)*SQRT(EffortOutcomesAG0[[#This Row],[KPx''i]]^2+EffortOutcomesAG0[[#This Row],[KPx''j]]^2+EffortOutcomesAG0[[#This Row],[KPx''k]]^2)/Ksmag/Scale</f>
        <v>-1.5810367100771963</v>
      </c>
      <c r="P1226" s="9">
        <f>SQRT(EffortOutcomesAG0[[#This Row],[Kpy''i]]^2+EffortOutcomesAG0[[#This Row],[KPy''j]]^2+EffortOutcomesAG0[[#This Row],[KPy''k]]^2)/KTmag/Scale</f>
        <v>2.0264464204279835</v>
      </c>
      <c r="Q12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6" s="14">
        <v>44884</v>
      </c>
      <c r="U1226" s="9" t="s">
        <v>54</v>
      </c>
      <c r="V1226" t="s">
        <v>55</v>
      </c>
      <c r="W1226" t="s">
        <v>59</v>
      </c>
      <c r="X1226">
        <v>3.9375</v>
      </c>
      <c r="Y1226">
        <v>1.875</v>
      </c>
      <c r="Z1226">
        <v>1.1261904761904764</v>
      </c>
      <c r="AA1226">
        <v>0.60063492063492074</v>
      </c>
      <c r="AB1226">
        <v>0.90095238095238106</v>
      </c>
      <c r="AC1226">
        <v>2.1</v>
      </c>
      <c r="AD1226">
        <v>1.109936575052854</v>
      </c>
      <c r="AE1226">
        <v>1.6649048625792808</v>
      </c>
      <c r="AF1226">
        <v>3.4963002114164898</v>
      </c>
      <c r="AG1226">
        <v>0.28601662887377177</v>
      </c>
      <c r="AH1226">
        <v>0.42902494331065766</v>
      </c>
      <c r="AI1226">
        <v>0.47619047619047616</v>
      </c>
      <c r="AJ1226">
        <v>1225</v>
      </c>
      <c r="AK1226">
        <f>SUBTOTAL(9,EffortOutcomesAG0[[#This Row],[Allocation]:[Iin]])</f>
        <v>18.002651475201308</v>
      </c>
      <c r="AL1226" t="str">
        <f>EffortOutcomesAG0[[#This Row],[WARDS]]&amp;EffortOutcomesAG0[[#This Row],[Role]]&amp;EffortOutcomesAG0[[#This Row],[Shifts]]</f>
        <v>BANKCSEPM</v>
      </c>
    </row>
    <row r="1227" spans="2:38" x14ac:dyDescent="0.25">
      <c r="B1227" s="8">
        <f>IF(EffortOutcomesAG0[[#This Row],[Apn]]=0,10,LOG(EffortOutcomesAG0[[#This Row],[Apn]]))</f>
        <v>10</v>
      </c>
      <c r="C1227" s="8">
        <f>IF(EffortOutcomesAG0[[#This Row],[Ein]]=0,10,LOG(EffortOutcomesAG0[[#This Row],[Ein]]))</f>
        <v>10</v>
      </c>
      <c r="D1227" s="8">
        <f>IF(EffortOutcomesAG0[[#This Row],[Iin]]=0,10,LOG(EffortOutcomesAG0[[#This Row],[Iin]]))</f>
        <v>10</v>
      </c>
      <c r="E1227" s="8">
        <f>Kx-EffortOutcomesAG0[[#This Row],[Xp]]</f>
        <v>-10</v>
      </c>
      <c r="F1227" s="8">
        <f>Ky-EffortOutcomesAG0[[#This Row],[Yp]]</f>
        <v>-11</v>
      </c>
      <c r="G1227" s="8">
        <f>Kz-EffortOutcomesAG0[[#This Row],[Zp]]</f>
        <v>-9</v>
      </c>
      <c r="H1227" s="8">
        <f>EffortOutcomesAG0[[#This Row],[Kpy]]*KSc-EffortOutcomesAG0[[#This Row],[KPz]]*KSb</f>
        <v>20</v>
      </c>
      <c r="I1227" s="8">
        <f>-1*(EffortOutcomesAG0[[#This Row],[KPx]]*KSc-EffortOutcomesAG0[[#This Row],[KPz]]*KSa)</f>
        <v>-10</v>
      </c>
      <c r="J1227" s="8">
        <f>(EffortOutcomesAG0[[#This Row],[KPx]]*$C$2-EffortOutcomesAG0[[#This Row],[Kpy]]*KSa)</f>
        <v>-100</v>
      </c>
      <c r="K1227" s="8">
        <f>EffortOutcomesAG0[[#This Row],[Kpy]]*KTc-EffortOutcomesAG0[[#This Row],[KPz]]*KTb</f>
        <v>2</v>
      </c>
      <c r="L1227" s="8">
        <f>-1*(EffortOutcomesAG0[[#This Row],[KPx]]*KTc-EffortOutcomesAG0[[#This Row],[KPz]]*KTa)</f>
        <v>-28</v>
      </c>
      <c r="M1227" s="8">
        <f>(EffortOutcomesAG0[[#This Row],[KPx]]*KTb-EffortOutcomesAG0[[#This Row],[Kpy]]*KTa)</f>
        <v>32</v>
      </c>
      <c r="N1227" s="8">
        <f>-EffortOutcomesAG0[[#This Row],[Xp]]*a+EffortOutcomesAG0[[#This Row],[Yp]]*b+EffortOutcomesAG0[[#This Row],[Zp]]*c_</f>
        <v>40</v>
      </c>
      <c r="O122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27" s="9">
        <f>SQRT(EffortOutcomesAG0[[#This Row],[Kpy''i]]^2+EffortOutcomesAG0[[#This Row],[KPy''j]]^2+EffortOutcomesAG0[[#This Row],[KPy''k]]^2)/KTmag/Scale</f>
        <v>17.37814719698277</v>
      </c>
      <c r="Q12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7" s="14">
        <v>44884</v>
      </c>
      <c r="U1227" s="9" t="s">
        <v>76</v>
      </c>
      <c r="V1227" t="s">
        <v>55</v>
      </c>
      <c r="W1227" t="s">
        <v>59</v>
      </c>
      <c r="X1227">
        <v>0</v>
      </c>
      <c r="Y1227">
        <v>0</v>
      </c>
      <c r="Z1227">
        <v>0</v>
      </c>
      <c r="AJ1227">
        <v>1226</v>
      </c>
      <c r="AK1227">
        <f>SUBTOTAL(9,EffortOutcomesAG0[[#This Row],[Allocation]:[Iin]])</f>
        <v>0</v>
      </c>
      <c r="AL1227" t="str">
        <f>EffortOutcomesAG0[[#This Row],[WARDS]]&amp;EffortOutcomesAG0[[#This Row],[Role]]&amp;EffortOutcomesAG0[[#This Row],[Shifts]]</f>
        <v>OtherCSEPM</v>
      </c>
    </row>
    <row r="1228" spans="2:38" x14ac:dyDescent="0.25">
      <c r="B1228" s="8">
        <f>IF(EffortOutcomesAG0[[#This Row],[Apn]]=0,10,LOG(EffortOutcomesAG0[[#This Row],[Apn]]))</f>
        <v>-0.15924151497498201</v>
      </c>
      <c r="C1228" s="8">
        <f>IF(EffortOutcomesAG0[[#This Row],[Ein]]=0,10,LOG(EffortOutcomesAG0[[#This Row],[Ein]]))</f>
        <v>0.4885611501268402</v>
      </c>
      <c r="D1228" s="8">
        <f>IF(EffortOutcomesAG0[[#This Row],[Iin]]=0,10,LOG(EffortOutcomesAG0[[#This Row],[Iin]]))</f>
        <v>-0.32931963515185825</v>
      </c>
      <c r="E1228" s="8">
        <f>Kx-EffortOutcomesAG0[[#This Row],[Xp]]</f>
        <v>0.15924151497498201</v>
      </c>
      <c r="F1228" s="8">
        <f>Ky-EffortOutcomesAG0[[#This Row],[Yp]]</f>
        <v>-1.4885611501268401</v>
      </c>
      <c r="G1228" s="8">
        <f>Kz-EffortOutcomesAG0[[#This Row],[Zp]]</f>
        <v>1.3293196351518581</v>
      </c>
      <c r="H1228" s="8">
        <f>EffortOutcomesAG0[[#This Row],[Kpy]]*KSc-EffortOutcomesAG0[[#This Row],[KPz]]*KSb</f>
        <v>0.15924151497498196</v>
      </c>
      <c r="I1228" s="8">
        <f>-1*(EffortOutcomesAG0[[#This Row],[KPx]]*KSc-EffortOutcomesAG0[[#This Row],[KPz]]*KSa)</f>
        <v>0.15924151497498201</v>
      </c>
      <c r="J1228" s="8">
        <f>(EffortOutcomesAG0[[#This Row],[KPx]]*$C$2-EffortOutcomesAG0[[#This Row],[Kpy]]*KSa)</f>
        <v>1.59241514974982</v>
      </c>
      <c r="K1228" s="8">
        <f>EffortOutcomesAG0[[#This Row],[Kpy]]*KTc-EffortOutcomesAG0[[#This Row],[KPz]]*KTb</f>
        <v>2.8178807852786982</v>
      </c>
      <c r="L1228" s="8">
        <f>-1*(EffortOutcomesAG0[[#This Row],[KPx]]*KTc-EffortOutcomesAG0[[#This Row],[KPz]]*KTa)</f>
        <v>2.8178807852786982</v>
      </c>
      <c r="M1228" s="8">
        <f>(EffortOutcomesAG0[[#This Row],[KPx]]*KTb-EffortOutcomesAG0[[#This Row],[Kpy]]*KTa)</f>
        <v>2.8178807852786982</v>
      </c>
      <c r="N1228" s="8">
        <f>-EffortOutcomesAG0[[#This Row],[Xp]]*a+EffortOutcomesAG0[[#This Row],[Yp]]*b+EffortOutcomesAG0[[#This Row],[Zp]]*c_</f>
        <v>0.31848302994996391</v>
      </c>
      <c r="O1228">
        <f>-IF(EffortOutcomesAG0[[#This Row],[Column2]]&gt;0,1,-1)*SQRT(EffortOutcomesAG0[[#This Row],[KPx''i]]^2+EffortOutcomesAG0[[#This Row],[KPx''j]]^2+EffortOutcomesAG0[[#This Row],[KPx''k]]^2)/Ksmag/Scale</f>
        <v>-1.1372118820465684</v>
      </c>
      <c r="P1228" s="9">
        <f>SQRT(EffortOutcomesAG0[[#This Row],[Kpy''i]]^2+EffortOutcomesAG0[[#This Row],[KPy''j]]^2+EffortOutcomesAG0[[#This Row],[KPy''k]]^2)/KTmag/Scale</f>
        <v>1.9925426118458411</v>
      </c>
      <c r="Q12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8" s="14">
        <v>44884</v>
      </c>
      <c r="U1228" s="9" t="s">
        <v>57</v>
      </c>
      <c r="V1228" t="s">
        <v>55</v>
      </c>
      <c r="W1228" t="s">
        <v>59</v>
      </c>
      <c r="X1228">
        <v>6.9374999999999991</v>
      </c>
      <c r="Y1228">
        <v>3.25</v>
      </c>
      <c r="Z1228">
        <v>2.2523809523809528</v>
      </c>
      <c r="AA1228">
        <v>0.69304029304029313</v>
      </c>
      <c r="AB1228">
        <v>1.0395604395604396</v>
      </c>
      <c r="AC1228">
        <v>2.1346153846153841</v>
      </c>
      <c r="AD1228">
        <v>0.96194503171247348</v>
      </c>
      <c r="AE1228">
        <v>1.4429175475687102</v>
      </c>
      <c r="AF1228">
        <v>3.0800739957716692</v>
      </c>
      <c r="AG1228">
        <v>0.3246675246675248</v>
      </c>
      <c r="AH1228">
        <v>0.48700128700128714</v>
      </c>
      <c r="AI1228">
        <v>0.46846846846846851</v>
      </c>
      <c r="AJ1228">
        <v>1227</v>
      </c>
      <c r="AK1228">
        <f>SUBTOTAL(9,EffortOutcomesAG0[[#This Row],[Allocation]:[Iin]])</f>
        <v>23.072170924787208</v>
      </c>
      <c r="AL1228" t="str">
        <f>EffortOutcomesAG0[[#This Row],[WARDS]]&amp;EffortOutcomesAG0[[#This Row],[Role]]&amp;EffortOutcomesAG0[[#This Row],[Shifts]]</f>
        <v>WATTCSEPM</v>
      </c>
    </row>
    <row r="1229" spans="2:38" x14ac:dyDescent="0.25">
      <c r="B1229" s="8">
        <f>IF(EffortOutcomesAG0[[#This Row],[Apn]]=0,10,LOG(EffortOutcomesAG0[[#This Row],[Apn]]))</f>
        <v>-0.20666616490312009</v>
      </c>
      <c r="C1229" s="8">
        <f>IF(EffortOutcomesAG0[[#This Row],[Ein]]=0,10,LOG(EffortOutcomesAG0[[#This Row],[Ein]]))</f>
        <v>0.44970421358941454</v>
      </c>
      <c r="D1229" s="8">
        <f>IF(EffortOutcomesAG0[[#This Row],[Iin]]=0,10,LOG(EffortOutcomesAG0[[#This Row],[Iin]]))</f>
        <v>-0.24303804868629447</v>
      </c>
      <c r="E1229" s="8">
        <f>Kx-EffortOutcomesAG0[[#This Row],[Xp]]</f>
        <v>0.20666616490312009</v>
      </c>
      <c r="F1229" s="8">
        <f>Ky-EffortOutcomesAG0[[#This Row],[Yp]]</f>
        <v>-1.4497042135894145</v>
      </c>
      <c r="G1229" s="8">
        <f>Kz-EffortOutcomesAG0[[#This Row],[Zp]]</f>
        <v>1.2430380486862944</v>
      </c>
      <c r="H1229" s="8">
        <f>EffortOutcomesAG0[[#This Row],[Kpy]]*KSc-EffortOutcomesAG0[[#This Row],[KPz]]*KSb</f>
        <v>0.20666616490312006</v>
      </c>
      <c r="I1229" s="8">
        <f>-1*(EffortOutcomesAG0[[#This Row],[KPx]]*KSc-EffortOutcomesAG0[[#This Row],[KPz]]*KSa)</f>
        <v>0.20666616490312009</v>
      </c>
      <c r="J1229" s="8">
        <f>(EffortOutcomesAG0[[#This Row],[KPx]]*$C$2-EffortOutcomesAG0[[#This Row],[Kpy]]*KSa)</f>
        <v>2.0666616490312011</v>
      </c>
      <c r="K1229" s="8">
        <f>EffortOutcomesAG0[[#This Row],[Kpy]]*KTc-EffortOutcomesAG0[[#This Row],[KPz]]*KTb</f>
        <v>2.6927422622757087</v>
      </c>
      <c r="L1229" s="8">
        <f>-1*(EffortOutcomesAG0[[#This Row],[KPx]]*KTc-EffortOutcomesAG0[[#This Row],[KPz]]*KTa)</f>
        <v>2.6927422622757091</v>
      </c>
      <c r="M1229" s="8">
        <f>(EffortOutcomesAG0[[#This Row],[KPx]]*KTb-EffortOutcomesAG0[[#This Row],[Kpy]]*KTa)</f>
        <v>2.6927422622757087</v>
      </c>
      <c r="N1229" s="8">
        <f>-EffortOutcomesAG0[[#This Row],[Xp]]*a+EffortOutcomesAG0[[#This Row],[Yp]]*b+EffortOutcomesAG0[[#This Row],[Zp]]*c_</f>
        <v>0.41333232980624013</v>
      </c>
      <c r="O1229">
        <f>-IF(EffortOutcomesAG0[[#This Row],[Column2]]&gt;0,1,-1)*SQRT(EffortOutcomesAG0[[#This Row],[KPx''i]]^2+EffortOutcomesAG0[[#This Row],[KPx''j]]^2+EffortOutcomesAG0[[#This Row],[KPx''k]]^2)/Ksmag/Scale</f>
        <v>-1.4758916252570664</v>
      </c>
      <c r="P1229" s="9">
        <f>SQRT(EffortOutcomesAG0[[#This Row],[Kpy''i]]^2+EffortOutcomesAG0[[#This Row],[KPy''j]]^2+EffortOutcomesAG0[[#This Row],[KPy''k]]^2)/KTmag/Scale</f>
        <v>1.9040563136427588</v>
      </c>
      <c r="Q12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9" s="14">
        <v>44884</v>
      </c>
      <c r="U1229" s="9" t="s">
        <v>58</v>
      </c>
      <c r="V1229" t="s">
        <v>55</v>
      </c>
      <c r="W1229" t="s">
        <v>59</v>
      </c>
      <c r="X1229">
        <v>6.34375</v>
      </c>
      <c r="Y1229">
        <v>3.625</v>
      </c>
      <c r="Z1229">
        <v>2.2523809523809528</v>
      </c>
      <c r="AA1229">
        <v>0.62134646962233187</v>
      </c>
      <c r="AB1229">
        <v>0.93201970443349769</v>
      </c>
      <c r="AC1229">
        <v>1.75</v>
      </c>
      <c r="AD1229">
        <v>1.0729386892177588</v>
      </c>
      <c r="AE1229">
        <v>1.6094080338266381</v>
      </c>
      <c r="AF1229">
        <v>2.8164640591966168</v>
      </c>
      <c r="AG1229">
        <v>0.35505512549847534</v>
      </c>
      <c r="AH1229">
        <v>0.53258268824771293</v>
      </c>
      <c r="AI1229">
        <v>0.5714285714285714</v>
      </c>
      <c r="AJ1229">
        <v>1228</v>
      </c>
      <c r="AK1229">
        <f>SUBTOTAL(9,EffortOutcomesAG0[[#This Row],[Allocation]:[Iin]])</f>
        <v>22.482374293852555</v>
      </c>
      <c r="AL1229" t="str">
        <f>EffortOutcomesAG0[[#This Row],[WARDS]]&amp;EffortOutcomesAG0[[#This Row],[Role]]&amp;EffortOutcomesAG0[[#This Row],[Shifts]]</f>
        <v>WARACSEPM</v>
      </c>
    </row>
    <row r="1230" spans="2:38" x14ac:dyDescent="0.25">
      <c r="B1230" s="8">
        <f>IF(EffortOutcomesAG0[[#This Row],[Apn]]=0,10,LOG(EffortOutcomesAG0[[#This Row],[Apn]]))</f>
        <v>0.18209469779964543</v>
      </c>
      <c r="C1230" s="8">
        <f>IF(EffortOutcomesAG0[[#This Row],[Ein]]=0,10,LOG(EffortOutcomesAG0[[#This Row],[Ein]]))</f>
        <v>0.13932845650617906</v>
      </c>
      <c r="D1230" s="8">
        <f>IF(EffortOutcomesAG0[[#This Row],[Iin]]=0,10,LOG(EffortOutcomesAG0[[#This Row],[Iin]]))</f>
        <v>-0.32142315430582447</v>
      </c>
      <c r="E1230" s="8">
        <f>Kx-EffortOutcomesAG0[[#This Row],[Xp]]</f>
        <v>-0.18209469779964543</v>
      </c>
      <c r="F1230" s="8">
        <f>Ky-EffortOutcomesAG0[[#This Row],[Yp]]</f>
        <v>-1.139328456506179</v>
      </c>
      <c r="G1230" s="8">
        <f>Kz-EffortOutcomesAG0[[#This Row],[Zp]]</f>
        <v>1.3214231543058244</v>
      </c>
      <c r="H1230" s="8">
        <f>EffortOutcomesAG0[[#This Row],[Kpy]]*KSc-EffortOutcomesAG0[[#This Row],[KPz]]*KSb</f>
        <v>-0.18209469779964538</v>
      </c>
      <c r="I1230" s="8">
        <f>-1*(EffortOutcomesAG0[[#This Row],[KPx]]*KSc-EffortOutcomesAG0[[#This Row],[KPz]]*KSa)</f>
        <v>-0.18209469779964543</v>
      </c>
      <c r="J1230" s="8">
        <f>(EffortOutcomesAG0[[#This Row],[KPx]]*$C$2-EffortOutcomesAG0[[#This Row],[Kpy]]*KSa)</f>
        <v>-1.8209469779964542</v>
      </c>
      <c r="K1230" s="8">
        <f>EffortOutcomesAG0[[#This Row],[Kpy]]*KTc-EffortOutcomesAG0[[#This Row],[KPz]]*KTb</f>
        <v>2.4607516108120033</v>
      </c>
      <c r="L1230" s="8">
        <f>-1*(EffortOutcomesAG0[[#This Row],[KPx]]*KTc-EffortOutcomesAG0[[#This Row],[KPz]]*KTa)</f>
        <v>2.4607516108120033</v>
      </c>
      <c r="M1230" s="8">
        <f>(EffortOutcomesAG0[[#This Row],[KPx]]*KTb-EffortOutcomesAG0[[#This Row],[Kpy]]*KTa)</f>
        <v>2.4607516108120033</v>
      </c>
      <c r="N1230" s="8">
        <f>-EffortOutcomesAG0[[#This Row],[Xp]]*a+EffortOutcomesAG0[[#This Row],[Yp]]*b+EffortOutcomesAG0[[#This Row],[Zp]]*c_</f>
        <v>-0.36418939559929081</v>
      </c>
      <c r="O1230">
        <f>-IF(EffortOutcomesAG0[[#This Row],[Column2]]&gt;0,1,-1)*SQRT(EffortOutcomesAG0[[#This Row],[KPx''i]]^2+EffortOutcomesAG0[[#This Row],[KPx''j]]^2+EffortOutcomesAG0[[#This Row],[KPx''k]]^2)/Ksmag/Scale</f>
        <v>1.3004162515533069</v>
      </c>
      <c r="P1230" s="9">
        <f>SQRT(EffortOutcomesAG0[[#This Row],[Kpy''i]]^2+EffortOutcomesAG0[[#This Row],[KPy''j]]^2+EffortOutcomesAG0[[#This Row],[KPy''k]]^2)/KTmag/Scale</f>
        <v>1.7400141508208877</v>
      </c>
      <c r="Q12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1.7400141508208877</v>
      </c>
      <c r="T1230" s="14">
        <v>44885</v>
      </c>
      <c r="U1230" s="9" t="s">
        <v>57</v>
      </c>
      <c r="V1230" t="s">
        <v>55</v>
      </c>
      <c r="W1230" t="s">
        <v>59</v>
      </c>
      <c r="X1230">
        <v>6.8125</v>
      </c>
      <c r="Y1230">
        <v>3.25</v>
      </c>
      <c r="Z1230">
        <v>4.9428571428571431</v>
      </c>
      <c r="AA1230">
        <v>1.520879120879121</v>
      </c>
      <c r="AB1230">
        <v>2.2813186813186812</v>
      </c>
      <c r="AC1230">
        <v>2.0961538461538463</v>
      </c>
      <c r="AD1230">
        <v>0.43834296724470134</v>
      </c>
      <c r="AE1230">
        <v>0.65751445086705196</v>
      </c>
      <c r="AF1230">
        <v>1.3782514450867052</v>
      </c>
      <c r="AG1230">
        <v>0.72555701179554388</v>
      </c>
      <c r="AH1230">
        <v>1.0883355176933158</v>
      </c>
      <c r="AI1230">
        <v>0.47706422018348627</v>
      </c>
      <c r="AJ1230">
        <v>1229</v>
      </c>
      <c r="AK1230">
        <f>SUBTOTAL(9,EffortOutcomesAG0[[#This Row],[Allocation]:[Iin]])</f>
        <v>25.668774404079596</v>
      </c>
      <c r="AL1230" t="str">
        <f>EffortOutcomesAG0[[#This Row],[WARDS]]&amp;EffortOutcomesAG0[[#This Row],[Role]]&amp;EffortOutcomesAG0[[#This Row],[Shifts]]</f>
        <v>WATTCSEPM</v>
      </c>
    </row>
    <row r="1231" spans="2:38" x14ac:dyDescent="0.25">
      <c r="B1231" s="8">
        <f>IF(EffortOutcomesAG0[[#This Row],[Apn]]=0,10,LOG(EffortOutcomesAG0[[#This Row],[Apn]]))</f>
        <v>0.11994679105080097</v>
      </c>
      <c r="C1231" s="8">
        <f>IF(EffortOutcomesAG0[[#This Row],[Ein]]=0,10,LOG(EffortOutcomesAG0[[#This Row],[Ein]]))</f>
        <v>0.23544086693577296</v>
      </c>
      <c r="D1231" s="8">
        <f>IF(EffortOutcomesAG0[[#This Row],[Iin]]=0,10,LOG(EffortOutcomesAG0[[#This Row],[Iin]]))</f>
        <v>-0.3553876579865739</v>
      </c>
      <c r="E1231" s="8">
        <f>Kx-EffortOutcomesAG0[[#This Row],[Xp]]</f>
        <v>-0.11994679105080097</v>
      </c>
      <c r="F1231" s="8">
        <f>Ky-EffortOutcomesAG0[[#This Row],[Yp]]</f>
        <v>-1.235440866935773</v>
      </c>
      <c r="G1231" s="8">
        <f>Kz-EffortOutcomesAG0[[#This Row],[Zp]]</f>
        <v>1.355387657986574</v>
      </c>
      <c r="H1231" s="8">
        <f>EffortOutcomesAG0[[#This Row],[Kpy]]*KSc-EffortOutcomesAG0[[#This Row],[KPz]]*KSb</f>
        <v>-0.11994679105080097</v>
      </c>
      <c r="I1231" s="8">
        <f>-1*(EffortOutcomesAG0[[#This Row],[KPx]]*KSc-EffortOutcomesAG0[[#This Row],[KPz]]*KSa)</f>
        <v>-0.11994679105080097</v>
      </c>
      <c r="J1231" s="8">
        <f>(EffortOutcomesAG0[[#This Row],[KPx]]*$C$2-EffortOutcomesAG0[[#This Row],[Kpy]]*KSa)</f>
        <v>-1.1994679105080097</v>
      </c>
      <c r="K1231" s="8">
        <f>EffortOutcomesAG0[[#This Row],[Kpy]]*KTc-EffortOutcomesAG0[[#This Row],[KPz]]*KTb</f>
        <v>2.5908285249223471</v>
      </c>
      <c r="L1231" s="8">
        <f>-1*(EffortOutcomesAG0[[#This Row],[KPx]]*KTc-EffortOutcomesAG0[[#This Row],[KPz]]*KTa)</f>
        <v>2.5908285249223471</v>
      </c>
      <c r="M1231" s="8">
        <f>(EffortOutcomesAG0[[#This Row],[KPx]]*KTb-EffortOutcomesAG0[[#This Row],[Kpy]]*KTa)</f>
        <v>2.5908285249223471</v>
      </c>
      <c r="N1231" s="8">
        <f>-EffortOutcomesAG0[[#This Row],[Xp]]*a+EffortOutcomesAG0[[#This Row],[Yp]]*b+EffortOutcomesAG0[[#This Row],[Zp]]*c_</f>
        <v>-0.23989358210160189</v>
      </c>
      <c r="O1231">
        <f>-IF(EffortOutcomesAG0[[#This Row],[Column2]]&gt;0,1,-1)*SQRT(EffortOutcomesAG0[[#This Row],[KPx''i]]^2+EffortOutcomesAG0[[#This Row],[KPx''j]]^2+EffortOutcomesAG0[[#This Row],[KPx''k]]^2)/Ksmag/Scale</f>
        <v>0.85659142352267914</v>
      </c>
      <c r="P1231" s="9">
        <f>SQRT(EffortOutcomesAG0[[#This Row],[Kpy''i]]^2+EffortOutcomesAG0[[#This Row],[KPy''j]]^2+EffortOutcomesAG0[[#This Row],[KPy''k]]^2)/KTmag/Scale</f>
        <v>1.8319924188641321</v>
      </c>
      <c r="Q12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1" s="14">
        <v>44885</v>
      </c>
      <c r="U1231" s="9" t="s">
        <v>54</v>
      </c>
      <c r="V1231" t="s">
        <v>55</v>
      </c>
      <c r="W1231" t="s">
        <v>59</v>
      </c>
      <c r="X1231">
        <v>4.25</v>
      </c>
      <c r="Y1231">
        <v>1.875</v>
      </c>
      <c r="Z1231">
        <v>2.4714285714285715</v>
      </c>
      <c r="AA1231">
        <v>1.3180952380952382</v>
      </c>
      <c r="AB1231">
        <v>1.9771428571428573</v>
      </c>
      <c r="AC1231">
        <v>2.2666666666666666</v>
      </c>
      <c r="AD1231">
        <v>0.50578034682080919</v>
      </c>
      <c r="AE1231">
        <v>0.75867052023121384</v>
      </c>
      <c r="AF1231">
        <v>1.7196531791907514</v>
      </c>
      <c r="AG1231">
        <v>0.58151260504201685</v>
      </c>
      <c r="AH1231">
        <v>0.87226890756302522</v>
      </c>
      <c r="AI1231">
        <v>0.44117647058823528</v>
      </c>
      <c r="AJ1231">
        <v>1230</v>
      </c>
      <c r="AK1231">
        <f>SUBTOTAL(9,EffortOutcomesAG0[[#This Row],[Allocation]:[Iin]])</f>
        <v>19.037395362769388</v>
      </c>
      <c r="AL1231" t="str">
        <f>EffortOutcomesAG0[[#This Row],[WARDS]]&amp;EffortOutcomesAG0[[#This Row],[Role]]&amp;EffortOutcomesAG0[[#This Row],[Shifts]]</f>
        <v>BANKCSEPM</v>
      </c>
    </row>
    <row r="1232" spans="2:38" x14ac:dyDescent="0.25">
      <c r="B1232" s="8">
        <f>IF(EffortOutcomesAG0[[#This Row],[Apn]]=0,10,LOG(EffortOutcomesAG0[[#This Row],[Apn]]))</f>
        <v>0.13467004787150733</v>
      </c>
      <c r="C1232" s="8">
        <f>IF(EffortOutcomesAG0[[#This Row],[Ein]]=0,10,LOG(EffortOutcomesAG0[[#This Row],[Ein]]))</f>
        <v>0.151119981235737</v>
      </c>
      <c r="D1232" s="8">
        <f>IF(EffortOutcomesAG0[[#This Row],[Iin]]=0,10,LOG(EffortOutcomesAG0[[#This Row],[Iin]]))</f>
        <v>-0.28579002910724427</v>
      </c>
      <c r="E1232" s="8">
        <f>Kx-EffortOutcomesAG0[[#This Row],[Xp]]</f>
        <v>-0.13467004787150733</v>
      </c>
      <c r="F1232" s="8">
        <f>Ky-EffortOutcomesAG0[[#This Row],[Yp]]</f>
        <v>-1.1511199812357371</v>
      </c>
      <c r="G1232" s="8">
        <f>Kz-EffortOutcomesAG0[[#This Row],[Zp]]</f>
        <v>1.2857900291072442</v>
      </c>
      <c r="H1232" s="8">
        <f>EffortOutcomesAG0[[#This Row],[Kpy]]*KSc-EffortOutcomesAG0[[#This Row],[KPz]]*KSb</f>
        <v>-0.13467004787150705</v>
      </c>
      <c r="I1232" s="8">
        <f>-1*(EffortOutcomesAG0[[#This Row],[KPx]]*KSc-EffortOutcomesAG0[[#This Row],[KPz]]*KSa)</f>
        <v>-0.13467004787150733</v>
      </c>
      <c r="J1232" s="8">
        <f>(EffortOutcomesAG0[[#This Row],[KPx]]*$C$2-EffortOutcomesAG0[[#This Row],[Kpy]]*KSa)</f>
        <v>-1.3467004787150731</v>
      </c>
      <c r="K1232" s="8">
        <f>EffortOutcomesAG0[[#This Row],[Kpy]]*KTc-EffortOutcomesAG0[[#This Row],[KPz]]*KTb</f>
        <v>2.4369100103429813</v>
      </c>
      <c r="L1232" s="8">
        <f>-1*(EffortOutcomesAG0[[#This Row],[KPx]]*KTc-EffortOutcomesAG0[[#This Row],[KPz]]*KTa)</f>
        <v>2.4369100103429808</v>
      </c>
      <c r="M1232" s="8">
        <f>(EffortOutcomesAG0[[#This Row],[KPx]]*KTb-EffortOutcomesAG0[[#This Row],[Kpy]]*KTa)</f>
        <v>2.4369100103429817</v>
      </c>
      <c r="N1232" s="8">
        <f>-EffortOutcomesAG0[[#This Row],[Xp]]*a+EffortOutcomesAG0[[#This Row],[Yp]]*b+EffortOutcomesAG0[[#This Row],[Zp]]*c_</f>
        <v>-0.26934009574301454</v>
      </c>
      <c r="O1232">
        <f>-IF(EffortOutcomesAG0[[#This Row],[Column2]]&gt;0,1,-1)*SQRT(EffortOutcomesAG0[[#This Row],[KPx''i]]^2+EffortOutcomesAG0[[#This Row],[KPx''j]]^2+EffortOutcomesAG0[[#This Row],[KPx''k]]^2)/Ksmag/Scale</f>
        <v>0.96173650834280877</v>
      </c>
      <c r="P1232" s="9">
        <f>SQRT(EffortOutcomesAG0[[#This Row],[Kpy''i]]^2+EffortOutcomesAG0[[#This Row],[KPy''j]]^2+EffortOutcomesAG0[[#This Row],[KPy''k]]^2)/KTmag/Scale</f>
        <v>1.7231555934549017</v>
      </c>
      <c r="Q12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1.7231555934549017</v>
      </c>
      <c r="T1232" s="14">
        <v>44885</v>
      </c>
      <c r="U1232" s="9" t="s">
        <v>58</v>
      </c>
      <c r="V1232" t="s">
        <v>55</v>
      </c>
      <c r="W1232" t="s">
        <v>59</v>
      </c>
      <c r="X1232">
        <v>6.9999999999999991</v>
      </c>
      <c r="Y1232">
        <v>3.625</v>
      </c>
      <c r="Z1232">
        <v>4.9428571428571431</v>
      </c>
      <c r="AA1232">
        <v>1.3635467980295568</v>
      </c>
      <c r="AB1232">
        <v>2.0453201970443349</v>
      </c>
      <c r="AC1232">
        <v>1.9310344827586206</v>
      </c>
      <c r="AD1232">
        <v>0.48892100192678223</v>
      </c>
      <c r="AE1232">
        <v>0.73338150289017334</v>
      </c>
      <c r="AF1232">
        <v>1.4161849710982657</v>
      </c>
      <c r="AG1232">
        <v>0.70612244897959198</v>
      </c>
      <c r="AH1232">
        <v>1.059183673469388</v>
      </c>
      <c r="AI1232">
        <v>0.5178571428571429</v>
      </c>
      <c r="AJ1232">
        <v>1231</v>
      </c>
      <c r="AK1232">
        <f>SUBTOTAL(9,EffortOutcomesAG0[[#This Row],[Allocation]:[Iin]])</f>
        <v>25.829409361910997</v>
      </c>
      <c r="AL1232" t="str">
        <f>EffortOutcomesAG0[[#This Row],[WARDS]]&amp;EffortOutcomesAG0[[#This Row],[Role]]&amp;EffortOutcomesAG0[[#This Row],[Shifts]]</f>
        <v>WARACSEPM</v>
      </c>
    </row>
    <row r="1233" spans="2:38" x14ac:dyDescent="0.25">
      <c r="B1233" s="8">
        <f>IF(EffortOutcomesAG0[[#This Row],[Apn]]=0,10,LOG(EffortOutcomesAG0[[#This Row],[Apn]]))</f>
        <v>10</v>
      </c>
      <c r="C1233" s="8">
        <f>IF(EffortOutcomesAG0[[#This Row],[Ein]]=0,10,LOG(EffortOutcomesAG0[[#This Row],[Ein]]))</f>
        <v>10</v>
      </c>
      <c r="D1233" s="8">
        <f>IF(EffortOutcomesAG0[[#This Row],[Iin]]=0,10,LOG(EffortOutcomesAG0[[#This Row],[Iin]]))</f>
        <v>10</v>
      </c>
      <c r="E1233" s="8">
        <f>Kx-EffortOutcomesAG0[[#This Row],[Xp]]</f>
        <v>-10</v>
      </c>
      <c r="F1233" s="8">
        <f>Ky-EffortOutcomesAG0[[#This Row],[Yp]]</f>
        <v>-11</v>
      </c>
      <c r="G1233" s="8">
        <f>Kz-EffortOutcomesAG0[[#This Row],[Zp]]</f>
        <v>-9</v>
      </c>
      <c r="H1233" s="8">
        <f>EffortOutcomesAG0[[#This Row],[Kpy]]*KSc-EffortOutcomesAG0[[#This Row],[KPz]]*KSb</f>
        <v>20</v>
      </c>
      <c r="I1233" s="8">
        <f>-1*(EffortOutcomesAG0[[#This Row],[KPx]]*KSc-EffortOutcomesAG0[[#This Row],[KPz]]*KSa)</f>
        <v>-10</v>
      </c>
      <c r="J1233" s="8">
        <f>(EffortOutcomesAG0[[#This Row],[KPx]]*$C$2-EffortOutcomesAG0[[#This Row],[Kpy]]*KSa)</f>
        <v>-100</v>
      </c>
      <c r="K1233" s="8">
        <f>EffortOutcomesAG0[[#This Row],[Kpy]]*KTc-EffortOutcomesAG0[[#This Row],[KPz]]*KTb</f>
        <v>2</v>
      </c>
      <c r="L1233" s="8">
        <f>-1*(EffortOutcomesAG0[[#This Row],[KPx]]*KTc-EffortOutcomesAG0[[#This Row],[KPz]]*KTa)</f>
        <v>-28</v>
      </c>
      <c r="M1233" s="8">
        <f>(EffortOutcomesAG0[[#This Row],[KPx]]*KTb-EffortOutcomesAG0[[#This Row],[Kpy]]*KTa)</f>
        <v>32</v>
      </c>
      <c r="N1233" s="8">
        <f>-EffortOutcomesAG0[[#This Row],[Xp]]*a+EffortOutcomesAG0[[#This Row],[Yp]]*b+EffortOutcomesAG0[[#This Row],[Zp]]*c_</f>
        <v>40</v>
      </c>
      <c r="O12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3" s="9">
        <f>SQRT(EffortOutcomesAG0[[#This Row],[Kpy''i]]^2+EffortOutcomesAG0[[#This Row],[KPy''j]]^2+EffortOutcomesAG0[[#This Row],[KPy''k]]^2)/KTmag/Scale</f>
        <v>17.37814719698277</v>
      </c>
      <c r="Q12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3" s="14">
        <v>44885</v>
      </c>
      <c r="U1233" s="9" t="s">
        <v>76</v>
      </c>
      <c r="V1233" t="s">
        <v>55</v>
      </c>
      <c r="W1233" t="s">
        <v>59</v>
      </c>
      <c r="X1233">
        <v>0.68750000000000022</v>
      </c>
      <c r="Y1233">
        <v>0</v>
      </c>
      <c r="Z1233">
        <v>0</v>
      </c>
      <c r="AG1233">
        <v>0</v>
      </c>
      <c r="AH1233">
        <v>0</v>
      </c>
      <c r="AI1233">
        <v>0</v>
      </c>
      <c r="AJ1233">
        <v>1232</v>
      </c>
      <c r="AK1233">
        <f>SUBTOTAL(9,EffortOutcomesAG0[[#This Row],[Allocation]:[Iin]])</f>
        <v>0.68750000000000022</v>
      </c>
      <c r="AL1233" t="str">
        <f>EffortOutcomesAG0[[#This Row],[WARDS]]&amp;EffortOutcomesAG0[[#This Row],[Role]]&amp;EffortOutcomesAG0[[#This Row],[Shifts]]</f>
        <v>OtherCSEPM</v>
      </c>
    </row>
    <row r="1234" spans="2:38" x14ac:dyDescent="0.25">
      <c r="B1234" s="8">
        <f>IF(EffortOutcomesAG0[[#This Row],[Apn]]=0,10,LOG(EffortOutcomesAG0[[#This Row],[Apn]]))</f>
        <v>0.12150216491268627</v>
      </c>
      <c r="C1234" s="8">
        <f>IF(EffortOutcomesAG0[[#This Row],[Ein]]=0,10,LOG(EffortOutcomesAG0[[#This Row],[Ein]]))</f>
        <v>0.15249633946500007</v>
      </c>
      <c r="D1234" s="8">
        <f>IF(EffortOutcomesAG0[[#This Row],[Iin]]=0,10,LOG(EffortOutcomesAG0[[#This Row],[Iin]]))</f>
        <v>-0.2739985043776863</v>
      </c>
      <c r="E1234" s="8">
        <f>Kx-EffortOutcomesAG0[[#This Row],[Xp]]</f>
        <v>-0.12150216491268627</v>
      </c>
      <c r="F1234" s="8">
        <f>Ky-EffortOutcomesAG0[[#This Row],[Yp]]</f>
        <v>-1.1524963394650001</v>
      </c>
      <c r="G1234" s="8">
        <f>Kz-EffortOutcomesAG0[[#This Row],[Zp]]</f>
        <v>1.2739985043776862</v>
      </c>
      <c r="H1234" s="8">
        <f>EffortOutcomesAG0[[#This Row],[Kpy]]*KSc-EffortOutcomesAG0[[#This Row],[KPz]]*KSb</f>
        <v>-0.12150216491268617</v>
      </c>
      <c r="I1234" s="8">
        <f>-1*(EffortOutcomesAG0[[#This Row],[KPx]]*KSc-EffortOutcomesAG0[[#This Row],[KPz]]*KSa)</f>
        <v>-0.12150216491268627</v>
      </c>
      <c r="J1234" s="8">
        <f>(EffortOutcomesAG0[[#This Row],[KPx]]*$C$2-EffortOutcomesAG0[[#This Row],[Kpy]]*KSa)</f>
        <v>-1.2150216491268626</v>
      </c>
      <c r="K1234" s="8">
        <f>EffortOutcomesAG0[[#This Row],[Kpy]]*KTc-EffortOutcomesAG0[[#This Row],[KPz]]*KTb</f>
        <v>2.4264948438426863</v>
      </c>
      <c r="L1234" s="8">
        <f>-1*(EffortOutcomesAG0[[#This Row],[KPx]]*KTc-EffortOutcomesAG0[[#This Row],[KPz]]*KTa)</f>
        <v>2.4264948438426863</v>
      </c>
      <c r="M1234" s="8">
        <f>(EffortOutcomesAG0[[#This Row],[KPx]]*KTb-EffortOutcomesAG0[[#This Row],[Kpy]]*KTa)</f>
        <v>2.4264948438426863</v>
      </c>
      <c r="N1234" s="8">
        <f>-EffortOutcomesAG0[[#This Row],[Xp]]*a+EffortOutcomesAG0[[#This Row],[Yp]]*b+EffortOutcomesAG0[[#This Row],[Zp]]*c_</f>
        <v>-0.24300432982537246</v>
      </c>
      <c r="O1234">
        <f>-IF(EffortOutcomesAG0[[#This Row],[Column2]]&gt;0,1,-1)*SQRT(EffortOutcomesAG0[[#This Row],[KPx''i]]^2+EffortOutcomesAG0[[#This Row],[KPx''j]]^2+EffortOutcomesAG0[[#This Row],[KPx''k]]^2)/Ksmag/Scale</f>
        <v>0.8676990146369592</v>
      </c>
      <c r="P1234" s="9">
        <f>SQRT(EffortOutcomesAG0[[#This Row],[Kpy''i]]^2+EffortOutcomesAG0[[#This Row],[KPy''j]]^2+EffortOutcomesAG0[[#This Row],[KPy''k]]^2)/KTmag/Scale</f>
        <v>1.7157909585953566</v>
      </c>
      <c r="Q12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1.7157909585953566</v>
      </c>
      <c r="T1234" s="14">
        <v>44900</v>
      </c>
      <c r="U1234" s="9" t="s">
        <v>58</v>
      </c>
      <c r="V1234" t="s">
        <v>55</v>
      </c>
      <c r="W1234" t="s">
        <v>59</v>
      </c>
      <c r="X1234">
        <v>6.8125</v>
      </c>
      <c r="Y1234">
        <v>3.625</v>
      </c>
      <c r="Z1234">
        <v>4.795238095238096</v>
      </c>
      <c r="AA1234">
        <v>1.3228243021346471</v>
      </c>
      <c r="AB1234">
        <v>1.9842364532019707</v>
      </c>
      <c r="AC1234">
        <v>1.8793103448275863</v>
      </c>
      <c r="AD1234">
        <v>0.50397219463753717</v>
      </c>
      <c r="AE1234">
        <v>0.75595829195630571</v>
      </c>
      <c r="AF1234">
        <v>1.4206802383316781</v>
      </c>
      <c r="AG1234">
        <v>0.70388816076889482</v>
      </c>
      <c r="AH1234">
        <v>1.0558322411533423</v>
      </c>
      <c r="AI1234">
        <v>0.5321100917431193</v>
      </c>
      <c r="AJ1234">
        <v>1233</v>
      </c>
      <c r="AK1234">
        <f>SUBTOTAL(9,EffortOutcomesAG0[[#This Row],[Allocation]:[Iin]])</f>
        <v>25.391550413993176</v>
      </c>
      <c r="AL1234" t="str">
        <f>EffortOutcomesAG0[[#This Row],[WARDS]]&amp;EffortOutcomesAG0[[#This Row],[Role]]&amp;EffortOutcomesAG0[[#This Row],[Shifts]]</f>
        <v>WARACSEPM</v>
      </c>
    </row>
    <row r="1235" spans="2:38" x14ac:dyDescent="0.25">
      <c r="B1235" s="8">
        <f>IF(EffortOutcomesAG0[[#This Row],[Apn]]=0,10,LOG(EffortOutcomesAG0[[#This Row],[Apn]]))</f>
        <v>10</v>
      </c>
      <c r="C1235" s="8">
        <f>IF(EffortOutcomesAG0[[#This Row],[Ein]]=0,10,LOG(EffortOutcomesAG0[[#This Row],[Ein]]))</f>
        <v>10</v>
      </c>
      <c r="D1235" s="8">
        <f>IF(EffortOutcomesAG0[[#This Row],[Iin]]=0,10,LOG(EffortOutcomesAG0[[#This Row],[Iin]]))</f>
        <v>10</v>
      </c>
      <c r="E1235" s="8">
        <f>Kx-EffortOutcomesAG0[[#This Row],[Xp]]</f>
        <v>-10</v>
      </c>
      <c r="F1235" s="8">
        <f>Ky-EffortOutcomesAG0[[#This Row],[Yp]]</f>
        <v>-11</v>
      </c>
      <c r="G1235" s="8">
        <f>Kz-EffortOutcomesAG0[[#This Row],[Zp]]</f>
        <v>-9</v>
      </c>
      <c r="H1235" s="8">
        <f>EffortOutcomesAG0[[#This Row],[Kpy]]*KSc-EffortOutcomesAG0[[#This Row],[KPz]]*KSb</f>
        <v>20</v>
      </c>
      <c r="I1235" s="8">
        <f>-1*(EffortOutcomesAG0[[#This Row],[KPx]]*KSc-EffortOutcomesAG0[[#This Row],[KPz]]*KSa)</f>
        <v>-10</v>
      </c>
      <c r="J1235" s="8">
        <f>(EffortOutcomesAG0[[#This Row],[KPx]]*$C$2-EffortOutcomesAG0[[#This Row],[Kpy]]*KSa)</f>
        <v>-100</v>
      </c>
      <c r="K1235" s="8">
        <f>EffortOutcomesAG0[[#This Row],[Kpy]]*KTc-EffortOutcomesAG0[[#This Row],[KPz]]*KTb</f>
        <v>2</v>
      </c>
      <c r="L1235" s="8">
        <f>-1*(EffortOutcomesAG0[[#This Row],[KPx]]*KTc-EffortOutcomesAG0[[#This Row],[KPz]]*KTa)</f>
        <v>-28</v>
      </c>
      <c r="M1235" s="8">
        <f>(EffortOutcomesAG0[[#This Row],[KPx]]*KTb-EffortOutcomesAG0[[#This Row],[Kpy]]*KTa)</f>
        <v>32</v>
      </c>
      <c r="N1235" s="8">
        <f>-EffortOutcomesAG0[[#This Row],[Xp]]*a+EffortOutcomesAG0[[#This Row],[Yp]]*b+EffortOutcomesAG0[[#This Row],[Zp]]*c_</f>
        <v>40</v>
      </c>
      <c r="O123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5" s="9">
        <f>SQRT(EffortOutcomesAG0[[#This Row],[Kpy''i]]^2+EffortOutcomesAG0[[#This Row],[KPy''j]]^2+EffortOutcomesAG0[[#This Row],[KPy''k]]^2)/KTmag/Scale</f>
        <v>17.37814719698277</v>
      </c>
      <c r="Q12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5" s="14">
        <v>44900</v>
      </c>
      <c r="U1235" s="9" t="s">
        <v>76</v>
      </c>
      <c r="V1235" t="s">
        <v>55</v>
      </c>
      <c r="W1235" t="s">
        <v>59</v>
      </c>
      <c r="X1235">
        <v>0</v>
      </c>
      <c r="Y1235">
        <v>0</v>
      </c>
      <c r="Z1235">
        <v>0</v>
      </c>
      <c r="AJ1235">
        <v>1234</v>
      </c>
      <c r="AK1235">
        <f>SUBTOTAL(9,EffortOutcomesAG0[[#This Row],[Allocation]:[Iin]])</f>
        <v>0</v>
      </c>
      <c r="AL1235" t="str">
        <f>EffortOutcomesAG0[[#This Row],[WARDS]]&amp;EffortOutcomesAG0[[#This Row],[Role]]&amp;EffortOutcomesAG0[[#This Row],[Shifts]]</f>
        <v>OtherCSEPM</v>
      </c>
    </row>
    <row r="1236" spans="2:38" x14ac:dyDescent="0.25">
      <c r="B1236" s="8">
        <f>IF(EffortOutcomesAG0[[#This Row],[Apn]]=0,10,LOG(EffortOutcomesAG0[[#This Row],[Apn]]))</f>
        <v>0.16892681484082445</v>
      </c>
      <c r="C1236" s="8">
        <f>IF(EffortOutcomesAG0[[#This Row],[Ein]]=0,10,LOG(EffortOutcomesAG0[[#This Row],[Ein]]))</f>
        <v>0.14849359701132614</v>
      </c>
      <c r="D1236" s="8">
        <f>IF(EffortOutcomesAG0[[#This Row],[Iin]]=0,10,LOG(EffortOutcomesAG0[[#This Row],[Iin]]))</f>
        <v>-0.31742041185215059</v>
      </c>
      <c r="E1236" s="8">
        <f>Kx-EffortOutcomesAG0[[#This Row],[Xp]]</f>
        <v>-0.16892681484082445</v>
      </c>
      <c r="F1236" s="8">
        <f>Ky-EffortOutcomesAG0[[#This Row],[Yp]]</f>
        <v>-1.1484935970113261</v>
      </c>
      <c r="G1236" s="8">
        <f>Kz-EffortOutcomesAG0[[#This Row],[Zp]]</f>
        <v>1.3174204118521506</v>
      </c>
      <c r="H1236" s="8">
        <f>EffortOutcomesAG0[[#This Row],[Kpy]]*KSc-EffortOutcomesAG0[[#This Row],[KPz]]*KSb</f>
        <v>-0.1689268148408245</v>
      </c>
      <c r="I1236" s="8">
        <f>-1*(EffortOutcomesAG0[[#This Row],[KPx]]*KSc-EffortOutcomesAG0[[#This Row],[KPz]]*KSa)</f>
        <v>-0.16892681484082445</v>
      </c>
      <c r="J1236" s="8">
        <f>(EffortOutcomesAG0[[#This Row],[KPx]]*$C$2-EffortOutcomesAG0[[#This Row],[Kpy]]*KSa)</f>
        <v>-1.6892681484082446</v>
      </c>
      <c r="K1236" s="8">
        <f>EffortOutcomesAG0[[#This Row],[Kpy]]*KTc-EffortOutcomesAG0[[#This Row],[KPz]]*KTb</f>
        <v>2.4659140088634768</v>
      </c>
      <c r="L1236" s="8">
        <f>-1*(EffortOutcomesAG0[[#This Row],[KPx]]*KTc-EffortOutcomesAG0[[#This Row],[KPz]]*KTa)</f>
        <v>2.4659140088634768</v>
      </c>
      <c r="M1236" s="8">
        <f>(EffortOutcomesAG0[[#This Row],[KPx]]*KTb-EffortOutcomesAG0[[#This Row],[Kpy]]*KTa)</f>
        <v>2.4659140088634768</v>
      </c>
      <c r="N1236" s="8">
        <f>-EffortOutcomesAG0[[#This Row],[Xp]]*a+EffortOutcomesAG0[[#This Row],[Yp]]*b+EffortOutcomesAG0[[#This Row],[Zp]]*c_</f>
        <v>-0.33785362968164889</v>
      </c>
      <c r="O1236">
        <f>-IF(EffortOutcomesAG0[[#This Row],[Column2]]&gt;0,1,-1)*SQRT(EffortOutcomesAG0[[#This Row],[KPx''i]]^2+EffortOutcomesAG0[[#This Row],[KPx''j]]^2+EffortOutcomesAG0[[#This Row],[KPx''k]]^2)/Ksmag/Scale</f>
        <v>1.2063787578474578</v>
      </c>
      <c r="P1236" s="9">
        <f>SQRT(EffortOutcomesAG0[[#This Row],[Kpy''i]]^2+EffortOutcomesAG0[[#This Row],[KPy''j]]^2+EffortOutcomesAG0[[#This Row],[KPy''k]]^2)/KTmag/Scale</f>
        <v>1.743664517490269</v>
      </c>
      <c r="Q12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1.743664517490269</v>
      </c>
      <c r="T1236" s="14">
        <v>44900</v>
      </c>
      <c r="U1236" s="9" t="s">
        <v>57</v>
      </c>
      <c r="V1236" t="s">
        <v>55</v>
      </c>
      <c r="W1236" t="s">
        <v>59</v>
      </c>
      <c r="X1236">
        <v>6.75</v>
      </c>
      <c r="Y1236">
        <v>3.25</v>
      </c>
      <c r="Z1236">
        <v>4.795238095238096</v>
      </c>
      <c r="AA1236">
        <v>1.4754578754578758</v>
      </c>
      <c r="AB1236">
        <v>2.2131868131868133</v>
      </c>
      <c r="AC1236">
        <v>2.0769230769230771</v>
      </c>
      <c r="AD1236">
        <v>0.45183714001986092</v>
      </c>
      <c r="AE1236">
        <v>0.6777557100297914</v>
      </c>
      <c r="AF1236">
        <v>1.407646474677259</v>
      </c>
      <c r="AG1236">
        <v>0.71040564373897719</v>
      </c>
      <c r="AH1236">
        <v>1.0656084656084657</v>
      </c>
      <c r="AI1236">
        <v>0.48148148148148145</v>
      </c>
      <c r="AJ1236">
        <v>1235</v>
      </c>
      <c r="AK1236">
        <f>SUBTOTAL(9,EffortOutcomesAG0[[#This Row],[Allocation]:[Iin]])</f>
        <v>25.3555407763617</v>
      </c>
      <c r="AL1236" t="str">
        <f>EffortOutcomesAG0[[#This Row],[WARDS]]&amp;EffortOutcomesAG0[[#This Row],[Role]]&amp;EffortOutcomesAG0[[#This Row],[Shifts]]</f>
        <v>WATTCSEPM</v>
      </c>
    </row>
    <row r="1237" spans="2:38" x14ac:dyDescent="0.25">
      <c r="B1237" s="8">
        <f>IF(EffortOutcomesAG0[[#This Row],[Apn]]=0,10,LOG(EffortOutcomesAG0[[#This Row],[Apn]]))</f>
        <v>0.10677890809197996</v>
      </c>
      <c r="C1237" s="8">
        <f>IF(EffortOutcomesAG0[[#This Row],[Ein]]=0,10,LOG(EffortOutcomesAG0[[#This Row],[Ein]]))</f>
        <v>0.24860874989459394</v>
      </c>
      <c r="D1237" s="8">
        <f>IF(EffortOutcomesAG0[[#This Row],[Iin]]=0,10,LOG(EffortOutcomesAG0[[#This Row],[Iin]]))</f>
        <v>-0.3553876579865739</v>
      </c>
      <c r="E1237" s="8">
        <f>Kx-EffortOutcomesAG0[[#This Row],[Xp]]</f>
        <v>-0.10677890809197996</v>
      </c>
      <c r="F1237" s="8">
        <f>Ky-EffortOutcomesAG0[[#This Row],[Yp]]</f>
        <v>-1.2486087498945939</v>
      </c>
      <c r="G1237" s="8">
        <f>Kz-EffortOutcomesAG0[[#This Row],[Zp]]</f>
        <v>1.355387657986574</v>
      </c>
      <c r="H1237" s="8">
        <f>EffortOutcomesAG0[[#This Row],[Kpy]]*KSc-EffortOutcomesAG0[[#This Row],[KPz]]*KSb</f>
        <v>-0.1067789080919801</v>
      </c>
      <c r="I1237" s="8">
        <f>-1*(EffortOutcomesAG0[[#This Row],[KPx]]*KSc-EffortOutcomesAG0[[#This Row],[KPz]]*KSa)</f>
        <v>-0.10677890809197996</v>
      </c>
      <c r="J1237" s="8">
        <f>(EffortOutcomesAG0[[#This Row],[KPx]]*$C$2-EffortOutcomesAG0[[#This Row],[Kpy]]*KSa)</f>
        <v>-1.0677890809197996</v>
      </c>
      <c r="K1237" s="8">
        <f>EffortOutcomesAG0[[#This Row],[Kpy]]*KTc-EffortOutcomesAG0[[#This Row],[KPz]]*KTb</f>
        <v>2.6039964078811679</v>
      </c>
      <c r="L1237" s="8">
        <f>-1*(EffortOutcomesAG0[[#This Row],[KPx]]*KTc-EffortOutcomesAG0[[#This Row],[KPz]]*KTa)</f>
        <v>2.6039964078811679</v>
      </c>
      <c r="M1237" s="8">
        <f>(EffortOutcomesAG0[[#This Row],[KPx]]*KTb-EffortOutcomesAG0[[#This Row],[Kpy]]*KTa)</f>
        <v>2.6039964078811679</v>
      </c>
      <c r="N1237" s="8">
        <f>-EffortOutcomesAG0[[#This Row],[Xp]]*a+EffortOutcomesAG0[[#This Row],[Yp]]*b+EffortOutcomesAG0[[#This Row],[Zp]]*c_</f>
        <v>-0.21355781618395991</v>
      </c>
      <c r="O1237">
        <f>-IF(EffortOutcomesAG0[[#This Row],[Column2]]&gt;0,1,-1)*SQRT(EffortOutcomesAG0[[#This Row],[KPx''i]]^2+EffortOutcomesAG0[[#This Row],[KPx''j]]^2+EffortOutcomesAG0[[#This Row],[KPx''k]]^2)/Ksmag/Scale</f>
        <v>0.76255392981682979</v>
      </c>
      <c r="P1237" s="9">
        <f>SQRT(EffortOutcomesAG0[[#This Row],[Kpy''i]]^2+EffortOutcomesAG0[[#This Row],[KPy''j]]^2+EffortOutcomesAG0[[#This Row],[KPy''k]]^2)/KTmag/Scale</f>
        <v>1.8413035181981847</v>
      </c>
      <c r="Q12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7" s="14">
        <v>44900</v>
      </c>
      <c r="U1237" s="9" t="s">
        <v>54</v>
      </c>
      <c r="V1237" t="s">
        <v>55</v>
      </c>
      <c r="W1237" t="s">
        <v>59</v>
      </c>
      <c r="X1237">
        <v>4.25</v>
      </c>
      <c r="Y1237">
        <v>1.875</v>
      </c>
      <c r="Z1237">
        <v>2.397619047619048</v>
      </c>
      <c r="AA1237">
        <v>1.2787301587301589</v>
      </c>
      <c r="AB1237">
        <v>1.9180952380952383</v>
      </c>
      <c r="AC1237">
        <v>2.2666666666666666</v>
      </c>
      <c r="AD1237">
        <v>0.52135054617676257</v>
      </c>
      <c r="AE1237">
        <v>0.78202581926514392</v>
      </c>
      <c r="AF1237">
        <v>1.7725918570009929</v>
      </c>
      <c r="AG1237">
        <v>0.56414565826330543</v>
      </c>
      <c r="AH1237">
        <v>0.84621848739495809</v>
      </c>
      <c r="AI1237">
        <v>0.44117647058823528</v>
      </c>
      <c r="AJ1237">
        <v>1236</v>
      </c>
      <c r="AK1237">
        <f>SUBTOTAL(9,EffortOutcomesAG0[[#This Row],[Allocation]:[Iin]])</f>
        <v>18.913619949800513</v>
      </c>
      <c r="AL1237" t="str">
        <f>EffortOutcomesAG0[[#This Row],[WARDS]]&amp;EffortOutcomesAG0[[#This Row],[Role]]&amp;EffortOutcomesAG0[[#This Row],[Shifts]]</f>
        <v>BANKCSEPM</v>
      </c>
    </row>
    <row r="1238" spans="2:38" x14ac:dyDescent="0.25">
      <c r="B1238" s="8">
        <f>IF(EffortOutcomesAG0[[#This Row],[Apn]]=0,10,LOG(EffortOutcomesAG0[[#This Row],[Apn]]))</f>
        <v>10</v>
      </c>
      <c r="C1238" s="8">
        <f>IF(EffortOutcomesAG0[[#This Row],[Ein]]=0,10,LOG(EffortOutcomesAG0[[#This Row],[Ein]]))</f>
        <v>10</v>
      </c>
      <c r="D1238" s="8">
        <f>IF(EffortOutcomesAG0[[#This Row],[Iin]]=0,10,LOG(EffortOutcomesAG0[[#This Row],[Iin]]))</f>
        <v>10</v>
      </c>
      <c r="E1238" s="8">
        <f>Kx-EffortOutcomesAG0[[#This Row],[Xp]]</f>
        <v>-10</v>
      </c>
      <c r="F1238" s="8">
        <f>Ky-EffortOutcomesAG0[[#This Row],[Yp]]</f>
        <v>-11</v>
      </c>
      <c r="G1238" s="8">
        <f>Kz-EffortOutcomesAG0[[#This Row],[Zp]]</f>
        <v>-9</v>
      </c>
      <c r="H1238" s="8">
        <f>EffortOutcomesAG0[[#This Row],[Kpy]]*KSc-EffortOutcomesAG0[[#This Row],[KPz]]*KSb</f>
        <v>20</v>
      </c>
      <c r="I1238" s="8">
        <f>-1*(EffortOutcomesAG0[[#This Row],[KPx]]*KSc-EffortOutcomesAG0[[#This Row],[KPz]]*KSa)</f>
        <v>-10</v>
      </c>
      <c r="J1238" s="8">
        <f>(EffortOutcomesAG0[[#This Row],[KPx]]*$C$2-EffortOutcomesAG0[[#This Row],[Kpy]]*KSa)</f>
        <v>-100</v>
      </c>
      <c r="K1238" s="8">
        <f>EffortOutcomesAG0[[#This Row],[Kpy]]*KTc-EffortOutcomesAG0[[#This Row],[KPz]]*KTb</f>
        <v>2</v>
      </c>
      <c r="L1238" s="8">
        <f>-1*(EffortOutcomesAG0[[#This Row],[KPx]]*KTc-EffortOutcomesAG0[[#This Row],[KPz]]*KTa)</f>
        <v>-28</v>
      </c>
      <c r="M1238" s="8">
        <f>(EffortOutcomesAG0[[#This Row],[KPx]]*KTb-EffortOutcomesAG0[[#This Row],[Kpy]]*KTa)</f>
        <v>32</v>
      </c>
      <c r="N1238" s="8">
        <f>-EffortOutcomesAG0[[#This Row],[Xp]]*a+EffortOutcomesAG0[[#This Row],[Yp]]*b+EffortOutcomesAG0[[#This Row],[Zp]]*c_</f>
        <v>40</v>
      </c>
      <c r="O123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8" s="9">
        <f>SQRT(EffortOutcomesAG0[[#This Row],[Kpy''i]]^2+EffortOutcomesAG0[[#This Row],[KPy''j]]^2+EffortOutcomesAG0[[#This Row],[KPy''k]]^2)/KTmag/Scale</f>
        <v>17.37814719698277</v>
      </c>
      <c r="Q12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8" s="14">
        <v>44901</v>
      </c>
      <c r="U1238" s="9" t="s">
        <v>76</v>
      </c>
      <c r="V1238" t="s">
        <v>55</v>
      </c>
      <c r="W1238" t="s">
        <v>59</v>
      </c>
      <c r="X1238">
        <v>0</v>
      </c>
      <c r="Y1238">
        <v>0</v>
      </c>
      <c r="Z1238">
        <v>0</v>
      </c>
      <c r="AJ1238">
        <v>1237</v>
      </c>
      <c r="AK1238">
        <f>SUBTOTAL(9,EffortOutcomesAG0[[#This Row],[Allocation]:[Iin]])</f>
        <v>0</v>
      </c>
      <c r="AL1238" t="str">
        <f>EffortOutcomesAG0[[#This Row],[WARDS]]&amp;EffortOutcomesAG0[[#This Row],[Role]]&amp;EffortOutcomesAG0[[#This Row],[Shifts]]</f>
        <v>OtherCSEPM</v>
      </c>
    </row>
    <row r="1239" spans="2:38" x14ac:dyDescent="0.25">
      <c r="B1239" s="8">
        <f>IF(EffortOutcomesAG0[[#This Row],[Apn]]=0,10,LOG(EffortOutcomesAG0[[#This Row],[Apn]]))</f>
        <v>0.20372209487554832</v>
      </c>
      <c r="C1239" s="8">
        <f>IF(EffortOutcomesAG0[[#This Row],[Ein]]=0,10,LOG(EffortOutcomesAG0[[#This Row],[Ein]]))</f>
        <v>0.12949258415983408</v>
      </c>
      <c r="D1239" s="8">
        <f>IF(EffortOutcomesAG0[[#This Row],[Iin]]=0,10,LOG(EffortOutcomesAG0[[#This Row],[Iin]]))</f>
        <v>-0.33321467903538238</v>
      </c>
      <c r="E1239" s="8">
        <f>Kx-EffortOutcomesAG0[[#This Row],[Xp]]</f>
        <v>-0.20372209487554832</v>
      </c>
      <c r="F1239" s="8">
        <f>Ky-EffortOutcomesAG0[[#This Row],[Yp]]</f>
        <v>-1.129492584159834</v>
      </c>
      <c r="G1239" s="8">
        <f>Kz-EffortOutcomesAG0[[#This Row],[Zp]]</f>
        <v>1.3332146790353825</v>
      </c>
      <c r="H1239" s="8">
        <f>EffortOutcomesAG0[[#This Row],[Kpy]]*KSc-EffortOutcomesAG0[[#This Row],[KPz]]*KSb</f>
        <v>-0.20372209487554849</v>
      </c>
      <c r="I1239" s="8">
        <f>-1*(EffortOutcomesAG0[[#This Row],[KPx]]*KSc-EffortOutcomesAG0[[#This Row],[KPz]]*KSa)</f>
        <v>-0.20372209487554832</v>
      </c>
      <c r="J1239" s="8">
        <f>(EffortOutcomesAG0[[#This Row],[KPx]]*$C$2-EffortOutcomesAG0[[#This Row],[Kpy]]*KSa)</f>
        <v>-2.0372209487554831</v>
      </c>
      <c r="K1239" s="8">
        <f>EffortOutcomesAG0[[#This Row],[Kpy]]*KTc-EffortOutcomesAG0[[#This Row],[KPz]]*KTb</f>
        <v>2.4627072631952167</v>
      </c>
      <c r="L1239" s="8">
        <f>-1*(EffortOutcomesAG0[[#This Row],[KPx]]*KTc-EffortOutcomesAG0[[#This Row],[KPz]]*KTa)</f>
        <v>2.4627072631952167</v>
      </c>
      <c r="M1239" s="8">
        <f>(EffortOutcomesAG0[[#This Row],[KPx]]*KTb-EffortOutcomesAG0[[#This Row],[Kpy]]*KTa)</f>
        <v>2.4627072631952163</v>
      </c>
      <c r="N1239" s="8">
        <f>-EffortOutcomesAG0[[#This Row],[Xp]]*a+EffortOutcomesAG0[[#This Row],[Yp]]*b+EffortOutcomesAG0[[#This Row],[Zp]]*c_</f>
        <v>-0.40744418975109659</v>
      </c>
      <c r="O1239">
        <f>-IF(EffortOutcomesAG0[[#This Row],[Column2]]&gt;0,1,-1)*SQRT(EffortOutcomesAG0[[#This Row],[KPx''i]]^2+EffortOutcomesAG0[[#This Row],[KPx''j]]^2+EffortOutcomesAG0[[#This Row],[KPx''k]]^2)/Ksmag/Scale</f>
        <v>1.4548667598665443</v>
      </c>
      <c r="P1239" s="9">
        <f>SQRT(EffortOutcomesAG0[[#This Row],[Kpy''i]]^2+EffortOutcomesAG0[[#This Row],[KPy''j]]^2+EffortOutcomesAG0[[#This Row],[KPy''k]]^2)/KTmag/Scale</f>
        <v>1.7413970058827015</v>
      </c>
      <c r="Q12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1.7413970058827015</v>
      </c>
      <c r="T1239" s="14">
        <v>44901</v>
      </c>
      <c r="U1239" s="9" t="s">
        <v>57</v>
      </c>
      <c r="V1239" t="s">
        <v>55</v>
      </c>
      <c r="W1239" t="s">
        <v>59</v>
      </c>
      <c r="X1239">
        <v>6.9999999999999991</v>
      </c>
      <c r="Y1239">
        <v>3.25</v>
      </c>
      <c r="Z1239">
        <v>5.1952380952380963</v>
      </c>
      <c r="AA1239">
        <v>1.5985347985347989</v>
      </c>
      <c r="AB1239">
        <v>2.3978021978021982</v>
      </c>
      <c r="AC1239">
        <v>2.1538461538461537</v>
      </c>
      <c r="AD1239">
        <v>0.41704857928505951</v>
      </c>
      <c r="AE1239">
        <v>0.62557286892758923</v>
      </c>
      <c r="AF1239">
        <v>1.3473877176901921</v>
      </c>
      <c r="AG1239">
        <v>0.74217687074829952</v>
      </c>
      <c r="AH1239">
        <v>1.1132653061224493</v>
      </c>
      <c r="AI1239">
        <v>0.46428571428571436</v>
      </c>
      <c r="AJ1239">
        <v>1238</v>
      </c>
      <c r="AK1239">
        <f>SUBTOTAL(9,EffortOutcomesAG0[[#This Row],[Allocation]:[Iin]])</f>
        <v>26.305158302480553</v>
      </c>
      <c r="AL1239" t="str">
        <f>EffortOutcomesAG0[[#This Row],[WARDS]]&amp;EffortOutcomesAG0[[#This Row],[Role]]&amp;EffortOutcomesAG0[[#This Row],[Shifts]]</f>
        <v>WATTCSEPM</v>
      </c>
    </row>
    <row r="1240" spans="2:38" x14ac:dyDescent="0.25">
      <c r="B1240" s="8">
        <f>IF(EffortOutcomesAG0[[#This Row],[Apn]]=0,10,LOG(EffortOutcomesAG0[[#This Row],[Apn]]))</f>
        <v>0.14157418812670383</v>
      </c>
      <c r="C1240" s="8">
        <f>IF(EffortOutcomesAG0[[#This Row],[Ein]]=0,10,LOG(EffortOutcomesAG0[[#This Row],[Ein]]))</f>
        <v>9.7307900788432794E-2</v>
      </c>
      <c r="D1240" s="8">
        <f>IF(EffortOutcomesAG0[[#This Row],[Iin]]=0,10,LOG(EffortOutcomesAG0[[#This Row],[Iin]]))</f>
        <v>-0.23888208891513668</v>
      </c>
      <c r="E1240" s="8">
        <f>Kx-EffortOutcomesAG0[[#This Row],[Xp]]</f>
        <v>-0.14157418812670383</v>
      </c>
      <c r="F1240" s="8">
        <f>Ky-EffortOutcomesAG0[[#This Row],[Yp]]</f>
        <v>-1.0973079007884328</v>
      </c>
      <c r="G1240" s="8">
        <f>Kz-EffortOutcomesAG0[[#This Row],[Zp]]</f>
        <v>1.2388820889151366</v>
      </c>
      <c r="H1240" s="8">
        <f>EffortOutcomesAG0[[#This Row],[Kpy]]*KSc-EffortOutcomesAG0[[#This Row],[KPz]]*KSb</f>
        <v>-0.14157418812670386</v>
      </c>
      <c r="I1240" s="8">
        <f>-1*(EffortOutcomesAG0[[#This Row],[KPx]]*KSc-EffortOutcomesAG0[[#This Row],[KPz]]*KSa)</f>
        <v>-0.14157418812670383</v>
      </c>
      <c r="J1240" s="8">
        <f>(EffortOutcomesAG0[[#This Row],[KPx]]*$C$2-EffortOutcomesAG0[[#This Row],[Kpy]]*KSa)</f>
        <v>-1.4157418812670384</v>
      </c>
      <c r="K1240" s="8">
        <f>EffortOutcomesAG0[[#This Row],[Kpy]]*KTc-EffortOutcomesAG0[[#This Row],[KPz]]*KTb</f>
        <v>2.3361899897035694</v>
      </c>
      <c r="L1240" s="8">
        <f>-1*(EffortOutcomesAG0[[#This Row],[KPx]]*KTc-EffortOutcomesAG0[[#This Row],[KPz]]*KTa)</f>
        <v>2.3361899897035694</v>
      </c>
      <c r="M1240" s="8">
        <f>(EffortOutcomesAG0[[#This Row],[KPx]]*KTb-EffortOutcomesAG0[[#This Row],[Kpy]]*KTa)</f>
        <v>2.3361899897035694</v>
      </c>
      <c r="N1240" s="8">
        <f>-EffortOutcomesAG0[[#This Row],[Xp]]*a+EffortOutcomesAG0[[#This Row],[Yp]]*b+EffortOutcomesAG0[[#This Row],[Zp]]*c_</f>
        <v>-0.28314837625340777</v>
      </c>
      <c r="O1240">
        <f>-IF(EffortOutcomesAG0[[#This Row],[Column2]]&gt;0,1,-1)*SQRT(EffortOutcomesAG0[[#This Row],[KPx''i]]^2+EffortOutcomesAG0[[#This Row],[KPx''j]]^2+EffortOutcomesAG0[[#This Row],[KPx''k]]^2)/Ksmag/Scale</f>
        <v>1.0110419318359163</v>
      </c>
      <c r="P1240" s="9">
        <f>SQRT(EffortOutcomesAG0[[#This Row],[Kpy''i]]^2+EffortOutcomesAG0[[#This Row],[KPy''j]]^2+EffortOutcomesAG0[[#This Row],[KPy''k]]^2)/KTmag/Scale</f>
        <v>1.6519357838595246</v>
      </c>
      <c r="Q12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1.6519357838595246</v>
      </c>
      <c r="T1240" s="14">
        <v>44901</v>
      </c>
      <c r="U1240" s="9" t="s">
        <v>54</v>
      </c>
      <c r="V1240" t="s">
        <v>55</v>
      </c>
      <c r="W1240" t="s">
        <v>59</v>
      </c>
      <c r="X1240">
        <v>3.2499999999999996</v>
      </c>
      <c r="Y1240">
        <v>1.875</v>
      </c>
      <c r="Z1240">
        <v>2.5976190476190482</v>
      </c>
      <c r="AA1240">
        <v>1.3853968253968256</v>
      </c>
      <c r="AB1240">
        <v>2.0780952380952384</v>
      </c>
      <c r="AC1240">
        <v>1.7333333333333332</v>
      </c>
      <c r="AD1240">
        <v>0.48120989917506862</v>
      </c>
      <c r="AE1240">
        <v>0.72181484876260293</v>
      </c>
      <c r="AF1240">
        <v>1.2511457378551782</v>
      </c>
      <c r="AG1240">
        <v>0.79926739926739954</v>
      </c>
      <c r="AH1240">
        <v>1.1989010989010993</v>
      </c>
      <c r="AI1240">
        <v>0.57692307692307698</v>
      </c>
      <c r="AJ1240">
        <v>1239</v>
      </c>
      <c r="AK1240">
        <f>SUBTOTAL(9,EffortOutcomesAG0[[#This Row],[Allocation]:[Iin]])</f>
        <v>17.948706505328872</v>
      </c>
      <c r="AL1240" t="str">
        <f>EffortOutcomesAG0[[#This Row],[WARDS]]&amp;EffortOutcomesAG0[[#This Row],[Role]]&amp;EffortOutcomesAG0[[#This Row],[Shifts]]</f>
        <v>BANKCSEPM</v>
      </c>
    </row>
    <row r="1241" spans="2:38" x14ac:dyDescent="0.25">
      <c r="B1241" s="8">
        <f>IF(EffortOutcomesAG0[[#This Row],[Apn]]=0,10,LOG(EffortOutcomesAG0[[#This Row],[Apn]]))</f>
        <v>0.15629744494741021</v>
      </c>
      <c r="C1241" s="8">
        <f>IF(EffortOutcomesAG0[[#This Row],[Ein]]=0,10,LOG(EffortOutcomesAG0[[#This Row],[Ein]]))</f>
        <v>0.17017967292905048</v>
      </c>
      <c r="D1241" s="8">
        <f>IF(EffortOutcomesAG0[[#This Row],[Iin]]=0,10,LOG(EffortOutcomesAG0[[#This Row],[Iin]]))</f>
        <v>-0.32647711787646067</v>
      </c>
      <c r="E1241" s="8">
        <f>Kx-EffortOutcomesAG0[[#This Row],[Xp]]</f>
        <v>-0.15629744494741021</v>
      </c>
      <c r="F1241" s="8">
        <f>Ky-EffortOutcomesAG0[[#This Row],[Yp]]</f>
        <v>-1.1701796729290506</v>
      </c>
      <c r="G1241" s="8">
        <f>Kz-EffortOutcomesAG0[[#This Row],[Zp]]</f>
        <v>1.3264771178764607</v>
      </c>
      <c r="H1241" s="8">
        <f>EffortOutcomesAG0[[#This Row],[Kpy]]*KSc-EffortOutcomesAG0[[#This Row],[KPz]]*KSb</f>
        <v>-0.15629744494741016</v>
      </c>
      <c r="I1241" s="8">
        <f>-1*(EffortOutcomesAG0[[#This Row],[KPx]]*KSc-EffortOutcomesAG0[[#This Row],[KPz]]*KSa)</f>
        <v>-0.15629744494741021</v>
      </c>
      <c r="J1241" s="8">
        <f>(EffortOutcomesAG0[[#This Row],[KPx]]*$C$2-EffortOutcomesAG0[[#This Row],[Kpy]]*KSa)</f>
        <v>-1.562974449474102</v>
      </c>
      <c r="K1241" s="8">
        <f>EffortOutcomesAG0[[#This Row],[Kpy]]*KTc-EffortOutcomesAG0[[#This Row],[KPz]]*KTb</f>
        <v>2.4966567908055115</v>
      </c>
      <c r="L1241" s="8">
        <f>-1*(EffortOutcomesAG0[[#This Row],[KPx]]*KTc-EffortOutcomesAG0[[#This Row],[KPz]]*KTa)</f>
        <v>2.4966567908055111</v>
      </c>
      <c r="M1241" s="8">
        <f>(EffortOutcomesAG0[[#This Row],[KPx]]*KTb-EffortOutcomesAG0[[#This Row],[Kpy]]*KTa)</f>
        <v>2.4966567908055115</v>
      </c>
      <c r="N1241" s="8">
        <f>-EffortOutcomesAG0[[#This Row],[Xp]]*a+EffortOutcomesAG0[[#This Row],[Yp]]*b+EffortOutcomesAG0[[#This Row],[Zp]]*c_</f>
        <v>-0.31259488989482037</v>
      </c>
      <c r="O1241">
        <f>-IF(EffortOutcomesAG0[[#This Row],[Column2]]&gt;0,1,-1)*SQRT(EffortOutcomesAG0[[#This Row],[KPx''i]]^2+EffortOutcomesAG0[[#This Row],[KPx''j]]^2+EffortOutcomesAG0[[#This Row],[KPx''k]]^2)/Ksmag/Scale</f>
        <v>1.1161870166560461</v>
      </c>
      <c r="P1241" s="9">
        <f>SQRT(EffortOutcomesAG0[[#This Row],[Kpy''i]]^2+EffortOutcomesAG0[[#This Row],[KPy''j]]^2+EffortOutcomesAG0[[#This Row],[KPy''k]]^2)/KTmag/Scale</f>
        <v>1.7654029470740209</v>
      </c>
      <c r="Q12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1.7654029470740209</v>
      </c>
      <c r="T1241" s="14">
        <v>44901</v>
      </c>
      <c r="U1241" s="9" t="s">
        <v>58</v>
      </c>
      <c r="V1241" t="s">
        <v>55</v>
      </c>
      <c r="W1241" t="s">
        <v>59</v>
      </c>
      <c r="X1241">
        <v>7.6875</v>
      </c>
      <c r="Y1241">
        <v>3.625</v>
      </c>
      <c r="Z1241">
        <v>5.1952380952380963</v>
      </c>
      <c r="AA1241">
        <v>1.4331691297208542</v>
      </c>
      <c r="AB1241">
        <v>2.1497536945812814</v>
      </c>
      <c r="AC1241">
        <v>2.1206896551724137</v>
      </c>
      <c r="AD1241">
        <v>0.46516956920256636</v>
      </c>
      <c r="AE1241">
        <v>0.69775435380384954</v>
      </c>
      <c r="AF1241">
        <v>1.4797204399633361</v>
      </c>
      <c r="AG1241">
        <v>0.67580332946186616</v>
      </c>
      <c r="AH1241">
        <v>1.0137049941927994</v>
      </c>
      <c r="AI1241">
        <v>0.47154471544715448</v>
      </c>
      <c r="AJ1241">
        <v>1240</v>
      </c>
      <c r="AK1241">
        <f>SUBTOTAL(9,EffortOutcomesAG0[[#This Row],[Allocation]:[Iin]])</f>
        <v>27.015047976784221</v>
      </c>
      <c r="AL1241" t="str">
        <f>EffortOutcomesAG0[[#This Row],[WARDS]]&amp;EffortOutcomesAG0[[#This Row],[Role]]&amp;EffortOutcomesAG0[[#This Row],[Shifts]]</f>
        <v>WARACSEPM</v>
      </c>
    </row>
    <row r="1242" spans="2:38" x14ac:dyDescent="0.25">
      <c r="B1242" s="8">
        <f>IF(EffortOutcomesAG0[[#This Row],[Apn]]=0,10,LOG(EffortOutcomesAG0[[#This Row],[Apn]]))</f>
        <v>0.1232811220696173</v>
      </c>
      <c r="C1242" s="8">
        <f>IF(EffortOutcomesAG0[[#This Row],[Ein]]=0,10,LOG(EffortOutcomesAG0[[#This Row],[Ein]]))</f>
        <v>-0.11610253744249399</v>
      </c>
      <c r="D1242" s="8">
        <f>IF(EffortOutcomesAG0[[#This Row],[Iin]]=0,10,LOG(EffortOutcomesAG0[[#This Row],[Iin]]))</f>
        <v>-7.1785846271233602E-3</v>
      </c>
      <c r="E1242" s="8">
        <f>Kx-EffortOutcomesAG0[[#This Row],[Xp]]</f>
        <v>-0.1232811220696173</v>
      </c>
      <c r="F1242" s="8">
        <f>Ky-EffortOutcomesAG0[[#This Row],[Yp]]</f>
        <v>-0.88389746255750601</v>
      </c>
      <c r="G1242" s="8">
        <f>Kz-EffortOutcomesAG0[[#This Row],[Zp]]</f>
        <v>1.0071785846271233</v>
      </c>
      <c r="H1242" s="8">
        <f>EffortOutcomesAG0[[#This Row],[Kpy]]*KSc-EffortOutcomesAG0[[#This Row],[KPz]]*KSb</f>
        <v>-0.12328112206961728</v>
      </c>
      <c r="I1242" s="8">
        <f>-1*(EffortOutcomesAG0[[#This Row],[KPx]]*KSc-EffortOutcomesAG0[[#This Row],[KPz]]*KSa)</f>
        <v>-0.1232811220696173</v>
      </c>
      <c r="J1242" s="8">
        <f>(EffortOutcomesAG0[[#This Row],[KPx]]*$C$2-EffortOutcomesAG0[[#This Row],[Kpy]]*KSa)</f>
        <v>-1.232811220696173</v>
      </c>
      <c r="K1242" s="8">
        <f>EffortOutcomesAG0[[#This Row],[Kpy]]*KTc-EffortOutcomesAG0[[#This Row],[KPz]]*KTb</f>
        <v>1.8910760471846293</v>
      </c>
      <c r="L1242" s="8">
        <f>-1*(EffortOutcomesAG0[[#This Row],[KPx]]*KTc-EffortOutcomesAG0[[#This Row],[KPz]]*KTa)</f>
        <v>1.8910760471846293</v>
      </c>
      <c r="M1242" s="8">
        <f>(EffortOutcomesAG0[[#This Row],[KPx]]*KTb-EffortOutcomesAG0[[#This Row],[Kpy]]*KTa)</f>
        <v>1.8910760471846293</v>
      </c>
      <c r="N1242" s="8">
        <f>-EffortOutcomesAG0[[#This Row],[Xp]]*a+EffortOutcomesAG0[[#This Row],[Yp]]*b+EffortOutcomesAG0[[#This Row],[Zp]]*c_</f>
        <v>-0.24656224413923469</v>
      </c>
      <c r="O1242">
        <f>-IF(EffortOutcomesAG0[[#This Row],[Column2]]&gt;0,1,-1)*SQRT(EffortOutcomesAG0[[#This Row],[KPx''i]]^2+EffortOutcomesAG0[[#This Row],[KPx''j]]^2+EffortOutcomesAG0[[#This Row],[KPx''k]]^2)/Ksmag/Scale</f>
        <v>0.8804033098506262</v>
      </c>
      <c r="P1242" s="9">
        <f>SQRT(EffortOutcomesAG0[[#This Row],[Kpy''i]]^2+EffortOutcomesAG0[[#This Row],[KPy''j]]^2+EffortOutcomesAG0[[#This Row],[KPy''k]]^2)/KTmag/Scale</f>
        <v>1.3371926967037031</v>
      </c>
      <c r="Q12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1.3371926967037031</v>
      </c>
      <c r="T1242" s="14">
        <v>44902</v>
      </c>
      <c r="U1242" s="9" t="s">
        <v>54</v>
      </c>
      <c r="V1242" t="s">
        <v>55</v>
      </c>
      <c r="W1242" t="s">
        <v>59</v>
      </c>
      <c r="X1242">
        <v>1.9062499999999998</v>
      </c>
      <c r="Y1242">
        <v>1.875</v>
      </c>
      <c r="Z1242">
        <v>2.4904761904761905</v>
      </c>
      <c r="AA1242">
        <v>1.3282539682539682</v>
      </c>
      <c r="AB1242">
        <v>1.9923809523809524</v>
      </c>
      <c r="AC1242">
        <v>1.0166666666666666</v>
      </c>
      <c r="AD1242">
        <v>0.50191204588910132</v>
      </c>
      <c r="AE1242">
        <v>0.75286806883365198</v>
      </c>
      <c r="AF1242">
        <v>0.7654158699808794</v>
      </c>
      <c r="AG1242">
        <v>1.3064793130366903</v>
      </c>
      <c r="AH1242">
        <v>1.9597189695550354</v>
      </c>
      <c r="AI1242">
        <v>0.98360655737704927</v>
      </c>
      <c r="AJ1242">
        <v>1241</v>
      </c>
      <c r="AK1242">
        <f>SUBTOTAL(9,EffortOutcomesAG0[[#This Row],[Allocation]:[Iin]])</f>
        <v>16.879028602450184</v>
      </c>
      <c r="AL1242" t="str">
        <f>EffortOutcomesAG0[[#This Row],[WARDS]]&amp;EffortOutcomesAG0[[#This Row],[Role]]&amp;EffortOutcomesAG0[[#This Row],[Shifts]]</f>
        <v>BANKCSEPM</v>
      </c>
    </row>
    <row r="1243" spans="2:38" x14ac:dyDescent="0.25">
      <c r="B1243" s="8">
        <f>IF(EffortOutcomesAG0[[#This Row],[Apn]]=0,10,LOG(EffortOutcomesAG0[[#This Row],[Apn]]))</f>
        <v>0.18542902881846182</v>
      </c>
      <c r="C1243" s="8">
        <f>IF(EffortOutcomesAG0[[#This Row],[Ein]]=0,10,LOG(EffortOutcomesAG0[[#This Row],[Ein]]))</f>
        <v>0.14389060633339648</v>
      </c>
      <c r="D1243" s="8">
        <f>IF(EffortOutcomesAG0[[#This Row],[Iin]]=0,10,LOG(EffortOutcomesAG0[[#This Row],[Iin]]))</f>
        <v>-0.3293196351518583</v>
      </c>
      <c r="E1243" s="8">
        <f>Kx-EffortOutcomesAG0[[#This Row],[Xp]]</f>
        <v>-0.18542902881846182</v>
      </c>
      <c r="F1243" s="8">
        <f>Ky-EffortOutcomesAG0[[#This Row],[Yp]]</f>
        <v>-1.1438906063333965</v>
      </c>
      <c r="G1243" s="8">
        <f>Kz-EffortOutcomesAG0[[#This Row],[Zp]]</f>
        <v>1.3293196351518584</v>
      </c>
      <c r="H1243" s="8">
        <f>EffortOutcomesAG0[[#This Row],[Kpy]]*KSc-EffortOutcomesAG0[[#This Row],[KPz]]*KSb</f>
        <v>-0.18542902881846191</v>
      </c>
      <c r="I1243" s="8">
        <f>-1*(EffortOutcomesAG0[[#This Row],[KPx]]*KSc-EffortOutcomesAG0[[#This Row],[KPz]]*KSa)</f>
        <v>-0.18542902881846182</v>
      </c>
      <c r="J1243" s="8">
        <f>(EffortOutcomesAG0[[#This Row],[KPx]]*$C$2-EffortOutcomesAG0[[#This Row],[Kpy]]*KSa)</f>
        <v>-1.8542902881846182</v>
      </c>
      <c r="K1243" s="8">
        <f>EffortOutcomesAG0[[#This Row],[Kpy]]*KTc-EffortOutcomesAG0[[#This Row],[KPz]]*KTb</f>
        <v>2.4732102414852548</v>
      </c>
      <c r="L1243" s="8">
        <f>-1*(EffortOutcomesAG0[[#This Row],[KPx]]*KTc-EffortOutcomesAG0[[#This Row],[KPz]]*KTa)</f>
        <v>2.4732102414852548</v>
      </c>
      <c r="M1243" s="8">
        <f>(EffortOutcomesAG0[[#This Row],[KPx]]*KTb-EffortOutcomesAG0[[#This Row],[Kpy]]*KTa)</f>
        <v>2.4732102414852548</v>
      </c>
      <c r="N1243" s="8">
        <f>-EffortOutcomesAG0[[#This Row],[Xp]]*a+EffortOutcomesAG0[[#This Row],[Yp]]*b+EffortOutcomesAG0[[#This Row],[Zp]]*c_</f>
        <v>-0.37085805763692364</v>
      </c>
      <c r="O1243">
        <f>-IF(EffortOutcomesAG0[[#This Row],[Column2]]&gt;0,1,-1)*SQRT(EffortOutcomesAG0[[#This Row],[KPx''i]]^2+EffortOutcomesAG0[[#This Row],[KPx''j]]^2+EffortOutcomesAG0[[#This Row],[KPx''k]]^2)/Ksmag/Scale</f>
        <v>1.3242281378812546</v>
      </c>
      <c r="P1243" s="9">
        <f>SQRT(EffortOutcomesAG0[[#This Row],[Kpy''i]]^2+EffortOutcomesAG0[[#This Row],[KPy''j]]^2+EffortOutcomesAG0[[#This Row],[KPy''k]]^2)/KTmag/Scale</f>
        <v>1.7488237330542427</v>
      </c>
      <c r="Q12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1.7488237330542427</v>
      </c>
      <c r="T1243" s="14">
        <v>44902</v>
      </c>
      <c r="U1243" s="9" t="s">
        <v>57</v>
      </c>
      <c r="V1243" t="s">
        <v>55</v>
      </c>
      <c r="W1243" t="s">
        <v>59</v>
      </c>
      <c r="X1243">
        <v>6.9375</v>
      </c>
      <c r="Y1243">
        <v>3.25</v>
      </c>
      <c r="Z1243">
        <v>4.980952380952381</v>
      </c>
      <c r="AA1243">
        <v>1.5326007326007327</v>
      </c>
      <c r="AB1243">
        <v>2.2989010989010987</v>
      </c>
      <c r="AC1243">
        <v>2.1346153846153846</v>
      </c>
      <c r="AD1243">
        <v>0.43499043977055446</v>
      </c>
      <c r="AE1243">
        <v>0.65248565965583172</v>
      </c>
      <c r="AF1243">
        <v>1.3928059273422562</v>
      </c>
      <c r="AG1243">
        <v>0.71797511797511804</v>
      </c>
      <c r="AH1243">
        <v>1.076962676962677</v>
      </c>
      <c r="AI1243">
        <v>0.46846846846846846</v>
      </c>
      <c r="AJ1243">
        <v>1242</v>
      </c>
      <c r="AK1243">
        <f>SUBTOTAL(9,EffortOutcomesAG0[[#This Row],[Allocation]:[Iin]])</f>
        <v>25.878257887244501</v>
      </c>
      <c r="AL1243" t="str">
        <f>EffortOutcomesAG0[[#This Row],[WARDS]]&amp;EffortOutcomesAG0[[#This Row],[Role]]&amp;EffortOutcomesAG0[[#This Row],[Shifts]]</f>
        <v>WATTCSEPM</v>
      </c>
    </row>
    <row r="1244" spans="2:38" x14ac:dyDescent="0.25">
      <c r="B1244" s="8">
        <f>IF(EffortOutcomesAG0[[#This Row],[Apn]]=0,10,LOG(EffortOutcomesAG0[[#This Row],[Apn]]))</f>
        <v>10</v>
      </c>
      <c r="C1244" s="8">
        <f>IF(EffortOutcomesAG0[[#This Row],[Ein]]=0,10,LOG(EffortOutcomesAG0[[#This Row],[Ein]]))</f>
        <v>10</v>
      </c>
      <c r="D1244" s="8">
        <f>IF(EffortOutcomesAG0[[#This Row],[Iin]]=0,10,LOG(EffortOutcomesAG0[[#This Row],[Iin]]))</f>
        <v>10</v>
      </c>
      <c r="E1244" s="8">
        <f>Kx-EffortOutcomesAG0[[#This Row],[Xp]]</f>
        <v>-10</v>
      </c>
      <c r="F1244" s="8">
        <f>Ky-EffortOutcomesAG0[[#This Row],[Yp]]</f>
        <v>-11</v>
      </c>
      <c r="G1244" s="8">
        <f>Kz-EffortOutcomesAG0[[#This Row],[Zp]]</f>
        <v>-9</v>
      </c>
      <c r="H1244" s="8">
        <f>EffortOutcomesAG0[[#This Row],[Kpy]]*KSc-EffortOutcomesAG0[[#This Row],[KPz]]*KSb</f>
        <v>20</v>
      </c>
      <c r="I1244" s="8">
        <f>-1*(EffortOutcomesAG0[[#This Row],[KPx]]*KSc-EffortOutcomesAG0[[#This Row],[KPz]]*KSa)</f>
        <v>-10</v>
      </c>
      <c r="J1244" s="8">
        <f>(EffortOutcomesAG0[[#This Row],[KPx]]*$C$2-EffortOutcomesAG0[[#This Row],[Kpy]]*KSa)</f>
        <v>-100</v>
      </c>
      <c r="K1244" s="8">
        <f>EffortOutcomesAG0[[#This Row],[Kpy]]*KTc-EffortOutcomesAG0[[#This Row],[KPz]]*KTb</f>
        <v>2</v>
      </c>
      <c r="L1244" s="8">
        <f>-1*(EffortOutcomesAG0[[#This Row],[KPx]]*KTc-EffortOutcomesAG0[[#This Row],[KPz]]*KTa)</f>
        <v>-28</v>
      </c>
      <c r="M1244" s="8">
        <f>(EffortOutcomesAG0[[#This Row],[KPx]]*KTb-EffortOutcomesAG0[[#This Row],[Kpy]]*KTa)</f>
        <v>32</v>
      </c>
      <c r="N1244" s="8">
        <f>-EffortOutcomesAG0[[#This Row],[Xp]]*a+EffortOutcomesAG0[[#This Row],[Yp]]*b+EffortOutcomesAG0[[#This Row],[Zp]]*c_</f>
        <v>40</v>
      </c>
      <c r="O1244">
        <f>-IF(EffortOutcomesAG0[[#This Row],[Column2]]&gt;0,1,-1)*SQRT(EffortOutcomesAG0[[#This Row],[KPx''i]]^2+EffortOutcomesAG0[[#This Row],[KPx''j]]^2+EffortOutcomesAG0[[#This Row],[KPx''k]]^2)/Ksmag/Scale</f>
        <v>-72.456883730947197</v>
      </c>
      <c r="P1244" s="9">
        <f>SQRT(EffortOutcomesAG0[[#This Row],[Kpy''i]]^2+EffortOutcomesAG0[[#This Row],[KPy''j]]^2+EffortOutcomesAG0[[#This Row],[KPy''k]]^2)/KTmag/Scale</f>
        <v>17.37814719698277</v>
      </c>
      <c r="Q12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44" s="14">
        <v>44902</v>
      </c>
      <c r="U1244" s="9" t="s">
        <v>76</v>
      </c>
      <c r="V1244" t="s">
        <v>55</v>
      </c>
      <c r="W1244" t="s">
        <v>59</v>
      </c>
      <c r="X1244">
        <v>0.59375000000000022</v>
      </c>
      <c r="Y1244">
        <v>0</v>
      </c>
      <c r="Z1244">
        <v>0</v>
      </c>
      <c r="AG1244">
        <v>0</v>
      </c>
      <c r="AH1244">
        <v>0</v>
      </c>
      <c r="AI1244">
        <v>0</v>
      </c>
      <c r="AJ1244">
        <v>1243</v>
      </c>
      <c r="AK1244">
        <f>SUBTOTAL(9,EffortOutcomesAG0[[#This Row],[Allocation]:[Iin]])</f>
        <v>0.59375000000000022</v>
      </c>
      <c r="AL1244" t="str">
        <f>EffortOutcomesAG0[[#This Row],[WARDS]]&amp;EffortOutcomesAG0[[#This Row],[Role]]&amp;EffortOutcomesAG0[[#This Row],[Shifts]]</f>
        <v>OtherCSEPM</v>
      </c>
    </row>
    <row r="1245" spans="2:38" x14ac:dyDescent="0.25">
      <c r="B1245" s="8">
        <f>IF(EffortOutcomesAG0[[#This Row],[Apn]]=0,10,LOG(EffortOutcomesAG0[[#This Row],[Apn]]))</f>
        <v>0.13800437889032366</v>
      </c>
      <c r="C1245" s="8">
        <f>IF(EffortOutcomesAG0[[#This Row],[Ein]]=0,10,LOG(EffortOutcomesAG0[[#This Row],[Ein]]))</f>
        <v>0.14778565021692064</v>
      </c>
      <c r="D1245" s="8">
        <f>IF(EffortOutcomesAG0[[#This Row],[Iin]]=0,10,LOG(EffortOutcomesAG0[[#This Row],[Iin]]))</f>
        <v>-0.28579002910724427</v>
      </c>
      <c r="E1245" s="8">
        <f>Kx-EffortOutcomesAG0[[#This Row],[Xp]]</f>
        <v>-0.13800437889032366</v>
      </c>
      <c r="F1245" s="8">
        <f>Ky-EffortOutcomesAG0[[#This Row],[Yp]]</f>
        <v>-1.1477856502169206</v>
      </c>
      <c r="G1245" s="8">
        <f>Kz-EffortOutcomesAG0[[#This Row],[Zp]]</f>
        <v>1.2857900291072442</v>
      </c>
      <c r="H1245" s="8">
        <f>EffortOutcomesAG0[[#This Row],[Kpy]]*KSc-EffortOutcomesAG0[[#This Row],[KPz]]*KSb</f>
        <v>-0.13800437889032358</v>
      </c>
      <c r="I1245" s="8">
        <f>-1*(EffortOutcomesAG0[[#This Row],[KPx]]*KSc-EffortOutcomesAG0[[#This Row],[KPz]]*KSa)</f>
        <v>-0.13800437889032366</v>
      </c>
      <c r="J1245" s="8">
        <f>(EffortOutcomesAG0[[#This Row],[KPx]]*$C$2-EffortOutcomesAG0[[#This Row],[Kpy]]*KSa)</f>
        <v>-1.3800437889032366</v>
      </c>
      <c r="K1245" s="8">
        <f>EffortOutcomesAG0[[#This Row],[Kpy]]*KTc-EffortOutcomesAG0[[#This Row],[KPz]]*KTb</f>
        <v>2.4335756793241647</v>
      </c>
      <c r="L1245" s="8">
        <f>-1*(EffortOutcomesAG0[[#This Row],[KPx]]*KTc-EffortOutcomesAG0[[#This Row],[KPz]]*KTa)</f>
        <v>2.4335756793241647</v>
      </c>
      <c r="M1245" s="8">
        <f>(EffortOutcomesAG0[[#This Row],[KPx]]*KTb-EffortOutcomesAG0[[#This Row],[Kpy]]*KTa)</f>
        <v>2.4335756793241647</v>
      </c>
      <c r="N1245" s="8">
        <f>-EffortOutcomesAG0[[#This Row],[Xp]]*a+EffortOutcomesAG0[[#This Row],[Yp]]*b+EffortOutcomesAG0[[#This Row],[Zp]]*c_</f>
        <v>-0.27600875778064726</v>
      </c>
      <c r="O1245">
        <f>-IF(EffortOutcomesAG0[[#This Row],[Column2]]&gt;0,1,-1)*SQRT(EffortOutcomesAG0[[#This Row],[KPx''i]]^2+EffortOutcomesAG0[[#This Row],[KPx''j]]^2+EffortOutcomesAG0[[#This Row],[KPx''k]]^2)/Ksmag/Scale</f>
        <v>0.98554839467075617</v>
      </c>
      <c r="P1245" s="9">
        <f>SQRT(EffortOutcomesAG0[[#This Row],[Kpy''i]]^2+EffortOutcomesAG0[[#This Row],[KPy''j]]^2+EffortOutcomesAG0[[#This Row],[KPy''k]]^2)/KTmag/Scale</f>
        <v>1.7207978653807763</v>
      </c>
      <c r="Q12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1.7207978653807763</v>
      </c>
      <c r="T1245" s="14">
        <v>44902</v>
      </c>
      <c r="U1245" s="9" t="s">
        <v>58</v>
      </c>
      <c r="V1245" t="s">
        <v>55</v>
      </c>
      <c r="W1245" t="s">
        <v>59</v>
      </c>
      <c r="X1245">
        <v>7</v>
      </c>
      <c r="Y1245">
        <v>3.625</v>
      </c>
      <c r="Z1245">
        <v>4.980952380952381</v>
      </c>
      <c r="AA1245">
        <v>1.374055829228243</v>
      </c>
      <c r="AB1245">
        <v>2.0610837438423646</v>
      </c>
      <c r="AC1245">
        <v>1.9310344827586208</v>
      </c>
      <c r="AD1245">
        <v>0.48518164435946465</v>
      </c>
      <c r="AE1245">
        <v>0.72777246653919692</v>
      </c>
      <c r="AF1245">
        <v>1.4053537284894837</v>
      </c>
      <c r="AG1245">
        <v>0.71156462585034019</v>
      </c>
      <c r="AH1245">
        <v>1.0673469387755101</v>
      </c>
      <c r="AI1245">
        <v>0.5178571428571429</v>
      </c>
      <c r="AJ1245">
        <v>1244</v>
      </c>
      <c r="AK1245">
        <f>SUBTOTAL(9,EffortOutcomesAG0[[#This Row],[Allocation]:[Iin]])</f>
        <v>25.887202983652745</v>
      </c>
      <c r="AL1245" t="str">
        <f>EffortOutcomesAG0[[#This Row],[WARDS]]&amp;EffortOutcomesAG0[[#This Row],[Role]]&amp;EffortOutcomesAG0[[#This Row],[Shifts]]</f>
        <v>WARACSEPM</v>
      </c>
    </row>
    <row r="1246" spans="2:38" x14ac:dyDescent="0.25">
      <c r="B1246" s="8">
        <f>IF(EffortOutcomesAG0[[#This Row],[Apn]]=0,10,LOG(EffortOutcomesAG0[[#This Row],[Apn]]))</f>
        <v>9.5418444918310336E-2</v>
      </c>
      <c r="C1246" s="8">
        <f>IF(EffortOutcomesAG0[[#This Row],[Ein]]=0,10,LOG(EffortOutcomesAG0[[#This Row],[Ein]]))</f>
        <v>0.15985406018499571</v>
      </c>
      <c r="D1246" s="8">
        <f>IF(EffortOutcomesAG0[[#This Row],[Iin]]=0,10,LOG(EffortOutcomesAG0[[#This Row],[Iin]]))</f>
        <v>-0.25527250510330607</v>
      </c>
      <c r="E1246" s="8">
        <f>Kx-EffortOutcomesAG0[[#This Row],[Xp]]</f>
        <v>-9.5418444918310336E-2</v>
      </c>
      <c r="F1246" s="8">
        <f>Ky-EffortOutcomesAG0[[#This Row],[Yp]]</f>
        <v>-1.1598540601849958</v>
      </c>
      <c r="G1246" s="8">
        <f>Kz-EffortOutcomesAG0[[#This Row],[Zp]]</f>
        <v>1.255272505103306</v>
      </c>
      <c r="H1246" s="8">
        <f>EffortOutcomesAG0[[#This Row],[Kpy]]*KSc-EffortOutcomesAG0[[#This Row],[KPz]]*KSb</f>
        <v>-9.5418444918310197E-2</v>
      </c>
      <c r="I1246" s="8">
        <f>-1*(EffortOutcomesAG0[[#This Row],[KPx]]*KSc-EffortOutcomesAG0[[#This Row],[KPz]]*KSa)</f>
        <v>-9.5418444918310336E-2</v>
      </c>
      <c r="J1246" s="8">
        <f>(EffortOutcomesAG0[[#This Row],[KPx]]*$C$2-EffortOutcomesAG0[[#This Row],[Kpy]]*KSa)</f>
        <v>-0.9541844491831033</v>
      </c>
      <c r="K1246" s="8">
        <f>EffortOutcomesAG0[[#This Row],[Kpy]]*KTc-EffortOutcomesAG0[[#This Row],[KPz]]*KTb</f>
        <v>2.4151265652883018</v>
      </c>
      <c r="L1246" s="8">
        <f>-1*(EffortOutcomesAG0[[#This Row],[KPx]]*KTc-EffortOutcomesAG0[[#This Row],[KPz]]*KTa)</f>
        <v>2.4151265652883018</v>
      </c>
      <c r="M1246" s="8">
        <f>(EffortOutcomesAG0[[#This Row],[KPx]]*KTb-EffortOutcomesAG0[[#This Row],[Kpy]]*KTa)</f>
        <v>2.4151265652883018</v>
      </c>
      <c r="N1246" s="8">
        <f>-EffortOutcomesAG0[[#This Row],[Xp]]*a+EffortOutcomesAG0[[#This Row],[Yp]]*b+EffortOutcomesAG0[[#This Row],[Zp]]*c_</f>
        <v>-0.19083688983662073</v>
      </c>
      <c r="O1246">
        <f>-IF(EffortOutcomesAG0[[#This Row],[Column2]]&gt;0,1,-1)*SQRT(EffortOutcomesAG0[[#This Row],[KPx''i]]^2+EffortOutcomesAG0[[#This Row],[KPx''j]]^2+EffortOutcomesAG0[[#This Row],[KPx''k]]^2)/Ksmag/Scale</f>
        <v>0.68142399514697138</v>
      </c>
      <c r="P1246" s="9">
        <f>SQRT(EffortOutcomesAG0[[#This Row],[Kpy''i]]^2+EffortOutcomesAG0[[#This Row],[KPy''j]]^2+EffortOutcomesAG0[[#This Row],[KPy''k]]^2)/KTmag/Scale</f>
        <v>1.7077523717391334</v>
      </c>
      <c r="Q12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246" s="14">
        <v>44903</v>
      </c>
      <c r="U1246" s="9" t="s">
        <v>54</v>
      </c>
      <c r="V1246" t="s">
        <v>55</v>
      </c>
      <c r="W1246" t="s">
        <v>59</v>
      </c>
      <c r="X1246">
        <v>3.375</v>
      </c>
      <c r="Y1246">
        <v>1.875</v>
      </c>
      <c r="Z1246">
        <v>2.3357142857142854</v>
      </c>
      <c r="AA1246">
        <v>1.2457142857142856</v>
      </c>
      <c r="AB1246">
        <v>1.8685714285714283</v>
      </c>
      <c r="AC1246">
        <v>1.8</v>
      </c>
      <c r="AD1246">
        <v>0.53516819571865448</v>
      </c>
      <c r="AE1246">
        <v>0.80275229357798172</v>
      </c>
      <c r="AF1246">
        <v>1.4449541284403671</v>
      </c>
      <c r="AG1246">
        <v>0.69206349206349194</v>
      </c>
      <c r="AH1246">
        <v>1.038095238095238</v>
      </c>
      <c r="AI1246">
        <v>0.55555555555555558</v>
      </c>
      <c r="AJ1246">
        <v>1245</v>
      </c>
      <c r="AK1246">
        <f>SUBTOTAL(9,EffortOutcomesAG0[[#This Row],[Allocation]:[Iin]])</f>
        <v>17.568588903451289</v>
      </c>
      <c r="AL1246" t="str">
        <f>EffortOutcomesAG0[[#This Row],[WARDS]]&amp;EffortOutcomesAG0[[#This Row],[Role]]&amp;EffortOutcomesAG0[[#This Row],[Shifts]]</f>
        <v>BANKCSEPM</v>
      </c>
    </row>
    <row r="1247" spans="2:38" x14ac:dyDescent="0.25">
      <c r="B1247" s="8">
        <f>IF(EffortOutcomesAG0[[#This Row],[Apn]]=0,10,LOG(EffortOutcomesAG0[[#This Row],[Apn]]))</f>
        <v>0.11014170173901669</v>
      </c>
      <c r="C1247" s="8">
        <f>IF(EffortOutcomesAG0[[#This Row],[Ein]]=0,10,LOG(EffortOutcomesAG0[[#This Row],[Ein]]))</f>
        <v>0.11765638039054081</v>
      </c>
      <c r="D1247" s="8">
        <f>IF(EffortOutcomesAG0[[#This Row],[Iin]]=0,10,LOG(EffortOutcomesAG0[[#This Row],[Iin]]))</f>
        <v>-0.22779808212955749</v>
      </c>
      <c r="E1247" s="8">
        <f>Kx-EffortOutcomesAG0[[#This Row],[Xp]]</f>
        <v>-0.11014170173901669</v>
      </c>
      <c r="F1247" s="8">
        <f>Ky-EffortOutcomesAG0[[#This Row],[Yp]]</f>
        <v>-1.1176563803905408</v>
      </c>
      <c r="G1247" s="8">
        <f>Kz-EffortOutcomesAG0[[#This Row],[Zp]]</f>
        <v>1.2277980821295575</v>
      </c>
      <c r="H1247" s="8">
        <f>EffortOutcomesAG0[[#This Row],[Kpy]]*KSc-EffortOutcomesAG0[[#This Row],[KPz]]*KSb</f>
        <v>-0.11014170173901672</v>
      </c>
      <c r="I1247" s="8">
        <f>-1*(EffortOutcomesAG0[[#This Row],[KPx]]*KSc-EffortOutcomesAG0[[#This Row],[KPz]]*KSa)</f>
        <v>-0.11014170173901669</v>
      </c>
      <c r="J1247" s="8">
        <f>(EffortOutcomesAG0[[#This Row],[KPx]]*$C$2-EffortOutcomesAG0[[#This Row],[Kpy]]*KSa)</f>
        <v>-1.101417017390167</v>
      </c>
      <c r="K1247" s="8">
        <f>EffortOutcomesAG0[[#This Row],[Kpy]]*KTc-EffortOutcomesAG0[[#This Row],[KPz]]*KTb</f>
        <v>2.3454544625200984</v>
      </c>
      <c r="L1247" s="8">
        <f>-1*(EffortOutcomesAG0[[#This Row],[KPx]]*KTc-EffortOutcomesAG0[[#This Row],[KPz]]*KTa)</f>
        <v>2.3454544625200984</v>
      </c>
      <c r="M1247" s="8">
        <f>(EffortOutcomesAG0[[#This Row],[KPx]]*KTb-EffortOutcomesAG0[[#This Row],[Kpy]]*KTa)</f>
        <v>2.3454544625200984</v>
      </c>
      <c r="N1247" s="8">
        <f>-EffortOutcomesAG0[[#This Row],[Xp]]*a+EffortOutcomesAG0[[#This Row],[Yp]]*b+EffortOutcomesAG0[[#This Row],[Zp]]*c_</f>
        <v>-0.22028340347803335</v>
      </c>
      <c r="O1247">
        <f>-IF(EffortOutcomesAG0[[#This Row],[Column2]]&gt;0,1,-1)*SQRT(EffortOutcomesAG0[[#This Row],[KPx''i]]^2+EffortOutcomesAG0[[#This Row],[KPx''j]]^2+EffortOutcomesAG0[[#This Row],[KPx''k]]^2)/Ksmag/Scale</f>
        <v>0.78656907996710113</v>
      </c>
      <c r="P1247" s="9">
        <f>SQRT(EffortOutcomesAG0[[#This Row],[Kpy''i]]^2+EffortOutcomesAG0[[#This Row],[KPy''j]]^2+EffortOutcomesAG0[[#This Row],[KPy''k]]^2)/KTmag/Scale</f>
        <v>1.6584867554122109</v>
      </c>
      <c r="Q12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1.6584867554122109</v>
      </c>
      <c r="T1247" s="14">
        <v>44903</v>
      </c>
      <c r="U1247" s="9" t="s">
        <v>58</v>
      </c>
      <c r="V1247" t="s">
        <v>55</v>
      </c>
      <c r="W1247" t="s">
        <v>59</v>
      </c>
      <c r="X1247">
        <v>6.1249999999999991</v>
      </c>
      <c r="Y1247">
        <v>3.625</v>
      </c>
      <c r="Z1247">
        <v>4.6714285714285708</v>
      </c>
      <c r="AA1247">
        <v>1.2886699507389161</v>
      </c>
      <c r="AB1247">
        <v>1.9330049261083742</v>
      </c>
      <c r="AC1247">
        <v>1.6896551724137929</v>
      </c>
      <c r="AD1247">
        <v>0.51732925586136602</v>
      </c>
      <c r="AE1247">
        <v>0.77599388379204903</v>
      </c>
      <c r="AF1247">
        <v>1.3111620795107033</v>
      </c>
      <c r="AG1247">
        <v>0.76268221574344019</v>
      </c>
      <c r="AH1247">
        <v>1.1440233236151605</v>
      </c>
      <c r="AI1247">
        <v>0.59183673469387765</v>
      </c>
      <c r="AJ1247">
        <v>1246</v>
      </c>
      <c r="AK1247">
        <f>SUBTOTAL(9,EffortOutcomesAG0[[#This Row],[Allocation]:[Iin]])</f>
        <v>24.43578611390625</v>
      </c>
      <c r="AL1247" t="str">
        <f>EffortOutcomesAG0[[#This Row],[WARDS]]&amp;EffortOutcomesAG0[[#This Row],[Role]]&amp;EffortOutcomesAG0[[#This Row],[Shifts]]</f>
        <v>WARACSEPM</v>
      </c>
    </row>
    <row r="1248" spans="2:38" x14ac:dyDescent="0.25">
      <c r="B1248" s="8">
        <f>IF(EffortOutcomesAG0[[#This Row],[Apn]]=0,10,LOG(EffortOutcomesAG0[[#This Row],[Apn]]))</f>
        <v>0.1575663516671548</v>
      </c>
      <c r="C1248" s="8">
        <f>IF(EffortOutcomesAG0[[#This Row],[Ein]]=0,10,LOG(EffortOutcomesAG0[[#This Row],[Ein]]))</f>
        <v>0.12643030469804598</v>
      </c>
      <c r="D1248" s="8">
        <f>IF(EffortOutcomesAG0[[#This Row],[Iin]]=0,10,LOG(EffortOutcomesAG0[[#This Row],[Iin]]))</f>
        <v>-0.28399665636520072</v>
      </c>
      <c r="E1248" s="8">
        <f>Kx-EffortOutcomesAG0[[#This Row],[Xp]]</f>
        <v>-0.1575663516671548</v>
      </c>
      <c r="F1248" s="8">
        <f>Ky-EffortOutcomesAG0[[#This Row],[Yp]]</f>
        <v>-1.1264303046980459</v>
      </c>
      <c r="G1248" s="8">
        <f>Kz-EffortOutcomesAG0[[#This Row],[Zp]]</f>
        <v>1.2839966563652008</v>
      </c>
      <c r="H1248" s="8">
        <f>EffortOutcomesAG0[[#This Row],[Kpy]]*KSc-EffortOutcomesAG0[[#This Row],[KPz]]*KSb</f>
        <v>-0.15756635166715482</v>
      </c>
      <c r="I1248" s="8">
        <f>-1*(EffortOutcomesAG0[[#This Row],[KPx]]*KSc-EffortOutcomesAG0[[#This Row],[KPz]]*KSa)</f>
        <v>-0.1575663516671548</v>
      </c>
      <c r="J1248" s="8">
        <f>(EffortOutcomesAG0[[#This Row],[KPx]]*$C$2-EffortOutcomesAG0[[#This Row],[Kpy]]*KSa)</f>
        <v>-1.575663516671548</v>
      </c>
      <c r="K1248" s="8">
        <f>EffortOutcomesAG0[[#This Row],[Kpy]]*KTc-EffortOutcomesAG0[[#This Row],[KPz]]*KTb</f>
        <v>2.4104269610632469</v>
      </c>
      <c r="L1248" s="8">
        <f>-1*(EffortOutcomesAG0[[#This Row],[KPx]]*KTc-EffortOutcomesAG0[[#This Row],[KPz]]*KTa)</f>
        <v>2.4104269610632469</v>
      </c>
      <c r="M1248" s="8">
        <f>(EffortOutcomesAG0[[#This Row],[KPx]]*KTb-EffortOutcomesAG0[[#This Row],[Kpy]]*KTa)</f>
        <v>2.4104269610632465</v>
      </c>
      <c r="N1248" s="8">
        <f>-EffortOutcomesAG0[[#This Row],[Xp]]*a+EffortOutcomesAG0[[#This Row],[Yp]]*b+EffortOutcomesAG0[[#This Row],[Zp]]*c_</f>
        <v>-0.31513270333430948</v>
      </c>
      <c r="O1248">
        <f>-IF(EffortOutcomesAG0[[#This Row],[Column2]]&gt;0,1,-1)*SQRT(EffortOutcomesAG0[[#This Row],[KPx''i]]^2+EffortOutcomesAG0[[#This Row],[KPx''j]]^2+EffortOutcomesAG0[[#This Row],[KPx''k]]^2)/Ksmag/Scale</f>
        <v>1.1252488231775994</v>
      </c>
      <c r="P1248" s="9">
        <f>SQRT(EffortOutcomesAG0[[#This Row],[Kpy''i]]^2+EffortOutcomesAG0[[#This Row],[KPy''j]]^2+EffortOutcomesAG0[[#This Row],[KPy''k]]^2)/KTmag/Scale</f>
        <v>1.7044292497227043</v>
      </c>
      <c r="Q12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1.7044292497227043</v>
      </c>
      <c r="T1248" s="14">
        <v>44903</v>
      </c>
      <c r="U1248" s="9" t="s">
        <v>57</v>
      </c>
      <c r="V1248" t="s">
        <v>55</v>
      </c>
      <c r="W1248" t="s">
        <v>59</v>
      </c>
      <c r="X1248">
        <v>6.2499999999999991</v>
      </c>
      <c r="Y1248">
        <v>3.25</v>
      </c>
      <c r="Z1248">
        <v>4.6714285714285708</v>
      </c>
      <c r="AA1248">
        <v>1.4373626373626371</v>
      </c>
      <c r="AB1248">
        <v>2.1560439560439559</v>
      </c>
      <c r="AC1248">
        <v>1.9230769230769229</v>
      </c>
      <c r="AD1248">
        <v>0.46381243628950058</v>
      </c>
      <c r="AE1248">
        <v>0.69571865443425085</v>
      </c>
      <c r="AF1248">
        <v>1.3379204892966361</v>
      </c>
      <c r="AG1248">
        <v>0.74742857142857155</v>
      </c>
      <c r="AH1248">
        <v>1.1211428571428572</v>
      </c>
      <c r="AI1248">
        <v>0.52000000000000013</v>
      </c>
      <c r="AJ1248">
        <v>1247</v>
      </c>
      <c r="AK1248">
        <f>SUBTOTAL(9,EffortOutcomesAG0[[#This Row],[Allocation]:[Iin]])</f>
        <v>24.573935096503906</v>
      </c>
      <c r="AL1248" t="str">
        <f>EffortOutcomesAG0[[#This Row],[WARDS]]&amp;EffortOutcomesAG0[[#This Row],[Role]]&amp;EffortOutcomesAG0[[#This Row],[Shifts]]</f>
        <v>WATTCSEPM</v>
      </c>
    </row>
    <row r="1249" spans="2:38" x14ac:dyDescent="0.25">
      <c r="B1249" s="8">
        <f>IF(EffortOutcomesAG0[[#This Row],[Apn]]=0,10,LOG(EffortOutcomesAG0[[#This Row],[Apn]]))</f>
        <v>10</v>
      </c>
      <c r="C1249" s="8">
        <f>IF(EffortOutcomesAG0[[#This Row],[Ein]]=0,10,LOG(EffortOutcomesAG0[[#This Row],[Ein]]))</f>
        <v>10</v>
      </c>
      <c r="D1249" s="8">
        <f>IF(EffortOutcomesAG0[[#This Row],[Iin]]=0,10,LOG(EffortOutcomesAG0[[#This Row],[Iin]]))</f>
        <v>10</v>
      </c>
      <c r="E1249" s="8">
        <f>Kx-EffortOutcomesAG0[[#This Row],[Xp]]</f>
        <v>-10</v>
      </c>
      <c r="F1249" s="8">
        <f>Ky-EffortOutcomesAG0[[#This Row],[Yp]]</f>
        <v>-11</v>
      </c>
      <c r="G1249" s="8">
        <f>Kz-EffortOutcomesAG0[[#This Row],[Zp]]</f>
        <v>-9</v>
      </c>
      <c r="H1249" s="8">
        <f>EffortOutcomesAG0[[#This Row],[Kpy]]*KSc-EffortOutcomesAG0[[#This Row],[KPz]]*KSb</f>
        <v>20</v>
      </c>
      <c r="I1249" s="8">
        <f>-1*(EffortOutcomesAG0[[#This Row],[KPx]]*KSc-EffortOutcomesAG0[[#This Row],[KPz]]*KSa)</f>
        <v>-10</v>
      </c>
      <c r="J1249" s="8">
        <f>(EffortOutcomesAG0[[#This Row],[KPx]]*$C$2-EffortOutcomesAG0[[#This Row],[Kpy]]*KSa)</f>
        <v>-100</v>
      </c>
      <c r="K1249" s="8">
        <f>EffortOutcomesAG0[[#This Row],[Kpy]]*KTc-EffortOutcomesAG0[[#This Row],[KPz]]*KTb</f>
        <v>2</v>
      </c>
      <c r="L1249" s="8">
        <f>-1*(EffortOutcomesAG0[[#This Row],[KPx]]*KTc-EffortOutcomesAG0[[#This Row],[KPz]]*KTa)</f>
        <v>-28</v>
      </c>
      <c r="M1249" s="8">
        <f>(EffortOutcomesAG0[[#This Row],[KPx]]*KTb-EffortOutcomesAG0[[#This Row],[Kpy]]*KTa)</f>
        <v>32</v>
      </c>
      <c r="N1249" s="8">
        <f>-EffortOutcomesAG0[[#This Row],[Xp]]*a+EffortOutcomesAG0[[#This Row],[Yp]]*b+EffortOutcomesAG0[[#This Row],[Zp]]*c_</f>
        <v>40</v>
      </c>
      <c r="O1249">
        <f>-IF(EffortOutcomesAG0[[#This Row],[Column2]]&gt;0,1,-1)*SQRT(EffortOutcomesAG0[[#This Row],[KPx''i]]^2+EffortOutcomesAG0[[#This Row],[KPx''j]]^2+EffortOutcomesAG0[[#This Row],[KPx''k]]^2)/Ksmag/Scale</f>
        <v>-72.456883730947197</v>
      </c>
      <c r="P1249" s="9">
        <f>SQRT(EffortOutcomesAG0[[#This Row],[Kpy''i]]^2+EffortOutcomesAG0[[#This Row],[KPy''j]]^2+EffortOutcomesAG0[[#This Row],[KPy''k]]^2)/KTmag/Scale</f>
        <v>17.37814719698277</v>
      </c>
      <c r="Q12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49" s="14">
        <v>44903</v>
      </c>
      <c r="U1249" s="9" t="s">
        <v>76</v>
      </c>
      <c r="V1249" t="s">
        <v>55</v>
      </c>
      <c r="W1249" t="s">
        <v>59</v>
      </c>
      <c r="X1249">
        <v>0</v>
      </c>
      <c r="Y1249">
        <v>0</v>
      </c>
      <c r="Z1249">
        <v>0</v>
      </c>
      <c r="AJ1249">
        <v>1248</v>
      </c>
      <c r="AK1249">
        <f>SUBTOTAL(9,EffortOutcomesAG0[[#This Row],[Allocation]:[Iin]])</f>
        <v>0</v>
      </c>
      <c r="AL1249" t="str">
        <f>EffortOutcomesAG0[[#This Row],[WARDS]]&amp;EffortOutcomesAG0[[#This Row],[Role]]&amp;EffortOutcomesAG0[[#This Row],[Shifts]]</f>
        <v>OtherCSEPM</v>
      </c>
    </row>
    <row r="1250" spans="2:38" x14ac:dyDescent="0.25">
      <c r="B1250" s="8">
        <f>IF(EffortOutcomesAG0[[#This Row],[Apn]]=0,10,LOG(EffortOutcomesAG0[[#This Row],[Apn]]))</f>
        <v>6.4433397936636799E-2</v>
      </c>
      <c r="C1250" s="8">
        <f>IF(EffortOutcomesAG0[[#This Row],[Ein]]=0,10,LOG(EffortOutcomesAG0[[#This Row],[Ein]]))</f>
        <v>0.29924340686523349</v>
      </c>
      <c r="D1250" s="8">
        <f>IF(EffortOutcomesAG0[[#This Row],[Iin]]=0,10,LOG(EffortOutcomesAG0[[#This Row],[Iin]]))</f>
        <v>-0.36367680480187037</v>
      </c>
      <c r="E1250" s="8">
        <f>Kx-EffortOutcomesAG0[[#This Row],[Xp]]</f>
        <v>-6.4433397936636799E-2</v>
      </c>
      <c r="F1250" s="8">
        <f>Ky-EffortOutcomesAG0[[#This Row],[Yp]]</f>
        <v>-1.2992434068652334</v>
      </c>
      <c r="G1250" s="8">
        <f>Kz-EffortOutcomesAG0[[#This Row],[Zp]]</f>
        <v>1.3636768048018704</v>
      </c>
      <c r="H1250" s="8">
        <f>EffortOutcomesAG0[[#This Row],[Kpy]]*KSc-EffortOutcomesAG0[[#This Row],[KPz]]*KSb</f>
        <v>-6.4433397936636938E-2</v>
      </c>
      <c r="I1250" s="8">
        <f>-1*(EffortOutcomesAG0[[#This Row],[KPx]]*KSc-EffortOutcomesAG0[[#This Row],[KPz]]*KSa)</f>
        <v>-6.4433397936636799E-2</v>
      </c>
      <c r="J1250" s="8">
        <f>(EffortOutcomesAG0[[#This Row],[KPx]]*$C$2-EffortOutcomesAG0[[#This Row],[Kpy]]*KSa)</f>
        <v>-0.64433397936636805</v>
      </c>
      <c r="K1250" s="8">
        <f>EffortOutcomesAG0[[#This Row],[Kpy]]*KTc-EffortOutcomesAG0[[#This Row],[KPz]]*KTb</f>
        <v>2.662920211667104</v>
      </c>
      <c r="L1250" s="8">
        <f>-1*(EffortOutcomesAG0[[#This Row],[KPx]]*KTc-EffortOutcomesAG0[[#This Row],[KPz]]*KTa)</f>
        <v>2.662920211667104</v>
      </c>
      <c r="M1250" s="8">
        <f>(EffortOutcomesAG0[[#This Row],[KPx]]*KTb-EffortOutcomesAG0[[#This Row],[Kpy]]*KTa)</f>
        <v>2.6629202116671036</v>
      </c>
      <c r="N1250" s="8">
        <f>-EffortOutcomesAG0[[#This Row],[Xp]]*a+EffortOutcomesAG0[[#This Row],[Yp]]*b+EffortOutcomesAG0[[#This Row],[Zp]]*c_</f>
        <v>-0.12886679587327377</v>
      </c>
      <c r="O1250">
        <f>-IF(EffortOutcomesAG0[[#This Row],[Column2]]&gt;0,1,-1)*SQRT(EffortOutcomesAG0[[#This Row],[KPx''i]]^2+EffortOutcomesAG0[[#This Row],[KPx''j]]^2+EffortOutcomesAG0[[#This Row],[KPx''k]]^2)/Ksmag/Scale</f>
        <v>0.46014649977231226</v>
      </c>
      <c r="P1250" s="9">
        <f>SQRT(EffortOutcomesAG0[[#This Row],[Kpy''i]]^2+EffortOutcomesAG0[[#This Row],[KPy''j]]^2+EffortOutcomesAG0[[#This Row],[KPy''k]]^2)/KTmag/Scale</f>
        <v>1.8829689394285258</v>
      </c>
      <c r="Q12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0" s="14">
        <v>44904</v>
      </c>
      <c r="U1250" s="9" t="s">
        <v>58</v>
      </c>
      <c r="V1250" t="s">
        <v>55</v>
      </c>
      <c r="W1250" t="s">
        <v>59</v>
      </c>
      <c r="X1250">
        <v>8.375</v>
      </c>
      <c r="Y1250">
        <v>3.625</v>
      </c>
      <c r="Z1250">
        <v>4.2047619047619049</v>
      </c>
      <c r="AA1250">
        <v>1.1599343185550082</v>
      </c>
      <c r="AB1250">
        <v>1.7399014778325124</v>
      </c>
      <c r="AC1250">
        <v>2.3103448275862069</v>
      </c>
      <c r="AD1250">
        <v>0.57474518686296716</v>
      </c>
      <c r="AE1250">
        <v>0.86211778029445074</v>
      </c>
      <c r="AF1250">
        <v>1.991789354473386</v>
      </c>
      <c r="AG1250">
        <v>0.5020611229566454</v>
      </c>
      <c r="AH1250">
        <v>0.75309168443496799</v>
      </c>
      <c r="AI1250">
        <v>0.43283582089552236</v>
      </c>
      <c r="AJ1250">
        <v>1249</v>
      </c>
      <c r="AK1250">
        <f>SUBTOTAL(9,EffortOutcomesAG0[[#This Row],[Allocation]:[Iin]])</f>
        <v>26.531583478653573</v>
      </c>
      <c r="AL1250" t="str">
        <f>EffortOutcomesAG0[[#This Row],[WARDS]]&amp;EffortOutcomesAG0[[#This Row],[Role]]&amp;EffortOutcomesAG0[[#This Row],[Shifts]]</f>
        <v>WARACSEPM</v>
      </c>
    </row>
    <row r="1251" spans="2:38" x14ac:dyDescent="0.25">
      <c r="B1251" s="8">
        <f>IF(EffortOutcomesAG0[[#This Row],[Apn]]=0,10,LOG(EffortOutcomesAG0[[#This Row],[Apn]]))</f>
        <v>4.9710141115930521E-2</v>
      </c>
      <c r="C1251" s="8">
        <f>IF(EffortOutcomesAG0[[#This Row],[Ein]]=0,10,LOG(EffortOutcomesAG0[[#This Row],[Ein]]))</f>
        <v>9.1216700876499787E-2</v>
      </c>
      <c r="D1251" s="8">
        <f>IF(EffortOutcomesAG0[[#This Row],[Iin]]=0,10,LOG(EffortOutcomesAG0[[#This Row],[Iin]]))</f>
        <v>-0.14092684199243027</v>
      </c>
      <c r="E1251" s="8">
        <f>Kx-EffortOutcomesAG0[[#This Row],[Xp]]</f>
        <v>-4.9710141115930521E-2</v>
      </c>
      <c r="F1251" s="8">
        <f>Ky-EffortOutcomesAG0[[#This Row],[Yp]]</f>
        <v>-1.0912167008764997</v>
      </c>
      <c r="G1251" s="8">
        <f>Kz-EffortOutcomesAG0[[#This Row],[Zp]]</f>
        <v>1.1409268419924303</v>
      </c>
      <c r="H1251" s="8">
        <f>EffortOutcomesAG0[[#This Row],[Kpy]]*KSc-EffortOutcomesAG0[[#This Row],[KPz]]*KSb</f>
        <v>-4.9710141115930639E-2</v>
      </c>
      <c r="I1251" s="8">
        <f>-1*(EffortOutcomesAG0[[#This Row],[KPx]]*KSc-EffortOutcomesAG0[[#This Row],[KPz]]*KSa)</f>
        <v>-4.9710141115930521E-2</v>
      </c>
      <c r="J1251" s="8">
        <f>(EffortOutcomesAG0[[#This Row],[KPx]]*$C$2-EffortOutcomesAG0[[#This Row],[Kpy]]*KSa)</f>
        <v>-0.49710141115930523</v>
      </c>
      <c r="K1251" s="8">
        <f>EffortOutcomesAG0[[#This Row],[Kpy]]*KTc-EffortOutcomesAG0[[#This Row],[KPz]]*KTb</f>
        <v>2.23214354286893</v>
      </c>
      <c r="L1251" s="8">
        <f>-1*(EffortOutcomesAG0[[#This Row],[KPx]]*KTc-EffortOutcomesAG0[[#This Row],[KPz]]*KTa)</f>
        <v>2.23214354286893</v>
      </c>
      <c r="M1251" s="8">
        <f>(EffortOutcomesAG0[[#This Row],[KPx]]*KTb-EffortOutcomesAG0[[#This Row],[Kpy]]*KTa)</f>
        <v>2.23214354286893</v>
      </c>
      <c r="N1251" s="8">
        <f>-EffortOutcomesAG0[[#This Row],[Xp]]*a+EffortOutcomesAG0[[#This Row],[Yp]]*b+EffortOutcomesAG0[[#This Row],[Zp]]*c_</f>
        <v>-9.9420282231860974E-2</v>
      </c>
      <c r="O1251">
        <f>-IF(EffortOutcomesAG0[[#This Row],[Column2]]&gt;0,1,-1)*SQRT(EffortOutcomesAG0[[#This Row],[KPx''i]]^2+EffortOutcomesAG0[[#This Row],[KPx''j]]^2+EffortOutcomesAG0[[#This Row],[KPx''k]]^2)/Ksmag/Scale</f>
        <v>0.35500141495218296</v>
      </c>
      <c r="P1251" s="9">
        <f>SQRT(EffortOutcomesAG0[[#This Row],[Kpy''i]]^2+EffortOutcomesAG0[[#This Row],[KPy''j]]^2+EffortOutcomesAG0[[#This Row],[KPy''k]]^2)/KTmag/Scale</f>
        <v>1.5783638357443857</v>
      </c>
      <c r="Q12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2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2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1.5783638357443857</v>
      </c>
      <c r="T1251" s="14">
        <v>44904</v>
      </c>
      <c r="U1251" s="9" t="s">
        <v>54</v>
      </c>
      <c r="V1251" t="s">
        <v>55</v>
      </c>
      <c r="W1251" t="s">
        <v>59</v>
      </c>
      <c r="X1251">
        <v>2.59375</v>
      </c>
      <c r="Y1251">
        <v>1.875</v>
      </c>
      <c r="Z1251">
        <v>2.1023809523809525</v>
      </c>
      <c r="AA1251">
        <v>1.1212698412698414</v>
      </c>
      <c r="AB1251">
        <v>1.6819047619047618</v>
      </c>
      <c r="AC1251">
        <v>1.3833333333333333</v>
      </c>
      <c r="AD1251">
        <v>0.59456398640996599</v>
      </c>
      <c r="AE1251">
        <v>0.89184597961494905</v>
      </c>
      <c r="AF1251">
        <v>1.2337202718006794</v>
      </c>
      <c r="AG1251">
        <v>0.81055651176133103</v>
      </c>
      <c r="AH1251">
        <v>1.2158347676419965</v>
      </c>
      <c r="AI1251">
        <v>0.72289156626506024</v>
      </c>
      <c r="AJ1251">
        <v>1250</v>
      </c>
      <c r="AK1251">
        <f>SUBTOTAL(9,EffortOutcomesAG0[[#This Row],[Allocation]:[Iin]])</f>
        <v>16.227051972382871</v>
      </c>
      <c r="AL1251" t="str">
        <f>EffortOutcomesAG0[[#This Row],[WARDS]]&amp;EffortOutcomesAG0[[#This Row],[Role]]&amp;EffortOutcomesAG0[[#This Row],[Shifts]]</f>
        <v>BANKCSEPM</v>
      </c>
    </row>
    <row r="1252" spans="2:38" x14ac:dyDescent="0.25">
      <c r="B1252" s="8">
        <f>IF(EffortOutcomesAG0[[#This Row],[Apn]]=0,10,LOG(EffortOutcomesAG0[[#This Row],[Apn]]))</f>
        <v>0.11185804786477496</v>
      </c>
      <c r="C1252" s="8">
        <f>IF(EffortOutcomesAG0[[#This Row],[Ein]]=0,10,LOG(EffortOutcomesAG0[[#This Row],[Ein]]))</f>
        <v>7.7934488868294391E-2</v>
      </c>
      <c r="D1252" s="8">
        <f>IF(EffortOutcomesAG0[[#This Row],[Iin]]=0,10,LOG(EffortOutcomesAG0[[#This Row],[Iin]]))</f>
        <v>-0.18979253673306937</v>
      </c>
      <c r="E1252" s="8">
        <f>Kx-EffortOutcomesAG0[[#This Row],[Xp]]</f>
        <v>-0.11185804786477496</v>
      </c>
      <c r="F1252" s="8">
        <f>Ky-EffortOutcomesAG0[[#This Row],[Yp]]</f>
        <v>-1.0779344888682945</v>
      </c>
      <c r="G1252" s="8">
        <f>Kz-EffortOutcomesAG0[[#This Row],[Zp]]</f>
        <v>1.1897925367330693</v>
      </c>
      <c r="H1252" s="8">
        <f>EffortOutcomesAG0[[#This Row],[Kpy]]*KSc-EffortOutcomesAG0[[#This Row],[KPz]]*KSb</f>
        <v>-0.11185804786477482</v>
      </c>
      <c r="I1252" s="8">
        <f>-1*(EffortOutcomesAG0[[#This Row],[KPx]]*KSc-EffortOutcomesAG0[[#This Row],[KPz]]*KSa)</f>
        <v>-0.11185804786477496</v>
      </c>
      <c r="J1252" s="8">
        <f>(EffortOutcomesAG0[[#This Row],[KPx]]*$C$2-EffortOutcomesAG0[[#This Row],[Kpy]]*KSa)</f>
        <v>-1.1185804786477496</v>
      </c>
      <c r="K1252" s="8">
        <f>EffortOutcomesAG0[[#This Row],[Kpy]]*KTc-EffortOutcomesAG0[[#This Row],[KPz]]*KTb</f>
        <v>2.2677270256013635</v>
      </c>
      <c r="L1252" s="8">
        <f>-1*(EffortOutcomesAG0[[#This Row],[KPx]]*KTc-EffortOutcomesAG0[[#This Row],[KPz]]*KTa)</f>
        <v>2.2677270256013635</v>
      </c>
      <c r="M1252" s="8">
        <f>(EffortOutcomesAG0[[#This Row],[KPx]]*KTb-EffortOutcomesAG0[[#This Row],[Kpy]]*KTa)</f>
        <v>2.267727025601364</v>
      </c>
      <c r="N1252" s="8">
        <f>-EffortOutcomesAG0[[#This Row],[Xp]]*a+EffortOutcomesAG0[[#This Row],[Yp]]*b+EffortOutcomesAG0[[#This Row],[Zp]]*c_</f>
        <v>-0.22371609572954995</v>
      </c>
      <c r="O1252">
        <f>-IF(EffortOutcomesAG0[[#This Row],[Column2]]&gt;0,1,-1)*SQRT(EffortOutcomesAG0[[#This Row],[KPx''i]]^2+EffortOutcomesAG0[[#This Row],[KPx''j]]^2+EffortOutcomesAG0[[#This Row],[KPx''k]]^2)/Ksmag/Scale</f>
        <v>0.79882624298281069</v>
      </c>
      <c r="P1252" s="9">
        <f>SQRT(EffortOutcomesAG0[[#This Row],[Kpy''i]]^2+EffortOutcomesAG0[[#This Row],[KPy''j]]^2+EffortOutcomesAG0[[#This Row],[KPy''k]]^2)/KTmag/Scale</f>
        <v>1.6035251576827239</v>
      </c>
      <c r="Q12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1.6035251576827239</v>
      </c>
      <c r="T1252" s="14">
        <v>44904</v>
      </c>
      <c r="U1252" s="9" t="s">
        <v>57</v>
      </c>
      <c r="V1252" t="s">
        <v>55</v>
      </c>
      <c r="W1252" t="s">
        <v>59</v>
      </c>
      <c r="X1252">
        <v>5.03125</v>
      </c>
      <c r="Y1252">
        <v>3.25</v>
      </c>
      <c r="Z1252">
        <v>4.2047619047619049</v>
      </c>
      <c r="AA1252">
        <v>1.2937728937728938</v>
      </c>
      <c r="AB1252">
        <v>1.9406593406593406</v>
      </c>
      <c r="AC1252">
        <v>1.5480769230769231</v>
      </c>
      <c r="AD1252">
        <v>0.51528878822197055</v>
      </c>
      <c r="AE1252">
        <v>0.77293318233295583</v>
      </c>
      <c r="AF1252">
        <v>1.1965600226500566</v>
      </c>
      <c r="AG1252">
        <v>0.83572907423839105</v>
      </c>
      <c r="AH1252">
        <v>1.2535936113575865</v>
      </c>
      <c r="AI1252">
        <v>0.64596273291925466</v>
      </c>
      <c r="AJ1252">
        <v>1251</v>
      </c>
      <c r="AK1252">
        <f>SUBTOTAL(9,EffortOutcomesAG0[[#This Row],[Allocation]:[Iin]])</f>
        <v>22.488588473991278</v>
      </c>
      <c r="AL1252" t="str">
        <f>EffortOutcomesAG0[[#This Row],[WARDS]]&amp;EffortOutcomesAG0[[#This Row],[Role]]&amp;EffortOutcomesAG0[[#This Row],[Shifts]]</f>
        <v>WATTCSEPM</v>
      </c>
    </row>
    <row r="1253" spans="2:38" x14ac:dyDescent="0.25">
      <c r="B1253" s="8">
        <f>IF(EffortOutcomesAG0[[#This Row],[Apn]]=0,10,LOG(EffortOutcomesAG0[[#This Row],[Apn]]))</f>
        <v>10</v>
      </c>
      <c r="C1253" s="8">
        <f>IF(EffortOutcomesAG0[[#This Row],[Ein]]=0,10,LOG(EffortOutcomesAG0[[#This Row],[Ein]]))</f>
        <v>10</v>
      </c>
      <c r="D1253" s="8">
        <f>IF(EffortOutcomesAG0[[#This Row],[Iin]]=0,10,LOG(EffortOutcomesAG0[[#This Row],[Iin]]))</f>
        <v>10</v>
      </c>
      <c r="E1253" s="8">
        <f>Kx-EffortOutcomesAG0[[#This Row],[Xp]]</f>
        <v>-10</v>
      </c>
      <c r="F1253" s="8">
        <f>Ky-EffortOutcomesAG0[[#This Row],[Yp]]</f>
        <v>-11</v>
      </c>
      <c r="G1253" s="8">
        <f>Kz-EffortOutcomesAG0[[#This Row],[Zp]]</f>
        <v>-9</v>
      </c>
      <c r="H1253" s="8">
        <f>EffortOutcomesAG0[[#This Row],[Kpy]]*KSc-EffortOutcomesAG0[[#This Row],[KPz]]*KSb</f>
        <v>20</v>
      </c>
      <c r="I1253" s="8">
        <f>-1*(EffortOutcomesAG0[[#This Row],[KPx]]*KSc-EffortOutcomesAG0[[#This Row],[KPz]]*KSa)</f>
        <v>-10</v>
      </c>
      <c r="J1253" s="8">
        <f>(EffortOutcomesAG0[[#This Row],[KPx]]*$C$2-EffortOutcomesAG0[[#This Row],[Kpy]]*KSa)</f>
        <v>-100</v>
      </c>
      <c r="K1253" s="8">
        <f>EffortOutcomesAG0[[#This Row],[Kpy]]*KTc-EffortOutcomesAG0[[#This Row],[KPz]]*KTb</f>
        <v>2</v>
      </c>
      <c r="L1253" s="8">
        <f>-1*(EffortOutcomesAG0[[#This Row],[KPx]]*KTc-EffortOutcomesAG0[[#This Row],[KPz]]*KTa)</f>
        <v>-28</v>
      </c>
      <c r="M1253" s="8">
        <f>(EffortOutcomesAG0[[#This Row],[KPx]]*KTb-EffortOutcomesAG0[[#This Row],[Kpy]]*KTa)</f>
        <v>32</v>
      </c>
      <c r="N1253" s="8">
        <f>-EffortOutcomesAG0[[#This Row],[Xp]]*a+EffortOutcomesAG0[[#This Row],[Yp]]*b+EffortOutcomesAG0[[#This Row],[Zp]]*c_</f>
        <v>40</v>
      </c>
      <c r="O125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53" s="9">
        <f>SQRT(EffortOutcomesAG0[[#This Row],[Kpy''i]]^2+EffortOutcomesAG0[[#This Row],[KPy''j]]^2+EffortOutcomesAG0[[#This Row],[KPy''k]]^2)/KTmag/Scale</f>
        <v>17.37814719698277</v>
      </c>
      <c r="Q12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3" s="14">
        <v>44904</v>
      </c>
      <c r="U1253" s="9" t="s">
        <v>76</v>
      </c>
      <c r="V1253" t="s">
        <v>55</v>
      </c>
      <c r="W1253" t="s">
        <v>59</v>
      </c>
      <c r="X1253">
        <v>0</v>
      </c>
      <c r="Y1253">
        <v>0</v>
      </c>
      <c r="Z1253">
        <v>0</v>
      </c>
      <c r="AJ1253">
        <v>1252</v>
      </c>
      <c r="AK1253">
        <f>SUBTOTAL(9,EffortOutcomesAG0[[#This Row],[Allocation]:[Iin]])</f>
        <v>0</v>
      </c>
      <c r="AL1253" t="str">
        <f>EffortOutcomesAG0[[#This Row],[WARDS]]&amp;EffortOutcomesAG0[[#This Row],[Role]]&amp;EffortOutcomesAG0[[#This Row],[Shifts]]</f>
        <v>OtherCSEPM</v>
      </c>
    </row>
    <row r="1254" spans="2:38" x14ac:dyDescent="0.25">
      <c r="B1254" s="8">
        <f>IF(EffortOutcomesAG0[[#This Row],[Apn]]=0,10,LOG(EffortOutcomesAG0[[#This Row],[Apn]]))</f>
        <v>10</v>
      </c>
      <c r="C1254" s="8">
        <f>IF(EffortOutcomesAG0[[#This Row],[Ein]]=0,10,LOG(EffortOutcomesAG0[[#This Row],[Ein]]))</f>
        <v>10</v>
      </c>
      <c r="D1254" s="8">
        <f>IF(EffortOutcomesAG0[[#This Row],[Iin]]=0,10,LOG(EffortOutcomesAG0[[#This Row],[Iin]]))</f>
        <v>10</v>
      </c>
      <c r="E1254" s="8">
        <f>Kx-EffortOutcomesAG0[[#This Row],[Xp]]</f>
        <v>-10</v>
      </c>
      <c r="F1254" s="8">
        <f>Ky-EffortOutcomesAG0[[#This Row],[Yp]]</f>
        <v>-11</v>
      </c>
      <c r="G1254" s="8">
        <f>Kz-EffortOutcomesAG0[[#This Row],[Zp]]</f>
        <v>-9</v>
      </c>
      <c r="H1254" s="8">
        <f>EffortOutcomesAG0[[#This Row],[Kpy]]*KSc-EffortOutcomesAG0[[#This Row],[KPz]]*KSb</f>
        <v>20</v>
      </c>
      <c r="I1254" s="8">
        <f>-1*(EffortOutcomesAG0[[#This Row],[KPx]]*KSc-EffortOutcomesAG0[[#This Row],[KPz]]*KSa)</f>
        <v>-10</v>
      </c>
      <c r="J1254" s="8">
        <f>(EffortOutcomesAG0[[#This Row],[KPx]]*$C$2-EffortOutcomesAG0[[#This Row],[Kpy]]*KSa)</f>
        <v>-100</v>
      </c>
      <c r="K1254" s="8">
        <f>EffortOutcomesAG0[[#This Row],[Kpy]]*KTc-EffortOutcomesAG0[[#This Row],[KPz]]*KTb</f>
        <v>2</v>
      </c>
      <c r="L1254" s="8">
        <f>-1*(EffortOutcomesAG0[[#This Row],[KPx]]*KTc-EffortOutcomesAG0[[#This Row],[KPz]]*KTa)</f>
        <v>-28</v>
      </c>
      <c r="M1254" s="8">
        <f>(EffortOutcomesAG0[[#This Row],[KPx]]*KTb-EffortOutcomesAG0[[#This Row],[Kpy]]*KTa)</f>
        <v>32</v>
      </c>
      <c r="N1254" s="8">
        <f>-EffortOutcomesAG0[[#This Row],[Xp]]*a+EffortOutcomesAG0[[#This Row],[Yp]]*b+EffortOutcomesAG0[[#This Row],[Zp]]*c_</f>
        <v>40</v>
      </c>
      <c r="O1254">
        <f>-IF(EffortOutcomesAG0[[#This Row],[Column2]]&gt;0,1,-1)*SQRT(EffortOutcomesAG0[[#This Row],[KPx''i]]^2+EffortOutcomesAG0[[#This Row],[KPx''j]]^2+EffortOutcomesAG0[[#This Row],[KPx''k]]^2)/Ksmag/Scale</f>
        <v>-72.456883730947197</v>
      </c>
      <c r="P1254" s="9">
        <f>SQRT(EffortOutcomesAG0[[#This Row],[Kpy''i]]^2+EffortOutcomesAG0[[#This Row],[KPy''j]]^2+EffortOutcomesAG0[[#This Row],[KPy''k]]^2)/KTmag/Scale</f>
        <v>17.37814719698277</v>
      </c>
      <c r="Q12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4" s="14">
        <v>44905</v>
      </c>
      <c r="U1254" s="9" t="s">
        <v>76</v>
      </c>
      <c r="V1254" t="s">
        <v>55</v>
      </c>
      <c r="W1254" t="s">
        <v>59</v>
      </c>
      <c r="X1254">
        <v>2.4999999999999996</v>
      </c>
      <c r="Y1254">
        <v>0</v>
      </c>
      <c r="Z1254">
        <v>0</v>
      </c>
      <c r="AG1254">
        <v>0</v>
      </c>
      <c r="AH1254">
        <v>0</v>
      </c>
      <c r="AI1254">
        <v>0</v>
      </c>
      <c r="AJ1254">
        <v>1253</v>
      </c>
      <c r="AK1254">
        <f>SUBTOTAL(9,EffortOutcomesAG0[[#This Row],[Allocation]:[Iin]])</f>
        <v>2.4999999999999996</v>
      </c>
      <c r="AL1254" t="str">
        <f>EffortOutcomesAG0[[#This Row],[WARDS]]&amp;EffortOutcomesAG0[[#This Row],[Role]]&amp;EffortOutcomesAG0[[#This Row],[Shifts]]</f>
        <v>OtherCSEPM</v>
      </c>
    </row>
    <row r="1255" spans="2:38" x14ac:dyDescent="0.25">
      <c r="B1255" s="8">
        <f>IF(EffortOutcomesAG0[[#This Row],[Apn]]=0,10,LOG(EffortOutcomesAG0[[#This Row],[Apn]]))</f>
        <v>-0.15924151497498201</v>
      </c>
      <c r="C1255" s="8">
        <f>IF(EffortOutcomesAG0[[#This Row],[Ein]]=0,10,LOG(EffortOutcomesAG0[[#This Row],[Ein]]))</f>
        <v>0.43000990560642766</v>
      </c>
      <c r="D1255" s="8">
        <f>IF(EffortOutcomesAG0[[#This Row],[Iin]]=0,10,LOG(EffortOutcomesAG0[[#This Row],[Iin]]))</f>
        <v>-0.2707683906314457</v>
      </c>
      <c r="E1255" s="8">
        <f>Kx-EffortOutcomesAG0[[#This Row],[Xp]]</f>
        <v>0.15924151497498201</v>
      </c>
      <c r="F1255" s="8">
        <f>Ky-EffortOutcomesAG0[[#This Row],[Yp]]</f>
        <v>-1.4300099056064277</v>
      </c>
      <c r="G1255" s="8">
        <f>Kz-EffortOutcomesAG0[[#This Row],[Zp]]</f>
        <v>1.2707683906314458</v>
      </c>
      <c r="H1255" s="8">
        <f>EffortOutcomesAG0[[#This Row],[Kpy]]*KSc-EffortOutcomesAG0[[#This Row],[KPz]]*KSb</f>
        <v>0.15924151497498196</v>
      </c>
      <c r="I1255" s="8">
        <f>-1*(EffortOutcomesAG0[[#This Row],[KPx]]*KSc-EffortOutcomesAG0[[#This Row],[KPz]]*KSa)</f>
        <v>0.15924151497498201</v>
      </c>
      <c r="J1255" s="8">
        <f>(EffortOutcomesAG0[[#This Row],[KPx]]*$C$2-EffortOutcomesAG0[[#This Row],[Kpy]]*KSa)</f>
        <v>1.59241514974982</v>
      </c>
      <c r="K1255" s="8">
        <f>EffortOutcomesAG0[[#This Row],[Kpy]]*KTc-EffortOutcomesAG0[[#This Row],[KPz]]*KTb</f>
        <v>2.7007782962378735</v>
      </c>
      <c r="L1255" s="8">
        <f>-1*(EffortOutcomesAG0[[#This Row],[KPx]]*KTc-EffortOutcomesAG0[[#This Row],[KPz]]*KTa)</f>
        <v>2.7007782962378735</v>
      </c>
      <c r="M1255" s="8">
        <f>(EffortOutcomesAG0[[#This Row],[KPx]]*KTb-EffortOutcomesAG0[[#This Row],[Kpy]]*KTa)</f>
        <v>2.7007782962378735</v>
      </c>
      <c r="N1255" s="8">
        <f>-EffortOutcomesAG0[[#This Row],[Xp]]*a+EffortOutcomesAG0[[#This Row],[Yp]]*b+EffortOutcomesAG0[[#This Row],[Zp]]*c_</f>
        <v>0.31848302994996391</v>
      </c>
      <c r="O1255">
        <f>-IF(EffortOutcomesAG0[[#This Row],[Column2]]&gt;0,1,-1)*SQRT(EffortOutcomesAG0[[#This Row],[KPx''i]]^2+EffortOutcomesAG0[[#This Row],[KPx''j]]^2+EffortOutcomesAG0[[#This Row],[KPx''k]]^2)/Ksmag/Scale</f>
        <v>-1.1372118820465684</v>
      </c>
      <c r="P1255" s="9">
        <f>SQRT(EffortOutcomesAG0[[#This Row],[Kpy''i]]^2+EffortOutcomesAG0[[#This Row],[KPy''j]]^2+EffortOutcomesAG0[[#This Row],[KPy''k]]^2)/KTmag/Scale</f>
        <v>1.9097386477512508</v>
      </c>
      <c r="Q12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5" s="14">
        <v>44905</v>
      </c>
      <c r="U1255" s="9" t="s">
        <v>57</v>
      </c>
      <c r="V1255" t="s">
        <v>55</v>
      </c>
      <c r="W1255" t="s">
        <v>59</v>
      </c>
      <c r="X1255">
        <v>6.0625</v>
      </c>
      <c r="Y1255">
        <v>3.25</v>
      </c>
      <c r="Z1255">
        <v>2.2523809523809528</v>
      </c>
      <c r="AA1255">
        <v>0.69304029304029313</v>
      </c>
      <c r="AB1255">
        <v>1.0395604395604396</v>
      </c>
      <c r="AC1255">
        <v>1.8653846153846154</v>
      </c>
      <c r="AD1255">
        <v>0.96194503171247348</v>
      </c>
      <c r="AE1255">
        <v>1.4429175475687102</v>
      </c>
      <c r="AF1255">
        <v>2.6915961945031706</v>
      </c>
      <c r="AG1255">
        <v>0.37152675503190974</v>
      </c>
      <c r="AH1255">
        <v>0.55729013254786453</v>
      </c>
      <c r="AI1255">
        <v>0.53608247422680411</v>
      </c>
      <c r="AJ1255">
        <v>1254</v>
      </c>
      <c r="AK1255">
        <f>SUBTOTAL(9,EffortOutcomesAG0[[#This Row],[Allocation]:[Iin]])</f>
        <v>21.724224435957236</v>
      </c>
      <c r="AL1255" t="str">
        <f>EffortOutcomesAG0[[#This Row],[WARDS]]&amp;EffortOutcomesAG0[[#This Row],[Role]]&amp;EffortOutcomesAG0[[#This Row],[Shifts]]</f>
        <v>WATTCSEPM</v>
      </c>
    </row>
    <row r="1256" spans="2:38" x14ac:dyDescent="0.25">
      <c r="B1256" s="8">
        <f>IF(EffortOutcomesAG0[[#This Row],[Apn]]=0,10,LOG(EffortOutcomesAG0[[#This Row],[Apn]]))</f>
        <v>-0.22138942172382647</v>
      </c>
      <c r="C1256" s="8">
        <f>IF(EffortOutcomesAG0[[#This Row],[Ein]]=0,10,LOG(EffortOutcomesAG0[[#This Row],[Ein]]))</f>
        <v>0.47666192682713254</v>
      </c>
      <c r="D1256" s="8">
        <f>IF(EffortOutcomesAG0[[#This Row],[Iin]]=0,10,LOG(EffortOutcomesAG0[[#This Row],[Iin]]))</f>
        <v>-0.25527250510330607</v>
      </c>
      <c r="E1256" s="8">
        <f>Kx-EffortOutcomesAG0[[#This Row],[Xp]]</f>
        <v>0.22138942172382647</v>
      </c>
      <c r="F1256" s="8">
        <f>Ky-EffortOutcomesAG0[[#This Row],[Yp]]</f>
        <v>-1.4766619268271326</v>
      </c>
      <c r="G1256" s="8">
        <f>Kz-EffortOutcomesAG0[[#This Row],[Zp]]</f>
        <v>1.255272505103306</v>
      </c>
      <c r="H1256" s="8">
        <f>EffortOutcomesAG0[[#This Row],[Kpy]]*KSc-EffortOutcomesAG0[[#This Row],[KPz]]*KSb</f>
        <v>0.22138942172382658</v>
      </c>
      <c r="I1256" s="8">
        <f>-1*(EffortOutcomesAG0[[#This Row],[KPx]]*KSc-EffortOutcomesAG0[[#This Row],[KPz]]*KSa)</f>
        <v>0.22138942172382647</v>
      </c>
      <c r="J1256" s="8">
        <f>(EffortOutcomesAG0[[#This Row],[KPx]]*$C$2-EffortOutcomesAG0[[#This Row],[Kpy]]*KSa)</f>
        <v>2.2138942172382645</v>
      </c>
      <c r="K1256" s="8">
        <f>EffortOutcomesAG0[[#This Row],[Kpy]]*KTc-EffortOutcomesAG0[[#This Row],[KPz]]*KTb</f>
        <v>2.7319344319304388</v>
      </c>
      <c r="L1256" s="8">
        <f>-1*(EffortOutcomesAG0[[#This Row],[KPx]]*KTc-EffortOutcomesAG0[[#This Row],[KPz]]*KTa)</f>
        <v>2.7319344319304384</v>
      </c>
      <c r="M1256" s="8">
        <f>(EffortOutcomesAG0[[#This Row],[KPx]]*KTb-EffortOutcomesAG0[[#This Row],[Kpy]]*KTa)</f>
        <v>2.7319344319304388</v>
      </c>
      <c r="N1256" s="8">
        <f>-EffortOutcomesAG0[[#This Row],[Xp]]*a+EffortOutcomesAG0[[#This Row],[Yp]]*b+EffortOutcomesAG0[[#This Row],[Zp]]*c_</f>
        <v>0.44277884344765295</v>
      </c>
      <c r="O1256">
        <f>-IF(EffortOutcomesAG0[[#This Row],[Column2]]&gt;0,1,-1)*SQRT(EffortOutcomesAG0[[#This Row],[KPx''i]]^2+EffortOutcomesAG0[[#This Row],[KPx''j]]^2+EffortOutcomesAG0[[#This Row],[KPx''k]]^2)/Ksmag/Scale</f>
        <v>-1.5810367100771963</v>
      </c>
      <c r="P1256" s="9">
        <f>SQRT(EffortOutcomesAG0[[#This Row],[Kpy''i]]^2+EffortOutcomesAG0[[#This Row],[KPy''j]]^2+EffortOutcomesAG0[[#This Row],[KPy''k]]^2)/KTmag/Scale</f>
        <v>1.9317693625750318</v>
      </c>
      <c r="Q12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6" s="14">
        <v>44905</v>
      </c>
      <c r="U1256" s="9" t="s">
        <v>54</v>
      </c>
      <c r="V1256" t="s">
        <v>55</v>
      </c>
      <c r="W1256" t="s">
        <v>59</v>
      </c>
      <c r="X1256">
        <v>3.375</v>
      </c>
      <c r="Y1256">
        <v>1.875</v>
      </c>
      <c r="Z1256">
        <v>1.1261904761904764</v>
      </c>
      <c r="AA1256">
        <v>0.60063492063492074</v>
      </c>
      <c r="AB1256">
        <v>0.90095238095238106</v>
      </c>
      <c r="AC1256">
        <v>1.8</v>
      </c>
      <c r="AD1256">
        <v>1.109936575052854</v>
      </c>
      <c r="AE1256">
        <v>1.6649048625792808</v>
      </c>
      <c r="AF1256">
        <v>2.9968287526427058</v>
      </c>
      <c r="AG1256">
        <v>0.3336860670194004</v>
      </c>
      <c r="AH1256">
        <v>0.5005291005291006</v>
      </c>
      <c r="AI1256">
        <v>0.55555555555555558</v>
      </c>
      <c r="AJ1256">
        <v>1255</v>
      </c>
      <c r="AK1256">
        <f>SUBTOTAL(9,EffortOutcomesAG0[[#This Row],[Allocation]:[Iin]])</f>
        <v>16.839218691156677</v>
      </c>
      <c r="AL1256" t="str">
        <f>EffortOutcomesAG0[[#This Row],[WARDS]]&amp;EffortOutcomesAG0[[#This Row],[Role]]&amp;EffortOutcomesAG0[[#This Row],[Shifts]]</f>
        <v>BANKCSEPM</v>
      </c>
    </row>
    <row r="1257" spans="2:38" x14ac:dyDescent="0.25">
      <c r="B1257" s="8">
        <f>IF(EffortOutcomesAG0[[#This Row],[Apn]]=0,10,LOG(EffortOutcomesAG0[[#This Row],[Apn]]))</f>
        <v>-0.20666616490312009</v>
      </c>
      <c r="C1257" s="8">
        <f>IF(EffortOutcomesAG0[[#This Row],[Ein]]=0,10,LOG(EffortOutcomesAG0[[#This Row],[Ein]]))</f>
        <v>0.48066466928080642</v>
      </c>
      <c r="D1257" s="8">
        <f>IF(EffortOutcomesAG0[[#This Row],[Iin]]=0,10,LOG(EffortOutcomesAG0[[#This Row],[Iin]]))</f>
        <v>-0.2739985043776863</v>
      </c>
      <c r="E1257" s="8">
        <f>Kx-EffortOutcomesAG0[[#This Row],[Xp]]</f>
        <v>0.20666616490312009</v>
      </c>
      <c r="F1257" s="8">
        <f>Ky-EffortOutcomesAG0[[#This Row],[Yp]]</f>
        <v>-1.4806646692808063</v>
      </c>
      <c r="G1257" s="8">
        <f>Kz-EffortOutcomesAG0[[#This Row],[Zp]]</f>
        <v>1.2739985043776862</v>
      </c>
      <c r="H1257" s="8">
        <f>EffortOutcomesAG0[[#This Row],[Kpy]]*KSc-EffortOutcomesAG0[[#This Row],[KPz]]*KSb</f>
        <v>0.20666616490312006</v>
      </c>
      <c r="I1257" s="8">
        <f>-1*(EffortOutcomesAG0[[#This Row],[KPx]]*KSc-EffortOutcomesAG0[[#This Row],[KPz]]*KSa)</f>
        <v>0.20666616490312009</v>
      </c>
      <c r="J1257" s="8">
        <f>(EffortOutcomesAG0[[#This Row],[KPx]]*$C$2-EffortOutcomesAG0[[#This Row],[Kpy]]*KSa)</f>
        <v>2.0666616490312011</v>
      </c>
      <c r="K1257" s="8">
        <f>EffortOutcomesAG0[[#This Row],[Kpy]]*KTc-EffortOutcomesAG0[[#This Row],[KPz]]*KTb</f>
        <v>2.7546631736584928</v>
      </c>
      <c r="L1257" s="8">
        <f>-1*(EffortOutcomesAG0[[#This Row],[KPx]]*KTc-EffortOutcomesAG0[[#This Row],[KPz]]*KTa)</f>
        <v>2.7546631736584928</v>
      </c>
      <c r="M1257" s="8">
        <f>(EffortOutcomesAG0[[#This Row],[KPx]]*KTb-EffortOutcomesAG0[[#This Row],[Kpy]]*KTa)</f>
        <v>2.7546631736584923</v>
      </c>
      <c r="N1257" s="8">
        <f>-EffortOutcomesAG0[[#This Row],[Xp]]*a+EffortOutcomesAG0[[#This Row],[Yp]]*b+EffortOutcomesAG0[[#This Row],[Zp]]*c_</f>
        <v>0.41333232980624024</v>
      </c>
      <c r="O1257">
        <f>-IF(EffortOutcomesAG0[[#This Row],[Column2]]&gt;0,1,-1)*SQRT(EffortOutcomesAG0[[#This Row],[KPx''i]]^2+EffortOutcomesAG0[[#This Row],[KPx''j]]^2+EffortOutcomesAG0[[#This Row],[KPx''k]]^2)/Ksmag/Scale</f>
        <v>-1.4758916252570664</v>
      </c>
      <c r="P1257" s="9">
        <f>SQRT(EffortOutcomesAG0[[#This Row],[Kpy''i]]^2+EffortOutcomesAG0[[#This Row],[KPy''j]]^2+EffortOutcomesAG0[[#This Row],[KPy''k]]^2)/KTmag/Scale</f>
        <v>1.9478410099787764</v>
      </c>
      <c r="Q12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7" s="14">
        <v>44905</v>
      </c>
      <c r="U1257" s="9" t="s">
        <v>58</v>
      </c>
      <c r="V1257" t="s">
        <v>55</v>
      </c>
      <c r="W1257" t="s">
        <v>59</v>
      </c>
      <c r="X1257">
        <v>6.8124999999999991</v>
      </c>
      <c r="Y1257">
        <v>3.625</v>
      </c>
      <c r="Z1257">
        <v>2.2523809523809528</v>
      </c>
      <c r="AA1257">
        <v>0.62134646962233187</v>
      </c>
      <c r="AB1257">
        <v>0.93201970443349769</v>
      </c>
      <c r="AC1257">
        <v>1.8793103448275859</v>
      </c>
      <c r="AD1257">
        <v>1.0729386892177588</v>
      </c>
      <c r="AE1257">
        <v>1.6094080338266381</v>
      </c>
      <c r="AF1257">
        <v>3.0245771670190265</v>
      </c>
      <c r="AG1257">
        <v>0.33062472695500228</v>
      </c>
      <c r="AH1257">
        <v>0.49593709043250339</v>
      </c>
      <c r="AI1257">
        <v>0.5321100917431193</v>
      </c>
      <c r="AJ1257">
        <v>1256</v>
      </c>
      <c r="AK1257">
        <f>SUBTOTAL(9,EffortOutcomesAG0[[#This Row],[Allocation]:[Iin]])</f>
        <v>23.188153270458415</v>
      </c>
      <c r="AL1257" t="str">
        <f>EffortOutcomesAG0[[#This Row],[WARDS]]&amp;EffortOutcomesAG0[[#This Row],[Role]]&amp;EffortOutcomesAG0[[#This Row],[Shifts]]</f>
        <v>WARACSEPM</v>
      </c>
    </row>
    <row r="1258" spans="2:38" x14ac:dyDescent="0.25">
      <c r="B1258" s="8">
        <f>IF(EffortOutcomesAG0[[#This Row],[Apn]]=0,10,LOG(EffortOutcomesAG0[[#This Row],[Apn]]))</f>
        <v>10</v>
      </c>
      <c r="C1258" s="8">
        <f>IF(EffortOutcomesAG0[[#This Row],[Ein]]=0,10,LOG(EffortOutcomesAG0[[#This Row],[Ein]]))</f>
        <v>10</v>
      </c>
      <c r="D1258" s="8">
        <f>IF(EffortOutcomesAG0[[#This Row],[Iin]]=0,10,LOG(EffortOutcomesAG0[[#This Row],[Iin]]))</f>
        <v>10</v>
      </c>
      <c r="E1258" s="8">
        <f>Kx-EffortOutcomesAG0[[#This Row],[Xp]]</f>
        <v>-10</v>
      </c>
      <c r="F1258" s="8">
        <f>Ky-EffortOutcomesAG0[[#This Row],[Yp]]</f>
        <v>-11</v>
      </c>
      <c r="G1258" s="8">
        <f>Kz-EffortOutcomesAG0[[#This Row],[Zp]]</f>
        <v>-9</v>
      </c>
      <c r="H1258" s="8">
        <f>EffortOutcomesAG0[[#This Row],[Kpy]]*KSc-EffortOutcomesAG0[[#This Row],[KPz]]*KSb</f>
        <v>20</v>
      </c>
      <c r="I1258" s="8">
        <f>-1*(EffortOutcomesAG0[[#This Row],[KPx]]*KSc-EffortOutcomesAG0[[#This Row],[KPz]]*KSa)</f>
        <v>-10</v>
      </c>
      <c r="J1258" s="8">
        <f>(EffortOutcomesAG0[[#This Row],[KPx]]*$C$2-EffortOutcomesAG0[[#This Row],[Kpy]]*KSa)</f>
        <v>-100</v>
      </c>
      <c r="K1258" s="8">
        <f>EffortOutcomesAG0[[#This Row],[Kpy]]*KTc-EffortOutcomesAG0[[#This Row],[KPz]]*KTb</f>
        <v>2</v>
      </c>
      <c r="L1258" s="8">
        <f>-1*(EffortOutcomesAG0[[#This Row],[KPx]]*KTc-EffortOutcomesAG0[[#This Row],[KPz]]*KTa)</f>
        <v>-28</v>
      </c>
      <c r="M1258" s="8">
        <f>(EffortOutcomesAG0[[#This Row],[KPx]]*KTb-EffortOutcomesAG0[[#This Row],[Kpy]]*KTa)</f>
        <v>32</v>
      </c>
      <c r="N1258" s="8">
        <f>-EffortOutcomesAG0[[#This Row],[Xp]]*a+EffortOutcomesAG0[[#This Row],[Yp]]*b+EffortOutcomesAG0[[#This Row],[Zp]]*c_</f>
        <v>40</v>
      </c>
      <c r="O125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58" s="9">
        <f>SQRT(EffortOutcomesAG0[[#This Row],[Kpy''i]]^2+EffortOutcomesAG0[[#This Row],[KPy''j]]^2+EffortOutcomesAG0[[#This Row],[KPy''k]]^2)/KTmag/Scale</f>
        <v>17.37814719698277</v>
      </c>
      <c r="Q12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8" s="14">
        <v>44906</v>
      </c>
      <c r="U1258" s="9" t="s">
        <v>76</v>
      </c>
      <c r="V1258" t="s">
        <v>55</v>
      </c>
      <c r="W1258" t="s">
        <v>59</v>
      </c>
      <c r="X1258">
        <v>0.75</v>
      </c>
      <c r="Y1258">
        <v>0</v>
      </c>
      <c r="Z1258">
        <v>0</v>
      </c>
      <c r="AG1258">
        <v>0</v>
      </c>
      <c r="AH1258">
        <v>0</v>
      </c>
      <c r="AI1258">
        <v>0</v>
      </c>
      <c r="AJ1258">
        <v>1257</v>
      </c>
      <c r="AK1258">
        <f>SUBTOTAL(9,EffortOutcomesAG0[[#This Row],[Allocation]:[Iin]])</f>
        <v>0.75</v>
      </c>
      <c r="AL1258" t="str">
        <f>EffortOutcomesAG0[[#This Row],[WARDS]]&amp;EffortOutcomesAG0[[#This Row],[Role]]&amp;EffortOutcomesAG0[[#This Row],[Shifts]]</f>
        <v>OtherCSEPM</v>
      </c>
    </row>
    <row r="1259" spans="2:38" x14ac:dyDescent="0.25">
      <c r="B1259" s="8">
        <f>IF(EffortOutcomesAG0[[#This Row],[Apn]]=0,10,LOG(EffortOutcomesAG0[[#This Row],[Apn]]))</f>
        <v>0.11994679105080097</v>
      </c>
      <c r="C1259" s="8">
        <f>IF(EffortOutcomesAG0[[#This Row],[Ein]]=0,10,LOG(EffortOutcomesAG0[[#This Row],[Ein]]))</f>
        <v>0.20227250368311836</v>
      </c>
      <c r="D1259" s="8">
        <f>IF(EffortOutcomesAG0[[#This Row],[Iin]]=0,10,LOG(EffortOutcomesAG0[[#This Row],[Iin]]))</f>
        <v>-0.3222192947339193</v>
      </c>
      <c r="E1259" s="8">
        <f>Kx-EffortOutcomesAG0[[#This Row],[Xp]]</f>
        <v>-0.11994679105080097</v>
      </c>
      <c r="F1259" s="8">
        <f>Ky-EffortOutcomesAG0[[#This Row],[Yp]]</f>
        <v>-1.2022725036831183</v>
      </c>
      <c r="G1259" s="8">
        <f>Kz-EffortOutcomesAG0[[#This Row],[Zp]]</f>
        <v>1.3222192947339193</v>
      </c>
      <c r="H1259" s="8">
        <f>EffortOutcomesAG0[[#This Row],[Kpy]]*KSc-EffortOutcomesAG0[[#This Row],[KPz]]*KSb</f>
        <v>-0.11994679105080097</v>
      </c>
      <c r="I1259" s="8">
        <f>-1*(EffortOutcomesAG0[[#This Row],[KPx]]*KSc-EffortOutcomesAG0[[#This Row],[KPz]]*KSa)</f>
        <v>-0.11994679105080097</v>
      </c>
      <c r="J1259" s="8">
        <f>(EffortOutcomesAG0[[#This Row],[KPx]]*$C$2-EffortOutcomesAG0[[#This Row],[Kpy]]*KSa)</f>
        <v>-1.1994679105080097</v>
      </c>
      <c r="K1259" s="8">
        <f>EffortOutcomesAG0[[#This Row],[Kpy]]*KTc-EffortOutcomesAG0[[#This Row],[KPz]]*KTb</f>
        <v>2.5244917984170376</v>
      </c>
      <c r="L1259" s="8">
        <f>-1*(EffortOutcomesAG0[[#This Row],[KPx]]*KTc-EffortOutcomesAG0[[#This Row],[KPz]]*KTa)</f>
        <v>2.5244917984170376</v>
      </c>
      <c r="M1259" s="8">
        <f>(EffortOutcomesAG0[[#This Row],[KPx]]*KTb-EffortOutcomesAG0[[#This Row],[Kpy]]*KTa)</f>
        <v>2.5244917984170376</v>
      </c>
      <c r="N1259" s="8">
        <f>-EffortOutcomesAG0[[#This Row],[Xp]]*a+EffortOutcomesAG0[[#This Row],[Yp]]*b+EffortOutcomesAG0[[#This Row],[Zp]]*c_</f>
        <v>-0.23989358210160189</v>
      </c>
      <c r="O1259">
        <f>-IF(EffortOutcomesAG0[[#This Row],[Column2]]&gt;0,1,-1)*SQRT(EffortOutcomesAG0[[#This Row],[KPx''i]]^2+EffortOutcomesAG0[[#This Row],[KPx''j]]^2+EffortOutcomesAG0[[#This Row],[KPx''k]]^2)/Ksmag/Scale</f>
        <v>0.85659142352267914</v>
      </c>
      <c r="P1259" s="9">
        <f>SQRT(EffortOutcomesAG0[[#This Row],[Kpy''i]]^2+EffortOutcomesAG0[[#This Row],[KPy''j]]^2+EffortOutcomesAG0[[#This Row],[KPy''k]]^2)/KTmag/Scale</f>
        <v>1.7850852697105102</v>
      </c>
      <c r="Q12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1.7850852697105102</v>
      </c>
      <c r="T1259" s="14">
        <v>44906</v>
      </c>
      <c r="U1259" s="9" t="s">
        <v>54</v>
      </c>
      <c r="V1259" t="s">
        <v>55</v>
      </c>
      <c r="W1259" t="s">
        <v>59</v>
      </c>
      <c r="X1259">
        <v>3.9375</v>
      </c>
      <c r="Y1259">
        <v>1.875</v>
      </c>
      <c r="Z1259">
        <v>2.4714285714285715</v>
      </c>
      <c r="AA1259">
        <v>1.3180952380952382</v>
      </c>
      <c r="AB1259">
        <v>1.9771428571428573</v>
      </c>
      <c r="AC1259">
        <v>2.1</v>
      </c>
      <c r="AD1259">
        <v>0.50578034682080919</v>
      </c>
      <c r="AE1259">
        <v>0.75867052023121384</v>
      </c>
      <c r="AF1259">
        <v>1.5932080924855492</v>
      </c>
      <c r="AG1259">
        <v>0.62766439909297056</v>
      </c>
      <c r="AH1259">
        <v>0.94149659863945578</v>
      </c>
      <c r="AI1259">
        <v>0.47619047619047616</v>
      </c>
      <c r="AJ1259">
        <v>1258</v>
      </c>
      <c r="AK1259">
        <f>SUBTOTAL(9,EffortOutcomesAG0[[#This Row],[Allocation]:[Iin]])</f>
        <v>18.582177100127144</v>
      </c>
      <c r="AL1259" t="str">
        <f>EffortOutcomesAG0[[#This Row],[WARDS]]&amp;EffortOutcomesAG0[[#This Row],[Role]]&amp;EffortOutcomesAG0[[#This Row],[Shifts]]</f>
        <v>BANKCSEPM</v>
      </c>
    </row>
    <row r="1260" spans="2:38" x14ac:dyDescent="0.25">
      <c r="B1260" s="8">
        <f>IF(EffortOutcomesAG0[[#This Row],[Apn]]=0,10,LOG(EffortOutcomesAG0[[#This Row],[Apn]]))</f>
        <v>0.13467004787150733</v>
      </c>
      <c r="C1260" s="8">
        <f>IF(EffortOutcomesAG0[[#This Row],[Ein]]=0,10,LOG(EffortOutcomesAG0[[#This Row],[Ein]]))</f>
        <v>0.19180707000495337</v>
      </c>
      <c r="D1260" s="8">
        <f>IF(EffortOutcomesAG0[[#This Row],[Iin]]=0,10,LOG(EffortOutcomesAG0[[#This Row],[Iin]]))</f>
        <v>-0.32647711787646067</v>
      </c>
      <c r="E1260" s="8">
        <f>Kx-EffortOutcomesAG0[[#This Row],[Xp]]</f>
        <v>-0.13467004787150733</v>
      </c>
      <c r="F1260" s="8">
        <f>Ky-EffortOutcomesAG0[[#This Row],[Yp]]</f>
        <v>-1.1918070700049535</v>
      </c>
      <c r="G1260" s="8">
        <f>Kz-EffortOutcomesAG0[[#This Row],[Zp]]</f>
        <v>1.3264771178764607</v>
      </c>
      <c r="H1260" s="8">
        <f>EffortOutcomesAG0[[#This Row],[Kpy]]*KSc-EffortOutcomesAG0[[#This Row],[KPz]]*KSb</f>
        <v>-0.13467004787150727</v>
      </c>
      <c r="I1260" s="8">
        <f>-1*(EffortOutcomesAG0[[#This Row],[KPx]]*KSc-EffortOutcomesAG0[[#This Row],[KPz]]*KSa)</f>
        <v>-0.13467004787150733</v>
      </c>
      <c r="J1260" s="8">
        <f>(EffortOutcomesAG0[[#This Row],[KPx]]*$C$2-EffortOutcomesAG0[[#This Row],[Kpy]]*KSa)</f>
        <v>-1.3467004787150731</v>
      </c>
      <c r="K1260" s="8">
        <f>EffortOutcomesAG0[[#This Row],[Kpy]]*KTc-EffortOutcomesAG0[[#This Row],[KPz]]*KTb</f>
        <v>2.5182841878814139</v>
      </c>
      <c r="L1260" s="8">
        <f>-1*(EffortOutcomesAG0[[#This Row],[KPx]]*KTc-EffortOutcomesAG0[[#This Row],[KPz]]*KTa)</f>
        <v>2.5182841878814139</v>
      </c>
      <c r="M1260" s="8">
        <f>(EffortOutcomesAG0[[#This Row],[KPx]]*KTb-EffortOutcomesAG0[[#This Row],[Kpy]]*KTa)</f>
        <v>2.5182841878814144</v>
      </c>
      <c r="N1260" s="8">
        <f>-EffortOutcomesAG0[[#This Row],[Xp]]*a+EffortOutcomesAG0[[#This Row],[Yp]]*b+EffortOutcomesAG0[[#This Row],[Zp]]*c_</f>
        <v>-0.2693400957430146</v>
      </c>
      <c r="O1260">
        <f>-IF(EffortOutcomesAG0[[#This Row],[Column2]]&gt;0,1,-1)*SQRT(EffortOutcomesAG0[[#This Row],[KPx''i]]^2+EffortOutcomesAG0[[#This Row],[KPx''j]]^2+EffortOutcomesAG0[[#This Row],[KPx''k]]^2)/Ksmag/Scale</f>
        <v>0.96173650834280888</v>
      </c>
      <c r="P1260" s="9">
        <f>SQRT(EffortOutcomesAG0[[#This Row],[Kpy''i]]^2+EffortOutcomesAG0[[#This Row],[KPy''j]]^2+EffortOutcomesAG0[[#This Row],[KPy''k]]^2)/KTmag/Scale</f>
        <v>1.7806958262058059</v>
      </c>
      <c r="Q12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1.7806958262058059</v>
      </c>
      <c r="T1260" s="14">
        <v>44906</v>
      </c>
      <c r="U1260" s="9" t="s">
        <v>58</v>
      </c>
      <c r="V1260" t="s">
        <v>55</v>
      </c>
      <c r="W1260" t="s">
        <v>59</v>
      </c>
      <c r="X1260">
        <v>7.6875</v>
      </c>
      <c r="Y1260">
        <v>3.625</v>
      </c>
      <c r="Z1260">
        <v>4.9428571428571431</v>
      </c>
      <c r="AA1260">
        <v>1.3635467980295568</v>
      </c>
      <c r="AB1260">
        <v>2.0453201970443349</v>
      </c>
      <c r="AC1260">
        <v>2.1206896551724137</v>
      </c>
      <c r="AD1260">
        <v>0.48892100192678223</v>
      </c>
      <c r="AE1260">
        <v>0.73338150289017334</v>
      </c>
      <c r="AF1260">
        <v>1.5552745664739884</v>
      </c>
      <c r="AG1260">
        <v>0.64297328687572597</v>
      </c>
      <c r="AH1260">
        <v>0.9644599303135889</v>
      </c>
      <c r="AI1260">
        <v>0.47154471544715448</v>
      </c>
      <c r="AJ1260">
        <v>1259</v>
      </c>
      <c r="AK1260">
        <f>SUBTOTAL(9,EffortOutcomesAG0[[#This Row],[Allocation]:[Iin]])</f>
        <v>26.641468797030861</v>
      </c>
      <c r="AL1260" t="str">
        <f>EffortOutcomesAG0[[#This Row],[WARDS]]&amp;EffortOutcomesAG0[[#This Row],[Role]]&amp;EffortOutcomesAG0[[#This Row],[Shifts]]</f>
        <v>WARACSEPM</v>
      </c>
    </row>
    <row r="1261" spans="2:38" x14ac:dyDescent="0.25">
      <c r="B1261" s="8">
        <f>IF(EffortOutcomesAG0[[#This Row],[Apn]]=0,10,LOG(EffortOutcomesAG0[[#This Row],[Apn]]))</f>
        <v>0.18209469779964543</v>
      </c>
      <c r="C1261" s="8">
        <f>IF(EffortOutcomesAG0[[#This Row],[Ein]]=0,10,LOG(EffortOutcomesAG0[[#This Row],[Ein]]))</f>
        <v>0.19180707000495337</v>
      </c>
      <c r="D1261" s="8">
        <f>IF(EffortOutcomesAG0[[#This Row],[Iin]]=0,10,LOG(EffortOutcomesAG0[[#This Row],[Iin]]))</f>
        <v>-0.37390176780459877</v>
      </c>
      <c r="E1261" s="8">
        <f>Kx-EffortOutcomesAG0[[#This Row],[Xp]]</f>
        <v>-0.18209469779964543</v>
      </c>
      <c r="F1261" s="8">
        <f>Ky-EffortOutcomesAG0[[#This Row],[Yp]]</f>
        <v>-1.1918070700049535</v>
      </c>
      <c r="G1261" s="8">
        <f>Kz-EffortOutcomesAG0[[#This Row],[Zp]]</f>
        <v>1.3739017678045988</v>
      </c>
      <c r="H1261" s="8">
        <f>EffortOutcomesAG0[[#This Row],[Kpy]]*KSc-EffortOutcomesAG0[[#This Row],[KPz]]*KSb</f>
        <v>-0.18209469779964538</v>
      </c>
      <c r="I1261" s="8">
        <f>-1*(EffortOutcomesAG0[[#This Row],[KPx]]*KSc-EffortOutcomesAG0[[#This Row],[KPz]]*KSa)</f>
        <v>-0.18209469779964543</v>
      </c>
      <c r="J1261" s="8">
        <f>(EffortOutcomesAG0[[#This Row],[KPx]]*$C$2-EffortOutcomesAG0[[#This Row],[Kpy]]*KSa)</f>
        <v>-1.8209469779964542</v>
      </c>
      <c r="K1261" s="8">
        <f>EffortOutcomesAG0[[#This Row],[Kpy]]*KTc-EffortOutcomesAG0[[#This Row],[KPz]]*KTb</f>
        <v>2.5657088378095523</v>
      </c>
      <c r="L1261" s="8">
        <f>-1*(EffortOutcomesAG0[[#This Row],[KPx]]*KTc-EffortOutcomesAG0[[#This Row],[KPz]]*KTa)</f>
        <v>2.5657088378095523</v>
      </c>
      <c r="M1261" s="8">
        <f>(EffortOutcomesAG0[[#This Row],[KPx]]*KTb-EffortOutcomesAG0[[#This Row],[Kpy]]*KTa)</f>
        <v>2.5657088378095523</v>
      </c>
      <c r="N1261" s="8">
        <f>-EffortOutcomesAG0[[#This Row],[Xp]]*a+EffortOutcomesAG0[[#This Row],[Yp]]*b+EffortOutcomesAG0[[#This Row],[Zp]]*c_</f>
        <v>-0.36418939559929081</v>
      </c>
      <c r="O1261">
        <f>-IF(EffortOutcomesAG0[[#This Row],[Column2]]&gt;0,1,-1)*SQRT(EffortOutcomesAG0[[#This Row],[KPx''i]]^2+EffortOutcomesAG0[[#This Row],[KPx''j]]^2+EffortOutcomesAG0[[#This Row],[KPx''k]]^2)/Ksmag/Scale</f>
        <v>1.3004162515533069</v>
      </c>
      <c r="P1261" s="9">
        <f>SQRT(EffortOutcomesAG0[[#This Row],[Kpy''i]]^2+EffortOutcomesAG0[[#This Row],[KPy''j]]^2+EffortOutcomesAG0[[#This Row],[KPy''k]]^2)/KTmag/Scale</f>
        <v>1.8142301177653906</v>
      </c>
      <c r="Q12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1.8142301177653906</v>
      </c>
      <c r="T1261" s="14">
        <v>44906</v>
      </c>
      <c r="U1261" s="9" t="s">
        <v>57</v>
      </c>
      <c r="V1261" t="s">
        <v>55</v>
      </c>
      <c r="W1261" t="s">
        <v>59</v>
      </c>
      <c r="X1261">
        <v>7.6875</v>
      </c>
      <c r="Y1261">
        <v>3.25</v>
      </c>
      <c r="Z1261">
        <v>4.9428571428571431</v>
      </c>
      <c r="AA1261">
        <v>1.520879120879121</v>
      </c>
      <c r="AB1261">
        <v>2.2813186813186812</v>
      </c>
      <c r="AC1261">
        <v>2.3653846153846154</v>
      </c>
      <c r="AD1261">
        <v>0.43834296724470134</v>
      </c>
      <c r="AE1261">
        <v>0.65751445086705196</v>
      </c>
      <c r="AF1261">
        <v>1.5552745664739884</v>
      </c>
      <c r="AG1261">
        <v>0.64297328687572597</v>
      </c>
      <c r="AH1261">
        <v>0.9644599303135889</v>
      </c>
      <c r="AI1261">
        <v>0.42276422764227645</v>
      </c>
      <c r="AJ1261">
        <v>1260</v>
      </c>
      <c r="AK1261">
        <f>SUBTOTAL(9,EffortOutcomesAG0[[#This Row],[Allocation]:[Iin]])</f>
        <v>26.729268989856894</v>
      </c>
      <c r="AL1261" t="str">
        <f>EffortOutcomesAG0[[#This Row],[WARDS]]&amp;EffortOutcomesAG0[[#This Row],[Role]]&amp;EffortOutcomesAG0[[#This Row],[Shifts]]</f>
        <v>WATTCSEPM</v>
      </c>
    </row>
    <row r="1262" spans="2:38" x14ac:dyDescent="0.25">
      <c r="B1262" s="8">
        <f>IF(EffortOutcomesAG0[[#This Row],[Apn]]=0,10,LOG(EffortOutcomesAG0[[#This Row],[Apn]]))</f>
        <v>0.12150216491268627</v>
      </c>
      <c r="C1262" s="8">
        <f>IF(EffortOutcomesAG0[[#This Row],[Ein]]=0,10,LOG(EffortOutcomesAG0[[#This Row],[Ein]]))</f>
        <v>0.20497495296377435</v>
      </c>
      <c r="D1262" s="8">
        <f>IF(EffortOutcomesAG0[[#This Row],[Iin]]=0,10,LOG(EffortOutcomesAG0[[#This Row],[Iin]]))</f>
        <v>-0.32647711787646067</v>
      </c>
      <c r="E1262" s="8">
        <f>Kx-EffortOutcomesAG0[[#This Row],[Xp]]</f>
        <v>-0.12150216491268627</v>
      </c>
      <c r="F1262" s="8">
        <f>Ky-EffortOutcomesAG0[[#This Row],[Yp]]</f>
        <v>-1.2049749529637743</v>
      </c>
      <c r="G1262" s="8">
        <f>Kz-EffortOutcomesAG0[[#This Row],[Zp]]</f>
        <v>1.3264771178764607</v>
      </c>
      <c r="H1262" s="8">
        <f>EffortOutcomesAG0[[#This Row],[Kpy]]*KSc-EffortOutcomesAG0[[#This Row],[KPz]]*KSb</f>
        <v>-0.12150216491268639</v>
      </c>
      <c r="I1262" s="8">
        <f>-1*(EffortOutcomesAG0[[#This Row],[KPx]]*KSc-EffortOutcomesAG0[[#This Row],[KPz]]*KSa)</f>
        <v>-0.12150216491268627</v>
      </c>
      <c r="J1262" s="8">
        <f>(EffortOutcomesAG0[[#This Row],[KPx]]*$C$2-EffortOutcomesAG0[[#This Row],[Kpy]]*KSa)</f>
        <v>-1.2150216491268626</v>
      </c>
      <c r="K1262" s="8">
        <f>EffortOutcomesAG0[[#This Row],[Kpy]]*KTc-EffortOutcomesAG0[[#This Row],[KPz]]*KTb</f>
        <v>2.5314520708402348</v>
      </c>
      <c r="L1262" s="8">
        <f>-1*(EffortOutcomesAG0[[#This Row],[KPx]]*KTc-EffortOutcomesAG0[[#This Row],[KPz]]*KTa)</f>
        <v>2.5314520708402353</v>
      </c>
      <c r="M1262" s="8">
        <f>(EffortOutcomesAG0[[#This Row],[KPx]]*KTb-EffortOutcomesAG0[[#This Row],[Kpy]]*KTa)</f>
        <v>2.5314520708402348</v>
      </c>
      <c r="N1262" s="8">
        <f>-EffortOutcomesAG0[[#This Row],[Xp]]*a+EffortOutcomesAG0[[#This Row],[Yp]]*b+EffortOutcomesAG0[[#This Row],[Zp]]*c_</f>
        <v>-0.24300432982537262</v>
      </c>
      <c r="O1262">
        <f>-IF(EffortOutcomesAG0[[#This Row],[Column2]]&gt;0,1,-1)*SQRT(EffortOutcomesAG0[[#This Row],[KPx''i]]^2+EffortOutcomesAG0[[#This Row],[KPx''j]]^2+EffortOutcomesAG0[[#This Row],[KPx''k]]^2)/Ksmag/Scale</f>
        <v>0.8676990146369592</v>
      </c>
      <c r="P1262" s="9">
        <f>SQRT(EffortOutcomesAG0[[#This Row],[Kpy''i]]^2+EffortOutcomesAG0[[#This Row],[KPy''j]]^2+EffortOutcomesAG0[[#This Row],[KPy''k]]^2)/KTmag/Scale</f>
        <v>1.7900069255398587</v>
      </c>
      <c r="Q12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1.7900069255398587</v>
      </c>
      <c r="T1262" s="14">
        <v>44907</v>
      </c>
      <c r="U1262" s="9" t="s">
        <v>58</v>
      </c>
      <c r="V1262" t="s">
        <v>55</v>
      </c>
      <c r="W1262" t="s">
        <v>59</v>
      </c>
      <c r="X1262">
        <v>7.6875</v>
      </c>
      <c r="Y1262">
        <v>3.625</v>
      </c>
      <c r="Z1262">
        <v>4.795238095238096</v>
      </c>
      <c r="AA1262">
        <v>1.3228243021346471</v>
      </c>
      <c r="AB1262">
        <v>1.9842364532019707</v>
      </c>
      <c r="AC1262">
        <v>2.1206896551724137</v>
      </c>
      <c r="AD1262">
        <v>0.50397219463753717</v>
      </c>
      <c r="AE1262">
        <v>0.75595829195630571</v>
      </c>
      <c r="AF1262">
        <v>1.6031529294935449</v>
      </c>
      <c r="AG1262">
        <v>0.62377080913666294</v>
      </c>
      <c r="AH1262">
        <v>0.9356562137049943</v>
      </c>
      <c r="AI1262">
        <v>0.47154471544715448</v>
      </c>
      <c r="AJ1262">
        <v>1261</v>
      </c>
      <c r="AK1262">
        <f>SUBTOTAL(9,EffortOutcomesAG0[[#This Row],[Allocation]:[Iin]])</f>
        <v>26.429543660123329</v>
      </c>
      <c r="AL1262" t="str">
        <f>EffortOutcomesAG0[[#This Row],[WARDS]]&amp;EffortOutcomesAG0[[#This Row],[Role]]&amp;EffortOutcomesAG0[[#This Row],[Shifts]]</f>
        <v>WARACSEPM</v>
      </c>
    </row>
    <row r="1263" spans="2:38" x14ac:dyDescent="0.25">
      <c r="B1263" s="8">
        <f>IF(EffortOutcomesAG0[[#This Row],[Apn]]=0,10,LOG(EffortOutcomesAG0[[#This Row],[Apn]]))</f>
        <v>0.16892681484082445</v>
      </c>
      <c r="C1263" s="8">
        <f>IF(EffortOutcomesAG0[[#This Row],[Ein]]=0,10,LOG(EffortOutcomesAG0[[#This Row],[Ein]]))</f>
        <v>0.16428786419455801</v>
      </c>
      <c r="D1263" s="8">
        <f>IF(EffortOutcomesAG0[[#This Row],[Iin]]=0,10,LOG(EffortOutcomesAG0[[#This Row],[Iin]]))</f>
        <v>-0.33321467903538243</v>
      </c>
      <c r="E1263" s="8">
        <f>Kx-EffortOutcomesAG0[[#This Row],[Xp]]</f>
        <v>-0.16892681484082445</v>
      </c>
      <c r="F1263" s="8">
        <f>Ky-EffortOutcomesAG0[[#This Row],[Yp]]</f>
        <v>-1.164287864194558</v>
      </c>
      <c r="G1263" s="8">
        <f>Kz-EffortOutcomesAG0[[#This Row],[Zp]]</f>
        <v>1.3332146790353825</v>
      </c>
      <c r="H1263" s="8">
        <f>EffortOutcomesAG0[[#This Row],[Kpy]]*KSc-EffortOutcomesAG0[[#This Row],[KPz]]*KSb</f>
        <v>-0.1689268148408245</v>
      </c>
      <c r="I1263" s="8">
        <f>-1*(EffortOutcomesAG0[[#This Row],[KPx]]*KSc-EffortOutcomesAG0[[#This Row],[KPz]]*KSa)</f>
        <v>-0.16892681484082445</v>
      </c>
      <c r="J1263" s="8">
        <f>(EffortOutcomesAG0[[#This Row],[KPx]]*$C$2-EffortOutcomesAG0[[#This Row],[Kpy]]*KSa)</f>
        <v>-1.6892681484082446</v>
      </c>
      <c r="K1263" s="8">
        <f>EffortOutcomesAG0[[#This Row],[Kpy]]*KTc-EffortOutcomesAG0[[#This Row],[KPz]]*KTb</f>
        <v>2.4975025432299405</v>
      </c>
      <c r="L1263" s="8">
        <f>-1*(EffortOutcomesAG0[[#This Row],[KPx]]*KTc-EffortOutcomesAG0[[#This Row],[KPz]]*KTa)</f>
        <v>2.4975025432299405</v>
      </c>
      <c r="M1263" s="8">
        <f>(EffortOutcomesAG0[[#This Row],[KPx]]*KTb-EffortOutcomesAG0[[#This Row],[Kpy]]*KTa)</f>
        <v>2.4975025432299405</v>
      </c>
      <c r="N1263" s="8">
        <f>-EffortOutcomesAG0[[#This Row],[Xp]]*a+EffortOutcomesAG0[[#This Row],[Yp]]*b+EffortOutcomesAG0[[#This Row],[Zp]]*c_</f>
        <v>-0.33785362968164884</v>
      </c>
      <c r="O1263">
        <f>-IF(EffortOutcomesAG0[[#This Row],[Column2]]&gt;0,1,-1)*SQRT(EffortOutcomesAG0[[#This Row],[KPx''i]]^2+EffortOutcomesAG0[[#This Row],[KPx''j]]^2+EffortOutcomesAG0[[#This Row],[KPx''k]]^2)/Ksmag/Scale</f>
        <v>1.2063787578474578</v>
      </c>
      <c r="P1263" s="9">
        <f>SQRT(EffortOutcomesAG0[[#This Row],[Kpy''i]]^2+EffortOutcomesAG0[[#This Row],[KPy''j]]^2+EffortOutcomesAG0[[#This Row],[KPy''k]]^2)/KTmag/Scale</f>
        <v>1.7660009843485398</v>
      </c>
      <c r="Q12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1.7660009843485398</v>
      </c>
      <c r="T1263" s="14">
        <v>44907</v>
      </c>
      <c r="U1263" s="9" t="s">
        <v>57</v>
      </c>
      <c r="V1263" t="s">
        <v>55</v>
      </c>
      <c r="W1263" t="s">
        <v>59</v>
      </c>
      <c r="X1263">
        <v>7</v>
      </c>
      <c r="Y1263">
        <v>3.25</v>
      </c>
      <c r="Z1263">
        <v>4.795238095238096</v>
      </c>
      <c r="AA1263">
        <v>1.4754578754578758</v>
      </c>
      <c r="AB1263">
        <v>2.2131868131868133</v>
      </c>
      <c r="AC1263">
        <v>2.1538461538461537</v>
      </c>
      <c r="AD1263">
        <v>0.45183714001986092</v>
      </c>
      <c r="AE1263">
        <v>0.6777557100297914</v>
      </c>
      <c r="AF1263">
        <v>1.4597815292949352</v>
      </c>
      <c r="AG1263">
        <v>0.68503401360544225</v>
      </c>
      <c r="AH1263">
        <v>1.0275510204081635</v>
      </c>
      <c r="AI1263">
        <v>0.4642857142857143</v>
      </c>
      <c r="AJ1263">
        <v>1262</v>
      </c>
      <c r="AK1263">
        <f>SUBTOTAL(9,EffortOutcomesAG0[[#This Row],[Allocation]:[Iin]])</f>
        <v>25.65397406537285</v>
      </c>
      <c r="AL1263" t="str">
        <f>EffortOutcomesAG0[[#This Row],[WARDS]]&amp;EffortOutcomesAG0[[#This Row],[Role]]&amp;EffortOutcomesAG0[[#This Row],[Shifts]]</f>
        <v>WATTCSEPM</v>
      </c>
    </row>
    <row r="1264" spans="2:38" x14ac:dyDescent="0.25">
      <c r="B1264" s="8">
        <f>IF(EffortOutcomesAG0[[#This Row],[Apn]]=0,10,LOG(EffortOutcomesAG0[[#This Row],[Apn]]))</f>
        <v>0.10677890809197996</v>
      </c>
      <c r="C1264" s="8">
        <f>IF(EffortOutcomesAG0[[#This Row],[Ein]]=0,10,LOG(EffortOutcomesAG0[[#This Row],[Ein]]))</f>
        <v>0.14849359701132614</v>
      </c>
      <c r="D1264" s="8">
        <f>IF(EffortOutcomesAG0[[#This Row],[Iin]]=0,10,LOG(EffortOutcomesAG0[[#This Row],[Iin]]))</f>
        <v>-0.25527250510330607</v>
      </c>
      <c r="E1264" s="8">
        <f>Kx-EffortOutcomesAG0[[#This Row],[Xp]]</f>
        <v>-0.10677890809197996</v>
      </c>
      <c r="F1264" s="8">
        <f>Ky-EffortOutcomesAG0[[#This Row],[Yp]]</f>
        <v>-1.1484935970113261</v>
      </c>
      <c r="G1264" s="8">
        <f>Kz-EffortOutcomesAG0[[#This Row],[Zp]]</f>
        <v>1.255272505103306</v>
      </c>
      <c r="H1264" s="8">
        <f>EffortOutcomesAG0[[#This Row],[Kpy]]*KSc-EffortOutcomesAG0[[#This Row],[KPz]]*KSb</f>
        <v>-0.10677890809197987</v>
      </c>
      <c r="I1264" s="8">
        <f>-1*(EffortOutcomesAG0[[#This Row],[KPx]]*KSc-EffortOutcomesAG0[[#This Row],[KPz]]*KSa)</f>
        <v>-0.10677890809197996</v>
      </c>
      <c r="J1264" s="8">
        <f>(EffortOutcomesAG0[[#This Row],[KPx]]*$C$2-EffortOutcomesAG0[[#This Row],[Kpy]]*KSa)</f>
        <v>-1.0677890809197996</v>
      </c>
      <c r="K1264" s="8">
        <f>EffortOutcomesAG0[[#This Row],[Kpy]]*KTc-EffortOutcomesAG0[[#This Row],[KPz]]*KTb</f>
        <v>2.4037661021146324</v>
      </c>
      <c r="L1264" s="8">
        <f>-1*(EffortOutcomesAG0[[#This Row],[KPx]]*KTc-EffortOutcomesAG0[[#This Row],[KPz]]*KTa)</f>
        <v>2.4037661021146319</v>
      </c>
      <c r="M1264" s="8">
        <f>(EffortOutcomesAG0[[#This Row],[KPx]]*KTb-EffortOutcomesAG0[[#This Row],[Kpy]]*KTa)</f>
        <v>2.4037661021146324</v>
      </c>
      <c r="N1264" s="8">
        <f>-EffortOutcomesAG0[[#This Row],[Xp]]*a+EffortOutcomesAG0[[#This Row],[Yp]]*b+EffortOutcomesAG0[[#This Row],[Zp]]*c_</f>
        <v>-0.21355781618395986</v>
      </c>
      <c r="O1264">
        <f>-IF(EffortOutcomesAG0[[#This Row],[Column2]]&gt;0,1,-1)*SQRT(EffortOutcomesAG0[[#This Row],[KPx''i]]^2+EffortOutcomesAG0[[#This Row],[KPx''j]]^2+EffortOutcomesAG0[[#This Row],[KPx''k]]^2)/Ksmag/Scale</f>
        <v>0.76255392981682979</v>
      </c>
      <c r="P1264" s="9">
        <f>SQRT(EffortOutcomesAG0[[#This Row],[Kpy''i]]^2+EffortOutcomesAG0[[#This Row],[KPy''j]]^2+EffortOutcomesAG0[[#This Row],[KPy''k]]^2)/KTmag/Scale</f>
        <v>1.6997193111916118</v>
      </c>
      <c r="Q12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1.6997193111916118</v>
      </c>
      <c r="T1264" s="14">
        <v>44907</v>
      </c>
      <c r="U1264" s="9" t="s">
        <v>54</v>
      </c>
      <c r="V1264" t="s">
        <v>55</v>
      </c>
      <c r="W1264" t="s">
        <v>59</v>
      </c>
      <c r="X1264">
        <v>3.375</v>
      </c>
      <c r="Y1264">
        <v>1.875</v>
      </c>
      <c r="Z1264">
        <v>2.397619047619048</v>
      </c>
      <c r="AA1264">
        <v>1.2787301587301589</v>
      </c>
      <c r="AB1264">
        <v>1.9180952380952383</v>
      </c>
      <c r="AC1264">
        <v>1.8</v>
      </c>
      <c r="AD1264">
        <v>0.52135054617676257</v>
      </c>
      <c r="AE1264">
        <v>0.78202581926514392</v>
      </c>
      <c r="AF1264">
        <v>1.407646474677259</v>
      </c>
      <c r="AG1264">
        <v>0.71040564373897719</v>
      </c>
      <c r="AH1264">
        <v>1.0656084656084657</v>
      </c>
      <c r="AI1264">
        <v>0.55555555555555558</v>
      </c>
      <c r="AJ1264">
        <v>1263</v>
      </c>
      <c r="AK1264">
        <f>SUBTOTAL(9,EffortOutcomesAG0[[#This Row],[Allocation]:[Iin]])</f>
        <v>17.687036949466613</v>
      </c>
      <c r="AL1264" t="str">
        <f>EffortOutcomesAG0[[#This Row],[WARDS]]&amp;EffortOutcomesAG0[[#This Row],[Role]]&amp;EffortOutcomesAG0[[#This Row],[Shifts]]</f>
        <v>BANKCSEPM</v>
      </c>
    </row>
    <row r="1265" spans="2:38" x14ac:dyDescent="0.25">
      <c r="B1265" s="8">
        <f>IF(EffortOutcomesAG0[[#This Row],[Apn]]=0,10,LOG(EffortOutcomesAG0[[#This Row],[Apn]]))</f>
        <v>10</v>
      </c>
      <c r="C1265" s="8">
        <f>IF(EffortOutcomesAG0[[#This Row],[Ein]]=0,10,LOG(EffortOutcomesAG0[[#This Row],[Ein]]))</f>
        <v>10</v>
      </c>
      <c r="D1265" s="8">
        <f>IF(EffortOutcomesAG0[[#This Row],[Iin]]=0,10,LOG(EffortOutcomesAG0[[#This Row],[Iin]]))</f>
        <v>10</v>
      </c>
      <c r="E1265" s="8">
        <f>Kx-EffortOutcomesAG0[[#This Row],[Xp]]</f>
        <v>-10</v>
      </c>
      <c r="F1265" s="8">
        <f>Ky-EffortOutcomesAG0[[#This Row],[Yp]]</f>
        <v>-11</v>
      </c>
      <c r="G1265" s="8">
        <f>Kz-EffortOutcomesAG0[[#This Row],[Zp]]</f>
        <v>-9</v>
      </c>
      <c r="H1265" s="8">
        <f>EffortOutcomesAG0[[#This Row],[Kpy]]*KSc-EffortOutcomesAG0[[#This Row],[KPz]]*KSb</f>
        <v>20</v>
      </c>
      <c r="I1265" s="8">
        <f>-1*(EffortOutcomesAG0[[#This Row],[KPx]]*KSc-EffortOutcomesAG0[[#This Row],[KPz]]*KSa)</f>
        <v>-10</v>
      </c>
      <c r="J1265" s="8">
        <f>(EffortOutcomesAG0[[#This Row],[KPx]]*$C$2-EffortOutcomesAG0[[#This Row],[Kpy]]*KSa)</f>
        <v>-100</v>
      </c>
      <c r="K1265" s="8">
        <f>EffortOutcomesAG0[[#This Row],[Kpy]]*KTc-EffortOutcomesAG0[[#This Row],[KPz]]*KTb</f>
        <v>2</v>
      </c>
      <c r="L1265" s="8">
        <f>-1*(EffortOutcomesAG0[[#This Row],[KPx]]*KTc-EffortOutcomesAG0[[#This Row],[KPz]]*KTa)</f>
        <v>-28</v>
      </c>
      <c r="M1265" s="8">
        <f>(EffortOutcomesAG0[[#This Row],[KPx]]*KTb-EffortOutcomesAG0[[#This Row],[Kpy]]*KTa)</f>
        <v>32</v>
      </c>
      <c r="N1265" s="8">
        <f>-EffortOutcomesAG0[[#This Row],[Xp]]*a+EffortOutcomesAG0[[#This Row],[Yp]]*b+EffortOutcomesAG0[[#This Row],[Zp]]*c_</f>
        <v>40</v>
      </c>
      <c r="O126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65" s="9">
        <f>SQRT(EffortOutcomesAG0[[#This Row],[Kpy''i]]^2+EffortOutcomesAG0[[#This Row],[KPy''j]]^2+EffortOutcomesAG0[[#This Row],[KPy''k]]^2)/KTmag/Scale</f>
        <v>17.37814719698277</v>
      </c>
      <c r="Q12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65" s="14">
        <v>44907</v>
      </c>
      <c r="U1265" s="9" t="s">
        <v>76</v>
      </c>
      <c r="V1265" t="s">
        <v>55</v>
      </c>
      <c r="W1265" t="s">
        <v>59</v>
      </c>
      <c r="X1265">
        <v>0.87499999999999978</v>
      </c>
      <c r="Y1265">
        <v>0</v>
      </c>
      <c r="Z1265">
        <v>0</v>
      </c>
      <c r="AG1265">
        <v>0</v>
      </c>
      <c r="AH1265">
        <v>0</v>
      </c>
      <c r="AI1265">
        <v>0</v>
      </c>
      <c r="AJ1265">
        <v>1264</v>
      </c>
      <c r="AK1265">
        <f>SUBTOTAL(9,EffortOutcomesAG0[[#This Row],[Allocation]:[Iin]])</f>
        <v>0.87499999999999978</v>
      </c>
      <c r="AL1265" t="str">
        <f>EffortOutcomesAG0[[#This Row],[WARDS]]&amp;EffortOutcomesAG0[[#This Row],[Role]]&amp;EffortOutcomesAG0[[#This Row],[Shifts]]</f>
        <v>OtherCSEPM</v>
      </c>
    </row>
    <row r="1266" spans="2:38" x14ac:dyDescent="0.25">
      <c r="B1266" s="8">
        <f>IF(EffortOutcomesAG0[[#This Row],[Apn]]=0,10,LOG(EffortOutcomesAG0[[#This Row],[Apn]]))</f>
        <v>0.14157418812670383</v>
      </c>
      <c r="C1266" s="8">
        <f>IF(EffortOutcomesAG0[[#This Row],[Ein]]=0,10,LOG(EffortOutcomesAG0[[#This Row],[Ein]]))</f>
        <v>9.7307900788432794E-2</v>
      </c>
      <c r="D1266" s="8">
        <f>IF(EffortOutcomesAG0[[#This Row],[Iin]]=0,10,LOG(EffortOutcomesAG0[[#This Row],[Iin]]))</f>
        <v>-0.23888208891513668</v>
      </c>
      <c r="E1266" s="8">
        <f>Kx-EffortOutcomesAG0[[#This Row],[Xp]]</f>
        <v>-0.14157418812670383</v>
      </c>
      <c r="F1266" s="8">
        <f>Ky-EffortOutcomesAG0[[#This Row],[Yp]]</f>
        <v>-1.0973079007884328</v>
      </c>
      <c r="G1266" s="8">
        <f>Kz-EffortOutcomesAG0[[#This Row],[Zp]]</f>
        <v>1.2388820889151366</v>
      </c>
      <c r="H1266" s="8">
        <f>EffortOutcomesAG0[[#This Row],[Kpy]]*KSc-EffortOutcomesAG0[[#This Row],[KPz]]*KSb</f>
        <v>-0.14157418812670386</v>
      </c>
      <c r="I1266" s="8">
        <f>-1*(EffortOutcomesAG0[[#This Row],[KPx]]*KSc-EffortOutcomesAG0[[#This Row],[KPz]]*KSa)</f>
        <v>-0.14157418812670383</v>
      </c>
      <c r="J1266" s="8">
        <f>(EffortOutcomesAG0[[#This Row],[KPx]]*$C$2-EffortOutcomesAG0[[#This Row],[Kpy]]*KSa)</f>
        <v>-1.4157418812670384</v>
      </c>
      <c r="K1266" s="8">
        <f>EffortOutcomesAG0[[#This Row],[Kpy]]*KTc-EffortOutcomesAG0[[#This Row],[KPz]]*KTb</f>
        <v>2.3361899897035694</v>
      </c>
      <c r="L1266" s="8">
        <f>-1*(EffortOutcomesAG0[[#This Row],[KPx]]*KTc-EffortOutcomesAG0[[#This Row],[KPz]]*KTa)</f>
        <v>2.3361899897035694</v>
      </c>
      <c r="M1266" s="8">
        <f>(EffortOutcomesAG0[[#This Row],[KPx]]*KTb-EffortOutcomesAG0[[#This Row],[Kpy]]*KTa)</f>
        <v>2.3361899897035694</v>
      </c>
      <c r="N1266" s="8">
        <f>-EffortOutcomesAG0[[#This Row],[Xp]]*a+EffortOutcomesAG0[[#This Row],[Yp]]*b+EffortOutcomesAG0[[#This Row],[Zp]]*c_</f>
        <v>-0.28314837625340777</v>
      </c>
      <c r="O1266">
        <f>-IF(EffortOutcomesAG0[[#This Row],[Column2]]&gt;0,1,-1)*SQRT(EffortOutcomesAG0[[#This Row],[KPx''i]]^2+EffortOutcomesAG0[[#This Row],[KPx''j]]^2+EffortOutcomesAG0[[#This Row],[KPx''k]]^2)/Ksmag/Scale</f>
        <v>1.0110419318359163</v>
      </c>
      <c r="P1266" s="9">
        <f>SQRT(EffortOutcomesAG0[[#This Row],[Kpy''i]]^2+EffortOutcomesAG0[[#This Row],[KPy''j]]^2+EffortOutcomesAG0[[#This Row],[KPy''k]]^2)/KTmag/Scale</f>
        <v>1.6519357838595246</v>
      </c>
      <c r="Q12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1.6519357838595246</v>
      </c>
      <c r="T1266" s="14">
        <v>44908</v>
      </c>
      <c r="U1266" s="9" t="s">
        <v>54</v>
      </c>
      <c r="V1266" t="s">
        <v>55</v>
      </c>
      <c r="W1266" t="s">
        <v>59</v>
      </c>
      <c r="X1266">
        <v>3.2499999999999996</v>
      </c>
      <c r="Y1266">
        <v>1.875</v>
      </c>
      <c r="Z1266">
        <v>2.5976190476190482</v>
      </c>
      <c r="AA1266">
        <v>1.3853968253968256</v>
      </c>
      <c r="AB1266">
        <v>2.0780952380952384</v>
      </c>
      <c r="AC1266">
        <v>1.7333333333333332</v>
      </c>
      <c r="AD1266">
        <v>0.48120989917506862</v>
      </c>
      <c r="AE1266">
        <v>0.72181484876260293</v>
      </c>
      <c r="AF1266">
        <v>1.2511457378551782</v>
      </c>
      <c r="AG1266">
        <v>0.79926739926739954</v>
      </c>
      <c r="AH1266">
        <v>1.1989010989010993</v>
      </c>
      <c r="AI1266">
        <v>0.57692307692307698</v>
      </c>
      <c r="AJ1266">
        <v>1265</v>
      </c>
      <c r="AK1266">
        <f>SUBTOTAL(9,EffortOutcomesAG0[[#This Row],[Allocation]:[Iin]])</f>
        <v>17.948706505328872</v>
      </c>
      <c r="AL1266" t="str">
        <f>EffortOutcomesAG0[[#This Row],[WARDS]]&amp;EffortOutcomesAG0[[#This Row],[Role]]&amp;EffortOutcomesAG0[[#This Row],[Shifts]]</f>
        <v>BANKCSEPM</v>
      </c>
    </row>
    <row r="1267" spans="2:38" x14ac:dyDescent="0.25">
      <c r="B1267" s="8">
        <f>IF(EffortOutcomesAG0[[#This Row],[Apn]]=0,10,LOG(EffortOutcomesAG0[[#This Row],[Apn]]))</f>
        <v>10</v>
      </c>
      <c r="C1267" s="8">
        <f>IF(EffortOutcomesAG0[[#This Row],[Ein]]=0,10,LOG(EffortOutcomesAG0[[#This Row],[Ein]]))</f>
        <v>10</v>
      </c>
      <c r="D1267" s="8">
        <f>IF(EffortOutcomesAG0[[#This Row],[Iin]]=0,10,LOG(EffortOutcomesAG0[[#This Row],[Iin]]))</f>
        <v>10</v>
      </c>
      <c r="E1267" s="8">
        <f>Kx-EffortOutcomesAG0[[#This Row],[Xp]]</f>
        <v>-10</v>
      </c>
      <c r="F1267" s="8">
        <f>Ky-EffortOutcomesAG0[[#This Row],[Yp]]</f>
        <v>-11</v>
      </c>
      <c r="G1267" s="8">
        <f>Kz-EffortOutcomesAG0[[#This Row],[Zp]]</f>
        <v>-9</v>
      </c>
      <c r="H1267" s="8">
        <f>EffortOutcomesAG0[[#This Row],[Kpy]]*KSc-EffortOutcomesAG0[[#This Row],[KPz]]*KSb</f>
        <v>20</v>
      </c>
      <c r="I1267" s="8">
        <f>-1*(EffortOutcomesAG0[[#This Row],[KPx]]*KSc-EffortOutcomesAG0[[#This Row],[KPz]]*KSa)</f>
        <v>-10</v>
      </c>
      <c r="J1267" s="8">
        <f>(EffortOutcomesAG0[[#This Row],[KPx]]*$C$2-EffortOutcomesAG0[[#This Row],[Kpy]]*KSa)</f>
        <v>-100</v>
      </c>
      <c r="K1267" s="8">
        <f>EffortOutcomesAG0[[#This Row],[Kpy]]*KTc-EffortOutcomesAG0[[#This Row],[KPz]]*KTb</f>
        <v>2</v>
      </c>
      <c r="L1267" s="8">
        <f>-1*(EffortOutcomesAG0[[#This Row],[KPx]]*KTc-EffortOutcomesAG0[[#This Row],[KPz]]*KTa)</f>
        <v>-28</v>
      </c>
      <c r="M1267" s="8">
        <f>(EffortOutcomesAG0[[#This Row],[KPx]]*KTb-EffortOutcomesAG0[[#This Row],[Kpy]]*KTa)</f>
        <v>32</v>
      </c>
      <c r="N1267" s="8">
        <f>-EffortOutcomesAG0[[#This Row],[Xp]]*a+EffortOutcomesAG0[[#This Row],[Yp]]*b+EffortOutcomesAG0[[#This Row],[Zp]]*c_</f>
        <v>40</v>
      </c>
      <c r="O126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67" s="9">
        <f>SQRT(EffortOutcomesAG0[[#This Row],[Kpy''i]]^2+EffortOutcomesAG0[[#This Row],[KPy''j]]^2+EffortOutcomesAG0[[#This Row],[KPy''k]]^2)/KTmag/Scale</f>
        <v>17.37814719698277</v>
      </c>
      <c r="Q12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67" s="14">
        <v>44908</v>
      </c>
      <c r="U1267" s="9" t="s">
        <v>76</v>
      </c>
      <c r="V1267" t="s">
        <v>55</v>
      </c>
      <c r="W1267" t="s">
        <v>59</v>
      </c>
      <c r="X1267">
        <v>1.75</v>
      </c>
      <c r="Y1267">
        <v>0</v>
      </c>
      <c r="Z1267">
        <v>0</v>
      </c>
      <c r="AG1267">
        <v>0</v>
      </c>
      <c r="AH1267">
        <v>0</v>
      </c>
      <c r="AI1267">
        <v>0</v>
      </c>
      <c r="AJ1267">
        <v>1266</v>
      </c>
      <c r="AK1267">
        <f>SUBTOTAL(9,EffortOutcomesAG0[[#This Row],[Allocation]:[Iin]])</f>
        <v>1.75</v>
      </c>
      <c r="AL1267" t="str">
        <f>EffortOutcomesAG0[[#This Row],[WARDS]]&amp;EffortOutcomesAG0[[#This Row],[Role]]&amp;EffortOutcomesAG0[[#This Row],[Shifts]]</f>
        <v>OtherCSEPM</v>
      </c>
    </row>
    <row r="1268" spans="2:38" x14ac:dyDescent="0.25">
      <c r="B1268" s="8">
        <f>IF(EffortOutcomesAG0[[#This Row],[Apn]]=0,10,LOG(EffortOutcomesAG0[[#This Row],[Apn]]))</f>
        <v>0.15629744494741021</v>
      </c>
      <c r="C1268" s="8">
        <f>IF(EffortOutcomesAG0[[#This Row],[Ein]]=0,10,LOG(EffortOutcomesAG0[[#This Row],[Ein]]))</f>
        <v>0.11168302574127663</v>
      </c>
      <c r="D1268" s="8">
        <f>IF(EffortOutcomesAG0[[#This Row],[Iin]]=0,10,LOG(EffortOutcomesAG0[[#This Row],[Iin]]))</f>
        <v>-0.2679804706886868</v>
      </c>
      <c r="E1268" s="8">
        <f>Kx-EffortOutcomesAG0[[#This Row],[Xp]]</f>
        <v>-0.15629744494741021</v>
      </c>
      <c r="F1268" s="8">
        <f>Ky-EffortOutcomesAG0[[#This Row],[Yp]]</f>
        <v>-1.1116830257412766</v>
      </c>
      <c r="G1268" s="8">
        <f>Kz-EffortOutcomesAG0[[#This Row],[Zp]]</f>
        <v>1.2679804706886868</v>
      </c>
      <c r="H1268" s="8">
        <f>EffortOutcomesAG0[[#This Row],[Kpy]]*KSc-EffortOutcomesAG0[[#This Row],[KPz]]*KSb</f>
        <v>-0.15629744494741016</v>
      </c>
      <c r="I1268" s="8">
        <f>-1*(EffortOutcomesAG0[[#This Row],[KPx]]*KSc-EffortOutcomesAG0[[#This Row],[KPz]]*KSa)</f>
        <v>-0.15629744494741021</v>
      </c>
      <c r="J1268" s="8">
        <f>(EffortOutcomesAG0[[#This Row],[KPx]]*$C$2-EffortOutcomesAG0[[#This Row],[Kpy]]*KSa)</f>
        <v>-1.562974449474102</v>
      </c>
      <c r="K1268" s="8">
        <f>EffortOutcomesAG0[[#This Row],[Kpy]]*KTc-EffortOutcomesAG0[[#This Row],[KPz]]*KTb</f>
        <v>2.3796634964299637</v>
      </c>
      <c r="L1268" s="8">
        <f>-1*(EffortOutcomesAG0[[#This Row],[KPx]]*KTc-EffortOutcomesAG0[[#This Row],[KPz]]*KTa)</f>
        <v>2.3796634964299632</v>
      </c>
      <c r="M1268" s="8">
        <f>(EffortOutcomesAG0[[#This Row],[KPx]]*KTb-EffortOutcomesAG0[[#This Row],[Kpy]]*KTa)</f>
        <v>2.3796634964299637</v>
      </c>
      <c r="N1268" s="8">
        <f>-EffortOutcomesAG0[[#This Row],[Xp]]*a+EffortOutcomesAG0[[#This Row],[Yp]]*b+EffortOutcomesAG0[[#This Row],[Zp]]*c_</f>
        <v>-0.31259488989482032</v>
      </c>
      <c r="O1268">
        <f>-IF(EffortOutcomesAG0[[#This Row],[Column2]]&gt;0,1,-1)*SQRT(EffortOutcomesAG0[[#This Row],[KPx''i]]^2+EffortOutcomesAG0[[#This Row],[KPx''j]]^2+EffortOutcomesAG0[[#This Row],[KPx''k]]^2)/Ksmag/Scale</f>
        <v>1.1161870166560461</v>
      </c>
      <c r="P1268" s="9">
        <f>SQRT(EffortOutcomesAG0[[#This Row],[Kpy''i]]^2+EffortOutcomesAG0[[#This Row],[KPy''j]]^2+EffortOutcomesAG0[[#This Row],[KPy''k]]^2)/KTmag/Scale</f>
        <v>1.6826761952677169</v>
      </c>
      <c r="Q12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1.6826761952677169</v>
      </c>
      <c r="T1268" s="14">
        <v>44908</v>
      </c>
      <c r="U1268" s="9" t="s">
        <v>58</v>
      </c>
      <c r="V1268" t="s">
        <v>55</v>
      </c>
      <c r="W1268" t="s">
        <v>59</v>
      </c>
      <c r="X1268">
        <v>6.71875</v>
      </c>
      <c r="Y1268">
        <v>3.625</v>
      </c>
      <c r="Z1268">
        <v>5.1952380952380963</v>
      </c>
      <c r="AA1268">
        <v>1.4331691297208542</v>
      </c>
      <c r="AB1268">
        <v>2.1497536945812814</v>
      </c>
      <c r="AC1268">
        <v>1.853448275862069</v>
      </c>
      <c r="AD1268">
        <v>0.46516956920256636</v>
      </c>
      <c r="AE1268">
        <v>0.69775435380384954</v>
      </c>
      <c r="AF1268">
        <v>1.2932516040329969</v>
      </c>
      <c r="AG1268">
        <v>0.77324473975636787</v>
      </c>
      <c r="AH1268">
        <v>1.1598671096345516</v>
      </c>
      <c r="AI1268">
        <v>0.53953488372093028</v>
      </c>
      <c r="AJ1268">
        <v>1267</v>
      </c>
      <c r="AK1268">
        <f>SUBTOTAL(9,EffortOutcomesAG0[[#This Row],[Allocation]:[Iin]])</f>
        <v>25.904181455553559</v>
      </c>
      <c r="AL1268" t="str">
        <f>EffortOutcomesAG0[[#This Row],[WARDS]]&amp;EffortOutcomesAG0[[#This Row],[Role]]&amp;EffortOutcomesAG0[[#This Row],[Shifts]]</f>
        <v>WARACSEPM</v>
      </c>
    </row>
    <row r="1269" spans="2:38" x14ac:dyDescent="0.25">
      <c r="B1269" s="8">
        <f>IF(EffortOutcomesAG0[[#This Row],[Apn]]=0,10,LOG(EffortOutcomesAG0[[#This Row],[Apn]]))</f>
        <v>0.20372209487554832</v>
      </c>
      <c r="C1269" s="8">
        <f>IF(EffortOutcomesAG0[[#This Row],[Ein]]=0,10,LOG(EffortOutcomesAG0[[#This Row],[Ein]]))</f>
        <v>0.16663439216440076</v>
      </c>
      <c r="D1269" s="8">
        <f>IF(EffortOutcomesAG0[[#This Row],[Iin]]=0,10,LOG(EffortOutcomesAG0[[#This Row],[Iin]]))</f>
        <v>-0.37035648703994911</v>
      </c>
      <c r="E1269" s="8">
        <f>Kx-EffortOutcomesAG0[[#This Row],[Xp]]</f>
        <v>-0.20372209487554832</v>
      </c>
      <c r="F1269" s="8">
        <f>Ky-EffortOutcomesAG0[[#This Row],[Yp]]</f>
        <v>-1.1666343921644007</v>
      </c>
      <c r="G1269" s="8">
        <f>Kz-EffortOutcomesAG0[[#This Row],[Zp]]</f>
        <v>1.3703564870399492</v>
      </c>
      <c r="H1269" s="8">
        <f>EffortOutcomesAG0[[#This Row],[Kpy]]*KSc-EffortOutcomesAG0[[#This Row],[KPz]]*KSb</f>
        <v>-0.20372209487554849</v>
      </c>
      <c r="I1269" s="8">
        <f>-1*(EffortOutcomesAG0[[#This Row],[KPx]]*KSc-EffortOutcomesAG0[[#This Row],[KPz]]*KSa)</f>
        <v>-0.20372209487554832</v>
      </c>
      <c r="J1269" s="8">
        <f>(EffortOutcomesAG0[[#This Row],[KPx]]*$C$2-EffortOutcomesAG0[[#This Row],[Kpy]]*KSa)</f>
        <v>-2.0372209487554831</v>
      </c>
      <c r="K1269" s="8">
        <f>EffortOutcomesAG0[[#This Row],[Kpy]]*KTc-EffortOutcomesAG0[[#This Row],[KPz]]*KTb</f>
        <v>2.5369908792043496</v>
      </c>
      <c r="L1269" s="8">
        <f>-1*(EffortOutcomesAG0[[#This Row],[KPx]]*KTc-EffortOutcomesAG0[[#This Row],[KPz]]*KTa)</f>
        <v>2.5369908792043501</v>
      </c>
      <c r="M1269" s="8">
        <f>(EffortOutcomesAG0[[#This Row],[KPx]]*KTb-EffortOutcomesAG0[[#This Row],[Kpy]]*KTa)</f>
        <v>2.5369908792043496</v>
      </c>
      <c r="N1269" s="8">
        <f>-EffortOutcomesAG0[[#This Row],[Xp]]*a+EffortOutcomesAG0[[#This Row],[Yp]]*b+EffortOutcomesAG0[[#This Row],[Zp]]*c_</f>
        <v>-0.4074441897510967</v>
      </c>
      <c r="O1269">
        <f>-IF(EffortOutcomesAG0[[#This Row],[Column2]]&gt;0,1,-1)*SQRT(EffortOutcomesAG0[[#This Row],[KPx''i]]^2+EffortOutcomesAG0[[#This Row],[KPx''j]]^2+EffortOutcomesAG0[[#This Row],[KPx''k]]^2)/Ksmag/Scale</f>
        <v>1.4548667598665443</v>
      </c>
      <c r="P1269" s="9">
        <f>SQRT(EffortOutcomesAG0[[#This Row],[Kpy''i]]^2+EffortOutcomesAG0[[#This Row],[KPy''j]]^2+EffortOutcomesAG0[[#This Row],[KPy''k]]^2)/KTmag/Scale</f>
        <v>1.793923454493817</v>
      </c>
      <c r="Q12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1.793923454493817</v>
      </c>
      <c r="T1269" s="14">
        <v>44908</v>
      </c>
      <c r="U1269" s="9" t="s">
        <v>57</v>
      </c>
      <c r="V1269" t="s">
        <v>55</v>
      </c>
      <c r="W1269" t="s">
        <v>59</v>
      </c>
      <c r="X1269">
        <v>7.625</v>
      </c>
      <c r="Y1269">
        <v>3.25</v>
      </c>
      <c r="Z1269">
        <v>5.1952380952380963</v>
      </c>
      <c r="AA1269">
        <v>1.5985347985347989</v>
      </c>
      <c r="AB1269">
        <v>2.3978021978021982</v>
      </c>
      <c r="AC1269">
        <v>2.3461538461538463</v>
      </c>
      <c r="AD1269">
        <v>0.41704857928505951</v>
      </c>
      <c r="AE1269">
        <v>0.62557286892758923</v>
      </c>
      <c r="AF1269">
        <v>1.4676901924839594</v>
      </c>
      <c r="AG1269">
        <v>0.6813427010148323</v>
      </c>
      <c r="AH1269">
        <v>1.0220140515222484</v>
      </c>
      <c r="AI1269">
        <v>0.42622950819672129</v>
      </c>
      <c r="AJ1269">
        <v>1268</v>
      </c>
      <c r="AK1269">
        <f>SUBTOTAL(9,EffortOutcomesAG0[[#This Row],[Allocation]:[Iin]])</f>
        <v>27.052626839159348</v>
      </c>
      <c r="AL1269" t="str">
        <f>EffortOutcomesAG0[[#This Row],[WARDS]]&amp;EffortOutcomesAG0[[#This Row],[Role]]&amp;EffortOutcomesAG0[[#This Row],[Shifts]]</f>
        <v>WATTCSEPM</v>
      </c>
    </row>
    <row r="1270" spans="2:38" x14ac:dyDescent="0.25">
      <c r="B1270" s="8">
        <f>IF(EffortOutcomesAG0[[#This Row],[Apn]]=0,10,LOG(EffortOutcomesAG0[[#This Row],[Apn]]))</f>
        <v>10</v>
      </c>
      <c r="C1270" s="8">
        <f>IF(EffortOutcomesAG0[[#This Row],[Ein]]=0,10,LOG(EffortOutcomesAG0[[#This Row],[Ein]]))</f>
        <v>10</v>
      </c>
      <c r="D1270" s="8">
        <f>IF(EffortOutcomesAG0[[#This Row],[Iin]]=0,10,LOG(EffortOutcomesAG0[[#This Row],[Iin]]))</f>
        <v>10</v>
      </c>
      <c r="E1270" s="8">
        <f>Kx-EffortOutcomesAG0[[#This Row],[Xp]]</f>
        <v>-10</v>
      </c>
      <c r="F1270" s="8">
        <f>Ky-EffortOutcomesAG0[[#This Row],[Yp]]</f>
        <v>-11</v>
      </c>
      <c r="G1270" s="8">
        <f>Kz-EffortOutcomesAG0[[#This Row],[Zp]]</f>
        <v>-9</v>
      </c>
      <c r="H1270" s="8">
        <f>EffortOutcomesAG0[[#This Row],[Kpy]]*KSc-EffortOutcomesAG0[[#This Row],[KPz]]*KSb</f>
        <v>20</v>
      </c>
      <c r="I1270" s="8">
        <f>-1*(EffortOutcomesAG0[[#This Row],[KPx]]*KSc-EffortOutcomesAG0[[#This Row],[KPz]]*KSa)</f>
        <v>-10</v>
      </c>
      <c r="J1270" s="8">
        <f>(EffortOutcomesAG0[[#This Row],[KPx]]*$C$2-EffortOutcomesAG0[[#This Row],[Kpy]]*KSa)</f>
        <v>-100</v>
      </c>
      <c r="K1270" s="8">
        <f>EffortOutcomesAG0[[#This Row],[Kpy]]*KTc-EffortOutcomesAG0[[#This Row],[KPz]]*KTb</f>
        <v>2</v>
      </c>
      <c r="L1270" s="8">
        <f>-1*(EffortOutcomesAG0[[#This Row],[KPx]]*KTc-EffortOutcomesAG0[[#This Row],[KPz]]*KTa)</f>
        <v>-28</v>
      </c>
      <c r="M1270" s="8">
        <f>(EffortOutcomesAG0[[#This Row],[KPx]]*KTb-EffortOutcomesAG0[[#This Row],[Kpy]]*KTa)</f>
        <v>32</v>
      </c>
      <c r="N1270" s="8">
        <f>-EffortOutcomesAG0[[#This Row],[Xp]]*a+EffortOutcomesAG0[[#This Row],[Yp]]*b+EffortOutcomesAG0[[#This Row],[Zp]]*c_</f>
        <v>40</v>
      </c>
      <c r="O1270">
        <f>-IF(EffortOutcomesAG0[[#This Row],[Column2]]&gt;0,1,-1)*SQRT(EffortOutcomesAG0[[#This Row],[KPx''i]]^2+EffortOutcomesAG0[[#This Row],[KPx''j]]^2+EffortOutcomesAG0[[#This Row],[KPx''k]]^2)/Ksmag/Scale</f>
        <v>-72.456883730947197</v>
      </c>
      <c r="P1270" s="9">
        <f>SQRT(EffortOutcomesAG0[[#This Row],[Kpy''i]]^2+EffortOutcomesAG0[[#This Row],[KPy''j]]^2+EffortOutcomesAG0[[#This Row],[KPy''k]]^2)/KTmag/Scale</f>
        <v>17.37814719698277</v>
      </c>
      <c r="Q12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0" s="14">
        <v>44909</v>
      </c>
      <c r="U1270" s="9" t="s">
        <v>76</v>
      </c>
      <c r="V1270" t="s">
        <v>55</v>
      </c>
      <c r="W1270" t="s">
        <v>59</v>
      </c>
      <c r="X1270">
        <v>9.15625</v>
      </c>
      <c r="Y1270">
        <v>0</v>
      </c>
      <c r="Z1270">
        <v>0</v>
      </c>
      <c r="AG1270">
        <v>0</v>
      </c>
      <c r="AH1270">
        <v>0</v>
      </c>
      <c r="AI1270">
        <v>0</v>
      </c>
      <c r="AJ1270">
        <v>1269</v>
      </c>
      <c r="AK1270">
        <f>SUBTOTAL(9,EffortOutcomesAG0[[#This Row],[Allocation]:[Iin]])</f>
        <v>9.15625</v>
      </c>
      <c r="AL1270" t="str">
        <f>EffortOutcomesAG0[[#This Row],[WARDS]]&amp;EffortOutcomesAG0[[#This Row],[Role]]&amp;EffortOutcomesAG0[[#This Row],[Shifts]]</f>
        <v>OtherCSEPM</v>
      </c>
    </row>
    <row r="1271" spans="2:38" x14ac:dyDescent="0.25">
      <c r="B1271" s="8">
        <f>IF(EffortOutcomesAG0[[#This Row],[Apn]]=0,10,LOG(EffortOutcomesAG0[[#This Row],[Apn]]))</f>
        <v>0.1232811220696173</v>
      </c>
      <c r="C1271" s="8">
        <f>IF(EffortOutcomesAG0[[#This Row],[Ein]]=0,10,LOG(EffortOutcomesAG0[[#This Row],[Ein]]))</f>
        <v>1.7645719922812941E-2</v>
      </c>
      <c r="D1271" s="8">
        <f>IF(EffortOutcomesAG0[[#This Row],[Iin]]=0,10,LOG(EffortOutcomesAG0[[#This Row],[Iin]]))</f>
        <v>-0.14092684199243027</v>
      </c>
      <c r="E1271" s="8">
        <f>Kx-EffortOutcomesAG0[[#This Row],[Xp]]</f>
        <v>-0.1232811220696173</v>
      </c>
      <c r="F1271" s="8">
        <f>Ky-EffortOutcomesAG0[[#This Row],[Yp]]</f>
        <v>-1.0176457199228128</v>
      </c>
      <c r="G1271" s="8">
        <f>Kz-EffortOutcomesAG0[[#This Row],[Zp]]</f>
        <v>1.1409268419924303</v>
      </c>
      <c r="H1271" s="8">
        <f>EffortOutcomesAG0[[#This Row],[Kpy]]*KSc-EffortOutcomesAG0[[#This Row],[KPz]]*KSb</f>
        <v>-0.1232811220696175</v>
      </c>
      <c r="I1271" s="8">
        <f>-1*(EffortOutcomesAG0[[#This Row],[KPx]]*KSc-EffortOutcomesAG0[[#This Row],[KPz]]*KSa)</f>
        <v>-0.1232811220696173</v>
      </c>
      <c r="J1271" s="8">
        <f>(EffortOutcomesAG0[[#This Row],[KPx]]*$C$2-EffortOutcomesAG0[[#This Row],[Kpy]]*KSa)</f>
        <v>-1.232811220696173</v>
      </c>
      <c r="K1271" s="8">
        <f>EffortOutcomesAG0[[#This Row],[Kpy]]*KTc-EffortOutcomesAG0[[#This Row],[KPz]]*KTb</f>
        <v>2.1585725619152432</v>
      </c>
      <c r="L1271" s="8">
        <f>-1*(EffortOutcomesAG0[[#This Row],[KPx]]*KTc-EffortOutcomesAG0[[#This Row],[KPz]]*KTa)</f>
        <v>2.1585725619152432</v>
      </c>
      <c r="M1271" s="8">
        <f>(EffortOutcomesAG0[[#This Row],[KPx]]*KTb-EffortOutcomesAG0[[#This Row],[Kpy]]*KTa)</f>
        <v>2.1585725619152432</v>
      </c>
      <c r="N1271" s="8">
        <f>-EffortOutcomesAG0[[#This Row],[Xp]]*a+EffortOutcomesAG0[[#This Row],[Yp]]*b+EffortOutcomesAG0[[#This Row],[Zp]]*c_</f>
        <v>-0.24656224413923467</v>
      </c>
      <c r="O1271">
        <f>-IF(EffortOutcomesAG0[[#This Row],[Column2]]&gt;0,1,-1)*SQRT(EffortOutcomesAG0[[#This Row],[KPx''i]]^2+EffortOutcomesAG0[[#This Row],[KPx''j]]^2+EffortOutcomesAG0[[#This Row],[KPx''k]]^2)/Ksmag/Scale</f>
        <v>0.88040330985062631</v>
      </c>
      <c r="P1271" s="9">
        <f>SQRT(EffortOutcomesAG0[[#This Row],[Kpy''i]]^2+EffortOutcomesAG0[[#This Row],[KPy''j]]^2+EffortOutcomesAG0[[#This Row],[KPy''k]]^2)/KTmag/Scale</f>
        <v>1.5263412962134872</v>
      </c>
      <c r="Q12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1.5263412962134872</v>
      </c>
      <c r="T1271" s="14">
        <v>44909</v>
      </c>
      <c r="U1271" s="9" t="s">
        <v>54</v>
      </c>
      <c r="V1271" t="s">
        <v>55</v>
      </c>
      <c r="W1271" t="s">
        <v>59</v>
      </c>
      <c r="X1271">
        <v>2.59375</v>
      </c>
      <c r="Y1271">
        <v>1.875</v>
      </c>
      <c r="Z1271">
        <v>2.4904761904761905</v>
      </c>
      <c r="AA1271">
        <v>1.3282539682539682</v>
      </c>
      <c r="AB1271">
        <v>1.9923809523809524</v>
      </c>
      <c r="AC1271">
        <v>1.3833333333333333</v>
      </c>
      <c r="AD1271">
        <v>0.50191204588910132</v>
      </c>
      <c r="AE1271">
        <v>0.75286806883365198</v>
      </c>
      <c r="AF1271">
        <v>1.0414674952198852</v>
      </c>
      <c r="AG1271">
        <v>0.96018359150889276</v>
      </c>
      <c r="AH1271">
        <v>1.4402753872633391</v>
      </c>
      <c r="AI1271">
        <v>0.72289156626506024</v>
      </c>
      <c r="AJ1271">
        <v>1270</v>
      </c>
      <c r="AK1271">
        <f>SUBTOTAL(9,EffortOutcomesAG0[[#This Row],[Allocation]:[Iin]])</f>
        <v>17.082792599424369</v>
      </c>
      <c r="AL1271" t="str">
        <f>EffortOutcomesAG0[[#This Row],[WARDS]]&amp;EffortOutcomesAG0[[#This Row],[Role]]&amp;EffortOutcomesAG0[[#This Row],[Shifts]]</f>
        <v>BANKCSEPM</v>
      </c>
    </row>
    <row r="1272" spans="2:38" x14ac:dyDescent="0.25">
      <c r="B1272" s="8">
        <f>IF(EffortOutcomesAG0[[#This Row],[Apn]]=0,10,LOG(EffortOutcomesAG0[[#This Row],[Apn]]))</f>
        <v>0.18542902881846182</v>
      </c>
      <c r="C1272" s="8">
        <f>IF(EffortOutcomesAG0[[#This Row],[Ein]]=0,10,LOG(EffortOutcomesAG0[[#This Row],[Ein]]))</f>
        <v>0.14778565021692064</v>
      </c>
      <c r="D1272" s="8">
        <f>IF(EffortOutcomesAG0[[#This Row],[Iin]]=0,10,LOG(EffortOutcomesAG0[[#This Row],[Iin]]))</f>
        <v>-0.33321467903538243</v>
      </c>
      <c r="E1272" s="8">
        <f>Kx-EffortOutcomesAG0[[#This Row],[Xp]]</f>
        <v>-0.18542902881846182</v>
      </c>
      <c r="F1272" s="8">
        <f>Ky-EffortOutcomesAG0[[#This Row],[Yp]]</f>
        <v>-1.1477856502169206</v>
      </c>
      <c r="G1272" s="8">
        <f>Kz-EffortOutcomesAG0[[#This Row],[Zp]]</f>
        <v>1.3332146790353825</v>
      </c>
      <c r="H1272" s="8">
        <f>EffortOutcomesAG0[[#This Row],[Kpy]]*KSc-EffortOutcomesAG0[[#This Row],[KPz]]*KSb</f>
        <v>-0.18542902881846191</v>
      </c>
      <c r="I1272" s="8">
        <f>-1*(EffortOutcomesAG0[[#This Row],[KPx]]*KSc-EffortOutcomesAG0[[#This Row],[KPz]]*KSa)</f>
        <v>-0.18542902881846182</v>
      </c>
      <c r="J1272" s="8">
        <f>(EffortOutcomesAG0[[#This Row],[KPx]]*$C$2-EffortOutcomesAG0[[#This Row],[Kpy]]*KSa)</f>
        <v>-1.8542902881846182</v>
      </c>
      <c r="K1272" s="8">
        <f>EffortOutcomesAG0[[#This Row],[Kpy]]*KTc-EffortOutcomesAG0[[#This Row],[KPz]]*KTb</f>
        <v>2.4810003292523031</v>
      </c>
      <c r="L1272" s="8">
        <f>-1*(EffortOutcomesAG0[[#This Row],[KPx]]*KTc-EffortOutcomesAG0[[#This Row],[KPz]]*KTa)</f>
        <v>2.4810003292523031</v>
      </c>
      <c r="M1272" s="8">
        <f>(EffortOutcomesAG0[[#This Row],[KPx]]*KTb-EffortOutcomesAG0[[#This Row],[Kpy]]*KTa)</f>
        <v>2.4810003292523031</v>
      </c>
      <c r="N1272" s="8">
        <f>-EffortOutcomesAG0[[#This Row],[Xp]]*a+EffortOutcomesAG0[[#This Row],[Yp]]*b+EffortOutcomesAG0[[#This Row],[Zp]]*c_</f>
        <v>-0.37085805763692359</v>
      </c>
      <c r="O1272">
        <f>-IF(EffortOutcomesAG0[[#This Row],[Column2]]&gt;0,1,-1)*SQRT(EffortOutcomesAG0[[#This Row],[KPx''i]]^2+EffortOutcomesAG0[[#This Row],[KPx''j]]^2+EffortOutcomesAG0[[#This Row],[KPx''k]]^2)/Ksmag/Scale</f>
        <v>1.3242281378812546</v>
      </c>
      <c r="P1272" s="9">
        <f>SQRT(EffortOutcomesAG0[[#This Row],[Kpy''i]]^2+EffortOutcomesAG0[[#This Row],[KPy''j]]^2+EffortOutcomesAG0[[#This Row],[KPy''k]]^2)/KTmag/Scale</f>
        <v>1.7543321569403609</v>
      </c>
      <c r="Q12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1.7543321569403609</v>
      </c>
      <c r="T1272" s="14">
        <v>44909</v>
      </c>
      <c r="U1272" s="9" t="s">
        <v>57</v>
      </c>
      <c r="V1272" t="s">
        <v>55</v>
      </c>
      <c r="W1272" t="s">
        <v>59</v>
      </c>
      <c r="X1272">
        <v>7</v>
      </c>
      <c r="Y1272">
        <v>3.25</v>
      </c>
      <c r="Z1272">
        <v>4.980952380952381</v>
      </c>
      <c r="AA1272">
        <v>1.5326007326007327</v>
      </c>
      <c r="AB1272">
        <v>2.2989010989010987</v>
      </c>
      <c r="AC1272">
        <v>2.1538461538461537</v>
      </c>
      <c r="AD1272">
        <v>0.43499043977055446</v>
      </c>
      <c r="AE1272">
        <v>0.65248565965583172</v>
      </c>
      <c r="AF1272">
        <v>1.4053537284894837</v>
      </c>
      <c r="AG1272">
        <v>0.71156462585034019</v>
      </c>
      <c r="AH1272">
        <v>1.0673469387755101</v>
      </c>
      <c r="AI1272">
        <v>0.4642857142857143</v>
      </c>
      <c r="AJ1272">
        <v>1271</v>
      </c>
      <c r="AK1272">
        <f>SUBTOTAL(9,EffortOutcomesAG0[[#This Row],[Allocation]:[Iin]])</f>
        <v>25.952327473127802</v>
      </c>
      <c r="AL1272" t="str">
        <f>EffortOutcomesAG0[[#This Row],[WARDS]]&amp;EffortOutcomesAG0[[#This Row],[Role]]&amp;EffortOutcomesAG0[[#This Row],[Shifts]]</f>
        <v>WATTCSEPM</v>
      </c>
    </row>
    <row r="1273" spans="2:38" x14ac:dyDescent="0.25">
      <c r="B1273" s="8">
        <f>IF(EffortOutcomesAG0[[#This Row],[Apn]]=0,10,LOG(EffortOutcomesAG0[[#This Row],[Apn]]))</f>
        <v>0.13800437889032366</v>
      </c>
      <c r="C1273" s="8">
        <f>IF(EffortOutcomesAG0[[#This Row],[Ein]]=0,10,LOG(EffortOutcomesAG0[[#This Row],[Ein]]))</f>
        <v>0.18847273898613698</v>
      </c>
      <c r="D1273" s="8">
        <f>IF(EffortOutcomesAG0[[#This Row],[Iin]]=0,10,LOG(EffortOutcomesAG0[[#This Row],[Iin]]))</f>
        <v>-0.32647711787646067</v>
      </c>
      <c r="E1273" s="8">
        <f>Kx-EffortOutcomesAG0[[#This Row],[Xp]]</f>
        <v>-0.13800437889032366</v>
      </c>
      <c r="F1273" s="8">
        <f>Ky-EffortOutcomesAG0[[#This Row],[Yp]]</f>
        <v>-1.1884727389861369</v>
      </c>
      <c r="G1273" s="8">
        <f>Kz-EffortOutcomesAG0[[#This Row],[Zp]]</f>
        <v>1.3264771178764607</v>
      </c>
      <c r="H1273" s="8">
        <f>EffortOutcomesAG0[[#This Row],[Kpy]]*KSc-EffortOutcomesAG0[[#This Row],[KPz]]*KSb</f>
        <v>-0.1380043788903238</v>
      </c>
      <c r="I1273" s="8">
        <f>-1*(EffortOutcomesAG0[[#This Row],[KPx]]*KSc-EffortOutcomesAG0[[#This Row],[KPz]]*KSa)</f>
        <v>-0.13800437889032366</v>
      </c>
      <c r="J1273" s="8">
        <f>(EffortOutcomesAG0[[#This Row],[KPx]]*$C$2-EffortOutcomesAG0[[#This Row],[Kpy]]*KSa)</f>
        <v>-1.3800437889032366</v>
      </c>
      <c r="K1273" s="8">
        <f>EffortOutcomesAG0[[#This Row],[Kpy]]*KTc-EffortOutcomesAG0[[#This Row],[KPz]]*KTb</f>
        <v>2.5149498568625974</v>
      </c>
      <c r="L1273" s="8">
        <f>-1*(EffortOutcomesAG0[[#This Row],[KPx]]*KTc-EffortOutcomesAG0[[#This Row],[KPz]]*KTa)</f>
        <v>2.5149498568625979</v>
      </c>
      <c r="M1273" s="8">
        <f>(EffortOutcomesAG0[[#This Row],[KPx]]*KTb-EffortOutcomesAG0[[#This Row],[Kpy]]*KTa)</f>
        <v>2.5149498568625974</v>
      </c>
      <c r="N1273" s="8">
        <f>-EffortOutcomesAG0[[#This Row],[Xp]]*a+EffortOutcomesAG0[[#This Row],[Yp]]*b+EffortOutcomesAG0[[#This Row],[Zp]]*c_</f>
        <v>-0.27600875778064737</v>
      </c>
      <c r="O1273">
        <f>-IF(EffortOutcomesAG0[[#This Row],[Column2]]&gt;0,1,-1)*SQRT(EffortOutcomesAG0[[#This Row],[KPx''i]]^2+EffortOutcomesAG0[[#This Row],[KPx''j]]^2+EffortOutcomesAG0[[#This Row],[KPx''k]]^2)/Ksmag/Scale</f>
        <v>0.98554839467075617</v>
      </c>
      <c r="P1273" s="9">
        <f>SQRT(EffortOutcomesAG0[[#This Row],[Kpy''i]]^2+EffortOutcomesAG0[[#This Row],[KPy''j]]^2+EffortOutcomesAG0[[#This Row],[KPy''k]]^2)/KTmag/Scale</f>
        <v>1.7783380981316799</v>
      </c>
      <c r="Q12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273" s="14">
        <v>44909</v>
      </c>
      <c r="U1273" s="9" t="s">
        <v>58</v>
      </c>
      <c r="V1273" t="s">
        <v>55</v>
      </c>
      <c r="W1273" t="s">
        <v>59</v>
      </c>
      <c r="X1273">
        <v>7.6875</v>
      </c>
      <c r="Y1273">
        <v>3.625</v>
      </c>
      <c r="Z1273">
        <v>4.980952380952381</v>
      </c>
      <c r="AA1273">
        <v>1.374055829228243</v>
      </c>
      <c r="AB1273">
        <v>2.0610837438423646</v>
      </c>
      <c r="AC1273">
        <v>2.1206896551724137</v>
      </c>
      <c r="AD1273">
        <v>0.48518164435946465</v>
      </c>
      <c r="AE1273">
        <v>0.72777246653919692</v>
      </c>
      <c r="AF1273">
        <v>1.5433795411089866</v>
      </c>
      <c r="AG1273">
        <v>0.64792876500193575</v>
      </c>
      <c r="AH1273">
        <v>0.97189314750290356</v>
      </c>
      <c r="AI1273">
        <v>0.47154471544715448</v>
      </c>
      <c r="AJ1273">
        <v>1272</v>
      </c>
      <c r="AK1273">
        <f>SUBTOTAL(9,EffortOutcomesAG0[[#This Row],[Allocation]:[Iin]])</f>
        <v>26.696981889155044</v>
      </c>
      <c r="AL1273" t="str">
        <f>EffortOutcomesAG0[[#This Row],[WARDS]]&amp;EffortOutcomesAG0[[#This Row],[Role]]&amp;EffortOutcomesAG0[[#This Row],[Shifts]]</f>
        <v>WARACSEPM</v>
      </c>
    </row>
    <row r="1274" spans="2:38" x14ac:dyDescent="0.25">
      <c r="B1274" s="8">
        <f>IF(EffortOutcomesAG0[[#This Row],[Apn]]=0,10,LOG(EffortOutcomesAG0[[#This Row],[Apn]]))</f>
        <v>0.11014170173901669</v>
      </c>
      <c r="C1274" s="8">
        <f>IF(EffortOutcomesAG0[[#This Row],[Ein]]=0,10,LOG(EffortOutcomesAG0[[#This Row],[Ein]]))</f>
        <v>-2.5380578310555242E-2</v>
      </c>
      <c r="D1274" s="8">
        <f>IF(EffortOutcomesAG0[[#This Row],[Iin]]=0,10,LOG(EffortOutcomesAG0[[#This Row],[Iin]]))</f>
        <v>-8.4761123428461441E-2</v>
      </c>
      <c r="E1274" s="8">
        <f>Kx-EffortOutcomesAG0[[#This Row],[Xp]]</f>
        <v>-0.11014170173901669</v>
      </c>
      <c r="F1274" s="8">
        <f>Ky-EffortOutcomesAG0[[#This Row],[Yp]]</f>
        <v>-0.97461942168944471</v>
      </c>
      <c r="G1274" s="8">
        <f>Kz-EffortOutcomesAG0[[#This Row],[Zp]]</f>
        <v>1.0847611234284615</v>
      </c>
      <c r="H1274" s="8">
        <f>EffortOutcomesAG0[[#This Row],[Kpy]]*KSc-EffortOutcomesAG0[[#This Row],[KPz]]*KSb</f>
        <v>-0.11014170173901683</v>
      </c>
      <c r="I1274" s="8">
        <f>-1*(EffortOutcomesAG0[[#This Row],[KPx]]*KSc-EffortOutcomesAG0[[#This Row],[KPz]]*KSa)</f>
        <v>-0.11014170173901669</v>
      </c>
      <c r="J1274" s="8">
        <f>(EffortOutcomesAG0[[#This Row],[KPx]]*$C$2-EffortOutcomesAG0[[#This Row],[Kpy]]*KSa)</f>
        <v>-1.101417017390167</v>
      </c>
      <c r="K1274" s="8">
        <f>EffortOutcomesAG0[[#This Row],[Kpy]]*KTc-EffortOutcomesAG0[[#This Row],[KPz]]*KTb</f>
        <v>2.0593805451179064</v>
      </c>
      <c r="L1274" s="8">
        <f>-1*(EffortOutcomesAG0[[#This Row],[KPx]]*KTc-EffortOutcomesAG0[[#This Row],[KPz]]*KTa)</f>
        <v>2.0593805451179064</v>
      </c>
      <c r="M1274" s="8">
        <f>(EffortOutcomesAG0[[#This Row],[KPx]]*KTb-EffortOutcomesAG0[[#This Row],[Kpy]]*KTa)</f>
        <v>2.0593805451179059</v>
      </c>
      <c r="N1274" s="8">
        <f>-EffortOutcomesAG0[[#This Row],[Xp]]*a+EffortOutcomesAG0[[#This Row],[Yp]]*b+EffortOutcomesAG0[[#This Row],[Zp]]*c_</f>
        <v>-0.22028340347803338</v>
      </c>
      <c r="O1274">
        <f>-IF(EffortOutcomesAG0[[#This Row],[Column2]]&gt;0,1,-1)*SQRT(EffortOutcomesAG0[[#This Row],[KPx''i]]^2+EffortOutcomesAG0[[#This Row],[KPx''j]]^2+EffortOutcomesAG0[[#This Row],[KPx''k]]^2)/Ksmag/Scale</f>
        <v>0.78656907996710113</v>
      </c>
      <c r="P1274" s="9">
        <f>SQRT(EffortOutcomesAG0[[#This Row],[Kpy''i]]^2+EffortOutcomesAG0[[#This Row],[KPy''j]]^2+EffortOutcomesAG0[[#This Row],[KPy''k]]^2)/KTmag/Scale</f>
        <v>1.4562019484965205</v>
      </c>
      <c r="Q12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1.4562019484965205</v>
      </c>
      <c r="T1274" s="14">
        <v>44910</v>
      </c>
      <c r="U1274" s="9" t="s">
        <v>58</v>
      </c>
      <c r="V1274" t="s">
        <v>55</v>
      </c>
      <c r="W1274" t="s">
        <v>59</v>
      </c>
      <c r="X1274">
        <v>4.40625</v>
      </c>
      <c r="Y1274">
        <v>3.625</v>
      </c>
      <c r="Z1274">
        <v>4.6714285714285708</v>
      </c>
      <c r="AA1274">
        <v>1.2886699507389161</v>
      </c>
      <c r="AB1274">
        <v>1.9330049261083742</v>
      </c>
      <c r="AC1274">
        <v>1.2155172413793103</v>
      </c>
      <c r="AD1274">
        <v>0.51732925586136602</v>
      </c>
      <c r="AE1274">
        <v>0.77599388379204903</v>
      </c>
      <c r="AF1274">
        <v>0.9432339449541286</v>
      </c>
      <c r="AG1274">
        <v>1.0601823708206686</v>
      </c>
      <c r="AH1274">
        <v>1.5902735562310029</v>
      </c>
      <c r="AI1274">
        <v>0.82269503546099287</v>
      </c>
      <c r="AJ1274">
        <v>1273</v>
      </c>
      <c r="AK1274">
        <f>SUBTOTAL(9,EffortOutcomesAG0[[#This Row],[Allocation]:[Iin]])</f>
        <v>22.849578736775381</v>
      </c>
      <c r="AL1274" t="str">
        <f>EffortOutcomesAG0[[#This Row],[WARDS]]&amp;EffortOutcomesAG0[[#This Row],[Role]]&amp;EffortOutcomesAG0[[#This Row],[Shifts]]</f>
        <v>WARACSEPM</v>
      </c>
    </row>
    <row r="1275" spans="2:38" x14ac:dyDescent="0.25">
      <c r="B1275" s="8">
        <f>IF(EffortOutcomesAG0[[#This Row],[Apn]]=0,10,LOG(EffortOutcomesAG0[[#This Row],[Apn]]))</f>
        <v>0.1575663516671548</v>
      </c>
      <c r="C1275" s="8">
        <f>IF(EffortOutcomesAG0[[#This Row],[Ein]]=0,10,LOG(EffortOutcomesAG0[[#This Row],[Ein]]))</f>
        <v>0.14761960376798405</v>
      </c>
      <c r="D1275" s="8">
        <f>IF(EffortOutcomesAG0[[#This Row],[Iin]]=0,10,LOG(EffortOutcomesAG0[[#This Row],[Iin]]))</f>
        <v>-0.30518595543513882</v>
      </c>
      <c r="E1275" s="8">
        <f>Kx-EffortOutcomesAG0[[#This Row],[Xp]]</f>
        <v>-0.1575663516671548</v>
      </c>
      <c r="F1275" s="8">
        <f>Ky-EffortOutcomesAG0[[#This Row],[Yp]]</f>
        <v>-1.147619603767984</v>
      </c>
      <c r="G1275" s="8">
        <f>Kz-EffortOutcomesAG0[[#This Row],[Zp]]</f>
        <v>1.3051859554351388</v>
      </c>
      <c r="H1275" s="8">
        <f>EffortOutcomesAG0[[#This Row],[Kpy]]*KSc-EffortOutcomesAG0[[#This Row],[KPz]]*KSb</f>
        <v>-0.15756635166715482</v>
      </c>
      <c r="I1275" s="8">
        <f>-1*(EffortOutcomesAG0[[#This Row],[KPx]]*KSc-EffortOutcomesAG0[[#This Row],[KPz]]*KSa)</f>
        <v>-0.1575663516671548</v>
      </c>
      <c r="J1275" s="8">
        <f>(EffortOutcomesAG0[[#This Row],[KPx]]*$C$2-EffortOutcomesAG0[[#This Row],[Kpy]]*KSa)</f>
        <v>-1.575663516671548</v>
      </c>
      <c r="K1275" s="8">
        <f>EffortOutcomesAG0[[#This Row],[Kpy]]*KTc-EffortOutcomesAG0[[#This Row],[KPz]]*KTb</f>
        <v>2.4528055592031226</v>
      </c>
      <c r="L1275" s="8">
        <f>-1*(EffortOutcomesAG0[[#This Row],[KPx]]*KTc-EffortOutcomesAG0[[#This Row],[KPz]]*KTa)</f>
        <v>2.452805559203123</v>
      </c>
      <c r="M1275" s="8">
        <f>(EffortOutcomesAG0[[#This Row],[KPx]]*KTb-EffortOutcomesAG0[[#This Row],[Kpy]]*KTa)</f>
        <v>2.4528055592031226</v>
      </c>
      <c r="N1275" s="8">
        <f>-EffortOutcomesAG0[[#This Row],[Xp]]*a+EffortOutcomesAG0[[#This Row],[Yp]]*b+EffortOutcomesAG0[[#This Row],[Zp]]*c_</f>
        <v>-0.31513270333430954</v>
      </c>
      <c r="O1275">
        <f>-IF(EffortOutcomesAG0[[#This Row],[Column2]]&gt;0,1,-1)*SQRT(EffortOutcomesAG0[[#This Row],[KPx''i]]^2+EffortOutcomesAG0[[#This Row],[KPx''j]]^2+EffortOutcomesAG0[[#This Row],[KPx''k]]^2)/Ksmag/Scale</f>
        <v>1.1252488231775994</v>
      </c>
      <c r="P1275" s="9">
        <f>SQRT(EffortOutcomesAG0[[#This Row],[Kpy''i]]^2+EffortOutcomesAG0[[#This Row],[KPy''j]]^2+EffortOutcomesAG0[[#This Row],[KPy''k]]^2)/KTmag/Scale</f>
        <v>1.7343954438445899</v>
      </c>
      <c r="Q12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1.7343954438445899</v>
      </c>
      <c r="T1275" s="14">
        <v>44910</v>
      </c>
      <c r="U1275" s="9" t="s">
        <v>57</v>
      </c>
      <c r="V1275" t="s">
        <v>55</v>
      </c>
      <c r="W1275" t="s">
        <v>59</v>
      </c>
      <c r="X1275">
        <v>6.5624999999999991</v>
      </c>
      <c r="Y1275">
        <v>3.25</v>
      </c>
      <c r="Z1275">
        <v>4.6714285714285708</v>
      </c>
      <c r="AA1275">
        <v>1.4373626373626371</v>
      </c>
      <c r="AB1275">
        <v>2.1560439560439559</v>
      </c>
      <c r="AC1275">
        <v>2.0192307692307692</v>
      </c>
      <c r="AD1275">
        <v>0.46381243628950058</v>
      </c>
      <c r="AE1275">
        <v>0.69571865443425085</v>
      </c>
      <c r="AF1275">
        <v>1.4048165137614679</v>
      </c>
      <c r="AG1275">
        <v>0.71183673469387754</v>
      </c>
      <c r="AH1275">
        <v>1.0677551020408163</v>
      </c>
      <c r="AI1275">
        <v>0.49523809523809531</v>
      </c>
      <c r="AJ1275">
        <v>1274</v>
      </c>
      <c r="AK1275">
        <f>SUBTOTAL(9,EffortOutcomesAG0[[#This Row],[Allocation]:[Iin]])</f>
        <v>24.935743470523949</v>
      </c>
      <c r="AL1275" t="str">
        <f>EffortOutcomesAG0[[#This Row],[WARDS]]&amp;EffortOutcomesAG0[[#This Row],[Role]]&amp;EffortOutcomesAG0[[#This Row],[Shifts]]</f>
        <v>WATTCSEPM</v>
      </c>
    </row>
    <row r="1276" spans="2:38" x14ac:dyDescent="0.25">
      <c r="B1276" s="8">
        <f>IF(EffortOutcomesAG0[[#This Row],[Apn]]=0,10,LOG(EffortOutcomesAG0[[#This Row],[Apn]]))</f>
        <v>9.5418444918310336E-2</v>
      </c>
      <c r="C1276" s="8">
        <f>IF(EffortOutcomesAG0[[#This Row],[Ein]]=0,10,LOG(EffortOutcomesAG0[[#This Row],[Ein]]))</f>
        <v>0.15985406018499571</v>
      </c>
      <c r="D1276" s="8">
        <f>IF(EffortOutcomesAG0[[#This Row],[Iin]]=0,10,LOG(EffortOutcomesAG0[[#This Row],[Iin]]))</f>
        <v>-0.25527250510330607</v>
      </c>
      <c r="E1276" s="8">
        <f>Kx-EffortOutcomesAG0[[#This Row],[Xp]]</f>
        <v>-9.5418444918310336E-2</v>
      </c>
      <c r="F1276" s="8">
        <f>Ky-EffortOutcomesAG0[[#This Row],[Yp]]</f>
        <v>-1.1598540601849958</v>
      </c>
      <c r="G1276" s="8">
        <f>Kz-EffortOutcomesAG0[[#This Row],[Zp]]</f>
        <v>1.255272505103306</v>
      </c>
      <c r="H1276" s="8">
        <f>EffortOutcomesAG0[[#This Row],[Kpy]]*KSc-EffortOutcomesAG0[[#This Row],[KPz]]*KSb</f>
        <v>-9.5418444918310197E-2</v>
      </c>
      <c r="I1276" s="8">
        <f>-1*(EffortOutcomesAG0[[#This Row],[KPx]]*KSc-EffortOutcomesAG0[[#This Row],[KPz]]*KSa)</f>
        <v>-9.5418444918310336E-2</v>
      </c>
      <c r="J1276" s="8">
        <f>(EffortOutcomesAG0[[#This Row],[KPx]]*$C$2-EffortOutcomesAG0[[#This Row],[Kpy]]*KSa)</f>
        <v>-0.9541844491831033</v>
      </c>
      <c r="K1276" s="8">
        <f>EffortOutcomesAG0[[#This Row],[Kpy]]*KTc-EffortOutcomesAG0[[#This Row],[KPz]]*KTb</f>
        <v>2.4151265652883018</v>
      </c>
      <c r="L1276" s="8">
        <f>-1*(EffortOutcomesAG0[[#This Row],[KPx]]*KTc-EffortOutcomesAG0[[#This Row],[KPz]]*KTa)</f>
        <v>2.4151265652883018</v>
      </c>
      <c r="M1276" s="8">
        <f>(EffortOutcomesAG0[[#This Row],[KPx]]*KTb-EffortOutcomesAG0[[#This Row],[Kpy]]*KTa)</f>
        <v>2.4151265652883018</v>
      </c>
      <c r="N1276" s="8">
        <f>-EffortOutcomesAG0[[#This Row],[Xp]]*a+EffortOutcomesAG0[[#This Row],[Yp]]*b+EffortOutcomesAG0[[#This Row],[Zp]]*c_</f>
        <v>-0.19083688983662073</v>
      </c>
      <c r="O1276">
        <f>-IF(EffortOutcomesAG0[[#This Row],[Column2]]&gt;0,1,-1)*SQRT(EffortOutcomesAG0[[#This Row],[KPx''i]]^2+EffortOutcomesAG0[[#This Row],[KPx''j]]^2+EffortOutcomesAG0[[#This Row],[KPx''k]]^2)/Ksmag/Scale</f>
        <v>0.68142399514697138</v>
      </c>
      <c r="P1276" s="9">
        <f>SQRT(EffortOutcomesAG0[[#This Row],[Kpy''i]]^2+EffortOutcomesAG0[[#This Row],[KPy''j]]^2+EffortOutcomesAG0[[#This Row],[KPy''k]]^2)/KTmag/Scale</f>
        <v>1.7077523717391334</v>
      </c>
      <c r="Q12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276" s="14">
        <v>44910</v>
      </c>
      <c r="U1276" s="9" t="s">
        <v>54</v>
      </c>
      <c r="V1276" t="s">
        <v>55</v>
      </c>
      <c r="W1276" t="s">
        <v>59</v>
      </c>
      <c r="X1276">
        <v>3.375</v>
      </c>
      <c r="Y1276">
        <v>1.875</v>
      </c>
      <c r="Z1276">
        <v>2.3357142857142854</v>
      </c>
      <c r="AA1276">
        <v>1.2457142857142856</v>
      </c>
      <c r="AB1276">
        <v>1.8685714285714283</v>
      </c>
      <c r="AC1276">
        <v>1.8</v>
      </c>
      <c r="AD1276">
        <v>0.53516819571865448</v>
      </c>
      <c r="AE1276">
        <v>0.80275229357798172</v>
      </c>
      <c r="AF1276">
        <v>1.4449541284403671</v>
      </c>
      <c r="AG1276">
        <v>0.69206349206349194</v>
      </c>
      <c r="AH1276">
        <v>1.038095238095238</v>
      </c>
      <c r="AI1276">
        <v>0.55555555555555558</v>
      </c>
      <c r="AJ1276">
        <v>1275</v>
      </c>
      <c r="AK1276">
        <f>SUBTOTAL(9,EffortOutcomesAG0[[#This Row],[Allocation]:[Iin]])</f>
        <v>17.568588903451289</v>
      </c>
      <c r="AL1276" t="str">
        <f>EffortOutcomesAG0[[#This Row],[WARDS]]&amp;EffortOutcomesAG0[[#This Row],[Role]]&amp;EffortOutcomesAG0[[#This Row],[Shifts]]</f>
        <v>BANKCSEPM</v>
      </c>
    </row>
    <row r="1277" spans="2:38" x14ac:dyDescent="0.25">
      <c r="B1277" s="8">
        <f>IF(EffortOutcomesAG0[[#This Row],[Apn]]=0,10,LOG(EffortOutcomesAG0[[#This Row],[Apn]]))</f>
        <v>10</v>
      </c>
      <c r="C1277" s="8">
        <f>IF(EffortOutcomesAG0[[#This Row],[Ein]]=0,10,LOG(EffortOutcomesAG0[[#This Row],[Ein]]))</f>
        <v>10</v>
      </c>
      <c r="D1277" s="8">
        <f>IF(EffortOutcomesAG0[[#This Row],[Iin]]=0,10,LOG(EffortOutcomesAG0[[#This Row],[Iin]]))</f>
        <v>10</v>
      </c>
      <c r="E1277" s="8">
        <f>Kx-EffortOutcomesAG0[[#This Row],[Xp]]</f>
        <v>-10</v>
      </c>
      <c r="F1277" s="8">
        <f>Ky-EffortOutcomesAG0[[#This Row],[Yp]]</f>
        <v>-11</v>
      </c>
      <c r="G1277" s="8">
        <f>Kz-EffortOutcomesAG0[[#This Row],[Zp]]</f>
        <v>-9</v>
      </c>
      <c r="H1277" s="8">
        <f>EffortOutcomesAG0[[#This Row],[Kpy]]*KSc-EffortOutcomesAG0[[#This Row],[KPz]]*KSb</f>
        <v>20</v>
      </c>
      <c r="I1277" s="8">
        <f>-1*(EffortOutcomesAG0[[#This Row],[KPx]]*KSc-EffortOutcomesAG0[[#This Row],[KPz]]*KSa)</f>
        <v>-10</v>
      </c>
      <c r="J1277" s="8">
        <f>(EffortOutcomesAG0[[#This Row],[KPx]]*$C$2-EffortOutcomesAG0[[#This Row],[Kpy]]*KSa)</f>
        <v>-100</v>
      </c>
      <c r="K1277" s="8">
        <f>EffortOutcomesAG0[[#This Row],[Kpy]]*KTc-EffortOutcomesAG0[[#This Row],[KPz]]*KTb</f>
        <v>2</v>
      </c>
      <c r="L1277" s="8">
        <f>-1*(EffortOutcomesAG0[[#This Row],[KPx]]*KTc-EffortOutcomesAG0[[#This Row],[KPz]]*KTa)</f>
        <v>-28</v>
      </c>
      <c r="M1277" s="8">
        <f>(EffortOutcomesAG0[[#This Row],[KPx]]*KTb-EffortOutcomesAG0[[#This Row],[Kpy]]*KTa)</f>
        <v>32</v>
      </c>
      <c r="N1277" s="8">
        <f>-EffortOutcomesAG0[[#This Row],[Xp]]*a+EffortOutcomesAG0[[#This Row],[Yp]]*b+EffortOutcomesAG0[[#This Row],[Zp]]*c_</f>
        <v>40</v>
      </c>
      <c r="O127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77" s="9">
        <f>SQRT(EffortOutcomesAG0[[#This Row],[Kpy''i]]^2+EffortOutcomesAG0[[#This Row],[KPy''j]]^2+EffortOutcomesAG0[[#This Row],[KPy''k]]^2)/KTmag/Scale</f>
        <v>17.37814719698277</v>
      </c>
      <c r="Q12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7" s="14">
        <v>44910</v>
      </c>
      <c r="U1277" s="9" t="s">
        <v>76</v>
      </c>
      <c r="V1277" t="s">
        <v>55</v>
      </c>
      <c r="W1277" t="s">
        <v>59</v>
      </c>
      <c r="X1277">
        <v>2.34375</v>
      </c>
      <c r="Y1277">
        <v>0</v>
      </c>
      <c r="Z1277">
        <v>0</v>
      </c>
      <c r="AG1277">
        <v>0</v>
      </c>
      <c r="AH1277">
        <v>0</v>
      </c>
      <c r="AI1277">
        <v>0</v>
      </c>
      <c r="AJ1277">
        <v>1276</v>
      </c>
      <c r="AK1277">
        <f>SUBTOTAL(9,EffortOutcomesAG0[[#This Row],[Allocation]:[Iin]])</f>
        <v>2.34375</v>
      </c>
      <c r="AL1277" t="str">
        <f>EffortOutcomesAG0[[#This Row],[WARDS]]&amp;EffortOutcomesAG0[[#This Row],[Role]]&amp;EffortOutcomesAG0[[#This Row],[Shifts]]</f>
        <v>OtherCSEPM</v>
      </c>
    </row>
    <row r="1278" spans="2:38" x14ac:dyDescent="0.25">
      <c r="B1278" s="8">
        <f>IF(EffortOutcomesAG0[[#This Row],[Apn]]=0,10,LOG(EffortOutcomesAG0[[#This Row],[Apn]]))</f>
        <v>4.9710141115930521E-2</v>
      </c>
      <c r="C1278" s="8">
        <f>IF(EffortOutcomesAG0[[#This Row],[Ein]]=0,10,LOG(EffortOutcomesAG0[[#This Row],[Ein]]))</f>
        <v>0.27250915361798883</v>
      </c>
      <c r="D1278" s="8">
        <f>IF(EffortOutcomesAG0[[#This Row],[Iin]]=0,10,LOG(EffortOutcomesAG0[[#This Row],[Iin]]))</f>
        <v>-0.3222192947339193</v>
      </c>
      <c r="E1278" s="8">
        <f>Kx-EffortOutcomesAG0[[#This Row],[Xp]]</f>
        <v>-4.9710141115930521E-2</v>
      </c>
      <c r="F1278" s="8">
        <f>Ky-EffortOutcomesAG0[[#This Row],[Yp]]</f>
        <v>-1.2725091536179889</v>
      </c>
      <c r="G1278" s="8">
        <f>Kz-EffortOutcomesAG0[[#This Row],[Zp]]</f>
        <v>1.3222192947339193</v>
      </c>
      <c r="H1278" s="8">
        <f>EffortOutcomesAG0[[#This Row],[Kpy]]*KSc-EffortOutcomesAG0[[#This Row],[KPz]]*KSb</f>
        <v>-4.9710141115930417E-2</v>
      </c>
      <c r="I1278" s="8">
        <f>-1*(EffortOutcomesAG0[[#This Row],[KPx]]*KSc-EffortOutcomesAG0[[#This Row],[KPz]]*KSa)</f>
        <v>-4.9710141115930521E-2</v>
      </c>
      <c r="J1278" s="8">
        <f>(EffortOutcomesAG0[[#This Row],[KPx]]*$C$2-EffortOutcomesAG0[[#This Row],[Kpy]]*KSa)</f>
        <v>-0.49710141115930523</v>
      </c>
      <c r="K1278" s="8">
        <f>EffortOutcomesAG0[[#This Row],[Kpy]]*KTc-EffortOutcomesAG0[[#This Row],[KPz]]*KTb</f>
        <v>2.5947284483519084</v>
      </c>
      <c r="L1278" s="8">
        <f>-1*(EffortOutcomesAG0[[#This Row],[KPx]]*KTc-EffortOutcomesAG0[[#This Row],[KPz]]*KTa)</f>
        <v>2.594728448351908</v>
      </c>
      <c r="M1278" s="8">
        <f>(EffortOutcomesAG0[[#This Row],[KPx]]*KTb-EffortOutcomesAG0[[#This Row],[Kpy]]*KTa)</f>
        <v>2.5947284483519084</v>
      </c>
      <c r="N1278" s="8">
        <f>-EffortOutcomesAG0[[#This Row],[Xp]]*a+EffortOutcomesAG0[[#This Row],[Yp]]*b+EffortOutcomesAG0[[#This Row],[Zp]]*c_</f>
        <v>-9.9420282231860946E-2</v>
      </c>
      <c r="O1278">
        <f>-IF(EffortOutcomesAG0[[#This Row],[Column2]]&gt;0,1,-1)*SQRT(EffortOutcomesAG0[[#This Row],[KPx''i]]^2+EffortOutcomesAG0[[#This Row],[KPx''j]]^2+EffortOutcomesAG0[[#This Row],[KPx''k]]^2)/Ksmag/Scale</f>
        <v>0.35500141495218296</v>
      </c>
      <c r="P1278" s="9">
        <f>SQRT(EffortOutcomesAG0[[#This Row],[Kpy''i]]^2+EffortOutcomesAG0[[#This Row],[KPy''j]]^2+EffortOutcomesAG0[[#This Row],[KPy''k]]^2)/KTmag/Scale</f>
        <v>1.834750081167283</v>
      </c>
      <c r="Q12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2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2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8" s="14">
        <v>44911</v>
      </c>
      <c r="U1278" s="9" t="s">
        <v>54</v>
      </c>
      <c r="V1278" t="s">
        <v>55</v>
      </c>
      <c r="W1278" t="s">
        <v>59</v>
      </c>
      <c r="X1278">
        <v>3.9375</v>
      </c>
      <c r="Y1278">
        <v>1.875</v>
      </c>
      <c r="Z1278">
        <v>2.1023809523809525</v>
      </c>
      <c r="AA1278">
        <v>1.1212698412698414</v>
      </c>
      <c r="AB1278">
        <v>1.6819047619047618</v>
      </c>
      <c r="AC1278">
        <v>2.1</v>
      </c>
      <c r="AD1278">
        <v>0.59456398640996599</v>
      </c>
      <c r="AE1278">
        <v>0.89184597961494905</v>
      </c>
      <c r="AF1278">
        <v>1.872876557191393</v>
      </c>
      <c r="AG1278">
        <v>0.53393801965230536</v>
      </c>
      <c r="AH1278">
        <v>0.80090702947845804</v>
      </c>
      <c r="AI1278">
        <v>0.47619047619047616</v>
      </c>
      <c r="AJ1278">
        <v>1277</v>
      </c>
      <c r="AK1278">
        <f>SUBTOTAL(9,EffortOutcomesAG0[[#This Row],[Allocation]:[Iin]])</f>
        <v>17.988377604093099</v>
      </c>
      <c r="AL1278" t="str">
        <f>EffortOutcomesAG0[[#This Row],[WARDS]]&amp;EffortOutcomesAG0[[#This Row],[Role]]&amp;EffortOutcomesAG0[[#This Row],[Shifts]]</f>
        <v>BANKCSEPM</v>
      </c>
    </row>
    <row r="1279" spans="2:38" x14ac:dyDescent="0.25">
      <c r="B1279" s="8">
        <f>IF(EffortOutcomesAG0[[#This Row],[Apn]]=0,10,LOG(EffortOutcomesAG0[[#This Row],[Apn]]))</f>
        <v>10</v>
      </c>
      <c r="C1279" s="8">
        <f>IF(EffortOutcomesAG0[[#This Row],[Ein]]=0,10,LOG(EffortOutcomesAG0[[#This Row],[Ein]]))</f>
        <v>10</v>
      </c>
      <c r="D1279" s="8">
        <f>IF(EffortOutcomesAG0[[#This Row],[Iin]]=0,10,LOG(EffortOutcomesAG0[[#This Row],[Iin]]))</f>
        <v>10</v>
      </c>
      <c r="E1279" s="8">
        <f>Kx-EffortOutcomesAG0[[#This Row],[Xp]]</f>
        <v>-10</v>
      </c>
      <c r="F1279" s="8">
        <f>Ky-EffortOutcomesAG0[[#This Row],[Yp]]</f>
        <v>-11</v>
      </c>
      <c r="G1279" s="8">
        <f>Kz-EffortOutcomesAG0[[#This Row],[Zp]]</f>
        <v>-9</v>
      </c>
      <c r="H1279" s="8">
        <f>EffortOutcomesAG0[[#This Row],[Kpy]]*KSc-EffortOutcomesAG0[[#This Row],[KPz]]*KSb</f>
        <v>20</v>
      </c>
      <c r="I1279" s="8">
        <f>-1*(EffortOutcomesAG0[[#This Row],[KPx]]*KSc-EffortOutcomesAG0[[#This Row],[KPz]]*KSa)</f>
        <v>-10</v>
      </c>
      <c r="J1279" s="8">
        <f>(EffortOutcomesAG0[[#This Row],[KPx]]*$C$2-EffortOutcomesAG0[[#This Row],[Kpy]]*KSa)</f>
        <v>-100</v>
      </c>
      <c r="K1279" s="8">
        <f>EffortOutcomesAG0[[#This Row],[Kpy]]*KTc-EffortOutcomesAG0[[#This Row],[KPz]]*KTb</f>
        <v>2</v>
      </c>
      <c r="L1279" s="8">
        <f>-1*(EffortOutcomesAG0[[#This Row],[KPx]]*KTc-EffortOutcomesAG0[[#This Row],[KPz]]*KTa)</f>
        <v>-28</v>
      </c>
      <c r="M1279" s="8">
        <f>(EffortOutcomesAG0[[#This Row],[KPx]]*KTb-EffortOutcomesAG0[[#This Row],[Kpy]]*KTa)</f>
        <v>32</v>
      </c>
      <c r="N1279" s="8">
        <f>-EffortOutcomesAG0[[#This Row],[Xp]]*a+EffortOutcomesAG0[[#This Row],[Yp]]*b+EffortOutcomesAG0[[#This Row],[Zp]]*c_</f>
        <v>40</v>
      </c>
      <c r="O1279">
        <f>-IF(EffortOutcomesAG0[[#This Row],[Column2]]&gt;0,1,-1)*SQRT(EffortOutcomesAG0[[#This Row],[KPx''i]]^2+EffortOutcomesAG0[[#This Row],[KPx''j]]^2+EffortOutcomesAG0[[#This Row],[KPx''k]]^2)/Ksmag/Scale</f>
        <v>-72.456883730947197</v>
      </c>
      <c r="P1279" s="9">
        <f>SQRT(EffortOutcomesAG0[[#This Row],[Kpy''i]]^2+EffortOutcomesAG0[[#This Row],[KPy''j]]^2+EffortOutcomesAG0[[#This Row],[KPy''k]]^2)/KTmag/Scale</f>
        <v>17.37814719698277</v>
      </c>
      <c r="Q12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9" s="14">
        <v>44911</v>
      </c>
      <c r="U1279" s="9" t="s">
        <v>76</v>
      </c>
      <c r="V1279" t="s">
        <v>55</v>
      </c>
      <c r="W1279" t="s">
        <v>59</v>
      </c>
      <c r="X1279">
        <v>0.99999999999999978</v>
      </c>
      <c r="Y1279">
        <v>0</v>
      </c>
      <c r="Z1279">
        <v>0</v>
      </c>
      <c r="AG1279">
        <v>0</v>
      </c>
      <c r="AH1279">
        <v>0</v>
      </c>
      <c r="AI1279">
        <v>0</v>
      </c>
      <c r="AJ1279">
        <v>1278</v>
      </c>
      <c r="AK1279">
        <f>SUBTOTAL(9,EffortOutcomesAG0[[#This Row],[Allocation]:[Iin]])</f>
        <v>0.99999999999999978</v>
      </c>
      <c r="AL1279" t="str">
        <f>EffortOutcomesAG0[[#This Row],[WARDS]]&amp;EffortOutcomesAG0[[#This Row],[Role]]&amp;EffortOutcomesAG0[[#This Row],[Shifts]]</f>
        <v>OtherCSEPM</v>
      </c>
    </row>
    <row r="1280" spans="2:38" x14ac:dyDescent="0.25">
      <c r="B1280" s="8">
        <f>IF(EffortOutcomesAG0[[#This Row],[Apn]]=0,10,LOG(EffortOutcomesAG0[[#This Row],[Apn]]))</f>
        <v>0.11185804786477496</v>
      </c>
      <c r="C1280" s="8">
        <f>IF(EffortOutcomesAG0[[#This Row],[Ein]]=0,10,LOG(EffortOutcomesAG0[[#This Row],[Ein]]))</f>
        <v>0.15891034276667074</v>
      </c>
      <c r="D1280" s="8">
        <f>IF(EffortOutcomesAG0[[#This Row],[Iin]]=0,10,LOG(EffortOutcomesAG0[[#This Row],[Iin]]))</f>
        <v>-0.2707683906314457</v>
      </c>
      <c r="E1280" s="8">
        <f>Kx-EffortOutcomesAG0[[#This Row],[Xp]]</f>
        <v>-0.11185804786477496</v>
      </c>
      <c r="F1280" s="8">
        <f>Ky-EffortOutcomesAG0[[#This Row],[Yp]]</f>
        <v>-1.1589103427666707</v>
      </c>
      <c r="G1280" s="8">
        <f>Kz-EffortOutcomesAG0[[#This Row],[Zp]]</f>
        <v>1.2707683906314458</v>
      </c>
      <c r="H1280" s="8">
        <f>EffortOutcomesAG0[[#This Row],[Kpy]]*KSc-EffortOutcomesAG0[[#This Row],[KPz]]*KSb</f>
        <v>-0.11185804786477505</v>
      </c>
      <c r="I1280" s="8">
        <f>-1*(EffortOutcomesAG0[[#This Row],[KPx]]*KSc-EffortOutcomesAG0[[#This Row],[KPz]]*KSa)</f>
        <v>-0.11185804786477496</v>
      </c>
      <c r="J1280" s="8">
        <f>(EffortOutcomesAG0[[#This Row],[KPx]]*$C$2-EffortOutcomesAG0[[#This Row],[Kpy]]*KSa)</f>
        <v>-1.1185804786477496</v>
      </c>
      <c r="K1280" s="8">
        <f>EffortOutcomesAG0[[#This Row],[Kpy]]*KTc-EffortOutcomesAG0[[#This Row],[KPz]]*KTb</f>
        <v>2.4296787333981165</v>
      </c>
      <c r="L1280" s="8">
        <f>-1*(EffortOutcomesAG0[[#This Row],[KPx]]*KTc-EffortOutcomesAG0[[#This Row],[KPz]]*KTa)</f>
        <v>2.4296787333981165</v>
      </c>
      <c r="M1280" s="8">
        <f>(EffortOutcomesAG0[[#This Row],[KPx]]*KTb-EffortOutcomesAG0[[#This Row],[Kpy]]*KTa)</f>
        <v>2.4296787333981165</v>
      </c>
      <c r="N1280" s="8">
        <f>-EffortOutcomesAG0[[#This Row],[Xp]]*a+EffortOutcomesAG0[[#This Row],[Yp]]*b+EffortOutcomesAG0[[#This Row],[Zp]]*c_</f>
        <v>-0.22371609572954992</v>
      </c>
      <c r="O1280">
        <f>-IF(EffortOutcomesAG0[[#This Row],[Column2]]&gt;0,1,-1)*SQRT(EffortOutcomesAG0[[#This Row],[KPx''i]]^2+EffortOutcomesAG0[[#This Row],[KPx''j]]^2+EffortOutcomesAG0[[#This Row],[KPx''k]]^2)/Ksmag/Scale</f>
        <v>0.79882624298281069</v>
      </c>
      <c r="P1280" s="9">
        <f>SQRT(EffortOutcomesAG0[[#This Row],[Kpy''i]]^2+EffortOutcomesAG0[[#This Row],[KPy''j]]^2+EffortOutcomesAG0[[#This Row],[KPy''k]]^2)/KTmag/Scale</f>
        <v>1.7180423084905501</v>
      </c>
      <c r="Q12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1.7180423084905501</v>
      </c>
      <c r="T1280" s="14">
        <v>44911</v>
      </c>
      <c r="U1280" s="9" t="s">
        <v>57</v>
      </c>
      <c r="V1280" t="s">
        <v>55</v>
      </c>
      <c r="W1280" t="s">
        <v>59</v>
      </c>
      <c r="X1280">
        <v>6.0625</v>
      </c>
      <c r="Y1280">
        <v>3.25</v>
      </c>
      <c r="Z1280">
        <v>4.2047619047619049</v>
      </c>
      <c r="AA1280">
        <v>1.2937728937728938</v>
      </c>
      <c r="AB1280">
        <v>1.9406593406593406</v>
      </c>
      <c r="AC1280">
        <v>1.8653846153846154</v>
      </c>
      <c r="AD1280">
        <v>0.51528878822197055</v>
      </c>
      <c r="AE1280">
        <v>0.77293318233295583</v>
      </c>
      <c r="AF1280">
        <v>1.4418176670441676</v>
      </c>
      <c r="AG1280">
        <v>0.69356897398134509</v>
      </c>
      <c r="AH1280">
        <v>1.0403534609720175</v>
      </c>
      <c r="AI1280">
        <v>0.53608247422680411</v>
      </c>
      <c r="AJ1280">
        <v>1279</v>
      </c>
      <c r="AK1280">
        <f>SUBTOTAL(9,EffortOutcomesAG0[[#This Row],[Allocation]:[Iin]])</f>
        <v>23.617123301358017</v>
      </c>
      <c r="AL1280" t="str">
        <f>EffortOutcomesAG0[[#This Row],[WARDS]]&amp;EffortOutcomesAG0[[#This Row],[Role]]&amp;EffortOutcomesAG0[[#This Row],[Shifts]]</f>
        <v>WATTCSEPM</v>
      </c>
    </row>
    <row r="1281" spans="2:38" x14ac:dyDescent="0.25">
      <c r="B1281" s="8">
        <f>IF(EffortOutcomesAG0[[#This Row],[Apn]]=0,10,LOG(EffortOutcomesAG0[[#This Row],[Apn]]))</f>
        <v>6.4433397936636799E-2</v>
      </c>
      <c r="C1281" s="8">
        <f>IF(EffortOutcomesAG0[[#This Row],[Ein]]=0,10,LOG(EffortOutcomesAG0[[#This Row],[Ein]]))</f>
        <v>0.20956510644104953</v>
      </c>
      <c r="D1281" s="8">
        <f>IF(EffortOutcomesAG0[[#This Row],[Iin]]=0,10,LOG(EffortOutcomesAG0[[#This Row],[Iin]]))</f>
        <v>-0.2739985043776863</v>
      </c>
      <c r="E1281" s="8">
        <f>Kx-EffortOutcomesAG0[[#This Row],[Xp]]</f>
        <v>-6.4433397936636799E-2</v>
      </c>
      <c r="F1281" s="8">
        <f>Ky-EffortOutcomesAG0[[#This Row],[Yp]]</f>
        <v>-1.2095651064410495</v>
      </c>
      <c r="G1281" s="8">
        <f>Kz-EffortOutcomesAG0[[#This Row],[Zp]]</f>
        <v>1.2739985043776862</v>
      </c>
      <c r="H1281" s="8">
        <f>EffortOutcomesAG0[[#This Row],[Kpy]]*KSc-EffortOutcomesAG0[[#This Row],[KPz]]*KSb</f>
        <v>-6.4433397936636716E-2</v>
      </c>
      <c r="I1281" s="8">
        <f>-1*(EffortOutcomesAG0[[#This Row],[KPx]]*KSc-EffortOutcomesAG0[[#This Row],[KPz]]*KSa)</f>
        <v>-6.4433397936636799E-2</v>
      </c>
      <c r="J1281" s="8">
        <f>(EffortOutcomesAG0[[#This Row],[KPx]]*$C$2-EffortOutcomesAG0[[#This Row],[Kpy]]*KSa)</f>
        <v>-0.64433397936636805</v>
      </c>
      <c r="K1281" s="8">
        <f>EffortOutcomesAG0[[#This Row],[Kpy]]*KTc-EffortOutcomesAG0[[#This Row],[KPz]]*KTb</f>
        <v>2.4835636108187358</v>
      </c>
      <c r="L1281" s="8">
        <f>-1*(EffortOutcomesAG0[[#This Row],[KPx]]*KTc-EffortOutcomesAG0[[#This Row],[KPz]]*KTa)</f>
        <v>2.4835636108187358</v>
      </c>
      <c r="M1281" s="8">
        <f>(EffortOutcomesAG0[[#This Row],[KPx]]*KTb-EffortOutcomesAG0[[#This Row],[Kpy]]*KTa)</f>
        <v>2.4835636108187358</v>
      </c>
      <c r="N1281" s="8">
        <f>-EffortOutcomesAG0[[#This Row],[Xp]]*a+EffortOutcomesAG0[[#This Row],[Yp]]*b+EffortOutcomesAG0[[#This Row],[Zp]]*c_</f>
        <v>-0.12886679587327354</v>
      </c>
      <c r="O1281">
        <f>-IF(EffortOutcomesAG0[[#This Row],[Column2]]&gt;0,1,-1)*SQRT(EffortOutcomesAG0[[#This Row],[KPx''i]]^2+EffortOutcomesAG0[[#This Row],[KPx''j]]^2+EffortOutcomesAG0[[#This Row],[KPx''k]]^2)/Ksmag/Scale</f>
        <v>0.46014649977231226</v>
      </c>
      <c r="P1281" s="9">
        <f>SQRT(EffortOutcomesAG0[[#This Row],[Kpy''i]]^2+EffortOutcomesAG0[[#This Row],[KPy''j]]^2+EffortOutcomesAG0[[#This Row],[KPy''k]]^2)/KTmag/Scale</f>
        <v>1.7561446707180757</v>
      </c>
      <c r="Q12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1.7561446707180757</v>
      </c>
      <c r="T1281" s="14">
        <v>44911</v>
      </c>
      <c r="U1281" s="9" t="s">
        <v>58</v>
      </c>
      <c r="V1281" t="s">
        <v>55</v>
      </c>
      <c r="W1281" t="s">
        <v>59</v>
      </c>
      <c r="X1281">
        <v>6.8125</v>
      </c>
      <c r="Y1281">
        <v>3.625</v>
      </c>
      <c r="Z1281">
        <v>4.2047619047619049</v>
      </c>
      <c r="AA1281">
        <v>1.1599343185550082</v>
      </c>
      <c r="AB1281">
        <v>1.7399014778325124</v>
      </c>
      <c r="AC1281">
        <v>1.8793103448275863</v>
      </c>
      <c r="AD1281">
        <v>0.57474518686296716</v>
      </c>
      <c r="AE1281">
        <v>0.86211778029445074</v>
      </c>
      <c r="AF1281">
        <v>1.6201868629671574</v>
      </c>
      <c r="AG1281">
        <v>0.61721275666229802</v>
      </c>
      <c r="AH1281">
        <v>0.92581913499344692</v>
      </c>
      <c r="AI1281">
        <v>0.5321100917431193</v>
      </c>
      <c r="AJ1281">
        <v>1280</v>
      </c>
      <c r="AK1281">
        <f>SUBTOTAL(9,EffortOutcomesAG0[[#This Row],[Allocation]:[Iin]])</f>
        <v>24.553599859500451</v>
      </c>
      <c r="AL1281" t="str">
        <f>EffortOutcomesAG0[[#This Row],[WARDS]]&amp;EffortOutcomesAG0[[#This Row],[Role]]&amp;EffortOutcomesAG0[[#This Row],[Shifts]]</f>
        <v>WARACSEPM</v>
      </c>
    </row>
    <row r="1282" spans="2:38" x14ac:dyDescent="0.25">
      <c r="B1282" s="8">
        <f>IF(EffortOutcomesAG0[[#This Row],[Apn]]=0,10,LOG(EffortOutcomesAG0[[#This Row],[Apn]]))</f>
        <v>-0.15924151497498201</v>
      </c>
      <c r="C1282" s="8">
        <f>IF(EffortOutcomesAG0[[#This Row],[Ein]]=0,10,LOG(EffortOutcomesAG0[[#This Row],[Ein]]))</f>
        <v>0.44323817134018284</v>
      </c>
      <c r="D1282" s="8">
        <f>IF(EffortOutcomesAG0[[#This Row],[Iin]]=0,10,LOG(EffortOutcomesAG0[[#This Row],[Iin]]))</f>
        <v>-0.28399665636520083</v>
      </c>
      <c r="E1282" s="8">
        <f>Kx-EffortOutcomesAG0[[#This Row],[Xp]]</f>
        <v>0.15924151497498201</v>
      </c>
      <c r="F1282" s="8">
        <f>Ky-EffortOutcomesAG0[[#This Row],[Yp]]</f>
        <v>-1.443238171340183</v>
      </c>
      <c r="G1282" s="8">
        <f>Kz-EffortOutcomesAG0[[#This Row],[Zp]]</f>
        <v>1.2839966563652008</v>
      </c>
      <c r="H1282" s="8">
        <f>EffortOutcomesAG0[[#This Row],[Kpy]]*KSc-EffortOutcomesAG0[[#This Row],[KPz]]*KSb</f>
        <v>0.15924151497498218</v>
      </c>
      <c r="I1282" s="8">
        <f>-1*(EffortOutcomesAG0[[#This Row],[KPx]]*KSc-EffortOutcomesAG0[[#This Row],[KPz]]*KSa)</f>
        <v>0.15924151497498201</v>
      </c>
      <c r="J1282" s="8">
        <f>(EffortOutcomesAG0[[#This Row],[KPx]]*$C$2-EffortOutcomesAG0[[#This Row],[Kpy]]*KSa)</f>
        <v>1.59241514974982</v>
      </c>
      <c r="K1282" s="8">
        <f>EffortOutcomesAG0[[#This Row],[Kpy]]*KTc-EffortOutcomesAG0[[#This Row],[KPz]]*KTb</f>
        <v>2.7272348277053835</v>
      </c>
      <c r="L1282" s="8">
        <f>-1*(EffortOutcomesAG0[[#This Row],[KPx]]*KTc-EffortOutcomesAG0[[#This Row],[KPz]]*KTa)</f>
        <v>2.7272348277053835</v>
      </c>
      <c r="M1282" s="8">
        <f>(EffortOutcomesAG0[[#This Row],[KPx]]*KTb-EffortOutcomesAG0[[#This Row],[Kpy]]*KTa)</f>
        <v>2.7272348277053839</v>
      </c>
      <c r="N1282" s="8">
        <f>-EffortOutcomesAG0[[#This Row],[Xp]]*a+EffortOutcomesAG0[[#This Row],[Yp]]*b+EffortOutcomesAG0[[#This Row],[Zp]]*c_</f>
        <v>0.31848302994996402</v>
      </c>
      <c r="O1282">
        <f>-IF(EffortOutcomesAG0[[#This Row],[Column2]]&gt;0,1,-1)*SQRT(EffortOutcomesAG0[[#This Row],[KPx''i]]^2+EffortOutcomesAG0[[#This Row],[KPx''j]]^2+EffortOutcomesAG0[[#This Row],[KPx''k]]^2)/Ksmag/Scale</f>
        <v>-1.1372118820465684</v>
      </c>
      <c r="P1282" s="9">
        <f>SQRT(EffortOutcomesAG0[[#This Row],[Kpy''i]]^2+EffortOutcomesAG0[[#This Row],[KPy''j]]^2+EffortOutcomesAG0[[#This Row],[KPy''k]]^2)/KTmag/Scale</f>
        <v>1.9284462405586027</v>
      </c>
      <c r="Q12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2" s="14">
        <v>44912</v>
      </c>
      <c r="U1282" s="9" t="s">
        <v>57</v>
      </c>
      <c r="V1282" t="s">
        <v>55</v>
      </c>
      <c r="W1282" t="s">
        <v>59</v>
      </c>
      <c r="X1282">
        <v>6.25</v>
      </c>
      <c r="Y1282">
        <v>3.25</v>
      </c>
      <c r="Z1282">
        <v>2.2523809523809528</v>
      </c>
      <c r="AA1282">
        <v>0.69304029304029313</v>
      </c>
      <c r="AB1282">
        <v>1.0395604395604396</v>
      </c>
      <c r="AC1282">
        <v>1.9230769230769231</v>
      </c>
      <c r="AD1282">
        <v>0.96194503171247348</v>
      </c>
      <c r="AE1282">
        <v>1.4429175475687102</v>
      </c>
      <c r="AF1282">
        <v>2.7748414376321349</v>
      </c>
      <c r="AG1282">
        <v>0.36038095238095247</v>
      </c>
      <c r="AH1282">
        <v>0.54057142857142859</v>
      </c>
      <c r="AI1282">
        <v>0.52</v>
      </c>
      <c r="AJ1282">
        <v>1281</v>
      </c>
      <c r="AK1282">
        <f>SUBTOTAL(9,EffortOutcomesAG0[[#This Row],[Allocation]:[Iin]])</f>
        <v>22.008715005924309</v>
      </c>
      <c r="AL1282" t="str">
        <f>EffortOutcomesAG0[[#This Row],[WARDS]]&amp;EffortOutcomesAG0[[#This Row],[Role]]&amp;EffortOutcomesAG0[[#This Row],[Shifts]]</f>
        <v>WATTCSEPM</v>
      </c>
    </row>
    <row r="1283" spans="2:38" x14ac:dyDescent="0.25">
      <c r="B1283" s="8">
        <f>IF(EffortOutcomesAG0[[#This Row],[Apn]]=0,10,LOG(EffortOutcomesAG0[[#This Row],[Apn]]))</f>
        <v>-0.20666616490312009</v>
      </c>
      <c r="C1283" s="8">
        <f>IF(EffortOutcomesAG0[[#This Row],[Ein]]=0,10,LOG(EffortOutcomesAG0[[#This Row],[Ein]]))</f>
        <v>0.53314328277958078</v>
      </c>
      <c r="D1283" s="8">
        <f>IF(EffortOutcomesAG0[[#This Row],[Iin]]=0,10,LOG(EffortOutcomesAG0[[#This Row],[Iin]]))</f>
        <v>-0.32647711787646067</v>
      </c>
      <c r="E1283" s="8">
        <f>Kx-EffortOutcomesAG0[[#This Row],[Xp]]</f>
        <v>0.20666616490312009</v>
      </c>
      <c r="F1283" s="8">
        <f>Ky-EffortOutcomesAG0[[#This Row],[Yp]]</f>
        <v>-1.5331432827795808</v>
      </c>
      <c r="G1283" s="8">
        <f>Kz-EffortOutcomesAG0[[#This Row],[Zp]]</f>
        <v>1.3264771178764607</v>
      </c>
      <c r="H1283" s="8">
        <f>EffortOutcomesAG0[[#This Row],[Kpy]]*KSc-EffortOutcomesAG0[[#This Row],[KPz]]*KSb</f>
        <v>0.20666616490312006</v>
      </c>
      <c r="I1283" s="8">
        <f>-1*(EffortOutcomesAG0[[#This Row],[KPx]]*KSc-EffortOutcomesAG0[[#This Row],[KPz]]*KSa)</f>
        <v>0.20666616490312009</v>
      </c>
      <c r="J1283" s="8">
        <f>(EffortOutcomesAG0[[#This Row],[KPx]]*$C$2-EffortOutcomesAG0[[#This Row],[Kpy]]*KSa)</f>
        <v>2.0666616490312011</v>
      </c>
      <c r="K1283" s="8">
        <f>EffortOutcomesAG0[[#This Row],[Kpy]]*KTc-EffortOutcomesAG0[[#This Row],[KPz]]*KTb</f>
        <v>2.8596204006560413</v>
      </c>
      <c r="L1283" s="8">
        <f>-1*(EffortOutcomesAG0[[#This Row],[KPx]]*KTc-EffortOutcomesAG0[[#This Row],[KPz]]*KTa)</f>
        <v>2.8596204006560417</v>
      </c>
      <c r="M1283" s="8">
        <f>(EffortOutcomesAG0[[#This Row],[KPx]]*KTb-EffortOutcomesAG0[[#This Row],[Kpy]]*KTa)</f>
        <v>2.8596204006560413</v>
      </c>
      <c r="N1283" s="8">
        <f>-EffortOutcomesAG0[[#This Row],[Xp]]*a+EffortOutcomesAG0[[#This Row],[Yp]]*b+EffortOutcomesAG0[[#This Row],[Zp]]*c_</f>
        <v>0.41333232980624024</v>
      </c>
      <c r="O1283">
        <f>-IF(EffortOutcomesAG0[[#This Row],[Column2]]&gt;0,1,-1)*SQRT(EffortOutcomesAG0[[#This Row],[KPx''i]]^2+EffortOutcomesAG0[[#This Row],[KPx''j]]^2+EffortOutcomesAG0[[#This Row],[KPx''k]]^2)/Ksmag/Scale</f>
        <v>-1.4758916252570664</v>
      </c>
      <c r="P1283" s="9">
        <f>SQRT(EffortOutcomesAG0[[#This Row],[Kpy''i]]^2+EffortOutcomesAG0[[#This Row],[KPy''j]]^2+EffortOutcomesAG0[[#This Row],[KPy''k]]^2)/KTmag/Scale</f>
        <v>2.0220569769232788</v>
      </c>
      <c r="Q12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3" s="14">
        <v>44912</v>
      </c>
      <c r="U1283" s="9" t="s">
        <v>58</v>
      </c>
      <c r="V1283" t="s">
        <v>55</v>
      </c>
      <c r="W1283" t="s">
        <v>59</v>
      </c>
      <c r="X1283">
        <v>7.6875</v>
      </c>
      <c r="Y1283">
        <v>3.625</v>
      </c>
      <c r="Z1283">
        <v>2.2523809523809528</v>
      </c>
      <c r="AA1283">
        <v>0.62134646962233187</v>
      </c>
      <c r="AB1283">
        <v>0.93201970443349769</v>
      </c>
      <c r="AC1283">
        <v>2.1206896551724137</v>
      </c>
      <c r="AD1283">
        <v>1.0729386892177588</v>
      </c>
      <c r="AE1283">
        <v>1.6094080338266381</v>
      </c>
      <c r="AF1283">
        <v>3.413054968287526</v>
      </c>
      <c r="AG1283">
        <v>0.29299264421215648</v>
      </c>
      <c r="AH1283">
        <v>0.43948896631823464</v>
      </c>
      <c r="AI1283">
        <v>0.47154471544715448</v>
      </c>
      <c r="AJ1283">
        <v>1282</v>
      </c>
      <c r="AK1283">
        <f>SUBTOTAL(9,EffortOutcomesAG0[[#This Row],[Allocation]:[Iin]])</f>
        <v>24.538364798918661</v>
      </c>
      <c r="AL1283" t="str">
        <f>EffortOutcomesAG0[[#This Row],[WARDS]]&amp;EffortOutcomesAG0[[#This Row],[Role]]&amp;EffortOutcomesAG0[[#This Row],[Shifts]]</f>
        <v>WARACSEPM</v>
      </c>
    </row>
    <row r="1284" spans="2:38" x14ac:dyDescent="0.25">
      <c r="B1284" s="8">
        <f>IF(EffortOutcomesAG0[[#This Row],[Apn]]=0,10,LOG(EffortOutcomesAG0[[#This Row],[Apn]]))</f>
        <v>-0.22138942172382647</v>
      </c>
      <c r="C1284" s="8">
        <f>IF(EffortOutcomesAG0[[#This Row],[Ein]]=0,10,LOG(EffortOutcomesAG0[[#This Row],[Ein]]))</f>
        <v>0.36231626371625675</v>
      </c>
      <c r="D1284" s="8">
        <f>IF(EffortOutcomesAG0[[#This Row],[Iin]]=0,10,LOG(EffortOutcomesAG0[[#This Row],[Iin]]))</f>
        <v>-0.14092684199243027</v>
      </c>
      <c r="E1284" s="8">
        <f>Kx-EffortOutcomesAG0[[#This Row],[Xp]]</f>
        <v>0.22138942172382647</v>
      </c>
      <c r="F1284" s="8">
        <f>Ky-EffortOutcomesAG0[[#This Row],[Yp]]</f>
        <v>-1.3623162637162567</v>
      </c>
      <c r="G1284" s="8">
        <f>Kz-EffortOutcomesAG0[[#This Row],[Zp]]</f>
        <v>1.1409268419924303</v>
      </c>
      <c r="H1284" s="8">
        <f>EffortOutcomesAG0[[#This Row],[Kpy]]*KSc-EffortOutcomesAG0[[#This Row],[KPz]]*KSb</f>
        <v>0.22138942172382636</v>
      </c>
      <c r="I1284" s="8">
        <f>-1*(EffortOutcomesAG0[[#This Row],[KPx]]*KSc-EffortOutcomesAG0[[#This Row],[KPz]]*KSa)</f>
        <v>0.22138942172382647</v>
      </c>
      <c r="J1284" s="8">
        <f>(EffortOutcomesAG0[[#This Row],[KPx]]*$C$2-EffortOutcomesAG0[[#This Row],[Kpy]]*KSa)</f>
        <v>2.2138942172382645</v>
      </c>
      <c r="K1284" s="8">
        <f>EffortOutcomesAG0[[#This Row],[Kpy]]*KTc-EffortOutcomesAG0[[#This Row],[KPz]]*KTb</f>
        <v>2.503243105708687</v>
      </c>
      <c r="L1284" s="8">
        <f>-1*(EffortOutcomesAG0[[#This Row],[KPx]]*KTc-EffortOutcomesAG0[[#This Row],[KPz]]*KTa)</f>
        <v>2.503243105708687</v>
      </c>
      <c r="M1284" s="8">
        <f>(EffortOutcomesAG0[[#This Row],[KPx]]*KTb-EffortOutcomesAG0[[#This Row],[Kpy]]*KTa)</f>
        <v>2.503243105708687</v>
      </c>
      <c r="N1284" s="8">
        <f>-EffortOutcomesAG0[[#This Row],[Xp]]*a+EffortOutcomesAG0[[#This Row],[Yp]]*b+EffortOutcomesAG0[[#This Row],[Zp]]*c_</f>
        <v>0.44277884344765295</v>
      </c>
      <c r="O1284">
        <f>-IF(EffortOutcomesAG0[[#This Row],[Column2]]&gt;0,1,-1)*SQRT(EffortOutcomesAG0[[#This Row],[KPx''i]]^2+EffortOutcomesAG0[[#This Row],[KPx''j]]^2+EffortOutcomesAG0[[#This Row],[KPx''k]]^2)/Ksmag/Scale</f>
        <v>-1.5810367100771963</v>
      </c>
      <c r="P1284" s="9">
        <f>SQRT(EffortOutcomesAG0[[#This Row],[Kpy''i]]^2+EffortOutcomesAG0[[#This Row],[KPy''j]]^2+EffortOutcomesAG0[[#This Row],[KPy''k]]^2)/KTmag/Scale</f>
        <v>1.7700601750050864</v>
      </c>
      <c r="Q12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2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1.7700601750050864</v>
      </c>
      <c r="T1284" s="14">
        <v>44912</v>
      </c>
      <c r="U1284" s="9" t="s">
        <v>54</v>
      </c>
      <c r="V1284" t="s">
        <v>55</v>
      </c>
      <c r="W1284" t="s">
        <v>59</v>
      </c>
      <c r="X1284">
        <v>2.59375</v>
      </c>
      <c r="Y1284">
        <v>1.875</v>
      </c>
      <c r="Z1284">
        <v>1.1261904761904764</v>
      </c>
      <c r="AA1284">
        <v>0.60063492063492074</v>
      </c>
      <c r="AB1284">
        <v>0.90095238095238106</v>
      </c>
      <c r="AC1284">
        <v>1.3833333333333333</v>
      </c>
      <c r="AD1284">
        <v>1.109936575052854</v>
      </c>
      <c r="AE1284">
        <v>1.6649048625792808</v>
      </c>
      <c r="AF1284">
        <v>2.3031183932346719</v>
      </c>
      <c r="AG1284">
        <v>0.43419391853126799</v>
      </c>
      <c r="AH1284">
        <v>0.65129087779690198</v>
      </c>
      <c r="AI1284">
        <v>0.72289156626506024</v>
      </c>
      <c r="AJ1284">
        <v>1283</v>
      </c>
      <c r="AK1284">
        <f>SUBTOTAL(9,EffortOutcomesAG0[[#This Row],[Allocation]:[Iin]])</f>
        <v>15.366197304571148</v>
      </c>
      <c r="AL1284" t="str">
        <f>EffortOutcomesAG0[[#This Row],[WARDS]]&amp;EffortOutcomesAG0[[#This Row],[Role]]&amp;EffortOutcomesAG0[[#This Row],[Shifts]]</f>
        <v>BANKCSEPM</v>
      </c>
    </row>
    <row r="1285" spans="2:38" x14ac:dyDescent="0.25">
      <c r="B1285" s="8">
        <f>IF(EffortOutcomesAG0[[#This Row],[Apn]]=0,10,LOG(EffortOutcomesAG0[[#This Row],[Apn]]))</f>
        <v>10</v>
      </c>
      <c r="C1285" s="8">
        <f>IF(EffortOutcomesAG0[[#This Row],[Ein]]=0,10,LOG(EffortOutcomesAG0[[#This Row],[Ein]]))</f>
        <v>10</v>
      </c>
      <c r="D1285" s="8">
        <f>IF(EffortOutcomesAG0[[#This Row],[Iin]]=0,10,LOG(EffortOutcomesAG0[[#This Row],[Iin]]))</f>
        <v>10</v>
      </c>
      <c r="E1285" s="8">
        <f>Kx-EffortOutcomesAG0[[#This Row],[Xp]]</f>
        <v>-10</v>
      </c>
      <c r="F1285" s="8">
        <f>Ky-EffortOutcomesAG0[[#This Row],[Yp]]</f>
        <v>-11</v>
      </c>
      <c r="G1285" s="8">
        <f>Kz-EffortOutcomesAG0[[#This Row],[Zp]]</f>
        <v>-9</v>
      </c>
      <c r="H1285" s="8">
        <f>EffortOutcomesAG0[[#This Row],[Kpy]]*KSc-EffortOutcomesAG0[[#This Row],[KPz]]*KSb</f>
        <v>20</v>
      </c>
      <c r="I1285" s="8">
        <f>-1*(EffortOutcomesAG0[[#This Row],[KPx]]*KSc-EffortOutcomesAG0[[#This Row],[KPz]]*KSa)</f>
        <v>-10</v>
      </c>
      <c r="J1285" s="8">
        <f>(EffortOutcomesAG0[[#This Row],[KPx]]*$C$2-EffortOutcomesAG0[[#This Row],[Kpy]]*KSa)</f>
        <v>-100</v>
      </c>
      <c r="K1285" s="8">
        <f>EffortOutcomesAG0[[#This Row],[Kpy]]*KTc-EffortOutcomesAG0[[#This Row],[KPz]]*KTb</f>
        <v>2</v>
      </c>
      <c r="L1285" s="8">
        <f>-1*(EffortOutcomesAG0[[#This Row],[KPx]]*KTc-EffortOutcomesAG0[[#This Row],[KPz]]*KTa)</f>
        <v>-28</v>
      </c>
      <c r="M1285" s="8">
        <f>(EffortOutcomesAG0[[#This Row],[KPx]]*KTb-EffortOutcomesAG0[[#This Row],[Kpy]]*KTa)</f>
        <v>32</v>
      </c>
      <c r="N1285" s="8">
        <f>-EffortOutcomesAG0[[#This Row],[Xp]]*a+EffortOutcomesAG0[[#This Row],[Yp]]*b+EffortOutcomesAG0[[#This Row],[Zp]]*c_</f>
        <v>40</v>
      </c>
      <c r="O128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85" s="9">
        <f>SQRT(EffortOutcomesAG0[[#This Row],[Kpy''i]]^2+EffortOutcomesAG0[[#This Row],[KPy''j]]^2+EffortOutcomesAG0[[#This Row],[KPy''k]]^2)/KTmag/Scale</f>
        <v>17.37814719698277</v>
      </c>
      <c r="Q12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5" s="14">
        <v>44912</v>
      </c>
      <c r="U1285" s="9" t="s">
        <v>76</v>
      </c>
      <c r="V1285" t="s">
        <v>55</v>
      </c>
      <c r="W1285" t="s">
        <v>59</v>
      </c>
      <c r="X1285">
        <v>2.875</v>
      </c>
      <c r="Y1285">
        <v>0</v>
      </c>
      <c r="Z1285">
        <v>0</v>
      </c>
      <c r="AG1285">
        <v>0</v>
      </c>
      <c r="AH1285">
        <v>0</v>
      </c>
      <c r="AI1285">
        <v>0</v>
      </c>
      <c r="AJ1285">
        <v>1284</v>
      </c>
      <c r="AK1285">
        <f>SUBTOTAL(9,EffortOutcomesAG0[[#This Row],[Allocation]:[Iin]])</f>
        <v>2.875</v>
      </c>
      <c r="AL1285" t="str">
        <f>EffortOutcomesAG0[[#This Row],[WARDS]]&amp;EffortOutcomesAG0[[#This Row],[Role]]&amp;EffortOutcomesAG0[[#This Row],[Shifts]]</f>
        <v>OtherCSEPM</v>
      </c>
    </row>
    <row r="1286" spans="2:38" x14ac:dyDescent="0.25">
      <c r="B1286" s="8">
        <f>IF(EffortOutcomesAG0[[#This Row],[Apn]]=0,10,LOG(EffortOutcomesAG0[[#This Row],[Apn]]))</f>
        <v>0.13467004787150733</v>
      </c>
      <c r="C1286" s="8">
        <f>IF(EffortOutcomesAG0[[#This Row],[Ein]]=0,10,LOG(EffortOutcomesAG0[[#This Row],[Ein]]))</f>
        <v>0.14722493735221287</v>
      </c>
      <c r="D1286" s="8">
        <f>IF(EffortOutcomesAG0[[#This Row],[Iin]]=0,10,LOG(EffortOutcomesAG0[[#This Row],[Iin]]))</f>
        <v>-0.28189498522372014</v>
      </c>
      <c r="E1286" s="8">
        <f>Kx-EffortOutcomesAG0[[#This Row],[Xp]]</f>
        <v>-0.13467004787150733</v>
      </c>
      <c r="F1286" s="8">
        <f>Ky-EffortOutcomesAG0[[#This Row],[Yp]]</f>
        <v>-1.1472249373522128</v>
      </c>
      <c r="G1286" s="8">
        <f>Kz-EffortOutcomesAG0[[#This Row],[Zp]]</f>
        <v>1.2818949852237203</v>
      </c>
      <c r="H1286" s="8">
        <f>EffortOutcomesAG0[[#This Row],[Kpy]]*KSc-EffortOutcomesAG0[[#This Row],[KPz]]*KSb</f>
        <v>-0.13467004787150749</v>
      </c>
      <c r="I1286" s="8">
        <f>-1*(EffortOutcomesAG0[[#This Row],[KPx]]*KSc-EffortOutcomesAG0[[#This Row],[KPz]]*KSa)</f>
        <v>-0.13467004787150733</v>
      </c>
      <c r="J1286" s="8">
        <f>(EffortOutcomesAG0[[#This Row],[KPx]]*$C$2-EffortOutcomesAG0[[#This Row],[Kpy]]*KSa)</f>
        <v>-1.3467004787150731</v>
      </c>
      <c r="K1286" s="8">
        <f>EffortOutcomesAG0[[#This Row],[Kpy]]*KTc-EffortOutcomesAG0[[#This Row],[KPz]]*KTb</f>
        <v>2.429119922575933</v>
      </c>
      <c r="L1286" s="8">
        <f>-1*(EffortOutcomesAG0[[#This Row],[KPx]]*KTc-EffortOutcomesAG0[[#This Row],[KPz]]*KTa)</f>
        <v>2.429119922575933</v>
      </c>
      <c r="M1286" s="8">
        <f>(EffortOutcomesAG0[[#This Row],[KPx]]*KTb-EffortOutcomesAG0[[#This Row],[Kpy]]*KTa)</f>
        <v>2.429119922575933</v>
      </c>
      <c r="N1286" s="8">
        <f>-EffortOutcomesAG0[[#This Row],[Xp]]*a+EffortOutcomesAG0[[#This Row],[Yp]]*b+EffortOutcomesAG0[[#This Row],[Zp]]*c_</f>
        <v>-0.26934009574301454</v>
      </c>
      <c r="O1286">
        <f>-IF(EffortOutcomesAG0[[#This Row],[Column2]]&gt;0,1,-1)*SQRT(EffortOutcomesAG0[[#This Row],[KPx''i]]^2+EffortOutcomesAG0[[#This Row],[KPx''j]]^2+EffortOutcomesAG0[[#This Row],[KPx''k]]^2)/Ksmag/Scale</f>
        <v>0.96173650834280888</v>
      </c>
      <c r="P1286" s="9">
        <f>SQRT(EffortOutcomesAG0[[#This Row],[Kpy''i]]^2+EffortOutcomesAG0[[#This Row],[KPy''j]]^2+EffortOutcomesAG0[[#This Row],[KPy''k]]^2)/KTmag/Scale</f>
        <v>1.7176471695687838</v>
      </c>
      <c r="Q12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1.7176471695687838</v>
      </c>
      <c r="T1286" s="14">
        <v>44913</v>
      </c>
      <c r="U1286" s="9" t="s">
        <v>58</v>
      </c>
      <c r="V1286" t="s">
        <v>55</v>
      </c>
      <c r="W1286" t="s">
        <v>59</v>
      </c>
      <c r="X1286">
        <v>6.9375</v>
      </c>
      <c r="Y1286">
        <v>3.625</v>
      </c>
      <c r="Z1286">
        <v>4.9428571428571431</v>
      </c>
      <c r="AA1286">
        <v>1.3635467980295568</v>
      </c>
      <c r="AB1286">
        <v>2.0453201970443349</v>
      </c>
      <c r="AC1286">
        <v>1.9137931034482758</v>
      </c>
      <c r="AD1286">
        <v>0.48892100192678223</v>
      </c>
      <c r="AE1286">
        <v>0.73338150289017334</v>
      </c>
      <c r="AF1286">
        <v>1.4035404624277457</v>
      </c>
      <c r="AG1286">
        <v>0.71248391248391252</v>
      </c>
      <c r="AH1286">
        <v>1.0687258687258687</v>
      </c>
      <c r="AI1286">
        <v>0.52252252252252251</v>
      </c>
      <c r="AJ1286">
        <v>1285</v>
      </c>
      <c r="AK1286">
        <f>SUBTOTAL(9,EffortOutcomesAG0[[#This Row],[Allocation]:[Iin]])</f>
        <v>25.757592512356318</v>
      </c>
      <c r="AL1286" t="str">
        <f>EffortOutcomesAG0[[#This Row],[WARDS]]&amp;EffortOutcomesAG0[[#This Row],[Role]]&amp;EffortOutcomesAG0[[#This Row],[Shifts]]</f>
        <v>WARACSEPM</v>
      </c>
    </row>
    <row r="1287" spans="2:38" x14ac:dyDescent="0.25">
      <c r="B1287" s="8">
        <f>IF(EffortOutcomesAG0[[#This Row],[Apn]]=0,10,LOG(EffortOutcomesAG0[[#This Row],[Apn]]))</f>
        <v>10</v>
      </c>
      <c r="C1287" s="8">
        <f>IF(EffortOutcomesAG0[[#This Row],[Ein]]=0,10,LOG(EffortOutcomesAG0[[#This Row],[Ein]]))</f>
        <v>10</v>
      </c>
      <c r="D1287" s="8">
        <f>IF(EffortOutcomesAG0[[#This Row],[Iin]]=0,10,LOG(EffortOutcomesAG0[[#This Row],[Iin]]))</f>
        <v>10</v>
      </c>
      <c r="E1287" s="8">
        <f>Kx-EffortOutcomesAG0[[#This Row],[Xp]]</f>
        <v>-10</v>
      </c>
      <c r="F1287" s="8">
        <f>Ky-EffortOutcomesAG0[[#This Row],[Yp]]</f>
        <v>-11</v>
      </c>
      <c r="G1287" s="8">
        <f>Kz-EffortOutcomesAG0[[#This Row],[Zp]]</f>
        <v>-9</v>
      </c>
      <c r="H1287" s="8">
        <f>EffortOutcomesAG0[[#This Row],[Kpy]]*KSc-EffortOutcomesAG0[[#This Row],[KPz]]*KSb</f>
        <v>20</v>
      </c>
      <c r="I1287" s="8">
        <f>-1*(EffortOutcomesAG0[[#This Row],[KPx]]*KSc-EffortOutcomesAG0[[#This Row],[KPz]]*KSa)</f>
        <v>-10</v>
      </c>
      <c r="J1287" s="8">
        <f>(EffortOutcomesAG0[[#This Row],[KPx]]*$C$2-EffortOutcomesAG0[[#This Row],[Kpy]]*KSa)</f>
        <v>-100</v>
      </c>
      <c r="K1287" s="8">
        <f>EffortOutcomesAG0[[#This Row],[Kpy]]*KTc-EffortOutcomesAG0[[#This Row],[KPz]]*KTb</f>
        <v>2</v>
      </c>
      <c r="L1287" s="8">
        <f>-1*(EffortOutcomesAG0[[#This Row],[KPx]]*KTc-EffortOutcomesAG0[[#This Row],[KPz]]*KTa)</f>
        <v>-28</v>
      </c>
      <c r="M1287" s="8">
        <f>(EffortOutcomesAG0[[#This Row],[KPx]]*KTb-EffortOutcomesAG0[[#This Row],[Kpy]]*KTa)</f>
        <v>32</v>
      </c>
      <c r="N1287" s="8">
        <f>-EffortOutcomesAG0[[#This Row],[Xp]]*a+EffortOutcomesAG0[[#This Row],[Yp]]*b+EffortOutcomesAG0[[#This Row],[Zp]]*c_</f>
        <v>40</v>
      </c>
      <c r="O128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87" s="9">
        <f>SQRT(EffortOutcomesAG0[[#This Row],[Kpy''i]]^2+EffortOutcomesAG0[[#This Row],[KPy''j]]^2+EffortOutcomesAG0[[#This Row],[KPy''k]]^2)/KTmag/Scale</f>
        <v>17.37814719698277</v>
      </c>
      <c r="Q12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7" s="14">
        <v>44913</v>
      </c>
      <c r="U1287" s="9" t="s">
        <v>76</v>
      </c>
      <c r="V1287" t="s">
        <v>55</v>
      </c>
      <c r="W1287" t="s">
        <v>59</v>
      </c>
      <c r="X1287">
        <v>2.28125</v>
      </c>
      <c r="Y1287">
        <v>0</v>
      </c>
      <c r="Z1287">
        <v>0</v>
      </c>
      <c r="AG1287">
        <v>0</v>
      </c>
      <c r="AH1287">
        <v>0</v>
      </c>
      <c r="AI1287">
        <v>0</v>
      </c>
      <c r="AJ1287">
        <v>1286</v>
      </c>
      <c r="AK1287">
        <f>SUBTOTAL(9,EffortOutcomesAG0[[#This Row],[Allocation]:[Iin]])</f>
        <v>2.28125</v>
      </c>
      <c r="AL1287" t="str">
        <f>EffortOutcomesAG0[[#This Row],[WARDS]]&amp;EffortOutcomesAG0[[#This Row],[Role]]&amp;EffortOutcomesAG0[[#This Row],[Shifts]]</f>
        <v>OtherCSEPM</v>
      </c>
    </row>
    <row r="1288" spans="2:38" x14ac:dyDescent="0.25">
      <c r="B1288" s="8">
        <f>IF(EffortOutcomesAG0[[#This Row],[Apn]]=0,10,LOG(EffortOutcomesAG0[[#This Row],[Apn]]))</f>
        <v>0.11994679105080097</v>
      </c>
      <c r="C1288" s="8">
        <f>IF(EffortOutcomesAG0[[#This Row],[Ein]]=0,10,LOG(EffortOutcomesAG0[[#This Row],[Ein]]))</f>
        <v>2.0980050941629316E-2</v>
      </c>
      <c r="D1288" s="8">
        <f>IF(EffortOutcomesAG0[[#This Row],[Iin]]=0,10,LOG(EffortOutcomesAG0[[#This Row],[Iin]]))</f>
        <v>-0.14092684199243027</v>
      </c>
      <c r="E1288" s="8">
        <f>Kx-EffortOutcomesAG0[[#This Row],[Xp]]</f>
        <v>-0.11994679105080097</v>
      </c>
      <c r="F1288" s="8">
        <f>Ky-EffortOutcomesAG0[[#This Row],[Yp]]</f>
        <v>-1.0209800509416294</v>
      </c>
      <c r="G1288" s="8">
        <f>Kz-EffortOutcomesAG0[[#This Row],[Zp]]</f>
        <v>1.1409268419924303</v>
      </c>
      <c r="H1288" s="8">
        <f>EffortOutcomesAG0[[#This Row],[Kpy]]*KSc-EffortOutcomesAG0[[#This Row],[KPz]]*KSb</f>
        <v>-0.11994679105080097</v>
      </c>
      <c r="I1288" s="8">
        <f>-1*(EffortOutcomesAG0[[#This Row],[KPx]]*KSc-EffortOutcomesAG0[[#This Row],[KPz]]*KSa)</f>
        <v>-0.11994679105080097</v>
      </c>
      <c r="J1288" s="8">
        <f>(EffortOutcomesAG0[[#This Row],[KPx]]*$C$2-EffortOutcomesAG0[[#This Row],[Kpy]]*KSa)</f>
        <v>-1.1994679105080097</v>
      </c>
      <c r="K1288" s="8">
        <f>EffortOutcomesAG0[[#This Row],[Kpy]]*KTc-EffortOutcomesAG0[[#This Row],[KPz]]*KTb</f>
        <v>2.1619068929340597</v>
      </c>
      <c r="L1288" s="8">
        <f>-1*(EffortOutcomesAG0[[#This Row],[KPx]]*KTc-EffortOutcomesAG0[[#This Row],[KPz]]*KTa)</f>
        <v>2.1619068929340597</v>
      </c>
      <c r="M1288" s="8">
        <f>(EffortOutcomesAG0[[#This Row],[KPx]]*KTb-EffortOutcomesAG0[[#This Row],[Kpy]]*KTa)</f>
        <v>2.1619068929340597</v>
      </c>
      <c r="N1288" s="8">
        <f>-EffortOutcomesAG0[[#This Row],[Xp]]*a+EffortOutcomesAG0[[#This Row],[Yp]]*b+EffortOutcomesAG0[[#This Row],[Zp]]*c_</f>
        <v>-0.23989358210160192</v>
      </c>
      <c r="O1288">
        <f>-IF(EffortOutcomesAG0[[#This Row],[Column2]]&gt;0,1,-1)*SQRT(EffortOutcomesAG0[[#This Row],[KPx''i]]^2+EffortOutcomesAG0[[#This Row],[KPx''j]]^2+EffortOutcomesAG0[[#This Row],[KPx''k]]^2)/Ksmag/Scale</f>
        <v>0.85659142352267914</v>
      </c>
      <c r="P1288" s="9">
        <f>SQRT(EffortOutcomesAG0[[#This Row],[Kpy''i]]^2+EffortOutcomesAG0[[#This Row],[KPy''j]]^2+EffortOutcomesAG0[[#This Row],[KPy''k]]^2)/KTmag/Scale</f>
        <v>1.5286990242876131</v>
      </c>
      <c r="Q12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1.5286990242876131</v>
      </c>
      <c r="T1288" s="14">
        <v>44913</v>
      </c>
      <c r="U1288" s="9" t="s">
        <v>54</v>
      </c>
      <c r="V1288" t="s">
        <v>55</v>
      </c>
      <c r="W1288" t="s">
        <v>59</v>
      </c>
      <c r="X1288">
        <v>2.59375</v>
      </c>
      <c r="Y1288">
        <v>1.875</v>
      </c>
      <c r="Z1288">
        <v>2.4714285714285715</v>
      </c>
      <c r="AA1288">
        <v>1.3180952380952382</v>
      </c>
      <c r="AB1288">
        <v>1.9771428571428573</v>
      </c>
      <c r="AC1288">
        <v>1.3833333333333333</v>
      </c>
      <c r="AD1288">
        <v>0.50578034682080919</v>
      </c>
      <c r="AE1288">
        <v>0.75867052023121384</v>
      </c>
      <c r="AF1288">
        <v>1.0494942196531791</v>
      </c>
      <c r="AG1288">
        <v>0.95283993115318411</v>
      </c>
      <c r="AH1288">
        <v>1.4292598967297763</v>
      </c>
      <c r="AI1288">
        <v>0.72289156626506024</v>
      </c>
      <c r="AJ1288">
        <v>1287</v>
      </c>
      <c r="AK1288">
        <f>SUBTOTAL(9,EffortOutcomesAG0[[#This Row],[Allocation]:[Iin]])</f>
        <v>17.037686480853221</v>
      </c>
      <c r="AL1288" t="str">
        <f>EffortOutcomesAG0[[#This Row],[WARDS]]&amp;EffortOutcomesAG0[[#This Row],[Role]]&amp;EffortOutcomesAG0[[#This Row],[Shifts]]</f>
        <v>BANKCSEPM</v>
      </c>
    </row>
    <row r="1289" spans="2:38" x14ac:dyDescent="0.25">
      <c r="B1289" s="8">
        <f>IF(EffortOutcomesAG0[[#This Row],[Apn]]=0,10,LOG(EffortOutcomesAG0[[#This Row],[Apn]]))</f>
        <v>0.18209469779964543</v>
      </c>
      <c r="C1289" s="8">
        <f>IF(EffortOutcomesAG0[[#This Row],[Ein]]=0,10,LOG(EffortOutcomesAG0[[#This Row],[Ein]]))</f>
        <v>0.1970713099973106</v>
      </c>
      <c r="D1289" s="8">
        <f>IF(EffortOutcomesAG0[[#This Row],[Iin]]=0,10,LOG(EffortOutcomesAG0[[#This Row],[Iin]]))</f>
        <v>-0.37916600779695603</v>
      </c>
      <c r="E1289" s="8">
        <f>Kx-EffortOutcomesAG0[[#This Row],[Xp]]</f>
        <v>-0.18209469779964543</v>
      </c>
      <c r="F1289" s="8">
        <f>Ky-EffortOutcomesAG0[[#This Row],[Yp]]</f>
        <v>-1.1970713099973107</v>
      </c>
      <c r="G1289" s="8">
        <f>Kz-EffortOutcomesAG0[[#This Row],[Zp]]</f>
        <v>1.3791660077969561</v>
      </c>
      <c r="H1289" s="8">
        <f>EffortOutcomesAG0[[#This Row],[Kpy]]*KSc-EffortOutcomesAG0[[#This Row],[KPz]]*KSb</f>
        <v>-0.18209469779964538</v>
      </c>
      <c r="I1289" s="8">
        <f>-1*(EffortOutcomesAG0[[#This Row],[KPx]]*KSc-EffortOutcomesAG0[[#This Row],[KPz]]*KSa)</f>
        <v>-0.18209469779964543</v>
      </c>
      <c r="J1289" s="8">
        <f>(EffortOutcomesAG0[[#This Row],[KPx]]*$C$2-EffortOutcomesAG0[[#This Row],[Kpy]]*KSa)</f>
        <v>-1.8209469779964542</v>
      </c>
      <c r="K1289" s="8">
        <f>EffortOutcomesAG0[[#This Row],[Kpy]]*KTc-EffortOutcomesAG0[[#This Row],[KPz]]*KTb</f>
        <v>2.5762373177942668</v>
      </c>
      <c r="L1289" s="8">
        <f>-1*(EffortOutcomesAG0[[#This Row],[KPx]]*KTc-EffortOutcomesAG0[[#This Row],[KPz]]*KTa)</f>
        <v>2.5762373177942668</v>
      </c>
      <c r="M1289" s="8">
        <f>(EffortOutcomesAG0[[#This Row],[KPx]]*KTb-EffortOutcomesAG0[[#This Row],[Kpy]]*KTa)</f>
        <v>2.5762373177942668</v>
      </c>
      <c r="N1289" s="8">
        <f>-EffortOutcomesAG0[[#This Row],[Xp]]*a+EffortOutcomesAG0[[#This Row],[Yp]]*b+EffortOutcomesAG0[[#This Row],[Zp]]*c_</f>
        <v>-0.36418939559929087</v>
      </c>
      <c r="O1289">
        <f>-IF(EffortOutcomesAG0[[#This Row],[Column2]]&gt;0,1,-1)*SQRT(EffortOutcomesAG0[[#This Row],[KPx''i]]^2+EffortOutcomesAG0[[#This Row],[KPx''j]]^2+EffortOutcomesAG0[[#This Row],[KPx''k]]^2)/Ksmag/Scale</f>
        <v>1.3004162515533069</v>
      </c>
      <c r="P1289" s="9">
        <f>SQRT(EffortOutcomesAG0[[#This Row],[Kpy''i]]^2+EffortOutcomesAG0[[#This Row],[KPy''j]]^2+EffortOutcomesAG0[[#This Row],[KPy''k]]^2)/KTmag/Scale</f>
        <v>1.821674877358169</v>
      </c>
      <c r="Q12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9" s="14">
        <v>44913</v>
      </c>
      <c r="U1289" s="9" t="s">
        <v>57</v>
      </c>
      <c r="V1289" t="s">
        <v>55</v>
      </c>
      <c r="W1289" t="s">
        <v>59</v>
      </c>
      <c r="X1289">
        <v>7.78125</v>
      </c>
      <c r="Y1289">
        <v>3.25</v>
      </c>
      <c r="Z1289">
        <v>4.9428571428571431</v>
      </c>
      <c r="AA1289">
        <v>1.520879120879121</v>
      </c>
      <c r="AB1289">
        <v>2.2813186813186812</v>
      </c>
      <c r="AC1289">
        <v>2.3942307692307692</v>
      </c>
      <c r="AD1289">
        <v>0.43834296724470134</v>
      </c>
      <c r="AE1289">
        <v>0.65751445086705196</v>
      </c>
      <c r="AF1289">
        <v>1.5742413294797688</v>
      </c>
      <c r="AG1289">
        <v>0.63522662076878944</v>
      </c>
      <c r="AH1289">
        <v>0.95283993115318422</v>
      </c>
      <c r="AI1289">
        <v>0.41767068273092367</v>
      </c>
      <c r="AJ1289">
        <v>1288</v>
      </c>
      <c r="AK1289">
        <f>SUBTOTAL(9,EffortOutcomesAG0[[#This Row],[Allocation]:[Iin]])</f>
        <v>26.846371696530138</v>
      </c>
      <c r="AL1289" t="str">
        <f>EffortOutcomesAG0[[#This Row],[WARDS]]&amp;EffortOutcomesAG0[[#This Row],[Role]]&amp;EffortOutcomesAG0[[#This Row],[Shifts]]</f>
        <v>WATTCSEPM</v>
      </c>
    </row>
    <row r="1290" spans="2:38" x14ac:dyDescent="0.25">
      <c r="B1290" s="8">
        <f>IF(EffortOutcomesAG0[[#This Row],[Apn]]=0,10,LOG(EffortOutcomesAG0[[#This Row],[Apn]]))</f>
        <v>0.12150216491268627</v>
      </c>
      <c r="C1290" s="8">
        <f>IF(EffortOutcomesAG0[[#This Row],[Ein]]=0,10,LOG(EffortOutcomesAG0[[#This Row],[Ein]]))</f>
        <v>0.16428786419455801</v>
      </c>
      <c r="D1290" s="8">
        <f>IF(EffortOutcomesAG0[[#This Row],[Iin]]=0,10,LOG(EffortOutcomesAG0[[#This Row],[Iin]]))</f>
        <v>-0.28579002910724427</v>
      </c>
      <c r="E1290" s="8">
        <f>Kx-EffortOutcomesAG0[[#This Row],[Xp]]</f>
        <v>-0.12150216491268627</v>
      </c>
      <c r="F1290" s="8">
        <f>Ky-EffortOutcomesAG0[[#This Row],[Yp]]</f>
        <v>-1.164287864194558</v>
      </c>
      <c r="G1290" s="8">
        <f>Kz-EffortOutcomesAG0[[#This Row],[Zp]]</f>
        <v>1.2857900291072442</v>
      </c>
      <c r="H1290" s="8">
        <f>EffortOutcomesAG0[[#This Row],[Kpy]]*KSc-EffortOutcomesAG0[[#This Row],[KPz]]*KSb</f>
        <v>-0.12150216491268617</v>
      </c>
      <c r="I1290" s="8">
        <f>-1*(EffortOutcomesAG0[[#This Row],[KPx]]*KSc-EffortOutcomesAG0[[#This Row],[KPz]]*KSa)</f>
        <v>-0.12150216491268627</v>
      </c>
      <c r="J1290" s="8">
        <f>(EffortOutcomesAG0[[#This Row],[KPx]]*$C$2-EffortOutcomesAG0[[#This Row],[Kpy]]*KSa)</f>
        <v>-1.2150216491268626</v>
      </c>
      <c r="K1290" s="8">
        <f>EffortOutcomesAG0[[#This Row],[Kpy]]*KTc-EffortOutcomesAG0[[#This Row],[KPz]]*KTb</f>
        <v>2.4500778933018021</v>
      </c>
      <c r="L1290" s="8">
        <f>-1*(EffortOutcomesAG0[[#This Row],[KPx]]*KTc-EffortOutcomesAG0[[#This Row],[KPz]]*KTa)</f>
        <v>2.4500778933018021</v>
      </c>
      <c r="M1290" s="8">
        <f>(EffortOutcomesAG0[[#This Row],[KPx]]*KTb-EffortOutcomesAG0[[#This Row],[Kpy]]*KTa)</f>
        <v>2.4500778933018021</v>
      </c>
      <c r="N1290" s="8">
        <f>-EffortOutcomesAG0[[#This Row],[Xp]]*a+EffortOutcomesAG0[[#This Row],[Yp]]*b+EffortOutcomesAG0[[#This Row],[Zp]]*c_</f>
        <v>-0.24300432982537251</v>
      </c>
      <c r="O1290">
        <f>-IF(EffortOutcomesAG0[[#This Row],[Column2]]&gt;0,1,-1)*SQRT(EffortOutcomesAG0[[#This Row],[KPx''i]]^2+EffortOutcomesAG0[[#This Row],[KPx''j]]^2+EffortOutcomesAG0[[#This Row],[KPx''k]]^2)/Ksmag/Scale</f>
        <v>0.8676990146369592</v>
      </c>
      <c r="P1290" s="9">
        <f>SQRT(EffortOutcomesAG0[[#This Row],[Kpy''i]]^2+EffortOutcomesAG0[[#This Row],[KPy''j]]^2+EffortOutcomesAG0[[#This Row],[KPy''k]]^2)/KTmag/Scale</f>
        <v>1.7324666927889547</v>
      </c>
      <c r="Q12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1.7324666927889547</v>
      </c>
      <c r="T1290" s="14">
        <v>44914</v>
      </c>
      <c r="U1290" s="9" t="s">
        <v>58</v>
      </c>
      <c r="V1290" t="s">
        <v>55</v>
      </c>
      <c r="W1290" t="s">
        <v>59</v>
      </c>
      <c r="X1290">
        <v>7</v>
      </c>
      <c r="Y1290">
        <v>3.625</v>
      </c>
      <c r="Z1290">
        <v>4.795238095238096</v>
      </c>
      <c r="AA1290">
        <v>1.3228243021346471</v>
      </c>
      <c r="AB1290">
        <v>1.9842364532019707</v>
      </c>
      <c r="AC1290">
        <v>1.9310344827586208</v>
      </c>
      <c r="AD1290">
        <v>0.50397219463753717</v>
      </c>
      <c r="AE1290">
        <v>0.75595829195630571</v>
      </c>
      <c r="AF1290">
        <v>1.4597815292949352</v>
      </c>
      <c r="AG1290">
        <v>0.68503401360544225</v>
      </c>
      <c r="AH1290">
        <v>1.0275510204081635</v>
      </c>
      <c r="AI1290">
        <v>0.5178571428571429</v>
      </c>
      <c r="AJ1290">
        <v>1289</v>
      </c>
      <c r="AK1290">
        <f>SUBTOTAL(9,EffortOutcomesAG0[[#This Row],[Allocation]:[Iin]])</f>
        <v>25.608487526092858</v>
      </c>
      <c r="AL1290" t="str">
        <f>EffortOutcomesAG0[[#This Row],[WARDS]]&amp;EffortOutcomesAG0[[#This Row],[Role]]&amp;EffortOutcomesAG0[[#This Row],[Shifts]]</f>
        <v>WARACSEPM</v>
      </c>
    </row>
    <row r="1291" spans="2:38" x14ac:dyDescent="0.25">
      <c r="B1291" s="8">
        <f>IF(EffortOutcomesAG0[[#This Row],[Apn]]=0,10,LOG(EffortOutcomesAG0[[#This Row],[Apn]]))</f>
        <v>0.10677890809197996</v>
      </c>
      <c r="C1291" s="8">
        <f>IF(EffortOutcomesAG0[[#This Row],[Ein]]=0,10,LOG(EffortOutcomesAG0[[#This Row],[Ein]]))</f>
        <v>0.21544038664193929</v>
      </c>
      <c r="D1291" s="8">
        <f>IF(EffortOutcomesAG0[[#This Row],[Iin]]=0,10,LOG(EffortOutcomesAG0[[#This Row],[Iin]]))</f>
        <v>-0.3222192947339193</v>
      </c>
      <c r="E1291" s="8">
        <f>Kx-EffortOutcomesAG0[[#This Row],[Xp]]</f>
        <v>-0.10677890809197996</v>
      </c>
      <c r="F1291" s="8">
        <f>Ky-EffortOutcomesAG0[[#This Row],[Yp]]</f>
        <v>-1.2154403866419392</v>
      </c>
      <c r="G1291" s="8">
        <f>Kz-EffortOutcomesAG0[[#This Row],[Zp]]</f>
        <v>1.3222192947339193</v>
      </c>
      <c r="H1291" s="8">
        <f>EffortOutcomesAG0[[#This Row],[Kpy]]*KSc-EffortOutcomesAG0[[#This Row],[KPz]]*KSb</f>
        <v>-0.1067789080919801</v>
      </c>
      <c r="I1291" s="8">
        <f>-1*(EffortOutcomesAG0[[#This Row],[KPx]]*KSc-EffortOutcomesAG0[[#This Row],[KPz]]*KSa)</f>
        <v>-0.10677890809197996</v>
      </c>
      <c r="J1291" s="8">
        <f>(EffortOutcomesAG0[[#This Row],[KPx]]*$C$2-EffortOutcomesAG0[[#This Row],[Kpy]]*KSa)</f>
        <v>-1.0677890809197996</v>
      </c>
      <c r="K1291" s="8">
        <f>EffortOutcomesAG0[[#This Row],[Kpy]]*KTc-EffortOutcomesAG0[[#This Row],[KPz]]*KTb</f>
        <v>2.5376596813758585</v>
      </c>
      <c r="L1291" s="8">
        <f>-1*(EffortOutcomesAG0[[#This Row],[KPx]]*KTc-EffortOutcomesAG0[[#This Row],[KPz]]*KTa)</f>
        <v>2.5376596813758585</v>
      </c>
      <c r="M1291" s="8">
        <f>(EffortOutcomesAG0[[#This Row],[KPx]]*KTb-EffortOutcomesAG0[[#This Row],[Kpy]]*KTa)</f>
        <v>2.5376596813758585</v>
      </c>
      <c r="N1291" s="8">
        <f>-EffortOutcomesAG0[[#This Row],[Xp]]*a+EffortOutcomesAG0[[#This Row],[Yp]]*b+EffortOutcomesAG0[[#This Row],[Zp]]*c_</f>
        <v>-0.21355781618396003</v>
      </c>
      <c r="O1291">
        <f>-IF(EffortOutcomesAG0[[#This Row],[Column2]]&gt;0,1,-1)*SQRT(EffortOutcomesAG0[[#This Row],[KPx''i]]^2+EffortOutcomesAG0[[#This Row],[KPx''j]]^2+EffortOutcomesAG0[[#This Row],[KPx''k]]^2)/Ksmag/Scale</f>
        <v>0.76255392981682979</v>
      </c>
      <c r="P1291" s="9">
        <f>SQRT(EffortOutcomesAG0[[#This Row],[Kpy''i]]^2+EffortOutcomesAG0[[#This Row],[KPy''j]]^2+EffortOutcomesAG0[[#This Row],[KPy''k]]^2)/KTmag/Scale</f>
        <v>1.7943963690445632</v>
      </c>
      <c r="Q12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291" s="14">
        <v>44914</v>
      </c>
      <c r="U1291" s="9" t="s">
        <v>54</v>
      </c>
      <c r="V1291" t="s">
        <v>55</v>
      </c>
      <c r="W1291" t="s">
        <v>59</v>
      </c>
      <c r="X1291">
        <v>3.9375</v>
      </c>
      <c r="Y1291">
        <v>1.875</v>
      </c>
      <c r="Z1291">
        <v>2.397619047619048</v>
      </c>
      <c r="AA1291">
        <v>1.2787301587301589</v>
      </c>
      <c r="AB1291">
        <v>1.9180952380952383</v>
      </c>
      <c r="AC1291">
        <v>2.1</v>
      </c>
      <c r="AD1291">
        <v>0.52135054617676257</v>
      </c>
      <c r="AE1291">
        <v>0.78202581926514392</v>
      </c>
      <c r="AF1291">
        <v>1.642254220456802</v>
      </c>
      <c r="AG1291">
        <v>0.60891912320483754</v>
      </c>
      <c r="AH1291">
        <v>0.91337868480725637</v>
      </c>
      <c r="AI1291">
        <v>0.47619047619047616</v>
      </c>
      <c r="AJ1291">
        <v>1290</v>
      </c>
      <c r="AK1291">
        <f>SUBTOTAL(9,EffortOutcomesAG0[[#This Row],[Allocation]:[Iin]])</f>
        <v>18.451063314545724</v>
      </c>
      <c r="AL1291" t="str">
        <f>EffortOutcomesAG0[[#This Row],[WARDS]]&amp;EffortOutcomesAG0[[#This Row],[Role]]&amp;EffortOutcomesAG0[[#This Row],[Shifts]]</f>
        <v>BANKCSEPM</v>
      </c>
    </row>
    <row r="1292" spans="2:38" x14ac:dyDescent="0.25">
      <c r="B1292" s="8">
        <f>IF(EffortOutcomesAG0[[#This Row],[Apn]]=0,10,LOG(EffortOutcomesAG0[[#This Row],[Apn]]))</f>
        <v>0.16892681484082445</v>
      </c>
      <c r="C1292" s="8">
        <f>IF(EffortOutcomesAG0[[#This Row],[Ein]]=0,10,LOG(EffortOutcomesAG0[[#This Row],[Ein]]))</f>
        <v>0.14647830577600052</v>
      </c>
      <c r="D1292" s="8">
        <f>IF(EffortOutcomesAG0[[#This Row],[Iin]]=0,10,LOG(EffortOutcomesAG0[[#This Row],[Iin]]))</f>
        <v>-0.31540512061682496</v>
      </c>
      <c r="E1292" s="8">
        <f>Kx-EffortOutcomesAG0[[#This Row],[Xp]]</f>
        <v>-0.16892681484082445</v>
      </c>
      <c r="F1292" s="8">
        <f>Ky-EffortOutcomesAG0[[#This Row],[Yp]]</f>
        <v>-1.1464783057760006</v>
      </c>
      <c r="G1292" s="8">
        <f>Kz-EffortOutcomesAG0[[#This Row],[Zp]]</f>
        <v>1.3154051206168249</v>
      </c>
      <c r="H1292" s="8">
        <f>EffortOutcomesAG0[[#This Row],[Kpy]]*KSc-EffortOutcomesAG0[[#This Row],[KPz]]*KSb</f>
        <v>-0.16892681484082428</v>
      </c>
      <c r="I1292" s="8">
        <f>-1*(EffortOutcomesAG0[[#This Row],[KPx]]*KSc-EffortOutcomesAG0[[#This Row],[KPz]]*KSa)</f>
        <v>-0.16892681484082445</v>
      </c>
      <c r="J1292" s="8">
        <f>(EffortOutcomesAG0[[#This Row],[KPx]]*$C$2-EffortOutcomesAG0[[#This Row],[Kpy]]*KSa)</f>
        <v>-1.6892681484082446</v>
      </c>
      <c r="K1292" s="8">
        <f>EffortOutcomesAG0[[#This Row],[Kpy]]*KTc-EffortOutcomesAG0[[#This Row],[KPz]]*KTb</f>
        <v>2.4618834263928253</v>
      </c>
      <c r="L1292" s="8">
        <f>-1*(EffortOutcomesAG0[[#This Row],[KPx]]*KTc-EffortOutcomesAG0[[#This Row],[KPz]]*KTa)</f>
        <v>2.4618834263928253</v>
      </c>
      <c r="M1292" s="8">
        <f>(EffortOutcomesAG0[[#This Row],[KPx]]*KTb-EffortOutcomesAG0[[#This Row],[Kpy]]*KTa)</f>
        <v>2.4618834263928258</v>
      </c>
      <c r="N1292" s="8">
        <f>-EffortOutcomesAG0[[#This Row],[Xp]]*a+EffortOutcomesAG0[[#This Row],[Yp]]*b+EffortOutcomesAG0[[#This Row],[Zp]]*c_</f>
        <v>-0.33785362968164889</v>
      </c>
      <c r="O1292">
        <f>-IF(EffortOutcomesAG0[[#This Row],[Column2]]&gt;0,1,-1)*SQRT(EffortOutcomesAG0[[#This Row],[KPx''i]]^2+EffortOutcomesAG0[[#This Row],[KPx''j]]^2+EffortOutcomesAG0[[#This Row],[KPx''k]]^2)/Ksmag/Scale</f>
        <v>1.2063787578474578</v>
      </c>
      <c r="P1292" s="9">
        <f>SQRT(EffortOutcomesAG0[[#This Row],[Kpy''i]]^2+EffortOutcomesAG0[[#This Row],[KPy''j]]^2+EffortOutcomesAG0[[#This Row],[KPy''k]]^2)/KTmag/Scale</f>
        <v>1.7408144652931397</v>
      </c>
      <c r="Q12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1.7408144652931397</v>
      </c>
      <c r="T1292" s="14">
        <v>44914</v>
      </c>
      <c r="U1292" s="9" t="s">
        <v>57</v>
      </c>
      <c r="V1292" t="s">
        <v>55</v>
      </c>
      <c r="W1292" t="s">
        <v>59</v>
      </c>
      <c r="X1292">
        <v>6.71875</v>
      </c>
      <c r="Y1292">
        <v>3.25</v>
      </c>
      <c r="Z1292">
        <v>4.795238095238096</v>
      </c>
      <c r="AA1292">
        <v>1.4754578754578758</v>
      </c>
      <c r="AB1292">
        <v>2.2131868131868133</v>
      </c>
      <c r="AC1292">
        <v>2.0673076923076925</v>
      </c>
      <c r="AD1292">
        <v>0.45183714001986092</v>
      </c>
      <c r="AE1292">
        <v>0.6777557100297914</v>
      </c>
      <c r="AF1292">
        <v>1.4011295928500493</v>
      </c>
      <c r="AG1292">
        <v>0.71370985603543757</v>
      </c>
      <c r="AH1292">
        <v>1.0705647840531562</v>
      </c>
      <c r="AI1292">
        <v>0.48372093023255813</v>
      </c>
      <c r="AJ1292">
        <v>1291</v>
      </c>
      <c r="AK1292">
        <f>SUBTOTAL(9,EffortOutcomesAG0[[#This Row],[Allocation]:[Iin]])</f>
        <v>25.318658489411334</v>
      </c>
      <c r="AL1292" t="str">
        <f>EffortOutcomesAG0[[#This Row],[WARDS]]&amp;EffortOutcomesAG0[[#This Row],[Role]]&amp;EffortOutcomesAG0[[#This Row],[Shifts]]</f>
        <v>WATTCSEPM</v>
      </c>
    </row>
    <row r="1293" spans="2:38" x14ac:dyDescent="0.25">
      <c r="B1293" s="8">
        <f>IF(EffortOutcomesAG0[[#This Row],[Apn]]=0,10,LOG(EffortOutcomesAG0[[#This Row],[Apn]]))</f>
        <v>10</v>
      </c>
      <c r="C1293" s="8">
        <f>IF(EffortOutcomesAG0[[#This Row],[Ein]]=0,10,LOG(EffortOutcomesAG0[[#This Row],[Ein]]))</f>
        <v>10</v>
      </c>
      <c r="D1293" s="8">
        <f>IF(EffortOutcomesAG0[[#This Row],[Iin]]=0,10,LOG(EffortOutcomesAG0[[#This Row],[Iin]]))</f>
        <v>10</v>
      </c>
      <c r="E1293" s="8">
        <f>Kx-EffortOutcomesAG0[[#This Row],[Xp]]</f>
        <v>-10</v>
      </c>
      <c r="F1293" s="8">
        <f>Ky-EffortOutcomesAG0[[#This Row],[Yp]]</f>
        <v>-11</v>
      </c>
      <c r="G1293" s="8">
        <f>Kz-EffortOutcomesAG0[[#This Row],[Zp]]</f>
        <v>-9</v>
      </c>
      <c r="H1293" s="8">
        <f>EffortOutcomesAG0[[#This Row],[Kpy]]*KSc-EffortOutcomesAG0[[#This Row],[KPz]]*KSb</f>
        <v>20</v>
      </c>
      <c r="I1293" s="8">
        <f>-1*(EffortOutcomesAG0[[#This Row],[KPx]]*KSc-EffortOutcomesAG0[[#This Row],[KPz]]*KSa)</f>
        <v>-10</v>
      </c>
      <c r="J1293" s="8">
        <f>(EffortOutcomesAG0[[#This Row],[KPx]]*$C$2-EffortOutcomesAG0[[#This Row],[Kpy]]*KSa)</f>
        <v>-100</v>
      </c>
      <c r="K1293" s="8">
        <f>EffortOutcomesAG0[[#This Row],[Kpy]]*KTc-EffortOutcomesAG0[[#This Row],[KPz]]*KTb</f>
        <v>2</v>
      </c>
      <c r="L1293" s="8">
        <f>-1*(EffortOutcomesAG0[[#This Row],[KPx]]*KTc-EffortOutcomesAG0[[#This Row],[KPz]]*KTa)</f>
        <v>-28</v>
      </c>
      <c r="M1293" s="8">
        <f>(EffortOutcomesAG0[[#This Row],[KPx]]*KTb-EffortOutcomesAG0[[#This Row],[Kpy]]*KTa)</f>
        <v>32</v>
      </c>
      <c r="N1293" s="8">
        <f>-EffortOutcomesAG0[[#This Row],[Xp]]*a+EffortOutcomesAG0[[#This Row],[Yp]]*b+EffortOutcomesAG0[[#This Row],[Zp]]*c_</f>
        <v>40</v>
      </c>
      <c r="O129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93" s="9">
        <f>SQRT(EffortOutcomesAG0[[#This Row],[Kpy''i]]^2+EffortOutcomesAG0[[#This Row],[KPy''j]]^2+EffortOutcomesAG0[[#This Row],[KPy''k]]^2)/KTmag/Scale</f>
        <v>17.37814719698277</v>
      </c>
      <c r="Q12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3" s="14">
        <v>44914</v>
      </c>
      <c r="U1293" s="9" t="s">
        <v>76</v>
      </c>
      <c r="V1293" t="s">
        <v>55</v>
      </c>
      <c r="W1293" t="s">
        <v>59</v>
      </c>
      <c r="X1293">
        <v>0</v>
      </c>
      <c r="Y1293">
        <v>0</v>
      </c>
      <c r="Z1293">
        <v>0</v>
      </c>
      <c r="AJ1293">
        <v>1292</v>
      </c>
      <c r="AK1293">
        <f>SUBTOTAL(9,EffortOutcomesAG0[[#This Row],[Allocation]:[Iin]])</f>
        <v>0</v>
      </c>
      <c r="AL1293" t="str">
        <f>EffortOutcomesAG0[[#This Row],[WARDS]]&amp;EffortOutcomesAG0[[#This Row],[Role]]&amp;EffortOutcomesAG0[[#This Row],[Shifts]]</f>
        <v>OtherCSEPM</v>
      </c>
    </row>
    <row r="1294" spans="2:38" x14ac:dyDescent="0.25">
      <c r="B1294" s="8">
        <f>IF(EffortOutcomesAG0[[#This Row],[Apn]]=0,10,LOG(EffortOutcomesAG0[[#This Row],[Apn]]))</f>
        <v>10</v>
      </c>
      <c r="C1294" s="8">
        <f>IF(EffortOutcomesAG0[[#This Row],[Ein]]=0,10,LOG(EffortOutcomesAG0[[#This Row],[Ein]]))</f>
        <v>10</v>
      </c>
      <c r="D1294" s="8">
        <f>IF(EffortOutcomesAG0[[#This Row],[Iin]]=0,10,LOG(EffortOutcomesAG0[[#This Row],[Iin]]))</f>
        <v>10</v>
      </c>
      <c r="E1294" s="8">
        <f>Kx-EffortOutcomesAG0[[#This Row],[Xp]]</f>
        <v>-10</v>
      </c>
      <c r="F1294" s="8">
        <f>Ky-EffortOutcomesAG0[[#This Row],[Yp]]</f>
        <v>-11</v>
      </c>
      <c r="G1294" s="8">
        <f>Kz-EffortOutcomesAG0[[#This Row],[Zp]]</f>
        <v>-9</v>
      </c>
      <c r="H1294" s="8">
        <f>EffortOutcomesAG0[[#This Row],[Kpy]]*KSc-EffortOutcomesAG0[[#This Row],[KPz]]*KSb</f>
        <v>20</v>
      </c>
      <c r="I1294" s="8">
        <f>-1*(EffortOutcomesAG0[[#This Row],[KPx]]*KSc-EffortOutcomesAG0[[#This Row],[KPz]]*KSa)</f>
        <v>-10</v>
      </c>
      <c r="J1294" s="8">
        <f>(EffortOutcomesAG0[[#This Row],[KPx]]*$C$2-EffortOutcomesAG0[[#This Row],[Kpy]]*KSa)</f>
        <v>-100</v>
      </c>
      <c r="K1294" s="8">
        <f>EffortOutcomesAG0[[#This Row],[Kpy]]*KTc-EffortOutcomesAG0[[#This Row],[KPz]]*KTb</f>
        <v>2</v>
      </c>
      <c r="L1294" s="8">
        <f>-1*(EffortOutcomesAG0[[#This Row],[KPx]]*KTc-EffortOutcomesAG0[[#This Row],[KPz]]*KTa)</f>
        <v>-28</v>
      </c>
      <c r="M1294" s="8">
        <f>(EffortOutcomesAG0[[#This Row],[KPx]]*KTb-EffortOutcomesAG0[[#This Row],[Kpy]]*KTa)</f>
        <v>32</v>
      </c>
      <c r="N1294" s="8">
        <f>-EffortOutcomesAG0[[#This Row],[Xp]]*a+EffortOutcomesAG0[[#This Row],[Yp]]*b+EffortOutcomesAG0[[#This Row],[Zp]]*c_</f>
        <v>40</v>
      </c>
      <c r="O1294">
        <f>-IF(EffortOutcomesAG0[[#This Row],[Column2]]&gt;0,1,-1)*SQRT(EffortOutcomesAG0[[#This Row],[KPx''i]]^2+EffortOutcomesAG0[[#This Row],[KPx''j]]^2+EffortOutcomesAG0[[#This Row],[KPx''k]]^2)/Ksmag/Scale</f>
        <v>-72.456883730947197</v>
      </c>
      <c r="P1294" s="9">
        <f>SQRT(EffortOutcomesAG0[[#This Row],[Kpy''i]]^2+EffortOutcomesAG0[[#This Row],[KPy''j]]^2+EffortOutcomesAG0[[#This Row],[KPy''k]]^2)/KTmag/Scale</f>
        <v>17.37814719698277</v>
      </c>
      <c r="Q12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4" s="14">
        <v>44915</v>
      </c>
      <c r="U1294" s="9" t="s">
        <v>76</v>
      </c>
      <c r="V1294" t="s">
        <v>55</v>
      </c>
      <c r="W1294" t="s">
        <v>59</v>
      </c>
      <c r="X1294">
        <v>0</v>
      </c>
      <c r="Y1294">
        <v>0</v>
      </c>
      <c r="Z1294">
        <v>0</v>
      </c>
      <c r="AJ1294">
        <v>1293</v>
      </c>
      <c r="AK1294">
        <f>SUBTOTAL(9,EffortOutcomesAG0[[#This Row],[Allocation]:[Iin]])</f>
        <v>0</v>
      </c>
      <c r="AL1294" t="str">
        <f>EffortOutcomesAG0[[#This Row],[WARDS]]&amp;EffortOutcomesAG0[[#This Row],[Role]]&amp;EffortOutcomesAG0[[#This Row],[Shifts]]</f>
        <v>OtherCSEPM</v>
      </c>
    </row>
    <row r="1295" spans="2:38" x14ac:dyDescent="0.25">
      <c r="B1295" s="8">
        <f>IF(EffortOutcomesAG0[[#This Row],[Apn]]=0,10,LOG(EffortOutcomesAG0[[#This Row],[Apn]]))</f>
        <v>0.15629744494741021</v>
      </c>
      <c r="C1295" s="8">
        <f>IF(EffortOutcomesAG0[[#This Row],[Ein]]=0,10,LOG(EffortOutcomesAG0[[#This Row],[Ein]]))</f>
        <v>0.17017967292905048</v>
      </c>
      <c r="D1295" s="8">
        <f>IF(EffortOutcomesAG0[[#This Row],[Iin]]=0,10,LOG(EffortOutcomesAG0[[#This Row],[Iin]]))</f>
        <v>-0.32647711787646067</v>
      </c>
      <c r="E1295" s="8">
        <f>Kx-EffortOutcomesAG0[[#This Row],[Xp]]</f>
        <v>-0.15629744494741021</v>
      </c>
      <c r="F1295" s="8">
        <f>Ky-EffortOutcomesAG0[[#This Row],[Yp]]</f>
        <v>-1.1701796729290506</v>
      </c>
      <c r="G1295" s="8">
        <f>Kz-EffortOutcomesAG0[[#This Row],[Zp]]</f>
        <v>1.3264771178764607</v>
      </c>
      <c r="H1295" s="8">
        <f>EffortOutcomesAG0[[#This Row],[Kpy]]*KSc-EffortOutcomesAG0[[#This Row],[KPz]]*KSb</f>
        <v>-0.15629744494741016</v>
      </c>
      <c r="I1295" s="8">
        <f>-1*(EffortOutcomesAG0[[#This Row],[KPx]]*KSc-EffortOutcomesAG0[[#This Row],[KPz]]*KSa)</f>
        <v>-0.15629744494741021</v>
      </c>
      <c r="J1295" s="8">
        <f>(EffortOutcomesAG0[[#This Row],[KPx]]*$C$2-EffortOutcomesAG0[[#This Row],[Kpy]]*KSa)</f>
        <v>-1.562974449474102</v>
      </c>
      <c r="K1295" s="8">
        <f>EffortOutcomesAG0[[#This Row],[Kpy]]*KTc-EffortOutcomesAG0[[#This Row],[KPz]]*KTb</f>
        <v>2.4966567908055115</v>
      </c>
      <c r="L1295" s="8">
        <f>-1*(EffortOutcomesAG0[[#This Row],[KPx]]*KTc-EffortOutcomesAG0[[#This Row],[KPz]]*KTa)</f>
        <v>2.4966567908055111</v>
      </c>
      <c r="M1295" s="8">
        <f>(EffortOutcomesAG0[[#This Row],[KPx]]*KTb-EffortOutcomesAG0[[#This Row],[Kpy]]*KTa)</f>
        <v>2.4966567908055115</v>
      </c>
      <c r="N1295" s="8">
        <f>-EffortOutcomesAG0[[#This Row],[Xp]]*a+EffortOutcomesAG0[[#This Row],[Yp]]*b+EffortOutcomesAG0[[#This Row],[Zp]]*c_</f>
        <v>-0.31259488989482037</v>
      </c>
      <c r="O1295">
        <f>-IF(EffortOutcomesAG0[[#This Row],[Column2]]&gt;0,1,-1)*SQRT(EffortOutcomesAG0[[#This Row],[KPx''i]]^2+EffortOutcomesAG0[[#This Row],[KPx''j]]^2+EffortOutcomesAG0[[#This Row],[KPx''k]]^2)/Ksmag/Scale</f>
        <v>1.1161870166560461</v>
      </c>
      <c r="P1295" s="9">
        <f>SQRT(EffortOutcomesAG0[[#This Row],[Kpy''i]]^2+EffortOutcomesAG0[[#This Row],[KPy''j]]^2+EffortOutcomesAG0[[#This Row],[KPy''k]]^2)/KTmag/Scale</f>
        <v>1.7654029470740209</v>
      </c>
      <c r="Q12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1.7654029470740209</v>
      </c>
      <c r="T1295" s="14">
        <v>44915</v>
      </c>
      <c r="U1295" s="9" t="s">
        <v>58</v>
      </c>
      <c r="V1295" t="s">
        <v>55</v>
      </c>
      <c r="W1295" t="s">
        <v>59</v>
      </c>
      <c r="X1295">
        <v>7.6875</v>
      </c>
      <c r="Y1295">
        <v>3.625</v>
      </c>
      <c r="Z1295">
        <v>5.1952380952380963</v>
      </c>
      <c r="AA1295">
        <v>1.4331691297208542</v>
      </c>
      <c r="AB1295">
        <v>2.1497536945812814</v>
      </c>
      <c r="AC1295">
        <v>2.1206896551724137</v>
      </c>
      <c r="AD1295">
        <v>0.46516956920256636</v>
      </c>
      <c r="AE1295">
        <v>0.69775435380384954</v>
      </c>
      <c r="AF1295">
        <v>1.4797204399633361</v>
      </c>
      <c r="AG1295">
        <v>0.67580332946186616</v>
      </c>
      <c r="AH1295">
        <v>1.0137049941927994</v>
      </c>
      <c r="AI1295">
        <v>0.47154471544715448</v>
      </c>
      <c r="AJ1295">
        <v>1294</v>
      </c>
      <c r="AK1295">
        <f>SUBTOTAL(9,EffortOutcomesAG0[[#This Row],[Allocation]:[Iin]])</f>
        <v>27.015047976784221</v>
      </c>
      <c r="AL1295" t="str">
        <f>EffortOutcomesAG0[[#This Row],[WARDS]]&amp;EffortOutcomesAG0[[#This Row],[Role]]&amp;EffortOutcomesAG0[[#This Row],[Shifts]]</f>
        <v>WARACSEPM</v>
      </c>
    </row>
    <row r="1296" spans="2:38" x14ac:dyDescent="0.25">
      <c r="B1296" s="8">
        <f>IF(EffortOutcomesAG0[[#This Row],[Apn]]=0,10,LOG(EffortOutcomesAG0[[#This Row],[Apn]]))</f>
        <v>0.14157418812670383</v>
      </c>
      <c r="C1296" s="8">
        <f>IF(EffortOutcomesAG0[[#This Row],[Ein]]=0,10,LOG(EffortOutcomesAG0[[#This Row],[Ein]]))</f>
        <v>9.7307900788432794E-2</v>
      </c>
      <c r="D1296" s="8">
        <f>IF(EffortOutcomesAG0[[#This Row],[Iin]]=0,10,LOG(EffortOutcomesAG0[[#This Row],[Iin]]))</f>
        <v>-0.23888208891513668</v>
      </c>
      <c r="E1296" s="8">
        <f>Kx-EffortOutcomesAG0[[#This Row],[Xp]]</f>
        <v>-0.14157418812670383</v>
      </c>
      <c r="F1296" s="8">
        <f>Ky-EffortOutcomesAG0[[#This Row],[Yp]]</f>
        <v>-1.0973079007884328</v>
      </c>
      <c r="G1296" s="8">
        <f>Kz-EffortOutcomesAG0[[#This Row],[Zp]]</f>
        <v>1.2388820889151366</v>
      </c>
      <c r="H1296" s="8">
        <f>EffortOutcomesAG0[[#This Row],[Kpy]]*KSc-EffortOutcomesAG0[[#This Row],[KPz]]*KSb</f>
        <v>-0.14157418812670386</v>
      </c>
      <c r="I1296" s="8">
        <f>-1*(EffortOutcomesAG0[[#This Row],[KPx]]*KSc-EffortOutcomesAG0[[#This Row],[KPz]]*KSa)</f>
        <v>-0.14157418812670383</v>
      </c>
      <c r="J1296" s="8">
        <f>(EffortOutcomesAG0[[#This Row],[KPx]]*$C$2-EffortOutcomesAG0[[#This Row],[Kpy]]*KSa)</f>
        <v>-1.4157418812670384</v>
      </c>
      <c r="K1296" s="8">
        <f>EffortOutcomesAG0[[#This Row],[Kpy]]*KTc-EffortOutcomesAG0[[#This Row],[KPz]]*KTb</f>
        <v>2.3361899897035694</v>
      </c>
      <c r="L1296" s="8">
        <f>-1*(EffortOutcomesAG0[[#This Row],[KPx]]*KTc-EffortOutcomesAG0[[#This Row],[KPz]]*KTa)</f>
        <v>2.3361899897035694</v>
      </c>
      <c r="M1296" s="8">
        <f>(EffortOutcomesAG0[[#This Row],[KPx]]*KTb-EffortOutcomesAG0[[#This Row],[Kpy]]*KTa)</f>
        <v>2.3361899897035694</v>
      </c>
      <c r="N1296" s="8">
        <f>-EffortOutcomesAG0[[#This Row],[Xp]]*a+EffortOutcomesAG0[[#This Row],[Yp]]*b+EffortOutcomesAG0[[#This Row],[Zp]]*c_</f>
        <v>-0.28314837625340777</v>
      </c>
      <c r="O1296">
        <f>-IF(EffortOutcomesAG0[[#This Row],[Column2]]&gt;0,1,-1)*SQRT(EffortOutcomesAG0[[#This Row],[KPx''i]]^2+EffortOutcomesAG0[[#This Row],[KPx''j]]^2+EffortOutcomesAG0[[#This Row],[KPx''k]]^2)/Ksmag/Scale</f>
        <v>1.0110419318359163</v>
      </c>
      <c r="P1296" s="9">
        <f>SQRT(EffortOutcomesAG0[[#This Row],[Kpy''i]]^2+EffortOutcomesAG0[[#This Row],[KPy''j]]^2+EffortOutcomesAG0[[#This Row],[KPy''k]]^2)/KTmag/Scale</f>
        <v>1.6519357838595246</v>
      </c>
      <c r="Q12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1.6519357838595246</v>
      </c>
      <c r="T1296" s="14">
        <v>44915</v>
      </c>
      <c r="U1296" s="9" t="s">
        <v>54</v>
      </c>
      <c r="V1296" t="s">
        <v>55</v>
      </c>
      <c r="W1296" t="s">
        <v>59</v>
      </c>
      <c r="X1296">
        <v>3.2499999999999996</v>
      </c>
      <c r="Y1296">
        <v>1.875</v>
      </c>
      <c r="Z1296">
        <v>2.5976190476190482</v>
      </c>
      <c r="AA1296">
        <v>1.3853968253968256</v>
      </c>
      <c r="AB1296">
        <v>2.0780952380952384</v>
      </c>
      <c r="AC1296">
        <v>1.7333333333333332</v>
      </c>
      <c r="AD1296">
        <v>0.48120989917506862</v>
      </c>
      <c r="AE1296">
        <v>0.72181484876260293</v>
      </c>
      <c r="AF1296">
        <v>1.2511457378551782</v>
      </c>
      <c r="AG1296">
        <v>0.79926739926739954</v>
      </c>
      <c r="AH1296">
        <v>1.1989010989010993</v>
      </c>
      <c r="AI1296">
        <v>0.57692307692307698</v>
      </c>
      <c r="AJ1296">
        <v>1295</v>
      </c>
      <c r="AK1296">
        <f>SUBTOTAL(9,EffortOutcomesAG0[[#This Row],[Allocation]:[Iin]])</f>
        <v>17.948706505328872</v>
      </c>
      <c r="AL1296" t="str">
        <f>EffortOutcomesAG0[[#This Row],[WARDS]]&amp;EffortOutcomesAG0[[#This Row],[Role]]&amp;EffortOutcomesAG0[[#This Row],[Shifts]]</f>
        <v>BANKCSEPM</v>
      </c>
    </row>
    <row r="1297" spans="2:38" x14ac:dyDescent="0.25">
      <c r="B1297" s="8">
        <f>IF(EffortOutcomesAG0[[#This Row],[Apn]]=0,10,LOG(EffortOutcomesAG0[[#This Row],[Apn]]))</f>
        <v>0.20372209487554832</v>
      </c>
      <c r="C1297" s="8">
        <f>IF(EffortOutcomesAG0[[#This Row],[Ein]]=0,10,LOG(EffortOutcomesAG0[[#This Row],[Ein]]))</f>
        <v>0.11770105943027614</v>
      </c>
      <c r="D1297" s="8">
        <f>IF(EffortOutcomesAG0[[#This Row],[Iin]]=0,10,LOG(EffortOutcomesAG0[[#This Row],[Iin]]))</f>
        <v>-0.32142315430582447</v>
      </c>
      <c r="E1297" s="8">
        <f>Kx-EffortOutcomesAG0[[#This Row],[Xp]]</f>
        <v>-0.20372209487554832</v>
      </c>
      <c r="F1297" s="8">
        <f>Ky-EffortOutcomesAG0[[#This Row],[Yp]]</f>
        <v>-1.1177010594302761</v>
      </c>
      <c r="G1297" s="8">
        <f>Kz-EffortOutcomesAG0[[#This Row],[Zp]]</f>
        <v>1.3214231543058244</v>
      </c>
      <c r="H1297" s="8">
        <f>EffortOutcomesAG0[[#This Row],[Kpy]]*KSc-EffortOutcomesAG0[[#This Row],[KPz]]*KSb</f>
        <v>-0.20372209487554827</v>
      </c>
      <c r="I1297" s="8">
        <f>-1*(EffortOutcomesAG0[[#This Row],[KPx]]*KSc-EffortOutcomesAG0[[#This Row],[KPz]]*KSa)</f>
        <v>-0.20372209487554832</v>
      </c>
      <c r="J1297" s="8">
        <f>(EffortOutcomesAG0[[#This Row],[KPx]]*$C$2-EffortOutcomesAG0[[#This Row],[Kpy]]*KSa)</f>
        <v>-2.0372209487554831</v>
      </c>
      <c r="K1297" s="8">
        <f>EffortOutcomesAG0[[#This Row],[Kpy]]*KTc-EffortOutcomesAG0[[#This Row],[KPz]]*KTb</f>
        <v>2.4391242137361004</v>
      </c>
      <c r="L1297" s="8">
        <f>-1*(EffortOutcomesAG0[[#This Row],[KPx]]*KTc-EffortOutcomesAG0[[#This Row],[KPz]]*KTa)</f>
        <v>2.4391242137361004</v>
      </c>
      <c r="M1297" s="8">
        <f>(EffortOutcomesAG0[[#This Row],[KPx]]*KTb-EffortOutcomesAG0[[#This Row],[Kpy]]*KTa)</f>
        <v>2.4391242137361004</v>
      </c>
      <c r="N1297" s="8">
        <f>-EffortOutcomesAG0[[#This Row],[Xp]]*a+EffortOutcomesAG0[[#This Row],[Yp]]*b+EffortOutcomesAG0[[#This Row],[Zp]]*c_</f>
        <v>-0.40744418975109664</v>
      </c>
      <c r="O1297">
        <f>-IF(EffortOutcomesAG0[[#This Row],[Column2]]&gt;0,1,-1)*SQRT(EffortOutcomesAG0[[#This Row],[KPx''i]]^2+EffortOutcomesAG0[[#This Row],[KPx''j]]^2+EffortOutcomesAG0[[#This Row],[KPx''k]]^2)/Ksmag/Scale</f>
        <v>1.4548667598665443</v>
      </c>
      <c r="P1297" s="9">
        <f>SQRT(EffortOutcomesAG0[[#This Row],[Kpy''i]]^2+EffortOutcomesAG0[[#This Row],[KPy''j]]^2+EffortOutcomesAG0[[#This Row],[KPy''k]]^2)/KTmag/Scale</f>
        <v>1.7247212716891029</v>
      </c>
      <c r="Q12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1.7247212716891029</v>
      </c>
      <c r="T1297" s="14">
        <v>44915</v>
      </c>
      <c r="U1297" s="9" t="s">
        <v>57</v>
      </c>
      <c r="V1297" t="s">
        <v>55</v>
      </c>
      <c r="W1297" t="s">
        <v>59</v>
      </c>
      <c r="X1297">
        <v>6.8125</v>
      </c>
      <c r="Y1297">
        <v>3.25</v>
      </c>
      <c r="Z1297">
        <v>5.1952380952380963</v>
      </c>
      <c r="AA1297">
        <v>1.5985347985347989</v>
      </c>
      <c r="AB1297">
        <v>2.3978021978021982</v>
      </c>
      <c r="AC1297">
        <v>2.0961538461538463</v>
      </c>
      <c r="AD1297">
        <v>0.41704857928505951</v>
      </c>
      <c r="AE1297">
        <v>0.62557286892758923</v>
      </c>
      <c r="AF1297">
        <v>1.311296975252062</v>
      </c>
      <c r="AG1297">
        <v>0.76260375709917005</v>
      </c>
      <c r="AH1297">
        <v>1.1439056356487551</v>
      </c>
      <c r="AI1297">
        <v>0.47706422018348627</v>
      </c>
      <c r="AJ1297">
        <v>1296</v>
      </c>
      <c r="AK1297">
        <f>SUBTOTAL(9,EffortOutcomesAG0[[#This Row],[Allocation]:[Iin]])</f>
        <v>26.087720974125062</v>
      </c>
      <c r="AL1297" t="str">
        <f>EffortOutcomesAG0[[#This Row],[WARDS]]&amp;EffortOutcomesAG0[[#This Row],[Role]]&amp;EffortOutcomesAG0[[#This Row],[Shifts]]</f>
        <v>WATTCSEPM</v>
      </c>
    </row>
    <row r="1298" spans="2:38" x14ac:dyDescent="0.25">
      <c r="B1298" s="8">
        <f>IF(EffortOutcomesAG0[[#This Row],[Apn]]=0,10,LOG(EffortOutcomesAG0[[#This Row],[Apn]]))</f>
        <v>10</v>
      </c>
      <c r="C1298" s="8">
        <f>IF(EffortOutcomesAG0[[#This Row],[Ein]]=0,10,LOG(EffortOutcomesAG0[[#This Row],[Ein]]))</f>
        <v>10</v>
      </c>
      <c r="D1298" s="8">
        <f>IF(EffortOutcomesAG0[[#This Row],[Iin]]=0,10,LOG(EffortOutcomesAG0[[#This Row],[Iin]]))</f>
        <v>10</v>
      </c>
      <c r="E1298" s="8">
        <f>Kx-EffortOutcomesAG0[[#This Row],[Xp]]</f>
        <v>-10</v>
      </c>
      <c r="F1298" s="8">
        <f>Ky-EffortOutcomesAG0[[#This Row],[Yp]]</f>
        <v>-11</v>
      </c>
      <c r="G1298" s="8">
        <f>Kz-EffortOutcomesAG0[[#This Row],[Zp]]</f>
        <v>-9</v>
      </c>
      <c r="H1298" s="8">
        <f>EffortOutcomesAG0[[#This Row],[Kpy]]*KSc-EffortOutcomesAG0[[#This Row],[KPz]]*KSb</f>
        <v>20</v>
      </c>
      <c r="I1298" s="8">
        <f>-1*(EffortOutcomesAG0[[#This Row],[KPx]]*KSc-EffortOutcomesAG0[[#This Row],[KPz]]*KSa)</f>
        <v>-10</v>
      </c>
      <c r="J1298" s="8">
        <f>(EffortOutcomesAG0[[#This Row],[KPx]]*$C$2-EffortOutcomesAG0[[#This Row],[Kpy]]*KSa)</f>
        <v>-100</v>
      </c>
      <c r="K1298" s="8">
        <f>EffortOutcomesAG0[[#This Row],[Kpy]]*KTc-EffortOutcomesAG0[[#This Row],[KPz]]*KTb</f>
        <v>2</v>
      </c>
      <c r="L1298" s="8">
        <f>-1*(EffortOutcomesAG0[[#This Row],[KPx]]*KTc-EffortOutcomesAG0[[#This Row],[KPz]]*KTa)</f>
        <v>-28</v>
      </c>
      <c r="M1298" s="8">
        <f>(EffortOutcomesAG0[[#This Row],[KPx]]*KTb-EffortOutcomesAG0[[#This Row],[Kpy]]*KTa)</f>
        <v>32</v>
      </c>
      <c r="N1298" s="8">
        <f>-EffortOutcomesAG0[[#This Row],[Xp]]*a+EffortOutcomesAG0[[#This Row],[Yp]]*b+EffortOutcomesAG0[[#This Row],[Zp]]*c_</f>
        <v>40</v>
      </c>
      <c r="O129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98" s="9">
        <f>SQRT(EffortOutcomesAG0[[#This Row],[Kpy''i]]^2+EffortOutcomesAG0[[#This Row],[KPy''j]]^2+EffortOutcomesAG0[[#This Row],[KPy''k]]^2)/KTmag/Scale</f>
        <v>17.37814719698277</v>
      </c>
      <c r="Q12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8" s="14">
        <v>44916</v>
      </c>
      <c r="U1298" s="9" t="s">
        <v>76</v>
      </c>
      <c r="V1298" t="s">
        <v>55</v>
      </c>
      <c r="W1298" t="s">
        <v>59</v>
      </c>
      <c r="X1298">
        <v>0</v>
      </c>
      <c r="Y1298">
        <v>0</v>
      </c>
      <c r="Z1298">
        <v>0</v>
      </c>
      <c r="AJ1298">
        <v>1297</v>
      </c>
      <c r="AK1298">
        <f>SUBTOTAL(9,EffortOutcomesAG0[[#This Row],[Allocation]:[Iin]])</f>
        <v>0</v>
      </c>
      <c r="AL1298" t="str">
        <f>EffortOutcomesAG0[[#This Row],[WARDS]]&amp;EffortOutcomesAG0[[#This Row],[Role]]&amp;EffortOutcomesAG0[[#This Row],[Shifts]]</f>
        <v>OtherCSEPM</v>
      </c>
    </row>
    <row r="1299" spans="2:38" x14ac:dyDescent="0.25">
      <c r="B1299" s="8">
        <f>IF(EffortOutcomesAG0[[#This Row],[Apn]]=0,10,LOG(EffortOutcomesAG0[[#This Row],[Apn]]))</f>
        <v>0.18542902881846182</v>
      </c>
      <c r="C1299" s="8">
        <f>IF(EffortOutcomesAG0[[#This Row],[Ein]]=0,10,LOG(EffortOutcomesAG0[[#This Row],[Ein]]))</f>
        <v>8.5339361812983891E-2</v>
      </c>
      <c r="D1299" s="8">
        <f>IF(EffortOutcomesAG0[[#This Row],[Iin]]=0,10,LOG(EffortOutcomesAG0[[#This Row],[Iin]]))</f>
        <v>-0.2707683906314457</v>
      </c>
      <c r="E1299" s="8">
        <f>Kx-EffortOutcomesAG0[[#This Row],[Xp]]</f>
        <v>-0.18542902881846182</v>
      </c>
      <c r="F1299" s="8">
        <f>Ky-EffortOutcomesAG0[[#This Row],[Yp]]</f>
        <v>-1.0853393618129838</v>
      </c>
      <c r="G1299" s="8">
        <f>Kz-EffortOutcomesAG0[[#This Row],[Zp]]</f>
        <v>1.2707683906314458</v>
      </c>
      <c r="H1299" s="8">
        <f>EffortOutcomesAG0[[#This Row],[Kpy]]*KSc-EffortOutcomesAG0[[#This Row],[KPz]]*KSb</f>
        <v>-0.18542902881846191</v>
      </c>
      <c r="I1299" s="8">
        <f>-1*(EffortOutcomesAG0[[#This Row],[KPx]]*KSc-EffortOutcomesAG0[[#This Row],[KPz]]*KSa)</f>
        <v>-0.18542902881846182</v>
      </c>
      <c r="J1299" s="8">
        <f>(EffortOutcomesAG0[[#This Row],[KPx]]*$C$2-EffortOutcomesAG0[[#This Row],[Kpy]]*KSa)</f>
        <v>-1.8542902881846182</v>
      </c>
      <c r="K1299" s="8">
        <f>EffortOutcomesAG0[[#This Row],[Kpy]]*KTc-EffortOutcomesAG0[[#This Row],[KPz]]*KTb</f>
        <v>2.3561077524444296</v>
      </c>
      <c r="L1299" s="8">
        <f>-1*(EffortOutcomesAG0[[#This Row],[KPx]]*KTc-EffortOutcomesAG0[[#This Row],[KPz]]*KTa)</f>
        <v>2.3561077524444296</v>
      </c>
      <c r="M1299" s="8">
        <f>(EffortOutcomesAG0[[#This Row],[KPx]]*KTb-EffortOutcomesAG0[[#This Row],[Kpy]]*KTa)</f>
        <v>2.3561077524444296</v>
      </c>
      <c r="N1299" s="8">
        <f>-EffortOutcomesAG0[[#This Row],[Xp]]*a+EffortOutcomesAG0[[#This Row],[Yp]]*b+EffortOutcomesAG0[[#This Row],[Zp]]*c_</f>
        <v>-0.37085805763692359</v>
      </c>
      <c r="O1299">
        <f>-IF(EffortOutcomesAG0[[#This Row],[Column2]]&gt;0,1,-1)*SQRT(EffortOutcomesAG0[[#This Row],[KPx''i]]^2+EffortOutcomesAG0[[#This Row],[KPx''j]]^2+EffortOutcomesAG0[[#This Row],[KPx''k]]^2)/Ksmag/Scale</f>
        <v>1.3242281378812546</v>
      </c>
      <c r="P1299" s="9">
        <f>SQRT(EffortOutcomesAG0[[#This Row],[Kpy''i]]^2+EffortOutcomesAG0[[#This Row],[KPy''j]]^2+EffortOutcomesAG0[[#This Row],[KPy''k]]^2)/KTmag/Scale</f>
        <v>1.6660197689596516</v>
      </c>
      <c r="Q12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1.6660197689596516</v>
      </c>
      <c r="T1299" s="14">
        <v>44916</v>
      </c>
      <c r="U1299" s="9" t="s">
        <v>57</v>
      </c>
      <c r="V1299" t="s">
        <v>55</v>
      </c>
      <c r="W1299" t="s">
        <v>59</v>
      </c>
      <c r="X1299">
        <v>6.0625</v>
      </c>
      <c r="Y1299">
        <v>3.25</v>
      </c>
      <c r="Z1299">
        <v>4.980952380952381</v>
      </c>
      <c r="AA1299">
        <v>1.5326007326007327</v>
      </c>
      <c r="AB1299">
        <v>2.2989010989010987</v>
      </c>
      <c r="AC1299">
        <v>1.8653846153846154</v>
      </c>
      <c r="AD1299">
        <v>0.43499043977055446</v>
      </c>
      <c r="AE1299">
        <v>0.65248565965583172</v>
      </c>
      <c r="AF1299">
        <v>1.2171367112810707</v>
      </c>
      <c r="AG1299">
        <v>0.82160039273441332</v>
      </c>
      <c r="AH1299">
        <v>1.2324005891016201</v>
      </c>
      <c r="AI1299">
        <v>0.53608247422680411</v>
      </c>
      <c r="AJ1299">
        <v>1298</v>
      </c>
      <c r="AK1299">
        <f>SUBTOTAL(9,EffortOutcomesAG0[[#This Row],[Allocation]:[Iin]])</f>
        <v>24.885035094609126</v>
      </c>
      <c r="AL1299" t="str">
        <f>EffortOutcomesAG0[[#This Row],[WARDS]]&amp;EffortOutcomesAG0[[#This Row],[Role]]&amp;EffortOutcomesAG0[[#This Row],[Shifts]]</f>
        <v>WATTCSEPM</v>
      </c>
    </row>
    <row r="1300" spans="2:38" x14ac:dyDescent="0.25">
      <c r="B1300" s="8">
        <f>IF(EffortOutcomesAG0[[#This Row],[Apn]]=0,10,LOG(EffortOutcomesAG0[[#This Row],[Apn]]))</f>
        <v>0.13800437889032366</v>
      </c>
      <c r="C1300" s="8">
        <f>IF(EffortOutcomesAG0[[#This Row],[Ein]]=0,10,LOG(EffortOutcomesAG0[[#This Row],[Ein]]))</f>
        <v>0.18847273898613698</v>
      </c>
      <c r="D1300" s="8">
        <f>IF(EffortOutcomesAG0[[#This Row],[Iin]]=0,10,LOG(EffortOutcomesAG0[[#This Row],[Iin]]))</f>
        <v>-0.32647711787646067</v>
      </c>
      <c r="E1300" s="8">
        <f>Kx-EffortOutcomesAG0[[#This Row],[Xp]]</f>
        <v>-0.13800437889032366</v>
      </c>
      <c r="F1300" s="8">
        <f>Ky-EffortOutcomesAG0[[#This Row],[Yp]]</f>
        <v>-1.1884727389861369</v>
      </c>
      <c r="G1300" s="8">
        <f>Kz-EffortOutcomesAG0[[#This Row],[Zp]]</f>
        <v>1.3264771178764607</v>
      </c>
      <c r="H1300" s="8">
        <f>EffortOutcomesAG0[[#This Row],[Kpy]]*KSc-EffortOutcomesAG0[[#This Row],[KPz]]*KSb</f>
        <v>-0.1380043788903238</v>
      </c>
      <c r="I1300" s="8">
        <f>-1*(EffortOutcomesAG0[[#This Row],[KPx]]*KSc-EffortOutcomesAG0[[#This Row],[KPz]]*KSa)</f>
        <v>-0.13800437889032366</v>
      </c>
      <c r="J1300" s="8">
        <f>(EffortOutcomesAG0[[#This Row],[KPx]]*$C$2-EffortOutcomesAG0[[#This Row],[Kpy]]*KSa)</f>
        <v>-1.3800437889032366</v>
      </c>
      <c r="K1300" s="8">
        <f>EffortOutcomesAG0[[#This Row],[Kpy]]*KTc-EffortOutcomesAG0[[#This Row],[KPz]]*KTb</f>
        <v>2.5149498568625974</v>
      </c>
      <c r="L1300" s="8">
        <f>-1*(EffortOutcomesAG0[[#This Row],[KPx]]*KTc-EffortOutcomesAG0[[#This Row],[KPz]]*KTa)</f>
        <v>2.5149498568625979</v>
      </c>
      <c r="M1300" s="8">
        <f>(EffortOutcomesAG0[[#This Row],[KPx]]*KTb-EffortOutcomesAG0[[#This Row],[Kpy]]*KTa)</f>
        <v>2.5149498568625974</v>
      </c>
      <c r="N1300" s="8">
        <f>-EffortOutcomesAG0[[#This Row],[Xp]]*a+EffortOutcomesAG0[[#This Row],[Yp]]*b+EffortOutcomesAG0[[#This Row],[Zp]]*c_</f>
        <v>-0.27600875778064737</v>
      </c>
      <c r="O1300">
        <f>-IF(EffortOutcomesAG0[[#This Row],[Column2]]&gt;0,1,-1)*SQRT(EffortOutcomesAG0[[#This Row],[KPx''i]]^2+EffortOutcomesAG0[[#This Row],[KPx''j]]^2+EffortOutcomesAG0[[#This Row],[KPx''k]]^2)/Ksmag/Scale</f>
        <v>0.98554839467075617</v>
      </c>
      <c r="P1300" s="9">
        <f>SQRT(EffortOutcomesAG0[[#This Row],[Kpy''i]]^2+EffortOutcomesAG0[[#This Row],[KPy''j]]^2+EffortOutcomesAG0[[#This Row],[KPy''k]]^2)/KTmag/Scale</f>
        <v>1.7783380981316799</v>
      </c>
      <c r="Q13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300" s="14">
        <v>44916</v>
      </c>
      <c r="U1300" s="9" t="s">
        <v>58</v>
      </c>
      <c r="V1300" t="s">
        <v>55</v>
      </c>
      <c r="W1300" t="s">
        <v>59</v>
      </c>
      <c r="X1300">
        <v>7.6875</v>
      </c>
      <c r="Y1300">
        <v>3.625</v>
      </c>
      <c r="Z1300">
        <v>4.980952380952381</v>
      </c>
      <c r="AA1300">
        <v>1.374055829228243</v>
      </c>
      <c r="AB1300">
        <v>2.0610837438423646</v>
      </c>
      <c r="AC1300">
        <v>2.1206896551724137</v>
      </c>
      <c r="AD1300">
        <v>0.48518164435946465</v>
      </c>
      <c r="AE1300">
        <v>0.72777246653919692</v>
      </c>
      <c r="AF1300">
        <v>1.5433795411089866</v>
      </c>
      <c r="AG1300">
        <v>0.64792876500193575</v>
      </c>
      <c r="AH1300">
        <v>0.97189314750290356</v>
      </c>
      <c r="AI1300">
        <v>0.47154471544715448</v>
      </c>
      <c r="AJ1300">
        <v>1299</v>
      </c>
      <c r="AK1300">
        <f>SUBTOTAL(9,EffortOutcomesAG0[[#This Row],[Allocation]:[Iin]])</f>
        <v>26.696981889155044</v>
      </c>
      <c r="AL1300" t="str">
        <f>EffortOutcomesAG0[[#This Row],[WARDS]]&amp;EffortOutcomesAG0[[#This Row],[Role]]&amp;EffortOutcomesAG0[[#This Row],[Shifts]]</f>
        <v>WARACSEPM</v>
      </c>
    </row>
    <row r="1301" spans="2:38" x14ac:dyDescent="0.25">
      <c r="B1301" s="8">
        <f>IF(EffortOutcomesAG0[[#This Row],[Apn]]=0,10,LOG(EffortOutcomesAG0[[#This Row],[Apn]]))</f>
        <v>0.1232811220696173</v>
      </c>
      <c r="C1301" s="8">
        <f>IF(EffortOutcomesAG0[[#This Row],[Ein]]=0,10,LOG(EffortOutcomesAG0[[#This Row],[Ein]]))</f>
        <v>-0.11610253744249399</v>
      </c>
      <c r="D1301" s="8">
        <f>IF(EffortOutcomesAG0[[#This Row],[Iin]]=0,10,LOG(EffortOutcomesAG0[[#This Row],[Iin]]))</f>
        <v>-7.1785846271233602E-3</v>
      </c>
      <c r="E1301" s="8">
        <f>Kx-EffortOutcomesAG0[[#This Row],[Xp]]</f>
        <v>-0.1232811220696173</v>
      </c>
      <c r="F1301" s="8">
        <f>Ky-EffortOutcomesAG0[[#This Row],[Yp]]</f>
        <v>-0.88389746255750601</v>
      </c>
      <c r="G1301" s="8">
        <f>Kz-EffortOutcomesAG0[[#This Row],[Zp]]</f>
        <v>1.0071785846271233</v>
      </c>
      <c r="H1301" s="8">
        <f>EffortOutcomesAG0[[#This Row],[Kpy]]*KSc-EffortOutcomesAG0[[#This Row],[KPz]]*KSb</f>
        <v>-0.12328112206961728</v>
      </c>
      <c r="I1301" s="8">
        <f>-1*(EffortOutcomesAG0[[#This Row],[KPx]]*KSc-EffortOutcomesAG0[[#This Row],[KPz]]*KSa)</f>
        <v>-0.1232811220696173</v>
      </c>
      <c r="J1301" s="8">
        <f>(EffortOutcomesAG0[[#This Row],[KPx]]*$C$2-EffortOutcomesAG0[[#This Row],[Kpy]]*KSa)</f>
        <v>-1.232811220696173</v>
      </c>
      <c r="K1301" s="8">
        <f>EffortOutcomesAG0[[#This Row],[Kpy]]*KTc-EffortOutcomesAG0[[#This Row],[KPz]]*KTb</f>
        <v>1.8910760471846293</v>
      </c>
      <c r="L1301" s="8">
        <f>-1*(EffortOutcomesAG0[[#This Row],[KPx]]*KTc-EffortOutcomesAG0[[#This Row],[KPz]]*KTa)</f>
        <v>1.8910760471846293</v>
      </c>
      <c r="M1301" s="8">
        <f>(EffortOutcomesAG0[[#This Row],[KPx]]*KTb-EffortOutcomesAG0[[#This Row],[Kpy]]*KTa)</f>
        <v>1.8910760471846293</v>
      </c>
      <c r="N1301" s="8">
        <f>-EffortOutcomesAG0[[#This Row],[Xp]]*a+EffortOutcomesAG0[[#This Row],[Yp]]*b+EffortOutcomesAG0[[#This Row],[Zp]]*c_</f>
        <v>-0.24656224413923469</v>
      </c>
      <c r="O1301">
        <f>-IF(EffortOutcomesAG0[[#This Row],[Column2]]&gt;0,1,-1)*SQRT(EffortOutcomesAG0[[#This Row],[KPx''i]]^2+EffortOutcomesAG0[[#This Row],[KPx''j]]^2+EffortOutcomesAG0[[#This Row],[KPx''k]]^2)/Ksmag/Scale</f>
        <v>0.8804033098506262</v>
      </c>
      <c r="P1301" s="9">
        <f>SQRT(EffortOutcomesAG0[[#This Row],[Kpy''i]]^2+EffortOutcomesAG0[[#This Row],[KPy''j]]^2+EffortOutcomesAG0[[#This Row],[KPy''k]]^2)/KTmag/Scale</f>
        <v>1.3371926967037031</v>
      </c>
      <c r="Q13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1.3371926967037031</v>
      </c>
      <c r="T1301" s="14">
        <v>44916</v>
      </c>
      <c r="U1301" s="9" t="s">
        <v>54</v>
      </c>
      <c r="V1301" t="s">
        <v>55</v>
      </c>
      <c r="W1301" t="s">
        <v>59</v>
      </c>
      <c r="X1301">
        <v>1.9062499999999998</v>
      </c>
      <c r="Y1301">
        <v>1.875</v>
      </c>
      <c r="Z1301">
        <v>2.4904761904761905</v>
      </c>
      <c r="AA1301">
        <v>1.3282539682539682</v>
      </c>
      <c r="AB1301">
        <v>1.9923809523809524</v>
      </c>
      <c r="AC1301">
        <v>1.0166666666666666</v>
      </c>
      <c r="AD1301">
        <v>0.50191204588910132</v>
      </c>
      <c r="AE1301">
        <v>0.75286806883365198</v>
      </c>
      <c r="AF1301">
        <v>0.7654158699808794</v>
      </c>
      <c r="AG1301">
        <v>1.3064793130366903</v>
      </c>
      <c r="AH1301">
        <v>1.9597189695550354</v>
      </c>
      <c r="AI1301">
        <v>0.98360655737704927</v>
      </c>
      <c r="AJ1301">
        <v>1300</v>
      </c>
      <c r="AK1301">
        <f>SUBTOTAL(9,EffortOutcomesAG0[[#This Row],[Allocation]:[Iin]])</f>
        <v>16.879028602450184</v>
      </c>
      <c r="AL1301" t="str">
        <f>EffortOutcomesAG0[[#This Row],[WARDS]]&amp;EffortOutcomesAG0[[#This Row],[Role]]&amp;EffortOutcomesAG0[[#This Row],[Shifts]]</f>
        <v>BANKCSEPM</v>
      </c>
    </row>
    <row r="1302" spans="2:38" x14ac:dyDescent="0.25">
      <c r="B1302" s="8">
        <f>IF(EffortOutcomesAG0[[#This Row],[Apn]]=0,10,LOG(EffortOutcomesAG0[[#This Row],[Apn]]))</f>
        <v>9.5418444918310336E-2</v>
      </c>
      <c r="C1302" s="8">
        <f>IF(EffortOutcomesAG0[[#This Row],[Ein]]=0,10,LOG(EffortOutcomesAG0[[#This Row],[Ein]]))</f>
        <v>0.15985406018499571</v>
      </c>
      <c r="D1302" s="8">
        <f>IF(EffortOutcomesAG0[[#This Row],[Iin]]=0,10,LOG(EffortOutcomesAG0[[#This Row],[Iin]]))</f>
        <v>-0.25527250510330607</v>
      </c>
      <c r="E1302" s="8">
        <f>Kx-EffortOutcomesAG0[[#This Row],[Xp]]</f>
        <v>-9.5418444918310336E-2</v>
      </c>
      <c r="F1302" s="8">
        <f>Ky-EffortOutcomesAG0[[#This Row],[Yp]]</f>
        <v>-1.1598540601849958</v>
      </c>
      <c r="G1302" s="8">
        <f>Kz-EffortOutcomesAG0[[#This Row],[Zp]]</f>
        <v>1.255272505103306</v>
      </c>
      <c r="H1302" s="8">
        <f>EffortOutcomesAG0[[#This Row],[Kpy]]*KSc-EffortOutcomesAG0[[#This Row],[KPz]]*KSb</f>
        <v>-9.5418444918310197E-2</v>
      </c>
      <c r="I1302" s="8">
        <f>-1*(EffortOutcomesAG0[[#This Row],[KPx]]*KSc-EffortOutcomesAG0[[#This Row],[KPz]]*KSa)</f>
        <v>-9.5418444918310336E-2</v>
      </c>
      <c r="J1302" s="8">
        <f>(EffortOutcomesAG0[[#This Row],[KPx]]*$C$2-EffortOutcomesAG0[[#This Row],[Kpy]]*KSa)</f>
        <v>-0.9541844491831033</v>
      </c>
      <c r="K1302" s="8">
        <f>EffortOutcomesAG0[[#This Row],[Kpy]]*KTc-EffortOutcomesAG0[[#This Row],[KPz]]*KTb</f>
        <v>2.4151265652883018</v>
      </c>
      <c r="L1302" s="8">
        <f>-1*(EffortOutcomesAG0[[#This Row],[KPx]]*KTc-EffortOutcomesAG0[[#This Row],[KPz]]*KTa)</f>
        <v>2.4151265652883018</v>
      </c>
      <c r="M1302" s="8">
        <f>(EffortOutcomesAG0[[#This Row],[KPx]]*KTb-EffortOutcomesAG0[[#This Row],[Kpy]]*KTa)</f>
        <v>2.4151265652883018</v>
      </c>
      <c r="N1302" s="8">
        <f>-EffortOutcomesAG0[[#This Row],[Xp]]*a+EffortOutcomesAG0[[#This Row],[Yp]]*b+EffortOutcomesAG0[[#This Row],[Zp]]*c_</f>
        <v>-0.19083688983662073</v>
      </c>
      <c r="O1302">
        <f>-IF(EffortOutcomesAG0[[#This Row],[Column2]]&gt;0,1,-1)*SQRT(EffortOutcomesAG0[[#This Row],[KPx''i]]^2+EffortOutcomesAG0[[#This Row],[KPx''j]]^2+EffortOutcomesAG0[[#This Row],[KPx''k]]^2)/Ksmag/Scale</f>
        <v>0.68142399514697138</v>
      </c>
      <c r="P1302" s="9">
        <f>SQRT(EffortOutcomesAG0[[#This Row],[Kpy''i]]^2+EffortOutcomesAG0[[#This Row],[KPy''j]]^2+EffortOutcomesAG0[[#This Row],[KPy''k]]^2)/KTmag/Scale</f>
        <v>1.7077523717391334</v>
      </c>
      <c r="Q13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302" s="14">
        <v>44917</v>
      </c>
      <c r="U1302" s="9" t="s">
        <v>54</v>
      </c>
      <c r="V1302" t="s">
        <v>55</v>
      </c>
      <c r="W1302" t="s">
        <v>59</v>
      </c>
      <c r="X1302">
        <v>3.375</v>
      </c>
      <c r="Y1302">
        <v>1.875</v>
      </c>
      <c r="Z1302">
        <v>2.3357142857142854</v>
      </c>
      <c r="AA1302">
        <v>1.2457142857142856</v>
      </c>
      <c r="AB1302">
        <v>1.8685714285714283</v>
      </c>
      <c r="AC1302">
        <v>1.8</v>
      </c>
      <c r="AD1302">
        <v>0.53516819571865448</v>
      </c>
      <c r="AE1302">
        <v>0.80275229357798172</v>
      </c>
      <c r="AF1302">
        <v>1.4449541284403671</v>
      </c>
      <c r="AG1302">
        <v>0.69206349206349194</v>
      </c>
      <c r="AH1302">
        <v>1.038095238095238</v>
      </c>
      <c r="AI1302">
        <v>0.55555555555555558</v>
      </c>
      <c r="AJ1302">
        <v>1301</v>
      </c>
      <c r="AK1302">
        <f>SUBTOTAL(9,EffortOutcomesAG0[[#This Row],[Allocation]:[Iin]])</f>
        <v>17.568588903451289</v>
      </c>
      <c r="AL1302" t="str">
        <f>EffortOutcomesAG0[[#This Row],[WARDS]]&amp;EffortOutcomesAG0[[#This Row],[Role]]&amp;EffortOutcomesAG0[[#This Row],[Shifts]]</f>
        <v>BANKCSEPM</v>
      </c>
    </row>
    <row r="1303" spans="2:38" x14ac:dyDescent="0.25">
      <c r="B1303" s="8">
        <f>IF(EffortOutcomesAG0[[#This Row],[Apn]]=0,10,LOG(EffortOutcomesAG0[[#This Row],[Apn]]))</f>
        <v>0.11014170173901669</v>
      </c>
      <c r="C1303" s="8">
        <f>IF(EffortOutcomesAG0[[#This Row],[Ein]]=0,10,LOG(EffortOutcomesAG0[[#This Row],[Ein]]))</f>
        <v>9.7241915570563775E-2</v>
      </c>
      <c r="D1303" s="8">
        <f>IF(EffortOutcomesAG0[[#This Row],[Iin]]=0,10,LOG(EffortOutcomesAG0[[#This Row],[Iin]]))</f>
        <v>-0.20738361730958046</v>
      </c>
      <c r="E1303" s="8">
        <f>Kx-EffortOutcomesAG0[[#This Row],[Xp]]</f>
        <v>-0.11014170173901669</v>
      </c>
      <c r="F1303" s="8">
        <f>Ky-EffortOutcomesAG0[[#This Row],[Yp]]</f>
        <v>-1.0972419155705637</v>
      </c>
      <c r="G1303" s="8">
        <f>Kz-EffortOutcomesAG0[[#This Row],[Zp]]</f>
        <v>1.2073836173095804</v>
      </c>
      <c r="H1303" s="8">
        <f>EffortOutcomesAG0[[#This Row],[Kpy]]*KSc-EffortOutcomesAG0[[#This Row],[KPz]]*KSb</f>
        <v>-0.11014170173901672</v>
      </c>
      <c r="I1303" s="8">
        <f>-1*(EffortOutcomesAG0[[#This Row],[KPx]]*KSc-EffortOutcomesAG0[[#This Row],[KPz]]*KSa)</f>
        <v>-0.11014170173901669</v>
      </c>
      <c r="J1303" s="8">
        <f>(EffortOutcomesAG0[[#This Row],[KPx]]*$C$2-EffortOutcomesAG0[[#This Row],[Kpy]]*KSa)</f>
        <v>-1.101417017390167</v>
      </c>
      <c r="K1303" s="8">
        <f>EffortOutcomesAG0[[#This Row],[Kpy]]*KTc-EffortOutcomesAG0[[#This Row],[KPz]]*KTb</f>
        <v>2.3046255328801442</v>
      </c>
      <c r="L1303" s="8">
        <f>-1*(EffortOutcomesAG0[[#This Row],[KPx]]*KTc-EffortOutcomesAG0[[#This Row],[KPz]]*KTa)</f>
        <v>2.3046255328801442</v>
      </c>
      <c r="M1303" s="8">
        <f>(EffortOutcomesAG0[[#This Row],[KPx]]*KTb-EffortOutcomesAG0[[#This Row],[Kpy]]*KTa)</f>
        <v>2.3046255328801442</v>
      </c>
      <c r="N1303" s="8">
        <f>-EffortOutcomesAG0[[#This Row],[Xp]]*a+EffortOutcomesAG0[[#This Row],[Yp]]*b+EffortOutcomesAG0[[#This Row],[Zp]]*c_</f>
        <v>-0.22028340347803338</v>
      </c>
      <c r="O1303">
        <f>-IF(EffortOutcomesAG0[[#This Row],[Column2]]&gt;0,1,-1)*SQRT(EffortOutcomesAG0[[#This Row],[KPx''i]]^2+EffortOutcomesAG0[[#This Row],[KPx''j]]^2+EffortOutcomesAG0[[#This Row],[KPx''k]]^2)/Ksmag/Scale</f>
        <v>0.78656907996710113</v>
      </c>
      <c r="P1303" s="9">
        <f>SQRT(EffortOutcomesAG0[[#This Row],[Kpy''i]]^2+EffortOutcomesAG0[[#This Row],[KPy''j]]^2+EffortOutcomesAG0[[#This Row],[KPy''k]]^2)/KTmag/Scale</f>
        <v>1.6296163423952108</v>
      </c>
      <c r="Q13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1.6296163423952108</v>
      </c>
      <c r="T1303" s="14">
        <v>44917</v>
      </c>
      <c r="U1303" s="9" t="s">
        <v>58</v>
      </c>
      <c r="V1303" t="s">
        <v>55</v>
      </c>
      <c r="W1303" t="s">
        <v>59</v>
      </c>
      <c r="X1303">
        <v>5.84375</v>
      </c>
      <c r="Y1303">
        <v>3.625</v>
      </c>
      <c r="Z1303">
        <v>4.6714285714285708</v>
      </c>
      <c r="AA1303">
        <v>1.2886699507389161</v>
      </c>
      <c r="AB1303">
        <v>1.9330049261083742</v>
      </c>
      <c r="AC1303">
        <v>1.6120689655172413</v>
      </c>
      <c r="AD1303">
        <v>0.51732925586136602</v>
      </c>
      <c r="AE1303">
        <v>0.77599388379204903</v>
      </c>
      <c r="AF1303">
        <v>1.2509556574923548</v>
      </c>
      <c r="AG1303">
        <v>0.79938884644766972</v>
      </c>
      <c r="AH1303">
        <v>1.1990832696715048</v>
      </c>
      <c r="AI1303">
        <v>0.6203208556149733</v>
      </c>
      <c r="AJ1303">
        <v>1302</v>
      </c>
      <c r="AK1303">
        <f>SUBTOTAL(9,EffortOutcomesAG0[[#This Row],[Allocation]:[Iin]])</f>
        <v>24.136994182673018</v>
      </c>
      <c r="AL1303" t="str">
        <f>EffortOutcomesAG0[[#This Row],[WARDS]]&amp;EffortOutcomesAG0[[#This Row],[Role]]&amp;EffortOutcomesAG0[[#This Row],[Shifts]]</f>
        <v>WARACSEPM</v>
      </c>
    </row>
    <row r="1304" spans="2:38" x14ac:dyDescent="0.25">
      <c r="B1304" s="8">
        <f>IF(EffortOutcomesAG0[[#This Row],[Apn]]=0,10,LOG(EffortOutcomesAG0[[#This Row],[Apn]]))</f>
        <v>0.1575663516671548</v>
      </c>
      <c r="C1304" s="8">
        <f>IF(EffortOutcomesAG0[[#This Row],[Ein]]=0,10,LOG(EffortOutcomesAG0[[#This Row],[Ein]]))</f>
        <v>-7.2823562177590445E-3</v>
      </c>
      <c r="D1304" s="8">
        <f>IF(EffortOutcomesAG0[[#This Row],[Iin]]=0,10,LOG(EffortOutcomesAG0[[#This Row],[Iin]]))</f>
        <v>-0.15028399544939575</v>
      </c>
      <c r="E1304" s="8">
        <f>Kx-EffortOutcomesAG0[[#This Row],[Xp]]</f>
        <v>-0.1575663516671548</v>
      </c>
      <c r="F1304" s="8">
        <f>Ky-EffortOutcomesAG0[[#This Row],[Yp]]</f>
        <v>-0.99271764378224092</v>
      </c>
      <c r="G1304" s="8">
        <f>Kz-EffortOutcomesAG0[[#This Row],[Zp]]</f>
        <v>1.1502839954493957</v>
      </c>
      <c r="H1304" s="8">
        <f>EffortOutcomesAG0[[#This Row],[Kpy]]*KSc-EffortOutcomesAG0[[#This Row],[KPz]]*KSb</f>
        <v>-0.15756635166715482</v>
      </c>
      <c r="I1304" s="8">
        <f>-1*(EffortOutcomesAG0[[#This Row],[KPx]]*KSc-EffortOutcomesAG0[[#This Row],[KPz]]*KSa)</f>
        <v>-0.1575663516671548</v>
      </c>
      <c r="J1304" s="8">
        <f>(EffortOutcomesAG0[[#This Row],[KPx]]*$C$2-EffortOutcomesAG0[[#This Row],[Kpy]]*KSa)</f>
        <v>-1.575663516671548</v>
      </c>
      <c r="K1304" s="8">
        <f>EffortOutcomesAG0[[#This Row],[Kpy]]*KTc-EffortOutcomesAG0[[#This Row],[KPz]]*KTb</f>
        <v>2.1430016392316364</v>
      </c>
      <c r="L1304" s="8">
        <f>-1*(EffortOutcomesAG0[[#This Row],[KPx]]*KTc-EffortOutcomesAG0[[#This Row],[KPz]]*KTa)</f>
        <v>2.1430016392316369</v>
      </c>
      <c r="M1304" s="8">
        <f>(EffortOutcomesAG0[[#This Row],[KPx]]*KTb-EffortOutcomesAG0[[#This Row],[Kpy]]*KTa)</f>
        <v>2.1430016392316364</v>
      </c>
      <c r="N1304" s="8">
        <f>-EffortOutcomesAG0[[#This Row],[Xp]]*a+EffortOutcomesAG0[[#This Row],[Yp]]*b+EffortOutcomesAG0[[#This Row],[Zp]]*c_</f>
        <v>-0.31513270333430959</v>
      </c>
      <c r="O1304">
        <f>-IF(EffortOutcomesAG0[[#This Row],[Column2]]&gt;0,1,-1)*SQRT(EffortOutcomesAG0[[#This Row],[KPx''i]]^2+EffortOutcomesAG0[[#This Row],[KPx''j]]^2+EffortOutcomesAG0[[#This Row],[KPx''k]]^2)/Ksmag/Scale</f>
        <v>1.1252488231775994</v>
      </c>
      <c r="P1304" s="9">
        <f>SQRT(EffortOutcomesAG0[[#This Row],[Kpy''i]]^2+EffortOutcomesAG0[[#This Row],[KPy''j]]^2+EffortOutcomesAG0[[#This Row],[KPy''k]]^2)/KTmag/Scale</f>
        <v>1.5153309911945776</v>
      </c>
      <c r="Q13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1.5153309911945776</v>
      </c>
      <c r="T1304" s="14">
        <v>44917</v>
      </c>
      <c r="U1304" s="9" t="s">
        <v>57</v>
      </c>
      <c r="V1304" t="s">
        <v>55</v>
      </c>
      <c r="W1304" t="s">
        <v>59</v>
      </c>
      <c r="X1304">
        <v>4.59375</v>
      </c>
      <c r="Y1304">
        <v>3.25</v>
      </c>
      <c r="Z1304">
        <v>4.6714285714285708</v>
      </c>
      <c r="AA1304">
        <v>1.4373626373626371</v>
      </c>
      <c r="AB1304">
        <v>2.1560439560439559</v>
      </c>
      <c r="AC1304">
        <v>1.4134615384615385</v>
      </c>
      <c r="AD1304">
        <v>0.46381243628950058</v>
      </c>
      <c r="AE1304">
        <v>0.69571865443425085</v>
      </c>
      <c r="AF1304">
        <v>0.98337155963302769</v>
      </c>
      <c r="AG1304">
        <v>1.0169096209912536</v>
      </c>
      <c r="AH1304">
        <v>1.5253644314868802</v>
      </c>
      <c r="AI1304">
        <v>0.70748299319727892</v>
      </c>
      <c r="AJ1304">
        <v>1303</v>
      </c>
      <c r="AK1304">
        <f>SUBTOTAL(9,EffortOutcomesAG0[[#This Row],[Allocation]:[Iin]])</f>
        <v>22.9147063993289</v>
      </c>
      <c r="AL1304" t="str">
        <f>EffortOutcomesAG0[[#This Row],[WARDS]]&amp;EffortOutcomesAG0[[#This Row],[Role]]&amp;EffortOutcomesAG0[[#This Row],[Shifts]]</f>
        <v>WATTCSEPM</v>
      </c>
    </row>
    <row r="1305" spans="2:38" x14ac:dyDescent="0.25">
      <c r="B1305" s="8">
        <f>IF(EffortOutcomesAG0[[#This Row],[Apn]]=0,10,LOG(EffortOutcomesAG0[[#This Row],[Apn]]))</f>
        <v>10</v>
      </c>
      <c r="C1305" s="8">
        <f>IF(EffortOutcomesAG0[[#This Row],[Ein]]=0,10,LOG(EffortOutcomesAG0[[#This Row],[Ein]]))</f>
        <v>10</v>
      </c>
      <c r="D1305" s="8">
        <f>IF(EffortOutcomesAG0[[#This Row],[Iin]]=0,10,LOG(EffortOutcomesAG0[[#This Row],[Iin]]))</f>
        <v>10</v>
      </c>
      <c r="E1305" s="8">
        <f>Kx-EffortOutcomesAG0[[#This Row],[Xp]]</f>
        <v>-10</v>
      </c>
      <c r="F1305" s="8">
        <f>Ky-EffortOutcomesAG0[[#This Row],[Yp]]</f>
        <v>-11</v>
      </c>
      <c r="G1305" s="8">
        <f>Kz-EffortOutcomesAG0[[#This Row],[Zp]]</f>
        <v>-9</v>
      </c>
      <c r="H1305" s="8">
        <f>EffortOutcomesAG0[[#This Row],[Kpy]]*KSc-EffortOutcomesAG0[[#This Row],[KPz]]*KSb</f>
        <v>20</v>
      </c>
      <c r="I1305" s="8">
        <f>-1*(EffortOutcomesAG0[[#This Row],[KPx]]*KSc-EffortOutcomesAG0[[#This Row],[KPz]]*KSa)</f>
        <v>-10</v>
      </c>
      <c r="J1305" s="8">
        <f>(EffortOutcomesAG0[[#This Row],[KPx]]*$C$2-EffortOutcomesAG0[[#This Row],[Kpy]]*KSa)</f>
        <v>-100</v>
      </c>
      <c r="K1305" s="8">
        <f>EffortOutcomesAG0[[#This Row],[Kpy]]*KTc-EffortOutcomesAG0[[#This Row],[KPz]]*KTb</f>
        <v>2</v>
      </c>
      <c r="L1305" s="8">
        <f>-1*(EffortOutcomesAG0[[#This Row],[KPx]]*KTc-EffortOutcomesAG0[[#This Row],[KPz]]*KTa)</f>
        <v>-28</v>
      </c>
      <c r="M1305" s="8">
        <f>(EffortOutcomesAG0[[#This Row],[KPx]]*KTb-EffortOutcomesAG0[[#This Row],[Kpy]]*KTa)</f>
        <v>32</v>
      </c>
      <c r="N1305" s="8">
        <f>-EffortOutcomesAG0[[#This Row],[Xp]]*a+EffortOutcomesAG0[[#This Row],[Yp]]*b+EffortOutcomesAG0[[#This Row],[Zp]]*c_</f>
        <v>40</v>
      </c>
      <c r="O130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05" s="9">
        <f>SQRT(EffortOutcomesAG0[[#This Row],[Kpy''i]]^2+EffortOutcomesAG0[[#This Row],[KPy''j]]^2+EffortOutcomesAG0[[#This Row],[KPy''k]]^2)/KTmag/Scale</f>
        <v>17.37814719698277</v>
      </c>
      <c r="Q13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05" s="14">
        <v>44917</v>
      </c>
      <c r="U1305" s="9" t="s">
        <v>76</v>
      </c>
      <c r="V1305" t="s">
        <v>55</v>
      </c>
      <c r="W1305" t="s">
        <v>59</v>
      </c>
      <c r="X1305">
        <v>1.4375000000000002</v>
      </c>
      <c r="Y1305">
        <v>0</v>
      </c>
      <c r="Z1305">
        <v>0</v>
      </c>
      <c r="AG1305">
        <v>0</v>
      </c>
      <c r="AH1305">
        <v>0</v>
      </c>
      <c r="AI1305">
        <v>0</v>
      </c>
      <c r="AJ1305">
        <v>1304</v>
      </c>
      <c r="AK1305">
        <f>SUBTOTAL(9,EffortOutcomesAG0[[#This Row],[Allocation]:[Iin]])</f>
        <v>1.4375000000000002</v>
      </c>
      <c r="AL1305" t="str">
        <f>EffortOutcomesAG0[[#This Row],[WARDS]]&amp;EffortOutcomesAG0[[#This Row],[Role]]&amp;EffortOutcomesAG0[[#This Row],[Shifts]]</f>
        <v>OtherCSEPM</v>
      </c>
    </row>
    <row r="1306" spans="2:38" x14ac:dyDescent="0.25">
      <c r="B1306" s="8">
        <f>IF(EffortOutcomesAG0[[#This Row],[Apn]]=0,10,LOG(EffortOutcomesAG0[[#This Row],[Apn]]))</f>
        <v>0.11185804786477496</v>
      </c>
      <c r="C1306" s="8">
        <f>IF(EffortOutcomesAG0[[#This Row],[Ein]]=0,10,LOG(EffortOutcomesAG0[[#This Row],[Ein]]))</f>
        <v>8.5952460884142573E-2</v>
      </c>
      <c r="D1306" s="8">
        <f>IF(EffortOutcomesAG0[[#This Row],[Iin]]=0,10,LOG(EffortOutcomesAG0[[#This Row],[Iin]]))</f>
        <v>-0.19781050874891754</v>
      </c>
      <c r="E1306" s="8">
        <f>Kx-EffortOutcomesAG0[[#This Row],[Xp]]</f>
        <v>-0.11185804786477496</v>
      </c>
      <c r="F1306" s="8">
        <f>Ky-EffortOutcomesAG0[[#This Row],[Yp]]</f>
        <v>-1.0859524608841427</v>
      </c>
      <c r="G1306" s="8">
        <f>Kz-EffortOutcomesAG0[[#This Row],[Zp]]</f>
        <v>1.1978105087489175</v>
      </c>
      <c r="H1306" s="8">
        <f>EffortOutcomesAG0[[#This Row],[Kpy]]*KSc-EffortOutcomesAG0[[#This Row],[KPz]]*KSb</f>
        <v>-0.11185804786477482</v>
      </c>
      <c r="I1306" s="8">
        <f>-1*(EffortOutcomesAG0[[#This Row],[KPx]]*KSc-EffortOutcomesAG0[[#This Row],[KPz]]*KSa)</f>
        <v>-0.11185804786477496</v>
      </c>
      <c r="J1306" s="8">
        <f>(EffortOutcomesAG0[[#This Row],[KPx]]*$C$2-EffortOutcomesAG0[[#This Row],[Kpy]]*KSa)</f>
        <v>-1.1185804786477496</v>
      </c>
      <c r="K1306" s="8">
        <f>EffortOutcomesAG0[[#This Row],[Kpy]]*KTc-EffortOutcomesAG0[[#This Row],[KPz]]*KTb</f>
        <v>2.2837629696330604</v>
      </c>
      <c r="L1306" s="8">
        <f>-1*(EffortOutcomesAG0[[#This Row],[KPx]]*KTc-EffortOutcomesAG0[[#This Row],[KPz]]*KTa)</f>
        <v>2.2837629696330599</v>
      </c>
      <c r="M1306" s="8">
        <f>(EffortOutcomesAG0[[#This Row],[KPx]]*KTb-EffortOutcomesAG0[[#This Row],[Kpy]]*KTa)</f>
        <v>2.2837629696330604</v>
      </c>
      <c r="N1306" s="8">
        <f>-EffortOutcomesAG0[[#This Row],[Xp]]*a+EffortOutcomesAG0[[#This Row],[Yp]]*b+EffortOutcomesAG0[[#This Row],[Zp]]*c_</f>
        <v>-0.22371609572954992</v>
      </c>
      <c r="O1306">
        <f>-IF(EffortOutcomesAG0[[#This Row],[Column2]]&gt;0,1,-1)*SQRT(EffortOutcomesAG0[[#This Row],[KPx''i]]^2+EffortOutcomesAG0[[#This Row],[KPx''j]]^2+EffortOutcomesAG0[[#This Row],[KPx''k]]^2)/Ksmag/Scale</f>
        <v>0.79882624298281069</v>
      </c>
      <c r="P1306" s="9">
        <f>SQRT(EffortOutcomesAG0[[#This Row],[Kpy''i]]^2+EffortOutcomesAG0[[#This Row],[KPy''j]]^2+EffortOutcomesAG0[[#This Row],[KPy''k]]^2)/KTmag/Scale</f>
        <v>1.6148642824502644</v>
      </c>
      <c r="Q13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1.6148642824502644</v>
      </c>
      <c r="T1306" s="14">
        <v>44918</v>
      </c>
      <c r="U1306" s="9" t="s">
        <v>57</v>
      </c>
      <c r="V1306" t="s">
        <v>55</v>
      </c>
      <c r="W1306" t="s">
        <v>59</v>
      </c>
      <c r="X1306">
        <v>5.125</v>
      </c>
      <c r="Y1306">
        <v>3.25</v>
      </c>
      <c r="Z1306">
        <v>4.2047619047619049</v>
      </c>
      <c r="AA1306">
        <v>1.2937728937728938</v>
      </c>
      <c r="AB1306">
        <v>1.9406593406593406</v>
      </c>
      <c r="AC1306">
        <v>1.5769230769230769</v>
      </c>
      <c r="AD1306">
        <v>0.51528878822197055</v>
      </c>
      <c r="AE1306">
        <v>0.77293318233295583</v>
      </c>
      <c r="AF1306">
        <v>1.2188561721404303</v>
      </c>
      <c r="AG1306">
        <v>0.82044134727061557</v>
      </c>
      <c r="AH1306">
        <v>1.2306620209059234</v>
      </c>
      <c r="AI1306">
        <v>0.63414634146341464</v>
      </c>
      <c r="AJ1306">
        <v>1305</v>
      </c>
      <c r="AK1306">
        <f>SUBTOTAL(9,EffortOutcomesAG0[[#This Row],[Allocation]:[Iin]])</f>
        <v>22.58344506845253</v>
      </c>
      <c r="AL1306" t="str">
        <f>EffortOutcomesAG0[[#This Row],[WARDS]]&amp;EffortOutcomesAG0[[#This Row],[Role]]&amp;EffortOutcomesAG0[[#This Row],[Shifts]]</f>
        <v>WATTCSEPM</v>
      </c>
    </row>
    <row r="1307" spans="2:38" x14ac:dyDescent="0.25">
      <c r="B1307" s="8">
        <f>IF(EffortOutcomesAG0[[#This Row],[Apn]]=0,10,LOG(EffortOutcomesAG0[[#This Row],[Apn]]))</f>
        <v>10</v>
      </c>
      <c r="C1307" s="8">
        <f>IF(EffortOutcomesAG0[[#This Row],[Ein]]=0,10,LOG(EffortOutcomesAG0[[#This Row],[Ein]]))</f>
        <v>10</v>
      </c>
      <c r="D1307" s="8">
        <f>IF(EffortOutcomesAG0[[#This Row],[Iin]]=0,10,LOG(EffortOutcomesAG0[[#This Row],[Iin]]))</f>
        <v>10</v>
      </c>
      <c r="E1307" s="8">
        <f>Kx-EffortOutcomesAG0[[#This Row],[Xp]]</f>
        <v>-10</v>
      </c>
      <c r="F1307" s="8">
        <f>Ky-EffortOutcomesAG0[[#This Row],[Yp]]</f>
        <v>-11</v>
      </c>
      <c r="G1307" s="8">
        <f>Kz-EffortOutcomesAG0[[#This Row],[Zp]]</f>
        <v>-9</v>
      </c>
      <c r="H1307" s="8">
        <f>EffortOutcomesAG0[[#This Row],[Kpy]]*KSc-EffortOutcomesAG0[[#This Row],[KPz]]*KSb</f>
        <v>20</v>
      </c>
      <c r="I1307" s="8">
        <f>-1*(EffortOutcomesAG0[[#This Row],[KPx]]*KSc-EffortOutcomesAG0[[#This Row],[KPz]]*KSa)</f>
        <v>-10</v>
      </c>
      <c r="J1307" s="8">
        <f>(EffortOutcomesAG0[[#This Row],[KPx]]*$C$2-EffortOutcomesAG0[[#This Row],[Kpy]]*KSa)</f>
        <v>-100</v>
      </c>
      <c r="K1307" s="8">
        <f>EffortOutcomesAG0[[#This Row],[Kpy]]*KTc-EffortOutcomesAG0[[#This Row],[KPz]]*KTb</f>
        <v>2</v>
      </c>
      <c r="L1307" s="8">
        <f>-1*(EffortOutcomesAG0[[#This Row],[KPx]]*KTc-EffortOutcomesAG0[[#This Row],[KPz]]*KTa)</f>
        <v>-28</v>
      </c>
      <c r="M1307" s="8">
        <f>(EffortOutcomesAG0[[#This Row],[KPx]]*KTb-EffortOutcomesAG0[[#This Row],[Kpy]]*KTa)</f>
        <v>32</v>
      </c>
      <c r="N1307" s="8">
        <f>-EffortOutcomesAG0[[#This Row],[Xp]]*a+EffortOutcomesAG0[[#This Row],[Yp]]*b+EffortOutcomesAG0[[#This Row],[Zp]]*c_</f>
        <v>40</v>
      </c>
      <c r="O1307">
        <f>-IF(EffortOutcomesAG0[[#This Row],[Column2]]&gt;0,1,-1)*SQRT(EffortOutcomesAG0[[#This Row],[KPx''i]]^2+EffortOutcomesAG0[[#This Row],[KPx''j]]^2+EffortOutcomesAG0[[#This Row],[KPx''k]]^2)/Ksmag/Scale</f>
        <v>-72.456883730947197</v>
      </c>
      <c r="P1307" s="9">
        <f>SQRT(EffortOutcomesAG0[[#This Row],[Kpy''i]]^2+EffortOutcomesAG0[[#This Row],[KPy''j]]^2+EffortOutcomesAG0[[#This Row],[KPy''k]]^2)/KTmag/Scale</f>
        <v>17.37814719698277</v>
      </c>
      <c r="Q13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07" s="14">
        <v>44918</v>
      </c>
      <c r="U1307" s="9" t="s">
        <v>76</v>
      </c>
      <c r="V1307" t="s">
        <v>55</v>
      </c>
      <c r="W1307" t="s">
        <v>59</v>
      </c>
      <c r="X1307">
        <v>0</v>
      </c>
      <c r="Y1307">
        <v>0</v>
      </c>
      <c r="Z1307">
        <v>0</v>
      </c>
      <c r="AJ1307">
        <v>1306</v>
      </c>
      <c r="AK1307">
        <f>SUBTOTAL(9,EffortOutcomesAG0[[#This Row],[Allocation]:[Iin]])</f>
        <v>0</v>
      </c>
      <c r="AL1307" t="str">
        <f>EffortOutcomesAG0[[#This Row],[WARDS]]&amp;EffortOutcomesAG0[[#This Row],[Role]]&amp;EffortOutcomesAG0[[#This Row],[Shifts]]</f>
        <v>OtherCSEPM</v>
      </c>
    </row>
    <row r="1308" spans="2:38" x14ac:dyDescent="0.25">
      <c r="B1308" s="8">
        <f>IF(EffortOutcomesAG0[[#This Row],[Apn]]=0,10,LOG(EffortOutcomesAG0[[#This Row],[Apn]]))</f>
        <v>4.9710141115930521E-2</v>
      </c>
      <c r="C1308" s="8">
        <f>IF(EffortOutcomesAG0[[#This Row],[Ein]]=0,10,LOG(EffortOutcomesAG0[[#This Row],[Ein]]))</f>
        <v>0.18917194779920626</v>
      </c>
      <c r="D1308" s="8">
        <f>IF(EffortOutcomesAG0[[#This Row],[Iin]]=0,10,LOG(EffortOutcomesAG0[[#This Row],[Iin]]))</f>
        <v>-0.23888208891513676</v>
      </c>
      <c r="E1308" s="8">
        <f>Kx-EffortOutcomesAG0[[#This Row],[Xp]]</f>
        <v>-4.9710141115930521E-2</v>
      </c>
      <c r="F1308" s="8">
        <f>Ky-EffortOutcomesAG0[[#This Row],[Yp]]</f>
        <v>-1.1891719477992062</v>
      </c>
      <c r="G1308" s="8">
        <f>Kz-EffortOutcomesAG0[[#This Row],[Zp]]</f>
        <v>1.2388820889151368</v>
      </c>
      <c r="H1308" s="8">
        <f>EffortOutcomesAG0[[#This Row],[Kpy]]*KSc-EffortOutcomesAG0[[#This Row],[KPz]]*KSb</f>
        <v>-4.9710141115930639E-2</v>
      </c>
      <c r="I1308" s="8">
        <f>-1*(EffortOutcomesAG0[[#This Row],[KPx]]*KSc-EffortOutcomesAG0[[#This Row],[KPz]]*KSa)</f>
        <v>-4.9710141115930521E-2</v>
      </c>
      <c r="J1308" s="8">
        <f>(EffortOutcomesAG0[[#This Row],[KPx]]*$C$2-EffortOutcomesAG0[[#This Row],[Kpy]]*KSa)</f>
        <v>-0.49710141115930523</v>
      </c>
      <c r="K1308" s="8">
        <f>EffortOutcomesAG0[[#This Row],[Kpy]]*KTc-EffortOutcomesAG0[[#This Row],[KPz]]*KTb</f>
        <v>2.4280540367143431</v>
      </c>
      <c r="L1308" s="8">
        <f>-1*(EffortOutcomesAG0[[#This Row],[KPx]]*KTc-EffortOutcomesAG0[[#This Row],[KPz]]*KTa)</f>
        <v>2.4280540367143431</v>
      </c>
      <c r="M1308" s="8">
        <f>(EffortOutcomesAG0[[#This Row],[KPx]]*KTb-EffortOutcomesAG0[[#This Row],[Kpy]]*KTa)</f>
        <v>2.4280540367143431</v>
      </c>
      <c r="N1308" s="8">
        <f>-EffortOutcomesAG0[[#This Row],[Xp]]*a+EffortOutcomesAG0[[#This Row],[Yp]]*b+EffortOutcomesAG0[[#This Row],[Zp]]*c_</f>
        <v>-9.9420282231861001E-2</v>
      </c>
      <c r="O1308">
        <f>-IF(EffortOutcomesAG0[[#This Row],[Column2]]&gt;0,1,-1)*SQRT(EffortOutcomesAG0[[#This Row],[KPx''i]]^2+EffortOutcomesAG0[[#This Row],[KPx''j]]^2+EffortOutcomesAG0[[#This Row],[KPx''k]]^2)/Ksmag/Scale</f>
        <v>0.35500141495218296</v>
      </c>
      <c r="P1308" s="9">
        <f>SQRT(EffortOutcomesAG0[[#This Row],[Kpy''i]]^2+EffortOutcomesAG0[[#This Row],[KPy''j]]^2+EffortOutcomesAG0[[#This Row],[KPy''k]]^2)/KTmag/Scale</f>
        <v>1.7168934744480824</v>
      </c>
      <c r="Q13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3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3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1.7168934744480824</v>
      </c>
      <c r="T1308" s="14">
        <v>44918</v>
      </c>
      <c r="U1308" s="9" t="s">
        <v>54</v>
      </c>
      <c r="V1308" t="s">
        <v>55</v>
      </c>
      <c r="W1308" t="s">
        <v>59</v>
      </c>
      <c r="X1308">
        <v>3.25</v>
      </c>
      <c r="Y1308">
        <v>1.875</v>
      </c>
      <c r="Z1308">
        <v>2.1023809523809525</v>
      </c>
      <c r="AA1308">
        <v>1.1212698412698414</v>
      </c>
      <c r="AB1308">
        <v>1.6819047619047618</v>
      </c>
      <c r="AC1308">
        <v>1.7333333333333334</v>
      </c>
      <c r="AD1308">
        <v>0.59456398640996599</v>
      </c>
      <c r="AE1308">
        <v>0.89184597961494905</v>
      </c>
      <c r="AF1308">
        <v>1.5458663646659117</v>
      </c>
      <c r="AG1308">
        <v>0.64688644688644692</v>
      </c>
      <c r="AH1308">
        <v>0.97032967032967032</v>
      </c>
      <c r="AI1308">
        <v>0.57692307692307687</v>
      </c>
      <c r="AJ1308">
        <v>1307</v>
      </c>
      <c r="AK1308">
        <f>SUBTOTAL(9,EffortOutcomesAG0[[#This Row],[Allocation]:[Iin]])</f>
        <v>16.99030441371891</v>
      </c>
      <c r="AL1308" t="str">
        <f>EffortOutcomesAG0[[#This Row],[WARDS]]&amp;EffortOutcomesAG0[[#This Row],[Role]]&amp;EffortOutcomesAG0[[#This Row],[Shifts]]</f>
        <v>BANKCSEPM</v>
      </c>
    </row>
    <row r="1309" spans="2:38" x14ac:dyDescent="0.25">
      <c r="B1309" s="8">
        <f>IF(EffortOutcomesAG0[[#This Row],[Apn]]=0,10,LOG(EffortOutcomesAG0[[#This Row],[Apn]]))</f>
        <v>6.4433397936636799E-2</v>
      </c>
      <c r="C1309" s="8">
        <f>IF(EffortOutcomesAG0[[#This Row],[Ein]]=0,10,LOG(EffortOutcomesAG0[[#This Row],[Ein]]))</f>
        <v>0.15440984153999432</v>
      </c>
      <c r="D1309" s="8">
        <f>IF(EffortOutcomesAG0[[#This Row],[Iin]]=0,10,LOG(EffortOutcomesAG0[[#This Row],[Iin]]))</f>
        <v>-0.21884323947663115</v>
      </c>
      <c r="E1309" s="8">
        <f>Kx-EffortOutcomesAG0[[#This Row],[Xp]]</f>
        <v>-6.4433397936636799E-2</v>
      </c>
      <c r="F1309" s="8">
        <f>Ky-EffortOutcomesAG0[[#This Row],[Yp]]</f>
        <v>-1.1544098415399944</v>
      </c>
      <c r="G1309" s="8">
        <f>Kz-EffortOutcomesAG0[[#This Row],[Zp]]</f>
        <v>1.2188432394766311</v>
      </c>
      <c r="H1309" s="8">
        <f>EffortOutcomesAG0[[#This Row],[Kpy]]*KSc-EffortOutcomesAG0[[#This Row],[KPz]]*KSb</f>
        <v>-6.4433397936636716E-2</v>
      </c>
      <c r="I1309" s="8">
        <f>-1*(EffortOutcomesAG0[[#This Row],[KPx]]*KSc-EffortOutcomesAG0[[#This Row],[KPz]]*KSa)</f>
        <v>-6.4433397936636799E-2</v>
      </c>
      <c r="J1309" s="8">
        <f>(EffortOutcomesAG0[[#This Row],[KPx]]*$C$2-EffortOutcomesAG0[[#This Row],[Kpy]]*KSa)</f>
        <v>-0.64433397936636805</v>
      </c>
      <c r="K1309" s="8">
        <f>EffortOutcomesAG0[[#This Row],[Kpy]]*KTc-EffortOutcomesAG0[[#This Row],[KPz]]*KTb</f>
        <v>2.3732530810166255</v>
      </c>
      <c r="L1309" s="8">
        <f>-1*(EffortOutcomesAG0[[#This Row],[KPx]]*KTc-EffortOutcomesAG0[[#This Row],[KPz]]*KTa)</f>
        <v>2.3732530810166255</v>
      </c>
      <c r="M1309" s="8">
        <f>(EffortOutcomesAG0[[#This Row],[KPx]]*KTb-EffortOutcomesAG0[[#This Row],[Kpy]]*KTa)</f>
        <v>2.3732530810166255</v>
      </c>
      <c r="N1309" s="8">
        <f>-EffortOutcomesAG0[[#This Row],[Xp]]*a+EffortOutcomesAG0[[#This Row],[Yp]]*b+EffortOutcomesAG0[[#This Row],[Zp]]*c_</f>
        <v>-0.12886679587327365</v>
      </c>
      <c r="O1309">
        <f>-IF(EffortOutcomesAG0[[#This Row],[Column2]]&gt;0,1,-1)*SQRT(EffortOutcomesAG0[[#This Row],[KPx''i]]^2+EffortOutcomesAG0[[#This Row],[KPx''j]]^2+EffortOutcomesAG0[[#This Row],[KPx''k]]^2)/Ksmag/Scale</f>
        <v>0.46014649977231226</v>
      </c>
      <c r="P1309" s="9">
        <f>SQRT(EffortOutcomesAG0[[#This Row],[Kpy''i]]^2+EffortOutcomesAG0[[#This Row],[KPy''j]]^2+EffortOutcomesAG0[[#This Row],[KPy''k]]^2)/KTmag/Scale</f>
        <v>1.678143347058723</v>
      </c>
      <c r="Q13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1.678143347058723</v>
      </c>
      <c r="T1309" s="14">
        <v>44918</v>
      </c>
      <c r="U1309" s="9" t="s">
        <v>58</v>
      </c>
      <c r="V1309" t="s">
        <v>55</v>
      </c>
      <c r="W1309" t="s">
        <v>59</v>
      </c>
      <c r="X1309">
        <v>6</v>
      </c>
      <c r="Y1309">
        <v>3.625</v>
      </c>
      <c r="Z1309">
        <v>4.2047619047619049</v>
      </c>
      <c r="AA1309">
        <v>1.1599343185550082</v>
      </c>
      <c r="AB1309">
        <v>1.7399014778325124</v>
      </c>
      <c r="AC1309">
        <v>1.6551724137931034</v>
      </c>
      <c r="AD1309">
        <v>0.57474518686296716</v>
      </c>
      <c r="AE1309">
        <v>0.86211778029445074</v>
      </c>
      <c r="AF1309">
        <v>1.4269535673839184</v>
      </c>
      <c r="AG1309">
        <v>0.70079365079365086</v>
      </c>
      <c r="AH1309">
        <v>1.0511904761904762</v>
      </c>
      <c r="AI1309">
        <v>0.60416666666666663</v>
      </c>
      <c r="AJ1309">
        <v>1308</v>
      </c>
      <c r="AK1309">
        <f>SUBTOTAL(9,EffortOutcomesAG0[[#This Row],[Allocation]:[Iin]])</f>
        <v>23.60473744313466</v>
      </c>
      <c r="AL1309" t="str">
        <f>EffortOutcomesAG0[[#This Row],[WARDS]]&amp;EffortOutcomesAG0[[#This Row],[Role]]&amp;EffortOutcomesAG0[[#This Row],[Shifts]]</f>
        <v>WARACSEPM</v>
      </c>
    </row>
    <row r="1310" spans="2:38" x14ac:dyDescent="0.25">
      <c r="B1310" s="8">
        <f>IF(EffortOutcomesAG0[[#This Row],[Apn]]=0,10,LOG(EffortOutcomesAG0[[#This Row],[Apn]]))</f>
        <v>-0.22138942172382647</v>
      </c>
      <c r="C1310" s="8">
        <f>IF(EffortOutcomesAG0[[#This Row],[Ein]]=0,10,LOG(EffortOutcomesAG0[[#This Row],[Ein]]))</f>
        <v>0.54360871645774578</v>
      </c>
      <c r="D1310" s="8">
        <f>IF(EffortOutcomesAG0[[#This Row],[Iin]]=0,10,LOG(EffortOutcomesAG0[[#This Row],[Iin]]))</f>
        <v>-0.3222192947339193</v>
      </c>
      <c r="E1310" s="8">
        <f>Kx-EffortOutcomesAG0[[#This Row],[Xp]]</f>
        <v>0.22138942172382647</v>
      </c>
      <c r="F1310" s="8">
        <f>Ky-EffortOutcomesAG0[[#This Row],[Yp]]</f>
        <v>-1.5436087164577459</v>
      </c>
      <c r="G1310" s="8">
        <f>Kz-EffortOutcomesAG0[[#This Row],[Zp]]</f>
        <v>1.3222192947339193</v>
      </c>
      <c r="H1310" s="8">
        <f>EffortOutcomesAG0[[#This Row],[Kpy]]*KSc-EffortOutcomesAG0[[#This Row],[KPz]]*KSb</f>
        <v>0.22138942172382658</v>
      </c>
      <c r="I1310" s="8">
        <f>-1*(EffortOutcomesAG0[[#This Row],[KPx]]*KSc-EffortOutcomesAG0[[#This Row],[KPz]]*KSa)</f>
        <v>0.22138942172382647</v>
      </c>
      <c r="J1310" s="8">
        <f>(EffortOutcomesAG0[[#This Row],[KPx]]*$C$2-EffortOutcomesAG0[[#This Row],[Kpy]]*KSa)</f>
        <v>2.2138942172382645</v>
      </c>
      <c r="K1310" s="8">
        <f>EffortOutcomesAG0[[#This Row],[Kpy]]*KTc-EffortOutcomesAG0[[#This Row],[KPz]]*KTb</f>
        <v>2.865828011191665</v>
      </c>
      <c r="L1310" s="8">
        <f>-1*(EffortOutcomesAG0[[#This Row],[KPx]]*KTc-EffortOutcomesAG0[[#This Row],[KPz]]*KTa)</f>
        <v>2.865828011191665</v>
      </c>
      <c r="M1310" s="8">
        <f>(EffortOutcomesAG0[[#This Row],[KPx]]*KTb-EffortOutcomesAG0[[#This Row],[Kpy]]*KTa)</f>
        <v>2.8658280111916654</v>
      </c>
      <c r="N1310" s="8">
        <f>-EffortOutcomesAG0[[#This Row],[Xp]]*a+EffortOutcomesAG0[[#This Row],[Yp]]*b+EffortOutcomesAG0[[#This Row],[Zp]]*c_</f>
        <v>0.44277884344765295</v>
      </c>
      <c r="O1310">
        <f>-IF(EffortOutcomesAG0[[#This Row],[Column2]]&gt;0,1,-1)*SQRT(EffortOutcomesAG0[[#This Row],[KPx''i]]^2+EffortOutcomesAG0[[#This Row],[KPx''j]]^2+EffortOutcomesAG0[[#This Row],[KPx''k]]^2)/Ksmag/Scale</f>
        <v>-1.5810367100771963</v>
      </c>
      <c r="P1310" s="9">
        <f>SQRT(EffortOutcomesAG0[[#This Row],[Kpy''i]]^2+EffortOutcomesAG0[[#This Row],[KPy''j]]^2+EffortOutcomesAG0[[#This Row],[KPy''k]]^2)/KTmag/Scale</f>
        <v>2.0264464204279835</v>
      </c>
      <c r="Q13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0" s="14">
        <v>44919</v>
      </c>
      <c r="U1310" s="9" t="s">
        <v>54</v>
      </c>
      <c r="V1310" t="s">
        <v>55</v>
      </c>
      <c r="W1310" t="s">
        <v>59</v>
      </c>
      <c r="X1310">
        <v>3.9375</v>
      </c>
      <c r="Y1310">
        <v>1.875</v>
      </c>
      <c r="Z1310">
        <v>1.1261904761904764</v>
      </c>
      <c r="AA1310">
        <v>0.60063492063492074</v>
      </c>
      <c r="AB1310">
        <v>0.90095238095238106</v>
      </c>
      <c r="AC1310">
        <v>2.1</v>
      </c>
      <c r="AD1310">
        <v>1.109936575052854</v>
      </c>
      <c r="AE1310">
        <v>1.6649048625792808</v>
      </c>
      <c r="AF1310">
        <v>3.4963002114164898</v>
      </c>
      <c r="AG1310">
        <v>0.28601662887377177</v>
      </c>
      <c r="AH1310">
        <v>0.42902494331065766</v>
      </c>
      <c r="AI1310">
        <v>0.47619047619047616</v>
      </c>
      <c r="AJ1310">
        <v>1309</v>
      </c>
      <c r="AK1310">
        <f>SUBTOTAL(9,EffortOutcomesAG0[[#This Row],[Allocation]:[Iin]])</f>
        <v>18.002651475201308</v>
      </c>
      <c r="AL1310" t="str">
        <f>EffortOutcomesAG0[[#This Row],[WARDS]]&amp;EffortOutcomesAG0[[#This Row],[Role]]&amp;EffortOutcomesAG0[[#This Row],[Shifts]]</f>
        <v>BANKCSEPM</v>
      </c>
    </row>
    <row r="1311" spans="2:38" x14ac:dyDescent="0.25">
      <c r="B1311" s="8">
        <f>IF(EffortOutcomesAG0[[#This Row],[Apn]]=0,10,LOG(EffortOutcomesAG0[[#This Row],[Apn]]))</f>
        <v>10</v>
      </c>
      <c r="C1311" s="8">
        <f>IF(EffortOutcomesAG0[[#This Row],[Ein]]=0,10,LOG(EffortOutcomesAG0[[#This Row],[Ein]]))</f>
        <v>10</v>
      </c>
      <c r="D1311" s="8">
        <f>IF(EffortOutcomesAG0[[#This Row],[Iin]]=0,10,LOG(EffortOutcomesAG0[[#This Row],[Iin]]))</f>
        <v>10</v>
      </c>
      <c r="E1311" s="8">
        <f>Kx-EffortOutcomesAG0[[#This Row],[Xp]]</f>
        <v>-10</v>
      </c>
      <c r="F1311" s="8">
        <f>Ky-EffortOutcomesAG0[[#This Row],[Yp]]</f>
        <v>-11</v>
      </c>
      <c r="G1311" s="8">
        <f>Kz-EffortOutcomesAG0[[#This Row],[Zp]]</f>
        <v>-9</v>
      </c>
      <c r="H1311" s="8">
        <f>EffortOutcomesAG0[[#This Row],[Kpy]]*KSc-EffortOutcomesAG0[[#This Row],[KPz]]*KSb</f>
        <v>20</v>
      </c>
      <c r="I1311" s="8">
        <f>-1*(EffortOutcomesAG0[[#This Row],[KPx]]*KSc-EffortOutcomesAG0[[#This Row],[KPz]]*KSa)</f>
        <v>-10</v>
      </c>
      <c r="J1311" s="8">
        <f>(EffortOutcomesAG0[[#This Row],[KPx]]*$C$2-EffortOutcomesAG0[[#This Row],[Kpy]]*KSa)</f>
        <v>-100</v>
      </c>
      <c r="K1311" s="8">
        <f>EffortOutcomesAG0[[#This Row],[Kpy]]*KTc-EffortOutcomesAG0[[#This Row],[KPz]]*KTb</f>
        <v>2</v>
      </c>
      <c r="L1311" s="8">
        <f>-1*(EffortOutcomesAG0[[#This Row],[KPx]]*KTc-EffortOutcomesAG0[[#This Row],[KPz]]*KTa)</f>
        <v>-28</v>
      </c>
      <c r="M1311" s="8">
        <f>(EffortOutcomesAG0[[#This Row],[KPx]]*KTb-EffortOutcomesAG0[[#This Row],[Kpy]]*KTa)</f>
        <v>32</v>
      </c>
      <c r="N1311" s="8">
        <f>-EffortOutcomesAG0[[#This Row],[Xp]]*a+EffortOutcomesAG0[[#This Row],[Yp]]*b+EffortOutcomesAG0[[#This Row],[Zp]]*c_</f>
        <v>40</v>
      </c>
      <c r="O131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11" s="9">
        <f>SQRT(EffortOutcomesAG0[[#This Row],[Kpy''i]]^2+EffortOutcomesAG0[[#This Row],[KPy''j]]^2+EffortOutcomesAG0[[#This Row],[KPy''k]]^2)/KTmag/Scale</f>
        <v>17.37814719698277</v>
      </c>
      <c r="Q13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1" s="14">
        <v>44919</v>
      </c>
      <c r="U1311" s="9" t="s">
        <v>76</v>
      </c>
      <c r="V1311" t="s">
        <v>55</v>
      </c>
      <c r="W1311" t="s">
        <v>59</v>
      </c>
      <c r="X1311">
        <v>0</v>
      </c>
      <c r="Y1311">
        <v>0</v>
      </c>
      <c r="Z1311">
        <v>0</v>
      </c>
      <c r="AJ1311">
        <v>1310</v>
      </c>
      <c r="AK1311">
        <f>SUBTOTAL(9,EffortOutcomesAG0[[#This Row],[Allocation]:[Iin]])</f>
        <v>0</v>
      </c>
      <c r="AL1311" t="str">
        <f>EffortOutcomesAG0[[#This Row],[WARDS]]&amp;EffortOutcomesAG0[[#This Row],[Role]]&amp;EffortOutcomesAG0[[#This Row],[Shifts]]</f>
        <v>OtherCSEPM</v>
      </c>
    </row>
    <row r="1312" spans="2:38" x14ac:dyDescent="0.25">
      <c r="B1312" s="8">
        <f>IF(EffortOutcomesAG0[[#This Row],[Apn]]=0,10,LOG(EffortOutcomesAG0[[#This Row],[Apn]]))</f>
        <v>-0.20666616490312009</v>
      </c>
      <c r="C1312" s="8">
        <f>IF(EffortOutcomesAG0[[#This Row],[Ein]]=0,10,LOG(EffortOutcomesAG0[[#This Row],[Ein]]))</f>
        <v>0.53314328277958078</v>
      </c>
      <c r="D1312" s="8">
        <f>IF(EffortOutcomesAG0[[#This Row],[Iin]]=0,10,LOG(EffortOutcomesAG0[[#This Row],[Iin]]))</f>
        <v>-0.32647711787646067</v>
      </c>
      <c r="E1312" s="8">
        <f>Kx-EffortOutcomesAG0[[#This Row],[Xp]]</f>
        <v>0.20666616490312009</v>
      </c>
      <c r="F1312" s="8">
        <f>Ky-EffortOutcomesAG0[[#This Row],[Yp]]</f>
        <v>-1.5331432827795808</v>
      </c>
      <c r="G1312" s="8">
        <f>Kz-EffortOutcomesAG0[[#This Row],[Zp]]</f>
        <v>1.3264771178764607</v>
      </c>
      <c r="H1312" s="8">
        <f>EffortOutcomesAG0[[#This Row],[Kpy]]*KSc-EffortOutcomesAG0[[#This Row],[KPz]]*KSb</f>
        <v>0.20666616490312006</v>
      </c>
      <c r="I1312" s="8">
        <f>-1*(EffortOutcomesAG0[[#This Row],[KPx]]*KSc-EffortOutcomesAG0[[#This Row],[KPz]]*KSa)</f>
        <v>0.20666616490312009</v>
      </c>
      <c r="J1312" s="8">
        <f>(EffortOutcomesAG0[[#This Row],[KPx]]*$C$2-EffortOutcomesAG0[[#This Row],[Kpy]]*KSa)</f>
        <v>2.0666616490312011</v>
      </c>
      <c r="K1312" s="8">
        <f>EffortOutcomesAG0[[#This Row],[Kpy]]*KTc-EffortOutcomesAG0[[#This Row],[KPz]]*KTb</f>
        <v>2.8596204006560413</v>
      </c>
      <c r="L1312" s="8">
        <f>-1*(EffortOutcomesAG0[[#This Row],[KPx]]*KTc-EffortOutcomesAG0[[#This Row],[KPz]]*KTa)</f>
        <v>2.8596204006560417</v>
      </c>
      <c r="M1312" s="8">
        <f>(EffortOutcomesAG0[[#This Row],[KPx]]*KTb-EffortOutcomesAG0[[#This Row],[Kpy]]*KTa)</f>
        <v>2.8596204006560413</v>
      </c>
      <c r="N1312" s="8">
        <f>-EffortOutcomesAG0[[#This Row],[Xp]]*a+EffortOutcomesAG0[[#This Row],[Yp]]*b+EffortOutcomesAG0[[#This Row],[Zp]]*c_</f>
        <v>0.41333232980624024</v>
      </c>
      <c r="O1312">
        <f>-IF(EffortOutcomesAG0[[#This Row],[Column2]]&gt;0,1,-1)*SQRT(EffortOutcomesAG0[[#This Row],[KPx''i]]^2+EffortOutcomesAG0[[#This Row],[KPx''j]]^2+EffortOutcomesAG0[[#This Row],[KPx''k]]^2)/Ksmag/Scale</f>
        <v>-1.4758916252570664</v>
      </c>
      <c r="P1312" s="9">
        <f>SQRT(EffortOutcomesAG0[[#This Row],[Kpy''i]]^2+EffortOutcomesAG0[[#This Row],[KPy''j]]^2+EffortOutcomesAG0[[#This Row],[KPy''k]]^2)/KTmag/Scale</f>
        <v>2.0220569769232788</v>
      </c>
      <c r="Q13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2" s="14">
        <v>44919</v>
      </c>
      <c r="U1312" s="9" t="s">
        <v>58</v>
      </c>
      <c r="V1312" t="s">
        <v>55</v>
      </c>
      <c r="W1312" t="s">
        <v>59</v>
      </c>
      <c r="X1312">
        <v>7.6875</v>
      </c>
      <c r="Y1312">
        <v>3.625</v>
      </c>
      <c r="Z1312">
        <v>2.2523809523809528</v>
      </c>
      <c r="AA1312">
        <v>0.62134646962233187</v>
      </c>
      <c r="AB1312">
        <v>0.93201970443349769</v>
      </c>
      <c r="AC1312">
        <v>2.1206896551724137</v>
      </c>
      <c r="AD1312">
        <v>1.0729386892177588</v>
      </c>
      <c r="AE1312">
        <v>1.6094080338266381</v>
      </c>
      <c r="AF1312">
        <v>3.413054968287526</v>
      </c>
      <c r="AG1312">
        <v>0.29299264421215648</v>
      </c>
      <c r="AH1312">
        <v>0.43948896631823464</v>
      </c>
      <c r="AI1312">
        <v>0.47154471544715448</v>
      </c>
      <c r="AJ1312">
        <v>1311</v>
      </c>
      <c r="AK1312">
        <f>SUBTOTAL(9,EffortOutcomesAG0[[#This Row],[Allocation]:[Iin]])</f>
        <v>24.538364798918661</v>
      </c>
      <c r="AL1312" t="str">
        <f>EffortOutcomesAG0[[#This Row],[WARDS]]&amp;EffortOutcomesAG0[[#This Row],[Role]]&amp;EffortOutcomesAG0[[#This Row],[Shifts]]</f>
        <v>WARACSEPM</v>
      </c>
    </row>
    <row r="1313" spans="2:38" x14ac:dyDescent="0.25">
      <c r="B1313" s="8">
        <f>IF(EffortOutcomesAG0[[#This Row],[Apn]]=0,10,LOG(EffortOutcomesAG0[[#This Row],[Apn]]))</f>
        <v>-0.15924151497498201</v>
      </c>
      <c r="C1313" s="8">
        <f>IF(EffortOutcomesAG0[[#This Row],[Ein]]=0,10,LOG(EffortOutcomesAG0[[#This Row],[Ein]]))</f>
        <v>0.49245619401036445</v>
      </c>
      <c r="D1313" s="8">
        <f>IF(EffortOutcomesAG0[[#This Row],[Iin]]=0,10,LOG(EffortOutcomesAG0[[#This Row],[Iin]]))</f>
        <v>-0.33321467903538243</v>
      </c>
      <c r="E1313" s="8">
        <f>Kx-EffortOutcomesAG0[[#This Row],[Xp]]</f>
        <v>0.15924151497498201</v>
      </c>
      <c r="F1313" s="8">
        <f>Ky-EffortOutcomesAG0[[#This Row],[Yp]]</f>
        <v>-1.4924561940103644</v>
      </c>
      <c r="G1313" s="8">
        <f>Kz-EffortOutcomesAG0[[#This Row],[Zp]]</f>
        <v>1.3332146790353825</v>
      </c>
      <c r="H1313" s="8">
        <f>EffortOutcomesAG0[[#This Row],[Kpy]]*KSc-EffortOutcomesAG0[[#This Row],[KPz]]*KSb</f>
        <v>0.15924151497498196</v>
      </c>
      <c r="I1313" s="8">
        <f>-1*(EffortOutcomesAG0[[#This Row],[KPx]]*KSc-EffortOutcomesAG0[[#This Row],[KPz]]*KSa)</f>
        <v>0.15924151497498201</v>
      </c>
      <c r="J1313" s="8">
        <f>(EffortOutcomesAG0[[#This Row],[KPx]]*$C$2-EffortOutcomesAG0[[#This Row],[Kpy]]*KSa)</f>
        <v>1.59241514974982</v>
      </c>
      <c r="K1313" s="8">
        <f>EffortOutcomesAG0[[#This Row],[Kpy]]*KTc-EffortOutcomesAG0[[#This Row],[KPz]]*KTb</f>
        <v>2.8256708730457469</v>
      </c>
      <c r="L1313" s="8">
        <f>-1*(EffortOutcomesAG0[[#This Row],[KPx]]*KTc-EffortOutcomesAG0[[#This Row],[KPz]]*KTa)</f>
        <v>2.8256708730457469</v>
      </c>
      <c r="M1313" s="8">
        <f>(EffortOutcomesAG0[[#This Row],[KPx]]*KTb-EffortOutcomesAG0[[#This Row],[Kpy]]*KTa)</f>
        <v>2.8256708730457469</v>
      </c>
      <c r="N1313" s="8">
        <f>-EffortOutcomesAG0[[#This Row],[Xp]]*a+EffortOutcomesAG0[[#This Row],[Yp]]*b+EffortOutcomesAG0[[#This Row],[Zp]]*c_</f>
        <v>0.31848302994996402</v>
      </c>
      <c r="O1313">
        <f>-IF(EffortOutcomesAG0[[#This Row],[Column2]]&gt;0,1,-1)*SQRT(EffortOutcomesAG0[[#This Row],[KPx''i]]^2+EffortOutcomesAG0[[#This Row],[KPx''j]]^2+EffortOutcomesAG0[[#This Row],[KPx''k]]^2)/Ksmag/Scale</f>
        <v>-1.1372118820465684</v>
      </c>
      <c r="P1313" s="9">
        <f>SQRT(EffortOutcomesAG0[[#This Row],[Kpy''i]]^2+EffortOutcomesAG0[[#This Row],[KPy''j]]^2+EffortOutcomesAG0[[#This Row],[KPy''k]]^2)/KTmag/Scale</f>
        <v>1.9980510357319599</v>
      </c>
      <c r="Q13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3" s="14">
        <v>44919</v>
      </c>
      <c r="U1313" s="9" t="s">
        <v>57</v>
      </c>
      <c r="V1313" t="s">
        <v>55</v>
      </c>
      <c r="W1313" t="s">
        <v>59</v>
      </c>
      <c r="X1313">
        <v>7</v>
      </c>
      <c r="Y1313">
        <v>3.25</v>
      </c>
      <c r="Z1313">
        <v>2.2523809523809528</v>
      </c>
      <c r="AA1313">
        <v>0.69304029304029313</v>
      </c>
      <c r="AB1313">
        <v>1.0395604395604396</v>
      </c>
      <c r="AC1313">
        <v>2.1538461538461537</v>
      </c>
      <c r="AD1313">
        <v>0.96194503171247348</v>
      </c>
      <c r="AE1313">
        <v>1.4429175475687102</v>
      </c>
      <c r="AF1313">
        <v>3.1078224101479908</v>
      </c>
      <c r="AG1313">
        <v>0.32176870748299324</v>
      </c>
      <c r="AH1313">
        <v>0.48265306122448987</v>
      </c>
      <c r="AI1313">
        <v>0.4642857142857143</v>
      </c>
      <c r="AJ1313">
        <v>1312</v>
      </c>
      <c r="AK1313">
        <f>SUBTOTAL(9,EffortOutcomesAG0[[#This Row],[Allocation]:[Iin]])</f>
        <v>23.170220311250215</v>
      </c>
      <c r="AL1313" t="str">
        <f>EffortOutcomesAG0[[#This Row],[WARDS]]&amp;EffortOutcomesAG0[[#This Row],[Role]]&amp;EffortOutcomesAG0[[#This Row],[Shifts]]</f>
        <v>WATTCSEPM</v>
      </c>
    </row>
    <row r="1314" spans="2:38" x14ac:dyDescent="0.25">
      <c r="B1314" s="8">
        <f>IF(EffortOutcomesAG0[[#This Row],[Apn]]=0,10,LOG(EffortOutcomesAG0[[#This Row],[Apn]]))</f>
        <v>0.11994679105080097</v>
      </c>
      <c r="C1314" s="8">
        <f>IF(EffortOutcomesAG0[[#This Row],[Ein]]=0,10,LOG(EffortOutcomesAG0[[#This Row],[Ein]]))</f>
        <v>0.20227250368311836</v>
      </c>
      <c r="D1314" s="8">
        <f>IF(EffortOutcomesAG0[[#This Row],[Iin]]=0,10,LOG(EffortOutcomesAG0[[#This Row],[Iin]]))</f>
        <v>-0.3222192947339193</v>
      </c>
      <c r="E1314" s="8">
        <f>Kx-EffortOutcomesAG0[[#This Row],[Xp]]</f>
        <v>-0.11994679105080097</v>
      </c>
      <c r="F1314" s="8">
        <f>Ky-EffortOutcomesAG0[[#This Row],[Yp]]</f>
        <v>-1.2022725036831183</v>
      </c>
      <c r="G1314" s="8">
        <f>Kz-EffortOutcomesAG0[[#This Row],[Zp]]</f>
        <v>1.3222192947339193</v>
      </c>
      <c r="H1314" s="8">
        <f>EffortOutcomesAG0[[#This Row],[Kpy]]*KSc-EffortOutcomesAG0[[#This Row],[KPz]]*KSb</f>
        <v>-0.11994679105080097</v>
      </c>
      <c r="I1314" s="8">
        <f>-1*(EffortOutcomesAG0[[#This Row],[KPx]]*KSc-EffortOutcomesAG0[[#This Row],[KPz]]*KSa)</f>
        <v>-0.11994679105080097</v>
      </c>
      <c r="J1314" s="8">
        <f>(EffortOutcomesAG0[[#This Row],[KPx]]*$C$2-EffortOutcomesAG0[[#This Row],[Kpy]]*KSa)</f>
        <v>-1.1994679105080097</v>
      </c>
      <c r="K1314" s="8">
        <f>EffortOutcomesAG0[[#This Row],[Kpy]]*KTc-EffortOutcomesAG0[[#This Row],[KPz]]*KTb</f>
        <v>2.5244917984170376</v>
      </c>
      <c r="L1314" s="8">
        <f>-1*(EffortOutcomesAG0[[#This Row],[KPx]]*KTc-EffortOutcomesAG0[[#This Row],[KPz]]*KTa)</f>
        <v>2.5244917984170376</v>
      </c>
      <c r="M1314" s="8">
        <f>(EffortOutcomesAG0[[#This Row],[KPx]]*KTb-EffortOutcomesAG0[[#This Row],[Kpy]]*KTa)</f>
        <v>2.5244917984170376</v>
      </c>
      <c r="N1314" s="8">
        <f>-EffortOutcomesAG0[[#This Row],[Xp]]*a+EffortOutcomesAG0[[#This Row],[Yp]]*b+EffortOutcomesAG0[[#This Row],[Zp]]*c_</f>
        <v>-0.23989358210160189</v>
      </c>
      <c r="O1314">
        <f>-IF(EffortOutcomesAG0[[#This Row],[Column2]]&gt;0,1,-1)*SQRT(EffortOutcomesAG0[[#This Row],[KPx''i]]^2+EffortOutcomesAG0[[#This Row],[KPx''j]]^2+EffortOutcomesAG0[[#This Row],[KPx''k]]^2)/Ksmag/Scale</f>
        <v>0.85659142352267914</v>
      </c>
      <c r="P1314" s="9">
        <f>SQRT(EffortOutcomesAG0[[#This Row],[Kpy''i]]^2+EffortOutcomesAG0[[#This Row],[KPy''j]]^2+EffortOutcomesAG0[[#This Row],[KPy''k]]^2)/KTmag/Scale</f>
        <v>1.7850852697105102</v>
      </c>
      <c r="Q13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1.7850852697105102</v>
      </c>
      <c r="T1314" s="14">
        <v>44920</v>
      </c>
      <c r="U1314" s="9" t="s">
        <v>54</v>
      </c>
      <c r="V1314" t="s">
        <v>55</v>
      </c>
      <c r="W1314" t="s">
        <v>59</v>
      </c>
      <c r="X1314">
        <v>3.9375</v>
      </c>
      <c r="Y1314">
        <v>1.875</v>
      </c>
      <c r="Z1314">
        <v>2.4714285714285715</v>
      </c>
      <c r="AA1314">
        <v>1.3180952380952382</v>
      </c>
      <c r="AB1314">
        <v>1.9771428571428573</v>
      </c>
      <c r="AC1314">
        <v>2.1</v>
      </c>
      <c r="AD1314">
        <v>0.50578034682080919</v>
      </c>
      <c r="AE1314">
        <v>0.75867052023121384</v>
      </c>
      <c r="AF1314">
        <v>1.5932080924855492</v>
      </c>
      <c r="AG1314">
        <v>0.62766439909297056</v>
      </c>
      <c r="AH1314">
        <v>0.94149659863945578</v>
      </c>
      <c r="AI1314">
        <v>0.47619047619047616</v>
      </c>
      <c r="AJ1314">
        <v>1313</v>
      </c>
      <c r="AK1314">
        <f>SUBTOTAL(9,EffortOutcomesAG0[[#This Row],[Allocation]:[Iin]])</f>
        <v>18.582177100127144</v>
      </c>
      <c r="AL1314" t="str">
        <f>EffortOutcomesAG0[[#This Row],[WARDS]]&amp;EffortOutcomesAG0[[#This Row],[Role]]&amp;EffortOutcomesAG0[[#This Row],[Shifts]]</f>
        <v>BANKCSEPM</v>
      </c>
    </row>
    <row r="1315" spans="2:38" x14ac:dyDescent="0.25">
      <c r="B1315" s="8">
        <f>IF(EffortOutcomesAG0[[#This Row],[Apn]]=0,10,LOG(EffortOutcomesAG0[[#This Row],[Apn]]))</f>
        <v>0.13467004787150733</v>
      </c>
      <c r="C1315" s="8">
        <f>IF(EffortOutcomesAG0[[#This Row],[Ein]]=0,10,LOG(EffortOutcomesAG0[[#This Row],[Ein]]))</f>
        <v>0.19180707000495337</v>
      </c>
      <c r="D1315" s="8">
        <f>IF(EffortOutcomesAG0[[#This Row],[Iin]]=0,10,LOG(EffortOutcomesAG0[[#This Row],[Iin]]))</f>
        <v>-0.32647711787646067</v>
      </c>
      <c r="E1315" s="8">
        <f>Kx-EffortOutcomesAG0[[#This Row],[Xp]]</f>
        <v>-0.13467004787150733</v>
      </c>
      <c r="F1315" s="8">
        <f>Ky-EffortOutcomesAG0[[#This Row],[Yp]]</f>
        <v>-1.1918070700049535</v>
      </c>
      <c r="G1315" s="8">
        <f>Kz-EffortOutcomesAG0[[#This Row],[Zp]]</f>
        <v>1.3264771178764607</v>
      </c>
      <c r="H1315" s="8">
        <f>EffortOutcomesAG0[[#This Row],[Kpy]]*KSc-EffortOutcomesAG0[[#This Row],[KPz]]*KSb</f>
        <v>-0.13467004787150727</v>
      </c>
      <c r="I1315" s="8">
        <f>-1*(EffortOutcomesAG0[[#This Row],[KPx]]*KSc-EffortOutcomesAG0[[#This Row],[KPz]]*KSa)</f>
        <v>-0.13467004787150733</v>
      </c>
      <c r="J1315" s="8">
        <f>(EffortOutcomesAG0[[#This Row],[KPx]]*$C$2-EffortOutcomesAG0[[#This Row],[Kpy]]*KSa)</f>
        <v>-1.3467004787150731</v>
      </c>
      <c r="K1315" s="8">
        <f>EffortOutcomesAG0[[#This Row],[Kpy]]*KTc-EffortOutcomesAG0[[#This Row],[KPz]]*KTb</f>
        <v>2.5182841878814139</v>
      </c>
      <c r="L1315" s="8">
        <f>-1*(EffortOutcomesAG0[[#This Row],[KPx]]*KTc-EffortOutcomesAG0[[#This Row],[KPz]]*KTa)</f>
        <v>2.5182841878814139</v>
      </c>
      <c r="M1315" s="8">
        <f>(EffortOutcomesAG0[[#This Row],[KPx]]*KTb-EffortOutcomesAG0[[#This Row],[Kpy]]*KTa)</f>
        <v>2.5182841878814144</v>
      </c>
      <c r="N1315" s="8">
        <f>-EffortOutcomesAG0[[#This Row],[Xp]]*a+EffortOutcomesAG0[[#This Row],[Yp]]*b+EffortOutcomesAG0[[#This Row],[Zp]]*c_</f>
        <v>-0.2693400957430146</v>
      </c>
      <c r="O1315">
        <f>-IF(EffortOutcomesAG0[[#This Row],[Column2]]&gt;0,1,-1)*SQRT(EffortOutcomesAG0[[#This Row],[KPx''i]]^2+EffortOutcomesAG0[[#This Row],[KPx''j]]^2+EffortOutcomesAG0[[#This Row],[KPx''k]]^2)/Ksmag/Scale</f>
        <v>0.96173650834280888</v>
      </c>
      <c r="P1315" s="9">
        <f>SQRT(EffortOutcomesAG0[[#This Row],[Kpy''i]]^2+EffortOutcomesAG0[[#This Row],[KPy''j]]^2+EffortOutcomesAG0[[#This Row],[KPy''k]]^2)/KTmag/Scale</f>
        <v>1.7806958262058059</v>
      </c>
      <c r="Q13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1.7806958262058059</v>
      </c>
      <c r="T1315" s="14">
        <v>44920</v>
      </c>
      <c r="U1315" s="9" t="s">
        <v>58</v>
      </c>
      <c r="V1315" t="s">
        <v>55</v>
      </c>
      <c r="W1315" t="s">
        <v>59</v>
      </c>
      <c r="X1315">
        <v>7.6875</v>
      </c>
      <c r="Y1315">
        <v>3.625</v>
      </c>
      <c r="Z1315">
        <v>4.9428571428571431</v>
      </c>
      <c r="AA1315">
        <v>1.3635467980295568</v>
      </c>
      <c r="AB1315">
        <v>2.0453201970443349</v>
      </c>
      <c r="AC1315">
        <v>2.1206896551724137</v>
      </c>
      <c r="AD1315">
        <v>0.48892100192678223</v>
      </c>
      <c r="AE1315">
        <v>0.73338150289017334</v>
      </c>
      <c r="AF1315">
        <v>1.5552745664739884</v>
      </c>
      <c r="AG1315">
        <v>0.64297328687572597</v>
      </c>
      <c r="AH1315">
        <v>0.9644599303135889</v>
      </c>
      <c r="AI1315">
        <v>0.47154471544715448</v>
      </c>
      <c r="AJ1315">
        <v>1314</v>
      </c>
      <c r="AK1315">
        <f>SUBTOTAL(9,EffortOutcomesAG0[[#This Row],[Allocation]:[Iin]])</f>
        <v>26.641468797030861</v>
      </c>
      <c r="AL1315" t="str">
        <f>EffortOutcomesAG0[[#This Row],[WARDS]]&amp;EffortOutcomesAG0[[#This Row],[Role]]&amp;EffortOutcomesAG0[[#This Row],[Shifts]]</f>
        <v>WARACSEPM</v>
      </c>
    </row>
    <row r="1316" spans="2:38" x14ac:dyDescent="0.25">
      <c r="B1316" s="8">
        <f>IF(EffortOutcomesAG0[[#This Row],[Apn]]=0,10,LOG(EffortOutcomesAG0[[#This Row],[Apn]]))</f>
        <v>10</v>
      </c>
      <c r="C1316" s="8">
        <f>IF(EffortOutcomesAG0[[#This Row],[Ein]]=0,10,LOG(EffortOutcomesAG0[[#This Row],[Ein]]))</f>
        <v>10</v>
      </c>
      <c r="D1316" s="8">
        <f>IF(EffortOutcomesAG0[[#This Row],[Iin]]=0,10,LOG(EffortOutcomesAG0[[#This Row],[Iin]]))</f>
        <v>10</v>
      </c>
      <c r="E1316" s="8">
        <f>Kx-EffortOutcomesAG0[[#This Row],[Xp]]</f>
        <v>-10</v>
      </c>
      <c r="F1316" s="8">
        <f>Ky-EffortOutcomesAG0[[#This Row],[Yp]]</f>
        <v>-11</v>
      </c>
      <c r="G1316" s="8">
        <f>Kz-EffortOutcomesAG0[[#This Row],[Zp]]</f>
        <v>-9</v>
      </c>
      <c r="H1316" s="8">
        <f>EffortOutcomesAG0[[#This Row],[Kpy]]*KSc-EffortOutcomesAG0[[#This Row],[KPz]]*KSb</f>
        <v>20</v>
      </c>
      <c r="I1316" s="8">
        <f>-1*(EffortOutcomesAG0[[#This Row],[KPx]]*KSc-EffortOutcomesAG0[[#This Row],[KPz]]*KSa)</f>
        <v>-10</v>
      </c>
      <c r="J1316" s="8">
        <f>(EffortOutcomesAG0[[#This Row],[KPx]]*$C$2-EffortOutcomesAG0[[#This Row],[Kpy]]*KSa)</f>
        <v>-100</v>
      </c>
      <c r="K1316" s="8">
        <f>EffortOutcomesAG0[[#This Row],[Kpy]]*KTc-EffortOutcomesAG0[[#This Row],[KPz]]*KTb</f>
        <v>2</v>
      </c>
      <c r="L1316" s="8">
        <f>-1*(EffortOutcomesAG0[[#This Row],[KPx]]*KTc-EffortOutcomesAG0[[#This Row],[KPz]]*KTa)</f>
        <v>-28</v>
      </c>
      <c r="M1316" s="8">
        <f>(EffortOutcomesAG0[[#This Row],[KPx]]*KTb-EffortOutcomesAG0[[#This Row],[Kpy]]*KTa)</f>
        <v>32</v>
      </c>
      <c r="N1316" s="8">
        <f>-EffortOutcomesAG0[[#This Row],[Xp]]*a+EffortOutcomesAG0[[#This Row],[Yp]]*b+EffortOutcomesAG0[[#This Row],[Zp]]*c_</f>
        <v>40</v>
      </c>
      <c r="O1316">
        <f>-IF(EffortOutcomesAG0[[#This Row],[Column2]]&gt;0,1,-1)*SQRT(EffortOutcomesAG0[[#This Row],[KPx''i]]^2+EffortOutcomesAG0[[#This Row],[KPx''j]]^2+EffortOutcomesAG0[[#This Row],[KPx''k]]^2)/Ksmag/Scale</f>
        <v>-72.456883730947197</v>
      </c>
      <c r="P1316" s="9">
        <f>SQRT(EffortOutcomesAG0[[#This Row],[Kpy''i]]^2+EffortOutcomesAG0[[#This Row],[KPy''j]]^2+EffortOutcomesAG0[[#This Row],[KPy''k]]^2)/KTmag/Scale</f>
        <v>17.37814719698277</v>
      </c>
      <c r="Q13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6" s="14">
        <v>44920</v>
      </c>
      <c r="U1316" s="9" t="s">
        <v>76</v>
      </c>
      <c r="V1316" t="s">
        <v>55</v>
      </c>
      <c r="W1316" t="s">
        <v>59</v>
      </c>
      <c r="X1316">
        <v>0</v>
      </c>
      <c r="Y1316">
        <v>0</v>
      </c>
      <c r="Z1316">
        <v>0</v>
      </c>
      <c r="AJ1316">
        <v>1315</v>
      </c>
      <c r="AK1316">
        <f>SUBTOTAL(9,EffortOutcomesAG0[[#This Row],[Allocation]:[Iin]])</f>
        <v>0</v>
      </c>
      <c r="AL1316" t="str">
        <f>EffortOutcomesAG0[[#This Row],[WARDS]]&amp;EffortOutcomesAG0[[#This Row],[Role]]&amp;EffortOutcomesAG0[[#This Row],[Shifts]]</f>
        <v>OtherCSEPM</v>
      </c>
    </row>
    <row r="1317" spans="2:38" x14ac:dyDescent="0.25">
      <c r="B1317" s="8">
        <f>IF(EffortOutcomesAG0[[#This Row],[Apn]]=0,10,LOG(EffortOutcomesAG0[[#This Row],[Apn]]))</f>
        <v>0.18209469779964543</v>
      </c>
      <c r="C1317" s="8">
        <f>IF(EffortOutcomesAG0[[#This Row],[Ein]]=0,10,LOG(EffortOutcomesAG0[[#This Row],[Ein]]))</f>
        <v>0.19180707000495337</v>
      </c>
      <c r="D1317" s="8">
        <f>IF(EffortOutcomesAG0[[#This Row],[Iin]]=0,10,LOG(EffortOutcomesAG0[[#This Row],[Iin]]))</f>
        <v>-0.37390176780459877</v>
      </c>
      <c r="E1317" s="8">
        <f>Kx-EffortOutcomesAG0[[#This Row],[Xp]]</f>
        <v>-0.18209469779964543</v>
      </c>
      <c r="F1317" s="8">
        <f>Ky-EffortOutcomesAG0[[#This Row],[Yp]]</f>
        <v>-1.1918070700049535</v>
      </c>
      <c r="G1317" s="8">
        <f>Kz-EffortOutcomesAG0[[#This Row],[Zp]]</f>
        <v>1.3739017678045988</v>
      </c>
      <c r="H1317" s="8">
        <f>EffortOutcomesAG0[[#This Row],[Kpy]]*KSc-EffortOutcomesAG0[[#This Row],[KPz]]*KSb</f>
        <v>-0.18209469779964538</v>
      </c>
      <c r="I1317" s="8">
        <f>-1*(EffortOutcomesAG0[[#This Row],[KPx]]*KSc-EffortOutcomesAG0[[#This Row],[KPz]]*KSa)</f>
        <v>-0.18209469779964543</v>
      </c>
      <c r="J1317" s="8">
        <f>(EffortOutcomesAG0[[#This Row],[KPx]]*$C$2-EffortOutcomesAG0[[#This Row],[Kpy]]*KSa)</f>
        <v>-1.8209469779964542</v>
      </c>
      <c r="K1317" s="8">
        <f>EffortOutcomesAG0[[#This Row],[Kpy]]*KTc-EffortOutcomesAG0[[#This Row],[KPz]]*KTb</f>
        <v>2.5657088378095523</v>
      </c>
      <c r="L1317" s="8">
        <f>-1*(EffortOutcomesAG0[[#This Row],[KPx]]*KTc-EffortOutcomesAG0[[#This Row],[KPz]]*KTa)</f>
        <v>2.5657088378095523</v>
      </c>
      <c r="M1317" s="8">
        <f>(EffortOutcomesAG0[[#This Row],[KPx]]*KTb-EffortOutcomesAG0[[#This Row],[Kpy]]*KTa)</f>
        <v>2.5657088378095523</v>
      </c>
      <c r="N1317" s="8">
        <f>-EffortOutcomesAG0[[#This Row],[Xp]]*a+EffortOutcomesAG0[[#This Row],[Yp]]*b+EffortOutcomesAG0[[#This Row],[Zp]]*c_</f>
        <v>-0.36418939559929081</v>
      </c>
      <c r="O1317">
        <f>-IF(EffortOutcomesAG0[[#This Row],[Column2]]&gt;0,1,-1)*SQRT(EffortOutcomesAG0[[#This Row],[KPx''i]]^2+EffortOutcomesAG0[[#This Row],[KPx''j]]^2+EffortOutcomesAG0[[#This Row],[KPx''k]]^2)/Ksmag/Scale</f>
        <v>1.3004162515533069</v>
      </c>
      <c r="P1317" s="9">
        <f>SQRT(EffortOutcomesAG0[[#This Row],[Kpy''i]]^2+EffortOutcomesAG0[[#This Row],[KPy''j]]^2+EffortOutcomesAG0[[#This Row],[KPy''k]]^2)/KTmag/Scale</f>
        <v>1.8142301177653906</v>
      </c>
      <c r="Q13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1.8142301177653906</v>
      </c>
      <c r="T1317" s="14">
        <v>44920</v>
      </c>
      <c r="U1317" s="9" t="s">
        <v>57</v>
      </c>
      <c r="V1317" t="s">
        <v>55</v>
      </c>
      <c r="W1317" t="s">
        <v>59</v>
      </c>
      <c r="X1317">
        <v>7.6875</v>
      </c>
      <c r="Y1317">
        <v>3.25</v>
      </c>
      <c r="Z1317">
        <v>4.9428571428571431</v>
      </c>
      <c r="AA1317">
        <v>1.520879120879121</v>
      </c>
      <c r="AB1317">
        <v>2.2813186813186812</v>
      </c>
      <c r="AC1317">
        <v>2.3653846153846154</v>
      </c>
      <c r="AD1317">
        <v>0.43834296724470134</v>
      </c>
      <c r="AE1317">
        <v>0.65751445086705196</v>
      </c>
      <c r="AF1317">
        <v>1.5552745664739884</v>
      </c>
      <c r="AG1317">
        <v>0.64297328687572597</v>
      </c>
      <c r="AH1317">
        <v>0.9644599303135889</v>
      </c>
      <c r="AI1317">
        <v>0.42276422764227645</v>
      </c>
      <c r="AJ1317">
        <v>1316</v>
      </c>
      <c r="AK1317">
        <f>SUBTOTAL(9,EffortOutcomesAG0[[#This Row],[Allocation]:[Iin]])</f>
        <v>26.729268989856894</v>
      </c>
      <c r="AL1317" t="str">
        <f>EffortOutcomesAG0[[#This Row],[WARDS]]&amp;EffortOutcomesAG0[[#This Row],[Role]]&amp;EffortOutcomesAG0[[#This Row],[Shifts]]</f>
        <v>WATTCSEPM</v>
      </c>
    </row>
    <row r="1318" spans="2:38" x14ac:dyDescent="0.25">
      <c r="B1318" s="8">
        <f>IF(EffortOutcomesAG0[[#This Row],[Apn]]=0,10,LOG(EffortOutcomesAG0[[#This Row],[Apn]]))</f>
        <v>0.10677890809197996</v>
      </c>
      <c r="C1318" s="8">
        <f>IF(EffortOutcomesAG0[[#This Row],[Ein]]=0,10,LOG(EffortOutcomesAG0[[#This Row],[Ein]]))</f>
        <v>0.21544038664193929</v>
      </c>
      <c r="D1318" s="8">
        <f>IF(EffortOutcomesAG0[[#This Row],[Iin]]=0,10,LOG(EffortOutcomesAG0[[#This Row],[Iin]]))</f>
        <v>-0.3222192947339193</v>
      </c>
      <c r="E1318" s="8">
        <f>Kx-EffortOutcomesAG0[[#This Row],[Xp]]</f>
        <v>-0.10677890809197996</v>
      </c>
      <c r="F1318" s="8">
        <f>Ky-EffortOutcomesAG0[[#This Row],[Yp]]</f>
        <v>-1.2154403866419392</v>
      </c>
      <c r="G1318" s="8">
        <f>Kz-EffortOutcomesAG0[[#This Row],[Zp]]</f>
        <v>1.3222192947339193</v>
      </c>
      <c r="H1318" s="8">
        <f>EffortOutcomesAG0[[#This Row],[Kpy]]*KSc-EffortOutcomesAG0[[#This Row],[KPz]]*KSb</f>
        <v>-0.1067789080919801</v>
      </c>
      <c r="I1318" s="8">
        <f>-1*(EffortOutcomesAG0[[#This Row],[KPx]]*KSc-EffortOutcomesAG0[[#This Row],[KPz]]*KSa)</f>
        <v>-0.10677890809197996</v>
      </c>
      <c r="J1318" s="8">
        <f>(EffortOutcomesAG0[[#This Row],[KPx]]*$C$2-EffortOutcomesAG0[[#This Row],[Kpy]]*KSa)</f>
        <v>-1.0677890809197996</v>
      </c>
      <c r="K1318" s="8">
        <f>EffortOutcomesAG0[[#This Row],[Kpy]]*KTc-EffortOutcomesAG0[[#This Row],[KPz]]*KTb</f>
        <v>2.5376596813758585</v>
      </c>
      <c r="L1318" s="8">
        <f>-1*(EffortOutcomesAG0[[#This Row],[KPx]]*KTc-EffortOutcomesAG0[[#This Row],[KPz]]*KTa)</f>
        <v>2.5376596813758585</v>
      </c>
      <c r="M1318" s="8">
        <f>(EffortOutcomesAG0[[#This Row],[KPx]]*KTb-EffortOutcomesAG0[[#This Row],[Kpy]]*KTa)</f>
        <v>2.5376596813758585</v>
      </c>
      <c r="N1318" s="8">
        <f>-EffortOutcomesAG0[[#This Row],[Xp]]*a+EffortOutcomesAG0[[#This Row],[Yp]]*b+EffortOutcomesAG0[[#This Row],[Zp]]*c_</f>
        <v>-0.21355781618396003</v>
      </c>
      <c r="O1318">
        <f>-IF(EffortOutcomesAG0[[#This Row],[Column2]]&gt;0,1,-1)*SQRT(EffortOutcomesAG0[[#This Row],[KPx''i]]^2+EffortOutcomesAG0[[#This Row],[KPx''j]]^2+EffortOutcomesAG0[[#This Row],[KPx''k]]^2)/Ksmag/Scale</f>
        <v>0.76255392981682979</v>
      </c>
      <c r="P1318" s="9">
        <f>SQRT(EffortOutcomesAG0[[#This Row],[Kpy''i]]^2+EffortOutcomesAG0[[#This Row],[KPy''j]]^2+EffortOutcomesAG0[[#This Row],[KPy''k]]^2)/KTmag/Scale</f>
        <v>1.7943963690445632</v>
      </c>
      <c r="Q13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318" s="14">
        <v>44921</v>
      </c>
      <c r="U1318" s="9" t="s">
        <v>54</v>
      </c>
      <c r="V1318" t="s">
        <v>55</v>
      </c>
      <c r="W1318" t="s">
        <v>59</v>
      </c>
      <c r="X1318">
        <v>3.9375</v>
      </c>
      <c r="Y1318">
        <v>1.875</v>
      </c>
      <c r="Z1318">
        <v>2.397619047619048</v>
      </c>
      <c r="AA1318">
        <v>1.2787301587301589</v>
      </c>
      <c r="AB1318">
        <v>1.9180952380952383</v>
      </c>
      <c r="AC1318">
        <v>2.1</v>
      </c>
      <c r="AD1318">
        <v>0.52135054617676257</v>
      </c>
      <c r="AE1318">
        <v>0.78202581926514392</v>
      </c>
      <c r="AF1318">
        <v>1.642254220456802</v>
      </c>
      <c r="AG1318">
        <v>0.60891912320483754</v>
      </c>
      <c r="AH1318">
        <v>0.91337868480725637</v>
      </c>
      <c r="AI1318">
        <v>0.47619047619047616</v>
      </c>
      <c r="AJ1318">
        <v>1317</v>
      </c>
      <c r="AK1318">
        <f>SUBTOTAL(9,EffortOutcomesAG0[[#This Row],[Allocation]:[Iin]])</f>
        <v>18.451063314545724</v>
      </c>
      <c r="AL1318" t="str">
        <f>EffortOutcomesAG0[[#This Row],[WARDS]]&amp;EffortOutcomesAG0[[#This Row],[Role]]&amp;EffortOutcomesAG0[[#This Row],[Shifts]]</f>
        <v>BANKCSEPM</v>
      </c>
    </row>
    <row r="1319" spans="2:38" x14ac:dyDescent="0.25">
      <c r="B1319" s="8">
        <f>IF(EffortOutcomesAG0[[#This Row],[Apn]]=0,10,LOG(EffortOutcomesAG0[[#This Row],[Apn]]))</f>
        <v>0.16892681484082445</v>
      </c>
      <c r="C1319" s="8">
        <f>IF(EffortOutcomesAG0[[#This Row],[Ein]]=0,10,LOG(EffortOutcomesAG0[[#This Row],[Ein]]))</f>
        <v>0.20497495296377435</v>
      </c>
      <c r="D1319" s="8">
        <f>IF(EffortOutcomesAG0[[#This Row],[Iin]]=0,10,LOG(EffortOutcomesAG0[[#This Row],[Iin]]))</f>
        <v>-0.37390176780459877</v>
      </c>
      <c r="E1319" s="8">
        <f>Kx-EffortOutcomesAG0[[#This Row],[Xp]]</f>
        <v>-0.16892681484082445</v>
      </c>
      <c r="F1319" s="8">
        <f>Ky-EffortOutcomesAG0[[#This Row],[Yp]]</f>
        <v>-1.2049749529637743</v>
      </c>
      <c r="G1319" s="8">
        <f>Kz-EffortOutcomesAG0[[#This Row],[Zp]]</f>
        <v>1.3739017678045988</v>
      </c>
      <c r="H1319" s="8">
        <f>EffortOutcomesAG0[[#This Row],[Kpy]]*KSc-EffortOutcomesAG0[[#This Row],[KPz]]*KSb</f>
        <v>-0.1689268148408245</v>
      </c>
      <c r="I1319" s="8">
        <f>-1*(EffortOutcomesAG0[[#This Row],[KPx]]*KSc-EffortOutcomesAG0[[#This Row],[KPz]]*KSa)</f>
        <v>-0.16892681484082445</v>
      </c>
      <c r="J1319" s="8">
        <f>(EffortOutcomesAG0[[#This Row],[KPx]]*$C$2-EffortOutcomesAG0[[#This Row],[Kpy]]*KSa)</f>
        <v>-1.6892681484082446</v>
      </c>
      <c r="K1319" s="8">
        <f>EffortOutcomesAG0[[#This Row],[Kpy]]*KTc-EffortOutcomesAG0[[#This Row],[KPz]]*KTb</f>
        <v>2.5788767207683732</v>
      </c>
      <c r="L1319" s="8">
        <f>-1*(EffortOutcomesAG0[[#This Row],[KPx]]*KTc-EffortOutcomesAG0[[#This Row],[KPz]]*KTa)</f>
        <v>2.5788767207683732</v>
      </c>
      <c r="M1319" s="8">
        <f>(EffortOutcomesAG0[[#This Row],[KPx]]*KTb-EffortOutcomesAG0[[#This Row],[Kpy]]*KTa)</f>
        <v>2.5788767207683732</v>
      </c>
      <c r="N1319" s="8">
        <f>-EffortOutcomesAG0[[#This Row],[Xp]]*a+EffortOutcomesAG0[[#This Row],[Yp]]*b+EffortOutcomesAG0[[#This Row],[Zp]]*c_</f>
        <v>-0.33785362968164884</v>
      </c>
      <c r="O1319">
        <f>-IF(EffortOutcomesAG0[[#This Row],[Column2]]&gt;0,1,-1)*SQRT(EffortOutcomesAG0[[#This Row],[KPx''i]]^2+EffortOutcomesAG0[[#This Row],[KPx''j]]^2+EffortOutcomesAG0[[#This Row],[KPx''k]]^2)/Ksmag/Scale</f>
        <v>1.2063787578474578</v>
      </c>
      <c r="P1319" s="9">
        <f>SQRT(EffortOutcomesAG0[[#This Row],[Kpy''i]]^2+EffortOutcomesAG0[[#This Row],[KPy''j]]^2+EffortOutcomesAG0[[#This Row],[KPy''k]]^2)/KTmag/Scale</f>
        <v>1.8235412170994436</v>
      </c>
      <c r="Q13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9" s="14">
        <v>44921</v>
      </c>
      <c r="U1319" s="9" t="s">
        <v>57</v>
      </c>
      <c r="V1319" t="s">
        <v>55</v>
      </c>
      <c r="W1319" t="s">
        <v>59</v>
      </c>
      <c r="X1319">
        <v>7.6875</v>
      </c>
      <c r="Y1319">
        <v>3.25</v>
      </c>
      <c r="Z1319">
        <v>4.795238095238096</v>
      </c>
      <c r="AA1319">
        <v>1.4754578754578758</v>
      </c>
      <c r="AB1319">
        <v>2.2131868131868133</v>
      </c>
      <c r="AC1319">
        <v>2.3653846153846154</v>
      </c>
      <c r="AD1319">
        <v>0.45183714001986092</v>
      </c>
      <c r="AE1319">
        <v>0.6777557100297914</v>
      </c>
      <c r="AF1319">
        <v>1.6031529294935449</v>
      </c>
      <c r="AG1319">
        <v>0.62377080913666294</v>
      </c>
      <c r="AH1319">
        <v>0.9356562137049943</v>
      </c>
      <c r="AI1319">
        <v>0.42276422764227645</v>
      </c>
      <c r="AJ1319">
        <v>1318</v>
      </c>
      <c r="AK1319">
        <f>SUBTOTAL(9,EffortOutcomesAG0[[#This Row],[Allocation]:[Iin]])</f>
        <v>26.501704429294531</v>
      </c>
      <c r="AL1319" t="str">
        <f>EffortOutcomesAG0[[#This Row],[WARDS]]&amp;EffortOutcomesAG0[[#This Row],[Role]]&amp;EffortOutcomesAG0[[#This Row],[Shifts]]</f>
        <v>WATTCSEPM</v>
      </c>
    </row>
    <row r="1320" spans="2:38" x14ac:dyDescent="0.25">
      <c r="B1320" s="8">
        <f>IF(EffortOutcomesAG0[[#This Row],[Apn]]=0,10,LOG(EffortOutcomesAG0[[#This Row],[Apn]]))</f>
        <v>0.12150216491268627</v>
      </c>
      <c r="C1320" s="8">
        <f>IF(EffortOutcomesAG0[[#This Row],[Ein]]=0,10,LOG(EffortOutcomesAG0[[#This Row],[Ein]]))</f>
        <v>0.20497495296377435</v>
      </c>
      <c r="D1320" s="8">
        <f>IF(EffortOutcomesAG0[[#This Row],[Iin]]=0,10,LOG(EffortOutcomesAG0[[#This Row],[Iin]]))</f>
        <v>-0.32647711787646067</v>
      </c>
      <c r="E1320" s="8">
        <f>Kx-EffortOutcomesAG0[[#This Row],[Xp]]</f>
        <v>-0.12150216491268627</v>
      </c>
      <c r="F1320" s="8">
        <f>Ky-EffortOutcomesAG0[[#This Row],[Yp]]</f>
        <v>-1.2049749529637743</v>
      </c>
      <c r="G1320" s="8">
        <f>Kz-EffortOutcomesAG0[[#This Row],[Zp]]</f>
        <v>1.3264771178764607</v>
      </c>
      <c r="H1320" s="8">
        <f>EffortOutcomesAG0[[#This Row],[Kpy]]*KSc-EffortOutcomesAG0[[#This Row],[KPz]]*KSb</f>
        <v>-0.12150216491268639</v>
      </c>
      <c r="I1320" s="8">
        <f>-1*(EffortOutcomesAG0[[#This Row],[KPx]]*KSc-EffortOutcomesAG0[[#This Row],[KPz]]*KSa)</f>
        <v>-0.12150216491268627</v>
      </c>
      <c r="J1320" s="8">
        <f>(EffortOutcomesAG0[[#This Row],[KPx]]*$C$2-EffortOutcomesAG0[[#This Row],[Kpy]]*KSa)</f>
        <v>-1.2150216491268626</v>
      </c>
      <c r="K1320" s="8">
        <f>EffortOutcomesAG0[[#This Row],[Kpy]]*KTc-EffortOutcomesAG0[[#This Row],[KPz]]*KTb</f>
        <v>2.5314520708402348</v>
      </c>
      <c r="L1320" s="8">
        <f>-1*(EffortOutcomesAG0[[#This Row],[KPx]]*KTc-EffortOutcomesAG0[[#This Row],[KPz]]*KTa)</f>
        <v>2.5314520708402353</v>
      </c>
      <c r="M1320" s="8">
        <f>(EffortOutcomesAG0[[#This Row],[KPx]]*KTb-EffortOutcomesAG0[[#This Row],[Kpy]]*KTa)</f>
        <v>2.5314520708402348</v>
      </c>
      <c r="N1320" s="8">
        <f>-EffortOutcomesAG0[[#This Row],[Xp]]*a+EffortOutcomesAG0[[#This Row],[Yp]]*b+EffortOutcomesAG0[[#This Row],[Zp]]*c_</f>
        <v>-0.24300432982537262</v>
      </c>
      <c r="O1320">
        <f>-IF(EffortOutcomesAG0[[#This Row],[Column2]]&gt;0,1,-1)*SQRT(EffortOutcomesAG0[[#This Row],[KPx''i]]^2+EffortOutcomesAG0[[#This Row],[KPx''j]]^2+EffortOutcomesAG0[[#This Row],[KPx''k]]^2)/Ksmag/Scale</f>
        <v>0.8676990146369592</v>
      </c>
      <c r="P1320" s="9">
        <f>SQRT(EffortOutcomesAG0[[#This Row],[Kpy''i]]^2+EffortOutcomesAG0[[#This Row],[KPy''j]]^2+EffortOutcomesAG0[[#This Row],[KPy''k]]^2)/KTmag/Scale</f>
        <v>1.7900069255398587</v>
      </c>
      <c r="Q13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1.7900069255398587</v>
      </c>
      <c r="T1320" s="14">
        <v>44921</v>
      </c>
      <c r="U1320" s="9" t="s">
        <v>58</v>
      </c>
      <c r="V1320" t="s">
        <v>55</v>
      </c>
      <c r="W1320" t="s">
        <v>59</v>
      </c>
      <c r="X1320">
        <v>7.6875</v>
      </c>
      <c r="Y1320">
        <v>3.625</v>
      </c>
      <c r="Z1320">
        <v>4.795238095238096</v>
      </c>
      <c r="AA1320">
        <v>1.3228243021346471</v>
      </c>
      <c r="AB1320">
        <v>1.9842364532019707</v>
      </c>
      <c r="AC1320">
        <v>2.1206896551724137</v>
      </c>
      <c r="AD1320">
        <v>0.50397219463753717</v>
      </c>
      <c r="AE1320">
        <v>0.75595829195630571</v>
      </c>
      <c r="AF1320">
        <v>1.6031529294935449</v>
      </c>
      <c r="AG1320">
        <v>0.62377080913666294</v>
      </c>
      <c r="AH1320">
        <v>0.9356562137049943</v>
      </c>
      <c r="AI1320">
        <v>0.47154471544715448</v>
      </c>
      <c r="AJ1320">
        <v>1319</v>
      </c>
      <c r="AK1320">
        <f>SUBTOTAL(9,EffortOutcomesAG0[[#This Row],[Allocation]:[Iin]])</f>
        <v>26.429543660123329</v>
      </c>
      <c r="AL1320" t="str">
        <f>EffortOutcomesAG0[[#This Row],[WARDS]]&amp;EffortOutcomesAG0[[#This Row],[Role]]&amp;EffortOutcomesAG0[[#This Row],[Shifts]]</f>
        <v>WARACSEPM</v>
      </c>
    </row>
    <row r="1321" spans="2:38" x14ac:dyDescent="0.25">
      <c r="B1321" s="8">
        <f>IF(EffortOutcomesAG0[[#This Row],[Apn]]=0,10,LOG(EffortOutcomesAG0[[#This Row],[Apn]]))</f>
        <v>10</v>
      </c>
      <c r="C1321" s="8">
        <f>IF(EffortOutcomesAG0[[#This Row],[Ein]]=0,10,LOG(EffortOutcomesAG0[[#This Row],[Ein]]))</f>
        <v>10</v>
      </c>
      <c r="D1321" s="8">
        <f>IF(EffortOutcomesAG0[[#This Row],[Iin]]=0,10,LOG(EffortOutcomesAG0[[#This Row],[Iin]]))</f>
        <v>10</v>
      </c>
      <c r="E1321" s="8">
        <f>Kx-EffortOutcomesAG0[[#This Row],[Xp]]</f>
        <v>-10</v>
      </c>
      <c r="F1321" s="8">
        <f>Ky-EffortOutcomesAG0[[#This Row],[Yp]]</f>
        <v>-11</v>
      </c>
      <c r="G1321" s="8">
        <f>Kz-EffortOutcomesAG0[[#This Row],[Zp]]</f>
        <v>-9</v>
      </c>
      <c r="H1321" s="8">
        <f>EffortOutcomesAG0[[#This Row],[Kpy]]*KSc-EffortOutcomesAG0[[#This Row],[KPz]]*KSb</f>
        <v>20</v>
      </c>
      <c r="I1321" s="8">
        <f>-1*(EffortOutcomesAG0[[#This Row],[KPx]]*KSc-EffortOutcomesAG0[[#This Row],[KPz]]*KSa)</f>
        <v>-10</v>
      </c>
      <c r="J1321" s="8">
        <f>(EffortOutcomesAG0[[#This Row],[KPx]]*$C$2-EffortOutcomesAG0[[#This Row],[Kpy]]*KSa)</f>
        <v>-100</v>
      </c>
      <c r="K1321" s="8">
        <f>EffortOutcomesAG0[[#This Row],[Kpy]]*KTc-EffortOutcomesAG0[[#This Row],[KPz]]*KTb</f>
        <v>2</v>
      </c>
      <c r="L1321" s="8">
        <f>-1*(EffortOutcomesAG0[[#This Row],[KPx]]*KTc-EffortOutcomesAG0[[#This Row],[KPz]]*KTa)</f>
        <v>-28</v>
      </c>
      <c r="M1321" s="8">
        <f>(EffortOutcomesAG0[[#This Row],[KPx]]*KTb-EffortOutcomesAG0[[#This Row],[Kpy]]*KTa)</f>
        <v>32</v>
      </c>
      <c r="N1321" s="8">
        <f>-EffortOutcomesAG0[[#This Row],[Xp]]*a+EffortOutcomesAG0[[#This Row],[Yp]]*b+EffortOutcomesAG0[[#This Row],[Zp]]*c_</f>
        <v>40</v>
      </c>
      <c r="O13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21" s="9">
        <f>SQRT(EffortOutcomesAG0[[#This Row],[Kpy''i]]^2+EffortOutcomesAG0[[#This Row],[KPy''j]]^2+EffortOutcomesAG0[[#This Row],[KPy''k]]^2)/KTmag/Scale</f>
        <v>17.37814719698277</v>
      </c>
      <c r="Q13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1" s="14">
        <v>44921</v>
      </c>
      <c r="U1321" s="9" t="s">
        <v>76</v>
      </c>
      <c r="V1321" t="s">
        <v>55</v>
      </c>
      <c r="W1321" t="s">
        <v>59</v>
      </c>
      <c r="X1321">
        <v>0</v>
      </c>
      <c r="Y1321">
        <v>0</v>
      </c>
      <c r="Z1321">
        <v>0</v>
      </c>
      <c r="AJ1321">
        <v>1320</v>
      </c>
      <c r="AK1321">
        <f>SUBTOTAL(9,EffortOutcomesAG0[[#This Row],[Allocation]:[Iin]])</f>
        <v>0</v>
      </c>
      <c r="AL1321" t="str">
        <f>EffortOutcomesAG0[[#This Row],[WARDS]]&amp;EffortOutcomesAG0[[#This Row],[Role]]&amp;EffortOutcomesAG0[[#This Row],[Shifts]]</f>
        <v>OtherCSEPM</v>
      </c>
    </row>
    <row r="1322" spans="2:38" x14ac:dyDescent="0.25">
      <c r="B1322" s="8">
        <f>IF(EffortOutcomesAG0[[#This Row],[Apn]]=0,10,LOG(EffortOutcomesAG0[[#This Row],[Apn]]))</f>
        <v>0.14157418812670383</v>
      </c>
      <c r="C1322" s="8">
        <f>IF(EffortOutcomesAG0[[#This Row],[Ein]]=0,10,LOG(EffortOutcomesAG0[[#This Row],[Ein]]))</f>
        <v>0.18064510660721542</v>
      </c>
      <c r="D1322" s="8">
        <f>IF(EffortOutcomesAG0[[#This Row],[Iin]]=0,10,LOG(EffortOutcomesAG0[[#This Row],[Iin]]))</f>
        <v>-0.3222192947339193</v>
      </c>
      <c r="E1322" s="8">
        <f>Kx-EffortOutcomesAG0[[#This Row],[Xp]]</f>
        <v>-0.14157418812670383</v>
      </c>
      <c r="F1322" s="8">
        <f>Ky-EffortOutcomesAG0[[#This Row],[Yp]]</f>
        <v>-1.1806451066072154</v>
      </c>
      <c r="G1322" s="8">
        <f>Kz-EffortOutcomesAG0[[#This Row],[Zp]]</f>
        <v>1.3222192947339193</v>
      </c>
      <c r="H1322" s="8">
        <f>EffortOutcomesAG0[[#This Row],[Kpy]]*KSc-EffortOutcomesAG0[[#This Row],[KPz]]*KSb</f>
        <v>-0.14157418812670386</v>
      </c>
      <c r="I1322" s="8">
        <f>-1*(EffortOutcomesAG0[[#This Row],[KPx]]*KSc-EffortOutcomesAG0[[#This Row],[KPz]]*KSa)</f>
        <v>-0.14157418812670383</v>
      </c>
      <c r="J1322" s="8">
        <f>(EffortOutcomesAG0[[#This Row],[KPx]]*$C$2-EffortOutcomesAG0[[#This Row],[Kpy]]*KSa)</f>
        <v>-1.4157418812670384</v>
      </c>
      <c r="K1322" s="8">
        <f>EffortOutcomesAG0[[#This Row],[Kpy]]*KTc-EffortOutcomesAG0[[#This Row],[KPz]]*KTb</f>
        <v>2.5028644013411347</v>
      </c>
      <c r="L1322" s="8">
        <f>-1*(EffortOutcomesAG0[[#This Row],[KPx]]*KTc-EffortOutcomesAG0[[#This Row],[KPz]]*KTa)</f>
        <v>2.5028644013411347</v>
      </c>
      <c r="M1322" s="8">
        <f>(EffortOutcomesAG0[[#This Row],[KPx]]*KTb-EffortOutcomesAG0[[#This Row],[Kpy]]*KTa)</f>
        <v>2.5028644013411347</v>
      </c>
      <c r="N1322" s="8">
        <f>-EffortOutcomesAG0[[#This Row],[Xp]]*a+EffortOutcomesAG0[[#This Row],[Yp]]*b+EffortOutcomesAG0[[#This Row],[Zp]]*c_</f>
        <v>-0.28314837625340777</v>
      </c>
      <c r="O1322">
        <f>-IF(EffortOutcomesAG0[[#This Row],[Column2]]&gt;0,1,-1)*SQRT(EffortOutcomesAG0[[#This Row],[KPx''i]]^2+EffortOutcomesAG0[[#This Row],[KPx''j]]^2+EffortOutcomesAG0[[#This Row],[KPx''k]]^2)/Ksmag/Scale</f>
        <v>1.0110419318359163</v>
      </c>
      <c r="P1322" s="9">
        <f>SQRT(EffortOutcomesAG0[[#This Row],[Kpy''i]]^2+EffortOutcomesAG0[[#This Row],[KPy''j]]^2+EffortOutcomesAG0[[#This Row],[KPy''k]]^2)/KTmag/Scale</f>
        <v>1.7697923905787249</v>
      </c>
      <c r="Q13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1.7697923905787249</v>
      </c>
      <c r="T1322" s="14">
        <v>44922</v>
      </c>
      <c r="U1322" s="9" t="s">
        <v>54</v>
      </c>
      <c r="V1322" t="s">
        <v>55</v>
      </c>
      <c r="W1322" t="s">
        <v>59</v>
      </c>
      <c r="X1322">
        <v>3.9375</v>
      </c>
      <c r="Y1322">
        <v>1.875</v>
      </c>
      <c r="Z1322">
        <v>2.5976190476190482</v>
      </c>
      <c r="AA1322">
        <v>1.3853968253968256</v>
      </c>
      <c r="AB1322">
        <v>2.0780952380952384</v>
      </c>
      <c r="AC1322">
        <v>2.1</v>
      </c>
      <c r="AD1322">
        <v>0.48120989917506862</v>
      </c>
      <c r="AE1322">
        <v>0.72181484876260293</v>
      </c>
      <c r="AF1322">
        <v>1.5158111824014662</v>
      </c>
      <c r="AG1322">
        <v>0.65971277399848838</v>
      </c>
      <c r="AH1322">
        <v>0.98956916099773262</v>
      </c>
      <c r="AI1322">
        <v>0.47619047619047616</v>
      </c>
      <c r="AJ1322">
        <v>1321</v>
      </c>
      <c r="AK1322">
        <f>SUBTOTAL(9,EffortOutcomesAG0[[#This Row],[Allocation]:[Iin]])</f>
        <v>18.817919452636946</v>
      </c>
      <c r="AL1322" t="str">
        <f>EffortOutcomesAG0[[#This Row],[WARDS]]&amp;EffortOutcomesAG0[[#This Row],[Role]]&amp;EffortOutcomesAG0[[#This Row],[Shifts]]</f>
        <v>BANKCSEPM</v>
      </c>
    </row>
    <row r="1323" spans="2:38" x14ac:dyDescent="0.25">
      <c r="B1323" s="8">
        <f>IF(EffortOutcomesAG0[[#This Row],[Apn]]=0,10,LOG(EffortOutcomesAG0[[#This Row],[Apn]]))</f>
        <v>0.20372209487554832</v>
      </c>
      <c r="C1323" s="8">
        <f>IF(EffortOutcomesAG0[[#This Row],[Ein]]=0,10,LOG(EffortOutcomesAG0[[#This Row],[Ein]]))</f>
        <v>0.17017967292905048</v>
      </c>
      <c r="D1323" s="8">
        <f>IF(EffortOutcomesAG0[[#This Row],[Iin]]=0,10,LOG(EffortOutcomesAG0[[#This Row],[Iin]]))</f>
        <v>-0.37390176780459877</v>
      </c>
      <c r="E1323" s="8">
        <f>Kx-EffortOutcomesAG0[[#This Row],[Xp]]</f>
        <v>-0.20372209487554832</v>
      </c>
      <c r="F1323" s="8">
        <f>Ky-EffortOutcomesAG0[[#This Row],[Yp]]</f>
        <v>-1.1701796729290506</v>
      </c>
      <c r="G1323" s="8">
        <f>Kz-EffortOutcomesAG0[[#This Row],[Zp]]</f>
        <v>1.3739017678045988</v>
      </c>
      <c r="H1323" s="8">
        <f>EffortOutcomesAG0[[#This Row],[Kpy]]*KSc-EffortOutcomesAG0[[#This Row],[KPz]]*KSb</f>
        <v>-0.20372209487554827</v>
      </c>
      <c r="I1323" s="8">
        <f>-1*(EffortOutcomesAG0[[#This Row],[KPx]]*KSc-EffortOutcomesAG0[[#This Row],[KPz]]*KSa)</f>
        <v>-0.20372209487554832</v>
      </c>
      <c r="J1323" s="8">
        <f>(EffortOutcomesAG0[[#This Row],[KPx]]*$C$2-EffortOutcomesAG0[[#This Row],[Kpy]]*KSa)</f>
        <v>-2.0372209487554831</v>
      </c>
      <c r="K1323" s="8">
        <f>EffortOutcomesAG0[[#This Row],[Kpy]]*KTc-EffortOutcomesAG0[[#This Row],[KPz]]*KTb</f>
        <v>2.5440814407336494</v>
      </c>
      <c r="L1323" s="8">
        <f>-1*(EffortOutcomesAG0[[#This Row],[KPx]]*KTc-EffortOutcomesAG0[[#This Row],[KPz]]*KTa)</f>
        <v>2.5440814407336494</v>
      </c>
      <c r="M1323" s="8">
        <f>(EffortOutcomesAG0[[#This Row],[KPx]]*KTb-EffortOutcomesAG0[[#This Row],[Kpy]]*KTa)</f>
        <v>2.5440814407336494</v>
      </c>
      <c r="N1323" s="8">
        <f>-EffortOutcomesAG0[[#This Row],[Xp]]*a+EffortOutcomesAG0[[#This Row],[Yp]]*b+EffortOutcomesAG0[[#This Row],[Zp]]*c_</f>
        <v>-0.40744418975109659</v>
      </c>
      <c r="O1323">
        <f>-IF(EffortOutcomesAG0[[#This Row],[Column2]]&gt;0,1,-1)*SQRT(EffortOutcomesAG0[[#This Row],[KPx''i]]^2+EffortOutcomesAG0[[#This Row],[KPx''j]]^2+EffortOutcomesAG0[[#This Row],[KPx''k]]^2)/Ksmag/Scale</f>
        <v>1.4548667598665443</v>
      </c>
      <c r="P1323" s="9">
        <f>SQRT(EffortOutcomesAG0[[#This Row],[Kpy''i]]^2+EffortOutcomesAG0[[#This Row],[KPy''j]]^2+EffortOutcomesAG0[[#This Row],[KPy''k]]^2)/KTmag/Scale</f>
        <v>1.7989372386336053</v>
      </c>
      <c r="Q13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1.7989372386336053</v>
      </c>
      <c r="T1323" s="14">
        <v>44922</v>
      </c>
      <c r="U1323" s="9" t="s">
        <v>57</v>
      </c>
      <c r="V1323" t="s">
        <v>55</v>
      </c>
      <c r="W1323" t="s">
        <v>59</v>
      </c>
      <c r="X1323">
        <v>7.6875</v>
      </c>
      <c r="Y1323">
        <v>3.25</v>
      </c>
      <c r="Z1323">
        <v>5.1952380952380963</v>
      </c>
      <c r="AA1323">
        <v>1.5985347985347989</v>
      </c>
      <c r="AB1323">
        <v>2.3978021978021982</v>
      </c>
      <c r="AC1323">
        <v>2.3653846153846154</v>
      </c>
      <c r="AD1323">
        <v>0.41704857928505951</v>
      </c>
      <c r="AE1323">
        <v>0.62557286892758923</v>
      </c>
      <c r="AF1323">
        <v>1.4797204399633361</v>
      </c>
      <c r="AG1323">
        <v>0.67580332946186616</v>
      </c>
      <c r="AH1323">
        <v>1.0137049941927994</v>
      </c>
      <c r="AI1323">
        <v>0.42276422764227645</v>
      </c>
      <c r="AJ1323">
        <v>1322</v>
      </c>
      <c r="AK1323">
        <f>SUBTOTAL(9,EffortOutcomesAG0[[#This Row],[Allocation]:[Iin]])</f>
        <v>27.129074146432639</v>
      </c>
      <c r="AL1323" t="str">
        <f>EffortOutcomesAG0[[#This Row],[WARDS]]&amp;EffortOutcomesAG0[[#This Row],[Role]]&amp;EffortOutcomesAG0[[#This Row],[Shifts]]</f>
        <v>WATTCSEPM</v>
      </c>
    </row>
    <row r="1324" spans="2:38" x14ac:dyDescent="0.25">
      <c r="B1324" s="8">
        <f>IF(EffortOutcomesAG0[[#This Row],[Apn]]=0,10,LOG(EffortOutcomesAG0[[#This Row],[Apn]]))</f>
        <v>0.15629744494741021</v>
      </c>
      <c r="C1324" s="8">
        <f>IF(EffortOutcomesAG0[[#This Row],[Ein]]=0,10,LOG(EffortOutcomesAG0[[#This Row],[Ein]]))</f>
        <v>0.17017967292905048</v>
      </c>
      <c r="D1324" s="8">
        <f>IF(EffortOutcomesAG0[[#This Row],[Iin]]=0,10,LOG(EffortOutcomesAG0[[#This Row],[Iin]]))</f>
        <v>-0.32647711787646067</v>
      </c>
      <c r="E1324" s="8">
        <f>Kx-EffortOutcomesAG0[[#This Row],[Xp]]</f>
        <v>-0.15629744494741021</v>
      </c>
      <c r="F1324" s="8">
        <f>Ky-EffortOutcomesAG0[[#This Row],[Yp]]</f>
        <v>-1.1701796729290506</v>
      </c>
      <c r="G1324" s="8">
        <f>Kz-EffortOutcomesAG0[[#This Row],[Zp]]</f>
        <v>1.3264771178764607</v>
      </c>
      <c r="H1324" s="8">
        <f>EffortOutcomesAG0[[#This Row],[Kpy]]*KSc-EffortOutcomesAG0[[#This Row],[KPz]]*KSb</f>
        <v>-0.15629744494741016</v>
      </c>
      <c r="I1324" s="8">
        <f>-1*(EffortOutcomesAG0[[#This Row],[KPx]]*KSc-EffortOutcomesAG0[[#This Row],[KPz]]*KSa)</f>
        <v>-0.15629744494741021</v>
      </c>
      <c r="J1324" s="8">
        <f>(EffortOutcomesAG0[[#This Row],[KPx]]*$C$2-EffortOutcomesAG0[[#This Row],[Kpy]]*KSa)</f>
        <v>-1.562974449474102</v>
      </c>
      <c r="K1324" s="8">
        <f>EffortOutcomesAG0[[#This Row],[Kpy]]*KTc-EffortOutcomesAG0[[#This Row],[KPz]]*KTb</f>
        <v>2.4966567908055115</v>
      </c>
      <c r="L1324" s="8">
        <f>-1*(EffortOutcomesAG0[[#This Row],[KPx]]*KTc-EffortOutcomesAG0[[#This Row],[KPz]]*KTa)</f>
        <v>2.4966567908055111</v>
      </c>
      <c r="M1324" s="8">
        <f>(EffortOutcomesAG0[[#This Row],[KPx]]*KTb-EffortOutcomesAG0[[#This Row],[Kpy]]*KTa)</f>
        <v>2.4966567908055115</v>
      </c>
      <c r="N1324" s="8">
        <f>-EffortOutcomesAG0[[#This Row],[Xp]]*a+EffortOutcomesAG0[[#This Row],[Yp]]*b+EffortOutcomesAG0[[#This Row],[Zp]]*c_</f>
        <v>-0.31259488989482037</v>
      </c>
      <c r="O1324">
        <f>-IF(EffortOutcomesAG0[[#This Row],[Column2]]&gt;0,1,-1)*SQRT(EffortOutcomesAG0[[#This Row],[KPx''i]]^2+EffortOutcomesAG0[[#This Row],[KPx''j]]^2+EffortOutcomesAG0[[#This Row],[KPx''k]]^2)/Ksmag/Scale</f>
        <v>1.1161870166560461</v>
      </c>
      <c r="P1324" s="9">
        <f>SQRT(EffortOutcomesAG0[[#This Row],[Kpy''i]]^2+EffortOutcomesAG0[[#This Row],[KPy''j]]^2+EffortOutcomesAG0[[#This Row],[KPy''k]]^2)/KTmag/Scale</f>
        <v>1.7654029470740209</v>
      </c>
      <c r="Q13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1.7654029470740209</v>
      </c>
      <c r="T1324" s="14">
        <v>44922</v>
      </c>
      <c r="U1324" s="9" t="s">
        <v>58</v>
      </c>
      <c r="V1324" t="s">
        <v>55</v>
      </c>
      <c r="W1324" t="s">
        <v>59</v>
      </c>
      <c r="X1324">
        <v>7.6875</v>
      </c>
      <c r="Y1324">
        <v>3.625</v>
      </c>
      <c r="Z1324">
        <v>5.1952380952380963</v>
      </c>
      <c r="AA1324">
        <v>1.4331691297208542</v>
      </c>
      <c r="AB1324">
        <v>2.1497536945812814</v>
      </c>
      <c r="AC1324">
        <v>2.1206896551724137</v>
      </c>
      <c r="AD1324">
        <v>0.46516956920256636</v>
      </c>
      <c r="AE1324">
        <v>0.69775435380384954</v>
      </c>
      <c r="AF1324">
        <v>1.4797204399633361</v>
      </c>
      <c r="AG1324">
        <v>0.67580332946186616</v>
      </c>
      <c r="AH1324">
        <v>1.0137049941927994</v>
      </c>
      <c r="AI1324">
        <v>0.47154471544715448</v>
      </c>
      <c r="AJ1324">
        <v>1323</v>
      </c>
      <c r="AK1324">
        <f>SUBTOTAL(9,EffortOutcomesAG0[[#This Row],[Allocation]:[Iin]])</f>
        <v>27.015047976784221</v>
      </c>
      <c r="AL1324" t="str">
        <f>EffortOutcomesAG0[[#This Row],[WARDS]]&amp;EffortOutcomesAG0[[#This Row],[Role]]&amp;EffortOutcomesAG0[[#This Row],[Shifts]]</f>
        <v>WARACSEPM</v>
      </c>
    </row>
    <row r="1325" spans="2:38" x14ac:dyDescent="0.25">
      <c r="B1325" s="8">
        <f>IF(EffortOutcomesAG0[[#This Row],[Apn]]=0,10,LOG(EffortOutcomesAG0[[#This Row],[Apn]]))</f>
        <v>10</v>
      </c>
      <c r="C1325" s="8">
        <f>IF(EffortOutcomesAG0[[#This Row],[Ein]]=0,10,LOG(EffortOutcomesAG0[[#This Row],[Ein]]))</f>
        <v>10</v>
      </c>
      <c r="D1325" s="8">
        <f>IF(EffortOutcomesAG0[[#This Row],[Iin]]=0,10,LOG(EffortOutcomesAG0[[#This Row],[Iin]]))</f>
        <v>10</v>
      </c>
      <c r="E1325" s="8">
        <f>Kx-EffortOutcomesAG0[[#This Row],[Xp]]</f>
        <v>-10</v>
      </c>
      <c r="F1325" s="8">
        <f>Ky-EffortOutcomesAG0[[#This Row],[Yp]]</f>
        <v>-11</v>
      </c>
      <c r="G1325" s="8">
        <f>Kz-EffortOutcomesAG0[[#This Row],[Zp]]</f>
        <v>-9</v>
      </c>
      <c r="H1325" s="8">
        <f>EffortOutcomesAG0[[#This Row],[Kpy]]*KSc-EffortOutcomesAG0[[#This Row],[KPz]]*KSb</f>
        <v>20</v>
      </c>
      <c r="I1325" s="8">
        <f>-1*(EffortOutcomesAG0[[#This Row],[KPx]]*KSc-EffortOutcomesAG0[[#This Row],[KPz]]*KSa)</f>
        <v>-10</v>
      </c>
      <c r="J1325" s="8">
        <f>(EffortOutcomesAG0[[#This Row],[KPx]]*$C$2-EffortOutcomesAG0[[#This Row],[Kpy]]*KSa)</f>
        <v>-100</v>
      </c>
      <c r="K1325" s="8">
        <f>EffortOutcomesAG0[[#This Row],[Kpy]]*KTc-EffortOutcomesAG0[[#This Row],[KPz]]*KTb</f>
        <v>2</v>
      </c>
      <c r="L1325" s="8">
        <f>-1*(EffortOutcomesAG0[[#This Row],[KPx]]*KTc-EffortOutcomesAG0[[#This Row],[KPz]]*KTa)</f>
        <v>-28</v>
      </c>
      <c r="M1325" s="8">
        <f>(EffortOutcomesAG0[[#This Row],[KPx]]*KTb-EffortOutcomesAG0[[#This Row],[Kpy]]*KTa)</f>
        <v>32</v>
      </c>
      <c r="N1325" s="8">
        <f>-EffortOutcomesAG0[[#This Row],[Xp]]*a+EffortOutcomesAG0[[#This Row],[Yp]]*b+EffortOutcomesAG0[[#This Row],[Zp]]*c_</f>
        <v>40</v>
      </c>
      <c r="O132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25" s="9">
        <f>SQRT(EffortOutcomesAG0[[#This Row],[Kpy''i]]^2+EffortOutcomesAG0[[#This Row],[KPy''j]]^2+EffortOutcomesAG0[[#This Row],[KPy''k]]^2)/KTmag/Scale</f>
        <v>17.37814719698277</v>
      </c>
      <c r="Q13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5" s="14">
        <v>44922</v>
      </c>
      <c r="U1325" s="9" t="s">
        <v>76</v>
      </c>
      <c r="V1325" t="s">
        <v>55</v>
      </c>
      <c r="W1325" t="s">
        <v>59</v>
      </c>
      <c r="X1325">
        <v>0</v>
      </c>
      <c r="Y1325">
        <v>0</v>
      </c>
      <c r="Z1325">
        <v>0</v>
      </c>
      <c r="AJ1325">
        <v>1324</v>
      </c>
      <c r="AK1325">
        <f>SUBTOTAL(9,EffortOutcomesAG0[[#This Row],[Allocation]:[Iin]])</f>
        <v>0</v>
      </c>
      <c r="AL1325" t="str">
        <f>EffortOutcomesAG0[[#This Row],[WARDS]]&amp;EffortOutcomesAG0[[#This Row],[Role]]&amp;EffortOutcomesAG0[[#This Row],[Shifts]]</f>
        <v>OtherCSEPM</v>
      </c>
    </row>
    <row r="1326" spans="2:38" x14ac:dyDescent="0.25">
      <c r="B1326" s="8">
        <f>IF(EffortOutcomesAG0[[#This Row],[Apn]]=0,10,LOG(EffortOutcomesAG0[[#This Row],[Apn]]))</f>
        <v>0.1232811220696173</v>
      </c>
      <c r="C1326" s="8">
        <f>IF(EffortOutcomesAG0[[#This Row],[Ein]]=0,10,LOG(EffortOutcomesAG0[[#This Row],[Ein]]))</f>
        <v>-0.11610253744249399</v>
      </c>
      <c r="D1326" s="8">
        <f>IF(EffortOutcomesAG0[[#This Row],[Iin]]=0,10,LOG(EffortOutcomesAG0[[#This Row],[Iin]]))</f>
        <v>-7.1785846271233602E-3</v>
      </c>
      <c r="E1326" s="8">
        <f>Kx-EffortOutcomesAG0[[#This Row],[Xp]]</f>
        <v>-0.1232811220696173</v>
      </c>
      <c r="F1326" s="8">
        <f>Ky-EffortOutcomesAG0[[#This Row],[Yp]]</f>
        <v>-0.88389746255750601</v>
      </c>
      <c r="G1326" s="8">
        <f>Kz-EffortOutcomesAG0[[#This Row],[Zp]]</f>
        <v>1.0071785846271233</v>
      </c>
      <c r="H1326" s="8">
        <f>EffortOutcomesAG0[[#This Row],[Kpy]]*KSc-EffortOutcomesAG0[[#This Row],[KPz]]*KSb</f>
        <v>-0.12328112206961728</v>
      </c>
      <c r="I1326" s="8">
        <f>-1*(EffortOutcomesAG0[[#This Row],[KPx]]*KSc-EffortOutcomesAG0[[#This Row],[KPz]]*KSa)</f>
        <v>-0.1232811220696173</v>
      </c>
      <c r="J1326" s="8">
        <f>(EffortOutcomesAG0[[#This Row],[KPx]]*$C$2-EffortOutcomesAG0[[#This Row],[Kpy]]*KSa)</f>
        <v>-1.232811220696173</v>
      </c>
      <c r="K1326" s="8">
        <f>EffortOutcomesAG0[[#This Row],[Kpy]]*KTc-EffortOutcomesAG0[[#This Row],[KPz]]*KTb</f>
        <v>1.8910760471846293</v>
      </c>
      <c r="L1326" s="8">
        <f>-1*(EffortOutcomesAG0[[#This Row],[KPx]]*KTc-EffortOutcomesAG0[[#This Row],[KPz]]*KTa)</f>
        <v>1.8910760471846293</v>
      </c>
      <c r="M1326" s="8">
        <f>(EffortOutcomesAG0[[#This Row],[KPx]]*KTb-EffortOutcomesAG0[[#This Row],[Kpy]]*KTa)</f>
        <v>1.8910760471846293</v>
      </c>
      <c r="N1326" s="8">
        <f>-EffortOutcomesAG0[[#This Row],[Xp]]*a+EffortOutcomesAG0[[#This Row],[Yp]]*b+EffortOutcomesAG0[[#This Row],[Zp]]*c_</f>
        <v>-0.24656224413923469</v>
      </c>
      <c r="O1326">
        <f>-IF(EffortOutcomesAG0[[#This Row],[Column2]]&gt;0,1,-1)*SQRT(EffortOutcomesAG0[[#This Row],[KPx''i]]^2+EffortOutcomesAG0[[#This Row],[KPx''j]]^2+EffortOutcomesAG0[[#This Row],[KPx''k]]^2)/Ksmag/Scale</f>
        <v>0.8804033098506262</v>
      </c>
      <c r="P1326" s="9">
        <f>SQRT(EffortOutcomesAG0[[#This Row],[Kpy''i]]^2+EffortOutcomesAG0[[#This Row],[KPy''j]]^2+EffortOutcomesAG0[[#This Row],[KPy''k]]^2)/KTmag/Scale</f>
        <v>1.3371926967037031</v>
      </c>
      <c r="Q13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1.3371926967037031</v>
      </c>
      <c r="T1326" s="14">
        <v>44923</v>
      </c>
      <c r="U1326" s="9" t="s">
        <v>54</v>
      </c>
      <c r="V1326" t="s">
        <v>55</v>
      </c>
      <c r="W1326" t="s">
        <v>59</v>
      </c>
      <c r="X1326">
        <v>1.9062499999999998</v>
      </c>
      <c r="Y1326">
        <v>1.875</v>
      </c>
      <c r="Z1326">
        <v>2.4904761904761905</v>
      </c>
      <c r="AA1326">
        <v>1.3282539682539682</v>
      </c>
      <c r="AB1326">
        <v>1.9923809523809524</v>
      </c>
      <c r="AC1326">
        <v>1.0166666666666666</v>
      </c>
      <c r="AD1326">
        <v>0.50191204588910132</v>
      </c>
      <c r="AE1326">
        <v>0.75286806883365198</v>
      </c>
      <c r="AF1326">
        <v>0.7654158699808794</v>
      </c>
      <c r="AG1326">
        <v>1.3064793130366903</v>
      </c>
      <c r="AH1326">
        <v>1.9597189695550354</v>
      </c>
      <c r="AI1326">
        <v>0.98360655737704927</v>
      </c>
      <c r="AJ1326">
        <v>1325</v>
      </c>
      <c r="AK1326">
        <f>SUBTOTAL(9,EffortOutcomesAG0[[#This Row],[Allocation]:[Iin]])</f>
        <v>16.879028602450184</v>
      </c>
      <c r="AL1326" t="str">
        <f>EffortOutcomesAG0[[#This Row],[WARDS]]&amp;EffortOutcomesAG0[[#This Row],[Role]]&amp;EffortOutcomesAG0[[#This Row],[Shifts]]</f>
        <v>BANKCSEPM</v>
      </c>
    </row>
    <row r="1327" spans="2:38" x14ac:dyDescent="0.25">
      <c r="B1327" s="8">
        <f>IF(EffortOutcomesAG0[[#This Row],[Apn]]=0,10,LOG(EffortOutcomesAG0[[#This Row],[Apn]]))</f>
        <v>0.18542902881846182</v>
      </c>
      <c r="C1327" s="8">
        <f>IF(EffortOutcomesAG0[[#This Row],[Ein]]=0,10,LOG(EffortOutcomesAG0[[#This Row],[Ein]]))</f>
        <v>8.5339361812983891E-2</v>
      </c>
      <c r="D1327" s="8">
        <f>IF(EffortOutcomesAG0[[#This Row],[Iin]]=0,10,LOG(EffortOutcomesAG0[[#This Row],[Iin]]))</f>
        <v>-0.2707683906314457</v>
      </c>
      <c r="E1327" s="8">
        <f>Kx-EffortOutcomesAG0[[#This Row],[Xp]]</f>
        <v>-0.18542902881846182</v>
      </c>
      <c r="F1327" s="8">
        <f>Ky-EffortOutcomesAG0[[#This Row],[Yp]]</f>
        <v>-1.0853393618129838</v>
      </c>
      <c r="G1327" s="8">
        <f>Kz-EffortOutcomesAG0[[#This Row],[Zp]]</f>
        <v>1.2707683906314458</v>
      </c>
      <c r="H1327" s="8">
        <f>EffortOutcomesAG0[[#This Row],[Kpy]]*KSc-EffortOutcomesAG0[[#This Row],[KPz]]*KSb</f>
        <v>-0.18542902881846191</v>
      </c>
      <c r="I1327" s="8">
        <f>-1*(EffortOutcomesAG0[[#This Row],[KPx]]*KSc-EffortOutcomesAG0[[#This Row],[KPz]]*KSa)</f>
        <v>-0.18542902881846182</v>
      </c>
      <c r="J1327" s="8">
        <f>(EffortOutcomesAG0[[#This Row],[KPx]]*$C$2-EffortOutcomesAG0[[#This Row],[Kpy]]*KSa)</f>
        <v>-1.8542902881846182</v>
      </c>
      <c r="K1327" s="8">
        <f>EffortOutcomesAG0[[#This Row],[Kpy]]*KTc-EffortOutcomesAG0[[#This Row],[KPz]]*KTb</f>
        <v>2.3561077524444296</v>
      </c>
      <c r="L1327" s="8">
        <f>-1*(EffortOutcomesAG0[[#This Row],[KPx]]*KTc-EffortOutcomesAG0[[#This Row],[KPz]]*KTa)</f>
        <v>2.3561077524444296</v>
      </c>
      <c r="M1327" s="8">
        <f>(EffortOutcomesAG0[[#This Row],[KPx]]*KTb-EffortOutcomesAG0[[#This Row],[Kpy]]*KTa)</f>
        <v>2.3561077524444296</v>
      </c>
      <c r="N1327" s="8">
        <f>-EffortOutcomesAG0[[#This Row],[Xp]]*a+EffortOutcomesAG0[[#This Row],[Yp]]*b+EffortOutcomesAG0[[#This Row],[Zp]]*c_</f>
        <v>-0.37085805763692359</v>
      </c>
      <c r="O1327">
        <f>-IF(EffortOutcomesAG0[[#This Row],[Column2]]&gt;0,1,-1)*SQRT(EffortOutcomesAG0[[#This Row],[KPx''i]]^2+EffortOutcomesAG0[[#This Row],[KPx''j]]^2+EffortOutcomesAG0[[#This Row],[KPx''k]]^2)/Ksmag/Scale</f>
        <v>1.3242281378812546</v>
      </c>
      <c r="P1327" s="9">
        <f>SQRT(EffortOutcomesAG0[[#This Row],[Kpy''i]]^2+EffortOutcomesAG0[[#This Row],[KPy''j]]^2+EffortOutcomesAG0[[#This Row],[KPy''k]]^2)/KTmag/Scale</f>
        <v>1.6660197689596516</v>
      </c>
      <c r="Q13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1.6660197689596516</v>
      </c>
      <c r="T1327" s="14">
        <v>44923</v>
      </c>
      <c r="U1327" s="9" t="s">
        <v>57</v>
      </c>
      <c r="V1327" t="s">
        <v>55</v>
      </c>
      <c r="W1327" t="s">
        <v>59</v>
      </c>
      <c r="X1327">
        <v>6.0625</v>
      </c>
      <c r="Y1327">
        <v>3.25</v>
      </c>
      <c r="Z1327">
        <v>4.980952380952381</v>
      </c>
      <c r="AA1327">
        <v>1.5326007326007327</v>
      </c>
      <c r="AB1327">
        <v>2.2989010989010987</v>
      </c>
      <c r="AC1327">
        <v>1.8653846153846154</v>
      </c>
      <c r="AD1327">
        <v>0.43499043977055446</v>
      </c>
      <c r="AE1327">
        <v>0.65248565965583172</v>
      </c>
      <c r="AF1327">
        <v>1.2171367112810707</v>
      </c>
      <c r="AG1327">
        <v>0.82160039273441332</v>
      </c>
      <c r="AH1327">
        <v>1.2324005891016201</v>
      </c>
      <c r="AI1327">
        <v>0.53608247422680411</v>
      </c>
      <c r="AJ1327">
        <v>1326</v>
      </c>
      <c r="AK1327">
        <f>SUBTOTAL(9,EffortOutcomesAG0[[#This Row],[Allocation]:[Iin]])</f>
        <v>24.885035094609126</v>
      </c>
      <c r="AL1327" t="str">
        <f>EffortOutcomesAG0[[#This Row],[WARDS]]&amp;EffortOutcomesAG0[[#This Row],[Role]]&amp;EffortOutcomesAG0[[#This Row],[Shifts]]</f>
        <v>WATTCSEPM</v>
      </c>
    </row>
    <row r="1328" spans="2:38" x14ac:dyDescent="0.25">
      <c r="B1328" s="8">
        <f>IF(EffortOutcomesAG0[[#This Row],[Apn]]=0,10,LOG(EffortOutcomesAG0[[#This Row],[Apn]]))</f>
        <v>0.13800437889032366</v>
      </c>
      <c r="C1328" s="8">
        <f>IF(EffortOutcomesAG0[[#This Row],[Ein]]=0,10,LOG(EffortOutcomesAG0[[#This Row],[Ein]]))</f>
        <v>0.18847273898613698</v>
      </c>
      <c r="D1328" s="8">
        <f>IF(EffortOutcomesAG0[[#This Row],[Iin]]=0,10,LOG(EffortOutcomesAG0[[#This Row],[Iin]]))</f>
        <v>-0.32647711787646067</v>
      </c>
      <c r="E1328" s="8">
        <f>Kx-EffortOutcomesAG0[[#This Row],[Xp]]</f>
        <v>-0.13800437889032366</v>
      </c>
      <c r="F1328" s="8">
        <f>Ky-EffortOutcomesAG0[[#This Row],[Yp]]</f>
        <v>-1.1884727389861369</v>
      </c>
      <c r="G1328" s="8">
        <f>Kz-EffortOutcomesAG0[[#This Row],[Zp]]</f>
        <v>1.3264771178764607</v>
      </c>
      <c r="H1328" s="8">
        <f>EffortOutcomesAG0[[#This Row],[Kpy]]*KSc-EffortOutcomesAG0[[#This Row],[KPz]]*KSb</f>
        <v>-0.1380043788903238</v>
      </c>
      <c r="I1328" s="8">
        <f>-1*(EffortOutcomesAG0[[#This Row],[KPx]]*KSc-EffortOutcomesAG0[[#This Row],[KPz]]*KSa)</f>
        <v>-0.13800437889032366</v>
      </c>
      <c r="J1328" s="8">
        <f>(EffortOutcomesAG0[[#This Row],[KPx]]*$C$2-EffortOutcomesAG0[[#This Row],[Kpy]]*KSa)</f>
        <v>-1.3800437889032366</v>
      </c>
      <c r="K1328" s="8">
        <f>EffortOutcomesAG0[[#This Row],[Kpy]]*KTc-EffortOutcomesAG0[[#This Row],[KPz]]*KTb</f>
        <v>2.5149498568625974</v>
      </c>
      <c r="L1328" s="8">
        <f>-1*(EffortOutcomesAG0[[#This Row],[KPx]]*KTc-EffortOutcomesAG0[[#This Row],[KPz]]*KTa)</f>
        <v>2.5149498568625979</v>
      </c>
      <c r="M1328" s="8">
        <f>(EffortOutcomesAG0[[#This Row],[KPx]]*KTb-EffortOutcomesAG0[[#This Row],[Kpy]]*KTa)</f>
        <v>2.5149498568625974</v>
      </c>
      <c r="N1328" s="8">
        <f>-EffortOutcomesAG0[[#This Row],[Xp]]*a+EffortOutcomesAG0[[#This Row],[Yp]]*b+EffortOutcomesAG0[[#This Row],[Zp]]*c_</f>
        <v>-0.27600875778064737</v>
      </c>
      <c r="O1328">
        <f>-IF(EffortOutcomesAG0[[#This Row],[Column2]]&gt;0,1,-1)*SQRT(EffortOutcomesAG0[[#This Row],[KPx''i]]^2+EffortOutcomesAG0[[#This Row],[KPx''j]]^2+EffortOutcomesAG0[[#This Row],[KPx''k]]^2)/Ksmag/Scale</f>
        <v>0.98554839467075617</v>
      </c>
      <c r="P1328" s="9">
        <f>SQRT(EffortOutcomesAG0[[#This Row],[Kpy''i]]^2+EffortOutcomesAG0[[#This Row],[KPy''j]]^2+EffortOutcomesAG0[[#This Row],[KPy''k]]^2)/KTmag/Scale</f>
        <v>1.7783380981316799</v>
      </c>
      <c r="Q13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328" s="14">
        <v>44923</v>
      </c>
      <c r="U1328" s="9" t="s">
        <v>58</v>
      </c>
      <c r="V1328" t="s">
        <v>55</v>
      </c>
      <c r="W1328" t="s">
        <v>59</v>
      </c>
      <c r="X1328">
        <v>7.6875</v>
      </c>
      <c r="Y1328">
        <v>3.625</v>
      </c>
      <c r="Z1328">
        <v>4.980952380952381</v>
      </c>
      <c r="AA1328">
        <v>1.374055829228243</v>
      </c>
      <c r="AB1328">
        <v>2.0610837438423646</v>
      </c>
      <c r="AC1328">
        <v>2.1206896551724137</v>
      </c>
      <c r="AD1328">
        <v>0.48518164435946465</v>
      </c>
      <c r="AE1328">
        <v>0.72777246653919692</v>
      </c>
      <c r="AF1328">
        <v>1.5433795411089866</v>
      </c>
      <c r="AG1328">
        <v>0.64792876500193575</v>
      </c>
      <c r="AH1328">
        <v>0.97189314750290356</v>
      </c>
      <c r="AI1328">
        <v>0.47154471544715448</v>
      </c>
      <c r="AJ1328">
        <v>1327</v>
      </c>
      <c r="AK1328">
        <f>SUBTOTAL(9,EffortOutcomesAG0[[#This Row],[Allocation]:[Iin]])</f>
        <v>26.696981889155044</v>
      </c>
      <c r="AL1328" t="str">
        <f>EffortOutcomesAG0[[#This Row],[WARDS]]&amp;EffortOutcomesAG0[[#This Row],[Role]]&amp;EffortOutcomesAG0[[#This Row],[Shifts]]</f>
        <v>WARACSEPM</v>
      </c>
    </row>
    <row r="1329" spans="2:38" x14ac:dyDescent="0.25">
      <c r="B1329" s="8">
        <f>IF(EffortOutcomesAG0[[#This Row],[Apn]]=0,10,LOG(EffortOutcomesAG0[[#This Row],[Apn]]))</f>
        <v>10</v>
      </c>
      <c r="C1329" s="8">
        <f>IF(EffortOutcomesAG0[[#This Row],[Ein]]=0,10,LOG(EffortOutcomesAG0[[#This Row],[Ein]]))</f>
        <v>10</v>
      </c>
      <c r="D1329" s="8">
        <f>IF(EffortOutcomesAG0[[#This Row],[Iin]]=0,10,LOG(EffortOutcomesAG0[[#This Row],[Iin]]))</f>
        <v>10</v>
      </c>
      <c r="E1329" s="8">
        <f>Kx-EffortOutcomesAG0[[#This Row],[Xp]]</f>
        <v>-10</v>
      </c>
      <c r="F1329" s="8">
        <f>Ky-EffortOutcomesAG0[[#This Row],[Yp]]</f>
        <v>-11</v>
      </c>
      <c r="G1329" s="8">
        <f>Kz-EffortOutcomesAG0[[#This Row],[Zp]]</f>
        <v>-9</v>
      </c>
      <c r="H1329" s="8">
        <f>EffortOutcomesAG0[[#This Row],[Kpy]]*KSc-EffortOutcomesAG0[[#This Row],[KPz]]*KSb</f>
        <v>20</v>
      </c>
      <c r="I1329" s="8">
        <f>-1*(EffortOutcomesAG0[[#This Row],[KPx]]*KSc-EffortOutcomesAG0[[#This Row],[KPz]]*KSa)</f>
        <v>-10</v>
      </c>
      <c r="J1329" s="8">
        <f>(EffortOutcomesAG0[[#This Row],[KPx]]*$C$2-EffortOutcomesAG0[[#This Row],[Kpy]]*KSa)</f>
        <v>-100</v>
      </c>
      <c r="K1329" s="8">
        <f>EffortOutcomesAG0[[#This Row],[Kpy]]*KTc-EffortOutcomesAG0[[#This Row],[KPz]]*KTb</f>
        <v>2</v>
      </c>
      <c r="L1329" s="8">
        <f>-1*(EffortOutcomesAG0[[#This Row],[KPx]]*KTc-EffortOutcomesAG0[[#This Row],[KPz]]*KTa)</f>
        <v>-28</v>
      </c>
      <c r="M1329" s="8">
        <f>(EffortOutcomesAG0[[#This Row],[KPx]]*KTb-EffortOutcomesAG0[[#This Row],[Kpy]]*KTa)</f>
        <v>32</v>
      </c>
      <c r="N1329" s="8">
        <f>-EffortOutcomesAG0[[#This Row],[Xp]]*a+EffortOutcomesAG0[[#This Row],[Yp]]*b+EffortOutcomesAG0[[#This Row],[Zp]]*c_</f>
        <v>40</v>
      </c>
      <c r="O1329">
        <f>-IF(EffortOutcomesAG0[[#This Row],[Column2]]&gt;0,1,-1)*SQRT(EffortOutcomesAG0[[#This Row],[KPx''i]]^2+EffortOutcomesAG0[[#This Row],[KPx''j]]^2+EffortOutcomesAG0[[#This Row],[KPx''k]]^2)/Ksmag/Scale</f>
        <v>-72.456883730947197</v>
      </c>
      <c r="P1329" s="9">
        <f>SQRT(EffortOutcomesAG0[[#This Row],[Kpy''i]]^2+EffortOutcomesAG0[[#This Row],[KPy''j]]^2+EffortOutcomesAG0[[#This Row],[KPy''k]]^2)/KTmag/Scale</f>
        <v>17.37814719698277</v>
      </c>
      <c r="Q13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9" s="14">
        <v>44923</v>
      </c>
      <c r="U1329" s="9" t="s">
        <v>76</v>
      </c>
      <c r="V1329" t="s">
        <v>55</v>
      </c>
      <c r="W1329" t="s">
        <v>59</v>
      </c>
      <c r="X1329">
        <v>0</v>
      </c>
      <c r="Y1329">
        <v>0</v>
      </c>
      <c r="Z1329">
        <v>0</v>
      </c>
      <c r="AJ1329">
        <v>1328</v>
      </c>
      <c r="AK1329">
        <f>SUBTOTAL(9,EffortOutcomesAG0[[#This Row],[Allocation]:[Iin]])</f>
        <v>0</v>
      </c>
      <c r="AL1329" t="str">
        <f>EffortOutcomesAG0[[#This Row],[WARDS]]&amp;EffortOutcomesAG0[[#This Row],[Role]]&amp;EffortOutcomesAG0[[#This Row],[Shifts]]</f>
        <v>OtherCSEPM</v>
      </c>
    </row>
    <row r="1330" spans="2:38" x14ac:dyDescent="0.25">
      <c r="B1330" s="8">
        <f>IF(EffortOutcomesAG0[[#This Row],[Apn]]=0,10,LOG(EffortOutcomesAG0[[#This Row],[Apn]]))</f>
        <v>0.11014170173901669</v>
      </c>
      <c r="C1330" s="8">
        <f>IF(EffortOutcomesAG0[[#This Row],[Ein]]=0,10,LOG(EffortOutcomesAG0[[#This Row],[Ein]]))</f>
        <v>9.7241915570563775E-2</v>
      </c>
      <c r="D1330" s="8">
        <f>IF(EffortOutcomesAG0[[#This Row],[Iin]]=0,10,LOG(EffortOutcomesAG0[[#This Row],[Iin]]))</f>
        <v>-0.20738361730958046</v>
      </c>
      <c r="E1330" s="8">
        <f>Kx-EffortOutcomesAG0[[#This Row],[Xp]]</f>
        <v>-0.11014170173901669</v>
      </c>
      <c r="F1330" s="8">
        <f>Ky-EffortOutcomesAG0[[#This Row],[Yp]]</f>
        <v>-1.0972419155705637</v>
      </c>
      <c r="G1330" s="8">
        <f>Kz-EffortOutcomesAG0[[#This Row],[Zp]]</f>
        <v>1.2073836173095804</v>
      </c>
      <c r="H1330" s="8">
        <f>EffortOutcomesAG0[[#This Row],[Kpy]]*KSc-EffortOutcomesAG0[[#This Row],[KPz]]*KSb</f>
        <v>-0.11014170173901672</v>
      </c>
      <c r="I1330" s="8">
        <f>-1*(EffortOutcomesAG0[[#This Row],[KPx]]*KSc-EffortOutcomesAG0[[#This Row],[KPz]]*KSa)</f>
        <v>-0.11014170173901669</v>
      </c>
      <c r="J1330" s="8">
        <f>(EffortOutcomesAG0[[#This Row],[KPx]]*$C$2-EffortOutcomesAG0[[#This Row],[Kpy]]*KSa)</f>
        <v>-1.101417017390167</v>
      </c>
      <c r="K1330" s="8">
        <f>EffortOutcomesAG0[[#This Row],[Kpy]]*KTc-EffortOutcomesAG0[[#This Row],[KPz]]*KTb</f>
        <v>2.3046255328801442</v>
      </c>
      <c r="L1330" s="8">
        <f>-1*(EffortOutcomesAG0[[#This Row],[KPx]]*KTc-EffortOutcomesAG0[[#This Row],[KPz]]*KTa)</f>
        <v>2.3046255328801442</v>
      </c>
      <c r="M1330" s="8">
        <f>(EffortOutcomesAG0[[#This Row],[KPx]]*KTb-EffortOutcomesAG0[[#This Row],[Kpy]]*KTa)</f>
        <v>2.3046255328801442</v>
      </c>
      <c r="N1330" s="8">
        <f>-EffortOutcomesAG0[[#This Row],[Xp]]*a+EffortOutcomesAG0[[#This Row],[Yp]]*b+EffortOutcomesAG0[[#This Row],[Zp]]*c_</f>
        <v>-0.22028340347803338</v>
      </c>
      <c r="O1330">
        <f>-IF(EffortOutcomesAG0[[#This Row],[Column2]]&gt;0,1,-1)*SQRT(EffortOutcomesAG0[[#This Row],[KPx''i]]^2+EffortOutcomesAG0[[#This Row],[KPx''j]]^2+EffortOutcomesAG0[[#This Row],[KPx''k]]^2)/Ksmag/Scale</f>
        <v>0.78656907996710113</v>
      </c>
      <c r="P1330" s="9">
        <f>SQRT(EffortOutcomesAG0[[#This Row],[Kpy''i]]^2+EffortOutcomesAG0[[#This Row],[KPy''j]]^2+EffortOutcomesAG0[[#This Row],[KPy''k]]^2)/KTmag/Scale</f>
        <v>1.6296163423952108</v>
      </c>
      <c r="Q13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1.6296163423952108</v>
      </c>
      <c r="T1330" s="14">
        <v>44924</v>
      </c>
      <c r="U1330" s="9" t="s">
        <v>58</v>
      </c>
      <c r="V1330" t="s">
        <v>55</v>
      </c>
      <c r="W1330" t="s">
        <v>59</v>
      </c>
      <c r="X1330">
        <v>5.84375</v>
      </c>
      <c r="Y1330">
        <v>3.625</v>
      </c>
      <c r="Z1330">
        <v>4.6714285714285708</v>
      </c>
      <c r="AA1330">
        <v>1.2886699507389161</v>
      </c>
      <c r="AB1330">
        <v>1.9330049261083742</v>
      </c>
      <c r="AC1330">
        <v>1.6120689655172413</v>
      </c>
      <c r="AD1330">
        <v>0.51732925586136602</v>
      </c>
      <c r="AE1330">
        <v>0.77599388379204903</v>
      </c>
      <c r="AF1330">
        <v>1.2509556574923548</v>
      </c>
      <c r="AG1330">
        <v>0.79938884644766972</v>
      </c>
      <c r="AH1330">
        <v>1.1990832696715048</v>
      </c>
      <c r="AI1330">
        <v>0.6203208556149733</v>
      </c>
      <c r="AJ1330">
        <v>1329</v>
      </c>
      <c r="AK1330">
        <f>SUBTOTAL(9,EffortOutcomesAG0[[#This Row],[Allocation]:[Iin]])</f>
        <v>24.136994182673018</v>
      </c>
      <c r="AL1330" t="str">
        <f>EffortOutcomesAG0[[#This Row],[WARDS]]&amp;EffortOutcomesAG0[[#This Row],[Role]]&amp;EffortOutcomesAG0[[#This Row],[Shifts]]</f>
        <v>WARACSEPM</v>
      </c>
    </row>
    <row r="1331" spans="2:38" x14ac:dyDescent="0.25">
      <c r="B1331" s="8">
        <f>IF(EffortOutcomesAG0[[#This Row],[Apn]]=0,10,LOG(EffortOutcomesAG0[[#This Row],[Apn]]))</f>
        <v>0.1575663516671548</v>
      </c>
      <c r="C1331" s="8">
        <f>IF(EffortOutcomesAG0[[#This Row],[Ein]]=0,10,LOG(EffortOutcomesAG0[[#This Row],[Ein]]))</f>
        <v>0.17175328348470348</v>
      </c>
      <c r="D1331" s="8">
        <f>IF(EffortOutcomesAG0[[#This Row],[Iin]]=0,10,LOG(EffortOutcomesAG0[[#This Row],[Iin]]))</f>
        <v>-0.3293196351518583</v>
      </c>
      <c r="E1331" s="8">
        <f>Kx-EffortOutcomesAG0[[#This Row],[Xp]]</f>
        <v>-0.1575663516671548</v>
      </c>
      <c r="F1331" s="8">
        <f>Ky-EffortOutcomesAG0[[#This Row],[Yp]]</f>
        <v>-1.1717532834847035</v>
      </c>
      <c r="G1331" s="8">
        <f>Kz-EffortOutcomesAG0[[#This Row],[Zp]]</f>
        <v>1.3293196351518584</v>
      </c>
      <c r="H1331" s="8">
        <f>EffortOutcomesAG0[[#This Row],[Kpy]]*KSc-EffortOutcomesAG0[[#This Row],[KPz]]*KSb</f>
        <v>-0.15756635166715482</v>
      </c>
      <c r="I1331" s="8">
        <f>-1*(EffortOutcomesAG0[[#This Row],[KPx]]*KSc-EffortOutcomesAG0[[#This Row],[KPz]]*KSa)</f>
        <v>-0.1575663516671548</v>
      </c>
      <c r="J1331" s="8">
        <f>(EffortOutcomesAG0[[#This Row],[KPx]]*$C$2-EffortOutcomesAG0[[#This Row],[Kpy]]*KSa)</f>
        <v>-1.575663516671548</v>
      </c>
      <c r="K1331" s="8">
        <f>EffortOutcomesAG0[[#This Row],[Kpy]]*KTc-EffortOutcomesAG0[[#This Row],[KPz]]*KTb</f>
        <v>2.5010729186365621</v>
      </c>
      <c r="L1331" s="8">
        <f>-1*(EffortOutcomesAG0[[#This Row],[KPx]]*KTc-EffortOutcomesAG0[[#This Row],[KPz]]*KTa)</f>
        <v>2.5010729186365621</v>
      </c>
      <c r="M1331" s="8">
        <f>(EffortOutcomesAG0[[#This Row],[KPx]]*KTb-EffortOutcomesAG0[[#This Row],[Kpy]]*KTa)</f>
        <v>2.5010729186365617</v>
      </c>
      <c r="N1331" s="8">
        <f>-EffortOutcomesAG0[[#This Row],[Xp]]*a+EffortOutcomesAG0[[#This Row],[Yp]]*b+EffortOutcomesAG0[[#This Row],[Zp]]*c_</f>
        <v>-0.31513270333430965</v>
      </c>
      <c r="O1331">
        <f>-IF(EffortOutcomesAG0[[#This Row],[Column2]]&gt;0,1,-1)*SQRT(EffortOutcomesAG0[[#This Row],[KPx''i]]^2+EffortOutcomesAG0[[#This Row],[KPx''j]]^2+EffortOutcomesAG0[[#This Row],[KPx''k]]^2)/Ksmag/Scale</f>
        <v>1.1252488231775994</v>
      </c>
      <c r="P1331" s="9">
        <f>SQRT(EffortOutcomesAG0[[#This Row],[Kpy''i]]^2+EffortOutcomesAG0[[#This Row],[KPy''j]]^2+EffortOutcomesAG0[[#This Row],[KPy''k]]^2)/KTmag/Scale</f>
        <v>1.7685256210099431</v>
      </c>
      <c r="Q13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1.7685256210099431</v>
      </c>
      <c r="T1331" s="14">
        <v>44924</v>
      </c>
      <c r="U1331" s="9" t="s">
        <v>57</v>
      </c>
      <c r="V1331" t="s">
        <v>55</v>
      </c>
      <c r="W1331" t="s">
        <v>59</v>
      </c>
      <c r="X1331">
        <v>6.9375</v>
      </c>
      <c r="Y1331">
        <v>3.25</v>
      </c>
      <c r="Z1331">
        <v>4.6714285714285708</v>
      </c>
      <c r="AA1331">
        <v>1.4373626373626371</v>
      </c>
      <c r="AB1331">
        <v>2.1560439560439559</v>
      </c>
      <c r="AC1331">
        <v>2.1346153846153846</v>
      </c>
      <c r="AD1331">
        <v>0.46381243628950058</v>
      </c>
      <c r="AE1331">
        <v>0.69571865443425085</v>
      </c>
      <c r="AF1331">
        <v>1.4850917431192663</v>
      </c>
      <c r="AG1331">
        <v>0.6733590733590733</v>
      </c>
      <c r="AH1331">
        <v>1.0100386100386098</v>
      </c>
      <c r="AI1331">
        <v>0.46846846846846846</v>
      </c>
      <c r="AJ1331">
        <v>1330</v>
      </c>
      <c r="AK1331">
        <f>SUBTOTAL(9,EffortOutcomesAG0[[#This Row],[Allocation]:[Iin]])</f>
        <v>25.383439535159717</v>
      </c>
      <c r="AL1331" t="str">
        <f>EffortOutcomesAG0[[#This Row],[WARDS]]&amp;EffortOutcomesAG0[[#This Row],[Role]]&amp;EffortOutcomesAG0[[#This Row],[Shifts]]</f>
        <v>WATTCSEPM</v>
      </c>
    </row>
    <row r="1332" spans="2:38" x14ac:dyDescent="0.25">
      <c r="B1332" s="8">
        <f>IF(EffortOutcomesAG0[[#This Row],[Apn]]=0,10,LOG(EffortOutcomesAG0[[#This Row],[Apn]]))</f>
        <v>9.5418444918310336E-2</v>
      </c>
      <c r="C1332" s="8">
        <f>IF(EffortOutcomesAG0[[#This Row],[Ein]]=0,10,LOG(EffortOutcomesAG0[[#This Row],[Ein]]))</f>
        <v>0.15985406018499571</v>
      </c>
      <c r="D1332" s="8">
        <f>IF(EffortOutcomesAG0[[#This Row],[Iin]]=0,10,LOG(EffortOutcomesAG0[[#This Row],[Iin]]))</f>
        <v>-0.25527250510330607</v>
      </c>
      <c r="E1332" s="8">
        <f>Kx-EffortOutcomesAG0[[#This Row],[Xp]]</f>
        <v>-9.5418444918310336E-2</v>
      </c>
      <c r="F1332" s="8">
        <f>Ky-EffortOutcomesAG0[[#This Row],[Yp]]</f>
        <v>-1.1598540601849958</v>
      </c>
      <c r="G1332" s="8">
        <f>Kz-EffortOutcomesAG0[[#This Row],[Zp]]</f>
        <v>1.255272505103306</v>
      </c>
      <c r="H1332" s="8">
        <f>EffortOutcomesAG0[[#This Row],[Kpy]]*KSc-EffortOutcomesAG0[[#This Row],[KPz]]*KSb</f>
        <v>-9.5418444918310197E-2</v>
      </c>
      <c r="I1332" s="8">
        <f>-1*(EffortOutcomesAG0[[#This Row],[KPx]]*KSc-EffortOutcomesAG0[[#This Row],[KPz]]*KSa)</f>
        <v>-9.5418444918310336E-2</v>
      </c>
      <c r="J1332" s="8">
        <f>(EffortOutcomesAG0[[#This Row],[KPx]]*$C$2-EffortOutcomesAG0[[#This Row],[Kpy]]*KSa)</f>
        <v>-0.9541844491831033</v>
      </c>
      <c r="K1332" s="8">
        <f>EffortOutcomesAG0[[#This Row],[Kpy]]*KTc-EffortOutcomesAG0[[#This Row],[KPz]]*KTb</f>
        <v>2.4151265652883018</v>
      </c>
      <c r="L1332" s="8">
        <f>-1*(EffortOutcomesAG0[[#This Row],[KPx]]*KTc-EffortOutcomesAG0[[#This Row],[KPz]]*KTa)</f>
        <v>2.4151265652883018</v>
      </c>
      <c r="M1332" s="8">
        <f>(EffortOutcomesAG0[[#This Row],[KPx]]*KTb-EffortOutcomesAG0[[#This Row],[Kpy]]*KTa)</f>
        <v>2.4151265652883018</v>
      </c>
      <c r="N1332" s="8">
        <f>-EffortOutcomesAG0[[#This Row],[Xp]]*a+EffortOutcomesAG0[[#This Row],[Yp]]*b+EffortOutcomesAG0[[#This Row],[Zp]]*c_</f>
        <v>-0.19083688983662073</v>
      </c>
      <c r="O1332">
        <f>-IF(EffortOutcomesAG0[[#This Row],[Column2]]&gt;0,1,-1)*SQRT(EffortOutcomesAG0[[#This Row],[KPx''i]]^2+EffortOutcomesAG0[[#This Row],[KPx''j]]^2+EffortOutcomesAG0[[#This Row],[KPx''k]]^2)/Ksmag/Scale</f>
        <v>0.68142399514697138</v>
      </c>
      <c r="P1332" s="9">
        <f>SQRT(EffortOutcomesAG0[[#This Row],[Kpy''i]]^2+EffortOutcomesAG0[[#This Row],[KPy''j]]^2+EffortOutcomesAG0[[#This Row],[KPy''k]]^2)/KTmag/Scale</f>
        <v>1.7077523717391334</v>
      </c>
      <c r="Q13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332" s="14">
        <v>44924</v>
      </c>
      <c r="U1332" s="9" t="s">
        <v>54</v>
      </c>
      <c r="V1332" t="s">
        <v>55</v>
      </c>
      <c r="W1332" t="s">
        <v>59</v>
      </c>
      <c r="X1332">
        <v>3.375</v>
      </c>
      <c r="Y1332">
        <v>1.875</v>
      </c>
      <c r="Z1332">
        <v>2.3357142857142854</v>
      </c>
      <c r="AA1332">
        <v>1.2457142857142856</v>
      </c>
      <c r="AB1332">
        <v>1.8685714285714283</v>
      </c>
      <c r="AC1332">
        <v>1.8</v>
      </c>
      <c r="AD1332">
        <v>0.53516819571865448</v>
      </c>
      <c r="AE1332">
        <v>0.80275229357798172</v>
      </c>
      <c r="AF1332">
        <v>1.4449541284403671</v>
      </c>
      <c r="AG1332">
        <v>0.69206349206349194</v>
      </c>
      <c r="AH1332">
        <v>1.038095238095238</v>
      </c>
      <c r="AI1332">
        <v>0.55555555555555558</v>
      </c>
      <c r="AJ1332">
        <v>1331</v>
      </c>
      <c r="AK1332">
        <f>SUBTOTAL(9,EffortOutcomesAG0[[#This Row],[Allocation]:[Iin]])</f>
        <v>17.568588903451289</v>
      </c>
      <c r="AL1332" t="str">
        <f>EffortOutcomesAG0[[#This Row],[WARDS]]&amp;EffortOutcomesAG0[[#This Row],[Role]]&amp;EffortOutcomesAG0[[#This Row],[Shifts]]</f>
        <v>BANKCSEPM</v>
      </c>
    </row>
    <row r="1333" spans="2:38" x14ac:dyDescent="0.25">
      <c r="B1333" s="8">
        <f>IF(EffortOutcomesAG0[[#This Row],[Apn]]=0,10,LOG(EffortOutcomesAG0[[#This Row],[Apn]]))</f>
        <v>10</v>
      </c>
      <c r="C1333" s="8">
        <f>IF(EffortOutcomesAG0[[#This Row],[Ein]]=0,10,LOG(EffortOutcomesAG0[[#This Row],[Ein]]))</f>
        <v>10</v>
      </c>
      <c r="D1333" s="8">
        <f>IF(EffortOutcomesAG0[[#This Row],[Iin]]=0,10,LOG(EffortOutcomesAG0[[#This Row],[Iin]]))</f>
        <v>10</v>
      </c>
      <c r="E1333" s="8">
        <f>Kx-EffortOutcomesAG0[[#This Row],[Xp]]</f>
        <v>-10</v>
      </c>
      <c r="F1333" s="8">
        <f>Ky-EffortOutcomesAG0[[#This Row],[Yp]]</f>
        <v>-11</v>
      </c>
      <c r="G1333" s="8">
        <f>Kz-EffortOutcomesAG0[[#This Row],[Zp]]</f>
        <v>-9</v>
      </c>
      <c r="H1333" s="8">
        <f>EffortOutcomesAG0[[#This Row],[Kpy]]*KSc-EffortOutcomesAG0[[#This Row],[KPz]]*KSb</f>
        <v>20</v>
      </c>
      <c r="I1333" s="8">
        <f>-1*(EffortOutcomesAG0[[#This Row],[KPx]]*KSc-EffortOutcomesAG0[[#This Row],[KPz]]*KSa)</f>
        <v>-10</v>
      </c>
      <c r="J1333" s="8">
        <f>(EffortOutcomesAG0[[#This Row],[KPx]]*$C$2-EffortOutcomesAG0[[#This Row],[Kpy]]*KSa)</f>
        <v>-100</v>
      </c>
      <c r="K1333" s="8">
        <f>EffortOutcomesAG0[[#This Row],[Kpy]]*KTc-EffortOutcomesAG0[[#This Row],[KPz]]*KTb</f>
        <v>2</v>
      </c>
      <c r="L1333" s="8">
        <f>-1*(EffortOutcomesAG0[[#This Row],[KPx]]*KTc-EffortOutcomesAG0[[#This Row],[KPz]]*KTa)</f>
        <v>-28</v>
      </c>
      <c r="M1333" s="8">
        <f>(EffortOutcomesAG0[[#This Row],[KPx]]*KTb-EffortOutcomesAG0[[#This Row],[Kpy]]*KTa)</f>
        <v>32</v>
      </c>
      <c r="N1333" s="8">
        <f>-EffortOutcomesAG0[[#This Row],[Xp]]*a+EffortOutcomesAG0[[#This Row],[Yp]]*b+EffortOutcomesAG0[[#This Row],[Zp]]*c_</f>
        <v>40</v>
      </c>
      <c r="O13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33" s="9">
        <f>SQRT(EffortOutcomesAG0[[#This Row],[Kpy''i]]^2+EffortOutcomesAG0[[#This Row],[KPy''j]]^2+EffortOutcomesAG0[[#This Row],[KPy''k]]^2)/KTmag/Scale</f>
        <v>17.37814719698277</v>
      </c>
      <c r="Q13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3" s="14">
        <v>44924</v>
      </c>
      <c r="U1333" s="9" t="s">
        <v>76</v>
      </c>
      <c r="V1333" t="s">
        <v>55</v>
      </c>
      <c r="W1333" t="s">
        <v>59</v>
      </c>
      <c r="X1333">
        <v>0</v>
      </c>
      <c r="Y1333">
        <v>0</v>
      </c>
      <c r="Z1333">
        <v>0</v>
      </c>
      <c r="AJ1333">
        <v>1332</v>
      </c>
      <c r="AK1333">
        <f>SUBTOTAL(9,EffortOutcomesAG0[[#This Row],[Allocation]:[Iin]])</f>
        <v>0</v>
      </c>
      <c r="AL1333" t="str">
        <f>EffortOutcomesAG0[[#This Row],[WARDS]]&amp;EffortOutcomesAG0[[#This Row],[Role]]&amp;EffortOutcomesAG0[[#This Row],[Shifts]]</f>
        <v>OtherCSEPM</v>
      </c>
    </row>
    <row r="1334" spans="2:38" x14ac:dyDescent="0.25">
      <c r="B1334" s="8">
        <f>IF(EffortOutcomesAG0[[#This Row],[Apn]]=0,10,LOG(EffortOutcomesAG0[[#This Row],[Apn]]))</f>
        <v>10</v>
      </c>
      <c r="C1334" s="8">
        <f>IF(EffortOutcomesAG0[[#This Row],[Ein]]=0,10,LOG(EffortOutcomesAG0[[#This Row],[Ein]]))</f>
        <v>10</v>
      </c>
      <c r="D1334" s="8">
        <f>IF(EffortOutcomesAG0[[#This Row],[Iin]]=0,10,LOG(EffortOutcomesAG0[[#This Row],[Iin]]))</f>
        <v>10</v>
      </c>
      <c r="E1334" s="8">
        <f>Kx-EffortOutcomesAG0[[#This Row],[Xp]]</f>
        <v>-10</v>
      </c>
      <c r="F1334" s="8">
        <f>Ky-EffortOutcomesAG0[[#This Row],[Yp]]</f>
        <v>-11</v>
      </c>
      <c r="G1334" s="8">
        <f>Kz-EffortOutcomesAG0[[#This Row],[Zp]]</f>
        <v>-9</v>
      </c>
      <c r="H1334" s="8">
        <f>EffortOutcomesAG0[[#This Row],[Kpy]]*KSc-EffortOutcomesAG0[[#This Row],[KPz]]*KSb</f>
        <v>20</v>
      </c>
      <c r="I1334" s="8">
        <f>-1*(EffortOutcomesAG0[[#This Row],[KPx]]*KSc-EffortOutcomesAG0[[#This Row],[KPz]]*KSa)</f>
        <v>-10</v>
      </c>
      <c r="J1334" s="8">
        <f>(EffortOutcomesAG0[[#This Row],[KPx]]*$C$2-EffortOutcomesAG0[[#This Row],[Kpy]]*KSa)</f>
        <v>-100</v>
      </c>
      <c r="K1334" s="8">
        <f>EffortOutcomesAG0[[#This Row],[Kpy]]*KTc-EffortOutcomesAG0[[#This Row],[KPz]]*KTb</f>
        <v>2</v>
      </c>
      <c r="L1334" s="8">
        <f>-1*(EffortOutcomesAG0[[#This Row],[KPx]]*KTc-EffortOutcomesAG0[[#This Row],[KPz]]*KTa)</f>
        <v>-28</v>
      </c>
      <c r="M1334" s="8">
        <f>(EffortOutcomesAG0[[#This Row],[KPx]]*KTb-EffortOutcomesAG0[[#This Row],[Kpy]]*KTa)</f>
        <v>32</v>
      </c>
      <c r="N1334" s="8">
        <f>-EffortOutcomesAG0[[#This Row],[Xp]]*a+EffortOutcomesAG0[[#This Row],[Yp]]*b+EffortOutcomesAG0[[#This Row],[Zp]]*c_</f>
        <v>40</v>
      </c>
      <c r="O1334">
        <f>-IF(EffortOutcomesAG0[[#This Row],[Column2]]&gt;0,1,-1)*SQRT(EffortOutcomesAG0[[#This Row],[KPx''i]]^2+EffortOutcomesAG0[[#This Row],[KPx''j]]^2+EffortOutcomesAG0[[#This Row],[KPx''k]]^2)/Ksmag/Scale</f>
        <v>-72.456883730947197</v>
      </c>
      <c r="P1334" s="9">
        <f>SQRT(EffortOutcomesAG0[[#This Row],[Kpy''i]]^2+EffortOutcomesAG0[[#This Row],[KPy''j]]^2+EffortOutcomesAG0[[#This Row],[KPy''k]]^2)/KTmag/Scale</f>
        <v>17.37814719698277</v>
      </c>
      <c r="Q13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4" s="14">
        <v>44925</v>
      </c>
      <c r="U1334" s="9" t="s">
        <v>76</v>
      </c>
      <c r="V1334" t="s">
        <v>55</v>
      </c>
      <c r="W1334" t="s">
        <v>59</v>
      </c>
      <c r="X1334">
        <v>0</v>
      </c>
      <c r="Y1334">
        <v>0</v>
      </c>
      <c r="Z1334">
        <v>0</v>
      </c>
      <c r="AJ1334">
        <v>1333</v>
      </c>
      <c r="AK1334">
        <f>SUBTOTAL(9,EffortOutcomesAG0[[#This Row],[Allocation]:[Iin]])</f>
        <v>0</v>
      </c>
      <c r="AL1334" t="str">
        <f>EffortOutcomesAG0[[#This Row],[WARDS]]&amp;EffortOutcomesAG0[[#This Row],[Role]]&amp;EffortOutcomesAG0[[#This Row],[Shifts]]</f>
        <v>OtherCSEPM</v>
      </c>
    </row>
    <row r="1335" spans="2:38" x14ac:dyDescent="0.25">
      <c r="B1335" s="8">
        <f>IF(EffortOutcomesAG0[[#This Row],[Apn]]=0,10,LOG(EffortOutcomesAG0[[#This Row],[Apn]]))</f>
        <v>4.9710141115930521E-2</v>
      </c>
      <c r="C1335" s="8">
        <f>IF(EffortOutcomesAG0[[#This Row],[Ein]]=0,10,LOG(EffortOutcomesAG0[[#This Row],[Ein]]))</f>
        <v>0.27250915361798883</v>
      </c>
      <c r="D1335" s="8">
        <f>IF(EffortOutcomesAG0[[#This Row],[Iin]]=0,10,LOG(EffortOutcomesAG0[[#This Row],[Iin]]))</f>
        <v>-0.3222192947339193</v>
      </c>
      <c r="E1335" s="8">
        <f>Kx-EffortOutcomesAG0[[#This Row],[Xp]]</f>
        <v>-4.9710141115930521E-2</v>
      </c>
      <c r="F1335" s="8">
        <f>Ky-EffortOutcomesAG0[[#This Row],[Yp]]</f>
        <v>-1.2725091536179889</v>
      </c>
      <c r="G1335" s="8">
        <f>Kz-EffortOutcomesAG0[[#This Row],[Zp]]</f>
        <v>1.3222192947339193</v>
      </c>
      <c r="H1335" s="8">
        <f>EffortOutcomesAG0[[#This Row],[Kpy]]*KSc-EffortOutcomesAG0[[#This Row],[KPz]]*KSb</f>
        <v>-4.9710141115930417E-2</v>
      </c>
      <c r="I1335" s="8">
        <f>-1*(EffortOutcomesAG0[[#This Row],[KPx]]*KSc-EffortOutcomesAG0[[#This Row],[KPz]]*KSa)</f>
        <v>-4.9710141115930521E-2</v>
      </c>
      <c r="J1335" s="8">
        <f>(EffortOutcomesAG0[[#This Row],[KPx]]*$C$2-EffortOutcomesAG0[[#This Row],[Kpy]]*KSa)</f>
        <v>-0.49710141115930523</v>
      </c>
      <c r="K1335" s="8">
        <f>EffortOutcomesAG0[[#This Row],[Kpy]]*KTc-EffortOutcomesAG0[[#This Row],[KPz]]*KTb</f>
        <v>2.5947284483519084</v>
      </c>
      <c r="L1335" s="8">
        <f>-1*(EffortOutcomesAG0[[#This Row],[KPx]]*KTc-EffortOutcomesAG0[[#This Row],[KPz]]*KTa)</f>
        <v>2.594728448351908</v>
      </c>
      <c r="M1335" s="8">
        <f>(EffortOutcomesAG0[[#This Row],[KPx]]*KTb-EffortOutcomesAG0[[#This Row],[Kpy]]*KTa)</f>
        <v>2.5947284483519084</v>
      </c>
      <c r="N1335" s="8">
        <f>-EffortOutcomesAG0[[#This Row],[Xp]]*a+EffortOutcomesAG0[[#This Row],[Yp]]*b+EffortOutcomesAG0[[#This Row],[Zp]]*c_</f>
        <v>-9.9420282231860946E-2</v>
      </c>
      <c r="O1335">
        <f>-IF(EffortOutcomesAG0[[#This Row],[Column2]]&gt;0,1,-1)*SQRT(EffortOutcomesAG0[[#This Row],[KPx''i]]^2+EffortOutcomesAG0[[#This Row],[KPx''j]]^2+EffortOutcomesAG0[[#This Row],[KPx''k]]^2)/Ksmag/Scale</f>
        <v>0.35500141495218296</v>
      </c>
      <c r="P1335" s="9">
        <f>SQRT(EffortOutcomesAG0[[#This Row],[Kpy''i]]^2+EffortOutcomesAG0[[#This Row],[KPy''j]]^2+EffortOutcomesAG0[[#This Row],[KPy''k]]^2)/KTmag/Scale</f>
        <v>1.834750081167283</v>
      </c>
      <c r="Q13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3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3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5" s="14">
        <v>44925</v>
      </c>
      <c r="U1335" s="9" t="s">
        <v>54</v>
      </c>
      <c r="V1335" t="s">
        <v>55</v>
      </c>
      <c r="W1335" t="s">
        <v>59</v>
      </c>
      <c r="X1335">
        <v>3.9375</v>
      </c>
      <c r="Y1335">
        <v>1.875</v>
      </c>
      <c r="Z1335">
        <v>2.1023809523809525</v>
      </c>
      <c r="AA1335">
        <v>1.1212698412698414</v>
      </c>
      <c r="AB1335">
        <v>1.6819047619047618</v>
      </c>
      <c r="AC1335">
        <v>2.1</v>
      </c>
      <c r="AD1335">
        <v>0.59456398640996599</v>
      </c>
      <c r="AE1335">
        <v>0.89184597961494905</v>
      </c>
      <c r="AF1335">
        <v>1.872876557191393</v>
      </c>
      <c r="AG1335">
        <v>0.53393801965230536</v>
      </c>
      <c r="AH1335">
        <v>0.80090702947845804</v>
      </c>
      <c r="AI1335">
        <v>0.47619047619047616</v>
      </c>
      <c r="AJ1335">
        <v>1334</v>
      </c>
      <c r="AK1335">
        <f>SUBTOTAL(9,EffortOutcomesAG0[[#This Row],[Allocation]:[Iin]])</f>
        <v>17.988377604093099</v>
      </c>
      <c r="AL1335" t="str">
        <f>EffortOutcomesAG0[[#This Row],[WARDS]]&amp;EffortOutcomesAG0[[#This Row],[Role]]&amp;EffortOutcomesAG0[[#This Row],[Shifts]]</f>
        <v>BANKCSEPM</v>
      </c>
    </row>
    <row r="1336" spans="2:38" x14ac:dyDescent="0.25">
      <c r="B1336" s="8">
        <f>IF(EffortOutcomesAG0[[#This Row],[Apn]]=0,10,LOG(EffortOutcomesAG0[[#This Row],[Apn]]))</f>
        <v>0.11185804786477496</v>
      </c>
      <c r="C1336" s="8">
        <f>IF(EffortOutcomesAG0[[#This Row],[Ein]]=0,10,LOG(EffortOutcomesAG0[[#This Row],[Ein]]))</f>
        <v>8.3296217240402495E-2</v>
      </c>
      <c r="D1336" s="8">
        <f>IF(EffortOutcomesAG0[[#This Row],[Iin]]=0,10,LOG(EffortOutcomesAG0[[#This Row],[Iin]]))</f>
        <v>-0.19515426510517747</v>
      </c>
      <c r="E1336" s="8">
        <f>Kx-EffortOutcomesAG0[[#This Row],[Xp]]</f>
        <v>-0.11185804786477496</v>
      </c>
      <c r="F1336" s="8">
        <f>Ky-EffortOutcomesAG0[[#This Row],[Yp]]</f>
        <v>-1.0832962172404026</v>
      </c>
      <c r="G1336" s="8">
        <f>Kz-EffortOutcomesAG0[[#This Row],[Zp]]</f>
        <v>1.1951542651051774</v>
      </c>
      <c r="H1336" s="8">
        <f>EffortOutcomesAG0[[#This Row],[Kpy]]*KSc-EffortOutcomesAG0[[#This Row],[KPz]]*KSb</f>
        <v>-0.11185804786477482</v>
      </c>
      <c r="I1336" s="8">
        <f>-1*(EffortOutcomesAG0[[#This Row],[KPx]]*KSc-EffortOutcomesAG0[[#This Row],[KPz]]*KSa)</f>
        <v>-0.11185804786477496</v>
      </c>
      <c r="J1336" s="8">
        <f>(EffortOutcomesAG0[[#This Row],[KPx]]*$C$2-EffortOutcomesAG0[[#This Row],[Kpy]]*KSa)</f>
        <v>-1.1185804786477496</v>
      </c>
      <c r="K1336" s="8">
        <f>EffortOutcomesAG0[[#This Row],[Kpy]]*KTc-EffortOutcomesAG0[[#This Row],[KPz]]*KTb</f>
        <v>2.2784504823455798</v>
      </c>
      <c r="L1336" s="8">
        <f>-1*(EffortOutcomesAG0[[#This Row],[KPx]]*KTc-EffortOutcomesAG0[[#This Row],[KPz]]*KTa)</f>
        <v>2.2784504823455798</v>
      </c>
      <c r="M1336" s="8">
        <f>(EffortOutcomesAG0[[#This Row],[KPx]]*KTb-EffortOutcomesAG0[[#This Row],[Kpy]]*KTa)</f>
        <v>2.2784504823455802</v>
      </c>
      <c r="N1336" s="8">
        <f>-EffortOutcomesAG0[[#This Row],[Xp]]*a+EffortOutcomesAG0[[#This Row],[Yp]]*b+EffortOutcomesAG0[[#This Row],[Zp]]*c_</f>
        <v>-0.22371609572954995</v>
      </c>
      <c r="O1336">
        <f>-IF(EffortOutcomesAG0[[#This Row],[Column2]]&gt;0,1,-1)*SQRT(EffortOutcomesAG0[[#This Row],[KPx''i]]^2+EffortOutcomesAG0[[#This Row],[KPx''j]]^2+EffortOutcomesAG0[[#This Row],[KPx''k]]^2)/Ksmag/Scale</f>
        <v>0.79882624298281069</v>
      </c>
      <c r="P1336" s="9">
        <f>SQRT(EffortOutcomesAG0[[#This Row],[Kpy''i]]^2+EffortOutcomesAG0[[#This Row],[KPy''j]]^2+EffortOutcomesAG0[[#This Row],[KPy''k]]^2)/KTmag/Scale</f>
        <v>1.6111077866643198</v>
      </c>
      <c r="Q13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1.6111077866643198</v>
      </c>
      <c r="T1336" s="14">
        <v>44925</v>
      </c>
      <c r="U1336" s="9" t="s">
        <v>57</v>
      </c>
      <c r="V1336" t="s">
        <v>55</v>
      </c>
      <c r="W1336" t="s">
        <v>59</v>
      </c>
      <c r="X1336">
        <v>5.09375</v>
      </c>
      <c r="Y1336">
        <v>3.25</v>
      </c>
      <c r="Z1336">
        <v>4.2047619047619049</v>
      </c>
      <c r="AA1336">
        <v>1.2937728937728938</v>
      </c>
      <c r="AB1336">
        <v>1.9406593406593406</v>
      </c>
      <c r="AC1336">
        <v>1.5673076923076923</v>
      </c>
      <c r="AD1336">
        <v>0.51528878822197055</v>
      </c>
      <c r="AE1336">
        <v>0.77293318233295583</v>
      </c>
      <c r="AF1336">
        <v>1.2114241223103057</v>
      </c>
      <c r="AG1336">
        <v>0.82547472976920833</v>
      </c>
      <c r="AH1336">
        <v>1.2382120946538124</v>
      </c>
      <c r="AI1336">
        <v>0.6380368098159509</v>
      </c>
      <c r="AJ1336">
        <v>1335</v>
      </c>
      <c r="AK1336">
        <f>SUBTOTAL(9,EffortOutcomesAG0[[#This Row],[Allocation]:[Iin]])</f>
        <v>22.551621558606033</v>
      </c>
      <c r="AL1336" t="str">
        <f>EffortOutcomesAG0[[#This Row],[WARDS]]&amp;EffortOutcomesAG0[[#This Row],[Role]]&amp;EffortOutcomesAG0[[#This Row],[Shifts]]</f>
        <v>WATTCSEPM</v>
      </c>
    </row>
    <row r="1337" spans="2:38" x14ac:dyDescent="0.25">
      <c r="B1337" s="8">
        <f>IF(EffortOutcomesAG0[[#This Row],[Apn]]=0,10,LOG(EffortOutcomesAG0[[#This Row],[Apn]]))</f>
        <v>6.4433397936636799E-2</v>
      </c>
      <c r="C1337" s="8">
        <f>IF(EffortOutcomesAG0[[#This Row],[Ein]]=0,10,LOG(EffortOutcomesAG0[[#This Row],[Ein]]))</f>
        <v>0.10155753421471862</v>
      </c>
      <c r="D1337" s="8">
        <f>IF(EffortOutcomesAG0[[#This Row],[Iin]]=0,10,LOG(EffortOutcomesAG0[[#This Row],[Iin]]))</f>
        <v>-0.16599093215135544</v>
      </c>
      <c r="E1337" s="8">
        <f>Kx-EffortOutcomesAG0[[#This Row],[Xp]]</f>
        <v>-6.4433397936636799E-2</v>
      </c>
      <c r="F1337" s="8">
        <f>Ky-EffortOutcomesAG0[[#This Row],[Yp]]</f>
        <v>-1.1015575342147186</v>
      </c>
      <c r="G1337" s="8">
        <f>Kz-EffortOutcomesAG0[[#This Row],[Zp]]</f>
        <v>1.1659909321513555</v>
      </c>
      <c r="H1337" s="8">
        <f>EffortOutcomesAG0[[#This Row],[Kpy]]*KSc-EffortOutcomesAG0[[#This Row],[KPz]]*KSb</f>
        <v>-6.4433397936636938E-2</v>
      </c>
      <c r="I1337" s="8">
        <f>-1*(EffortOutcomesAG0[[#This Row],[KPx]]*KSc-EffortOutcomesAG0[[#This Row],[KPz]]*KSa)</f>
        <v>-6.4433397936636799E-2</v>
      </c>
      <c r="J1337" s="8">
        <f>(EffortOutcomesAG0[[#This Row],[KPx]]*$C$2-EffortOutcomesAG0[[#This Row],[Kpy]]*KSa)</f>
        <v>-0.64433397936636805</v>
      </c>
      <c r="K1337" s="8">
        <f>EffortOutcomesAG0[[#This Row],[Kpy]]*KTc-EffortOutcomesAG0[[#This Row],[KPz]]*KTb</f>
        <v>2.2675484663660743</v>
      </c>
      <c r="L1337" s="8">
        <f>-1*(EffortOutcomesAG0[[#This Row],[KPx]]*KTc-EffortOutcomesAG0[[#This Row],[KPz]]*KTa)</f>
        <v>2.2675484663660743</v>
      </c>
      <c r="M1337" s="8">
        <f>(EffortOutcomesAG0[[#This Row],[KPx]]*KTb-EffortOutcomesAG0[[#This Row],[Kpy]]*KTa)</f>
        <v>2.2675484663660739</v>
      </c>
      <c r="N1337" s="8">
        <f>-EffortOutcomesAG0[[#This Row],[Xp]]*a+EffortOutcomesAG0[[#This Row],[Yp]]*b+EffortOutcomesAG0[[#This Row],[Zp]]*c_</f>
        <v>-0.12886679587327363</v>
      </c>
      <c r="O1337">
        <f>-IF(EffortOutcomesAG0[[#This Row],[Column2]]&gt;0,1,-1)*SQRT(EffortOutcomesAG0[[#This Row],[KPx''i]]^2+EffortOutcomesAG0[[#This Row],[KPx''j]]^2+EffortOutcomesAG0[[#This Row],[KPx''k]]^2)/Ksmag/Scale</f>
        <v>0.46014649977231226</v>
      </c>
      <c r="P1337" s="9">
        <f>SQRT(EffortOutcomesAG0[[#This Row],[Kpy''i]]^2+EffortOutcomesAG0[[#This Row],[KPy''j]]^2+EffortOutcomesAG0[[#This Row],[KPy''k]]^2)/KTmag/Scale</f>
        <v>1.6033988972366071</v>
      </c>
      <c r="Q13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1.6033988972366071</v>
      </c>
      <c r="T1337" s="14">
        <v>44925</v>
      </c>
      <c r="U1337" s="9" t="s">
        <v>58</v>
      </c>
      <c r="V1337" t="s">
        <v>55</v>
      </c>
      <c r="W1337" t="s">
        <v>59</v>
      </c>
      <c r="X1337">
        <v>5.3125</v>
      </c>
      <c r="Y1337">
        <v>3.625</v>
      </c>
      <c r="Z1337">
        <v>4.2047619047619049</v>
      </c>
      <c r="AA1337">
        <v>1.1599343185550082</v>
      </c>
      <c r="AB1337">
        <v>1.7399014778325124</v>
      </c>
      <c r="AC1337">
        <v>1.4655172413793103</v>
      </c>
      <c r="AD1337">
        <v>0.57474518686296716</v>
      </c>
      <c r="AE1337">
        <v>0.86211778029445074</v>
      </c>
      <c r="AF1337">
        <v>1.2634484711211778</v>
      </c>
      <c r="AG1337">
        <v>0.791484593837535</v>
      </c>
      <c r="AH1337">
        <v>1.1872268907563024</v>
      </c>
      <c r="AI1337">
        <v>0.68235294117647061</v>
      </c>
      <c r="AJ1337">
        <v>1336</v>
      </c>
      <c r="AK1337">
        <f>SUBTOTAL(9,EffortOutcomesAG0[[#This Row],[Allocation]:[Iin]])</f>
        <v>22.868990806577639</v>
      </c>
      <c r="AL1337" t="str">
        <f>EffortOutcomesAG0[[#This Row],[WARDS]]&amp;EffortOutcomesAG0[[#This Row],[Role]]&amp;EffortOutcomesAG0[[#This Row],[Shifts]]</f>
        <v>WARACSEPM</v>
      </c>
    </row>
    <row r="1338" spans="2:38" x14ac:dyDescent="0.25">
      <c r="B1338" s="8">
        <f>IF(EffortOutcomesAG0[[#This Row],[Apn]]=0,10,LOG(EffortOutcomesAG0[[#This Row],[Apn]]))</f>
        <v>-0.22138942172382647</v>
      </c>
      <c r="C1338" s="8">
        <f>IF(EffortOutcomesAG0[[#This Row],[Ein]]=0,10,LOG(EffortOutcomesAG0[[#This Row],[Ein]]))</f>
        <v>0.42096177662903056</v>
      </c>
      <c r="D1338" s="8">
        <f>IF(EffortOutcomesAG0[[#This Row],[Iin]]=0,10,LOG(EffortOutcomesAG0[[#This Row],[Iin]]))</f>
        <v>-0.19957235490520417</v>
      </c>
      <c r="E1338" s="8">
        <f>Kx-EffortOutcomesAG0[[#This Row],[Xp]]</f>
        <v>0.22138942172382647</v>
      </c>
      <c r="F1338" s="8">
        <f>Ky-EffortOutcomesAG0[[#This Row],[Yp]]</f>
        <v>-1.4209617766290306</v>
      </c>
      <c r="G1338" s="8">
        <f>Kz-EffortOutcomesAG0[[#This Row],[Zp]]</f>
        <v>1.1995723549052042</v>
      </c>
      <c r="H1338" s="8">
        <f>EffortOutcomesAG0[[#This Row],[Kpy]]*KSc-EffortOutcomesAG0[[#This Row],[KPz]]*KSb</f>
        <v>0.22138942172382636</v>
      </c>
      <c r="I1338" s="8">
        <f>-1*(EffortOutcomesAG0[[#This Row],[KPx]]*KSc-EffortOutcomesAG0[[#This Row],[KPz]]*KSa)</f>
        <v>0.22138942172382647</v>
      </c>
      <c r="J1338" s="8">
        <f>(EffortOutcomesAG0[[#This Row],[KPx]]*$C$2-EffortOutcomesAG0[[#This Row],[Kpy]]*KSa)</f>
        <v>2.2138942172382645</v>
      </c>
      <c r="K1338" s="8">
        <f>EffortOutcomesAG0[[#This Row],[Kpy]]*KTc-EffortOutcomesAG0[[#This Row],[KPz]]*KTb</f>
        <v>2.6205341315342348</v>
      </c>
      <c r="L1338" s="8">
        <f>-1*(EffortOutcomesAG0[[#This Row],[KPx]]*KTc-EffortOutcomesAG0[[#This Row],[KPz]]*KTa)</f>
        <v>2.6205341315342348</v>
      </c>
      <c r="M1338" s="8">
        <f>(EffortOutcomesAG0[[#This Row],[KPx]]*KTb-EffortOutcomesAG0[[#This Row],[Kpy]]*KTa)</f>
        <v>2.6205341315342348</v>
      </c>
      <c r="N1338" s="8">
        <f>-EffortOutcomesAG0[[#This Row],[Xp]]*a+EffortOutcomesAG0[[#This Row],[Yp]]*b+EffortOutcomesAG0[[#This Row],[Zp]]*c_</f>
        <v>0.44277884344765278</v>
      </c>
      <c r="O1338">
        <f>-IF(EffortOutcomesAG0[[#This Row],[Column2]]&gt;0,1,-1)*SQRT(EffortOutcomesAG0[[#This Row],[KPx''i]]^2+EffortOutcomesAG0[[#This Row],[KPx''j]]^2+EffortOutcomesAG0[[#This Row],[KPx''k]]^2)/Ksmag/Scale</f>
        <v>-1.5810367100771963</v>
      </c>
      <c r="P1338" s="9">
        <f>SQRT(EffortOutcomesAG0[[#This Row],[Kpy''i]]^2+EffortOutcomesAG0[[#This Row],[KPy''j]]^2+EffortOutcomesAG0[[#This Row],[KPy''k]]^2)/KTmag/Scale</f>
        <v>1.8529974547386576</v>
      </c>
      <c r="Q13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8" s="14">
        <v>44926</v>
      </c>
      <c r="U1338" s="9" t="s">
        <v>54</v>
      </c>
      <c r="V1338" t="s">
        <v>55</v>
      </c>
      <c r="W1338" t="s">
        <v>59</v>
      </c>
      <c r="X1338">
        <v>2.96875</v>
      </c>
      <c r="Y1338">
        <v>1.875</v>
      </c>
      <c r="Z1338">
        <v>1.1261904761904764</v>
      </c>
      <c r="AA1338">
        <v>0.60063492063492074</v>
      </c>
      <c r="AB1338">
        <v>0.90095238095238106</v>
      </c>
      <c r="AC1338">
        <v>1.5833333333333333</v>
      </c>
      <c r="AD1338">
        <v>1.109936575052854</v>
      </c>
      <c r="AE1338">
        <v>1.6649048625792808</v>
      </c>
      <c r="AF1338">
        <v>2.6360993657505278</v>
      </c>
      <c r="AG1338">
        <v>0.37934837092731838</v>
      </c>
      <c r="AH1338">
        <v>0.56902255639097754</v>
      </c>
      <c r="AI1338">
        <v>0.63157894736842102</v>
      </c>
      <c r="AJ1338">
        <v>1337</v>
      </c>
      <c r="AK1338">
        <f>SUBTOTAL(9,EffortOutcomesAG0[[#This Row],[Allocation]:[Iin]])</f>
        <v>16.045751789180493</v>
      </c>
      <c r="AL1338" t="str">
        <f>EffortOutcomesAG0[[#This Row],[WARDS]]&amp;EffortOutcomesAG0[[#This Row],[Role]]&amp;EffortOutcomesAG0[[#This Row],[Shifts]]</f>
        <v>BANKCSEPM</v>
      </c>
    </row>
    <row r="1339" spans="2:38" x14ac:dyDescent="0.25">
      <c r="B1339" s="8">
        <f>IF(EffortOutcomesAG0[[#This Row],[Apn]]=0,10,LOG(EffortOutcomesAG0[[#This Row],[Apn]]))</f>
        <v>-0.15924151497498201</v>
      </c>
      <c r="C1339" s="8">
        <f>IF(EffortOutcomesAG0[[#This Row],[Ein]]=0,10,LOG(EffortOutcomesAG0[[#This Row],[Ein]]))</f>
        <v>0.43000990560642766</v>
      </c>
      <c r="D1339" s="8">
        <f>IF(EffortOutcomesAG0[[#This Row],[Iin]]=0,10,LOG(EffortOutcomesAG0[[#This Row],[Iin]]))</f>
        <v>-0.2707683906314457</v>
      </c>
      <c r="E1339" s="8">
        <f>Kx-EffortOutcomesAG0[[#This Row],[Xp]]</f>
        <v>0.15924151497498201</v>
      </c>
      <c r="F1339" s="8">
        <f>Ky-EffortOutcomesAG0[[#This Row],[Yp]]</f>
        <v>-1.4300099056064277</v>
      </c>
      <c r="G1339" s="8">
        <f>Kz-EffortOutcomesAG0[[#This Row],[Zp]]</f>
        <v>1.2707683906314458</v>
      </c>
      <c r="H1339" s="8">
        <f>EffortOutcomesAG0[[#This Row],[Kpy]]*KSc-EffortOutcomesAG0[[#This Row],[KPz]]*KSb</f>
        <v>0.15924151497498196</v>
      </c>
      <c r="I1339" s="8">
        <f>-1*(EffortOutcomesAG0[[#This Row],[KPx]]*KSc-EffortOutcomesAG0[[#This Row],[KPz]]*KSa)</f>
        <v>0.15924151497498201</v>
      </c>
      <c r="J1339" s="8">
        <f>(EffortOutcomesAG0[[#This Row],[KPx]]*$C$2-EffortOutcomesAG0[[#This Row],[Kpy]]*KSa)</f>
        <v>1.59241514974982</v>
      </c>
      <c r="K1339" s="8">
        <f>EffortOutcomesAG0[[#This Row],[Kpy]]*KTc-EffortOutcomesAG0[[#This Row],[KPz]]*KTb</f>
        <v>2.7007782962378735</v>
      </c>
      <c r="L1339" s="8">
        <f>-1*(EffortOutcomesAG0[[#This Row],[KPx]]*KTc-EffortOutcomesAG0[[#This Row],[KPz]]*KTa)</f>
        <v>2.7007782962378735</v>
      </c>
      <c r="M1339" s="8">
        <f>(EffortOutcomesAG0[[#This Row],[KPx]]*KTb-EffortOutcomesAG0[[#This Row],[Kpy]]*KTa)</f>
        <v>2.7007782962378735</v>
      </c>
      <c r="N1339" s="8">
        <f>-EffortOutcomesAG0[[#This Row],[Xp]]*a+EffortOutcomesAG0[[#This Row],[Yp]]*b+EffortOutcomesAG0[[#This Row],[Zp]]*c_</f>
        <v>0.31848302994996391</v>
      </c>
      <c r="O1339">
        <f>-IF(EffortOutcomesAG0[[#This Row],[Column2]]&gt;0,1,-1)*SQRT(EffortOutcomesAG0[[#This Row],[KPx''i]]^2+EffortOutcomesAG0[[#This Row],[KPx''j]]^2+EffortOutcomesAG0[[#This Row],[KPx''k]]^2)/Ksmag/Scale</f>
        <v>-1.1372118820465684</v>
      </c>
      <c r="P1339" s="9">
        <f>SQRT(EffortOutcomesAG0[[#This Row],[Kpy''i]]^2+EffortOutcomesAG0[[#This Row],[KPy''j]]^2+EffortOutcomesAG0[[#This Row],[KPy''k]]^2)/KTmag/Scale</f>
        <v>1.9097386477512508</v>
      </c>
      <c r="Q13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9" s="14">
        <v>44926</v>
      </c>
      <c r="U1339" s="9" t="s">
        <v>57</v>
      </c>
      <c r="V1339" t="s">
        <v>55</v>
      </c>
      <c r="W1339" t="s">
        <v>59</v>
      </c>
      <c r="X1339">
        <v>6.0625</v>
      </c>
      <c r="Y1339">
        <v>3.25</v>
      </c>
      <c r="Z1339">
        <v>2.2523809523809528</v>
      </c>
      <c r="AA1339">
        <v>0.69304029304029313</v>
      </c>
      <c r="AB1339">
        <v>1.0395604395604396</v>
      </c>
      <c r="AC1339">
        <v>1.8653846153846154</v>
      </c>
      <c r="AD1339">
        <v>0.96194503171247348</v>
      </c>
      <c r="AE1339">
        <v>1.4429175475687102</v>
      </c>
      <c r="AF1339">
        <v>2.6915961945031706</v>
      </c>
      <c r="AG1339">
        <v>0.37152675503190974</v>
      </c>
      <c r="AH1339">
        <v>0.55729013254786453</v>
      </c>
      <c r="AI1339">
        <v>0.53608247422680411</v>
      </c>
      <c r="AJ1339">
        <v>1338</v>
      </c>
      <c r="AK1339">
        <f>SUBTOTAL(9,EffortOutcomesAG0[[#This Row],[Allocation]:[Iin]])</f>
        <v>21.724224435957236</v>
      </c>
      <c r="AL1339" t="str">
        <f>EffortOutcomesAG0[[#This Row],[WARDS]]&amp;EffortOutcomesAG0[[#This Row],[Role]]&amp;EffortOutcomesAG0[[#This Row],[Shifts]]</f>
        <v>WATTCSEPM</v>
      </c>
    </row>
    <row r="1340" spans="2:38" x14ac:dyDescent="0.25">
      <c r="B1340" s="8">
        <f>IF(EffortOutcomesAG0[[#This Row],[Apn]]=0,10,LOG(EffortOutcomesAG0[[#This Row],[Apn]]))</f>
        <v>-0.20666616490312009</v>
      </c>
      <c r="C1340" s="8">
        <f>IF(EffortOutcomesAG0[[#This Row],[Ein]]=0,10,LOG(EffortOutcomesAG0[[#This Row],[Ein]]))</f>
        <v>0.49245619401036445</v>
      </c>
      <c r="D1340" s="8">
        <f>IF(EffortOutcomesAG0[[#This Row],[Iin]]=0,10,LOG(EffortOutcomesAG0[[#This Row],[Iin]]))</f>
        <v>-0.28579002910724427</v>
      </c>
      <c r="E1340" s="8">
        <f>Kx-EffortOutcomesAG0[[#This Row],[Xp]]</f>
        <v>0.20666616490312009</v>
      </c>
      <c r="F1340" s="8">
        <f>Ky-EffortOutcomesAG0[[#This Row],[Yp]]</f>
        <v>-1.4924561940103644</v>
      </c>
      <c r="G1340" s="8">
        <f>Kz-EffortOutcomesAG0[[#This Row],[Zp]]</f>
        <v>1.2857900291072442</v>
      </c>
      <c r="H1340" s="8">
        <f>EffortOutcomesAG0[[#This Row],[Kpy]]*KSc-EffortOutcomesAG0[[#This Row],[KPz]]*KSb</f>
        <v>0.20666616490312029</v>
      </c>
      <c r="I1340" s="8">
        <f>-1*(EffortOutcomesAG0[[#This Row],[KPx]]*KSc-EffortOutcomesAG0[[#This Row],[KPz]]*KSa)</f>
        <v>0.20666616490312009</v>
      </c>
      <c r="J1340" s="8">
        <f>(EffortOutcomesAG0[[#This Row],[KPx]]*$C$2-EffortOutcomesAG0[[#This Row],[Kpy]]*KSa)</f>
        <v>2.0666616490312011</v>
      </c>
      <c r="K1340" s="8">
        <f>EffortOutcomesAG0[[#This Row],[Kpy]]*KTc-EffortOutcomesAG0[[#This Row],[KPz]]*KTb</f>
        <v>2.7782462231176086</v>
      </c>
      <c r="L1340" s="8">
        <f>-1*(EffortOutcomesAG0[[#This Row],[KPx]]*KTc-EffortOutcomesAG0[[#This Row],[KPz]]*KTa)</f>
        <v>2.7782462231176086</v>
      </c>
      <c r="M1340" s="8">
        <f>(EffortOutcomesAG0[[#This Row],[KPx]]*KTb-EffortOutcomesAG0[[#This Row],[Kpy]]*KTa)</f>
        <v>2.7782462231176086</v>
      </c>
      <c r="N1340" s="8">
        <f>-EffortOutcomesAG0[[#This Row],[Xp]]*a+EffortOutcomesAG0[[#This Row],[Yp]]*b+EffortOutcomesAG0[[#This Row],[Zp]]*c_</f>
        <v>0.41333232980624035</v>
      </c>
      <c r="O1340">
        <f>-IF(EffortOutcomesAG0[[#This Row],[Column2]]&gt;0,1,-1)*SQRT(EffortOutcomesAG0[[#This Row],[KPx''i]]^2+EffortOutcomesAG0[[#This Row],[KPx''j]]^2+EffortOutcomesAG0[[#This Row],[KPx''k]]^2)/Ksmag/Scale</f>
        <v>-1.4758916252570664</v>
      </c>
      <c r="P1340" s="9">
        <f>SQRT(EffortOutcomesAG0[[#This Row],[Kpy''i]]^2+EffortOutcomesAG0[[#This Row],[KPy''j]]^2+EffortOutcomesAG0[[#This Row],[KPy''k]]^2)/KTmag/Scale</f>
        <v>1.9645167441723752</v>
      </c>
      <c r="Q13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0" s="14">
        <v>44926</v>
      </c>
      <c r="U1340" s="9" t="s">
        <v>58</v>
      </c>
      <c r="V1340" t="s">
        <v>55</v>
      </c>
      <c r="W1340" t="s">
        <v>59</v>
      </c>
      <c r="X1340">
        <v>6.9999999999999991</v>
      </c>
      <c r="Y1340">
        <v>3.625</v>
      </c>
      <c r="Z1340">
        <v>2.2523809523809528</v>
      </c>
      <c r="AA1340">
        <v>0.62134646962233187</v>
      </c>
      <c r="AB1340">
        <v>0.93201970443349769</v>
      </c>
      <c r="AC1340">
        <v>1.9310344827586206</v>
      </c>
      <c r="AD1340">
        <v>1.0729386892177588</v>
      </c>
      <c r="AE1340">
        <v>1.6094080338266381</v>
      </c>
      <c r="AF1340">
        <v>3.1078224101479908</v>
      </c>
      <c r="AG1340">
        <v>0.3217687074829933</v>
      </c>
      <c r="AH1340">
        <v>0.48265306122448992</v>
      </c>
      <c r="AI1340">
        <v>0.5178571428571429</v>
      </c>
      <c r="AJ1340">
        <v>1339</v>
      </c>
      <c r="AK1340">
        <f>SUBTOTAL(9,EffortOutcomesAG0[[#This Row],[Allocation]:[Iin]])</f>
        <v>23.474229653952413</v>
      </c>
      <c r="AL1340" t="str">
        <f>EffortOutcomesAG0[[#This Row],[WARDS]]&amp;EffortOutcomesAG0[[#This Row],[Role]]&amp;EffortOutcomesAG0[[#This Row],[Shifts]]</f>
        <v>WARACSEPM</v>
      </c>
    </row>
    <row r="1341" spans="2:38" x14ac:dyDescent="0.25">
      <c r="B1341" s="8">
        <f>IF(EffortOutcomesAG0[[#This Row],[Apn]]=0,10,LOG(EffortOutcomesAG0[[#This Row],[Apn]]))</f>
        <v>10</v>
      </c>
      <c r="C1341" s="8">
        <f>IF(EffortOutcomesAG0[[#This Row],[Ein]]=0,10,LOG(EffortOutcomesAG0[[#This Row],[Ein]]))</f>
        <v>10</v>
      </c>
      <c r="D1341" s="8">
        <f>IF(EffortOutcomesAG0[[#This Row],[Iin]]=0,10,LOG(EffortOutcomesAG0[[#This Row],[Iin]]))</f>
        <v>10</v>
      </c>
      <c r="E1341" s="8">
        <f>Kx-EffortOutcomesAG0[[#This Row],[Xp]]</f>
        <v>-10</v>
      </c>
      <c r="F1341" s="8">
        <f>Ky-EffortOutcomesAG0[[#This Row],[Yp]]</f>
        <v>-11</v>
      </c>
      <c r="G1341" s="8">
        <f>Kz-EffortOutcomesAG0[[#This Row],[Zp]]</f>
        <v>-9</v>
      </c>
      <c r="H1341" s="8">
        <f>EffortOutcomesAG0[[#This Row],[Kpy]]*KSc-EffortOutcomesAG0[[#This Row],[KPz]]*KSb</f>
        <v>20</v>
      </c>
      <c r="I1341" s="8">
        <f>-1*(EffortOutcomesAG0[[#This Row],[KPx]]*KSc-EffortOutcomesAG0[[#This Row],[KPz]]*KSa)</f>
        <v>-10</v>
      </c>
      <c r="J1341" s="8">
        <f>(EffortOutcomesAG0[[#This Row],[KPx]]*$C$2-EffortOutcomesAG0[[#This Row],[Kpy]]*KSa)</f>
        <v>-100</v>
      </c>
      <c r="K1341" s="8">
        <f>EffortOutcomesAG0[[#This Row],[Kpy]]*KTc-EffortOutcomesAG0[[#This Row],[KPz]]*KTb</f>
        <v>2</v>
      </c>
      <c r="L1341" s="8">
        <f>-1*(EffortOutcomesAG0[[#This Row],[KPx]]*KTc-EffortOutcomesAG0[[#This Row],[KPz]]*KTa)</f>
        <v>-28</v>
      </c>
      <c r="M1341" s="8">
        <f>(EffortOutcomesAG0[[#This Row],[KPx]]*KTb-EffortOutcomesAG0[[#This Row],[Kpy]]*KTa)</f>
        <v>32</v>
      </c>
      <c r="N1341" s="8">
        <f>-EffortOutcomesAG0[[#This Row],[Xp]]*a+EffortOutcomesAG0[[#This Row],[Yp]]*b+EffortOutcomesAG0[[#This Row],[Zp]]*c_</f>
        <v>40</v>
      </c>
      <c r="O134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41" s="9">
        <f>SQRT(EffortOutcomesAG0[[#This Row],[Kpy''i]]^2+EffortOutcomesAG0[[#This Row],[KPy''j]]^2+EffortOutcomesAG0[[#This Row],[KPy''k]]^2)/KTmag/Scale</f>
        <v>17.37814719698277</v>
      </c>
      <c r="Q13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1" s="14">
        <v>44926</v>
      </c>
      <c r="U1341" s="9" t="s">
        <v>76</v>
      </c>
      <c r="V1341" t="s">
        <v>55</v>
      </c>
      <c r="W1341" t="s">
        <v>59</v>
      </c>
      <c r="X1341">
        <v>1.6250000000000002</v>
      </c>
      <c r="Y1341">
        <v>0</v>
      </c>
      <c r="Z1341">
        <v>0</v>
      </c>
      <c r="AG1341">
        <v>0</v>
      </c>
      <c r="AH1341">
        <v>0</v>
      </c>
      <c r="AI1341">
        <v>0</v>
      </c>
      <c r="AJ1341">
        <v>1340</v>
      </c>
      <c r="AK1341">
        <f>SUBTOTAL(9,EffortOutcomesAG0[[#This Row],[Allocation]:[Iin]])</f>
        <v>1.6250000000000002</v>
      </c>
      <c r="AL1341" t="str">
        <f>EffortOutcomesAG0[[#This Row],[WARDS]]&amp;EffortOutcomesAG0[[#This Row],[Role]]&amp;EffortOutcomesAG0[[#This Row],[Shifts]]</f>
        <v>OtherCSEPM</v>
      </c>
    </row>
    <row r="1342" spans="2:38" x14ac:dyDescent="0.25">
      <c r="B1342" s="8">
        <f>IF(EffortOutcomesAG0[[#This Row],[Apn]]=0,10,LOG(EffortOutcomesAG0[[#This Row],[Apn]]))</f>
        <v>0.11994679105080097</v>
      </c>
      <c r="C1342" s="8">
        <f>IF(EffortOutcomesAG0[[#This Row],[Ein]]=0,10,LOG(EffortOutcomesAG0[[#This Row],[Ein]]))</f>
        <v>0.20227250368311836</v>
      </c>
      <c r="D1342" s="8">
        <f>IF(EffortOutcomesAG0[[#This Row],[Iin]]=0,10,LOG(EffortOutcomesAG0[[#This Row],[Iin]]))</f>
        <v>-0.3222192947339193</v>
      </c>
      <c r="E1342" s="8">
        <f>Kx-EffortOutcomesAG0[[#This Row],[Xp]]</f>
        <v>-0.11994679105080097</v>
      </c>
      <c r="F1342" s="8">
        <f>Ky-EffortOutcomesAG0[[#This Row],[Yp]]</f>
        <v>-1.2022725036831183</v>
      </c>
      <c r="G1342" s="8">
        <f>Kz-EffortOutcomesAG0[[#This Row],[Zp]]</f>
        <v>1.3222192947339193</v>
      </c>
      <c r="H1342" s="8">
        <f>EffortOutcomesAG0[[#This Row],[Kpy]]*KSc-EffortOutcomesAG0[[#This Row],[KPz]]*KSb</f>
        <v>-0.11994679105080097</v>
      </c>
      <c r="I1342" s="8">
        <f>-1*(EffortOutcomesAG0[[#This Row],[KPx]]*KSc-EffortOutcomesAG0[[#This Row],[KPz]]*KSa)</f>
        <v>-0.11994679105080097</v>
      </c>
      <c r="J1342" s="8">
        <f>(EffortOutcomesAG0[[#This Row],[KPx]]*$C$2-EffortOutcomesAG0[[#This Row],[Kpy]]*KSa)</f>
        <v>-1.1994679105080097</v>
      </c>
      <c r="K1342" s="8">
        <f>EffortOutcomesAG0[[#This Row],[Kpy]]*KTc-EffortOutcomesAG0[[#This Row],[KPz]]*KTb</f>
        <v>2.5244917984170376</v>
      </c>
      <c r="L1342" s="8">
        <f>-1*(EffortOutcomesAG0[[#This Row],[KPx]]*KTc-EffortOutcomesAG0[[#This Row],[KPz]]*KTa)</f>
        <v>2.5244917984170376</v>
      </c>
      <c r="M1342" s="8">
        <f>(EffortOutcomesAG0[[#This Row],[KPx]]*KTb-EffortOutcomesAG0[[#This Row],[Kpy]]*KTa)</f>
        <v>2.5244917984170376</v>
      </c>
      <c r="N1342" s="8">
        <f>-EffortOutcomesAG0[[#This Row],[Xp]]*a+EffortOutcomesAG0[[#This Row],[Yp]]*b+EffortOutcomesAG0[[#This Row],[Zp]]*c_</f>
        <v>-0.23989358210160189</v>
      </c>
      <c r="O1342">
        <f>-IF(EffortOutcomesAG0[[#This Row],[Column2]]&gt;0,1,-1)*SQRT(EffortOutcomesAG0[[#This Row],[KPx''i]]^2+EffortOutcomesAG0[[#This Row],[KPx''j]]^2+EffortOutcomesAG0[[#This Row],[KPx''k]]^2)/Ksmag/Scale</f>
        <v>0.85659142352267914</v>
      </c>
      <c r="P1342" s="9">
        <f>SQRT(EffortOutcomesAG0[[#This Row],[Kpy''i]]^2+EffortOutcomesAG0[[#This Row],[KPy''j]]^2+EffortOutcomesAG0[[#This Row],[KPy''k]]^2)/KTmag/Scale</f>
        <v>1.7850852697105102</v>
      </c>
      <c r="Q13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1.7850852697105102</v>
      </c>
      <c r="T1342" s="14">
        <v>44927</v>
      </c>
      <c r="U1342" s="9" t="s">
        <v>54</v>
      </c>
      <c r="V1342" t="s">
        <v>55</v>
      </c>
      <c r="W1342" t="s">
        <v>59</v>
      </c>
      <c r="X1342">
        <v>3.9375</v>
      </c>
      <c r="Y1342">
        <v>1.875</v>
      </c>
      <c r="Z1342">
        <v>2.4714285714285715</v>
      </c>
      <c r="AA1342">
        <v>1.3180952380952382</v>
      </c>
      <c r="AB1342">
        <v>1.9771428571428573</v>
      </c>
      <c r="AC1342">
        <v>2.1</v>
      </c>
      <c r="AD1342">
        <v>0.50578034682080919</v>
      </c>
      <c r="AE1342">
        <v>0.75867052023121384</v>
      </c>
      <c r="AF1342">
        <v>1.5932080924855492</v>
      </c>
      <c r="AG1342">
        <v>0.62766439909297056</v>
      </c>
      <c r="AH1342">
        <v>0.94149659863945578</v>
      </c>
      <c r="AI1342">
        <v>0.47619047619047616</v>
      </c>
      <c r="AJ1342">
        <v>1341</v>
      </c>
      <c r="AK1342">
        <f>SUBTOTAL(9,EffortOutcomesAG0[[#This Row],[Allocation]:[Iin]])</f>
        <v>18.582177100127144</v>
      </c>
      <c r="AL1342" t="str">
        <f>EffortOutcomesAG0[[#This Row],[WARDS]]&amp;EffortOutcomesAG0[[#This Row],[Role]]&amp;EffortOutcomesAG0[[#This Row],[Shifts]]</f>
        <v>BANKCSEPM</v>
      </c>
    </row>
    <row r="1343" spans="2:38" x14ac:dyDescent="0.25">
      <c r="B1343" s="8">
        <f>IF(EffortOutcomesAG0[[#This Row],[Apn]]=0,10,LOG(EffortOutcomesAG0[[#This Row],[Apn]]))</f>
        <v>0.18209469779964543</v>
      </c>
      <c r="C1343" s="8">
        <f>IF(EffortOutcomesAG0[[#This Row],[Ein]]=0,10,LOG(EffortOutcomesAG0[[#This Row],[Ein]]))</f>
        <v>0.13331042281717956</v>
      </c>
      <c r="D1343" s="8">
        <f>IF(EffortOutcomesAG0[[#This Row],[Iin]]=0,10,LOG(EffortOutcomesAG0[[#This Row],[Iin]]))</f>
        <v>-0.31540512061682496</v>
      </c>
      <c r="E1343" s="8">
        <f>Kx-EffortOutcomesAG0[[#This Row],[Xp]]</f>
        <v>-0.18209469779964543</v>
      </c>
      <c r="F1343" s="8">
        <f>Ky-EffortOutcomesAG0[[#This Row],[Yp]]</f>
        <v>-1.1333104228171795</v>
      </c>
      <c r="G1343" s="8">
        <f>Kz-EffortOutcomesAG0[[#This Row],[Zp]]</f>
        <v>1.3154051206168249</v>
      </c>
      <c r="H1343" s="8">
        <f>EffortOutcomesAG0[[#This Row],[Kpy]]*KSc-EffortOutcomesAG0[[#This Row],[KPz]]*KSb</f>
        <v>-0.18209469779964538</v>
      </c>
      <c r="I1343" s="8">
        <f>-1*(EffortOutcomesAG0[[#This Row],[KPx]]*KSc-EffortOutcomesAG0[[#This Row],[KPz]]*KSa)</f>
        <v>-0.18209469779964543</v>
      </c>
      <c r="J1343" s="8">
        <f>(EffortOutcomesAG0[[#This Row],[KPx]]*$C$2-EffortOutcomesAG0[[#This Row],[Kpy]]*KSa)</f>
        <v>-1.8209469779964542</v>
      </c>
      <c r="K1343" s="8">
        <f>EffortOutcomesAG0[[#This Row],[Kpy]]*KTc-EffortOutcomesAG0[[#This Row],[KPz]]*KTb</f>
        <v>2.4487155434340044</v>
      </c>
      <c r="L1343" s="8">
        <f>-1*(EffortOutcomesAG0[[#This Row],[KPx]]*KTc-EffortOutcomesAG0[[#This Row],[KPz]]*KTa)</f>
        <v>2.4487155434340044</v>
      </c>
      <c r="M1343" s="8">
        <f>(EffortOutcomesAG0[[#This Row],[KPx]]*KTb-EffortOutcomesAG0[[#This Row],[Kpy]]*KTa)</f>
        <v>2.4487155434340044</v>
      </c>
      <c r="N1343" s="8">
        <f>-EffortOutcomesAG0[[#This Row],[Xp]]*a+EffortOutcomesAG0[[#This Row],[Yp]]*b+EffortOutcomesAG0[[#This Row],[Zp]]*c_</f>
        <v>-0.36418939559929081</v>
      </c>
      <c r="O1343">
        <f>-IF(EffortOutcomesAG0[[#This Row],[Column2]]&gt;0,1,-1)*SQRT(EffortOutcomesAG0[[#This Row],[KPx''i]]^2+EffortOutcomesAG0[[#This Row],[KPx''j]]^2+EffortOutcomesAG0[[#This Row],[KPx''k]]^2)/Ksmag/Scale</f>
        <v>1.3004162515533069</v>
      </c>
      <c r="P1343" s="9">
        <f>SQRT(EffortOutcomesAG0[[#This Row],[Kpy''i]]^2+EffortOutcomesAG0[[#This Row],[KPy''j]]^2+EffortOutcomesAG0[[#This Row],[KPy''k]]^2)/KTmag/Scale</f>
        <v>1.7315033659590866</v>
      </c>
      <c r="Q13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1.7315033659590866</v>
      </c>
      <c r="T1343" s="14">
        <v>44927</v>
      </c>
      <c r="U1343" s="9" t="s">
        <v>57</v>
      </c>
      <c r="V1343" t="s">
        <v>55</v>
      </c>
      <c r="W1343" t="s">
        <v>59</v>
      </c>
      <c r="X1343">
        <v>6.71875</v>
      </c>
      <c r="Y1343">
        <v>3.25</v>
      </c>
      <c r="Z1343">
        <v>4.9428571428571431</v>
      </c>
      <c r="AA1343">
        <v>1.520879120879121</v>
      </c>
      <c r="AB1343">
        <v>2.2813186813186812</v>
      </c>
      <c r="AC1343">
        <v>2.0673076923076925</v>
      </c>
      <c r="AD1343">
        <v>0.43834296724470134</v>
      </c>
      <c r="AE1343">
        <v>0.65751445086705196</v>
      </c>
      <c r="AF1343">
        <v>1.3592846820809248</v>
      </c>
      <c r="AG1343">
        <v>0.73568106312292347</v>
      </c>
      <c r="AH1343">
        <v>1.1035215946843855</v>
      </c>
      <c r="AI1343">
        <v>0.48372093023255813</v>
      </c>
      <c r="AJ1343">
        <v>1342</v>
      </c>
      <c r="AK1343">
        <f>SUBTOTAL(9,EffortOutcomesAG0[[#This Row],[Allocation]:[Iin]])</f>
        <v>25.559178325595184</v>
      </c>
      <c r="AL1343" t="str">
        <f>EffortOutcomesAG0[[#This Row],[WARDS]]&amp;EffortOutcomesAG0[[#This Row],[Role]]&amp;EffortOutcomesAG0[[#This Row],[Shifts]]</f>
        <v>WATTCSEPM</v>
      </c>
    </row>
    <row r="1344" spans="2:38" x14ac:dyDescent="0.25">
      <c r="B1344" s="8">
        <f>IF(EffortOutcomesAG0[[#This Row],[Apn]]=0,10,LOG(EffortOutcomesAG0[[#This Row],[Apn]]))</f>
        <v>0.13467004787150733</v>
      </c>
      <c r="C1344" s="8">
        <f>IF(EffortOutcomesAG0[[#This Row],[Ein]]=0,10,LOG(EffortOutcomesAG0[[#This Row],[Ein]]))</f>
        <v>0.19180707000495337</v>
      </c>
      <c r="D1344" s="8">
        <f>IF(EffortOutcomesAG0[[#This Row],[Iin]]=0,10,LOG(EffortOutcomesAG0[[#This Row],[Iin]]))</f>
        <v>-0.32647711787646067</v>
      </c>
      <c r="E1344" s="8">
        <f>Kx-EffortOutcomesAG0[[#This Row],[Xp]]</f>
        <v>-0.13467004787150733</v>
      </c>
      <c r="F1344" s="8">
        <f>Ky-EffortOutcomesAG0[[#This Row],[Yp]]</f>
        <v>-1.1918070700049535</v>
      </c>
      <c r="G1344" s="8">
        <f>Kz-EffortOutcomesAG0[[#This Row],[Zp]]</f>
        <v>1.3264771178764607</v>
      </c>
      <c r="H1344" s="8">
        <f>EffortOutcomesAG0[[#This Row],[Kpy]]*KSc-EffortOutcomesAG0[[#This Row],[KPz]]*KSb</f>
        <v>-0.13467004787150727</v>
      </c>
      <c r="I1344" s="8">
        <f>-1*(EffortOutcomesAG0[[#This Row],[KPx]]*KSc-EffortOutcomesAG0[[#This Row],[KPz]]*KSa)</f>
        <v>-0.13467004787150733</v>
      </c>
      <c r="J1344" s="8">
        <f>(EffortOutcomesAG0[[#This Row],[KPx]]*$C$2-EffortOutcomesAG0[[#This Row],[Kpy]]*KSa)</f>
        <v>-1.3467004787150731</v>
      </c>
      <c r="K1344" s="8">
        <f>EffortOutcomesAG0[[#This Row],[Kpy]]*KTc-EffortOutcomesAG0[[#This Row],[KPz]]*KTb</f>
        <v>2.5182841878814139</v>
      </c>
      <c r="L1344" s="8">
        <f>-1*(EffortOutcomesAG0[[#This Row],[KPx]]*KTc-EffortOutcomesAG0[[#This Row],[KPz]]*KTa)</f>
        <v>2.5182841878814139</v>
      </c>
      <c r="M1344" s="8">
        <f>(EffortOutcomesAG0[[#This Row],[KPx]]*KTb-EffortOutcomesAG0[[#This Row],[Kpy]]*KTa)</f>
        <v>2.5182841878814144</v>
      </c>
      <c r="N1344" s="8">
        <f>-EffortOutcomesAG0[[#This Row],[Xp]]*a+EffortOutcomesAG0[[#This Row],[Yp]]*b+EffortOutcomesAG0[[#This Row],[Zp]]*c_</f>
        <v>-0.2693400957430146</v>
      </c>
      <c r="O1344">
        <f>-IF(EffortOutcomesAG0[[#This Row],[Column2]]&gt;0,1,-1)*SQRT(EffortOutcomesAG0[[#This Row],[KPx''i]]^2+EffortOutcomesAG0[[#This Row],[KPx''j]]^2+EffortOutcomesAG0[[#This Row],[KPx''k]]^2)/Ksmag/Scale</f>
        <v>0.96173650834280888</v>
      </c>
      <c r="P1344" s="9">
        <f>SQRT(EffortOutcomesAG0[[#This Row],[Kpy''i]]^2+EffortOutcomesAG0[[#This Row],[KPy''j]]^2+EffortOutcomesAG0[[#This Row],[KPy''k]]^2)/KTmag/Scale</f>
        <v>1.7806958262058059</v>
      </c>
      <c r="Q13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1.7806958262058059</v>
      </c>
      <c r="T1344" s="14">
        <v>44927</v>
      </c>
      <c r="U1344" s="9" t="s">
        <v>58</v>
      </c>
      <c r="V1344" t="s">
        <v>55</v>
      </c>
      <c r="W1344" t="s">
        <v>59</v>
      </c>
      <c r="X1344">
        <v>7.6875</v>
      </c>
      <c r="Y1344">
        <v>3.625</v>
      </c>
      <c r="Z1344">
        <v>4.9428571428571431</v>
      </c>
      <c r="AA1344">
        <v>1.3635467980295568</v>
      </c>
      <c r="AB1344">
        <v>2.0453201970443349</v>
      </c>
      <c r="AC1344">
        <v>2.1206896551724137</v>
      </c>
      <c r="AD1344">
        <v>0.48892100192678223</v>
      </c>
      <c r="AE1344">
        <v>0.73338150289017334</v>
      </c>
      <c r="AF1344">
        <v>1.5552745664739884</v>
      </c>
      <c r="AG1344">
        <v>0.64297328687572597</v>
      </c>
      <c r="AH1344">
        <v>0.9644599303135889</v>
      </c>
      <c r="AI1344">
        <v>0.47154471544715448</v>
      </c>
      <c r="AJ1344">
        <v>1343</v>
      </c>
      <c r="AK1344">
        <f>SUBTOTAL(9,EffortOutcomesAG0[[#This Row],[Allocation]:[Iin]])</f>
        <v>26.641468797030861</v>
      </c>
      <c r="AL1344" t="str">
        <f>EffortOutcomesAG0[[#This Row],[WARDS]]&amp;EffortOutcomesAG0[[#This Row],[Role]]&amp;EffortOutcomesAG0[[#This Row],[Shifts]]</f>
        <v>WARACSEPM</v>
      </c>
    </row>
    <row r="1345" spans="2:38" x14ac:dyDescent="0.25">
      <c r="B1345" s="8">
        <f>IF(EffortOutcomesAG0[[#This Row],[Apn]]=0,10,LOG(EffortOutcomesAG0[[#This Row],[Apn]]))</f>
        <v>10</v>
      </c>
      <c r="C1345" s="8">
        <f>IF(EffortOutcomesAG0[[#This Row],[Ein]]=0,10,LOG(EffortOutcomesAG0[[#This Row],[Ein]]))</f>
        <v>10</v>
      </c>
      <c r="D1345" s="8">
        <f>IF(EffortOutcomesAG0[[#This Row],[Iin]]=0,10,LOG(EffortOutcomesAG0[[#This Row],[Iin]]))</f>
        <v>10</v>
      </c>
      <c r="E1345" s="8">
        <f>Kx-EffortOutcomesAG0[[#This Row],[Xp]]</f>
        <v>-10</v>
      </c>
      <c r="F1345" s="8">
        <f>Ky-EffortOutcomesAG0[[#This Row],[Yp]]</f>
        <v>-11</v>
      </c>
      <c r="G1345" s="8">
        <f>Kz-EffortOutcomesAG0[[#This Row],[Zp]]</f>
        <v>-9</v>
      </c>
      <c r="H1345" s="8">
        <f>EffortOutcomesAG0[[#This Row],[Kpy]]*KSc-EffortOutcomesAG0[[#This Row],[KPz]]*KSb</f>
        <v>20</v>
      </c>
      <c r="I1345" s="8">
        <f>-1*(EffortOutcomesAG0[[#This Row],[KPx]]*KSc-EffortOutcomesAG0[[#This Row],[KPz]]*KSa)</f>
        <v>-10</v>
      </c>
      <c r="J1345" s="8">
        <f>(EffortOutcomesAG0[[#This Row],[KPx]]*$C$2-EffortOutcomesAG0[[#This Row],[Kpy]]*KSa)</f>
        <v>-100</v>
      </c>
      <c r="K1345" s="8">
        <f>EffortOutcomesAG0[[#This Row],[Kpy]]*KTc-EffortOutcomesAG0[[#This Row],[KPz]]*KTb</f>
        <v>2</v>
      </c>
      <c r="L1345" s="8">
        <f>-1*(EffortOutcomesAG0[[#This Row],[KPx]]*KTc-EffortOutcomesAG0[[#This Row],[KPz]]*KTa)</f>
        <v>-28</v>
      </c>
      <c r="M1345" s="8">
        <f>(EffortOutcomesAG0[[#This Row],[KPx]]*KTb-EffortOutcomesAG0[[#This Row],[Kpy]]*KTa)</f>
        <v>32</v>
      </c>
      <c r="N1345" s="8">
        <f>-EffortOutcomesAG0[[#This Row],[Xp]]*a+EffortOutcomesAG0[[#This Row],[Yp]]*b+EffortOutcomesAG0[[#This Row],[Zp]]*c_</f>
        <v>40</v>
      </c>
      <c r="O134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45" s="9">
        <f>SQRT(EffortOutcomesAG0[[#This Row],[Kpy''i]]^2+EffortOutcomesAG0[[#This Row],[KPy''j]]^2+EffortOutcomesAG0[[#This Row],[KPy''k]]^2)/KTmag/Scale</f>
        <v>17.37814719698277</v>
      </c>
      <c r="Q13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5" s="14">
        <v>44927</v>
      </c>
      <c r="U1345" s="9" t="s">
        <v>76</v>
      </c>
      <c r="V1345" t="s">
        <v>55</v>
      </c>
      <c r="W1345" t="s">
        <v>59</v>
      </c>
      <c r="X1345">
        <v>0</v>
      </c>
      <c r="Y1345">
        <v>0</v>
      </c>
      <c r="Z1345">
        <v>0</v>
      </c>
      <c r="AJ1345">
        <v>1344</v>
      </c>
      <c r="AK1345">
        <f>SUBTOTAL(9,EffortOutcomesAG0[[#This Row],[Allocation]:[Iin]])</f>
        <v>0</v>
      </c>
      <c r="AL1345" t="str">
        <f>EffortOutcomesAG0[[#This Row],[WARDS]]&amp;EffortOutcomesAG0[[#This Row],[Role]]&amp;EffortOutcomesAG0[[#This Row],[Shifts]]</f>
        <v>OtherCSEPM</v>
      </c>
    </row>
    <row r="1346" spans="2:38" x14ac:dyDescent="0.25">
      <c r="B1346" s="8">
        <f>IF(EffortOutcomesAG0[[#This Row],[Apn]]=0,10,LOG(EffortOutcomesAG0[[#This Row],[Apn]]))</f>
        <v>10</v>
      </c>
      <c r="C1346" s="8">
        <f>IF(EffortOutcomesAG0[[#This Row],[Ein]]=0,10,LOG(EffortOutcomesAG0[[#This Row],[Ein]]))</f>
        <v>10</v>
      </c>
      <c r="D1346" s="8">
        <f>IF(EffortOutcomesAG0[[#This Row],[Iin]]=0,10,LOG(EffortOutcomesAG0[[#This Row],[Iin]]))</f>
        <v>10</v>
      </c>
      <c r="E1346" s="8">
        <f>Kx-EffortOutcomesAG0[[#This Row],[Xp]]</f>
        <v>-10</v>
      </c>
      <c r="F1346" s="8">
        <f>Ky-EffortOutcomesAG0[[#This Row],[Yp]]</f>
        <v>-11</v>
      </c>
      <c r="G1346" s="8">
        <f>Kz-EffortOutcomesAG0[[#This Row],[Zp]]</f>
        <v>-9</v>
      </c>
      <c r="H1346" s="8">
        <f>EffortOutcomesAG0[[#This Row],[Kpy]]*KSc-EffortOutcomesAG0[[#This Row],[KPz]]*KSb</f>
        <v>20</v>
      </c>
      <c r="I1346" s="8">
        <f>-1*(EffortOutcomesAG0[[#This Row],[KPx]]*KSc-EffortOutcomesAG0[[#This Row],[KPz]]*KSa)</f>
        <v>-10</v>
      </c>
      <c r="J1346" s="8">
        <f>(EffortOutcomesAG0[[#This Row],[KPx]]*$C$2-EffortOutcomesAG0[[#This Row],[Kpy]]*KSa)</f>
        <v>-100</v>
      </c>
      <c r="K1346" s="8">
        <f>EffortOutcomesAG0[[#This Row],[Kpy]]*KTc-EffortOutcomesAG0[[#This Row],[KPz]]*KTb</f>
        <v>2</v>
      </c>
      <c r="L1346" s="8">
        <f>-1*(EffortOutcomesAG0[[#This Row],[KPx]]*KTc-EffortOutcomesAG0[[#This Row],[KPz]]*KTa)</f>
        <v>-28</v>
      </c>
      <c r="M1346" s="8">
        <f>(EffortOutcomesAG0[[#This Row],[KPx]]*KTb-EffortOutcomesAG0[[#This Row],[Kpy]]*KTa)</f>
        <v>32</v>
      </c>
      <c r="N1346" s="8">
        <f>-EffortOutcomesAG0[[#This Row],[Xp]]*a+EffortOutcomesAG0[[#This Row],[Yp]]*b+EffortOutcomesAG0[[#This Row],[Zp]]*c_</f>
        <v>40</v>
      </c>
      <c r="O1346">
        <f>-IF(EffortOutcomesAG0[[#This Row],[Column2]]&gt;0,1,-1)*SQRT(EffortOutcomesAG0[[#This Row],[KPx''i]]^2+EffortOutcomesAG0[[#This Row],[KPx''j]]^2+EffortOutcomesAG0[[#This Row],[KPx''k]]^2)/Ksmag/Scale</f>
        <v>-72.456883730947197</v>
      </c>
      <c r="P1346" s="9">
        <f>SQRT(EffortOutcomesAG0[[#This Row],[Kpy''i]]^2+EffortOutcomesAG0[[#This Row],[KPy''j]]^2+EffortOutcomesAG0[[#This Row],[KPy''k]]^2)/KTmag/Scale</f>
        <v>17.37814719698277</v>
      </c>
      <c r="Q13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6" s="14">
        <v>44872</v>
      </c>
      <c r="U1346" s="9" t="s">
        <v>76</v>
      </c>
      <c r="V1346" t="s">
        <v>61</v>
      </c>
      <c r="W1346" t="s">
        <v>59</v>
      </c>
      <c r="X1346">
        <v>0</v>
      </c>
      <c r="Y1346">
        <v>0</v>
      </c>
      <c r="Z1346">
        <v>0</v>
      </c>
      <c r="AJ1346">
        <v>1345</v>
      </c>
      <c r="AK1346">
        <f>SUBTOTAL(9,EffortOutcomesAG0[[#This Row],[Allocation]:[Iin]])</f>
        <v>0</v>
      </c>
      <c r="AL1346" t="str">
        <f>EffortOutcomesAG0[[#This Row],[WARDS]]&amp;EffortOutcomesAG0[[#This Row],[Role]]&amp;EffortOutcomesAG0[[#This Row],[Shifts]]</f>
        <v>OtherRNPM</v>
      </c>
    </row>
    <row r="1347" spans="2:38" x14ac:dyDescent="0.25">
      <c r="B1347" s="8">
        <f>IF(EffortOutcomesAG0[[#This Row],[Apn]]=0,10,LOG(EffortOutcomesAG0[[#This Row],[Apn]]))</f>
        <v>-0.92432271768168917</v>
      </c>
      <c r="C1347" s="8">
        <f>IF(EffortOutcomesAG0[[#This Row],[Ein]]=0,10,LOG(EffortOutcomesAG0[[#This Row],[Ein]]))</f>
        <v>10</v>
      </c>
      <c r="D1347" s="8">
        <f>IF(EffortOutcomesAG0[[#This Row],[Iin]]=0,10,LOG(EffortOutcomesAG0[[#This Row],[Iin]]))</f>
        <v>10</v>
      </c>
      <c r="E1347" s="8">
        <f>Kx-EffortOutcomesAG0[[#This Row],[Xp]]</f>
        <v>0.92432271768168917</v>
      </c>
      <c r="F1347" s="8">
        <f>Ky-EffortOutcomesAG0[[#This Row],[Yp]]</f>
        <v>-11</v>
      </c>
      <c r="G1347" s="8">
        <f>Kz-EffortOutcomesAG0[[#This Row],[Zp]]</f>
        <v>-9</v>
      </c>
      <c r="H1347" s="8">
        <f>EffortOutcomesAG0[[#This Row],[Kpy]]*KSc-EffortOutcomesAG0[[#This Row],[KPz]]*KSb</f>
        <v>20</v>
      </c>
      <c r="I1347" s="8">
        <f>-1*(EffortOutcomesAG0[[#This Row],[KPx]]*KSc-EffortOutcomesAG0[[#This Row],[KPz]]*KSa)</f>
        <v>0.92432271768168917</v>
      </c>
      <c r="J1347" s="8">
        <f>(EffortOutcomesAG0[[#This Row],[KPx]]*$C$2-EffortOutcomesAG0[[#This Row],[Kpy]]*KSa)</f>
        <v>9.243227176816891</v>
      </c>
      <c r="K1347" s="8">
        <f>EffortOutcomesAG0[[#This Row],[Kpy]]*KTc-EffortOutcomesAG0[[#This Row],[KPz]]*KTb</f>
        <v>2</v>
      </c>
      <c r="L1347" s="8">
        <f>-1*(EffortOutcomesAG0[[#This Row],[KPx]]*KTc-EffortOutcomesAG0[[#This Row],[KPz]]*KTa)</f>
        <v>-17.07567728231831</v>
      </c>
      <c r="M1347" s="8">
        <f>(EffortOutcomesAG0[[#This Row],[KPx]]*KTb-EffortOutcomesAG0[[#This Row],[Kpy]]*KTa)</f>
        <v>21.07567728231831</v>
      </c>
      <c r="N1347" s="8">
        <f>-EffortOutcomesAG0[[#This Row],[Xp]]*a+EffortOutcomesAG0[[#This Row],[Yp]]*b+EffortOutcomesAG0[[#This Row],[Zp]]*c_</f>
        <v>40</v>
      </c>
      <c r="O1347">
        <f>-IF(EffortOutcomesAG0[[#This Row],[Column2]]&gt;0,1,-1)*SQRT(EffortOutcomesAG0[[#This Row],[KPx''i]]^2+EffortOutcomesAG0[[#This Row],[KPx''j]]^2+EffortOutcomesAG0[[#This Row],[KPx''k]]^2)/Ksmag/Scale</f>
        <v>-15.59313344277969</v>
      </c>
      <c r="P1347" s="9">
        <f>SQRT(EffortOutcomesAG0[[#This Row],[Kpy''i]]^2+EffortOutcomesAG0[[#This Row],[KPy''j]]^2+EffortOutcomesAG0[[#This Row],[KPy''k]]^2)/KTmag/Scale</f>
        <v>11.103775090468931</v>
      </c>
      <c r="Q13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7" s="14">
        <v>44872</v>
      </c>
      <c r="U1347" s="9" t="s">
        <v>54</v>
      </c>
      <c r="V1347" t="s">
        <v>61</v>
      </c>
      <c r="W1347" t="s">
        <v>59</v>
      </c>
      <c r="X1347">
        <v>0</v>
      </c>
      <c r="Y1347">
        <v>0.66666666666666663</v>
      </c>
      <c r="Z1347">
        <v>7.9357142857142848E-2</v>
      </c>
      <c r="AA1347">
        <v>0.11903571428571427</v>
      </c>
      <c r="AB1347">
        <v>0.17855357142857142</v>
      </c>
      <c r="AC1347">
        <v>0</v>
      </c>
      <c r="AD1347">
        <v>5.6005600560056008</v>
      </c>
      <c r="AE1347">
        <v>8.4008400840084008</v>
      </c>
      <c r="AF1347">
        <v>0</v>
      </c>
      <c r="AJ1347">
        <v>1346</v>
      </c>
      <c r="AK1347">
        <f>SUBTOTAL(9,EffortOutcomesAG0[[#This Row],[Allocation]:[Iin]])</f>
        <v>15.045013235252096</v>
      </c>
      <c r="AL1347" t="str">
        <f>EffortOutcomesAG0[[#This Row],[WARDS]]&amp;EffortOutcomesAG0[[#This Row],[Role]]&amp;EffortOutcomesAG0[[#This Row],[Shifts]]</f>
        <v>BANKRNPM</v>
      </c>
    </row>
    <row r="1348" spans="2:38" x14ac:dyDescent="0.25">
      <c r="B1348" s="8">
        <f>IF(EffortOutcomesAG0[[#This Row],[Apn]]=0,10,LOG(EffortOutcomesAG0[[#This Row],[Apn]]))</f>
        <v>-0.92432271768168917</v>
      </c>
      <c r="C1348" s="8">
        <f>IF(EffortOutcomesAG0[[#This Row],[Ein]]=0,10,LOG(EffortOutcomesAG0[[#This Row],[Ein]]))</f>
        <v>1.1004139767373704</v>
      </c>
      <c r="D1348" s="8">
        <f>IF(EffortOutcomesAG0[[#This Row],[Iin]]=0,10,LOG(EffortOutcomesAG0[[#This Row],[Iin]]))</f>
        <v>-0.17609125905568127</v>
      </c>
      <c r="E1348" s="8">
        <f>Kx-EffortOutcomesAG0[[#This Row],[Xp]]</f>
        <v>0.92432271768168917</v>
      </c>
      <c r="F1348" s="8">
        <f>Ky-EffortOutcomesAG0[[#This Row],[Yp]]</f>
        <v>-2.1004139767373706</v>
      </c>
      <c r="G1348" s="8">
        <f>Kz-EffortOutcomesAG0[[#This Row],[Zp]]</f>
        <v>1.1760912590556813</v>
      </c>
      <c r="H1348" s="8">
        <f>EffortOutcomesAG0[[#This Row],[Kpy]]*KSc-EffortOutcomesAG0[[#This Row],[KPz]]*KSb</f>
        <v>0.92432271768168928</v>
      </c>
      <c r="I1348" s="8">
        <f>-1*(EffortOutcomesAG0[[#This Row],[KPx]]*KSc-EffortOutcomesAG0[[#This Row],[KPz]]*KSa)</f>
        <v>0.92432271768168917</v>
      </c>
      <c r="J1348" s="8">
        <f>(EffortOutcomesAG0[[#This Row],[KPx]]*$C$2-EffortOutcomesAG0[[#This Row],[Kpy]]*KSa)</f>
        <v>9.243227176816891</v>
      </c>
      <c r="K1348" s="8">
        <f>EffortOutcomesAG0[[#This Row],[Kpy]]*KTc-EffortOutcomesAG0[[#This Row],[KPz]]*KTb</f>
        <v>3.276505235793052</v>
      </c>
      <c r="L1348" s="8">
        <f>-1*(EffortOutcomesAG0[[#This Row],[KPx]]*KTc-EffortOutcomesAG0[[#This Row],[KPz]]*KTa)</f>
        <v>3.276505235793052</v>
      </c>
      <c r="M1348" s="8">
        <f>(EffortOutcomesAG0[[#This Row],[KPx]]*KTb-EffortOutcomesAG0[[#This Row],[Kpy]]*KTa)</f>
        <v>3.276505235793052</v>
      </c>
      <c r="N1348" s="8">
        <f>-EffortOutcomesAG0[[#This Row],[Xp]]*a+EffortOutcomesAG0[[#This Row],[Yp]]*b+EffortOutcomesAG0[[#This Row],[Zp]]*c_</f>
        <v>1.8486454353633783</v>
      </c>
      <c r="O1348">
        <f>-IF(EffortOutcomesAG0[[#This Row],[Column2]]&gt;0,1,-1)*SQRT(EffortOutcomesAG0[[#This Row],[KPx''i]]^2+EffortOutcomesAG0[[#This Row],[KPx''j]]^2+EffortOutcomesAG0[[#This Row],[KPx''k]]^2)/Ksmag/Scale</f>
        <v>-6.600984533200001</v>
      </c>
      <c r="P1348" s="9">
        <f>SQRT(EffortOutcomesAG0[[#This Row],[Kpy''i]]^2+EffortOutcomesAG0[[#This Row],[KPy''j]]^2+EffortOutcomesAG0[[#This Row],[KPy''k]]^2)/KTmag/Scale</f>
        <v>2.3168390708224949</v>
      </c>
      <c r="Q13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8" s="14">
        <v>44872</v>
      </c>
      <c r="U1348" s="9" t="s">
        <v>57</v>
      </c>
      <c r="V1348" t="s">
        <v>61</v>
      </c>
      <c r="W1348" t="s">
        <v>59</v>
      </c>
      <c r="X1348">
        <v>1</v>
      </c>
      <c r="Y1348">
        <v>0.66666666666666663</v>
      </c>
      <c r="Z1348">
        <v>7.9357142857142848E-2</v>
      </c>
      <c r="AA1348">
        <v>0.11903571428571427</v>
      </c>
      <c r="AB1348">
        <v>0.17855357142857142</v>
      </c>
      <c r="AC1348">
        <v>1.5</v>
      </c>
      <c r="AD1348">
        <v>5.6005600560056008</v>
      </c>
      <c r="AE1348">
        <v>8.4008400840084008</v>
      </c>
      <c r="AF1348">
        <v>12.601260126012603</v>
      </c>
      <c r="AG1348">
        <v>7.9357142857142848E-2</v>
      </c>
      <c r="AH1348">
        <v>0.11903571428571427</v>
      </c>
      <c r="AI1348">
        <v>0.66666666666666663</v>
      </c>
      <c r="AJ1348">
        <v>1347</v>
      </c>
      <c r="AK1348">
        <f>SUBTOTAL(9,EffortOutcomesAG0[[#This Row],[Allocation]:[Iin]])</f>
        <v>31.011332885074221</v>
      </c>
      <c r="AL1348" t="str">
        <f>EffortOutcomesAG0[[#This Row],[WARDS]]&amp;EffortOutcomesAG0[[#This Row],[Role]]&amp;EffortOutcomesAG0[[#This Row],[Shifts]]</f>
        <v>WATTRNPM</v>
      </c>
    </row>
    <row r="1349" spans="2:38" x14ac:dyDescent="0.25">
      <c r="B1349" s="8">
        <f>IF(EffortOutcomesAG0[[#This Row],[Apn]]=0,10,LOG(EffortOutcomesAG0[[#This Row],[Apn]]))</f>
        <v>-0.92432271768168917</v>
      </c>
      <c r="C1349" s="8">
        <f>IF(EffortOutcomesAG0[[#This Row],[Ein]]=0,10,LOG(EffortOutcomesAG0[[#This Row],[Ein]]))</f>
        <v>1.0424220297596838</v>
      </c>
      <c r="D1349" s="8">
        <f>IF(EffortOutcomesAG0[[#This Row],[Iin]]=0,10,LOG(EffortOutcomesAG0[[#This Row],[Iin]]))</f>
        <v>-0.11809931207799451</v>
      </c>
      <c r="E1349" s="8">
        <f>Kx-EffortOutcomesAG0[[#This Row],[Xp]]</f>
        <v>0.92432271768168917</v>
      </c>
      <c r="F1349" s="8">
        <f>Ky-EffortOutcomesAG0[[#This Row],[Yp]]</f>
        <v>-2.0424220297596838</v>
      </c>
      <c r="G1349" s="8">
        <f>Kz-EffortOutcomesAG0[[#This Row],[Zp]]</f>
        <v>1.1180993120779945</v>
      </c>
      <c r="H1349" s="8">
        <f>EffortOutcomesAG0[[#This Row],[Kpy]]*KSc-EffortOutcomesAG0[[#This Row],[KPz]]*KSb</f>
        <v>0.92432271768168928</v>
      </c>
      <c r="I1349" s="8">
        <f>-1*(EffortOutcomesAG0[[#This Row],[KPx]]*KSc-EffortOutcomesAG0[[#This Row],[KPz]]*KSa)</f>
        <v>0.92432271768168917</v>
      </c>
      <c r="J1349" s="8">
        <f>(EffortOutcomesAG0[[#This Row],[KPx]]*$C$2-EffortOutcomesAG0[[#This Row],[Kpy]]*KSa)</f>
        <v>9.243227176816891</v>
      </c>
      <c r="K1349" s="8">
        <f>EffortOutcomesAG0[[#This Row],[Kpy]]*KTc-EffortOutcomesAG0[[#This Row],[KPz]]*KTb</f>
        <v>3.1605213418376783</v>
      </c>
      <c r="L1349" s="8">
        <f>-1*(EffortOutcomesAG0[[#This Row],[KPx]]*KTc-EffortOutcomesAG0[[#This Row],[KPz]]*KTa)</f>
        <v>3.1605213418376783</v>
      </c>
      <c r="M1349" s="8">
        <f>(EffortOutcomesAG0[[#This Row],[KPx]]*KTb-EffortOutcomesAG0[[#This Row],[Kpy]]*KTa)</f>
        <v>3.1605213418376783</v>
      </c>
      <c r="N1349" s="8">
        <f>-EffortOutcomesAG0[[#This Row],[Xp]]*a+EffortOutcomesAG0[[#This Row],[Yp]]*b+EffortOutcomesAG0[[#This Row],[Zp]]*c_</f>
        <v>1.8486454353633786</v>
      </c>
      <c r="O1349">
        <f>-IF(EffortOutcomesAG0[[#This Row],[Column2]]&gt;0,1,-1)*SQRT(EffortOutcomesAG0[[#This Row],[KPx''i]]^2+EffortOutcomesAG0[[#This Row],[KPx''j]]^2+EffortOutcomesAG0[[#This Row],[KPx''k]]^2)/Ksmag/Scale</f>
        <v>-6.600984533200001</v>
      </c>
      <c r="P1349" s="9">
        <f>SQRT(EffortOutcomesAG0[[#This Row],[Kpy''i]]^2+EffortOutcomesAG0[[#This Row],[KPy''j]]^2+EffortOutcomesAG0[[#This Row],[KPy''k]]^2)/KTmag/Scale</f>
        <v>2.2348260728982288</v>
      </c>
      <c r="Q13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9" s="14">
        <v>44872</v>
      </c>
      <c r="U1349" s="9" t="s">
        <v>58</v>
      </c>
      <c r="V1349" t="s">
        <v>61</v>
      </c>
      <c r="W1349" t="s">
        <v>59</v>
      </c>
      <c r="X1349">
        <v>0.875</v>
      </c>
      <c r="Y1349">
        <v>0.66666666666666663</v>
      </c>
      <c r="Z1349">
        <v>7.9357142857142848E-2</v>
      </c>
      <c r="AA1349">
        <v>0.11903571428571427</v>
      </c>
      <c r="AB1349">
        <v>0.17855357142857142</v>
      </c>
      <c r="AC1349">
        <v>1.3125</v>
      </c>
      <c r="AD1349">
        <v>5.6005600560056008</v>
      </c>
      <c r="AE1349">
        <v>8.4008400840084008</v>
      </c>
      <c r="AF1349">
        <v>11.026102610261027</v>
      </c>
      <c r="AG1349">
        <v>9.0693877551020402E-2</v>
      </c>
      <c r="AH1349">
        <v>0.13604081632653059</v>
      </c>
      <c r="AI1349">
        <v>0.76190476190476186</v>
      </c>
      <c r="AJ1349">
        <v>1348</v>
      </c>
      <c r="AK1349">
        <f>SUBTOTAL(9,EffortOutcomesAG0[[#This Row],[Allocation]:[Iin]])</f>
        <v>29.247255301295439</v>
      </c>
      <c r="AL1349" t="str">
        <f>EffortOutcomesAG0[[#This Row],[WARDS]]&amp;EffortOutcomesAG0[[#This Row],[Role]]&amp;EffortOutcomesAG0[[#This Row],[Shifts]]</f>
        <v>WARARNPM</v>
      </c>
    </row>
    <row r="1350" spans="2:38" x14ac:dyDescent="0.25">
      <c r="B1350" s="8">
        <f>IF(EffortOutcomesAG0[[#This Row],[Apn]]=0,10,LOG(EffortOutcomesAG0[[#This Row],[Apn]]))</f>
        <v>-0.92432271768168917</v>
      </c>
      <c r="C1350" s="8">
        <f>IF(EffortOutcomesAG0[[#This Row],[Ein]]=0,10,LOG(EffortOutcomesAG0[[#This Row],[Ein]]))</f>
        <v>1.1004139767373704</v>
      </c>
      <c r="D1350" s="8">
        <f>IF(EffortOutcomesAG0[[#This Row],[Iin]]=0,10,LOG(EffortOutcomesAG0[[#This Row],[Iin]]))</f>
        <v>-0.17609125905568127</v>
      </c>
      <c r="E1350" s="8">
        <f>Kx-EffortOutcomesAG0[[#This Row],[Xp]]</f>
        <v>0.92432271768168917</v>
      </c>
      <c r="F1350" s="8">
        <f>Ky-EffortOutcomesAG0[[#This Row],[Yp]]</f>
        <v>-2.1004139767373706</v>
      </c>
      <c r="G1350" s="8">
        <f>Kz-EffortOutcomesAG0[[#This Row],[Zp]]</f>
        <v>1.1760912590556813</v>
      </c>
      <c r="H1350" s="8">
        <f>EffortOutcomesAG0[[#This Row],[Kpy]]*KSc-EffortOutcomesAG0[[#This Row],[KPz]]*KSb</f>
        <v>0.92432271768168928</v>
      </c>
      <c r="I1350" s="8">
        <f>-1*(EffortOutcomesAG0[[#This Row],[KPx]]*KSc-EffortOutcomesAG0[[#This Row],[KPz]]*KSa)</f>
        <v>0.92432271768168917</v>
      </c>
      <c r="J1350" s="8">
        <f>(EffortOutcomesAG0[[#This Row],[KPx]]*$C$2-EffortOutcomesAG0[[#This Row],[Kpy]]*KSa)</f>
        <v>9.243227176816891</v>
      </c>
      <c r="K1350" s="8">
        <f>EffortOutcomesAG0[[#This Row],[Kpy]]*KTc-EffortOutcomesAG0[[#This Row],[KPz]]*KTb</f>
        <v>3.276505235793052</v>
      </c>
      <c r="L1350" s="8">
        <f>-1*(EffortOutcomesAG0[[#This Row],[KPx]]*KTc-EffortOutcomesAG0[[#This Row],[KPz]]*KTa)</f>
        <v>3.276505235793052</v>
      </c>
      <c r="M1350" s="8">
        <f>(EffortOutcomesAG0[[#This Row],[KPx]]*KTb-EffortOutcomesAG0[[#This Row],[Kpy]]*KTa)</f>
        <v>3.276505235793052</v>
      </c>
      <c r="N1350" s="8">
        <f>-EffortOutcomesAG0[[#This Row],[Xp]]*a+EffortOutcomesAG0[[#This Row],[Yp]]*b+EffortOutcomesAG0[[#This Row],[Zp]]*c_</f>
        <v>1.8486454353633783</v>
      </c>
      <c r="O1350">
        <f>-IF(EffortOutcomesAG0[[#This Row],[Column2]]&gt;0,1,-1)*SQRT(EffortOutcomesAG0[[#This Row],[KPx''i]]^2+EffortOutcomesAG0[[#This Row],[KPx''j]]^2+EffortOutcomesAG0[[#This Row],[KPx''k]]^2)/Ksmag/Scale</f>
        <v>-6.600984533200001</v>
      </c>
      <c r="P1350" s="9">
        <f>SQRT(EffortOutcomesAG0[[#This Row],[Kpy''i]]^2+EffortOutcomesAG0[[#This Row],[KPy''j]]^2+EffortOutcomesAG0[[#This Row],[KPy''k]]^2)/KTmag/Scale</f>
        <v>2.3168390708224949</v>
      </c>
      <c r="Q13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0" s="14">
        <v>44873</v>
      </c>
      <c r="U1350" s="9" t="s">
        <v>54</v>
      </c>
      <c r="V1350" t="s">
        <v>61</v>
      </c>
      <c r="W1350" t="s">
        <v>59</v>
      </c>
      <c r="X1350">
        <v>1</v>
      </c>
      <c r="Y1350">
        <v>0.66666666666666663</v>
      </c>
      <c r="Z1350">
        <v>7.9357142857142848E-2</v>
      </c>
      <c r="AA1350">
        <v>0.11903571428571427</v>
      </c>
      <c r="AB1350">
        <v>0.17855357142857142</v>
      </c>
      <c r="AC1350">
        <v>1.5</v>
      </c>
      <c r="AD1350">
        <v>5.6005600560056008</v>
      </c>
      <c r="AE1350">
        <v>8.4008400840084008</v>
      </c>
      <c r="AF1350">
        <v>12.601260126012603</v>
      </c>
      <c r="AG1350">
        <v>7.9357142857142848E-2</v>
      </c>
      <c r="AH1350">
        <v>0.11903571428571427</v>
      </c>
      <c r="AI1350">
        <v>0.66666666666666663</v>
      </c>
      <c r="AJ1350">
        <v>1349</v>
      </c>
      <c r="AK1350">
        <f>SUBTOTAL(9,EffortOutcomesAG0[[#This Row],[Allocation]:[Iin]])</f>
        <v>31.011332885074221</v>
      </c>
      <c r="AL1350" t="str">
        <f>EffortOutcomesAG0[[#This Row],[WARDS]]&amp;EffortOutcomesAG0[[#This Row],[Role]]&amp;EffortOutcomesAG0[[#This Row],[Shifts]]</f>
        <v>BANKRNPM</v>
      </c>
    </row>
    <row r="1351" spans="2:38" x14ac:dyDescent="0.25">
      <c r="B1351" s="8">
        <f>IF(EffortOutcomesAG0[[#This Row],[Apn]]=0,10,LOG(EffortOutcomesAG0[[#This Row],[Apn]]))</f>
        <v>-0.92432271768168917</v>
      </c>
      <c r="C1351" s="8">
        <f>IF(EffortOutcomesAG0[[#This Row],[Ein]]=0,10,LOG(EffortOutcomesAG0[[#This Row],[Ein]]))</f>
        <v>1.1004139767373704</v>
      </c>
      <c r="D1351" s="8">
        <f>IF(EffortOutcomesAG0[[#This Row],[Iin]]=0,10,LOG(EffortOutcomesAG0[[#This Row],[Iin]]))</f>
        <v>-0.17609125905568127</v>
      </c>
      <c r="E1351" s="8">
        <f>Kx-EffortOutcomesAG0[[#This Row],[Xp]]</f>
        <v>0.92432271768168917</v>
      </c>
      <c r="F1351" s="8">
        <f>Ky-EffortOutcomesAG0[[#This Row],[Yp]]</f>
        <v>-2.1004139767373706</v>
      </c>
      <c r="G1351" s="8">
        <f>Kz-EffortOutcomesAG0[[#This Row],[Zp]]</f>
        <v>1.1760912590556813</v>
      </c>
      <c r="H1351" s="8">
        <f>EffortOutcomesAG0[[#This Row],[Kpy]]*KSc-EffortOutcomesAG0[[#This Row],[KPz]]*KSb</f>
        <v>0.92432271768168928</v>
      </c>
      <c r="I1351" s="8">
        <f>-1*(EffortOutcomesAG0[[#This Row],[KPx]]*KSc-EffortOutcomesAG0[[#This Row],[KPz]]*KSa)</f>
        <v>0.92432271768168917</v>
      </c>
      <c r="J1351" s="8">
        <f>(EffortOutcomesAG0[[#This Row],[KPx]]*$C$2-EffortOutcomesAG0[[#This Row],[Kpy]]*KSa)</f>
        <v>9.243227176816891</v>
      </c>
      <c r="K1351" s="8">
        <f>EffortOutcomesAG0[[#This Row],[Kpy]]*KTc-EffortOutcomesAG0[[#This Row],[KPz]]*KTb</f>
        <v>3.276505235793052</v>
      </c>
      <c r="L1351" s="8">
        <f>-1*(EffortOutcomesAG0[[#This Row],[KPx]]*KTc-EffortOutcomesAG0[[#This Row],[KPz]]*KTa)</f>
        <v>3.276505235793052</v>
      </c>
      <c r="M1351" s="8">
        <f>(EffortOutcomesAG0[[#This Row],[KPx]]*KTb-EffortOutcomesAG0[[#This Row],[Kpy]]*KTa)</f>
        <v>3.276505235793052</v>
      </c>
      <c r="N1351" s="8">
        <f>-EffortOutcomesAG0[[#This Row],[Xp]]*a+EffortOutcomesAG0[[#This Row],[Yp]]*b+EffortOutcomesAG0[[#This Row],[Zp]]*c_</f>
        <v>1.8486454353633783</v>
      </c>
      <c r="O1351">
        <f>-IF(EffortOutcomesAG0[[#This Row],[Column2]]&gt;0,1,-1)*SQRT(EffortOutcomesAG0[[#This Row],[KPx''i]]^2+EffortOutcomesAG0[[#This Row],[KPx''j]]^2+EffortOutcomesAG0[[#This Row],[KPx''k]]^2)/Ksmag/Scale</f>
        <v>-6.600984533200001</v>
      </c>
      <c r="P1351" s="9">
        <f>SQRT(EffortOutcomesAG0[[#This Row],[Kpy''i]]^2+EffortOutcomesAG0[[#This Row],[KPy''j]]^2+EffortOutcomesAG0[[#This Row],[KPy''k]]^2)/KTmag/Scale</f>
        <v>2.3168390708224949</v>
      </c>
      <c r="Q13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1" s="14">
        <v>44873</v>
      </c>
      <c r="U1351" s="9" t="s">
        <v>58</v>
      </c>
      <c r="V1351" t="s">
        <v>61</v>
      </c>
      <c r="W1351" t="s">
        <v>59</v>
      </c>
      <c r="X1351">
        <v>1</v>
      </c>
      <c r="Y1351">
        <v>0.66666666666666663</v>
      </c>
      <c r="Z1351">
        <v>7.9357142857142848E-2</v>
      </c>
      <c r="AA1351">
        <v>0.11903571428571427</v>
      </c>
      <c r="AB1351">
        <v>0.17855357142857142</v>
      </c>
      <c r="AC1351">
        <v>1.5</v>
      </c>
      <c r="AD1351">
        <v>5.6005600560056008</v>
      </c>
      <c r="AE1351">
        <v>8.4008400840084008</v>
      </c>
      <c r="AF1351">
        <v>12.601260126012603</v>
      </c>
      <c r="AG1351">
        <v>7.9357142857142848E-2</v>
      </c>
      <c r="AH1351">
        <v>0.11903571428571427</v>
      </c>
      <c r="AI1351">
        <v>0.66666666666666663</v>
      </c>
      <c r="AJ1351">
        <v>1350</v>
      </c>
      <c r="AK1351">
        <f>SUBTOTAL(9,EffortOutcomesAG0[[#This Row],[Allocation]:[Iin]])</f>
        <v>31.011332885074221</v>
      </c>
      <c r="AL1351" t="str">
        <f>EffortOutcomesAG0[[#This Row],[WARDS]]&amp;EffortOutcomesAG0[[#This Row],[Role]]&amp;EffortOutcomesAG0[[#This Row],[Shifts]]</f>
        <v>WARARNPM</v>
      </c>
    </row>
    <row r="1352" spans="2:38" x14ac:dyDescent="0.25">
      <c r="B1352" s="8">
        <f>IF(EffortOutcomesAG0[[#This Row],[Apn]]=0,10,LOG(EffortOutcomesAG0[[#This Row],[Apn]]))</f>
        <v>-0.92432271768168917</v>
      </c>
      <c r="C1352" s="8">
        <f>IF(EffortOutcomesAG0[[#This Row],[Ein]]=0,10,LOG(EffortOutcomesAG0[[#This Row],[Ein]]))</f>
        <v>10</v>
      </c>
      <c r="D1352" s="8">
        <f>IF(EffortOutcomesAG0[[#This Row],[Iin]]=0,10,LOG(EffortOutcomesAG0[[#This Row],[Iin]]))</f>
        <v>10</v>
      </c>
      <c r="E1352" s="8">
        <f>Kx-EffortOutcomesAG0[[#This Row],[Xp]]</f>
        <v>0.92432271768168917</v>
      </c>
      <c r="F1352" s="8">
        <f>Ky-EffortOutcomesAG0[[#This Row],[Yp]]</f>
        <v>-11</v>
      </c>
      <c r="G1352" s="8">
        <f>Kz-EffortOutcomesAG0[[#This Row],[Zp]]</f>
        <v>-9</v>
      </c>
      <c r="H1352" s="8">
        <f>EffortOutcomesAG0[[#This Row],[Kpy]]*KSc-EffortOutcomesAG0[[#This Row],[KPz]]*KSb</f>
        <v>20</v>
      </c>
      <c r="I1352" s="8">
        <f>-1*(EffortOutcomesAG0[[#This Row],[KPx]]*KSc-EffortOutcomesAG0[[#This Row],[KPz]]*KSa)</f>
        <v>0.92432271768168917</v>
      </c>
      <c r="J1352" s="8">
        <f>(EffortOutcomesAG0[[#This Row],[KPx]]*$C$2-EffortOutcomesAG0[[#This Row],[Kpy]]*KSa)</f>
        <v>9.243227176816891</v>
      </c>
      <c r="K1352" s="8">
        <f>EffortOutcomesAG0[[#This Row],[Kpy]]*KTc-EffortOutcomesAG0[[#This Row],[KPz]]*KTb</f>
        <v>2</v>
      </c>
      <c r="L1352" s="8">
        <f>-1*(EffortOutcomesAG0[[#This Row],[KPx]]*KTc-EffortOutcomesAG0[[#This Row],[KPz]]*KTa)</f>
        <v>-17.07567728231831</v>
      </c>
      <c r="M1352" s="8">
        <f>(EffortOutcomesAG0[[#This Row],[KPx]]*KTb-EffortOutcomesAG0[[#This Row],[Kpy]]*KTa)</f>
        <v>21.07567728231831</v>
      </c>
      <c r="N1352" s="8">
        <f>-EffortOutcomesAG0[[#This Row],[Xp]]*a+EffortOutcomesAG0[[#This Row],[Yp]]*b+EffortOutcomesAG0[[#This Row],[Zp]]*c_</f>
        <v>40</v>
      </c>
      <c r="O1352">
        <f>-IF(EffortOutcomesAG0[[#This Row],[Column2]]&gt;0,1,-1)*SQRT(EffortOutcomesAG0[[#This Row],[KPx''i]]^2+EffortOutcomesAG0[[#This Row],[KPx''j]]^2+EffortOutcomesAG0[[#This Row],[KPx''k]]^2)/Ksmag/Scale</f>
        <v>-15.59313344277969</v>
      </c>
      <c r="P1352" s="9">
        <f>SQRT(EffortOutcomesAG0[[#This Row],[Kpy''i]]^2+EffortOutcomesAG0[[#This Row],[KPy''j]]^2+EffortOutcomesAG0[[#This Row],[KPy''k]]^2)/KTmag/Scale</f>
        <v>11.103775090468931</v>
      </c>
      <c r="Q13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2" s="14">
        <v>44873</v>
      </c>
      <c r="U1352" s="9" t="s">
        <v>57</v>
      </c>
      <c r="V1352" t="s">
        <v>61</v>
      </c>
      <c r="W1352" t="s">
        <v>59</v>
      </c>
      <c r="X1352">
        <v>0</v>
      </c>
      <c r="Y1352">
        <v>0.66666666666666663</v>
      </c>
      <c r="Z1352">
        <v>7.9357142857142848E-2</v>
      </c>
      <c r="AA1352">
        <v>0.11903571428571427</v>
      </c>
      <c r="AB1352">
        <v>0.17855357142857142</v>
      </c>
      <c r="AC1352">
        <v>0</v>
      </c>
      <c r="AD1352">
        <v>5.6005600560056008</v>
      </c>
      <c r="AE1352">
        <v>8.4008400840084008</v>
      </c>
      <c r="AF1352">
        <v>0</v>
      </c>
      <c r="AJ1352">
        <v>1351</v>
      </c>
      <c r="AK1352">
        <f>SUBTOTAL(9,EffortOutcomesAG0[[#This Row],[Allocation]:[Iin]])</f>
        <v>15.045013235252096</v>
      </c>
      <c r="AL1352" t="str">
        <f>EffortOutcomesAG0[[#This Row],[WARDS]]&amp;EffortOutcomesAG0[[#This Row],[Role]]&amp;EffortOutcomesAG0[[#This Row],[Shifts]]</f>
        <v>WATTRNPM</v>
      </c>
    </row>
    <row r="1353" spans="2:38" x14ac:dyDescent="0.25">
      <c r="B1353" s="8">
        <f>IF(EffortOutcomesAG0[[#This Row],[Apn]]=0,10,LOG(EffortOutcomesAG0[[#This Row],[Apn]]))</f>
        <v>10</v>
      </c>
      <c r="C1353" s="8">
        <f>IF(EffortOutcomesAG0[[#This Row],[Ein]]=0,10,LOG(EffortOutcomesAG0[[#This Row],[Ein]]))</f>
        <v>10</v>
      </c>
      <c r="D1353" s="8">
        <f>IF(EffortOutcomesAG0[[#This Row],[Iin]]=0,10,LOG(EffortOutcomesAG0[[#This Row],[Iin]]))</f>
        <v>10</v>
      </c>
      <c r="E1353" s="8">
        <f>Kx-EffortOutcomesAG0[[#This Row],[Xp]]</f>
        <v>-10</v>
      </c>
      <c r="F1353" s="8">
        <f>Ky-EffortOutcomesAG0[[#This Row],[Yp]]</f>
        <v>-11</v>
      </c>
      <c r="G1353" s="8">
        <f>Kz-EffortOutcomesAG0[[#This Row],[Zp]]</f>
        <v>-9</v>
      </c>
      <c r="H1353" s="8">
        <f>EffortOutcomesAG0[[#This Row],[Kpy]]*KSc-EffortOutcomesAG0[[#This Row],[KPz]]*KSb</f>
        <v>20</v>
      </c>
      <c r="I1353" s="8">
        <f>-1*(EffortOutcomesAG0[[#This Row],[KPx]]*KSc-EffortOutcomesAG0[[#This Row],[KPz]]*KSa)</f>
        <v>-10</v>
      </c>
      <c r="J1353" s="8">
        <f>(EffortOutcomesAG0[[#This Row],[KPx]]*$C$2-EffortOutcomesAG0[[#This Row],[Kpy]]*KSa)</f>
        <v>-100</v>
      </c>
      <c r="K1353" s="8">
        <f>EffortOutcomesAG0[[#This Row],[Kpy]]*KTc-EffortOutcomesAG0[[#This Row],[KPz]]*KTb</f>
        <v>2</v>
      </c>
      <c r="L1353" s="8">
        <f>-1*(EffortOutcomesAG0[[#This Row],[KPx]]*KTc-EffortOutcomesAG0[[#This Row],[KPz]]*KTa)</f>
        <v>-28</v>
      </c>
      <c r="M1353" s="8">
        <f>(EffortOutcomesAG0[[#This Row],[KPx]]*KTb-EffortOutcomesAG0[[#This Row],[Kpy]]*KTa)</f>
        <v>32</v>
      </c>
      <c r="N1353" s="8">
        <f>-EffortOutcomesAG0[[#This Row],[Xp]]*a+EffortOutcomesAG0[[#This Row],[Yp]]*b+EffortOutcomesAG0[[#This Row],[Zp]]*c_</f>
        <v>40</v>
      </c>
      <c r="O135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53" s="9">
        <f>SQRT(EffortOutcomesAG0[[#This Row],[Kpy''i]]^2+EffortOutcomesAG0[[#This Row],[KPy''j]]^2+EffortOutcomesAG0[[#This Row],[KPy''k]]^2)/KTmag/Scale</f>
        <v>17.37814719698277</v>
      </c>
      <c r="Q13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3" s="14">
        <v>44873</v>
      </c>
      <c r="U1353" s="9" t="s">
        <v>76</v>
      </c>
      <c r="V1353" t="s">
        <v>61</v>
      </c>
      <c r="W1353" t="s">
        <v>59</v>
      </c>
      <c r="X1353">
        <v>0.34374999999999978</v>
      </c>
      <c r="Y1353">
        <v>0</v>
      </c>
      <c r="Z1353">
        <v>0</v>
      </c>
      <c r="AG1353">
        <v>0</v>
      </c>
      <c r="AH1353">
        <v>0</v>
      </c>
      <c r="AI1353">
        <v>0</v>
      </c>
      <c r="AJ1353">
        <v>1352</v>
      </c>
      <c r="AK1353">
        <f>SUBTOTAL(9,EffortOutcomesAG0[[#This Row],[Allocation]:[Iin]])</f>
        <v>0.34374999999999978</v>
      </c>
      <c r="AL1353" t="str">
        <f>EffortOutcomesAG0[[#This Row],[WARDS]]&amp;EffortOutcomesAG0[[#This Row],[Role]]&amp;EffortOutcomesAG0[[#This Row],[Shifts]]</f>
        <v>OtherRNPM</v>
      </c>
    </row>
    <row r="1354" spans="2:38" x14ac:dyDescent="0.25">
      <c r="B1354" s="8">
        <f>IF(EffortOutcomesAG0[[#This Row],[Apn]]=0,10,LOG(EffortOutcomesAG0[[#This Row],[Apn]]))</f>
        <v>4.8805135918009522E-2</v>
      </c>
      <c r="C1354" s="8">
        <f>IF(EffortOutcomesAG0[[#This Row],[Ein]]=0,10,LOG(EffortOutcomesAG0[[#This Row],[Ein]]))</f>
        <v>0.38556413838070308</v>
      </c>
      <c r="D1354" s="8">
        <f>IF(EffortOutcomesAG0[[#This Row],[Iin]]=0,10,LOG(EffortOutcomesAG0[[#This Row],[Iin]]))</f>
        <v>-0.43436927429871258</v>
      </c>
      <c r="E1354" s="8">
        <f>Kx-EffortOutcomesAG0[[#This Row],[Xp]]</f>
        <v>-4.8805135918009522E-2</v>
      </c>
      <c r="F1354" s="8">
        <f>Ky-EffortOutcomesAG0[[#This Row],[Yp]]</f>
        <v>-1.3855641383807031</v>
      </c>
      <c r="G1354" s="8">
        <f>Kz-EffortOutcomesAG0[[#This Row],[Zp]]</f>
        <v>1.4343692742987126</v>
      </c>
      <c r="H1354" s="8">
        <f>EffortOutcomesAG0[[#This Row],[Kpy]]*KSc-EffortOutcomesAG0[[#This Row],[KPz]]*KSb</f>
        <v>-4.8805135918009501E-2</v>
      </c>
      <c r="I1354" s="8">
        <f>-1*(EffortOutcomesAG0[[#This Row],[KPx]]*KSc-EffortOutcomesAG0[[#This Row],[KPz]]*KSa)</f>
        <v>-4.8805135918009522E-2</v>
      </c>
      <c r="J1354" s="8">
        <f>(EffortOutcomesAG0[[#This Row],[KPx]]*$C$2-EffortOutcomesAG0[[#This Row],[Kpy]]*KSa)</f>
        <v>-0.48805135918009523</v>
      </c>
      <c r="K1354" s="8">
        <f>EffortOutcomesAG0[[#This Row],[Kpy]]*KTc-EffortOutcomesAG0[[#This Row],[KPz]]*KTb</f>
        <v>2.8199334126794158</v>
      </c>
      <c r="L1354" s="8">
        <f>-1*(EffortOutcomesAG0[[#This Row],[KPx]]*KTc-EffortOutcomesAG0[[#This Row],[KPz]]*KTa)</f>
        <v>2.8199334126794158</v>
      </c>
      <c r="M1354" s="8">
        <f>(EffortOutcomesAG0[[#This Row],[KPx]]*KTb-EffortOutcomesAG0[[#This Row],[Kpy]]*KTa)</f>
        <v>2.8199334126794158</v>
      </c>
      <c r="N1354" s="8">
        <f>-EffortOutcomesAG0[[#This Row],[Xp]]*a+EffortOutcomesAG0[[#This Row],[Yp]]*b+EffortOutcomesAG0[[#This Row],[Zp]]*c_</f>
        <v>-9.7610271836019002E-2</v>
      </c>
      <c r="O1354">
        <f>-IF(EffortOutcomesAG0[[#This Row],[Column2]]&gt;0,1,-1)*SQRT(EffortOutcomesAG0[[#This Row],[KPx''i]]^2+EffortOutcomesAG0[[#This Row],[KPx''j]]^2+EffortOutcomesAG0[[#This Row],[KPx''k]]^2)/Ksmag/Scale</f>
        <v>0.34853838510377094</v>
      </c>
      <c r="P1354" s="9">
        <f>SQRT(EffortOutcomesAG0[[#This Row],[Kpy''i]]^2+EffortOutcomesAG0[[#This Row],[KPy''j]]^2+EffortOutcomesAG0[[#This Row],[KPy''k]]^2)/KTmag/Scale</f>
        <v>1.9939940386001382</v>
      </c>
      <c r="Q13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3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3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4" s="14">
        <v>44874</v>
      </c>
      <c r="U1354" s="9" t="s">
        <v>58</v>
      </c>
      <c r="V1354" t="s">
        <v>61</v>
      </c>
      <c r="W1354" t="s">
        <v>59</v>
      </c>
      <c r="X1354">
        <v>1.8125</v>
      </c>
      <c r="Y1354">
        <v>0.66666666666666663</v>
      </c>
      <c r="Z1354">
        <v>0.74595714285714287</v>
      </c>
      <c r="AA1354">
        <v>1.1189357142857144</v>
      </c>
      <c r="AB1354">
        <v>1.6784035714285717</v>
      </c>
      <c r="AC1354">
        <v>2.71875</v>
      </c>
      <c r="AD1354">
        <v>0.59580426127719144</v>
      </c>
      <c r="AE1354">
        <v>0.89370639191578727</v>
      </c>
      <c r="AF1354">
        <v>2.4297642530210468</v>
      </c>
      <c r="AG1354">
        <v>0.41156256157635474</v>
      </c>
      <c r="AH1354">
        <v>0.6173438423645321</v>
      </c>
      <c r="AI1354">
        <v>0.36781609195402298</v>
      </c>
      <c r="AJ1354">
        <v>1353</v>
      </c>
      <c r="AK1354">
        <f>SUBTOTAL(9,EffortOutcomesAG0[[#This Row],[Allocation]:[Iin]])</f>
        <v>14.057210497347029</v>
      </c>
      <c r="AL1354" t="str">
        <f>EffortOutcomesAG0[[#This Row],[WARDS]]&amp;EffortOutcomesAG0[[#This Row],[Role]]&amp;EffortOutcomesAG0[[#This Row],[Shifts]]</f>
        <v>WARARNPM</v>
      </c>
    </row>
    <row r="1355" spans="2:38" x14ac:dyDescent="0.25">
      <c r="B1355" s="8">
        <f>IF(EffortOutcomesAG0[[#This Row],[Apn]]=0,10,LOG(EffortOutcomesAG0[[#This Row],[Apn]]))</f>
        <v>10</v>
      </c>
      <c r="C1355" s="8">
        <f>IF(EffortOutcomesAG0[[#This Row],[Ein]]=0,10,LOG(EffortOutcomesAG0[[#This Row],[Ein]]))</f>
        <v>10</v>
      </c>
      <c r="D1355" s="8">
        <f>IF(EffortOutcomesAG0[[#This Row],[Iin]]=0,10,LOG(EffortOutcomesAG0[[#This Row],[Iin]]))</f>
        <v>10</v>
      </c>
      <c r="E1355" s="8">
        <f>Kx-EffortOutcomesAG0[[#This Row],[Xp]]</f>
        <v>-10</v>
      </c>
      <c r="F1355" s="8">
        <f>Ky-EffortOutcomesAG0[[#This Row],[Yp]]</f>
        <v>-11</v>
      </c>
      <c r="G1355" s="8">
        <f>Kz-EffortOutcomesAG0[[#This Row],[Zp]]</f>
        <v>-9</v>
      </c>
      <c r="H1355" s="8">
        <f>EffortOutcomesAG0[[#This Row],[Kpy]]*KSc-EffortOutcomesAG0[[#This Row],[KPz]]*KSb</f>
        <v>20</v>
      </c>
      <c r="I1355" s="8">
        <f>-1*(EffortOutcomesAG0[[#This Row],[KPx]]*KSc-EffortOutcomesAG0[[#This Row],[KPz]]*KSa)</f>
        <v>-10</v>
      </c>
      <c r="J1355" s="8">
        <f>(EffortOutcomesAG0[[#This Row],[KPx]]*$C$2-EffortOutcomesAG0[[#This Row],[Kpy]]*KSa)</f>
        <v>-100</v>
      </c>
      <c r="K1355" s="8">
        <f>EffortOutcomesAG0[[#This Row],[Kpy]]*KTc-EffortOutcomesAG0[[#This Row],[KPz]]*KTb</f>
        <v>2</v>
      </c>
      <c r="L1355" s="8">
        <f>-1*(EffortOutcomesAG0[[#This Row],[KPx]]*KTc-EffortOutcomesAG0[[#This Row],[KPz]]*KTa)</f>
        <v>-28</v>
      </c>
      <c r="M1355" s="8">
        <f>(EffortOutcomesAG0[[#This Row],[KPx]]*KTb-EffortOutcomesAG0[[#This Row],[Kpy]]*KTa)</f>
        <v>32</v>
      </c>
      <c r="N1355" s="8">
        <f>-EffortOutcomesAG0[[#This Row],[Xp]]*a+EffortOutcomesAG0[[#This Row],[Yp]]*b+EffortOutcomesAG0[[#This Row],[Zp]]*c_</f>
        <v>40</v>
      </c>
      <c r="O135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55" s="9">
        <f>SQRT(EffortOutcomesAG0[[#This Row],[Kpy''i]]^2+EffortOutcomesAG0[[#This Row],[KPy''j]]^2+EffortOutcomesAG0[[#This Row],[KPy''k]]^2)/KTmag/Scale</f>
        <v>17.37814719698277</v>
      </c>
      <c r="Q13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5" s="14">
        <v>44874</v>
      </c>
      <c r="U1355" s="9" t="s">
        <v>76</v>
      </c>
      <c r="V1355" t="s">
        <v>61</v>
      </c>
      <c r="W1355" t="s">
        <v>59</v>
      </c>
      <c r="X1355">
        <v>0</v>
      </c>
      <c r="Y1355">
        <v>0</v>
      </c>
      <c r="Z1355">
        <v>0</v>
      </c>
      <c r="AJ1355">
        <v>1354</v>
      </c>
      <c r="AK1355">
        <f>SUBTOTAL(9,EffortOutcomesAG0[[#This Row],[Allocation]:[Iin]])</f>
        <v>0</v>
      </c>
      <c r="AL1355" t="str">
        <f>EffortOutcomesAG0[[#This Row],[WARDS]]&amp;EffortOutcomesAG0[[#This Row],[Role]]&amp;EffortOutcomesAG0[[#This Row],[Shifts]]</f>
        <v>OtherRNPM</v>
      </c>
    </row>
    <row r="1356" spans="2:38" x14ac:dyDescent="0.25">
      <c r="B1356" s="8">
        <f>IF(EffortOutcomesAG0[[#This Row],[Apn]]=0,10,LOG(EffortOutcomesAG0[[#This Row],[Apn]]))</f>
        <v>4.8805135918009522E-2</v>
      </c>
      <c r="C1356" s="8">
        <f>IF(EffortOutcomesAG0[[#This Row],[Ein]]=0,10,LOG(EffortOutcomesAG0[[#This Row],[Ein]]))</f>
        <v>10</v>
      </c>
      <c r="D1356" s="8">
        <f>IF(EffortOutcomesAG0[[#This Row],[Iin]]=0,10,LOG(EffortOutcomesAG0[[#This Row],[Iin]]))</f>
        <v>10</v>
      </c>
      <c r="E1356" s="8">
        <f>Kx-EffortOutcomesAG0[[#This Row],[Xp]]</f>
        <v>-4.8805135918009522E-2</v>
      </c>
      <c r="F1356" s="8">
        <f>Ky-EffortOutcomesAG0[[#This Row],[Yp]]</f>
        <v>-11</v>
      </c>
      <c r="G1356" s="8">
        <f>Kz-EffortOutcomesAG0[[#This Row],[Zp]]</f>
        <v>-9</v>
      </c>
      <c r="H1356" s="8">
        <f>EffortOutcomesAG0[[#This Row],[Kpy]]*KSc-EffortOutcomesAG0[[#This Row],[KPz]]*KSb</f>
        <v>20</v>
      </c>
      <c r="I1356" s="8">
        <f>-1*(EffortOutcomesAG0[[#This Row],[KPx]]*KSc-EffortOutcomesAG0[[#This Row],[KPz]]*KSa)</f>
        <v>-4.8805135918009522E-2</v>
      </c>
      <c r="J1356" s="8">
        <f>(EffortOutcomesAG0[[#This Row],[KPx]]*$C$2-EffortOutcomesAG0[[#This Row],[Kpy]]*KSa)</f>
        <v>-0.48805135918009523</v>
      </c>
      <c r="K1356" s="8">
        <f>EffortOutcomesAG0[[#This Row],[Kpy]]*KTc-EffortOutcomesAG0[[#This Row],[KPz]]*KTb</f>
        <v>2</v>
      </c>
      <c r="L1356" s="8">
        <f>-1*(EffortOutcomesAG0[[#This Row],[KPx]]*KTc-EffortOutcomesAG0[[#This Row],[KPz]]*KTa)</f>
        <v>-18.048805135918009</v>
      </c>
      <c r="M1356" s="8">
        <f>(EffortOutcomesAG0[[#This Row],[KPx]]*KTb-EffortOutcomesAG0[[#This Row],[Kpy]]*KTa)</f>
        <v>22.048805135918009</v>
      </c>
      <c r="N1356" s="8">
        <f>-EffortOutcomesAG0[[#This Row],[Xp]]*a+EffortOutcomesAG0[[#This Row],[Yp]]*b+EffortOutcomesAG0[[#This Row],[Zp]]*c_</f>
        <v>40</v>
      </c>
      <c r="O1356">
        <f>-IF(EffortOutcomesAG0[[#This Row],[Column2]]&gt;0,1,-1)*SQRT(EffortOutcomesAG0[[#This Row],[KPx''i]]^2+EffortOutcomesAG0[[#This Row],[KPx''j]]^2+EffortOutcomesAG0[[#This Row],[KPx''k]]^2)/Ksmag/Scale</f>
        <v>-14.146387808739188</v>
      </c>
      <c r="P1356" s="9">
        <f>SQRT(EffortOutcomesAG0[[#This Row],[Kpy''i]]^2+EffortOutcomesAG0[[#This Row],[KPy''j]]^2+EffortOutcomesAG0[[#This Row],[KPy''k]]^2)/KTmag/Scale</f>
        <v>11.661254754928283</v>
      </c>
      <c r="Q13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6" s="14">
        <v>44874</v>
      </c>
      <c r="U1356" s="9" t="s">
        <v>57</v>
      </c>
      <c r="V1356" t="s">
        <v>61</v>
      </c>
      <c r="W1356" t="s">
        <v>59</v>
      </c>
      <c r="X1356">
        <v>0</v>
      </c>
      <c r="Y1356">
        <v>0.66666666666666663</v>
      </c>
      <c r="Z1356">
        <v>0.74595714285714287</v>
      </c>
      <c r="AA1356">
        <v>1.1189357142857144</v>
      </c>
      <c r="AB1356">
        <v>1.6784035714285717</v>
      </c>
      <c r="AC1356">
        <v>0</v>
      </c>
      <c r="AD1356">
        <v>0.59580426127719144</v>
      </c>
      <c r="AE1356">
        <v>0.89370639191578727</v>
      </c>
      <c r="AF1356">
        <v>0</v>
      </c>
      <c r="AJ1356">
        <v>1355</v>
      </c>
      <c r="AK1356">
        <f>SUBTOTAL(9,EffortOutcomesAG0[[#This Row],[Allocation]:[Iin]])</f>
        <v>5.6994737484310747</v>
      </c>
      <c r="AL1356" t="str">
        <f>EffortOutcomesAG0[[#This Row],[WARDS]]&amp;EffortOutcomesAG0[[#This Row],[Role]]&amp;EffortOutcomesAG0[[#This Row],[Shifts]]</f>
        <v>WATTRNPM</v>
      </c>
    </row>
    <row r="1357" spans="2:38" x14ac:dyDescent="0.25">
      <c r="B1357" s="8">
        <f>IF(EffortOutcomesAG0[[#This Row],[Apn]]=0,10,LOG(EffortOutcomesAG0[[#This Row],[Apn]]))</f>
        <v>4.8805135918009522E-2</v>
      </c>
      <c r="C1357" s="8">
        <f>IF(EffortOutcomesAG0[[#This Row],[Ein]]=0,10,LOG(EffortOutcomesAG0[[#This Row],[Ein]]))</f>
        <v>10</v>
      </c>
      <c r="D1357" s="8">
        <f>IF(EffortOutcomesAG0[[#This Row],[Iin]]=0,10,LOG(EffortOutcomesAG0[[#This Row],[Iin]]))</f>
        <v>10</v>
      </c>
      <c r="E1357" s="8">
        <f>Kx-EffortOutcomesAG0[[#This Row],[Xp]]</f>
        <v>-4.8805135918009522E-2</v>
      </c>
      <c r="F1357" s="8">
        <f>Ky-EffortOutcomesAG0[[#This Row],[Yp]]</f>
        <v>-11</v>
      </c>
      <c r="G1357" s="8">
        <f>Kz-EffortOutcomesAG0[[#This Row],[Zp]]</f>
        <v>-9</v>
      </c>
      <c r="H1357" s="8">
        <f>EffortOutcomesAG0[[#This Row],[Kpy]]*KSc-EffortOutcomesAG0[[#This Row],[KPz]]*KSb</f>
        <v>20</v>
      </c>
      <c r="I1357" s="8">
        <f>-1*(EffortOutcomesAG0[[#This Row],[KPx]]*KSc-EffortOutcomesAG0[[#This Row],[KPz]]*KSa)</f>
        <v>-4.8805135918009522E-2</v>
      </c>
      <c r="J1357" s="8">
        <f>(EffortOutcomesAG0[[#This Row],[KPx]]*$C$2-EffortOutcomesAG0[[#This Row],[Kpy]]*KSa)</f>
        <v>-0.48805135918009523</v>
      </c>
      <c r="K1357" s="8">
        <f>EffortOutcomesAG0[[#This Row],[Kpy]]*KTc-EffortOutcomesAG0[[#This Row],[KPz]]*KTb</f>
        <v>2</v>
      </c>
      <c r="L1357" s="8">
        <f>-1*(EffortOutcomesAG0[[#This Row],[KPx]]*KTc-EffortOutcomesAG0[[#This Row],[KPz]]*KTa)</f>
        <v>-18.048805135918009</v>
      </c>
      <c r="M1357" s="8">
        <f>(EffortOutcomesAG0[[#This Row],[KPx]]*KTb-EffortOutcomesAG0[[#This Row],[Kpy]]*KTa)</f>
        <v>22.048805135918009</v>
      </c>
      <c r="N1357" s="8">
        <f>-EffortOutcomesAG0[[#This Row],[Xp]]*a+EffortOutcomesAG0[[#This Row],[Yp]]*b+EffortOutcomesAG0[[#This Row],[Zp]]*c_</f>
        <v>40</v>
      </c>
      <c r="O1357">
        <f>-IF(EffortOutcomesAG0[[#This Row],[Column2]]&gt;0,1,-1)*SQRT(EffortOutcomesAG0[[#This Row],[KPx''i]]^2+EffortOutcomesAG0[[#This Row],[KPx''j]]^2+EffortOutcomesAG0[[#This Row],[KPx''k]]^2)/Ksmag/Scale</f>
        <v>-14.146387808739188</v>
      </c>
      <c r="P1357" s="9">
        <f>SQRT(EffortOutcomesAG0[[#This Row],[Kpy''i]]^2+EffortOutcomesAG0[[#This Row],[KPy''j]]^2+EffortOutcomesAG0[[#This Row],[KPy''k]]^2)/KTmag/Scale</f>
        <v>11.661254754928283</v>
      </c>
      <c r="Q13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7" s="14">
        <v>44874</v>
      </c>
      <c r="U1357" s="9" t="s">
        <v>54</v>
      </c>
      <c r="V1357" t="s">
        <v>61</v>
      </c>
      <c r="W1357" t="s">
        <v>59</v>
      </c>
      <c r="X1357">
        <v>0</v>
      </c>
      <c r="Y1357">
        <v>0.66666666666666663</v>
      </c>
      <c r="Z1357">
        <v>0.74595714285714287</v>
      </c>
      <c r="AA1357">
        <v>1.1189357142857144</v>
      </c>
      <c r="AB1357">
        <v>1.6784035714285717</v>
      </c>
      <c r="AC1357">
        <v>0</v>
      </c>
      <c r="AD1357">
        <v>0.59580426127719144</v>
      </c>
      <c r="AE1357">
        <v>0.89370639191578727</v>
      </c>
      <c r="AF1357">
        <v>0</v>
      </c>
      <c r="AJ1357">
        <v>1356</v>
      </c>
      <c r="AK1357">
        <f>SUBTOTAL(9,EffortOutcomesAG0[[#This Row],[Allocation]:[Iin]])</f>
        <v>5.6994737484310747</v>
      </c>
      <c r="AL1357" t="str">
        <f>EffortOutcomesAG0[[#This Row],[WARDS]]&amp;EffortOutcomesAG0[[#This Row],[Role]]&amp;EffortOutcomesAG0[[#This Row],[Shifts]]</f>
        <v>BANKRNPM</v>
      </c>
    </row>
    <row r="1358" spans="2:38" x14ac:dyDescent="0.25">
      <c r="B1358" s="8">
        <f>IF(EffortOutcomesAG0[[#This Row],[Apn]]=0,10,LOG(EffortOutcomesAG0[[#This Row],[Apn]]))</f>
        <v>-0.32226272635372682</v>
      </c>
      <c r="C1358" s="8">
        <f>IF(EffortOutcomesAG0[[#This Row],[Ein]]=0,10,LOG(EffortOutcomesAG0[[#This Row],[Ein]]))</f>
        <v>0.49835398540940806</v>
      </c>
      <c r="D1358" s="8">
        <f>IF(EffortOutcomesAG0[[#This Row],[Iin]]=0,10,LOG(EffortOutcomesAG0[[#This Row],[Iin]]))</f>
        <v>-0.17609125905568127</v>
      </c>
      <c r="E1358" s="8">
        <f>Kx-EffortOutcomesAG0[[#This Row],[Xp]]</f>
        <v>0.32226272635372682</v>
      </c>
      <c r="F1358" s="8">
        <f>Ky-EffortOutcomesAG0[[#This Row],[Yp]]</f>
        <v>-1.4983539854094081</v>
      </c>
      <c r="G1358" s="8">
        <f>Kz-EffortOutcomesAG0[[#This Row],[Zp]]</f>
        <v>1.1760912590556813</v>
      </c>
      <c r="H1358" s="8">
        <f>EffortOutcomesAG0[[#This Row],[Kpy]]*KSc-EffortOutcomesAG0[[#This Row],[KPz]]*KSb</f>
        <v>0.32226272635372677</v>
      </c>
      <c r="I1358" s="8">
        <f>-1*(EffortOutcomesAG0[[#This Row],[KPx]]*KSc-EffortOutcomesAG0[[#This Row],[KPz]]*KSa)</f>
        <v>0.32226272635372682</v>
      </c>
      <c r="J1358" s="8">
        <f>(EffortOutcomesAG0[[#This Row],[KPx]]*$C$2-EffortOutcomesAG0[[#This Row],[Kpy]]*KSa)</f>
        <v>3.2226272635372681</v>
      </c>
      <c r="K1358" s="8">
        <f>EffortOutcomesAG0[[#This Row],[Kpy]]*KTc-EffortOutcomesAG0[[#This Row],[KPz]]*KTb</f>
        <v>2.6744452444650895</v>
      </c>
      <c r="L1358" s="8">
        <f>-1*(EffortOutcomesAG0[[#This Row],[KPx]]*KTc-EffortOutcomesAG0[[#This Row],[KPz]]*KTa)</f>
        <v>2.6744452444650895</v>
      </c>
      <c r="M1358" s="8">
        <f>(EffortOutcomesAG0[[#This Row],[KPx]]*KTb-EffortOutcomesAG0[[#This Row],[Kpy]]*KTa)</f>
        <v>2.6744452444650895</v>
      </c>
      <c r="N1358" s="8">
        <f>-EffortOutcomesAG0[[#This Row],[Xp]]*a+EffortOutcomesAG0[[#This Row],[Yp]]*b+EffortOutcomesAG0[[#This Row],[Zp]]*c_</f>
        <v>0.64452545270745354</v>
      </c>
      <c r="O1358">
        <f>-IF(EffortOutcomesAG0[[#This Row],[Column2]]&gt;0,1,-1)*SQRT(EffortOutcomesAG0[[#This Row],[KPx''i]]^2+EffortOutcomesAG0[[#This Row],[KPx''j]]^2+EffortOutcomesAG0[[#This Row],[KPx''k]]^2)/Ksmag/Scale</f>
        <v>-2.3014161954422296</v>
      </c>
      <c r="P1358" s="9">
        <f>SQRT(EffortOutcomesAG0[[#This Row],[Kpy''i]]^2+EffortOutcomesAG0[[#This Row],[KPy''j]]^2+EffortOutcomesAG0[[#This Row],[KPy''k]]^2)/KTmag/Scale</f>
        <v>1.8911183682733788</v>
      </c>
      <c r="Q13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8" s="14">
        <v>44875</v>
      </c>
      <c r="U1358" s="9" t="s">
        <v>58</v>
      </c>
      <c r="V1358" t="s">
        <v>61</v>
      </c>
      <c r="W1358" t="s">
        <v>59</v>
      </c>
      <c r="X1358">
        <v>1</v>
      </c>
      <c r="Y1358">
        <v>0.66666666666666663</v>
      </c>
      <c r="Z1358">
        <v>0.31742857142857139</v>
      </c>
      <c r="AA1358">
        <v>0.47614285714285709</v>
      </c>
      <c r="AB1358">
        <v>0.71421428571428569</v>
      </c>
      <c r="AC1358">
        <v>1.5</v>
      </c>
      <c r="AD1358">
        <v>1.4001400140014002</v>
      </c>
      <c r="AE1358">
        <v>2.1002100210021002</v>
      </c>
      <c r="AF1358">
        <v>3.1503150315031507</v>
      </c>
      <c r="AG1358">
        <v>0.31742857142857139</v>
      </c>
      <c r="AH1358">
        <v>0.47614285714285709</v>
      </c>
      <c r="AI1358">
        <v>0.66666666666666663</v>
      </c>
      <c r="AJ1358">
        <v>1357</v>
      </c>
      <c r="AK1358">
        <f>SUBTOTAL(9,EffortOutcomesAG0[[#This Row],[Allocation]:[Iin]])</f>
        <v>12.785355542697127</v>
      </c>
      <c r="AL1358" t="str">
        <f>EffortOutcomesAG0[[#This Row],[WARDS]]&amp;EffortOutcomesAG0[[#This Row],[Role]]&amp;EffortOutcomesAG0[[#This Row],[Shifts]]</f>
        <v>WARARNPM</v>
      </c>
    </row>
    <row r="1359" spans="2:38" x14ac:dyDescent="0.25">
      <c r="B1359" s="8">
        <f>IF(EffortOutcomesAG0[[#This Row],[Apn]]=0,10,LOG(EffortOutcomesAG0[[#This Row],[Apn]]))</f>
        <v>-0.32226272635372682</v>
      </c>
      <c r="C1359" s="8">
        <f>IF(EffortOutcomesAG0[[#This Row],[Ein]]=0,10,LOG(EffortOutcomesAG0[[#This Row],[Ein]]))</f>
        <v>0.49835398540940806</v>
      </c>
      <c r="D1359" s="8">
        <f>IF(EffortOutcomesAG0[[#This Row],[Iin]]=0,10,LOG(EffortOutcomesAG0[[#This Row],[Iin]]))</f>
        <v>-0.17609125905568127</v>
      </c>
      <c r="E1359" s="8">
        <f>Kx-EffortOutcomesAG0[[#This Row],[Xp]]</f>
        <v>0.32226272635372682</v>
      </c>
      <c r="F1359" s="8">
        <f>Ky-EffortOutcomesAG0[[#This Row],[Yp]]</f>
        <v>-1.4983539854094081</v>
      </c>
      <c r="G1359" s="8">
        <f>Kz-EffortOutcomesAG0[[#This Row],[Zp]]</f>
        <v>1.1760912590556813</v>
      </c>
      <c r="H1359" s="8">
        <f>EffortOutcomesAG0[[#This Row],[Kpy]]*KSc-EffortOutcomesAG0[[#This Row],[KPz]]*KSb</f>
        <v>0.32226272635372677</v>
      </c>
      <c r="I1359" s="8">
        <f>-1*(EffortOutcomesAG0[[#This Row],[KPx]]*KSc-EffortOutcomesAG0[[#This Row],[KPz]]*KSa)</f>
        <v>0.32226272635372682</v>
      </c>
      <c r="J1359" s="8">
        <f>(EffortOutcomesAG0[[#This Row],[KPx]]*$C$2-EffortOutcomesAG0[[#This Row],[Kpy]]*KSa)</f>
        <v>3.2226272635372681</v>
      </c>
      <c r="K1359" s="8">
        <f>EffortOutcomesAG0[[#This Row],[Kpy]]*KTc-EffortOutcomesAG0[[#This Row],[KPz]]*KTb</f>
        <v>2.6744452444650895</v>
      </c>
      <c r="L1359" s="8">
        <f>-1*(EffortOutcomesAG0[[#This Row],[KPx]]*KTc-EffortOutcomesAG0[[#This Row],[KPz]]*KTa)</f>
        <v>2.6744452444650895</v>
      </c>
      <c r="M1359" s="8">
        <f>(EffortOutcomesAG0[[#This Row],[KPx]]*KTb-EffortOutcomesAG0[[#This Row],[Kpy]]*KTa)</f>
        <v>2.6744452444650895</v>
      </c>
      <c r="N1359" s="8">
        <f>-EffortOutcomesAG0[[#This Row],[Xp]]*a+EffortOutcomesAG0[[#This Row],[Yp]]*b+EffortOutcomesAG0[[#This Row],[Zp]]*c_</f>
        <v>0.64452545270745354</v>
      </c>
      <c r="O1359">
        <f>-IF(EffortOutcomesAG0[[#This Row],[Column2]]&gt;0,1,-1)*SQRT(EffortOutcomesAG0[[#This Row],[KPx''i]]^2+EffortOutcomesAG0[[#This Row],[KPx''j]]^2+EffortOutcomesAG0[[#This Row],[KPx''k]]^2)/Ksmag/Scale</f>
        <v>-2.3014161954422296</v>
      </c>
      <c r="P1359" s="9">
        <f>SQRT(EffortOutcomesAG0[[#This Row],[Kpy''i]]^2+EffortOutcomesAG0[[#This Row],[KPy''j]]^2+EffortOutcomesAG0[[#This Row],[KPy''k]]^2)/KTmag/Scale</f>
        <v>1.8911183682733788</v>
      </c>
      <c r="Q13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9" s="14">
        <v>44875</v>
      </c>
      <c r="U1359" s="9" t="s">
        <v>57</v>
      </c>
      <c r="V1359" t="s">
        <v>61</v>
      </c>
      <c r="W1359" t="s">
        <v>59</v>
      </c>
      <c r="X1359">
        <v>1</v>
      </c>
      <c r="Y1359">
        <v>0.66666666666666663</v>
      </c>
      <c r="Z1359">
        <v>0.31742857142857139</v>
      </c>
      <c r="AA1359">
        <v>0.47614285714285709</v>
      </c>
      <c r="AB1359">
        <v>0.71421428571428569</v>
      </c>
      <c r="AC1359">
        <v>1.5</v>
      </c>
      <c r="AD1359">
        <v>1.4001400140014002</v>
      </c>
      <c r="AE1359">
        <v>2.1002100210021002</v>
      </c>
      <c r="AF1359">
        <v>3.1503150315031507</v>
      </c>
      <c r="AG1359">
        <v>0.31742857142857139</v>
      </c>
      <c r="AH1359">
        <v>0.47614285714285709</v>
      </c>
      <c r="AI1359">
        <v>0.66666666666666663</v>
      </c>
      <c r="AJ1359">
        <v>1358</v>
      </c>
      <c r="AK1359">
        <f>SUBTOTAL(9,EffortOutcomesAG0[[#This Row],[Allocation]:[Iin]])</f>
        <v>12.785355542697127</v>
      </c>
      <c r="AL1359" t="str">
        <f>EffortOutcomesAG0[[#This Row],[WARDS]]&amp;EffortOutcomesAG0[[#This Row],[Role]]&amp;EffortOutcomesAG0[[#This Row],[Shifts]]</f>
        <v>WATTRNPM</v>
      </c>
    </row>
    <row r="1360" spans="2:38" x14ac:dyDescent="0.25">
      <c r="B1360" s="8">
        <f>IF(EffortOutcomesAG0[[#This Row],[Apn]]=0,10,LOG(EffortOutcomesAG0[[#This Row],[Apn]]))</f>
        <v>-0.32226272635372682</v>
      </c>
      <c r="C1360" s="8">
        <f>IF(EffortOutcomesAG0[[#This Row],[Ein]]=0,10,LOG(EffortOutcomesAG0[[#This Row],[Ein]]))</f>
        <v>0.49835398540940806</v>
      </c>
      <c r="D1360" s="8">
        <f>IF(EffortOutcomesAG0[[#This Row],[Iin]]=0,10,LOG(EffortOutcomesAG0[[#This Row],[Iin]]))</f>
        <v>-0.17609125905568127</v>
      </c>
      <c r="E1360" s="8">
        <f>Kx-EffortOutcomesAG0[[#This Row],[Xp]]</f>
        <v>0.32226272635372682</v>
      </c>
      <c r="F1360" s="8">
        <f>Ky-EffortOutcomesAG0[[#This Row],[Yp]]</f>
        <v>-1.4983539854094081</v>
      </c>
      <c r="G1360" s="8">
        <f>Kz-EffortOutcomesAG0[[#This Row],[Zp]]</f>
        <v>1.1760912590556813</v>
      </c>
      <c r="H1360" s="8">
        <f>EffortOutcomesAG0[[#This Row],[Kpy]]*KSc-EffortOutcomesAG0[[#This Row],[KPz]]*KSb</f>
        <v>0.32226272635372677</v>
      </c>
      <c r="I1360" s="8">
        <f>-1*(EffortOutcomesAG0[[#This Row],[KPx]]*KSc-EffortOutcomesAG0[[#This Row],[KPz]]*KSa)</f>
        <v>0.32226272635372682</v>
      </c>
      <c r="J1360" s="8">
        <f>(EffortOutcomesAG0[[#This Row],[KPx]]*$C$2-EffortOutcomesAG0[[#This Row],[Kpy]]*KSa)</f>
        <v>3.2226272635372681</v>
      </c>
      <c r="K1360" s="8">
        <f>EffortOutcomesAG0[[#This Row],[Kpy]]*KTc-EffortOutcomesAG0[[#This Row],[KPz]]*KTb</f>
        <v>2.6744452444650895</v>
      </c>
      <c r="L1360" s="8">
        <f>-1*(EffortOutcomesAG0[[#This Row],[KPx]]*KTc-EffortOutcomesAG0[[#This Row],[KPz]]*KTa)</f>
        <v>2.6744452444650895</v>
      </c>
      <c r="M1360" s="8">
        <f>(EffortOutcomesAG0[[#This Row],[KPx]]*KTb-EffortOutcomesAG0[[#This Row],[Kpy]]*KTa)</f>
        <v>2.6744452444650895</v>
      </c>
      <c r="N1360" s="8">
        <f>-EffortOutcomesAG0[[#This Row],[Xp]]*a+EffortOutcomesAG0[[#This Row],[Yp]]*b+EffortOutcomesAG0[[#This Row],[Zp]]*c_</f>
        <v>0.64452545270745354</v>
      </c>
      <c r="O1360">
        <f>-IF(EffortOutcomesAG0[[#This Row],[Column2]]&gt;0,1,-1)*SQRT(EffortOutcomesAG0[[#This Row],[KPx''i]]^2+EffortOutcomesAG0[[#This Row],[KPx''j]]^2+EffortOutcomesAG0[[#This Row],[KPx''k]]^2)/Ksmag/Scale</f>
        <v>-2.3014161954422296</v>
      </c>
      <c r="P1360" s="9">
        <f>SQRT(EffortOutcomesAG0[[#This Row],[Kpy''i]]^2+EffortOutcomesAG0[[#This Row],[KPy''j]]^2+EffortOutcomesAG0[[#This Row],[KPy''k]]^2)/KTmag/Scale</f>
        <v>1.8911183682733788</v>
      </c>
      <c r="Q13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0" s="14">
        <v>44875</v>
      </c>
      <c r="U1360" s="9" t="s">
        <v>54</v>
      </c>
      <c r="V1360" t="s">
        <v>61</v>
      </c>
      <c r="W1360" t="s">
        <v>59</v>
      </c>
      <c r="X1360">
        <v>1</v>
      </c>
      <c r="Y1360">
        <v>0.66666666666666663</v>
      </c>
      <c r="Z1360">
        <v>0.31742857142857139</v>
      </c>
      <c r="AA1360">
        <v>0.47614285714285709</v>
      </c>
      <c r="AB1360">
        <v>0.71421428571428569</v>
      </c>
      <c r="AC1360">
        <v>1.5</v>
      </c>
      <c r="AD1360">
        <v>1.4001400140014002</v>
      </c>
      <c r="AE1360">
        <v>2.1002100210021002</v>
      </c>
      <c r="AF1360">
        <v>3.1503150315031507</v>
      </c>
      <c r="AG1360">
        <v>0.31742857142857139</v>
      </c>
      <c r="AH1360">
        <v>0.47614285714285709</v>
      </c>
      <c r="AI1360">
        <v>0.66666666666666663</v>
      </c>
      <c r="AJ1360">
        <v>1359</v>
      </c>
      <c r="AK1360">
        <f>SUBTOTAL(9,EffortOutcomesAG0[[#This Row],[Allocation]:[Iin]])</f>
        <v>12.785355542697127</v>
      </c>
      <c r="AL1360" t="str">
        <f>EffortOutcomesAG0[[#This Row],[WARDS]]&amp;EffortOutcomesAG0[[#This Row],[Role]]&amp;EffortOutcomesAG0[[#This Row],[Shifts]]</f>
        <v>BANKRNPM</v>
      </c>
    </row>
    <row r="1361" spans="2:38" x14ac:dyDescent="0.25">
      <c r="B1361" s="8">
        <f>IF(EffortOutcomesAG0[[#This Row],[Apn]]=0,10,LOG(EffortOutcomesAG0[[#This Row],[Apn]]))</f>
        <v>10</v>
      </c>
      <c r="C1361" s="8">
        <f>IF(EffortOutcomesAG0[[#This Row],[Ein]]=0,10,LOG(EffortOutcomesAG0[[#This Row],[Ein]]))</f>
        <v>10</v>
      </c>
      <c r="D1361" s="8">
        <f>IF(EffortOutcomesAG0[[#This Row],[Iin]]=0,10,LOG(EffortOutcomesAG0[[#This Row],[Iin]]))</f>
        <v>10</v>
      </c>
      <c r="E1361" s="8">
        <f>Kx-EffortOutcomesAG0[[#This Row],[Xp]]</f>
        <v>-10</v>
      </c>
      <c r="F1361" s="8">
        <f>Ky-EffortOutcomesAG0[[#This Row],[Yp]]</f>
        <v>-11</v>
      </c>
      <c r="G1361" s="8">
        <f>Kz-EffortOutcomesAG0[[#This Row],[Zp]]</f>
        <v>-9</v>
      </c>
      <c r="H1361" s="8">
        <f>EffortOutcomesAG0[[#This Row],[Kpy]]*KSc-EffortOutcomesAG0[[#This Row],[KPz]]*KSb</f>
        <v>20</v>
      </c>
      <c r="I1361" s="8">
        <f>-1*(EffortOutcomesAG0[[#This Row],[KPx]]*KSc-EffortOutcomesAG0[[#This Row],[KPz]]*KSa)</f>
        <v>-10</v>
      </c>
      <c r="J1361" s="8">
        <f>(EffortOutcomesAG0[[#This Row],[KPx]]*$C$2-EffortOutcomesAG0[[#This Row],[Kpy]]*KSa)</f>
        <v>-100</v>
      </c>
      <c r="K1361" s="8">
        <f>EffortOutcomesAG0[[#This Row],[Kpy]]*KTc-EffortOutcomesAG0[[#This Row],[KPz]]*KTb</f>
        <v>2</v>
      </c>
      <c r="L1361" s="8">
        <f>-1*(EffortOutcomesAG0[[#This Row],[KPx]]*KTc-EffortOutcomesAG0[[#This Row],[KPz]]*KTa)</f>
        <v>-28</v>
      </c>
      <c r="M1361" s="8">
        <f>(EffortOutcomesAG0[[#This Row],[KPx]]*KTb-EffortOutcomesAG0[[#This Row],[Kpy]]*KTa)</f>
        <v>32</v>
      </c>
      <c r="N1361" s="8">
        <f>-EffortOutcomesAG0[[#This Row],[Xp]]*a+EffortOutcomesAG0[[#This Row],[Yp]]*b+EffortOutcomesAG0[[#This Row],[Zp]]*c_</f>
        <v>40</v>
      </c>
      <c r="O13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1" s="9">
        <f>SQRT(EffortOutcomesAG0[[#This Row],[Kpy''i]]^2+EffortOutcomesAG0[[#This Row],[KPy''j]]^2+EffortOutcomesAG0[[#This Row],[KPy''k]]^2)/KTmag/Scale</f>
        <v>17.37814719698277</v>
      </c>
      <c r="Q13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1" s="14">
        <v>44875</v>
      </c>
      <c r="U1361" s="9" t="s">
        <v>76</v>
      </c>
      <c r="V1361" t="s">
        <v>61</v>
      </c>
      <c r="W1361" t="s">
        <v>59</v>
      </c>
      <c r="X1361">
        <v>0</v>
      </c>
      <c r="Y1361">
        <v>0</v>
      </c>
      <c r="Z1361">
        <v>0</v>
      </c>
      <c r="AJ1361">
        <v>1360</v>
      </c>
      <c r="AK1361">
        <f>SUBTOTAL(9,EffortOutcomesAG0[[#This Row],[Allocation]:[Iin]])</f>
        <v>0</v>
      </c>
      <c r="AL1361" t="str">
        <f>EffortOutcomesAG0[[#This Row],[WARDS]]&amp;EffortOutcomesAG0[[#This Row],[Role]]&amp;EffortOutcomesAG0[[#This Row],[Shifts]]</f>
        <v>OtherRNPM</v>
      </c>
    </row>
    <row r="1362" spans="2:38" x14ac:dyDescent="0.25">
      <c r="B1362" s="8">
        <f>IF(EffortOutcomesAG0[[#This Row],[Apn]]=0,10,LOG(EffortOutcomesAG0[[#This Row],[Apn]]))</f>
        <v>10</v>
      </c>
      <c r="C1362" s="8">
        <f>IF(EffortOutcomesAG0[[#This Row],[Ein]]=0,10,LOG(EffortOutcomesAG0[[#This Row],[Ein]]))</f>
        <v>10</v>
      </c>
      <c r="D1362" s="8">
        <f>IF(EffortOutcomesAG0[[#This Row],[Iin]]=0,10,LOG(EffortOutcomesAG0[[#This Row],[Iin]]))</f>
        <v>10</v>
      </c>
      <c r="E1362" s="8">
        <f>Kx-EffortOutcomesAG0[[#This Row],[Xp]]</f>
        <v>-10</v>
      </c>
      <c r="F1362" s="8">
        <f>Ky-EffortOutcomesAG0[[#This Row],[Yp]]</f>
        <v>-11</v>
      </c>
      <c r="G1362" s="8">
        <f>Kz-EffortOutcomesAG0[[#This Row],[Zp]]</f>
        <v>-9</v>
      </c>
      <c r="H1362" s="8">
        <f>EffortOutcomesAG0[[#This Row],[Kpy]]*KSc-EffortOutcomesAG0[[#This Row],[KPz]]*KSb</f>
        <v>20</v>
      </c>
      <c r="I1362" s="8">
        <f>-1*(EffortOutcomesAG0[[#This Row],[KPx]]*KSc-EffortOutcomesAG0[[#This Row],[KPz]]*KSa)</f>
        <v>-10</v>
      </c>
      <c r="J1362" s="8">
        <f>(EffortOutcomesAG0[[#This Row],[KPx]]*$C$2-EffortOutcomesAG0[[#This Row],[Kpy]]*KSa)</f>
        <v>-100</v>
      </c>
      <c r="K1362" s="8">
        <f>EffortOutcomesAG0[[#This Row],[Kpy]]*KTc-EffortOutcomesAG0[[#This Row],[KPz]]*KTb</f>
        <v>2</v>
      </c>
      <c r="L1362" s="8">
        <f>-1*(EffortOutcomesAG0[[#This Row],[KPx]]*KTc-EffortOutcomesAG0[[#This Row],[KPz]]*KTa)</f>
        <v>-28</v>
      </c>
      <c r="M1362" s="8">
        <f>(EffortOutcomesAG0[[#This Row],[KPx]]*KTb-EffortOutcomesAG0[[#This Row],[Kpy]]*KTa)</f>
        <v>32</v>
      </c>
      <c r="N1362" s="8">
        <f>-EffortOutcomesAG0[[#This Row],[Xp]]*a+EffortOutcomesAG0[[#This Row],[Yp]]*b+EffortOutcomesAG0[[#This Row],[Zp]]*c_</f>
        <v>40</v>
      </c>
      <c r="O1362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2" s="9">
        <f>SQRT(EffortOutcomesAG0[[#This Row],[Kpy''i]]^2+EffortOutcomesAG0[[#This Row],[KPy''j]]^2+EffortOutcomesAG0[[#This Row],[KPy''k]]^2)/KTmag/Scale</f>
        <v>17.37814719698277</v>
      </c>
      <c r="Q13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2" s="14">
        <v>44876</v>
      </c>
      <c r="U1362" s="9" t="s">
        <v>76</v>
      </c>
      <c r="V1362" t="s">
        <v>61</v>
      </c>
      <c r="W1362" t="s">
        <v>59</v>
      </c>
      <c r="X1362">
        <v>0</v>
      </c>
      <c r="Y1362">
        <v>0</v>
      </c>
      <c r="Z1362">
        <v>0</v>
      </c>
      <c r="AJ1362">
        <v>1361</v>
      </c>
      <c r="AK1362">
        <f>SUBTOTAL(9,EffortOutcomesAG0[[#This Row],[Allocation]:[Iin]])</f>
        <v>0</v>
      </c>
      <c r="AL1362" t="str">
        <f>EffortOutcomesAG0[[#This Row],[WARDS]]&amp;EffortOutcomesAG0[[#This Row],[Role]]&amp;EffortOutcomesAG0[[#This Row],[Shifts]]</f>
        <v>OtherRNPM</v>
      </c>
    </row>
    <row r="1363" spans="2:38" x14ac:dyDescent="0.25">
      <c r="B1363" s="8">
        <f>IF(EffortOutcomesAG0[[#This Row],[Apn]]=0,10,LOG(EffortOutcomesAG0[[#This Row],[Apn]]))</f>
        <v>-0.92432271768168917</v>
      </c>
      <c r="C1363" s="8">
        <f>IF(EffortOutcomesAG0[[#This Row],[Ein]]=0,10,LOG(EffortOutcomesAG0[[#This Row],[Ein]]))</f>
        <v>10</v>
      </c>
      <c r="D1363" s="8">
        <f>IF(EffortOutcomesAG0[[#This Row],[Iin]]=0,10,LOG(EffortOutcomesAG0[[#This Row],[Iin]]))</f>
        <v>10</v>
      </c>
      <c r="E1363" s="8">
        <f>Kx-EffortOutcomesAG0[[#This Row],[Xp]]</f>
        <v>0.92432271768168917</v>
      </c>
      <c r="F1363" s="8">
        <f>Ky-EffortOutcomesAG0[[#This Row],[Yp]]</f>
        <v>-11</v>
      </c>
      <c r="G1363" s="8">
        <f>Kz-EffortOutcomesAG0[[#This Row],[Zp]]</f>
        <v>-9</v>
      </c>
      <c r="H1363" s="8">
        <f>EffortOutcomesAG0[[#This Row],[Kpy]]*KSc-EffortOutcomesAG0[[#This Row],[KPz]]*KSb</f>
        <v>20</v>
      </c>
      <c r="I1363" s="8">
        <f>-1*(EffortOutcomesAG0[[#This Row],[KPx]]*KSc-EffortOutcomesAG0[[#This Row],[KPz]]*KSa)</f>
        <v>0.92432271768168917</v>
      </c>
      <c r="J1363" s="8">
        <f>(EffortOutcomesAG0[[#This Row],[KPx]]*$C$2-EffortOutcomesAG0[[#This Row],[Kpy]]*KSa)</f>
        <v>9.243227176816891</v>
      </c>
      <c r="K1363" s="8">
        <f>EffortOutcomesAG0[[#This Row],[Kpy]]*KTc-EffortOutcomesAG0[[#This Row],[KPz]]*KTb</f>
        <v>2</v>
      </c>
      <c r="L1363" s="8">
        <f>-1*(EffortOutcomesAG0[[#This Row],[KPx]]*KTc-EffortOutcomesAG0[[#This Row],[KPz]]*KTa)</f>
        <v>-17.07567728231831</v>
      </c>
      <c r="M1363" s="8">
        <f>(EffortOutcomesAG0[[#This Row],[KPx]]*KTb-EffortOutcomesAG0[[#This Row],[Kpy]]*KTa)</f>
        <v>21.07567728231831</v>
      </c>
      <c r="N1363" s="8">
        <f>-EffortOutcomesAG0[[#This Row],[Xp]]*a+EffortOutcomesAG0[[#This Row],[Yp]]*b+EffortOutcomesAG0[[#This Row],[Zp]]*c_</f>
        <v>40</v>
      </c>
      <c r="O1363">
        <f>-IF(EffortOutcomesAG0[[#This Row],[Column2]]&gt;0,1,-1)*SQRT(EffortOutcomesAG0[[#This Row],[KPx''i]]^2+EffortOutcomesAG0[[#This Row],[KPx''j]]^2+EffortOutcomesAG0[[#This Row],[KPx''k]]^2)/Ksmag/Scale</f>
        <v>-15.59313344277969</v>
      </c>
      <c r="P1363" s="9">
        <f>SQRT(EffortOutcomesAG0[[#This Row],[Kpy''i]]^2+EffortOutcomesAG0[[#This Row],[KPy''j]]^2+EffortOutcomesAG0[[#This Row],[KPy''k]]^2)/KTmag/Scale</f>
        <v>11.103775090468931</v>
      </c>
      <c r="Q13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3" s="14">
        <v>44876</v>
      </c>
      <c r="U1363" s="9" t="s">
        <v>54</v>
      </c>
      <c r="V1363" t="s">
        <v>61</v>
      </c>
      <c r="W1363" t="s">
        <v>59</v>
      </c>
      <c r="X1363">
        <v>0</v>
      </c>
      <c r="Y1363">
        <v>0.66666666666666663</v>
      </c>
      <c r="Z1363">
        <v>7.9357142857142848E-2</v>
      </c>
      <c r="AA1363">
        <v>0.11903571428571427</v>
      </c>
      <c r="AB1363">
        <v>0.17855357142857142</v>
      </c>
      <c r="AC1363">
        <v>0</v>
      </c>
      <c r="AD1363">
        <v>5.6005600560056008</v>
      </c>
      <c r="AE1363">
        <v>8.4008400840084008</v>
      </c>
      <c r="AF1363">
        <v>0</v>
      </c>
      <c r="AJ1363">
        <v>1362</v>
      </c>
      <c r="AK1363">
        <f>SUBTOTAL(9,EffortOutcomesAG0[[#This Row],[Allocation]:[Iin]])</f>
        <v>15.045013235252096</v>
      </c>
      <c r="AL1363" t="str">
        <f>EffortOutcomesAG0[[#This Row],[WARDS]]&amp;EffortOutcomesAG0[[#This Row],[Role]]&amp;EffortOutcomesAG0[[#This Row],[Shifts]]</f>
        <v>BANKRNPM</v>
      </c>
    </row>
    <row r="1364" spans="2:38" x14ac:dyDescent="0.25">
      <c r="B1364" s="8">
        <f>IF(EffortOutcomesAG0[[#This Row],[Apn]]=0,10,LOG(EffortOutcomesAG0[[#This Row],[Apn]]))</f>
        <v>-0.92432271768168917</v>
      </c>
      <c r="C1364" s="8">
        <f>IF(EffortOutcomesAG0[[#This Row],[Ein]]=0,10,LOG(EffortOutcomesAG0[[#This Row],[Ein]]))</f>
        <v>10</v>
      </c>
      <c r="D1364" s="8">
        <f>IF(EffortOutcomesAG0[[#This Row],[Iin]]=0,10,LOG(EffortOutcomesAG0[[#This Row],[Iin]]))</f>
        <v>10</v>
      </c>
      <c r="E1364" s="8">
        <f>Kx-EffortOutcomesAG0[[#This Row],[Xp]]</f>
        <v>0.92432271768168917</v>
      </c>
      <c r="F1364" s="8">
        <f>Ky-EffortOutcomesAG0[[#This Row],[Yp]]</f>
        <v>-11</v>
      </c>
      <c r="G1364" s="8">
        <f>Kz-EffortOutcomesAG0[[#This Row],[Zp]]</f>
        <v>-9</v>
      </c>
      <c r="H1364" s="8">
        <f>EffortOutcomesAG0[[#This Row],[Kpy]]*KSc-EffortOutcomesAG0[[#This Row],[KPz]]*KSb</f>
        <v>20</v>
      </c>
      <c r="I1364" s="8">
        <f>-1*(EffortOutcomesAG0[[#This Row],[KPx]]*KSc-EffortOutcomesAG0[[#This Row],[KPz]]*KSa)</f>
        <v>0.92432271768168917</v>
      </c>
      <c r="J1364" s="8">
        <f>(EffortOutcomesAG0[[#This Row],[KPx]]*$C$2-EffortOutcomesAG0[[#This Row],[Kpy]]*KSa)</f>
        <v>9.243227176816891</v>
      </c>
      <c r="K1364" s="8">
        <f>EffortOutcomesAG0[[#This Row],[Kpy]]*KTc-EffortOutcomesAG0[[#This Row],[KPz]]*KTb</f>
        <v>2</v>
      </c>
      <c r="L1364" s="8">
        <f>-1*(EffortOutcomesAG0[[#This Row],[KPx]]*KTc-EffortOutcomesAG0[[#This Row],[KPz]]*KTa)</f>
        <v>-17.07567728231831</v>
      </c>
      <c r="M1364" s="8">
        <f>(EffortOutcomesAG0[[#This Row],[KPx]]*KTb-EffortOutcomesAG0[[#This Row],[Kpy]]*KTa)</f>
        <v>21.07567728231831</v>
      </c>
      <c r="N1364" s="8">
        <f>-EffortOutcomesAG0[[#This Row],[Xp]]*a+EffortOutcomesAG0[[#This Row],[Yp]]*b+EffortOutcomesAG0[[#This Row],[Zp]]*c_</f>
        <v>40</v>
      </c>
      <c r="O1364">
        <f>-IF(EffortOutcomesAG0[[#This Row],[Column2]]&gt;0,1,-1)*SQRT(EffortOutcomesAG0[[#This Row],[KPx''i]]^2+EffortOutcomesAG0[[#This Row],[KPx''j]]^2+EffortOutcomesAG0[[#This Row],[KPx''k]]^2)/Ksmag/Scale</f>
        <v>-15.59313344277969</v>
      </c>
      <c r="P1364" s="9">
        <f>SQRT(EffortOutcomesAG0[[#This Row],[Kpy''i]]^2+EffortOutcomesAG0[[#This Row],[KPy''j]]^2+EffortOutcomesAG0[[#This Row],[KPy''k]]^2)/KTmag/Scale</f>
        <v>11.103775090468931</v>
      </c>
      <c r="Q13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4" s="14">
        <v>44876</v>
      </c>
      <c r="U1364" s="9" t="s">
        <v>57</v>
      </c>
      <c r="V1364" t="s">
        <v>61</v>
      </c>
      <c r="W1364" t="s">
        <v>59</v>
      </c>
      <c r="X1364">
        <v>0</v>
      </c>
      <c r="Y1364">
        <v>0.66666666666666663</v>
      </c>
      <c r="Z1364">
        <v>7.9357142857142848E-2</v>
      </c>
      <c r="AA1364">
        <v>0.11903571428571427</v>
      </c>
      <c r="AB1364">
        <v>0.17855357142857142</v>
      </c>
      <c r="AC1364">
        <v>0</v>
      </c>
      <c r="AD1364">
        <v>5.6005600560056008</v>
      </c>
      <c r="AE1364">
        <v>8.4008400840084008</v>
      </c>
      <c r="AF1364">
        <v>0</v>
      </c>
      <c r="AJ1364">
        <v>1363</v>
      </c>
      <c r="AK1364">
        <f>SUBTOTAL(9,EffortOutcomesAG0[[#This Row],[Allocation]:[Iin]])</f>
        <v>15.045013235252096</v>
      </c>
      <c r="AL1364" t="str">
        <f>EffortOutcomesAG0[[#This Row],[WARDS]]&amp;EffortOutcomesAG0[[#This Row],[Role]]&amp;EffortOutcomesAG0[[#This Row],[Shifts]]</f>
        <v>WATTRNPM</v>
      </c>
    </row>
    <row r="1365" spans="2:38" x14ac:dyDescent="0.25">
      <c r="B1365" s="8">
        <f>IF(EffortOutcomesAG0[[#This Row],[Apn]]=0,10,LOG(EffortOutcomesAG0[[#This Row],[Apn]]))</f>
        <v>-0.92432271768168917</v>
      </c>
      <c r="C1365" s="8">
        <f>IF(EffortOutcomesAG0[[#This Row],[Ein]]=0,10,LOG(EffortOutcomesAG0[[#This Row],[Ein]]))</f>
        <v>1.1004139767373704</v>
      </c>
      <c r="D1365" s="8">
        <f>IF(EffortOutcomesAG0[[#This Row],[Iin]]=0,10,LOG(EffortOutcomesAG0[[#This Row],[Iin]]))</f>
        <v>-0.17609125905568127</v>
      </c>
      <c r="E1365" s="8">
        <f>Kx-EffortOutcomesAG0[[#This Row],[Xp]]</f>
        <v>0.92432271768168917</v>
      </c>
      <c r="F1365" s="8">
        <f>Ky-EffortOutcomesAG0[[#This Row],[Yp]]</f>
        <v>-2.1004139767373706</v>
      </c>
      <c r="G1365" s="8">
        <f>Kz-EffortOutcomesAG0[[#This Row],[Zp]]</f>
        <v>1.1760912590556813</v>
      </c>
      <c r="H1365" s="8">
        <f>EffortOutcomesAG0[[#This Row],[Kpy]]*KSc-EffortOutcomesAG0[[#This Row],[KPz]]*KSb</f>
        <v>0.92432271768168928</v>
      </c>
      <c r="I1365" s="8">
        <f>-1*(EffortOutcomesAG0[[#This Row],[KPx]]*KSc-EffortOutcomesAG0[[#This Row],[KPz]]*KSa)</f>
        <v>0.92432271768168917</v>
      </c>
      <c r="J1365" s="8">
        <f>(EffortOutcomesAG0[[#This Row],[KPx]]*$C$2-EffortOutcomesAG0[[#This Row],[Kpy]]*KSa)</f>
        <v>9.243227176816891</v>
      </c>
      <c r="K1365" s="8">
        <f>EffortOutcomesAG0[[#This Row],[Kpy]]*KTc-EffortOutcomesAG0[[#This Row],[KPz]]*KTb</f>
        <v>3.276505235793052</v>
      </c>
      <c r="L1365" s="8">
        <f>-1*(EffortOutcomesAG0[[#This Row],[KPx]]*KTc-EffortOutcomesAG0[[#This Row],[KPz]]*KTa)</f>
        <v>3.276505235793052</v>
      </c>
      <c r="M1365" s="8">
        <f>(EffortOutcomesAG0[[#This Row],[KPx]]*KTb-EffortOutcomesAG0[[#This Row],[Kpy]]*KTa)</f>
        <v>3.276505235793052</v>
      </c>
      <c r="N1365" s="8">
        <f>-EffortOutcomesAG0[[#This Row],[Xp]]*a+EffortOutcomesAG0[[#This Row],[Yp]]*b+EffortOutcomesAG0[[#This Row],[Zp]]*c_</f>
        <v>1.8486454353633783</v>
      </c>
      <c r="O1365">
        <f>-IF(EffortOutcomesAG0[[#This Row],[Column2]]&gt;0,1,-1)*SQRT(EffortOutcomesAG0[[#This Row],[KPx''i]]^2+EffortOutcomesAG0[[#This Row],[KPx''j]]^2+EffortOutcomesAG0[[#This Row],[KPx''k]]^2)/Ksmag/Scale</f>
        <v>-6.600984533200001</v>
      </c>
      <c r="P1365" s="9">
        <f>SQRT(EffortOutcomesAG0[[#This Row],[Kpy''i]]^2+EffortOutcomesAG0[[#This Row],[KPy''j]]^2+EffortOutcomesAG0[[#This Row],[KPy''k]]^2)/KTmag/Scale</f>
        <v>2.3168390708224949</v>
      </c>
      <c r="Q13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5" s="14">
        <v>44876</v>
      </c>
      <c r="U1365" s="9" t="s">
        <v>58</v>
      </c>
      <c r="V1365" t="s">
        <v>61</v>
      </c>
      <c r="W1365" t="s">
        <v>59</v>
      </c>
      <c r="X1365">
        <v>1</v>
      </c>
      <c r="Y1365">
        <v>0.66666666666666663</v>
      </c>
      <c r="Z1365">
        <v>7.9357142857142848E-2</v>
      </c>
      <c r="AA1365">
        <v>0.11903571428571427</v>
      </c>
      <c r="AB1365">
        <v>0.17855357142857142</v>
      </c>
      <c r="AC1365">
        <v>1.5</v>
      </c>
      <c r="AD1365">
        <v>5.6005600560056008</v>
      </c>
      <c r="AE1365">
        <v>8.4008400840084008</v>
      </c>
      <c r="AF1365">
        <v>12.601260126012603</v>
      </c>
      <c r="AG1365">
        <v>7.9357142857142848E-2</v>
      </c>
      <c r="AH1365">
        <v>0.11903571428571427</v>
      </c>
      <c r="AI1365">
        <v>0.66666666666666663</v>
      </c>
      <c r="AJ1365">
        <v>1364</v>
      </c>
      <c r="AK1365">
        <f>SUBTOTAL(9,EffortOutcomesAG0[[#This Row],[Allocation]:[Iin]])</f>
        <v>31.011332885074221</v>
      </c>
      <c r="AL1365" t="str">
        <f>EffortOutcomesAG0[[#This Row],[WARDS]]&amp;EffortOutcomesAG0[[#This Row],[Role]]&amp;EffortOutcomesAG0[[#This Row],[Shifts]]</f>
        <v>WARARNPM</v>
      </c>
    </row>
    <row r="1366" spans="2:38" x14ac:dyDescent="0.25">
      <c r="B1366" s="8">
        <f>IF(EffortOutcomesAG0[[#This Row],[Apn]]=0,10,LOG(EffortOutcomesAG0[[#This Row],[Apn]]))</f>
        <v>-0.92432271768168917</v>
      </c>
      <c r="C1366" s="8">
        <f>IF(EffortOutcomesAG0[[#This Row],[Ein]]=0,10,LOG(EffortOutcomesAG0[[#This Row],[Ein]]))</f>
        <v>1.1004139767373704</v>
      </c>
      <c r="D1366" s="8">
        <f>IF(EffortOutcomesAG0[[#This Row],[Iin]]=0,10,LOG(EffortOutcomesAG0[[#This Row],[Iin]]))</f>
        <v>-0.17609125905568127</v>
      </c>
      <c r="E1366" s="8">
        <f>Kx-EffortOutcomesAG0[[#This Row],[Xp]]</f>
        <v>0.92432271768168917</v>
      </c>
      <c r="F1366" s="8">
        <f>Ky-EffortOutcomesAG0[[#This Row],[Yp]]</f>
        <v>-2.1004139767373706</v>
      </c>
      <c r="G1366" s="8">
        <f>Kz-EffortOutcomesAG0[[#This Row],[Zp]]</f>
        <v>1.1760912590556813</v>
      </c>
      <c r="H1366" s="8">
        <f>EffortOutcomesAG0[[#This Row],[Kpy]]*KSc-EffortOutcomesAG0[[#This Row],[KPz]]*KSb</f>
        <v>0.92432271768168928</v>
      </c>
      <c r="I1366" s="8">
        <f>-1*(EffortOutcomesAG0[[#This Row],[KPx]]*KSc-EffortOutcomesAG0[[#This Row],[KPz]]*KSa)</f>
        <v>0.92432271768168917</v>
      </c>
      <c r="J1366" s="8">
        <f>(EffortOutcomesAG0[[#This Row],[KPx]]*$C$2-EffortOutcomesAG0[[#This Row],[Kpy]]*KSa)</f>
        <v>9.243227176816891</v>
      </c>
      <c r="K1366" s="8">
        <f>EffortOutcomesAG0[[#This Row],[Kpy]]*KTc-EffortOutcomesAG0[[#This Row],[KPz]]*KTb</f>
        <v>3.276505235793052</v>
      </c>
      <c r="L1366" s="8">
        <f>-1*(EffortOutcomesAG0[[#This Row],[KPx]]*KTc-EffortOutcomesAG0[[#This Row],[KPz]]*KTa)</f>
        <v>3.276505235793052</v>
      </c>
      <c r="M1366" s="8">
        <f>(EffortOutcomesAG0[[#This Row],[KPx]]*KTb-EffortOutcomesAG0[[#This Row],[Kpy]]*KTa)</f>
        <v>3.276505235793052</v>
      </c>
      <c r="N1366" s="8">
        <f>-EffortOutcomesAG0[[#This Row],[Xp]]*a+EffortOutcomesAG0[[#This Row],[Yp]]*b+EffortOutcomesAG0[[#This Row],[Zp]]*c_</f>
        <v>1.8486454353633783</v>
      </c>
      <c r="O1366">
        <f>-IF(EffortOutcomesAG0[[#This Row],[Column2]]&gt;0,1,-1)*SQRT(EffortOutcomesAG0[[#This Row],[KPx''i]]^2+EffortOutcomesAG0[[#This Row],[KPx''j]]^2+EffortOutcomesAG0[[#This Row],[KPx''k]]^2)/Ksmag/Scale</f>
        <v>-6.600984533200001</v>
      </c>
      <c r="P1366" s="9">
        <f>SQRT(EffortOutcomesAG0[[#This Row],[Kpy''i]]^2+EffortOutcomesAG0[[#This Row],[KPy''j]]^2+EffortOutcomesAG0[[#This Row],[KPy''k]]^2)/KTmag/Scale</f>
        <v>2.3168390708224949</v>
      </c>
      <c r="Q13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6" s="14">
        <v>44877</v>
      </c>
      <c r="U1366" s="9" t="s">
        <v>57</v>
      </c>
      <c r="V1366" t="s">
        <v>61</v>
      </c>
      <c r="W1366" t="s">
        <v>59</v>
      </c>
      <c r="X1366">
        <v>1</v>
      </c>
      <c r="Y1366">
        <v>0.66666666666666663</v>
      </c>
      <c r="Z1366">
        <v>7.9357142857142848E-2</v>
      </c>
      <c r="AA1366">
        <v>0.11903571428571427</v>
      </c>
      <c r="AB1366">
        <v>0.17855357142857142</v>
      </c>
      <c r="AC1366">
        <v>1.5</v>
      </c>
      <c r="AD1366">
        <v>5.6005600560056008</v>
      </c>
      <c r="AE1366">
        <v>8.4008400840084008</v>
      </c>
      <c r="AF1366">
        <v>12.601260126012603</v>
      </c>
      <c r="AG1366">
        <v>7.9357142857142848E-2</v>
      </c>
      <c r="AH1366">
        <v>0.11903571428571427</v>
      </c>
      <c r="AI1366">
        <v>0.66666666666666663</v>
      </c>
      <c r="AJ1366">
        <v>1365</v>
      </c>
      <c r="AK1366">
        <f>SUBTOTAL(9,EffortOutcomesAG0[[#This Row],[Allocation]:[Iin]])</f>
        <v>31.011332885074221</v>
      </c>
      <c r="AL1366" t="str">
        <f>EffortOutcomesAG0[[#This Row],[WARDS]]&amp;EffortOutcomesAG0[[#This Row],[Role]]&amp;EffortOutcomesAG0[[#This Row],[Shifts]]</f>
        <v>WATTRNPM</v>
      </c>
    </row>
    <row r="1367" spans="2:38" x14ac:dyDescent="0.25">
      <c r="B1367" s="8">
        <f>IF(EffortOutcomesAG0[[#This Row],[Apn]]=0,10,LOG(EffortOutcomesAG0[[#This Row],[Apn]]))</f>
        <v>-0.92432271768168917</v>
      </c>
      <c r="C1367" s="8">
        <f>IF(EffortOutcomesAG0[[#This Row],[Ein]]=0,10,LOG(EffortOutcomesAG0[[#This Row],[Ein]]))</f>
        <v>1.1004139767373704</v>
      </c>
      <c r="D1367" s="8">
        <f>IF(EffortOutcomesAG0[[#This Row],[Iin]]=0,10,LOG(EffortOutcomesAG0[[#This Row],[Iin]]))</f>
        <v>-0.17609125905568127</v>
      </c>
      <c r="E1367" s="8">
        <f>Kx-EffortOutcomesAG0[[#This Row],[Xp]]</f>
        <v>0.92432271768168917</v>
      </c>
      <c r="F1367" s="8">
        <f>Ky-EffortOutcomesAG0[[#This Row],[Yp]]</f>
        <v>-2.1004139767373706</v>
      </c>
      <c r="G1367" s="8">
        <f>Kz-EffortOutcomesAG0[[#This Row],[Zp]]</f>
        <v>1.1760912590556813</v>
      </c>
      <c r="H1367" s="8">
        <f>EffortOutcomesAG0[[#This Row],[Kpy]]*KSc-EffortOutcomesAG0[[#This Row],[KPz]]*KSb</f>
        <v>0.92432271768168928</v>
      </c>
      <c r="I1367" s="8">
        <f>-1*(EffortOutcomesAG0[[#This Row],[KPx]]*KSc-EffortOutcomesAG0[[#This Row],[KPz]]*KSa)</f>
        <v>0.92432271768168917</v>
      </c>
      <c r="J1367" s="8">
        <f>(EffortOutcomesAG0[[#This Row],[KPx]]*$C$2-EffortOutcomesAG0[[#This Row],[Kpy]]*KSa)</f>
        <v>9.243227176816891</v>
      </c>
      <c r="K1367" s="8">
        <f>EffortOutcomesAG0[[#This Row],[Kpy]]*KTc-EffortOutcomesAG0[[#This Row],[KPz]]*KTb</f>
        <v>3.276505235793052</v>
      </c>
      <c r="L1367" s="8">
        <f>-1*(EffortOutcomesAG0[[#This Row],[KPx]]*KTc-EffortOutcomesAG0[[#This Row],[KPz]]*KTa)</f>
        <v>3.276505235793052</v>
      </c>
      <c r="M1367" s="8">
        <f>(EffortOutcomesAG0[[#This Row],[KPx]]*KTb-EffortOutcomesAG0[[#This Row],[Kpy]]*KTa)</f>
        <v>3.276505235793052</v>
      </c>
      <c r="N1367" s="8">
        <f>-EffortOutcomesAG0[[#This Row],[Xp]]*a+EffortOutcomesAG0[[#This Row],[Yp]]*b+EffortOutcomesAG0[[#This Row],[Zp]]*c_</f>
        <v>1.8486454353633783</v>
      </c>
      <c r="O1367">
        <f>-IF(EffortOutcomesAG0[[#This Row],[Column2]]&gt;0,1,-1)*SQRT(EffortOutcomesAG0[[#This Row],[KPx''i]]^2+EffortOutcomesAG0[[#This Row],[KPx''j]]^2+EffortOutcomesAG0[[#This Row],[KPx''k]]^2)/Ksmag/Scale</f>
        <v>-6.600984533200001</v>
      </c>
      <c r="P1367" s="9">
        <f>SQRT(EffortOutcomesAG0[[#This Row],[Kpy''i]]^2+EffortOutcomesAG0[[#This Row],[KPy''j]]^2+EffortOutcomesAG0[[#This Row],[KPy''k]]^2)/KTmag/Scale</f>
        <v>2.3168390708224949</v>
      </c>
      <c r="Q13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7" s="14">
        <v>44877</v>
      </c>
      <c r="U1367" s="9" t="s">
        <v>54</v>
      </c>
      <c r="V1367" t="s">
        <v>61</v>
      </c>
      <c r="W1367" t="s">
        <v>59</v>
      </c>
      <c r="X1367">
        <v>1</v>
      </c>
      <c r="Y1367">
        <v>0.66666666666666663</v>
      </c>
      <c r="Z1367">
        <v>7.9357142857142848E-2</v>
      </c>
      <c r="AA1367">
        <v>0.11903571428571427</v>
      </c>
      <c r="AB1367">
        <v>0.17855357142857142</v>
      </c>
      <c r="AC1367">
        <v>1.5</v>
      </c>
      <c r="AD1367">
        <v>5.6005600560056008</v>
      </c>
      <c r="AE1367">
        <v>8.4008400840084008</v>
      </c>
      <c r="AF1367">
        <v>12.601260126012603</v>
      </c>
      <c r="AG1367">
        <v>7.9357142857142848E-2</v>
      </c>
      <c r="AH1367">
        <v>0.11903571428571427</v>
      </c>
      <c r="AI1367">
        <v>0.66666666666666663</v>
      </c>
      <c r="AJ1367">
        <v>1366</v>
      </c>
      <c r="AK1367">
        <f>SUBTOTAL(9,EffortOutcomesAG0[[#This Row],[Allocation]:[Iin]])</f>
        <v>31.011332885074221</v>
      </c>
      <c r="AL1367" t="str">
        <f>EffortOutcomesAG0[[#This Row],[WARDS]]&amp;EffortOutcomesAG0[[#This Row],[Role]]&amp;EffortOutcomesAG0[[#This Row],[Shifts]]</f>
        <v>BANKRNPM</v>
      </c>
    </row>
    <row r="1368" spans="2:38" x14ac:dyDescent="0.25">
      <c r="B1368" s="8">
        <f>IF(EffortOutcomesAG0[[#This Row],[Apn]]=0,10,LOG(EffortOutcomesAG0[[#This Row],[Apn]]))</f>
        <v>-0.92432271768168917</v>
      </c>
      <c r="C1368" s="8">
        <f>IF(EffortOutcomesAG0[[#This Row],[Ein]]=0,10,LOG(EffortOutcomesAG0[[#This Row],[Ein]]))</f>
        <v>1.373415248801108</v>
      </c>
      <c r="D1368" s="8">
        <f>IF(EffortOutcomesAG0[[#This Row],[Iin]]=0,10,LOG(EffortOutcomesAG0[[#This Row],[Iin]]))</f>
        <v>-0.44909253111941894</v>
      </c>
      <c r="E1368" s="8">
        <f>Kx-EffortOutcomesAG0[[#This Row],[Xp]]</f>
        <v>0.92432271768168917</v>
      </c>
      <c r="F1368" s="8">
        <f>Ky-EffortOutcomesAG0[[#This Row],[Yp]]</f>
        <v>-2.3734152488011082</v>
      </c>
      <c r="G1368" s="8">
        <f>Kz-EffortOutcomesAG0[[#This Row],[Zp]]</f>
        <v>1.4490925311194189</v>
      </c>
      <c r="H1368" s="8">
        <f>EffortOutcomesAG0[[#This Row],[Kpy]]*KSc-EffortOutcomesAG0[[#This Row],[KPz]]*KSb</f>
        <v>0.92432271768168928</v>
      </c>
      <c r="I1368" s="8">
        <f>-1*(EffortOutcomesAG0[[#This Row],[KPx]]*KSc-EffortOutcomesAG0[[#This Row],[KPz]]*KSa)</f>
        <v>0.92432271768168917</v>
      </c>
      <c r="J1368" s="8">
        <f>(EffortOutcomesAG0[[#This Row],[KPx]]*$C$2-EffortOutcomesAG0[[#This Row],[Kpy]]*KSa)</f>
        <v>9.243227176816891</v>
      </c>
      <c r="K1368" s="8">
        <f>EffortOutcomesAG0[[#This Row],[Kpy]]*KTc-EffortOutcomesAG0[[#This Row],[KPz]]*KTb</f>
        <v>3.8225077799205271</v>
      </c>
      <c r="L1368" s="8">
        <f>-1*(EffortOutcomesAG0[[#This Row],[KPx]]*KTc-EffortOutcomesAG0[[#This Row],[KPz]]*KTa)</f>
        <v>3.8225077799205271</v>
      </c>
      <c r="M1368" s="8">
        <f>(EffortOutcomesAG0[[#This Row],[KPx]]*KTb-EffortOutcomesAG0[[#This Row],[Kpy]]*KTa)</f>
        <v>3.8225077799205271</v>
      </c>
      <c r="N1368" s="8">
        <f>-EffortOutcomesAG0[[#This Row],[Xp]]*a+EffortOutcomesAG0[[#This Row],[Yp]]*b+EffortOutcomesAG0[[#This Row],[Zp]]*c_</f>
        <v>1.8486454353633781</v>
      </c>
      <c r="O1368">
        <f>-IF(EffortOutcomesAG0[[#This Row],[Column2]]&gt;0,1,-1)*SQRT(EffortOutcomesAG0[[#This Row],[KPx''i]]^2+EffortOutcomesAG0[[#This Row],[KPx''j]]^2+EffortOutcomesAG0[[#This Row],[KPx''k]]^2)/Ksmag/Scale</f>
        <v>-6.600984533200001</v>
      </c>
      <c r="P1368" s="9">
        <f>SQRT(EffortOutcomesAG0[[#This Row],[Kpy''i]]^2+EffortOutcomesAG0[[#This Row],[KPy''j]]^2+EffortOutcomesAG0[[#This Row],[KPy''k]]^2)/KTmag/Scale</f>
        <v>2.7029211723201403</v>
      </c>
      <c r="Q13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8" s="14">
        <v>44877</v>
      </c>
      <c r="U1368" s="9" t="s">
        <v>58</v>
      </c>
      <c r="V1368" t="s">
        <v>61</v>
      </c>
      <c r="W1368" t="s">
        <v>59</v>
      </c>
      <c r="X1368">
        <v>1.875</v>
      </c>
      <c r="Y1368">
        <v>0.66666666666666663</v>
      </c>
      <c r="Z1368">
        <v>7.9357142857142848E-2</v>
      </c>
      <c r="AA1368">
        <v>0.11903571428571427</v>
      </c>
      <c r="AB1368">
        <v>0.17855357142857142</v>
      </c>
      <c r="AC1368">
        <v>2.8125</v>
      </c>
      <c r="AD1368">
        <v>5.6005600560056008</v>
      </c>
      <c r="AE1368">
        <v>8.4008400840084008</v>
      </c>
      <c r="AF1368">
        <v>23.627362736273628</v>
      </c>
      <c r="AG1368">
        <v>4.232380952380952E-2</v>
      </c>
      <c r="AH1368">
        <v>6.3485714285714284E-2</v>
      </c>
      <c r="AI1368">
        <v>0.35555555555555551</v>
      </c>
      <c r="AJ1368">
        <v>1367</v>
      </c>
      <c r="AK1368">
        <f>SUBTOTAL(9,EffortOutcomesAG0[[#This Row],[Allocation]:[Iin]])</f>
        <v>43.821241050890798</v>
      </c>
      <c r="AL1368" t="str">
        <f>EffortOutcomesAG0[[#This Row],[WARDS]]&amp;EffortOutcomesAG0[[#This Row],[Role]]&amp;EffortOutcomesAG0[[#This Row],[Shifts]]</f>
        <v>WARARNPM</v>
      </c>
    </row>
    <row r="1369" spans="2:38" x14ac:dyDescent="0.25">
      <c r="B1369" s="8">
        <f>IF(EffortOutcomesAG0[[#This Row],[Apn]]=0,10,LOG(EffortOutcomesAG0[[#This Row],[Apn]]))</f>
        <v>10</v>
      </c>
      <c r="C1369" s="8">
        <f>IF(EffortOutcomesAG0[[#This Row],[Ein]]=0,10,LOG(EffortOutcomesAG0[[#This Row],[Ein]]))</f>
        <v>10</v>
      </c>
      <c r="D1369" s="8">
        <f>IF(EffortOutcomesAG0[[#This Row],[Iin]]=0,10,LOG(EffortOutcomesAG0[[#This Row],[Iin]]))</f>
        <v>10</v>
      </c>
      <c r="E1369" s="8">
        <f>Kx-EffortOutcomesAG0[[#This Row],[Xp]]</f>
        <v>-10</v>
      </c>
      <c r="F1369" s="8">
        <f>Ky-EffortOutcomesAG0[[#This Row],[Yp]]</f>
        <v>-11</v>
      </c>
      <c r="G1369" s="8">
        <f>Kz-EffortOutcomesAG0[[#This Row],[Zp]]</f>
        <v>-9</v>
      </c>
      <c r="H1369" s="8">
        <f>EffortOutcomesAG0[[#This Row],[Kpy]]*KSc-EffortOutcomesAG0[[#This Row],[KPz]]*KSb</f>
        <v>20</v>
      </c>
      <c r="I1369" s="8">
        <f>-1*(EffortOutcomesAG0[[#This Row],[KPx]]*KSc-EffortOutcomesAG0[[#This Row],[KPz]]*KSa)</f>
        <v>-10</v>
      </c>
      <c r="J1369" s="8">
        <f>(EffortOutcomesAG0[[#This Row],[KPx]]*$C$2-EffortOutcomesAG0[[#This Row],[Kpy]]*KSa)</f>
        <v>-100</v>
      </c>
      <c r="K1369" s="8">
        <f>EffortOutcomesAG0[[#This Row],[Kpy]]*KTc-EffortOutcomesAG0[[#This Row],[KPz]]*KTb</f>
        <v>2</v>
      </c>
      <c r="L1369" s="8">
        <f>-1*(EffortOutcomesAG0[[#This Row],[KPx]]*KTc-EffortOutcomesAG0[[#This Row],[KPz]]*KTa)</f>
        <v>-28</v>
      </c>
      <c r="M1369" s="8">
        <f>(EffortOutcomesAG0[[#This Row],[KPx]]*KTb-EffortOutcomesAG0[[#This Row],[Kpy]]*KTa)</f>
        <v>32</v>
      </c>
      <c r="N1369" s="8">
        <f>-EffortOutcomesAG0[[#This Row],[Xp]]*a+EffortOutcomesAG0[[#This Row],[Yp]]*b+EffortOutcomesAG0[[#This Row],[Zp]]*c_</f>
        <v>40</v>
      </c>
      <c r="O1369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9" s="9">
        <f>SQRT(EffortOutcomesAG0[[#This Row],[Kpy''i]]^2+EffortOutcomesAG0[[#This Row],[KPy''j]]^2+EffortOutcomesAG0[[#This Row],[KPy''k]]^2)/KTmag/Scale</f>
        <v>17.37814719698277</v>
      </c>
      <c r="Q13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9" s="14">
        <v>44877</v>
      </c>
      <c r="U1369" s="9" t="s">
        <v>76</v>
      </c>
      <c r="V1369" t="s">
        <v>61</v>
      </c>
      <c r="W1369" t="s">
        <v>59</v>
      </c>
      <c r="X1369">
        <v>0</v>
      </c>
      <c r="Y1369">
        <v>0</v>
      </c>
      <c r="Z1369">
        <v>0</v>
      </c>
      <c r="AJ1369">
        <v>1368</v>
      </c>
      <c r="AK1369">
        <f>SUBTOTAL(9,EffortOutcomesAG0[[#This Row],[Allocation]:[Iin]])</f>
        <v>0</v>
      </c>
      <c r="AL1369" t="str">
        <f>EffortOutcomesAG0[[#This Row],[WARDS]]&amp;EffortOutcomesAG0[[#This Row],[Role]]&amp;EffortOutcomesAG0[[#This Row],[Shifts]]</f>
        <v>OtherRNPM</v>
      </c>
    </row>
    <row r="1370" spans="2:38" x14ac:dyDescent="0.25">
      <c r="B1370" s="8">
        <f>IF(EffortOutcomesAG0[[#This Row],[Apn]]=0,10,LOG(EffortOutcomesAG0[[#This Row],[Apn]]))</f>
        <v>0.16909896748054593</v>
      </c>
      <c r="C1370" s="8">
        <f>IF(EffortOutcomesAG0[[#This Row],[Ein]]=0,10,LOG(EffortOutcomesAG0[[#This Row],[Ein]]))</f>
        <v>0.27999356363887296</v>
      </c>
      <c r="D1370" s="8">
        <f>IF(EffortOutcomesAG0[[#This Row],[Iin]]=0,10,LOG(EffortOutcomesAG0[[#This Row],[Iin]]))</f>
        <v>-0.44909253111941894</v>
      </c>
      <c r="E1370" s="8">
        <f>Kx-EffortOutcomesAG0[[#This Row],[Xp]]</f>
        <v>-0.16909896748054593</v>
      </c>
      <c r="F1370" s="8">
        <f>Ky-EffortOutcomesAG0[[#This Row],[Yp]]</f>
        <v>-1.2799935636388731</v>
      </c>
      <c r="G1370" s="8">
        <f>Kz-EffortOutcomesAG0[[#This Row],[Zp]]</f>
        <v>1.4490925311194189</v>
      </c>
      <c r="H1370" s="8">
        <f>EffortOutcomesAG0[[#This Row],[Kpy]]*KSc-EffortOutcomesAG0[[#This Row],[KPz]]*KSb</f>
        <v>-0.16909896748054587</v>
      </c>
      <c r="I1370" s="8">
        <f>-1*(EffortOutcomesAG0[[#This Row],[KPx]]*KSc-EffortOutcomesAG0[[#This Row],[KPz]]*KSa)</f>
        <v>-0.16909896748054593</v>
      </c>
      <c r="J1370" s="8">
        <f>(EffortOutcomesAG0[[#This Row],[KPx]]*$C$2-EffortOutcomesAG0[[#This Row],[Kpy]]*KSa)</f>
        <v>-1.6909896748054591</v>
      </c>
      <c r="K1370" s="8">
        <f>EffortOutcomesAG0[[#This Row],[Kpy]]*KTc-EffortOutcomesAG0[[#This Row],[KPz]]*KTb</f>
        <v>2.729086094758292</v>
      </c>
      <c r="L1370" s="8">
        <f>-1*(EffortOutcomesAG0[[#This Row],[KPx]]*KTc-EffortOutcomesAG0[[#This Row],[KPz]]*KTa)</f>
        <v>2.729086094758292</v>
      </c>
      <c r="M1370" s="8">
        <f>(EffortOutcomesAG0[[#This Row],[KPx]]*KTb-EffortOutcomesAG0[[#This Row],[Kpy]]*KTa)</f>
        <v>2.729086094758292</v>
      </c>
      <c r="N1370" s="8">
        <f>-EffortOutcomesAG0[[#This Row],[Xp]]*a+EffortOutcomesAG0[[#This Row],[Yp]]*b+EffortOutcomesAG0[[#This Row],[Zp]]*c_</f>
        <v>-0.33819793496109196</v>
      </c>
      <c r="O1370">
        <f>-IF(EffortOutcomesAG0[[#This Row],[Column2]]&gt;0,1,-1)*SQRT(EffortOutcomesAG0[[#This Row],[KPx''i]]^2+EffortOutcomesAG0[[#This Row],[KPx''j]]^2+EffortOutcomesAG0[[#This Row],[KPx''k]]^2)/Ksmag/Scale</f>
        <v>1.2076081736028133</v>
      </c>
      <c r="P1370" s="9">
        <f>SQRT(EffortOutcomesAG0[[#This Row],[Kpy''i]]^2+EffortOutcomesAG0[[#This Row],[KPy''j]]^2+EffortOutcomesAG0[[#This Row],[KPy''k]]^2)/KTmag/Scale</f>
        <v>1.9297552840455012</v>
      </c>
      <c r="Q13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0" s="14">
        <v>44878</v>
      </c>
      <c r="U1370" s="9" t="s">
        <v>57</v>
      </c>
      <c r="V1370" t="s">
        <v>61</v>
      </c>
      <c r="W1370" t="s">
        <v>59</v>
      </c>
      <c r="X1370">
        <v>1.875</v>
      </c>
      <c r="Y1370">
        <v>0.66666666666666663</v>
      </c>
      <c r="Z1370">
        <v>0.98402857142857147</v>
      </c>
      <c r="AA1370">
        <v>1.4760428571428572</v>
      </c>
      <c r="AB1370">
        <v>2.214064285714286</v>
      </c>
      <c r="AC1370">
        <v>2.8125</v>
      </c>
      <c r="AD1370">
        <v>0.45165806903270966</v>
      </c>
      <c r="AE1370">
        <v>0.6774871035490645</v>
      </c>
      <c r="AF1370">
        <v>1.905432478731744</v>
      </c>
      <c r="AG1370">
        <v>0.52481523809523811</v>
      </c>
      <c r="AH1370">
        <v>0.78722285714285722</v>
      </c>
      <c r="AI1370">
        <v>0.35555555555555551</v>
      </c>
      <c r="AJ1370">
        <v>1369</v>
      </c>
      <c r="AK1370">
        <f>SUBTOTAL(9,EffortOutcomesAG0[[#This Row],[Allocation]:[Iin]])</f>
        <v>14.73047368305955</v>
      </c>
      <c r="AL1370" t="str">
        <f>EffortOutcomesAG0[[#This Row],[WARDS]]&amp;EffortOutcomesAG0[[#This Row],[Role]]&amp;EffortOutcomesAG0[[#This Row],[Shifts]]</f>
        <v>WATTRNPM</v>
      </c>
    </row>
    <row r="1371" spans="2:38" x14ac:dyDescent="0.25">
      <c r="B1371" s="8">
        <f>IF(EffortOutcomesAG0[[#This Row],[Apn]]=0,10,LOG(EffortOutcomesAG0[[#This Row],[Apn]]))</f>
        <v>10</v>
      </c>
      <c r="C1371" s="8">
        <f>IF(EffortOutcomesAG0[[#This Row],[Ein]]=0,10,LOG(EffortOutcomesAG0[[#This Row],[Ein]]))</f>
        <v>10</v>
      </c>
      <c r="D1371" s="8">
        <f>IF(EffortOutcomesAG0[[#This Row],[Iin]]=0,10,LOG(EffortOutcomesAG0[[#This Row],[Iin]]))</f>
        <v>10</v>
      </c>
      <c r="E1371" s="8">
        <f>Kx-EffortOutcomesAG0[[#This Row],[Xp]]</f>
        <v>-10</v>
      </c>
      <c r="F1371" s="8">
        <f>Ky-EffortOutcomesAG0[[#This Row],[Yp]]</f>
        <v>-11</v>
      </c>
      <c r="G1371" s="8">
        <f>Kz-EffortOutcomesAG0[[#This Row],[Zp]]</f>
        <v>-9</v>
      </c>
      <c r="H1371" s="8">
        <f>EffortOutcomesAG0[[#This Row],[Kpy]]*KSc-EffortOutcomesAG0[[#This Row],[KPz]]*KSb</f>
        <v>20</v>
      </c>
      <c r="I1371" s="8">
        <f>-1*(EffortOutcomesAG0[[#This Row],[KPx]]*KSc-EffortOutcomesAG0[[#This Row],[KPz]]*KSa)</f>
        <v>-10</v>
      </c>
      <c r="J1371" s="8">
        <f>(EffortOutcomesAG0[[#This Row],[KPx]]*$C$2-EffortOutcomesAG0[[#This Row],[Kpy]]*KSa)</f>
        <v>-100</v>
      </c>
      <c r="K1371" s="8">
        <f>EffortOutcomesAG0[[#This Row],[Kpy]]*KTc-EffortOutcomesAG0[[#This Row],[KPz]]*KTb</f>
        <v>2</v>
      </c>
      <c r="L1371" s="8">
        <f>-1*(EffortOutcomesAG0[[#This Row],[KPx]]*KTc-EffortOutcomesAG0[[#This Row],[KPz]]*KTa)</f>
        <v>-28</v>
      </c>
      <c r="M1371" s="8">
        <f>(EffortOutcomesAG0[[#This Row],[KPx]]*KTb-EffortOutcomesAG0[[#This Row],[Kpy]]*KTa)</f>
        <v>32</v>
      </c>
      <c r="N1371" s="8">
        <f>-EffortOutcomesAG0[[#This Row],[Xp]]*a+EffortOutcomesAG0[[#This Row],[Yp]]*b+EffortOutcomesAG0[[#This Row],[Zp]]*c_</f>
        <v>40</v>
      </c>
      <c r="O137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71" s="9">
        <f>SQRT(EffortOutcomesAG0[[#This Row],[Kpy''i]]^2+EffortOutcomesAG0[[#This Row],[KPy''j]]^2+EffortOutcomesAG0[[#This Row],[KPy''k]]^2)/KTmag/Scale</f>
        <v>17.37814719698277</v>
      </c>
      <c r="Q13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1" s="14">
        <v>44878</v>
      </c>
      <c r="U1371" s="9" t="s">
        <v>76</v>
      </c>
      <c r="V1371" t="s">
        <v>61</v>
      </c>
      <c r="W1371" t="s">
        <v>59</v>
      </c>
      <c r="X1371">
        <v>0</v>
      </c>
      <c r="Y1371">
        <v>0</v>
      </c>
      <c r="Z1371">
        <v>0</v>
      </c>
      <c r="AJ1371">
        <v>1370</v>
      </c>
      <c r="AK1371">
        <f>SUBTOTAL(9,EffortOutcomesAG0[[#This Row],[Allocation]:[Iin]])</f>
        <v>0</v>
      </c>
      <c r="AL1371" t="str">
        <f>EffortOutcomesAG0[[#This Row],[WARDS]]&amp;EffortOutcomesAG0[[#This Row],[Role]]&amp;EffortOutcomesAG0[[#This Row],[Shifts]]</f>
        <v>OtherRNPM</v>
      </c>
    </row>
    <row r="1372" spans="2:38" x14ac:dyDescent="0.25">
      <c r="B1372" s="8">
        <f>IF(EffortOutcomesAG0[[#This Row],[Apn]]=0,10,LOG(EffortOutcomesAG0[[#This Row],[Apn]]))</f>
        <v>0.16909896748054593</v>
      </c>
      <c r="C1372" s="8">
        <f>IF(EffortOutcomesAG0[[#This Row],[Ein]]=0,10,LOG(EffortOutcomesAG0[[#This Row],[Ein]]))</f>
        <v>6.9922915751353554E-3</v>
      </c>
      <c r="D1372" s="8">
        <f>IF(EffortOutcomesAG0[[#This Row],[Iin]]=0,10,LOG(EffortOutcomesAG0[[#This Row],[Iin]]))</f>
        <v>-0.17609125905568127</v>
      </c>
      <c r="E1372" s="8">
        <f>Kx-EffortOutcomesAG0[[#This Row],[Xp]]</f>
        <v>-0.16909896748054593</v>
      </c>
      <c r="F1372" s="8">
        <f>Ky-EffortOutcomesAG0[[#This Row],[Yp]]</f>
        <v>-1.0069922915751353</v>
      </c>
      <c r="G1372" s="8">
        <f>Kz-EffortOutcomesAG0[[#This Row],[Zp]]</f>
        <v>1.1760912590556813</v>
      </c>
      <c r="H1372" s="8">
        <f>EffortOutcomesAG0[[#This Row],[Kpy]]*KSc-EffortOutcomesAG0[[#This Row],[KPz]]*KSb</f>
        <v>-0.16909896748054609</v>
      </c>
      <c r="I1372" s="8">
        <f>-1*(EffortOutcomesAG0[[#This Row],[KPx]]*KSc-EffortOutcomesAG0[[#This Row],[KPz]]*KSa)</f>
        <v>-0.16909896748054593</v>
      </c>
      <c r="J1372" s="8">
        <f>(EffortOutcomesAG0[[#This Row],[KPx]]*$C$2-EffortOutcomesAG0[[#This Row],[Kpy]]*KSa)</f>
        <v>-1.6909896748054591</v>
      </c>
      <c r="K1372" s="8">
        <f>EffortOutcomesAG0[[#This Row],[Kpy]]*KTc-EffortOutcomesAG0[[#This Row],[KPz]]*KTb</f>
        <v>2.1830835506308164</v>
      </c>
      <c r="L1372" s="8">
        <f>-1*(EffortOutcomesAG0[[#This Row],[KPx]]*KTc-EffortOutcomesAG0[[#This Row],[KPz]]*KTa)</f>
        <v>2.1830835506308168</v>
      </c>
      <c r="M1372" s="8">
        <f>(EffortOutcomesAG0[[#This Row],[KPx]]*KTb-EffortOutcomesAG0[[#This Row],[Kpy]]*KTa)</f>
        <v>2.1830835506308164</v>
      </c>
      <c r="N1372" s="8">
        <f>-EffortOutcomesAG0[[#This Row],[Xp]]*a+EffortOutcomesAG0[[#This Row],[Yp]]*b+EffortOutcomesAG0[[#This Row],[Zp]]*c_</f>
        <v>-0.3381979349610918</v>
      </c>
      <c r="O1372">
        <f>-IF(EffortOutcomesAG0[[#This Row],[Column2]]&gt;0,1,-1)*SQRT(EffortOutcomesAG0[[#This Row],[KPx''i]]^2+EffortOutcomesAG0[[#This Row],[KPx''j]]^2+EffortOutcomesAG0[[#This Row],[KPx''k]]^2)/Ksmag/Scale</f>
        <v>1.2076081736028133</v>
      </c>
      <c r="P1372" s="9">
        <f>SQRT(EffortOutcomesAG0[[#This Row],[Kpy''i]]^2+EffortOutcomesAG0[[#This Row],[KPy''j]]^2+EffortOutcomesAG0[[#This Row],[KPy''k]]^2)/KTmag/Scale</f>
        <v>1.5436731825478562</v>
      </c>
      <c r="Q13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372" s="14">
        <v>44878</v>
      </c>
      <c r="U1372" s="9" t="s">
        <v>54</v>
      </c>
      <c r="V1372" t="s">
        <v>61</v>
      </c>
      <c r="W1372" t="s">
        <v>59</v>
      </c>
      <c r="X1372">
        <v>1</v>
      </c>
      <c r="Y1372">
        <v>0.66666666666666663</v>
      </c>
      <c r="Z1372">
        <v>0.98402857142857147</v>
      </c>
      <c r="AA1372">
        <v>1.4760428571428572</v>
      </c>
      <c r="AB1372">
        <v>2.214064285714286</v>
      </c>
      <c r="AC1372">
        <v>1.5</v>
      </c>
      <c r="AD1372">
        <v>0.45165806903270966</v>
      </c>
      <c r="AE1372">
        <v>0.6774871035490645</v>
      </c>
      <c r="AF1372">
        <v>1.0162306553235969</v>
      </c>
      <c r="AG1372">
        <v>0.98402857142857147</v>
      </c>
      <c r="AH1372">
        <v>1.4760428571428572</v>
      </c>
      <c r="AI1372">
        <v>0.66666666666666663</v>
      </c>
      <c r="AJ1372">
        <v>1371</v>
      </c>
      <c r="AK1372">
        <f>SUBTOTAL(9,EffortOutcomesAG0[[#This Row],[Allocation]:[Iin]])</f>
        <v>13.112916304095846</v>
      </c>
      <c r="AL1372" t="str">
        <f>EffortOutcomesAG0[[#This Row],[WARDS]]&amp;EffortOutcomesAG0[[#This Row],[Role]]&amp;EffortOutcomesAG0[[#This Row],[Shifts]]</f>
        <v>BANKRNPM</v>
      </c>
    </row>
    <row r="1373" spans="2:38" x14ac:dyDescent="0.25">
      <c r="B1373" s="8">
        <f>IF(EffortOutcomesAG0[[#This Row],[Apn]]=0,10,LOG(EffortOutcomesAG0[[#This Row],[Apn]]))</f>
        <v>0.16909896748054593</v>
      </c>
      <c r="C1373" s="8">
        <f>IF(EffortOutcomesAG0[[#This Row],[Ein]]=0,10,LOG(EffortOutcomesAG0[[#This Row],[Ein]]))</f>
        <v>0.27999356363887296</v>
      </c>
      <c r="D1373" s="8">
        <f>IF(EffortOutcomesAG0[[#This Row],[Iin]]=0,10,LOG(EffortOutcomesAG0[[#This Row],[Iin]]))</f>
        <v>-0.44909253111941894</v>
      </c>
      <c r="E1373" s="8">
        <f>Kx-EffortOutcomesAG0[[#This Row],[Xp]]</f>
        <v>-0.16909896748054593</v>
      </c>
      <c r="F1373" s="8">
        <f>Ky-EffortOutcomesAG0[[#This Row],[Yp]]</f>
        <v>-1.2799935636388731</v>
      </c>
      <c r="G1373" s="8">
        <f>Kz-EffortOutcomesAG0[[#This Row],[Zp]]</f>
        <v>1.4490925311194189</v>
      </c>
      <c r="H1373" s="8">
        <f>EffortOutcomesAG0[[#This Row],[Kpy]]*KSc-EffortOutcomesAG0[[#This Row],[KPz]]*KSb</f>
        <v>-0.16909896748054587</v>
      </c>
      <c r="I1373" s="8">
        <f>-1*(EffortOutcomesAG0[[#This Row],[KPx]]*KSc-EffortOutcomesAG0[[#This Row],[KPz]]*KSa)</f>
        <v>-0.16909896748054593</v>
      </c>
      <c r="J1373" s="8">
        <f>(EffortOutcomesAG0[[#This Row],[KPx]]*$C$2-EffortOutcomesAG0[[#This Row],[Kpy]]*KSa)</f>
        <v>-1.6909896748054591</v>
      </c>
      <c r="K1373" s="8">
        <f>EffortOutcomesAG0[[#This Row],[Kpy]]*KTc-EffortOutcomesAG0[[#This Row],[KPz]]*KTb</f>
        <v>2.729086094758292</v>
      </c>
      <c r="L1373" s="8">
        <f>-1*(EffortOutcomesAG0[[#This Row],[KPx]]*KTc-EffortOutcomesAG0[[#This Row],[KPz]]*KTa)</f>
        <v>2.729086094758292</v>
      </c>
      <c r="M1373" s="8">
        <f>(EffortOutcomesAG0[[#This Row],[KPx]]*KTb-EffortOutcomesAG0[[#This Row],[Kpy]]*KTa)</f>
        <v>2.729086094758292</v>
      </c>
      <c r="N1373" s="8">
        <f>-EffortOutcomesAG0[[#This Row],[Xp]]*a+EffortOutcomesAG0[[#This Row],[Yp]]*b+EffortOutcomesAG0[[#This Row],[Zp]]*c_</f>
        <v>-0.33819793496109196</v>
      </c>
      <c r="O1373">
        <f>-IF(EffortOutcomesAG0[[#This Row],[Column2]]&gt;0,1,-1)*SQRT(EffortOutcomesAG0[[#This Row],[KPx''i]]^2+EffortOutcomesAG0[[#This Row],[KPx''j]]^2+EffortOutcomesAG0[[#This Row],[KPx''k]]^2)/Ksmag/Scale</f>
        <v>1.2076081736028133</v>
      </c>
      <c r="P1373" s="9">
        <f>SQRT(EffortOutcomesAG0[[#This Row],[Kpy''i]]^2+EffortOutcomesAG0[[#This Row],[KPy''j]]^2+EffortOutcomesAG0[[#This Row],[KPy''k]]^2)/KTmag/Scale</f>
        <v>1.9297552840455012</v>
      </c>
      <c r="Q13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3" s="14">
        <v>44878</v>
      </c>
      <c r="U1373" s="9" t="s">
        <v>58</v>
      </c>
      <c r="V1373" t="s">
        <v>61</v>
      </c>
      <c r="W1373" t="s">
        <v>59</v>
      </c>
      <c r="X1373">
        <v>1.875</v>
      </c>
      <c r="Y1373">
        <v>0.66666666666666663</v>
      </c>
      <c r="Z1373">
        <v>0.98402857142857147</v>
      </c>
      <c r="AA1373">
        <v>1.4760428571428572</v>
      </c>
      <c r="AB1373">
        <v>2.214064285714286</v>
      </c>
      <c r="AC1373">
        <v>2.8125</v>
      </c>
      <c r="AD1373">
        <v>0.45165806903270966</v>
      </c>
      <c r="AE1373">
        <v>0.6774871035490645</v>
      </c>
      <c r="AF1373">
        <v>1.905432478731744</v>
      </c>
      <c r="AG1373">
        <v>0.52481523809523811</v>
      </c>
      <c r="AH1373">
        <v>0.78722285714285722</v>
      </c>
      <c r="AI1373">
        <v>0.35555555555555551</v>
      </c>
      <c r="AJ1373">
        <v>1372</v>
      </c>
      <c r="AK1373">
        <f>SUBTOTAL(9,EffortOutcomesAG0[[#This Row],[Allocation]:[Iin]])</f>
        <v>14.73047368305955</v>
      </c>
      <c r="AL1373" t="str">
        <f>EffortOutcomesAG0[[#This Row],[WARDS]]&amp;EffortOutcomesAG0[[#This Row],[Role]]&amp;EffortOutcomesAG0[[#This Row],[Shifts]]</f>
        <v>WARARNPM</v>
      </c>
    </row>
    <row r="1374" spans="2:38" x14ac:dyDescent="0.25">
      <c r="B1374" s="8">
        <f>IF(EffortOutcomesAG0[[#This Row],[Apn]]=0,10,LOG(EffortOutcomesAG0[[#This Row],[Apn]]))</f>
        <v>10</v>
      </c>
      <c r="C1374" s="8">
        <f>IF(EffortOutcomesAG0[[#This Row],[Ein]]=0,10,LOG(EffortOutcomesAG0[[#This Row],[Ein]]))</f>
        <v>10</v>
      </c>
      <c r="D1374" s="8">
        <f>IF(EffortOutcomesAG0[[#This Row],[Iin]]=0,10,LOG(EffortOutcomesAG0[[#This Row],[Iin]]))</f>
        <v>10</v>
      </c>
      <c r="E1374" s="8">
        <f>Kx-EffortOutcomesAG0[[#This Row],[Xp]]</f>
        <v>-10</v>
      </c>
      <c r="F1374" s="8">
        <f>Ky-EffortOutcomesAG0[[#This Row],[Yp]]</f>
        <v>-11</v>
      </c>
      <c r="G1374" s="8">
        <f>Kz-EffortOutcomesAG0[[#This Row],[Zp]]</f>
        <v>-9</v>
      </c>
      <c r="H1374" s="8">
        <f>EffortOutcomesAG0[[#This Row],[Kpy]]*KSc-EffortOutcomesAG0[[#This Row],[KPz]]*KSb</f>
        <v>20</v>
      </c>
      <c r="I1374" s="8">
        <f>-1*(EffortOutcomesAG0[[#This Row],[KPx]]*KSc-EffortOutcomesAG0[[#This Row],[KPz]]*KSa)</f>
        <v>-10</v>
      </c>
      <c r="J1374" s="8">
        <f>(EffortOutcomesAG0[[#This Row],[KPx]]*$C$2-EffortOutcomesAG0[[#This Row],[Kpy]]*KSa)</f>
        <v>-100</v>
      </c>
      <c r="K1374" s="8">
        <f>EffortOutcomesAG0[[#This Row],[Kpy]]*KTc-EffortOutcomesAG0[[#This Row],[KPz]]*KTb</f>
        <v>2</v>
      </c>
      <c r="L1374" s="8">
        <f>-1*(EffortOutcomesAG0[[#This Row],[KPx]]*KTc-EffortOutcomesAG0[[#This Row],[KPz]]*KTa)</f>
        <v>-28</v>
      </c>
      <c r="M1374" s="8">
        <f>(EffortOutcomesAG0[[#This Row],[KPx]]*KTb-EffortOutcomesAG0[[#This Row],[Kpy]]*KTa)</f>
        <v>32</v>
      </c>
      <c r="N1374" s="8">
        <f>-EffortOutcomesAG0[[#This Row],[Xp]]*a+EffortOutcomesAG0[[#This Row],[Yp]]*b+EffortOutcomesAG0[[#This Row],[Zp]]*c_</f>
        <v>40</v>
      </c>
      <c r="O1374">
        <f>-IF(EffortOutcomesAG0[[#This Row],[Column2]]&gt;0,1,-1)*SQRT(EffortOutcomesAG0[[#This Row],[KPx''i]]^2+EffortOutcomesAG0[[#This Row],[KPx''j]]^2+EffortOutcomesAG0[[#This Row],[KPx''k]]^2)/Ksmag/Scale</f>
        <v>-72.456883730947197</v>
      </c>
      <c r="P1374" s="9">
        <f>SQRT(EffortOutcomesAG0[[#This Row],[Kpy''i]]^2+EffortOutcomesAG0[[#This Row],[KPy''j]]^2+EffortOutcomesAG0[[#This Row],[KPy''k]]^2)/KTmag/Scale</f>
        <v>17.37814719698277</v>
      </c>
      <c r="Q13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4" s="14">
        <v>44879</v>
      </c>
      <c r="U1374" s="9" t="s">
        <v>76</v>
      </c>
      <c r="V1374" t="s">
        <v>61</v>
      </c>
      <c r="W1374" t="s">
        <v>59</v>
      </c>
      <c r="X1374">
        <v>0</v>
      </c>
      <c r="Y1374">
        <v>0</v>
      </c>
      <c r="Z1374">
        <v>0</v>
      </c>
      <c r="AJ1374">
        <v>1373</v>
      </c>
      <c r="AK1374">
        <f>SUBTOTAL(9,EffortOutcomesAG0[[#This Row],[Allocation]:[Iin]])</f>
        <v>0</v>
      </c>
      <c r="AL1374" t="str">
        <f>EffortOutcomesAG0[[#This Row],[WARDS]]&amp;EffortOutcomesAG0[[#This Row],[Role]]&amp;EffortOutcomesAG0[[#This Row],[Shifts]]</f>
        <v>OtherRNPM</v>
      </c>
    </row>
    <row r="1375" spans="2:38" x14ac:dyDescent="0.25">
      <c r="B1375" s="8">
        <f>IF(EffortOutcomesAG0[[#This Row],[Apn]]=0,10,LOG(EffortOutcomesAG0[[#This Row],[Apn]]))</f>
        <v>-0.92432271768168917</v>
      </c>
      <c r="C1375" s="8">
        <f>IF(EffortOutcomesAG0[[#This Row],[Ein]]=0,10,LOG(EffortOutcomesAG0[[#This Row],[Ein]]))</f>
        <v>1.1004139767373704</v>
      </c>
      <c r="D1375" s="8">
        <f>IF(EffortOutcomesAG0[[#This Row],[Iin]]=0,10,LOG(EffortOutcomesAG0[[#This Row],[Iin]]))</f>
        <v>-0.17609125905568127</v>
      </c>
      <c r="E1375" s="8">
        <f>Kx-EffortOutcomesAG0[[#This Row],[Xp]]</f>
        <v>0.92432271768168917</v>
      </c>
      <c r="F1375" s="8">
        <f>Ky-EffortOutcomesAG0[[#This Row],[Yp]]</f>
        <v>-2.1004139767373706</v>
      </c>
      <c r="G1375" s="8">
        <f>Kz-EffortOutcomesAG0[[#This Row],[Zp]]</f>
        <v>1.1760912590556813</v>
      </c>
      <c r="H1375" s="8">
        <f>EffortOutcomesAG0[[#This Row],[Kpy]]*KSc-EffortOutcomesAG0[[#This Row],[KPz]]*KSb</f>
        <v>0.92432271768168928</v>
      </c>
      <c r="I1375" s="8">
        <f>-1*(EffortOutcomesAG0[[#This Row],[KPx]]*KSc-EffortOutcomesAG0[[#This Row],[KPz]]*KSa)</f>
        <v>0.92432271768168917</v>
      </c>
      <c r="J1375" s="8">
        <f>(EffortOutcomesAG0[[#This Row],[KPx]]*$C$2-EffortOutcomesAG0[[#This Row],[Kpy]]*KSa)</f>
        <v>9.243227176816891</v>
      </c>
      <c r="K1375" s="8">
        <f>EffortOutcomesAG0[[#This Row],[Kpy]]*KTc-EffortOutcomesAG0[[#This Row],[KPz]]*KTb</f>
        <v>3.276505235793052</v>
      </c>
      <c r="L1375" s="8">
        <f>-1*(EffortOutcomesAG0[[#This Row],[KPx]]*KTc-EffortOutcomesAG0[[#This Row],[KPz]]*KTa)</f>
        <v>3.276505235793052</v>
      </c>
      <c r="M1375" s="8">
        <f>(EffortOutcomesAG0[[#This Row],[KPx]]*KTb-EffortOutcomesAG0[[#This Row],[Kpy]]*KTa)</f>
        <v>3.276505235793052</v>
      </c>
      <c r="N1375" s="8">
        <f>-EffortOutcomesAG0[[#This Row],[Xp]]*a+EffortOutcomesAG0[[#This Row],[Yp]]*b+EffortOutcomesAG0[[#This Row],[Zp]]*c_</f>
        <v>1.8486454353633783</v>
      </c>
      <c r="O1375">
        <f>-IF(EffortOutcomesAG0[[#This Row],[Column2]]&gt;0,1,-1)*SQRT(EffortOutcomesAG0[[#This Row],[KPx''i]]^2+EffortOutcomesAG0[[#This Row],[KPx''j]]^2+EffortOutcomesAG0[[#This Row],[KPx''k]]^2)/Ksmag/Scale</f>
        <v>-6.600984533200001</v>
      </c>
      <c r="P1375" s="9">
        <f>SQRT(EffortOutcomesAG0[[#This Row],[Kpy''i]]^2+EffortOutcomesAG0[[#This Row],[KPy''j]]^2+EffortOutcomesAG0[[#This Row],[KPy''k]]^2)/KTmag/Scale</f>
        <v>2.3168390708224949</v>
      </c>
      <c r="Q13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5" s="14">
        <v>44879</v>
      </c>
      <c r="U1375" s="9" t="s">
        <v>54</v>
      </c>
      <c r="V1375" t="s">
        <v>61</v>
      </c>
      <c r="W1375" t="s">
        <v>59</v>
      </c>
      <c r="X1375">
        <v>1</v>
      </c>
      <c r="Y1375">
        <v>0.66666666666666663</v>
      </c>
      <c r="Z1375">
        <v>7.9357142857142848E-2</v>
      </c>
      <c r="AA1375">
        <v>0.11903571428571427</v>
      </c>
      <c r="AB1375">
        <v>0.17855357142857142</v>
      </c>
      <c r="AC1375">
        <v>1.5</v>
      </c>
      <c r="AD1375">
        <v>5.6005600560056008</v>
      </c>
      <c r="AE1375">
        <v>8.4008400840084008</v>
      </c>
      <c r="AF1375">
        <v>12.601260126012603</v>
      </c>
      <c r="AG1375">
        <v>7.9357142857142848E-2</v>
      </c>
      <c r="AH1375">
        <v>0.11903571428571427</v>
      </c>
      <c r="AI1375">
        <v>0.66666666666666663</v>
      </c>
      <c r="AJ1375">
        <v>1374</v>
      </c>
      <c r="AK1375">
        <f>SUBTOTAL(9,EffortOutcomesAG0[[#This Row],[Allocation]:[Iin]])</f>
        <v>31.011332885074221</v>
      </c>
      <c r="AL1375" t="str">
        <f>EffortOutcomesAG0[[#This Row],[WARDS]]&amp;EffortOutcomesAG0[[#This Row],[Role]]&amp;EffortOutcomesAG0[[#This Row],[Shifts]]</f>
        <v>BANKRNPM</v>
      </c>
    </row>
    <row r="1376" spans="2:38" x14ac:dyDescent="0.25">
      <c r="B1376" s="8">
        <f>IF(EffortOutcomesAG0[[#This Row],[Apn]]=0,10,LOG(EffortOutcomesAG0[[#This Row],[Apn]]))</f>
        <v>-0.92432271768168917</v>
      </c>
      <c r="C1376" s="8">
        <f>IF(EffortOutcomesAG0[[#This Row],[Ein]]=0,10,LOG(EffortOutcomesAG0[[#This Row],[Ein]]))</f>
        <v>1.1004139767373704</v>
      </c>
      <c r="D1376" s="8">
        <f>IF(EffortOutcomesAG0[[#This Row],[Iin]]=0,10,LOG(EffortOutcomesAG0[[#This Row],[Iin]]))</f>
        <v>-0.17609125905568127</v>
      </c>
      <c r="E1376" s="8">
        <f>Kx-EffortOutcomesAG0[[#This Row],[Xp]]</f>
        <v>0.92432271768168917</v>
      </c>
      <c r="F1376" s="8">
        <f>Ky-EffortOutcomesAG0[[#This Row],[Yp]]</f>
        <v>-2.1004139767373706</v>
      </c>
      <c r="G1376" s="8">
        <f>Kz-EffortOutcomesAG0[[#This Row],[Zp]]</f>
        <v>1.1760912590556813</v>
      </c>
      <c r="H1376" s="8">
        <f>EffortOutcomesAG0[[#This Row],[Kpy]]*KSc-EffortOutcomesAG0[[#This Row],[KPz]]*KSb</f>
        <v>0.92432271768168928</v>
      </c>
      <c r="I1376" s="8">
        <f>-1*(EffortOutcomesAG0[[#This Row],[KPx]]*KSc-EffortOutcomesAG0[[#This Row],[KPz]]*KSa)</f>
        <v>0.92432271768168917</v>
      </c>
      <c r="J1376" s="8">
        <f>(EffortOutcomesAG0[[#This Row],[KPx]]*$C$2-EffortOutcomesAG0[[#This Row],[Kpy]]*KSa)</f>
        <v>9.243227176816891</v>
      </c>
      <c r="K1376" s="8">
        <f>EffortOutcomesAG0[[#This Row],[Kpy]]*KTc-EffortOutcomesAG0[[#This Row],[KPz]]*KTb</f>
        <v>3.276505235793052</v>
      </c>
      <c r="L1376" s="8">
        <f>-1*(EffortOutcomesAG0[[#This Row],[KPx]]*KTc-EffortOutcomesAG0[[#This Row],[KPz]]*KTa)</f>
        <v>3.276505235793052</v>
      </c>
      <c r="M1376" s="8">
        <f>(EffortOutcomesAG0[[#This Row],[KPx]]*KTb-EffortOutcomesAG0[[#This Row],[Kpy]]*KTa)</f>
        <v>3.276505235793052</v>
      </c>
      <c r="N1376" s="8">
        <f>-EffortOutcomesAG0[[#This Row],[Xp]]*a+EffortOutcomesAG0[[#This Row],[Yp]]*b+EffortOutcomesAG0[[#This Row],[Zp]]*c_</f>
        <v>1.8486454353633783</v>
      </c>
      <c r="O1376">
        <f>-IF(EffortOutcomesAG0[[#This Row],[Column2]]&gt;0,1,-1)*SQRT(EffortOutcomesAG0[[#This Row],[KPx''i]]^2+EffortOutcomesAG0[[#This Row],[KPx''j]]^2+EffortOutcomesAG0[[#This Row],[KPx''k]]^2)/Ksmag/Scale</f>
        <v>-6.600984533200001</v>
      </c>
      <c r="P1376" s="9">
        <f>SQRT(EffortOutcomesAG0[[#This Row],[Kpy''i]]^2+EffortOutcomesAG0[[#This Row],[KPy''j]]^2+EffortOutcomesAG0[[#This Row],[KPy''k]]^2)/KTmag/Scale</f>
        <v>2.3168390708224949</v>
      </c>
      <c r="Q13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6" s="14">
        <v>44879</v>
      </c>
      <c r="U1376" s="9" t="s">
        <v>58</v>
      </c>
      <c r="V1376" t="s">
        <v>61</v>
      </c>
      <c r="W1376" t="s">
        <v>59</v>
      </c>
      <c r="X1376">
        <v>1</v>
      </c>
      <c r="Y1376">
        <v>0.66666666666666663</v>
      </c>
      <c r="Z1376">
        <v>7.9357142857142848E-2</v>
      </c>
      <c r="AA1376">
        <v>0.11903571428571427</v>
      </c>
      <c r="AB1376">
        <v>0.17855357142857142</v>
      </c>
      <c r="AC1376">
        <v>1.5</v>
      </c>
      <c r="AD1376">
        <v>5.6005600560056008</v>
      </c>
      <c r="AE1376">
        <v>8.4008400840084008</v>
      </c>
      <c r="AF1376">
        <v>12.601260126012603</v>
      </c>
      <c r="AG1376">
        <v>7.9357142857142848E-2</v>
      </c>
      <c r="AH1376">
        <v>0.11903571428571427</v>
      </c>
      <c r="AI1376">
        <v>0.66666666666666663</v>
      </c>
      <c r="AJ1376">
        <v>1375</v>
      </c>
      <c r="AK1376">
        <f>SUBTOTAL(9,EffortOutcomesAG0[[#This Row],[Allocation]:[Iin]])</f>
        <v>31.011332885074221</v>
      </c>
      <c r="AL1376" t="str">
        <f>EffortOutcomesAG0[[#This Row],[WARDS]]&amp;EffortOutcomesAG0[[#This Row],[Role]]&amp;EffortOutcomesAG0[[#This Row],[Shifts]]</f>
        <v>WARARNPM</v>
      </c>
    </row>
    <row r="1377" spans="2:38" x14ac:dyDescent="0.25">
      <c r="B1377" s="8">
        <f>IF(EffortOutcomesAG0[[#This Row],[Apn]]=0,10,LOG(EffortOutcomesAG0[[#This Row],[Apn]]))</f>
        <v>-0.92432271768168917</v>
      </c>
      <c r="C1377" s="8">
        <f>IF(EffortOutcomesAG0[[#This Row],[Ein]]=0,10,LOG(EffortOutcomesAG0[[#This Row],[Ein]]))</f>
        <v>1.1004139767373704</v>
      </c>
      <c r="D1377" s="8">
        <f>IF(EffortOutcomesAG0[[#This Row],[Iin]]=0,10,LOG(EffortOutcomesAG0[[#This Row],[Iin]]))</f>
        <v>-0.17609125905568127</v>
      </c>
      <c r="E1377" s="8">
        <f>Kx-EffortOutcomesAG0[[#This Row],[Xp]]</f>
        <v>0.92432271768168917</v>
      </c>
      <c r="F1377" s="8">
        <f>Ky-EffortOutcomesAG0[[#This Row],[Yp]]</f>
        <v>-2.1004139767373706</v>
      </c>
      <c r="G1377" s="8">
        <f>Kz-EffortOutcomesAG0[[#This Row],[Zp]]</f>
        <v>1.1760912590556813</v>
      </c>
      <c r="H1377" s="8">
        <f>EffortOutcomesAG0[[#This Row],[Kpy]]*KSc-EffortOutcomesAG0[[#This Row],[KPz]]*KSb</f>
        <v>0.92432271768168928</v>
      </c>
      <c r="I1377" s="8">
        <f>-1*(EffortOutcomesAG0[[#This Row],[KPx]]*KSc-EffortOutcomesAG0[[#This Row],[KPz]]*KSa)</f>
        <v>0.92432271768168917</v>
      </c>
      <c r="J1377" s="8">
        <f>(EffortOutcomesAG0[[#This Row],[KPx]]*$C$2-EffortOutcomesAG0[[#This Row],[Kpy]]*KSa)</f>
        <v>9.243227176816891</v>
      </c>
      <c r="K1377" s="8">
        <f>EffortOutcomesAG0[[#This Row],[Kpy]]*KTc-EffortOutcomesAG0[[#This Row],[KPz]]*KTb</f>
        <v>3.276505235793052</v>
      </c>
      <c r="L1377" s="8">
        <f>-1*(EffortOutcomesAG0[[#This Row],[KPx]]*KTc-EffortOutcomesAG0[[#This Row],[KPz]]*KTa)</f>
        <v>3.276505235793052</v>
      </c>
      <c r="M1377" s="8">
        <f>(EffortOutcomesAG0[[#This Row],[KPx]]*KTb-EffortOutcomesAG0[[#This Row],[Kpy]]*KTa)</f>
        <v>3.276505235793052</v>
      </c>
      <c r="N1377" s="8">
        <f>-EffortOutcomesAG0[[#This Row],[Xp]]*a+EffortOutcomesAG0[[#This Row],[Yp]]*b+EffortOutcomesAG0[[#This Row],[Zp]]*c_</f>
        <v>1.8486454353633783</v>
      </c>
      <c r="O1377">
        <f>-IF(EffortOutcomesAG0[[#This Row],[Column2]]&gt;0,1,-1)*SQRT(EffortOutcomesAG0[[#This Row],[KPx''i]]^2+EffortOutcomesAG0[[#This Row],[KPx''j]]^2+EffortOutcomesAG0[[#This Row],[KPx''k]]^2)/Ksmag/Scale</f>
        <v>-6.600984533200001</v>
      </c>
      <c r="P1377" s="9">
        <f>SQRT(EffortOutcomesAG0[[#This Row],[Kpy''i]]^2+EffortOutcomesAG0[[#This Row],[KPy''j]]^2+EffortOutcomesAG0[[#This Row],[KPy''k]]^2)/KTmag/Scale</f>
        <v>2.3168390708224949</v>
      </c>
      <c r="Q13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7" s="14">
        <v>44879</v>
      </c>
      <c r="U1377" s="9" t="s">
        <v>57</v>
      </c>
      <c r="V1377" t="s">
        <v>61</v>
      </c>
      <c r="W1377" t="s">
        <v>59</v>
      </c>
      <c r="X1377">
        <v>1</v>
      </c>
      <c r="Y1377">
        <v>0.66666666666666663</v>
      </c>
      <c r="Z1377">
        <v>7.9357142857142848E-2</v>
      </c>
      <c r="AA1377">
        <v>0.11903571428571427</v>
      </c>
      <c r="AB1377">
        <v>0.17855357142857142</v>
      </c>
      <c r="AC1377">
        <v>1.5</v>
      </c>
      <c r="AD1377">
        <v>5.6005600560056008</v>
      </c>
      <c r="AE1377">
        <v>8.4008400840084008</v>
      </c>
      <c r="AF1377">
        <v>12.601260126012603</v>
      </c>
      <c r="AG1377">
        <v>7.9357142857142848E-2</v>
      </c>
      <c r="AH1377">
        <v>0.11903571428571427</v>
      </c>
      <c r="AI1377">
        <v>0.66666666666666663</v>
      </c>
      <c r="AJ1377">
        <v>1376</v>
      </c>
      <c r="AK1377">
        <f>SUBTOTAL(9,EffortOutcomesAG0[[#This Row],[Allocation]:[Iin]])</f>
        <v>31.011332885074221</v>
      </c>
      <c r="AL1377" t="str">
        <f>EffortOutcomesAG0[[#This Row],[WARDS]]&amp;EffortOutcomesAG0[[#This Row],[Role]]&amp;EffortOutcomesAG0[[#This Row],[Shifts]]</f>
        <v>WATTRNPM</v>
      </c>
    </row>
    <row r="1378" spans="2:38" x14ac:dyDescent="0.25">
      <c r="B1378" s="8">
        <f>IF(EffortOutcomesAG0[[#This Row],[Apn]]=0,10,LOG(EffortOutcomesAG0[[#This Row],[Apn]]))</f>
        <v>10</v>
      </c>
      <c r="C1378" s="8">
        <f>IF(EffortOutcomesAG0[[#This Row],[Ein]]=0,10,LOG(EffortOutcomesAG0[[#This Row],[Ein]]))</f>
        <v>10</v>
      </c>
      <c r="D1378" s="8">
        <f>IF(EffortOutcomesAG0[[#This Row],[Iin]]=0,10,LOG(EffortOutcomesAG0[[#This Row],[Iin]]))</f>
        <v>10</v>
      </c>
      <c r="E1378" s="8">
        <f>Kx-EffortOutcomesAG0[[#This Row],[Xp]]</f>
        <v>-10</v>
      </c>
      <c r="F1378" s="8">
        <f>Ky-EffortOutcomesAG0[[#This Row],[Yp]]</f>
        <v>-11</v>
      </c>
      <c r="G1378" s="8">
        <f>Kz-EffortOutcomesAG0[[#This Row],[Zp]]</f>
        <v>-9</v>
      </c>
      <c r="H1378" s="8">
        <f>EffortOutcomesAG0[[#This Row],[Kpy]]*KSc-EffortOutcomesAG0[[#This Row],[KPz]]*KSb</f>
        <v>20</v>
      </c>
      <c r="I1378" s="8">
        <f>-1*(EffortOutcomesAG0[[#This Row],[KPx]]*KSc-EffortOutcomesAG0[[#This Row],[KPz]]*KSa)</f>
        <v>-10</v>
      </c>
      <c r="J1378" s="8">
        <f>(EffortOutcomesAG0[[#This Row],[KPx]]*$C$2-EffortOutcomesAG0[[#This Row],[Kpy]]*KSa)</f>
        <v>-100</v>
      </c>
      <c r="K1378" s="8">
        <f>EffortOutcomesAG0[[#This Row],[Kpy]]*KTc-EffortOutcomesAG0[[#This Row],[KPz]]*KTb</f>
        <v>2</v>
      </c>
      <c r="L1378" s="8">
        <f>-1*(EffortOutcomesAG0[[#This Row],[KPx]]*KTc-EffortOutcomesAG0[[#This Row],[KPz]]*KTa)</f>
        <v>-28</v>
      </c>
      <c r="M1378" s="8">
        <f>(EffortOutcomesAG0[[#This Row],[KPx]]*KTb-EffortOutcomesAG0[[#This Row],[Kpy]]*KTa)</f>
        <v>32</v>
      </c>
      <c r="N1378" s="8">
        <f>-EffortOutcomesAG0[[#This Row],[Xp]]*a+EffortOutcomesAG0[[#This Row],[Yp]]*b+EffortOutcomesAG0[[#This Row],[Zp]]*c_</f>
        <v>40</v>
      </c>
      <c r="O1378">
        <f>-IF(EffortOutcomesAG0[[#This Row],[Column2]]&gt;0,1,-1)*SQRT(EffortOutcomesAG0[[#This Row],[KPx''i]]^2+EffortOutcomesAG0[[#This Row],[KPx''j]]^2+EffortOutcomesAG0[[#This Row],[KPx''k]]^2)/Ksmag/Scale</f>
        <v>-72.456883730947197</v>
      </c>
      <c r="P1378" s="9">
        <f>SQRT(EffortOutcomesAG0[[#This Row],[Kpy''i]]^2+EffortOutcomesAG0[[#This Row],[KPy''j]]^2+EffortOutcomesAG0[[#This Row],[KPy''k]]^2)/KTmag/Scale</f>
        <v>17.37814719698277</v>
      </c>
      <c r="Q13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8" s="14">
        <v>44880</v>
      </c>
      <c r="U1378" s="9" t="s">
        <v>76</v>
      </c>
      <c r="V1378" t="s">
        <v>61</v>
      </c>
      <c r="W1378" t="s">
        <v>59</v>
      </c>
      <c r="X1378">
        <v>0</v>
      </c>
      <c r="Y1378">
        <v>0</v>
      </c>
      <c r="Z1378">
        <v>0</v>
      </c>
      <c r="AJ1378">
        <v>1377</v>
      </c>
      <c r="AK1378">
        <f>SUBTOTAL(9,EffortOutcomesAG0[[#This Row],[Allocation]:[Iin]])</f>
        <v>0</v>
      </c>
      <c r="AL1378" t="str">
        <f>EffortOutcomesAG0[[#This Row],[WARDS]]&amp;EffortOutcomesAG0[[#This Row],[Role]]&amp;EffortOutcomesAG0[[#This Row],[Shifts]]</f>
        <v>OtherRNPM</v>
      </c>
    </row>
    <row r="1379" spans="2:38" x14ac:dyDescent="0.25">
      <c r="B1379" s="8">
        <f>IF(EffortOutcomesAG0[[#This Row],[Apn]]=0,10,LOG(EffortOutcomesAG0[[#This Row],[Apn]]))</f>
        <v>-0.92432271768168917</v>
      </c>
      <c r="C1379" s="8">
        <f>IF(EffortOutcomesAG0[[#This Row],[Ein]]=0,10,LOG(EffortOutcomesAG0[[#This Row],[Ein]]))</f>
        <v>1.1004139767373704</v>
      </c>
      <c r="D1379" s="8">
        <f>IF(EffortOutcomesAG0[[#This Row],[Iin]]=0,10,LOG(EffortOutcomesAG0[[#This Row],[Iin]]))</f>
        <v>-0.17609125905568127</v>
      </c>
      <c r="E1379" s="8">
        <f>Kx-EffortOutcomesAG0[[#This Row],[Xp]]</f>
        <v>0.92432271768168917</v>
      </c>
      <c r="F1379" s="8">
        <f>Ky-EffortOutcomesAG0[[#This Row],[Yp]]</f>
        <v>-2.1004139767373706</v>
      </c>
      <c r="G1379" s="8">
        <f>Kz-EffortOutcomesAG0[[#This Row],[Zp]]</f>
        <v>1.1760912590556813</v>
      </c>
      <c r="H1379" s="8">
        <f>EffortOutcomesAG0[[#This Row],[Kpy]]*KSc-EffortOutcomesAG0[[#This Row],[KPz]]*KSb</f>
        <v>0.92432271768168928</v>
      </c>
      <c r="I1379" s="8">
        <f>-1*(EffortOutcomesAG0[[#This Row],[KPx]]*KSc-EffortOutcomesAG0[[#This Row],[KPz]]*KSa)</f>
        <v>0.92432271768168917</v>
      </c>
      <c r="J1379" s="8">
        <f>(EffortOutcomesAG0[[#This Row],[KPx]]*$C$2-EffortOutcomesAG0[[#This Row],[Kpy]]*KSa)</f>
        <v>9.243227176816891</v>
      </c>
      <c r="K1379" s="8">
        <f>EffortOutcomesAG0[[#This Row],[Kpy]]*KTc-EffortOutcomesAG0[[#This Row],[KPz]]*KTb</f>
        <v>3.276505235793052</v>
      </c>
      <c r="L1379" s="8">
        <f>-1*(EffortOutcomesAG0[[#This Row],[KPx]]*KTc-EffortOutcomesAG0[[#This Row],[KPz]]*KTa)</f>
        <v>3.276505235793052</v>
      </c>
      <c r="M1379" s="8">
        <f>(EffortOutcomesAG0[[#This Row],[KPx]]*KTb-EffortOutcomesAG0[[#This Row],[Kpy]]*KTa)</f>
        <v>3.276505235793052</v>
      </c>
      <c r="N1379" s="8">
        <f>-EffortOutcomesAG0[[#This Row],[Xp]]*a+EffortOutcomesAG0[[#This Row],[Yp]]*b+EffortOutcomesAG0[[#This Row],[Zp]]*c_</f>
        <v>1.8486454353633783</v>
      </c>
      <c r="O1379">
        <f>-IF(EffortOutcomesAG0[[#This Row],[Column2]]&gt;0,1,-1)*SQRT(EffortOutcomesAG0[[#This Row],[KPx''i]]^2+EffortOutcomesAG0[[#This Row],[KPx''j]]^2+EffortOutcomesAG0[[#This Row],[KPx''k]]^2)/Ksmag/Scale</f>
        <v>-6.600984533200001</v>
      </c>
      <c r="P1379" s="9">
        <f>SQRT(EffortOutcomesAG0[[#This Row],[Kpy''i]]^2+EffortOutcomesAG0[[#This Row],[KPy''j]]^2+EffortOutcomesAG0[[#This Row],[KPy''k]]^2)/KTmag/Scale</f>
        <v>2.3168390708224949</v>
      </c>
      <c r="Q13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9" s="14">
        <v>44880</v>
      </c>
      <c r="U1379" s="9" t="s">
        <v>57</v>
      </c>
      <c r="V1379" t="s">
        <v>61</v>
      </c>
      <c r="W1379" t="s">
        <v>59</v>
      </c>
      <c r="X1379">
        <v>1</v>
      </c>
      <c r="Y1379">
        <v>0.66666666666666663</v>
      </c>
      <c r="Z1379">
        <v>7.9357142857142848E-2</v>
      </c>
      <c r="AA1379">
        <v>0.11903571428571427</v>
      </c>
      <c r="AB1379">
        <v>0.17855357142857142</v>
      </c>
      <c r="AC1379">
        <v>1.5</v>
      </c>
      <c r="AD1379">
        <v>5.6005600560056008</v>
      </c>
      <c r="AE1379">
        <v>8.4008400840084008</v>
      </c>
      <c r="AF1379">
        <v>12.601260126012603</v>
      </c>
      <c r="AG1379">
        <v>7.9357142857142848E-2</v>
      </c>
      <c r="AH1379">
        <v>0.11903571428571427</v>
      </c>
      <c r="AI1379">
        <v>0.66666666666666663</v>
      </c>
      <c r="AJ1379">
        <v>1378</v>
      </c>
      <c r="AK1379">
        <f>SUBTOTAL(9,EffortOutcomesAG0[[#This Row],[Allocation]:[Iin]])</f>
        <v>31.011332885074221</v>
      </c>
      <c r="AL1379" t="str">
        <f>EffortOutcomesAG0[[#This Row],[WARDS]]&amp;EffortOutcomesAG0[[#This Row],[Role]]&amp;EffortOutcomesAG0[[#This Row],[Shifts]]</f>
        <v>WATTRNPM</v>
      </c>
    </row>
    <row r="1380" spans="2:38" x14ac:dyDescent="0.25">
      <c r="B1380" s="8">
        <f>IF(EffortOutcomesAG0[[#This Row],[Apn]]=0,10,LOG(EffortOutcomesAG0[[#This Row],[Apn]]))</f>
        <v>-0.92432271768168917</v>
      </c>
      <c r="C1380" s="8">
        <f>IF(EffortOutcomesAG0[[#This Row],[Ein]]=0,10,LOG(EffortOutcomesAG0[[#This Row],[Ein]]))</f>
        <v>1.1267429154597195</v>
      </c>
      <c r="D1380" s="8">
        <f>IF(EffortOutcomesAG0[[#This Row],[Iin]]=0,10,LOG(EffortOutcomesAG0[[#This Row],[Iin]]))</f>
        <v>-0.20242019777803033</v>
      </c>
      <c r="E1380" s="8">
        <f>Kx-EffortOutcomesAG0[[#This Row],[Xp]]</f>
        <v>0.92432271768168917</v>
      </c>
      <c r="F1380" s="8">
        <f>Ky-EffortOutcomesAG0[[#This Row],[Yp]]</f>
        <v>-2.1267429154597197</v>
      </c>
      <c r="G1380" s="8">
        <f>Kz-EffortOutcomesAG0[[#This Row],[Zp]]</f>
        <v>1.2024201977780304</v>
      </c>
      <c r="H1380" s="8">
        <f>EffortOutcomesAG0[[#This Row],[Kpy]]*KSc-EffortOutcomesAG0[[#This Row],[KPz]]*KSb</f>
        <v>0.92432271768168928</v>
      </c>
      <c r="I1380" s="8">
        <f>-1*(EffortOutcomesAG0[[#This Row],[KPx]]*KSc-EffortOutcomesAG0[[#This Row],[KPz]]*KSa)</f>
        <v>0.92432271768168917</v>
      </c>
      <c r="J1380" s="8">
        <f>(EffortOutcomesAG0[[#This Row],[KPx]]*$C$2-EffortOutcomesAG0[[#This Row],[Kpy]]*KSa)</f>
        <v>9.243227176816891</v>
      </c>
      <c r="K1380" s="8">
        <f>EffortOutcomesAG0[[#This Row],[Kpy]]*KTc-EffortOutcomesAG0[[#This Row],[KPz]]*KTb</f>
        <v>3.3291631132377502</v>
      </c>
      <c r="L1380" s="8">
        <f>-1*(EffortOutcomesAG0[[#This Row],[KPx]]*KTc-EffortOutcomesAG0[[#This Row],[KPz]]*KTa)</f>
        <v>3.3291631132377502</v>
      </c>
      <c r="M1380" s="8">
        <f>(EffortOutcomesAG0[[#This Row],[KPx]]*KTb-EffortOutcomesAG0[[#This Row],[Kpy]]*KTa)</f>
        <v>3.3291631132377502</v>
      </c>
      <c r="N1380" s="8">
        <f>-EffortOutcomesAG0[[#This Row],[Xp]]*a+EffortOutcomesAG0[[#This Row],[Yp]]*b+EffortOutcomesAG0[[#This Row],[Zp]]*c_</f>
        <v>1.8486454353633783</v>
      </c>
      <c r="O1380">
        <f>-IF(EffortOutcomesAG0[[#This Row],[Column2]]&gt;0,1,-1)*SQRT(EffortOutcomesAG0[[#This Row],[KPx''i]]^2+EffortOutcomesAG0[[#This Row],[KPx''j]]^2+EffortOutcomesAG0[[#This Row],[KPx''k]]^2)/Ksmag/Scale</f>
        <v>-6.600984533200001</v>
      </c>
      <c r="P1380" s="9">
        <f>SQRT(EffortOutcomesAG0[[#This Row],[Kpy''i]]^2+EffortOutcomesAG0[[#This Row],[KPy''j]]^2+EffortOutcomesAG0[[#This Row],[KPy''k]]^2)/KTmag/Scale</f>
        <v>2.3540738130465315</v>
      </c>
      <c r="Q13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0" s="14">
        <v>44880</v>
      </c>
      <c r="U1380" s="9" t="s">
        <v>58</v>
      </c>
      <c r="V1380" t="s">
        <v>61</v>
      </c>
      <c r="W1380" t="s">
        <v>59</v>
      </c>
      <c r="X1380">
        <v>1.0624999999999998</v>
      </c>
      <c r="Y1380">
        <v>0.66666666666666663</v>
      </c>
      <c r="Z1380">
        <v>7.9357142857142848E-2</v>
      </c>
      <c r="AA1380">
        <v>0.11903571428571427</v>
      </c>
      <c r="AB1380">
        <v>0.17855357142857142</v>
      </c>
      <c r="AC1380">
        <v>1.5937499999999998</v>
      </c>
      <c r="AD1380">
        <v>5.6005600560056008</v>
      </c>
      <c r="AE1380">
        <v>8.4008400840084008</v>
      </c>
      <c r="AF1380">
        <v>13.388838883888388</v>
      </c>
      <c r="AG1380">
        <v>7.4689075630252108E-2</v>
      </c>
      <c r="AH1380">
        <v>0.11203361344537817</v>
      </c>
      <c r="AI1380">
        <v>0.62745098039215697</v>
      </c>
      <c r="AJ1380">
        <v>1379</v>
      </c>
      <c r="AK1380">
        <f>SUBTOTAL(9,EffortOutcomesAG0[[#This Row],[Allocation]:[Iin]])</f>
        <v>31.90427578860827</v>
      </c>
      <c r="AL1380" t="str">
        <f>EffortOutcomesAG0[[#This Row],[WARDS]]&amp;EffortOutcomesAG0[[#This Row],[Role]]&amp;EffortOutcomesAG0[[#This Row],[Shifts]]</f>
        <v>WARARNPM</v>
      </c>
    </row>
    <row r="1381" spans="2:38" x14ac:dyDescent="0.25">
      <c r="B1381" s="8">
        <f>IF(EffortOutcomesAG0[[#This Row],[Apn]]=0,10,LOG(EffortOutcomesAG0[[#This Row],[Apn]]))</f>
        <v>-0.92432271768168917</v>
      </c>
      <c r="C1381" s="8">
        <f>IF(EffortOutcomesAG0[[#This Row],[Ein]]=0,10,LOG(EffortOutcomesAG0[[#This Row],[Ein]]))</f>
        <v>10</v>
      </c>
      <c r="D1381" s="8">
        <f>IF(EffortOutcomesAG0[[#This Row],[Iin]]=0,10,LOG(EffortOutcomesAG0[[#This Row],[Iin]]))</f>
        <v>10</v>
      </c>
      <c r="E1381" s="8">
        <f>Kx-EffortOutcomesAG0[[#This Row],[Xp]]</f>
        <v>0.92432271768168917</v>
      </c>
      <c r="F1381" s="8">
        <f>Ky-EffortOutcomesAG0[[#This Row],[Yp]]</f>
        <v>-11</v>
      </c>
      <c r="G1381" s="8">
        <f>Kz-EffortOutcomesAG0[[#This Row],[Zp]]</f>
        <v>-9</v>
      </c>
      <c r="H1381" s="8">
        <f>EffortOutcomesAG0[[#This Row],[Kpy]]*KSc-EffortOutcomesAG0[[#This Row],[KPz]]*KSb</f>
        <v>20</v>
      </c>
      <c r="I1381" s="8">
        <f>-1*(EffortOutcomesAG0[[#This Row],[KPx]]*KSc-EffortOutcomesAG0[[#This Row],[KPz]]*KSa)</f>
        <v>0.92432271768168917</v>
      </c>
      <c r="J1381" s="8">
        <f>(EffortOutcomesAG0[[#This Row],[KPx]]*$C$2-EffortOutcomesAG0[[#This Row],[Kpy]]*KSa)</f>
        <v>9.243227176816891</v>
      </c>
      <c r="K1381" s="8">
        <f>EffortOutcomesAG0[[#This Row],[Kpy]]*KTc-EffortOutcomesAG0[[#This Row],[KPz]]*KTb</f>
        <v>2</v>
      </c>
      <c r="L1381" s="8">
        <f>-1*(EffortOutcomesAG0[[#This Row],[KPx]]*KTc-EffortOutcomesAG0[[#This Row],[KPz]]*KTa)</f>
        <v>-17.07567728231831</v>
      </c>
      <c r="M1381" s="8">
        <f>(EffortOutcomesAG0[[#This Row],[KPx]]*KTb-EffortOutcomesAG0[[#This Row],[Kpy]]*KTa)</f>
        <v>21.07567728231831</v>
      </c>
      <c r="N1381" s="8">
        <f>-EffortOutcomesAG0[[#This Row],[Xp]]*a+EffortOutcomesAG0[[#This Row],[Yp]]*b+EffortOutcomesAG0[[#This Row],[Zp]]*c_</f>
        <v>40</v>
      </c>
      <c r="O1381">
        <f>-IF(EffortOutcomesAG0[[#This Row],[Column2]]&gt;0,1,-1)*SQRT(EffortOutcomesAG0[[#This Row],[KPx''i]]^2+EffortOutcomesAG0[[#This Row],[KPx''j]]^2+EffortOutcomesAG0[[#This Row],[KPx''k]]^2)/Ksmag/Scale</f>
        <v>-15.59313344277969</v>
      </c>
      <c r="P1381" s="9">
        <f>SQRT(EffortOutcomesAG0[[#This Row],[Kpy''i]]^2+EffortOutcomesAG0[[#This Row],[KPy''j]]^2+EffortOutcomesAG0[[#This Row],[KPy''k]]^2)/KTmag/Scale</f>
        <v>11.103775090468931</v>
      </c>
      <c r="Q13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1" s="14">
        <v>44880</v>
      </c>
      <c r="U1381" s="9" t="s">
        <v>54</v>
      </c>
      <c r="V1381" t="s">
        <v>61</v>
      </c>
      <c r="W1381" t="s">
        <v>59</v>
      </c>
      <c r="X1381">
        <v>0</v>
      </c>
      <c r="Y1381">
        <v>0.66666666666666663</v>
      </c>
      <c r="Z1381">
        <v>7.9357142857142848E-2</v>
      </c>
      <c r="AA1381">
        <v>0.11903571428571427</v>
      </c>
      <c r="AB1381">
        <v>0.17855357142857142</v>
      </c>
      <c r="AC1381">
        <v>0</v>
      </c>
      <c r="AD1381">
        <v>5.6005600560056008</v>
      </c>
      <c r="AE1381">
        <v>8.4008400840084008</v>
      </c>
      <c r="AF1381">
        <v>0</v>
      </c>
      <c r="AJ1381">
        <v>1380</v>
      </c>
      <c r="AK1381">
        <f>SUBTOTAL(9,EffortOutcomesAG0[[#This Row],[Allocation]:[Iin]])</f>
        <v>15.045013235252096</v>
      </c>
      <c r="AL1381" t="str">
        <f>EffortOutcomesAG0[[#This Row],[WARDS]]&amp;EffortOutcomesAG0[[#This Row],[Role]]&amp;EffortOutcomesAG0[[#This Row],[Shifts]]</f>
        <v>BANKRNPM</v>
      </c>
    </row>
    <row r="1382" spans="2:38" x14ac:dyDescent="0.25">
      <c r="B1382" s="8">
        <f>IF(EffortOutcomesAG0[[#This Row],[Apn]]=0,10,LOG(EffortOutcomesAG0[[#This Row],[Apn]]))</f>
        <v>10</v>
      </c>
      <c r="C1382" s="8">
        <f>IF(EffortOutcomesAG0[[#This Row],[Ein]]=0,10,LOG(EffortOutcomesAG0[[#This Row],[Ein]]))</f>
        <v>10</v>
      </c>
      <c r="D1382" s="8">
        <f>IF(EffortOutcomesAG0[[#This Row],[Iin]]=0,10,LOG(EffortOutcomesAG0[[#This Row],[Iin]]))</f>
        <v>10</v>
      </c>
      <c r="E1382" s="8">
        <f>Kx-EffortOutcomesAG0[[#This Row],[Xp]]</f>
        <v>-10</v>
      </c>
      <c r="F1382" s="8">
        <f>Ky-EffortOutcomesAG0[[#This Row],[Yp]]</f>
        <v>-11</v>
      </c>
      <c r="G1382" s="8">
        <f>Kz-EffortOutcomesAG0[[#This Row],[Zp]]</f>
        <v>-9</v>
      </c>
      <c r="H1382" s="8">
        <f>EffortOutcomesAG0[[#This Row],[Kpy]]*KSc-EffortOutcomesAG0[[#This Row],[KPz]]*KSb</f>
        <v>20</v>
      </c>
      <c r="I1382" s="8">
        <f>-1*(EffortOutcomesAG0[[#This Row],[KPx]]*KSc-EffortOutcomesAG0[[#This Row],[KPz]]*KSa)</f>
        <v>-10</v>
      </c>
      <c r="J1382" s="8">
        <f>(EffortOutcomesAG0[[#This Row],[KPx]]*$C$2-EffortOutcomesAG0[[#This Row],[Kpy]]*KSa)</f>
        <v>-100</v>
      </c>
      <c r="K1382" s="8">
        <f>EffortOutcomesAG0[[#This Row],[Kpy]]*KTc-EffortOutcomesAG0[[#This Row],[KPz]]*KTb</f>
        <v>2</v>
      </c>
      <c r="L1382" s="8">
        <f>-1*(EffortOutcomesAG0[[#This Row],[KPx]]*KTc-EffortOutcomesAG0[[#This Row],[KPz]]*KTa)</f>
        <v>-28</v>
      </c>
      <c r="M1382" s="8">
        <f>(EffortOutcomesAG0[[#This Row],[KPx]]*KTb-EffortOutcomesAG0[[#This Row],[Kpy]]*KTa)</f>
        <v>32</v>
      </c>
      <c r="N1382" s="8">
        <f>-EffortOutcomesAG0[[#This Row],[Xp]]*a+EffortOutcomesAG0[[#This Row],[Yp]]*b+EffortOutcomesAG0[[#This Row],[Zp]]*c_</f>
        <v>40</v>
      </c>
      <c r="O1382">
        <f>-IF(EffortOutcomesAG0[[#This Row],[Column2]]&gt;0,1,-1)*SQRT(EffortOutcomesAG0[[#This Row],[KPx''i]]^2+EffortOutcomesAG0[[#This Row],[KPx''j]]^2+EffortOutcomesAG0[[#This Row],[KPx''k]]^2)/Ksmag/Scale</f>
        <v>-72.456883730947197</v>
      </c>
      <c r="P1382" s="9">
        <f>SQRT(EffortOutcomesAG0[[#This Row],[Kpy''i]]^2+EffortOutcomesAG0[[#This Row],[KPy''j]]^2+EffortOutcomesAG0[[#This Row],[KPy''k]]^2)/KTmag/Scale</f>
        <v>17.37814719698277</v>
      </c>
      <c r="Q13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2" s="14">
        <v>44881</v>
      </c>
      <c r="U1382" s="9" t="s">
        <v>76</v>
      </c>
      <c r="V1382" t="s">
        <v>61</v>
      </c>
      <c r="W1382" t="s">
        <v>59</v>
      </c>
      <c r="X1382">
        <v>0</v>
      </c>
      <c r="Y1382">
        <v>0</v>
      </c>
      <c r="Z1382">
        <v>0</v>
      </c>
      <c r="AJ1382">
        <v>1381</v>
      </c>
      <c r="AK1382">
        <f>SUBTOTAL(9,EffortOutcomesAG0[[#This Row],[Allocation]:[Iin]])</f>
        <v>0</v>
      </c>
      <c r="AL1382" t="str">
        <f>EffortOutcomesAG0[[#This Row],[WARDS]]&amp;EffortOutcomesAG0[[#This Row],[Role]]&amp;EffortOutcomesAG0[[#This Row],[Shifts]]</f>
        <v>OtherRNPM</v>
      </c>
    </row>
    <row r="1383" spans="2:38" x14ac:dyDescent="0.25">
      <c r="B1383" s="8">
        <f>IF(EffortOutcomesAG0[[#This Row],[Apn]]=0,10,LOG(EffortOutcomesAG0[[#This Row],[Apn]]))</f>
        <v>4.8805135918009522E-2</v>
      </c>
      <c r="C1383" s="8">
        <f>IF(EffortOutcomesAG0[[#This Row],[Ein]]=0,10,LOG(EffortOutcomesAG0[[#This Row],[Ein]]))</f>
        <v>0.12728612313767174</v>
      </c>
      <c r="D1383" s="8">
        <f>IF(EffortOutcomesAG0[[#This Row],[Iin]]=0,10,LOG(EffortOutcomesAG0[[#This Row],[Iin]]))</f>
        <v>-0.17609125905568127</v>
      </c>
      <c r="E1383" s="8">
        <f>Kx-EffortOutcomesAG0[[#This Row],[Xp]]</f>
        <v>-4.8805135918009522E-2</v>
      </c>
      <c r="F1383" s="8">
        <f>Ky-EffortOutcomesAG0[[#This Row],[Yp]]</f>
        <v>-1.1272861231376718</v>
      </c>
      <c r="G1383" s="8">
        <f>Kz-EffortOutcomesAG0[[#This Row],[Zp]]</f>
        <v>1.1760912590556813</v>
      </c>
      <c r="H1383" s="8">
        <f>EffortOutcomesAG0[[#This Row],[Kpy]]*KSc-EffortOutcomesAG0[[#This Row],[KPz]]*KSb</f>
        <v>-4.8805135918009501E-2</v>
      </c>
      <c r="I1383" s="8">
        <f>-1*(EffortOutcomesAG0[[#This Row],[KPx]]*KSc-EffortOutcomesAG0[[#This Row],[KPz]]*KSa)</f>
        <v>-4.8805135918009522E-2</v>
      </c>
      <c r="J1383" s="8">
        <f>(EffortOutcomesAG0[[#This Row],[KPx]]*$C$2-EffortOutcomesAG0[[#This Row],[Kpy]]*KSa)</f>
        <v>-0.48805135918009523</v>
      </c>
      <c r="K1383" s="8">
        <f>EffortOutcomesAG0[[#This Row],[Kpy]]*KTc-EffortOutcomesAG0[[#This Row],[KPz]]*KTb</f>
        <v>2.3033773821933532</v>
      </c>
      <c r="L1383" s="8">
        <f>-1*(EffortOutcomesAG0[[#This Row],[KPx]]*KTc-EffortOutcomesAG0[[#This Row],[KPz]]*KTa)</f>
        <v>2.3033773821933532</v>
      </c>
      <c r="M1383" s="8">
        <f>(EffortOutcomesAG0[[#This Row],[KPx]]*KTb-EffortOutcomesAG0[[#This Row],[Kpy]]*KTa)</f>
        <v>2.3033773821933532</v>
      </c>
      <c r="N1383" s="8">
        <f>-EffortOutcomesAG0[[#This Row],[Xp]]*a+EffortOutcomesAG0[[#This Row],[Yp]]*b+EffortOutcomesAG0[[#This Row],[Zp]]*c_</f>
        <v>-9.7610271836019058E-2</v>
      </c>
      <c r="O1383">
        <f>-IF(EffortOutcomesAG0[[#This Row],[Column2]]&gt;0,1,-1)*SQRT(EffortOutcomesAG0[[#This Row],[KPx''i]]^2+EffortOutcomesAG0[[#This Row],[KPx''j]]^2+EffortOutcomesAG0[[#This Row],[KPx''k]]^2)/Ksmag/Scale</f>
        <v>0.34853838510377094</v>
      </c>
      <c r="P1383" s="9">
        <f>SQRT(EffortOutcomesAG0[[#This Row],[Kpy''i]]^2+EffortOutcomesAG0[[#This Row],[KPy''j]]^2+EffortOutcomesAG0[[#This Row],[KPy''k]]^2)/KTmag/Scale</f>
        <v>1.6287337665806383</v>
      </c>
      <c r="Q13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3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3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1.6287337665806383</v>
      </c>
      <c r="T1383" s="14">
        <v>44881</v>
      </c>
      <c r="U1383" s="9" t="s">
        <v>57</v>
      </c>
      <c r="V1383" t="s">
        <v>61</v>
      </c>
      <c r="W1383" t="s">
        <v>59</v>
      </c>
      <c r="X1383">
        <v>1</v>
      </c>
      <c r="Y1383">
        <v>0.66666666666666663</v>
      </c>
      <c r="Z1383">
        <v>0.74595714285714287</v>
      </c>
      <c r="AA1383">
        <v>1.1189357142857144</v>
      </c>
      <c r="AB1383">
        <v>1.6784035714285717</v>
      </c>
      <c r="AC1383">
        <v>1.5</v>
      </c>
      <c r="AD1383">
        <v>0.59580426127719144</v>
      </c>
      <c r="AE1383">
        <v>0.89370639191578727</v>
      </c>
      <c r="AF1383">
        <v>1.3405595878736809</v>
      </c>
      <c r="AG1383">
        <v>0.74595714285714287</v>
      </c>
      <c r="AH1383">
        <v>1.1189357142857144</v>
      </c>
      <c r="AI1383">
        <v>0.66666666666666663</v>
      </c>
      <c r="AJ1383">
        <v>1382</v>
      </c>
      <c r="AK1383">
        <f>SUBTOTAL(9,EffortOutcomesAG0[[#This Row],[Allocation]:[Iin]])</f>
        <v>12.071592860114277</v>
      </c>
      <c r="AL1383" t="str">
        <f>EffortOutcomesAG0[[#This Row],[WARDS]]&amp;EffortOutcomesAG0[[#This Row],[Role]]&amp;EffortOutcomesAG0[[#This Row],[Shifts]]</f>
        <v>WATTRNPM</v>
      </c>
    </row>
    <row r="1384" spans="2:38" x14ac:dyDescent="0.25">
      <c r="B1384" s="8">
        <f>IF(EffortOutcomesAG0[[#This Row],[Apn]]=0,10,LOG(EffortOutcomesAG0[[#This Row],[Apn]]))</f>
        <v>4.8805135918009522E-2</v>
      </c>
      <c r="C1384" s="8">
        <f>IF(EffortOutcomesAG0[[#This Row],[Ein]]=0,10,LOG(EffortOutcomesAG0[[#This Row],[Ein]]))</f>
        <v>10</v>
      </c>
      <c r="D1384" s="8">
        <f>IF(EffortOutcomesAG0[[#This Row],[Iin]]=0,10,LOG(EffortOutcomesAG0[[#This Row],[Iin]]))</f>
        <v>10</v>
      </c>
      <c r="E1384" s="8">
        <f>Kx-EffortOutcomesAG0[[#This Row],[Xp]]</f>
        <v>-4.8805135918009522E-2</v>
      </c>
      <c r="F1384" s="8">
        <f>Ky-EffortOutcomesAG0[[#This Row],[Yp]]</f>
        <v>-11</v>
      </c>
      <c r="G1384" s="8">
        <f>Kz-EffortOutcomesAG0[[#This Row],[Zp]]</f>
        <v>-9</v>
      </c>
      <c r="H1384" s="8">
        <f>EffortOutcomesAG0[[#This Row],[Kpy]]*KSc-EffortOutcomesAG0[[#This Row],[KPz]]*KSb</f>
        <v>20</v>
      </c>
      <c r="I1384" s="8">
        <f>-1*(EffortOutcomesAG0[[#This Row],[KPx]]*KSc-EffortOutcomesAG0[[#This Row],[KPz]]*KSa)</f>
        <v>-4.8805135918009522E-2</v>
      </c>
      <c r="J1384" s="8">
        <f>(EffortOutcomesAG0[[#This Row],[KPx]]*$C$2-EffortOutcomesAG0[[#This Row],[Kpy]]*KSa)</f>
        <v>-0.48805135918009523</v>
      </c>
      <c r="K1384" s="8">
        <f>EffortOutcomesAG0[[#This Row],[Kpy]]*KTc-EffortOutcomesAG0[[#This Row],[KPz]]*KTb</f>
        <v>2</v>
      </c>
      <c r="L1384" s="8">
        <f>-1*(EffortOutcomesAG0[[#This Row],[KPx]]*KTc-EffortOutcomesAG0[[#This Row],[KPz]]*KTa)</f>
        <v>-18.048805135918009</v>
      </c>
      <c r="M1384" s="8">
        <f>(EffortOutcomesAG0[[#This Row],[KPx]]*KTb-EffortOutcomesAG0[[#This Row],[Kpy]]*KTa)</f>
        <v>22.048805135918009</v>
      </c>
      <c r="N1384" s="8">
        <f>-EffortOutcomesAG0[[#This Row],[Xp]]*a+EffortOutcomesAG0[[#This Row],[Yp]]*b+EffortOutcomesAG0[[#This Row],[Zp]]*c_</f>
        <v>40</v>
      </c>
      <c r="O1384">
        <f>-IF(EffortOutcomesAG0[[#This Row],[Column2]]&gt;0,1,-1)*SQRT(EffortOutcomesAG0[[#This Row],[KPx''i]]^2+EffortOutcomesAG0[[#This Row],[KPx''j]]^2+EffortOutcomesAG0[[#This Row],[KPx''k]]^2)/Ksmag/Scale</f>
        <v>-14.146387808739188</v>
      </c>
      <c r="P1384" s="9">
        <f>SQRT(EffortOutcomesAG0[[#This Row],[Kpy''i]]^2+EffortOutcomesAG0[[#This Row],[KPy''j]]^2+EffortOutcomesAG0[[#This Row],[KPy''k]]^2)/KTmag/Scale</f>
        <v>11.661254754928283</v>
      </c>
      <c r="Q13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4" s="14">
        <v>44881</v>
      </c>
      <c r="U1384" s="9" t="s">
        <v>54</v>
      </c>
      <c r="V1384" t="s">
        <v>61</v>
      </c>
      <c r="W1384" t="s">
        <v>59</v>
      </c>
      <c r="X1384">
        <v>0</v>
      </c>
      <c r="Y1384">
        <v>0.66666666666666663</v>
      </c>
      <c r="Z1384">
        <v>0.74595714285714287</v>
      </c>
      <c r="AA1384">
        <v>1.1189357142857144</v>
      </c>
      <c r="AB1384">
        <v>1.6784035714285717</v>
      </c>
      <c r="AC1384">
        <v>0</v>
      </c>
      <c r="AD1384">
        <v>0.59580426127719144</v>
      </c>
      <c r="AE1384">
        <v>0.89370639191578727</v>
      </c>
      <c r="AF1384">
        <v>0</v>
      </c>
      <c r="AJ1384">
        <v>1383</v>
      </c>
      <c r="AK1384">
        <f>SUBTOTAL(9,EffortOutcomesAG0[[#This Row],[Allocation]:[Iin]])</f>
        <v>5.6994737484310747</v>
      </c>
      <c r="AL1384" t="str">
        <f>EffortOutcomesAG0[[#This Row],[WARDS]]&amp;EffortOutcomesAG0[[#This Row],[Role]]&amp;EffortOutcomesAG0[[#This Row],[Shifts]]</f>
        <v>BANKRNPM</v>
      </c>
    </row>
    <row r="1385" spans="2:38" x14ac:dyDescent="0.25">
      <c r="B1385" s="8">
        <f>IF(EffortOutcomesAG0[[#This Row],[Apn]]=0,10,LOG(EffortOutcomesAG0[[#This Row],[Apn]]))</f>
        <v>4.8805135918009522E-2</v>
      </c>
      <c r="C1385" s="8">
        <f>IF(EffortOutcomesAG0[[#This Row],[Ein]]=0,10,LOG(EffortOutcomesAG0[[#This Row],[Ein]]))</f>
        <v>0.38556413838070308</v>
      </c>
      <c r="D1385" s="8">
        <f>IF(EffortOutcomesAG0[[#This Row],[Iin]]=0,10,LOG(EffortOutcomesAG0[[#This Row],[Iin]]))</f>
        <v>-0.43436927429871258</v>
      </c>
      <c r="E1385" s="8">
        <f>Kx-EffortOutcomesAG0[[#This Row],[Xp]]</f>
        <v>-4.8805135918009522E-2</v>
      </c>
      <c r="F1385" s="8">
        <f>Ky-EffortOutcomesAG0[[#This Row],[Yp]]</f>
        <v>-1.3855641383807031</v>
      </c>
      <c r="G1385" s="8">
        <f>Kz-EffortOutcomesAG0[[#This Row],[Zp]]</f>
        <v>1.4343692742987126</v>
      </c>
      <c r="H1385" s="8">
        <f>EffortOutcomesAG0[[#This Row],[Kpy]]*KSc-EffortOutcomesAG0[[#This Row],[KPz]]*KSb</f>
        <v>-4.8805135918009501E-2</v>
      </c>
      <c r="I1385" s="8">
        <f>-1*(EffortOutcomesAG0[[#This Row],[KPx]]*KSc-EffortOutcomesAG0[[#This Row],[KPz]]*KSa)</f>
        <v>-4.8805135918009522E-2</v>
      </c>
      <c r="J1385" s="8">
        <f>(EffortOutcomesAG0[[#This Row],[KPx]]*$C$2-EffortOutcomesAG0[[#This Row],[Kpy]]*KSa)</f>
        <v>-0.48805135918009523</v>
      </c>
      <c r="K1385" s="8">
        <f>EffortOutcomesAG0[[#This Row],[Kpy]]*KTc-EffortOutcomesAG0[[#This Row],[KPz]]*KTb</f>
        <v>2.8199334126794158</v>
      </c>
      <c r="L1385" s="8">
        <f>-1*(EffortOutcomesAG0[[#This Row],[KPx]]*KTc-EffortOutcomesAG0[[#This Row],[KPz]]*KTa)</f>
        <v>2.8199334126794158</v>
      </c>
      <c r="M1385" s="8">
        <f>(EffortOutcomesAG0[[#This Row],[KPx]]*KTb-EffortOutcomesAG0[[#This Row],[Kpy]]*KTa)</f>
        <v>2.8199334126794158</v>
      </c>
      <c r="N1385" s="8">
        <f>-EffortOutcomesAG0[[#This Row],[Xp]]*a+EffortOutcomesAG0[[#This Row],[Yp]]*b+EffortOutcomesAG0[[#This Row],[Zp]]*c_</f>
        <v>-9.7610271836019002E-2</v>
      </c>
      <c r="O1385">
        <f>-IF(EffortOutcomesAG0[[#This Row],[Column2]]&gt;0,1,-1)*SQRT(EffortOutcomesAG0[[#This Row],[KPx''i]]^2+EffortOutcomesAG0[[#This Row],[KPx''j]]^2+EffortOutcomesAG0[[#This Row],[KPx''k]]^2)/Ksmag/Scale</f>
        <v>0.34853838510377094</v>
      </c>
      <c r="P1385" s="9">
        <f>SQRT(EffortOutcomesAG0[[#This Row],[Kpy''i]]^2+EffortOutcomesAG0[[#This Row],[KPy''j]]^2+EffortOutcomesAG0[[#This Row],[KPy''k]]^2)/KTmag/Scale</f>
        <v>1.9939940386001382</v>
      </c>
      <c r="Q13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3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3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5" s="14">
        <v>44881</v>
      </c>
      <c r="U1385" s="9" t="s">
        <v>58</v>
      </c>
      <c r="V1385" t="s">
        <v>61</v>
      </c>
      <c r="W1385" t="s">
        <v>59</v>
      </c>
      <c r="X1385">
        <v>1.8125</v>
      </c>
      <c r="Y1385">
        <v>0.66666666666666663</v>
      </c>
      <c r="Z1385">
        <v>0.74595714285714287</v>
      </c>
      <c r="AA1385">
        <v>1.1189357142857144</v>
      </c>
      <c r="AB1385">
        <v>1.6784035714285717</v>
      </c>
      <c r="AC1385">
        <v>2.71875</v>
      </c>
      <c r="AD1385">
        <v>0.59580426127719144</v>
      </c>
      <c r="AE1385">
        <v>0.89370639191578727</v>
      </c>
      <c r="AF1385">
        <v>2.4297642530210468</v>
      </c>
      <c r="AG1385">
        <v>0.41156256157635474</v>
      </c>
      <c r="AH1385">
        <v>0.6173438423645321</v>
      </c>
      <c r="AI1385">
        <v>0.36781609195402298</v>
      </c>
      <c r="AJ1385">
        <v>1384</v>
      </c>
      <c r="AK1385">
        <f>SUBTOTAL(9,EffortOutcomesAG0[[#This Row],[Allocation]:[Iin]])</f>
        <v>14.057210497347029</v>
      </c>
      <c r="AL1385" t="str">
        <f>EffortOutcomesAG0[[#This Row],[WARDS]]&amp;EffortOutcomesAG0[[#This Row],[Role]]&amp;EffortOutcomesAG0[[#This Row],[Shifts]]</f>
        <v>WARARNPM</v>
      </c>
    </row>
    <row r="1386" spans="2:38" x14ac:dyDescent="0.25">
      <c r="B1386" s="8">
        <f>IF(EffortOutcomesAG0[[#This Row],[Apn]]=0,10,LOG(EffortOutcomesAG0[[#This Row],[Apn]]))</f>
        <v>-0.32226272635372682</v>
      </c>
      <c r="C1386" s="8">
        <f>IF(EffortOutcomesAG0[[#This Row],[Ein]]=0,10,LOG(EffortOutcomesAG0[[#This Row],[Ein]]))</f>
        <v>10</v>
      </c>
      <c r="D1386" s="8">
        <f>IF(EffortOutcomesAG0[[#This Row],[Iin]]=0,10,LOG(EffortOutcomesAG0[[#This Row],[Iin]]))</f>
        <v>10</v>
      </c>
      <c r="E1386" s="8">
        <f>Kx-EffortOutcomesAG0[[#This Row],[Xp]]</f>
        <v>0.32226272635372682</v>
      </c>
      <c r="F1386" s="8">
        <f>Ky-EffortOutcomesAG0[[#This Row],[Yp]]</f>
        <v>-11</v>
      </c>
      <c r="G1386" s="8">
        <f>Kz-EffortOutcomesAG0[[#This Row],[Zp]]</f>
        <v>-9</v>
      </c>
      <c r="H1386" s="8">
        <f>EffortOutcomesAG0[[#This Row],[Kpy]]*KSc-EffortOutcomesAG0[[#This Row],[KPz]]*KSb</f>
        <v>20</v>
      </c>
      <c r="I1386" s="8">
        <f>-1*(EffortOutcomesAG0[[#This Row],[KPx]]*KSc-EffortOutcomesAG0[[#This Row],[KPz]]*KSa)</f>
        <v>0.32226272635372682</v>
      </c>
      <c r="J1386" s="8">
        <f>(EffortOutcomesAG0[[#This Row],[KPx]]*$C$2-EffortOutcomesAG0[[#This Row],[Kpy]]*KSa)</f>
        <v>3.2226272635372681</v>
      </c>
      <c r="K1386" s="8">
        <f>EffortOutcomesAG0[[#This Row],[Kpy]]*KTc-EffortOutcomesAG0[[#This Row],[KPz]]*KTb</f>
        <v>2</v>
      </c>
      <c r="L1386" s="8">
        <f>-1*(EffortOutcomesAG0[[#This Row],[KPx]]*KTc-EffortOutcomesAG0[[#This Row],[KPz]]*KTa)</f>
        <v>-17.677737273646272</v>
      </c>
      <c r="M1386" s="8">
        <f>(EffortOutcomesAG0[[#This Row],[KPx]]*KTb-EffortOutcomesAG0[[#This Row],[Kpy]]*KTa)</f>
        <v>21.677737273646272</v>
      </c>
      <c r="N1386" s="8">
        <f>-EffortOutcomesAG0[[#This Row],[Xp]]*a+EffortOutcomesAG0[[#This Row],[Yp]]*b+EffortOutcomesAG0[[#This Row],[Zp]]*c_</f>
        <v>40</v>
      </c>
      <c r="O1386">
        <f>-IF(EffortOutcomesAG0[[#This Row],[Column2]]&gt;0,1,-1)*SQRT(EffortOutcomesAG0[[#This Row],[KPx''i]]^2+EffortOutcomesAG0[[#This Row],[KPx''j]]^2+EffortOutcomesAG0[[#This Row],[KPx''k]]^2)/Ksmag/Scale</f>
        <v>-14.326359965889637</v>
      </c>
      <c r="P1386" s="9">
        <f>SQRT(EffortOutcomesAG0[[#This Row],[Kpy''i]]^2+EffortOutcomesAG0[[#This Row],[KPy''j]]^2+EffortOutcomesAG0[[#This Row],[KPy''k]]^2)/KTmag/Scale</f>
        <v>11.448629382458087</v>
      </c>
      <c r="Q13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6" s="14">
        <v>44882</v>
      </c>
      <c r="U1386" s="9" t="s">
        <v>54</v>
      </c>
      <c r="V1386" t="s">
        <v>61</v>
      </c>
      <c r="W1386" t="s">
        <v>59</v>
      </c>
      <c r="X1386">
        <v>0</v>
      </c>
      <c r="Y1386">
        <v>0.66666666666666663</v>
      </c>
      <c r="Z1386">
        <v>0.31742857142857139</v>
      </c>
      <c r="AA1386">
        <v>0.47614285714285709</v>
      </c>
      <c r="AB1386">
        <v>0.71421428571428569</v>
      </c>
      <c r="AC1386">
        <v>0</v>
      </c>
      <c r="AD1386">
        <v>1.4001400140014002</v>
      </c>
      <c r="AE1386">
        <v>2.1002100210021002</v>
      </c>
      <c r="AF1386">
        <v>0</v>
      </c>
      <c r="AJ1386">
        <v>1385</v>
      </c>
      <c r="AK1386">
        <f>SUBTOTAL(9,EffortOutcomesAG0[[#This Row],[Allocation]:[Iin]])</f>
        <v>5.674802415955881</v>
      </c>
      <c r="AL1386" t="str">
        <f>EffortOutcomesAG0[[#This Row],[WARDS]]&amp;EffortOutcomesAG0[[#This Row],[Role]]&amp;EffortOutcomesAG0[[#This Row],[Shifts]]</f>
        <v>BANKRNPM</v>
      </c>
    </row>
    <row r="1387" spans="2:38" x14ac:dyDescent="0.25">
      <c r="B1387" s="8">
        <f>IF(EffortOutcomesAG0[[#This Row],[Apn]]=0,10,LOG(EffortOutcomesAG0[[#This Row],[Apn]]))</f>
        <v>-0.32226272635372682</v>
      </c>
      <c r="C1387" s="8">
        <f>IF(EffortOutcomesAG0[[#This Row],[Ein]]=0,10,LOG(EffortOutcomesAG0[[#This Row],[Ein]]))</f>
        <v>0.49835398540940806</v>
      </c>
      <c r="D1387" s="8">
        <f>IF(EffortOutcomesAG0[[#This Row],[Iin]]=0,10,LOG(EffortOutcomesAG0[[#This Row],[Iin]]))</f>
        <v>-0.17609125905568127</v>
      </c>
      <c r="E1387" s="8">
        <f>Kx-EffortOutcomesAG0[[#This Row],[Xp]]</f>
        <v>0.32226272635372682</v>
      </c>
      <c r="F1387" s="8">
        <f>Ky-EffortOutcomesAG0[[#This Row],[Yp]]</f>
        <v>-1.4983539854094081</v>
      </c>
      <c r="G1387" s="8">
        <f>Kz-EffortOutcomesAG0[[#This Row],[Zp]]</f>
        <v>1.1760912590556813</v>
      </c>
      <c r="H1387" s="8">
        <f>EffortOutcomesAG0[[#This Row],[Kpy]]*KSc-EffortOutcomesAG0[[#This Row],[KPz]]*KSb</f>
        <v>0.32226272635372677</v>
      </c>
      <c r="I1387" s="8">
        <f>-1*(EffortOutcomesAG0[[#This Row],[KPx]]*KSc-EffortOutcomesAG0[[#This Row],[KPz]]*KSa)</f>
        <v>0.32226272635372682</v>
      </c>
      <c r="J1387" s="8">
        <f>(EffortOutcomesAG0[[#This Row],[KPx]]*$C$2-EffortOutcomesAG0[[#This Row],[Kpy]]*KSa)</f>
        <v>3.2226272635372681</v>
      </c>
      <c r="K1387" s="8">
        <f>EffortOutcomesAG0[[#This Row],[Kpy]]*KTc-EffortOutcomesAG0[[#This Row],[KPz]]*KTb</f>
        <v>2.6744452444650895</v>
      </c>
      <c r="L1387" s="8">
        <f>-1*(EffortOutcomesAG0[[#This Row],[KPx]]*KTc-EffortOutcomesAG0[[#This Row],[KPz]]*KTa)</f>
        <v>2.6744452444650895</v>
      </c>
      <c r="M1387" s="8">
        <f>(EffortOutcomesAG0[[#This Row],[KPx]]*KTb-EffortOutcomesAG0[[#This Row],[Kpy]]*KTa)</f>
        <v>2.6744452444650895</v>
      </c>
      <c r="N1387" s="8">
        <f>-EffortOutcomesAG0[[#This Row],[Xp]]*a+EffortOutcomesAG0[[#This Row],[Yp]]*b+EffortOutcomesAG0[[#This Row],[Zp]]*c_</f>
        <v>0.64452545270745354</v>
      </c>
      <c r="O1387">
        <f>-IF(EffortOutcomesAG0[[#This Row],[Column2]]&gt;0,1,-1)*SQRT(EffortOutcomesAG0[[#This Row],[KPx''i]]^2+EffortOutcomesAG0[[#This Row],[KPx''j]]^2+EffortOutcomesAG0[[#This Row],[KPx''k]]^2)/Ksmag/Scale</f>
        <v>-2.3014161954422296</v>
      </c>
      <c r="P1387" s="9">
        <f>SQRT(EffortOutcomesAG0[[#This Row],[Kpy''i]]^2+EffortOutcomesAG0[[#This Row],[KPy''j]]^2+EffortOutcomesAG0[[#This Row],[KPy''k]]^2)/KTmag/Scale</f>
        <v>1.8911183682733788</v>
      </c>
      <c r="Q13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7" s="14">
        <v>44882</v>
      </c>
      <c r="U1387" s="9" t="s">
        <v>57</v>
      </c>
      <c r="V1387" t="s">
        <v>61</v>
      </c>
      <c r="W1387" t="s">
        <v>59</v>
      </c>
      <c r="X1387">
        <v>1</v>
      </c>
      <c r="Y1387">
        <v>0.66666666666666663</v>
      </c>
      <c r="Z1387">
        <v>0.31742857142857139</v>
      </c>
      <c r="AA1387">
        <v>0.47614285714285709</v>
      </c>
      <c r="AB1387">
        <v>0.71421428571428569</v>
      </c>
      <c r="AC1387">
        <v>1.5</v>
      </c>
      <c r="AD1387">
        <v>1.4001400140014002</v>
      </c>
      <c r="AE1387">
        <v>2.1002100210021002</v>
      </c>
      <c r="AF1387">
        <v>3.1503150315031507</v>
      </c>
      <c r="AG1387">
        <v>0.31742857142857139</v>
      </c>
      <c r="AH1387">
        <v>0.47614285714285709</v>
      </c>
      <c r="AI1387">
        <v>0.66666666666666663</v>
      </c>
      <c r="AJ1387">
        <v>1386</v>
      </c>
      <c r="AK1387">
        <f>SUBTOTAL(9,EffortOutcomesAG0[[#This Row],[Allocation]:[Iin]])</f>
        <v>12.785355542697127</v>
      </c>
      <c r="AL1387" t="str">
        <f>EffortOutcomesAG0[[#This Row],[WARDS]]&amp;EffortOutcomesAG0[[#This Row],[Role]]&amp;EffortOutcomesAG0[[#This Row],[Shifts]]</f>
        <v>WATTRNPM</v>
      </c>
    </row>
    <row r="1388" spans="2:38" x14ac:dyDescent="0.25">
      <c r="B1388" s="8">
        <f>IF(EffortOutcomesAG0[[#This Row],[Apn]]=0,10,LOG(EffortOutcomesAG0[[#This Row],[Apn]]))</f>
        <v>-0.32226272635372682</v>
      </c>
      <c r="C1388" s="8">
        <f>IF(EffortOutcomesAG0[[#This Row],[Ein]]=0,10,LOG(EffortOutcomesAG0[[#This Row],[Ein]]))</f>
        <v>0.49835398540940806</v>
      </c>
      <c r="D1388" s="8">
        <f>IF(EffortOutcomesAG0[[#This Row],[Iin]]=0,10,LOG(EffortOutcomesAG0[[#This Row],[Iin]]))</f>
        <v>-0.17609125905568127</v>
      </c>
      <c r="E1388" s="8">
        <f>Kx-EffortOutcomesAG0[[#This Row],[Xp]]</f>
        <v>0.32226272635372682</v>
      </c>
      <c r="F1388" s="8">
        <f>Ky-EffortOutcomesAG0[[#This Row],[Yp]]</f>
        <v>-1.4983539854094081</v>
      </c>
      <c r="G1388" s="8">
        <f>Kz-EffortOutcomesAG0[[#This Row],[Zp]]</f>
        <v>1.1760912590556813</v>
      </c>
      <c r="H1388" s="8">
        <f>EffortOutcomesAG0[[#This Row],[Kpy]]*KSc-EffortOutcomesAG0[[#This Row],[KPz]]*KSb</f>
        <v>0.32226272635372677</v>
      </c>
      <c r="I1388" s="8">
        <f>-1*(EffortOutcomesAG0[[#This Row],[KPx]]*KSc-EffortOutcomesAG0[[#This Row],[KPz]]*KSa)</f>
        <v>0.32226272635372682</v>
      </c>
      <c r="J1388" s="8">
        <f>(EffortOutcomesAG0[[#This Row],[KPx]]*$C$2-EffortOutcomesAG0[[#This Row],[Kpy]]*KSa)</f>
        <v>3.2226272635372681</v>
      </c>
      <c r="K1388" s="8">
        <f>EffortOutcomesAG0[[#This Row],[Kpy]]*KTc-EffortOutcomesAG0[[#This Row],[KPz]]*KTb</f>
        <v>2.6744452444650895</v>
      </c>
      <c r="L1388" s="8">
        <f>-1*(EffortOutcomesAG0[[#This Row],[KPx]]*KTc-EffortOutcomesAG0[[#This Row],[KPz]]*KTa)</f>
        <v>2.6744452444650895</v>
      </c>
      <c r="M1388" s="8">
        <f>(EffortOutcomesAG0[[#This Row],[KPx]]*KTb-EffortOutcomesAG0[[#This Row],[Kpy]]*KTa)</f>
        <v>2.6744452444650895</v>
      </c>
      <c r="N1388" s="8">
        <f>-EffortOutcomesAG0[[#This Row],[Xp]]*a+EffortOutcomesAG0[[#This Row],[Yp]]*b+EffortOutcomesAG0[[#This Row],[Zp]]*c_</f>
        <v>0.64452545270745354</v>
      </c>
      <c r="O1388">
        <f>-IF(EffortOutcomesAG0[[#This Row],[Column2]]&gt;0,1,-1)*SQRT(EffortOutcomesAG0[[#This Row],[KPx''i]]^2+EffortOutcomesAG0[[#This Row],[KPx''j]]^2+EffortOutcomesAG0[[#This Row],[KPx''k]]^2)/Ksmag/Scale</f>
        <v>-2.3014161954422296</v>
      </c>
      <c r="P1388" s="9">
        <f>SQRT(EffortOutcomesAG0[[#This Row],[Kpy''i]]^2+EffortOutcomesAG0[[#This Row],[KPy''j]]^2+EffortOutcomesAG0[[#This Row],[KPy''k]]^2)/KTmag/Scale</f>
        <v>1.8911183682733788</v>
      </c>
      <c r="Q13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8" s="14">
        <v>44882</v>
      </c>
      <c r="U1388" s="9" t="s">
        <v>58</v>
      </c>
      <c r="V1388" t="s">
        <v>61</v>
      </c>
      <c r="W1388" t="s">
        <v>59</v>
      </c>
      <c r="X1388">
        <v>1</v>
      </c>
      <c r="Y1388">
        <v>0.66666666666666663</v>
      </c>
      <c r="Z1388">
        <v>0.31742857142857139</v>
      </c>
      <c r="AA1388">
        <v>0.47614285714285709</v>
      </c>
      <c r="AB1388">
        <v>0.71421428571428569</v>
      </c>
      <c r="AC1388">
        <v>1.5</v>
      </c>
      <c r="AD1388">
        <v>1.4001400140014002</v>
      </c>
      <c r="AE1388">
        <v>2.1002100210021002</v>
      </c>
      <c r="AF1388">
        <v>3.1503150315031507</v>
      </c>
      <c r="AG1388">
        <v>0.31742857142857139</v>
      </c>
      <c r="AH1388">
        <v>0.47614285714285709</v>
      </c>
      <c r="AI1388">
        <v>0.66666666666666663</v>
      </c>
      <c r="AJ1388">
        <v>1387</v>
      </c>
      <c r="AK1388">
        <f>SUBTOTAL(9,EffortOutcomesAG0[[#This Row],[Allocation]:[Iin]])</f>
        <v>12.785355542697127</v>
      </c>
      <c r="AL1388" t="str">
        <f>EffortOutcomesAG0[[#This Row],[WARDS]]&amp;EffortOutcomesAG0[[#This Row],[Role]]&amp;EffortOutcomesAG0[[#This Row],[Shifts]]</f>
        <v>WARARNPM</v>
      </c>
    </row>
    <row r="1389" spans="2:38" x14ac:dyDescent="0.25">
      <c r="B1389" s="8">
        <f>IF(EffortOutcomesAG0[[#This Row],[Apn]]=0,10,LOG(EffortOutcomesAG0[[#This Row],[Apn]]))</f>
        <v>10</v>
      </c>
      <c r="C1389" s="8">
        <f>IF(EffortOutcomesAG0[[#This Row],[Ein]]=0,10,LOG(EffortOutcomesAG0[[#This Row],[Ein]]))</f>
        <v>10</v>
      </c>
      <c r="D1389" s="8">
        <f>IF(EffortOutcomesAG0[[#This Row],[Iin]]=0,10,LOG(EffortOutcomesAG0[[#This Row],[Iin]]))</f>
        <v>10</v>
      </c>
      <c r="E1389" s="8">
        <f>Kx-EffortOutcomesAG0[[#This Row],[Xp]]</f>
        <v>-10</v>
      </c>
      <c r="F1389" s="8">
        <f>Ky-EffortOutcomesAG0[[#This Row],[Yp]]</f>
        <v>-11</v>
      </c>
      <c r="G1389" s="8">
        <f>Kz-EffortOutcomesAG0[[#This Row],[Zp]]</f>
        <v>-9</v>
      </c>
      <c r="H1389" s="8">
        <f>EffortOutcomesAG0[[#This Row],[Kpy]]*KSc-EffortOutcomesAG0[[#This Row],[KPz]]*KSb</f>
        <v>20</v>
      </c>
      <c r="I1389" s="8">
        <f>-1*(EffortOutcomesAG0[[#This Row],[KPx]]*KSc-EffortOutcomesAG0[[#This Row],[KPz]]*KSa)</f>
        <v>-10</v>
      </c>
      <c r="J1389" s="8">
        <f>(EffortOutcomesAG0[[#This Row],[KPx]]*$C$2-EffortOutcomesAG0[[#This Row],[Kpy]]*KSa)</f>
        <v>-100</v>
      </c>
      <c r="K1389" s="8">
        <f>EffortOutcomesAG0[[#This Row],[Kpy]]*KTc-EffortOutcomesAG0[[#This Row],[KPz]]*KTb</f>
        <v>2</v>
      </c>
      <c r="L1389" s="8">
        <f>-1*(EffortOutcomesAG0[[#This Row],[KPx]]*KTc-EffortOutcomesAG0[[#This Row],[KPz]]*KTa)</f>
        <v>-28</v>
      </c>
      <c r="M1389" s="8">
        <f>(EffortOutcomesAG0[[#This Row],[KPx]]*KTb-EffortOutcomesAG0[[#This Row],[Kpy]]*KTa)</f>
        <v>32</v>
      </c>
      <c r="N1389" s="8">
        <f>-EffortOutcomesAG0[[#This Row],[Xp]]*a+EffortOutcomesAG0[[#This Row],[Yp]]*b+EffortOutcomesAG0[[#This Row],[Zp]]*c_</f>
        <v>40</v>
      </c>
      <c r="O1389">
        <f>-IF(EffortOutcomesAG0[[#This Row],[Column2]]&gt;0,1,-1)*SQRT(EffortOutcomesAG0[[#This Row],[KPx''i]]^2+EffortOutcomesAG0[[#This Row],[KPx''j]]^2+EffortOutcomesAG0[[#This Row],[KPx''k]]^2)/Ksmag/Scale</f>
        <v>-72.456883730947197</v>
      </c>
      <c r="P1389" s="9">
        <f>SQRT(EffortOutcomesAG0[[#This Row],[Kpy''i]]^2+EffortOutcomesAG0[[#This Row],[KPy''j]]^2+EffortOutcomesAG0[[#This Row],[KPy''k]]^2)/KTmag/Scale</f>
        <v>17.37814719698277</v>
      </c>
      <c r="Q13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9" s="14">
        <v>44882</v>
      </c>
      <c r="U1389" s="9" t="s">
        <v>76</v>
      </c>
      <c r="V1389" t="s">
        <v>61</v>
      </c>
      <c r="W1389" t="s">
        <v>59</v>
      </c>
      <c r="X1389">
        <v>0</v>
      </c>
      <c r="Y1389">
        <v>0</v>
      </c>
      <c r="Z1389">
        <v>0</v>
      </c>
      <c r="AJ1389">
        <v>1388</v>
      </c>
      <c r="AK1389">
        <f>SUBTOTAL(9,EffortOutcomesAG0[[#This Row],[Allocation]:[Iin]])</f>
        <v>0</v>
      </c>
      <c r="AL1389" t="str">
        <f>EffortOutcomesAG0[[#This Row],[WARDS]]&amp;EffortOutcomesAG0[[#This Row],[Role]]&amp;EffortOutcomesAG0[[#This Row],[Shifts]]</f>
        <v>OtherRNPM</v>
      </c>
    </row>
    <row r="1390" spans="2:38" x14ac:dyDescent="0.25">
      <c r="B1390" s="8">
        <f>IF(EffortOutcomesAG0[[#This Row],[Apn]]=0,10,LOG(EffortOutcomesAG0[[#This Row],[Apn]]))</f>
        <v>-0.92432271768168917</v>
      </c>
      <c r="C1390" s="8">
        <f>IF(EffortOutcomesAG0[[#This Row],[Ein]]=0,10,LOG(EffortOutcomesAG0[[#This Row],[Ein]]))</f>
        <v>1.1004139767373704</v>
      </c>
      <c r="D1390" s="8">
        <f>IF(EffortOutcomesAG0[[#This Row],[Iin]]=0,10,LOG(EffortOutcomesAG0[[#This Row],[Iin]]))</f>
        <v>-0.17609125905568127</v>
      </c>
      <c r="E1390" s="8">
        <f>Kx-EffortOutcomesAG0[[#This Row],[Xp]]</f>
        <v>0.92432271768168917</v>
      </c>
      <c r="F1390" s="8">
        <f>Ky-EffortOutcomesAG0[[#This Row],[Yp]]</f>
        <v>-2.1004139767373706</v>
      </c>
      <c r="G1390" s="8">
        <f>Kz-EffortOutcomesAG0[[#This Row],[Zp]]</f>
        <v>1.1760912590556813</v>
      </c>
      <c r="H1390" s="8">
        <f>EffortOutcomesAG0[[#This Row],[Kpy]]*KSc-EffortOutcomesAG0[[#This Row],[KPz]]*KSb</f>
        <v>0.92432271768168928</v>
      </c>
      <c r="I1390" s="8">
        <f>-1*(EffortOutcomesAG0[[#This Row],[KPx]]*KSc-EffortOutcomesAG0[[#This Row],[KPz]]*KSa)</f>
        <v>0.92432271768168917</v>
      </c>
      <c r="J1390" s="8">
        <f>(EffortOutcomesAG0[[#This Row],[KPx]]*$C$2-EffortOutcomesAG0[[#This Row],[Kpy]]*KSa)</f>
        <v>9.243227176816891</v>
      </c>
      <c r="K1390" s="8">
        <f>EffortOutcomesAG0[[#This Row],[Kpy]]*KTc-EffortOutcomesAG0[[#This Row],[KPz]]*KTb</f>
        <v>3.276505235793052</v>
      </c>
      <c r="L1390" s="8">
        <f>-1*(EffortOutcomesAG0[[#This Row],[KPx]]*KTc-EffortOutcomesAG0[[#This Row],[KPz]]*KTa)</f>
        <v>3.276505235793052</v>
      </c>
      <c r="M1390" s="8">
        <f>(EffortOutcomesAG0[[#This Row],[KPx]]*KTb-EffortOutcomesAG0[[#This Row],[Kpy]]*KTa)</f>
        <v>3.276505235793052</v>
      </c>
      <c r="N1390" s="8">
        <f>-EffortOutcomesAG0[[#This Row],[Xp]]*a+EffortOutcomesAG0[[#This Row],[Yp]]*b+EffortOutcomesAG0[[#This Row],[Zp]]*c_</f>
        <v>1.8486454353633783</v>
      </c>
      <c r="O1390">
        <f>-IF(EffortOutcomesAG0[[#This Row],[Column2]]&gt;0,1,-1)*SQRT(EffortOutcomesAG0[[#This Row],[KPx''i]]^2+EffortOutcomesAG0[[#This Row],[KPx''j]]^2+EffortOutcomesAG0[[#This Row],[KPx''k]]^2)/Ksmag/Scale</f>
        <v>-6.600984533200001</v>
      </c>
      <c r="P1390" s="9">
        <f>SQRT(EffortOutcomesAG0[[#This Row],[Kpy''i]]^2+EffortOutcomesAG0[[#This Row],[KPy''j]]^2+EffortOutcomesAG0[[#This Row],[KPy''k]]^2)/KTmag/Scale</f>
        <v>2.3168390708224949</v>
      </c>
      <c r="Q13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0" s="14">
        <v>44883</v>
      </c>
      <c r="U1390" s="9" t="s">
        <v>54</v>
      </c>
      <c r="V1390" t="s">
        <v>61</v>
      </c>
      <c r="W1390" t="s">
        <v>59</v>
      </c>
      <c r="X1390">
        <v>1</v>
      </c>
      <c r="Y1390">
        <v>0.66666666666666663</v>
      </c>
      <c r="Z1390">
        <v>7.9357142857142848E-2</v>
      </c>
      <c r="AA1390">
        <v>0.11903571428571427</v>
      </c>
      <c r="AB1390">
        <v>0.17855357142857142</v>
      </c>
      <c r="AC1390">
        <v>1.5</v>
      </c>
      <c r="AD1390">
        <v>5.6005600560056008</v>
      </c>
      <c r="AE1390">
        <v>8.4008400840084008</v>
      </c>
      <c r="AF1390">
        <v>12.601260126012603</v>
      </c>
      <c r="AG1390">
        <v>7.9357142857142848E-2</v>
      </c>
      <c r="AH1390">
        <v>0.11903571428571427</v>
      </c>
      <c r="AI1390">
        <v>0.66666666666666663</v>
      </c>
      <c r="AJ1390">
        <v>1389</v>
      </c>
      <c r="AK1390">
        <f>SUBTOTAL(9,EffortOutcomesAG0[[#This Row],[Allocation]:[Iin]])</f>
        <v>31.011332885074221</v>
      </c>
      <c r="AL1390" t="str">
        <f>EffortOutcomesAG0[[#This Row],[WARDS]]&amp;EffortOutcomesAG0[[#This Row],[Role]]&amp;EffortOutcomesAG0[[#This Row],[Shifts]]</f>
        <v>BANKRNPM</v>
      </c>
    </row>
    <row r="1391" spans="2:38" x14ac:dyDescent="0.25">
      <c r="B1391" s="8">
        <f>IF(EffortOutcomesAG0[[#This Row],[Apn]]=0,10,LOG(EffortOutcomesAG0[[#This Row],[Apn]]))</f>
        <v>-0.92432271768168917</v>
      </c>
      <c r="C1391" s="8">
        <f>IF(EffortOutcomesAG0[[#This Row],[Ein]]=0,10,LOG(EffortOutcomesAG0[[#This Row],[Ein]]))</f>
        <v>1.1004139767373704</v>
      </c>
      <c r="D1391" s="8">
        <f>IF(EffortOutcomesAG0[[#This Row],[Iin]]=0,10,LOG(EffortOutcomesAG0[[#This Row],[Iin]]))</f>
        <v>-0.17609125905568127</v>
      </c>
      <c r="E1391" s="8">
        <f>Kx-EffortOutcomesAG0[[#This Row],[Xp]]</f>
        <v>0.92432271768168917</v>
      </c>
      <c r="F1391" s="8">
        <f>Ky-EffortOutcomesAG0[[#This Row],[Yp]]</f>
        <v>-2.1004139767373706</v>
      </c>
      <c r="G1391" s="8">
        <f>Kz-EffortOutcomesAG0[[#This Row],[Zp]]</f>
        <v>1.1760912590556813</v>
      </c>
      <c r="H1391" s="8">
        <f>EffortOutcomesAG0[[#This Row],[Kpy]]*KSc-EffortOutcomesAG0[[#This Row],[KPz]]*KSb</f>
        <v>0.92432271768168928</v>
      </c>
      <c r="I1391" s="8">
        <f>-1*(EffortOutcomesAG0[[#This Row],[KPx]]*KSc-EffortOutcomesAG0[[#This Row],[KPz]]*KSa)</f>
        <v>0.92432271768168917</v>
      </c>
      <c r="J1391" s="8">
        <f>(EffortOutcomesAG0[[#This Row],[KPx]]*$C$2-EffortOutcomesAG0[[#This Row],[Kpy]]*KSa)</f>
        <v>9.243227176816891</v>
      </c>
      <c r="K1391" s="8">
        <f>EffortOutcomesAG0[[#This Row],[Kpy]]*KTc-EffortOutcomesAG0[[#This Row],[KPz]]*KTb</f>
        <v>3.276505235793052</v>
      </c>
      <c r="L1391" s="8">
        <f>-1*(EffortOutcomesAG0[[#This Row],[KPx]]*KTc-EffortOutcomesAG0[[#This Row],[KPz]]*KTa)</f>
        <v>3.276505235793052</v>
      </c>
      <c r="M1391" s="8">
        <f>(EffortOutcomesAG0[[#This Row],[KPx]]*KTb-EffortOutcomesAG0[[#This Row],[Kpy]]*KTa)</f>
        <v>3.276505235793052</v>
      </c>
      <c r="N1391" s="8">
        <f>-EffortOutcomesAG0[[#This Row],[Xp]]*a+EffortOutcomesAG0[[#This Row],[Yp]]*b+EffortOutcomesAG0[[#This Row],[Zp]]*c_</f>
        <v>1.8486454353633783</v>
      </c>
      <c r="O1391">
        <f>-IF(EffortOutcomesAG0[[#This Row],[Column2]]&gt;0,1,-1)*SQRT(EffortOutcomesAG0[[#This Row],[KPx''i]]^2+EffortOutcomesAG0[[#This Row],[KPx''j]]^2+EffortOutcomesAG0[[#This Row],[KPx''k]]^2)/Ksmag/Scale</f>
        <v>-6.600984533200001</v>
      </c>
      <c r="P1391" s="9">
        <f>SQRT(EffortOutcomesAG0[[#This Row],[Kpy''i]]^2+EffortOutcomesAG0[[#This Row],[KPy''j]]^2+EffortOutcomesAG0[[#This Row],[KPy''k]]^2)/KTmag/Scale</f>
        <v>2.3168390708224949</v>
      </c>
      <c r="Q13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1" s="14">
        <v>44883</v>
      </c>
      <c r="U1391" s="9" t="s">
        <v>57</v>
      </c>
      <c r="V1391" t="s">
        <v>61</v>
      </c>
      <c r="W1391" t="s">
        <v>59</v>
      </c>
      <c r="X1391">
        <v>1</v>
      </c>
      <c r="Y1391">
        <v>0.66666666666666663</v>
      </c>
      <c r="Z1391">
        <v>7.9357142857142848E-2</v>
      </c>
      <c r="AA1391">
        <v>0.11903571428571427</v>
      </c>
      <c r="AB1391">
        <v>0.17855357142857142</v>
      </c>
      <c r="AC1391">
        <v>1.5</v>
      </c>
      <c r="AD1391">
        <v>5.6005600560056008</v>
      </c>
      <c r="AE1391">
        <v>8.4008400840084008</v>
      </c>
      <c r="AF1391">
        <v>12.601260126012603</v>
      </c>
      <c r="AG1391">
        <v>7.9357142857142848E-2</v>
      </c>
      <c r="AH1391">
        <v>0.11903571428571427</v>
      </c>
      <c r="AI1391">
        <v>0.66666666666666663</v>
      </c>
      <c r="AJ1391">
        <v>1390</v>
      </c>
      <c r="AK1391">
        <f>SUBTOTAL(9,EffortOutcomesAG0[[#This Row],[Allocation]:[Iin]])</f>
        <v>31.011332885074221</v>
      </c>
      <c r="AL1391" t="str">
        <f>EffortOutcomesAG0[[#This Row],[WARDS]]&amp;EffortOutcomesAG0[[#This Row],[Role]]&amp;EffortOutcomesAG0[[#This Row],[Shifts]]</f>
        <v>WATTRNPM</v>
      </c>
    </row>
    <row r="1392" spans="2:38" x14ac:dyDescent="0.25">
      <c r="B1392" s="8">
        <f>IF(EffortOutcomesAG0[[#This Row],[Apn]]=0,10,LOG(EffortOutcomesAG0[[#This Row],[Apn]]))</f>
        <v>-0.92432271768168917</v>
      </c>
      <c r="C1392" s="8">
        <f>IF(EffortOutcomesAG0[[#This Row],[Ein]]=0,10,LOG(EffortOutcomesAG0[[#This Row],[Ein]]))</f>
        <v>1.373415248801108</v>
      </c>
      <c r="D1392" s="8">
        <f>IF(EffortOutcomesAG0[[#This Row],[Iin]]=0,10,LOG(EffortOutcomesAG0[[#This Row],[Iin]]))</f>
        <v>-0.44909253111941894</v>
      </c>
      <c r="E1392" s="8">
        <f>Kx-EffortOutcomesAG0[[#This Row],[Xp]]</f>
        <v>0.92432271768168917</v>
      </c>
      <c r="F1392" s="8">
        <f>Ky-EffortOutcomesAG0[[#This Row],[Yp]]</f>
        <v>-2.3734152488011082</v>
      </c>
      <c r="G1392" s="8">
        <f>Kz-EffortOutcomesAG0[[#This Row],[Zp]]</f>
        <v>1.4490925311194189</v>
      </c>
      <c r="H1392" s="8">
        <f>EffortOutcomesAG0[[#This Row],[Kpy]]*KSc-EffortOutcomesAG0[[#This Row],[KPz]]*KSb</f>
        <v>0.92432271768168928</v>
      </c>
      <c r="I1392" s="8">
        <f>-1*(EffortOutcomesAG0[[#This Row],[KPx]]*KSc-EffortOutcomesAG0[[#This Row],[KPz]]*KSa)</f>
        <v>0.92432271768168917</v>
      </c>
      <c r="J1392" s="8">
        <f>(EffortOutcomesAG0[[#This Row],[KPx]]*$C$2-EffortOutcomesAG0[[#This Row],[Kpy]]*KSa)</f>
        <v>9.243227176816891</v>
      </c>
      <c r="K1392" s="8">
        <f>EffortOutcomesAG0[[#This Row],[Kpy]]*KTc-EffortOutcomesAG0[[#This Row],[KPz]]*KTb</f>
        <v>3.8225077799205271</v>
      </c>
      <c r="L1392" s="8">
        <f>-1*(EffortOutcomesAG0[[#This Row],[KPx]]*KTc-EffortOutcomesAG0[[#This Row],[KPz]]*KTa)</f>
        <v>3.8225077799205271</v>
      </c>
      <c r="M1392" s="8">
        <f>(EffortOutcomesAG0[[#This Row],[KPx]]*KTb-EffortOutcomesAG0[[#This Row],[Kpy]]*KTa)</f>
        <v>3.8225077799205271</v>
      </c>
      <c r="N1392" s="8">
        <f>-EffortOutcomesAG0[[#This Row],[Xp]]*a+EffortOutcomesAG0[[#This Row],[Yp]]*b+EffortOutcomesAG0[[#This Row],[Zp]]*c_</f>
        <v>1.8486454353633781</v>
      </c>
      <c r="O1392">
        <f>-IF(EffortOutcomesAG0[[#This Row],[Column2]]&gt;0,1,-1)*SQRT(EffortOutcomesAG0[[#This Row],[KPx''i]]^2+EffortOutcomesAG0[[#This Row],[KPx''j]]^2+EffortOutcomesAG0[[#This Row],[KPx''k]]^2)/Ksmag/Scale</f>
        <v>-6.600984533200001</v>
      </c>
      <c r="P1392" s="9">
        <f>SQRT(EffortOutcomesAG0[[#This Row],[Kpy''i]]^2+EffortOutcomesAG0[[#This Row],[KPy''j]]^2+EffortOutcomesAG0[[#This Row],[KPy''k]]^2)/KTmag/Scale</f>
        <v>2.7029211723201403</v>
      </c>
      <c r="Q13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2" s="14">
        <v>44883</v>
      </c>
      <c r="U1392" s="9" t="s">
        <v>58</v>
      </c>
      <c r="V1392" t="s">
        <v>61</v>
      </c>
      <c r="W1392" t="s">
        <v>59</v>
      </c>
      <c r="X1392">
        <v>1.875</v>
      </c>
      <c r="Y1392">
        <v>0.66666666666666663</v>
      </c>
      <c r="Z1392">
        <v>7.9357142857142848E-2</v>
      </c>
      <c r="AA1392">
        <v>0.11903571428571427</v>
      </c>
      <c r="AB1392">
        <v>0.17855357142857142</v>
      </c>
      <c r="AC1392">
        <v>2.8125</v>
      </c>
      <c r="AD1392">
        <v>5.6005600560056008</v>
      </c>
      <c r="AE1392">
        <v>8.4008400840084008</v>
      </c>
      <c r="AF1392">
        <v>23.627362736273628</v>
      </c>
      <c r="AG1392">
        <v>4.232380952380952E-2</v>
      </c>
      <c r="AH1392">
        <v>6.3485714285714284E-2</v>
      </c>
      <c r="AI1392">
        <v>0.35555555555555551</v>
      </c>
      <c r="AJ1392">
        <v>1391</v>
      </c>
      <c r="AK1392">
        <f>SUBTOTAL(9,EffortOutcomesAG0[[#This Row],[Allocation]:[Iin]])</f>
        <v>43.821241050890798</v>
      </c>
      <c r="AL1392" t="str">
        <f>EffortOutcomesAG0[[#This Row],[WARDS]]&amp;EffortOutcomesAG0[[#This Row],[Role]]&amp;EffortOutcomesAG0[[#This Row],[Shifts]]</f>
        <v>WARARNPM</v>
      </c>
    </row>
    <row r="1393" spans="2:38" x14ac:dyDescent="0.25">
      <c r="B1393" s="8">
        <f>IF(EffortOutcomesAG0[[#This Row],[Apn]]=0,10,LOG(EffortOutcomesAG0[[#This Row],[Apn]]))</f>
        <v>10</v>
      </c>
      <c r="C1393" s="8">
        <f>IF(EffortOutcomesAG0[[#This Row],[Ein]]=0,10,LOG(EffortOutcomesAG0[[#This Row],[Ein]]))</f>
        <v>10</v>
      </c>
      <c r="D1393" s="8">
        <f>IF(EffortOutcomesAG0[[#This Row],[Iin]]=0,10,LOG(EffortOutcomesAG0[[#This Row],[Iin]]))</f>
        <v>10</v>
      </c>
      <c r="E1393" s="8">
        <f>Kx-EffortOutcomesAG0[[#This Row],[Xp]]</f>
        <v>-10</v>
      </c>
      <c r="F1393" s="8">
        <f>Ky-EffortOutcomesAG0[[#This Row],[Yp]]</f>
        <v>-11</v>
      </c>
      <c r="G1393" s="8">
        <f>Kz-EffortOutcomesAG0[[#This Row],[Zp]]</f>
        <v>-9</v>
      </c>
      <c r="H1393" s="8">
        <f>EffortOutcomesAG0[[#This Row],[Kpy]]*KSc-EffortOutcomesAG0[[#This Row],[KPz]]*KSb</f>
        <v>20</v>
      </c>
      <c r="I1393" s="8">
        <f>-1*(EffortOutcomesAG0[[#This Row],[KPx]]*KSc-EffortOutcomesAG0[[#This Row],[KPz]]*KSa)</f>
        <v>-10</v>
      </c>
      <c r="J1393" s="8">
        <f>(EffortOutcomesAG0[[#This Row],[KPx]]*$C$2-EffortOutcomesAG0[[#This Row],[Kpy]]*KSa)</f>
        <v>-100</v>
      </c>
      <c r="K1393" s="8">
        <f>EffortOutcomesAG0[[#This Row],[Kpy]]*KTc-EffortOutcomesAG0[[#This Row],[KPz]]*KTb</f>
        <v>2</v>
      </c>
      <c r="L1393" s="8">
        <f>-1*(EffortOutcomesAG0[[#This Row],[KPx]]*KTc-EffortOutcomesAG0[[#This Row],[KPz]]*KTa)</f>
        <v>-28</v>
      </c>
      <c r="M1393" s="8">
        <f>(EffortOutcomesAG0[[#This Row],[KPx]]*KTb-EffortOutcomesAG0[[#This Row],[Kpy]]*KTa)</f>
        <v>32</v>
      </c>
      <c r="N1393" s="8">
        <f>-EffortOutcomesAG0[[#This Row],[Xp]]*a+EffortOutcomesAG0[[#This Row],[Yp]]*b+EffortOutcomesAG0[[#This Row],[Zp]]*c_</f>
        <v>40</v>
      </c>
      <c r="O139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93" s="9">
        <f>SQRT(EffortOutcomesAG0[[#This Row],[Kpy''i]]^2+EffortOutcomesAG0[[#This Row],[KPy''j]]^2+EffortOutcomesAG0[[#This Row],[KPy''k]]^2)/KTmag/Scale</f>
        <v>17.37814719698277</v>
      </c>
      <c r="Q13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3" s="14">
        <v>44883</v>
      </c>
      <c r="U1393" s="9" t="s">
        <v>76</v>
      </c>
      <c r="V1393" t="s">
        <v>61</v>
      </c>
      <c r="W1393" t="s">
        <v>59</v>
      </c>
      <c r="X1393">
        <v>0</v>
      </c>
      <c r="Y1393">
        <v>0</v>
      </c>
      <c r="Z1393">
        <v>0</v>
      </c>
      <c r="AJ1393">
        <v>1392</v>
      </c>
      <c r="AK1393">
        <f>SUBTOTAL(9,EffortOutcomesAG0[[#This Row],[Allocation]:[Iin]])</f>
        <v>0</v>
      </c>
      <c r="AL1393" t="str">
        <f>EffortOutcomesAG0[[#This Row],[WARDS]]&amp;EffortOutcomesAG0[[#This Row],[Role]]&amp;EffortOutcomesAG0[[#This Row],[Shifts]]</f>
        <v>OtherRNPM</v>
      </c>
    </row>
    <row r="1394" spans="2:38" x14ac:dyDescent="0.25">
      <c r="B1394" s="8">
        <f>IF(EffortOutcomesAG0[[#This Row],[Apn]]=0,10,LOG(EffortOutcomesAG0[[#This Row],[Apn]]))</f>
        <v>-0.92432271768168917</v>
      </c>
      <c r="C1394" s="8">
        <f>IF(EffortOutcomesAG0[[#This Row],[Ein]]=0,10,LOG(EffortOutcomesAG0[[#This Row],[Ein]]))</f>
        <v>10</v>
      </c>
      <c r="D1394" s="8">
        <f>IF(EffortOutcomesAG0[[#This Row],[Iin]]=0,10,LOG(EffortOutcomesAG0[[#This Row],[Iin]]))</f>
        <v>10</v>
      </c>
      <c r="E1394" s="8">
        <f>Kx-EffortOutcomesAG0[[#This Row],[Xp]]</f>
        <v>0.92432271768168917</v>
      </c>
      <c r="F1394" s="8">
        <f>Ky-EffortOutcomesAG0[[#This Row],[Yp]]</f>
        <v>-11</v>
      </c>
      <c r="G1394" s="8">
        <f>Kz-EffortOutcomesAG0[[#This Row],[Zp]]</f>
        <v>-9</v>
      </c>
      <c r="H1394" s="8">
        <f>EffortOutcomesAG0[[#This Row],[Kpy]]*KSc-EffortOutcomesAG0[[#This Row],[KPz]]*KSb</f>
        <v>20</v>
      </c>
      <c r="I1394" s="8">
        <f>-1*(EffortOutcomesAG0[[#This Row],[KPx]]*KSc-EffortOutcomesAG0[[#This Row],[KPz]]*KSa)</f>
        <v>0.92432271768168917</v>
      </c>
      <c r="J1394" s="8">
        <f>(EffortOutcomesAG0[[#This Row],[KPx]]*$C$2-EffortOutcomesAG0[[#This Row],[Kpy]]*KSa)</f>
        <v>9.243227176816891</v>
      </c>
      <c r="K1394" s="8">
        <f>EffortOutcomesAG0[[#This Row],[Kpy]]*KTc-EffortOutcomesAG0[[#This Row],[KPz]]*KTb</f>
        <v>2</v>
      </c>
      <c r="L1394" s="8">
        <f>-1*(EffortOutcomesAG0[[#This Row],[KPx]]*KTc-EffortOutcomesAG0[[#This Row],[KPz]]*KTa)</f>
        <v>-17.07567728231831</v>
      </c>
      <c r="M1394" s="8">
        <f>(EffortOutcomesAG0[[#This Row],[KPx]]*KTb-EffortOutcomesAG0[[#This Row],[Kpy]]*KTa)</f>
        <v>21.07567728231831</v>
      </c>
      <c r="N1394" s="8">
        <f>-EffortOutcomesAG0[[#This Row],[Xp]]*a+EffortOutcomesAG0[[#This Row],[Yp]]*b+EffortOutcomesAG0[[#This Row],[Zp]]*c_</f>
        <v>40</v>
      </c>
      <c r="O1394">
        <f>-IF(EffortOutcomesAG0[[#This Row],[Column2]]&gt;0,1,-1)*SQRT(EffortOutcomesAG0[[#This Row],[KPx''i]]^2+EffortOutcomesAG0[[#This Row],[KPx''j]]^2+EffortOutcomesAG0[[#This Row],[KPx''k]]^2)/Ksmag/Scale</f>
        <v>-15.59313344277969</v>
      </c>
      <c r="P1394" s="9">
        <f>SQRT(EffortOutcomesAG0[[#This Row],[Kpy''i]]^2+EffortOutcomesAG0[[#This Row],[KPy''j]]^2+EffortOutcomesAG0[[#This Row],[KPy''k]]^2)/KTmag/Scale</f>
        <v>11.103775090468931</v>
      </c>
      <c r="Q13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4" s="14">
        <v>44884</v>
      </c>
      <c r="U1394" s="9" t="s">
        <v>54</v>
      </c>
      <c r="V1394" t="s">
        <v>61</v>
      </c>
      <c r="W1394" t="s">
        <v>59</v>
      </c>
      <c r="X1394">
        <v>0</v>
      </c>
      <c r="Y1394">
        <v>0.66666666666666663</v>
      </c>
      <c r="Z1394">
        <v>7.9357142857142848E-2</v>
      </c>
      <c r="AA1394">
        <v>0.11903571428571427</v>
      </c>
      <c r="AB1394">
        <v>0.17855357142857142</v>
      </c>
      <c r="AC1394">
        <v>0</v>
      </c>
      <c r="AD1394">
        <v>5.6005600560056008</v>
      </c>
      <c r="AE1394">
        <v>8.4008400840084008</v>
      </c>
      <c r="AF1394">
        <v>0</v>
      </c>
      <c r="AJ1394">
        <v>1393</v>
      </c>
      <c r="AK1394">
        <f>SUBTOTAL(9,EffortOutcomesAG0[[#This Row],[Allocation]:[Iin]])</f>
        <v>15.045013235252096</v>
      </c>
      <c r="AL1394" t="str">
        <f>EffortOutcomesAG0[[#This Row],[WARDS]]&amp;EffortOutcomesAG0[[#This Row],[Role]]&amp;EffortOutcomesAG0[[#This Row],[Shifts]]</f>
        <v>BANKRNPM</v>
      </c>
    </row>
    <row r="1395" spans="2:38" x14ac:dyDescent="0.25">
      <c r="B1395" s="8">
        <f>IF(EffortOutcomesAG0[[#This Row],[Apn]]=0,10,LOG(EffortOutcomesAG0[[#This Row],[Apn]]))</f>
        <v>-0.92432271768168917</v>
      </c>
      <c r="C1395" s="8">
        <f>IF(EffortOutcomesAG0[[#This Row],[Ein]]=0,10,LOG(EffortOutcomesAG0[[#This Row],[Ein]]))</f>
        <v>1.1004139767373704</v>
      </c>
      <c r="D1395" s="8">
        <f>IF(EffortOutcomesAG0[[#This Row],[Iin]]=0,10,LOG(EffortOutcomesAG0[[#This Row],[Iin]]))</f>
        <v>-0.17609125905568127</v>
      </c>
      <c r="E1395" s="8">
        <f>Kx-EffortOutcomesAG0[[#This Row],[Xp]]</f>
        <v>0.92432271768168917</v>
      </c>
      <c r="F1395" s="8">
        <f>Ky-EffortOutcomesAG0[[#This Row],[Yp]]</f>
        <v>-2.1004139767373706</v>
      </c>
      <c r="G1395" s="8">
        <f>Kz-EffortOutcomesAG0[[#This Row],[Zp]]</f>
        <v>1.1760912590556813</v>
      </c>
      <c r="H1395" s="8">
        <f>EffortOutcomesAG0[[#This Row],[Kpy]]*KSc-EffortOutcomesAG0[[#This Row],[KPz]]*KSb</f>
        <v>0.92432271768168928</v>
      </c>
      <c r="I1395" s="8">
        <f>-1*(EffortOutcomesAG0[[#This Row],[KPx]]*KSc-EffortOutcomesAG0[[#This Row],[KPz]]*KSa)</f>
        <v>0.92432271768168917</v>
      </c>
      <c r="J1395" s="8">
        <f>(EffortOutcomesAG0[[#This Row],[KPx]]*$C$2-EffortOutcomesAG0[[#This Row],[Kpy]]*KSa)</f>
        <v>9.243227176816891</v>
      </c>
      <c r="K1395" s="8">
        <f>EffortOutcomesAG0[[#This Row],[Kpy]]*KTc-EffortOutcomesAG0[[#This Row],[KPz]]*KTb</f>
        <v>3.276505235793052</v>
      </c>
      <c r="L1395" s="8">
        <f>-1*(EffortOutcomesAG0[[#This Row],[KPx]]*KTc-EffortOutcomesAG0[[#This Row],[KPz]]*KTa)</f>
        <v>3.276505235793052</v>
      </c>
      <c r="M1395" s="8">
        <f>(EffortOutcomesAG0[[#This Row],[KPx]]*KTb-EffortOutcomesAG0[[#This Row],[Kpy]]*KTa)</f>
        <v>3.276505235793052</v>
      </c>
      <c r="N1395" s="8">
        <f>-EffortOutcomesAG0[[#This Row],[Xp]]*a+EffortOutcomesAG0[[#This Row],[Yp]]*b+EffortOutcomesAG0[[#This Row],[Zp]]*c_</f>
        <v>1.8486454353633783</v>
      </c>
      <c r="O1395">
        <f>-IF(EffortOutcomesAG0[[#This Row],[Column2]]&gt;0,1,-1)*SQRT(EffortOutcomesAG0[[#This Row],[KPx''i]]^2+EffortOutcomesAG0[[#This Row],[KPx''j]]^2+EffortOutcomesAG0[[#This Row],[KPx''k]]^2)/Ksmag/Scale</f>
        <v>-6.600984533200001</v>
      </c>
      <c r="P1395" s="9">
        <f>SQRT(EffortOutcomesAG0[[#This Row],[Kpy''i]]^2+EffortOutcomesAG0[[#This Row],[KPy''j]]^2+EffortOutcomesAG0[[#This Row],[KPy''k]]^2)/KTmag/Scale</f>
        <v>2.3168390708224949</v>
      </c>
      <c r="Q13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5" s="14">
        <v>44884</v>
      </c>
      <c r="U1395" s="9" t="s">
        <v>57</v>
      </c>
      <c r="V1395" t="s">
        <v>61</v>
      </c>
      <c r="W1395" t="s">
        <v>59</v>
      </c>
      <c r="X1395">
        <v>1</v>
      </c>
      <c r="Y1395">
        <v>0.66666666666666663</v>
      </c>
      <c r="Z1395">
        <v>7.9357142857142848E-2</v>
      </c>
      <c r="AA1395">
        <v>0.11903571428571427</v>
      </c>
      <c r="AB1395">
        <v>0.17855357142857142</v>
      </c>
      <c r="AC1395">
        <v>1.5</v>
      </c>
      <c r="AD1395">
        <v>5.6005600560056008</v>
      </c>
      <c r="AE1395">
        <v>8.4008400840084008</v>
      </c>
      <c r="AF1395">
        <v>12.601260126012603</v>
      </c>
      <c r="AG1395">
        <v>7.9357142857142848E-2</v>
      </c>
      <c r="AH1395">
        <v>0.11903571428571427</v>
      </c>
      <c r="AI1395">
        <v>0.66666666666666663</v>
      </c>
      <c r="AJ1395">
        <v>1394</v>
      </c>
      <c r="AK1395">
        <f>SUBTOTAL(9,EffortOutcomesAG0[[#This Row],[Allocation]:[Iin]])</f>
        <v>31.011332885074221</v>
      </c>
      <c r="AL1395" t="str">
        <f>EffortOutcomesAG0[[#This Row],[WARDS]]&amp;EffortOutcomesAG0[[#This Row],[Role]]&amp;EffortOutcomesAG0[[#This Row],[Shifts]]</f>
        <v>WATTRNPM</v>
      </c>
    </row>
    <row r="1396" spans="2:38" x14ac:dyDescent="0.25">
      <c r="B1396" s="8">
        <f>IF(EffortOutcomesAG0[[#This Row],[Apn]]=0,10,LOG(EffortOutcomesAG0[[#This Row],[Apn]]))</f>
        <v>-0.92432271768168917</v>
      </c>
      <c r="C1396" s="8">
        <f>IF(EffortOutcomesAG0[[#This Row],[Ein]]=0,10,LOG(EffortOutcomesAG0[[#This Row],[Ein]]))</f>
        <v>1.373415248801108</v>
      </c>
      <c r="D1396" s="8">
        <f>IF(EffortOutcomesAG0[[#This Row],[Iin]]=0,10,LOG(EffortOutcomesAG0[[#This Row],[Iin]]))</f>
        <v>-0.44909253111941894</v>
      </c>
      <c r="E1396" s="8">
        <f>Kx-EffortOutcomesAG0[[#This Row],[Xp]]</f>
        <v>0.92432271768168917</v>
      </c>
      <c r="F1396" s="8">
        <f>Ky-EffortOutcomesAG0[[#This Row],[Yp]]</f>
        <v>-2.3734152488011082</v>
      </c>
      <c r="G1396" s="8">
        <f>Kz-EffortOutcomesAG0[[#This Row],[Zp]]</f>
        <v>1.4490925311194189</v>
      </c>
      <c r="H1396" s="8">
        <f>EffortOutcomesAG0[[#This Row],[Kpy]]*KSc-EffortOutcomesAG0[[#This Row],[KPz]]*KSb</f>
        <v>0.92432271768168928</v>
      </c>
      <c r="I1396" s="8">
        <f>-1*(EffortOutcomesAG0[[#This Row],[KPx]]*KSc-EffortOutcomesAG0[[#This Row],[KPz]]*KSa)</f>
        <v>0.92432271768168917</v>
      </c>
      <c r="J1396" s="8">
        <f>(EffortOutcomesAG0[[#This Row],[KPx]]*$C$2-EffortOutcomesAG0[[#This Row],[Kpy]]*KSa)</f>
        <v>9.243227176816891</v>
      </c>
      <c r="K1396" s="8">
        <f>EffortOutcomesAG0[[#This Row],[Kpy]]*KTc-EffortOutcomesAG0[[#This Row],[KPz]]*KTb</f>
        <v>3.8225077799205271</v>
      </c>
      <c r="L1396" s="8">
        <f>-1*(EffortOutcomesAG0[[#This Row],[KPx]]*KTc-EffortOutcomesAG0[[#This Row],[KPz]]*KTa)</f>
        <v>3.8225077799205271</v>
      </c>
      <c r="M1396" s="8">
        <f>(EffortOutcomesAG0[[#This Row],[KPx]]*KTb-EffortOutcomesAG0[[#This Row],[Kpy]]*KTa)</f>
        <v>3.8225077799205271</v>
      </c>
      <c r="N1396" s="8">
        <f>-EffortOutcomesAG0[[#This Row],[Xp]]*a+EffortOutcomesAG0[[#This Row],[Yp]]*b+EffortOutcomesAG0[[#This Row],[Zp]]*c_</f>
        <v>1.8486454353633781</v>
      </c>
      <c r="O1396">
        <f>-IF(EffortOutcomesAG0[[#This Row],[Column2]]&gt;0,1,-1)*SQRT(EffortOutcomesAG0[[#This Row],[KPx''i]]^2+EffortOutcomesAG0[[#This Row],[KPx''j]]^2+EffortOutcomesAG0[[#This Row],[KPx''k]]^2)/Ksmag/Scale</f>
        <v>-6.600984533200001</v>
      </c>
      <c r="P1396" s="9">
        <f>SQRT(EffortOutcomesAG0[[#This Row],[Kpy''i]]^2+EffortOutcomesAG0[[#This Row],[KPy''j]]^2+EffortOutcomesAG0[[#This Row],[KPy''k]]^2)/KTmag/Scale</f>
        <v>2.7029211723201403</v>
      </c>
      <c r="Q13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6" s="14">
        <v>44884</v>
      </c>
      <c r="U1396" s="9" t="s">
        <v>58</v>
      </c>
      <c r="V1396" t="s">
        <v>61</v>
      </c>
      <c r="W1396" t="s">
        <v>59</v>
      </c>
      <c r="X1396">
        <v>1.875</v>
      </c>
      <c r="Y1396">
        <v>0.66666666666666663</v>
      </c>
      <c r="Z1396">
        <v>7.9357142857142848E-2</v>
      </c>
      <c r="AA1396">
        <v>0.11903571428571427</v>
      </c>
      <c r="AB1396">
        <v>0.17855357142857142</v>
      </c>
      <c r="AC1396">
        <v>2.8125</v>
      </c>
      <c r="AD1396">
        <v>5.6005600560056008</v>
      </c>
      <c r="AE1396">
        <v>8.4008400840084008</v>
      </c>
      <c r="AF1396">
        <v>23.627362736273628</v>
      </c>
      <c r="AG1396">
        <v>4.232380952380952E-2</v>
      </c>
      <c r="AH1396">
        <v>6.3485714285714284E-2</v>
      </c>
      <c r="AI1396">
        <v>0.35555555555555551</v>
      </c>
      <c r="AJ1396">
        <v>1395</v>
      </c>
      <c r="AK1396">
        <f>SUBTOTAL(9,EffortOutcomesAG0[[#This Row],[Allocation]:[Iin]])</f>
        <v>43.821241050890798</v>
      </c>
      <c r="AL1396" t="str">
        <f>EffortOutcomesAG0[[#This Row],[WARDS]]&amp;EffortOutcomesAG0[[#This Row],[Role]]&amp;EffortOutcomesAG0[[#This Row],[Shifts]]</f>
        <v>WARARNPM</v>
      </c>
    </row>
    <row r="1397" spans="2:38" x14ac:dyDescent="0.25">
      <c r="B1397" s="8">
        <f>IF(EffortOutcomesAG0[[#This Row],[Apn]]=0,10,LOG(EffortOutcomesAG0[[#This Row],[Apn]]))</f>
        <v>10</v>
      </c>
      <c r="C1397" s="8">
        <f>IF(EffortOutcomesAG0[[#This Row],[Ein]]=0,10,LOG(EffortOutcomesAG0[[#This Row],[Ein]]))</f>
        <v>10</v>
      </c>
      <c r="D1397" s="8">
        <f>IF(EffortOutcomesAG0[[#This Row],[Iin]]=0,10,LOG(EffortOutcomesAG0[[#This Row],[Iin]]))</f>
        <v>10</v>
      </c>
      <c r="E1397" s="8">
        <f>Kx-EffortOutcomesAG0[[#This Row],[Xp]]</f>
        <v>-10</v>
      </c>
      <c r="F1397" s="8">
        <f>Ky-EffortOutcomesAG0[[#This Row],[Yp]]</f>
        <v>-11</v>
      </c>
      <c r="G1397" s="8">
        <f>Kz-EffortOutcomesAG0[[#This Row],[Zp]]</f>
        <v>-9</v>
      </c>
      <c r="H1397" s="8">
        <f>EffortOutcomesAG0[[#This Row],[Kpy]]*KSc-EffortOutcomesAG0[[#This Row],[KPz]]*KSb</f>
        <v>20</v>
      </c>
      <c r="I1397" s="8">
        <f>-1*(EffortOutcomesAG0[[#This Row],[KPx]]*KSc-EffortOutcomesAG0[[#This Row],[KPz]]*KSa)</f>
        <v>-10</v>
      </c>
      <c r="J1397" s="8">
        <f>(EffortOutcomesAG0[[#This Row],[KPx]]*$C$2-EffortOutcomesAG0[[#This Row],[Kpy]]*KSa)</f>
        <v>-100</v>
      </c>
      <c r="K1397" s="8">
        <f>EffortOutcomesAG0[[#This Row],[Kpy]]*KTc-EffortOutcomesAG0[[#This Row],[KPz]]*KTb</f>
        <v>2</v>
      </c>
      <c r="L1397" s="8">
        <f>-1*(EffortOutcomesAG0[[#This Row],[KPx]]*KTc-EffortOutcomesAG0[[#This Row],[KPz]]*KTa)</f>
        <v>-28</v>
      </c>
      <c r="M1397" s="8">
        <f>(EffortOutcomesAG0[[#This Row],[KPx]]*KTb-EffortOutcomesAG0[[#This Row],[Kpy]]*KTa)</f>
        <v>32</v>
      </c>
      <c r="N1397" s="8">
        <f>-EffortOutcomesAG0[[#This Row],[Xp]]*a+EffortOutcomesAG0[[#This Row],[Yp]]*b+EffortOutcomesAG0[[#This Row],[Zp]]*c_</f>
        <v>40</v>
      </c>
      <c r="O1397">
        <f>-IF(EffortOutcomesAG0[[#This Row],[Column2]]&gt;0,1,-1)*SQRT(EffortOutcomesAG0[[#This Row],[KPx''i]]^2+EffortOutcomesAG0[[#This Row],[KPx''j]]^2+EffortOutcomesAG0[[#This Row],[KPx''k]]^2)/Ksmag/Scale</f>
        <v>-72.456883730947197</v>
      </c>
      <c r="P1397" s="9">
        <f>SQRT(EffortOutcomesAG0[[#This Row],[Kpy''i]]^2+EffortOutcomesAG0[[#This Row],[KPy''j]]^2+EffortOutcomesAG0[[#This Row],[KPy''k]]^2)/KTmag/Scale</f>
        <v>17.37814719698277</v>
      </c>
      <c r="Q13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7" s="14">
        <v>44884</v>
      </c>
      <c r="U1397" s="9" t="s">
        <v>76</v>
      </c>
      <c r="V1397" t="s">
        <v>61</v>
      </c>
      <c r="W1397" t="s">
        <v>59</v>
      </c>
      <c r="X1397">
        <v>1</v>
      </c>
      <c r="Y1397">
        <v>0</v>
      </c>
      <c r="Z1397">
        <v>0</v>
      </c>
      <c r="AG1397">
        <v>0</v>
      </c>
      <c r="AH1397">
        <v>0</v>
      </c>
      <c r="AI1397">
        <v>0</v>
      </c>
      <c r="AJ1397">
        <v>1396</v>
      </c>
      <c r="AK1397">
        <f>SUBTOTAL(9,EffortOutcomesAG0[[#This Row],[Allocation]:[Iin]])</f>
        <v>1</v>
      </c>
      <c r="AL1397" t="str">
        <f>EffortOutcomesAG0[[#This Row],[WARDS]]&amp;EffortOutcomesAG0[[#This Row],[Role]]&amp;EffortOutcomesAG0[[#This Row],[Shifts]]</f>
        <v>OtherRNPM</v>
      </c>
    </row>
    <row r="1398" spans="2:38" x14ac:dyDescent="0.25">
      <c r="B1398" s="8">
        <f>IF(EffortOutcomesAG0[[#This Row],[Apn]]=0,10,LOG(EffortOutcomesAG0[[#This Row],[Apn]]))</f>
        <v>0.16909896748054593</v>
      </c>
      <c r="C1398" s="8">
        <f>IF(EffortOutcomesAG0[[#This Row],[Ein]]=0,10,LOG(EffortOutcomesAG0[[#This Row],[Ein]]))</f>
        <v>6.9922915751353554E-3</v>
      </c>
      <c r="D1398" s="8">
        <f>IF(EffortOutcomesAG0[[#This Row],[Iin]]=0,10,LOG(EffortOutcomesAG0[[#This Row],[Iin]]))</f>
        <v>-0.17609125905568127</v>
      </c>
      <c r="E1398" s="8">
        <f>Kx-EffortOutcomesAG0[[#This Row],[Xp]]</f>
        <v>-0.16909896748054593</v>
      </c>
      <c r="F1398" s="8">
        <f>Ky-EffortOutcomesAG0[[#This Row],[Yp]]</f>
        <v>-1.0069922915751353</v>
      </c>
      <c r="G1398" s="8">
        <f>Kz-EffortOutcomesAG0[[#This Row],[Zp]]</f>
        <v>1.1760912590556813</v>
      </c>
      <c r="H1398" s="8">
        <f>EffortOutcomesAG0[[#This Row],[Kpy]]*KSc-EffortOutcomesAG0[[#This Row],[KPz]]*KSb</f>
        <v>-0.16909896748054609</v>
      </c>
      <c r="I1398" s="8">
        <f>-1*(EffortOutcomesAG0[[#This Row],[KPx]]*KSc-EffortOutcomesAG0[[#This Row],[KPz]]*KSa)</f>
        <v>-0.16909896748054593</v>
      </c>
      <c r="J1398" s="8">
        <f>(EffortOutcomesAG0[[#This Row],[KPx]]*$C$2-EffortOutcomesAG0[[#This Row],[Kpy]]*KSa)</f>
        <v>-1.6909896748054591</v>
      </c>
      <c r="K1398" s="8">
        <f>EffortOutcomesAG0[[#This Row],[Kpy]]*KTc-EffortOutcomesAG0[[#This Row],[KPz]]*KTb</f>
        <v>2.1830835506308164</v>
      </c>
      <c r="L1398" s="8">
        <f>-1*(EffortOutcomesAG0[[#This Row],[KPx]]*KTc-EffortOutcomesAG0[[#This Row],[KPz]]*KTa)</f>
        <v>2.1830835506308168</v>
      </c>
      <c r="M1398" s="8">
        <f>(EffortOutcomesAG0[[#This Row],[KPx]]*KTb-EffortOutcomesAG0[[#This Row],[Kpy]]*KTa)</f>
        <v>2.1830835506308164</v>
      </c>
      <c r="N1398" s="8">
        <f>-EffortOutcomesAG0[[#This Row],[Xp]]*a+EffortOutcomesAG0[[#This Row],[Yp]]*b+EffortOutcomesAG0[[#This Row],[Zp]]*c_</f>
        <v>-0.3381979349610918</v>
      </c>
      <c r="O1398">
        <f>-IF(EffortOutcomesAG0[[#This Row],[Column2]]&gt;0,1,-1)*SQRT(EffortOutcomesAG0[[#This Row],[KPx''i]]^2+EffortOutcomesAG0[[#This Row],[KPx''j]]^2+EffortOutcomesAG0[[#This Row],[KPx''k]]^2)/Ksmag/Scale</f>
        <v>1.2076081736028133</v>
      </c>
      <c r="P1398" s="9">
        <f>SQRT(EffortOutcomesAG0[[#This Row],[Kpy''i]]^2+EffortOutcomesAG0[[#This Row],[KPy''j]]^2+EffortOutcomesAG0[[#This Row],[KPy''k]]^2)/KTmag/Scale</f>
        <v>1.5436731825478562</v>
      </c>
      <c r="Q13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398" s="14">
        <v>44885</v>
      </c>
      <c r="U1398" s="9" t="s">
        <v>54</v>
      </c>
      <c r="V1398" t="s">
        <v>61</v>
      </c>
      <c r="W1398" t="s">
        <v>59</v>
      </c>
      <c r="X1398">
        <v>1</v>
      </c>
      <c r="Y1398">
        <v>0.66666666666666663</v>
      </c>
      <c r="Z1398">
        <v>0.98402857142857147</v>
      </c>
      <c r="AA1398">
        <v>1.4760428571428572</v>
      </c>
      <c r="AB1398">
        <v>2.214064285714286</v>
      </c>
      <c r="AC1398">
        <v>1.5</v>
      </c>
      <c r="AD1398">
        <v>0.45165806903270966</v>
      </c>
      <c r="AE1398">
        <v>0.6774871035490645</v>
      </c>
      <c r="AF1398">
        <v>1.0162306553235969</v>
      </c>
      <c r="AG1398">
        <v>0.98402857142857147</v>
      </c>
      <c r="AH1398">
        <v>1.4760428571428572</v>
      </c>
      <c r="AI1398">
        <v>0.66666666666666663</v>
      </c>
      <c r="AJ1398">
        <v>1397</v>
      </c>
      <c r="AK1398">
        <f>SUBTOTAL(9,EffortOutcomesAG0[[#This Row],[Allocation]:[Iin]])</f>
        <v>13.112916304095846</v>
      </c>
      <c r="AL1398" t="str">
        <f>EffortOutcomesAG0[[#This Row],[WARDS]]&amp;EffortOutcomesAG0[[#This Row],[Role]]&amp;EffortOutcomesAG0[[#This Row],[Shifts]]</f>
        <v>BANKRNPM</v>
      </c>
    </row>
    <row r="1399" spans="2:38" x14ac:dyDescent="0.25">
      <c r="B1399" s="8">
        <f>IF(EffortOutcomesAG0[[#This Row],[Apn]]=0,10,LOG(EffortOutcomesAG0[[#This Row],[Apn]]))</f>
        <v>0.16909896748054593</v>
      </c>
      <c r="C1399" s="8">
        <f>IF(EffortOutcomesAG0[[#This Row],[Ein]]=0,10,LOG(EffortOutcomesAG0[[#This Row],[Ein]]))</f>
        <v>0.33858827890472037</v>
      </c>
      <c r="D1399" s="8">
        <f>IF(EffortOutcomesAG0[[#This Row],[Iin]]=0,10,LOG(EffortOutcomesAG0[[#This Row],[Iin]]))</f>
        <v>-0.5076872463852663</v>
      </c>
      <c r="E1399" s="8">
        <f>Kx-EffortOutcomesAG0[[#This Row],[Xp]]</f>
        <v>-0.16909896748054593</v>
      </c>
      <c r="F1399" s="8">
        <f>Ky-EffortOutcomesAG0[[#This Row],[Yp]]</f>
        <v>-1.3385882789047203</v>
      </c>
      <c r="G1399" s="8">
        <f>Kz-EffortOutcomesAG0[[#This Row],[Zp]]</f>
        <v>1.5076872463852662</v>
      </c>
      <c r="H1399" s="8">
        <f>EffortOutcomesAG0[[#This Row],[Kpy]]*KSc-EffortOutcomesAG0[[#This Row],[KPz]]*KSb</f>
        <v>-0.16909896748054587</v>
      </c>
      <c r="I1399" s="8">
        <f>-1*(EffortOutcomesAG0[[#This Row],[KPx]]*KSc-EffortOutcomesAG0[[#This Row],[KPz]]*KSa)</f>
        <v>-0.16909896748054593</v>
      </c>
      <c r="J1399" s="8">
        <f>(EffortOutcomesAG0[[#This Row],[KPx]]*$C$2-EffortOutcomesAG0[[#This Row],[Kpy]]*KSa)</f>
        <v>-1.6909896748054591</v>
      </c>
      <c r="K1399" s="8">
        <f>EffortOutcomesAG0[[#This Row],[Kpy]]*KTc-EffortOutcomesAG0[[#This Row],[KPz]]*KTb</f>
        <v>2.8462755252899865</v>
      </c>
      <c r="L1399" s="8">
        <f>-1*(EffortOutcomesAG0[[#This Row],[KPx]]*KTc-EffortOutcomesAG0[[#This Row],[KPz]]*KTa)</f>
        <v>2.8462755252899865</v>
      </c>
      <c r="M1399" s="8">
        <f>(EffortOutcomesAG0[[#This Row],[KPx]]*KTb-EffortOutcomesAG0[[#This Row],[Kpy]]*KTa)</f>
        <v>2.8462755252899865</v>
      </c>
      <c r="N1399" s="8">
        <f>-EffortOutcomesAG0[[#This Row],[Xp]]*a+EffortOutcomesAG0[[#This Row],[Yp]]*b+EffortOutcomesAG0[[#This Row],[Zp]]*c_</f>
        <v>-0.33819793496109185</v>
      </c>
      <c r="O1399">
        <f>-IF(EffortOutcomesAG0[[#This Row],[Column2]]&gt;0,1,-1)*SQRT(EffortOutcomesAG0[[#This Row],[KPx''i]]^2+EffortOutcomesAG0[[#This Row],[KPx''j]]^2+EffortOutcomesAG0[[#This Row],[KPx''k]]^2)/Ksmag/Scale</f>
        <v>1.2076081736028133</v>
      </c>
      <c r="P1399" s="9">
        <f>SQRT(EffortOutcomesAG0[[#This Row],[Kpy''i]]^2+EffortOutcomesAG0[[#This Row],[KPy''j]]^2+EffortOutcomesAG0[[#This Row],[KPy''k]]^2)/KTmag/Scale</f>
        <v>2.0126207250578521</v>
      </c>
      <c r="Q13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9" s="14">
        <v>44885</v>
      </c>
      <c r="U1399" s="9" t="s">
        <v>57</v>
      </c>
      <c r="V1399" t="s">
        <v>61</v>
      </c>
      <c r="W1399" t="s">
        <v>59</v>
      </c>
      <c r="X1399">
        <v>2.1458333333333335</v>
      </c>
      <c r="Y1399">
        <v>0.66666666666666663</v>
      </c>
      <c r="Z1399">
        <v>0.98402857142857147</v>
      </c>
      <c r="AA1399">
        <v>1.4760428571428572</v>
      </c>
      <c r="AB1399">
        <v>2.214064285714286</v>
      </c>
      <c r="AC1399">
        <v>3.2187500000000004</v>
      </c>
      <c r="AD1399">
        <v>0.45165806903270966</v>
      </c>
      <c r="AE1399">
        <v>0.6774871035490645</v>
      </c>
      <c r="AF1399">
        <v>2.1806616145485518</v>
      </c>
      <c r="AG1399">
        <v>0.45857642163661583</v>
      </c>
      <c r="AH1399">
        <v>0.68786463245492369</v>
      </c>
      <c r="AI1399">
        <v>0.31067961165048541</v>
      </c>
      <c r="AJ1399">
        <v>1398</v>
      </c>
      <c r="AK1399">
        <f>SUBTOTAL(9,EffortOutcomesAG0[[#This Row],[Allocation]:[Iin]])</f>
        <v>15.472313167158065</v>
      </c>
      <c r="AL1399" t="str">
        <f>EffortOutcomesAG0[[#This Row],[WARDS]]&amp;EffortOutcomesAG0[[#This Row],[Role]]&amp;EffortOutcomesAG0[[#This Row],[Shifts]]</f>
        <v>WATTRNPM</v>
      </c>
    </row>
    <row r="1400" spans="2:38" x14ac:dyDescent="0.25">
      <c r="B1400" s="8">
        <f>IF(EffortOutcomesAG0[[#This Row],[Apn]]=0,10,LOG(EffortOutcomesAG0[[#This Row],[Apn]]))</f>
        <v>0.16909896748054593</v>
      </c>
      <c r="C1400" s="8">
        <f>IF(EffortOutcomesAG0[[#This Row],[Ein]]=0,10,LOG(EffortOutcomesAG0[[#This Row],[Ein]]))</f>
        <v>0.27999356363887296</v>
      </c>
      <c r="D1400" s="8">
        <f>IF(EffortOutcomesAG0[[#This Row],[Iin]]=0,10,LOG(EffortOutcomesAG0[[#This Row],[Iin]]))</f>
        <v>-0.44909253111941894</v>
      </c>
      <c r="E1400" s="8">
        <f>Kx-EffortOutcomesAG0[[#This Row],[Xp]]</f>
        <v>-0.16909896748054593</v>
      </c>
      <c r="F1400" s="8">
        <f>Ky-EffortOutcomesAG0[[#This Row],[Yp]]</f>
        <v>-1.2799935636388731</v>
      </c>
      <c r="G1400" s="8">
        <f>Kz-EffortOutcomesAG0[[#This Row],[Zp]]</f>
        <v>1.4490925311194189</v>
      </c>
      <c r="H1400" s="8">
        <f>EffortOutcomesAG0[[#This Row],[Kpy]]*KSc-EffortOutcomesAG0[[#This Row],[KPz]]*KSb</f>
        <v>-0.16909896748054587</v>
      </c>
      <c r="I1400" s="8">
        <f>-1*(EffortOutcomesAG0[[#This Row],[KPx]]*KSc-EffortOutcomesAG0[[#This Row],[KPz]]*KSa)</f>
        <v>-0.16909896748054593</v>
      </c>
      <c r="J1400" s="8">
        <f>(EffortOutcomesAG0[[#This Row],[KPx]]*$C$2-EffortOutcomesAG0[[#This Row],[Kpy]]*KSa)</f>
        <v>-1.6909896748054591</v>
      </c>
      <c r="K1400" s="8">
        <f>EffortOutcomesAG0[[#This Row],[Kpy]]*KTc-EffortOutcomesAG0[[#This Row],[KPz]]*KTb</f>
        <v>2.729086094758292</v>
      </c>
      <c r="L1400" s="8">
        <f>-1*(EffortOutcomesAG0[[#This Row],[KPx]]*KTc-EffortOutcomesAG0[[#This Row],[KPz]]*KTa)</f>
        <v>2.729086094758292</v>
      </c>
      <c r="M1400" s="8">
        <f>(EffortOutcomesAG0[[#This Row],[KPx]]*KTb-EffortOutcomesAG0[[#This Row],[Kpy]]*KTa)</f>
        <v>2.729086094758292</v>
      </c>
      <c r="N1400" s="8">
        <f>-EffortOutcomesAG0[[#This Row],[Xp]]*a+EffortOutcomesAG0[[#This Row],[Yp]]*b+EffortOutcomesAG0[[#This Row],[Zp]]*c_</f>
        <v>-0.33819793496109196</v>
      </c>
      <c r="O1400">
        <f>-IF(EffortOutcomesAG0[[#This Row],[Column2]]&gt;0,1,-1)*SQRT(EffortOutcomesAG0[[#This Row],[KPx''i]]^2+EffortOutcomesAG0[[#This Row],[KPx''j]]^2+EffortOutcomesAG0[[#This Row],[KPx''k]]^2)/Ksmag/Scale</f>
        <v>1.2076081736028133</v>
      </c>
      <c r="P1400" s="9">
        <f>SQRT(EffortOutcomesAG0[[#This Row],[Kpy''i]]^2+EffortOutcomesAG0[[#This Row],[KPy''j]]^2+EffortOutcomesAG0[[#This Row],[KPy''k]]^2)/KTmag/Scale</f>
        <v>1.9297552840455012</v>
      </c>
      <c r="Q14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0" s="14">
        <v>44885</v>
      </c>
      <c r="U1400" s="9" t="s">
        <v>58</v>
      </c>
      <c r="V1400" t="s">
        <v>61</v>
      </c>
      <c r="W1400" t="s">
        <v>59</v>
      </c>
      <c r="X1400">
        <v>1.875</v>
      </c>
      <c r="Y1400">
        <v>0.66666666666666663</v>
      </c>
      <c r="Z1400">
        <v>0.98402857142857147</v>
      </c>
      <c r="AA1400">
        <v>1.4760428571428572</v>
      </c>
      <c r="AB1400">
        <v>2.214064285714286</v>
      </c>
      <c r="AC1400">
        <v>2.8125</v>
      </c>
      <c r="AD1400">
        <v>0.45165806903270966</v>
      </c>
      <c r="AE1400">
        <v>0.6774871035490645</v>
      </c>
      <c r="AF1400">
        <v>1.905432478731744</v>
      </c>
      <c r="AG1400">
        <v>0.52481523809523811</v>
      </c>
      <c r="AH1400">
        <v>0.78722285714285722</v>
      </c>
      <c r="AI1400">
        <v>0.35555555555555551</v>
      </c>
      <c r="AJ1400">
        <v>1399</v>
      </c>
      <c r="AK1400">
        <f>SUBTOTAL(9,EffortOutcomesAG0[[#This Row],[Allocation]:[Iin]])</f>
        <v>14.73047368305955</v>
      </c>
      <c r="AL1400" t="str">
        <f>EffortOutcomesAG0[[#This Row],[WARDS]]&amp;EffortOutcomesAG0[[#This Row],[Role]]&amp;EffortOutcomesAG0[[#This Row],[Shifts]]</f>
        <v>WARARNPM</v>
      </c>
    </row>
    <row r="1401" spans="2:38" x14ac:dyDescent="0.25">
      <c r="B1401" s="8">
        <f>IF(EffortOutcomesAG0[[#This Row],[Apn]]=0,10,LOG(EffortOutcomesAG0[[#This Row],[Apn]]))</f>
        <v>10</v>
      </c>
      <c r="C1401" s="8">
        <f>IF(EffortOutcomesAG0[[#This Row],[Ein]]=0,10,LOG(EffortOutcomesAG0[[#This Row],[Ein]]))</f>
        <v>10</v>
      </c>
      <c r="D1401" s="8">
        <f>IF(EffortOutcomesAG0[[#This Row],[Iin]]=0,10,LOG(EffortOutcomesAG0[[#This Row],[Iin]]))</f>
        <v>10</v>
      </c>
      <c r="E1401" s="8">
        <f>Kx-EffortOutcomesAG0[[#This Row],[Xp]]</f>
        <v>-10</v>
      </c>
      <c r="F1401" s="8">
        <f>Ky-EffortOutcomesAG0[[#This Row],[Yp]]</f>
        <v>-11</v>
      </c>
      <c r="G1401" s="8">
        <f>Kz-EffortOutcomesAG0[[#This Row],[Zp]]</f>
        <v>-9</v>
      </c>
      <c r="H1401" s="8">
        <f>EffortOutcomesAG0[[#This Row],[Kpy]]*KSc-EffortOutcomesAG0[[#This Row],[KPz]]*KSb</f>
        <v>20</v>
      </c>
      <c r="I1401" s="8">
        <f>-1*(EffortOutcomesAG0[[#This Row],[KPx]]*KSc-EffortOutcomesAG0[[#This Row],[KPz]]*KSa)</f>
        <v>-10</v>
      </c>
      <c r="J1401" s="8">
        <f>(EffortOutcomesAG0[[#This Row],[KPx]]*$C$2-EffortOutcomesAG0[[#This Row],[Kpy]]*KSa)</f>
        <v>-100</v>
      </c>
      <c r="K1401" s="8">
        <f>EffortOutcomesAG0[[#This Row],[Kpy]]*KTc-EffortOutcomesAG0[[#This Row],[KPz]]*KTb</f>
        <v>2</v>
      </c>
      <c r="L1401" s="8">
        <f>-1*(EffortOutcomesAG0[[#This Row],[KPx]]*KTc-EffortOutcomesAG0[[#This Row],[KPz]]*KTa)</f>
        <v>-28</v>
      </c>
      <c r="M1401" s="8">
        <f>(EffortOutcomesAG0[[#This Row],[KPx]]*KTb-EffortOutcomesAG0[[#This Row],[Kpy]]*KTa)</f>
        <v>32</v>
      </c>
      <c r="N1401" s="8">
        <f>-EffortOutcomesAG0[[#This Row],[Xp]]*a+EffortOutcomesAG0[[#This Row],[Yp]]*b+EffortOutcomesAG0[[#This Row],[Zp]]*c_</f>
        <v>40</v>
      </c>
      <c r="O140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01" s="9">
        <f>SQRT(EffortOutcomesAG0[[#This Row],[Kpy''i]]^2+EffortOutcomesAG0[[#This Row],[KPy''j]]^2+EffortOutcomesAG0[[#This Row],[KPy''k]]^2)/KTmag/Scale</f>
        <v>17.37814719698277</v>
      </c>
      <c r="Q14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1" s="14">
        <v>44885</v>
      </c>
      <c r="U1401" s="9" t="s">
        <v>76</v>
      </c>
      <c r="V1401" t="s">
        <v>61</v>
      </c>
      <c r="W1401" t="s">
        <v>59</v>
      </c>
      <c r="X1401">
        <v>0</v>
      </c>
      <c r="Y1401">
        <v>0</v>
      </c>
      <c r="Z1401">
        <v>0</v>
      </c>
      <c r="AJ1401">
        <v>1400</v>
      </c>
      <c r="AK1401">
        <f>SUBTOTAL(9,EffortOutcomesAG0[[#This Row],[Allocation]:[Iin]])</f>
        <v>0</v>
      </c>
      <c r="AL1401" t="str">
        <f>EffortOutcomesAG0[[#This Row],[WARDS]]&amp;EffortOutcomesAG0[[#This Row],[Role]]&amp;EffortOutcomesAG0[[#This Row],[Shifts]]</f>
        <v>OtherRNPM</v>
      </c>
    </row>
    <row r="1402" spans="2:38" x14ac:dyDescent="0.25">
      <c r="B1402" s="8">
        <f>IF(EffortOutcomesAG0[[#This Row],[Apn]]=0,10,LOG(EffortOutcomesAG0[[#This Row],[Apn]]))</f>
        <v>-0.92432271768168917</v>
      </c>
      <c r="C1402" s="8">
        <f>IF(EffortOutcomesAG0[[#This Row],[Ein]]=0,10,LOG(EffortOutcomesAG0[[#This Row],[Ein]]))</f>
        <v>1.086625692251737</v>
      </c>
      <c r="D1402" s="8">
        <f>IF(EffortOutcomesAG0[[#This Row],[Iin]]=0,10,LOG(EffortOutcomesAG0[[#This Row],[Iin]]))</f>
        <v>-0.16230297457004783</v>
      </c>
      <c r="E1402" s="8">
        <f>Kx-EffortOutcomesAG0[[#This Row],[Xp]]</f>
        <v>0.92432271768168917</v>
      </c>
      <c r="F1402" s="8">
        <f>Ky-EffortOutcomesAG0[[#This Row],[Yp]]</f>
        <v>-2.086625692251737</v>
      </c>
      <c r="G1402" s="8">
        <f>Kz-EffortOutcomesAG0[[#This Row],[Zp]]</f>
        <v>1.1623029745700477</v>
      </c>
      <c r="H1402" s="8">
        <f>EffortOutcomesAG0[[#This Row],[Kpy]]*KSc-EffortOutcomesAG0[[#This Row],[KPz]]*KSb</f>
        <v>0.92432271768168928</v>
      </c>
      <c r="I1402" s="8">
        <f>-1*(EffortOutcomesAG0[[#This Row],[KPx]]*KSc-EffortOutcomesAG0[[#This Row],[KPz]]*KSa)</f>
        <v>0.92432271768168917</v>
      </c>
      <c r="J1402" s="8">
        <f>(EffortOutcomesAG0[[#This Row],[KPx]]*$C$2-EffortOutcomesAG0[[#This Row],[Kpy]]*KSa)</f>
        <v>9.243227176816891</v>
      </c>
      <c r="K1402" s="8">
        <f>EffortOutcomesAG0[[#This Row],[Kpy]]*KTc-EffortOutcomesAG0[[#This Row],[KPz]]*KTb</f>
        <v>3.2489286668217847</v>
      </c>
      <c r="L1402" s="8">
        <f>-1*(EffortOutcomesAG0[[#This Row],[KPx]]*KTc-EffortOutcomesAG0[[#This Row],[KPz]]*KTa)</f>
        <v>3.2489286668217847</v>
      </c>
      <c r="M1402" s="8">
        <f>(EffortOutcomesAG0[[#This Row],[KPx]]*KTb-EffortOutcomesAG0[[#This Row],[Kpy]]*KTa)</f>
        <v>3.2489286668217847</v>
      </c>
      <c r="N1402" s="8">
        <f>-EffortOutcomesAG0[[#This Row],[Xp]]*a+EffortOutcomesAG0[[#This Row],[Yp]]*b+EffortOutcomesAG0[[#This Row],[Zp]]*c_</f>
        <v>1.8486454353633783</v>
      </c>
      <c r="O1402">
        <f>-IF(EffortOutcomesAG0[[#This Row],[Column2]]&gt;0,1,-1)*SQRT(EffortOutcomesAG0[[#This Row],[KPx''i]]^2+EffortOutcomesAG0[[#This Row],[KPx''j]]^2+EffortOutcomesAG0[[#This Row],[KPx''k]]^2)/Ksmag/Scale</f>
        <v>-6.600984533200001</v>
      </c>
      <c r="P1402" s="9">
        <f>SQRT(EffortOutcomesAG0[[#This Row],[Kpy''i]]^2+EffortOutcomesAG0[[#This Row],[KPy''j]]^2+EffortOutcomesAG0[[#This Row],[KPy''k]]^2)/KTmag/Scale</f>
        <v>2.2973394919010537</v>
      </c>
      <c r="Q14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2" s="14">
        <v>44900</v>
      </c>
      <c r="U1402" s="9" t="s">
        <v>54</v>
      </c>
      <c r="V1402" t="s">
        <v>61</v>
      </c>
      <c r="W1402" t="s">
        <v>59</v>
      </c>
      <c r="X1402">
        <v>0.96874999999999978</v>
      </c>
      <c r="Y1402">
        <v>0.66666666666666663</v>
      </c>
      <c r="Z1402">
        <v>7.9357142857142848E-2</v>
      </c>
      <c r="AA1402">
        <v>0.11903571428571427</v>
      </c>
      <c r="AB1402">
        <v>0.17855357142857142</v>
      </c>
      <c r="AC1402">
        <v>1.4531249999999998</v>
      </c>
      <c r="AD1402">
        <v>5.6005600560056008</v>
      </c>
      <c r="AE1402">
        <v>8.4008400840084008</v>
      </c>
      <c r="AF1402">
        <v>12.207470747074707</v>
      </c>
      <c r="AG1402">
        <v>8.1917050691244261E-2</v>
      </c>
      <c r="AH1402">
        <v>0.12287557603686637</v>
      </c>
      <c r="AI1402">
        <v>0.68817204301075285</v>
      </c>
      <c r="AJ1402">
        <v>1401</v>
      </c>
      <c r="AK1402">
        <f>SUBTOTAL(9,EffortOutcomesAG0[[#This Row],[Allocation]:[Iin]])</f>
        <v>30.567323652065664</v>
      </c>
      <c r="AL1402" t="str">
        <f>EffortOutcomesAG0[[#This Row],[WARDS]]&amp;EffortOutcomesAG0[[#This Row],[Role]]&amp;EffortOutcomesAG0[[#This Row],[Shifts]]</f>
        <v>BANKRNPM</v>
      </c>
    </row>
    <row r="1403" spans="2:38" x14ac:dyDescent="0.25">
      <c r="B1403" s="8">
        <f>IF(EffortOutcomesAG0[[#This Row],[Apn]]=0,10,LOG(EffortOutcomesAG0[[#This Row],[Apn]]))</f>
        <v>-0.92432271768168917</v>
      </c>
      <c r="C1403" s="8">
        <f>IF(EffortOutcomesAG0[[#This Row],[Ein]]=0,10,LOG(EffortOutcomesAG0[[#This Row],[Ein]]))</f>
        <v>10</v>
      </c>
      <c r="D1403" s="8">
        <f>IF(EffortOutcomesAG0[[#This Row],[Iin]]=0,10,LOG(EffortOutcomesAG0[[#This Row],[Iin]]))</f>
        <v>10</v>
      </c>
      <c r="E1403" s="8">
        <f>Kx-EffortOutcomesAG0[[#This Row],[Xp]]</f>
        <v>0.92432271768168917</v>
      </c>
      <c r="F1403" s="8">
        <f>Ky-EffortOutcomesAG0[[#This Row],[Yp]]</f>
        <v>-11</v>
      </c>
      <c r="G1403" s="8">
        <f>Kz-EffortOutcomesAG0[[#This Row],[Zp]]</f>
        <v>-9</v>
      </c>
      <c r="H1403" s="8">
        <f>EffortOutcomesAG0[[#This Row],[Kpy]]*KSc-EffortOutcomesAG0[[#This Row],[KPz]]*KSb</f>
        <v>20</v>
      </c>
      <c r="I1403" s="8">
        <f>-1*(EffortOutcomesAG0[[#This Row],[KPx]]*KSc-EffortOutcomesAG0[[#This Row],[KPz]]*KSa)</f>
        <v>0.92432271768168917</v>
      </c>
      <c r="J1403" s="8">
        <f>(EffortOutcomesAG0[[#This Row],[KPx]]*$C$2-EffortOutcomesAG0[[#This Row],[Kpy]]*KSa)</f>
        <v>9.243227176816891</v>
      </c>
      <c r="K1403" s="8">
        <f>EffortOutcomesAG0[[#This Row],[Kpy]]*KTc-EffortOutcomesAG0[[#This Row],[KPz]]*KTb</f>
        <v>2</v>
      </c>
      <c r="L1403" s="8">
        <f>-1*(EffortOutcomesAG0[[#This Row],[KPx]]*KTc-EffortOutcomesAG0[[#This Row],[KPz]]*KTa)</f>
        <v>-17.07567728231831</v>
      </c>
      <c r="M1403" s="8">
        <f>(EffortOutcomesAG0[[#This Row],[KPx]]*KTb-EffortOutcomesAG0[[#This Row],[Kpy]]*KTa)</f>
        <v>21.07567728231831</v>
      </c>
      <c r="N1403" s="8">
        <f>-EffortOutcomesAG0[[#This Row],[Xp]]*a+EffortOutcomesAG0[[#This Row],[Yp]]*b+EffortOutcomesAG0[[#This Row],[Zp]]*c_</f>
        <v>40</v>
      </c>
      <c r="O1403">
        <f>-IF(EffortOutcomesAG0[[#This Row],[Column2]]&gt;0,1,-1)*SQRT(EffortOutcomesAG0[[#This Row],[KPx''i]]^2+EffortOutcomesAG0[[#This Row],[KPx''j]]^2+EffortOutcomesAG0[[#This Row],[KPx''k]]^2)/Ksmag/Scale</f>
        <v>-15.59313344277969</v>
      </c>
      <c r="P1403" s="9">
        <f>SQRT(EffortOutcomesAG0[[#This Row],[Kpy''i]]^2+EffortOutcomesAG0[[#This Row],[KPy''j]]^2+EffortOutcomesAG0[[#This Row],[KPy''k]]^2)/KTmag/Scale</f>
        <v>11.103775090468931</v>
      </c>
      <c r="Q14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3" s="14">
        <v>44900</v>
      </c>
      <c r="U1403" s="9" t="s">
        <v>57</v>
      </c>
      <c r="V1403" t="s">
        <v>61</v>
      </c>
      <c r="W1403" t="s">
        <v>59</v>
      </c>
      <c r="X1403">
        <v>0</v>
      </c>
      <c r="Y1403">
        <v>0.66666666666666663</v>
      </c>
      <c r="Z1403">
        <v>7.9357142857142848E-2</v>
      </c>
      <c r="AA1403">
        <v>0.11903571428571427</v>
      </c>
      <c r="AB1403">
        <v>0.17855357142857142</v>
      </c>
      <c r="AC1403">
        <v>0</v>
      </c>
      <c r="AD1403">
        <v>5.6005600560056008</v>
      </c>
      <c r="AE1403">
        <v>8.4008400840084008</v>
      </c>
      <c r="AF1403">
        <v>0</v>
      </c>
      <c r="AJ1403">
        <v>1402</v>
      </c>
      <c r="AK1403">
        <f>SUBTOTAL(9,EffortOutcomesAG0[[#This Row],[Allocation]:[Iin]])</f>
        <v>15.045013235252096</v>
      </c>
      <c r="AL1403" t="str">
        <f>EffortOutcomesAG0[[#This Row],[WARDS]]&amp;EffortOutcomesAG0[[#This Row],[Role]]&amp;EffortOutcomesAG0[[#This Row],[Shifts]]</f>
        <v>WATTRNPM</v>
      </c>
    </row>
    <row r="1404" spans="2:38" x14ac:dyDescent="0.25">
      <c r="B1404" s="8">
        <f>IF(EffortOutcomesAG0[[#This Row],[Apn]]=0,10,LOG(EffortOutcomesAG0[[#This Row],[Apn]]))</f>
        <v>-0.92432271768168917</v>
      </c>
      <c r="C1404" s="8">
        <f>IF(EffortOutcomesAG0[[#This Row],[Ein]]=0,10,LOG(EffortOutcomesAG0[[#This Row],[Ein]]))</f>
        <v>1.1267429154597195</v>
      </c>
      <c r="D1404" s="8">
        <f>IF(EffortOutcomesAG0[[#This Row],[Iin]]=0,10,LOG(EffortOutcomesAG0[[#This Row],[Iin]]))</f>
        <v>-0.20242019777803033</v>
      </c>
      <c r="E1404" s="8">
        <f>Kx-EffortOutcomesAG0[[#This Row],[Xp]]</f>
        <v>0.92432271768168917</v>
      </c>
      <c r="F1404" s="8">
        <f>Ky-EffortOutcomesAG0[[#This Row],[Yp]]</f>
        <v>-2.1267429154597197</v>
      </c>
      <c r="G1404" s="8">
        <f>Kz-EffortOutcomesAG0[[#This Row],[Zp]]</f>
        <v>1.2024201977780304</v>
      </c>
      <c r="H1404" s="8">
        <f>EffortOutcomesAG0[[#This Row],[Kpy]]*KSc-EffortOutcomesAG0[[#This Row],[KPz]]*KSb</f>
        <v>0.92432271768168928</v>
      </c>
      <c r="I1404" s="8">
        <f>-1*(EffortOutcomesAG0[[#This Row],[KPx]]*KSc-EffortOutcomesAG0[[#This Row],[KPz]]*KSa)</f>
        <v>0.92432271768168917</v>
      </c>
      <c r="J1404" s="8">
        <f>(EffortOutcomesAG0[[#This Row],[KPx]]*$C$2-EffortOutcomesAG0[[#This Row],[Kpy]]*KSa)</f>
        <v>9.243227176816891</v>
      </c>
      <c r="K1404" s="8">
        <f>EffortOutcomesAG0[[#This Row],[Kpy]]*KTc-EffortOutcomesAG0[[#This Row],[KPz]]*KTb</f>
        <v>3.3291631132377502</v>
      </c>
      <c r="L1404" s="8">
        <f>-1*(EffortOutcomesAG0[[#This Row],[KPx]]*KTc-EffortOutcomesAG0[[#This Row],[KPz]]*KTa)</f>
        <v>3.3291631132377502</v>
      </c>
      <c r="M1404" s="8">
        <f>(EffortOutcomesAG0[[#This Row],[KPx]]*KTb-EffortOutcomesAG0[[#This Row],[Kpy]]*KTa)</f>
        <v>3.3291631132377502</v>
      </c>
      <c r="N1404" s="8">
        <f>-EffortOutcomesAG0[[#This Row],[Xp]]*a+EffortOutcomesAG0[[#This Row],[Yp]]*b+EffortOutcomesAG0[[#This Row],[Zp]]*c_</f>
        <v>1.8486454353633783</v>
      </c>
      <c r="O1404">
        <f>-IF(EffortOutcomesAG0[[#This Row],[Column2]]&gt;0,1,-1)*SQRT(EffortOutcomesAG0[[#This Row],[KPx''i]]^2+EffortOutcomesAG0[[#This Row],[KPx''j]]^2+EffortOutcomesAG0[[#This Row],[KPx''k]]^2)/Ksmag/Scale</f>
        <v>-6.600984533200001</v>
      </c>
      <c r="P1404" s="9">
        <f>SQRT(EffortOutcomesAG0[[#This Row],[Kpy''i]]^2+EffortOutcomesAG0[[#This Row],[KPy''j]]^2+EffortOutcomesAG0[[#This Row],[KPy''k]]^2)/KTmag/Scale</f>
        <v>2.3540738130465315</v>
      </c>
      <c r="Q14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4" s="14">
        <v>44900</v>
      </c>
      <c r="U1404" s="9" t="s">
        <v>58</v>
      </c>
      <c r="V1404" t="s">
        <v>61</v>
      </c>
      <c r="W1404" t="s">
        <v>59</v>
      </c>
      <c r="X1404">
        <v>1.0624999999999998</v>
      </c>
      <c r="Y1404">
        <v>0.66666666666666663</v>
      </c>
      <c r="Z1404">
        <v>7.9357142857142848E-2</v>
      </c>
      <c r="AA1404">
        <v>0.11903571428571427</v>
      </c>
      <c r="AB1404">
        <v>0.17855357142857142</v>
      </c>
      <c r="AC1404">
        <v>1.5937499999999998</v>
      </c>
      <c r="AD1404">
        <v>5.6005600560056008</v>
      </c>
      <c r="AE1404">
        <v>8.4008400840084008</v>
      </c>
      <c r="AF1404">
        <v>13.388838883888388</v>
      </c>
      <c r="AG1404">
        <v>7.4689075630252108E-2</v>
      </c>
      <c r="AH1404">
        <v>0.11203361344537817</v>
      </c>
      <c r="AI1404">
        <v>0.62745098039215697</v>
      </c>
      <c r="AJ1404">
        <v>1403</v>
      </c>
      <c r="AK1404">
        <f>SUBTOTAL(9,EffortOutcomesAG0[[#This Row],[Allocation]:[Iin]])</f>
        <v>31.90427578860827</v>
      </c>
      <c r="AL1404" t="str">
        <f>EffortOutcomesAG0[[#This Row],[WARDS]]&amp;EffortOutcomesAG0[[#This Row],[Role]]&amp;EffortOutcomesAG0[[#This Row],[Shifts]]</f>
        <v>WARARNPM</v>
      </c>
    </row>
    <row r="1405" spans="2:38" x14ac:dyDescent="0.25">
      <c r="B1405" s="8">
        <f>IF(EffortOutcomesAG0[[#This Row],[Apn]]=0,10,LOG(EffortOutcomesAG0[[#This Row],[Apn]]))</f>
        <v>10</v>
      </c>
      <c r="C1405" s="8">
        <f>IF(EffortOutcomesAG0[[#This Row],[Ein]]=0,10,LOG(EffortOutcomesAG0[[#This Row],[Ein]]))</f>
        <v>10</v>
      </c>
      <c r="D1405" s="8">
        <f>IF(EffortOutcomesAG0[[#This Row],[Iin]]=0,10,LOG(EffortOutcomesAG0[[#This Row],[Iin]]))</f>
        <v>10</v>
      </c>
      <c r="E1405" s="8">
        <f>Kx-EffortOutcomesAG0[[#This Row],[Xp]]</f>
        <v>-10</v>
      </c>
      <c r="F1405" s="8">
        <f>Ky-EffortOutcomesAG0[[#This Row],[Yp]]</f>
        <v>-11</v>
      </c>
      <c r="G1405" s="8">
        <f>Kz-EffortOutcomesAG0[[#This Row],[Zp]]</f>
        <v>-9</v>
      </c>
      <c r="H1405" s="8">
        <f>EffortOutcomesAG0[[#This Row],[Kpy]]*KSc-EffortOutcomesAG0[[#This Row],[KPz]]*KSb</f>
        <v>20</v>
      </c>
      <c r="I1405" s="8">
        <f>-1*(EffortOutcomesAG0[[#This Row],[KPx]]*KSc-EffortOutcomesAG0[[#This Row],[KPz]]*KSa)</f>
        <v>-10</v>
      </c>
      <c r="J1405" s="8">
        <f>(EffortOutcomesAG0[[#This Row],[KPx]]*$C$2-EffortOutcomesAG0[[#This Row],[Kpy]]*KSa)</f>
        <v>-100</v>
      </c>
      <c r="K1405" s="8">
        <f>EffortOutcomesAG0[[#This Row],[Kpy]]*KTc-EffortOutcomesAG0[[#This Row],[KPz]]*KTb</f>
        <v>2</v>
      </c>
      <c r="L1405" s="8">
        <f>-1*(EffortOutcomesAG0[[#This Row],[KPx]]*KTc-EffortOutcomesAG0[[#This Row],[KPz]]*KTa)</f>
        <v>-28</v>
      </c>
      <c r="M1405" s="8">
        <f>(EffortOutcomesAG0[[#This Row],[KPx]]*KTb-EffortOutcomesAG0[[#This Row],[Kpy]]*KTa)</f>
        <v>32</v>
      </c>
      <c r="N1405" s="8">
        <f>-EffortOutcomesAG0[[#This Row],[Xp]]*a+EffortOutcomesAG0[[#This Row],[Yp]]*b+EffortOutcomesAG0[[#This Row],[Zp]]*c_</f>
        <v>40</v>
      </c>
      <c r="O140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05" s="9">
        <f>SQRT(EffortOutcomesAG0[[#This Row],[Kpy''i]]^2+EffortOutcomesAG0[[#This Row],[KPy''j]]^2+EffortOutcomesAG0[[#This Row],[KPy''k]]^2)/KTmag/Scale</f>
        <v>17.37814719698277</v>
      </c>
      <c r="Q14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5" s="14">
        <v>44900</v>
      </c>
      <c r="U1405" s="9" t="s">
        <v>76</v>
      </c>
      <c r="V1405" t="s">
        <v>61</v>
      </c>
      <c r="W1405" t="s">
        <v>59</v>
      </c>
      <c r="X1405">
        <v>0.93749999999999978</v>
      </c>
      <c r="Y1405">
        <v>0</v>
      </c>
      <c r="Z1405">
        <v>0</v>
      </c>
      <c r="AG1405">
        <v>0</v>
      </c>
      <c r="AH1405">
        <v>0</v>
      </c>
      <c r="AI1405">
        <v>0</v>
      </c>
      <c r="AJ1405">
        <v>1404</v>
      </c>
      <c r="AK1405">
        <f>SUBTOTAL(9,EffortOutcomesAG0[[#This Row],[Allocation]:[Iin]])</f>
        <v>0.93749999999999978</v>
      </c>
      <c r="AL1405" t="str">
        <f>EffortOutcomesAG0[[#This Row],[WARDS]]&amp;EffortOutcomesAG0[[#This Row],[Role]]&amp;EffortOutcomesAG0[[#This Row],[Shifts]]</f>
        <v>OtherRNPM</v>
      </c>
    </row>
    <row r="1406" spans="2:38" x14ac:dyDescent="0.25">
      <c r="B1406" s="8">
        <f>IF(EffortOutcomesAG0[[#This Row],[Apn]]=0,10,LOG(EffortOutcomesAG0[[#This Row],[Apn]]))</f>
        <v>-0.92432271768168917</v>
      </c>
      <c r="C1406" s="8">
        <f>IF(EffortOutcomesAG0[[#This Row],[Ein]]=0,10,LOG(EffortOutcomesAG0[[#This Row],[Ein]]))</f>
        <v>1.086625692251737</v>
      </c>
      <c r="D1406" s="8">
        <f>IF(EffortOutcomesAG0[[#This Row],[Iin]]=0,10,LOG(EffortOutcomesAG0[[#This Row],[Iin]]))</f>
        <v>-0.16230297457004783</v>
      </c>
      <c r="E1406" s="8">
        <f>Kx-EffortOutcomesAG0[[#This Row],[Xp]]</f>
        <v>0.92432271768168917</v>
      </c>
      <c r="F1406" s="8">
        <f>Ky-EffortOutcomesAG0[[#This Row],[Yp]]</f>
        <v>-2.086625692251737</v>
      </c>
      <c r="G1406" s="8">
        <f>Kz-EffortOutcomesAG0[[#This Row],[Zp]]</f>
        <v>1.1623029745700477</v>
      </c>
      <c r="H1406" s="8">
        <f>EffortOutcomesAG0[[#This Row],[Kpy]]*KSc-EffortOutcomesAG0[[#This Row],[KPz]]*KSb</f>
        <v>0.92432271768168928</v>
      </c>
      <c r="I1406" s="8">
        <f>-1*(EffortOutcomesAG0[[#This Row],[KPx]]*KSc-EffortOutcomesAG0[[#This Row],[KPz]]*KSa)</f>
        <v>0.92432271768168917</v>
      </c>
      <c r="J1406" s="8">
        <f>(EffortOutcomesAG0[[#This Row],[KPx]]*$C$2-EffortOutcomesAG0[[#This Row],[Kpy]]*KSa)</f>
        <v>9.243227176816891</v>
      </c>
      <c r="K1406" s="8">
        <f>EffortOutcomesAG0[[#This Row],[Kpy]]*KTc-EffortOutcomesAG0[[#This Row],[KPz]]*KTb</f>
        <v>3.2489286668217847</v>
      </c>
      <c r="L1406" s="8">
        <f>-1*(EffortOutcomesAG0[[#This Row],[KPx]]*KTc-EffortOutcomesAG0[[#This Row],[KPz]]*KTa)</f>
        <v>3.2489286668217847</v>
      </c>
      <c r="M1406" s="8">
        <f>(EffortOutcomesAG0[[#This Row],[KPx]]*KTb-EffortOutcomesAG0[[#This Row],[Kpy]]*KTa)</f>
        <v>3.2489286668217847</v>
      </c>
      <c r="N1406" s="8">
        <f>-EffortOutcomesAG0[[#This Row],[Xp]]*a+EffortOutcomesAG0[[#This Row],[Yp]]*b+EffortOutcomesAG0[[#This Row],[Zp]]*c_</f>
        <v>1.8486454353633783</v>
      </c>
      <c r="O1406">
        <f>-IF(EffortOutcomesAG0[[#This Row],[Column2]]&gt;0,1,-1)*SQRT(EffortOutcomesAG0[[#This Row],[KPx''i]]^2+EffortOutcomesAG0[[#This Row],[KPx''j]]^2+EffortOutcomesAG0[[#This Row],[KPx''k]]^2)/Ksmag/Scale</f>
        <v>-6.600984533200001</v>
      </c>
      <c r="P1406" s="9">
        <f>SQRT(EffortOutcomesAG0[[#This Row],[Kpy''i]]^2+EffortOutcomesAG0[[#This Row],[KPy''j]]^2+EffortOutcomesAG0[[#This Row],[KPy''k]]^2)/KTmag/Scale</f>
        <v>2.2973394919010537</v>
      </c>
      <c r="Q14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6" s="14">
        <v>44901</v>
      </c>
      <c r="U1406" s="9" t="s">
        <v>54</v>
      </c>
      <c r="V1406" t="s">
        <v>61</v>
      </c>
      <c r="W1406" t="s">
        <v>59</v>
      </c>
      <c r="X1406">
        <v>0.96874999999999978</v>
      </c>
      <c r="Y1406">
        <v>0.66666666666666663</v>
      </c>
      <c r="Z1406">
        <v>7.9357142857142848E-2</v>
      </c>
      <c r="AA1406">
        <v>0.11903571428571427</v>
      </c>
      <c r="AB1406">
        <v>0.17855357142857142</v>
      </c>
      <c r="AC1406">
        <v>1.4531249999999998</v>
      </c>
      <c r="AD1406">
        <v>5.6005600560056008</v>
      </c>
      <c r="AE1406">
        <v>8.4008400840084008</v>
      </c>
      <c r="AF1406">
        <v>12.207470747074707</v>
      </c>
      <c r="AG1406">
        <v>8.1917050691244261E-2</v>
      </c>
      <c r="AH1406">
        <v>0.12287557603686637</v>
      </c>
      <c r="AI1406">
        <v>0.68817204301075285</v>
      </c>
      <c r="AJ1406">
        <v>1405</v>
      </c>
      <c r="AK1406">
        <f>SUBTOTAL(9,EffortOutcomesAG0[[#This Row],[Allocation]:[Iin]])</f>
        <v>30.567323652065664</v>
      </c>
      <c r="AL1406" t="str">
        <f>EffortOutcomesAG0[[#This Row],[WARDS]]&amp;EffortOutcomesAG0[[#This Row],[Role]]&amp;EffortOutcomesAG0[[#This Row],[Shifts]]</f>
        <v>BANKRNPM</v>
      </c>
    </row>
    <row r="1407" spans="2:38" x14ac:dyDescent="0.25">
      <c r="B1407" s="8">
        <f>IF(EffortOutcomesAG0[[#This Row],[Apn]]=0,10,LOG(EffortOutcomesAG0[[#This Row],[Apn]]))</f>
        <v>-0.92432271768168917</v>
      </c>
      <c r="C1407" s="8">
        <f>IF(EffortOutcomesAG0[[#This Row],[Ein]]=0,10,LOG(EffortOutcomesAG0[[#This Row],[Ein]]))</f>
        <v>10</v>
      </c>
      <c r="D1407" s="8">
        <f>IF(EffortOutcomesAG0[[#This Row],[Iin]]=0,10,LOG(EffortOutcomesAG0[[#This Row],[Iin]]))</f>
        <v>10</v>
      </c>
      <c r="E1407" s="8">
        <f>Kx-EffortOutcomesAG0[[#This Row],[Xp]]</f>
        <v>0.92432271768168917</v>
      </c>
      <c r="F1407" s="8">
        <f>Ky-EffortOutcomesAG0[[#This Row],[Yp]]</f>
        <v>-11</v>
      </c>
      <c r="G1407" s="8">
        <f>Kz-EffortOutcomesAG0[[#This Row],[Zp]]</f>
        <v>-9</v>
      </c>
      <c r="H1407" s="8">
        <f>EffortOutcomesAG0[[#This Row],[Kpy]]*KSc-EffortOutcomesAG0[[#This Row],[KPz]]*KSb</f>
        <v>20</v>
      </c>
      <c r="I1407" s="8">
        <f>-1*(EffortOutcomesAG0[[#This Row],[KPx]]*KSc-EffortOutcomesAG0[[#This Row],[KPz]]*KSa)</f>
        <v>0.92432271768168917</v>
      </c>
      <c r="J1407" s="8">
        <f>(EffortOutcomesAG0[[#This Row],[KPx]]*$C$2-EffortOutcomesAG0[[#This Row],[Kpy]]*KSa)</f>
        <v>9.243227176816891</v>
      </c>
      <c r="K1407" s="8">
        <f>EffortOutcomesAG0[[#This Row],[Kpy]]*KTc-EffortOutcomesAG0[[#This Row],[KPz]]*KTb</f>
        <v>2</v>
      </c>
      <c r="L1407" s="8">
        <f>-1*(EffortOutcomesAG0[[#This Row],[KPx]]*KTc-EffortOutcomesAG0[[#This Row],[KPz]]*KTa)</f>
        <v>-17.07567728231831</v>
      </c>
      <c r="M1407" s="8">
        <f>(EffortOutcomesAG0[[#This Row],[KPx]]*KTb-EffortOutcomesAG0[[#This Row],[Kpy]]*KTa)</f>
        <v>21.07567728231831</v>
      </c>
      <c r="N1407" s="8">
        <f>-EffortOutcomesAG0[[#This Row],[Xp]]*a+EffortOutcomesAG0[[#This Row],[Yp]]*b+EffortOutcomesAG0[[#This Row],[Zp]]*c_</f>
        <v>40</v>
      </c>
      <c r="O1407">
        <f>-IF(EffortOutcomesAG0[[#This Row],[Column2]]&gt;0,1,-1)*SQRT(EffortOutcomesAG0[[#This Row],[KPx''i]]^2+EffortOutcomesAG0[[#This Row],[KPx''j]]^2+EffortOutcomesAG0[[#This Row],[KPx''k]]^2)/Ksmag/Scale</f>
        <v>-15.59313344277969</v>
      </c>
      <c r="P1407" s="9">
        <f>SQRT(EffortOutcomesAG0[[#This Row],[Kpy''i]]^2+EffortOutcomesAG0[[#This Row],[KPy''j]]^2+EffortOutcomesAG0[[#This Row],[KPy''k]]^2)/KTmag/Scale</f>
        <v>11.103775090468931</v>
      </c>
      <c r="Q14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7" s="14">
        <v>44901</v>
      </c>
      <c r="U1407" s="9" t="s">
        <v>57</v>
      </c>
      <c r="V1407" t="s">
        <v>61</v>
      </c>
      <c r="W1407" t="s">
        <v>59</v>
      </c>
      <c r="X1407">
        <v>0</v>
      </c>
      <c r="Y1407">
        <v>0.66666666666666663</v>
      </c>
      <c r="Z1407">
        <v>7.9357142857142848E-2</v>
      </c>
      <c r="AA1407">
        <v>0.11903571428571427</v>
      </c>
      <c r="AB1407">
        <v>0.17855357142857142</v>
      </c>
      <c r="AC1407">
        <v>0</v>
      </c>
      <c r="AD1407">
        <v>5.6005600560056008</v>
      </c>
      <c r="AE1407">
        <v>8.4008400840084008</v>
      </c>
      <c r="AF1407">
        <v>0</v>
      </c>
      <c r="AJ1407">
        <v>1406</v>
      </c>
      <c r="AK1407">
        <f>SUBTOTAL(9,EffortOutcomesAG0[[#This Row],[Allocation]:[Iin]])</f>
        <v>15.045013235252096</v>
      </c>
      <c r="AL1407" t="str">
        <f>EffortOutcomesAG0[[#This Row],[WARDS]]&amp;EffortOutcomesAG0[[#This Row],[Role]]&amp;EffortOutcomesAG0[[#This Row],[Shifts]]</f>
        <v>WATTRNPM</v>
      </c>
    </row>
    <row r="1408" spans="2:38" x14ac:dyDescent="0.25">
      <c r="B1408" s="8">
        <f>IF(EffortOutcomesAG0[[#This Row],[Apn]]=0,10,LOG(EffortOutcomesAG0[[#This Row],[Apn]]))</f>
        <v>-0.92432271768168917</v>
      </c>
      <c r="C1408" s="8">
        <f>IF(EffortOutcomesAG0[[#This Row],[Ein]]=0,10,LOG(EffortOutcomesAG0[[#This Row],[Ein]]))</f>
        <v>1.3112673420522636</v>
      </c>
      <c r="D1408" s="8">
        <f>IF(EffortOutcomesAG0[[#This Row],[Iin]]=0,10,LOG(EffortOutcomesAG0[[#This Row],[Iin]]))</f>
        <v>-0.38694462437057442</v>
      </c>
      <c r="E1408" s="8">
        <f>Kx-EffortOutcomesAG0[[#This Row],[Xp]]</f>
        <v>0.92432271768168917</v>
      </c>
      <c r="F1408" s="8">
        <f>Ky-EffortOutcomesAG0[[#This Row],[Yp]]</f>
        <v>-2.3112673420522638</v>
      </c>
      <c r="G1408" s="8">
        <f>Kz-EffortOutcomesAG0[[#This Row],[Zp]]</f>
        <v>1.3869446243705745</v>
      </c>
      <c r="H1408" s="8">
        <f>EffortOutcomesAG0[[#This Row],[Kpy]]*KSc-EffortOutcomesAG0[[#This Row],[KPz]]*KSb</f>
        <v>0.92432271768168928</v>
      </c>
      <c r="I1408" s="8">
        <f>-1*(EffortOutcomesAG0[[#This Row],[KPx]]*KSc-EffortOutcomesAG0[[#This Row],[KPz]]*KSa)</f>
        <v>0.92432271768168917</v>
      </c>
      <c r="J1408" s="8">
        <f>(EffortOutcomesAG0[[#This Row],[KPx]]*$C$2-EffortOutcomesAG0[[#This Row],[Kpy]]*KSa)</f>
        <v>9.243227176816891</v>
      </c>
      <c r="K1408" s="8">
        <f>EffortOutcomesAG0[[#This Row],[Kpy]]*KTc-EffortOutcomesAG0[[#This Row],[KPz]]*KTb</f>
        <v>3.6982119664228383</v>
      </c>
      <c r="L1408" s="8">
        <f>-1*(EffortOutcomesAG0[[#This Row],[KPx]]*KTc-EffortOutcomesAG0[[#This Row],[KPz]]*KTa)</f>
        <v>3.6982119664228383</v>
      </c>
      <c r="M1408" s="8">
        <f>(EffortOutcomesAG0[[#This Row],[KPx]]*KTb-EffortOutcomesAG0[[#This Row],[Kpy]]*KTa)</f>
        <v>3.6982119664228383</v>
      </c>
      <c r="N1408" s="8">
        <f>-EffortOutcomesAG0[[#This Row],[Xp]]*a+EffortOutcomesAG0[[#This Row],[Yp]]*b+EffortOutcomesAG0[[#This Row],[Zp]]*c_</f>
        <v>1.8486454353633783</v>
      </c>
      <c r="O1408">
        <f>-IF(EffortOutcomesAG0[[#This Row],[Column2]]&gt;0,1,-1)*SQRT(EffortOutcomesAG0[[#This Row],[KPx''i]]^2+EffortOutcomesAG0[[#This Row],[KPx''j]]^2+EffortOutcomesAG0[[#This Row],[KPx''k]]^2)/Ksmag/Scale</f>
        <v>-6.600984533200001</v>
      </c>
      <c r="P1408" s="9">
        <f>SQRT(EffortOutcomesAG0[[#This Row],[Kpy''i]]^2+EffortOutcomesAG0[[#This Row],[KPy''j]]^2+EffortOutcomesAG0[[#This Row],[KPy''k]]^2)/KTmag/Scale</f>
        <v>2.6150307597228259</v>
      </c>
      <c r="Q14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8" s="14">
        <v>44901</v>
      </c>
      <c r="U1408" s="9" t="s">
        <v>58</v>
      </c>
      <c r="V1408" t="s">
        <v>61</v>
      </c>
      <c r="W1408" t="s">
        <v>59</v>
      </c>
      <c r="X1408">
        <v>1.625</v>
      </c>
      <c r="Y1408">
        <v>0.66666666666666663</v>
      </c>
      <c r="Z1408">
        <v>7.9357142857142848E-2</v>
      </c>
      <c r="AA1408">
        <v>0.11903571428571427</v>
      </c>
      <c r="AB1408">
        <v>0.17855357142857142</v>
      </c>
      <c r="AC1408">
        <v>2.4375</v>
      </c>
      <c r="AD1408">
        <v>5.6005600560056008</v>
      </c>
      <c r="AE1408">
        <v>8.4008400840084008</v>
      </c>
      <c r="AF1408">
        <v>20.477047704770481</v>
      </c>
      <c r="AG1408">
        <v>4.8835164835164827E-2</v>
      </c>
      <c r="AH1408">
        <v>7.3252747252747247E-2</v>
      </c>
      <c r="AI1408">
        <v>0.41025641025641024</v>
      </c>
      <c r="AJ1408">
        <v>1407</v>
      </c>
      <c r="AK1408">
        <f>SUBTOTAL(9,EffortOutcomesAG0[[#This Row],[Allocation]:[Iin]])</f>
        <v>40.116905262366899</v>
      </c>
      <c r="AL1408" t="str">
        <f>EffortOutcomesAG0[[#This Row],[WARDS]]&amp;EffortOutcomesAG0[[#This Row],[Role]]&amp;EffortOutcomesAG0[[#This Row],[Shifts]]</f>
        <v>WARARNPM</v>
      </c>
    </row>
    <row r="1409" spans="2:38" x14ac:dyDescent="0.25">
      <c r="B1409" s="8">
        <f>IF(EffortOutcomesAG0[[#This Row],[Apn]]=0,10,LOG(EffortOutcomesAG0[[#This Row],[Apn]]))</f>
        <v>10</v>
      </c>
      <c r="C1409" s="8">
        <f>IF(EffortOutcomesAG0[[#This Row],[Ein]]=0,10,LOG(EffortOutcomesAG0[[#This Row],[Ein]]))</f>
        <v>10</v>
      </c>
      <c r="D1409" s="8">
        <f>IF(EffortOutcomesAG0[[#This Row],[Iin]]=0,10,LOG(EffortOutcomesAG0[[#This Row],[Iin]]))</f>
        <v>10</v>
      </c>
      <c r="E1409" s="8">
        <f>Kx-EffortOutcomesAG0[[#This Row],[Xp]]</f>
        <v>-10</v>
      </c>
      <c r="F1409" s="8">
        <f>Ky-EffortOutcomesAG0[[#This Row],[Yp]]</f>
        <v>-11</v>
      </c>
      <c r="G1409" s="8">
        <f>Kz-EffortOutcomesAG0[[#This Row],[Zp]]</f>
        <v>-9</v>
      </c>
      <c r="H1409" s="8">
        <f>EffortOutcomesAG0[[#This Row],[Kpy]]*KSc-EffortOutcomesAG0[[#This Row],[KPz]]*KSb</f>
        <v>20</v>
      </c>
      <c r="I1409" s="8">
        <f>-1*(EffortOutcomesAG0[[#This Row],[KPx]]*KSc-EffortOutcomesAG0[[#This Row],[KPz]]*KSa)</f>
        <v>-10</v>
      </c>
      <c r="J1409" s="8">
        <f>(EffortOutcomesAG0[[#This Row],[KPx]]*$C$2-EffortOutcomesAG0[[#This Row],[Kpy]]*KSa)</f>
        <v>-100</v>
      </c>
      <c r="K1409" s="8">
        <f>EffortOutcomesAG0[[#This Row],[Kpy]]*KTc-EffortOutcomesAG0[[#This Row],[KPz]]*KTb</f>
        <v>2</v>
      </c>
      <c r="L1409" s="8">
        <f>-1*(EffortOutcomesAG0[[#This Row],[KPx]]*KTc-EffortOutcomesAG0[[#This Row],[KPz]]*KTa)</f>
        <v>-28</v>
      </c>
      <c r="M1409" s="8">
        <f>(EffortOutcomesAG0[[#This Row],[KPx]]*KTb-EffortOutcomesAG0[[#This Row],[Kpy]]*KTa)</f>
        <v>32</v>
      </c>
      <c r="N1409" s="8">
        <f>-EffortOutcomesAG0[[#This Row],[Xp]]*a+EffortOutcomesAG0[[#This Row],[Yp]]*b+EffortOutcomesAG0[[#This Row],[Zp]]*c_</f>
        <v>40</v>
      </c>
      <c r="O140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09" s="9">
        <f>SQRT(EffortOutcomesAG0[[#This Row],[Kpy''i]]^2+EffortOutcomesAG0[[#This Row],[KPy''j]]^2+EffortOutcomesAG0[[#This Row],[KPy''k]]^2)/KTmag/Scale</f>
        <v>17.37814719698277</v>
      </c>
      <c r="Q14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9" s="14">
        <v>44901</v>
      </c>
      <c r="U1409" s="9" t="s">
        <v>76</v>
      </c>
      <c r="V1409" t="s">
        <v>61</v>
      </c>
      <c r="W1409" t="s">
        <v>59</v>
      </c>
      <c r="X1409">
        <v>0.93749999999999978</v>
      </c>
      <c r="Y1409">
        <v>0</v>
      </c>
      <c r="Z1409">
        <v>0</v>
      </c>
      <c r="AG1409">
        <v>0</v>
      </c>
      <c r="AH1409">
        <v>0</v>
      </c>
      <c r="AI1409">
        <v>0</v>
      </c>
      <c r="AJ1409">
        <v>1408</v>
      </c>
      <c r="AK1409">
        <f>SUBTOTAL(9,EffortOutcomesAG0[[#This Row],[Allocation]:[Iin]])</f>
        <v>0.93749999999999978</v>
      </c>
      <c r="AL1409" t="str">
        <f>EffortOutcomesAG0[[#This Row],[WARDS]]&amp;EffortOutcomesAG0[[#This Row],[Role]]&amp;EffortOutcomesAG0[[#This Row],[Shifts]]</f>
        <v>OtherRNPM</v>
      </c>
    </row>
    <row r="1410" spans="2:38" x14ac:dyDescent="0.25">
      <c r="B1410" s="8">
        <f>IF(EffortOutcomesAG0[[#This Row],[Apn]]=0,10,LOG(EffortOutcomesAG0[[#This Row],[Apn]]))</f>
        <v>4.8805135918009522E-2</v>
      </c>
      <c r="C1410" s="8">
        <f>IF(EffortOutcomesAG0[[#This Row],[Ein]]=0,10,LOG(EffortOutcomesAG0[[#This Row],[Ein]]))</f>
        <v>0.11349783865203832</v>
      </c>
      <c r="D1410" s="8">
        <f>IF(EffortOutcomesAG0[[#This Row],[Iin]]=0,10,LOG(EffortOutcomesAG0[[#This Row],[Iin]]))</f>
        <v>-0.16230297457004783</v>
      </c>
      <c r="E1410" s="8">
        <f>Kx-EffortOutcomesAG0[[#This Row],[Xp]]</f>
        <v>-4.8805135918009522E-2</v>
      </c>
      <c r="F1410" s="8">
        <f>Ky-EffortOutcomesAG0[[#This Row],[Yp]]</f>
        <v>-1.1134978386520382</v>
      </c>
      <c r="G1410" s="8">
        <f>Kz-EffortOutcomesAG0[[#This Row],[Zp]]</f>
        <v>1.1623029745700477</v>
      </c>
      <c r="H1410" s="8">
        <f>EffortOutcomesAG0[[#This Row],[Kpy]]*KSc-EffortOutcomesAG0[[#This Row],[KPz]]*KSb</f>
        <v>-4.8805135918009501E-2</v>
      </c>
      <c r="I1410" s="8">
        <f>-1*(EffortOutcomesAG0[[#This Row],[KPx]]*KSc-EffortOutcomesAG0[[#This Row],[KPz]]*KSa)</f>
        <v>-4.8805135918009522E-2</v>
      </c>
      <c r="J1410" s="8">
        <f>(EffortOutcomesAG0[[#This Row],[KPx]]*$C$2-EffortOutcomesAG0[[#This Row],[Kpy]]*KSa)</f>
        <v>-0.48805135918009523</v>
      </c>
      <c r="K1410" s="8">
        <f>EffortOutcomesAG0[[#This Row],[Kpy]]*KTc-EffortOutcomesAG0[[#This Row],[KPz]]*KTb</f>
        <v>2.2758008132220859</v>
      </c>
      <c r="L1410" s="8">
        <f>-1*(EffortOutcomesAG0[[#This Row],[KPx]]*KTc-EffortOutcomesAG0[[#This Row],[KPz]]*KTa)</f>
        <v>2.2758008132220859</v>
      </c>
      <c r="M1410" s="8">
        <f>(EffortOutcomesAG0[[#This Row],[KPx]]*KTb-EffortOutcomesAG0[[#This Row],[Kpy]]*KTa)</f>
        <v>2.2758008132220859</v>
      </c>
      <c r="N1410" s="8">
        <f>-EffortOutcomesAG0[[#This Row],[Xp]]*a+EffortOutcomesAG0[[#This Row],[Yp]]*b+EffortOutcomesAG0[[#This Row],[Zp]]*c_</f>
        <v>-9.761027183601903E-2</v>
      </c>
      <c r="O1410">
        <f>-IF(EffortOutcomesAG0[[#This Row],[Column2]]&gt;0,1,-1)*SQRT(EffortOutcomesAG0[[#This Row],[KPx''i]]^2+EffortOutcomesAG0[[#This Row],[KPx''j]]^2+EffortOutcomesAG0[[#This Row],[KPx''k]]^2)/Ksmag/Scale</f>
        <v>0.34853838510377094</v>
      </c>
      <c r="P1410" s="9">
        <f>SQRT(EffortOutcomesAG0[[#This Row],[Kpy''i]]^2+EffortOutcomesAG0[[#This Row],[KPy''j]]^2+EffortOutcomesAG0[[#This Row],[KPy''k]]^2)/KTmag/Scale</f>
        <v>1.6092341876591967</v>
      </c>
      <c r="Q14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1.6092341876591967</v>
      </c>
      <c r="T1410" s="14">
        <v>44902</v>
      </c>
      <c r="U1410" s="9" t="s">
        <v>54</v>
      </c>
      <c r="V1410" t="s">
        <v>61</v>
      </c>
      <c r="W1410" t="s">
        <v>59</v>
      </c>
      <c r="X1410">
        <v>0.96874999999999978</v>
      </c>
      <c r="Y1410">
        <v>0.66666666666666663</v>
      </c>
      <c r="Z1410">
        <v>0.74595714285714287</v>
      </c>
      <c r="AA1410">
        <v>1.1189357142857144</v>
      </c>
      <c r="AB1410">
        <v>1.6784035714285717</v>
      </c>
      <c r="AC1410">
        <v>1.4531249999999998</v>
      </c>
      <c r="AD1410">
        <v>0.59580426127719144</v>
      </c>
      <c r="AE1410">
        <v>0.89370639191578727</v>
      </c>
      <c r="AF1410">
        <v>1.298667100752628</v>
      </c>
      <c r="AG1410">
        <v>0.770020276497696</v>
      </c>
      <c r="AH1410">
        <v>1.1550304147465442</v>
      </c>
      <c r="AI1410">
        <v>0.68817204301075285</v>
      </c>
      <c r="AJ1410">
        <v>1409</v>
      </c>
      <c r="AK1410">
        <f>SUBTOTAL(9,EffortOutcomesAG0[[#This Row],[Allocation]:[Iin]])</f>
        <v>12.033238583438694</v>
      </c>
      <c r="AL1410" t="str">
        <f>EffortOutcomesAG0[[#This Row],[WARDS]]&amp;EffortOutcomesAG0[[#This Row],[Role]]&amp;EffortOutcomesAG0[[#This Row],[Shifts]]</f>
        <v>BANKRNPM</v>
      </c>
    </row>
    <row r="1411" spans="2:38" x14ac:dyDescent="0.25">
      <c r="B1411" s="8">
        <f>IF(EffortOutcomesAG0[[#This Row],[Apn]]=0,10,LOG(EffortOutcomesAG0[[#This Row],[Apn]]))</f>
        <v>4.8805135918009522E-2</v>
      </c>
      <c r="C1411" s="8">
        <f>IF(EffortOutcomesAG0[[#This Row],[Ein]]=0,10,LOG(EffortOutcomesAG0[[#This Row],[Ein]]))</f>
        <v>10</v>
      </c>
      <c r="D1411" s="8">
        <f>IF(EffortOutcomesAG0[[#This Row],[Iin]]=0,10,LOG(EffortOutcomesAG0[[#This Row],[Iin]]))</f>
        <v>10</v>
      </c>
      <c r="E1411" s="8">
        <f>Kx-EffortOutcomesAG0[[#This Row],[Xp]]</f>
        <v>-4.8805135918009522E-2</v>
      </c>
      <c r="F1411" s="8">
        <f>Ky-EffortOutcomesAG0[[#This Row],[Yp]]</f>
        <v>-11</v>
      </c>
      <c r="G1411" s="8">
        <f>Kz-EffortOutcomesAG0[[#This Row],[Zp]]</f>
        <v>-9</v>
      </c>
      <c r="H1411" s="8">
        <f>EffortOutcomesAG0[[#This Row],[Kpy]]*KSc-EffortOutcomesAG0[[#This Row],[KPz]]*KSb</f>
        <v>20</v>
      </c>
      <c r="I1411" s="8">
        <f>-1*(EffortOutcomesAG0[[#This Row],[KPx]]*KSc-EffortOutcomesAG0[[#This Row],[KPz]]*KSa)</f>
        <v>-4.8805135918009522E-2</v>
      </c>
      <c r="J1411" s="8">
        <f>(EffortOutcomesAG0[[#This Row],[KPx]]*$C$2-EffortOutcomesAG0[[#This Row],[Kpy]]*KSa)</f>
        <v>-0.48805135918009523</v>
      </c>
      <c r="K1411" s="8">
        <f>EffortOutcomesAG0[[#This Row],[Kpy]]*KTc-EffortOutcomesAG0[[#This Row],[KPz]]*KTb</f>
        <v>2</v>
      </c>
      <c r="L1411" s="8">
        <f>-1*(EffortOutcomesAG0[[#This Row],[KPx]]*KTc-EffortOutcomesAG0[[#This Row],[KPz]]*KTa)</f>
        <v>-18.048805135918009</v>
      </c>
      <c r="M1411" s="8">
        <f>(EffortOutcomesAG0[[#This Row],[KPx]]*KTb-EffortOutcomesAG0[[#This Row],[Kpy]]*KTa)</f>
        <v>22.048805135918009</v>
      </c>
      <c r="N1411" s="8">
        <f>-EffortOutcomesAG0[[#This Row],[Xp]]*a+EffortOutcomesAG0[[#This Row],[Yp]]*b+EffortOutcomesAG0[[#This Row],[Zp]]*c_</f>
        <v>40</v>
      </c>
      <c r="O1411">
        <f>-IF(EffortOutcomesAG0[[#This Row],[Column2]]&gt;0,1,-1)*SQRT(EffortOutcomesAG0[[#This Row],[KPx''i]]^2+EffortOutcomesAG0[[#This Row],[KPx''j]]^2+EffortOutcomesAG0[[#This Row],[KPx''k]]^2)/Ksmag/Scale</f>
        <v>-14.146387808739188</v>
      </c>
      <c r="P1411" s="9">
        <f>SQRT(EffortOutcomesAG0[[#This Row],[Kpy''i]]^2+EffortOutcomesAG0[[#This Row],[KPy''j]]^2+EffortOutcomesAG0[[#This Row],[KPy''k]]^2)/KTmag/Scale</f>
        <v>11.661254754928283</v>
      </c>
      <c r="Q14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1" s="14">
        <v>44902</v>
      </c>
      <c r="U1411" s="9" t="s">
        <v>57</v>
      </c>
      <c r="V1411" t="s">
        <v>61</v>
      </c>
      <c r="W1411" t="s">
        <v>59</v>
      </c>
      <c r="X1411">
        <v>0</v>
      </c>
      <c r="Y1411">
        <v>0.66666666666666663</v>
      </c>
      <c r="Z1411">
        <v>0.74595714285714287</v>
      </c>
      <c r="AA1411">
        <v>1.1189357142857144</v>
      </c>
      <c r="AB1411">
        <v>1.6784035714285717</v>
      </c>
      <c r="AC1411">
        <v>0</v>
      </c>
      <c r="AD1411">
        <v>0.59580426127719144</v>
      </c>
      <c r="AE1411">
        <v>0.89370639191578727</v>
      </c>
      <c r="AF1411">
        <v>0</v>
      </c>
      <c r="AJ1411">
        <v>1410</v>
      </c>
      <c r="AK1411">
        <f>SUBTOTAL(9,EffortOutcomesAG0[[#This Row],[Allocation]:[Iin]])</f>
        <v>5.6994737484310747</v>
      </c>
      <c r="AL1411" t="str">
        <f>EffortOutcomesAG0[[#This Row],[WARDS]]&amp;EffortOutcomesAG0[[#This Row],[Role]]&amp;EffortOutcomesAG0[[#This Row],[Shifts]]</f>
        <v>WATTRNPM</v>
      </c>
    </row>
    <row r="1412" spans="2:38" x14ac:dyDescent="0.25">
      <c r="B1412" s="8">
        <f>IF(EffortOutcomesAG0[[#This Row],[Apn]]=0,10,LOG(EffortOutcomesAG0[[#This Row],[Apn]]))</f>
        <v>4.8805135918009522E-2</v>
      </c>
      <c r="C1412" s="8">
        <f>IF(EffortOutcomesAG0[[#This Row],[Ein]]=0,10,LOG(EffortOutcomesAG0[[#This Row],[Ein]]))</f>
        <v>0.11349783865203847</v>
      </c>
      <c r="D1412" s="8">
        <f>IF(EffortOutcomesAG0[[#This Row],[Iin]]=0,10,LOG(EffortOutcomesAG0[[#This Row],[Iin]]))</f>
        <v>-0.16230297457004797</v>
      </c>
      <c r="E1412" s="8">
        <f>Kx-EffortOutcomesAG0[[#This Row],[Xp]]</f>
        <v>-4.8805135918009522E-2</v>
      </c>
      <c r="F1412" s="8">
        <f>Ky-EffortOutcomesAG0[[#This Row],[Yp]]</f>
        <v>-1.1134978386520384</v>
      </c>
      <c r="G1412" s="8">
        <f>Kz-EffortOutcomesAG0[[#This Row],[Zp]]</f>
        <v>1.1623029745700479</v>
      </c>
      <c r="H1412" s="8">
        <f>EffortOutcomesAG0[[#This Row],[Kpy]]*KSc-EffortOutcomesAG0[[#This Row],[KPz]]*KSb</f>
        <v>-4.8805135918009501E-2</v>
      </c>
      <c r="I1412" s="8">
        <f>-1*(EffortOutcomesAG0[[#This Row],[KPx]]*KSc-EffortOutcomesAG0[[#This Row],[KPz]]*KSa)</f>
        <v>-4.8805135918009522E-2</v>
      </c>
      <c r="J1412" s="8">
        <f>(EffortOutcomesAG0[[#This Row],[KPx]]*$C$2-EffortOutcomesAG0[[#This Row],[Kpy]]*KSa)</f>
        <v>-0.48805135918009523</v>
      </c>
      <c r="K1412" s="8">
        <f>EffortOutcomesAG0[[#This Row],[Kpy]]*KTc-EffortOutcomesAG0[[#This Row],[KPz]]*KTb</f>
        <v>2.2758008132220864</v>
      </c>
      <c r="L1412" s="8">
        <f>-1*(EffortOutcomesAG0[[#This Row],[KPx]]*KTc-EffortOutcomesAG0[[#This Row],[KPz]]*KTa)</f>
        <v>2.2758008132220864</v>
      </c>
      <c r="M1412" s="8">
        <f>(EffortOutcomesAG0[[#This Row],[KPx]]*KTb-EffortOutcomesAG0[[#This Row],[Kpy]]*KTa)</f>
        <v>2.2758008132220864</v>
      </c>
      <c r="N1412" s="8">
        <f>-EffortOutcomesAG0[[#This Row],[Xp]]*a+EffortOutcomesAG0[[#This Row],[Yp]]*b+EffortOutcomesAG0[[#This Row],[Zp]]*c_</f>
        <v>-9.7610271836019002E-2</v>
      </c>
      <c r="O1412">
        <f>-IF(EffortOutcomesAG0[[#This Row],[Column2]]&gt;0,1,-1)*SQRT(EffortOutcomesAG0[[#This Row],[KPx''i]]^2+EffortOutcomesAG0[[#This Row],[KPx''j]]^2+EffortOutcomesAG0[[#This Row],[KPx''k]]^2)/Ksmag/Scale</f>
        <v>0.34853838510377094</v>
      </c>
      <c r="P1412" s="9">
        <f>SQRT(EffortOutcomesAG0[[#This Row],[Kpy''i]]^2+EffortOutcomesAG0[[#This Row],[KPy''j]]^2+EffortOutcomesAG0[[#This Row],[KPy''k]]^2)/KTmag/Scale</f>
        <v>1.6092341876591969</v>
      </c>
      <c r="Q14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1.6092341876591969</v>
      </c>
      <c r="T1412" s="14">
        <v>44902</v>
      </c>
      <c r="U1412" s="9" t="s">
        <v>58</v>
      </c>
      <c r="V1412" t="s">
        <v>61</v>
      </c>
      <c r="W1412" t="s">
        <v>59</v>
      </c>
      <c r="X1412">
        <v>0.96875</v>
      </c>
      <c r="Y1412">
        <v>0.66666666666666663</v>
      </c>
      <c r="Z1412">
        <v>0.74595714285714287</v>
      </c>
      <c r="AA1412">
        <v>1.1189357142857144</v>
      </c>
      <c r="AB1412">
        <v>1.6784035714285717</v>
      </c>
      <c r="AC1412">
        <v>1.453125</v>
      </c>
      <c r="AD1412">
        <v>0.59580426127719144</v>
      </c>
      <c r="AE1412">
        <v>0.89370639191578727</v>
      </c>
      <c r="AF1412">
        <v>1.2986671007526285</v>
      </c>
      <c r="AG1412">
        <v>0.77002027649769589</v>
      </c>
      <c r="AH1412">
        <v>1.1550304147465438</v>
      </c>
      <c r="AI1412">
        <v>0.68817204301075263</v>
      </c>
      <c r="AJ1412">
        <v>1411</v>
      </c>
      <c r="AK1412">
        <f>SUBTOTAL(9,EffortOutcomesAG0[[#This Row],[Allocation]:[Iin]])</f>
        <v>12.033238583438695</v>
      </c>
      <c r="AL1412" t="str">
        <f>EffortOutcomesAG0[[#This Row],[WARDS]]&amp;EffortOutcomesAG0[[#This Row],[Role]]&amp;EffortOutcomesAG0[[#This Row],[Shifts]]</f>
        <v>WARARNPM</v>
      </c>
    </row>
    <row r="1413" spans="2:38" x14ac:dyDescent="0.25">
      <c r="B1413" s="8">
        <f>IF(EffortOutcomesAG0[[#This Row],[Apn]]=0,10,LOG(EffortOutcomesAG0[[#This Row],[Apn]]))</f>
        <v>10</v>
      </c>
      <c r="C1413" s="8">
        <f>IF(EffortOutcomesAG0[[#This Row],[Ein]]=0,10,LOG(EffortOutcomesAG0[[#This Row],[Ein]]))</f>
        <v>10</v>
      </c>
      <c r="D1413" s="8">
        <f>IF(EffortOutcomesAG0[[#This Row],[Iin]]=0,10,LOG(EffortOutcomesAG0[[#This Row],[Iin]]))</f>
        <v>10</v>
      </c>
      <c r="E1413" s="8">
        <f>Kx-EffortOutcomesAG0[[#This Row],[Xp]]</f>
        <v>-10</v>
      </c>
      <c r="F1413" s="8">
        <f>Ky-EffortOutcomesAG0[[#This Row],[Yp]]</f>
        <v>-11</v>
      </c>
      <c r="G1413" s="8">
        <f>Kz-EffortOutcomesAG0[[#This Row],[Zp]]</f>
        <v>-9</v>
      </c>
      <c r="H1413" s="8">
        <f>EffortOutcomesAG0[[#This Row],[Kpy]]*KSc-EffortOutcomesAG0[[#This Row],[KPz]]*KSb</f>
        <v>20</v>
      </c>
      <c r="I1413" s="8">
        <f>-1*(EffortOutcomesAG0[[#This Row],[KPx]]*KSc-EffortOutcomesAG0[[#This Row],[KPz]]*KSa)</f>
        <v>-10</v>
      </c>
      <c r="J1413" s="8">
        <f>(EffortOutcomesAG0[[#This Row],[KPx]]*$C$2-EffortOutcomesAG0[[#This Row],[Kpy]]*KSa)</f>
        <v>-100</v>
      </c>
      <c r="K1413" s="8">
        <f>EffortOutcomesAG0[[#This Row],[Kpy]]*KTc-EffortOutcomesAG0[[#This Row],[KPz]]*KTb</f>
        <v>2</v>
      </c>
      <c r="L1413" s="8">
        <f>-1*(EffortOutcomesAG0[[#This Row],[KPx]]*KTc-EffortOutcomesAG0[[#This Row],[KPz]]*KTa)</f>
        <v>-28</v>
      </c>
      <c r="M1413" s="8">
        <f>(EffortOutcomesAG0[[#This Row],[KPx]]*KTb-EffortOutcomesAG0[[#This Row],[Kpy]]*KTa)</f>
        <v>32</v>
      </c>
      <c r="N1413" s="8">
        <f>-EffortOutcomesAG0[[#This Row],[Xp]]*a+EffortOutcomesAG0[[#This Row],[Yp]]*b+EffortOutcomesAG0[[#This Row],[Zp]]*c_</f>
        <v>40</v>
      </c>
      <c r="O14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13" s="9">
        <f>SQRT(EffortOutcomesAG0[[#This Row],[Kpy''i]]^2+EffortOutcomesAG0[[#This Row],[KPy''j]]^2+EffortOutcomesAG0[[#This Row],[KPy''k]]^2)/KTmag/Scale</f>
        <v>17.37814719698277</v>
      </c>
      <c r="Q14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3" s="14">
        <v>44902</v>
      </c>
      <c r="U1413" s="9" t="s">
        <v>76</v>
      </c>
      <c r="V1413" t="s">
        <v>61</v>
      </c>
      <c r="W1413" t="s">
        <v>59</v>
      </c>
      <c r="X1413">
        <v>0.93749999999999978</v>
      </c>
      <c r="Y1413">
        <v>0</v>
      </c>
      <c r="Z1413">
        <v>0</v>
      </c>
      <c r="AG1413">
        <v>0</v>
      </c>
      <c r="AH1413">
        <v>0</v>
      </c>
      <c r="AI1413">
        <v>0</v>
      </c>
      <c r="AJ1413">
        <v>1412</v>
      </c>
      <c r="AK1413">
        <f>SUBTOTAL(9,EffortOutcomesAG0[[#This Row],[Allocation]:[Iin]])</f>
        <v>0.93749999999999978</v>
      </c>
      <c r="AL1413" t="str">
        <f>EffortOutcomesAG0[[#This Row],[WARDS]]&amp;EffortOutcomesAG0[[#This Row],[Role]]&amp;EffortOutcomesAG0[[#This Row],[Shifts]]</f>
        <v>OtherRNPM</v>
      </c>
    </row>
    <row r="1414" spans="2:38" x14ac:dyDescent="0.25">
      <c r="B1414" s="8">
        <f>IF(EffortOutcomesAG0[[#This Row],[Apn]]=0,10,LOG(EffortOutcomesAG0[[#This Row],[Apn]]))</f>
        <v>-0.32226272635372682</v>
      </c>
      <c r="C1414" s="8">
        <f>IF(EffortOutcomesAG0[[#This Row],[Ein]]=0,10,LOG(EffortOutcomesAG0[[#This Row],[Ein]]))</f>
        <v>0.48456570092377471</v>
      </c>
      <c r="D1414" s="8">
        <f>IF(EffortOutcomesAG0[[#This Row],[Iin]]=0,10,LOG(EffortOutcomesAG0[[#This Row],[Iin]]))</f>
        <v>-0.16230297457004783</v>
      </c>
      <c r="E1414" s="8">
        <f>Kx-EffortOutcomesAG0[[#This Row],[Xp]]</f>
        <v>0.32226272635372682</v>
      </c>
      <c r="F1414" s="8">
        <f>Ky-EffortOutcomesAG0[[#This Row],[Yp]]</f>
        <v>-1.4845657009237747</v>
      </c>
      <c r="G1414" s="8">
        <f>Kz-EffortOutcomesAG0[[#This Row],[Zp]]</f>
        <v>1.1623029745700477</v>
      </c>
      <c r="H1414" s="8">
        <f>EffortOutcomesAG0[[#This Row],[Kpy]]*KSc-EffortOutcomesAG0[[#This Row],[KPz]]*KSb</f>
        <v>0.32226272635372699</v>
      </c>
      <c r="I1414" s="8">
        <f>-1*(EffortOutcomesAG0[[#This Row],[KPx]]*KSc-EffortOutcomesAG0[[#This Row],[KPz]]*KSa)</f>
        <v>0.32226272635372682</v>
      </c>
      <c r="J1414" s="8">
        <f>(EffortOutcomesAG0[[#This Row],[KPx]]*$C$2-EffortOutcomesAG0[[#This Row],[Kpy]]*KSa)</f>
        <v>3.2226272635372681</v>
      </c>
      <c r="K1414" s="8">
        <f>EffortOutcomesAG0[[#This Row],[Kpy]]*KTc-EffortOutcomesAG0[[#This Row],[KPz]]*KTb</f>
        <v>2.6468686754938222</v>
      </c>
      <c r="L1414" s="8">
        <f>-1*(EffortOutcomesAG0[[#This Row],[KPx]]*KTc-EffortOutcomesAG0[[#This Row],[KPz]]*KTa)</f>
        <v>2.6468686754938222</v>
      </c>
      <c r="M1414" s="8">
        <f>(EffortOutcomesAG0[[#This Row],[KPx]]*KTb-EffortOutcomesAG0[[#This Row],[Kpy]]*KTa)</f>
        <v>2.6468686754938227</v>
      </c>
      <c r="N1414" s="8">
        <f>-EffortOutcomesAG0[[#This Row],[Xp]]*a+EffortOutcomesAG0[[#This Row],[Yp]]*b+EffortOutcomesAG0[[#This Row],[Zp]]*c_</f>
        <v>0.64452545270745376</v>
      </c>
      <c r="O1414">
        <f>-IF(EffortOutcomesAG0[[#This Row],[Column2]]&gt;0,1,-1)*SQRT(EffortOutcomesAG0[[#This Row],[KPx''i]]^2+EffortOutcomesAG0[[#This Row],[KPx''j]]^2+EffortOutcomesAG0[[#This Row],[KPx''k]]^2)/Ksmag/Scale</f>
        <v>-2.3014161954422296</v>
      </c>
      <c r="P1414" s="9">
        <f>SQRT(EffortOutcomesAG0[[#This Row],[Kpy''i]]^2+EffortOutcomesAG0[[#This Row],[KPy''j]]^2+EffortOutcomesAG0[[#This Row],[KPy''k]]^2)/KTmag/Scale</f>
        <v>1.8716187893519372</v>
      </c>
      <c r="Q14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4" s="14">
        <v>44903</v>
      </c>
      <c r="U1414" s="9" t="s">
        <v>54</v>
      </c>
      <c r="V1414" t="s">
        <v>61</v>
      </c>
      <c r="W1414" t="s">
        <v>59</v>
      </c>
      <c r="X1414">
        <v>0.96874999999999978</v>
      </c>
      <c r="Y1414">
        <v>0.66666666666666663</v>
      </c>
      <c r="Z1414">
        <v>0.31742857142857139</v>
      </c>
      <c r="AA1414">
        <v>0.47614285714285709</v>
      </c>
      <c r="AB1414">
        <v>0.71421428571428569</v>
      </c>
      <c r="AC1414">
        <v>1.4531249999999998</v>
      </c>
      <c r="AD1414">
        <v>1.4001400140014002</v>
      </c>
      <c r="AE1414">
        <v>2.1002100210021002</v>
      </c>
      <c r="AF1414">
        <v>3.0518676867686767</v>
      </c>
      <c r="AG1414">
        <v>0.32766820276497699</v>
      </c>
      <c r="AH1414">
        <v>0.49150230414746549</v>
      </c>
      <c r="AI1414">
        <v>0.68817204301075285</v>
      </c>
      <c r="AJ1414">
        <v>1413</v>
      </c>
      <c r="AK1414">
        <f>SUBTOTAL(9,EffortOutcomesAG0[[#This Row],[Allocation]:[Iin]])</f>
        <v>12.655887652647753</v>
      </c>
      <c r="AL1414" t="str">
        <f>EffortOutcomesAG0[[#This Row],[WARDS]]&amp;EffortOutcomesAG0[[#This Row],[Role]]&amp;EffortOutcomesAG0[[#This Row],[Shifts]]</f>
        <v>BANKRNPM</v>
      </c>
    </row>
    <row r="1415" spans="2:38" x14ac:dyDescent="0.25">
      <c r="B1415" s="8">
        <f>IF(EffortOutcomesAG0[[#This Row],[Apn]]=0,10,LOG(EffortOutcomesAG0[[#This Row],[Apn]]))</f>
        <v>-0.32226272635372682</v>
      </c>
      <c r="C1415" s="8">
        <f>IF(EffortOutcomesAG0[[#This Row],[Ein]]=0,10,LOG(EffortOutcomesAG0[[#This Row],[Ein]]))</f>
        <v>10</v>
      </c>
      <c r="D1415" s="8">
        <f>IF(EffortOutcomesAG0[[#This Row],[Iin]]=0,10,LOG(EffortOutcomesAG0[[#This Row],[Iin]]))</f>
        <v>10</v>
      </c>
      <c r="E1415" s="8">
        <f>Kx-EffortOutcomesAG0[[#This Row],[Xp]]</f>
        <v>0.32226272635372682</v>
      </c>
      <c r="F1415" s="8">
        <f>Ky-EffortOutcomesAG0[[#This Row],[Yp]]</f>
        <v>-11</v>
      </c>
      <c r="G1415" s="8">
        <f>Kz-EffortOutcomesAG0[[#This Row],[Zp]]</f>
        <v>-9</v>
      </c>
      <c r="H1415" s="8">
        <f>EffortOutcomesAG0[[#This Row],[Kpy]]*KSc-EffortOutcomesAG0[[#This Row],[KPz]]*KSb</f>
        <v>20</v>
      </c>
      <c r="I1415" s="8">
        <f>-1*(EffortOutcomesAG0[[#This Row],[KPx]]*KSc-EffortOutcomesAG0[[#This Row],[KPz]]*KSa)</f>
        <v>0.32226272635372682</v>
      </c>
      <c r="J1415" s="8">
        <f>(EffortOutcomesAG0[[#This Row],[KPx]]*$C$2-EffortOutcomesAG0[[#This Row],[Kpy]]*KSa)</f>
        <v>3.2226272635372681</v>
      </c>
      <c r="K1415" s="8">
        <f>EffortOutcomesAG0[[#This Row],[Kpy]]*KTc-EffortOutcomesAG0[[#This Row],[KPz]]*KTb</f>
        <v>2</v>
      </c>
      <c r="L1415" s="8">
        <f>-1*(EffortOutcomesAG0[[#This Row],[KPx]]*KTc-EffortOutcomesAG0[[#This Row],[KPz]]*KTa)</f>
        <v>-17.677737273646272</v>
      </c>
      <c r="M1415" s="8">
        <f>(EffortOutcomesAG0[[#This Row],[KPx]]*KTb-EffortOutcomesAG0[[#This Row],[Kpy]]*KTa)</f>
        <v>21.677737273646272</v>
      </c>
      <c r="N1415" s="8">
        <f>-EffortOutcomesAG0[[#This Row],[Xp]]*a+EffortOutcomesAG0[[#This Row],[Yp]]*b+EffortOutcomesAG0[[#This Row],[Zp]]*c_</f>
        <v>40</v>
      </c>
      <c r="O1415">
        <f>-IF(EffortOutcomesAG0[[#This Row],[Column2]]&gt;0,1,-1)*SQRT(EffortOutcomesAG0[[#This Row],[KPx''i]]^2+EffortOutcomesAG0[[#This Row],[KPx''j]]^2+EffortOutcomesAG0[[#This Row],[KPx''k]]^2)/Ksmag/Scale</f>
        <v>-14.326359965889637</v>
      </c>
      <c r="P1415" s="9">
        <f>SQRT(EffortOutcomesAG0[[#This Row],[Kpy''i]]^2+EffortOutcomesAG0[[#This Row],[KPy''j]]^2+EffortOutcomesAG0[[#This Row],[KPy''k]]^2)/KTmag/Scale</f>
        <v>11.448629382458087</v>
      </c>
      <c r="Q14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5" s="14">
        <v>44903</v>
      </c>
      <c r="U1415" s="9" t="s">
        <v>57</v>
      </c>
      <c r="V1415" t="s">
        <v>61</v>
      </c>
      <c r="W1415" t="s">
        <v>59</v>
      </c>
      <c r="X1415">
        <v>0</v>
      </c>
      <c r="Y1415">
        <v>0.66666666666666663</v>
      </c>
      <c r="Z1415">
        <v>0.31742857142857139</v>
      </c>
      <c r="AA1415">
        <v>0.47614285714285709</v>
      </c>
      <c r="AB1415">
        <v>0.71421428571428569</v>
      </c>
      <c r="AC1415">
        <v>0</v>
      </c>
      <c r="AD1415">
        <v>1.4001400140014002</v>
      </c>
      <c r="AE1415">
        <v>2.1002100210021002</v>
      </c>
      <c r="AF1415">
        <v>0</v>
      </c>
      <c r="AJ1415">
        <v>1414</v>
      </c>
      <c r="AK1415">
        <f>SUBTOTAL(9,EffortOutcomesAG0[[#This Row],[Allocation]:[Iin]])</f>
        <v>5.674802415955881</v>
      </c>
      <c r="AL1415" t="str">
        <f>EffortOutcomesAG0[[#This Row],[WARDS]]&amp;EffortOutcomesAG0[[#This Row],[Role]]&amp;EffortOutcomesAG0[[#This Row],[Shifts]]</f>
        <v>WATTRNPM</v>
      </c>
    </row>
    <row r="1416" spans="2:38" x14ac:dyDescent="0.25">
      <c r="B1416" s="8">
        <f>IF(EffortOutcomesAG0[[#This Row],[Apn]]=0,10,LOG(EffortOutcomesAG0[[#This Row],[Apn]]))</f>
        <v>-0.32226272635372682</v>
      </c>
      <c r="C1416" s="8">
        <f>IF(EffortOutcomesAG0[[#This Row],[Ein]]=0,10,LOG(EffortOutcomesAG0[[#This Row],[Ein]]))</f>
        <v>10</v>
      </c>
      <c r="D1416" s="8">
        <f>IF(EffortOutcomesAG0[[#This Row],[Iin]]=0,10,LOG(EffortOutcomesAG0[[#This Row],[Iin]]))</f>
        <v>10</v>
      </c>
      <c r="E1416" s="8">
        <f>Kx-EffortOutcomesAG0[[#This Row],[Xp]]</f>
        <v>0.32226272635372682</v>
      </c>
      <c r="F1416" s="8">
        <f>Ky-EffortOutcomesAG0[[#This Row],[Yp]]</f>
        <v>-11</v>
      </c>
      <c r="G1416" s="8">
        <f>Kz-EffortOutcomesAG0[[#This Row],[Zp]]</f>
        <v>-9</v>
      </c>
      <c r="H1416" s="8">
        <f>EffortOutcomesAG0[[#This Row],[Kpy]]*KSc-EffortOutcomesAG0[[#This Row],[KPz]]*KSb</f>
        <v>20</v>
      </c>
      <c r="I1416" s="8">
        <f>-1*(EffortOutcomesAG0[[#This Row],[KPx]]*KSc-EffortOutcomesAG0[[#This Row],[KPz]]*KSa)</f>
        <v>0.32226272635372682</v>
      </c>
      <c r="J1416" s="8">
        <f>(EffortOutcomesAG0[[#This Row],[KPx]]*$C$2-EffortOutcomesAG0[[#This Row],[Kpy]]*KSa)</f>
        <v>3.2226272635372681</v>
      </c>
      <c r="K1416" s="8">
        <f>EffortOutcomesAG0[[#This Row],[Kpy]]*KTc-EffortOutcomesAG0[[#This Row],[KPz]]*KTb</f>
        <v>2</v>
      </c>
      <c r="L1416" s="8">
        <f>-1*(EffortOutcomesAG0[[#This Row],[KPx]]*KTc-EffortOutcomesAG0[[#This Row],[KPz]]*KTa)</f>
        <v>-17.677737273646272</v>
      </c>
      <c r="M1416" s="8">
        <f>(EffortOutcomesAG0[[#This Row],[KPx]]*KTb-EffortOutcomesAG0[[#This Row],[Kpy]]*KTa)</f>
        <v>21.677737273646272</v>
      </c>
      <c r="N1416" s="8">
        <f>-EffortOutcomesAG0[[#This Row],[Xp]]*a+EffortOutcomesAG0[[#This Row],[Yp]]*b+EffortOutcomesAG0[[#This Row],[Zp]]*c_</f>
        <v>40</v>
      </c>
      <c r="O1416">
        <f>-IF(EffortOutcomesAG0[[#This Row],[Column2]]&gt;0,1,-1)*SQRT(EffortOutcomesAG0[[#This Row],[KPx''i]]^2+EffortOutcomesAG0[[#This Row],[KPx''j]]^2+EffortOutcomesAG0[[#This Row],[KPx''k]]^2)/Ksmag/Scale</f>
        <v>-14.326359965889637</v>
      </c>
      <c r="P1416" s="9">
        <f>SQRT(EffortOutcomesAG0[[#This Row],[Kpy''i]]^2+EffortOutcomesAG0[[#This Row],[KPy''j]]^2+EffortOutcomesAG0[[#This Row],[KPy''k]]^2)/KTmag/Scale</f>
        <v>11.448629382458087</v>
      </c>
      <c r="Q14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6" s="14">
        <v>44903</v>
      </c>
      <c r="U1416" s="9" t="s">
        <v>58</v>
      </c>
      <c r="V1416" t="s">
        <v>61</v>
      </c>
      <c r="W1416" t="s">
        <v>59</v>
      </c>
      <c r="X1416">
        <v>0</v>
      </c>
      <c r="Y1416">
        <v>0.66666666666666663</v>
      </c>
      <c r="Z1416">
        <v>0.31742857142857139</v>
      </c>
      <c r="AA1416">
        <v>0.47614285714285709</v>
      </c>
      <c r="AB1416">
        <v>0.71421428571428569</v>
      </c>
      <c r="AC1416">
        <v>0</v>
      </c>
      <c r="AD1416">
        <v>1.4001400140014002</v>
      </c>
      <c r="AE1416">
        <v>2.1002100210021002</v>
      </c>
      <c r="AF1416">
        <v>0</v>
      </c>
      <c r="AJ1416">
        <v>1415</v>
      </c>
      <c r="AK1416">
        <f>SUBTOTAL(9,EffortOutcomesAG0[[#This Row],[Allocation]:[Iin]])</f>
        <v>5.674802415955881</v>
      </c>
      <c r="AL1416" t="str">
        <f>EffortOutcomesAG0[[#This Row],[WARDS]]&amp;EffortOutcomesAG0[[#This Row],[Role]]&amp;EffortOutcomesAG0[[#This Row],[Shifts]]</f>
        <v>WARARNPM</v>
      </c>
    </row>
    <row r="1417" spans="2:38" x14ac:dyDescent="0.25">
      <c r="B1417" s="8">
        <f>IF(EffortOutcomesAG0[[#This Row],[Apn]]=0,10,LOG(EffortOutcomesAG0[[#This Row],[Apn]]))</f>
        <v>10</v>
      </c>
      <c r="C1417" s="8">
        <f>IF(EffortOutcomesAG0[[#This Row],[Ein]]=0,10,LOG(EffortOutcomesAG0[[#This Row],[Ein]]))</f>
        <v>10</v>
      </c>
      <c r="D1417" s="8">
        <f>IF(EffortOutcomesAG0[[#This Row],[Iin]]=0,10,LOG(EffortOutcomesAG0[[#This Row],[Iin]]))</f>
        <v>10</v>
      </c>
      <c r="E1417" s="8">
        <f>Kx-EffortOutcomesAG0[[#This Row],[Xp]]</f>
        <v>-10</v>
      </c>
      <c r="F1417" s="8">
        <f>Ky-EffortOutcomesAG0[[#This Row],[Yp]]</f>
        <v>-11</v>
      </c>
      <c r="G1417" s="8">
        <f>Kz-EffortOutcomesAG0[[#This Row],[Zp]]</f>
        <v>-9</v>
      </c>
      <c r="H1417" s="8">
        <f>EffortOutcomesAG0[[#This Row],[Kpy]]*KSc-EffortOutcomesAG0[[#This Row],[KPz]]*KSb</f>
        <v>20</v>
      </c>
      <c r="I1417" s="8">
        <f>-1*(EffortOutcomesAG0[[#This Row],[KPx]]*KSc-EffortOutcomesAG0[[#This Row],[KPz]]*KSa)</f>
        <v>-10</v>
      </c>
      <c r="J1417" s="8">
        <f>(EffortOutcomesAG0[[#This Row],[KPx]]*$C$2-EffortOutcomesAG0[[#This Row],[Kpy]]*KSa)</f>
        <v>-100</v>
      </c>
      <c r="K1417" s="8">
        <f>EffortOutcomesAG0[[#This Row],[Kpy]]*KTc-EffortOutcomesAG0[[#This Row],[KPz]]*KTb</f>
        <v>2</v>
      </c>
      <c r="L1417" s="8">
        <f>-1*(EffortOutcomesAG0[[#This Row],[KPx]]*KTc-EffortOutcomesAG0[[#This Row],[KPz]]*KTa)</f>
        <v>-28</v>
      </c>
      <c r="M1417" s="8">
        <f>(EffortOutcomesAG0[[#This Row],[KPx]]*KTb-EffortOutcomesAG0[[#This Row],[Kpy]]*KTa)</f>
        <v>32</v>
      </c>
      <c r="N1417" s="8">
        <f>-EffortOutcomesAG0[[#This Row],[Xp]]*a+EffortOutcomesAG0[[#This Row],[Yp]]*b+EffortOutcomesAG0[[#This Row],[Zp]]*c_</f>
        <v>40</v>
      </c>
      <c r="O14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17" s="9">
        <f>SQRT(EffortOutcomesAG0[[#This Row],[Kpy''i]]^2+EffortOutcomesAG0[[#This Row],[KPy''j]]^2+EffortOutcomesAG0[[#This Row],[KPy''k]]^2)/KTmag/Scale</f>
        <v>17.37814719698277</v>
      </c>
      <c r="Q14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7" s="14">
        <v>44903</v>
      </c>
      <c r="U1417" s="9" t="s">
        <v>76</v>
      </c>
      <c r="V1417" t="s">
        <v>61</v>
      </c>
      <c r="W1417" t="s">
        <v>59</v>
      </c>
      <c r="X1417">
        <v>1.9062499999999996</v>
      </c>
      <c r="Y1417">
        <v>0</v>
      </c>
      <c r="Z1417">
        <v>0</v>
      </c>
      <c r="AG1417">
        <v>0</v>
      </c>
      <c r="AH1417">
        <v>0</v>
      </c>
      <c r="AI1417">
        <v>0</v>
      </c>
      <c r="AJ1417">
        <v>1416</v>
      </c>
      <c r="AK1417">
        <f>SUBTOTAL(9,EffortOutcomesAG0[[#This Row],[Allocation]:[Iin]])</f>
        <v>1.9062499999999996</v>
      </c>
      <c r="AL1417" t="str">
        <f>EffortOutcomesAG0[[#This Row],[WARDS]]&amp;EffortOutcomesAG0[[#This Row],[Role]]&amp;EffortOutcomesAG0[[#This Row],[Shifts]]</f>
        <v>OtherRNPM</v>
      </c>
    </row>
    <row r="1418" spans="2:38" x14ac:dyDescent="0.25">
      <c r="B1418" s="8">
        <f>IF(EffortOutcomesAG0[[#This Row],[Apn]]=0,10,LOG(EffortOutcomesAG0[[#This Row],[Apn]]))</f>
        <v>-0.92432271768168917</v>
      </c>
      <c r="C1418" s="8">
        <f>IF(EffortOutcomesAG0[[#This Row],[Ein]]=0,10,LOG(EffortOutcomesAG0[[#This Row],[Ein]]))</f>
        <v>1.086625692251737</v>
      </c>
      <c r="D1418" s="8">
        <f>IF(EffortOutcomesAG0[[#This Row],[Iin]]=0,10,LOG(EffortOutcomesAG0[[#This Row],[Iin]]))</f>
        <v>-0.16230297457004783</v>
      </c>
      <c r="E1418" s="8">
        <f>Kx-EffortOutcomesAG0[[#This Row],[Xp]]</f>
        <v>0.92432271768168917</v>
      </c>
      <c r="F1418" s="8">
        <f>Ky-EffortOutcomesAG0[[#This Row],[Yp]]</f>
        <v>-2.086625692251737</v>
      </c>
      <c r="G1418" s="8">
        <f>Kz-EffortOutcomesAG0[[#This Row],[Zp]]</f>
        <v>1.1623029745700477</v>
      </c>
      <c r="H1418" s="8">
        <f>EffortOutcomesAG0[[#This Row],[Kpy]]*KSc-EffortOutcomesAG0[[#This Row],[KPz]]*KSb</f>
        <v>0.92432271768168928</v>
      </c>
      <c r="I1418" s="8">
        <f>-1*(EffortOutcomesAG0[[#This Row],[KPx]]*KSc-EffortOutcomesAG0[[#This Row],[KPz]]*KSa)</f>
        <v>0.92432271768168917</v>
      </c>
      <c r="J1418" s="8">
        <f>(EffortOutcomesAG0[[#This Row],[KPx]]*$C$2-EffortOutcomesAG0[[#This Row],[Kpy]]*KSa)</f>
        <v>9.243227176816891</v>
      </c>
      <c r="K1418" s="8">
        <f>EffortOutcomesAG0[[#This Row],[Kpy]]*KTc-EffortOutcomesAG0[[#This Row],[KPz]]*KTb</f>
        <v>3.2489286668217847</v>
      </c>
      <c r="L1418" s="8">
        <f>-1*(EffortOutcomesAG0[[#This Row],[KPx]]*KTc-EffortOutcomesAG0[[#This Row],[KPz]]*KTa)</f>
        <v>3.2489286668217847</v>
      </c>
      <c r="M1418" s="8">
        <f>(EffortOutcomesAG0[[#This Row],[KPx]]*KTb-EffortOutcomesAG0[[#This Row],[Kpy]]*KTa)</f>
        <v>3.2489286668217847</v>
      </c>
      <c r="N1418" s="8">
        <f>-EffortOutcomesAG0[[#This Row],[Xp]]*a+EffortOutcomesAG0[[#This Row],[Yp]]*b+EffortOutcomesAG0[[#This Row],[Zp]]*c_</f>
        <v>1.8486454353633783</v>
      </c>
      <c r="O1418">
        <f>-IF(EffortOutcomesAG0[[#This Row],[Column2]]&gt;0,1,-1)*SQRT(EffortOutcomesAG0[[#This Row],[KPx''i]]^2+EffortOutcomesAG0[[#This Row],[KPx''j]]^2+EffortOutcomesAG0[[#This Row],[KPx''k]]^2)/Ksmag/Scale</f>
        <v>-6.600984533200001</v>
      </c>
      <c r="P1418" s="9">
        <f>SQRT(EffortOutcomesAG0[[#This Row],[Kpy''i]]^2+EffortOutcomesAG0[[#This Row],[KPy''j]]^2+EffortOutcomesAG0[[#This Row],[KPy''k]]^2)/KTmag/Scale</f>
        <v>2.2973394919010537</v>
      </c>
      <c r="Q14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8" s="14">
        <v>44904</v>
      </c>
      <c r="U1418" s="9" t="s">
        <v>54</v>
      </c>
      <c r="V1418" t="s">
        <v>61</v>
      </c>
      <c r="W1418" t="s">
        <v>59</v>
      </c>
      <c r="X1418">
        <v>0.96874999999999978</v>
      </c>
      <c r="Y1418">
        <v>0.66666666666666663</v>
      </c>
      <c r="Z1418">
        <v>7.9357142857142848E-2</v>
      </c>
      <c r="AA1418">
        <v>0.11903571428571427</v>
      </c>
      <c r="AB1418">
        <v>0.17855357142857142</v>
      </c>
      <c r="AC1418">
        <v>1.4531249999999998</v>
      </c>
      <c r="AD1418">
        <v>5.6005600560056008</v>
      </c>
      <c r="AE1418">
        <v>8.4008400840084008</v>
      </c>
      <c r="AF1418">
        <v>12.207470747074707</v>
      </c>
      <c r="AG1418">
        <v>8.1917050691244261E-2</v>
      </c>
      <c r="AH1418">
        <v>0.12287557603686637</v>
      </c>
      <c r="AI1418">
        <v>0.68817204301075285</v>
      </c>
      <c r="AJ1418">
        <v>1417</v>
      </c>
      <c r="AK1418">
        <f>SUBTOTAL(9,EffortOutcomesAG0[[#This Row],[Allocation]:[Iin]])</f>
        <v>30.567323652065664</v>
      </c>
      <c r="AL1418" t="str">
        <f>EffortOutcomesAG0[[#This Row],[WARDS]]&amp;EffortOutcomesAG0[[#This Row],[Role]]&amp;EffortOutcomesAG0[[#This Row],[Shifts]]</f>
        <v>BANKRNPM</v>
      </c>
    </row>
    <row r="1419" spans="2:38" x14ac:dyDescent="0.25">
      <c r="B1419" s="8">
        <f>IF(EffortOutcomesAG0[[#This Row],[Apn]]=0,10,LOG(EffortOutcomesAG0[[#This Row],[Apn]]))</f>
        <v>-0.92432271768168917</v>
      </c>
      <c r="C1419" s="8">
        <f>IF(EffortOutcomesAG0[[#This Row],[Ein]]=0,10,LOG(EffortOutcomesAG0[[#This Row],[Ein]]))</f>
        <v>1.086625692251737</v>
      </c>
      <c r="D1419" s="8">
        <f>IF(EffortOutcomesAG0[[#This Row],[Iin]]=0,10,LOG(EffortOutcomesAG0[[#This Row],[Iin]]))</f>
        <v>-0.16230297457004783</v>
      </c>
      <c r="E1419" s="8">
        <f>Kx-EffortOutcomesAG0[[#This Row],[Xp]]</f>
        <v>0.92432271768168917</v>
      </c>
      <c r="F1419" s="8">
        <f>Ky-EffortOutcomesAG0[[#This Row],[Yp]]</f>
        <v>-2.086625692251737</v>
      </c>
      <c r="G1419" s="8">
        <f>Kz-EffortOutcomesAG0[[#This Row],[Zp]]</f>
        <v>1.1623029745700477</v>
      </c>
      <c r="H1419" s="8">
        <f>EffortOutcomesAG0[[#This Row],[Kpy]]*KSc-EffortOutcomesAG0[[#This Row],[KPz]]*KSb</f>
        <v>0.92432271768168928</v>
      </c>
      <c r="I1419" s="8">
        <f>-1*(EffortOutcomesAG0[[#This Row],[KPx]]*KSc-EffortOutcomesAG0[[#This Row],[KPz]]*KSa)</f>
        <v>0.92432271768168917</v>
      </c>
      <c r="J1419" s="8">
        <f>(EffortOutcomesAG0[[#This Row],[KPx]]*$C$2-EffortOutcomesAG0[[#This Row],[Kpy]]*KSa)</f>
        <v>9.243227176816891</v>
      </c>
      <c r="K1419" s="8">
        <f>EffortOutcomesAG0[[#This Row],[Kpy]]*KTc-EffortOutcomesAG0[[#This Row],[KPz]]*KTb</f>
        <v>3.2489286668217847</v>
      </c>
      <c r="L1419" s="8">
        <f>-1*(EffortOutcomesAG0[[#This Row],[KPx]]*KTc-EffortOutcomesAG0[[#This Row],[KPz]]*KTa)</f>
        <v>3.2489286668217847</v>
      </c>
      <c r="M1419" s="8">
        <f>(EffortOutcomesAG0[[#This Row],[KPx]]*KTb-EffortOutcomesAG0[[#This Row],[Kpy]]*KTa)</f>
        <v>3.2489286668217847</v>
      </c>
      <c r="N1419" s="8">
        <f>-EffortOutcomesAG0[[#This Row],[Xp]]*a+EffortOutcomesAG0[[#This Row],[Yp]]*b+EffortOutcomesAG0[[#This Row],[Zp]]*c_</f>
        <v>1.8486454353633783</v>
      </c>
      <c r="O1419">
        <f>-IF(EffortOutcomesAG0[[#This Row],[Column2]]&gt;0,1,-1)*SQRT(EffortOutcomesAG0[[#This Row],[KPx''i]]^2+EffortOutcomesAG0[[#This Row],[KPx''j]]^2+EffortOutcomesAG0[[#This Row],[KPx''k]]^2)/Ksmag/Scale</f>
        <v>-6.600984533200001</v>
      </c>
      <c r="P1419" s="9">
        <f>SQRT(EffortOutcomesAG0[[#This Row],[Kpy''i]]^2+EffortOutcomesAG0[[#This Row],[KPy''j]]^2+EffortOutcomesAG0[[#This Row],[KPy''k]]^2)/KTmag/Scale</f>
        <v>2.2973394919010537</v>
      </c>
      <c r="Q14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9" s="14">
        <v>44904</v>
      </c>
      <c r="U1419" s="9" t="s">
        <v>57</v>
      </c>
      <c r="V1419" t="s">
        <v>61</v>
      </c>
      <c r="W1419" t="s">
        <v>59</v>
      </c>
      <c r="X1419">
        <v>0.96874999999999978</v>
      </c>
      <c r="Y1419">
        <v>0.66666666666666663</v>
      </c>
      <c r="Z1419">
        <v>7.9357142857142848E-2</v>
      </c>
      <c r="AA1419">
        <v>0.11903571428571427</v>
      </c>
      <c r="AB1419">
        <v>0.17855357142857142</v>
      </c>
      <c r="AC1419">
        <v>1.4531249999999998</v>
      </c>
      <c r="AD1419">
        <v>5.6005600560056008</v>
      </c>
      <c r="AE1419">
        <v>8.4008400840084008</v>
      </c>
      <c r="AF1419">
        <v>12.207470747074707</v>
      </c>
      <c r="AG1419">
        <v>8.1917050691244261E-2</v>
      </c>
      <c r="AH1419">
        <v>0.12287557603686637</v>
      </c>
      <c r="AI1419">
        <v>0.68817204301075285</v>
      </c>
      <c r="AJ1419">
        <v>1418</v>
      </c>
      <c r="AK1419">
        <f>SUBTOTAL(9,EffortOutcomesAG0[[#This Row],[Allocation]:[Iin]])</f>
        <v>30.567323652065664</v>
      </c>
      <c r="AL1419" t="str">
        <f>EffortOutcomesAG0[[#This Row],[WARDS]]&amp;EffortOutcomesAG0[[#This Row],[Role]]&amp;EffortOutcomesAG0[[#This Row],[Shifts]]</f>
        <v>WATTRNPM</v>
      </c>
    </row>
    <row r="1420" spans="2:38" x14ac:dyDescent="0.25">
      <c r="B1420" s="8">
        <f>IF(EffortOutcomesAG0[[#This Row],[Apn]]=0,10,LOG(EffortOutcomesAG0[[#This Row],[Apn]]))</f>
        <v>-0.92432271768168917</v>
      </c>
      <c r="C1420" s="8">
        <f>IF(EffortOutcomesAG0[[#This Row],[Ein]]=0,10,LOG(EffortOutcomesAG0[[#This Row],[Ein]]))</f>
        <v>10</v>
      </c>
      <c r="D1420" s="8">
        <f>IF(EffortOutcomesAG0[[#This Row],[Iin]]=0,10,LOG(EffortOutcomesAG0[[#This Row],[Iin]]))</f>
        <v>10</v>
      </c>
      <c r="E1420" s="8">
        <f>Kx-EffortOutcomesAG0[[#This Row],[Xp]]</f>
        <v>0.92432271768168917</v>
      </c>
      <c r="F1420" s="8">
        <f>Ky-EffortOutcomesAG0[[#This Row],[Yp]]</f>
        <v>-11</v>
      </c>
      <c r="G1420" s="8">
        <f>Kz-EffortOutcomesAG0[[#This Row],[Zp]]</f>
        <v>-9</v>
      </c>
      <c r="H1420" s="8">
        <f>EffortOutcomesAG0[[#This Row],[Kpy]]*KSc-EffortOutcomesAG0[[#This Row],[KPz]]*KSb</f>
        <v>20</v>
      </c>
      <c r="I1420" s="8">
        <f>-1*(EffortOutcomesAG0[[#This Row],[KPx]]*KSc-EffortOutcomesAG0[[#This Row],[KPz]]*KSa)</f>
        <v>0.92432271768168917</v>
      </c>
      <c r="J1420" s="8">
        <f>(EffortOutcomesAG0[[#This Row],[KPx]]*$C$2-EffortOutcomesAG0[[#This Row],[Kpy]]*KSa)</f>
        <v>9.243227176816891</v>
      </c>
      <c r="K1420" s="8">
        <f>EffortOutcomesAG0[[#This Row],[Kpy]]*KTc-EffortOutcomesAG0[[#This Row],[KPz]]*KTb</f>
        <v>2</v>
      </c>
      <c r="L1420" s="8">
        <f>-1*(EffortOutcomesAG0[[#This Row],[KPx]]*KTc-EffortOutcomesAG0[[#This Row],[KPz]]*KTa)</f>
        <v>-17.07567728231831</v>
      </c>
      <c r="M1420" s="8">
        <f>(EffortOutcomesAG0[[#This Row],[KPx]]*KTb-EffortOutcomesAG0[[#This Row],[Kpy]]*KTa)</f>
        <v>21.07567728231831</v>
      </c>
      <c r="N1420" s="8">
        <f>-EffortOutcomesAG0[[#This Row],[Xp]]*a+EffortOutcomesAG0[[#This Row],[Yp]]*b+EffortOutcomesAG0[[#This Row],[Zp]]*c_</f>
        <v>40</v>
      </c>
      <c r="O1420">
        <f>-IF(EffortOutcomesAG0[[#This Row],[Column2]]&gt;0,1,-1)*SQRT(EffortOutcomesAG0[[#This Row],[KPx''i]]^2+EffortOutcomesAG0[[#This Row],[KPx''j]]^2+EffortOutcomesAG0[[#This Row],[KPx''k]]^2)/Ksmag/Scale</f>
        <v>-15.59313344277969</v>
      </c>
      <c r="P1420" s="9">
        <f>SQRT(EffortOutcomesAG0[[#This Row],[Kpy''i]]^2+EffortOutcomesAG0[[#This Row],[KPy''j]]^2+EffortOutcomesAG0[[#This Row],[KPy''k]]^2)/KTmag/Scale</f>
        <v>11.103775090468931</v>
      </c>
      <c r="Q14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0" s="14">
        <v>44904</v>
      </c>
      <c r="U1420" s="9" t="s">
        <v>58</v>
      </c>
      <c r="V1420" t="s">
        <v>61</v>
      </c>
      <c r="W1420" t="s">
        <v>59</v>
      </c>
      <c r="X1420">
        <v>0</v>
      </c>
      <c r="Y1420">
        <v>0.66666666666666663</v>
      </c>
      <c r="Z1420">
        <v>7.9357142857142848E-2</v>
      </c>
      <c r="AA1420">
        <v>0.11903571428571427</v>
      </c>
      <c r="AB1420">
        <v>0.17855357142857142</v>
      </c>
      <c r="AC1420">
        <v>0</v>
      </c>
      <c r="AD1420">
        <v>5.6005600560056008</v>
      </c>
      <c r="AE1420">
        <v>8.4008400840084008</v>
      </c>
      <c r="AF1420">
        <v>0</v>
      </c>
      <c r="AJ1420">
        <v>1419</v>
      </c>
      <c r="AK1420">
        <f>SUBTOTAL(9,EffortOutcomesAG0[[#This Row],[Allocation]:[Iin]])</f>
        <v>15.045013235252096</v>
      </c>
      <c r="AL1420" t="str">
        <f>EffortOutcomesAG0[[#This Row],[WARDS]]&amp;EffortOutcomesAG0[[#This Row],[Role]]&amp;EffortOutcomesAG0[[#This Row],[Shifts]]</f>
        <v>WARARNPM</v>
      </c>
    </row>
    <row r="1421" spans="2:38" x14ac:dyDescent="0.25">
      <c r="B1421" s="8">
        <f>IF(EffortOutcomesAG0[[#This Row],[Apn]]=0,10,LOG(EffortOutcomesAG0[[#This Row],[Apn]]))</f>
        <v>10</v>
      </c>
      <c r="C1421" s="8">
        <f>IF(EffortOutcomesAG0[[#This Row],[Ein]]=0,10,LOG(EffortOutcomesAG0[[#This Row],[Ein]]))</f>
        <v>10</v>
      </c>
      <c r="D1421" s="8">
        <f>IF(EffortOutcomesAG0[[#This Row],[Iin]]=0,10,LOG(EffortOutcomesAG0[[#This Row],[Iin]]))</f>
        <v>10</v>
      </c>
      <c r="E1421" s="8">
        <f>Kx-EffortOutcomesAG0[[#This Row],[Xp]]</f>
        <v>-10</v>
      </c>
      <c r="F1421" s="8">
        <f>Ky-EffortOutcomesAG0[[#This Row],[Yp]]</f>
        <v>-11</v>
      </c>
      <c r="G1421" s="8">
        <f>Kz-EffortOutcomesAG0[[#This Row],[Zp]]</f>
        <v>-9</v>
      </c>
      <c r="H1421" s="8">
        <f>EffortOutcomesAG0[[#This Row],[Kpy]]*KSc-EffortOutcomesAG0[[#This Row],[KPz]]*KSb</f>
        <v>20</v>
      </c>
      <c r="I1421" s="8">
        <f>-1*(EffortOutcomesAG0[[#This Row],[KPx]]*KSc-EffortOutcomesAG0[[#This Row],[KPz]]*KSa)</f>
        <v>-10</v>
      </c>
      <c r="J1421" s="8">
        <f>(EffortOutcomesAG0[[#This Row],[KPx]]*$C$2-EffortOutcomesAG0[[#This Row],[Kpy]]*KSa)</f>
        <v>-100</v>
      </c>
      <c r="K1421" s="8">
        <f>EffortOutcomesAG0[[#This Row],[Kpy]]*KTc-EffortOutcomesAG0[[#This Row],[KPz]]*KTb</f>
        <v>2</v>
      </c>
      <c r="L1421" s="8">
        <f>-1*(EffortOutcomesAG0[[#This Row],[KPx]]*KTc-EffortOutcomesAG0[[#This Row],[KPz]]*KTa)</f>
        <v>-28</v>
      </c>
      <c r="M1421" s="8">
        <f>(EffortOutcomesAG0[[#This Row],[KPx]]*KTb-EffortOutcomesAG0[[#This Row],[Kpy]]*KTa)</f>
        <v>32</v>
      </c>
      <c r="N1421" s="8">
        <f>-EffortOutcomesAG0[[#This Row],[Xp]]*a+EffortOutcomesAG0[[#This Row],[Yp]]*b+EffortOutcomesAG0[[#This Row],[Zp]]*c_</f>
        <v>40</v>
      </c>
      <c r="O14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21" s="9">
        <f>SQRT(EffortOutcomesAG0[[#This Row],[Kpy''i]]^2+EffortOutcomesAG0[[#This Row],[KPy''j]]^2+EffortOutcomesAG0[[#This Row],[KPy''k]]^2)/KTmag/Scale</f>
        <v>17.37814719698277</v>
      </c>
      <c r="Q14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1" s="14">
        <v>44904</v>
      </c>
      <c r="U1421" s="9" t="s">
        <v>76</v>
      </c>
      <c r="V1421" t="s">
        <v>61</v>
      </c>
      <c r="W1421" t="s">
        <v>59</v>
      </c>
      <c r="X1421">
        <v>1.8124999999999998</v>
      </c>
      <c r="Y1421">
        <v>0</v>
      </c>
      <c r="Z1421">
        <v>0</v>
      </c>
      <c r="AG1421">
        <v>0</v>
      </c>
      <c r="AH1421">
        <v>0</v>
      </c>
      <c r="AI1421">
        <v>0</v>
      </c>
      <c r="AJ1421">
        <v>1420</v>
      </c>
      <c r="AK1421">
        <f>SUBTOTAL(9,EffortOutcomesAG0[[#This Row],[Allocation]:[Iin]])</f>
        <v>1.8124999999999998</v>
      </c>
      <c r="AL1421" t="str">
        <f>EffortOutcomesAG0[[#This Row],[WARDS]]&amp;EffortOutcomesAG0[[#This Row],[Role]]&amp;EffortOutcomesAG0[[#This Row],[Shifts]]</f>
        <v>OtherRNPM</v>
      </c>
    </row>
    <row r="1422" spans="2:38" x14ac:dyDescent="0.25">
      <c r="B1422" s="8">
        <f>IF(EffortOutcomesAG0[[#This Row],[Apn]]=0,10,LOG(EffortOutcomesAG0[[#This Row],[Apn]]))</f>
        <v>-0.92432271768168917</v>
      </c>
      <c r="C1422" s="8">
        <f>IF(EffortOutcomesAG0[[#This Row],[Ein]]=0,10,LOG(EffortOutcomesAG0[[#This Row],[Ein]]))</f>
        <v>1.086625692251737</v>
      </c>
      <c r="D1422" s="8">
        <f>IF(EffortOutcomesAG0[[#This Row],[Iin]]=0,10,LOG(EffortOutcomesAG0[[#This Row],[Iin]]))</f>
        <v>-0.16230297457004783</v>
      </c>
      <c r="E1422" s="8">
        <f>Kx-EffortOutcomesAG0[[#This Row],[Xp]]</f>
        <v>0.92432271768168917</v>
      </c>
      <c r="F1422" s="8">
        <f>Ky-EffortOutcomesAG0[[#This Row],[Yp]]</f>
        <v>-2.086625692251737</v>
      </c>
      <c r="G1422" s="8">
        <f>Kz-EffortOutcomesAG0[[#This Row],[Zp]]</f>
        <v>1.1623029745700477</v>
      </c>
      <c r="H1422" s="8">
        <f>EffortOutcomesAG0[[#This Row],[Kpy]]*KSc-EffortOutcomesAG0[[#This Row],[KPz]]*KSb</f>
        <v>0.92432271768168928</v>
      </c>
      <c r="I1422" s="8">
        <f>-1*(EffortOutcomesAG0[[#This Row],[KPx]]*KSc-EffortOutcomesAG0[[#This Row],[KPz]]*KSa)</f>
        <v>0.92432271768168917</v>
      </c>
      <c r="J1422" s="8">
        <f>(EffortOutcomesAG0[[#This Row],[KPx]]*$C$2-EffortOutcomesAG0[[#This Row],[Kpy]]*KSa)</f>
        <v>9.243227176816891</v>
      </c>
      <c r="K1422" s="8">
        <f>EffortOutcomesAG0[[#This Row],[Kpy]]*KTc-EffortOutcomesAG0[[#This Row],[KPz]]*KTb</f>
        <v>3.2489286668217847</v>
      </c>
      <c r="L1422" s="8">
        <f>-1*(EffortOutcomesAG0[[#This Row],[KPx]]*KTc-EffortOutcomesAG0[[#This Row],[KPz]]*KTa)</f>
        <v>3.2489286668217847</v>
      </c>
      <c r="M1422" s="8">
        <f>(EffortOutcomesAG0[[#This Row],[KPx]]*KTb-EffortOutcomesAG0[[#This Row],[Kpy]]*KTa)</f>
        <v>3.2489286668217847</v>
      </c>
      <c r="N1422" s="8">
        <f>-EffortOutcomesAG0[[#This Row],[Xp]]*a+EffortOutcomesAG0[[#This Row],[Yp]]*b+EffortOutcomesAG0[[#This Row],[Zp]]*c_</f>
        <v>1.8486454353633783</v>
      </c>
      <c r="O1422">
        <f>-IF(EffortOutcomesAG0[[#This Row],[Column2]]&gt;0,1,-1)*SQRT(EffortOutcomesAG0[[#This Row],[KPx''i]]^2+EffortOutcomesAG0[[#This Row],[KPx''j]]^2+EffortOutcomesAG0[[#This Row],[KPx''k]]^2)/Ksmag/Scale</f>
        <v>-6.600984533200001</v>
      </c>
      <c r="P1422" s="9">
        <f>SQRT(EffortOutcomesAG0[[#This Row],[Kpy''i]]^2+EffortOutcomesAG0[[#This Row],[KPy''j]]^2+EffortOutcomesAG0[[#This Row],[KPy''k]]^2)/KTmag/Scale</f>
        <v>2.2973394919010537</v>
      </c>
      <c r="Q14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2" s="14">
        <v>44905</v>
      </c>
      <c r="U1422" s="9" t="s">
        <v>54</v>
      </c>
      <c r="V1422" t="s">
        <v>61</v>
      </c>
      <c r="W1422" t="s">
        <v>59</v>
      </c>
      <c r="X1422">
        <v>0.96874999999999978</v>
      </c>
      <c r="Y1422">
        <v>0.66666666666666663</v>
      </c>
      <c r="Z1422">
        <v>7.9357142857142848E-2</v>
      </c>
      <c r="AA1422">
        <v>0.11903571428571427</v>
      </c>
      <c r="AB1422">
        <v>0.17855357142857142</v>
      </c>
      <c r="AC1422">
        <v>1.4531249999999998</v>
      </c>
      <c r="AD1422">
        <v>5.6005600560056008</v>
      </c>
      <c r="AE1422">
        <v>8.4008400840084008</v>
      </c>
      <c r="AF1422">
        <v>12.207470747074707</v>
      </c>
      <c r="AG1422">
        <v>8.1917050691244261E-2</v>
      </c>
      <c r="AH1422">
        <v>0.12287557603686637</v>
      </c>
      <c r="AI1422">
        <v>0.68817204301075285</v>
      </c>
      <c r="AJ1422">
        <v>1421</v>
      </c>
      <c r="AK1422">
        <f>SUBTOTAL(9,EffortOutcomesAG0[[#This Row],[Allocation]:[Iin]])</f>
        <v>30.567323652065664</v>
      </c>
      <c r="AL1422" t="str">
        <f>EffortOutcomesAG0[[#This Row],[WARDS]]&amp;EffortOutcomesAG0[[#This Row],[Role]]&amp;EffortOutcomesAG0[[#This Row],[Shifts]]</f>
        <v>BANKRNPM</v>
      </c>
    </row>
    <row r="1423" spans="2:38" x14ac:dyDescent="0.25">
      <c r="B1423" s="8">
        <f>IF(EffortOutcomesAG0[[#This Row],[Apn]]=0,10,LOG(EffortOutcomesAG0[[#This Row],[Apn]]))</f>
        <v>-0.92432271768168917</v>
      </c>
      <c r="C1423" s="8">
        <f>IF(EffortOutcomesAG0[[#This Row],[Ein]]=0,10,LOG(EffortOutcomesAG0[[#This Row],[Ein]]))</f>
        <v>10</v>
      </c>
      <c r="D1423" s="8">
        <f>IF(EffortOutcomesAG0[[#This Row],[Iin]]=0,10,LOG(EffortOutcomesAG0[[#This Row],[Iin]]))</f>
        <v>10</v>
      </c>
      <c r="E1423" s="8">
        <f>Kx-EffortOutcomesAG0[[#This Row],[Xp]]</f>
        <v>0.92432271768168917</v>
      </c>
      <c r="F1423" s="8">
        <f>Ky-EffortOutcomesAG0[[#This Row],[Yp]]</f>
        <v>-11</v>
      </c>
      <c r="G1423" s="8">
        <f>Kz-EffortOutcomesAG0[[#This Row],[Zp]]</f>
        <v>-9</v>
      </c>
      <c r="H1423" s="8">
        <f>EffortOutcomesAG0[[#This Row],[Kpy]]*KSc-EffortOutcomesAG0[[#This Row],[KPz]]*KSb</f>
        <v>20</v>
      </c>
      <c r="I1423" s="8">
        <f>-1*(EffortOutcomesAG0[[#This Row],[KPx]]*KSc-EffortOutcomesAG0[[#This Row],[KPz]]*KSa)</f>
        <v>0.92432271768168917</v>
      </c>
      <c r="J1423" s="8">
        <f>(EffortOutcomesAG0[[#This Row],[KPx]]*$C$2-EffortOutcomesAG0[[#This Row],[Kpy]]*KSa)</f>
        <v>9.243227176816891</v>
      </c>
      <c r="K1423" s="8">
        <f>EffortOutcomesAG0[[#This Row],[Kpy]]*KTc-EffortOutcomesAG0[[#This Row],[KPz]]*KTb</f>
        <v>2</v>
      </c>
      <c r="L1423" s="8">
        <f>-1*(EffortOutcomesAG0[[#This Row],[KPx]]*KTc-EffortOutcomesAG0[[#This Row],[KPz]]*KTa)</f>
        <v>-17.07567728231831</v>
      </c>
      <c r="M1423" s="8">
        <f>(EffortOutcomesAG0[[#This Row],[KPx]]*KTb-EffortOutcomesAG0[[#This Row],[Kpy]]*KTa)</f>
        <v>21.07567728231831</v>
      </c>
      <c r="N1423" s="8">
        <f>-EffortOutcomesAG0[[#This Row],[Xp]]*a+EffortOutcomesAG0[[#This Row],[Yp]]*b+EffortOutcomesAG0[[#This Row],[Zp]]*c_</f>
        <v>40</v>
      </c>
      <c r="O1423">
        <f>-IF(EffortOutcomesAG0[[#This Row],[Column2]]&gt;0,1,-1)*SQRT(EffortOutcomesAG0[[#This Row],[KPx''i]]^2+EffortOutcomesAG0[[#This Row],[KPx''j]]^2+EffortOutcomesAG0[[#This Row],[KPx''k]]^2)/Ksmag/Scale</f>
        <v>-15.59313344277969</v>
      </c>
      <c r="P1423" s="9">
        <f>SQRT(EffortOutcomesAG0[[#This Row],[Kpy''i]]^2+EffortOutcomesAG0[[#This Row],[KPy''j]]^2+EffortOutcomesAG0[[#This Row],[KPy''k]]^2)/KTmag/Scale</f>
        <v>11.103775090468931</v>
      </c>
      <c r="Q14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3" s="14">
        <v>44905</v>
      </c>
      <c r="U1423" s="9" t="s">
        <v>57</v>
      </c>
      <c r="V1423" t="s">
        <v>61</v>
      </c>
      <c r="W1423" t="s">
        <v>59</v>
      </c>
      <c r="X1423">
        <v>0</v>
      </c>
      <c r="Y1423">
        <v>0.66666666666666663</v>
      </c>
      <c r="Z1423">
        <v>7.9357142857142848E-2</v>
      </c>
      <c r="AA1423">
        <v>0.11903571428571427</v>
      </c>
      <c r="AB1423">
        <v>0.17855357142857142</v>
      </c>
      <c r="AC1423">
        <v>0</v>
      </c>
      <c r="AD1423">
        <v>5.6005600560056008</v>
      </c>
      <c r="AE1423">
        <v>8.4008400840084008</v>
      </c>
      <c r="AF1423">
        <v>0</v>
      </c>
      <c r="AJ1423">
        <v>1422</v>
      </c>
      <c r="AK1423">
        <f>SUBTOTAL(9,EffortOutcomesAG0[[#This Row],[Allocation]:[Iin]])</f>
        <v>15.045013235252096</v>
      </c>
      <c r="AL1423" t="str">
        <f>EffortOutcomesAG0[[#This Row],[WARDS]]&amp;EffortOutcomesAG0[[#This Row],[Role]]&amp;EffortOutcomesAG0[[#This Row],[Shifts]]</f>
        <v>WATTRNPM</v>
      </c>
    </row>
    <row r="1424" spans="2:38" x14ac:dyDescent="0.25">
      <c r="B1424" s="8">
        <f>IF(EffortOutcomesAG0[[#This Row],[Apn]]=0,10,LOG(EffortOutcomesAG0[[#This Row],[Apn]]))</f>
        <v>-0.92432271768168917</v>
      </c>
      <c r="C1424" s="8">
        <f>IF(EffortOutcomesAG0[[#This Row],[Ein]]=0,10,LOG(EffortOutcomesAG0[[#This Row],[Ein]]))</f>
        <v>1.086625692251737</v>
      </c>
      <c r="D1424" s="8">
        <f>IF(EffortOutcomesAG0[[#This Row],[Iin]]=0,10,LOG(EffortOutcomesAG0[[#This Row],[Iin]]))</f>
        <v>-0.16230297457004783</v>
      </c>
      <c r="E1424" s="8">
        <f>Kx-EffortOutcomesAG0[[#This Row],[Xp]]</f>
        <v>0.92432271768168917</v>
      </c>
      <c r="F1424" s="8">
        <f>Ky-EffortOutcomesAG0[[#This Row],[Yp]]</f>
        <v>-2.086625692251737</v>
      </c>
      <c r="G1424" s="8">
        <f>Kz-EffortOutcomesAG0[[#This Row],[Zp]]</f>
        <v>1.1623029745700477</v>
      </c>
      <c r="H1424" s="8">
        <f>EffortOutcomesAG0[[#This Row],[Kpy]]*KSc-EffortOutcomesAG0[[#This Row],[KPz]]*KSb</f>
        <v>0.92432271768168928</v>
      </c>
      <c r="I1424" s="8">
        <f>-1*(EffortOutcomesAG0[[#This Row],[KPx]]*KSc-EffortOutcomesAG0[[#This Row],[KPz]]*KSa)</f>
        <v>0.92432271768168917</v>
      </c>
      <c r="J1424" s="8">
        <f>(EffortOutcomesAG0[[#This Row],[KPx]]*$C$2-EffortOutcomesAG0[[#This Row],[Kpy]]*KSa)</f>
        <v>9.243227176816891</v>
      </c>
      <c r="K1424" s="8">
        <f>EffortOutcomesAG0[[#This Row],[Kpy]]*KTc-EffortOutcomesAG0[[#This Row],[KPz]]*KTb</f>
        <v>3.2489286668217847</v>
      </c>
      <c r="L1424" s="8">
        <f>-1*(EffortOutcomesAG0[[#This Row],[KPx]]*KTc-EffortOutcomesAG0[[#This Row],[KPz]]*KTa)</f>
        <v>3.2489286668217847</v>
      </c>
      <c r="M1424" s="8">
        <f>(EffortOutcomesAG0[[#This Row],[KPx]]*KTb-EffortOutcomesAG0[[#This Row],[Kpy]]*KTa)</f>
        <v>3.2489286668217847</v>
      </c>
      <c r="N1424" s="8">
        <f>-EffortOutcomesAG0[[#This Row],[Xp]]*a+EffortOutcomesAG0[[#This Row],[Yp]]*b+EffortOutcomesAG0[[#This Row],[Zp]]*c_</f>
        <v>1.8486454353633783</v>
      </c>
      <c r="O1424">
        <f>-IF(EffortOutcomesAG0[[#This Row],[Column2]]&gt;0,1,-1)*SQRT(EffortOutcomesAG0[[#This Row],[KPx''i]]^2+EffortOutcomesAG0[[#This Row],[KPx''j]]^2+EffortOutcomesAG0[[#This Row],[KPx''k]]^2)/Ksmag/Scale</f>
        <v>-6.600984533200001</v>
      </c>
      <c r="P1424" s="9">
        <f>SQRT(EffortOutcomesAG0[[#This Row],[Kpy''i]]^2+EffortOutcomesAG0[[#This Row],[KPy''j]]^2+EffortOutcomesAG0[[#This Row],[KPy''k]]^2)/KTmag/Scale</f>
        <v>2.2973394919010537</v>
      </c>
      <c r="Q14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4" s="14">
        <v>44905</v>
      </c>
      <c r="U1424" s="9" t="s">
        <v>58</v>
      </c>
      <c r="V1424" t="s">
        <v>61</v>
      </c>
      <c r="W1424" t="s">
        <v>59</v>
      </c>
      <c r="X1424">
        <v>0.96874999999999978</v>
      </c>
      <c r="Y1424">
        <v>0.66666666666666663</v>
      </c>
      <c r="Z1424">
        <v>7.9357142857142848E-2</v>
      </c>
      <c r="AA1424">
        <v>0.11903571428571427</v>
      </c>
      <c r="AB1424">
        <v>0.17855357142857142</v>
      </c>
      <c r="AC1424">
        <v>1.4531249999999998</v>
      </c>
      <c r="AD1424">
        <v>5.6005600560056008</v>
      </c>
      <c r="AE1424">
        <v>8.4008400840084008</v>
      </c>
      <c r="AF1424">
        <v>12.207470747074707</v>
      </c>
      <c r="AG1424">
        <v>8.1917050691244261E-2</v>
      </c>
      <c r="AH1424">
        <v>0.12287557603686637</v>
      </c>
      <c r="AI1424">
        <v>0.68817204301075285</v>
      </c>
      <c r="AJ1424">
        <v>1423</v>
      </c>
      <c r="AK1424">
        <f>SUBTOTAL(9,EffortOutcomesAG0[[#This Row],[Allocation]:[Iin]])</f>
        <v>30.567323652065664</v>
      </c>
      <c r="AL1424" t="str">
        <f>EffortOutcomesAG0[[#This Row],[WARDS]]&amp;EffortOutcomesAG0[[#This Row],[Role]]&amp;EffortOutcomesAG0[[#This Row],[Shifts]]</f>
        <v>WARARNPM</v>
      </c>
    </row>
    <row r="1425" spans="2:38" x14ac:dyDescent="0.25">
      <c r="B1425" s="8">
        <f>IF(EffortOutcomesAG0[[#This Row],[Apn]]=0,10,LOG(EffortOutcomesAG0[[#This Row],[Apn]]))</f>
        <v>10</v>
      </c>
      <c r="C1425" s="8">
        <f>IF(EffortOutcomesAG0[[#This Row],[Ein]]=0,10,LOG(EffortOutcomesAG0[[#This Row],[Ein]]))</f>
        <v>10</v>
      </c>
      <c r="D1425" s="8">
        <f>IF(EffortOutcomesAG0[[#This Row],[Iin]]=0,10,LOG(EffortOutcomesAG0[[#This Row],[Iin]]))</f>
        <v>10</v>
      </c>
      <c r="E1425" s="8">
        <f>Kx-EffortOutcomesAG0[[#This Row],[Xp]]</f>
        <v>-10</v>
      </c>
      <c r="F1425" s="8">
        <f>Ky-EffortOutcomesAG0[[#This Row],[Yp]]</f>
        <v>-11</v>
      </c>
      <c r="G1425" s="8">
        <f>Kz-EffortOutcomesAG0[[#This Row],[Zp]]</f>
        <v>-9</v>
      </c>
      <c r="H1425" s="8">
        <f>EffortOutcomesAG0[[#This Row],[Kpy]]*KSc-EffortOutcomesAG0[[#This Row],[KPz]]*KSb</f>
        <v>20</v>
      </c>
      <c r="I1425" s="8">
        <f>-1*(EffortOutcomesAG0[[#This Row],[KPx]]*KSc-EffortOutcomesAG0[[#This Row],[KPz]]*KSa)</f>
        <v>-10</v>
      </c>
      <c r="J1425" s="8">
        <f>(EffortOutcomesAG0[[#This Row],[KPx]]*$C$2-EffortOutcomesAG0[[#This Row],[Kpy]]*KSa)</f>
        <v>-100</v>
      </c>
      <c r="K1425" s="8">
        <f>EffortOutcomesAG0[[#This Row],[Kpy]]*KTc-EffortOutcomesAG0[[#This Row],[KPz]]*KTb</f>
        <v>2</v>
      </c>
      <c r="L1425" s="8">
        <f>-1*(EffortOutcomesAG0[[#This Row],[KPx]]*KTc-EffortOutcomesAG0[[#This Row],[KPz]]*KTa)</f>
        <v>-28</v>
      </c>
      <c r="M1425" s="8">
        <f>(EffortOutcomesAG0[[#This Row],[KPx]]*KTb-EffortOutcomesAG0[[#This Row],[Kpy]]*KTa)</f>
        <v>32</v>
      </c>
      <c r="N1425" s="8">
        <f>-EffortOutcomesAG0[[#This Row],[Xp]]*a+EffortOutcomesAG0[[#This Row],[Yp]]*b+EffortOutcomesAG0[[#This Row],[Zp]]*c_</f>
        <v>40</v>
      </c>
      <c r="O142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25" s="9">
        <f>SQRT(EffortOutcomesAG0[[#This Row],[Kpy''i]]^2+EffortOutcomesAG0[[#This Row],[KPy''j]]^2+EffortOutcomesAG0[[#This Row],[KPy''k]]^2)/KTmag/Scale</f>
        <v>17.37814719698277</v>
      </c>
      <c r="Q14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5" s="14">
        <v>44905</v>
      </c>
      <c r="U1425" s="9" t="s">
        <v>76</v>
      </c>
      <c r="V1425" t="s">
        <v>61</v>
      </c>
      <c r="W1425" t="s">
        <v>59</v>
      </c>
      <c r="X1425">
        <v>0.96875</v>
      </c>
      <c r="Y1425">
        <v>0</v>
      </c>
      <c r="Z1425">
        <v>0</v>
      </c>
      <c r="AG1425">
        <v>0</v>
      </c>
      <c r="AH1425">
        <v>0</v>
      </c>
      <c r="AI1425">
        <v>0</v>
      </c>
      <c r="AJ1425">
        <v>1424</v>
      </c>
      <c r="AK1425">
        <f>SUBTOTAL(9,EffortOutcomesAG0[[#This Row],[Allocation]:[Iin]])</f>
        <v>0.96875</v>
      </c>
      <c r="AL1425" t="str">
        <f>EffortOutcomesAG0[[#This Row],[WARDS]]&amp;EffortOutcomesAG0[[#This Row],[Role]]&amp;EffortOutcomesAG0[[#This Row],[Shifts]]</f>
        <v>OtherRNPM</v>
      </c>
    </row>
    <row r="1426" spans="2:38" x14ac:dyDescent="0.25">
      <c r="B1426" s="8">
        <f>IF(EffortOutcomesAG0[[#This Row],[Apn]]=0,10,LOG(EffortOutcomesAG0[[#This Row],[Apn]]))</f>
        <v>0.16909896748054593</v>
      </c>
      <c r="C1426" s="8">
        <f>IF(EffortOutcomesAG0[[#This Row],[Ein]]=0,10,LOG(EffortOutcomesAG0[[#This Row],[Ein]]))</f>
        <v>0.32138624879709804</v>
      </c>
      <c r="D1426" s="8">
        <f>IF(EffortOutcomesAG0[[#This Row],[Iin]]=0,10,LOG(EffortOutcomesAG0[[#This Row],[Iin]]))</f>
        <v>-0.49048521627764397</v>
      </c>
      <c r="E1426" s="8">
        <f>Kx-EffortOutcomesAG0[[#This Row],[Xp]]</f>
        <v>-0.16909896748054593</v>
      </c>
      <c r="F1426" s="8">
        <f>Ky-EffortOutcomesAG0[[#This Row],[Yp]]</f>
        <v>-1.321386248797098</v>
      </c>
      <c r="G1426" s="8">
        <f>Kz-EffortOutcomesAG0[[#This Row],[Zp]]</f>
        <v>1.4904852162776439</v>
      </c>
      <c r="H1426" s="8">
        <f>EffortOutcomesAG0[[#This Row],[Kpy]]*KSc-EffortOutcomesAG0[[#This Row],[KPz]]*KSb</f>
        <v>-0.16909896748054587</v>
      </c>
      <c r="I1426" s="8">
        <f>-1*(EffortOutcomesAG0[[#This Row],[KPx]]*KSc-EffortOutcomesAG0[[#This Row],[KPz]]*KSa)</f>
        <v>-0.16909896748054593</v>
      </c>
      <c r="J1426" s="8">
        <f>(EffortOutcomesAG0[[#This Row],[KPx]]*$C$2-EffortOutcomesAG0[[#This Row],[Kpy]]*KSa)</f>
        <v>-1.6909896748054591</v>
      </c>
      <c r="K1426" s="8">
        <f>EffortOutcomesAG0[[#This Row],[Kpy]]*KTc-EffortOutcomesAG0[[#This Row],[KPz]]*KTb</f>
        <v>2.8118714650747418</v>
      </c>
      <c r="L1426" s="8">
        <f>-1*(EffortOutcomesAG0[[#This Row],[KPx]]*KTc-EffortOutcomesAG0[[#This Row],[KPz]]*KTa)</f>
        <v>2.8118714650747418</v>
      </c>
      <c r="M1426" s="8">
        <f>(EffortOutcomesAG0[[#This Row],[KPx]]*KTb-EffortOutcomesAG0[[#This Row],[Kpy]]*KTa)</f>
        <v>2.8118714650747418</v>
      </c>
      <c r="N1426" s="8">
        <f>-EffortOutcomesAG0[[#This Row],[Xp]]*a+EffortOutcomesAG0[[#This Row],[Yp]]*b+EffortOutcomesAG0[[#This Row],[Zp]]*c_</f>
        <v>-0.33819793496109185</v>
      </c>
      <c r="O1426">
        <f>-IF(EffortOutcomesAG0[[#This Row],[Column2]]&gt;0,1,-1)*SQRT(EffortOutcomesAG0[[#This Row],[KPx''i]]^2+EffortOutcomesAG0[[#This Row],[KPx''j]]^2+EffortOutcomesAG0[[#This Row],[KPx''k]]^2)/Ksmag/Scale</f>
        <v>1.2076081736028133</v>
      </c>
      <c r="P1426" s="9">
        <f>SQRT(EffortOutcomesAG0[[#This Row],[Kpy''i]]^2+EffortOutcomesAG0[[#This Row],[KPy''j]]^2+EffortOutcomesAG0[[#This Row],[KPy''k]]^2)/KTmag/Scale</f>
        <v>1.9882933807793024</v>
      </c>
      <c r="Q14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6" s="14">
        <v>44906</v>
      </c>
      <c r="U1426" s="9" t="s">
        <v>54</v>
      </c>
      <c r="V1426" t="s">
        <v>61</v>
      </c>
      <c r="W1426" t="s">
        <v>59</v>
      </c>
      <c r="X1426">
        <v>2.0625</v>
      </c>
      <c r="Y1426">
        <v>0.66666666666666663</v>
      </c>
      <c r="Z1426">
        <v>0.98402857142857147</v>
      </c>
      <c r="AA1426">
        <v>1.4760428571428572</v>
      </c>
      <c r="AB1426">
        <v>2.214064285714286</v>
      </c>
      <c r="AC1426">
        <v>3.09375</v>
      </c>
      <c r="AD1426">
        <v>0.45165806903270966</v>
      </c>
      <c r="AE1426">
        <v>0.6774871035490645</v>
      </c>
      <c r="AF1426">
        <v>2.0959757266049186</v>
      </c>
      <c r="AG1426">
        <v>0.47710476190476192</v>
      </c>
      <c r="AH1426">
        <v>0.71565714285714288</v>
      </c>
      <c r="AI1426">
        <v>0.3232323232323232</v>
      </c>
      <c r="AJ1426">
        <v>1425</v>
      </c>
      <c r="AK1426">
        <f>SUBTOTAL(9,EffortOutcomesAG0[[#This Row],[Allocation]:[Iin]])</f>
        <v>15.238167508133303</v>
      </c>
      <c r="AL1426" t="str">
        <f>EffortOutcomesAG0[[#This Row],[WARDS]]&amp;EffortOutcomesAG0[[#This Row],[Role]]&amp;EffortOutcomesAG0[[#This Row],[Shifts]]</f>
        <v>BANKRNPM</v>
      </c>
    </row>
    <row r="1427" spans="2:38" x14ac:dyDescent="0.25">
      <c r="B1427" s="8">
        <f>IF(EffortOutcomesAG0[[#This Row],[Apn]]=0,10,LOG(EffortOutcomesAG0[[#This Row],[Apn]]))</f>
        <v>0.16909896748054593</v>
      </c>
      <c r="C1427" s="8">
        <f>IF(EffortOutcomesAG0[[#This Row],[Ein]]=0,10,LOG(EffortOutcomesAG0[[#This Row],[Ein]]))</f>
        <v>10</v>
      </c>
      <c r="D1427" s="8">
        <f>IF(EffortOutcomesAG0[[#This Row],[Iin]]=0,10,LOG(EffortOutcomesAG0[[#This Row],[Iin]]))</f>
        <v>10</v>
      </c>
      <c r="E1427" s="8">
        <f>Kx-EffortOutcomesAG0[[#This Row],[Xp]]</f>
        <v>-0.16909896748054593</v>
      </c>
      <c r="F1427" s="8">
        <f>Ky-EffortOutcomesAG0[[#This Row],[Yp]]</f>
        <v>-11</v>
      </c>
      <c r="G1427" s="8">
        <f>Kz-EffortOutcomesAG0[[#This Row],[Zp]]</f>
        <v>-9</v>
      </c>
      <c r="H1427" s="8">
        <f>EffortOutcomesAG0[[#This Row],[Kpy]]*KSc-EffortOutcomesAG0[[#This Row],[KPz]]*KSb</f>
        <v>20</v>
      </c>
      <c r="I1427" s="8">
        <f>-1*(EffortOutcomesAG0[[#This Row],[KPx]]*KSc-EffortOutcomesAG0[[#This Row],[KPz]]*KSa)</f>
        <v>-0.16909896748054593</v>
      </c>
      <c r="J1427" s="8">
        <f>(EffortOutcomesAG0[[#This Row],[KPx]]*$C$2-EffortOutcomesAG0[[#This Row],[Kpy]]*KSa)</f>
        <v>-1.6909896748054591</v>
      </c>
      <c r="K1427" s="8">
        <f>EffortOutcomesAG0[[#This Row],[Kpy]]*KTc-EffortOutcomesAG0[[#This Row],[KPz]]*KTb</f>
        <v>2</v>
      </c>
      <c r="L1427" s="8">
        <f>-1*(EffortOutcomesAG0[[#This Row],[KPx]]*KTc-EffortOutcomesAG0[[#This Row],[KPz]]*KTa)</f>
        <v>-18.169098967480547</v>
      </c>
      <c r="M1427" s="8">
        <f>(EffortOutcomesAG0[[#This Row],[KPx]]*KTb-EffortOutcomesAG0[[#This Row],[Kpy]]*KTa)</f>
        <v>22.169098967480547</v>
      </c>
      <c r="N1427" s="8">
        <f>-EffortOutcomesAG0[[#This Row],[Xp]]*a+EffortOutcomesAG0[[#This Row],[Yp]]*b+EffortOutcomesAG0[[#This Row],[Zp]]*c_</f>
        <v>40</v>
      </c>
      <c r="O1427">
        <f>-IF(EffortOutcomesAG0[[#This Row],[Column2]]&gt;0,1,-1)*SQRT(EffortOutcomesAG0[[#This Row],[KPx''i]]^2+EffortOutcomesAG0[[#This Row],[KPx''j]]^2+EffortOutcomesAG0[[#This Row],[KPx''k]]^2)/Ksmag/Scale</f>
        <v>-14.193097627739718</v>
      </c>
      <c r="P1427" s="9">
        <f>SQRT(EffortOutcomesAG0[[#This Row],[Kpy''i]]^2+EffortOutcomesAG0[[#This Row],[KPy''j]]^2+EffortOutcomesAG0[[#This Row],[KPy''k]]^2)/KTmag/Scale</f>
        <v>11.730196832108502</v>
      </c>
      <c r="Q14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7" s="14">
        <v>44906</v>
      </c>
      <c r="U1427" s="9" t="s">
        <v>57</v>
      </c>
      <c r="V1427" t="s">
        <v>61</v>
      </c>
      <c r="W1427" t="s">
        <v>59</v>
      </c>
      <c r="X1427">
        <v>0</v>
      </c>
      <c r="Y1427">
        <v>0.66666666666666663</v>
      </c>
      <c r="Z1427">
        <v>0.98402857142857147</v>
      </c>
      <c r="AA1427">
        <v>1.4760428571428572</v>
      </c>
      <c r="AB1427">
        <v>2.214064285714286</v>
      </c>
      <c r="AC1427">
        <v>0</v>
      </c>
      <c r="AD1427">
        <v>0.45165806903270966</v>
      </c>
      <c r="AE1427">
        <v>0.6774871035490645</v>
      </c>
      <c r="AF1427">
        <v>0</v>
      </c>
      <c r="AJ1427">
        <v>1426</v>
      </c>
      <c r="AK1427">
        <f>SUBTOTAL(9,EffortOutcomesAG0[[#This Row],[Allocation]:[Iin]])</f>
        <v>6.4699475535341548</v>
      </c>
      <c r="AL1427" t="str">
        <f>EffortOutcomesAG0[[#This Row],[WARDS]]&amp;EffortOutcomesAG0[[#This Row],[Role]]&amp;EffortOutcomesAG0[[#This Row],[Shifts]]</f>
        <v>WATTRNPM</v>
      </c>
    </row>
    <row r="1428" spans="2:38" x14ac:dyDescent="0.25">
      <c r="B1428" s="8">
        <f>IF(EffortOutcomesAG0[[#This Row],[Apn]]=0,10,LOG(EffortOutcomesAG0[[#This Row],[Apn]]))</f>
        <v>0.16909896748054593</v>
      </c>
      <c r="C1428" s="8">
        <f>IF(EffortOutcomesAG0[[#This Row],[Ein]]=0,10,LOG(EffortOutcomesAG0[[#This Row],[Ein]]))</f>
        <v>-6.7959929104979841E-3</v>
      </c>
      <c r="D1428" s="8">
        <f>IF(EffortOutcomesAG0[[#This Row],[Iin]]=0,10,LOG(EffortOutcomesAG0[[#This Row],[Iin]]))</f>
        <v>-0.16230297457004797</v>
      </c>
      <c r="E1428" s="8">
        <f>Kx-EffortOutcomesAG0[[#This Row],[Xp]]</f>
        <v>-0.16909896748054593</v>
      </c>
      <c r="F1428" s="8">
        <f>Ky-EffortOutcomesAG0[[#This Row],[Yp]]</f>
        <v>-0.99320400708950196</v>
      </c>
      <c r="G1428" s="8">
        <f>Kz-EffortOutcomesAG0[[#This Row],[Zp]]</f>
        <v>1.1623029745700479</v>
      </c>
      <c r="H1428" s="8">
        <f>EffortOutcomesAG0[[#This Row],[Kpy]]*KSc-EffortOutcomesAG0[[#This Row],[KPz]]*KSb</f>
        <v>-0.16909896748054598</v>
      </c>
      <c r="I1428" s="8">
        <f>-1*(EffortOutcomesAG0[[#This Row],[KPx]]*KSc-EffortOutcomesAG0[[#This Row],[KPz]]*KSa)</f>
        <v>-0.16909896748054593</v>
      </c>
      <c r="J1428" s="8">
        <f>(EffortOutcomesAG0[[#This Row],[KPx]]*$C$2-EffortOutcomesAG0[[#This Row],[Kpy]]*KSa)</f>
        <v>-1.6909896748054591</v>
      </c>
      <c r="K1428" s="8">
        <f>EffortOutcomesAG0[[#This Row],[Kpy]]*KTc-EffortOutcomesAG0[[#This Row],[KPz]]*KTb</f>
        <v>2.15550698165955</v>
      </c>
      <c r="L1428" s="8">
        <f>-1*(EffortOutcomesAG0[[#This Row],[KPx]]*KTc-EffortOutcomesAG0[[#This Row],[KPz]]*KTa)</f>
        <v>2.15550698165955</v>
      </c>
      <c r="M1428" s="8">
        <f>(EffortOutcomesAG0[[#This Row],[KPx]]*KTb-EffortOutcomesAG0[[#This Row],[Kpy]]*KTa)</f>
        <v>2.15550698165955</v>
      </c>
      <c r="N1428" s="8">
        <f>-EffortOutcomesAG0[[#This Row],[Xp]]*a+EffortOutcomesAG0[[#This Row],[Yp]]*b+EffortOutcomesAG0[[#This Row],[Zp]]*c_</f>
        <v>-0.33819793496109191</v>
      </c>
      <c r="O1428">
        <f>-IF(EffortOutcomesAG0[[#This Row],[Column2]]&gt;0,1,-1)*SQRT(EffortOutcomesAG0[[#This Row],[KPx''i]]^2+EffortOutcomesAG0[[#This Row],[KPx''j]]^2+EffortOutcomesAG0[[#This Row],[KPx''k]]^2)/Ksmag/Scale</f>
        <v>1.2076081736028133</v>
      </c>
      <c r="P1428" s="9">
        <f>SQRT(EffortOutcomesAG0[[#This Row],[Kpy''i]]^2+EffortOutcomesAG0[[#This Row],[KPy''j]]^2+EffortOutcomesAG0[[#This Row],[KPy''k]]^2)/KTmag/Scale</f>
        <v>1.5241736036264151</v>
      </c>
      <c r="Q14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4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1.5241736036264151</v>
      </c>
      <c r="T1428" s="14">
        <v>44906</v>
      </c>
      <c r="U1428" s="9" t="s">
        <v>58</v>
      </c>
      <c r="V1428" t="s">
        <v>61</v>
      </c>
      <c r="W1428" t="s">
        <v>59</v>
      </c>
      <c r="X1428">
        <v>0.96875</v>
      </c>
      <c r="Y1428">
        <v>0.66666666666666663</v>
      </c>
      <c r="Z1428">
        <v>0.98402857142857147</v>
      </c>
      <c r="AA1428">
        <v>1.4760428571428572</v>
      </c>
      <c r="AB1428">
        <v>2.214064285714286</v>
      </c>
      <c r="AC1428">
        <v>1.453125</v>
      </c>
      <c r="AD1428">
        <v>0.45165806903270966</v>
      </c>
      <c r="AE1428">
        <v>0.6774871035490645</v>
      </c>
      <c r="AF1428">
        <v>0.98447344734473441</v>
      </c>
      <c r="AG1428">
        <v>1.0157714285714283</v>
      </c>
      <c r="AH1428">
        <v>1.5236571428571428</v>
      </c>
      <c r="AI1428">
        <v>0.68817204301075263</v>
      </c>
      <c r="AJ1428">
        <v>1427</v>
      </c>
      <c r="AK1428">
        <f>SUBTOTAL(9,EffortOutcomesAG0[[#This Row],[Allocation]:[Iin]])</f>
        <v>13.103896615318213</v>
      </c>
      <c r="AL1428" t="str">
        <f>EffortOutcomesAG0[[#This Row],[WARDS]]&amp;EffortOutcomesAG0[[#This Row],[Role]]&amp;EffortOutcomesAG0[[#This Row],[Shifts]]</f>
        <v>WARARNPM</v>
      </c>
    </row>
    <row r="1429" spans="2:38" x14ac:dyDescent="0.25">
      <c r="B1429" s="8">
        <f>IF(EffortOutcomesAG0[[#This Row],[Apn]]=0,10,LOG(EffortOutcomesAG0[[#This Row],[Apn]]))</f>
        <v>10</v>
      </c>
      <c r="C1429" s="8">
        <f>IF(EffortOutcomesAG0[[#This Row],[Ein]]=0,10,LOG(EffortOutcomesAG0[[#This Row],[Ein]]))</f>
        <v>10</v>
      </c>
      <c r="D1429" s="8">
        <f>IF(EffortOutcomesAG0[[#This Row],[Iin]]=0,10,LOG(EffortOutcomesAG0[[#This Row],[Iin]]))</f>
        <v>10</v>
      </c>
      <c r="E1429" s="8">
        <f>Kx-EffortOutcomesAG0[[#This Row],[Xp]]</f>
        <v>-10</v>
      </c>
      <c r="F1429" s="8">
        <f>Ky-EffortOutcomesAG0[[#This Row],[Yp]]</f>
        <v>-11</v>
      </c>
      <c r="G1429" s="8">
        <f>Kz-EffortOutcomesAG0[[#This Row],[Zp]]</f>
        <v>-9</v>
      </c>
      <c r="H1429" s="8">
        <f>EffortOutcomesAG0[[#This Row],[Kpy]]*KSc-EffortOutcomesAG0[[#This Row],[KPz]]*KSb</f>
        <v>20</v>
      </c>
      <c r="I1429" s="8">
        <f>-1*(EffortOutcomesAG0[[#This Row],[KPx]]*KSc-EffortOutcomesAG0[[#This Row],[KPz]]*KSa)</f>
        <v>-10</v>
      </c>
      <c r="J1429" s="8">
        <f>(EffortOutcomesAG0[[#This Row],[KPx]]*$C$2-EffortOutcomesAG0[[#This Row],[Kpy]]*KSa)</f>
        <v>-100</v>
      </c>
      <c r="K1429" s="8">
        <f>EffortOutcomesAG0[[#This Row],[Kpy]]*KTc-EffortOutcomesAG0[[#This Row],[KPz]]*KTb</f>
        <v>2</v>
      </c>
      <c r="L1429" s="8">
        <f>-1*(EffortOutcomesAG0[[#This Row],[KPx]]*KTc-EffortOutcomesAG0[[#This Row],[KPz]]*KTa)</f>
        <v>-28</v>
      </c>
      <c r="M1429" s="8">
        <f>(EffortOutcomesAG0[[#This Row],[KPx]]*KTb-EffortOutcomesAG0[[#This Row],[Kpy]]*KTa)</f>
        <v>32</v>
      </c>
      <c r="N1429" s="8">
        <f>-EffortOutcomesAG0[[#This Row],[Xp]]*a+EffortOutcomesAG0[[#This Row],[Yp]]*b+EffortOutcomesAG0[[#This Row],[Zp]]*c_</f>
        <v>40</v>
      </c>
      <c r="O142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29" s="9">
        <f>SQRT(EffortOutcomesAG0[[#This Row],[Kpy''i]]^2+EffortOutcomesAG0[[#This Row],[KPy''j]]^2+EffortOutcomesAG0[[#This Row],[KPy''k]]^2)/KTmag/Scale</f>
        <v>17.37814719698277</v>
      </c>
      <c r="Q14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9" s="14">
        <v>44906</v>
      </c>
      <c r="U1429" s="9" t="s">
        <v>76</v>
      </c>
      <c r="V1429" t="s">
        <v>61</v>
      </c>
      <c r="W1429" t="s">
        <v>59</v>
      </c>
      <c r="X1429">
        <v>0</v>
      </c>
      <c r="Y1429">
        <v>0</v>
      </c>
      <c r="Z1429">
        <v>0</v>
      </c>
      <c r="AJ1429">
        <v>1428</v>
      </c>
      <c r="AK1429">
        <f>SUBTOTAL(9,EffortOutcomesAG0[[#This Row],[Allocation]:[Iin]])</f>
        <v>0</v>
      </c>
      <c r="AL1429" t="str">
        <f>EffortOutcomesAG0[[#This Row],[WARDS]]&amp;EffortOutcomesAG0[[#This Row],[Role]]&amp;EffortOutcomesAG0[[#This Row],[Shifts]]</f>
        <v>OtherRNPM</v>
      </c>
    </row>
    <row r="1430" spans="2:38" x14ac:dyDescent="0.25">
      <c r="B1430" s="8">
        <f>IF(EffortOutcomesAG0[[#This Row],[Apn]]=0,10,LOG(EffortOutcomesAG0[[#This Row],[Apn]]))</f>
        <v>-0.92432271768168917</v>
      </c>
      <c r="C1430" s="8">
        <f>IF(EffortOutcomesAG0[[#This Row],[Ein]]=0,10,LOG(EffortOutcomesAG0[[#This Row],[Ein]]))</f>
        <v>10</v>
      </c>
      <c r="D1430" s="8">
        <f>IF(EffortOutcomesAG0[[#This Row],[Iin]]=0,10,LOG(EffortOutcomesAG0[[#This Row],[Iin]]))</f>
        <v>10</v>
      </c>
      <c r="E1430" s="8">
        <f>Kx-EffortOutcomesAG0[[#This Row],[Xp]]</f>
        <v>0.92432271768168917</v>
      </c>
      <c r="F1430" s="8">
        <f>Ky-EffortOutcomesAG0[[#This Row],[Yp]]</f>
        <v>-11</v>
      </c>
      <c r="G1430" s="8">
        <f>Kz-EffortOutcomesAG0[[#This Row],[Zp]]</f>
        <v>-9</v>
      </c>
      <c r="H1430" s="8">
        <f>EffortOutcomesAG0[[#This Row],[Kpy]]*KSc-EffortOutcomesAG0[[#This Row],[KPz]]*KSb</f>
        <v>20</v>
      </c>
      <c r="I1430" s="8">
        <f>-1*(EffortOutcomesAG0[[#This Row],[KPx]]*KSc-EffortOutcomesAG0[[#This Row],[KPz]]*KSa)</f>
        <v>0.92432271768168917</v>
      </c>
      <c r="J1430" s="8">
        <f>(EffortOutcomesAG0[[#This Row],[KPx]]*$C$2-EffortOutcomesAG0[[#This Row],[Kpy]]*KSa)</f>
        <v>9.243227176816891</v>
      </c>
      <c r="K1430" s="8">
        <f>EffortOutcomesAG0[[#This Row],[Kpy]]*KTc-EffortOutcomesAG0[[#This Row],[KPz]]*KTb</f>
        <v>2</v>
      </c>
      <c r="L1430" s="8">
        <f>-1*(EffortOutcomesAG0[[#This Row],[KPx]]*KTc-EffortOutcomesAG0[[#This Row],[KPz]]*KTa)</f>
        <v>-17.07567728231831</v>
      </c>
      <c r="M1430" s="8">
        <f>(EffortOutcomesAG0[[#This Row],[KPx]]*KTb-EffortOutcomesAG0[[#This Row],[Kpy]]*KTa)</f>
        <v>21.07567728231831</v>
      </c>
      <c r="N1430" s="8">
        <f>-EffortOutcomesAG0[[#This Row],[Xp]]*a+EffortOutcomesAG0[[#This Row],[Yp]]*b+EffortOutcomesAG0[[#This Row],[Zp]]*c_</f>
        <v>40</v>
      </c>
      <c r="O1430">
        <f>-IF(EffortOutcomesAG0[[#This Row],[Column2]]&gt;0,1,-1)*SQRT(EffortOutcomesAG0[[#This Row],[KPx''i]]^2+EffortOutcomesAG0[[#This Row],[KPx''j]]^2+EffortOutcomesAG0[[#This Row],[KPx''k]]^2)/Ksmag/Scale</f>
        <v>-15.59313344277969</v>
      </c>
      <c r="P1430" s="9">
        <f>SQRT(EffortOutcomesAG0[[#This Row],[Kpy''i]]^2+EffortOutcomesAG0[[#This Row],[KPy''j]]^2+EffortOutcomesAG0[[#This Row],[KPy''k]]^2)/KTmag/Scale</f>
        <v>11.103775090468931</v>
      </c>
      <c r="Q14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0" s="14">
        <v>44907</v>
      </c>
      <c r="U1430" s="9" t="s">
        <v>54</v>
      </c>
      <c r="V1430" t="s">
        <v>61</v>
      </c>
      <c r="W1430" t="s">
        <v>59</v>
      </c>
      <c r="X1430">
        <v>0</v>
      </c>
      <c r="Y1430">
        <v>0.66666666666666663</v>
      </c>
      <c r="Z1430">
        <v>7.9357142857142848E-2</v>
      </c>
      <c r="AA1430">
        <v>0.11903571428571427</v>
      </c>
      <c r="AB1430">
        <v>0.17855357142857142</v>
      </c>
      <c r="AC1430">
        <v>0</v>
      </c>
      <c r="AD1430">
        <v>5.6005600560056008</v>
      </c>
      <c r="AE1430">
        <v>8.4008400840084008</v>
      </c>
      <c r="AF1430">
        <v>0</v>
      </c>
      <c r="AJ1430">
        <v>1429</v>
      </c>
      <c r="AK1430">
        <f>SUBTOTAL(9,EffortOutcomesAG0[[#This Row],[Allocation]:[Iin]])</f>
        <v>15.045013235252096</v>
      </c>
      <c r="AL1430" t="str">
        <f>EffortOutcomesAG0[[#This Row],[WARDS]]&amp;EffortOutcomesAG0[[#This Row],[Role]]&amp;EffortOutcomesAG0[[#This Row],[Shifts]]</f>
        <v>BANKRNPM</v>
      </c>
    </row>
    <row r="1431" spans="2:38" x14ac:dyDescent="0.25">
      <c r="B1431" s="8">
        <f>IF(EffortOutcomesAG0[[#This Row],[Apn]]=0,10,LOG(EffortOutcomesAG0[[#This Row],[Apn]]))</f>
        <v>-0.92432271768168917</v>
      </c>
      <c r="C1431" s="8">
        <f>IF(EffortOutcomesAG0[[#This Row],[Ein]]=0,10,LOG(EffortOutcomesAG0[[#This Row],[Ein]]))</f>
        <v>1.086625692251737</v>
      </c>
      <c r="D1431" s="8">
        <f>IF(EffortOutcomesAG0[[#This Row],[Iin]]=0,10,LOG(EffortOutcomesAG0[[#This Row],[Iin]]))</f>
        <v>-0.16230297457004783</v>
      </c>
      <c r="E1431" s="8">
        <f>Kx-EffortOutcomesAG0[[#This Row],[Xp]]</f>
        <v>0.92432271768168917</v>
      </c>
      <c r="F1431" s="8">
        <f>Ky-EffortOutcomesAG0[[#This Row],[Yp]]</f>
        <v>-2.086625692251737</v>
      </c>
      <c r="G1431" s="8">
        <f>Kz-EffortOutcomesAG0[[#This Row],[Zp]]</f>
        <v>1.1623029745700477</v>
      </c>
      <c r="H1431" s="8">
        <f>EffortOutcomesAG0[[#This Row],[Kpy]]*KSc-EffortOutcomesAG0[[#This Row],[KPz]]*KSb</f>
        <v>0.92432271768168928</v>
      </c>
      <c r="I1431" s="8">
        <f>-1*(EffortOutcomesAG0[[#This Row],[KPx]]*KSc-EffortOutcomesAG0[[#This Row],[KPz]]*KSa)</f>
        <v>0.92432271768168917</v>
      </c>
      <c r="J1431" s="8">
        <f>(EffortOutcomesAG0[[#This Row],[KPx]]*$C$2-EffortOutcomesAG0[[#This Row],[Kpy]]*KSa)</f>
        <v>9.243227176816891</v>
      </c>
      <c r="K1431" s="8">
        <f>EffortOutcomesAG0[[#This Row],[Kpy]]*KTc-EffortOutcomesAG0[[#This Row],[KPz]]*KTb</f>
        <v>3.2489286668217847</v>
      </c>
      <c r="L1431" s="8">
        <f>-1*(EffortOutcomesAG0[[#This Row],[KPx]]*KTc-EffortOutcomesAG0[[#This Row],[KPz]]*KTa)</f>
        <v>3.2489286668217847</v>
      </c>
      <c r="M1431" s="8">
        <f>(EffortOutcomesAG0[[#This Row],[KPx]]*KTb-EffortOutcomesAG0[[#This Row],[Kpy]]*KTa)</f>
        <v>3.2489286668217847</v>
      </c>
      <c r="N1431" s="8">
        <f>-EffortOutcomesAG0[[#This Row],[Xp]]*a+EffortOutcomesAG0[[#This Row],[Yp]]*b+EffortOutcomesAG0[[#This Row],[Zp]]*c_</f>
        <v>1.8486454353633783</v>
      </c>
      <c r="O1431">
        <f>-IF(EffortOutcomesAG0[[#This Row],[Column2]]&gt;0,1,-1)*SQRT(EffortOutcomesAG0[[#This Row],[KPx''i]]^2+EffortOutcomesAG0[[#This Row],[KPx''j]]^2+EffortOutcomesAG0[[#This Row],[KPx''k]]^2)/Ksmag/Scale</f>
        <v>-6.600984533200001</v>
      </c>
      <c r="P1431" s="9">
        <f>SQRT(EffortOutcomesAG0[[#This Row],[Kpy''i]]^2+EffortOutcomesAG0[[#This Row],[KPy''j]]^2+EffortOutcomesAG0[[#This Row],[KPy''k]]^2)/KTmag/Scale</f>
        <v>2.2973394919010537</v>
      </c>
      <c r="Q14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1" s="14">
        <v>44907</v>
      </c>
      <c r="U1431" s="9" t="s">
        <v>57</v>
      </c>
      <c r="V1431" t="s">
        <v>61</v>
      </c>
      <c r="W1431" t="s">
        <v>59</v>
      </c>
      <c r="X1431">
        <v>0.96874999999999978</v>
      </c>
      <c r="Y1431">
        <v>0.66666666666666663</v>
      </c>
      <c r="Z1431">
        <v>7.9357142857142848E-2</v>
      </c>
      <c r="AA1431">
        <v>0.11903571428571427</v>
      </c>
      <c r="AB1431">
        <v>0.17855357142857142</v>
      </c>
      <c r="AC1431">
        <v>1.4531249999999998</v>
      </c>
      <c r="AD1431">
        <v>5.6005600560056008</v>
      </c>
      <c r="AE1431">
        <v>8.4008400840084008</v>
      </c>
      <c r="AF1431">
        <v>12.207470747074707</v>
      </c>
      <c r="AG1431">
        <v>8.1917050691244261E-2</v>
      </c>
      <c r="AH1431">
        <v>0.12287557603686637</v>
      </c>
      <c r="AI1431">
        <v>0.68817204301075285</v>
      </c>
      <c r="AJ1431">
        <v>1430</v>
      </c>
      <c r="AK1431">
        <f>SUBTOTAL(9,EffortOutcomesAG0[[#This Row],[Allocation]:[Iin]])</f>
        <v>30.567323652065664</v>
      </c>
      <c r="AL1431" t="str">
        <f>EffortOutcomesAG0[[#This Row],[WARDS]]&amp;EffortOutcomesAG0[[#This Row],[Role]]&amp;EffortOutcomesAG0[[#This Row],[Shifts]]</f>
        <v>WATTRNPM</v>
      </c>
    </row>
    <row r="1432" spans="2:38" x14ac:dyDescent="0.25">
      <c r="B1432" s="8">
        <f>IF(EffortOutcomesAG0[[#This Row],[Apn]]=0,10,LOG(EffortOutcomesAG0[[#This Row],[Apn]]))</f>
        <v>-0.92432271768168917</v>
      </c>
      <c r="C1432" s="8">
        <f>IF(EffortOutcomesAG0[[#This Row],[Ein]]=0,10,LOG(EffortOutcomesAG0[[#This Row],[Ein]]))</f>
        <v>1.086625692251737</v>
      </c>
      <c r="D1432" s="8">
        <f>IF(EffortOutcomesAG0[[#This Row],[Iin]]=0,10,LOG(EffortOutcomesAG0[[#This Row],[Iin]]))</f>
        <v>-0.16230297457004783</v>
      </c>
      <c r="E1432" s="8">
        <f>Kx-EffortOutcomesAG0[[#This Row],[Xp]]</f>
        <v>0.92432271768168917</v>
      </c>
      <c r="F1432" s="8">
        <f>Ky-EffortOutcomesAG0[[#This Row],[Yp]]</f>
        <v>-2.086625692251737</v>
      </c>
      <c r="G1432" s="8">
        <f>Kz-EffortOutcomesAG0[[#This Row],[Zp]]</f>
        <v>1.1623029745700477</v>
      </c>
      <c r="H1432" s="8">
        <f>EffortOutcomesAG0[[#This Row],[Kpy]]*KSc-EffortOutcomesAG0[[#This Row],[KPz]]*KSb</f>
        <v>0.92432271768168928</v>
      </c>
      <c r="I1432" s="8">
        <f>-1*(EffortOutcomesAG0[[#This Row],[KPx]]*KSc-EffortOutcomesAG0[[#This Row],[KPz]]*KSa)</f>
        <v>0.92432271768168917</v>
      </c>
      <c r="J1432" s="8">
        <f>(EffortOutcomesAG0[[#This Row],[KPx]]*$C$2-EffortOutcomesAG0[[#This Row],[Kpy]]*KSa)</f>
        <v>9.243227176816891</v>
      </c>
      <c r="K1432" s="8">
        <f>EffortOutcomesAG0[[#This Row],[Kpy]]*KTc-EffortOutcomesAG0[[#This Row],[KPz]]*KTb</f>
        <v>3.2489286668217847</v>
      </c>
      <c r="L1432" s="8">
        <f>-1*(EffortOutcomesAG0[[#This Row],[KPx]]*KTc-EffortOutcomesAG0[[#This Row],[KPz]]*KTa)</f>
        <v>3.2489286668217847</v>
      </c>
      <c r="M1432" s="8">
        <f>(EffortOutcomesAG0[[#This Row],[KPx]]*KTb-EffortOutcomesAG0[[#This Row],[Kpy]]*KTa)</f>
        <v>3.2489286668217847</v>
      </c>
      <c r="N1432" s="8">
        <f>-EffortOutcomesAG0[[#This Row],[Xp]]*a+EffortOutcomesAG0[[#This Row],[Yp]]*b+EffortOutcomesAG0[[#This Row],[Zp]]*c_</f>
        <v>1.8486454353633783</v>
      </c>
      <c r="O1432">
        <f>-IF(EffortOutcomesAG0[[#This Row],[Column2]]&gt;0,1,-1)*SQRT(EffortOutcomesAG0[[#This Row],[KPx''i]]^2+EffortOutcomesAG0[[#This Row],[KPx''j]]^2+EffortOutcomesAG0[[#This Row],[KPx''k]]^2)/Ksmag/Scale</f>
        <v>-6.600984533200001</v>
      </c>
      <c r="P1432" s="9">
        <f>SQRT(EffortOutcomesAG0[[#This Row],[Kpy''i]]^2+EffortOutcomesAG0[[#This Row],[KPy''j]]^2+EffortOutcomesAG0[[#This Row],[KPy''k]]^2)/KTmag/Scale</f>
        <v>2.2973394919010537</v>
      </c>
      <c r="Q14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2" s="14">
        <v>44907</v>
      </c>
      <c r="U1432" s="9" t="s">
        <v>58</v>
      </c>
      <c r="V1432" t="s">
        <v>61</v>
      </c>
      <c r="W1432" t="s">
        <v>59</v>
      </c>
      <c r="X1432">
        <v>0.96874999999999978</v>
      </c>
      <c r="Y1432">
        <v>0.66666666666666663</v>
      </c>
      <c r="Z1432">
        <v>7.9357142857142848E-2</v>
      </c>
      <c r="AA1432">
        <v>0.11903571428571427</v>
      </c>
      <c r="AB1432">
        <v>0.17855357142857142</v>
      </c>
      <c r="AC1432">
        <v>1.4531249999999998</v>
      </c>
      <c r="AD1432">
        <v>5.6005600560056008</v>
      </c>
      <c r="AE1432">
        <v>8.4008400840084008</v>
      </c>
      <c r="AF1432">
        <v>12.207470747074707</v>
      </c>
      <c r="AG1432">
        <v>8.1917050691244261E-2</v>
      </c>
      <c r="AH1432">
        <v>0.12287557603686637</v>
      </c>
      <c r="AI1432">
        <v>0.68817204301075285</v>
      </c>
      <c r="AJ1432">
        <v>1431</v>
      </c>
      <c r="AK1432">
        <f>SUBTOTAL(9,EffortOutcomesAG0[[#This Row],[Allocation]:[Iin]])</f>
        <v>30.567323652065664</v>
      </c>
      <c r="AL1432" t="str">
        <f>EffortOutcomesAG0[[#This Row],[WARDS]]&amp;EffortOutcomesAG0[[#This Row],[Role]]&amp;EffortOutcomesAG0[[#This Row],[Shifts]]</f>
        <v>WARARNPM</v>
      </c>
    </row>
    <row r="1433" spans="2:38" x14ac:dyDescent="0.25">
      <c r="B1433" s="8">
        <f>IF(EffortOutcomesAG0[[#This Row],[Apn]]=0,10,LOG(EffortOutcomesAG0[[#This Row],[Apn]]))</f>
        <v>10</v>
      </c>
      <c r="C1433" s="8">
        <f>IF(EffortOutcomesAG0[[#This Row],[Ein]]=0,10,LOG(EffortOutcomesAG0[[#This Row],[Ein]]))</f>
        <v>10</v>
      </c>
      <c r="D1433" s="8">
        <f>IF(EffortOutcomesAG0[[#This Row],[Iin]]=0,10,LOG(EffortOutcomesAG0[[#This Row],[Iin]]))</f>
        <v>10</v>
      </c>
      <c r="E1433" s="8">
        <f>Kx-EffortOutcomesAG0[[#This Row],[Xp]]</f>
        <v>-10</v>
      </c>
      <c r="F1433" s="8">
        <f>Ky-EffortOutcomesAG0[[#This Row],[Yp]]</f>
        <v>-11</v>
      </c>
      <c r="G1433" s="8">
        <f>Kz-EffortOutcomesAG0[[#This Row],[Zp]]</f>
        <v>-9</v>
      </c>
      <c r="H1433" s="8">
        <f>EffortOutcomesAG0[[#This Row],[Kpy]]*KSc-EffortOutcomesAG0[[#This Row],[KPz]]*KSb</f>
        <v>20</v>
      </c>
      <c r="I1433" s="8">
        <f>-1*(EffortOutcomesAG0[[#This Row],[KPx]]*KSc-EffortOutcomesAG0[[#This Row],[KPz]]*KSa)</f>
        <v>-10</v>
      </c>
      <c r="J1433" s="8">
        <f>(EffortOutcomesAG0[[#This Row],[KPx]]*$C$2-EffortOutcomesAG0[[#This Row],[Kpy]]*KSa)</f>
        <v>-100</v>
      </c>
      <c r="K1433" s="8">
        <f>EffortOutcomesAG0[[#This Row],[Kpy]]*KTc-EffortOutcomesAG0[[#This Row],[KPz]]*KTb</f>
        <v>2</v>
      </c>
      <c r="L1433" s="8">
        <f>-1*(EffortOutcomesAG0[[#This Row],[KPx]]*KTc-EffortOutcomesAG0[[#This Row],[KPz]]*KTa)</f>
        <v>-28</v>
      </c>
      <c r="M1433" s="8">
        <f>(EffortOutcomesAG0[[#This Row],[KPx]]*KTb-EffortOutcomesAG0[[#This Row],[Kpy]]*KTa)</f>
        <v>32</v>
      </c>
      <c r="N1433" s="8">
        <f>-EffortOutcomesAG0[[#This Row],[Xp]]*a+EffortOutcomesAG0[[#This Row],[Yp]]*b+EffortOutcomesAG0[[#This Row],[Zp]]*c_</f>
        <v>40</v>
      </c>
      <c r="O14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33" s="9">
        <f>SQRT(EffortOutcomesAG0[[#This Row],[Kpy''i]]^2+EffortOutcomesAG0[[#This Row],[KPy''j]]^2+EffortOutcomesAG0[[#This Row],[KPy''k]]^2)/KTmag/Scale</f>
        <v>17.37814719698277</v>
      </c>
      <c r="Q14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3" s="14">
        <v>44907</v>
      </c>
      <c r="U1433" s="9" t="s">
        <v>76</v>
      </c>
      <c r="V1433" t="s">
        <v>61</v>
      </c>
      <c r="W1433" t="s">
        <v>59</v>
      </c>
      <c r="X1433">
        <v>0.93749999999999978</v>
      </c>
      <c r="Y1433">
        <v>0</v>
      </c>
      <c r="Z1433">
        <v>0</v>
      </c>
      <c r="AG1433">
        <v>0</v>
      </c>
      <c r="AH1433">
        <v>0</v>
      </c>
      <c r="AI1433">
        <v>0</v>
      </c>
      <c r="AJ1433">
        <v>1432</v>
      </c>
      <c r="AK1433">
        <f>SUBTOTAL(9,EffortOutcomesAG0[[#This Row],[Allocation]:[Iin]])</f>
        <v>0.93749999999999978</v>
      </c>
      <c r="AL1433" t="str">
        <f>EffortOutcomesAG0[[#This Row],[WARDS]]&amp;EffortOutcomesAG0[[#This Row],[Role]]&amp;EffortOutcomesAG0[[#This Row],[Shifts]]</f>
        <v>OtherRNPM</v>
      </c>
    </row>
    <row r="1434" spans="2:38" x14ac:dyDescent="0.25">
      <c r="B1434" s="8">
        <f>IF(EffortOutcomesAG0[[#This Row],[Apn]]=0,10,LOG(EffortOutcomesAG0[[#This Row],[Apn]]))</f>
        <v>-0.92432271768168917</v>
      </c>
      <c r="C1434" s="8">
        <f>IF(EffortOutcomesAG0[[#This Row],[Ein]]=0,10,LOG(EffortOutcomesAG0[[#This Row],[Ein]]))</f>
        <v>1.086625692251737</v>
      </c>
      <c r="D1434" s="8">
        <f>IF(EffortOutcomesAG0[[#This Row],[Iin]]=0,10,LOG(EffortOutcomesAG0[[#This Row],[Iin]]))</f>
        <v>-0.16230297457004783</v>
      </c>
      <c r="E1434" s="8">
        <f>Kx-EffortOutcomesAG0[[#This Row],[Xp]]</f>
        <v>0.92432271768168917</v>
      </c>
      <c r="F1434" s="8">
        <f>Ky-EffortOutcomesAG0[[#This Row],[Yp]]</f>
        <v>-2.086625692251737</v>
      </c>
      <c r="G1434" s="8">
        <f>Kz-EffortOutcomesAG0[[#This Row],[Zp]]</f>
        <v>1.1623029745700477</v>
      </c>
      <c r="H1434" s="8">
        <f>EffortOutcomesAG0[[#This Row],[Kpy]]*KSc-EffortOutcomesAG0[[#This Row],[KPz]]*KSb</f>
        <v>0.92432271768168928</v>
      </c>
      <c r="I1434" s="8">
        <f>-1*(EffortOutcomesAG0[[#This Row],[KPx]]*KSc-EffortOutcomesAG0[[#This Row],[KPz]]*KSa)</f>
        <v>0.92432271768168917</v>
      </c>
      <c r="J1434" s="8">
        <f>(EffortOutcomesAG0[[#This Row],[KPx]]*$C$2-EffortOutcomesAG0[[#This Row],[Kpy]]*KSa)</f>
        <v>9.243227176816891</v>
      </c>
      <c r="K1434" s="8">
        <f>EffortOutcomesAG0[[#This Row],[Kpy]]*KTc-EffortOutcomesAG0[[#This Row],[KPz]]*KTb</f>
        <v>3.2489286668217847</v>
      </c>
      <c r="L1434" s="8">
        <f>-1*(EffortOutcomesAG0[[#This Row],[KPx]]*KTc-EffortOutcomesAG0[[#This Row],[KPz]]*KTa)</f>
        <v>3.2489286668217847</v>
      </c>
      <c r="M1434" s="8">
        <f>(EffortOutcomesAG0[[#This Row],[KPx]]*KTb-EffortOutcomesAG0[[#This Row],[Kpy]]*KTa)</f>
        <v>3.2489286668217847</v>
      </c>
      <c r="N1434" s="8">
        <f>-EffortOutcomesAG0[[#This Row],[Xp]]*a+EffortOutcomesAG0[[#This Row],[Yp]]*b+EffortOutcomesAG0[[#This Row],[Zp]]*c_</f>
        <v>1.8486454353633783</v>
      </c>
      <c r="O1434">
        <f>-IF(EffortOutcomesAG0[[#This Row],[Column2]]&gt;0,1,-1)*SQRT(EffortOutcomesAG0[[#This Row],[KPx''i]]^2+EffortOutcomesAG0[[#This Row],[KPx''j]]^2+EffortOutcomesAG0[[#This Row],[KPx''k]]^2)/Ksmag/Scale</f>
        <v>-6.600984533200001</v>
      </c>
      <c r="P1434" s="9">
        <f>SQRT(EffortOutcomesAG0[[#This Row],[Kpy''i]]^2+EffortOutcomesAG0[[#This Row],[KPy''j]]^2+EffortOutcomesAG0[[#This Row],[KPy''k]]^2)/KTmag/Scale</f>
        <v>2.2973394919010537</v>
      </c>
      <c r="Q14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4" s="14">
        <v>44908</v>
      </c>
      <c r="U1434" s="9" t="s">
        <v>54</v>
      </c>
      <c r="V1434" t="s">
        <v>61</v>
      </c>
      <c r="W1434" t="s">
        <v>59</v>
      </c>
      <c r="X1434">
        <v>0.96874999999999978</v>
      </c>
      <c r="Y1434">
        <v>0.66666666666666663</v>
      </c>
      <c r="Z1434">
        <v>7.9357142857142848E-2</v>
      </c>
      <c r="AA1434">
        <v>0.11903571428571427</v>
      </c>
      <c r="AB1434">
        <v>0.17855357142857142</v>
      </c>
      <c r="AC1434">
        <v>1.4531249999999998</v>
      </c>
      <c r="AD1434">
        <v>5.6005600560056008</v>
      </c>
      <c r="AE1434">
        <v>8.4008400840084008</v>
      </c>
      <c r="AF1434">
        <v>12.207470747074707</v>
      </c>
      <c r="AG1434">
        <v>8.1917050691244261E-2</v>
      </c>
      <c r="AH1434">
        <v>0.12287557603686637</v>
      </c>
      <c r="AI1434">
        <v>0.68817204301075285</v>
      </c>
      <c r="AJ1434">
        <v>1433</v>
      </c>
      <c r="AK1434">
        <f>SUBTOTAL(9,EffortOutcomesAG0[[#This Row],[Allocation]:[Iin]])</f>
        <v>30.567323652065664</v>
      </c>
      <c r="AL1434" t="str">
        <f>EffortOutcomesAG0[[#This Row],[WARDS]]&amp;EffortOutcomesAG0[[#This Row],[Role]]&amp;EffortOutcomesAG0[[#This Row],[Shifts]]</f>
        <v>BANKRNPM</v>
      </c>
    </row>
    <row r="1435" spans="2:38" x14ac:dyDescent="0.25">
      <c r="B1435" s="8">
        <f>IF(EffortOutcomesAG0[[#This Row],[Apn]]=0,10,LOG(EffortOutcomesAG0[[#This Row],[Apn]]))</f>
        <v>-0.92432271768168917</v>
      </c>
      <c r="C1435" s="8">
        <f>IF(EffortOutcomesAG0[[#This Row],[Ein]]=0,10,LOG(EffortOutcomesAG0[[#This Row],[Ein]]))</f>
        <v>10</v>
      </c>
      <c r="D1435" s="8">
        <f>IF(EffortOutcomesAG0[[#This Row],[Iin]]=0,10,LOG(EffortOutcomesAG0[[#This Row],[Iin]]))</f>
        <v>10</v>
      </c>
      <c r="E1435" s="8">
        <f>Kx-EffortOutcomesAG0[[#This Row],[Xp]]</f>
        <v>0.92432271768168917</v>
      </c>
      <c r="F1435" s="8">
        <f>Ky-EffortOutcomesAG0[[#This Row],[Yp]]</f>
        <v>-11</v>
      </c>
      <c r="G1435" s="8">
        <f>Kz-EffortOutcomesAG0[[#This Row],[Zp]]</f>
        <v>-9</v>
      </c>
      <c r="H1435" s="8">
        <f>EffortOutcomesAG0[[#This Row],[Kpy]]*KSc-EffortOutcomesAG0[[#This Row],[KPz]]*KSb</f>
        <v>20</v>
      </c>
      <c r="I1435" s="8">
        <f>-1*(EffortOutcomesAG0[[#This Row],[KPx]]*KSc-EffortOutcomesAG0[[#This Row],[KPz]]*KSa)</f>
        <v>0.92432271768168917</v>
      </c>
      <c r="J1435" s="8">
        <f>(EffortOutcomesAG0[[#This Row],[KPx]]*$C$2-EffortOutcomesAG0[[#This Row],[Kpy]]*KSa)</f>
        <v>9.243227176816891</v>
      </c>
      <c r="K1435" s="8">
        <f>EffortOutcomesAG0[[#This Row],[Kpy]]*KTc-EffortOutcomesAG0[[#This Row],[KPz]]*KTb</f>
        <v>2</v>
      </c>
      <c r="L1435" s="8">
        <f>-1*(EffortOutcomesAG0[[#This Row],[KPx]]*KTc-EffortOutcomesAG0[[#This Row],[KPz]]*KTa)</f>
        <v>-17.07567728231831</v>
      </c>
      <c r="M1435" s="8">
        <f>(EffortOutcomesAG0[[#This Row],[KPx]]*KTb-EffortOutcomesAG0[[#This Row],[Kpy]]*KTa)</f>
        <v>21.07567728231831</v>
      </c>
      <c r="N1435" s="8">
        <f>-EffortOutcomesAG0[[#This Row],[Xp]]*a+EffortOutcomesAG0[[#This Row],[Yp]]*b+EffortOutcomesAG0[[#This Row],[Zp]]*c_</f>
        <v>40</v>
      </c>
      <c r="O1435">
        <f>-IF(EffortOutcomesAG0[[#This Row],[Column2]]&gt;0,1,-1)*SQRT(EffortOutcomesAG0[[#This Row],[KPx''i]]^2+EffortOutcomesAG0[[#This Row],[KPx''j]]^2+EffortOutcomesAG0[[#This Row],[KPx''k]]^2)/Ksmag/Scale</f>
        <v>-15.59313344277969</v>
      </c>
      <c r="P1435" s="9">
        <f>SQRT(EffortOutcomesAG0[[#This Row],[Kpy''i]]^2+EffortOutcomesAG0[[#This Row],[KPy''j]]^2+EffortOutcomesAG0[[#This Row],[KPy''k]]^2)/KTmag/Scale</f>
        <v>11.103775090468931</v>
      </c>
      <c r="Q14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5" s="14">
        <v>44908</v>
      </c>
      <c r="U1435" s="9" t="s">
        <v>57</v>
      </c>
      <c r="V1435" t="s">
        <v>61</v>
      </c>
      <c r="W1435" t="s">
        <v>59</v>
      </c>
      <c r="X1435">
        <v>0</v>
      </c>
      <c r="Y1435">
        <v>0.66666666666666663</v>
      </c>
      <c r="Z1435">
        <v>7.9357142857142848E-2</v>
      </c>
      <c r="AA1435">
        <v>0.11903571428571427</v>
      </c>
      <c r="AB1435">
        <v>0.17855357142857142</v>
      </c>
      <c r="AC1435">
        <v>0</v>
      </c>
      <c r="AD1435">
        <v>5.6005600560056008</v>
      </c>
      <c r="AE1435">
        <v>8.4008400840084008</v>
      </c>
      <c r="AF1435">
        <v>0</v>
      </c>
      <c r="AJ1435">
        <v>1434</v>
      </c>
      <c r="AK1435">
        <f>SUBTOTAL(9,EffortOutcomesAG0[[#This Row],[Allocation]:[Iin]])</f>
        <v>15.045013235252096</v>
      </c>
      <c r="AL1435" t="str">
        <f>EffortOutcomesAG0[[#This Row],[WARDS]]&amp;EffortOutcomesAG0[[#This Row],[Role]]&amp;EffortOutcomesAG0[[#This Row],[Shifts]]</f>
        <v>WATTRNPM</v>
      </c>
    </row>
    <row r="1436" spans="2:38" x14ac:dyDescent="0.25">
      <c r="B1436" s="8">
        <f>IF(EffortOutcomesAG0[[#This Row],[Apn]]=0,10,LOG(EffortOutcomesAG0[[#This Row],[Apn]]))</f>
        <v>-0.92432271768168917</v>
      </c>
      <c r="C1436" s="8">
        <f>IF(EffortOutcomesAG0[[#This Row],[Ein]]=0,10,LOG(EffortOutcomesAG0[[#This Row],[Ein]]))</f>
        <v>1.1750475950342747</v>
      </c>
      <c r="D1436" s="8">
        <f>IF(EffortOutcomesAG0[[#This Row],[Iin]]=0,10,LOG(EffortOutcomesAG0[[#This Row],[Iin]]))</f>
        <v>-0.25072487735258547</v>
      </c>
      <c r="E1436" s="8">
        <f>Kx-EffortOutcomesAG0[[#This Row],[Xp]]</f>
        <v>0.92432271768168917</v>
      </c>
      <c r="F1436" s="8">
        <f>Ky-EffortOutcomesAG0[[#This Row],[Yp]]</f>
        <v>-2.1750475950342745</v>
      </c>
      <c r="G1436" s="8">
        <f>Kz-EffortOutcomesAG0[[#This Row],[Zp]]</f>
        <v>1.2507248773525854</v>
      </c>
      <c r="H1436" s="8">
        <f>EffortOutcomesAG0[[#This Row],[Kpy]]*KSc-EffortOutcomesAG0[[#This Row],[KPz]]*KSb</f>
        <v>0.92432271768168905</v>
      </c>
      <c r="I1436" s="8">
        <f>-1*(EffortOutcomesAG0[[#This Row],[KPx]]*KSc-EffortOutcomesAG0[[#This Row],[KPz]]*KSa)</f>
        <v>0.92432271768168917</v>
      </c>
      <c r="J1436" s="8">
        <f>(EffortOutcomesAG0[[#This Row],[KPx]]*$C$2-EffortOutcomesAG0[[#This Row],[Kpy]]*KSa)</f>
        <v>9.243227176816891</v>
      </c>
      <c r="K1436" s="8">
        <f>EffortOutcomesAG0[[#This Row],[Kpy]]*KTc-EffortOutcomesAG0[[#This Row],[KPz]]*KTb</f>
        <v>3.4257724723868597</v>
      </c>
      <c r="L1436" s="8">
        <f>-1*(EffortOutcomesAG0[[#This Row],[KPx]]*KTc-EffortOutcomesAG0[[#This Row],[KPz]]*KTa)</f>
        <v>3.4257724723868601</v>
      </c>
      <c r="M1436" s="8">
        <f>(EffortOutcomesAG0[[#This Row],[KPx]]*KTb-EffortOutcomesAG0[[#This Row],[Kpy]]*KTa)</f>
        <v>3.4257724723868597</v>
      </c>
      <c r="N1436" s="8">
        <f>-EffortOutcomesAG0[[#This Row],[Xp]]*a+EffortOutcomesAG0[[#This Row],[Yp]]*b+EffortOutcomesAG0[[#This Row],[Zp]]*c_</f>
        <v>1.8486454353633786</v>
      </c>
      <c r="O1436">
        <f>-IF(EffortOutcomesAG0[[#This Row],[Column2]]&gt;0,1,-1)*SQRT(EffortOutcomesAG0[[#This Row],[KPx''i]]^2+EffortOutcomesAG0[[#This Row],[KPx''j]]^2+EffortOutcomesAG0[[#This Row],[KPx''k]]^2)/Ksmag/Scale</f>
        <v>-6.600984533200001</v>
      </c>
      <c r="P1436" s="9">
        <f>SQRT(EffortOutcomesAG0[[#This Row],[Kpy''i]]^2+EffortOutcomesAG0[[#This Row],[KPy''j]]^2+EffortOutcomesAG0[[#This Row],[KPy''k]]^2)/KTmag/Scale</f>
        <v>2.4223869460269531</v>
      </c>
      <c r="Q14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6" s="14">
        <v>44908</v>
      </c>
      <c r="U1436" s="9" t="s">
        <v>58</v>
      </c>
      <c r="V1436" t="s">
        <v>61</v>
      </c>
      <c r="W1436" t="s">
        <v>59</v>
      </c>
      <c r="X1436">
        <v>1.1875</v>
      </c>
      <c r="Y1436">
        <v>0.66666666666666663</v>
      </c>
      <c r="Z1436">
        <v>7.9357142857142848E-2</v>
      </c>
      <c r="AA1436">
        <v>0.11903571428571427</v>
      </c>
      <c r="AB1436">
        <v>0.17855357142857142</v>
      </c>
      <c r="AC1436">
        <v>1.78125</v>
      </c>
      <c r="AD1436">
        <v>5.6005600560056008</v>
      </c>
      <c r="AE1436">
        <v>8.4008400840084008</v>
      </c>
      <c r="AF1436">
        <v>14.963996399639965</v>
      </c>
      <c r="AG1436">
        <v>6.6827067669172929E-2</v>
      </c>
      <c r="AH1436">
        <v>0.10024060150375939</v>
      </c>
      <c r="AI1436">
        <v>0.56140350877192979</v>
      </c>
      <c r="AJ1436">
        <v>1435</v>
      </c>
      <c r="AK1436">
        <f>SUBTOTAL(9,EffortOutcomesAG0[[#This Row],[Allocation]:[Iin]])</f>
        <v>33.706230812836921</v>
      </c>
      <c r="AL1436" t="str">
        <f>EffortOutcomesAG0[[#This Row],[WARDS]]&amp;EffortOutcomesAG0[[#This Row],[Role]]&amp;EffortOutcomesAG0[[#This Row],[Shifts]]</f>
        <v>WARARNPM</v>
      </c>
    </row>
    <row r="1437" spans="2:38" x14ac:dyDescent="0.25">
      <c r="B1437" s="8">
        <f>IF(EffortOutcomesAG0[[#This Row],[Apn]]=0,10,LOG(EffortOutcomesAG0[[#This Row],[Apn]]))</f>
        <v>10</v>
      </c>
      <c r="C1437" s="8">
        <f>IF(EffortOutcomesAG0[[#This Row],[Ein]]=0,10,LOG(EffortOutcomesAG0[[#This Row],[Ein]]))</f>
        <v>10</v>
      </c>
      <c r="D1437" s="8">
        <f>IF(EffortOutcomesAG0[[#This Row],[Iin]]=0,10,LOG(EffortOutcomesAG0[[#This Row],[Iin]]))</f>
        <v>10</v>
      </c>
      <c r="E1437" s="8">
        <f>Kx-EffortOutcomesAG0[[#This Row],[Xp]]</f>
        <v>-10</v>
      </c>
      <c r="F1437" s="8">
        <f>Ky-EffortOutcomesAG0[[#This Row],[Yp]]</f>
        <v>-11</v>
      </c>
      <c r="G1437" s="8">
        <f>Kz-EffortOutcomesAG0[[#This Row],[Zp]]</f>
        <v>-9</v>
      </c>
      <c r="H1437" s="8">
        <f>EffortOutcomesAG0[[#This Row],[Kpy]]*KSc-EffortOutcomesAG0[[#This Row],[KPz]]*KSb</f>
        <v>20</v>
      </c>
      <c r="I1437" s="8">
        <f>-1*(EffortOutcomesAG0[[#This Row],[KPx]]*KSc-EffortOutcomesAG0[[#This Row],[KPz]]*KSa)</f>
        <v>-10</v>
      </c>
      <c r="J1437" s="8">
        <f>(EffortOutcomesAG0[[#This Row],[KPx]]*$C$2-EffortOutcomesAG0[[#This Row],[Kpy]]*KSa)</f>
        <v>-100</v>
      </c>
      <c r="K1437" s="8">
        <f>EffortOutcomesAG0[[#This Row],[Kpy]]*KTc-EffortOutcomesAG0[[#This Row],[KPz]]*KTb</f>
        <v>2</v>
      </c>
      <c r="L1437" s="8">
        <f>-1*(EffortOutcomesAG0[[#This Row],[KPx]]*KTc-EffortOutcomesAG0[[#This Row],[KPz]]*KTa)</f>
        <v>-28</v>
      </c>
      <c r="M1437" s="8">
        <f>(EffortOutcomesAG0[[#This Row],[KPx]]*KTb-EffortOutcomesAG0[[#This Row],[Kpy]]*KTa)</f>
        <v>32</v>
      </c>
      <c r="N1437" s="8">
        <f>-EffortOutcomesAG0[[#This Row],[Xp]]*a+EffortOutcomesAG0[[#This Row],[Yp]]*b+EffortOutcomesAG0[[#This Row],[Zp]]*c_</f>
        <v>40</v>
      </c>
      <c r="O143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37" s="9">
        <f>SQRT(EffortOutcomesAG0[[#This Row],[Kpy''i]]^2+EffortOutcomesAG0[[#This Row],[KPy''j]]^2+EffortOutcomesAG0[[#This Row],[KPy''k]]^2)/KTmag/Scale</f>
        <v>17.37814719698277</v>
      </c>
      <c r="Q14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7" s="14">
        <v>44908</v>
      </c>
      <c r="U1437" s="9" t="s">
        <v>76</v>
      </c>
      <c r="V1437" t="s">
        <v>61</v>
      </c>
      <c r="W1437" t="s">
        <v>59</v>
      </c>
      <c r="X1437">
        <v>0.93749999999999978</v>
      </c>
      <c r="Y1437">
        <v>0</v>
      </c>
      <c r="Z1437">
        <v>0</v>
      </c>
      <c r="AG1437">
        <v>0</v>
      </c>
      <c r="AH1437">
        <v>0</v>
      </c>
      <c r="AI1437">
        <v>0</v>
      </c>
      <c r="AJ1437">
        <v>1436</v>
      </c>
      <c r="AK1437">
        <f>SUBTOTAL(9,EffortOutcomesAG0[[#This Row],[Allocation]:[Iin]])</f>
        <v>0.93749999999999978</v>
      </c>
      <c r="AL1437" t="str">
        <f>EffortOutcomesAG0[[#This Row],[WARDS]]&amp;EffortOutcomesAG0[[#This Row],[Role]]&amp;EffortOutcomesAG0[[#This Row],[Shifts]]</f>
        <v>OtherRNPM</v>
      </c>
    </row>
    <row r="1438" spans="2:38" x14ac:dyDescent="0.25">
      <c r="B1438" s="8">
        <f>IF(EffortOutcomesAG0[[#This Row],[Apn]]=0,10,LOG(EffortOutcomesAG0[[#This Row],[Apn]]))</f>
        <v>4.8805135918009522E-2</v>
      </c>
      <c r="C1438" s="8">
        <f>IF(EffortOutcomesAG0[[#This Row],[Ein]]=0,10,LOG(EffortOutcomesAG0[[#This Row],[Ein]]))</f>
        <v>0.11349783865203832</v>
      </c>
      <c r="D1438" s="8">
        <f>IF(EffortOutcomesAG0[[#This Row],[Iin]]=0,10,LOG(EffortOutcomesAG0[[#This Row],[Iin]]))</f>
        <v>-0.16230297457004783</v>
      </c>
      <c r="E1438" s="8">
        <f>Kx-EffortOutcomesAG0[[#This Row],[Xp]]</f>
        <v>-4.8805135918009522E-2</v>
      </c>
      <c r="F1438" s="8">
        <f>Ky-EffortOutcomesAG0[[#This Row],[Yp]]</f>
        <v>-1.1134978386520382</v>
      </c>
      <c r="G1438" s="8">
        <f>Kz-EffortOutcomesAG0[[#This Row],[Zp]]</f>
        <v>1.1623029745700477</v>
      </c>
      <c r="H1438" s="8">
        <f>EffortOutcomesAG0[[#This Row],[Kpy]]*KSc-EffortOutcomesAG0[[#This Row],[KPz]]*KSb</f>
        <v>-4.8805135918009501E-2</v>
      </c>
      <c r="I1438" s="8">
        <f>-1*(EffortOutcomesAG0[[#This Row],[KPx]]*KSc-EffortOutcomesAG0[[#This Row],[KPz]]*KSa)</f>
        <v>-4.8805135918009522E-2</v>
      </c>
      <c r="J1438" s="8">
        <f>(EffortOutcomesAG0[[#This Row],[KPx]]*$C$2-EffortOutcomesAG0[[#This Row],[Kpy]]*KSa)</f>
        <v>-0.48805135918009523</v>
      </c>
      <c r="K1438" s="8">
        <f>EffortOutcomesAG0[[#This Row],[Kpy]]*KTc-EffortOutcomesAG0[[#This Row],[KPz]]*KTb</f>
        <v>2.2758008132220859</v>
      </c>
      <c r="L1438" s="8">
        <f>-1*(EffortOutcomesAG0[[#This Row],[KPx]]*KTc-EffortOutcomesAG0[[#This Row],[KPz]]*KTa)</f>
        <v>2.2758008132220859</v>
      </c>
      <c r="M1438" s="8">
        <f>(EffortOutcomesAG0[[#This Row],[KPx]]*KTb-EffortOutcomesAG0[[#This Row],[Kpy]]*KTa)</f>
        <v>2.2758008132220859</v>
      </c>
      <c r="N1438" s="8">
        <f>-EffortOutcomesAG0[[#This Row],[Xp]]*a+EffortOutcomesAG0[[#This Row],[Yp]]*b+EffortOutcomesAG0[[#This Row],[Zp]]*c_</f>
        <v>-9.761027183601903E-2</v>
      </c>
      <c r="O1438">
        <f>-IF(EffortOutcomesAG0[[#This Row],[Column2]]&gt;0,1,-1)*SQRT(EffortOutcomesAG0[[#This Row],[KPx''i]]^2+EffortOutcomesAG0[[#This Row],[KPx''j]]^2+EffortOutcomesAG0[[#This Row],[KPx''k]]^2)/Ksmag/Scale</f>
        <v>0.34853838510377094</v>
      </c>
      <c r="P1438" s="9">
        <f>SQRT(EffortOutcomesAG0[[#This Row],[Kpy''i]]^2+EffortOutcomesAG0[[#This Row],[KPy''j]]^2+EffortOutcomesAG0[[#This Row],[KPy''k]]^2)/KTmag/Scale</f>
        <v>1.6092341876591967</v>
      </c>
      <c r="Q14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1.6092341876591967</v>
      </c>
      <c r="T1438" s="14">
        <v>44909</v>
      </c>
      <c r="U1438" s="9" t="s">
        <v>54</v>
      </c>
      <c r="V1438" t="s">
        <v>61</v>
      </c>
      <c r="W1438" t="s">
        <v>59</v>
      </c>
      <c r="X1438">
        <v>0.96874999999999978</v>
      </c>
      <c r="Y1438">
        <v>0.66666666666666663</v>
      </c>
      <c r="Z1438">
        <v>0.74595714285714287</v>
      </c>
      <c r="AA1438">
        <v>1.1189357142857144</v>
      </c>
      <c r="AB1438">
        <v>1.6784035714285717</v>
      </c>
      <c r="AC1438">
        <v>1.4531249999999998</v>
      </c>
      <c r="AD1438">
        <v>0.59580426127719144</v>
      </c>
      <c r="AE1438">
        <v>0.89370639191578727</v>
      </c>
      <c r="AF1438">
        <v>1.298667100752628</v>
      </c>
      <c r="AG1438">
        <v>0.770020276497696</v>
      </c>
      <c r="AH1438">
        <v>1.1550304147465442</v>
      </c>
      <c r="AI1438">
        <v>0.68817204301075285</v>
      </c>
      <c r="AJ1438">
        <v>1437</v>
      </c>
      <c r="AK1438">
        <f>SUBTOTAL(9,EffortOutcomesAG0[[#This Row],[Allocation]:[Iin]])</f>
        <v>12.033238583438694</v>
      </c>
      <c r="AL1438" t="str">
        <f>EffortOutcomesAG0[[#This Row],[WARDS]]&amp;EffortOutcomesAG0[[#This Row],[Role]]&amp;EffortOutcomesAG0[[#This Row],[Shifts]]</f>
        <v>BANKRNPM</v>
      </c>
    </row>
    <row r="1439" spans="2:38" x14ac:dyDescent="0.25">
      <c r="B1439" s="8">
        <f>IF(EffortOutcomesAG0[[#This Row],[Apn]]=0,10,LOG(EffortOutcomesAG0[[#This Row],[Apn]]))</f>
        <v>4.8805135918009522E-2</v>
      </c>
      <c r="C1439" s="8">
        <f>IF(EffortOutcomesAG0[[#This Row],[Ein]]=0,10,LOG(EffortOutcomesAG0[[#This Row],[Ein]]))</f>
        <v>10</v>
      </c>
      <c r="D1439" s="8">
        <f>IF(EffortOutcomesAG0[[#This Row],[Iin]]=0,10,LOG(EffortOutcomesAG0[[#This Row],[Iin]]))</f>
        <v>10</v>
      </c>
      <c r="E1439" s="8">
        <f>Kx-EffortOutcomesAG0[[#This Row],[Xp]]</f>
        <v>-4.8805135918009522E-2</v>
      </c>
      <c r="F1439" s="8">
        <f>Ky-EffortOutcomesAG0[[#This Row],[Yp]]</f>
        <v>-11</v>
      </c>
      <c r="G1439" s="8">
        <f>Kz-EffortOutcomesAG0[[#This Row],[Zp]]</f>
        <v>-9</v>
      </c>
      <c r="H1439" s="8">
        <f>EffortOutcomesAG0[[#This Row],[Kpy]]*KSc-EffortOutcomesAG0[[#This Row],[KPz]]*KSb</f>
        <v>20</v>
      </c>
      <c r="I1439" s="8">
        <f>-1*(EffortOutcomesAG0[[#This Row],[KPx]]*KSc-EffortOutcomesAG0[[#This Row],[KPz]]*KSa)</f>
        <v>-4.8805135918009522E-2</v>
      </c>
      <c r="J1439" s="8">
        <f>(EffortOutcomesAG0[[#This Row],[KPx]]*$C$2-EffortOutcomesAG0[[#This Row],[Kpy]]*KSa)</f>
        <v>-0.48805135918009523</v>
      </c>
      <c r="K1439" s="8">
        <f>EffortOutcomesAG0[[#This Row],[Kpy]]*KTc-EffortOutcomesAG0[[#This Row],[KPz]]*KTb</f>
        <v>2</v>
      </c>
      <c r="L1439" s="8">
        <f>-1*(EffortOutcomesAG0[[#This Row],[KPx]]*KTc-EffortOutcomesAG0[[#This Row],[KPz]]*KTa)</f>
        <v>-18.048805135918009</v>
      </c>
      <c r="M1439" s="8">
        <f>(EffortOutcomesAG0[[#This Row],[KPx]]*KTb-EffortOutcomesAG0[[#This Row],[Kpy]]*KTa)</f>
        <v>22.048805135918009</v>
      </c>
      <c r="N1439" s="8">
        <f>-EffortOutcomesAG0[[#This Row],[Xp]]*a+EffortOutcomesAG0[[#This Row],[Yp]]*b+EffortOutcomesAG0[[#This Row],[Zp]]*c_</f>
        <v>40</v>
      </c>
      <c r="O1439">
        <f>-IF(EffortOutcomesAG0[[#This Row],[Column2]]&gt;0,1,-1)*SQRT(EffortOutcomesAG0[[#This Row],[KPx''i]]^2+EffortOutcomesAG0[[#This Row],[KPx''j]]^2+EffortOutcomesAG0[[#This Row],[KPx''k]]^2)/Ksmag/Scale</f>
        <v>-14.146387808739188</v>
      </c>
      <c r="P1439" s="9">
        <f>SQRT(EffortOutcomesAG0[[#This Row],[Kpy''i]]^2+EffortOutcomesAG0[[#This Row],[KPy''j]]^2+EffortOutcomesAG0[[#This Row],[KPy''k]]^2)/KTmag/Scale</f>
        <v>11.661254754928283</v>
      </c>
      <c r="Q14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9" s="14">
        <v>44909</v>
      </c>
      <c r="U1439" s="9" t="s">
        <v>57</v>
      </c>
      <c r="V1439" t="s">
        <v>61</v>
      </c>
      <c r="W1439" t="s">
        <v>59</v>
      </c>
      <c r="X1439">
        <v>0</v>
      </c>
      <c r="Y1439">
        <v>0.66666666666666663</v>
      </c>
      <c r="Z1439">
        <v>0.74595714285714287</v>
      </c>
      <c r="AA1439">
        <v>1.1189357142857144</v>
      </c>
      <c r="AB1439">
        <v>1.6784035714285717</v>
      </c>
      <c r="AC1439">
        <v>0</v>
      </c>
      <c r="AD1439">
        <v>0.59580426127719144</v>
      </c>
      <c r="AE1439">
        <v>0.89370639191578727</v>
      </c>
      <c r="AF1439">
        <v>0</v>
      </c>
      <c r="AJ1439">
        <v>1438</v>
      </c>
      <c r="AK1439">
        <f>SUBTOTAL(9,EffortOutcomesAG0[[#This Row],[Allocation]:[Iin]])</f>
        <v>5.6994737484310747</v>
      </c>
      <c r="AL1439" t="str">
        <f>EffortOutcomesAG0[[#This Row],[WARDS]]&amp;EffortOutcomesAG0[[#This Row],[Role]]&amp;EffortOutcomesAG0[[#This Row],[Shifts]]</f>
        <v>WATTRNPM</v>
      </c>
    </row>
    <row r="1440" spans="2:38" x14ac:dyDescent="0.25">
      <c r="B1440" s="8">
        <f>IF(EffortOutcomesAG0[[#This Row],[Apn]]=0,10,LOG(EffortOutcomesAG0[[#This Row],[Apn]]))</f>
        <v>4.8805135918009522E-2</v>
      </c>
      <c r="C1440" s="8">
        <f>IF(EffortOutcomesAG0[[#This Row],[Ein]]=0,10,LOG(EffortOutcomesAG0[[#This Row],[Ein]]))</f>
        <v>0.40746597982853278</v>
      </c>
      <c r="D1440" s="8">
        <f>IF(EffortOutcomesAG0[[#This Row],[Iin]]=0,10,LOG(EffortOutcomesAG0[[#This Row],[Iin]]))</f>
        <v>-0.45627111574654228</v>
      </c>
      <c r="E1440" s="8">
        <f>Kx-EffortOutcomesAG0[[#This Row],[Xp]]</f>
        <v>-4.8805135918009522E-2</v>
      </c>
      <c r="F1440" s="8">
        <f>Ky-EffortOutcomesAG0[[#This Row],[Yp]]</f>
        <v>-1.4074659798285327</v>
      </c>
      <c r="G1440" s="8">
        <f>Kz-EffortOutcomesAG0[[#This Row],[Zp]]</f>
        <v>1.4562711157465422</v>
      </c>
      <c r="H1440" s="8">
        <f>EffortOutcomesAG0[[#This Row],[Kpy]]*KSc-EffortOutcomesAG0[[#This Row],[KPz]]*KSb</f>
        <v>-4.8805135918009501E-2</v>
      </c>
      <c r="I1440" s="8">
        <f>-1*(EffortOutcomesAG0[[#This Row],[KPx]]*KSc-EffortOutcomesAG0[[#This Row],[KPz]]*KSa)</f>
        <v>-4.8805135918009522E-2</v>
      </c>
      <c r="J1440" s="8">
        <f>(EffortOutcomesAG0[[#This Row],[KPx]]*$C$2-EffortOutcomesAG0[[#This Row],[Kpy]]*KSa)</f>
        <v>-0.48805135918009523</v>
      </c>
      <c r="K1440" s="8">
        <f>EffortOutcomesAG0[[#This Row],[Kpy]]*KTc-EffortOutcomesAG0[[#This Row],[KPz]]*KTb</f>
        <v>2.8637370955750749</v>
      </c>
      <c r="L1440" s="8">
        <f>-1*(EffortOutcomesAG0[[#This Row],[KPx]]*KTc-EffortOutcomesAG0[[#This Row],[KPz]]*KTa)</f>
        <v>2.8637370955750749</v>
      </c>
      <c r="M1440" s="8">
        <f>(EffortOutcomesAG0[[#This Row],[KPx]]*KTb-EffortOutcomesAG0[[#This Row],[Kpy]]*KTa)</f>
        <v>2.8637370955750749</v>
      </c>
      <c r="N1440" s="8">
        <f>-EffortOutcomesAG0[[#This Row],[Xp]]*a+EffortOutcomesAG0[[#This Row],[Yp]]*b+EffortOutcomesAG0[[#This Row],[Zp]]*c_</f>
        <v>-9.7610271836019002E-2</v>
      </c>
      <c r="O1440">
        <f>-IF(EffortOutcomesAG0[[#This Row],[Column2]]&gt;0,1,-1)*SQRT(EffortOutcomesAG0[[#This Row],[KPx''i]]^2+EffortOutcomesAG0[[#This Row],[KPx''j]]^2+EffortOutcomesAG0[[#This Row],[KPx''k]]^2)/Ksmag/Scale</f>
        <v>0.34853838510377094</v>
      </c>
      <c r="P1440" s="9">
        <f>SQRT(EffortOutcomesAG0[[#This Row],[Kpy''i]]^2+EffortOutcomesAG0[[#This Row],[KPy''j]]^2+EffortOutcomesAG0[[#This Row],[KPy''k]]^2)/KTmag/Scale</f>
        <v>2.0249679198166035</v>
      </c>
      <c r="Q14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4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0" s="14">
        <v>44909</v>
      </c>
      <c r="U1440" s="9" t="s">
        <v>58</v>
      </c>
      <c r="V1440" t="s">
        <v>61</v>
      </c>
      <c r="W1440" t="s">
        <v>59</v>
      </c>
      <c r="X1440">
        <v>1.90625</v>
      </c>
      <c r="Y1440">
        <v>0.66666666666666663</v>
      </c>
      <c r="Z1440">
        <v>0.74595714285714287</v>
      </c>
      <c r="AA1440">
        <v>1.1189357142857144</v>
      </c>
      <c r="AB1440">
        <v>1.6784035714285717</v>
      </c>
      <c r="AC1440">
        <v>2.859375</v>
      </c>
      <c r="AD1440">
        <v>0.59580426127719144</v>
      </c>
      <c r="AE1440">
        <v>0.89370639191578727</v>
      </c>
      <c r="AF1440">
        <v>2.5554417143842043</v>
      </c>
      <c r="AG1440">
        <v>0.3913217798594848</v>
      </c>
      <c r="AH1440">
        <v>0.5869826697892272</v>
      </c>
      <c r="AI1440">
        <v>0.34972677595628415</v>
      </c>
      <c r="AJ1440">
        <v>1439</v>
      </c>
      <c r="AK1440">
        <f>SUBTOTAL(9,EffortOutcomesAG0[[#This Row],[Allocation]:[Iin]])</f>
        <v>14.348571688420273</v>
      </c>
      <c r="AL1440" t="str">
        <f>EffortOutcomesAG0[[#This Row],[WARDS]]&amp;EffortOutcomesAG0[[#This Row],[Role]]&amp;EffortOutcomesAG0[[#This Row],[Shifts]]</f>
        <v>WARARNPM</v>
      </c>
    </row>
    <row r="1441" spans="2:38" x14ac:dyDescent="0.25">
      <c r="B1441" s="8">
        <f>IF(EffortOutcomesAG0[[#This Row],[Apn]]=0,10,LOG(EffortOutcomesAG0[[#This Row],[Apn]]))</f>
        <v>10</v>
      </c>
      <c r="C1441" s="8">
        <f>IF(EffortOutcomesAG0[[#This Row],[Ein]]=0,10,LOG(EffortOutcomesAG0[[#This Row],[Ein]]))</f>
        <v>10</v>
      </c>
      <c r="D1441" s="8">
        <f>IF(EffortOutcomesAG0[[#This Row],[Iin]]=0,10,LOG(EffortOutcomesAG0[[#This Row],[Iin]]))</f>
        <v>10</v>
      </c>
      <c r="E1441" s="8">
        <f>Kx-EffortOutcomesAG0[[#This Row],[Xp]]</f>
        <v>-10</v>
      </c>
      <c r="F1441" s="8">
        <f>Ky-EffortOutcomesAG0[[#This Row],[Yp]]</f>
        <v>-11</v>
      </c>
      <c r="G1441" s="8">
        <f>Kz-EffortOutcomesAG0[[#This Row],[Zp]]</f>
        <v>-9</v>
      </c>
      <c r="H1441" s="8">
        <f>EffortOutcomesAG0[[#This Row],[Kpy]]*KSc-EffortOutcomesAG0[[#This Row],[KPz]]*KSb</f>
        <v>20</v>
      </c>
      <c r="I1441" s="8">
        <f>-1*(EffortOutcomesAG0[[#This Row],[KPx]]*KSc-EffortOutcomesAG0[[#This Row],[KPz]]*KSa)</f>
        <v>-10</v>
      </c>
      <c r="J1441" s="8">
        <f>(EffortOutcomesAG0[[#This Row],[KPx]]*$C$2-EffortOutcomesAG0[[#This Row],[Kpy]]*KSa)</f>
        <v>-100</v>
      </c>
      <c r="K1441" s="8">
        <f>EffortOutcomesAG0[[#This Row],[Kpy]]*KTc-EffortOutcomesAG0[[#This Row],[KPz]]*KTb</f>
        <v>2</v>
      </c>
      <c r="L1441" s="8">
        <f>-1*(EffortOutcomesAG0[[#This Row],[KPx]]*KTc-EffortOutcomesAG0[[#This Row],[KPz]]*KTa)</f>
        <v>-28</v>
      </c>
      <c r="M1441" s="8">
        <f>(EffortOutcomesAG0[[#This Row],[KPx]]*KTb-EffortOutcomesAG0[[#This Row],[Kpy]]*KTa)</f>
        <v>32</v>
      </c>
      <c r="N1441" s="8">
        <f>-EffortOutcomesAG0[[#This Row],[Xp]]*a+EffortOutcomesAG0[[#This Row],[Yp]]*b+EffortOutcomesAG0[[#This Row],[Zp]]*c_</f>
        <v>40</v>
      </c>
      <c r="O144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1" s="9">
        <f>SQRT(EffortOutcomesAG0[[#This Row],[Kpy''i]]^2+EffortOutcomesAG0[[#This Row],[KPy''j]]^2+EffortOutcomesAG0[[#This Row],[KPy''k]]^2)/KTmag/Scale</f>
        <v>17.37814719698277</v>
      </c>
      <c r="Q14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1" s="14">
        <v>44909</v>
      </c>
      <c r="U1441" s="9" t="s">
        <v>76</v>
      </c>
      <c r="V1441" t="s">
        <v>61</v>
      </c>
      <c r="W1441" t="s">
        <v>59</v>
      </c>
      <c r="X1441">
        <v>1.9999999999999998</v>
      </c>
      <c r="Y1441">
        <v>0</v>
      </c>
      <c r="Z1441">
        <v>0</v>
      </c>
      <c r="AG1441">
        <v>0</v>
      </c>
      <c r="AH1441">
        <v>0</v>
      </c>
      <c r="AI1441">
        <v>0</v>
      </c>
      <c r="AJ1441">
        <v>1440</v>
      </c>
      <c r="AK1441">
        <f>SUBTOTAL(9,EffortOutcomesAG0[[#This Row],[Allocation]:[Iin]])</f>
        <v>1.9999999999999998</v>
      </c>
      <c r="AL1441" t="str">
        <f>EffortOutcomesAG0[[#This Row],[WARDS]]&amp;EffortOutcomesAG0[[#This Row],[Role]]&amp;EffortOutcomesAG0[[#This Row],[Shifts]]</f>
        <v>OtherRNPM</v>
      </c>
    </row>
    <row r="1442" spans="2:38" x14ac:dyDescent="0.25">
      <c r="B1442" s="8">
        <f>IF(EffortOutcomesAG0[[#This Row],[Apn]]=0,10,LOG(EffortOutcomesAG0[[#This Row],[Apn]]))</f>
        <v>-0.32226272635372682</v>
      </c>
      <c r="C1442" s="8">
        <f>IF(EffortOutcomesAG0[[#This Row],[Ein]]=0,10,LOG(EffortOutcomesAG0[[#This Row],[Ein]]))</f>
        <v>0.48456570092377471</v>
      </c>
      <c r="D1442" s="8">
        <f>IF(EffortOutcomesAG0[[#This Row],[Iin]]=0,10,LOG(EffortOutcomesAG0[[#This Row],[Iin]]))</f>
        <v>-0.16230297457004783</v>
      </c>
      <c r="E1442" s="8">
        <f>Kx-EffortOutcomesAG0[[#This Row],[Xp]]</f>
        <v>0.32226272635372682</v>
      </c>
      <c r="F1442" s="8">
        <f>Ky-EffortOutcomesAG0[[#This Row],[Yp]]</f>
        <v>-1.4845657009237747</v>
      </c>
      <c r="G1442" s="8">
        <f>Kz-EffortOutcomesAG0[[#This Row],[Zp]]</f>
        <v>1.1623029745700477</v>
      </c>
      <c r="H1442" s="8">
        <f>EffortOutcomesAG0[[#This Row],[Kpy]]*KSc-EffortOutcomesAG0[[#This Row],[KPz]]*KSb</f>
        <v>0.32226272635372699</v>
      </c>
      <c r="I1442" s="8">
        <f>-1*(EffortOutcomesAG0[[#This Row],[KPx]]*KSc-EffortOutcomesAG0[[#This Row],[KPz]]*KSa)</f>
        <v>0.32226272635372682</v>
      </c>
      <c r="J1442" s="8">
        <f>(EffortOutcomesAG0[[#This Row],[KPx]]*$C$2-EffortOutcomesAG0[[#This Row],[Kpy]]*KSa)</f>
        <v>3.2226272635372681</v>
      </c>
      <c r="K1442" s="8">
        <f>EffortOutcomesAG0[[#This Row],[Kpy]]*KTc-EffortOutcomesAG0[[#This Row],[KPz]]*KTb</f>
        <v>2.6468686754938222</v>
      </c>
      <c r="L1442" s="8">
        <f>-1*(EffortOutcomesAG0[[#This Row],[KPx]]*KTc-EffortOutcomesAG0[[#This Row],[KPz]]*KTa)</f>
        <v>2.6468686754938222</v>
      </c>
      <c r="M1442" s="8">
        <f>(EffortOutcomesAG0[[#This Row],[KPx]]*KTb-EffortOutcomesAG0[[#This Row],[Kpy]]*KTa)</f>
        <v>2.6468686754938227</v>
      </c>
      <c r="N1442" s="8">
        <f>-EffortOutcomesAG0[[#This Row],[Xp]]*a+EffortOutcomesAG0[[#This Row],[Yp]]*b+EffortOutcomesAG0[[#This Row],[Zp]]*c_</f>
        <v>0.64452545270745376</v>
      </c>
      <c r="O1442">
        <f>-IF(EffortOutcomesAG0[[#This Row],[Column2]]&gt;0,1,-1)*SQRT(EffortOutcomesAG0[[#This Row],[KPx''i]]^2+EffortOutcomesAG0[[#This Row],[KPx''j]]^2+EffortOutcomesAG0[[#This Row],[KPx''k]]^2)/Ksmag/Scale</f>
        <v>-2.3014161954422296</v>
      </c>
      <c r="P1442" s="9">
        <f>SQRT(EffortOutcomesAG0[[#This Row],[Kpy''i]]^2+EffortOutcomesAG0[[#This Row],[KPy''j]]^2+EffortOutcomesAG0[[#This Row],[KPy''k]]^2)/KTmag/Scale</f>
        <v>1.8716187893519372</v>
      </c>
      <c r="Q14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2" s="14">
        <v>44910</v>
      </c>
      <c r="U1442" s="9" t="s">
        <v>54</v>
      </c>
      <c r="V1442" t="s">
        <v>61</v>
      </c>
      <c r="W1442" t="s">
        <v>59</v>
      </c>
      <c r="X1442">
        <v>0.96874999999999978</v>
      </c>
      <c r="Y1442">
        <v>0.66666666666666663</v>
      </c>
      <c r="Z1442">
        <v>0.31742857142857139</v>
      </c>
      <c r="AA1442">
        <v>0.47614285714285709</v>
      </c>
      <c r="AB1442">
        <v>0.71421428571428569</v>
      </c>
      <c r="AC1442">
        <v>1.4531249999999998</v>
      </c>
      <c r="AD1442">
        <v>1.4001400140014002</v>
      </c>
      <c r="AE1442">
        <v>2.1002100210021002</v>
      </c>
      <c r="AF1442">
        <v>3.0518676867686767</v>
      </c>
      <c r="AG1442">
        <v>0.32766820276497699</v>
      </c>
      <c r="AH1442">
        <v>0.49150230414746549</v>
      </c>
      <c r="AI1442">
        <v>0.68817204301075285</v>
      </c>
      <c r="AJ1442">
        <v>1441</v>
      </c>
      <c r="AK1442">
        <f>SUBTOTAL(9,EffortOutcomesAG0[[#This Row],[Allocation]:[Iin]])</f>
        <v>12.655887652647753</v>
      </c>
      <c r="AL1442" t="str">
        <f>EffortOutcomesAG0[[#This Row],[WARDS]]&amp;EffortOutcomesAG0[[#This Row],[Role]]&amp;EffortOutcomesAG0[[#This Row],[Shifts]]</f>
        <v>BANKRNPM</v>
      </c>
    </row>
    <row r="1443" spans="2:38" x14ac:dyDescent="0.25">
      <c r="B1443" s="8">
        <f>IF(EffortOutcomesAG0[[#This Row],[Apn]]=0,10,LOG(EffortOutcomesAG0[[#This Row],[Apn]]))</f>
        <v>-0.32226272635372682</v>
      </c>
      <c r="C1443" s="8">
        <f>IF(EffortOutcomesAG0[[#This Row],[Ein]]=0,10,LOG(EffortOutcomesAG0[[#This Row],[Ein]]))</f>
        <v>10</v>
      </c>
      <c r="D1443" s="8">
        <f>IF(EffortOutcomesAG0[[#This Row],[Iin]]=0,10,LOG(EffortOutcomesAG0[[#This Row],[Iin]]))</f>
        <v>10</v>
      </c>
      <c r="E1443" s="8">
        <f>Kx-EffortOutcomesAG0[[#This Row],[Xp]]</f>
        <v>0.32226272635372682</v>
      </c>
      <c r="F1443" s="8">
        <f>Ky-EffortOutcomesAG0[[#This Row],[Yp]]</f>
        <v>-11</v>
      </c>
      <c r="G1443" s="8">
        <f>Kz-EffortOutcomesAG0[[#This Row],[Zp]]</f>
        <v>-9</v>
      </c>
      <c r="H1443" s="8">
        <f>EffortOutcomesAG0[[#This Row],[Kpy]]*KSc-EffortOutcomesAG0[[#This Row],[KPz]]*KSb</f>
        <v>20</v>
      </c>
      <c r="I1443" s="8">
        <f>-1*(EffortOutcomesAG0[[#This Row],[KPx]]*KSc-EffortOutcomesAG0[[#This Row],[KPz]]*KSa)</f>
        <v>0.32226272635372682</v>
      </c>
      <c r="J1443" s="8">
        <f>(EffortOutcomesAG0[[#This Row],[KPx]]*$C$2-EffortOutcomesAG0[[#This Row],[Kpy]]*KSa)</f>
        <v>3.2226272635372681</v>
      </c>
      <c r="K1443" s="8">
        <f>EffortOutcomesAG0[[#This Row],[Kpy]]*KTc-EffortOutcomesAG0[[#This Row],[KPz]]*KTb</f>
        <v>2</v>
      </c>
      <c r="L1443" s="8">
        <f>-1*(EffortOutcomesAG0[[#This Row],[KPx]]*KTc-EffortOutcomesAG0[[#This Row],[KPz]]*KTa)</f>
        <v>-17.677737273646272</v>
      </c>
      <c r="M1443" s="8">
        <f>(EffortOutcomesAG0[[#This Row],[KPx]]*KTb-EffortOutcomesAG0[[#This Row],[Kpy]]*KTa)</f>
        <v>21.677737273646272</v>
      </c>
      <c r="N1443" s="8">
        <f>-EffortOutcomesAG0[[#This Row],[Xp]]*a+EffortOutcomesAG0[[#This Row],[Yp]]*b+EffortOutcomesAG0[[#This Row],[Zp]]*c_</f>
        <v>40</v>
      </c>
      <c r="O1443">
        <f>-IF(EffortOutcomesAG0[[#This Row],[Column2]]&gt;0,1,-1)*SQRT(EffortOutcomesAG0[[#This Row],[KPx''i]]^2+EffortOutcomesAG0[[#This Row],[KPx''j]]^2+EffortOutcomesAG0[[#This Row],[KPx''k]]^2)/Ksmag/Scale</f>
        <v>-14.326359965889637</v>
      </c>
      <c r="P1443" s="9">
        <f>SQRT(EffortOutcomesAG0[[#This Row],[Kpy''i]]^2+EffortOutcomesAG0[[#This Row],[KPy''j]]^2+EffortOutcomesAG0[[#This Row],[KPy''k]]^2)/KTmag/Scale</f>
        <v>11.448629382458087</v>
      </c>
      <c r="Q14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3" s="14">
        <v>44910</v>
      </c>
      <c r="U1443" s="9" t="s">
        <v>57</v>
      </c>
      <c r="V1443" t="s">
        <v>61</v>
      </c>
      <c r="W1443" t="s">
        <v>59</v>
      </c>
      <c r="X1443">
        <v>0</v>
      </c>
      <c r="Y1443">
        <v>0.66666666666666663</v>
      </c>
      <c r="Z1443">
        <v>0.31742857142857139</v>
      </c>
      <c r="AA1443">
        <v>0.47614285714285709</v>
      </c>
      <c r="AB1443">
        <v>0.71421428571428569</v>
      </c>
      <c r="AC1443">
        <v>0</v>
      </c>
      <c r="AD1443">
        <v>1.4001400140014002</v>
      </c>
      <c r="AE1443">
        <v>2.1002100210021002</v>
      </c>
      <c r="AF1443">
        <v>0</v>
      </c>
      <c r="AJ1443">
        <v>1442</v>
      </c>
      <c r="AK1443">
        <f>SUBTOTAL(9,EffortOutcomesAG0[[#This Row],[Allocation]:[Iin]])</f>
        <v>5.674802415955881</v>
      </c>
      <c r="AL1443" t="str">
        <f>EffortOutcomesAG0[[#This Row],[WARDS]]&amp;EffortOutcomesAG0[[#This Row],[Role]]&amp;EffortOutcomesAG0[[#This Row],[Shifts]]</f>
        <v>WATTRNPM</v>
      </c>
    </row>
    <row r="1444" spans="2:38" x14ac:dyDescent="0.25">
      <c r="B1444" s="8">
        <f>IF(EffortOutcomesAG0[[#This Row],[Apn]]=0,10,LOG(EffortOutcomesAG0[[#This Row],[Apn]]))</f>
        <v>-0.32226272635372682</v>
      </c>
      <c r="C1444" s="8">
        <f>IF(EffortOutcomesAG0[[#This Row],[Ein]]=0,10,LOG(EffortOutcomesAG0[[#This Row],[Ein]]))</f>
        <v>0.80611736373235765</v>
      </c>
      <c r="D1444" s="8">
        <f>IF(EffortOutcomesAG0[[#This Row],[Iin]]=0,10,LOG(EffortOutcomesAG0[[#This Row],[Iin]]))</f>
        <v>-0.48385463737863083</v>
      </c>
      <c r="E1444" s="8">
        <f>Kx-EffortOutcomesAG0[[#This Row],[Xp]]</f>
        <v>0.32226272635372682</v>
      </c>
      <c r="F1444" s="8">
        <f>Ky-EffortOutcomesAG0[[#This Row],[Yp]]</f>
        <v>-1.8061173637323575</v>
      </c>
      <c r="G1444" s="8">
        <f>Kz-EffortOutcomesAG0[[#This Row],[Zp]]</f>
        <v>1.4838546373786308</v>
      </c>
      <c r="H1444" s="8">
        <f>EffortOutcomesAG0[[#This Row],[Kpy]]*KSc-EffortOutcomesAG0[[#This Row],[KPz]]*KSb</f>
        <v>0.32226272635372677</v>
      </c>
      <c r="I1444" s="8">
        <f>-1*(EffortOutcomesAG0[[#This Row],[KPx]]*KSc-EffortOutcomesAG0[[#This Row],[KPz]]*KSa)</f>
        <v>0.32226272635372682</v>
      </c>
      <c r="J1444" s="8">
        <f>(EffortOutcomesAG0[[#This Row],[KPx]]*$C$2-EffortOutcomesAG0[[#This Row],[Kpy]]*KSa)</f>
        <v>3.2226272635372681</v>
      </c>
      <c r="K1444" s="8">
        <f>EffortOutcomesAG0[[#This Row],[Kpy]]*KTc-EffortOutcomesAG0[[#This Row],[KPz]]*KTb</f>
        <v>3.2899720011109883</v>
      </c>
      <c r="L1444" s="8">
        <f>-1*(EffortOutcomesAG0[[#This Row],[KPx]]*KTc-EffortOutcomesAG0[[#This Row],[KPz]]*KTa)</f>
        <v>3.2899720011109883</v>
      </c>
      <c r="M1444" s="8">
        <f>(EffortOutcomesAG0[[#This Row],[KPx]]*KTb-EffortOutcomesAG0[[#This Row],[Kpy]]*KTa)</f>
        <v>3.2899720011109883</v>
      </c>
      <c r="N1444" s="8">
        <f>-EffortOutcomesAG0[[#This Row],[Xp]]*a+EffortOutcomesAG0[[#This Row],[Yp]]*b+EffortOutcomesAG0[[#This Row],[Zp]]*c_</f>
        <v>0.64452545270745365</v>
      </c>
      <c r="O1444">
        <f>-IF(EffortOutcomesAG0[[#This Row],[Column2]]&gt;0,1,-1)*SQRT(EffortOutcomesAG0[[#This Row],[KPx''i]]^2+EffortOutcomesAG0[[#This Row],[KPx''j]]^2+EffortOutcomesAG0[[#This Row],[KPx''k]]^2)/Ksmag/Scale</f>
        <v>-2.3014161954422296</v>
      </c>
      <c r="P1444" s="9">
        <f>SQRT(EffortOutcomesAG0[[#This Row],[Kpy''i]]^2+EffortOutcomesAG0[[#This Row],[KPy''j]]^2+EffortOutcomesAG0[[#This Row],[KPy''k]]^2)/KTmag/Scale</f>
        <v>2.3263615118994556</v>
      </c>
      <c r="Q14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4" s="14">
        <v>44910</v>
      </c>
      <c r="U1444" s="9" t="s">
        <v>58</v>
      </c>
      <c r="V1444" t="s">
        <v>61</v>
      </c>
      <c r="W1444" t="s">
        <v>59</v>
      </c>
      <c r="X1444">
        <v>2.03125</v>
      </c>
      <c r="Y1444">
        <v>0.66666666666666663</v>
      </c>
      <c r="Z1444">
        <v>0.31742857142857139</v>
      </c>
      <c r="AA1444">
        <v>0.47614285714285709</v>
      </c>
      <c r="AB1444">
        <v>0.71421428571428569</v>
      </c>
      <c r="AC1444">
        <v>3.046875</v>
      </c>
      <c r="AD1444">
        <v>1.4001400140014002</v>
      </c>
      <c r="AE1444">
        <v>2.1002100210021002</v>
      </c>
      <c r="AF1444">
        <v>6.3990774077407746</v>
      </c>
      <c r="AG1444">
        <v>0.15627252747252746</v>
      </c>
      <c r="AH1444">
        <v>0.23440879120879118</v>
      </c>
      <c r="AI1444">
        <v>0.3282051282051282</v>
      </c>
      <c r="AJ1444">
        <v>1443</v>
      </c>
      <c r="AK1444">
        <f>SUBTOTAL(9,EffortOutcomesAG0[[#This Row],[Allocation]:[Iin]])</f>
        <v>17.870891270583105</v>
      </c>
      <c r="AL1444" t="str">
        <f>EffortOutcomesAG0[[#This Row],[WARDS]]&amp;EffortOutcomesAG0[[#This Row],[Role]]&amp;EffortOutcomesAG0[[#This Row],[Shifts]]</f>
        <v>WARARNPM</v>
      </c>
    </row>
    <row r="1445" spans="2:38" x14ac:dyDescent="0.25">
      <c r="B1445" s="8">
        <f>IF(EffortOutcomesAG0[[#This Row],[Apn]]=0,10,LOG(EffortOutcomesAG0[[#This Row],[Apn]]))</f>
        <v>10</v>
      </c>
      <c r="C1445" s="8">
        <f>IF(EffortOutcomesAG0[[#This Row],[Ein]]=0,10,LOG(EffortOutcomesAG0[[#This Row],[Ein]]))</f>
        <v>10</v>
      </c>
      <c r="D1445" s="8">
        <f>IF(EffortOutcomesAG0[[#This Row],[Iin]]=0,10,LOG(EffortOutcomesAG0[[#This Row],[Iin]]))</f>
        <v>10</v>
      </c>
      <c r="E1445" s="8">
        <f>Kx-EffortOutcomesAG0[[#This Row],[Xp]]</f>
        <v>-10</v>
      </c>
      <c r="F1445" s="8">
        <f>Ky-EffortOutcomesAG0[[#This Row],[Yp]]</f>
        <v>-11</v>
      </c>
      <c r="G1445" s="8">
        <f>Kz-EffortOutcomesAG0[[#This Row],[Zp]]</f>
        <v>-9</v>
      </c>
      <c r="H1445" s="8">
        <f>EffortOutcomesAG0[[#This Row],[Kpy]]*KSc-EffortOutcomesAG0[[#This Row],[KPz]]*KSb</f>
        <v>20</v>
      </c>
      <c r="I1445" s="8">
        <f>-1*(EffortOutcomesAG0[[#This Row],[KPx]]*KSc-EffortOutcomesAG0[[#This Row],[KPz]]*KSa)</f>
        <v>-10</v>
      </c>
      <c r="J1445" s="8">
        <f>(EffortOutcomesAG0[[#This Row],[KPx]]*$C$2-EffortOutcomesAG0[[#This Row],[Kpy]]*KSa)</f>
        <v>-100</v>
      </c>
      <c r="K1445" s="8">
        <f>EffortOutcomesAG0[[#This Row],[Kpy]]*KTc-EffortOutcomesAG0[[#This Row],[KPz]]*KTb</f>
        <v>2</v>
      </c>
      <c r="L1445" s="8">
        <f>-1*(EffortOutcomesAG0[[#This Row],[KPx]]*KTc-EffortOutcomesAG0[[#This Row],[KPz]]*KTa)</f>
        <v>-28</v>
      </c>
      <c r="M1445" s="8">
        <f>(EffortOutcomesAG0[[#This Row],[KPx]]*KTb-EffortOutcomesAG0[[#This Row],[Kpy]]*KTa)</f>
        <v>32</v>
      </c>
      <c r="N1445" s="8">
        <f>-EffortOutcomesAG0[[#This Row],[Xp]]*a+EffortOutcomesAG0[[#This Row],[Yp]]*b+EffortOutcomesAG0[[#This Row],[Zp]]*c_</f>
        <v>40</v>
      </c>
      <c r="O144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5" s="9">
        <f>SQRT(EffortOutcomesAG0[[#This Row],[Kpy''i]]^2+EffortOutcomesAG0[[#This Row],[KPy''j]]^2+EffortOutcomesAG0[[#This Row],[KPy''k]]^2)/KTmag/Scale</f>
        <v>17.37814719698277</v>
      </c>
      <c r="Q14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5" s="14">
        <v>44910</v>
      </c>
      <c r="U1445" s="9" t="s">
        <v>76</v>
      </c>
      <c r="V1445" t="s">
        <v>61</v>
      </c>
      <c r="W1445" t="s">
        <v>59</v>
      </c>
      <c r="X1445">
        <v>2.8125</v>
      </c>
      <c r="Y1445">
        <v>0</v>
      </c>
      <c r="Z1445">
        <v>0</v>
      </c>
      <c r="AG1445">
        <v>0</v>
      </c>
      <c r="AH1445">
        <v>0</v>
      </c>
      <c r="AI1445">
        <v>0</v>
      </c>
      <c r="AJ1445">
        <v>1444</v>
      </c>
      <c r="AK1445">
        <f>SUBTOTAL(9,EffortOutcomesAG0[[#This Row],[Allocation]:[Iin]])</f>
        <v>2.8125</v>
      </c>
      <c r="AL1445" t="str">
        <f>EffortOutcomesAG0[[#This Row],[WARDS]]&amp;EffortOutcomesAG0[[#This Row],[Role]]&amp;EffortOutcomesAG0[[#This Row],[Shifts]]</f>
        <v>OtherRNPM</v>
      </c>
    </row>
    <row r="1446" spans="2:38" x14ac:dyDescent="0.25">
      <c r="B1446" s="8">
        <f>IF(EffortOutcomesAG0[[#This Row],[Apn]]=0,10,LOG(EffortOutcomesAG0[[#This Row],[Apn]]))</f>
        <v>-0.92432271768168917</v>
      </c>
      <c r="C1446" s="8">
        <f>IF(EffortOutcomesAG0[[#This Row],[Ein]]=0,10,LOG(EffortOutcomesAG0[[#This Row],[Ein]]))</f>
        <v>1.086625692251737</v>
      </c>
      <c r="D1446" s="8">
        <f>IF(EffortOutcomesAG0[[#This Row],[Iin]]=0,10,LOG(EffortOutcomesAG0[[#This Row],[Iin]]))</f>
        <v>-0.16230297457004783</v>
      </c>
      <c r="E1446" s="8">
        <f>Kx-EffortOutcomesAG0[[#This Row],[Xp]]</f>
        <v>0.92432271768168917</v>
      </c>
      <c r="F1446" s="8">
        <f>Ky-EffortOutcomesAG0[[#This Row],[Yp]]</f>
        <v>-2.086625692251737</v>
      </c>
      <c r="G1446" s="8">
        <f>Kz-EffortOutcomesAG0[[#This Row],[Zp]]</f>
        <v>1.1623029745700477</v>
      </c>
      <c r="H1446" s="8">
        <f>EffortOutcomesAG0[[#This Row],[Kpy]]*KSc-EffortOutcomesAG0[[#This Row],[KPz]]*KSb</f>
        <v>0.92432271768168928</v>
      </c>
      <c r="I1446" s="8">
        <f>-1*(EffortOutcomesAG0[[#This Row],[KPx]]*KSc-EffortOutcomesAG0[[#This Row],[KPz]]*KSa)</f>
        <v>0.92432271768168917</v>
      </c>
      <c r="J1446" s="8">
        <f>(EffortOutcomesAG0[[#This Row],[KPx]]*$C$2-EffortOutcomesAG0[[#This Row],[Kpy]]*KSa)</f>
        <v>9.243227176816891</v>
      </c>
      <c r="K1446" s="8">
        <f>EffortOutcomesAG0[[#This Row],[Kpy]]*KTc-EffortOutcomesAG0[[#This Row],[KPz]]*KTb</f>
        <v>3.2489286668217847</v>
      </c>
      <c r="L1446" s="8">
        <f>-1*(EffortOutcomesAG0[[#This Row],[KPx]]*KTc-EffortOutcomesAG0[[#This Row],[KPz]]*KTa)</f>
        <v>3.2489286668217847</v>
      </c>
      <c r="M1446" s="8">
        <f>(EffortOutcomesAG0[[#This Row],[KPx]]*KTb-EffortOutcomesAG0[[#This Row],[Kpy]]*KTa)</f>
        <v>3.2489286668217847</v>
      </c>
      <c r="N1446" s="8">
        <f>-EffortOutcomesAG0[[#This Row],[Xp]]*a+EffortOutcomesAG0[[#This Row],[Yp]]*b+EffortOutcomesAG0[[#This Row],[Zp]]*c_</f>
        <v>1.8486454353633783</v>
      </c>
      <c r="O1446">
        <f>-IF(EffortOutcomesAG0[[#This Row],[Column2]]&gt;0,1,-1)*SQRT(EffortOutcomesAG0[[#This Row],[KPx''i]]^2+EffortOutcomesAG0[[#This Row],[KPx''j]]^2+EffortOutcomesAG0[[#This Row],[KPx''k]]^2)/Ksmag/Scale</f>
        <v>-6.600984533200001</v>
      </c>
      <c r="P1446" s="9">
        <f>SQRT(EffortOutcomesAG0[[#This Row],[Kpy''i]]^2+EffortOutcomesAG0[[#This Row],[KPy''j]]^2+EffortOutcomesAG0[[#This Row],[KPy''k]]^2)/KTmag/Scale</f>
        <v>2.2973394919010537</v>
      </c>
      <c r="Q14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6" s="14">
        <v>44911</v>
      </c>
      <c r="U1446" s="9" t="s">
        <v>54</v>
      </c>
      <c r="V1446" t="s">
        <v>61</v>
      </c>
      <c r="W1446" t="s">
        <v>59</v>
      </c>
      <c r="X1446">
        <v>0.96874999999999978</v>
      </c>
      <c r="Y1446">
        <v>0.66666666666666663</v>
      </c>
      <c r="Z1446">
        <v>7.9357142857142848E-2</v>
      </c>
      <c r="AA1446">
        <v>0.11903571428571427</v>
      </c>
      <c r="AB1446">
        <v>0.17855357142857142</v>
      </c>
      <c r="AC1446">
        <v>1.4531249999999998</v>
      </c>
      <c r="AD1446">
        <v>5.6005600560056008</v>
      </c>
      <c r="AE1446">
        <v>8.4008400840084008</v>
      </c>
      <c r="AF1446">
        <v>12.207470747074707</v>
      </c>
      <c r="AG1446">
        <v>8.1917050691244261E-2</v>
      </c>
      <c r="AH1446">
        <v>0.12287557603686637</v>
      </c>
      <c r="AI1446">
        <v>0.68817204301075285</v>
      </c>
      <c r="AJ1446">
        <v>1445</v>
      </c>
      <c r="AK1446">
        <f>SUBTOTAL(9,EffortOutcomesAG0[[#This Row],[Allocation]:[Iin]])</f>
        <v>30.567323652065664</v>
      </c>
      <c r="AL1446" t="str">
        <f>EffortOutcomesAG0[[#This Row],[WARDS]]&amp;EffortOutcomesAG0[[#This Row],[Role]]&amp;EffortOutcomesAG0[[#This Row],[Shifts]]</f>
        <v>BANKRNPM</v>
      </c>
    </row>
    <row r="1447" spans="2:38" x14ac:dyDescent="0.25">
      <c r="B1447" s="8">
        <f>IF(EffortOutcomesAG0[[#This Row],[Apn]]=0,10,LOG(EffortOutcomesAG0[[#This Row],[Apn]]))</f>
        <v>-0.92432271768168917</v>
      </c>
      <c r="C1447" s="8">
        <f>IF(EffortOutcomesAG0[[#This Row],[Ein]]=0,10,LOG(EffortOutcomesAG0[[#This Row],[Ein]]))</f>
        <v>1.086625692251737</v>
      </c>
      <c r="D1447" s="8">
        <f>IF(EffortOutcomesAG0[[#This Row],[Iin]]=0,10,LOG(EffortOutcomesAG0[[#This Row],[Iin]]))</f>
        <v>-0.16230297457004783</v>
      </c>
      <c r="E1447" s="8">
        <f>Kx-EffortOutcomesAG0[[#This Row],[Xp]]</f>
        <v>0.92432271768168917</v>
      </c>
      <c r="F1447" s="8">
        <f>Ky-EffortOutcomesAG0[[#This Row],[Yp]]</f>
        <v>-2.086625692251737</v>
      </c>
      <c r="G1447" s="8">
        <f>Kz-EffortOutcomesAG0[[#This Row],[Zp]]</f>
        <v>1.1623029745700477</v>
      </c>
      <c r="H1447" s="8">
        <f>EffortOutcomesAG0[[#This Row],[Kpy]]*KSc-EffortOutcomesAG0[[#This Row],[KPz]]*KSb</f>
        <v>0.92432271768168928</v>
      </c>
      <c r="I1447" s="8">
        <f>-1*(EffortOutcomesAG0[[#This Row],[KPx]]*KSc-EffortOutcomesAG0[[#This Row],[KPz]]*KSa)</f>
        <v>0.92432271768168917</v>
      </c>
      <c r="J1447" s="8">
        <f>(EffortOutcomesAG0[[#This Row],[KPx]]*$C$2-EffortOutcomesAG0[[#This Row],[Kpy]]*KSa)</f>
        <v>9.243227176816891</v>
      </c>
      <c r="K1447" s="8">
        <f>EffortOutcomesAG0[[#This Row],[Kpy]]*KTc-EffortOutcomesAG0[[#This Row],[KPz]]*KTb</f>
        <v>3.2489286668217847</v>
      </c>
      <c r="L1447" s="8">
        <f>-1*(EffortOutcomesAG0[[#This Row],[KPx]]*KTc-EffortOutcomesAG0[[#This Row],[KPz]]*KTa)</f>
        <v>3.2489286668217847</v>
      </c>
      <c r="M1447" s="8">
        <f>(EffortOutcomesAG0[[#This Row],[KPx]]*KTb-EffortOutcomesAG0[[#This Row],[Kpy]]*KTa)</f>
        <v>3.2489286668217847</v>
      </c>
      <c r="N1447" s="8">
        <f>-EffortOutcomesAG0[[#This Row],[Xp]]*a+EffortOutcomesAG0[[#This Row],[Yp]]*b+EffortOutcomesAG0[[#This Row],[Zp]]*c_</f>
        <v>1.8486454353633783</v>
      </c>
      <c r="O1447">
        <f>-IF(EffortOutcomesAG0[[#This Row],[Column2]]&gt;0,1,-1)*SQRT(EffortOutcomesAG0[[#This Row],[KPx''i]]^2+EffortOutcomesAG0[[#This Row],[KPx''j]]^2+EffortOutcomesAG0[[#This Row],[KPx''k]]^2)/Ksmag/Scale</f>
        <v>-6.600984533200001</v>
      </c>
      <c r="P1447" s="9">
        <f>SQRT(EffortOutcomesAG0[[#This Row],[Kpy''i]]^2+EffortOutcomesAG0[[#This Row],[KPy''j]]^2+EffortOutcomesAG0[[#This Row],[KPy''k]]^2)/KTmag/Scale</f>
        <v>2.2973394919010537</v>
      </c>
      <c r="Q14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7" s="14">
        <v>44911</v>
      </c>
      <c r="U1447" s="9" t="s">
        <v>57</v>
      </c>
      <c r="V1447" t="s">
        <v>61</v>
      </c>
      <c r="W1447" t="s">
        <v>59</v>
      </c>
      <c r="X1447">
        <v>0.96874999999999978</v>
      </c>
      <c r="Y1447">
        <v>0.66666666666666663</v>
      </c>
      <c r="Z1447">
        <v>7.9357142857142848E-2</v>
      </c>
      <c r="AA1447">
        <v>0.11903571428571427</v>
      </c>
      <c r="AB1447">
        <v>0.17855357142857142</v>
      </c>
      <c r="AC1447">
        <v>1.4531249999999998</v>
      </c>
      <c r="AD1447">
        <v>5.6005600560056008</v>
      </c>
      <c r="AE1447">
        <v>8.4008400840084008</v>
      </c>
      <c r="AF1447">
        <v>12.207470747074707</v>
      </c>
      <c r="AG1447">
        <v>8.1917050691244261E-2</v>
      </c>
      <c r="AH1447">
        <v>0.12287557603686637</v>
      </c>
      <c r="AI1447">
        <v>0.68817204301075285</v>
      </c>
      <c r="AJ1447">
        <v>1446</v>
      </c>
      <c r="AK1447">
        <f>SUBTOTAL(9,EffortOutcomesAG0[[#This Row],[Allocation]:[Iin]])</f>
        <v>30.567323652065664</v>
      </c>
      <c r="AL1447" t="str">
        <f>EffortOutcomesAG0[[#This Row],[WARDS]]&amp;EffortOutcomesAG0[[#This Row],[Role]]&amp;EffortOutcomesAG0[[#This Row],[Shifts]]</f>
        <v>WATTRNPM</v>
      </c>
    </row>
    <row r="1448" spans="2:38" x14ac:dyDescent="0.25">
      <c r="B1448" s="8">
        <f>IF(EffortOutcomesAG0[[#This Row],[Apn]]=0,10,LOG(EffortOutcomesAG0[[#This Row],[Apn]]))</f>
        <v>-0.92432271768168917</v>
      </c>
      <c r="C1448" s="8">
        <f>IF(EffortOutcomesAG0[[#This Row],[Ein]]=0,10,LOG(EffortOutcomesAG0[[#This Row],[Ein]]))</f>
        <v>1.086625692251737</v>
      </c>
      <c r="D1448" s="8">
        <f>IF(EffortOutcomesAG0[[#This Row],[Iin]]=0,10,LOG(EffortOutcomesAG0[[#This Row],[Iin]]))</f>
        <v>-0.16230297457004783</v>
      </c>
      <c r="E1448" s="8">
        <f>Kx-EffortOutcomesAG0[[#This Row],[Xp]]</f>
        <v>0.92432271768168917</v>
      </c>
      <c r="F1448" s="8">
        <f>Ky-EffortOutcomesAG0[[#This Row],[Yp]]</f>
        <v>-2.086625692251737</v>
      </c>
      <c r="G1448" s="8">
        <f>Kz-EffortOutcomesAG0[[#This Row],[Zp]]</f>
        <v>1.1623029745700477</v>
      </c>
      <c r="H1448" s="8">
        <f>EffortOutcomesAG0[[#This Row],[Kpy]]*KSc-EffortOutcomesAG0[[#This Row],[KPz]]*KSb</f>
        <v>0.92432271768168928</v>
      </c>
      <c r="I1448" s="8">
        <f>-1*(EffortOutcomesAG0[[#This Row],[KPx]]*KSc-EffortOutcomesAG0[[#This Row],[KPz]]*KSa)</f>
        <v>0.92432271768168917</v>
      </c>
      <c r="J1448" s="8">
        <f>(EffortOutcomesAG0[[#This Row],[KPx]]*$C$2-EffortOutcomesAG0[[#This Row],[Kpy]]*KSa)</f>
        <v>9.243227176816891</v>
      </c>
      <c r="K1448" s="8">
        <f>EffortOutcomesAG0[[#This Row],[Kpy]]*KTc-EffortOutcomesAG0[[#This Row],[KPz]]*KTb</f>
        <v>3.2489286668217847</v>
      </c>
      <c r="L1448" s="8">
        <f>-1*(EffortOutcomesAG0[[#This Row],[KPx]]*KTc-EffortOutcomesAG0[[#This Row],[KPz]]*KTa)</f>
        <v>3.2489286668217847</v>
      </c>
      <c r="M1448" s="8">
        <f>(EffortOutcomesAG0[[#This Row],[KPx]]*KTb-EffortOutcomesAG0[[#This Row],[Kpy]]*KTa)</f>
        <v>3.2489286668217847</v>
      </c>
      <c r="N1448" s="8">
        <f>-EffortOutcomesAG0[[#This Row],[Xp]]*a+EffortOutcomesAG0[[#This Row],[Yp]]*b+EffortOutcomesAG0[[#This Row],[Zp]]*c_</f>
        <v>1.8486454353633783</v>
      </c>
      <c r="O1448">
        <f>-IF(EffortOutcomesAG0[[#This Row],[Column2]]&gt;0,1,-1)*SQRT(EffortOutcomesAG0[[#This Row],[KPx''i]]^2+EffortOutcomesAG0[[#This Row],[KPx''j]]^2+EffortOutcomesAG0[[#This Row],[KPx''k]]^2)/Ksmag/Scale</f>
        <v>-6.600984533200001</v>
      </c>
      <c r="P1448" s="9">
        <f>SQRT(EffortOutcomesAG0[[#This Row],[Kpy''i]]^2+EffortOutcomesAG0[[#This Row],[KPy''j]]^2+EffortOutcomesAG0[[#This Row],[KPy''k]]^2)/KTmag/Scale</f>
        <v>2.2973394919010537</v>
      </c>
      <c r="Q14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8" s="14">
        <v>44911</v>
      </c>
      <c r="U1448" s="9" t="s">
        <v>58</v>
      </c>
      <c r="V1448" t="s">
        <v>61</v>
      </c>
      <c r="W1448" t="s">
        <v>59</v>
      </c>
      <c r="X1448">
        <v>0.96874999999999978</v>
      </c>
      <c r="Y1448">
        <v>0.66666666666666663</v>
      </c>
      <c r="Z1448">
        <v>7.9357142857142848E-2</v>
      </c>
      <c r="AA1448">
        <v>0.11903571428571427</v>
      </c>
      <c r="AB1448">
        <v>0.17855357142857142</v>
      </c>
      <c r="AC1448">
        <v>1.4531249999999998</v>
      </c>
      <c r="AD1448">
        <v>5.6005600560056008</v>
      </c>
      <c r="AE1448">
        <v>8.4008400840084008</v>
      </c>
      <c r="AF1448">
        <v>12.207470747074707</v>
      </c>
      <c r="AG1448">
        <v>8.1917050691244261E-2</v>
      </c>
      <c r="AH1448">
        <v>0.12287557603686637</v>
      </c>
      <c r="AI1448">
        <v>0.68817204301075285</v>
      </c>
      <c r="AJ1448">
        <v>1447</v>
      </c>
      <c r="AK1448">
        <f>SUBTOTAL(9,EffortOutcomesAG0[[#This Row],[Allocation]:[Iin]])</f>
        <v>30.567323652065664</v>
      </c>
      <c r="AL1448" t="str">
        <f>EffortOutcomesAG0[[#This Row],[WARDS]]&amp;EffortOutcomesAG0[[#This Row],[Role]]&amp;EffortOutcomesAG0[[#This Row],[Shifts]]</f>
        <v>WARARNPM</v>
      </c>
    </row>
    <row r="1449" spans="2:38" x14ac:dyDescent="0.25">
      <c r="B1449" s="8">
        <f>IF(EffortOutcomesAG0[[#This Row],[Apn]]=0,10,LOG(EffortOutcomesAG0[[#This Row],[Apn]]))</f>
        <v>10</v>
      </c>
      <c r="C1449" s="8">
        <f>IF(EffortOutcomesAG0[[#This Row],[Ein]]=0,10,LOG(EffortOutcomesAG0[[#This Row],[Ein]]))</f>
        <v>10</v>
      </c>
      <c r="D1449" s="8">
        <f>IF(EffortOutcomesAG0[[#This Row],[Iin]]=0,10,LOG(EffortOutcomesAG0[[#This Row],[Iin]]))</f>
        <v>10</v>
      </c>
      <c r="E1449" s="8">
        <f>Kx-EffortOutcomesAG0[[#This Row],[Xp]]</f>
        <v>-10</v>
      </c>
      <c r="F1449" s="8">
        <f>Ky-EffortOutcomesAG0[[#This Row],[Yp]]</f>
        <v>-11</v>
      </c>
      <c r="G1449" s="8">
        <f>Kz-EffortOutcomesAG0[[#This Row],[Zp]]</f>
        <v>-9</v>
      </c>
      <c r="H1449" s="8">
        <f>EffortOutcomesAG0[[#This Row],[Kpy]]*KSc-EffortOutcomesAG0[[#This Row],[KPz]]*KSb</f>
        <v>20</v>
      </c>
      <c r="I1449" s="8">
        <f>-1*(EffortOutcomesAG0[[#This Row],[KPx]]*KSc-EffortOutcomesAG0[[#This Row],[KPz]]*KSa)</f>
        <v>-10</v>
      </c>
      <c r="J1449" s="8">
        <f>(EffortOutcomesAG0[[#This Row],[KPx]]*$C$2-EffortOutcomesAG0[[#This Row],[Kpy]]*KSa)</f>
        <v>-100</v>
      </c>
      <c r="K1449" s="8">
        <f>EffortOutcomesAG0[[#This Row],[Kpy]]*KTc-EffortOutcomesAG0[[#This Row],[KPz]]*KTb</f>
        <v>2</v>
      </c>
      <c r="L1449" s="8">
        <f>-1*(EffortOutcomesAG0[[#This Row],[KPx]]*KTc-EffortOutcomesAG0[[#This Row],[KPz]]*KTa)</f>
        <v>-28</v>
      </c>
      <c r="M1449" s="8">
        <f>(EffortOutcomesAG0[[#This Row],[KPx]]*KTb-EffortOutcomesAG0[[#This Row],[Kpy]]*KTa)</f>
        <v>32</v>
      </c>
      <c r="N1449" s="8">
        <f>-EffortOutcomesAG0[[#This Row],[Xp]]*a+EffortOutcomesAG0[[#This Row],[Yp]]*b+EffortOutcomesAG0[[#This Row],[Zp]]*c_</f>
        <v>40</v>
      </c>
      <c r="O144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9" s="9">
        <f>SQRT(EffortOutcomesAG0[[#This Row],[Kpy''i]]^2+EffortOutcomesAG0[[#This Row],[KPy''j]]^2+EffortOutcomesAG0[[#This Row],[KPy''k]]^2)/KTmag/Scale</f>
        <v>17.37814719698277</v>
      </c>
      <c r="Q14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9" s="14">
        <v>44911</v>
      </c>
      <c r="U1449" s="9" t="s">
        <v>76</v>
      </c>
      <c r="V1449" t="s">
        <v>61</v>
      </c>
      <c r="W1449" t="s">
        <v>59</v>
      </c>
      <c r="X1449">
        <v>0.93749999999999978</v>
      </c>
      <c r="Y1449">
        <v>0</v>
      </c>
      <c r="Z1449">
        <v>0</v>
      </c>
      <c r="AG1449">
        <v>0</v>
      </c>
      <c r="AH1449">
        <v>0</v>
      </c>
      <c r="AI1449">
        <v>0</v>
      </c>
      <c r="AJ1449">
        <v>1448</v>
      </c>
      <c r="AK1449">
        <f>SUBTOTAL(9,EffortOutcomesAG0[[#This Row],[Allocation]:[Iin]])</f>
        <v>0.93749999999999978</v>
      </c>
      <c r="AL1449" t="str">
        <f>EffortOutcomesAG0[[#This Row],[WARDS]]&amp;EffortOutcomesAG0[[#This Row],[Role]]&amp;EffortOutcomesAG0[[#This Row],[Shifts]]</f>
        <v>OtherRNPM</v>
      </c>
    </row>
    <row r="1450" spans="2:38" x14ac:dyDescent="0.25">
      <c r="B1450" s="8">
        <f>IF(EffortOutcomesAG0[[#This Row],[Apn]]=0,10,LOG(EffortOutcomesAG0[[#This Row],[Apn]]))</f>
        <v>-0.92432271768168917</v>
      </c>
      <c r="C1450" s="8">
        <f>IF(EffortOutcomesAG0[[#This Row],[Ein]]=0,10,LOG(EffortOutcomesAG0[[#This Row],[Ein]]))</f>
        <v>1.086625692251737</v>
      </c>
      <c r="D1450" s="8">
        <f>IF(EffortOutcomesAG0[[#This Row],[Iin]]=0,10,LOG(EffortOutcomesAG0[[#This Row],[Iin]]))</f>
        <v>-0.16230297457004783</v>
      </c>
      <c r="E1450" s="8">
        <f>Kx-EffortOutcomesAG0[[#This Row],[Xp]]</f>
        <v>0.92432271768168917</v>
      </c>
      <c r="F1450" s="8">
        <f>Ky-EffortOutcomesAG0[[#This Row],[Yp]]</f>
        <v>-2.086625692251737</v>
      </c>
      <c r="G1450" s="8">
        <f>Kz-EffortOutcomesAG0[[#This Row],[Zp]]</f>
        <v>1.1623029745700477</v>
      </c>
      <c r="H1450" s="8">
        <f>EffortOutcomesAG0[[#This Row],[Kpy]]*KSc-EffortOutcomesAG0[[#This Row],[KPz]]*KSb</f>
        <v>0.92432271768168928</v>
      </c>
      <c r="I1450" s="8">
        <f>-1*(EffortOutcomesAG0[[#This Row],[KPx]]*KSc-EffortOutcomesAG0[[#This Row],[KPz]]*KSa)</f>
        <v>0.92432271768168917</v>
      </c>
      <c r="J1450" s="8">
        <f>(EffortOutcomesAG0[[#This Row],[KPx]]*$C$2-EffortOutcomesAG0[[#This Row],[Kpy]]*KSa)</f>
        <v>9.243227176816891</v>
      </c>
      <c r="K1450" s="8">
        <f>EffortOutcomesAG0[[#This Row],[Kpy]]*KTc-EffortOutcomesAG0[[#This Row],[KPz]]*KTb</f>
        <v>3.2489286668217847</v>
      </c>
      <c r="L1450" s="8">
        <f>-1*(EffortOutcomesAG0[[#This Row],[KPx]]*KTc-EffortOutcomesAG0[[#This Row],[KPz]]*KTa)</f>
        <v>3.2489286668217847</v>
      </c>
      <c r="M1450" s="8">
        <f>(EffortOutcomesAG0[[#This Row],[KPx]]*KTb-EffortOutcomesAG0[[#This Row],[Kpy]]*KTa)</f>
        <v>3.2489286668217847</v>
      </c>
      <c r="N1450" s="8">
        <f>-EffortOutcomesAG0[[#This Row],[Xp]]*a+EffortOutcomesAG0[[#This Row],[Yp]]*b+EffortOutcomesAG0[[#This Row],[Zp]]*c_</f>
        <v>1.8486454353633783</v>
      </c>
      <c r="O1450">
        <f>-IF(EffortOutcomesAG0[[#This Row],[Column2]]&gt;0,1,-1)*SQRT(EffortOutcomesAG0[[#This Row],[KPx''i]]^2+EffortOutcomesAG0[[#This Row],[KPx''j]]^2+EffortOutcomesAG0[[#This Row],[KPx''k]]^2)/Ksmag/Scale</f>
        <v>-6.600984533200001</v>
      </c>
      <c r="P1450" s="9">
        <f>SQRT(EffortOutcomesAG0[[#This Row],[Kpy''i]]^2+EffortOutcomesAG0[[#This Row],[KPy''j]]^2+EffortOutcomesAG0[[#This Row],[KPy''k]]^2)/KTmag/Scale</f>
        <v>2.2973394919010537</v>
      </c>
      <c r="Q14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0" s="14">
        <v>44912</v>
      </c>
      <c r="U1450" s="9" t="s">
        <v>54</v>
      </c>
      <c r="V1450" t="s">
        <v>61</v>
      </c>
      <c r="W1450" t="s">
        <v>59</v>
      </c>
      <c r="X1450">
        <v>0.96874999999999978</v>
      </c>
      <c r="Y1450">
        <v>0.66666666666666663</v>
      </c>
      <c r="Z1450">
        <v>7.9357142857142848E-2</v>
      </c>
      <c r="AA1450">
        <v>0.11903571428571427</v>
      </c>
      <c r="AB1450">
        <v>0.17855357142857142</v>
      </c>
      <c r="AC1450">
        <v>1.4531249999999998</v>
      </c>
      <c r="AD1450">
        <v>5.6005600560056008</v>
      </c>
      <c r="AE1450">
        <v>8.4008400840084008</v>
      </c>
      <c r="AF1450">
        <v>12.207470747074707</v>
      </c>
      <c r="AG1450">
        <v>8.1917050691244261E-2</v>
      </c>
      <c r="AH1450">
        <v>0.12287557603686637</v>
      </c>
      <c r="AI1450">
        <v>0.68817204301075285</v>
      </c>
      <c r="AJ1450">
        <v>1449</v>
      </c>
      <c r="AK1450">
        <f>SUBTOTAL(9,EffortOutcomesAG0[[#This Row],[Allocation]:[Iin]])</f>
        <v>30.567323652065664</v>
      </c>
      <c r="AL1450" t="str">
        <f>EffortOutcomesAG0[[#This Row],[WARDS]]&amp;EffortOutcomesAG0[[#This Row],[Role]]&amp;EffortOutcomesAG0[[#This Row],[Shifts]]</f>
        <v>BANKRNPM</v>
      </c>
    </row>
    <row r="1451" spans="2:38" x14ac:dyDescent="0.25">
      <c r="B1451" s="8">
        <f>IF(EffortOutcomesAG0[[#This Row],[Apn]]=0,10,LOG(EffortOutcomesAG0[[#This Row],[Apn]]))</f>
        <v>-0.92432271768168917</v>
      </c>
      <c r="C1451" s="8">
        <f>IF(EffortOutcomesAG0[[#This Row],[Ein]]=0,10,LOG(EffortOutcomesAG0[[#This Row],[Ein]]))</f>
        <v>10</v>
      </c>
      <c r="D1451" s="8">
        <f>IF(EffortOutcomesAG0[[#This Row],[Iin]]=0,10,LOG(EffortOutcomesAG0[[#This Row],[Iin]]))</f>
        <v>10</v>
      </c>
      <c r="E1451" s="8">
        <f>Kx-EffortOutcomesAG0[[#This Row],[Xp]]</f>
        <v>0.92432271768168917</v>
      </c>
      <c r="F1451" s="8">
        <f>Ky-EffortOutcomesAG0[[#This Row],[Yp]]</f>
        <v>-11</v>
      </c>
      <c r="G1451" s="8">
        <f>Kz-EffortOutcomesAG0[[#This Row],[Zp]]</f>
        <v>-9</v>
      </c>
      <c r="H1451" s="8">
        <f>EffortOutcomesAG0[[#This Row],[Kpy]]*KSc-EffortOutcomesAG0[[#This Row],[KPz]]*KSb</f>
        <v>20</v>
      </c>
      <c r="I1451" s="8">
        <f>-1*(EffortOutcomesAG0[[#This Row],[KPx]]*KSc-EffortOutcomesAG0[[#This Row],[KPz]]*KSa)</f>
        <v>0.92432271768168917</v>
      </c>
      <c r="J1451" s="8">
        <f>(EffortOutcomesAG0[[#This Row],[KPx]]*$C$2-EffortOutcomesAG0[[#This Row],[Kpy]]*KSa)</f>
        <v>9.243227176816891</v>
      </c>
      <c r="K1451" s="8">
        <f>EffortOutcomesAG0[[#This Row],[Kpy]]*KTc-EffortOutcomesAG0[[#This Row],[KPz]]*KTb</f>
        <v>2</v>
      </c>
      <c r="L1451" s="8">
        <f>-1*(EffortOutcomesAG0[[#This Row],[KPx]]*KTc-EffortOutcomesAG0[[#This Row],[KPz]]*KTa)</f>
        <v>-17.07567728231831</v>
      </c>
      <c r="M1451" s="8">
        <f>(EffortOutcomesAG0[[#This Row],[KPx]]*KTb-EffortOutcomesAG0[[#This Row],[Kpy]]*KTa)</f>
        <v>21.07567728231831</v>
      </c>
      <c r="N1451" s="8">
        <f>-EffortOutcomesAG0[[#This Row],[Xp]]*a+EffortOutcomesAG0[[#This Row],[Yp]]*b+EffortOutcomesAG0[[#This Row],[Zp]]*c_</f>
        <v>40</v>
      </c>
      <c r="O1451">
        <f>-IF(EffortOutcomesAG0[[#This Row],[Column2]]&gt;0,1,-1)*SQRT(EffortOutcomesAG0[[#This Row],[KPx''i]]^2+EffortOutcomesAG0[[#This Row],[KPx''j]]^2+EffortOutcomesAG0[[#This Row],[KPx''k]]^2)/Ksmag/Scale</f>
        <v>-15.59313344277969</v>
      </c>
      <c r="P1451" s="9">
        <f>SQRT(EffortOutcomesAG0[[#This Row],[Kpy''i]]^2+EffortOutcomesAG0[[#This Row],[KPy''j]]^2+EffortOutcomesAG0[[#This Row],[KPy''k]]^2)/KTmag/Scale</f>
        <v>11.103775090468931</v>
      </c>
      <c r="Q14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1" s="14">
        <v>44912</v>
      </c>
      <c r="U1451" s="9" t="s">
        <v>57</v>
      </c>
      <c r="V1451" t="s">
        <v>61</v>
      </c>
      <c r="W1451" t="s">
        <v>59</v>
      </c>
      <c r="X1451">
        <v>0</v>
      </c>
      <c r="Y1451">
        <v>0.66666666666666663</v>
      </c>
      <c r="Z1451">
        <v>7.9357142857142848E-2</v>
      </c>
      <c r="AA1451">
        <v>0.11903571428571427</v>
      </c>
      <c r="AB1451">
        <v>0.17855357142857142</v>
      </c>
      <c r="AC1451">
        <v>0</v>
      </c>
      <c r="AD1451">
        <v>5.6005600560056008</v>
      </c>
      <c r="AE1451">
        <v>8.4008400840084008</v>
      </c>
      <c r="AF1451">
        <v>0</v>
      </c>
      <c r="AJ1451">
        <v>1450</v>
      </c>
      <c r="AK1451">
        <f>SUBTOTAL(9,EffortOutcomesAG0[[#This Row],[Allocation]:[Iin]])</f>
        <v>15.045013235252096</v>
      </c>
      <c r="AL1451" t="str">
        <f>EffortOutcomesAG0[[#This Row],[WARDS]]&amp;EffortOutcomesAG0[[#This Row],[Role]]&amp;EffortOutcomesAG0[[#This Row],[Shifts]]</f>
        <v>WATTRNPM</v>
      </c>
    </row>
    <row r="1452" spans="2:38" x14ac:dyDescent="0.25">
      <c r="B1452" s="8">
        <f>IF(EffortOutcomesAG0[[#This Row],[Apn]]=0,10,LOG(EffortOutcomesAG0[[#This Row],[Apn]]))</f>
        <v>-0.92432271768168917</v>
      </c>
      <c r="C1452" s="8">
        <f>IF(EffortOutcomesAG0[[#This Row],[Ein]]=0,10,LOG(EffortOutcomesAG0[[#This Row],[Ein]]))</f>
        <v>1.086625692251737</v>
      </c>
      <c r="D1452" s="8">
        <f>IF(EffortOutcomesAG0[[#This Row],[Iin]]=0,10,LOG(EffortOutcomesAG0[[#This Row],[Iin]]))</f>
        <v>-0.16230297457004783</v>
      </c>
      <c r="E1452" s="8">
        <f>Kx-EffortOutcomesAG0[[#This Row],[Xp]]</f>
        <v>0.92432271768168917</v>
      </c>
      <c r="F1452" s="8">
        <f>Ky-EffortOutcomesAG0[[#This Row],[Yp]]</f>
        <v>-2.086625692251737</v>
      </c>
      <c r="G1452" s="8">
        <f>Kz-EffortOutcomesAG0[[#This Row],[Zp]]</f>
        <v>1.1623029745700477</v>
      </c>
      <c r="H1452" s="8">
        <f>EffortOutcomesAG0[[#This Row],[Kpy]]*KSc-EffortOutcomesAG0[[#This Row],[KPz]]*KSb</f>
        <v>0.92432271768168928</v>
      </c>
      <c r="I1452" s="8">
        <f>-1*(EffortOutcomesAG0[[#This Row],[KPx]]*KSc-EffortOutcomesAG0[[#This Row],[KPz]]*KSa)</f>
        <v>0.92432271768168917</v>
      </c>
      <c r="J1452" s="8">
        <f>(EffortOutcomesAG0[[#This Row],[KPx]]*$C$2-EffortOutcomesAG0[[#This Row],[Kpy]]*KSa)</f>
        <v>9.243227176816891</v>
      </c>
      <c r="K1452" s="8">
        <f>EffortOutcomesAG0[[#This Row],[Kpy]]*KTc-EffortOutcomesAG0[[#This Row],[KPz]]*KTb</f>
        <v>3.2489286668217847</v>
      </c>
      <c r="L1452" s="8">
        <f>-1*(EffortOutcomesAG0[[#This Row],[KPx]]*KTc-EffortOutcomesAG0[[#This Row],[KPz]]*KTa)</f>
        <v>3.2489286668217847</v>
      </c>
      <c r="M1452" s="8">
        <f>(EffortOutcomesAG0[[#This Row],[KPx]]*KTb-EffortOutcomesAG0[[#This Row],[Kpy]]*KTa)</f>
        <v>3.2489286668217847</v>
      </c>
      <c r="N1452" s="8">
        <f>-EffortOutcomesAG0[[#This Row],[Xp]]*a+EffortOutcomesAG0[[#This Row],[Yp]]*b+EffortOutcomesAG0[[#This Row],[Zp]]*c_</f>
        <v>1.8486454353633783</v>
      </c>
      <c r="O1452">
        <f>-IF(EffortOutcomesAG0[[#This Row],[Column2]]&gt;0,1,-1)*SQRT(EffortOutcomesAG0[[#This Row],[KPx''i]]^2+EffortOutcomesAG0[[#This Row],[KPx''j]]^2+EffortOutcomesAG0[[#This Row],[KPx''k]]^2)/Ksmag/Scale</f>
        <v>-6.600984533200001</v>
      </c>
      <c r="P1452" s="9">
        <f>SQRT(EffortOutcomesAG0[[#This Row],[Kpy''i]]^2+EffortOutcomesAG0[[#This Row],[KPy''j]]^2+EffortOutcomesAG0[[#This Row],[KPy''k]]^2)/KTmag/Scale</f>
        <v>2.2973394919010537</v>
      </c>
      <c r="Q14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2" s="14">
        <v>44912</v>
      </c>
      <c r="U1452" s="9" t="s">
        <v>58</v>
      </c>
      <c r="V1452" t="s">
        <v>61</v>
      </c>
      <c r="W1452" t="s">
        <v>59</v>
      </c>
      <c r="X1452">
        <v>0.96874999999999978</v>
      </c>
      <c r="Y1452">
        <v>0.66666666666666663</v>
      </c>
      <c r="Z1452">
        <v>7.9357142857142848E-2</v>
      </c>
      <c r="AA1452">
        <v>0.11903571428571427</v>
      </c>
      <c r="AB1452">
        <v>0.17855357142857142</v>
      </c>
      <c r="AC1452">
        <v>1.4531249999999998</v>
      </c>
      <c r="AD1452">
        <v>5.6005600560056008</v>
      </c>
      <c r="AE1452">
        <v>8.4008400840084008</v>
      </c>
      <c r="AF1452">
        <v>12.207470747074707</v>
      </c>
      <c r="AG1452">
        <v>8.1917050691244261E-2</v>
      </c>
      <c r="AH1452">
        <v>0.12287557603686637</v>
      </c>
      <c r="AI1452">
        <v>0.68817204301075285</v>
      </c>
      <c r="AJ1452">
        <v>1451</v>
      </c>
      <c r="AK1452">
        <f>SUBTOTAL(9,EffortOutcomesAG0[[#This Row],[Allocation]:[Iin]])</f>
        <v>30.567323652065664</v>
      </c>
      <c r="AL1452" t="str">
        <f>EffortOutcomesAG0[[#This Row],[WARDS]]&amp;EffortOutcomesAG0[[#This Row],[Role]]&amp;EffortOutcomesAG0[[#This Row],[Shifts]]</f>
        <v>WARARNPM</v>
      </c>
    </row>
    <row r="1453" spans="2:38" x14ac:dyDescent="0.25">
      <c r="B1453" s="8">
        <f>IF(EffortOutcomesAG0[[#This Row],[Apn]]=0,10,LOG(EffortOutcomesAG0[[#This Row],[Apn]]))</f>
        <v>10</v>
      </c>
      <c r="C1453" s="8">
        <f>IF(EffortOutcomesAG0[[#This Row],[Ein]]=0,10,LOG(EffortOutcomesAG0[[#This Row],[Ein]]))</f>
        <v>10</v>
      </c>
      <c r="D1453" s="8">
        <f>IF(EffortOutcomesAG0[[#This Row],[Iin]]=0,10,LOG(EffortOutcomesAG0[[#This Row],[Iin]]))</f>
        <v>10</v>
      </c>
      <c r="E1453" s="8">
        <f>Kx-EffortOutcomesAG0[[#This Row],[Xp]]</f>
        <v>-10</v>
      </c>
      <c r="F1453" s="8">
        <f>Ky-EffortOutcomesAG0[[#This Row],[Yp]]</f>
        <v>-11</v>
      </c>
      <c r="G1453" s="8">
        <f>Kz-EffortOutcomesAG0[[#This Row],[Zp]]</f>
        <v>-9</v>
      </c>
      <c r="H1453" s="8">
        <f>EffortOutcomesAG0[[#This Row],[Kpy]]*KSc-EffortOutcomesAG0[[#This Row],[KPz]]*KSb</f>
        <v>20</v>
      </c>
      <c r="I1453" s="8">
        <f>-1*(EffortOutcomesAG0[[#This Row],[KPx]]*KSc-EffortOutcomesAG0[[#This Row],[KPz]]*KSa)</f>
        <v>-10</v>
      </c>
      <c r="J1453" s="8">
        <f>(EffortOutcomesAG0[[#This Row],[KPx]]*$C$2-EffortOutcomesAG0[[#This Row],[Kpy]]*KSa)</f>
        <v>-100</v>
      </c>
      <c r="K1453" s="8">
        <f>EffortOutcomesAG0[[#This Row],[Kpy]]*KTc-EffortOutcomesAG0[[#This Row],[KPz]]*KTb</f>
        <v>2</v>
      </c>
      <c r="L1453" s="8">
        <f>-1*(EffortOutcomesAG0[[#This Row],[KPx]]*KTc-EffortOutcomesAG0[[#This Row],[KPz]]*KTa)</f>
        <v>-28</v>
      </c>
      <c r="M1453" s="8">
        <f>(EffortOutcomesAG0[[#This Row],[KPx]]*KTb-EffortOutcomesAG0[[#This Row],[Kpy]]*KTa)</f>
        <v>32</v>
      </c>
      <c r="N1453" s="8">
        <f>-EffortOutcomesAG0[[#This Row],[Xp]]*a+EffortOutcomesAG0[[#This Row],[Yp]]*b+EffortOutcomesAG0[[#This Row],[Zp]]*c_</f>
        <v>40</v>
      </c>
      <c r="O145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53" s="9">
        <f>SQRT(EffortOutcomesAG0[[#This Row],[Kpy''i]]^2+EffortOutcomesAG0[[#This Row],[KPy''j]]^2+EffortOutcomesAG0[[#This Row],[KPy''k]]^2)/KTmag/Scale</f>
        <v>17.37814719698277</v>
      </c>
      <c r="Q14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3" s="14">
        <v>44912</v>
      </c>
      <c r="U1453" s="9" t="s">
        <v>76</v>
      </c>
      <c r="V1453" t="s">
        <v>61</v>
      </c>
      <c r="W1453" t="s">
        <v>59</v>
      </c>
      <c r="X1453">
        <v>0.96875</v>
      </c>
      <c r="Y1453">
        <v>0</v>
      </c>
      <c r="Z1453">
        <v>0</v>
      </c>
      <c r="AG1453">
        <v>0</v>
      </c>
      <c r="AH1453">
        <v>0</v>
      </c>
      <c r="AI1453">
        <v>0</v>
      </c>
      <c r="AJ1453">
        <v>1452</v>
      </c>
      <c r="AK1453">
        <f>SUBTOTAL(9,EffortOutcomesAG0[[#This Row],[Allocation]:[Iin]])</f>
        <v>0.96875</v>
      </c>
      <c r="AL1453" t="str">
        <f>EffortOutcomesAG0[[#This Row],[WARDS]]&amp;EffortOutcomesAG0[[#This Row],[Role]]&amp;EffortOutcomesAG0[[#This Row],[Shifts]]</f>
        <v>OtherRNPM</v>
      </c>
    </row>
    <row r="1454" spans="2:38" x14ac:dyDescent="0.25">
      <c r="B1454" s="8">
        <f>IF(EffortOutcomesAG0[[#This Row],[Apn]]=0,10,LOG(EffortOutcomesAG0[[#This Row],[Apn]]))</f>
        <v>0.16909896748054593</v>
      </c>
      <c r="C1454" s="8">
        <f>IF(EffortOutcomesAG0[[#This Row],[Ein]]=0,10,LOG(EffortOutcomesAG0[[#This Row],[Ein]]))</f>
        <v>0.29423400275348316</v>
      </c>
      <c r="D1454" s="8">
        <f>IF(EffortOutcomesAG0[[#This Row],[Iin]]=0,10,LOG(EffortOutcomesAG0[[#This Row],[Iin]]))</f>
        <v>-0.46333297023402908</v>
      </c>
      <c r="E1454" s="8">
        <f>Kx-EffortOutcomesAG0[[#This Row],[Xp]]</f>
        <v>-0.16909896748054593</v>
      </c>
      <c r="F1454" s="8">
        <f>Ky-EffortOutcomesAG0[[#This Row],[Yp]]</f>
        <v>-1.2942340027534831</v>
      </c>
      <c r="G1454" s="8">
        <f>Kz-EffortOutcomesAG0[[#This Row],[Zp]]</f>
        <v>1.463332970234029</v>
      </c>
      <c r="H1454" s="8">
        <f>EffortOutcomesAG0[[#This Row],[Kpy]]*KSc-EffortOutcomesAG0[[#This Row],[KPz]]*KSb</f>
        <v>-0.16909896748054587</v>
      </c>
      <c r="I1454" s="8">
        <f>-1*(EffortOutcomesAG0[[#This Row],[KPx]]*KSc-EffortOutcomesAG0[[#This Row],[KPz]]*KSa)</f>
        <v>-0.16909896748054593</v>
      </c>
      <c r="J1454" s="8">
        <f>(EffortOutcomesAG0[[#This Row],[KPx]]*$C$2-EffortOutcomesAG0[[#This Row],[Kpy]]*KSa)</f>
        <v>-1.6909896748054591</v>
      </c>
      <c r="K1454" s="8">
        <f>EffortOutcomesAG0[[#This Row],[Kpy]]*KTc-EffortOutcomesAG0[[#This Row],[KPz]]*KTb</f>
        <v>2.7575669729875121</v>
      </c>
      <c r="L1454" s="8">
        <f>-1*(EffortOutcomesAG0[[#This Row],[KPx]]*KTc-EffortOutcomesAG0[[#This Row],[KPz]]*KTa)</f>
        <v>2.7575669729875121</v>
      </c>
      <c r="M1454" s="8">
        <f>(EffortOutcomesAG0[[#This Row],[KPx]]*KTb-EffortOutcomesAG0[[#This Row],[Kpy]]*KTa)</f>
        <v>2.7575669729875121</v>
      </c>
      <c r="N1454" s="8">
        <f>-EffortOutcomesAG0[[#This Row],[Xp]]*a+EffortOutcomesAG0[[#This Row],[Yp]]*b+EffortOutcomesAG0[[#This Row],[Zp]]*c_</f>
        <v>-0.33819793496109185</v>
      </c>
      <c r="O1454">
        <f>-IF(EffortOutcomesAG0[[#This Row],[Column2]]&gt;0,1,-1)*SQRT(EffortOutcomesAG0[[#This Row],[KPx''i]]^2+EffortOutcomesAG0[[#This Row],[KPx''j]]^2+EffortOutcomesAG0[[#This Row],[KPx''k]]^2)/Ksmag/Scale</f>
        <v>1.2076081736028133</v>
      </c>
      <c r="P1454" s="9">
        <f>SQRT(EffortOutcomesAG0[[#This Row],[Kpy''i]]^2+EffortOutcomesAG0[[#This Row],[KPy''j]]^2+EffortOutcomesAG0[[#This Row],[KPy''k]]^2)/KTmag/Scale</f>
        <v>1.9498943061755312</v>
      </c>
      <c r="Q14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4" s="14">
        <v>44913</v>
      </c>
      <c r="U1454" s="9" t="s">
        <v>54</v>
      </c>
      <c r="V1454" t="s">
        <v>61</v>
      </c>
      <c r="W1454" t="s">
        <v>59</v>
      </c>
      <c r="X1454">
        <v>1.9374999999999998</v>
      </c>
      <c r="Y1454">
        <v>0.66666666666666663</v>
      </c>
      <c r="Z1454">
        <v>0.98402857142857147</v>
      </c>
      <c r="AA1454">
        <v>1.4760428571428572</v>
      </c>
      <c r="AB1454">
        <v>2.214064285714286</v>
      </c>
      <c r="AC1454">
        <v>2.90625</v>
      </c>
      <c r="AD1454">
        <v>0.45165806903270966</v>
      </c>
      <c r="AE1454">
        <v>0.6774871035490645</v>
      </c>
      <c r="AF1454">
        <v>1.9689468946894686</v>
      </c>
      <c r="AG1454">
        <v>0.50788571428571438</v>
      </c>
      <c r="AH1454">
        <v>0.76182857142857152</v>
      </c>
      <c r="AI1454">
        <v>0.34408602150537637</v>
      </c>
      <c r="AJ1454">
        <v>1453</v>
      </c>
      <c r="AK1454">
        <f>SUBTOTAL(9,EffortOutcomesAG0[[#This Row],[Allocation]:[Iin]])</f>
        <v>14.896444755443286</v>
      </c>
      <c r="AL1454" t="str">
        <f>EffortOutcomesAG0[[#This Row],[WARDS]]&amp;EffortOutcomesAG0[[#This Row],[Role]]&amp;EffortOutcomesAG0[[#This Row],[Shifts]]</f>
        <v>BANKRNPM</v>
      </c>
    </row>
    <row r="1455" spans="2:38" x14ac:dyDescent="0.25">
      <c r="B1455" s="8">
        <f>IF(EffortOutcomesAG0[[#This Row],[Apn]]=0,10,LOG(EffortOutcomesAG0[[#This Row],[Apn]]))</f>
        <v>0.16909896748054593</v>
      </c>
      <c r="C1455" s="8">
        <f>IF(EffortOutcomesAG0[[#This Row],[Ein]]=0,10,LOG(EffortOutcomesAG0[[#This Row],[Ein]]))</f>
        <v>10</v>
      </c>
      <c r="D1455" s="8">
        <f>IF(EffortOutcomesAG0[[#This Row],[Iin]]=0,10,LOG(EffortOutcomesAG0[[#This Row],[Iin]]))</f>
        <v>10</v>
      </c>
      <c r="E1455" s="8">
        <f>Kx-EffortOutcomesAG0[[#This Row],[Xp]]</f>
        <v>-0.16909896748054593</v>
      </c>
      <c r="F1455" s="8">
        <f>Ky-EffortOutcomesAG0[[#This Row],[Yp]]</f>
        <v>-11</v>
      </c>
      <c r="G1455" s="8">
        <f>Kz-EffortOutcomesAG0[[#This Row],[Zp]]</f>
        <v>-9</v>
      </c>
      <c r="H1455" s="8">
        <f>EffortOutcomesAG0[[#This Row],[Kpy]]*KSc-EffortOutcomesAG0[[#This Row],[KPz]]*KSb</f>
        <v>20</v>
      </c>
      <c r="I1455" s="8">
        <f>-1*(EffortOutcomesAG0[[#This Row],[KPx]]*KSc-EffortOutcomesAG0[[#This Row],[KPz]]*KSa)</f>
        <v>-0.16909896748054593</v>
      </c>
      <c r="J1455" s="8">
        <f>(EffortOutcomesAG0[[#This Row],[KPx]]*$C$2-EffortOutcomesAG0[[#This Row],[Kpy]]*KSa)</f>
        <v>-1.6909896748054591</v>
      </c>
      <c r="K1455" s="8">
        <f>EffortOutcomesAG0[[#This Row],[Kpy]]*KTc-EffortOutcomesAG0[[#This Row],[KPz]]*KTb</f>
        <v>2</v>
      </c>
      <c r="L1455" s="8">
        <f>-1*(EffortOutcomesAG0[[#This Row],[KPx]]*KTc-EffortOutcomesAG0[[#This Row],[KPz]]*KTa)</f>
        <v>-18.169098967480547</v>
      </c>
      <c r="M1455" s="8">
        <f>(EffortOutcomesAG0[[#This Row],[KPx]]*KTb-EffortOutcomesAG0[[#This Row],[Kpy]]*KTa)</f>
        <v>22.169098967480547</v>
      </c>
      <c r="N1455" s="8">
        <f>-EffortOutcomesAG0[[#This Row],[Xp]]*a+EffortOutcomesAG0[[#This Row],[Yp]]*b+EffortOutcomesAG0[[#This Row],[Zp]]*c_</f>
        <v>40</v>
      </c>
      <c r="O1455">
        <f>-IF(EffortOutcomesAG0[[#This Row],[Column2]]&gt;0,1,-1)*SQRT(EffortOutcomesAG0[[#This Row],[KPx''i]]^2+EffortOutcomesAG0[[#This Row],[KPx''j]]^2+EffortOutcomesAG0[[#This Row],[KPx''k]]^2)/Ksmag/Scale</f>
        <v>-14.193097627739718</v>
      </c>
      <c r="P1455" s="9">
        <f>SQRT(EffortOutcomesAG0[[#This Row],[Kpy''i]]^2+EffortOutcomesAG0[[#This Row],[KPy''j]]^2+EffortOutcomesAG0[[#This Row],[KPy''k]]^2)/KTmag/Scale</f>
        <v>11.730196832108502</v>
      </c>
      <c r="Q14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5" s="14">
        <v>44913</v>
      </c>
      <c r="U1455" s="9" t="s">
        <v>57</v>
      </c>
      <c r="V1455" t="s">
        <v>61</v>
      </c>
      <c r="W1455" t="s">
        <v>59</v>
      </c>
      <c r="X1455">
        <v>0</v>
      </c>
      <c r="Y1455">
        <v>0.66666666666666663</v>
      </c>
      <c r="Z1455">
        <v>0.98402857142857147</v>
      </c>
      <c r="AA1455">
        <v>1.4760428571428572</v>
      </c>
      <c r="AB1455">
        <v>2.214064285714286</v>
      </c>
      <c r="AC1455">
        <v>0</v>
      </c>
      <c r="AD1455">
        <v>0.45165806903270966</v>
      </c>
      <c r="AE1455">
        <v>0.6774871035490645</v>
      </c>
      <c r="AF1455">
        <v>0</v>
      </c>
      <c r="AJ1455">
        <v>1454</v>
      </c>
      <c r="AK1455">
        <f>SUBTOTAL(9,EffortOutcomesAG0[[#This Row],[Allocation]:[Iin]])</f>
        <v>6.4699475535341548</v>
      </c>
      <c r="AL1455" t="str">
        <f>EffortOutcomesAG0[[#This Row],[WARDS]]&amp;EffortOutcomesAG0[[#This Row],[Role]]&amp;EffortOutcomesAG0[[#This Row],[Shifts]]</f>
        <v>WATTRNPM</v>
      </c>
    </row>
    <row r="1456" spans="2:38" x14ac:dyDescent="0.25">
      <c r="B1456" s="8">
        <f>IF(EffortOutcomesAG0[[#This Row],[Apn]]=0,10,LOG(EffortOutcomesAG0[[#This Row],[Apn]]))</f>
        <v>0.16909896748054593</v>
      </c>
      <c r="C1456" s="8">
        <f>IF(EffortOutcomesAG0[[#This Row],[Ein]]=0,10,LOG(EffortOutcomesAG0[[#This Row],[Ein]]))</f>
        <v>0.29423400275348316</v>
      </c>
      <c r="D1456" s="8">
        <f>IF(EffortOutcomesAG0[[#This Row],[Iin]]=0,10,LOG(EffortOutcomesAG0[[#This Row],[Iin]]))</f>
        <v>-0.46333297023402908</v>
      </c>
      <c r="E1456" s="8">
        <f>Kx-EffortOutcomesAG0[[#This Row],[Xp]]</f>
        <v>-0.16909896748054593</v>
      </c>
      <c r="F1456" s="8">
        <f>Ky-EffortOutcomesAG0[[#This Row],[Yp]]</f>
        <v>-1.2942340027534831</v>
      </c>
      <c r="G1456" s="8">
        <f>Kz-EffortOutcomesAG0[[#This Row],[Zp]]</f>
        <v>1.463332970234029</v>
      </c>
      <c r="H1456" s="8">
        <f>EffortOutcomesAG0[[#This Row],[Kpy]]*KSc-EffortOutcomesAG0[[#This Row],[KPz]]*KSb</f>
        <v>-0.16909896748054587</v>
      </c>
      <c r="I1456" s="8">
        <f>-1*(EffortOutcomesAG0[[#This Row],[KPx]]*KSc-EffortOutcomesAG0[[#This Row],[KPz]]*KSa)</f>
        <v>-0.16909896748054593</v>
      </c>
      <c r="J1456" s="8">
        <f>(EffortOutcomesAG0[[#This Row],[KPx]]*$C$2-EffortOutcomesAG0[[#This Row],[Kpy]]*KSa)</f>
        <v>-1.6909896748054591</v>
      </c>
      <c r="K1456" s="8">
        <f>EffortOutcomesAG0[[#This Row],[Kpy]]*KTc-EffortOutcomesAG0[[#This Row],[KPz]]*KTb</f>
        <v>2.7575669729875121</v>
      </c>
      <c r="L1456" s="8">
        <f>-1*(EffortOutcomesAG0[[#This Row],[KPx]]*KTc-EffortOutcomesAG0[[#This Row],[KPz]]*KTa)</f>
        <v>2.7575669729875121</v>
      </c>
      <c r="M1456" s="8">
        <f>(EffortOutcomesAG0[[#This Row],[KPx]]*KTb-EffortOutcomesAG0[[#This Row],[Kpy]]*KTa)</f>
        <v>2.7575669729875121</v>
      </c>
      <c r="N1456" s="8">
        <f>-EffortOutcomesAG0[[#This Row],[Xp]]*a+EffortOutcomesAG0[[#This Row],[Yp]]*b+EffortOutcomesAG0[[#This Row],[Zp]]*c_</f>
        <v>-0.33819793496109185</v>
      </c>
      <c r="O1456">
        <f>-IF(EffortOutcomesAG0[[#This Row],[Column2]]&gt;0,1,-1)*SQRT(EffortOutcomesAG0[[#This Row],[KPx''i]]^2+EffortOutcomesAG0[[#This Row],[KPx''j]]^2+EffortOutcomesAG0[[#This Row],[KPx''k]]^2)/Ksmag/Scale</f>
        <v>1.2076081736028133</v>
      </c>
      <c r="P1456" s="9">
        <f>SQRT(EffortOutcomesAG0[[#This Row],[Kpy''i]]^2+EffortOutcomesAG0[[#This Row],[KPy''j]]^2+EffortOutcomesAG0[[#This Row],[KPy''k]]^2)/KTmag/Scale</f>
        <v>1.9498943061755312</v>
      </c>
      <c r="Q14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6" s="14">
        <v>44913</v>
      </c>
      <c r="U1456" s="9" t="s">
        <v>58</v>
      </c>
      <c r="V1456" t="s">
        <v>61</v>
      </c>
      <c r="W1456" t="s">
        <v>59</v>
      </c>
      <c r="X1456">
        <v>1.9374999999999998</v>
      </c>
      <c r="Y1456">
        <v>0.66666666666666663</v>
      </c>
      <c r="Z1456">
        <v>0.98402857142857147</v>
      </c>
      <c r="AA1456">
        <v>1.4760428571428572</v>
      </c>
      <c r="AB1456">
        <v>2.214064285714286</v>
      </c>
      <c r="AC1456">
        <v>2.90625</v>
      </c>
      <c r="AD1456">
        <v>0.45165806903270966</v>
      </c>
      <c r="AE1456">
        <v>0.6774871035490645</v>
      </c>
      <c r="AF1456">
        <v>1.9689468946894686</v>
      </c>
      <c r="AG1456">
        <v>0.50788571428571438</v>
      </c>
      <c r="AH1456">
        <v>0.76182857142857152</v>
      </c>
      <c r="AI1456">
        <v>0.34408602150537637</v>
      </c>
      <c r="AJ1456">
        <v>1455</v>
      </c>
      <c r="AK1456">
        <f>SUBTOTAL(9,EffortOutcomesAG0[[#This Row],[Allocation]:[Iin]])</f>
        <v>14.896444755443286</v>
      </c>
      <c r="AL1456" t="str">
        <f>EffortOutcomesAG0[[#This Row],[WARDS]]&amp;EffortOutcomesAG0[[#This Row],[Role]]&amp;EffortOutcomesAG0[[#This Row],[Shifts]]</f>
        <v>WARARNPM</v>
      </c>
    </row>
    <row r="1457" spans="2:38" x14ac:dyDescent="0.25">
      <c r="B1457" s="8">
        <f>IF(EffortOutcomesAG0[[#This Row],[Apn]]=0,10,LOG(EffortOutcomesAG0[[#This Row],[Apn]]))</f>
        <v>10</v>
      </c>
      <c r="C1457" s="8">
        <f>IF(EffortOutcomesAG0[[#This Row],[Ein]]=0,10,LOG(EffortOutcomesAG0[[#This Row],[Ein]]))</f>
        <v>10</v>
      </c>
      <c r="D1457" s="8">
        <f>IF(EffortOutcomesAG0[[#This Row],[Iin]]=0,10,LOG(EffortOutcomesAG0[[#This Row],[Iin]]))</f>
        <v>10</v>
      </c>
      <c r="E1457" s="8">
        <f>Kx-EffortOutcomesAG0[[#This Row],[Xp]]</f>
        <v>-10</v>
      </c>
      <c r="F1457" s="8">
        <f>Ky-EffortOutcomesAG0[[#This Row],[Yp]]</f>
        <v>-11</v>
      </c>
      <c r="G1457" s="8">
        <f>Kz-EffortOutcomesAG0[[#This Row],[Zp]]</f>
        <v>-9</v>
      </c>
      <c r="H1457" s="8">
        <f>EffortOutcomesAG0[[#This Row],[Kpy]]*KSc-EffortOutcomesAG0[[#This Row],[KPz]]*KSb</f>
        <v>20</v>
      </c>
      <c r="I1457" s="8">
        <f>-1*(EffortOutcomesAG0[[#This Row],[KPx]]*KSc-EffortOutcomesAG0[[#This Row],[KPz]]*KSa)</f>
        <v>-10</v>
      </c>
      <c r="J1457" s="8">
        <f>(EffortOutcomesAG0[[#This Row],[KPx]]*$C$2-EffortOutcomesAG0[[#This Row],[Kpy]]*KSa)</f>
        <v>-100</v>
      </c>
      <c r="K1457" s="8">
        <f>EffortOutcomesAG0[[#This Row],[Kpy]]*KTc-EffortOutcomesAG0[[#This Row],[KPz]]*KTb</f>
        <v>2</v>
      </c>
      <c r="L1457" s="8">
        <f>-1*(EffortOutcomesAG0[[#This Row],[KPx]]*KTc-EffortOutcomesAG0[[#This Row],[KPz]]*KTa)</f>
        <v>-28</v>
      </c>
      <c r="M1457" s="8">
        <f>(EffortOutcomesAG0[[#This Row],[KPx]]*KTb-EffortOutcomesAG0[[#This Row],[Kpy]]*KTa)</f>
        <v>32</v>
      </c>
      <c r="N1457" s="8">
        <f>-EffortOutcomesAG0[[#This Row],[Xp]]*a+EffortOutcomesAG0[[#This Row],[Yp]]*b+EffortOutcomesAG0[[#This Row],[Zp]]*c_</f>
        <v>40</v>
      </c>
      <c r="O145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57" s="9">
        <f>SQRT(EffortOutcomesAG0[[#This Row],[Kpy''i]]^2+EffortOutcomesAG0[[#This Row],[KPy''j]]^2+EffortOutcomesAG0[[#This Row],[KPy''k]]^2)/KTmag/Scale</f>
        <v>17.37814719698277</v>
      </c>
      <c r="Q14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7" s="14">
        <v>44913</v>
      </c>
      <c r="U1457" s="9" t="s">
        <v>76</v>
      </c>
      <c r="V1457" t="s">
        <v>61</v>
      </c>
      <c r="W1457" t="s">
        <v>59</v>
      </c>
      <c r="X1457">
        <v>0</v>
      </c>
      <c r="Y1457">
        <v>0</v>
      </c>
      <c r="Z1457">
        <v>0</v>
      </c>
      <c r="AJ1457">
        <v>1456</v>
      </c>
      <c r="AK1457">
        <f>SUBTOTAL(9,EffortOutcomesAG0[[#This Row],[Allocation]:[Iin]])</f>
        <v>0</v>
      </c>
      <c r="AL1457" t="str">
        <f>EffortOutcomesAG0[[#This Row],[WARDS]]&amp;EffortOutcomesAG0[[#This Row],[Role]]&amp;EffortOutcomesAG0[[#This Row],[Shifts]]</f>
        <v>OtherRNPM</v>
      </c>
    </row>
    <row r="1458" spans="2:38" x14ac:dyDescent="0.25">
      <c r="B1458" s="8">
        <f>IF(EffortOutcomesAG0[[#This Row],[Apn]]=0,10,LOG(EffortOutcomesAG0[[#This Row],[Apn]]))</f>
        <v>-0.92432271768168917</v>
      </c>
      <c r="C1458" s="8">
        <f>IF(EffortOutcomesAG0[[#This Row],[Ein]]=0,10,LOG(EffortOutcomesAG0[[#This Row],[Ein]]))</f>
        <v>1.1004139767373704</v>
      </c>
      <c r="D1458" s="8">
        <f>IF(EffortOutcomesAG0[[#This Row],[Iin]]=0,10,LOG(EffortOutcomesAG0[[#This Row],[Iin]]))</f>
        <v>-0.17609125905568127</v>
      </c>
      <c r="E1458" s="8">
        <f>Kx-EffortOutcomesAG0[[#This Row],[Xp]]</f>
        <v>0.92432271768168917</v>
      </c>
      <c r="F1458" s="8">
        <f>Ky-EffortOutcomesAG0[[#This Row],[Yp]]</f>
        <v>-2.1004139767373706</v>
      </c>
      <c r="G1458" s="8">
        <f>Kz-EffortOutcomesAG0[[#This Row],[Zp]]</f>
        <v>1.1760912590556813</v>
      </c>
      <c r="H1458" s="8">
        <f>EffortOutcomesAG0[[#This Row],[Kpy]]*KSc-EffortOutcomesAG0[[#This Row],[KPz]]*KSb</f>
        <v>0.92432271768168928</v>
      </c>
      <c r="I1458" s="8">
        <f>-1*(EffortOutcomesAG0[[#This Row],[KPx]]*KSc-EffortOutcomesAG0[[#This Row],[KPz]]*KSa)</f>
        <v>0.92432271768168917</v>
      </c>
      <c r="J1458" s="8">
        <f>(EffortOutcomesAG0[[#This Row],[KPx]]*$C$2-EffortOutcomesAG0[[#This Row],[Kpy]]*KSa)</f>
        <v>9.243227176816891</v>
      </c>
      <c r="K1458" s="8">
        <f>EffortOutcomesAG0[[#This Row],[Kpy]]*KTc-EffortOutcomesAG0[[#This Row],[KPz]]*KTb</f>
        <v>3.276505235793052</v>
      </c>
      <c r="L1458" s="8">
        <f>-1*(EffortOutcomesAG0[[#This Row],[KPx]]*KTc-EffortOutcomesAG0[[#This Row],[KPz]]*KTa)</f>
        <v>3.276505235793052</v>
      </c>
      <c r="M1458" s="8">
        <f>(EffortOutcomesAG0[[#This Row],[KPx]]*KTb-EffortOutcomesAG0[[#This Row],[Kpy]]*KTa)</f>
        <v>3.276505235793052</v>
      </c>
      <c r="N1458" s="8">
        <f>-EffortOutcomesAG0[[#This Row],[Xp]]*a+EffortOutcomesAG0[[#This Row],[Yp]]*b+EffortOutcomesAG0[[#This Row],[Zp]]*c_</f>
        <v>1.8486454353633783</v>
      </c>
      <c r="O1458">
        <f>-IF(EffortOutcomesAG0[[#This Row],[Column2]]&gt;0,1,-1)*SQRT(EffortOutcomesAG0[[#This Row],[KPx''i]]^2+EffortOutcomesAG0[[#This Row],[KPx''j]]^2+EffortOutcomesAG0[[#This Row],[KPx''k]]^2)/Ksmag/Scale</f>
        <v>-6.600984533200001</v>
      </c>
      <c r="P1458" s="9">
        <f>SQRT(EffortOutcomesAG0[[#This Row],[Kpy''i]]^2+EffortOutcomesAG0[[#This Row],[KPy''j]]^2+EffortOutcomesAG0[[#This Row],[KPy''k]]^2)/KTmag/Scale</f>
        <v>2.3168390708224949</v>
      </c>
      <c r="Q14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8" s="14">
        <v>44914</v>
      </c>
      <c r="U1458" s="9" t="s">
        <v>54</v>
      </c>
      <c r="V1458" t="s">
        <v>61</v>
      </c>
      <c r="W1458" t="s">
        <v>59</v>
      </c>
      <c r="X1458">
        <v>1</v>
      </c>
      <c r="Y1458">
        <v>0.66666666666666663</v>
      </c>
      <c r="Z1458">
        <v>7.9357142857142848E-2</v>
      </c>
      <c r="AA1458">
        <v>0.11903571428571427</v>
      </c>
      <c r="AB1458">
        <v>0.17855357142857142</v>
      </c>
      <c r="AC1458">
        <v>1.5</v>
      </c>
      <c r="AD1458">
        <v>5.6005600560056008</v>
      </c>
      <c r="AE1458">
        <v>8.4008400840084008</v>
      </c>
      <c r="AF1458">
        <v>12.601260126012603</v>
      </c>
      <c r="AG1458">
        <v>7.9357142857142848E-2</v>
      </c>
      <c r="AH1458">
        <v>0.11903571428571427</v>
      </c>
      <c r="AI1458">
        <v>0.66666666666666663</v>
      </c>
      <c r="AJ1458">
        <v>1457</v>
      </c>
      <c r="AK1458">
        <f>SUBTOTAL(9,EffortOutcomesAG0[[#This Row],[Allocation]:[Iin]])</f>
        <v>31.011332885074221</v>
      </c>
      <c r="AL1458" t="str">
        <f>EffortOutcomesAG0[[#This Row],[WARDS]]&amp;EffortOutcomesAG0[[#This Row],[Role]]&amp;EffortOutcomesAG0[[#This Row],[Shifts]]</f>
        <v>BANKRNPM</v>
      </c>
    </row>
    <row r="1459" spans="2:38" x14ac:dyDescent="0.25">
      <c r="B1459" s="8">
        <f>IF(EffortOutcomesAG0[[#This Row],[Apn]]=0,10,LOG(EffortOutcomesAG0[[#This Row],[Apn]]))</f>
        <v>-0.92432271768168917</v>
      </c>
      <c r="C1459" s="8">
        <f>IF(EffortOutcomesAG0[[#This Row],[Ein]]=0,10,LOG(EffortOutcomesAG0[[#This Row],[Ein]]))</f>
        <v>10</v>
      </c>
      <c r="D1459" s="8">
        <f>IF(EffortOutcomesAG0[[#This Row],[Iin]]=0,10,LOG(EffortOutcomesAG0[[#This Row],[Iin]]))</f>
        <v>10</v>
      </c>
      <c r="E1459" s="8">
        <f>Kx-EffortOutcomesAG0[[#This Row],[Xp]]</f>
        <v>0.92432271768168917</v>
      </c>
      <c r="F1459" s="8">
        <f>Ky-EffortOutcomesAG0[[#This Row],[Yp]]</f>
        <v>-11</v>
      </c>
      <c r="G1459" s="8">
        <f>Kz-EffortOutcomesAG0[[#This Row],[Zp]]</f>
        <v>-9</v>
      </c>
      <c r="H1459" s="8">
        <f>EffortOutcomesAG0[[#This Row],[Kpy]]*KSc-EffortOutcomesAG0[[#This Row],[KPz]]*KSb</f>
        <v>20</v>
      </c>
      <c r="I1459" s="8">
        <f>-1*(EffortOutcomesAG0[[#This Row],[KPx]]*KSc-EffortOutcomesAG0[[#This Row],[KPz]]*KSa)</f>
        <v>0.92432271768168917</v>
      </c>
      <c r="J1459" s="8">
        <f>(EffortOutcomesAG0[[#This Row],[KPx]]*$C$2-EffortOutcomesAG0[[#This Row],[Kpy]]*KSa)</f>
        <v>9.243227176816891</v>
      </c>
      <c r="K1459" s="8">
        <f>EffortOutcomesAG0[[#This Row],[Kpy]]*KTc-EffortOutcomesAG0[[#This Row],[KPz]]*KTb</f>
        <v>2</v>
      </c>
      <c r="L1459" s="8">
        <f>-1*(EffortOutcomesAG0[[#This Row],[KPx]]*KTc-EffortOutcomesAG0[[#This Row],[KPz]]*KTa)</f>
        <v>-17.07567728231831</v>
      </c>
      <c r="M1459" s="8">
        <f>(EffortOutcomesAG0[[#This Row],[KPx]]*KTb-EffortOutcomesAG0[[#This Row],[Kpy]]*KTa)</f>
        <v>21.07567728231831</v>
      </c>
      <c r="N1459" s="8">
        <f>-EffortOutcomesAG0[[#This Row],[Xp]]*a+EffortOutcomesAG0[[#This Row],[Yp]]*b+EffortOutcomesAG0[[#This Row],[Zp]]*c_</f>
        <v>40</v>
      </c>
      <c r="O1459">
        <f>-IF(EffortOutcomesAG0[[#This Row],[Column2]]&gt;0,1,-1)*SQRT(EffortOutcomesAG0[[#This Row],[KPx''i]]^2+EffortOutcomesAG0[[#This Row],[KPx''j]]^2+EffortOutcomesAG0[[#This Row],[KPx''k]]^2)/Ksmag/Scale</f>
        <v>-15.59313344277969</v>
      </c>
      <c r="P1459" s="9">
        <f>SQRT(EffortOutcomesAG0[[#This Row],[Kpy''i]]^2+EffortOutcomesAG0[[#This Row],[KPy''j]]^2+EffortOutcomesAG0[[#This Row],[KPy''k]]^2)/KTmag/Scale</f>
        <v>11.103775090468931</v>
      </c>
      <c r="Q14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9" s="14">
        <v>44914</v>
      </c>
      <c r="U1459" s="9" t="s">
        <v>57</v>
      </c>
      <c r="V1459" t="s">
        <v>61</v>
      </c>
      <c r="W1459" t="s">
        <v>59</v>
      </c>
      <c r="X1459">
        <v>0</v>
      </c>
      <c r="Y1459">
        <v>0.66666666666666663</v>
      </c>
      <c r="Z1459">
        <v>7.9357142857142848E-2</v>
      </c>
      <c r="AA1459">
        <v>0.11903571428571427</v>
      </c>
      <c r="AB1459">
        <v>0.17855357142857142</v>
      </c>
      <c r="AC1459">
        <v>0</v>
      </c>
      <c r="AD1459">
        <v>5.6005600560056008</v>
      </c>
      <c r="AE1459">
        <v>8.4008400840084008</v>
      </c>
      <c r="AF1459">
        <v>0</v>
      </c>
      <c r="AJ1459">
        <v>1458</v>
      </c>
      <c r="AK1459">
        <f>SUBTOTAL(9,EffortOutcomesAG0[[#This Row],[Allocation]:[Iin]])</f>
        <v>15.045013235252096</v>
      </c>
      <c r="AL1459" t="str">
        <f>EffortOutcomesAG0[[#This Row],[WARDS]]&amp;EffortOutcomesAG0[[#This Row],[Role]]&amp;EffortOutcomesAG0[[#This Row],[Shifts]]</f>
        <v>WATTRNPM</v>
      </c>
    </row>
    <row r="1460" spans="2:38" x14ac:dyDescent="0.25">
      <c r="B1460" s="8">
        <f>IF(EffortOutcomesAG0[[#This Row],[Apn]]=0,10,LOG(EffortOutcomesAG0[[#This Row],[Apn]]))</f>
        <v>-0.92432271768168917</v>
      </c>
      <c r="C1460" s="8">
        <f>IF(EffortOutcomesAG0[[#This Row],[Ein]]=0,10,LOG(EffortOutcomesAG0[[#This Row],[Ein]]))</f>
        <v>1.1004139767373704</v>
      </c>
      <c r="D1460" s="8">
        <f>IF(EffortOutcomesAG0[[#This Row],[Iin]]=0,10,LOG(EffortOutcomesAG0[[#This Row],[Iin]]))</f>
        <v>-0.17609125905568127</v>
      </c>
      <c r="E1460" s="8">
        <f>Kx-EffortOutcomesAG0[[#This Row],[Xp]]</f>
        <v>0.92432271768168917</v>
      </c>
      <c r="F1460" s="8">
        <f>Ky-EffortOutcomesAG0[[#This Row],[Yp]]</f>
        <v>-2.1004139767373706</v>
      </c>
      <c r="G1460" s="8">
        <f>Kz-EffortOutcomesAG0[[#This Row],[Zp]]</f>
        <v>1.1760912590556813</v>
      </c>
      <c r="H1460" s="8">
        <f>EffortOutcomesAG0[[#This Row],[Kpy]]*KSc-EffortOutcomesAG0[[#This Row],[KPz]]*KSb</f>
        <v>0.92432271768168928</v>
      </c>
      <c r="I1460" s="8">
        <f>-1*(EffortOutcomesAG0[[#This Row],[KPx]]*KSc-EffortOutcomesAG0[[#This Row],[KPz]]*KSa)</f>
        <v>0.92432271768168917</v>
      </c>
      <c r="J1460" s="8">
        <f>(EffortOutcomesAG0[[#This Row],[KPx]]*$C$2-EffortOutcomesAG0[[#This Row],[Kpy]]*KSa)</f>
        <v>9.243227176816891</v>
      </c>
      <c r="K1460" s="8">
        <f>EffortOutcomesAG0[[#This Row],[Kpy]]*KTc-EffortOutcomesAG0[[#This Row],[KPz]]*KTb</f>
        <v>3.276505235793052</v>
      </c>
      <c r="L1460" s="8">
        <f>-1*(EffortOutcomesAG0[[#This Row],[KPx]]*KTc-EffortOutcomesAG0[[#This Row],[KPz]]*KTa)</f>
        <v>3.276505235793052</v>
      </c>
      <c r="M1460" s="8">
        <f>(EffortOutcomesAG0[[#This Row],[KPx]]*KTb-EffortOutcomesAG0[[#This Row],[Kpy]]*KTa)</f>
        <v>3.276505235793052</v>
      </c>
      <c r="N1460" s="8">
        <f>-EffortOutcomesAG0[[#This Row],[Xp]]*a+EffortOutcomesAG0[[#This Row],[Yp]]*b+EffortOutcomesAG0[[#This Row],[Zp]]*c_</f>
        <v>1.8486454353633783</v>
      </c>
      <c r="O1460">
        <f>-IF(EffortOutcomesAG0[[#This Row],[Column2]]&gt;0,1,-1)*SQRT(EffortOutcomesAG0[[#This Row],[KPx''i]]^2+EffortOutcomesAG0[[#This Row],[KPx''j]]^2+EffortOutcomesAG0[[#This Row],[KPx''k]]^2)/Ksmag/Scale</f>
        <v>-6.600984533200001</v>
      </c>
      <c r="P1460" s="9">
        <f>SQRT(EffortOutcomesAG0[[#This Row],[Kpy''i]]^2+EffortOutcomesAG0[[#This Row],[KPy''j]]^2+EffortOutcomesAG0[[#This Row],[KPy''k]]^2)/KTmag/Scale</f>
        <v>2.3168390708224949</v>
      </c>
      <c r="Q14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0" s="14">
        <v>44914</v>
      </c>
      <c r="U1460" s="9" t="s">
        <v>58</v>
      </c>
      <c r="V1460" t="s">
        <v>61</v>
      </c>
      <c r="W1460" t="s">
        <v>59</v>
      </c>
      <c r="X1460">
        <v>1</v>
      </c>
      <c r="Y1460">
        <v>0.66666666666666663</v>
      </c>
      <c r="Z1460">
        <v>7.9357142857142848E-2</v>
      </c>
      <c r="AA1460">
        <v>0.11903571428571427</v>
      </c>
      <c r="AB1460">
        <v>0.17855357142857142</v>
      </c>
      <c r="AC1460">
        <v>1.5</v>
      </c>
      <c r="AD1460">
        <v>5.6005600560056008</v>
      </c>
      <c r="AE1460">
        <v>8.4008400840084008</v>
      </c>
      <c r="AF1460">
        <v>12.601260126012603</v>
      </c>
      <c r="AG1460">
        <v>7.9357142857142848E-2</v>
      </c>
      <c r="AH1460">
        <v>0.11903571428571427</v>
      </c>
      <c r="AI1460">
        <v>0.66666666666666663</v>
      </c>
      <c r="AJ1460">
        <v>1459</v>
      </c>
      <c r="AK1460">
        <f>SUBTOTAL(9,EffortOutcomesAG0[[#This Row],[Allocation]:[Iin]])</f>
        <v>31.011332885074221</v>
      </c>
      <c r="AL1460" t="str">
        <f>EffortOutcomesAG0[[#This Row],[WARDS]]&amp;EffortOutcomesAG0[[#This Row],[Role]]&amp;EffortOutcomesAG0[[#This Row],[Shifts]]</f>
        <v>WARARNPM</v>
      </c>
    </row>
    <row r="1461" spans="2:38" x14ac:dyDescent="0.25">
      <c r="B1461" s="8">
        <f>IF(EffortOutcomesAG0[[#This Row],[Apn]]=0,10,LOG(EffortOutcomesAG0[[#This Row],[Apn]]))</f>
        <v>10</v>
      </c>
      <c r="C1461" s="8">
        <f>IF(EffortOutcomesAG0[[#This Row],[Ein]]=0,10,LOG(EffortOutcomesAG0[[#This Row],[Ein]]))</f>
        <v>10</v>
      </c>
      <c r="D1461" s="8">
        <f>IF(EffortOutcomesAG0[[#This Row],[Iin]]=0,10,LOG(EffortOutcomesAG0[[#This Row],[Iin]]))</f>
        <v>10</v>
      </c>
      <c r="E1461" s="8">
        <f>Kx-EffortOutcomesAG0[[#This Row],[Xp]]</f>
        <v>-10</v>
      </c>
      <c r="F1461" s="8">
        <f>Ky-EffortOutcomesAG0[[#This Row],[Yp]]</f>
        <v>-11</v>
      </c>
      <c r="G1461" s="8">
        <f>Kz-EffortOutcomesAG0[[#This Row],[Zp]]</f>
        <v>-9</v>
      </c>
      <c r="H1461" s="8">
        <f>EffortOutcomesAG0[[#This Row],[Kpy]]*KSc-EffortOutcomesAG0[[#This Row],[KPz]]*KSb</f>
        <v>20</v>
      </c>
      <c r="I1461" s="8">
        <f>-1*(EffortOutcomesAG0[[#This Row],[KPx]]*KSc-EffortOutcomesAG0[[#This Row],[KPz]]*KSa)</f>
        <v>-10</v>
      </c>
      <c r="J1461" s="8">
        <f>(EffortOutcomesAG0[[#This Row],[KPx]]*$C$2-EffortOutcomesAG0[[#This Row],[Kpy]]*KSa)</f>
        <v>-100</v>
      </c>
      <c r="K1461" s="8">
        <f>EffortOutcomesAG0[[#This Row],[Kpy]]*KTc-EffortOutcomesAG0[[#This Row],[KPz]]*KTb</f>
        <v>2</v>
      </c>
      <c r="L1461" s="8">
        <f>-1*(EffortOutcomesAG0[[#This Row],[KPx]]*KTc-EffortOutcomesAG0[[#This Row],[KPz]]*KTa)</f>
        <v>-28</v>
      </c>
      <c r="M1461" s="8">
        <f>(EffortOutcomesAG0[[#This Row],[KPx]]*KTb-EffortOutcomesAG0[[#This Row],[Kpy]]*KTa)</f>
        <v>32</v>
      </c>
      <c r="N1461" s="8">
        <f>-EffortOutcomesAG0[[#This Row],[Xp]]*a+EffortOutcomesAG0[[#This Row],[Yp]]*b+EffortOutcomesAG0[[#This Row],[Zp]]*c_</f>
        <v>40</v>
      </c>
      <c r="O14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61" s="9">
        <f>SQRT(EffortOutcomesAG0[[#This Row],[Kpy''i]]^2+EffortOutcomesAG0[[#This Row],[KPy''j]]^2+EffortOutcomesAG0[[#This Row],[KPy''k]]^2)/KTmag/Scale</f>
        <v>17.37814719698277</v>
      </c>
      <c r="Q14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1" s="14">
        <v>44914</v>
      </c>
      <c r="U1461" s="9" t="s">
        <v>76</v>
      </c>
      <c r="V1461" t="s">
        <v>61</v>
      </c>
      <c r="W1461" t="s">
        <v>59</v>
      </c>
      <c r="X1461">
        <v>0</v>
      </c>
      <c r="Y1461">
        <v>0</v>
      </c>
      <c r="Z1461">
        <v>0</v>
      </c>
      <c r="AJ1461">
        <v>1460</v>
      </c>
      <c r="AK1461">
        <f>SUBTOTAL(9,EffortOutcomesAG0[[#This Row],[Allocation]:[Iin]])</f>
        <v>0</v>
      </c>
      <c r="AL1461" t="str">
        <f>EffortOutcomesAG0[[#This Row],[WARDS]]&amp;EffortOutcomesAG0[[#This Row],[Role]]&amp;EffortOutcomesAG0[[#This Row],[Shifts]]</f>
        <v>OtherRNPM</v>
      </c>
    </row>
    <row r="1462" spans="2:38" x14ac:dyDescent="0.25">
      <c r="B1462" s="8">
        <f>IF(EffortOutcomesAG0[[#This Row],[Apn]]=0,10,LOG(EffortOutcomesAG0[[#This Row],[Apn]]))</f>
        <v>-0.92432271768168917</v>
      </c>
      <c r="C1462" s="8">
        <f>IF(EffortOutcomesAG0[[#This Row],[Ein]]=0,10,LOG(EffortOutcomesAG0[[#This Row],[Ein]]))</f>
        <v>1.1004139767373704</v>
      </c>
      <c r="D1462" s="8">
        <f>IF(EffortOutcomesAG0[[#This Row],[Iin]]=0,10,LOG(EffortOutcomesAG0[[#This Row],[Iin]]))</f>
        <v>-0.17609125905568127</v>
      </c>
      <c r="E1462" s="8">
        <f>Kx-EffortOutcomesAG0[[#This Row],[Xp]]</f>
        <v>0.92432271768168917</v>
      </c>
      <c r="F1462" s="8">
        <f>Ky-EffortOutcomesAG0[[#This Row],[Yp]]</f>
        <v>-2.1004139767373706</v>
      </c>
      <c r="G1462" s="8">
        <f>Kz-EffortOutcomesAG0[[#This Row],[Zp]]</f>
        <v>1.1760912590556813</v>
      </c>
      <c r="H1462" s="8">
        <f>EffortOutcomesAG0[[#This Row],[Kpy]]*KSc-EffortOutcomesAG0[[#This Row],[KPz]]*KSb</f>
        <v>0.92432271768168928</v>
      </c>
      <c r="I1462" s="8">
        <f>-1*(EffortOutcomesAG0[[#This Row],[KPx]]*KSc-EffortOutcomesAG0[[#This Row],[KPz]]*KSa)</f>
        <v>0.92432271768168917</v>
      </c>
      <c r="J1462" s="8">
        <f>(EffortOutcomesAG0[[#This Row],[KPx]]*$C$2-EffortOutcomesAG0[[#This Row],[Kpy]]*KSa)</f>
        <v>9.243227176816891</v>
      </c>
      <c r="K1462" s="8">
        <f>EffortOutcomesAG0[[#This Row],[Kpy]]*KTc-EffortOutcomesAG0[[#This Row],[KPz]]*KTb</f>
        <v>3.276505235793052</v>
      </c>
      <c r="L1462" s="8">
        <f>-1*(EffortOutcomesAG0[[#This Row],[KPx]]*KTc-EffortOutcomesAG0[[#This Row],[KPz]]*KTa)</f>
        <v>3.276505235793052</v>
      </c>
      <c r="M1462" s="8">
        <f>(EffortOutcomesAG0[[#This Row],[KPx]]*KTb-EffortOutcomesAG0[[#This Row],[Kpy]]*KTa)</f>
        <v>3.276505235793052</v>
      </c>
      <c r="N1462" s="8">
        <f>-EffortOutcomesAG0[[#This Row],[Xp]]*a+EffortOutcomesAG0[[#This Row],[Yp]]*b+EffortOutcomesAG0[[#This Row],[Zp]]*c_</f>
        <v>1.8486454353633783</v>
      </c>
      <c r="O1462">
        <f>-IF(EffortOutcomesAG0[[#This Row],[Column2]]&gt;0,1,-1)*SQRT(EffortOutcomesAG0[[#This Row],[KPx''i]]^2+EffortOutcomesAG0[[#This Row],[KPx''j]]^2+EffortOutcomesAG0[[#This Row],[KPx''k]]^2)/Ksmag/Scale</f>
        <v>-6.600984533200001</v>
      </c>
      <c r="P1462" s="9">
        <f>SQRT(EffortOutcomesAG0[[#This Row],[Kpy''i]]^2+EffortOutcomesAG0[[#This Row],[KPy''j]]^2+EffortOutcomesAG0[[#This Row],[KPy''k]]^2)/KTmag/Scale</f>
        <v>2.3168390708224949</v>
      </c>
      <c r="Q14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2" s="14">
        <v>44915</v>
      </c>
      <c r="U1462" s="9" t="s">
        <v>54</v>
      </c>
      <c r="V1462" t="s">
        <v>61</v>
      </c>
      <c r="W1462" t="s">
        <v>59</v>
      </c>
      <c r="X1462">
        <v>1</v>
      </c>
      <c r="Y1462">
        <v>0.66666666666666663</v>
      </c>
      <c r="Z1462">
        <v>7.9357142857142848E-2</v>
      </c>
      <c r="AA1462">
        <v>0.11903571428571427</v>
      </c>
      <c r="AB1462">
        <v>0.17855357142857142</v>
      </c>
      <c r="AC1462">
        <v>1.5</v>
      </c>
      <c r="AD1462">
        <v>5.6005600560056008</v>
      </c>
      <c r="AE1462">
        <v>8.4008400840084008</v>
      </c>
      <c r="AF1462">
        <v>12.601260126012603</v>
      </c>
      <c r="AG1462">
        <v>7.9357142857142848E-2</v>
      </c>
      <c r="AH1462">
        <v>0.11903571428571427</v>
      </c>
      <c r="AI1462">
        <v>0.66666666666666663</v>
      </c>
      <c r="AJ1462">
        <v>1461</v>
      </c>
      <c r="AK1462">
        <f>SUBTOTAL(9,EffortOutcomesAG0[[#This Row],[Allocation]:[Iin]])</f>
        <v>31.011332885074221</v>
      </c>
      <c r="AL1462" t="str">
        <f>EffortOutcomesAG0[[#This Row],[WARDS]]&amp;EffortOutcomesAG0[[#This Row],[Role]]&amp;EffortOutcomesAG0[[#This Row],[Shifts]]</f>
        <v>BANKRNPM</v>
      </c>
    </row>
    <row r="1463" spans="2:38" x14ac:dyDescent="0.25">
      <c r="B1463" s="8">
        <f>IF(EffortOutcomesAG0[[#This Row],[Apn]]=0,10,LOG(EffortOutcomesAG0[[#This Row],[Apn]]))</f>
        <v>-0.92432271768168917</v>
      </c>
      <c r="C1463" s="8">
        <f>IF(EffortOutcomesAG0[[#This Row],[Ein]]=0,10,LOG(EffortOutcomesAG0[[#This Row],[Ein]]))</f>
        <v>10</v>
      </c>
      <c r="D1463" s="8">
        <f>IF(EffortOutcomesAG0[[#This Row],[Iin]]=0,10,LOG(EffortOutcomesAG0[[#This Row],[Iin]]))</f>
        <v>10</v>
      </c>
      <c r="E1463" s="8">
        <f>Kx-EffortOutcomesAG0[[#This Row],[Xp]]</f>
        <v>0.92432271768168917</v>
      </c>
      <c r="F1463" s="8">
        <f>Ky-EffortOutcomesAG0[[#This Row],[Yp]]</f>
        <v>-11</v>
      </c>
      <c r="G1463" s="8">
        <f>Kz-EffortOutcomesAG0[[#This Row],[Zp]]</f>
        <v>-9</v>
      </c>
      <c r="H1463" s="8">
        <f>EffortOutcomesAG0[[#This Row],[Kpy]]*KSc-EffortOutcomesAG0[[#This Row],[KPz]]*KSb</f>
        <v>20</v>
      </c>
      <c r="I1463" s="8">
        <f>-1*(EffortOutcomesAG0[[#This Row],[KPx]]*KSc-EffortOutcomesAG0[[#This Row],[KPz]]*KSa)</f>
        <v>0.92432271768168917</v>
      </c>
      <c r="J1463" s="8">
        <f>(EffortOutcomesAG0[[#This Row],[KPx]]*$C$2-EffortOutcomesAG0[[#This Row],[Kpy]]*KSa)</f>
        <v>9.243227176816891</v>
      </c>
      <c r="K1463" s="8">
        <f>EffortOutcomesAG0[[#This Row],[Kpy]]*KTc-EffortOutcomesAG0[[#This Row],[KPz]]*KTb</f>
        <v>2</v>
      </c>
      <c r="L1463" s="8">
        <f>-1*(EffortOutcomesAG0[[#This Row],[KPx]]*KTc-EffortOutcomesAG0[[#This Row],[KPz]]*KTa)</f>
        <v>-17.07567728231831</v>
      </c>
      <c r="M1463" s="8">
        <f>(EffortOutcomesAG0[[#This Row],[KPx]]*KTb-EffortOutcomesAG0[[#This Row],[Kpy]]*KTa)</f>
        <v>21.07567728231831</v>
      </c>
      <c r="N1463" s="8">
        <f>-EffortOutcomesAG0[[#This Row],[Xp]]*a+EffortOutcomesAG0[[#This Row],[Yp]]*b+EffortOutcomesAG0[[#This Row],[Zp]]*c_</f>
        <v>40</v>
      </c>
      <c r="O1463">
        <f>-IF(EffortOutcomesAG0[[#This Row],[Column2]]&gt;0,1,-1)*SQRT(EffortOutcomesAG0[[#This Row],[KPx''i]]^2+EffortOutcomesAG0[[#This Row],[KPx''j]]^2+EffortOutcomesAG0[[#This Row],[KPx''k]]^2)/Ksmag/Scale</f>
        <v>-15.59313344277969</v>
      </c>
      <c r="P1463" s="9">
        <f>SQRT(EffortOutcomesAG0[[#This Row],[Kpy''i]]^2+EffortOutcomesAG0[[#This Row],[KPy''j]]^2+EffortOutcomesAG0[[#This Row],[KPy''k]]^2)/KTmag/Scale</f>
        <v>11.103775090468931</v>
      </c>
      <c r="Q14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3" s="14">
        <v>44915</v>
      </c>
      <c r="U1463" s="9" t="s">
        <v>57</v>
      </c>
      <c r="V1463" t="s">
        <v>61</v>
      </c>
      <c r="W1463" t="s">
        <v>59</v>
      </c>
      <c r="X1463">
        <v>0</v>
      </c>
      <c r="Y1463">
        <v>0.66666666666666663</v>
      </c>
      <c r="Z1463">
        <v>7.9357142857142848E-2</v>
      </c>
      <c r="AA1463">
        <v>0.11903571428571427</v>
      </c>
      <c r="AB1463">
        <v>0.17855357142857142</v>
      </c>
      <c r="AC1463">
        <v>0</v>
      </c>
      <c r="AD1463">
        <v>5.6005600560056008</v>
      </c>
      <c r="AE1463">
        <v>8.4008400840084008</v>
      </c>
      <c r="AF1463">
        <v>0</v>
      </c>
      <c r="AJ1463">
        <v>1462</v>
      </c>
      <c r="AK1463">
        <f>SUBTOTAL(9,EffortOutcomesAG0[[#This Row],[Allocation]:[Iin]])</f>
        <v>15.045013235252096</v>
      </c>
      <c r="AL1463" t="str">
        <f>EffortOutcomesAG0[[#This Row],[WARDS]]&amp;EffortOutcomesAG0[[#This Row],[Role]]&amp;EffortOutcomesAG0[[#This Row],[Shifts]]</f>
        <v>WATTRNPM</v>
      </c>
    </row>
    <row r="1464" spans="2:38" x14ac:dyDescent="0.25">
      <c r="B1464" s="8">
        <f>IF(EffortOutcomesAG0[[#This Row],[Apn]]=0,10,LOG(EffortOutcomesAG0[[#This Row],[Apn]]))</f>
        <v>-0.92432271768168917</v>
      </c>
      <c r="C1464" s="8">
        <f>IF(EffortOutcomesAG0[[#This Row],[Ein]]=0,10,LOG(EffortOutcomesAG0[[#This Row],[Ein]]))</f>
        <v>1.1004139767373704</v>
      </c>
      <c r="D1464" s="8">
        <f>IF(EffortOutcomesAG0[[#This Row],[Iin]]=0,10,LOG(EffortOutcomesAG0[[#This Row],[Iin]]))</f>
        <v>-0.17609125905568127</v>
      </c>
      <c r="E1464" s="8">
        <f>Kx-EffortOutcomesAG0[[#This Row],[Xp]]</f>
        <v>0.92432271768168917</v>
      </c>
      <c r="F1464" s="8">
        <f>Ky-EffortOutcomesAG0[[#This Row],[Yp]]</f>
        <v>-2.1004139767373706</v>
      </c>
      <c r="G1464" s="8">
        <f>Kz-EffortOutcomesAG0[[#This Row],[Zp]]</f>
        <v>1.1760912590556813</v>
      </c>
      <c r="H1464" s="8">
        <f>EffortOutcomesAG0[[#This Row],[Kpy]]*KSc-EffortOutcomesAG0[[#This Row],[KPz]]*KSb</f>
        <v>0.92432271768168928</v>
      </c>
      <c r="I1464" s="8">
        <f>-1*(EffortOutcomesAG0[[#This Row],[KPx]]*KSc-EffortOutcomesAG0[[#This Row],[KPz]]*KSa)</f>
        <v>0.92432271768168917</v>
      </c>
      <c r="J1464" s="8">
        <f>(EffortOutcomesAG0[[#This Row],[KPx]]*$C$2-EffortOutcomesAG0[[#This Row],[Kpy]]*KSa)</f>
        <v>9.243227176816891</v>
      </c>
      <c r="K1464" s="8">
        <f>EffortOutcomesAG0[[#This Row],[Kpy]]*KTc-EffortOutcomesAG0[[#This Row],[KPz]]*KTb</f>
        <v>3.276505235793052</v>
      </c>
      <c r="L1464" s="8">
        <f>-1*(EffortOutcomesAG0[[#This Row],[KPx]]*KTc-EffortOutcomesAG0[[#This Row],[KPz]]*KTa)</f>
        <v>3.276505235793052</v>
      </c>
      <c r="M1464" s="8">
        <f>(EffortOutcomesAG0[[#This Row],[KPx]]*KTb-EffortOutcomesAG0[[#This Row],[Kpy]]*KTa)</f>
        <v>3.276505235793052</v>
      </c>
      <c r="N1464" s="8">
        <f>-EffortOutcomesAG0[[#This Row],[Xp]]*a+EffortOutcomesAG0[[#This Row],[Yp]]*b+EffortOutcomesAG0[[#This Row],[Zp]]*c_</f>
        <v>1.8486454353633783</v>
      </c>
      <c r="O1464">
        <f>-IF(EffortOutcomesAG0[[#This Row],[Column2]]&gt;0,1,-1)*SQRT(EffortOutcomesAG0[[#This Row],[KPx''i]]^2+EffortOutcomesAG0[[#This Row],[KPx''j]]^2+EffortOutcomesAG0[[#This Row],[KPx''k]]^2)/Ksmag/Scale</f>
        <v>-6.600984533200001</v>
      </c>
      <c r="P1464" s="9">
        <f>SQRT(EffortOutcomesAG0[[#This Row],[Kpy''i]]^2+EffortOutcomesAG0[[#This Row],[KPy''j]]^2+EffortOutcomesAG0[[#This Row],[KPy''k]]^2)/KTmag/Scale</f>
        <v>2.3168390708224949</v>
      </c>
      <c r="Q14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4" s="14">
        <v>44915</v>
      </c>
      <c r="U1464" s="9" t="s">
        <v>58</v>
      </c>
      <c r="V1464" t="s">
        <v>61</v>
      </c>
      <c r="W1464" t="s">
        <v>59</v>
      </c>
      <c r="X1464">
        <v>1</v>
      </c>
      <c r="Y1464">
        <v>0.66666666666666663</v>
      </c>
      <c r="Z1464">
        <v>7.9357142857142848E-2</v>
      </c>
      <c r="AA1464">
        <v>0.11903571428571427</v>
      </c>
      <c r="AB1464">
        <v>0.17855357142857142</v>
      </c>
      <c r="AC1464">
        <v>1.5</v>
      </c>
      <c r="AD1464">
        <v>5.6005600560056008</v>
      </c>
      <c r="AE1464">
        <v>8.4008400840084008</v>
      </c>
      <c r="AF1464">
        <v>12.601260126012603</v>
      </c>
      <c r="AG1464">
        <v>7.9357142857142848E-2</v>
      </c>
      <c r="AH1464">
        <v>0.11903571428571427</v>
      </c>
      <c r="AI1464">
        <v>0.66666666666666663</v>
      </c>
      <c r="AJ1464">
        <v>1463</v>
      </c>
      <c r="AK1464">
        <f>SUBTOTAL(9,EffortOutcomesAG0[[#This Row],[Allocation]:[Iin]])</f>
        <v>31.011332885074221</v>
      </c>
      <c r="AL1464" t="str">
        <f>EffortOutcomesAG0[[#This Row],[WARDS]]&amp;EffortOutcomesAG0[[#This Row],[Role]]&amp;EffortOutcomesAG0[[#This Row],[Shifts]]</f>
        <v>WARARNPM</v>
      </c>
    </row>
    <row r="1465" spans="2:38" x14ac:dyDescent="0.25">
      <c r="B1465" s="8">
        <f>IF(EffortOutcomesAG0[[#This Row],[Apn]]=0,10,LOG(EffortOutcomesAG0[[#This Row],[Apn]]))</f>
        <v>10</v>
      </c>
      <c r="C1465" s="8">
        <f>IF(EffortOutcomesAG0[[#This Row],[Ein]]=0,10,LOG(EffortOutcomesAG0[[#This Row],[Ein]]))</f>
        <v>10</v>
      </c>
      <c r="D1465" s="8">
        <f>IF(EffortOutcomesAG0[[#This Row],[Iin]]=0,10,LOG(EffortOutcomesAG0[[#This Row],[Iin]]))</f>
        <v>10</v>
      </c>
      <c r="E1465" s="8">
        <f>Kx-EffortOutcomesAG0[[#This Row],[Xp]]</f>
        <v>-10</v>
      </c>
      <c r="F1465" s="8">
        <f>Ky-EffortOutcomesAG0[[#This Row],[Yp]]</f>
        <v>-11</v>
      </c>
      <c r="G1465" s="8">
        <f>Kz-EffortOutcomesAG0[[#This Row],[Zp]]</f>
        <v>-9</v>
      </c>
      <c r="H1465" s="8">
        <f>EffortOutcomesAG0[[#This Row],[Kpy]]*KSc-EffortOutcomesAG0[[#This Row],[KPz]]*KSb</f>
        <v>20</v>
      </c>
      <c r="I1465" s="8">
        <f>-1*(EffortOutcomesAG0[[#This Row],[KPx]]*KSc-EffortOutcomesAG0[[#This Row],[KPz]]*KSa)</f>
        <v>-10</v>
      </c>
      <c r="J1465" s="8">
        <f>(EffortOutcomesAG0[[#This Row],[KPx]]*$C$2-EffortOutcomesAG0[[#This Row],[Kpy]]*KSa)</f>
        <v>-100</v>
      </c>
      <c r="K1465" s="8">
        <f>EffortOutcomesAG0[[#This Row],[Kpy]]*KTc-EffortOutcomesAG0[[#This Row],[KPz]]*KTb</f>
        <v>2</v>
      </c>
      <c r="L1465" s="8">
        <f>-1*(EffortOutcomesAG0[[#This Row],[KPx]]*KTc-EffortOutcomesAG0[[#This Row],[KPz]]*KTa)</f>
        <v>-28</v>
      </c>
      <c r="M1465" s="8">
        <f>(EffortOutcomesAG0[[#This Row],[KPx]]*KTb-EffortOutcomesAG0[[#This Row],[Kpy]]*KTa)</f>
        <v>32</v>
      </c>
      <c r="N1465" s="8">
        <f>-EffortOutcomesAG0[[#This Row],[Xp]]*a+EffortOutcomesAG0[[#This Row],[Yp]]*b+EffortOutcomesAG0[[#This Row],[Zp]]*c_</f>
        <v>40</v>
      </c>
      <c r="O146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65" s="9">
        <f>SQRT(EffortOutcomesAG0[[#This Row],[Kpy''i]]^2+EffortOutcomesAG0[[#This Row],[KPy''j]]^2+EffortOutcomesAG0[[#This Row],[KPy''k]]^2)/KTmag/Scale</f>
        <v>17.37814719698277</v>
      </c>
      <c r="Q14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5" s="14">
        <v>44915</v>
      </c>
      <c r="U1465" s="9" t="s">
        <v>76</v>
      </c>
      <c r="V1465" t="s">
        <v>61</v>
      </c>
      <c r="W1465" t="s">
        <v>59</v>
      </c>
      <c r="X1465">
        <v>0</v>
      </c>
      <c r="Y1465">
        <v>0</v>
      </c>
      <c r="Z1465">
        <v>0</v>
      </c>
      <c r="AJ1465">
        <v>1464</v>
      </c>
      <c r="AK1465">
        <f>SUBTOTAL(9,EffortOutcomesAG0[[#This Row],[Allocation]:[Iin]])</f>
        <v>0</v>
      </c>
      <c r="AL1465" t="str">
        <f>EffortOutcomesAG0[[#This Row],[WARDS]]&amp;EffortOutcomesAG0[[#This Row],[Role]]&amp;EffortOutcomesAG0[[#This Row],[Shifts]]</f>
        <v>OtherRNPM</v>
      </c>
    </row>
    <row r="1466" spans="2:38" x14ac:dyDescent="0.25">
      <c r="B1466" s="8">
        <f>IF(EffortOutcomesAG0[[#This Row],[Apn]]=0,10,LOG(EffortOutcomesAG0[[#This Row],[Apn]]))</f>
        <v>4.8805135918009522E-2</v>
      </c>
      <c r="C1466" s="8">
        <f>IF(EffortOutcomesAG0[[#This Row],[Ein]]=0,10,LOG(EffortOutcomesAG0[[#This Row],[Ein]]))</f>
        <v>0.12728612313767174</v>
      </c>
      <c r="D1466" s="8">
        <f>IF(EffortOutcomesAG0[[#This Row],[Iin]]=0,10,LOG(EffortOutcomesAG0[[#This Row],[Iin]]))</f>
        <v>-0.17609125905568127</v>
      </c>
      <c r="E1466" s="8">
        <f>Kx-EffortOutcomesAG0[[#This Row],[Xp]]</f>
        <v>-4.8805135918009522E-2</v>
      </c>
      <c r="F1466" s="8">
        <f>Ky-EffortOutcomesAG0[[#This Row],[Yp]]</f>
        <v>-1.1272861231376718</v>
      </c>
      <c r="G1466" s="8">
        <f>Kz-EffortOutcomesAG0[[#This Row],[Zp]]</f>
        <v>1.1760912590556813</v>
      </c>
      <c r="H1466" s="8">
        <f>EffortOutcomesAG0[[#This Row],[Kpy]]*KSc-EffortOutcomesAG0[[#This Row],[KPz]]*KSb</f>
        <v>-4.8805135918009501E-2</v>
      </c>
      <c r="I1466" s="8">
        <f>-1*(EffortOutcomesAG0[[#This Row],[KPx]]*KSc-EffortOutcomesAG0[[#This Row],[KPz]]*KSa)</f>
        <v>-4.8805135918009522E-2</v>
      </c>
      <c r="J1466" s="8">
        <f>(EffortOutcomesAG0[[#This Row],[KPx]]*$C$2-EffortOutcomesAG0[[#This Row],[Kpy]]*KSa)</f>
        <v>-0.48805135918009523</v>
      </c>
      <c r="K1466" s="8">
        <f>EffortOutcomesAG0[[#This Row],[Kpy]]*KTc-EffortOutcomesAG0[[#This Row],[KPz]]*KTb</f>
        <v>2.3033773821933532</v>
      </c>
      <c r="L1466" s="8">
        <f>-1*(EffortOutcomesAG0[[#This Row],[KPx]]*KTc-EffortOutcomesAG0[[#This Row],[KPz]]*KTa)</f>
        <v>2.3033773821933532</v>
      </c>
      <c r="M1466" s="8">
        <f>(EffortOutcomesAG0[[#This Row],[KPx]]*KTb-EffortOutcomesAG0[[#This Row],[Kpy]]*KTa)</f>
        <v>2.3033773821933532</v>
      </c>
      <c r="N1466" s="8">
        <f>-EffortOutcomesAG0[[#This Row],[Xp]]*a+EffortOutcomesAG0[[#This Row],[Yp]]*b+EffortOutcomesAG0[[#This Row],[Zp]]*c_</f>
        <v>-9.7610271836019058E-2</v>
      </c>
      <c r="O1466">
        <f>-IF(EffortOutcomesAG0[[#This Row],[Column2]]&gt;0,1,-1)*SQRT(EffortOutcomesAG0[[#This Row],[KPx''i]]^2+EffortOutcomesAG0[[#This Row],[KPx''j]]^2+EffortOutcomesAG0[[#This Row],[KPx''k]]^2)/Ksmag/Scale</f>
        <v>0.34853838510377094</v>
      </c>
      <c r="P1466" s="9">
        <f>SQRT(EffortOutcomesAG0[[#This Row],[Kpy''i]]^2+EffortOutcomesAG0[[#This Row],[KPy''j]]^2+EffortOutcomesAG0[[#This Row],[KPy''k]]^2)/KTmag/Scale</f>
        <v>1.6287337665806383</v>
      </c>
      <c r="Q14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1.6287337665806383</v>
      </c>
      <c r="T1466" s="14">
        <v>44916</v>
      </c>
      <c r="U1466" s="9" t="s">
        <v>54</v>
      </c>
      <c r="V1466" t="s">
        <v>61</v>
      </c>
      <c r="W1466" t="s">
        <v>59</v>
      </c>
      <c r="X1466">
        <v>1</v>
      </c>
      <c r="Y1466">
        <v>0.66666666666666663</v>
      </c>
      <c r="Z1466">
        <v>0.74595714285714287</v>
      </c>
      <c r="AA1466">
        <v>1.1189357142857144</v>
      </c>
      <c r="AB1466">
        <v>1.6784035714285717</v>
      </c>
      <c r="AC1466">
        <v>1.5</v>
      </c>
      <c r="AD1466">
        <v>0.59580426127719144</v>
      </c>
      <c r="AE1466">
        <v>0.89370639191578727</v>
      </c>
      <c r="AF1466">
        <v>1.3405595878736809</v>
      </c>
      <c r="AG1466">
        <v>0.74595714285714287</v>
      </c>
      <c r="AH1466">
        <v>1.1189357142857144</v>
      </c>
      <c r="AI1466">
        <v>0.66666666666666663</v>
      </c>
      <c r="AJ1466">
        <v>1465</v>
      </c>
      <c r="AK1466">
        <f>SUBTOTAL(9,EffortOutcomesAG0[[#This Row],[Allocation]:[Iin]])</f>
        <v>12.071592860114277</v>
      </c>
      <c r="AL1466" t="str">
        <f>EffortOutcomesAG0[[#This Row],[WARDS]]&amp;EffortOutcomesAG0[[#This Row],[Role]]&amp;EffortOutcomesAG0[[#This Row],[Shifts]]</f>
        <v>BANKRNPM</v>
      </c>
    </row>
    <row r="1467" spans="2:38" x14ac:dyDescent="0.25">
      <c r="B1467" s="8">
        <f>IF(EffortOutcomesAG0[[#This Row],[Apn]]=0,10,LOG(EffortOutcomesAG0[[#This Row],[Apn]]))</f>
        <v>4.8805135918009522E-2</v>
      </c>
      <c r="C1467" s="8">
        <f>IF(EffortOutcomesAG0[[#This Row],[Ein]]=0,10,LOG(EffortOutcomesAG0[[#This Row],[Ein]]))</f>
        <v>10</v>
      </c>
      <c r="D1467" s="8">
        <f>IF(EffortOutcomesAG0[[#This Row],[Iin]]=0,10,LOG(EffortOutcomesAG0[[#This Row],[Iin]]))</f>
        <v>10</v>
      </c>
      <c r="E1467" s="8">
        <f>Kx-EffortOutcomesAG0[[#This Row],[Xp]]</f>
        <v>-4.8805135918009522E-2</v>
      </c>
      <c r="F1467" s="8">
        <f>Ky-EffortOutcomesAG0[[#This Row],[Yp]]</f>
        <v>-11</v>
      </c>
      <c r="G1467" s="8">
        <f>Kz-EffortOutcomesAG0[[#This Row],[Zp]]</f>
        <v>-9</v>
      </c>
      <c r="H1467" s="8">
        <f>EffortOutcomesAG0[[#This Row],[Kpy]]*KSc-EffortOutcomesAG0[[#This Row],[KPz]]*KSb</f>
        <v>20</v>
      </c>
      <c r="I1467" s="8">
        <f>-1*(EffortOutcomesAG0[[#This Row],[KPx]]*KSc-EffortOutcomesAG0[[#This Row],[KPz]]*KSa)</f>
        <v>-4.8805135918009522E-2</v>
      </c>
      <c r="J1467" s="8">
        <f>(EffortOutcomesAG0[[#This Row],[KPx]]*$C$2-EffortOutcomesAG0[[#This Row],[Kpy]]*KSa)</f>
        <v>-0.48805135918009523</v>
      </c>
      <c r="K1467" s="8">
        <f>EffortOutcomesAG0[[#This Row],[Kpy]]*KTc-EffortOutcomesAG0[[#This Row],[KPz]]*KTb</f>
        <v>2</v>
      </c>
      <c r="L1467" s="8">
        <f>-1*(EffortOutcomesAG0[[#This Row],[KPx]]*KTc-EffortOutcomesAG0[[#This Row],[KPz]]*KTa)</f>
        <v>-18.048805135918009</v>
      </c>
      <c r="M1467" s="8">
        <f>(EffortOutcomesAG0[[#This Row],[KPx]]*KTb-EffortOutcomesAG0[[#This Row],[Kpy]]*KTa)</f>
        <v>22.048805135918009</v>
      </c>
      <c r="N1467" s="8">
        <f>-EffortOutcomesAG0[[#This Row],[Xp]]*a+EffortOutcomesAG0[[#This Row],[Yp]]*b+EffortOutcomesAG0[[#This Row],[Zp]]*c_</f>
        <v>40</v>
      </c>
      <c r="O1467">
        <f>-IF(EffortOutcomesAG0[[#This Row],[Column2]]&gt;0,1,-1)*SQRT(EffortOutcomesAG0[[#This Row],[KPx''i]]^2+EffortOutcomesAG0[[#This Row],[KPx''j]]^2+EffortOutcomesAG0[[#This Row],[KPx''k]]^2)/Ksmag/Scale</f>
        <v>-14.146387808739188</v>
      </c>
      <c r="P1467" s="9">
        <f>SQRT(EffortOutcomesAG0[[#This Row],[Kpy''i]]^2+EffortOutcomesAG0[[#This Row],[KPy''j]]^2+EffortOutcomesAG0[[#This Row],[KPy''k]]^2)/KTmag/Scale</f>
        <v>11.661254754928283</v>
      </c>
      <c r="Q14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7" s="14">
        <v>44916</v>
      </c>
      <c r="U1467" s="9" t="s">
        <v>57</v>
      </c>
      <c r="V1467" t="s">
        <v>61</v>
      </c>
      <c r="W1467" t="s">
        <v>59</v>
      </c>
      <c r="X1467">
        <v>0</v>
      </c>
      <c r="Y1467">
        <v>0.66666666666666663</v>
      </c>
      <c r="Z1467">
        <v>0.74595714285714287</v>
      </c>
      <c r="AA1467">
        <v>1.1189357142857144</v>
      </c>
      <c r="AB1467">
        <v>1.6784035714285717</v>
      </c>
      <c r="AC1467">
        <v>0</v>
      </c>
      <c r="AD1467">
        <v>0.59580426127719144</v>
      </c>
      <c r="AE1467">
        <v>0.89370639191578727</v>
      </c>
      <c r="AF1467">
        <v>0</v>
      </c>
      <c r="AJ1467">
        <v>1466</v>
      </c>
      <c r="AK1467">
        <f>SUBTOTAL(9,EffortOutcomesAG0[[#This Row],[Allocation]:[Iin]])</f>
        <v>5.6994737484310747</v>
      </c>
      <c r="AL1467" t="str">
        <f>EffortOutcomesAG0[[#This Row],[WARDS]]&amp;EffortOutcomesAG0[[#This Row],[Role]]&amp;EffortOutcomesAG0[[#This Row],[Shifts]]</f>
        <v>WATTRNPM</v>
      </c>
    </row>
    <row r="1468" spans="2:38" x14ac:dyDescent="0.25">
      <c r="B1468" s="8">
        <f>IF(EffortOutcomesAG0[[#This Row],[Apn]]=0,10,LOG(EffortOutcomesAG0[[#This Row],[Apn]]))</f>
        <v>4.8805135918009522E-2</v>
      </c>
      <c r="C1468" s="8">
        <f>IF(EffortOutcomesAG0[[#This Row],[Ein]]=0,10,LOG(EffortOutcomesAG0[[#This Row],[Ein]]))</f>
        <v>0.56661881696793437</v>
      </c>
      <c r="D1468" s="8">
        <f>IF(EffortOutcomesAG0[[#This Row],[Iin]]=0,10,LOG(EffortOutcomesAG0[[#This Row],[Iin]]))</f>
        <v>-0.61542395288594398</v>
      </c>
      <c r="E1468" s="8">
        <f>Kx-EffortOutcomesAG0[[#This Row],[Xp]]</f>
        <v>-4.8805135918009522E-2</v>
      </c>
      <c r="F1468" s="8">
        <f>Ky-EffortOutcomesAG0[[#This Row],[Yp]]</f>
        <v>-1.5666188169679343</v>
      </c>
      <c r="G1468" s="8">
        <f>Kz-EffortOutcomesAG0[[#This Row],[Zp]]</f>
        <v>1.615423952885944</v>
      </c>
      <c r="H1468" s="8">
        <f>EffortOutcomesAG0[[#This Row],[Kpy]]*KSc-EffortOutcomesAG0[[#This Row],[KPz]]*KSb</f>
        <v>-4.8805135918009723E-2</v>
      </c>
      <c r="I1468" s="8">
        <f>-1*(EffortOutcomesAG0[[#This Row],[KPx]]*KSc-EffortOutcomesAG0[[#This Row],[KPz]]*KSa)</f>
        <v>-4.8805135918009522E-2</v>
      </c>
      <c r="J1468" s="8">
        <f>(EffortOutcomesAG0[[#This Row],[KPx]]*$C$2-EffortOutcomesAG0[[#This Row],[Kpy]]*KSa)</f>
        <v>-0.48805135918009523</v>
      </c>
      <c r="K1468" s="8">
        <f>EffortOutcomesAG0[[#This Row],[Kpy]]*KTc-EffortOutcomesAG0[[#This Row],[KPz]]*KTb</f>
        <v>3.1820427698538785</v>
      </c>
      <c r="L1468" s="8">
        <f>-1*(EffortOutcomesAG0[[#This Row],[KPx]]*KTc-EffortOutcomesAG0[[#This Row],[KPz]]*KTa)</f>
        <v>3.1820427698538785</v>
      </c>
      <c r="M1468" s="8">
        <f>(EffortOutcomesAG0[[#This Row],[KPx]]*KTb-EffortOutcomesAG0[[#This Row],[Kpy]]*KTa)</f>
        <v>3.182042769853878</v>
      </c>
      <c r="N1468" s="8">
        <f>-EffortOutcomesAG0[[#This Row],[Xp]]*a+EffortOutcomesAG0[[#This Row],[Yp]]*b+EffortOutcomesAG0[[#This Row],[Zp]]*c_</f>
        <v>-9.7610271836019225E-2</v>
      </c>
      <c r="O1468">
        <f>-IF(EffortOutcomesAG0[[#This Row],[Column2]]&gt;0,1,-1)*SQRT(EffortOutcomesAG0[[#This Row],[KPx''i]]^2+EffortOutcomesAG0[[#This Row],[KPx''j]]^2+EffortOutcomesAG0[[#This Row],[KPx''k]]^2)/Ksmag/Scale</f>
        <v>0.34853838510377094</v>
      </c>
      <c r="P1468" s="9">
        <f>SQRT(EffortOutcomesAG0[[#This Row],[Kpy''i]]^2+EffortOutcomesAG0[[#This Row],[KPy''j]]^2+EffortOutcomesAG0[[#This Row],[KPy''k]]^2)/KTmag/Scale</f>
        <v>2.2500440205893022</v>
      </c>
      <c r="Q14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4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8" s="14">
        <v>44916</v>
      </c>
      <c r="U1468" s="9" t="s">
        <v>58</v>
      </c>
      <c r="V1468" t="s">
        <v>61</v>
      </c>
      <c r="W1468" t="s">
        <v>59</v>
      </c>
      <c r="X1468">
        <v>2.75</v>
      </c>
      <c r="Y1468">
        <v>0.66666666666666663</v>
      </c>
      <c r="Z1468">
        <v>0.74595714285714287</v>
      </c>
      <c r="AA1468">
        <v>1.1189357142857144</v>
      </c>
      <c r="AB1468">
        <v>1.6784035714285717</v>
      </c>
      <c r="AC1468">
        <v>4.125</v>
      </c>
      <c r="AD1468">
        <v>0.59580426127719144</v>
      </c>
      <c r="AE1468">
        <v>0.89370639191578727</v>
      </c>
      <c r="AF1468">
        <v>3.6865388666526226</v>
      </c>
      <c r="AG1468">
        <v>0.27125714285714286</v>
      </c>
      <c r="AH1468">
        <v>0.4068857142857143</v>
      </c>
      <c r="AI1468">
        <v>0.2424242424242424</v>
      </c>
      <c r="AJ1468">
        <v>1467</v>
      </c>
      <c r="AK1468">
        <f>SUBTOTAL(9,EffortOutcomesAG0[[#This Row],[Allocation]:[Iin]])</f>
        <v>17.181579714650795</v>
      </c>
      <c r="AL1468" t="str">
        <f>EffortOutcomesAG0[[#This Row],[WARDS]]&amp;EffortOutcomesAG0[[#This Row],[Role]]&amp;EffortOutcomesAG0[[#This Row],[Shifts]]</f>
        <v>WARARNPM</v>
      </c>
    </row>
    <row r="1469" spans="2:38" x14ac:dyDescent="0.25">
      <c r="B1469" s="8">
        <f>IF(EffortOutcomesAG0[[#This Row],[Apn]]=0,10,LOG(EffortOutcomesAG0[[#This Row],[Apn]]))</f>
        <v>10</v>
      </c>
      <c r="C1469" s="8">
        <f>IF(EffortOutcomesAG0[[#This Row],[Ein]]=0,10,LOG(EffortOutcomesAG0[[#This Row],[Ein]]))</f>
        <v>10</v>
      </c>
      <c r="D1469" s="8">
        <f>IF(EffortOutcomesAG0[[#This Row],[Iin]]=0,10,LOG(EffortOutcomesAG0[[#This Row],[Iin]]))</f>
        <v>10</v>
      </c>
      <c r="E1469" s="8">
        <f>Kx-EffortOutcomesAG0[[#This Row],[Xp]]</f>
        <v>-10</v>
      </c>
      <c r="F1469" s="8">
        <f>Ky-EffortOutcomesAG0[[#This Row],[Yp]]</f>
        <v>-11</v>
      </c>
      <c r="G1469" s="8">
        <f>Kz-EffortOutcomesAG0[[#This Row],[Zp]]</f>
        <v>-9</v>
      </c>
      <c r="H1469" s="8">
        <f>EffortOutcomesAG0[[#This Row],[Kpy]]*KSc-EffortOutcomesAG0[[#This Row],[KPz]]*KSb</f>
        <v>20</v>
      </c>
      <c r="I1469" s="8">
        <f>-1*(EffortOutcomesAG0[[#This Row],[KPx]]*KSc-EffortOutcomesAG0[[#This Row],[KPz]]*KSa)</f>
        <v>-10</v>
      </c>
      <c r="J1469" s="8">
        <f>(EffortOutcomesAG0[[#This Row],[KPx]]*$C$2-EffortOutcomesAG0[[#This Row],[Kpy]]*KSa)</f>
        <v>-100</v>
      </c>
      <c r="K1469" s="8">
        <f>EffortOutcomesAG0[[#This Row],[Kpy]]*KTc-EffortOutcomesAG0[[#This Row],[KPz]]*KTb</f>
        <v>2</v>
      </c>
      <c r="L1469" s="8">
        <f>-1*(EffortOutcomesAG0[[#This Row],[KPx]]*KTc-EffortOutcomesAG0[[#This Row],[KPz]]*KTa)</f>
        <v>-28</v>
      </c>
      <c r="M1469" s="8">
        <f>(EffortOutcomesAG0[[#This Row],[KPx]]*KTb-EffortOutcomesAG0[[#This Row],[Kpy]]*KTa)</f>
        <v>32</v>
      </c>
      <c r="N1469" s="8">
        <f>-EffortOutcomesAG0[[#This Row],[Xp]]*a+EffortOutcomesAG0[[#This Row],[Yp]]*b+EffortOutcomesAG0[[#This Row],[Zp]]*c_</f>
        <v>40</v>
      </c>
      <c r="O146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69" s="9">
        <f>SQRT(EffortOutcomesAG0[[#This Row],[Kpy''i]]^2+EffortOutcomesAG0[[#This Row],[KPy''j]]^2+EffortOutcomesAG0[[#This Row],[KPy''k]]^2)/KTmag/Scale</f>
        <v>17.37814719698277</v>
      </c>
      <c r="Q14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9" s="14">
        <v>44916</v>
      </c>
      <c r="U1469" s="9" t="s">
        <v>76</v>
      </c>
      <c r="V1469" t="s">
        <v>61</v>
      </c>
      <c r="W1469" t="s">
        <v>59</v>
      </c>
      <c r="X1469">
        <v>0</v>
      </c>
      <c r="Y1469">
        <v>0</v>
      </c>
      <c r="Z1469">
        <v>0</v>
      </c>
      <c r="AJ1469">
        <v>1468</v>
      </c>
      <c r="AK1469">
        <f>SUBTOTAL(9,EffortOutcomesAG0[[#This Row],[Allocation]:[Iin]])</f>
        <v>0</v>
      </c>
      <c r="AL1469" t="str">
        <f>EffortOutcomesAG0[[#This Row],[WARDS]]&amp;EffortOutcomesAG0[[#This Row],[Role]]&amp;EffortOutcomesAG0[[#This Row],[Shifts]]</f>
        <v>OtherRNPM</v>
      </c>
    </row>
    <row r="1470" spans="2:38" x14ac:dyDescent="0.25">
      <c r="B1470" s="8">
        <f>IF(EffortOutcomesAG0[[#This Row],[Apn]]=0,10,LOG(EffortOutcomesAG0[[#This Row],[Apn]]))</f>
        <v>-0.32226272635372682</v>
      </c>
      <c r="C1470" s="8">
        <f>IF(EffortOutcomesAG0[[#This Row],[Ein]]=0,10,LOG(EffortOutcomesAG0[[#This Row],[Ein]]))</f>
        <v>0.49835398540940806</v>
      </c>
      <c r="D1470" s="8">
        <f>IF(EffortOutcomesAG0[[#This Row],[Iin]]=0,10,LOG(EffortOutcomesAG0[[#This Row],[Iin]]))</f>
        <v>-0.17609125905568127</v>
      </c>
      <c r="E1470" s="8">
        <f>Kx-EffortOutcomesAG0[[#This Row],[Xp]]</f>
        <v>0.32226272635372682</v>
      </c>
      <c r="F1470" s="8">
        <f>Ky-EffortOutcomesAG0[[#This Row],[Yp]]</f>
        <v>-1.4983539854094081</v>
      </c>
      <c r="G1470" s="8">
        <f>Kz-EffortOutcomesAG0[[#This Row],[Zp]]</f>
        <v>1.1760912590556813</v>
      </c>
      <c r="H1470" s="8">
        <f>EffortOutcomesAG0[[#This Row],[Kpy]]*KSc-EffortOutcomesAG0[[#This Row],[KPz]]*KSb</f>
        <v>0.32226272635372677</v>
      </c>
      <c r="I1470" s="8">
        <f>-1*(EffortOutcomesAG0[[#This Row],[KPx]]*KSc-EffortOutcomesAG0[[#This Row],[KPz]]*KSa)</f>
        <v>0.32226272635372682</v>
      </c>
      <c r="J1470" s="8">
        <f>(EffortOutcomesAG0[[#This Row],[KPx]]*$C$2-EffortOutcomesAG0[[#This Row],[Kpy]]*KSa)</f>
        <v>3.2226272635372681</v>
      </c>
      <c r="K1470" s="8">
        <f>EffortOutcomesAG0[[#This Row],[Kpy]]*KTc-EffortOutcomesAG0[[#This Row],[KPz]]*KTb</f>
        <v>2.6744452444650895</v>
      </c>
      <c r="L1470" s="8">
        <f>-1*(EffortOutcomesAG0[[#This Row],[KPx]]*KTc-EffortOutcomesAG0[[#This Row],[KPz]]*KTa)</f>
        <v>2.6744452444650895</v>
      </c>
      <c r="M1470" s="8">
        <f>(EffortOutcomesAG0[[#This Row],[KPx]]*KTb-EffortOutcomesAG0[[#This Row],[Kpy]]*KTa)</f>
        <v>2.6744452444650895</v>
      </c>
      <c r="N1470" s="8">
        <f>-EffortOutcomesAG0[[#This Row],[Xp]]*a+EffortOutcomesAG0[[#This Row],[Yp]]*b+EffortOutcomesAG0[[#This Row],[Zp]]*c_</f>
        <v>0.64452545270745354</v>
      </c>
      <c r="O1470">
        <f>-IF(EffortOutcomesAG0[[#This Row],[Column2]]&gt;0,1,-1)*SQRT(EffortOutcomesAG0[[#This Row],[KPx''i]]^2+EffortOutcomesAG0[[#This Row],[KPx''j]]^2+EffortOutcomesAG0[[#This Row],[KPx''k]]^2)/Ksmag/Scale</f>
        <v>-2.3014161954422296</v>
      </c>
      <c r="P1470" s="9">
        <f>SQRT(EffortOutcomesAG0[[#This Row],[Kpy''i]]^2+EffortOutcomesAG0[[#This Row],[KPy''j]]^2+EffortOutcomesAG0[[#This Row],[KPy''k]]^2)/KTmag/Scale</f>
        <v>1.8911183682733788</v>
      </c>
      <c r="Q14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0" s="14">
        <v>44917</v>
      </c>
      <c r="U1470" s="9" t="s">
        <v>54</v>
      </c>
      <c r="V1470" t="s">
        <v>61</v>
      </c>
      <c r="W1470" t="s">
        <v>59</v>
      </c>
      <c r="X1470">
        <v>1</v>
      </c>
      <c r="Y1470">
        <v>0.66666666666666663</v>
      </c>
      <c r="Z1470">
        <v>0.31742857142857139</v>
      </c>
      <c r="AA1470">
        <v>0.47614285714285709</v>
      </c>
      <c r="AB1470">
        <v>0.71421428571428569</v>
      </c>
      <c r="AC1470">
        <v>1.5</v>
      </c>
      <c r="AD1470">
        <v>1.4001400140014002</v>
      </c>
      <c r="AE1470">
        <v>2.1002100210021002</v>
      </c>
      <c r="AF1470">
        <v>3.1503150315031507</v>
      </c>
      <c r="AG1470">
        <v>0.31742857142857139</v>
      </c>
      <c r="AH1470">
        <v>0.47614285714285709</v>
      </c>
      <c r="AI1470">
        <v>0.66666666666666663</v>
      </c>
      <c r="AJ1470">
        <v>1469</v>
      </c>
      <c r="AK1470">
        <f>SUBTOTAL(9,EffortOutcomesAG0[[#This Row],[Allocation]:[Iin]])</f>
        <v>12.785355542697127</v>
      </c>
      <c r="AL1470" t="str">
        <f>EffortOutcomesAG0[[#This Row],[WARDS]]&amp;EffortOutcomesAG0[[#This Row],[Role]]&amp;EffortOutcomesAG0[[#This Row],[Shifts]]</f>
        <v>BANKRNPM</v>
      </c>
    </row>
    <row r="1471" spans="2:38" x14ac:dyDescent="0.25">
      <c r="B1471" s="8">
        <f>IF(EffortOutcomesAG0[[#This Row],[Apn]]=0,10,LOG(EffortOutcomesAG0[[#This Row],[Apn]]))</f>
        <v>-0.32226272635372682</v>
      </c>
      <c r="C1471" s="8">
        <f>IF(EffortOutcomesAG0[[#This Row],[Ein]]=0,10,LOG(EffortOutcomesAG0[[#This Row],[Ein]]))</f>
        <v>10</v>
      </c>
      <c r="D1471" s="8">
        <f>IF(EffortOutcomesAG0[[#This Row],[Iin]]=0,10,LOG(EffortOutcomesAG0[[#This Row],[Iin]]))</f>
        <v>10</v>
      </c>
      <c r="E1471" s="8">
        <f>Kx-EffortOutcomesAG0[[#This Row],[Xp]]</f>
        <v>0.32226272635372682</v>
      </c>
      <c r="F1471" s="8">
        <f>Ky-EffortOutcomesAG0[[#This Row],[Yp]]</f>
        <v>-11</v>
      </c>
      <c r="G1471" s="8">
        <f>Kz-EffortOutcomesAG0[[#This Row],[Zp]]</f>
        <v>-9</v>
      </c>
      <c r="H1471" s="8">
        <f>EffortOutcomesAG0[[#This Row],[Kpy]]*KSc-EffortOutcomesAG0[[#This Row],[KPz]]*KSb</f>
        <v>20</v>
      </c>
      <c r="I1471" s="8">
        <f>-1*(EffortOutcomesAG0[[#This Row],[KPx]]*KSc-EffortOutcomesAG0[[#This Row],[KPz]]*KSa)</f>
        <v>0.32226272635372682</v>
      </c>
      <c r="J1471" s="8">
        <f>(EffortOutcomesAG0[[#This Row],[KPx]]*$C$2-EffortOutcomesAG0[[#This Row],[Kpy]]*KSa)</f>
        <v>3.2226272635372681</v>
      </c>
      <c r="K1471" s="8">
        <f>EffortOutcomesAG0[[#This Row],[Kpy]]*KTc-EffortOutcomesAG0[[#This Row],[KPz]]*KTb</f>
        <v>2</v>
      </c>
      <c r="L1471" s="8">
        <f>-1*(EffortOutcomesAG0[[#This Row],[KPx]]*KTc-EffortOutcomesAG0[[#This Row],[KPz]]*KTa)</f>
        <v>-17.677737273646272</v>
      </c>
      <c r="M1471" s="8">
        <f>(EffortOutcomesAG0[[#This Row],[KPx]]*KTb-EffortOutcomesAG0[[#This Row],[Kpy]]*KTa)</f>
        <v>21.677737273646272</v>
      </c>
      <c r="N1471" s="8">
        <f>-EffortOutcomesAG0[[#This Row],[Xp]]*a+EffortOutcomesAG0[[#This Row],[Yp]]*b+EffortOutcomesAG0[[#This Row],[Zp]]*c_</f>
        <v>40</v>
      </c>
      <c r="O1471">
        <f>-IF(EffortOutcomesAG0[[#This Row],[Column2]]&gt;0,1,-1)*SQRT(EffortOutcomesAG0[[#This Row],[KPx''i]]^2+EffortOutcomesAG0[[#This Row],[KPx''j]]^2+EffortOutcomesAG0[[#This Row],[KPx''k]]^2)/Ksmag/Scale</f>
        <v>-14.326359965889637</v>
      </c>
      <c r="P1471" s="9">
        <f>SQRT(EffortOutcomesAG0[[#This Row],[Kpy''i]]^2+EffortOutcomesAG0[[#This Row],[KPy''j]]^2+EffortOutcomesAG0[[#This Row],[KPy''k]]^2)/KTmag/Scale</f>
        <v>11.448629382458087</v>
      </c>
      <c r="Q14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1" s="14">
        <v>44917</v>
      </c>
      <c r="U1471" s="9" t="s">
        <v>57</v>
      </c>
      <c r="V1471" t="s">
        <v>61</v>
      </c>
      <c r="W1471" t="s">
        <v>59</v>
      </c>
      <c r="X1471">
        <v>0</v>
      </c>
      <c r="Y1471">
        <v>0.66666666666666663</v>
      </c>
      <c r="Z1471">
        <v>0.31742857142857139</v>
      </c>
      <c r="AA1471">
        <v>0.47614285714285709</v>
      </c>
      <c r="AB1471">
        <v>0.71421428571428569</v>
      </c>
      <c r="AC1471">
        <v>0</v>
      </c>
      <c r="AD1471">
        <v>1.4001400140014002</v>
      </c>
      <c r="AE1471">
        <v>2.1002100210021002</v>
      </c>
      <c r="AF1471">
        <v>0</v>
      </c>
      <c r="AJ1471">
        <v>1470</v>
      </c>
      <c r="AK1471">
        <f>SUBTOTAL(9,EffortOutcomesAG0[[#This Row],[Allocation]:[Iin]])</f>
        <v>5.674802415955881</v>
      </c>
      <c r="AL1471" t="str">
        <f>EffortOutcomesAG0[[#This Row],[WARDS]]&amp;EffortOutcomesAG0[[#This Row],[Role]]&amp;EffortOutcomesAG0[[#This Row],[Shifts]]</f>
        <v>WATTRNPM</v>
      </c>
    </row>
    <row r="1472" spans="2:38" x14ac:dyDescent="0.25">
      <c r="B1472" s="8">
        <f>IF(EffortOutcomesAG0[[#This Row],[Apn]]=0,10,LOG(EffortOutcomesAG0[[#This Row],[Apn]]))</f>
        <v>-0.32226272635372682</v>
      </c>
      <c r="C1472" s="8">
        <f>IF(EffortOutcomesAG0[[#This Row],[Ein]]=0,10,LOG(EffortOutcomesAG0[[#This Row],[Ein]]))</f>
        <v>0.77135525747314571</v>
      </c>
      <c r="D1472" s="8">
        <f>IF(EffortOutcomesAG0[[#This Row],[Iin]]=0,10,LOG(EffortOutcomesAG0[[#This Row],[Iin]]))</f>
        <v>-0.44909253111941894</v>
      </c>
      <c r="E1472" s="8">
        <f>Kx-EffortOutcomesAG0[[#This Row],[Xp]]</f>
        <v>0.32226272635372682</v>
      </c>
      <c r="F1472" s="8">
        <f>Ky-EffortOutcomesAG0[[#This Row],[Yp]]</f>
        <v>-1.7713552574731457</v>
      </c>
      <c r="G1472" s="8">
        <f>Kz-EffortOutcomesAG0[[#This Row],[Zp]]</f>
        <v>1.4490925311194189</v>
      </c>
      <c r="H1472" s="8">
        <f>EffortOutcomesAG0[[#This Row],[Kpy]]*KSc-EffortOutcomesAG0[[#This Row],[KPz]]*KSb</f>
        <v>0.32226272635372677</v>
      </c>
      <c r="I1472" s="8">
        <f>-1*(EffortOutcomesAG0[[#This Row],[KPx]]*KSc-EffortOutcomesAG0[[#This Row],[KPz]]*KSa)</f>
        <v>0.32226272635372682</v>
      </c>
      <c r="J1472" s="8">
        <f>(EffortOutcomesAG0[[#This Row],[KPx]]*$C$2-EffortOutcomesAG0[[#This Row],[Kpy]]*KSa)</f>
        <v>3.2226272635372681</v>
      </c>
      <c r="K1472" s="8">
        <f>EffortOutcomesAG0[[#This Row],[Kpy]]*KTc-EffortOutcomesAG0[[#This Row],[KPz]]*KTb</f>
        <v>3.2204477885925646</v>
      </c>
      <c r="L1472" s="8">
        <f>-1*(EffortOutcomesAG0[[#This Row],[KPx]]*KTc-EffortOutcomesAG0[[#This Row],[KPz]]*KTa)</f>
        <v>3.2204477885925646</v>
      </c>
      <c r="M1472" s="8">
        <f>(EffortOutcomesAG0[[#This Row],[KPx]]*KTb-EffortOutcomesAG0[[#This Row],[Kpy]]*KTa)</f>
        <v>3.2204477885925646</v>
      </c>
      <c r="N1472" s="8">
        <f>-EffortOutcomesAG0[[#This Row],[Xp]]*a+EffortOutcomesAG0[[#This Row],[Yp]]*b+EffortOutcomesAG0[[#This Row],[Zp]]*c_</f>
        <v>0.64452545270745354</v>
      </c>
      <c r="O1472">
        <f>-IF(EffortOutcomesAG0[[#This Row],[Column2]]&gt;0,1,-1)*SQRT(EffortOutcomesAG0[[#This Row],[KPx''i]]^2+EffortOutcomesAG0[[#This Row],[KPx''j]]^2+EffortOutcomesAG0[[#This Row],[KPx''k]]^2)/Ksmag/Scale</f>
        <v>-2.3014161954422296</v>
      </c>
      <c r="P1472" s="9">
        <f>SQRT(EffortOutcomesAG0[[#This Row],[Kpy''i]]^2+EffortOutcomesAG0[[#This Row],[KPy''j]]^2+EffortOutcomesAG0[[#This Row],[KPy''k]]^2)/KTmag/Scale</f>
        <v>2.2772004697710235</v>
      </c>
      <c r="Q14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2" s="14">
        <v>44917</v>
      </c>
      <c r="U1472" s="9" t="s">
        <v>58</v>
      </c>
      <c r="V1472" t="s">
        <v>61</v>
      </c>
      <c r="W1472" t="s">
        <v>59</v>
      </c>
      <c r="X1472">
        <v>1.875</v>
      </c>
      <c r="Y1472">
        <v>0.66666666666666663</v>
      </c>
      <c r="Z1472">
        <v>0.31742857142857139</v>
      </c>
      <c r="AA1472">
        <v>0.47614285714285709</v>
      </c>
      <c r="AB1472">
        <v>0.71421428571428569</v>
      </c>
      <c r="AC1472">
        <v>2.8125</v>
      </c>
      <c r="AD1472">
        <v>1.4001400140014002</v>
      </c>
      <c r="AE1472">
        <v>2.1002100210021002</v>
      </c>
      <c r="AF1472">
        <v>5.9068406840684071</v>
      </c>
      <c r="AG1472">
        <v>0.16929523809523808</v>
      </c>
      <c r="AH1472">
        <v>0.25394285714285714</v>
      </c>
      <c r="AI1472">
        <v>0.35555555555555551</v>
      </c>
      <c r="AJ1472">
        <v>1471</v>
      </c>
      <c r="AK1472">
        <f>SUBTOTAL(9,EffortOutcomesAG0[[#This Row],[Allocation]:[Iin]])</f>
        <v>17.047936750817936</v>
      </c>
      <c r="AL1472" t="str">
        <f>EffortOutcomesAG0[[#This Row],[WARDS]]&amp;EffortOutcomesAG0[[#This Row],[Role]]&amp;EffortOutcomesAG0[[#This Row],[Shifts]]</f>
        <v>WARARNPM</v>
      </c>
    </row>
    <row r="1473" spans="2:38" x14ac:dyDescent="0.25">
      <c r="B1473" s="8">
        <f>IF(EffortOutcomesAG0[[#This Row],[Apn]]=0,10,LOG(EffortOutcomesAG0[[#This Row],[Apn]]))</f>
        <v>10</v>
      </c>
      <c r="C1473" s="8">
        <f>IF(EffortOutcomesAG0[[#This Row],[Ein]]=0,10,LOG(EffortOutcomesAG0[[#This Row],[Ein]]))</f>
        <v>10</v>
      </c>
      <c r="D1473" s="8">
        <f>IF(EffortOutcomesAG0[[#This Row],[Iin]]=0,10,LOG(EffortOutcomesAG0[[#This Row],[Iin]]))</f>
        <v>10</v>
      </c>
      <c r="E1473" s="8">
        <f>Kx-EffortOutcomesAG0[[#This Row],[Xp]]</f>
        <v>-10</v>
      </c>
      <c r="F1473" s="8">
        <f>Ky-EffortOutcomesAG0[[#This Row],[Yp]]</f>
        <v>-11</v>
      </c>
      <c r="G1473" s="8">
        <f>Kz-EffortOutcomesAG0[[#This Row],[Zp]]</f>
        <v>-9</v>
      </c>
      <c r="H1473" s="8">
        <f>EffortOutcomesAG0[[#This Row],[Kpy]]*KSc-EffortOutcomesAG0[[#This Row],[KPz]]*KSb</f>
        <v>20</v>
      </c>
      <c r="I1473" s="8">
        <f>-1*(EffortOutcomesAG0[[#This Row],[KPx]]*KSc-EffortOutcomesAG0[[#This Row],[KPz]]*KSa)</f>
        <v>-10</v>
      </c>
      <c r="J1473" s="8">
        <f>(EffortOutcomesAG0[[#This Row],[KPx]]*$C$2-EffortOutcomesAG0[[#This Row],[Kpy]]*KSa)</f>
        <v>-100</v>
      </c>
      <c r="K1473" s="8">
        <f>EffortOutcomesAG0[[#This Row],[Kpy]]*KTc-EffortOutcomesAG0[[#This Row],[KPz]]*KTb</f>
        <v>2</v>
      </c>
      <c r="L1473" s="8">
        <f>-1*(EffortOutcomesAG0[[#This Row],[KPx]]*KTc-EffortOutcomesAG0[[#This Row],[KPz]]*KTa)</f>
        <v>-28</v>
      </c>
      <c r="M1473" s="8">
        <f>(EffortOutcomesAG0[[#This Row],[KPx]]*KTb-EffortOutcomesAG0[[#This Row],[Kpy]]*KTa)</f>
        <v>32</v>
      </c>
      <c r="N1473" s="8">
        <f>-EffortOutcomesAG0[[#This Row],[Xp]]*a+EffortOutcomesAG0[[#This Row],[Yp]]*b+EffortOutcomesAG0[[#This Row],[Zp]]*c_</f>
        <v>40</v>
      </c>
      <c r="O147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73" s="9">
        <f>SQRT(EffortOutcomesAG0[[#This Row],[Kpy''i]]^2+EffortOutcomesAG0[[#This Row],[KPy''j]]^2+EffortOutcomesAG0[[#This Row],[KPy''k]]^2)/KTmag/Scale</f>
        <v>17.37814719698277</v>
      </c>
      <c r="Q14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3" s="14">
        <v>44917</v>
      </c>
      <c r="U1473" s="9" t="s">
        <v>76</v>
      </c>
      <c r="V1473" t="s">
        <v>61</v>
      </c>
      <c r="W1473" t="s">
        <v>59</v>
      </c>
      <c r="X1473">
        <v>0</v>
      </c>
      <c r="Y1473">
        <v>0</v>
      </c>
      <c r="Z1473">
        <v>0</v>
      </c>
      <c r="AJ1473">
        <v>1472</v>
      </c>
      <c r="AK1473">
        <f>SUBTOTAL(9,EffortOutcomesAG0[[#This Row],[Allocation]:[Iin]])</f>
        <v>0</v>
      </c>
      <c r="AL1473" t="str">
        <f>EffortOutcomesAG0[[#This Row],[WARDS]]&amp;EffortOutcomesAG0[[#This Row],[Role]]&amp;EffortOutcomesAG0[[#This Row],[Shifts]]</f>
        <v>OtherRNPM</v>
      </c>
    </row>
    <row r="1474" spans="2:38" x14ac:dyDescent="0.25">
      <c r="B1474" s="8">
        <f>IF(EffortOutcomesAG0[[#This Row],[Apn]]=0,10,LOG(EffortOutcomesAG0[[#This Row],[Apn]]))</f>
        <v>-0.92432271768168917</v>
      </c>
      <c r="C1474" s="8">
        <f>IF(EffortOutcomesAG0[[#This Row],[Ein]]=0,10,LOG(EffortOutcomesAG0[[#This Row],[Ein]]))</f>
        <v>1.1004139767373704</v>
      </c>
      <c r="D1474" s="8">
        <f>IF(EffortOutcomesAG0[[#This Row],[Iin]]=0,10,LOG(EffortOutcomesAG0[[#This Row],[Iin]]))</f>
        <v>-0.17609125905568127</v>
      </c>
      <c r="E1474" s="8">
        <f>Kx-EffortOutcomesAG0[[#This Row],[Xp]]</f>
        <v>0.92432271768168917</v>
      </c>
      <c r="F1474" s="8">
        <f>Ky-EffortOutcomesAG0[[#This Row],[Yp]]</f>
        <v>-2.1004139767373706</v>
      </c>
      <c r="G1474" s="8">
        <f>Kz-EffortOutcomesAG0[[#This Row],[Zp]]</f>
        <v>1.1760912590556813</v>
      </c>
      <c r="H1474" s="8">
        <f>EffortOutcomesAG0[[#This Row],[Kpy]]*KSc-EffortOutcomesAG0[[#This Row],[KPz]]*KSb</f>
        <v>0.92432271768168928</v>
      </c>
      <c r="I1474" s="8">
        <f>-1*(EffortOutcomesAG0[[#This Row],[KPx]]*KSc-EffortOutcomesAG0[[#This Row],[KPz]]*KSa)</f>
        <v>0.92432271768168917</v>
      </c>
      <c r="J1474" s="8">
        <f>(EffortOutcomesAG0[[#This Row],[KPx]]*$C$2-EffortOutcomesAG0[[#This Row],[Kpy]]*KSa)</f>
        <v>9.243227176816891</v>
      </c>
      <c r="K1474" s="8">
        <f>EffortOutcomesAG0[[#This Row],[Kpy]]*KTc-EffortOutcomesAG0[[#This Row],[KPz]]*KTb</f>
        <v>3.276505235793052</v>
      </c>
      <c r="L1474" s="8">
        <f>-1*(EffortOutcomesAG0[[#This Row],[KPx]]*KTc-EffortOutcomesAG0[[#This Row],[KPz]]*KTa)</f>
        <v>3.276505235793052</v>
      </c>
      <c r="M1474" s="8">
        <f>(EffortOutcomesAG0[[#This Row],[KPx]]*KTb-EffortOutcomesAG0[[#This Row],[Kpy]]*KTa)</f>
        <v>3.276505235793052</v>
      </c>
      <c r="N1474" s="8">
        <f>-EffortOutcomesAG0[[#This Row],[Xp]]*a+EffortOutcomesAG0[[#This Row],[Yp]]*b+EffortOutcomesAG0[[#This Row],[Zp]]*c_</f>
        <v>1.8486454353633783</v>
      </c>
      <c r="O1474">
        <f>-IF(EffortOutcomesAG0[[#This Row],[Column2]]&gt;0,1,-1)*SQRT(EffortOutcomesAG0[[#This Row],[KPx''i]]^2+EffortOutcomesAG0[[#This Row],[KPx''j]]^2+EffortOutcomesAG0[[#This Row],[KPx''k]]^2)/Ksmag/Scale</f>
        <v>-6.600984533200001</v>
      </c>
      <c r="P1474" s="9">
        <f>SQRT(EffortOutcomesAG0[[#This Row],[Kpy''i]]^2+EffortOutcomesAG0[[#This Row],[KPy''j]]^2+EffortOutcomesAG0[[#This Row],[KPy''k]]^2)/KTmag/Scale</f>
        <v>2.3168390708224949</v>
      </c>
      <c r="Q14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4" s="14">
        <v>44918</v>
      </c>
      <c r="U1474" s="9" t="s">
        <v>54</v>
      </c>
      <c r="V1474" t="s">
        <v>61</v>
      </c>
      <c r="W1474" t="s">
        <v>59</v>
      </c>
      <c r="X1474">
        <v>1</v>
      </c>
      <c r="Y1474">
        <v>0.66666666666666663</v>
      </c>
      <c r="Z1474">
        <v>7.9357142857142848E-2</v>
      </c>
      <c r="AA1474">
        <v>0.11903571428571427</v>
      </c>
      <c r="AB1474">
        <v>0.17855357142857142</v>
      </c>
      <c r="AC1474">
        <v>1.5</v>
      </c>
      <c r="AD1474">
        <v>5.6005600560056008</v>
      </c>
      <c r="AE1474">
        <v>8.4008400840084008</v>
      </c>
      <c r="AF1474">
        <v>12.601260126012603</v>
      </c>
      <c r="AG1474">
        <v>7.9357142857142848E-2</v>
      </c>
      <c r="AH1474">
        <v>0.11903571428571427</v>
      </c>
      <c r="AI1474">
        <v>0.66666666666666663</v>
      </c>
      <c r="AJ1474">
        <v>1473</v>
      </c>
      <c r="AK1474">
        <f>SUBTOTAL(9,EffortOutcomesAG0[[#This Row],[Allocation]:[Iin]])</f>
        <v>31.011332885074221</v>
      </c>
      <c r="AL1474" t="str">
        <f>EffortOutcomesAG0[[#This Row],[WARDS]]&amp;EffortOutcomesAG0[[#This Row],[Role]]&amp;EffortOutcomesAG0[[#This Row],[Shifts]]</f>
        <v>BANKRNPM</v>
      </c>
    </row>
    <row r="1475" spans="2:38" x14ac:dyDescent="0.25">
      <c r="B1475" s="8">
        <f>IF(EffortOutcomesAG0[[#This Row],[Apn]]=0,10,LOG(EffortOutcomesAG0[[#This Row],[Apn]]))</f>
        <v>-0.92432271768168917</v>
      </c>
      <c r="C1475" s="8">
        <f>IF(EffortOutcomesAG0[[#This Row],[Ein]]=0,10,LOG(EffortOutcomesAG0[[#This Row],[Ein]]))</f>
        <v>1.1004139767373704</v>
      </c>
      <c r="D1475" s="8">
        <f>IF(EffortOutcomesAG0[[#This Row],[Iin]]=0,10,LOG(EffortOutcomesAG0[[#This Row],[Iin]]))</f>
        <v>-0.17609125905568127</v>
      </c>
      <c r="E1475" s="8">
        <f>Kx-EffortOutcomesAG0[[#This Row],[Xp]]</f>
        <v>0.92432271768168917</v>
      </c>
      <c r="F1475" s="8">
        <f>Ky-EffortOutcomesAG0[[#This Row],[Yp]]</f>
        <v>-2.1004139767373706</v>
      </c>
      <c r="G1475" s="8">
        <f>Kz-EffortOutcomesAG0[[#This Row],[Zp]]</f>
        <v>1.1760912590556813</v>
      </c>
      <c r="H1475" s="8">
        <f>EffortOutcomesAG0[[#This Row],[Kpy]]*KSc-EffortOutcomesAG0[[#This Row],[KPz]]*KSb</f>
        <v>0.92432271768168928</v>
      </c>
      <c r="I1475" s="8">
        <f>-1*(EffortOutcomesAG0[[#This Row],[KPx]]*KSc-EffortOutcomesAG0[[#This Row],[KPz]]*KSa)</f>
        <v>0.92432271768168917</v>
      </c>
      <c r="J1475" s="8">
        <f>(EffortOutcomesAG0[[#This Row],[KPx]]*$C$2-EffortOutcomesAG0[[#This Row],[Kpy]]*KSa)</f>
        <v>9.243227176816891</v>
      </c>
      <c r="K1475" s="8">
        <f>EffortOutcomesAG0[[#This Row],[Kpy]]*KTc-EffortOutcomesAG0[[#This Row],[KPz]]*KTb</f>
        <v>3.276505235793052</v>
      </c>
      <c r="L1475" s="8">
        <f>-1*(EffortOutcomesAG0[[#This Row],[KPx]]*KTc-EffortOutcomesAG0[[#This Row],[KPz]]*KTa)</f>
        <v>3.276505235793052</v>
      </c>
      <c r="M1475" s="8">
        <f>(EffortOutcomesAG0[[#This Row],[KPx]]*KTb-EffortOutcomesAG0[[#This Row],[Kpy]]*KTa)</f>
        <v>3.276505235793052</v>
      </c>
      <c r="N1475" s="8">
        <f>-EffortOutcomesAG0[[#This Row],[Xp]]*a+EffortOutcomesAG0[[#This Row],[Yp]]*b+EffortOutcomesAG0[[#This Row],[Zp]]*c_</f>
        <v>1.8486454353633783</v>
      </c>
      <c r="O1475">
        <f>-IF(EffortOutcomesAG0[[#This Row],[Column2]]&gt;0,1,-1)*SQRT(EffortOutcomesAG0[[#This Row],[KPx''i]]^2+EffortOutcomesAG0[[#This Row],[KPx''j]]^2+EffortOutcomesAG0[[#This Row],[KPx''k]]^2)/Ksmag/Scale</f>
        <v>-6.600984533200001</v>
      </c>
      <c r="P1475" s="9">
        <f>SQRT(EffortOutcomesAG0[[#This Row],[Kpy''i]]^2+EffortOutcomesAG0[[#This Row],[KPy''j]]^2+EffortOutcomesAG0[[#This Row],[KPy''k]]^2)/KTmag/Scale</f>
        <v>2.3168390708224949</v>
      </c>
      <c r="Q14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5" s="14">
        <v>44918</v>
      </c>
      <c r="U1475" s="9" t="s">
        <v>57</v>
      </c>
      <c r="V1475" t="s">
        <v>61</v>
      </c>
      <c r="W1475" t="s">
        <v>59</v>
      </c>
      <c r="X1475">
        <v>1</v>
      </c>
      <c r="Y1475">
        <v>0.66666666666666663</v>
      </c>
      <c r="Z1475">
        <v>7.9357142857142848E-2</v>
      </c>
      <c r="AA1475">
        <v>0.11903571428571427</v>
      </c>
      <c r="AB1475">
        <v>0.17855357142857142</v>
      </c>
      <c r="AC1475">
        <v>1.5</v>
      </c>
      <c r="AD1475">
        <v>5.6005600560056008</v>
      </c>
      <c r="AE1475">
        <v>8.4008400840084008</v>
      </c>
      <c r="AF1475">
        <v>12.601260126012603</v>
      </c>
      <c r="AG1475">
        <v>7.9357142857142848E-2</v>
      </c>
      <c r="AH1475">
        <v>0.11903571428571427</v>
      </c>
      <c r="AI1475">
        <v>0.66666666666666663</v>
      </c>
      <c r="AJ1475">
        <v>1474</v>
      </c>
      <c r="AK1475">
        <f>SUBTOTAL(9,EffortOutcomesAG0[[#This Row],[Allocation]:[Iin]])</f>
        <v>31.011332885074221</v>
      </c>
      <c r="AL1475" t="str">
        <f>EffortOutcomesAG0[[#This Row],[WARDS]]&amp;EffortOutcomesAG0[[#This Row],[Role]]&amp;EffortOutcomesAG0[[#This Row],[Shifts]]</f>
        <v>WATTRNPM</v>
      </c>
    </row>
    <row r="1476" spans="2:38" x14ac:dyDescent="0.25">
      <c r="B1476" s="8">
        <f>IF(EffortOutcomesAG0[[#This Row],[Apn]]=0,10,LOG(EffortOutcomesAG0[[#This Row],[Apn]]))</f>
        <v>-0.92432271768168917</v>
      </c>
      <c r="C1476" s="8">
        <f>IF(EffortOutcomesAG0[[#This Row],[Ein]]=0,10,LOG(EffortOutcomesAG0[[#This Row],[Ein]]))</f>
        <v>1.1004139767373704</v>
      </c>
      <c r="D1476" s="8">
        <f>IF(EffortOutcomesAG0[[#This Row],[Iin]]=0,10,LOG(EffortOutcomesAG0[[#This Row],[Iin]]))</f>
        <v>-0.17609125905568127</v>
      </c>
      <c r="E1476" s="8">
        <f>Kx-EffortOutcomesAG0[[#This Row],[Xp]]</f>
        <v>0.92432271768168917</v>
      </c>
      <c r="F1476" s="8">
        <f>Ky-EffortOutcomesAG0[[#This Row],[Yp]]</f>
        <v>-2.1004139767373706</v>
      </c>
      <c r="G1476" s="8">
        <f>Kz-EffortOutcomesAG0[[#This Row],[Zp]]</f>
        <v>1.1760912590556813</v>
      </c>
      <c r="H1476" s="8">
        <f>EffortOutcomesAG0[[#This Row],[Kpy]]*KSc-EffortOutcomesAG0[[#This Row],[KPz]]*KSb</f>
        <v>0.92432271768168928</v>
      </c>
      <c r="I1476" s="8">
        <f>-1*(EffortOutcomesAG0[[#This Row],[KPx]]*KSc-EffortOutcomesAG0[[#This Row],[KPz]]*KSa)</f>
        <v>0.92432271768168917</v>
      </c>
      <c r="J1476" s="8">
        <f>(EffortOutcomesAG0[[#This Row],[KPx]]*$C$2-EffortOutcomesAG0[[#This Row],[Kpy]]*KSa)</f>
        <v>9.243227176816891</v>
      </c>
      <c r="K1476" s="8">
        <f>EffortOutcomesAG0[[#This Row],[Kpy]]*KTc-EffortOutcomesAG0[[#This Row],[KPz]]*KTb</f>
        <v>3.276505235793052</v>
      </c>
      <c r="L1476" s="8">
        <f>-1*(EffortOutcomesAG0[[#This Row],[KPx]]*KTc-EffortOutcomesAG0[[#This Row],[KPz]]*KTa)</f>
        <v>3.276505235793052</v>
      </c>
      <c r="M1476" s="8">
        <f>(EffortOutcomesAG0[[#This Row],[KPx]]*KTb-EffortOutcomesAG0[[#This Row],[Kpy]]*KTa)</f>
        <v>3.276505235793052</v>
      </c>
      <c r="N1476" s="8">
        <f>-EffortOutcomesAG0[[#This Row],[Xp]]*a+EffortOutcomesAG0[[#This Row],[Yp]]*b+EffortOutcomesAG0[[#This Row],[Zp]]*c_</f>
        <v>1.8486454353633783</v>
      </c>
      <c r="O1476">
        <f>-IF(EffortOutcomesAG0[[#This Row],[Column2]]&gt;0,1,-1)*SQRT(EffortOutcomesAG0[[#This Row],[KPx''i]]^2+EffortOutcomesAG0[[#This Row],[KPx''j]]^2+EffortOutcomesAG0[[#This Row],[KPx''k]]^2)/Ksmag/Scale</f>
        <v>-6.600984533200001</v>
      </c>
      <c r="P1476" s="9">
        <f>SQRT(EffortOutcomesAG0[[#This Row],[Kpy''i]]^2+EffortOutcomesAG0[[#This Row],[KPy''j]]^2+EffortOutcomesAG0[[#This Row],[KPy''k]]^2)/KTmag/Scale</f>
        <v>2.3168390708224949</v>
      </c>
      <c r="Q14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6" s="14">
        <v>44918</v>
      </c>
      <c r="U1476" s="9" t="s">
        <v>58</v>
      </c>
      <c r="V1476" t="s">
        <v>61</v>
      </c>
      <c r="W1476" t="s">
        <v>59</v>
      </c>
      <c r="X1476">
        <v>1</v>
      </c>
      <c r="Y1476">
        <v>0.66666666666666663</v>
      </c>
      <c r="Z1476">
        <v>7.9357142857142848E-2</v>
      </c>
      <c r="AA1476">
        <v>0.11903571428571427</v>
      </c>
      <c r="AB1476">
        <v>0.17855357142857142</v>
      </c>
      <c r="AC1476">
        <v>1.5</v>
      </c>
      <c r="AD1476">
        <v>5.6005600560056008</v>
      </c>
      <c r="AE1476">
        <v>8.4008400840084008</v>
      </c>
      <c r="AF1476">
        <v>12.601260126012603</v>
      </c>
      <c r="AG1476">
        <v>7.9357142857142848E-2</v>
      </c>
      <c r="AH1476">
        <v>0.11903571428571427</v>
      </c>
      <c r="AI1476">
        <v>0.66666666666666663</v>
      </c>
      <c r="AJ1476">
        <v>1475</v>
      </c>
      <c r="AK1476">
        <f>SUBTOTAL(9,EffortOutcomesAG0[[#This Row],[Allocation]:[Iin]])</f>
        <v>31.011332885074221</v>
      </c>
      <c r="AL1476" t="str">
        <f>EffortOutcomesAG0[[#This Row],[WARDS]]&amp;EffortOutcomesAG0[[#This Row],[Role]]&amp;EffortOutcomesAG0[[#This Row],[Shifts]]</f>
        <v>WARARNPM</v>
      </c>
    </row>
    <row r="1477" spans="2:38" x14ac:dyDescent="0.25">
      <c r="B1477" s="8">
        <f>IF(EffortOutcomesAG0[[#This Row],[Apn]]=0,10,LOG(EffortOutcomesAG0[[#This Row],[Apn]]))</f>
        <v>10</v>
      </c>
      <c r="C1477" s="8">
        <f>IF(EffortOutcomesAG0[[#This Row],[Ein]]=0,10,LOG(EffortOutcomesAG0[[#This Row],[Ein]]))</f>
        <v>10</v>
      </c>
      <c r="D1477" s="8">
        <f>IF(EffortOutcomesAG0[[#This Row],[Iin]]=0,10,LOG(EffortOutcomesAG0[[#This Row],[Iin]]))</f>
        <v>10</v>
      </c>
      <c r="E1477" s="8">
        <f>Kx-EffortOutcomesAG0[[#This Row],[Xp]]</f>
        <v>-10</v>
      </c>
      <c r="F1477" s="8">
        <f>Ky-EffortOutcomesAG0[[#This Row],[Yp]]</f>
        <v>-11</v>
      </c>
      <c r="G1477" s="8">
        <f>Kz-EffortOutcomesAG0[[#This Row],[Zp]]</f>
        <v>-9</v>
      </c>
      <c r="H1477" s="8">
        <f>EffortOutcomesAG0[[#This Row],[Kpy]]*KSc-EffortOutcomesAG0[[#This Row],[KPz]]*KSb</f>
        <v>20</v>
      </c>
      <c r="I1477" s="8">
        <f>-1*(EffortOutcomesAG0[[#This Row],[KPx]]*KSc-EffortOutcomesAG0[[#This Row],[KPz]]*KSa)</f>
        <v>-10</v>
      </c>
      <c r="J1477" s="8">
        <f>(EffortOutcomesAG0[[#This Row],[KPx]]*$C$2-EffortOutcomesAG0[[#This Row],[Kpy]]*KSa)</f>
        <v>-100</v>
      </c>
      <c r="K1477" s="8">
        <f>EffortOutcomesAG0[[#This Row],[Kpy]]*KTc-EffortOutcomesAG0[[#This Row],[KPz]]*KTb</f>
        <v>2</v>
      </c>
      <c r="L1477" s="8">
        <f>-1*(EffortOutcomesAG0[[#This Row],[KPx]]*KTc-EffortOutcomesAG0[[#This Row],[KPz]]*KTa)</f>
        <v>-28</v>
      </c>
      <c r="M1477" s="8">
        <f>(EffortOutcomesAG0[[#This Row],[KPx]]*KTb-EffortOutcomesAG0[[#This Row],[Kpy]]*KTa)</f>
        <v>32</v>
      </c>
      <c r="N1477" s="8">
        <f>-EffortOutcomesAG0[[#This Row],[Xp]]*a+EffortOutcomesAG0[[#This Row],[Yp]]*b+EffortOutcomesAG0[[#This Row],[Zp]]*c_</f>
        <v>40</v>
      </c>
      <c r="O147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77" s="9">
        <f>SQRT(EffortOutcomesAG0[[#This Row],[Kpy''i]]^2+EffortOutcomesAG0[[#This Row],[KPy''j]]^2+EffortOutcomesAG0[[#This Row],[KPy''k]]^2)/KTmag/Scale</f>
        <v>17.37814719698277</v>
      </c>
      <c r="Q14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7" s="14">
        <v>44918</v>
      </c>
      <c r="U1477" s="9" t="s">
        <v>76</v>
      </c>
      <c r="V1477" t="s">
        <v>61</v>
      </c>
      <c r="W1477" t="s">
        <v>59</v>
      </c>
      <c r="X1477">
        <v>0</v>
      </c>
      <c r="Y1477">
        <v>0</v>
      </c>
      <c r="Z1477">
        <v>0</v>
      </c>
      <c r="AJ1477">
        <v>1476</v>
      </c>
      <c r="AK1477">
        <f>SUBTOTAL(9,EffortOutcomesAG0[[#This Row],[Allocation]:[Iin]])</f>
        <v>0</v>
      </c>
      <c r="AL1477" t="str">
        <f>EffortOutcomesAG0[[#This Row],[WARDS]]&amp;EffortOutcomesAG0[[#This Row],[Role]]&amp;EffortOutcomesAG0[[#This Row],[Shifts]]</f>
        <v>OtherRNPM</v>
      </c>
    </row>
    <row r="1478" spans="2:38" x14ac:dyDescent="0.25">
      <c r="B1478" s="8">
        <f>IF(EffortOutcomesAG0[[#This Row],[Apn]]=0,10,LOG(EffortOutcomesAG0[[#This Row],[Apn]]))</f>
        <v>-0.92432271768168917</v>
      </c>
      <c r="C1478" s="8">
        <f>IF(EffortOutcomesAG0[[#This Row],[Ein]]=0,10,LOG(EffortOutcomesAG0[[#This Row],[Ein]]))</f>
        <v>1.1004139767373704</v>
      </c>
      <c r="D1478" s="8">
        <f>IF(EffortOutcomesAG0[[#This Row],[Iin]]=0,10,LOG(EffortOutcomesAG0[[#This Row],[Iin]]))</f>
        <v>-0.17609125905568127</v>
      </c>
      <c r="E1478" s="8">
        <f>Kx-EffortOutcomesAG0[[#This Row],[Xp]]</f>
        <v>0.92432271768168917</v>
      </c>
      <c r="F1478" s="8">
        <f>Ky-EffortOutcomesAG0[[#This Row],[Yp]]</f>
        <v>-2.1004139767373706</v>
      </c>
      <c r="G1478" s="8">
        <f>Kz-EffortOutcomesAG0[[#This Row],[Zp]]</f>
        <v>1.1760912590556813</v>
      </c>
      <c r="H1478" s="8">
        <f>EffortOutcomesAG0[[#This Row],[Kpy]]*KSc-EffortOutcomesAG0[[#This Row],[KPz]]*KSb</f>
        <v>0.92432271768168928</v>
      </c>
      <c r="I1478" s="8">
        <f>-1*(EffortOutcomesAG0[[#This Row],[KPx]]*KSc-EffortOutcomesAG0[[#This Row],[KPz]]*KSa)</f>
        <v>0.92432271768168917</v>
      </c>
      <c r="J1478" s="8">
        <f>(EffortOutcomesAG0[[#This Row],[KPx]]*$C$2-EffortOutcomesAG0[[#This Row],[Kpy]]*KSa)</f>
        <v>9.243227176816891</v>
      </c>
      <c r="K1478" s="8">
        <f>EffortOutcomesAG0[[#This Row],[Kpy]]*KTc-EffortOutcomesAG0[[#This Row],[KPz]]*KTb</f>
        <v>3.276505235793052</v>
      </c>
      <c r="L1478" s="8">
        <f>-1*(EffortOutcomesAG0[[#This Row],[KPx]]*KTc-EffortOutcomesAG0[[#This Row],[KPz]]*KTa)</f>
        <v>3.276505235793052</v>
      </c>
      <c r="M1478" s="8">
        <f>(EffortOutcomesAG0[[#This Row],[KPx]]*KTb-EffortOutcomesAG0[[#This Row],[Kpy]]*KTa)</f>
        <v>3.276505235793052</v>
      </c>
      <c r="N1478" s="8">
        <f>-EffortOutcomesAG0[[#This Row],[Xp]]*a+EffortOutcomesAG0[[#This Row],[Yp]]*b+EffortOutcomesAG0[[#This Row],[Zp]]*c_</f>
        <v>1.8486454353633783</v>
      </c>
      <c r="O1478">
        <f>-IF(EffortOutcomesAG0[[#This Row],[Column2]]&gt;0,1,-1)*SQRT(EffortOutcomesAG0[[#This Row],[KPx''i]]^2+EffortOutcomesAG0[[#This Row],[KPx''j]]^2+EffortOutcomesAG0[[#This Row],[KPx''k]]^2)/Ksmag/Scale</f>
        <v>-6.600984533200001</v>
      </c>
      <c r="P1478" s="9">
        <f>SQRT(EffortOutcomesAG0[[#This Row],[Kpy''i]]^2+EffortOutcomesAG0[[#This Row],[KPy''j]]^2+EffortOutcomesAG0[[#This Row],[KPy''k]]^2)/KTmag/Scale</f>
        <v>2.3168390708224949</v>
      </c>
      <c r="Q14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8" s="14">
        <v>44919</v>
      </c>
      <c r="U1478" s="9" t="s">
        <v>54</v>
      </c>
      <c r="V1478" t="s">
        <v>61</v>
      </c>
      <c r="W1478" t="s">
        <v>59</v>
      </c>
      <c r="X1478">
        <v>1</v>
      </c>
      <c r="Y1478">
        <v>0.66666666666666663</v>
      </c>
      <c r="Z1478">
        <v>7.9357142857142848E-2</v>
      </c>
      <c r="AA1478">
        <v>0.11903571428571427</v>
      </c>
      <c r="AB1478">
        <v>0.17855357142857142</v>
      </c>
      <c r="AC1478">
        <v>1.5</v>
      </c>
      <c r="AD1478">
        <v>5.6005600560056008</v>
      </c>
      <c r="AE1478">
        <v>8.4008400840084008</v>
      </c>
      <c r="AF1478">
        <v>12.601260126012603</v>
      </c>
      <c r="AG1478">
        <v>7.9357142857142848E-2</v>
      </c>
      <c r="AH1478">
        <v>0.11903571428571427</v>
      </c>
      <c r="AI1478">
        <v>0.66666666666666663</v>
      </c>
      <c r="AJ1478">
        <v>1477</v>
      </c>
      <c r="AK1478">
        <f>SUBTOTAL(9,EffortOutcomesAG0[[#This Row],[Allocation]:[Iin]])</f>
        <v>31.011332885074221</v>
      </c>
      <c r="AL1478" t="str">
        <f>EffortOutcomesAG0[[#This Row],[WARDS]]&amp;EffortOutcomesAG0[[#This Row],[Role]]&amp;EffortOutcomesAG0[[#This Row],[Shifts]]</f>
        <v>BANKRNPM</v>
      </c>
    </row>
    <row r="1479" spans="2:38" x14ac:dyDescent="0.25">
      <c r="B1479" s="8">
        <f>IF(EffortOutcomesAG0[[#This Row],[Apn]]=0,10,LOG(EffortOutcomesAG0[[#This Row],[Apn]]))</f>
        <v>-0.92432271768168917</v>
      </c>
      <c r="C1479" s="8">
        <f>IF(EffortOutcomesAG0[[#This Row],[Ein]]=0,10,LOG(EffortOutcomesAG0[[#This Row],[Ein]]))</f>
        <v>10</v>
      </c>
      <c r="D1479" s="8">
        <f>IF(EffortOutcomesAG0[[#This Row],[Iin]]=0,10,LOG(EffortOutcomesAG0[[#This Row],[Iin]]))</f>
        <v>10</v>
      </c>
      <c r="E1479" s="8">
        <f>Kx-EffortOutcomesAG0[[#This Row],[Xp]]</f>
        <v>0.92432271768168917</v>
      </c>
      <c r="F1479" s="8">
        <f>Ky-EffortOutcomesAG0[[#This Row],[Yp]]</f>
        <v>-11</v>
      </c>
      <c r="G1479" s="8">
        <f>Kz-EffortOutcomesAG0[[#This Row],[Zp]]</f>
        <v>-9</v>
      </c>
      <c r="H1479" s="8">
        <f>EffortOutcomesAG0[[#This Row],[Kpy]]*KSc-EffortOutcomesAG0[[#This Row],[KPz]]*KSb</f>
        <v>20</v>
      </c>
      <c r="I1479" s="8">
        <f>-1*(EffortOutcomesAG0[[#This Row],[KPx]]*KSc-EffortOutcomesAG0[[#This Row],[KPz]]*KSa)</f>
        <v>0.92432271768168917</v>
      </c>
      <c r="J1479" s="8">
        <f>(EffortOutcomesAG0[[#This Row],[KPx]]*$C$2-EffortOutcomesAG0[[#This Row],[Kpy]]*KSa)</f>
        <v>9.243227176816891</v>
      </c>
      <c r="K1479" s="8">
        <f>EffortOutcomesAG0[[#This Row],[Kpy]]*KTc-EffortOutcomesAG0[[#This Row],[KPz]]*KTb</f>
        <v>2</v>
      </c>
      <c r="L1479" s="8">
        <f>-1*(EffortOutcomesAG0[[#This Row],[KPx]]*KTc-EffortOutcomesAG0[[#This Row],[KPz]]*KTa)</f>
        <v>-17.07567728231831</v>
      </c>
      <c r="M1479" s="8">
        <f>(EffortOutcomesAG0[[#This Row],[KPx]]*KTb-EffortOutcomesAG0[[#This Row],[Kpy]]*KTa)</f>
        <v>21.07567728231831</v>
      </c>
      <c r="N1479" s="8">
        <f>-EffortOutcomesAG0[[#This Row],[Xp]]*a+EffortOutcomesAG0[[#This Row],[Yp]]*b+EffortOutcomesAG0[[#This Row],[Zp]]*c_</f>
        <v>40</v>
      </c>
      <c r="O1479">
        <f>-IF(EffortOutcomesAG0[[#This Row],[Column2]]&gt;0,1,-1)*SQRT(EffortOutcomesAG0[[#This Row],[KPx''i]]^2+EffortOutcomesAG0[[#This Row],[KPx''j]]^2+EffortOutcomesAG0[[#This Row],[KPx''k]]^2)/Ksmag/Scale</f>
        <v>-15.59313344277969</v>
      </c>
      <c r="P1479" s="9">
        <f>SQRT(EffortOutcomesAG0[[#This Row],[Kpy''i]]^2+EffortOutcomesAG0[[#This Row],[KPy''j]]^2+EffortOutcomesAG0[[#This Row],[KPy''k]]^2)/KTmag/Scale</f>
        <v>11.103775090468931</v>
      </c>
      <c r="Q14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9" s="14">
        <v>44919</v>
      </c>
      <c r="U1479" s="9" t="s">
        <v>57</v>
      </c>
      <c r="V1479" t="s">
        <v>61</v>
      </c>
      <c r="W1479" t="s">
        <v>59</v>
      </c>
      <c r="X1479">
        <v>0</v>
      </c>
      <c r="Y1479">
        <v>0.66666666666666663</v>
      </c>
      <c r="Z1479">
        <v>7.9357142857142848E-2</v>
      </c>
      <c r="AA1479">
        <v>0.11903571428571427</v>
      </c>
      <c r="AB1479">
        <v>0.17855357142857142</v>
      </c>
      <c r="AC1479">
        <v>0</v>
      </c>
      <c r="AD1479">
        <v>5.6005600560056008</v>
      </c>
      <c r="AE1479">
        <v>8.4008400840084008</v>
      </c>
      <c r="AF1479">
        <v>0</v>
      </c>
      <c r="AJ1479">
        <v>1478</v>
      </c>
      <c r="AK1479">
        <f>SUBTOTAL(9,EffortOutcomesAG0[[#This Row],[Allocation]:[Iin]])</f>
        <v>15.045013235252096</v>
      </c>
      <c r="AL1479" t="str">
        <f>EffortOutcomesAG0[[#This Row],[WARDS]]&amp;EffortOutcomesAG0[[#This Row],[Role]]&amp;EffortOutcomesAG0[[#This Row],[Shifts]]</f>
        <v>WATTRNPM</v>
      </c>
    </row>
    <row r="1480" spans="2:38" x14ac:dyDescent="0.25">
      <c r="B1480" s="8">
        <f>IF(EffortOutcomesAG0[[#This Row],[Apn]]=0,10,LOG(EffortOutcomesAG0[[#This Row],[Apn]]))</f>
        <v>-0.92432271768168917</v>
      </c>
      <c r="C1480" s="8">
        <f>IF(EffortOutcomesAG0[[#This Row],[Ein]]=0,10,LOG(EffortOutcomesAG0[[#This Row],[Ein]]))</f>
        <v>1.373415248801108</v>
      </c>
      <c r="D1480" s="8">
        <f>IF(EffortOutcomesAG0[[#This Row],[Iin]]=0,10,LOG(EffortOutcomesAG0[[#This Row],[Iin]]))</f>
        <v>-0.44909253111941894</v>
      </c>
      <c r="E1480" s="8">
        <f>Kx-EffortOutcomesAG0[[#This Row],[Xp]]</f>
        <v>0.92432271768168917</v>
      </c>
      <c r="F1480" s="8">
        <f>Ky-EffortOutcomesAG0[[#This Row],[Yp]]</f>
        <v>-2.3734152488011082</v>
      </c>
      <c r="G1480" s="8">
        <f>Kz-EffortOutcomesAG0[[#This Row],[Zp]]</f>
        <v>1.4490925311194189</v>
      </c>
      <c r="H1480" s="8">
        <f>EffortOutcomesAG0[[#This Row],[Kpy]]*KSc-EffortOutcomesAG0[[#This Row],[KPz]]*KSb</f>
        <v>0.92432271768168928</v>
      </c>
      <c r="I1480" s="8">
        <f>-1*(EffortOutcomesAG0[[#This Row],[KPx]]*KSc-EffortOutcomesAG0[[#This Row],[KPz]]*KSa)</f>
        <v>0.92432271768168917</v>
      </c>
      <c r="J1480" s="8">
        <f>(EffortOutcomesAG0[[#This Row],[KPx]]*$C$2-EffortOutcomesAG0[[#This Row],[Kpy]]*KSa)</f>
        <v>9.243227176816891</v>
      </c>
      <c r="K1480" s="8">
        <f>EffortOutcomesAG0[[#This Row],[Kpy]]*KTc-EffortOutcomesAG0[[#This Row],[KPz]]*KTb</f>
        <v>3.8225077799205271</v>
      </c>
      <c r="L1480" s="8">
        <f>-1*(EffortOutcomesAG0[[#This Row],[KPx]]*KTc-EffortOutcomesAG0[[#This Row],[KPz]]*KTa)</f>
        <v>3.8225077799205271</v>
      </c>
      <c r="M1480" s="8">
        <f>(EffortOutcomesAG0[[#This Row],[KPx]]*KTb-EffortOutcomesAG0[[#This Row],[Kpy]]*KTa)</f>
        <v>3.8225077799205271</v>
      </c>
      <c r="N1480" s="8">
        <f>-EffortOutcomesAG0[[#This Row],[Xp]]*a+EffortOutcomesAG0[[#This Row],[Yp]]*b+EffortOutcomesAG0[[#This Row],[Zp]]*c_</f>
        <v>1.8486454353633781</v>
      </c>
      <c r="O1480">
        <f>-IF(EffortOutcomesAG0[[#This Row],[Column2]]&gt;0,1,-1)*SQRT(EffortOutcomesAG0[[#This Row],[KPx''i]]^2+EffortOutcomesAG0[[#This Row],[KPx''j]]^2+EffortOutcomesAG0[[#This Row],[KPx''k]]^2)/Ksmag/Scale</f>
        <v>-6.600984533200001</v>
      </c>
      <c r="P1480" s="9">
        <f>SQRT(EffortOutcomesAG0[[#This Row],[Kpy''i]]^2+EffortOutcomesAG0[[#This Row],[KPy''j]]^2+EffortOutcomesAG0[[#This Row],[KPy''k]]^2)/KTmag/Scale</f>
        <v>2.7029211723201403</v>
      </c>
      <c r="Q14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0" s="14">
        <v>44919</v>
      </c>
      <c r="U1480" s="9" t="s">
        <v>58</v>
      </c>
      <c r="V1480" t="s">
        <v>61</v>
      </c>
      <c r="W1480" t="s">
        <v>59</v>
      </c>
      <c r="X1480">
        <v>1.875</v>
      </c>
      <c r="Y1480">
        <v>0.66666666666666663</v>
      </c>
      <c r="Z1480">
        <v>7.9357142857142848E-2</v>
      </c>
      <c r="AA1480">
        <v>0.11903571428571427</v>
      </c>
      <c r="AB1480">
        <v>0.17855357142857142</v>
      </c>
      <c r="AC1480">
        <v>2.8125</v>
      </c>
      <c r="AD1480">
        <v>5.6005600560056008</v>
      </c>
      <c r="AE1480">
        <v>8.4008400840084008</v>
      </c>
      <c r="AF1480">
        <v>23.627362736273628</v>
      </c>
      <c r="AG1480">
        <v>4.232380952380952E-2</v>
      </c>
      <c r="AH1480">
        <v>6.3485714285714284E-2</v>
      </c>
      <c r="AI1480">
        <v>0.35555555555555551</v>
      </c>
      <c r="AJ1480">
        <v>1479</v>
      </c>
      <c r="AK1480">
        <f>SUBTOTAL(9,EffortOutcomesAG0[[#This Row],[Allocation]:[Iin]])</f>
        <v>43.821241050890798</v>
      </c>
      <c r="AL1480" t="str">
        <f>EffortOutcomesAG0[[#This Row],[WARDS]]&amp;EffortOutcomesAG0[[#This Row],[Role]]&amp;EffortOutcomesAG0[[#This Row],[Shifts]]</f>
        <v>WARARNPM</v>
      </c>
    </row>
    <row r="1481" spans="2:38" x14ac:dyDescent="0.25">
      <c r="B1481" s="8">
        <f>IF(EffortOutcomesAG0[[#This Row],[Apn]]=0,10,LOG(EffortOutcomesAG0[[#This Row],[Apn]]))</f>
        <v>10</v>
      </c>
      <c r="C1481" s="8">
        <f>IF(EffortOutcomesAG0[[#This Row],[Ein]]=0,10,LOG(EffortOutcomesAG0[[#This Row],[Ein]]))</f>
        <v>10</v>
      </c>
      <c r="D1481" s="8">
        <f>IF(EffortOutcomesAG0[[#This Row],[Iin]]=0,10,LOG(EffortOutcomesAG0[[#This Row],[Iin]]))</f>
        <v>10</v>
      </c>
      <c r="E1481" s="8">
        <f>Kx-EffortOutcomesAG0[[#This Row],[Xp]]</f>
        <v>-10</v>
      </c>
      <c r="F1481" s="8">
        <f>Ky-EffortOutcomesAG0[[#This Row],[Yp]]</f>
        <v>-11</v>
      </c>
      <c r="G1481" s="8">
        <f>Kz-EffortOutcomesAG0[[#This Row],[Zp]]</f>
        <v>-9</v>
      </c>
      <c r="H1481" s="8">
        <f>EffortOutcomesAG0[[#This Row],[Kpy]]*KSc-EffortOutcomesAG0[[#This Row],[KPz]]*KSb</f>
        <v>20</v>
      </c>
      <c r="I1481" s="8">
        <f>-1*(EffortOutcomesAG0[[#This Row],[KPx]]*KSc-EffortOutcomesAG0[[#This Row],[KPz]]*KSa)</f>
        <v>-10</v>
      </c>
      <c r="J1481" s="8">
        <f>(EffortOutcomesAG0[[#This Row],[KPx]]*$C$2-EffortOutcomesAG0[[#This Row],[Kpy]]*KSa)</f>
        <v>-100</v>
      </c>
      <c r="K1481" s="8">
        <f>EffortOutcomesAG0[[#This Row],[Kpy]]*KTc-EffortOutcomesAG0[[#This Row],[KPz]]*KTb</f>
        <v>2</v>
      </c>
      <c r="L1481" s="8">
        <f>-1*(EffortOutcomesAG0[[#This Row],[KPx]]*KTc-EffortOutcomesAG0[[#This Row],[KPz]]*KTa)</f>
        <v>-28</v>
      </c>
      <c r="M1481" s="8">
        <f>(EffortOutcomesAG0[[#This Row],[KPx]]*KTb-EffortOutcomesAG0[[#This Row],[Kpy]]*KTa)</f>
        <v>32</v>
      </c>
      <c r="N1481" s="8">
        <f>-EffortOutcomesAG0[[#This Row],[Xp]]*a+EffortOutcomesAG0[[#This Row],[Yp]]*b+EffortOutcomesAG0[[#This Row],[Zp]]*c_</f>
        <v>40</v>
      </c>
      <c r="O148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1" s="9">
        <f>SQRT(EffortOutcomesAG0[[#This Row],[Kpy''i]]^2+EffortOutcomesAG0[[#This Row],[KPy''j]]^2+EffortOutcomesAG0[[#This Row],[KPy''k]]^2)/KTmag/Scale</f>
        <v>17.37814719698277</v>
      </c>
      <c r="Q14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1" s="14">
        <v>44919</v>
      </c>
      <c r="U1481" s="9" t="s">
        <v>76</v>
      </c>
      <c r="V1481" t="s">
        <v>61</v>
      </c>
      <c r="W1481" t="s">
        <v>59</v>
      </c>
      <c r="X1481">
        <v>0</v>
      </c>
      <c r="Y1481">
        <v>0</v>
      </c>
      <c r="Z1481">
        <v>0</v>
      </c>
      <c r="AJ1481">
        <v>1480</v>
      </c>
      <c r="AK1481">
        <f>SUBTOTAL(9,EffortOutcomesAG0[[#This Row],[Allocation]:[Iin]])</f>
        <v>0</v>
      </c>
      <c r="AL1481" t="str">
        <f>EffortOutcomesAG0[[#This Row],[WARDS]]&amp;EffortOutcomesAG0[[#This Row],[Role]]&amp;EffortOutcomesAG0[[#This Row],[Shifts]]</f>
        <v>OtherRNPM</v>
      </c>
    </row>
    <row r="1482" spans="2:38" x14ac:dyDescent="0.25">
      <c r="B1482" s="8">
        <f>IF(EffortOutcomesAG0[[#This Row],[Apn]]=0,10,LOG(EffortOutcomesAG0[[#This Row],[Apn]]))</f>
        <v>0.16909896748054593</v>
      </c>
      <c r="C1482" s="8">
        <f>IF(EffortOutcomesAG0[[#This Row],[Ein]]=0,10,LOG(EffortOutcomesAG0[[#This Row],[Ein]]))</f>
        <v>6.9922915751353554E-3</v>
      </c>
      <c r="D1482" s="8">
        <f>IF(EffortOutcomesAG0[[#This Row],[Iin]]=0,10,LOG(EffortOutcomesAG0[[#This Row],[Iin]]))</f>
        <v>-0.17609125905568127</v>
      </c>
      <c r="E1482" s="8">
        <f>Kx-EffortOutcomesAG0[[#This Row],[Xp]]</f>
        <v>-0.16909896748054593</v>
      </c>
      <c r="F1482" s="8">
        <f>Ky-EffortOutcomesAG0[[#This Row],[Yp]]</f>
        <v>-1.0069922915751353</v>
      </c>
      <c r="G1482" s="8">
        <f>Kz-EffortOutcomesAG0[[#This Row],[Zp]]</f>
        <v>1.1760912590556813</v>
      </c>
      <c r="H1482" s="8">
        <f>EffortOutcomesAG0[[#This Row],[Kpy]]*KSc-EffortOutcomesAG0[[#This Row],[KPz]]*KSb</f>
        <v>-0.16909896748054609</v>
      </c>
      <c r="I1482" s="8">
        <f>-1*(EffortOutcomesAG0[[#This Row],[KPx]]*KSc-EffortOutcomesAG0[[#This Row],[KPz]]*KSa)</f>
        <v>-0.16909896748054593</v>
      </c>
      <c r="J1482" s="8">
        <f>(EffortOutcomesAG0[[#This Row],[KPx]]*$C$2-EffortOutcomesAG0[[#This Row],[Kpy]]*KSa)</f>
        <v>-1.6909896748054591</v>
      </c>
      <c r="K1482" s="8">
        <f>EffortOutcomesAG0[[#This Row],[Kpy]]*KTc-EffortOutcomesAG0[[#This Row],[KPz]]*KTb</f>
        <v>2.1830835506308164</v>
      </c>
      <c r="L1482" s="8">
        <f>-1*(EffortOutcomesAG0[[#This Row],[KPx]]*KTc-EffortOutcomesAG0[[#This Row],[KPz]]*KTa)</f>
        <v>2.1830835506308168</v>
      </c>
      <c r="M1482" s="8">
        <f>(EffortOutcomesAG0[[#This Row],[KPx]]*KTb-EffortOutcomesAG0[[#This Row],[Kpy]]*KTa)</f>
        <v>2.1830835506308164</v>
      </c>
      <c r="N1482" s="8">
        <f>-EffortOutcomesAG0[[#This Row],[Xp]]*a+EffortOutcomesAG0[[#This Row],[Yp]]*b+EffortOutcomesAG0[[#This Row],[Zp]]*c_</f>
        <v>-0.3381979349610918</v>
      </c>
      <c r="O1482">
        <f>-IF(EffortOutcomesAG0[[#This Row],[Column2]]&gt;0,1,-1)*SQRT(EffortOutcomesAG0[[#This Row],[KPx''i]]^2+EffortOutcomesAG0[[#This Row],[KPx''j]]^2+EffortOutcomesAG0[[#This Row],[KPx''k]]^2)/Ksmag/Scale</f>
        <v>1.2076081736028133</v>
      </c>
      <c r="P1482" s="9">
        <f>SQRT(EffortOutcomesAG0[[#This Row],[Kpy''i]]^2+EffortOutcomesAG0[[#This Row],[KPy''j]]^2+EffortOutcomesAG0[[#This Row],[KPy''k]]^2)/KTmag/Scale</f>
        <v>1.5436731825478562</v>
      </c>
      <c r="Q14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4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482" s="14">
        <v>44920</v>
      </c>
      <c r="U1482" s="9" t="s">
        <v>54</v>
      </c>
      <c r="V1482" t="s">
        <v>61</v>
      </c>
      <c r="W1482" t="s">
        <v>59</v>
      </c>
      <c r="X1482">
        <v>1</v>
      </c>
      <c r="Y1482">
        <v>0.66666666666666663</v>
      </c>
      <c r="Z1482">
        <v>0.98402857142857147</v>
      </c>
      <c r="AA1482">
        <v>1.4760428571428572</v>
      </c>
      <c r="AB1482">
        <v>2.214064285714286</v>
      </c>
      <c r="AC1482">
        <v>1.5</v>
      </c>
      <c r="AD1482">
        <v>0.45165806903270966</v>
      </c>
      <c r="AE1482">
        <v>0.6774871035490645</v>
      </c>
      <c r="AF1482">
        <v>1.0162306553235969</v>
      </c>
      <c r="AG1482">
        <v>0.98402857142857147</v>
      </c>
      <c r="AH1482">
        <v>1.4760428571428572</v>
      </c>
      <c r="AI1482">
        <v>0.66666666666666663</v>
      </c>
      <c r="AJ1482">
        <v>1481</v>
      </c>
      <c r="AK1482">
        <f>SUBTOTAL(9,EffortOutcomesAG0[[#This Row],[Allocation]:[Iin]])</f>
        <v>13.112916304095846</v>
      </c>
      <c r="AL1482" t="str">
        <f>EffortOutcomesAG0[[#This Row],[WARDS]]&amp;EffortOutcomesAG0[[#This Row],[Role]]&amp;EffortOutcomesAG0[[#This Row],[Shifts]]</f>
        <v>BANKRNPM</v>
      </c>
    </row>
    <row r="1483" spans="2:38" x14ac:dyDescent="0.25">
      <c r="B1483" s="8">
        <f>IF(EffortOutcomesAG0[[#This Row],[Apn]]=0,10,LOG(EffortOutcomesAG0[[#This Row],[Apn]]))</f>
        <v>0.16909896748054593</v>
      </c>
      <c r="C1483" s="8">
        <f>IF(EffortOutcomesAG0[[#This Row],[Ein]]=0,10,LOG(EffortOutcomesAG0[[#This Row],[Ein]]))</f>
        <v>-5.0999655402551428E-2</v>
      </c>
      <c r="D1483" s="8">
        <f>IF(EffortOutcomesAG0[[#This Row],[Iin]]=0,10,LOG(EffortOutcomesAG0[[#This Row],[Iin]]))</f>
        <v>-0.11809931207799451</v>
      </c>
      <c r="E1483" s="8">
        <f>Kx-EffortOutcomesAG0[[#This Row],[Xp]]</f>
        <v>-0.16909896748054593</v>
      </c>
      <c r="F1483" s="8">
        <f>Ky-EffortOutcomesAG0[[#This Row],[Yp]]</f>
        <v>-0.94900034459744853</v>
      </c>
      <c r="G1483" s="8">
        <f>Kz-EffortOutcomesAG0[[#This Row],[Zp]]</f>
        <v>1.1180993120779945</v>
      </c>
      <c r="H1483" s="8">
        <f>EffortOutcomesAG0[[#This Row],[Kpy]]*KSc-EffortOutcomesAG0[[#This Row],[KPz]]*KSb</f>
        <v>-0.16909896748054598</v>
      </c>
      <c r="I1483" s="8">
        <f>-1*(EffortOutcomesAG0[[#This Row],[KPx]]*KSc-EffortOutcomesAG0[[#This Row],[KPz]]*KSa)</f>
        <v>-0.16909896748054593</v>
      </c>
      <c r="J1483" s="8">
        <f>(EffortOutcomesAG0[[#This Row],[KPx]]*$C$2-EffortOutcomesAG0[[#This Row],[Kpy]]*KSa)</f>
        <v>-1.6909896748054591</v>
      </c>
      <c r="K1483" s="8">
        <f>EffortOutcomesAG0[[#This Row],[Kpy]]*KTc-EffortOutcomesAG0[[#This Row],[KPz]]*KTb</f>
        <v>2.0670996566754432</v>
      </c>
      <c r="L1483" s="8">
        <f>-1*(EffortOutcomesAG0[[#This Row],[KPx]]*KTc-EffortOutcomesAG0[[#This Row],[KPz]]*KTa)</f>
        <v>2.0670996566754432</v>
      </c>
      <c r="M1483" s="8">
        <f>(EffortOutcomesAG0[[#This Row],[KPx]]*KTb-EffortOutcomesAG0[[#This Row],[Kpy]]*KTa)</f>
        <v>2.0670996566754432</v>
      </c>
      <c r="N1483" s="8">
        <f>-EffortOutcomesAG0[[#This Row],[Xp]]*a+EffortOutcomesAG0[[#This Row],[Yp]]*b+EffortOutcomesAG0[[#This Row],[Zp]]*c_</f>
        <v>-0.33819793496109185</v>
      </c>
      <c r="O1483">
        <f>-IF(EffortOutcomesAG0[[#This Row],[Column2]]&gt;0,1,-1)*SQRT(EffortOutcomesAG0[[#This Row],[KPx''i]]^2+EffortOutcomesAG0[[#This Row],[KPx''j]]^2+EffortOutcomesAG0[[#This Row],[KPx''k]]^2)/Ksmag/Scale</f>
        <v>1.2076081736028133</v>
      </c>
      <c r="P1483" s="9">
        <f>SQRT(EffortOutcomesAG0[[#This Row],[Kpy''i]]^2+EffortOutcomesAG0[[#This Row],[KPy''j]]^2+EffortOutcomesAG0[[#This Row],[KPy''k]]^2)/KTmag/Scale</f>
        <v>1.4616601846235904</v>
      </c>
      <c r="Q14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4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1.4616601846235904</v>
      </c>
      <c r="T1483" s="14">
        <v>44920</v>
      </c>
      <c r="U1483" s="9" t="s">
        <v>57</v>
      </c>
      <c r="V1483" t="s">
        <v>61</v>
      </c>
      <c r="W1483" t="s">
        <v>59</v>
      </c>
      <c r="X1483">
        <v>0.875</v>
      </c>
      <c r="Y1483">
        <v>0.66666666666666663</v>
      </c>
      <c r="Z1483">
        <v>0.98402857142857147</v>
      </c>
      <c r="AA1483">
        <v>1.4760428571428572</v>
      </c>
      <c r="AB1483">
        <v>2.214064285714286</v>
      </c>
      <c r="AC1483">
        <v>1.3125</v>
      </c>
      <c r="AD1483">
        <v>0.45165806903270966</v>
      </c>
      <c r="AE1483">
        <v>0.6774871035490645</v>
      </c>
      <c r="AF1483">
        <v>0.88920182340814724</v>
      </c>
      <c r="AG1483">
        <v>1.124604081632653</v>
      </c>
      <c r="AH1483">
        <v>1.6869061224489796</v>
      </c>
      <c r="AI1483">
        <v>0.76190476190476186</v>
      </c>
      <c r="AJ1483">
        <v>1482</v>
      </c>
      <c r="AK1483">
        <f>SUBTOTAL(9,EffortOutcomesAG0[[#This Row],[Allocation]:[Iin]])</f>
        <v>13.120064342928696</v>
      </c>
      <c r="AL1483" t="str">
        <f>EffortOutcomesAG0[[#This Row],[WARDS]]&amp;EffortOutcomesAG0[[#This Row],[Role]]&amp;EffortOutcomesAG0[[#This Row],[Shifts]]</f>
        <v>WATTRNPM</v>
      </c>
    </row>
    <row r="1484" spans="2:38" x14ac:dyDescent="0.25">
      <c r="B1484" s="8">
        <f>IF(EffortOutcomesAG0[[#This Row],[Apn]]=0,10,LOG(EffortOutcomesAG0[[#This Row],[Apn]]))</f>
        <v>0.16909896748054593</v>
      </c>
      <c r="C1484" s="8">
        <f>IF(EffortOutcomesAG0[[#This Row],[Ein]]=0,10,LOG(EffortOutcomesAG0[[#This Row],[Ein]]))</f>
        <v>0.27999356363887296</v>
      </c>
      <c r="D1484" s="8">
        <f>IF(EffortOutcomesAG0[[#This Row],[Iin]]=0,10,LOG(EffortOutcomesAG0[[#This Row],[Iin]]))</f>
        <v>-0.44909253111941894</v>
      </c>
      <c r="E1484" s="8">
        <f>Kx-EffortOutcomesAG0[[#This Row],[Xp]]</f>
        <v>-0.16909896748054593</v>
      </c>
      <c r="F1484" s="8">
        <f>Ky-EffortOutcomesAG0[[#This Row],[Yp]]</f>
        <v>-1.2799935636388731</v>
      </c>
      <c r="G1484" s="8">
        <f>Kz-EffortOutcomesAG0[[#This Row],[Zp]]</f>
        <v>1.4490925311194189</v>
      </c>
      <c r="H1484" s="8">
        <f>EffortOutcomesAG0[[#This Row],[Kpy]]*KSc-EffortOutcomesAG0[[#This Row],[KPz]]*KSb</f>
        <v>-0.16909896748054587</v>
      </c>
      <c r="I1484" s="8">
        <f>-1*(EffortOutcomesAG0[[#This Row],[KPx]]*KSc-EffortOutcomesAG0[[#This Row],[KPz]]*KSa)</f>
        <v>-0.16909896748054593</v>
      </c>
      <c r="J1484" s="8">
        <f>(EffortOutcomesAG0[[#This Row],[KPx]]*$C$2-EffortOutcomesAG0[[#This Row],[Kpy]]*KSa)</f>
        <v>-1.6909896748054591</v>
      </c>
      <c r="K1484" s="8">
        <f>EffortOutcomesAG0[[#This Row],[Kpy]]*KTc-EffortOutcomesAG0[[#This Row],[KPz]]*KTb</f>
        <v>2.729086094758292</v>
      </c>
      <c r="L1484" s="8">
        <f>-1*(EffortOutcomesAG0[[#This Row],[KPx]]*KTc-EffortOutcomesAG0[[#This Row],[KPz]]*KTa)</f>
        <v>2.729086094758292</v>
      </c>
      <c r="M1484" s="8">
        <f>(EffortOutcomesAG0[[#This Row],[KPx]]*KTb-EffortOutcomesAG0[[#This Row],[Kpy]]*KTa)</f>
        <v>2.729086094758292</v>
      </c>
      <c r="N1484" s="8">
        <f>-EffortOutcomesAG0[[#This Row],[Xp]]*a+EffortOutcomesAG0[[#This Row],[Yp]]*b+EffortOutcomesAG0[[#This Row],[Zp]]*c_</f>
        <v>-0.33819793496109196</v>
      </c>
      <c r="O1484">
        <f>-IF(EffortOutcomesAG0[[#This Row],[Column2]]&gt;0,1,-1)*SQRT(EffortOutcomesAG0[[#This Row],[KPx''i]]^2+EffortOutcomesAG0[[#This Row],[KPx''j]]^2+EffortOutcomesAG0[[#This Row],[KPx''k]]^2)/Ksmag/Scale</f>
        <v>1.2076081736028133</v>
      </c>
      <c r="P1484" s="9">
        <f>SQRT(EffortOutcomesAG0[[#This Row],[Kpy''i]]^2+EffortOutcomesAG0[[#This Row],[KPy''j]]^2+EffortOutcomesAG0[[#This Row],[KPy''k]]^2)/KTmag/Scale</f>
        <v>1.9297552840455012</v>
      </c>
      <c r="Q14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4" s="14">
        <v>44920</v>
      </c>
      <c r="U1484" s="9" t="s">
        <v>58</v>
      </c>
      <c r="V1484" t="s">
        <v>61</v>
      </c>
      <c r="W1484" t="s">
        <v>59</v>
      </c>
      <c r="X1484">
        <v>1.875</v>
      </c>
      <c r="Y1484">
        <v>0.66666666666666663</v>
      </c>
      <c r="Z1484">
        <v>0.98402857142857147</v>
      </c>
      <c r="AA1484">
        <v>1.4760428571428572</v>
      </c>
      <c r="AB1484">
        <v>2.214064285714286</v>
      </c>
      <c r="AC1484">
        <v>2.8125</v>
      </c>
      <c r="AD1484">
        <v>0.45165806903270966</v>
      </c>
      <c r="AE1484">
        <v>0.6774871035490645</v>
      </c>
      <c r="AF1484">
        <v>1.905432478731744</v>
      </c>
      <c r="AG1484">
        <v>0.52481523809523811</v>
      </c>
      <c r="AH1484">
        <v>0.78722285714285722</v>
      </c>
      <c r="AI1484">
        <v>0.35555555555555551</v>
      </c>
      <c r="AJ1484">
        <v>1483</v>
      </c>
      <c r="AK1484">
        <f>SUBTOTAL(9,EffortOutcomesAG0[[#This Row],[Allocation]:[Iin]])</f>
        <v>14.73047368305955</v>
      </c>
      <c r="AL1484" t="str">
        <f>EffortOutcomesAG0[[#This Row],[WARDS]]&amp;EffortOutcomesAG0[[#This Row],[Role]]&amp;EffortOutcomesAG0[[#This Row],[Shifts]]</f>
        <v>WARARNPM</v>
      </c>
    </row>
    <row r="1485" spans="2:38" x14ac:dyDescent="0.25">
      <c r="B1485" s="8">
        <f>IF(EffortOutcomesAG0[[#This Row],[Apn]]=0,10,LOG(EffortOutcomesAG0[[#This Row],[Apn]]))</f>
        <v>10</v>
      </c>
      <c r="C1485" s="8">
        <f>IF(EffortOutcomesAG0[[#This Row],[Ein]]=0,10,LOG(EffortOutcomesAG0[[#This Row],[Ein]]))</f>
        <v>10</v>
      </c>
      <c r="D1485" s="8">
        <f>IF(EffortOutcomesAG0[[#This Row],[Iin]]=0,10,LOG(EffortOutcomesAG0[[#This Row],[Iin]]))</f>
        <v>10</v>
      </c>
      <c r="E1485" s="8">
        <f>Kx-EffortOutcomesAG0[[#This Row],[Xp]]</f>
        <v>-10</v>
      </c>
      <c r="F1485" s="8">
        <f>Ky-EffortOutcomesAG0[[#This Row],[Yp]]</f>
        <v>-11</v>
      </c>
      <c r="G1485" s="8">
        <f>Kz-EffortOutcomesAG0[[#This Row],[Zp]]</f>
        <v>-9</v>
      </c>
      <c r="H1485" s="8">
        <f>EffortOutcomesAG0[[#This Row],[Kpy]]*KSc-EffortOutcomesAG0[[#This Row],[KPz]]*KSb</f>
        <v>20</v>
      </c>
      <c r="I1485" s="8">
        <f>-1*(EffortOutcomesAG0[[#This Row],[KPx]]*KSc-EffortOutcomesAG0[[#This Row],[KPz]]*KSa)</f>
        <v>-10</v>
      </c>
      <c r="J1485" s="8">
        <f>(EffortOutcomesAG0[[#This Row],[KPx]]*$C$2-EffortOutcomesAG0[[#This Row],[Kpy]]*KSa)</f>
        <v>-100</v>
      </c>
      <c r="K1485" s="8">
        <f>EffortOutcomesAG0[[#This Row],[Kpy]]*KTc-EffortOutcomesAG0[[#This Row],[KPz]]*KTb</f>
        <v>2</v>
      </c>
      <c r="L1485" s="8">
        <f>-1*(EffortOutcomesAG0[[#This Row],[KPx]]*KTc-EffortOutcomesAG0[[#This Row],[KPz]]*KTa)</f>
        <v>-28</v>
      </c>
      <c r="M1485" s="8">
        <f>(EffortOutcomesAG0[[#This Row],[KPx]]*KTb-EffortOutcomesAG0[[#This Row],[Kpy]]*KTa)</f>
        <v>32</v>
      </c>
      <c r="N1485" s="8">
        <f>-EffortOutcomesAG0[[#This Row],[Xp]]*a+EffortOutcomesAG0[[#This Row],[Yp]]*b+EffortOutcomesAG0[[#This Row],[Zp]]*c_</f>
        <v>40</v>
      </c>
      <c r="O148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5" s="9">
        <f>SQRT(EffortOutcomesAG0[[#This Row],[Kpy''i]]^2+EffortOutcomesAG0[[#This Row],[KPy''j]]^2+EffortOutcomesAG0[[#This Row],[KPy''k]]^2)/KTmag/Scale</f>
        <v>17.37814719698277</v>
      </c>
      <c r="Q14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5" s="14">
        <v>44920</v>
      </c>
      <c r="U1485" s="9" t="s">
        <v>76</v>
      </c>
      <c r="V1485" t="s">
        <v>61</v>
      </c>
      <c r="W1485" t="s">
        <v>59</v>
      </c>
      <c r="X1485">
        <v>0</v>
      </c>
      <c r="Y1485">
        <v>0</v>
      </c>
      <c r="Z1485">
        <v>0</v>
      </c>
      <c r="AJ1485">
        <v>1484</v>
      </c>
      <c r="AK1485">
        <f>SUBTOTAL(9,EffortOutcomesAG0[[#This Row],[Allocation]:[Iin]])</f>
        <v>0</v>
      </c>
      <c r="AL1485" t="str">
        <f>EffortOutcomesAG0[[#This Row],[WARDS]]&amp;EffortOutcomesAG0[[#This Row],[Role]]&amp;EffortOutcomesAG0[[#This Row],[Shifts]]</f>
        <v>OtherRNPM</v>
      </c>
    </row>
    <row r="1486" spans="2:38" x14ac:dyDescent="0.25">
      <c r="B1486" s="8">
        <f>IF(EffortOutcomesAG0[[#This Row],[Apn]]=0,10,LOG(EffortOutcomesAG0[[#This Row],[Apn]]))</f>
        <v>-0.92432271768168917</v>
      </c>
      <c r="C1486" s="8">
        <f>IF(EffortOutcomesAG0[[#This Row],[Ein]]=0,10,LOG(EffortOutcomesAG0[[#This Row],[Ein]]))</f>
        <v>1.1004139767373704</v>
      </c>
      <c r="D1486" s="8">
        <f>IF(EffortOutcomesAG0[[#This Row],[Iin]]=0,10,LOG(EffortOutcomesAG0[[#This Row],[Iin]]))</f>
        <v>-0.17609125905568127</v>
      </c>
      <c r="E1486" s="8">
        <f>Kx-EffortOutcomesAG0[[#This Row],[Xp]]</f>
        <v>0.92432271768168917</v>
      </c>
      <c r="F1486" s="8">
        <f>Ky-EffortOutcomesAG0[[#This Row],[Yp]]</f>
        <v>-2.1004139767373706</v>
      </c>
      <c r="G1486" s="8">
        <f>Kz-EffortOutcomesAG0[[#This Row],[Zp]]</f>
        <v>1.1760912590556813</v>
      </c>
      <c r="H1486" s="8">
        <f>EffortOutcomesAG0[[#This Row],[Kpy]]*KSc-EffortOutcomesAG0[[#This Row],[KPz]]*KSb</f>
        <v>0.92432271768168928</v>
      </c>
      <c r="I1486" s="8">
        <f>-1*(EffortOutcomesAG0[[#This Row],[KPx]]*KSc-EffortOutcomesAG0[[#This Row],[KPz]]*KSa)</f>
        <v>0.92432271768168917</v>
      </c>
      <c r="J1486" s="8">
        <f>(EffortOutcomesAG0[[#This Row],[KPx]]*$C$2-EffortOutcomesAG0[[#This Row],[Kpy]]*KSa)</f>
        <v>9.243227176816891</v>
      </c>
      <c r="K1486" s="8">
        <f>EffortOutcomesAG0[[#This Row],[Kpy]]*KTc-EffortOutcomesAG0[[#This Row],[KPz]]*KTb</f>
        <v>3.276505235793052</v>
      </c>
      <c r="L1486" s="8">
        <f>-1*(EffortOutcomesAG0[[#This Row],[KPx]]*KTc-EffortOutcomesAG0[[#This Row],[KPz]]*KTa)</f>
        <v>3.276505235793052</v>
      </c>
      <c r="M1486" s="8">
        <f>(EffortOutcomesAG0[[#This Row],[KPx]]*KTb-EffortOutcomesAG0[[#This Row],[Kpy]]*KTa)</f>
        <v>3.276505235793052</v>
      </c>
      <c r="N1486" s="8">
        <f>-EffortOutcomesAG0[[#This Row],[Xp]]*a+EffortOutcomesAG0[[#This Row],[Yp]]*b+EffortOutcomesAG0[[#This Row],[Zp]]*c_</f>
        <v>1.8486454353633783</v>
      </c>
      <c r="O1486">
        <f>-IF(EffortOutcomesAG0[[#This Row],[Column2]]&gt;0,1,-1)*SQRT(EffortOutcomesAG0[[#This Row],[KPx''i]]^2+EffortOutcomesAG0[[#This Row],[KPx''j]]^2+EffortOutcomesAG0[[#This Row],[KPx''k]]^2)/Ksmag/Scale</f>
        <v>-6.600984533200001</v>
      </c>
      <c r="P1486" s="9">
        <f>SQRT(EffortOutcomesAG0[[#This Row],[Kpy''i]]^2+EffortOutcomesAG0[[#This Row],[KPy''j]]^2+EffortOutcomesAG0[[#This Row],[KPy''k]]^2)/KTmag/Scale</f>
        <v>2.3168390708224949</v>
      </c>
      <c r="Q14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6" s="14">
        <v>44921</v>
      </c>
      <c r="U1486" s="9" t="s">
        <v>54</v>
      </c>
      <c r="V1486" t="s">
        <v>61</v>
      </c>
      <c r="W1486" t="s">
        <v>59</v>
      </c>
      <c r="X1486">
        <v>1</v>
      </c>
      <c r="Y1486">
        <v>0.66666666666666663</v>
      </c>
      <c r="Z1486">
        <v>7.9357142857142848E-2</v>
      </c>
      <c r="AA1486">
        <v>0.11903571428571427</v>
      </c>
      <c r="AB1486">
        <v>0.17855357142857142</v>
      </c>
      <c r="AC1486">
        <v>1.5</v>
      </c>
      <c r="AD1486">
        <v>5.6005600560056008</v>
      </c>
      <c r="AE1486">
        <v>8.4008400840084008</v>
      </c>
      <c r="AF1486">
        <v>12.601260126012603</v>
      </c>
      <c r="AG1486">
        <v>7.9357142857142848E-2</v>
      </c>
      <c r="AH1486">
        <v>0.11903571428571427</v>
      </c>
      <c r="AI1486">
        <v>0.66666666666666663</v>
      </c>
      <c r="AJ1486">
        <v>1485</v>
      </c>
      <c r="AK1486">
        <f>SUBTOTAL(9,EffortOutcomesAG0[[#This Row],[Allocation]:[Iin]])</f>
        <v>31.011332885074221</v>
      </c>
      <c r="AL1486" t="str">
        <f>EffortOutcomesAG0[[#This Row],[WARDS]]&amp;EffortOutcomesAG0[[#This Row],[Role]]&amp;EffortOutcomesAG0[[#This Row],[Shifts]]</f>
        <v>BANKRNPM</v>
      </c>
    </row>
    <row r="1487" spans="2:38" x14ac:dyDescent="0.25">
      <c r="B1487" s="8">
        <f>IF(EffortOutcomesAG0[[#This Row],[Apn]]=0,10,LOG(EffortOutcomesAG0[[#This Row],[Apn]]))</f>
        <v>-0.92432271768168917</v>
      </c>
      <c r="C1487" s="8">
        <f>IF(EffortOutcomesAG0[[#This Row],[Ein]]=0,10,LOG(EffortOutcomesAG0[[#This Row],[Ein]]))</f>
        <v>10</v>
      </c>
      <c r="D1487" s="8">
        <f>IF(EffortOutcomesAG0[[#This Row],[Iin]]=0,10,LOG(EffortOutcomesAG0[[#This Row],[Iin]]))</f>
        <v>10</v>
      </c>
      <c r="E1487" s="8">
        <f>Kx-EffortOutcomesAG0[[#This Row],[Xp]]</f>
        <v>0.92432271768168917</v>
      </c>
      <c r="F1487" s="8">
        <f>Ky-EffortOutcomesAG0[[#This Row],[Yp]]</f>
        <v>-11</v>
      </c>
      <c r="G1487" s="8">
        <f>Kz-EffortOutcomesAG0[[#This Row],[Zp]]</f>
        <v>-9</v>
      </c>
      <c r="H1487" s="8">
        <f>EffortOutcomesAG0[[#This Row],[Kpy]]*KSc-EffortOutcomesAG0[[#This Row],[KPz]]*KSb</f>
        <v>20</v>
      </c>
      <c r="I1487" s="8">
        <f>-1*(EffortOutcomesAG0[[#This Row],[KPx]]*KSc-EffortOutcomesAG0[[#This Row],[KPz]]*KSa)</f>
        <v>0.92432271768168917</v>
      </c>
      <c r="J1487" s="8">
        <f>(EffortOutcomesAG0[[#This Row],[KPx]]*$C$2-EffortOutcomesAG0[[#This Row],[Kpy]]*KSa)</f>
        <v>9.243227176816891</v>
      </c>
      <c r="K1487" s="8">
        <f>EffortOutcomesAG0[[#This Row],[Kpy]]*KTc-EffortOutcomesAG0[[#This Row],[KPz]]*KTb</f>
        <v>2</v>
      </c>
      <c r="L1487" s="8">
        <f>-1*(EffortOutcomesAG0[[#This Row],[KPx]]*KTc-EffortOutcomesAG0[[#This Row],[KPz]]*KTa)</f>
        <v>-17.07567728231831</v>
      </c>
      <c r="M1487" s="8">
        <f>(EffortOutcomesAG0[[#This Row],[KPx]]*KTb-EffortOutcomesAG0[[#This Row],[Kpy]]*KTa)</f>
        <v>21.07567728231831</v>
      </c>
      <c r="N1487" s="8">
        <f>-EffortOutcomesAG0[[#This Row],[Xp]]*a+EffortOutcomesAG0[[#This Row],[Yp]]*b+EffortOutcomesAG0[[#This Row],[Zp]]*c_</f>
        <v>40</v>
      </c>
      <c r="O1487">
        <f>-IF(EffortOutcomesAG0[[#This Row],[Column2]]&gt;0,1,-1)*SQRT(EffortOutcomesAG0[[#This Row],[KPx''i]]^2+EffortOutcomesAG0[[#This Row],[KPx''j]]^2+EffortOutcomesAG0[[#This Row],[KPx''k]]^2)/Ksmag/Scale</f>
        <v>-15.59313344277969</v>
      </c>
      <c r="P1487" s="9">
        <f>SQRT(EffortOutcomesAG0[[#This Row],[Kpy''i]]^2+EffortOutcomesAG0[[#This Row],[KPy''j]]^2+EffortOutcomesAG0[[#This Row],[KPy''k]]^2)/KTmag/Scale</f>
        <v>11.103775090468931</v>
      </c>
      <c r="Q14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7" s="14">
        <v>44921</v>
      </c>
      <c r="U1487" s="9" t="s">
        <v>57</v>
      </c>
      <c r="V1487" t="s">
        <v>61</v>
      </c>
      <c r="W1487" t="s">
        <v>59</v>
      </c>
      <c r="X1487">
        <v>0</v>
      </c>
      <c r="Y1487">
        <v>0.66666666666666663</v>
      </c>
      <c r="Z1487">
        <v>7.9357142857142848E-2</v>
      </c>
      <c r="AA1487">
        <v>0.11903571428571427</v>
      </c>
      <c r="AB1487">
        <v>0.17855357142857142</v>
      </c>
      <c r="AC1487">
        <v>0</v>
      </c>
      <c r="AD1487">
        <v>5.6005600560056008</v>
      </c>
      <c r="AE1487">
        <v>8.4008400840084008</v>
      </c>
      <c r="AF1487">
        <v>0</v>
      </c>
      <c r="AJ1487">
        <v>1486</v>
      </c>
      <c r="AK1487">
        <f>SUBTOTAL(9,EffortOutcomesAG0[[#This Row],[Allocation]:[Iin]])</f>
        <v>15.045013235252096</v>
      </c>
      <c r="AL1487" t="str">
        <f>EffortOutcomesAG0[[#This Row],[WARDS]]&amp;EffortOutcomesAG0[[#This Row],[Role]]&amp;EffortOutcomesAG0[[#This Row],[Shifts]]</f>
        <v>WATTRNPM</v>
      </c>
    </row>
    <row r="1488" spans="2:38" x14ac:dyDescent="0.25">
      <c r="B1488" s="8">
        <f>IF(EffortOutcomesAG0[[#This Row],[Apn]]=0,10,LOG(EffortOutcomesAG0[[#This Row],[Apn]]))</f>
        <v>-0.92432271768168917</v>
      </c>
      <c r="C1488" s="8">
        <f>IF(EffortOutcomesAG0[[#This Row],[Ein]]=0,10,LOG(EffortOutcomesAG0[[#This Row],[Ein]]))</f>
        <v>1.1004139767373704</v>
      </c>
      <c r="D1488" s="8">
        <f>IF(EffortOutcomesAG0[[#This Row],[Iin]]=0,10,LOG(EffortOutcomesAG0[[#This Row],[Iin]]))</f>
        <v>-0.17609125905568127</v>
      </c>
      <c r="E1488" s="8">
        <f>Kx-EffortOutcomesAG0[[#This Row],[Xp]]</f>
        <v>0.92432271768168917</v>
      </c>
      <c r="F1488" s="8">
        <f>Ky-EffortOutcomesAG0[[#This Row],[Yp]]</f>
        <v>-2.1004139767373706</v>
      </c>
      <c r="G1488" s="8">
        <f>Kz-EffortOutcomesAG0[[#This Row],[Zp]]</f>
        <v>1.1760912590556813</v>
      </c>
      <c r="H1488" s="8">
        <f>EffortOutcomesAG0[[#This Row],[Kpy]]*KSc-EffortOutcomesAG0[[#This Row],[KPz]]*KSb</f>
        <v>0.92432271768168928</v>
      </c>
      <c r="I1488" s="8">
        <f>-1*(EffortOutcomesAG0[[#This Row],[KPx]]*KSc-EffortOutcomesAG0[[#This Row],[KPz]]*KSa)</f>
        <v>0.92432271768168917</v>
      </c>
      <c r="J1488" s="8">
        <f>(EffortOutcomesAG0[[#This Row],[KPx]]*$C$2-EffortOutcomesAG0[[#This Row],[Kpy]]*KSa)</f>
        <v>9.243227176816891</v>
      </c>
      <c r="K1488" s="8">
        <f>EffortOutcomesAG0[[#This Row],[Kpy]]*KTc-EffortOutcomesAG0[[#This Row],[KPz]]*KTb</f>
        <v>3.276505235793052</v>
      </c>
      <c r="L1488" s="8">
        <f>-1*(EffortOutcomesAG0[[#This Row],[KPx]]*KTc-EffortOutcomesAG0[[#This Row],[KPz]]*KTa)</f>
        <v>3.276505235793052</v>
      </c>
      <c r="M1488" s="8">
        <f>(EffortOutcomesAG0[[#This Row],[KPx]]*KTb-EffortOutcomesAG0[[#This Row],[Kpy]]*KTa)</f>
        <v>3.276505235793052</v>
      </c>
      <c r="N1488" s="8">
        <f>-EffortOutcomesAG0[[#This Row],[Xp]]*a+EffortOutcomesAG0[[#This Row],[Yp]]*b+EffortOutcomesAG0[[#This Row],[Zp]]*c_</f>
        <v>1.8486454353633783</v>
      </c>
      <c r="O1488">
        <f>-IF(EffortOutcomesAG0[[#This Row],[Column2]]&gt;0,1,-1)*SQRT(EffortOutcomesAG0[[#This Row],[KPx''i]]^2+EffortOutcomesAG0[[#This Row],[KPx''j]]^2+EffortOutcomesAG0[[#This Row],[KPx''k]]^2)/Ksmag/Scale</f>
        <v>-6.600984533200001</v>
      </c>
      <c r="P1488" s="9">
        <f>SQRT(EffortOutcomesAG0[[#This Row],[Kpy''i]]^2+EffortOutcomesAG0[[#This Row],[KPy''j]]^2+EffortOutcomesAG0[[#This Row],[KPy''k]]^2)/KTmag/Scale</f>
        <v>2.3168390708224949</v>
      </c>
      <c r="Q14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8" s="14">
        <v>44921</v>
      </c>
      <c r="U1488" s="9" t="s">
        <v>58</v>
      </c>
      <c r="V1488" t="s">
        <v>61</v>
      </c>
      <c r="W1488" t="s">
        <v>59</v>
      </c>
      <c r="X1488">
        <v>1</v>
      </c>
      <c r="Y1488">
        <v>0.66666666666666663</v>
      </c>
      <c r="Z1488">
        <v>7.9357142857142848E-2</v>
      </c>
      <c r="AA1488">
        <v>0.11903571428571427</v>
      </c>
      <c r="AB1488">
        <v>0.17855357142857142</v>
      </c>
      <c r="AC1488">
        <v>1.5</v>
      </c>
      <c r="AD1488">
        <v>5.6005600560056008</v>
      </c>
      <c r="AE1488">
        <v>8.4008400840084008</v>
      </c>
      <c r="AF1488">
        <v>12.601260126012603</v>
      </c>
      <c r="AG1488">
        <v>7.9357142857142848E-2</v>
      </c>
      <c r="AH1488">
        <v>0.11903571428571427</v>
      </c>
      <c r="AI1488">
        <v>0.66666666666666663</v>
      </c>
      <c r="AJ1488">
        <v>1487</v>
      </c>
      <c r="AK1488">
        <f>SUBTOTAL(9,EffortOutcomesAG0[[#This Row],[Allocation]:[Iin]])</f>
        <v>31.011332885074221</v>
      </c>
      <c r="AL1488" t="str">
        <f>EffortOutcomesAG0[[#This Row],[WARDS]]&amp;EffortOutcomesAG0[[#This Row],[Role]]&amp;EffortOutcomesAG0[[#This Row],[Shifts]]</f>
        <v>WARARNPM</v>
      </c>
    </row>
    <row r="1489" spans="2:38" x14ac:dyDescent="0.25">
      <c r="B1489" s="8">
        <f>IF(EffortOutcomesAG0[[#This Row],[Apn]]=0,10,LOG(EffortOutcomesAG0[[#This Row],[Apn]]))</f>
        <v>10</v>
      </c>
      <c r="C1489" s="8">
        <f>IF(EffortOutcomesAG0[[#This Row],[Ein]]=0,10,LOG(EffortOutcomesAG0[[#This Row],[Ein]]))</f>
        <v>10</v>
      </c>
      <c r="D1489" s="8">
        <f>IF(EffortOutcomesAG0[[#This Row],[Iin]]=0,10,LOG(EffortOutcomesAG0[[#This Row],[Iin]]))</f>
        <v>10</v>
      </c>
      <c r="E1489" s="8">
        <f>Kx-EffortOutcomesAG0[[#This Row],[Xp]]</f>
        <v>-10</v>
      </c>
      <c r="F1489" s="8">
        <f>Ky-EffortOutcomesAG0[[#This Row],[Yp]]</f>
        <v>-11</v>
      </c>
      <c r="G1489" s="8">
        <f>Kz-EffortOutcomesAG0[[#This Row],[Zp]]</f>
        <v>-9</v>
      </c>
      <c r="H1489" s="8">
        <f>EffortOutcomesAG0[[#This Row],[Kpy]]*KSc-EffortOutcomesAG0[[#This Row],[KPz]]*KSb</f>
        <v>20</v>
      </c>
      <c r="I1489" s="8">
        <f>-1*(EffortOutcomesAG0[[#This Row],[KPx]]*KSc-EffortOutcomesAG0[[#This Row],[KPz]]*KSa)</f>
        <v>-10</v>
      </c>
      <c r="J1489" s="8">
        <f>(EffortOutcomesAG0[[#This Row],[KPx]]*$C$2-EffortOutcomesAG0[[#This Row],[Kpy]]*KSa)</f>
        <v>-100</v>
      </c>
      <c r="K1489" s="8">
        <f>EffortOutcomesAG0[[#This Row],[Kpy]]*KTc-EffortOutcomesAG0[[#This Row],[KPz]]*KTb</f>
        <v>2</v>
      </c>
      <c r="L1489" s="8">
        <f>-1*(EffortOutcomesAG0[[#This Row],[KPx]]*KTc-EffortOutcomesAG0[[#This Row],[KPz]]*KTa)</f>
        <v>-28</v>
      </c>
      <c r="M1489" s="8">
        <f>(EffortOutcomesAG0[[#This Row],[KPx]]*KTb-EffortOutcomesAG0[[#This Row],[Kpy]]*KTa)</f>
        <v>32</v>
      </c>
      <c r="N1489" s="8">
        <f>-EffortOutcomesAG0[[#This Row],[Xp]]*a+EffortOutcomesAG0[[#This Row],[Yp]]*b+EffortOutcomesAG0[[#This Row],[Zp]]*c_</f>
        <v>40</v>
      </c>
      <c r="O148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9" s="9">
        <f>SQRT(EffortOutcomesAG0[[#This Row],[Kpy''i]]^2+EffortOutcomesAG0[[#This Row],[KPy''j]]^2+EffortOutcomesAG0[[#This Row],[KPy''k]]^2)/KTmag/Scale</f>
        <v>17.37814719698277</v>
      </c>
      <c r="Q14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9" s="14">
        <v>44921</v>
      </c>
      <c r="U1489" s="9" t="s">
        <v>76</v>
      </c>
      <c r="V1489" t="s">
        <v>61</v>
      </c>
      <c r="W1489" t="s">
        <v>59</v>
      </c>
      <c r="X1489">
        <v>0</v>
      </c>
      <c r="Y1489">
        <v>0</v>
      </c>
      <c r="Z1489">
        <v>0</v>
      </c>
      <c r="AJ1489">
        <v>1488</v>
      </c>
      <c r="AK1489">
        <f>SUBTOTAL(9,EffortOutcomesAG0[[#This Row],[Allocation]:[Iin]])</f>
        <v>0</v>
      </c>
      <c r="AL1489" t="str">
        <f>EffortOutcomesAG0[[#This Row],[WARDS]]&amp;EffortOutcomesAG0[[#This Row],[Role]]&amp;EffortOutcomesAG0[[#This Row],[Shifts]]</f>
        <v>OtherRNPM</v>
      </c>
    </row>
    <row r="1490" spans="2:38" x14ac:dyDescent="0.25">
      <c r="B1490" s="8">
        <f>IF(EffortOutcomesAG0[[#This Row],[Apn]]=0,10,LOG(EffortOutcomesAG0[[#This Row],[Apn]]))</f>
        <v>-0.92432271768168917</v>
      </c>
      <c r="C1490" s="8">
        <f>IF(EffortOutcomesAG0[[#This Row],[Ein]]=0,10,LOG(EffortOutcomesAG0[[#This Row],[Ein]]))</f>
        <v>1.1004139767373704</v>
      </c>
      <c r="D1490" s="8">
        <f>IF(EffortOutcomesAG0[[#This Row],[Iin]]=0,10,LOG(EffortOutcomesAG0[[#This Row],[Iin]]))</f>
        <v>-0.17609125905568127</v>
      </c>
      <c r="E1490" s="8">
        <f>Kx-EffortOutcomesAG0[[#This Row],[Xp]]</f>
        <v>0.92432271768168917</v>
      </c>
      <c r="F1490" s="8">
        <f>Ky-EffortOutcomesAG0[[#This Row],[Yp]]</f>
        <v>-2.1004139767373706</v>
      </c>
      <c r="G1490" s="8">
        <f>Kz-EffortOutcomesAG0[[#This Row],[Zp]]</f>
        <v>1.1760912590556813</v>
      </c>
      <c r="H1490" s="8">
        <f>EffortOutcomesAG0[[#This Row],[Kpy]]*KSc-EffortOutcomesAG0[[#This Row],[KPz]]*KSb</f>
        <v>0.92432271768168928</v>
      </c>
      <c r="I1490" s="8">
        <f>-1*(EffortOutcomesAG0[[#This Row],[KPx]]*KSc-EffortOutcomesAG0[[#This Row],[KPz]]*KSa)</f>
        <v>0.92432271768168917</v>
      </c>
      <c r="J1490" s="8">
        <f>(EffortOutcomesAG0[[#This Row],[KPx]]*$C$2-EffortOutcomesAG0[[#This Row],[Kpy]]*KSa)</f>
        <v>9.243227176816891</v>
      </c>
      <c r="K1490" s="8">
        <f>EffortOutcomesAG0[[#This Row],[Kpy]]*KTc-EffortOutcomesAG0[[#This Row],[KPz]]*KTb</f>
        <v>3.276505235793052</v>
      </c>
      <c r="L1490" s="8">
        <f>-1*(EffortOutcomesAG0[[#This Row],[KPx]]*KTc-EffortOutcomesAG0[[#This Row],[KPz]]*KTa)</f>
        <v>3.276505235793052</v>
      </c>
      <c r="M1490" s="8">
        <f>(EffortOutcomesAG0[[#This Row],[KPx]]*KTb-EffortOutcomesAG0[[#This Row],[Kpy]]*KTa)</f>
        <v>3.276505235793052</v>
      </c>
      <c r="N1490" s="8">
        <f>-EffortOutcomesAG0[[#This Row],[Xp]]*a+EffortOutcomesAG0[[#This Row],[Yp]]*b+EffortOutcomesAG0[[#This Row],[Zp]]*c_</f>
        <v>1.8486454353633783</v>
      </c>
      <c r="O1490">
        <f>-IF(EffortOutcomesAG0[[#This Row],[Column2]]&gt;0,1,-1)*SQRT(EffortOutcomesAG0[[#This Row],[KPx''i]]^2+EffortOutcomesAG0[[#This Row],[KPx''j]]^2+EffortOutcomesAG0[[#This Row],[KPx''k]]^2)/Ksmag/Scale</f>
        <v>-6.600984533200001</v>
      </c>
      <c r="P1490" s="9">
        <f>SQRT(EffortOutcomesAG0[[#This Row],[Kpy''i]]^2+EffortOutcomesAG0[[#This Row],[KPy''j]]^2+EffortOutcomesAG0[[#This Row],[KPy''k]]^2)/KTmag/Scale</f>
        <v>2.3168390708224949</v>
      </c>
      <c r="Q14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0" s="14">
        <v>44922</v>
      </c>
      <c r="U1490" s="9" t="s">
        <v>54</v>
      </c>
      <c r="V1490" t="s">
        <v>61</v>
      </c>
      <c r="W1490" t="s">
        <v>59</v>
      </c>
      <c r="X1490">
        <v>1</v>
      </c>
      <c r="Y1490">
        <v>0.66666666666666663</v>
      </c>
      <c r="Z1490">
        <v>7.9357142857142848E-2</v>
      </c>
      <c r="AA1490">
        <v>0.11903571428571427</v>
      </c>
      <c r="AB1490">
        <v>0.17855357142857142</v>
      </c>
      <c r="AC1490">
        <v>1.5</v>
      </c>
      <c r="AD1490">
        <v>5.6005600560056008</v>
      </c>
      <c r="AE1490">
        <v>8.4008400840084008</v>
      </c>
      <c r="AF1490">
        <v>12.601260126012603</v>
      </c>
      <c r="AG1490">
        <v>7.9357142857142848E-2</v>
      </c>
      <c r="AH1490">
        <v>0.11903571428571427</v>
      </c>
      <c r="AI1490">
        <v>0.66666666666666663</v>
      </c>
      <c r="AJ1490">
        <v>1489</v>
      </c>
      <c r="AK1490">
        <f>SUBTOTAL(9,EffortOutcomesAG0[[#This Row],[Allocation]:[Iin]])</f>
        <v>31.011332885074221</v>
      </c>
      <c r="AL1490" t="str">
        <f>EffortOutcomesAG0[[#This Row],[WARDS]]&amp;EffortOutcomesAG0[[#This Row],[Role]]&amp;EffortOutcomesAG0[[#This Row],[Shifts]]</f>
        <v>BANKRNPM</v>
      </c>
    </row>
    <row r="1491" spans="2:38" x14ac:dyDescent="0.25">
      <c r="B1491" s="8">
        <f>IF(EffortOutcomesAG0[[#This Row],[Apn]]=0,10,LOG(EffortOutcomesAG0[[#This Row],[Apn]]))</f>
        <v>-0.92432271768168917</v>
      </c>
      <c r="C1491" s="8">
        <f>IF(EffortOutcomesAG0[[#This Row],[Ein]]=0,10,LOG(EffortOutcomesAG0[[#This Row],[Ein]]))</f>
        <v>10</v>
      </c>
      <c r="D1491" s="8">
        <f>IF(EffortOutcomesAG0[[#This Row],[Iin]]=0,10,LOG(EffortOutcomesAG0[[#This Row],[Iin]]))</f>
        <v>10</v>
      </c>
      <c r="E1491" s="8">
        <f>Kx-EffortOutcomesAG0[[#This Row],[Xp]]</f>
        <v>0.92432271768168917</v>
      </c>
      <c r="F1491" s="8">
        <f>Ky-EffortOutcomesAG0[[#This Row],[Yp]]</f>
        <v>-11</v>
      </c>
      <c r="G1491" s="8">
        <f>Kz-EffortOutcomesAG0[[#This Row],[Zp]]</f>
        <v>-9</v>
      </c>
      <c r="H1491" s="8">
        <f>EffortOutcomesAG0[[#This Row],[Kpy]]*KSc-EffortOutcomesAG0[[#This Row],[KPz]]*KSb</f>
        <v>20</v>
      </c>
      <c r="I1491" s="8">
        <f>-1*(EffortOutcomesAG0[[#This Row],[KPx]]*KSc-EffortOutcomesAG0[[#This Row],[KPz]]*KSa)</f>
        <v>0.92432271768168917</v>
      </c>
      <c r="J1491" s="8">
        <f>(EffortOutcomesAG0[[#This Row],[KPx]]*$C$2-EffortOutcomesAG0[[#This Row],[Kpy]]*KSa)</f>
        <v>9.243227176816891</v>
      </c>
      <c r="K1491" s="8">
        <f>EffortOutcomesAG0[[#This Row],[Kpy]]*KTc-EffortOutcomesAG0[[#This Row],[KPz]]*KTb</f>
        <v>2</v>
      </c>
      <c r="L1491" s="8">
        <f>-1*(EffortOutcomesAG0[[#This Row],[KPx]]*KTc-EffortOutcomesAG0[[#This Row],[KPz]]*KTa)</f>
        <v>-17.07567728231831</v>
      </c>
      <c r="M1491" s="8">
        <f>(EffortOutcomesAG0[[#This Row],[KPx]]*KTb-EffortOutcomesAG0[[#This Row],[Kpy]]*KTa)</f>
        <v>21.07567728231831</v>
      </c>
      <c r="N1491" s="8">
        <f>-EffortOutcomesAG0[[#This Row],[Xp]]*a+EffortOutcomesAG0[[#This Row],[Yp]]*b+EffortOutcomesAG0[[#This Row],[Zp]]*c_</f>
        <v>40</v>
      </c>
      <c r="O1491">
        <f>-IF(EffortOutcomesAG0[[#This Row],[Column2]]&gt;0,1,-1)*SQRT(EffortOutcomesAG0[[#This Row],[KPx''i]]^2+EffortOutcomesAG0[[#This Row],[KPx''j]]^2+EffortOutcomesAG0[[#This Row],[KPx''k]]^2)/Ksmag/Scale</f>
        <v>-15.59313344277969</v>
      </c>
      <c r="P1491" s="9">
        <f>SQRT(EffortOutcomesAG0[[#This Row],[Kpy''i]]^2+EffortOutcomesAG0[[#This Row],[KPy''j]]^2+EffortOutcomesAG0[[#This Row],[KPy''k]]^2)/KTmag/Scale</f>
        <v>11.103775090468931</v>
      </c>
      <c r="Q14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1" s="14">
        <v>44922</v>
      </c>
      <c r="U1491" s="9" t="s">
        <v>57</v>
      </c>
      <c r="V1491" t="s">
        <v>61</v>
      </c>
      <c r="W1491" t="s">
        <v>59</v>
      </c>
      <c r="X1491">
        <v>0</v>
      </c>
      <c r="Y1491">
        <v>0.66666666666666663</v>
      </c>
      <c r="Z1491">
        <v>7.9357142857142848E-2</v>
      </c>
      <c r="AA1491">
        <v>0.11903571428571427</v>
      </c>
      <c r="AB1491">
        <v>0.17855357142857142</v>
      </c>
      <c r="AC1491">
        <v>0</v>
      </c>
      <c r="AD1491">
        <v>5.6005600560056008</v>
      </c>
      <c r="AE1491">
        <v>8.4008400840084008</v>
      </c>
      <c r="AF1491">
        <v>0</v>
      </c>
      <c r="AJ1491">
        <v>1490</v>
      </c>
      <c r="AK1491">
        <f>SUBTOTAL(9,EffortOutcomesAG0[[#This Row],[Allocation]:[Iin]])</f>
        <v>15.045013235252096</v>
      </c>
      <c r="AL1491" t="str">
        <f>EffortOutcomesAG0[[#This Row],[WARDS]]&amp;EffortOutcomesAG0[[#This Row],[Role]]&amp;EffortOutcomesAG0[[#This Row],[Shifts]]</f>
        <v>WATTRNPM</v>
      </c>
    </row>
    <row r="1492" spans="2:38" x14ac:dyDescent="0.25">
      <c r="B1492" s="8">
        <f>IF(EffortOutcomesAG0[[#This Row],[Apn]]=0,10,LOG(EffortOutcomesAG0[[#This Row],[Apn]]))</f>
        <v>-0.92432271768168917</v>
      </c>
      <c r="C1492" s="8">
        <f>IF(EffortOutcomesAG0[[#This Row],[Ein]]=0,10,LOG(EffortOutcomesAG0[[#This Row],[Ein]]))</f>
        <v>1.1004139767373704</v>
      </c>
      <c r="D1492" s="8">
        <f>IF(EffortOutcomesAG0[[#This Row],[Iin]]=0,10,LOG(EffortOutcomesAG0[[#This Row],[Iin]]))</f>
        <v>-0.17609125905568127</v>
      </c>
      <c r="E1492" s="8">
        <f>Kx-EffortOutcomesAG0[[#This Row],[Xp]]</f>
        <v>0.92432271768168917</v>
      </c>
      <c r="F1492" s="8">
        <f>Ky-EffortOutcomesAG0[[#This Row],[Yp]]</f>
        <v>-2.1004139767373706</v>
      </c>
      <c r="G1492" s="8">
        <f>Kz-EffortOutcomesAG0[[#This Row],[Zp]]</f>
        <v>1.1760912590556813</v>
      </c>
      <c r="H1492" s="8">
        <f>EffortOutcomesAG0[[#This Row],[Kpy]]*KSc-EffortOutcomesAG0[[#This Row],[KPz]]*KSb</f>
        <v>0.92432271768168928</v>
      </c>
      <c r="I1492" s="8">
        <f>-1*(EffortOutcomesAG0[[#This Row],[KPx]]*KSc-EffortOutcomesAG0[[#This Row],[KPz]]*KSa)</f>
        <v>0.92432271768168917</v>
      </c>
      <c r="J1492" s="8">
        <f>(EffortOutcomesAG0[[#This Row],[KPx]]*$C$2-EffortOutcomesAG0[[#This Row],[Kpy]]*KSa)</f>
        <v>9.243227176816891</v>
      </c>
      <c r="K1492" s="8">
        <f>EffortOutcomesAG0[[#This Row],[Kpy]]*KTc-EffortOutcomesAG0[[#This Row],[KPz]]*KTb</f>
        <v>3.276505235793052</v>
      </c>
      <c r="L1492" s="8">
        <f>-1*(EffortOutcomesAG0[[#This Row],[KPx]]*KTc-EffortOutcomesAG0[[#This Row],[KPz]]*KTa)</f>
        <v>3.276505235793052</v>
      </c>
      <c r="M1492" s="8">
        <f>(EffortOutcomesAG0[[#This Row],[KPx]]*KTb-EffortOutcomesAG0[[#This Row],[Kpy]]*KTa)</f>
        <v>3.276505235793052</v>
      </c>
      <c r="N1492" s="8">
        <f>-EffortOutcomesAG0[[#This Row],[Xp]]*a+EffortOutcomesAG0[[#This Row],[Yp]]*b+EffortOutcomesAG0[[#This Row],[Zp]]*c_</f>
        <v>1.8486454353633783</v>
      </c>
      <c r="O1492">
        <f>-IF(EffortOutcomesAG0[[#This Row],[Column2]]&gt;0,1,-1)*SQRT(EffortOutcomesAG0[[#This Row],[KPx''i]]^2+EffortOutcomesAG0[[#This Row],[KPx''j]]^2+EffortOutcomesAG0[[#This Row],[KPx''k]]^2)/Ksmag/Scale</f>
        <v>-6.600984533200001</v>
      </c>
      <c r="P1492" s="9">
        <f>SQRT(EffortOutcomesAG0[[#This Row],[Kpy''i]]^2+EffortOutcomesAG0[[#This Row],[KPy''j]]^2+EffortOutcomesAG0[[#This Row],[KPy''k]]^2)/KTmag/Scale</f>
        <v>2.3168390708224949</v>
      </c>
      <c r="Q14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2" s="14">
        <v>44922</v>
      </c>
      <c r="U1492" s="9" t="s">
        <v>58</v>
      </c>
      <c r="V1492" t="s">
        <v>61</v>
      </c>
      <c r="W1492" t="s">
        <v>59</v>
      </c>
      <c r="X1492">
        <v>1</v>
      </c>
      <c r="Y1492">
        <v>0.66666666666666663</v>
      </c>
      <c r="Z1492">
        <v>7.9357142857142848E-2</v>
      </c>
      <c r="AA1492">
        <v>0.11903571428571427</v>
      </c>
      <c r="AB1492">
        <v>0.17855357142857142</v>
      </c>
      <c r="AC1492">
        <v>1.5</v>
      </c>
      <c r="AD1492">
        <v>5.6005600560056008</v>
      </c>
      <c r="AE1492">
        <v>8.4008400840084008</v>
      </c>
      <c r="AF1492">
        <v>12.601260126012603</v>
      </c>
      <c r="AG1492">
        <v>7.9357142857142848E-2</v>
      </c>
      <c r="AH1492">
        <v>0.11903571428571427</v>
      </c>
      <c r="AI1492">
        <v>0.66666666666666663</v>
      </c>
      <c r="AJ1492">
        <v>1491</v>
      </c>
      <c r="AK1492">
        <f>SUBTOTAL(9,EffortOutcomesAG0[[#This Row],[Allocation]:[Iin]])</f>
        <v>31.011332885074221</v>
      </c>
      <c r="AL1492" t="str">
        <f>EffortOutcomesAG0[[#This Row],[WARDS]]&amp;EffortOutcomesAG0[[#This Row],[Role]]&amp;EffortOutcomesAG0[[#This Row],[Shifts]]</f>
        <v>WARARNPM</v>
      </c>
    </row>
    <row r="1493" spans="2:38" x14ac:dyDescent="0.25">
      <c r="B1493" s="8">
        <f>IF(EffortOutcomesAG0[[#This Row],[Apn]]=0,10,LOG(EffortOutcomesAG0[[#This Row],[Apn]]))</f>
        <v>10</v>
      </c>
      <c r="C1493" s="8">
        <f>IF(EffortOutcomesAG0[[#This Row],[Ein]]=0,10,LOG(EffortOutcomesAG0[[#This Row],[Ein]]))</f>
        <v>10</v>
      </c>
      <c r="D1493" s="8">
        <f>IF(EffortOutcomesAG0[[#This Row],[Iin]]=0,10,LOG(EffortOutcomesAG0[[#This Row],[Iin]]))</f>
        <v>10</v>
      </c>
      <c r="E1493" s="8">
        <f>Kx-EffortOutcomesAG0[[#This Row],[Xp]]</f>
        <v>-10</v>
      </c>
      <c r="F1493" s="8">
        <f>Ky-EffortOutcomesAG0[[#This Row],[Yp]]</f>
        <v>-11</v>
      </c>
      <c r="G1493" s="8">
        <f>Kz-EffortOutcomesAG0[[#This Row],[Zp]]</f>
        <v>-9</v>
      </c>
      <c r="H1493" s="8">
        <f>EffortOutcomesAG0[[#This Row],[Kpy]]*KSc-EffortOutcomesAG0[[#This Row],[KPz]]*KSb</f>
        <v>20</v>
      </c>
      <c r="I1493" s="8">
        <f>-1*(EffortOutcomesAG0[[#This Row],[KPx]]*KSc-EffortOutcomesAG0[[#This Row],[KPz]]*KSa)</f>
        <v>-10</v>
      </c>
      <c r="J1493" s="8">
        <f>(EffortOutcomesAG0[[#This Row],[KPx]]*$C$2-EffortOutcomesAG0[[#This Row],[Kpy]]*KSa)</f>
        <v>-100</v>
      </c>
      <c r="K1493" s="8">
        <f>EffortOutcomesAG0[[#This Row],[Kpy]]*KTc-EffortOutcomesAG0[[#This Row],[KPz]]*KTb</f>
        <v>2</v>
      </c>
      <c r="L1493" s="8">
        <f>-1*(EffortOutcomesAG0[[#This Row],[KPx]]*KTc-EffortOutcomesAG0[[#This Row],[KPz]]*KTa)</f>
        <v>-28</v>
      </c>
      <c r="M1493" s="8">
        <f>(EffortOutcomesAG0[[#This Row],[KPx]]*KTb-EffortOutcomesAG0[[#This Row],[Kpy]]*KTa)</f>
        <v>32</v>
      </c>
      <c r="N1493" s="8">
        <f>-EffortOutcomesAG0[[#This Row],[Xp]]*a+EffortOutcomesAG0[[#This Row],[Yp]]*b+EffortOutcomesAG0[[#This Row],[Zp]]*c_</f>
        <v>40</v>
      </c>
      <c r="O149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93" s="9">
        <f>SQRT(EffortOutcomesAG0[[#This Row],[Kpy''i]]^2+EffortOutcomesAG0[[#This Row],[KPy''j]]^2+EffortOutcomesAG0[[#This Row],[KPy''k]]^2)/KTmag/Scale</f>
        <v>17.37814719698277</v>
      </c>
      <c r="Q14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3" s="14">
        <v>44922</v>
      </c>
      <c r="U1493" s="9" t="s">
        <v>76</v>
      </c>
      <c r="V1493" t="s">
        <v>61</v>
      </c>
      <c r="W1493" t="s">
        <v>59</v>
      </c>
      <c r="X1493">
        <v>0</v>
      </c>
      <c r="Y1493">
        <v>0</v>
      </c>
      <c r="Z1493">
        <v>0</v>
      </c>
      <c r="AJ1493">
        <v>1492</v>
      </c>
      <c r="AK1493">
        <f>SUBTOTAL(9,EffortOutcomesAG0[[#This Row],[Allocation]:[Iin]])</f>
        <v>0</v>
      </c>
      <c r="AL1493" t="str">
        <f>EffortOutcomesAG0[[#This Row],[WARDS]]&amp;EffortOutcomesAG0[[#This Row],[Role]]&amp;EffortOutcomesAG0[[#This Row],[Shifts]]</f>
        <v>OtherRNPM</v>
      </c>
    </row>
    <row r="1494" spans="2:38" x14ac:dyDescent="0.25">
      <c r="B1494" s="8">
        <f>IF(EffortOutcomesAG0[[#This Row],[Apn]]=0,10,LOG(EffortOutcomesAG0[[#This Row],[Apn]]))</f>
        <v>4.8805135918009522E-2</v>
      </c>
      <c r="C1494" s="8">
        <f>IF(EffortOutcomesAG0[[#This Row],[Ein]]=0,10,LOG(EffortOutcomesAG0[[#This Row],[Ein]]))</f>
        <v>0.12728612313767174</v>
      </c>
      <c r="D1494" s="8">
        <f>IF(EffortOutcomesAG0[[#This Row],[Iin]]=0,10,LOG(EffortOutcomesAG0[[#This Row],[Iin]]))</f>
        <v>-0.17609125905568127</v>
      </c>
      <c r="E1494" s="8">
        <f>Kx-EffortOutcomesAG0[[#This Row],[Xp]]</f>
        <v>-4.8805135918009522E-2</v>
      </c>
      <c r="F1494" s="8">
        <f>Ky-EffortOutcomesAG0[[#This Row],[Yp]]</f>
        <v>-1.1272861231376718</v>
      </c>
      <c r="G1494" s="8">
        <f>Kz-EffortOutcomesAG0[[#This Row],[Zp]]</f>
        <v>1.1760912590556813</v>
      </c>
      <c r="H1494" s="8">
        <f>EffortOutcomesAG0[[#This Row],[Kpy]]*KSc-EffortOutcomesAG0[[#This Row],[KPz]]*KSb</f>
        <v>-4.8805135918009501E-2</v>
      </c>
      <c r="I1494" s="8">
        <f>-1*(EffortOutcomesAG0[[#This Row],[KPx]]*KSc-EffortOutcomesAG0[[#This Row],[KPz]]*KSa)</f>
        <v>-4.8805135918009522E-2</v>
      </c>
      <c r="J1494" s="8">
        <f>(EffortOutcomesAG0[[#This Row],[KPx]]*$C$2-EffortOutcomesAG0[[#This Row],[Kpy]]*KSa)</f>
        <v>-0.48805135918009523</v>
      </c>
      <c r="K1494" s="8">
        <f>EffortOutcomesAG0[[#This Row],[Kpy]]*KTc-EffortOutcomesAG0[[#This Row],[KPz]]*KTb</f>
        <v>2.3033773821933532</v>
      </c>
      <c r="L1494" s="8">
        <f>-1*(EffortOutcomesAG0[[#This Row],[KPx]]*KTc-EffortOutcomesAG0[[#This Row],[KPz]]*KTa)</f>
        <v>2.3033773821933532</v>
      </c>
      <c r="M1494" s="8">
        <f>(EffortOutcomesAG0[[#This Row],[KPx]]*KTb-EffortOutcomesAG0[[#This Row],[Kpy]]*KTa)</f>
        <v>2.3033773821933532</v>
      </c>
      <c r="N1494" s="8">
        <f>-EffortOutcomesAG0[[#This Row],[Xp]]*a+EffortOutcomesAG0[[#This Row],[Yp]]*b+EffortOutcomesAG0[[#This Row],[Zp]]*c_</f>
        <v>-9.7610271836019058E-2</v>
      </c>
      <c r="O1494">
        <f>-IF(EffortOutcomesAG0[[#This Row],[Column2]]&gt;0,1,-1)*SQRT(EffortOutcomesAG0[[#This Row],[KPx''i]]^2+EffortOutcomesAG0[[#This Row],[KPx''j]]^2+EffortOutcomesAG0[[#This Row],[KPx''k]]^2)/Ksmag/Scale</f>
        <v>0.34853838510377094</v>
      </c>
      <c r="P1494" s="9">
        <f>SQRT(EffortOutcomesAG0[[#This Row],[Kpy''i]]^2+EffortOutcomesAG0[[#This Row],[KPy''j]]^2+EffortOutcomesAG0[[#This Row],[KPy''k]]^2)/KTmag/Scale</f>
        <v>1.6287337665806383</v>
      </c>
      <c r="Q14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1.6287337665806383</v>
      </c>
      <c r="T1494" s="14">
        <v>44923</v>
      </c>
      <c r="U1494" s="9" t="s">
        <v>54</v>
      </c>
      <c r="V1494" t="s">
        <v>61</v>
      </c>
      <c r="W1494" t="s">
        <v>59</v>
      </c>
      <c r="X1494">
        <v>1</v>
      </c>
      <c r="Y1494">
        <v>0.66666666666666663</v>
      </c>
      <c r="Z1494">
        <v>0.74595714285714287</v>
      </c>
      <c r="AA1494">
        <v>1.1189357142857144</v>
      </c>
      <c r="AB1494">
        <v>1.6784035714285717</v>
      </c>
      <c r="AC1494">
        <v>1.5</v>
      </c>
      <c r="AD1494">
        <v>0.59580426127719144</v>
      </c>
      <c r="AE1494">
        <v>0.89370639191578727</v>
      </c>
      <c r="AF1494">
        <v>1.3405595878736809</v>
      </c>
      <c r="AG1494">
        <v>0.74595714285714287</v>
      </c>
      <c r="AH1494">
        <v>1.1189357142857144</v>
      </c>
      <c r="AI1494">
        <v>0.66666666666666663</v>
      </c>
      <c r="AJ1494">
        <v>1493</v>
      </c>
      <c r="AK1494">
        <f>SUBTOTAL(9,EffortOutcomesAG0[[#This Row],[Allocation]:[Iin]])</f>
        <v>12.071592860114277</v>
      </c>
      <c r="AL1494" t="str">
        <f>EffortOutcomesAG0[[#This Row],[WARDS]]&amp;EffortOutcomesAG0[[#This Row],[Role]]&amp;EffortOutcomesAG0[[#This Row],[Shifts]]</f>
        <v>BANKRNPM</v>
      </c>
    </row>
    <row r="1495" spans="2:38" x14ac:dyDescent="0.25">
      <c r="B1495" s="8">
        <f>IF(EffortOutcomesAG0[[#This Row],[Apn]]=0,10,LOG(EffortOutcomesAG0[[#This Row],[Apn]]))</f>
        <v>4.8805135918009522E-2</v>
      </c>
      <c r="C1495" s="8">
        <f>IF(EffortOutcomesAG0[[#This Row],[Ein]]=0,10,LOG(EffortOutcomesAG0[[#This Row],[Ein]]))</f>
        <v>10</v>
      </c>
      <c r="D1495" s="8">
        <f>IF(EffortOutcomesAG0[[#This Row],[Iin]]=0,10,LOG(EffortOutcomesAG0[[#This Row],[Iin]]))</f>
        <v>10</v>
      </c>
      <c r="E1495" s="8">
        <f>Kx-EffortOutcomesAG0[[#This Row],[Xp]]</f>
        <v>-4.8805135918009522E-2</v>
      </c>
      <c r="F1495" s="8">
        <f>Ky-EffortOutcomesAG0[[#This Row],[Yp]]</f>
        <v>-11</v>
      </c>
      <c r="G1495" s="8">
        <f>Kz-EffortOutcomesAG0[[#This Row],[Zp]]</f>
        <v>-9</v>
      </c>
      <c r="H1495" s="8">
        <f>EffortOutcomesAG0[[#This Row],[Kpy]]*KSc-EffortOutcomesAG0[[#This Row],[KPz]]*KSb</f>
        <v>20</v>
      </c>
      <c r="I1495" s="8">
        <f>-1*(EffortOutcomesAG0[[#This Row],[KPx]]*KSc-EffortOutcomesAG0[[#This Row],[KPz]]*KSa)</f>
        <v>-4.8805135918009522E-2</v>
      </c>
      <c r="J1495" s="8">
        <f>(EffortOutcomesAG0[[#This Row],[KPx]]*$C$2-EffortOutcomesAG0[[#This Row],[Kpy]]*KSa)</f>
        <v>-0.48805135918009523</v>
      </c>
      <c r="K1495" s="8">
        <f>EffortOutcomesAG0[[#This Row],[Kpy]]*KTc-EffortOutcomesAG0[[#This Row],[KPz]]*KTb</f>
        <v>2</v>
      </c>
      <c r="L1495" s="8">
        <f>-1*(EffortOutcomesAG0[[#This Row],[KPx]]*KTc-EffortOutcomesAG0[[#This Row],[KPz]]*KTa)</f>
        <v>-18.048805135918009</v>
      </c>
      <c r="M1495" s="8">
        <f>(EffortOutcomesAG0[[#This Row],[KPx]]*KTb-EffortOutcomesAG0[[#This Row],[Kpy]]*KTa)</f>
        <v>22.048805135918009</v>
      </c>
      <c r="N1495" s="8">
        <f>-EffortOutcomesAG0[[#This Row],[Xp]]*a+EffortOutcomesAG0[[#This Row],[Yp]]*b+EffortOutcomesAG0[[#This Row],[Zp]]*c_</f>
        <v>40</v>
      </c>
      <c r="O1495">
        <f>-IF(EffortOutcomesAG0[[#This Row],[Column2]]&gt;0,1,-1)*SQRT(EffortOutcomesAG0[[#This Row],[KPx''i]]^2+EffortOutcomesAG0[[#This Row],[KPx''j]]^2+EffortOutcomesAG0[[#This Row],[KPx''k]]^2)/Ksmag/Scale</f>
        <v>-14.146387808739188</v>
      </c>
      <c r="P1495" s="9">
        <f>SQRT(EffortOutcomesAG0[[#This Row],[Kpy''i]]^2+EffortOutcomesAG0[[#This Row],[KPy''j]]^2+EffortOutcomesAG0[[#This Row],[KPy''k]]^2)/KTmag/Scale</f>
        <v>11.661254754928283</v>
      </c>
      <c r="Q14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5" s="14">
        <v>44923</v>
      </c>
      <c r="U1495" s="9" t="s">
        <v>57</v>
      </c>
      <c r="V1495" t="s">
        <v>61</v>
      </c>
      <c r="W1495" t="s">
        <v>59</v>
      </c>
      <c r="X1495">
        <v>0</v>
      </c>
      <c r="Y1495">
        <v>0.66666666666666663</v>
      </c>
      <c r="Z1495">
        <v>0.74595714285714287</v>
      </c>
      <c r="AA1495">
        <v>1.1189357142857144</v>
      </c>
      <c r="AB1495">
        <v>1.6784035714285717</v>
      </c>
      <c r="AC1495">
        <v>0</v>
      </c>
      <c r="AD1495">
        <v>0.59580426127719144</v>
      </c>
      <c r="AE1495">
        <v>0.89370639191578727</v>
      </c>
      <c r="AF1495">
        <v>0</v>
      </c>
      <c r="AJ1495">
        <v>1494</v>
      </c>
      <c r="AK1495">
        <f>SUBTOTAL(9,EffortOutcomesAG0[[#This Row],[Allocation]:[Iin]])</f>
        <v>5.6994737484310747</v>
      </c>
      <c r="AL1495" t="str">
        <f>EffortOutcomesAG0[[#This Row],[WARDS]]&amp;EffortOutcomesAG0[[#This Row],[Role]]&amp;EffortOutcomesAG0[[#This Row],[Shifts]]</f>
        <v>WATTRNPM</v>
      </c>
    </row>
    <row r="1496" spans="2:38" x14ac:dyDescent="0.25">
      <c r="B1496" s="8">
        <f>IF(EffortOutcomesAG0[[#This Row],[Apn]]=0,10,LOG(EffortOutcomesAG0[[#This Row],[Apn]]))</f>
        <v>4.8805135918009522E-2</v>
      </c>
      <c r="C1496" s="8">
        <f>IF(EffortOutcomesAG0[[#This Row],[Ein]]=0,10,LOG(EffortOutcomesAG0[[#This Row],[Ein]]))</f>
        <v>0.56661881696793437</v>
      </c>
      <c r="D1496" s="8">
        <f>IF(EffortOutcomesAG0[[#This Row],[Iin]]=0,10,LOG(EffortOutcomesAG0[[#This Row],[Iin]]))</f>
        <v>-0.61542395288594398</v>
      </c>
      <c r="E1496" s="8">
        <f>Kx-EffortOutcomesAG0[[#This Row],[Xp]]</f>
        <v>-4.8805135918009522E-2</v>
      </c>
      <c r="F1496" s="8">
        <f>Ky-EffortOutcomesAG0[[#This Row],[Yp]]</f>
        <v>-1.5666188169679343</v>
      </c>
      <c r="G1496" s="8">
        <f>Kz-EffortOutcomesAG0[[#This Row],[Zp]]</f>
        <v>1.615423952885944</v>
      </c>
      <c r="H1496" s="8">
        <f>EffortOutcomesAG0[[#This Row],[Kpy]]*KSc-EffortOutcomesAG0[[#This Row],[KPz]]*KSb</f>
        <v>-4.8805135918009723E-2</v>
      </c>
      <c r="I1496" s="8">
        <f>-1*(EffortOutcomesAG0[[#This Row],[KPx]]*KSc-EffortOutcomesAG0[[#This Row],[KPz]]*KSa)</f>
        <v>-4.8805135918009522E-2</v>
      </c>
      <c r="J1496" s="8">
        <f>(EffortOutcomesAG0[[#This Row],[KPx]]*$C$2-EffortOutcomesAG0[[#This Row],[Kpy]]*KSa)</f>
        <v>-0.48805135918009523</v>
      </c>
      <c r="K1496" s="8">
        <f>EffortOutcomesAG0[[#This Row],[Kpy]]*KTc-EffortOutcomesAG0[[#This Row],[KPz]]*KTb</f>
        <v>3.1820427698538785</v>
      </c>
      <c r="L1496" s="8">
        <f>-1*(EffortOutcomesAG0[[#This Row],[KPx]]*KTc-EffortOutcomesAG0[[#This Row],[KPz]]*KTa)</f>
        <v>3.1820427698538785</v>
      </c>
      <c r="M1496" s="8">
        <f>(EffortOutcomesAG0[[#This Row],[KPx]]*KTb-EffortOutcomesAG0[[#This Row],[Kpy]]*KTa)</f>
        <v>3.182042769853878</v>
      </c>
      <c r="N1496" s="8">
        <f>-EffortOutcomesAG0[[#This Row],[Xp]]*a+EffortOutcomesAG0[[#This Row],[Yp]]*b+EffortOutcomesAG0[[#This Row],[Zp]]*c_</f>
        <v>-9.7610271836019225E-2</v>
      </c>
      <c r="O1496">
        <f>-IF(EffortOutcomesAG0[[#This Row],[Column2]]&gt;0,1,-1)*SQRT(EffortOutcomesAG0[[#This Row],[KPx''i]]^2+EffortOutcomesAG0[[#This Row],[KPx''j]]^2+EffortOutcomesAG0[[#This Row],[KPx''k]]^2)/Ksmag/Scale</f>
        <v>0.34853838510377094</v>
      </c>
      <c r="P1496" s="9">
        <f>SQRT(EffortOutcomesAG0[[#This Row],[Kpy''i]]^2+EffortOutcomesAG0[[#This Row],[KPy''j]]^2+EffortOutcomesAG0[[#This Row],[KPy''k]]^2)/KTmag/Scale</f>
        <v>2.2500440205893022</v>
      </c>
      <c r="Q14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4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6" s="14">
        <v>44923</v>
      </c>
      <c r="U1496" s="9" t="s">
        <v>58</v>
      </c>
      <c r="V1496" t="s">
        <v>61</v>
      </c>
      <c r="W1496" t="s">
        <v>59</v>
      </c>
      <c r="X1496">
        <v>2.75</v>
      </c>
      <c r="Y1496">
        <v>0.66666666666666663</v>
      </c>
      <c r="Z1496">
        <v>0.74595714285714287</v>
      </c>
      <c r="AA1496">
        <v>1.1189357142857144</v>
      </c>
      <c r="AB1496">
        <v>1.6784035714285717</v>
      </c>
      <c r="AC1496">
        <v>4.125</v>
      </c>
      <c r="AD1496">
        <v>0.59580426127719144</v>
      </c>
      <c r="AE1496">
        <v>0.89370639191578727</v>
      </c>
      <c r="AF1496">
        <v>3.6865388666526226</v>
      </c>
      <c r="AG1496">
        <v>0.27125714285714286</v>
      </c>
      <c r="AH1496">
        <v>0.4068857142857143</v>
      </c>
      <c r="AI1496">
        <v>0.2424242424242424</v>
      </c>
      <c r="AJ1496">
        <v>1495</v>
      </c>
      <c r="AK1496">
        <f>SUBTOTAL(9,EffortOutcomesAG0[[#This Row],[Allocation]:[Iin]])</f>
        <v>17.181579714650795</v>
      </c>
      <c r="AL1496" t="str">
        <f>EffortOutcomesAG0[[#This Row],[WARDS]]&amp;EffortOutcomesAG0[[#This Row],[Role]]&amp;EffortOutcomesAG0[[#This Row],[Shifts]]</f>
        <v>WARARNPM</v>
      </c>
    </row>
    <row r="1497" spans="2:38" x14ac:dyDescent="0.25">
      <c r="B1497" s="8">
        <f>IF(EffortOutcomesAG0[[#This Row],[Apn]]=0,10,LOG(EffortOutcomesAG0[[#This Row],[Apn]]))</f>
        <v>10</v>
      </c>
      <c r="C1497" s="8">
        <f>IF(EffortOutcomesAG0[[#This Row],[Ein]]=0,10,LOG(EffortOutcomesAG0[[#This Row],[Ein]]))</f>
        <v>10</v>
      </c>
      <c r="D1497" s="8">
        <f>IF(EffortOutcomesAG0[[#This Row],[Iin]]=0,10,LOG(EffortOutcomesAG0[[#This Row],[Iin]]))</f>
        <v>10</v>
      </c>
      <c r="E1497" s="8">
        <f>Kx-EffortOutcomesAG0[[#This Row],[Xp]]</f>
        <v>-10</v>
      </c>
      <c r="F1497" s="8">
        <f>Ky-EffortOutcomesAG0[[#This Row],[Yp]]</f>
        <v>-11</v>
      </c>
      <c r="G1497" s="8">
        <f>Kz-EffortOutcomesAG0[[#This Row],[Zp]]</f>
        <v>-9</v>
      </c>
      <c r="H1497" s="8">
        <f>EffortOutcomesAG0[[#This Row],[Kpy]]*KSc-EffortOutcomesAG0[[#This Row],[KPz]]*KSb</f>
        <v>20</v>
      </c>
      <c r="I1497" s="8">
        <f>-1*(EffortOutcomesAG0[[#This Row],[KPx]]*KSc-EffortOutcomesAG0[[#This Row],[KPz]]*KSa)</f>
        <v>-10</v>
      </c>
      <c r="J1497" s="8">
        <f>(EffortOutcomesAG0[[#This Row],[KPx]]*$C$2-EffortOutcomesAG0[[#This Row],[Kpy]]*KSa)</f>
        <v>-100</v>
      </c>
      <c r="K1497" s="8">
        <f>EffortOutcomesAG0[[#This Row],[Kpy]]*KTc-EffortOutcomesAG0[[#This Row],[KPz]]*KTb</f>
        <v>2</v>
      </c>
      <c r="L1497" s="8">
        <f>-1*(EffortOutcomesAG0[[#This Row],[KPx]]*KTc-EffortOutcomesAG0[[#This Row],[KPz]]*KTa)</f>
        <v>-28</v>
      </c>
      <c r="M1497" s="8">
        <f>(EffortOutcomesAG0[[#This Row],[KPx]]*KTb-EffortOutcomesAG0[[#This Row],[Kpy]]*KTa)</f>
        <v>32</v>
      </c>
      <c r="N1497" s="8">
        <f>-EffortOutcomesAG0[[#This Row],[Xp]]*a+EffortOutcomesAG0[[#This Row],[Yp]]*b+EffortOutcomesAG0[[#This Row],[Zp]]*c_</f>
        <v>40</v>
      </c>
      <c r="O149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97" s="9">
        <f>SQRT(EffortOutcomesAG0[[#This Row],[Kpy''i]]^2+EffortOutcomesAG0[[#This Row],[KPy''j]]^2+EffortOutcomesAG0[[#This Row],[KPy''k]]^2)/KTmag/Scale</f>
        <v>17.37814719698277</v>
      </c>
      <c r="Q14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7" s="14">
        <v>44923</v>
      </c>
      <c r="U1497" s="9" t="s">
        <v>76</v>
      </c>
      <c r="V1497" t="s">
        <v>61</v>
      </c>
      <c r="W1497" t="s">
        <v>59</v>
      </c>
      <c r="X1497">
        <v>0</v>
      </c>
      <c r="Y1497">
        <v>0</v>
      </c>
      <c r="Z1497">
        <v>0</v>
      </c>
      <c r="AJ1497">
        <v>1496</v>
      </c>
      <c r="AK1497">
        <f>SUBTOTAL(9,EffortOutcomesAG0[[#This Row],[Allocation]:[Iin]])</f>
        <v>0</v>
      </c>
      <c r="AL1497" t="str">
        <f>EffortOutcomesAG0[[#This Row],[WARDS]]&amp;EffortOutcomesAG0[[#This Row],[Role]]&amp;EffortOutcomesAG0[[#This Row],[Shifts]]</f>
        <v>OtherRNPM</v>
      </c>
    </row>
    <row r="1498" spans="2:38" x14ac:dyDescent="0.25">
      <c r="B1498" s="8">
        <f>IF(EffortOutcomesAG0[[#This Row],[Apn]]=0,10,LOG(EffortOutcomesAG0[[#This Row],[Apn]]))</f>
        <v>-0.32226272635372682</v>
      </c>
      <c r="C1498" s="8">
        <f>IF(EffortOutcomesAG0[[#This Row],[Ein]]=0,10,LOG(EffortOutcomesAG0[[#This Row],[Ein]]))</f>
        <v>0.49835398540940806</v>
      </c>
      <c r="D1498" s="8">
        <f>IF(EffortOutcomesAG0[[#This Row],[Iin]]=0,10,LOG(EffortOutcomesAG0[[#This Row],[Iin]]))</f>
        <v>-0.17609125905568127</v>
      </c>
      <c r="E1498" s="8">
        <f>Kx-EffortOutcomesAG0[[#This Row],[Xp]]</f>
        <v>0.32226272635372682</v>
      </c>
      <c r="F1498" s="8">
        <f>Ky-EffortOutcomesAG0[[#This Row],[Yp]]</f>
        <v>-1.4983539854094081</v>
      </c>
      <c r="G1498" s="8">
        <f>Kz-EffortOutcomesAG0[[#This Row],[Zp]]</f>
        <v>1.1760912590556813</v>
      </c>
      <c r="H1498" s="8">
        <f>EffortOutcomesAG0[[#This Row],[Kpy]]*KSc-EffortOutcomesAG0[[#This Row],[KPz]]*KSb</f>
        <v>0.32226272635372677</v>
      </c>
      <c r="I1498" s="8">
        <f>-1*(EffortOutcomesAG0[[#This Row],[KPx]]*KSc-EffortOutcomesAG0[[#This Row],[KPz]]*KSa)</f>
        <v>0.32226272635372682</v>
      </c>
      <c r="J1498" s="8">
        <f>(EffortOutcomesAG0[[#This Row],[KPx]]*$C$2-EffortOutcomesAG0[[#This Row],[Kpy]]*KSa)</f>
        <v>3.2226272635372681</v>
      </c>
      <c r="K1498" s="8">
        <f>EffortOutcomesAG0[[#This Row],[Kpy]]*KTc-EffortOutcomesAG0[[#This Row],[KPz]]*KTb</f>
        <v>2.6744452444650895</v>
      </c>
      <c r="L1498" s="8">
        <f>-1*(EffortOutcomesAG0[[#This Row],[KPx]]*KTc-EffortOutcomesAG0[[#This Row],[KPz]]*KTa)</f>
        <v>2.6744452444650895</v>
      </c>
      <c r="M1498" s="8">
        <f>(EffortOutcomesAG0[[#This Row],[KPx]]*KTb-EffortOutcomesAG0[[#This Row],[Kpy]]*KTa)</f>
        <v>2.6744452444650895</v>
      </c>
      <c r="N1498" s="8">
        <f>-EffortOutcomesAG0[[#This Row],[Xp]]*a+EffortOutcomesAG0[[#This Row],[Yp]]*b+EffortOutcomesAG0[[#This Row],[Zp]]*c_</f>
        <v>0.64452545270745354</v>
      </c>
      <c r="O1498">
        <f>-IF(EffortOutcomesAG0[[#This Row],[Column2]]&gt;0,1,-1)*SQRT(EffortOutcomesAG0[[#This Row],[KPx''i]]^2+EffortOutcomesAG0[[#This Row],[KPx''j]]^2+EffortOutcomesAG0[[#This Row],[KPx''k]]^2)/Ksmag/Scale</f>
        <v>-2.3014161954422296</v>
      </c>
      <c r="P1498" s="9">
        <f>SQRT(EffortOutcomesAG0[[#This Row],[Kpy''i]]^2+EffortOutcomesAG0[[#This Row],[KPy''j]]^2+EffortOutcomesAG0[[#This Row],[KPy''k]]^2)/KTmag/Scale</f>
        <v>1.8911183682733788</v>
      </c>
      <c r="Q14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8" s="14">
        <v>44924</v>
      </c>
      <c r="U1498" s="9" t="s">
        <v>54</v>
      </c>
      <c r="V1498" t="s">
        <v>61</v>
      </c>
      <c r="W1498" t="s">
        <v>59</v>
      </c>
      <c r="X1498">
        <v>1</v>
      </c>
      <c r="Y1498">
        <v>0.66666666666666663</v>
      </c>
      <c r="Z1498">
        <v>0.31742857142857139</v>
      </c>
      <c r="AA1498">
        <v>0.47614285714285709</v>
      </c>
      <c r="AB1498">
        <v>0.71421428571428569</v>
      </c>
      <c r="AC1498">
        <v>1.5</v>
      </c>
      <c r="AD1498">
        <v>1.4001400140014002</v>
      </c>
      <c r="AE1498">
        <v>2.1002100210021002</v>
      </c>
      <c r="AF1498">
        <v>3.1503150315031507</v>
      </c>
      <c r="AG1498">
        <v>0.31742857142857139</v>
      </c>
      <c r="AH1498">
        <v>0.47614285714285709</v>
      </c>
      <c r="AI1498">
        <v>0.66666666666666663</v>
      </c>
      <c r="AJ1498">
        <v>1497</v>
      </c>
      <c r="AK1498">
        <f>SUBTOTAL(9,EffortOutcomesAG0[[#This Row],[Allocation]:[Iin]])</f>
        <v>12.785355542697127</v>
      </c>
      <c r="AL1498" t="str">
        <f>EffortOutcomesAG0[[#This Row],[WARDS]]&amp;EffortOutcomesAG0[[#This Row],[Role]]&amp;EffortOutcomesAG0[[#This Row],[Shifts]]</f>
        <v>BANKRNPM</v>
      </c>
    </row>
    <row r="1499" spans="2:38" x14ac:dyDescent="0.25">
      <c r="B1499" s="8">
        <f>IF(EffortOutcomesAG0[[#This Row],[Apn]]=0,10,LOG(EffortOutcomesAG0[[#This Row],[Apn]]))</f>
        <v>-0.32226272635372682</v>
      </c>
      <c r="C1499" s="8">
        <f>IF(EffortOutcomesAG0[[#This Row],[Ein]]=0,10,LOG(EffortOutcomesAG0[[#This Row],[Ein]]))</f>
        <v>10</v>
      </c>
      <c r="D1499" s="8">
        <f>IF(EffortOutcomesAG0[[#This Row],[Iin]]=0,10,LOG(EffortOutcomesAG0[[#This Row],[Iin]]))</f>
        <v>10</v>
      </c>
      <c r="E1499" s="8">
        <f>Kx-EffortOutcomesAG0[[#This Row],[Xp]]</f>
        <v>0.32226272635372682</v>
      </c>
      <c r="F1499" s="8">
        <f>Ky-EffortOutcomesAG0[[#This Row],[Yp]]</f>
        <v>-11</v>
      </c>
      <c r="G1499" s="8">
        <f>Kz-EffortOutcomesAG0[[#This Row],[Zp]]</f>
        <v>-9</v>
      </c>
      <c r="H1499" s="8">
        <f>EffortOutcomesAG0[[#This Row],[Kpy]]*KSc-EffortOutcomesAG0[[#This Row],[KPz]]*KSb</f>
        <v>20</v>
      </c>
      <c r="I1499" s="8">
        <f>-1*(EffortOutcomesAG0[[#This Row],[KPx]]*KSc-EffortOutcomesAG0[[#This Row],[KPz]]*KSa)</f>
        <v>0.32226272635372682</v>
      </c>
      <c r="J1499" s="8">
        <f>(EffortOutcomesAG0[[#This Row],[KPx]]*$C$2-EffortOutcomesAG0[[#This Row],[Kpy]]*KSa)</f>
        <v>3.2226272635372681</v>
      </c>
      <c r="K1499" s="8">
        <f>EffortOutcomesAG0[[#This Row],[Kpy]]*KTc-EffortOutcomesAG0[[#This Row],[KPz]]*KTb</f>
        <v>2</v>
      </c>
      <c r="L1499" s="8">
        <f>-1*(EffortOutcomesAG0[[#This Row],[KPx]]*KTc-EffortOutcomesAG0[[#This Row],[KPz]]*KTa)</f>
        <v>-17.677737273646272</v>
      </c>
      <c r="M1499" s="8">
        <f>(EffortOutcomesAG0[[#This Row],[KPx]]*KTb-EffortOutcomesAG0[[#This Row],[Kpy]]*KTa)</f>
        <v>21.677737273646272</v>
      </c>
      <c r="N1499" s="8">
        <f>-EffortOutcomesAG0[[#This Row],[Xp]]*a+EffortOutcomesAG0[[#This Row],[Yp]]*b+EffortOutcomesAG0[[#This Row],[Zp]]*c_</f>
        <v>40</v>
      </c>
      <c r="O1499">
        <f>-IF(EffortOutcomesAG0[[#This Row],[Column2]]&gt;0,1,-1)*SQRT(EffortOutcomesAG0[[#This Row],[KPx''i]]^2+EffortOutcomesAG0[[#This Row],[KPx''j]]^2+EffortOutcomesAG0[[#This Row],[KPx''k]]^2)/Ksmag/Scale</f>
        <v>-14.326359965889637</v>
      </c>
      <c r="P1499" s="9">
        <f>SQRT(EffortOutcomesAG0[[#This Row],[Kpy''i]]^2+EffortOutcomesAG0[[#This Row],[KPy''j]]^2+EffortOutcomesAG0[[#This Row],[KPy''k]]^2)/KTmag/Scale</f>
        <v>11.448629382458087</v>
      </c>
      <c r="Q14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9" s="14">
        <v>44924</v>
      </c>
      <c r="U1499" s="9" t="s">
        <v>57</v>
      </c>
      <c r="V1499" t="s">
        <v>61</v>
      </c>
      <c r="W1499" t="s">
        <v>59</v>
      </c>
      <c r="X1499">
        <v>0</v>
      </c>
      <c r="Y1499">
        <v>0.66666666666666663</v>
      </c>
      <c r="Z1499">
        <v>0.31742857142857139</v>
      </c>
      <c r="AA1499">
        <v>0.47614285714285709</v>
      </c>
      <c r="AB1499">
        <v>0.71421428571428569</v>
      </c>
      <c r="AC1499">
        <v>0</v>
      </c>
      <c r="AD1499">
        <v>1.4001400140014002</v>
      </c>
      <c r="AE1499">
        <v>2.1002100210021002</v>
      </c>
      <c r="AF1499">
        <v>0</v>
      </c>
      <c r="AJ1499">
        <v>1498</v>
      </c>
      <c r="AK1499">
        <f>SUBTOTAL(9,EffortOutcomesAG0[[#This Row],[Allocation]:[Iin]])</f>
        <v>5.674802415955881</v>
      </c>
      <c r="AL1499" t="str">
        <f>EffortOutcomesAG0[[#This Row],[WARDS]]&amp;EffortOutcomesAG0[[#This Row],[Role]]&amp;EffortOutcomesAG0[[#This Row],[Shifts]]</f>
        <v>WATTRNPM</v>
      </c>
    </row>
    <row r="1500" spans="2:38" x14ac:dyDescent="0.25">
      <c r="B1500" s="8">
        <f>IF(EffortOutcomesAG0[[#This Row],[Apn]]=0,10,LOG(EffortOutcomesAG0[[#This Row],[Apn]]))</f>
        <v>-0.32226272635372682</v>
      </c>
      <c r="C1500" s="8">
        <f>IF(EffortOutcomesAG0[[#This Row],[Ein]]=0,10,LOG(EffortOutcomesAG0[[#This Row],[Ein]]))</f>
        <v>0.77135525747314571</v>
      </c>
      <c r="D1500" s="8">
        <f>IF(EffortOutcomesAG0[[#This Row],[Iin]]=0,10,LOG(EffortOutcomesAG0[[#This Row],[Iin]]))</f>
        <v>-0.44909253111941894</v>
      </c>
      <c r="E1500" s="8">
        <f>Kx-EffortOutcomesAG0[[#This Row],[Xp]]</f>
        <v>0.32226272635372682</v>
      </c>
      <c r="F1500" s="8">
        <f>Ky-EffortOutcomesAG0[[#This Row],[Yp]]</f>
        <v>-1.7713552574731457</v>
      </c>
      <c r="G1500" s="8">
        <f>Kz-EffortOutcomesAG0[[#This Row],[Zp]]</f>
        <v>1.4490925311194189</v>
      </c>
      <c r="H1500" s="8">
        <f>EffortOutcomesAG0[[#This Row],[Kpy]]*KSc-EffortOutcomesAG0[[#This Row],[KPz]]*KSb</f>
        <v>0.32226272635372677</v>
      </c>
      <c r="I1500" s="8">
        <f>-1*(EffortOutcomesAG0[[#This Row],[KPx]]*KSc-EffortOutcomesAG0[[#This Row],[KPz]]*KSa)</f>
        <v>0.32226272635372682</v>
      </c>
      <c r="J1500" s="8">
        <f>(EffortOutcomesAG0[[#This Row],[KPx]]*$C$2-EffortOutcomesAG0[[#This Row],[Kpy]]*KSa)</f>
        <v>3.2226272635372681</v>
      </c>
      <c r="K1500" s="8">
        <f>EffortOutcomesAG0[[#This Row],[Kpy]]*KTc-EffortOutcomesAG0[[#This Row],[KPz]]*KTb</f>
        <v>3.2204477885925646</v>
      </c>
      <c r="L1500" s="8">
        <f>-1*(EffortOutcomesAG0[[#This Row],[KPx]]*KTc-EffortOutcomesAG0[[#This Row],[KPz]]*KTa)</f>
        <v>3.2204477885925646</v>
      </c>
      <c r="M1500" s="8">
        <f>(EffortOutcomesAG0[[#This Row],[KPx]]*KTb-EffortOutcomesAG0[[#This Row],[Kpy]]*KTa)</f>
        <v>3.2204477885925646</v>
      </c>
      <c r="N1500" s="8">
        <f>-EffortOutcomesAG0[[#This Row],[Xp]]*a+EffortOutcomesAG0[[#This Row],[Yp]]*b+EffortOutcomesAG0[[#This Row],[Zp]]*c_</f>
        <v>0.64452545270745354</v>
      </c>
      <c r="O1500">
        <f>-IF(EffortOutcomesAG0[[#This Row],[Column2]]&gt;0,1,-1)*SQRT(EffortOutcomesAG0[[#This Row],[KPx''i]]^2+EffortOutcomesAG0[[#This Row],[KPx''j]]^2+EffortOutcomesAG0[[#This Row],[KPx''k]]^2)/Ksmag/Scale</f>
        <v>-2.3014161954422296</v>
      </c>
      <c r="P1500" s="9">
        <f>SQRT(EffortOutcomesAG0[[#This Row],[Kpy''i]]^2+EffortOutcomesAG0[[#This Row],[KPy''j]]^2+EffortOutcomesAG0[[#This Row],[KPy''k]]^2)/KTmag/Scale</f>
        <v>2.2772004697710235</v>
      </c>
      <c r="Q15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0" s="14">
        <v>44924</v>
      </c>
      <c r="U1500" s="9" t="s">
        <v>58</v>
      </c>
      <c r="V1500" t="s">
        <v>61</v>
      </c>
      <c r="W1500" t="s">
        <v>59</v>
      </c>
      <c r="X1500">
        <v>1.875</v>
      </c>
      <c r="Y1500">
        <v>0.66666666666666663</v>
      </c>
      <c r="Z1500">
        <v>0.31742857142857139</v>
      </c>
      <c r="AA1500">
        <v>0.47614285714285709</v>
      </c>
      <c r="AB1500">
        <v>0.71421428571428569</v>
      </c>
      <c r="AC1500">
        <v>2.8125</v>
      </c>
      <c r="AD1500">
        <v>1.4001400140014002</v>
      </c>
      <c r="AE1500">
        <v>2.1002100210021002</v>
      </c>
      <c r="AF1500">
        <v>5.9068406840684071</v>
      </c>
      <c r="AG1500">
        <v>0.16929523809523808</v>
      </c>
      <c r="AH1500">
        <v>0.25394285714285714</v>
      </c>
      <c r="AI1500">
        <v>0.35555555555555551</v>
      </c>
      <c r="AJ1500">
        <v>1499</v>
      </c>
      <c r="AK1500">
        <f>SUBTOTAL(9,EffortOutcomesAG0[[#This Row],[Allocation]:[Iin]])</f>
        <v>17.047936750817936</v>
      </c>
      <c r="AL1500" t="str">
        <f>EffortOutcomesAG0[[#This Row],[WARDS]]&amp;EffortOutcomesAG0[[#This Row],[Role]]&amp;EffortOutcomesAG0[[#This Row],[Shifts]]</f>
        <v>WARARNPM</v>
      </c>
    </row>
    <row r="1501" spans="2:38" x14ac:dyDescent="0.25">
      <c r="B1501" s="8">
        <f>IF(EffortOutcomesAG0[[#This Row],[Apn]]=0,10,LOG(EffortOutcomesAG0[[#This Row],[Apn]]))</f>
        <v>10</v>
      </c>
      <c r="C1501" s="8">
        <f>IF(EffortOutcomesAG0[[#This Row],[Ein]]=0,10,LOG(EffortOutcomesAG0[[#This Row],[Ein]]))</f>
        <v>10</v>
      </c>
      <c r="D1501" s="8">
        <f>IF(EffortOutcomesAG0[[#This Row],[Iin]]=0,10,LOG(EffortOutcomesAG0[[#This Row],[Iin]]))</f>
        <v>10</v>
      </c>
      <c r="E1501" s="8">
        <f>Kx-EffortOutcomesAG0[[#This Row],[Xp]]</f>
        <v>-10</v>
      </c>
      <c r="F1501" s="8">
        <f>Ky-EffortOutcomesAG0[[#This Row],[Yp]]</f>
        <v>-11</v>
      </c>
      <c r="G1501" s="8">
        <f>Kz-EffortOutcomesAG0[[#This Row],[Zp]]</f>
        <v>-9</v>
      </c>
      <c r="H1501" s="8">
        <f>EffortOutcomesAG0[[#This Row],[Kpy]]*KSc-EffortOutcomesAG0[[#This Row],[KPz]]*KSb</f>
        <v>20</v>
      </c>
      <c r="I1501" s="8">
        <f>-1*(EffortOutcomesAG0[[#This Row],[KPx]]*KSc-EffortOutcomesAG0[[#This Row],[KPz]]*KSa)</f>
        <v>-10</v>
      </c>
      <c r="J1501" s="8">
        <f>(EffortOutcomesAG0[[#This Row],[KPx]]*$C$2-EffortOutcomesAG0[[#This Row],[Kpy]]*KSa)</f>
        <v>-100</v>
      </c>
      <c r="K1501" s="8">
        <f>EffortOutcomesAG0[[#This Row],[Kpy]]*KTc-EffortOutcomesAG0[[#This Row],[KPz]]*KTb</f>
        <v>2</v>
      </c>
      <c r="L1501" s="8">
        <f>-1*(EffortOutcomesAG0[[#This Row],[KPx]]*KTc-EffortOutcomesAG0[[#This Row],[KPz]]*KTa)</f>
        <v>-28</v>
      </c>
      <c r="M1501" s="8">
        <f>(EffortOutcomesAG0[[#This Row],[KPx]]*KTb-EffortOutcomesAG0[[#This Row],[Kpy]]*KTa)</f>
        <v>32</v>
      </c>
      <c r="N1501" s="8">
        <f>-EffortOutcomesAG0[[#This Row],[Xp]]*a+EffortOutcomesAG0[[#This Row],[Yp]]*b+EffortOutcomesAG0[[#This Row],[Zp]]*c_</f>
        <v>40</v>
      </c>
      <c r="O1501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1" s="9">
        <f>SQRT(EffortOutcomesAG0[[#This Row],[Kpy''i]]^2+EffortOutcomesAG0[[#This Row],[KPy''j]]^2+EffortOutcomesAG0[[#This Row],[KPy''k]]^2)/KTmag/Scale</f>
        <v>17.37814719698277</v>
      </c>
      <c r="Q15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1" s="14">
        <v>44924</v>
      </c>
      <c r="U1501" s="9" t="s">
        <v>76</v>
      </c>
      <c r="V1501" t="s">
        <v>61</v>
      </c>
      <c r="W1501" t="s">
        <v>59</v>
      </c>
      <c r="X1501">
        <v>0</v>
      </c>
      <c r="Y1501">
        <v>0</v>
      </c>
      <c r="Z1501">
        <v>0</v>
      </c>
      <c r="AJ1501">
        <v>1500</v>
      </c>
      <c r="AK1501">
        <f>SUBTOTAL(9,EffortOutcomesAG0[[#This Row],[Allocation]:[Iin]])</f>
        <v>0</v>
      </c>
      <c r="AL1501" t="str">
        <f>EffortOutcomesAG0[[#This Row],[WARDS]]&amp;EffortOutcomesAG0[[#This Row],[Role]]&amp;EffortOutcomesAG0[[#This Row],[Shifts]]</f>
        <v>OtherRNPM</v>
      </c>
    </row>
    <row r="1502" spans="2:38" x14ac:dyDescent="0.25">
      <c r="B1502" s="8">
        <f>IF(EffortOutcomesAG0[[#This Row],[Apn]]=0,10,LOG(EffortOutcomesAG0[[#This Row],[Apn]]))</f>
        <v>-0.92432271768168917</v>
      </c>
      <c r="C1502" s="8">
        <f>IF(EffortOutcomesAG0[[#This Row],[Ein]]=0,10,LOG(EffortOutcomesAG0[[#This Row],[Ein]]))</f>
        <v>1.1004139767373704</v>
      </c>
      <c r="D1502" s="8">
        <f>IF(EffortOutcomesAG0[[#This Row],[Iin]]=0,10,LOG(EffortOutcomesAG0[[#This Row],[Iin]]))</f>
        <v>-0.17609125905568127</v>
      </c>
      <c r="E1502" s="8">
        <f>Kx-EffortOutcomesAG0[[#This Row],[Xp]]</f>
        <v>0.92432271768168917</v>
      </c>
      <c r="F1502" s="8">
        <f>Ky-EffortOutcomesAG0[[#This Row],[Yp]]</f>
        <v>-2.1004139767373706</v>
      </c>
      <c r="G1502" s="8">
        <f>Kz-EffortOutcomesAG0[[#This Row],[Zp]]</f>
        <v>1.1760912590556813</v>
      </c>
      <c r="H1502" s="8">
        <f>EffortOutcomesAG0[[#This Row],[Kpy]]*KSc-EffortOutcomesAG0[[#This Row],[KPz]]*KSb</f>
        <v>0.92432271768168928</v>
      </c>
      <c r="I1502" s="8">
        <f>-1*(EffortOutcomesAG0[[#This Row],[KPx]]*KSc-EffortOutcomesAG0[[#This Row],[KPz]]*KSa)</f>
        <v>0.92432271768168917</v>
      </c>
      <c r="J1502" s="8">
        <f>(EffortOutcomesAG0[[#This Row],[KPx]]*$C$2-EffortOutcomesAG0[[#This Row],[Kpy]]*KSa)</f>
        <v>9.243227176816891</v>
      </c>
      <c r="K1502" s="8">
        <f>EffortOutcomesAG0[[#This Row],[Kpy]]*KTc-EffortOutcomesAG0[[#This Row],[KPz]]*KTb</f>
        <v>3.276505235793052</v>
      </c>
      <c r="L1502" s="8">
        <f>-1*(EffortOutcomesAG0[[#This Row],[KPx]]*KTc-EffortOutcomesAG0[[#This Row],[KPz]]*KTa)</f>
        <v>3.276505235793052</v>
      </c>
      <c r="M1502" s="8">
        <f>(EffortOutcomesAG0[[#This Row],[KPx]]*KTb-EffortOutcomesAG0[[#This Row],[Kpy]]*KTa)</f>
        <v>3.276505235793052</v>
      </c>
      <c r="N1502" s="8">
        <f>-EffortOutcomesAG0[[#This Row],[Xp]]*a+EffortOutcomesAG0[[#This Row],[Yp]]*b+EffortOutcomesAG0[[#This Row],[Zp]]*c_</f>
        <v>1.8486454353633783</v>
      </c>
      <c r="O1502">
        <f>-IF(EffortOutcomesAG0[[#This Row],[Column2]]&gt;0,1,-1)*SQRT(EffortOutcomesAG0[[#This Row],[KPx''i]]^2+EffortOutcomesAG0[[#This Row],[KPx''j]]^2+EffortOutcomesAG0[[#This Row],[KPx''k]]^2)/Ksmag/Scale</f>
        <v>-6.600984533200001</v>
      </c>
      <c r="P1502" s="9">
        <f>SQRT(EffortOutcomesAG0[[#This Row],[Kpy''i]]^2+EffortOutcomesAG0[[#This Row],[KPy''j]]^2+EffortOutcomesAG0[[#This Row],[KPy''k]]^2)/KTmag/Scale</f>
        <v>2.3168390708224949</v>
      </c>
      <c r="Q15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2" s="14">
        <v>44925</v>
      </c>
      <c r="U1502" s="9" t="s">
        <v>54</v>
      </c>
      <c r="V1502" t="s">
        <v>61</v>
      </c>
      <c r="W1502" t="s">
        <v>59</v>
      </c>
      <c r="X1502">
        <v>1</v>
      </c>
      <c r="Y1502">
        <v>0.66666666666666663</v>
      </c>
      <c r="Z1502">
        <v>7.9357142857142848E-2</v>
      </c>
      <c r="AA1502">
        <v>0.11903571428571427</v>
      </c>
      <c r="AB1502">
        <v>0.17855357142857142</v>
      </c>
      <c r="AC1502">
        <v>1.5</v>
      </c>
      <c r="AD1502">
        <v>5.6005600560056008</v>
      </c>
      <c r="AE1502">
        <v>8.4008400840084008</v>
      </c>
      <c r="AF1502">
        <v>12.601260126012603</v>
      </c>
      <c r="AG1502">
        <v>7.9357142857142848E-2</v>
      </c>
      <c r="AH1502">
        <v>0.11903571428571427</v>
      </c>
      <c r="AI1502">
        <v>0.66666666666666663</v>
      </c>
      <c r="AJ1502">
        <v>1501</v>
      </c>
      <c r="AK1502">
        <f>SUBTOTAL(9,EffortOutcomesAG0[[#This Row],[Allocation]:[Iin]])</f>
        <v>31.011332885074221</v>
      </c>
      <c r="AL1502" t="str">
        <f>EffortOutcomesAG0[[#This Row],[WARDS]]&amp;EffortOutcomesAG0[[#This Row],[Role]]&amp;EffortOutcomesAG0[[#This Row],[Shifts]]</f>
        <v>BANKRNPM</v>
      </c>
    </row>
    <row r="1503" spans="2:38" x14ac:dyDescent="0.25">
      <c r="B1503" s="8">
        <f>IF(EffortOutcomesAG0[[#This Row],[Apn]]=0,10,LOG(EffortOutcomesAG0[[#This Row],[Apn]]))</f>
        <v>-0.92432271768168917</v>
      </c>
      <c r="C1503" s="8">
        <f>IF(EffortOutcomesAG0[[#This Row],[Ein]]=0,10,LOG(EffortOutcomesAG0[[#This Row],[Ein]]))</f>
        <v>1.1004139767373704</v>
      </c>
      <c r="D1503" s="8">
        <f>IF(EffortOutcomesAG0[[#This Row],[Iin]]=0,10,LOG(EffortOutcomesAG0[[#This Row],[Iin]]))</f>
        <v>-0.17609125905568127</v>
      </c>
      <c r="E1503" s="8">
        <f>Kx-EffortOutcomesAG0[[#This Row],[Xp]]</f>
        <v>0.92432271768168917</v>
      </c>
      <c r="F1503" s="8">
        <f>Ky-EffortOutcomesAG0[[#This Row],[Yp]]</f>
        <v>-2.1004139767373706</v>
      </c>
      <c r="G1503" s="8">
        <f>Kz-EffortOutcomesAG0[[#This Row],[Zp]]</f>
        <v>1.1760912590556813</v>
      </c>
      <c r="H1503" s="8">
        <f>EffortOutcomesAG0[[#This Row],[Kpy]]*KSc-EffortOutcomesAG0[[#This Row],[KPz]]*KSb</f>
        <v>0.92432271768168928</v>
      </c>
      <c r="I1503" s="8">
        <f>-1*(EffortOutcomesAG0[[#This Row],[KPx]]*KSc-EffortOutcomesAG0[[#This Row],[KPz]]*KSa)</f>
        <v>0.92432271768168917</v>
      </c>
      <c r="J1503" s="8">
        <f>(EffortOutcomesAG0[[#This Row],[KPx]]*$C$2-EffortOutcomesAG0[[#This Row],[Kpy]]*KSa)</f>
        <v>9.243227176816891</v>
      </c>
      <c r="K1503" s="8">
        <f>EffortOutcomesAG0[[#This Row],[Kpy]]*KTc-EffortOutcomesAG0[[#This Row],[KPz]]*KTb</f>
        <v>3.276505235793052</v>
      </c>
      <c r="L1503" s="8">
        <f>-1*(EffortOutcomesAG0[[#This Row],[KPx]]*KTc-EffortOutcomesAG0[[#This Row],[KPz]]*KTa)</f>
        <v>3.276505235793052</v>
      </c>
      <c r="M1503" s="8">
        <f>(EffortOutcomesAG0[[#This Row],[KPx]]*KTb-EffortOutcomesAG0[[#This Row],[Kpy]]*KTa)</f>
        <v>3.276505235793052</v>
      </c>
      <c r="N1503" s="8">
        <f>-EffortOutcomesAG0[[#This Row],[Xp]]*a+EffortOutcomesAG0[[#This Row],[Yp]]*b+EffortOutcomesAG0[[#This Row],[Zp]]*c_</f>
        <v>1.8486454353633783</v>
      </c>
      <c r="O1503">
        <f>-IF(EffortOutcomesAG0[[#This Row],[Column2]]&gt;0,1,-1)*SQRT(EffortOutcomesAG0[[#This Row],[KPx''i]]^2+EffortOutcomesAG0[[#This Row],[KPx''j]]^2+EffortOutcomesAG0[[#This Row],[KPx''k]]^2)/Ksmag/Scale</f>
        <v>-6.600984533200001</v>
      </c>
      <c r="P1503" s="9">
        <f>SQRT(EffortOutcomesAG0[[#This Row],[Kpy''i]]^2+EffortOutcomesAG0[[#This Row],[KPy''j]]^2+EffortOutcomesAG0[[#This Row],[KPy''k]]^2)/KTmag/Scale</f>
        <v>2.3168390708224949</v>
      </c>
      <c r="Q15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3" s="14">
        <v>44925</v>
      </c>
      <c r="U1503" s="9" t="s">
        <v>57</v>
      </c>
      <c r="V1503" t="s">
        <v>61</v>
      </c>
      <c r="W1503" t="s">
        <v>59</v>
      </c>
      <c r="X1503">
        <v>1</v>
      </c>
      <c r="Y1503">
        <v>0.66666666666666663</v>
      </c>
      <c r="Z1503">
        <v>7.9357142857142848E-2</v>
      </c>
      <c r="AA1503">
        <v>0.11903571428571427</v>
      </c>
      <c r="AB1503">
        <v>0.17855357142857142</v>
      </c>
      <c r="AC1503">
        <v>1.5</v>
      </c>
      <c r="AD1503">
        <v>5.6005600560056008</v>
      </c>
      <c r="AE1503">
        <v>8.4008400840084008</v>
      </c>
      <c r="AF1503">
        <v>12.601260126012603</v>
      </c>
      <c r="AG1503">
        <v>7.9357142857142848E-2</v>
      </c>
      <c r="AH1503">
        <v>0.11903571428571427</v>
      </c>
      <c r="AI1503">
        <v>0.66666666666666663</v>
      </c>
      <c r="AJ1503">
        <v>1502</v>
      </c>
      <c r="AK1503">
        <f>SUBTOTAL(9,EffortOutcomesAG0[[#This Row],[Allocation]:[Iin]])</f>
        <v>31.011332885074221</v>
      </c>
      <c r="AL1503" t="str">
        <f>EffortOutcomesAG0[[#This Row],[WARDS]]&amp;EffortOutcomesAG0[[#This Row],[Role]]&amp;EffortOutcomesAG0[[#This Row],[Shifts]]</f>
        <v>WATTRNPM</v>
      </c>
    </row>
    <row r="1504" spans="2:38" x14ac:dyDescent="0.25">
      <c r="B1504" s="8">
        <f>IF(EffortOutcomesAG0[[#This Row],[Apn]]=0,10,LOG(EffortOutcomesAG0[[#This Row],[Apn]]))</f>
        <v>-0.92432271768168917</v>
      </c>
      <c r="C1504" s="8">
        <f>IF(EffortOutcomesAG0[[#This Row],[Ein]]=0,10,LOG(EffortOutcomesAG0[[#This Row],[Ein]]))</f>
        <v>1.1004139767373704</v>
      </c>
      <c r="D1504" s="8">
        <f>IF(EffortOutcomesAG0[[#This Row],[Iin]]=0,10,LOG(EffortOutcomesAG0[[#This Row],[Iin]]))</f>
        <v>-0.17609125905568127</v>
      </c>
      <c r="E1504" s="8">
        <f>Kx-EffortOutcomesAG0[[#This Row],[Xp]]</f>
        <v>0.92432271768168917</v>
      </c>
      <c r="F1504" s="8">
        <f>Ky-EffortOutcomesAG0[[#This Row],[Yp]]</f>
        <v>-2.1004139767373706</v>
      </c>
      <c r="G1504" s="8">
        <f>Kz-EffortOutcomesAG0[[#This Row],[Zp]]</f>
        <v>1.1760912590556813</v>
      </c>
      <c r="H1504" s="8">
        <f>EffortOutcomesAG0[[#This Row],[Kpy]]*KSc-EffortOutcomesAG0[[#This Row],[KPz]]*KSb</f>
        <v>0.92432271768168928</v>
      </c>
      <c r="I1504" s="8">
        <f>-1*(EffortOutcomesAG0[[#This Row],[KPx]]*KSc-EffortOutcomesAG0[[#This Row],[KPz]]*KSa)</f>
        <v>0.92432271768168917</v>
      </c>
      <c r="J1504" s="8">
        <f>(EffortOutcomesAG0[[#This Row],[KPx]]*$C$2-EffortOutcomesAG0[[#This Row],[Kpy]]*KSa)</f>
        <v>9.243227176816891</v>
      </c>
      <c r="K1504" s="8">
        <f>EffortOutcomesAG0[[#This Row],[Kpy]]*KTc-EffortOutcomesAG0[[#This Row],[KPz]]*KTb</f>
        <v>3.276505235793052</v>
      </c>
      <c r="L1504" s="8">
        <f>-1*(EffortOutcomesAG0[[#This Row],[KPx]]*KTc-EffortOutcomesAG0[[#This Row],[KPz]]*KTa)</f>
        <v>3.276505235793052</v>
      </c>
      <c r="M1504" s="8">
        <f>(EffortOutcomesAG0[[#This Row],[KPx]]*KTb-EffortOutcomesAG0[[#This Row],[Kpy]]*KTa)</f>
        <v>3.276505235793052</v>
      </c>
      <c r="N1504" s="8">
        <f>-EffortOutcomesAG0[[#This Row],[Xp]]*a+EffortOutcomesAG0[[#This Row],[Yp]]*b+EffortOutcomesAG0[[#This Row],[Zp]]*c_</f>
        <v>1.8486454353633783</v>
      </c>
      <c r="O1504">
        <f>-IF(EffortOutcomesAG0[[#This Row],[Column2]]&gt;0,1,-1)*SQRT(EffortOutcomesAG0[[#This Row],[KPx''i]]^2+EffortOutcomesAG0[[#This Row],[KPx''j]]^2+EffortOutcomesAG0[[#This Row],[KPx''k]]^2)/Ksmag/Scale</f>
        <v>-6.600984533200001</v>
      </c>
      <c r="P1504" s="9">
        <f>SQRT(EffortOutcomesAG0[[#This Row],[Kpy''i]]^2+EffortOutcomesAG0[[#This Row],[KPy''j]]^2+EffortOutcomesAG0[[#This Row],[KPy''k]]^2)/KTmag/Scale</f>
        <v>2.3168390708224949</v>
      </c>
      <c r="Q15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4" s="14">
        <v>44925</v>
      </c>
      <c r="U1504" s="9" t="s">
        <v>58</v>
      </c>
      <c r="V1504" t="s">
        <v>61</v>
      </c>
      <c r="W1504" t="s">
        <v>59</v>
      </c>
      <c r="X1504">
        <v>1</v>
      </c>
      <c r="Y1504">
        <v>0.66666666666666663</v>
      </c>
      <c r="Z1504">
        <v>7.9357142857142848E-2</v>
      </c>
      <c r="AA1504">
        <v>0.11903571428571427</v>
      </c>
      <c r="AB1504">
        <v>0.17855357142857142</v>
      </c>
      <c r="AC1504">
        <v>1.5</v>
      </c>
      <c r="AD1504">
        <v>5.6005600560056008</v>
      </c>
      <c r="AE1504">
        <v>8.4008400840084008</v>
      </c>
      <c r="AF1504">
        <v>12.601260126012603</v>
      </c>
      <c r="AG1504">
        <v>7.9357142857142848E-2</v>
      </c>
      <c r="AH1504">
        <v>0.11903571428571427</v>
      </c>
      <c r="AI1504">
        <v>0.66666666666666663</v>
      </c>
      <c r="AJ1504">
        <v>1503</v>
      </c>
      <c r="AK1504">
        <f>SUBTOTAL(9,EffortOutcomesAG0[[#This Row],[Allocation]:[Iin]])</f>
        <v>31.011332885074221</v>
      </c>
      <c r="AL1504" t="str">
        <f>EffortOutcomesAG0[[#This Row],[WARDS]]&amp;EffortOutcomesAG0[[#This Row],[Role]]&amp;EffortOutcomesAG0[[#This Row],[Shifts]]</f>
        <v>WARARNPM</v>
      </c>
    </row>
    <row r="1505" spans="2:38" x14ac:dyDescent="0.25">
      <c r="B1505" s="8">
        <f>IF(EffortOutcomesAG0[[#This Row],[Apn]]=0,10,LOG(EffortOutcomesAG0[[#This Row],[Apn]]))</f>
        <v>10</v>
      </c>
      <c r="C1505" s="8">
        <f>IF(EffortOutcomesAG0[[#This Row],[Ein]]=0,10,LOG(EffortOutcomesAG0[[#This Row],[Ein]]))</f>
        <v>10</v>
      </c>
      <c r="D1505" s="8">
        <f>IF(EffortOutcomesAG0[[#This Row],[Iin]]=0,10,LOG(EffortOutcomesAG0[[#This Row],[Iin]]))</f>
        <v>10</v>
      </c>
      <c r="E1505" s="8">
        <f>Kx-EffortOutcomesAG0[[#This Row],[Xp]]</f>
        <v>-10</v>
      </c>
      <c r="F1505" s="8">
        <f>Ky-EffortOutcomesAG0[[#This Row],[Yp]]</f>
        <v>-11</v>
      </c>
      <c r="G1505" s="8">
        <f>Kz-EffortOutcomesAG0[[#This Row],[Zp]]</f>
        <v>-9</v>
      </c>
      <c r="H1505" s="8">
        <f>EffortOutcomesAG0[[#This Row],[Kpy]]*KSc-EffortOutcomesAG0[[#This Row],[KPz]]*KSb</f>
        <v>20</v>
      </c>
      <c r="I1505" s="8">
        <f>-1*(EffortOutcomesAG0[[#This Row],[KPx]]*KSc-EffortOutcomesAG0[[#This Row],[KPz]]*KSa)</f>
        <v>-10</v>
      </c>
      <c r="J1505" s="8">
        <f>(EffortOutcomesAG0[[#This Row],[KPx]]*$C$2-EffortOutcomesAG0[[#This Row],[Kpy]]*KSa)</f>
        <v>-100</v>
      </c>
      <c r="K1505" s="8">
        <f>EffortOutcomesAG0[[#This Row],[Kpy]]*KTc-EffortOutcomesAG0[[#This Row],[KPz]]*KTb</f>
        <v>2</v>
      </c>
      <c r="L1505" s="8">
        <f>-1*(EffortOutcomesAG0[[#This Row],[KPx]]*KTc-EffortOutcomesAG0[[#This Row],[KPz]]*KTa)</f>
        <v>-28</v>
      </c>
      <c r="M1505" s="8">
        <f>(EffortOutcomesAG0[[#This Row],[KPx]]*KTb-EffortOutcomesAG0[[#This Row],[Kpy]]*KTa)</f>
        <v>32</v>
      </c>
      <c r="N1505" s="8">
        <f>-EffortOutcomesAG0[[#This Row],[Xp]]*a+EffortOutcomesAG0[[#This Row],[Yp]]*b+EffortOutcomesAG0[[#This Row],[Zp]]*c_</f>
        <v>40</v>
      </c>
      <c r="O1505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5" s="9">
        <f>SQRT(EffortOutcomesAG0[[#This Row],[Kpy''i]]^2+EffortOutcomesAG0[[#This Row],[KPy''j]]^2+EffortOutcomesAG0[[#This Row],[KPy''k]]^2)/KTmag/Scale</f>
        <v>17.37814719698277</v>
      </c>
      <c r="Q15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5" s="14">
        <v>44925</v>
      </c>
      <c r="U1505" s="9" t="s">
        <v>76</v>
      </c>
      <c r="V1505" t="s">
        <v>61</v>
      </c>
      <c r="W1505" t="s">
        <v>59</v>
      </c>
      <c r="X1505">
        <v>0</v>
      </c>
      <c r="Y1505">
        <v>0</v>
      </c>
      <c r="Z1505">
        <v>0</v>
      </c>
      <c r="AJ1505">
        <v>1504</v>
      </c>
      <c r="AK1505">
        <f>SUBTOTAL(9,EffortOutcomesAG0[[#This Row],[Allocation]:[Iin]])</f>
        <v>0</v>
      </c>
      <c r="AL1505" t="str">
        <f>EffortOutcomesAG0[[#This Row],[WARDS]]&amp;EffortOutcomesAG0[[#This Row],[Role]]&amp;EffortOutcomesAG0[[#This Row],[Shifts]]</f>
        <v>OtherRNPM</v>
      </c>
    </row>
    <row r="1506" spans="2:38" x14ac:dyDescent="0.25">
      <c r="B1506" s="8">
        <f>IF(EffortOutcomesAG0[[#This Row],[Apn]]=0,10,LOG(EffortOutcomesAG0[[#This Row],[Apn]]))</f>
        <v>-0.92432271768168917</v>
      </c>
      <c r="C1506" s="8">
        <f>IF(EffortOutcomesAG0[[#This Row],[Ein]]=0,10,LOG(EffortOutcomesAG0[[#This Row],[Ein]]))</f>
        <v>1.1004139767373704</v>
      </c>
      <c r="D1506" s="8">
        <f>IF(EffortOutcomesAG0[[#This Row],[Iin]]=0,10,LOG(EffortOutcomesAG0[[#This Row],[Iin]]))</f>
        <v>-0.17609125905568127</v>
      </c>
      <c r="E1506" s="8">
        <f>Kx-EffortOutcomesAG0[[#This Row],[Xp]]</f>
        <v>0.92432271768168917</v>
      </c>
      <c r="F1506" s="8">
        <f>Ky-EffortOutcomesAG0[[#This Row],[Yp]]</f>
        <v>-2.1004139767373706</v>
      </c>
      <c r="G1506" s="8">
        <f>Kz-EffortOutcomesAG0[[#This Row],[Zp]]</f>
        <v>1.1760912590556813</v>
      </c>
      <c r="H1506" s="8">
        <f>EffortOutcomesAG0[[#This Row],[Kpy]]*KSc-EffortOutcomesAG0[[#This Row],[KPz]]*KSb</f>
        <v>0.92432271768168928</v>
      </c>
      <c r="I1506" s="8">
        <f>-1*(EffortOutcomesAG0[[#This Row],[KPx]]*KSc-EffortOutcomesAG0[[#This Row],[KPz]]*KSa)</f>
        <v>0.92432271768168917</v>
      </c>
      <c r="J1506" s="8">
        <f>(EffortOutcomesAG0[[#This Row],[KPx]]*$C$2-EffortOutcomesAG0[[#This Row],[Kpy]]*KSa)</f>
        <v>9.243227176816891</v>
      </c>
      <c r="K1506" s="8">
        <f>EffortOutcomesAG0[[#This Row],[Kpy]]*KTc-EffortOutcomesAG0[[#This Row],[KPz]]*KTb</f>
        <v>3.276505235793052</v>
      </c>
      <c r="L1506" s="8">
        <f>-1*(EffortOutcomesAG0[[#This Row],[KPx]]*KTc-EffortOutcomesAG0[[#This Row],[KPz]]*KTa)</f>
        <v>3.276505235793052</v>
      </c>
      <c r="M1506" s="8">
        <f>(EffortOutcomesAG0[[#This Row],[KPx]]*KTb-EffortOutcomesAG0[[#This Row],[Kpy]]*KTa)</f>
        <v>3.276505235793052</v>
      </c>
      <c r="N1506" s="8">
        <f>-EffortOutcomesAG0[[#This Row],[Xp]]*a+EffortOutcomesAG0[[#This Row],[Yp]]*b+EffortOutcomesAG0[[#This Row],[Zp]]*c_</f>
        <v>1.8486454353633783</v>
      </c>
      <c r="O1506">
        <f>-IF(EffortOutcomesAG0[[#This Row],[Column2]]&gt;0,1,-1)*SQRT(EffortOutcomesAG0[[#This Row],[KPx''i]]^2+EffortOutcomesAG0[[#This Row],[KPx''j]]^2+EffortOutcomesAG0[[#This Row],[KPx''k]]^2)/Ksmag/Scale</f>
        <v>-6.600984533200001</v>
      </c>
      <c r="P1506" s="9">
        <f>SQRT(EffortOutcomesAG0[[#This Row],[Kpy''i]]^2+EffortOutcomesAG0[[#This Row],[KPy''j]]^2+EffortOutcomesAG0[[#This Row],[KPy''k]]^2)/KTmag/Scale</f>
        <v>2.3168390708224949</v>
      </c>
      <c r="Q15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6" s="14">
        <v>44926</v>
      </c>
      <c r="U1506" s="9" t="s">
        <v>54</v>
      </c>
      <c r="V1506" t="s">
        <v>61</v>
      </c>
      <c r="W1506" t="s">
        <v>59</v>
      </c>
      <c r="X1506">
        <v>1</v>
      </c>
      <c r="Y1506">
        <v>0.66666666666666663</v>
      </c>
      <c r="Z1506">
        <v>7.9357142857142848E-2</v>
      </c>
      <c r="AA1506">
        <v>0.11903571428571427</v>
      </c>
      <c r="AB1506">
        <v>0.17855357142857142</v>
      </c>
      <c r="AC1506">
        <v>1.5</v>
      </c>
      <c r="AD1506">
        <v>5.6005600560056008</v>
      </c>
      <c r="AE1506">
        <v>8.4008400840084008</v>
      </c>
      <c r="AF1506">
        <v>12.601260126012603</v>
      </c>
      <c r="AG1506">
        <v>7.9357142857142848E-2</v>
      </c>
      <c r="AH1506">
        <v>0.11903571428571427</v>
      </c>
      <c r="AI1506">
        <v>0.66666666666666663</v>
      </c>
      <c r="AJ1506">
        <v>1505</v>
      </c>
      <c r="AK1506">
        <f>SUBTOTAL(9,EffortOutcomesAG0[[#This Row],[Allocation]:[Iin]])</f>
        <v>31.011332885074221</v>
      </c>
      <c r="AL1506" t="str">
        <f>EffortOutcomesAG0[[#This Row],[WARDS]]&amp;EffortOutcomesAG0[[#This Row],[Role]]&amp;EffortOutcomesAG0[[#This Row],[Shifts]]</f>
        <v>BANKRNPM</v>
      </c>
    </row>
    <row r="1507" spans="2:38" x14ac:dyDescent="0.25">
      <c r="B1507" s="8">
        <f>IF(EffortOutcomesAG0[[#This Row],[Apn]]=0,10,LOG(EffortOutcomesAG0[[#This Row],[Apn]]))</f>
        <v>-0.92432271768168917</v>
      </c>
      <c r="C1507" s="8">
        <f>IF(EffortOutcomesAG0[[#This Row],[Ein]]=0,10,LOG(EffortOutcomesAG0[[#This Row],[Ein]]))</f>
        <v>10</v>
      </c>
      <c r="D1507" s="8">
        <f>IF(EffortOutcomesAG0[[#This Row],[Iin]]=0,10,LOG(EffortOutcomesAG0[[#This Row],[Iin]]))</f>
        <v>10</v>
      </c>
      <c r="E1507" s="8">
        <f>Kx-EffortOutcomesAG0[[#This Row],[Xp]]</f>
        <v>0.92432271768168917</v>
      </c>
      <c r="F1507" s="8">
        <f>Ky-EffortOutcomesAG0[[#This Row],[Yp]]</f>
        <v>-11</v>
      </c>
      <c r="G1507" s="8">
        <f>Kz-EffortOutcomesAG0[[#This Row],[Zp]]</f>
        <v>-9</v>
      </c>
      <c r="H1507" s="8">
        <f>EffortOutcomesAG0[[#This Row],[Kpy]]*KSc-EffortOutcomesAG0[[#This Row],[KPz]]*KSb</f>
        <v>20</v>
      </c>
      <c r="I1507" s="8">
        <f>-1*(EffortOutcomesAG0[[#This Row],[KPx]]*KSc-EffortOutcomesAG0[[#This Row],[KPz]]*KSa)</f>
        <v>0.92432271768168917</v>
      </c>
      <c r="J1507" s="8">
        <f>(EffortOutcomesAG0[[#This Row],[KPx]]*$C$2-EffortOutcomesAG0[[#This Row],[Kpy]]*KSa)</f>
        <v>9.243227176816891</v>
      </c>
      <c r="K1507" s="8">
        <f>EffortOutcomesAG0[[#This Row],[Kpy]]*KTc-EffortOutcomesAG0[[#This Row],[KPz]]*KTb</f>
        <v>2</v>
      </c>
      <c r="L1507" s="8">
        <f>-1*(EffortOutcomesAG0[[#This Row],[KPx]]*KTc-EffortOutcomesAG0[[#This Row],[KPz]]*KTa)</f>
        <v>-17.07567728231831</v>
      </c>
      <c r="M1507" s="8">
        <f>(EffortOutcomesAG0[[#This Row],[KPx]]*KTb-EffortOutcomesAG0[[#This Row],[Kpy]]*KTa)</f>
        <v>21.07567728231831</v>
      </c>
      <c r="N1507" s="8">
        <f>-EffortOutcomesAG0[[#This Row],[Xp]]*a+EffortOutcomesAG0[[#This Row],[Yp]]*b+EffortOutcomesAG0[[#This Row],[Zp]]*c_</f>
        <v>40</v>
      </c>
      <c r="O1507">
        <f>-IF(EffortOutcomesAG0[[#This Row],[Column2]]&gt;0,1,-1)*SQRT(EffortOutcomesAG0[[#This Row],[KPx''i]]^2+EffortOutcomesAG0[[#This Row],[KPx''j]]^2+EffortOutcomesAG0[[#This Row],[KPx''k]]^2)/Ksmag/Scale</f>
        <v>-15.59313344277969</v>
      </c>
      <c r="P1507" s="9">
        <f>SQRT(EffortOutcomesAG0[[#This Row],[Kpy''i]]^2+EffortOutcomesAG0[[#This Row],[KPy''j]]^2+EffortOutcomesAG0[[#This Row],[KPy''k]]^2)/KTmag/Scale</f>
        <v>11.103775090468931</v>
      </c>
      <c r="Q15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7" s="14">
        <v>44926</v>
      </c>
      <c r="U1507" s="9" t="s">
        <v>57</v>
      </c>
      <c r="V1507" t="s">
        <v>61</v>
      </c>
      <c r="W1507" t="s">
        <v>59</v>
      </c>
      <c r="X1507">
        <v>0</v>
      </c>
      <c r="Y1507">
        <v>0.66666666666666663</v>
      </c>
      <c r="Z1507">
        <v>7.9357142857142848E-2</v>
      </c>
      <c r="AA1507">
        <v>0.11903571428571427</v>
      </c>
      <c r="AB1507">
        <v>0.17855357142857142</v>
      </c>
      <c r="AC1507">
        <v>0</v>
      </c>
      <c r="AD1507">
        <v>5.6005600560056008</v>
      </c>
      <c r="AE1507">
        <v>8.4008400840084008</v>
      </c>
      <c r="AF1507">
        <v>0</v>
      </c>
      <c r="AJ1507">
        <v>1506</v>
      </c>
      <c r="AK1507">
        <f>SUBTOTAL(9,EffortOutcomesAG0[[#This Row],[Allocation]:[Iin]])</f>
        <v>15.045013235252096</v>
      </c>
      <c r="AL1507" t="str">
        <f>EffortOutcomesAG0[[#This Row],[WARDS]]&amp;EffortOutcomesAG0[[#This Row],[Role]]&amp;EffortOutcomesAG0[[#This Row],[Shifts]]</f>
        <v>WATTRNPM</v>
      </c>
    </row>
    <row r="1508" spans="2:38" x14ac:dyDescent="0.25">
      <c r="B1508" s="8">
        <f>IF(EffortOutcomesAG0[[#This Row],[Apn]]=0,10,LOG(EffortOutcomesAG0[[#This Row],[Apn]]))</f>
        <v>-0.92432271768168917</v>
      </c>
      <c r="C1508" s="8">
        <f>IF(EffortOutcomesAG0[[#This Row],[Ein]]=0,10,LOG(EffortOutcomesAG0[[#This Row],[Ein]]))</f>
        <v>1.373415248801108</v>
      </c>
      <c r="D1508" s="8">
        <f>IF(EffortOutcomesAG0[[#This Row],[Iin]]=0,10,LOG(EffortOutcomesAG0[[#This Row],[Iin]]))</f>
        <v>-0.44909253111941894</v>
      </c>
      <c r="E1508" s="8">
        <f>Kx-EffortOutcomesAG0[[#This Row],[Xp]]</f>
        <v>0.92432271768168917</v>
      </c>
      <c r="F1508" s="8">
        <f>Ky-EffortOutcomesAG0[[#This Row],[Yp]]</f>
        <v>-2.3734152488011082</v>
      </c>
      <c r="G1508" s="8">
        <f>Kz-EffortOutcomesAG0[[#This Row],[Zp]]</f>
        <v>1.4490925311194189</v>
      </c>
      <c r="H1508" s="8">
        <f>EffortOutcomesAG0[[#This Row],[Kpy]]*KSc-EffortOutcomesAG0[[#This Row],[KPz]]*KSb</f>
        <v>0.92432271768168928</v>
      </c>
      <c r="I1508" s="8">
        <f>-1*(EffortOutcomesAG0[[#This Row],[KPx]]*KSc-EffortOutcomesAG0[[#This Row],[KPz]]*KSa)</f>
        <v>0.92432271768168917</v>
      </c>
      <c r="J1508" s="8">
        <f>(EffortOutcomesAG0[[#This Row],[KPx]]*$C$2-EffortOutcomesAG0[[#This Row],[Kpy]]*KSa)</f>
        <v>9.243227176816891</v>
      </c>
      <c r="K1508" s="8">
        <f>EffortOutcomesAG0[[#This Row],[Kpy]]*KTc-EffortOutcomesAG0[[#This Row],[KPz]]*KTb</f>
        <v>3.8225077799205271</v>
      </c>
      <c r="L1508" s="8">
        <f>-1*(EffortOutcomesAG0[[#This Row],[KPx]]*KTc-EffortOutcomesAG0[[#This Row],[KPz]]*KTa)</f>
        <v>3.8225077799205271</v>
      </c>
      <c r="M1508" s="8">
        <f>(EffortOutcomesAG0[[#This Row],[KPx]]*KTb-EffortOutcomesAG0[[#This Row],[Kpy]]*KTa)</f>
        <v>3.8225077799205271</v>
      </c>
      <c r="N1508" s="8">
        <f>-EffortOutcomesAG0[[#This Row],[Xp]]*a+EffortOutcomesAG0[[#This Row],[Yp]]*b+EffortOutcomesAG0[[#This Row],[Zp]]*c_</f>
        <v>1.8486454353633781</v>
      </c>
      <c r="O1508">
        <f>-IF(EffortOutcomesAG0[[#This Row],[Column2]]&gt;0,1,-1)*SQRT(EffortOutcomesAG0[[#This Row],[KPx''i]]^2+EffortOutcomesAG0[[#This Row],[KPx''j]]^2+EffortOutcomesAG0[[#This Row],[KPx''k]]^2)/Ksmag/Scale</f>
        <v>-6.600984533200001</v>
      </c>
      <c r="P1508" s="9">
        <f>SQRT(EffortOutcomesAG0[[#This Row],[Kpy''i]]^2+EffortOutcomesAG0[[#This Row],[KPy''j]]^2+EffortOutcomesAG0[[#This Row],[KPy''k]]^2)/KTmag/Scale</f>
        <v>2.7029211723201403</v>
      </c>
      <c r="Q15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8" s="14">
        <v>44926</v>
      </c>
      <c r="U1508" s="9" t="s">
        <v>58</v>
      </c>
      <c r="V1508" t="s">
        <v>61</v>
      </c>
      <c r="W1508" t="s">
        <v>59</v>
      </c>
      <c r="X1508">
        <v>1.875</v>
      </c>
      <c r="Y1508">
        <v>0.66666666666666663</v>
      </c>
      <c r="Z1508">
        <v>7.9357142857142848E-2</v>
      </c>
      <c r="AA1508">
        <v>0.11903571428571427</v>
      </c>
      <c r="AB1508">
        <v>0.17855357142857142</v>
      </c>
      <c r="AC1508">
        <v>2.8125</v>
      </c>
      <c r="AD1508">
        <v>5.6005600560056008</v>
      </c>
      <c r="AE1508">
        <v>8.4008400840084008</v>
      </c>
      <c r="AF1508">
        <v>23.627362736273628</v>
      </c>
      <c r="AG1508">
        <v>4.232380952380952E-2</v>
      </c>
      <c r="AH1508">
        <v>6.3485714285714284E-2</v>
      </c>
      <c r="AI1508">
        <v>0.35555555555555551</v>
      </c>
      <c r="AJ1508">
        <v>1507</v>
      </c>
      <c r="AK1508">
        <f>SUBTOTAL(9,EffortOutcomesAG0[[#This Row],[Allocation]:[Iin]])</f>
        <v>43.821241050890798</v>
      </c>
      <c r="AL1508" t="str">
        <f>EffortOutcomesAG0[[#This Row],[WARDS]]&amp;EffortOutcomesAG0[[#This Row],[Role]]&amp;EffortOutcomesAG0[[#This Row],[Shifts]]</f>
        <v>WARARNPM</v>
      </c>
    </row>
    <row r="1509" spans="2:38" x14ac:dyDescent="0.25">
      <c r="B1509" s="8">
        <f>IF(EffortOutcomesAG0[[#This Row],[Apn]]=0,10,LOG(EffortOutcomesAG0[[#This Row],[Apn]]))</f>
        <v>10</v>
      </c>
      <c r="C1509" s="8">
        <f>IF(EffortOutcomesAG0[[#This Row],[Ein]]=0,10,LOG(EffortOutcomesAG0[[#This Row],[Ein]]))</f>
        <v>10</v>
      </c>
      <c r="D1509" s="8">
        <f>IF(EffortOutcomesAG0[[#This Row],[Iin]]=0,10,LOG(EffortOutcomesAG0[[#This Row],[Iin]]))</f>
        <v>10</v>
      </c>
      <c r="E1509" s="8">
        <f>Kx-EffortOutcomesAG0[[#This Row],[Xp]]</f>
        <v>-10</v>
      </c>
      <c r="F1509" s="8">
        <f>Ky-EffortOutcomesAG0[[#This Row],[Yp]]</f>
        <v>-11</v>
      </c>
      <c r="G1509" s="8">
        <f>Kz-EffortOutcomesAG0[[#This Row],[Zp]]</f>
        <v>-9</v>
      </c>
      <c r="H1509" s="8">
        <f>EffortOutcomesAG0[[#This Row],[Kpy]]*KSc-EffortOutcomesAG0[[#This Row],[KPz]]*KSb</f>
        <v>20</v>
      </c>
      <c r="I1509" s="8">
        <f>-1*(EffortOutcomesAG0[[#This Row],[KPx]]*KSc-EffortOutcomesAG0[[#This Row],[KPz]]*KSa)</f>
        <v>-10</v>
      </c>
      <c r="J1509" s="8">
        <f>(EffortOutcomesAG0[[#This Row],[KPx]]*$C$2-EffortOutcomesAG0[[#This Row],[Kpy]]*KSa)</f>
        <v>-100</v>
      </c>
      <c r="K1509" s="8">
        <f>EffortOutcomesAG0[[#This Row],[Kpy]]*KTc-EffortOutcomesAG0[[#This Row],[KPz]]*KTb</f>
        <v>2</v>
      </c>
      <c r="L1509" s="8">
        <f>-1*(EffortOutcomesAG0[[#This Row],[KPx]]*KTc-EffortOutcomesAG0[[#This Row],[KPz]]*KTa)</f>
        <v>-28</v>
      </c>
      <c r="M1509" s="8">
        <f>(EffortOutcomesAG0[[#This Row],[KPx]]*KTb-EffortOutcomesAG0[[#This Row],[Kpy]]*KTa)</f>
        <v>32</v>
      </c>
      <c r="N1509" s="8">
        <f>-EffortOutcomesAG0[[#This Row],[Xp]]*a+EffortOutcomesAG0[[#This Row],[Yp]]*b+EffortOutcomesAG0[[#This Row],[Zp]]*c_</f>
        <v>40</v>
      </c>
      <c r="O1509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9" s="9">
        <f>SQRT(EffortOutcomesAG0[[#This Row],[Kpy''i]]^2+EffortOutcomesAG0[[#This Row],[KPy''j]]^2+EffortOutcomesAG0[[#This Row],[KPy''k]]^2)/KTmag/Scale</f>
        <v>17.37814719698277</v>
      </c>
      <c r="Q15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9" s="14">
        <v>44926</v>
      </c>
      <c r="U1509" s="9" t="s">
        <v>76</v>
      </c>
      <c r="V1509" t="s">
        <v>61</v>
      </c>
      <c r="W1509" t="s">
        <v>59</v>
      </c>
      <c r="X1509">
        <v>0</v>
      </c>
      <c r="Y1509">
        <v>0</v>
      </c>
      <c r="Z1509">
        <v>0</v>
      </c>
      <c r="AJ1509">
        <v>1508</v>
      </c>
      <c r="AK1509">
        <f>SUBTOTAL(9,EffortOutcomesAG0[[#This Row],[Allocation]:[Iin]])</f>
        <v>0</v>
      </c>
      <c r="AL1509" t="str">
        <f>EffortOutcomesAG0[[#This Row],[WARDS]]&amp;EffortOutcomesAG0[[#This Row],[Role]]&amp;EffortOutcomesAG0[[#This Row],[Shifts]]</f>
        <v>OtherRNPM</v>
      </c>
    </row>
    <row r="1510" spans="2:38" x14ac:dyDescent="0.25">
      <c r="B1510" s="8">
        <f>IF(EffortOutcomesAG0[[#This Row],[Apn]]=0,10,LOG(EffortOutcomesAG0[[#This Row],[Apn]]))</f>
        <v>0.16909896748054593</v>
      </c>
      <c r="C1510" s="8">
        <f>IF(EffortOutcomesAG0[[#This Row],[Ein]]=0,10,LOG(EffortOutcomesAG0[[#This Row],[Ein]]))</f>
        <v>6.9922915751353554E-3</v>
      </c>
      <c r="D1510" s="8">
        <f>IF(EffortOutcomesAG0[[#This Row],[Iin]]=0,10,LOG(EffortOutcomesAG0[[#This Row],[Iin]]))</f>
        <v>-0.17609125905568127</v>
      </c>
      <c r="E1510" s="8">
        <f>Kx-EffortOutcomesAG0[[#This Row],[Xp]]</f>
        <v>-0.16909896748054593</v>
      </c>
      <c r="F1510" s="8">
        <f>Ky-EffortOutcomesAG0[[#This Row],[Yp]]</f>
        <v>-1.0069922915751353</v>
      </c>
      <c r="G1510" s="8">
        <f>Kz-EffortOutcomesAG0[[#This Row],[Zp]]</f>
        <v>1.1760912590556813</v>
      </c>
      <c r="H1510" s="8">
        <f>EffortOutcomesAG0[[#This Row],[Kpy]]*KSc-EffortOutcomesAG0[[#This Row],[KPz]]*KSb</f>
        <v>-0.16909896748054609</v>
      </c>
      <c r="I1510" s="8">
        <f>-1*(EffortOutcomesAG0[[#This Row],[KPx]]*KSc-EffortOutcomesAG0[[#This Row],[KPz]]*KSa)</f>
        <v>-0.16909896748054593</v>
      </c>
      <c r="J1510" s="8">
        <f>(EffortOutcomesAG0[[#This Row],[KPx]]*$C$2-EffortOutcomesAG0[[#This Row],[Kpy]]*KSa)</f>
        <v>-1.6909896748054591</v>
      </c>
      <c r="K1510" s="8">
        <f>EffortOutcomesAG0[[#This Row],[Kpy]]*KTc-EffortOutcomesAG0[[#This Row],[KPz]]*KTb</f>
        <v>2.1830835506308164</v>
      </c>
      <c r="L1510" s="8">
        <f>-1*(EffortOutcomesAG0[[#This Row],[KPx]]*KTc-EffortOutcomesAG0[[#This Row],[KPz]]*KTa)</f>
        <v>2.1830835506308168</v>
      </c>
      <c r="M1510" s="8">
        <f>(EffortOutcomesAG0[[#This Row],[KPx]]*KTb-EffortOutcomesAG0[[#This Row],[Kpy]]*KTa)</f>
        <v>2.1830835506308164</v>
      </c>
      <c r="N1510" s="8">
        <f>-EffortOutcomesAG0[[#This Row],[Xp]]*a+EffortOutcomesAG0[[#This Row],[Yp]]*b+EffortOutcomesAG0[[#This Row],[Zp]]*c_</f>
        <v>-0.3381979349610918</v>
      </c>
      <c r="O1510">
        <f>-IF(EffortOutcomesAG0[[#This Row],[Column2]]&gt;0,1,-1)*SQRT(EffortOutcomesAG0[[#This Row],[KPx''i]]^2+EffortOutcomesAG0[[#This Row],[KPx''j]]^2+EffortOutcomesAG0[[#This Row],[KPx''k]]^2)/Ksmag/Scale</f>
        <v>1.2076081736028133</v>
      </c>
      <c r="P1510" s="9">
        <f>SQRT(EffortOutcomesAG0[[#This Row],[Kpy''i]]^2+EffortOutcomesAG0[[#This Row],[KPy''j]]^2+EffortOutcomesAG0[[#This Row],[KPy''k]]^2)/KTmag/Scale</f>
        <v>1.5436731825478562</v>
      </c>
      <c r="Q15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5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5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510" s="14">
        <v>44927</v>
      </c>
      <c r="U1510" s="9" t="s">
        <v>54</v>
      </c>
      <c r="V1510" t="s">
        <v>61</v>
      </c>
      <c r="W1510" t="s">
        <v>59</v>
      </c>
      <c r="X1510">
        <v>1</v>
      </c>
      <c r="Y1510">
        <v>0.66666666666666663</v>
      </c>
      <c r="Z1510">
        <v>0.98402857142857147</v>
      </c>
      <c r="AA1510">
        <v>1.4760428571428572</v>
      </c>
      <c r="AB1510">
        <v>2.214064285714286</v>
      </c>
      <c r="AC1510">
        <v>1.5</v>
      </c>
      <c r="AD1510">
        <v>0.45165806903270966</v>
      </c>
      <c r="AE1510">
        <v>0.6774871035490645</v>
      </c>
      <c r="AF1510">
        <v>1.0162306553235969</v>
      </c>
      <c r="AG1510">
        <v>0.98402857142857147</v>
      </c>
      <c r="AH1510">
        <v>1.4760428571428572</v>
      </c>
      <c r="AI1510">
        <v>0.66666666666666663</v>
      </c>
      <c r="AJ1510">
        <v>1509</v>
      </c>
      <c r="AK1510">
        <f>SUBTOTAL(9,EffortOutcomesAG0[[#This Row],[Allocation]:[Iin]])</f>
        <v>13.112916304095846</v>
      </c>
      <c r="AL1510" t="str">
        <f>EffortOutcomesAG0[[#This Row],[WARDS]]&amp;EffortOutcomesAG0[[#This Row],[Role]]&amp;EffortOutcomesAG0[[#This Row],[Shifts]]</f>
        <v>BANKRNPM</v>
      </c>
    </row>
    <row r="1511" spans="2:38" x14ac:dyDescent="0.25">
      <c r="B1511" s="8">
        <f>IF(EffortOutcomesAG0[[#This Row],[Apn]]=0,10,LOG(EffortOutcomesAG0[[#This Row],[Apn]]))</f>
        <v>0.16909896748054593</v>
      </c>
      <c r="C1511" s="8">
        <f>IF(EffortOutcomesAG0[[#This Row],[Ein]]=0,10,LOG(EffortOutcomesAG0[[#This Row],[Ein]]))</f>
        <v>-6.7959929104979841E-3</v>
      </c>
      <c r="D1511" s="8">
        <f>IF(EffortOutcomesAG0[[#This Row],[Iin]]=0,10,LOG(EffortOutcomesAG0[[#This Row],[Iin]]))</f>
        <v>-0.16230297457004797</v>
      </c>
      <c r="E1511" s="8">
        <f>Kx-EffortOutcomesAG0[[#This Row],[Xp]]</f>
        <v>-0.16909896748054593</v>
      </c>
      <c r="F1511" s="8">
        <f>Ky-EffortOutcomesAG0[[#This Row],[Yp]]</f>
        <v>-0.99320400708950196</v>
      </c>
      <c r="G1511" s="8">
        <f>Kz-EffortOutcomesAG0[[#This Row],[Zp]]</f>
        <v>1.1623029745700479</v>
      </c>
      <c r="H1511" s="8">
        <f>EffortOutcomesAG0[[#This Row],[Kpy]]*KSc-EffortOutcomesAG0[[#This Row],[KPz]]*KSb</f>
        <v>-0.16909896748054598</v>
      </c>
      <c r="I1511" s="8">
        <f>-1*(EffortOutcomesAG0[[#This Row],[KPx]]*KSc-EffortOutcomesAG0[[#This Row],[KPz]]*KSa)</f>
        <v>-0.16909896748054593</v>
      </c>
      <c r="J1511" s="8">
        <f>(EffortOutcomesAG0[[#This Row],[KPx]]*$C$2-EffortOutcomesAG0[[#This Row],[Kpy]]*KSa)</f>
        <v>-1.6909896748054591</v>
      </c>
      <c r="K1511" s="8">
        <f>EffortOutcomesAG0[[#This Row],[Kpy]]*KTc-EffortOutcomesAG0[[#This Row],[KPz]]*KTb</f>
        <v>2.15550698165955</v>
      </c>
      <c r="L1511" s="8">
        <f>-1*(EffortOutcomesAG0[[#This Row],[KPx]]*KTc-EffortOutcomesAG0[[#This Row],[KPz]]*KTa)</f>
        <v>2.15550698165955</v>
      </c>
      <c r="M1511" s="8">
        <f>(EffortOutcomesAG0[[#This Row],[KPx]]*KTb-EffortOutcomesAG0[[#This Row],[Kpy]]*KTa)</f>
        <v>2.15550698165955</v>
      </c>
      <c r="N1511" s="8">
        <f>-EffortOutcomesAG0[[#This Row],[Xp]]*a+EffortOutcomesAG0[[#This Row],[Yp]]*b+EffortOutcomesAG0[[#This Row],[Zp]]*c_</f>
        <v>-0.33819793496109191</v>
      </c>
      <c r="O1511">
        <f>-IF(EffortOutcomesAG0[[#This Row],[Column2]]&gt;0,1,-1)*SQRT(EffortOutcomesAG0[[#This Row],[KPx''i]]^2+EffortOutcomesAG0[[#This Row],[KPx''j]]^2+EffortOutcomesAG0[[#This Row],[KPx''k]]^2)/Ksmag/Scale</f>
        <v>1.2076081736028133</v>
      </c>
      <c r="P1511" s="9">
        <f>SQRT(EffortOutcomesAG0[[#This Row],[Kpy''i]]^2+EffortOutcomesAG0[[#This Row],[KPy''j]]^2+EffortOutcomesAG0[[#This Row],[KPy''k]]^2)/KTmag/Scale</f>
        <v>1.5241736036264151</v>
      </c>
      <c r="Q15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5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5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1.5241736036264151</v>
      </c>
      <c r="T1511" s="14">
        <v>44927</v>
      </c>
      <c r="U1511" s="9" t="s">
        <v>57</v>
      </c>
      <c r="V1511" t="s">
        <v>61</v>
      </c>
      <c r="W1511" t="s">
        <v>59</v>
      </c>
      <c r="X1511">
        <v>0.96875</v>
      </c>
      <c r="Y1511">
        <v>0.66666666666666663</v>
      </c>
      <c r="Z1511">
        <v>0.98402857142857147</v>
      </c>
      <c r="AA1511">
        <v>1.4760428571428572</v>
      </c>
      <c r="AB1511">
        <v>2.214064285714286</v>
      </c>
      <c r="AC1511">
        <v>1.453125</v>
      </c>
      <c r="AD1511">
        <v>0.45165806903270966</v>
      </c>
      <c r="AE1511">
        <v>0.6774871035490645</v>
      </c>
      <c r="AF1511">
        <v>0.98447344734473441</v>
      </c>
      <c r="AG1511">
        <v>1.0157714285714283</v>
      </c>
      <c r="AH1511">
        <v>1.5236571428571428</v>
      </c>
      <c r="AI1511">
        <v>0.68817204301075263</v>
      </c>
      <c r="AJ1511">
        <v>1510</v>
      </c>
      <c r="AK1511">
        <f>SUBTOTAL(9,EffortOutcomesAG0[[#This Row],[Allocation]:[Iin]])</f>
        <v>13.103896615318213</v>
      </c>
      <c r="AL1511" t="str">
        <f>EffortOutcomesAG0[[#This Row],[WARDS]]&amp;EffortOutcomesAG0[[#This Row],[Role]]&amp;EffortOutcomesAG0[[#This Row],[Shifts]]</f>
        <v>WATTRNPM</v>
      </c>
    </row>
    <row r="1512" spans="2:38" x14ac:dyDescent="0.25">
      <c r="B1512" s="8">
        <f>IF(EffortOutcomesAG0[[#This Row],[Apn]]=0,10,LOG(EffortOutcomesAG0[[#This Row],[Apn]]))</f>
        <v>0.16909896748054593</v>
      </c>
      <c r="C1512" s="8">
        <f>IF(EffortOutcomesAG0[[#This Row],[Ein]]=0,10,LOG(EffortOutcomesAG0[[#This Row],[Ein]]))</f>
        <v>0.27999356363887296</v>
      </c>
      <c r="D1512" s="8">
        <f>IF(EffortOutcomesAG0[[#This Row],[Iin]]=0,10,LOG(EffortOutcomesAG0[[#This Row],[Iin]]))</f>
        <v>-0.44909253111941894</v>
      </c>
      <c r="E1512" s="8">
        <f>Kx-EffortOutcomesAG0[[#This Row],[Xp]]</f>
        <v>-0.16909896748054593</v>
      </c>
      <c r="F1512" s="8">
        <f>Ky-EffortOutcomesAG0[[#This Row],[Yp]]</f>
        <v>-1.2799935636388731</v>
      </c>
      <c r="G1512" s="8">
        <f>Kz-EffortOutcomesAG0[[#This Row],[Zp]]</f>
        <v>1.4490925311194189</v>
      </c>
      <c r="H1512" s="8">
        <f>EffortOutcomesAG0[[#This Row],[Kpy]]*KSc-EffortOutcomesAG0[[#This Row],[KPz]]*KSb</f>
        <v>-0.16909896748054587</v>
      </c>
      <c r="I1512" s="8">
        <f>-1*(EffortOutcomesAG0[[#This Row],[KPx]]*KSc-EffortOutcomesAG0[[#This Row],[KPz]]*KSa)</f>
        <v>-0.16909896748054593</v>
      </c>
      <c r="J1512" s="8">
        <f>(EffortOutcomesAG0[[#This Row],[KPx]]*$C$2-EffortOutcomesAG0[[#This Row],[Kpy]]*KSa)</f>
        <v>-1.6909896748054591</v>
      </c>
      <c r="K1512" s="8">
        <f>EffortOutcomesAG0[[#This Row],[Kpy]]*KTc-EffortOutcomesAG0[[#This Row],[KPz]]*KTb</f>
        <v>2.729086094758292</v>
      </c>
      <c r="L1512" s="8">
        <f>-1*(EffortOutcomesAG0[[#This Row],[KPx]]*KTc-EffortOutcomesAG0[[#This Row],[KPz]]*KTa)</f>
        <v>2.729086094758292</v>
      </c>
      <c r="M1512" s="8">
        <f>(EffortOutcomesAG0[[#This Row],[KPx]]*KTb-EffortOutcomesAG0[[#This Row],[Kpy]]*KTa)</f>
        <v>2.729086094758292</v>
      </c>
      <c r="N1512" s="8">
        <f>-EffortOutcomesAG0[[#This Row],[Xp]]*a+EffortOutcomesAG0[[#This Row],[Yp]]*b+EffortOutcomesAG0[[#This Row],[Zp]]*c_</f>
        <v>-0.33819793496109196</v>
      </c>
      <c r="O1512">
        <f>-IF(EffortOutcomesAG0[[#This Row],[Column2]]&gt;0,1,-1)*SQRT(EffortOutcomesAG0[[#This Row],[KPx''i]]^2+EffortOutcomesAG0[[#This Row],[KPx''j]]^2+EffortOutcomesAG0[[#This Row],[KPx''k]]^2)/Ksmag/Scale</f>
        <v>1.2076081736028133</v>
      </c>
      <c r="P1512" s="9">
        <f>SQRT(EffortOutcomesAG0[[#This Row],[Kpy''i]]^2+EffortOutcomesAG0[[#This Row],[KPy''j]]^2+EffortOutcomesAG0[[#This Row],[KPy''k]]^2)/KTmag/Scale</f>
        <v>1.9297552840455012</v>
      </c>
      <c r="Q15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5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5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12" s="14">
        <v>44927</v>
      </c>
      <c r="U1512" s="9" t="s">
        <v>58</v>
      </c>
      <c r="V1512" t="s">
        <v>61</v>
      </c>
      <c r="W1512" t="s">
        <v>59</v>
      </c>
      <c r="X1512">
        <v>1.875</v>
      </c>
      <c r="Y1512">
        <v>0.66666666666666663</v>
      </c>
      <c r="Z1512">
        <v>0.98402857142857147</v>
      </c>
      <c r="AA1512">
        <v>1.4760428571428572</v>
      </c>
      <c r="AB1512">
        <v>2.214064285714286</v>
      </c>
      <c r="AC1512">
        <v>2.8125</v>
      </c>
      <c r="AD1512">
        <v>0.45165806903270966</v>
      </c>
      <c r="AE1512">
        <v>0.6774871035490645</v>
      </c>
      <c r="AF1512">
        <v>1.905432478731744</v>
      </c>
      <c r="AG1512">
        <v>0.52481523809523811</v>
      </c>
      <c r="AH1512">
        <v>0.78722285714285722</v>
      </c>
      <c r="AI1512">
        <v>0.35555555555555551</v>
      </c>
      <c r="AJ1512">
        <v>1511</v>
      </c>
      <c r="AK1512">
        <f>SUBTOTAL(9,EffortOutcomesAG0[[#This Row],[Allocation]:[Iin]])</f>
        <v>14.73047368305955</v>
      </c>
      <c r="AL1512" t="str">
        <f>EffortOutcomesAG0[[#This Row],[WARDS]]&amp;EffortOutcomesAG0[[#This Row],[Role]]&amp;EffortOutcomesAG0[[#This Row],[Shifts]]</f>
        <v>WARARNPM</v>
      </c>
    </row>
    <row r="1513" spans="2:38" x14ac:dyDescent="0.25">
      <c r="B1513" s="8">
        <f>IF(EffortOutcomesAG0[[#This Row],[Apn]]=0,10,LOG(EffortOutcomesAG0[[#This Row],[Apn]]))</f>
        <v>10</v>
      </c>
      <c r="C1513" s="8">
        <f>IF(EffortOutcomesAG0[[#This Row],[Ein]]=0,10,LOG(EffortOutcomesAG0[[#This Row],[Ein]]))</f>
        <v>10</v>
      </c>
      <c r="D1513" s="8">
        <f>IF(EffortOutcomesAG0[[#This Row],[Iin]]=0,10,LOG(EffortOutcomesAG0[[#This Row],[Iin]]))</f>
        <v>10</v>
      </c>
      <c r="E1513" s="8">
        <f>Kx-EffortOutcomesAG0[[#This Row],[Xp]]</f>
        <v>-10</v>
      </c>
      <c r="F1513" s="8">
        <f>Ky-EffortOutcomesAG0[[#This Row],[Yp]]</f>
        <v>-11</v>
      </c>
      <c r="G1513" s="8">
        <f>Kz-EffortOutcomesAG0[[#This Row],[Zp]]</f>
        <v>-9</v>
      </c>
      <c r="H1513" s="8">
        <f>EffortOutcomesAG0[[#This Row],[Kpy]]*KSc-EffortOutcomesAG0[[#This Row],[KPz]]*KSb</f>
        <v>20</v>
      </c>
      <c r="I1513" s="8">
        <f>-1*(EffortOutcomesAG0[[#This Row],[KPx]]*KSc-EffortOutcomesAG0[[#This Row],[KPz]]*KSa)</f>
        <v>-10</v>
      </c>
      <c r="J1513" s="8">
        <f>(EffortOutcomesAG0[[#This Row],[KPx]]*$C$2-EffortOutcomesAG0[[#This Row],[Kpy]]*KSa)</f>
        <v>-100</v>
      </c>
      <c r="K1513" s="8">
        <f>EffortOutcomesAG0[[#This Row],[Kpy]]*KTc-EffortOutcomesAG0[[#This Row],[KPz]]*KTb</f>
        <v>2</v>
      </c>
      <c r="L1513" s="8">
        <f>-1*(EffortOutcomesAG0[[#This Row],[KPx]]*KTc-EffortOutcomesAG0[[#This Row],[KPz]]*KTa)</f>
        <v>-28</v>
      </c>
      <c r="M1513" s="8">
        <f>(EffortOutcomesAG0[[#This Row],[KPx]]*KTb-EffortOutcomesAG0[[#This Row],[Kpy]]*KTa)</f>
        <v>32</v>
      </c>
      <c r="N1513" s="8">
        <f>-EffortOutcomesAG0[[#This Row],[Xp]]*a+EffortOutcomesAG0[[#This Row],[Yp]]*b+EffortOutcomesAG0[[#This Row],[Zp]]*c_</f>
        <v>40</v>
      </c>
      <c r="O15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513" s="9">
        <f>SQRT(EffortOutcomesAG0[[#This Row],[Kpy''i]]^2+EffortOutcomesAG0[[#This Row],[KPy''j]]^2+EffortOutcomesAG0[[#This Row],[KPy''k]]^2)/KTmag/Scale</f>
        <v>17.37814719698277</v>
      </c>
      <c r="Q15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13" s="14">
        <v>44927</v>
      </c>
      <c r="U1513" s="9" t="s">
        <v>76</v>
      </c>
      <c r="V1513" t="s">
        <v>61</v>
      </c>
      <c r="W1513" t="s">
        <v>59</v>
      </c>
      <c r="X1513">
        <v>0</v>
      </c>
      <c r="Y1513">
        <v>0</v>
      </c>
      <c r="Z1513">
        <v>0</v>
      </c>
      <c r="AJ1513">
        <v>1512</v>
      </c>
      <c r="AK1513">
        <f>SUBTOTAL(9,EffortOutcomesAG0[[#This Row],[Allocation]:[Iin]])</f>
        <v>0</v>
      </c>
      <c r="AL1513" t="str">
        <f>EffortOutcomesAG0[[#This Row],[WARDS]]&amp;EffortOutcomesAG0[[#This Row],[Role]]&amp;EffortOutcomesAG0[[#This Row],[Shifts]]</f>
        <v>OtherRNPM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07B3-2AC4-49ED-B928-04F9203F8F4B}">
  <dimension ref="A1:F505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8.28515625" bestFit="1" customWidth="1"/>
    <col min="4" max="4" width="12" bestFit="1" customWidth="1"/>
    <col min="5" max="5" width="7" bestFit="1" customWidth="1"/>
    <col min="6" max="6" width="12" bestFit="1" customWidth="1"/>
    <col min="7" max="7" width="8.28515625" bestFit="1" customWidth="1"/>
    <col min="8" max="20" width="13" bestFit="1" customWidth="1"/>
    <col min="21" max="21" width="12" bestFit="1" customWidth="1"/>
  </cols>
  <sheetData>
    <row r="1" spans="1:6" x14ac:dyDescent="0.25">
      <c r="A1" t="s">
        <v>63</v>
      </c>
      <c r="B1" t="s">
        <v>48</v>
      </c>
      <c r="C1" t="s">
        <v>49</v>
      </c>
      <c r="D1" t="s">
        <v>74</v>
      </c>
      <c r="E1" t="s">
        <v>55</v>
      </c>
      <c r="F1" t="s">
        <v>61</v>
      </c>
    </row>
    <row r="2" spans="1:6" hidden="1" x14ac:dyDescent="0.25">
      <c r="A2" s="14">
        <v>44872</v>
      </c>
      <c r="B2" t="s">
        <v>54</v>
      </c>
      <c r="C2" t="s">
        <v>56</v>
      </c>
      <c r="D2">
        <v>0.9375</v>
      </c>
      <c r="E2">
        <v>2.3125</v>
      </c>
      <c r="F2">
        <v>0.66666666666666663</v>
      </c>
    </row>
    <row r="3" spans="1:6" x14ac:dyDescent="0.25">
      <c r="A3" s="14">
        <v>44872</v>
      </c>
      <c r="B3" t="s">
        <v>54</v>
      </c>
      <c r="C3" t="s">
        <v>60</v>
      </c>
      <c r="D3">
        <v>0.33333333333333331</v>
      </c>
      <c r="E3">
        <v>1.125</v>
      </c>
      <c r="F3">
        <v>0.33333333333333331</v>
      </c>
    </row>
    <row r="4" spans="1:6" hidden="1" x14ac:dyDescent="0.25">
      <c r="A4" s="14">
        <v>44872</v>
      </c>
      <c r="B4" t="s">
        <v>54</v>
      </c>
      <c r="C4" t="s">
        <v>59</v>
      </c>
      <c r="D4">
        <v>0.6875</v>
      </c>
      <c r="E4">
        <v>1.875</v>
      </c>
      <c r="F4">
        <v>0.66666666666666663</v>
      </c>
    </row>
    <row r="5" spans="1:6" hidden="1" x14ac:dyDescent="0.25">
      <c r="A5" s="14">
        <v>44872</v>
      </c>
      <c r="B5" t="s">
        <v>76</v>
      </c>
      <c r="C5" t="s">
        <v>56</v>
      </c>
      <c r="D5">
        <v>0</v>
      </c>
      <c r="E5">
        <v>0</v>
      </c>
      <c r="F5">
        <v>0</v>
      </c>
    </row>
    <row r="6" spans="1:6" x14ac:dyDescent="0.25">
      <c r="A6" s="14">
        <v>44872</v>
      </c>
      <c r="B6" t="s">
        <v>76</v>
      </c>
      <c r="C6" t="s">
        <v>60</v>
      </c>
      <c r="D6">
        <v>0</v>
      </c>
      <c r="E6">
        <v>0</v>
      </c>
      <c r="F6">
        <v>0</v>
      </c>
    </row>
    <row r="7" spans="1:6" hidden="1" x14ac:dyDescent="0.25">
      <c r="A7" s="14">
        <v>44872</v>
      </c>
      <c r="B7" t="s">
        <v>76</v>
      </c>
      <c r="C7" t="s">
        <v>59</v>
      </c>
      <c r="D7">
        <v>0</v>
      </c>
      <c r="E7">
        <v>0</v>
      </c>
      <c r="F7">
        <v>0</v>
      </c>
    </row>
    <row r="8" spans="1:6" hidden="1" x14ac:dyDescent="0.25">
      <c r="A8" s="14">
        <v>44872</v>
      </c>
      <c r="B8" t="s">
        <v>58</v>
      </c>
      <c r="C8" t="s">
        <v>56</v>
      </c>
      <c r="D8">
        <v>0.9375</v>
      </c>
      <c r="E8">
        <v>4.375</v>
      </c>
      <c r="F8">
        <v>0.66666666666666663</v>
      </c>
    </row>
    <row r="9" spans="1:6" x14ac:dyDescent="0.25">
      <c r="A9" s="14">
        <v>44872</v>
      </c>
      <c r="B9" t="s">
        <v>58</v>
      </c>
      <c r="C9" t="s">
        <v>60</v>
      </c>
      <c r="D9">
        <v>0.33333333333333331</v>
      </c>
      <c r="E9">
        <v>2.0625</v>
      </c>
      <c r="F9">
        <v>0.33333333333333331</v>
      </c>
    </row>
    <row r="10" spans="1:6" hidden="1" x14ac:dyDescent="0.25">
      <c r="A10" s="14">
        <v>44872</v>
      </c>
      <c r="B10" t="s">
        <v>58</v>
      </c>
      <c r="C10" t="s">
        <v>59</v>
      </c>
      <c r="D10">
        <v>0.6875</v>
      </c>
      <c r="E10">
        <v>3.625</v>
      </c>
      <c r="F10">
        <v>0.66666666666666663</v>
      </c>
    </row>
    <row r="11" spans="1:6" hidden="1" x14ac:dyDescent="0.25">
      <c r="A11" s="14">
        <v>44872</v>
      </c>
      <c r="B11" t="s">
        <v>57</v>
      </c>
      <c r="C11" t="s">
        <v>56</v>
      </c>
      <c r="D11">
        <v>0.9375</v>
      </c>
      <c r="E11">
        <v>4.375</v>
      </c>
      <c r="F11">
        <v>0.66666666666666663</v>
      </c>
    </row>
    <row r="12" spans="1:6" x14ac:dyDescent="0.25">
      <c r="A12" s="14">
        <v>44872</v>
      </c>
      <c r="B12" t="s">
        <v>57</v>
      </c>
      <c r="C12" t="s">
        <v>60</v>
      </c>
      <c r="D12">
        <v>0.33333333333333331</v>
      </c>
      <c r="E12">
        <v>2.0625</v>
      </c>
      <c r="F12">
        <v>0.33333333333333331</v>
      </c>
    </row>
    <row r="13" spans="1:6" hidden="1" x14ac:dyDescent="0.25">
      <c r="A13" s="14">
        <v>44872</v>
      </c>
      <c r="B13" t="s">
        <v>57</v>
      </c>
      <c r="C13" t="s">
        <v>59</v>
      </c>
      <c r="D13">
        <v>0.6875</v>
      </c>
      <c r="E13">
        <v>3.25</v>
      </c>
      <c r="F13">
        <v>0.66666666666666663</v>
      </c>
    </row>
    <row r="14" spans="1:6" hidden="1" x14ac:dyDescent="0.25">
      <c r="A14" s="14">
        <v>44873</v>
      </c>
      <c r="B14" t="s">
        <v>54</v>
      </c>
      <c r="C14" t="s">
        <v>56</v>
      </c>
      <c r="D14">
        <v>0.9375</v>
      </c>
      <c r="E14">
        <v>2.3125</v>
      </c>
      <c r="F14">
        <v>0.66666666666666663</v>
      </c>
    </row>
    <row r="15" spans="1:6" x14ac:dyDescent="0.25">
      <c r="A15" s="14">
        <v>44873</v>
      </c>
      <c r="B15" t="s">
        <v>54</v>
      </c>
      <c r="C15" t="s">
        <v>60</v>
      </c>
      <c r="D15">
        <v>0.33333333333333331</v>
      </c>
      <c r="E15">
        <v>1.125</v>
      </c>
      <c r="F15">
        <v>0.33333333333333331</v>
      </c>
    </row>
    <row r="16" spans="1:6" hidden="1" x14ac:dyDescent="0.25">
      <c r="A16" s="14">
        <v>44873</v>
      </c>
      <c r="B16" t="s">
        <v>54</v>
      </c>
      <c r="C16" t="s">
        <v>59</v>
      </c>
      <c r="D16">
        <v>0.6875</v>
      </c>
      <c r="E16">
        <v>1.875</v>
      </c>
      <c r="F16">
        <v>0.66666666666666663</v>
      </c>
    </row>
    <row r="17" spans="1:6" hidden="1" x14ac:dyDescent="0.25">
      <c r="A17" s="14">
        <v>44873</v>
      </c>
      <c r="B17" t="s">
        <v>76</v>
      </c>
      <c r="C17" t="s">
        <v>56</v>
      </c>
      <c r="D17">
        <v>0</v>
      </c>
      <c r="E17">
        <v>0</v>
      </c>
      <c r="F17">
        <v>0</v>
      </c>
    </row>
    <row r="18" spans="1:6" x14ac:dyDescent="0.25">
      <c r="A18" s="14">
        <v>44873</v>
      </c>
      <c r="B18" t="s">
        <v>76</v>
      </c>
      <c r="C18" t="s">
        <v>60</v>
      </c>
      <c r="D18">
        <v>0</v>
      </c>
      <c r="E18">
        <v>0</v>
      </c>
      <c r="F18">
        <v>0</v>
      </c>
    </row>
    <row r="19" spans="1:6" hidden="1" x14ac:dyDescent="0.25">
      <c r="A19" s="14">
        <v>44873</v>
      </c>
      <c r="B19" t="s">
        <v>76</v>
      </c>
      <c r="C19" t="s">
        <v>59</v>
      </c>
      <c r="D19">
        <v>0</v>
      </c>
      <c r="E19">
        <v>0</v>
      </c>
      <c r="F19">
        <v>0</v>
      </c>
    </row>
    <row r="20" spans="1:6" hidden="1" x14ac:dyDescent="0.25">
      <c r="A20" s="14">
        <v>44873</v>
      </c>
      <c r="B20" t="s">
        <v>58</v>
      </c>
      <c r="C20" t="s">
        <v>56</v>
      </c>
      <c r="D20">
        <v>0.9375</v>
      </c>
      <c r="E20">
        <v>4.375</v>
      </c>
      <c r="F20">
        <v>0.66666666666666663</v>
      </c>
    </row>
    <row r="21" spans="1:6" x14ac:dyDescent="0.25">
      <c r="A21" s="14">
        <v>44873</v>
      </c>
      <c r="B21" t="s">
        <v>58</v>
      </c>
      <c r="C21" t="s">
        <v>60</v>
      </c>
      <c r="D21">
        <v>0.33333333333333331</v>
      </c>
      <c r="E21">
        <v>2.0625</v>
      </c>
      <c r="F21">
        <v>0.33333333333333331</v>
      </c>
    </row>
    <row r="22" spans="1:6" hidden="1" x14ac:dyDescent="0.25">
      <c r="A22" s="14">
        <v>44873</v>
      </c>
      <c r="B22" t="s">
        <v>58</v>
      </c>
      <c r="C22" t="s">
        <v>59</v>
      </c>
      <c r="D22">
        <v>0.6875</v>
      </c>
      <c r="E22">
        <v>3.625</v>
      </c>
      <c r="F22">
        <v>0.66666666666666663</v>
      </c>
    </row>
    <row r="23" spans="1:6" hidden="1" x14ac:dyDescent="0.25">
      <c r="A23" s="14">
        <v>44873</v>
      </c>
      <c r="B23" t="s">
        <v>57</v>
      </c>
      <c r="C23" t="s">
        <v>56</v>
      </c>
      <c r="D23">
        <v>0.9375</v>
      </c>
      <c r="E23">
        <v>4.375</v>
      </c>
      <c r="F23">
        <v>0.66666666666666663</v>
      </c>
    </row>
    <row r="24" spans="1:6" x14ac:dyDescent="0.25">
      <c r="A24" s="14">
        <v>44873</v>
      </c>
      <c r="B24" t="s">
        <v>57</v>
      </c>
      <c r="C24" t="s">
        <v>60</v>
      </c>
      <c r="D24">
        <v>0.33333333333333331</v>
      </c>
      <c r="E24">
        <v>2.0625</v>
      </c>
      <c r="F24">
        <v>0.33333333333333331</v>
      </c>
    </row>
    <row r="25" spans="1:6" hidden="1" x14ac:dyDescent="0.25">
      <c r="A25" s="14">
        <v>44873</v>
      </c>
      <c r="B25" t="s">
        <v>57</v>
      </c>
      <c r="C25" t="s">
        <v>59</v>
      </c>
      <c r="D25">
        <v>0.6875</v>
      </c>
      <c r="E25">
        <v>3.25</v>
      </c>
      <c r="F25">
        <v>0.66666666666666663</v>
      </c>
    </row>
    <row r="26" spans="1:6" hidden="1" x14ac:dyDescent="0.25">
      <c r="A26" s="14">
        <v>44874</v>
      </c>
      <c r="B26" t="s">
        <v>54</v>
      </c>
      <c r="C26" t="s">
        <v>56</v>
      </c>
      <c r="D26">
        <v>0.9375</v>
      </c>
      <c r="E26">
        <v>2.3125</v>
      </c>
      <c r="F26">
        <v>0.66666666666666663</v>
      </c>
    </row>
    <row r="27" spans="1:6" x14ac:dyDescent="0.25">
      <c r="A27" s="14">
        <v>44874</v>
      </c>
      <c r="B27" t="s">
        <v>54</v>
      </c>
      <c r="C27" t="s">
        <v>60</v>
      </c>
      <c r="D27">
        <v>0.33333333333333331</v>
      </c>
      <c r="E27">
        <v>1.125</v>
      </c>
      <c r="F27">
        <v>0.33333333333333331</v>
      </c>
    </row>
    <row r="28" spans="1:6" hidden="1" x14ac:dyDescent="0.25">
      <c r="A28" s="14">
        <v>44874</v>
      </c>
      <c r="B28" t="s">
        <v>54</v>
      </c>
      <c r="C28" t="s">
        <v>59</v>
      </c>
      <c r="D28">
        <v>0.6875</v>
      </c>
      <c r="E28">
        <v>1.875</v>
      </c>
      <c r="F28">
        <v>0.66666666666666663</v>
      </c>
    </row>
    <row r="29" spans="1:6" hidden="1" x14ac:dyDescent="0.25">
      <c r="A29" s="14">
        <v>44874</v>
      </c>
      <c r="B29" t="s">
        <v>76</v>
      </c>
      <c r="C29" t="s">
        <v>56</v>
      </c>
      <c r="D29">
        <v>0</v>
      </c>
      <c r="E29">
        <v>0</v>
      </c>
      <c r="F29">
        <v>0</v>
      </c>
    </row>
    <row r="30" spans="1:6" x14ac:dyDescent="0.25">
      <c r="A30" s="14">
        <v>44874</v>
      </c>
      <c r="B30" t="s">
        <v>76</v>
      </c>
      <c r="C30" t="s">
        <v>60</v>
      </c>
      <c r="D30">
        <v>0</v>
      </c>
      <c r="E30">
        <v>0</v>
      </c>
      <c r="F30">
        <v>0</v>
      </c>
    </row>
    <row r="31" spans="1:6" hidden="1" x14ac:dyDescent="0.25">
      <c r="A31" s="14">
        <v>44874</v>
      </c>
      <c r="B31" t="s">
        <v>76</v>
      </c>
      <c r="C31" t="s">
        <v>59</v>
      </c>
      <c r="D31">
        <v>0</v>
      </c>
      <c r="E31">
        <v>0</v>
      </c>
      <c r="F31">
        <v>0</v>
      </c>
    </row>
    <row r="32" spans="1:6" hidden="1" x14ac:dyDescent="0.25">
      <c r="A32" s="14">
        <v>44874</v>
      </c>
      <c r="B32" t="s">
        <v>58</v>
      </c>
      <c r="C32" t="s">
        <v>56</v>
      </c>
      <c r="D32">
        <v>0.9375</v>
      </c>
      <c r="E32">
        <v>4.375</v>
      </c>
      <c r="F32">
        <v>0.66666666666666663</v>
      </c>
    </row>
    <row r="33" spans="1:6" x14ac:dyDescent="0.25">
      <c r="A33" s="14">
        <v>44874</v>
      </c>
      <c r="B33" t="s">
        <v>58</v>
      </c>
      <c r="C33" t="s">
        <v>60</v>
      </c>
      <c r="D33">
        <v>0.33333333333333331</v>
      </c>
      <c r="E33">
        <v>2.0625</v>
      </c>
      <c r="F33">
        <v>0.33333333333333331</v>
      </c>
    </row>
    <row r="34" spans="1:6" hidden="1" x14ac:dyDescent="0.25">
      <c r="A34" s="14">
        <v>44874</v>
      </c>
      <c r="B34" t="s">
        <v>58</v>
      </c>
      <c r="C34" t="s">
        <v>59</v>
      </c>
      <c r="D34">
        <v>0.6875</v>
      </c>
      <c r="E34">
        <v>3.625</v>
      </c>
      <c r="F34">
        <v>0.66666666666666663</v>
      </c>
    </row>
    <row r="35" spans="1:6" hidden="1" x14ac:dyDescent="0.25">
      <c r="A35" s="14">
        <v>44874</v>
      </c>
      <c r="B35" t="s">
        <v>57</v>
      </c>
      <c r="C35" t="s">
        <v>56</v>
      </c>
      <c r="D35">
        <v>0.9375</v>
      </c>
      <c r="E35">
        <v>4.375</v>
      </c>
      <c r="F35">
        <v>0.66666666666666663</v>
      </c>
    </row>
    <row r="36" spans="1:6" x14ac:dyDescent="0.25">
      <c r="A36" s="14">
        <v>44874</v>
      </c>
      <c r="B36" t="s">
        <v>57</v>
      </c>
      <c r="C36" t="s">
        <v>60</v>
      </c>
      <c r="D36">
        <v>0.33333333333333331</v>
      </c>
      <c r="E36">
        <v>2.0625</v>
      </c>
      <c r="F36">
        <v>0.33333333333333331</v>
      </c>
    </row>
    <row r="37" spans="1:6" hidden="1" x14ac:dyDescent="0.25">
      <c r="A37" s="14">
        <v>44874</v>
      </c>
      <c r="B37" t="s">
        <v>57</v>
      </c>
      <c r="C37" t="s">
        <v>59</v>
      </c>
      <c r="D37">
        <v>0.6875</v>
      </c>
      <c r="E37">
        <v>3.25</v>
      </c>
      <c r="F37">
        <v>0.66666666666666663</v>
      </c>
    </row>
    <row r="38" spans="1:6" hidden="1" x14ac:dyDescent="0.25">
      <c r="A38" s="14">
        <v>44875</v>
      </c>
      <c r="B38" t="s">
        <v>54</v>
      </c>
      <c r="C38" t="s">
        <v>56</v>
      </c>
      <c r="D38">
        <v>0.9375</v>
      </c>
      <c r="E38">
        <v>2.3125</v>
      </c>
      <c r="F38">
        <v>0.66666666666666663</v>
      </c>
    </row>
    <row r="39" spans="1:6" x14ac:dyDescent="0.25">
      <c r="A39" s="14">
        <v>44875</v>
      </c>
      <c r="B39" t="s">
        <v>54</v>
      </c>
      <c r="C39" t="s">
        <v>60</v>
      </c>
      <c r="D39">
        <v>0.33333333333333331</v>
      </c>
      <c r="E39">
        <v>1.125</v>
      </c>
      <c r="F39">
        <v>0.33333333333333331</v>
      </c>
    </row>
    <row r="40" spans="1:6" hidden="1" x14ac:dyDescent="0.25">
      <c r="A40" s="14">
        <v>44875</v>
      </c>
      <c r="B40" t="s">
        <v>54</v>
      </c>
      <c r="C40" t="s">
        <v>59</v>
      </c>
      <c r="D40">
        <v>0.6875</v>
      </c>
      <c r="E40">
        <v>1.875</v>
      </c>
      <c r="F40">
        <v>0.66666666666666663</v>
      </c>
    </row>
    <row r="41" spans="1:6" hidden="1" x14ac:dyDescent="0.25">
      <c r="A41" s="14">
        <v>44875</v>
      </c>
      <c r="B41" t="s">
        <v>76</v>
      </c>
      <c r="C41" t="s">
        <v>56</v>
      </c>
      <c r="D41">
        <v>0</v>
      </c>
      <c r="E41">
        <v>0</v>
      </c>
      <c r="F41">
        <v>0</v>
      </c>
    </row>
    <row r="42" spans="1:6" x14ac:dyDescent="0.25">
      <c r="A42" s="14">
        <v>44875</v>
      </c>
      <c r="B42" t="s">
        <v>76</v>
      </c>
      <c r="C42" t="s">
        <v>60</v>
      </c>
      <c r="D42">
        <v>0</v>
      </c>
      <c r="E42">
        <v>0</v>
      </c>
      <c r="F42">
        <v>0</v>
      </c>
    </row>
    <row r="43" spans="1:6" hidden="1" x14ac:dyDescent="0.25">
      <c r="A43" s="14">
        <v>44875</v>
      </c>
      <c r="B43" t="s">
        <v>76</v>
      </c>
      <c r="C43" t="s">
        <v>59</v>
      </c>
      <c r="D43">
        <v>0</v>
      </c>
      <c r="E43">
        <v>0</v>
      </c>
      <c r="F43">
        <v>0</v>
      </c>
    </row>
    <row r="44" spans="1:6" hidden="1" x14ac:dyDescent="0.25">
      <c r="A44" s="14">
        <v>44875</v>
      </c>
      <c r="B44" t="s">
        <v>58</v>
      </c>
      <c r="C44" t="s">
        <v>56</v>
      </c>
      <c r="D44">
        <v>0.9375</v>
      </c>
      <c r="E44">
        <v>4.375</v>
      </c>
      <c r="F44">
        <v>0.66666666666666663</v>
      </c>
    </row>
    <row r="45" spans="1:6" x14ac:dyDescent="0.25">
      <c r="A45" s="14">
        <v>44875</v>
      </c>
      <c r="B45" t="s">
        <v>58</v>
      </c>
      <c r="C45" t="s">
        <v>60</v>
      </c>
      <c r="D45">
        <v>0.33333333333333331</v>
      </c>
      <c r="E45">
        <v>2.0625</v>
      </c>
      <c r="F45">
        <v>0.33333333333333331</v>
      </c>
    </row>
    <row r="46" spans="1:6" hidden="1" x14ac:dyDescent="0.25">
      <c r="A46" s="14">
        <v>44875</v>
      </c>
      <c r="B46" t="s">
        <v>58</v>
      </c>
      <c r="C46" t="s">
        <v>59</v>
      </c>
      <c r="D46">
        <v>0.6875</v>
      </c>
      <c r="E46">
        <v>3.625</v>
      </c>
      <c r="F46">
        <v>0.66666666666666663</v>
      </c>
    </row>
    <row r="47" spans="1:6" hidden="1" x14ac:dyDescent="0.25">
      <c r="A47" s="14">
        <v>44875</v>
      </c>
      <c r="B47" t="s">
        <v>57</v>
      </c>
      <c r="C47" t="s">
        <v>56</v>
      </c>
      <c r="D47">
        <v>0.9375</v>
      </c>
      <c r="E47">
        <v>4.375</v>
      </c>
      <c r="F47">
        <v>0.66666666666666663</v>
      </c>
    </row>
    <row r="48" spans="1:6" x14ac:dyDescent="0.25">
      <c r="A48" s="14">
        <v>44875</v>
      </c>
      <c r="B48" t="s">
        <v>57</v>
      </c>
      <c r="C48" t="s">
        <v>60</v>
      </c>
      <c r="D48">
        <v>0.33333333333333331</v>
      </c>
      <c r="E48">
        <v>2.0625</v>
      </c>
      <c r="F48">
        <v>0.33333333333333331</v>
      </c>
    </row>
    <row r="49" spans="1:6" hidden="1" x14ac:dyDescent="0.25">
      <c r="A49" s="14">
        <v>44875</v>
      </c>
      <c r="B49" t="s">
        <v>57</v>
      </c>
      <c r="C49" t="s">
        <v>59</v>
      </c>
      <c r="D49">
        <v>0.6875</v>
      </c>
      <c r="E49">
        <v>3.25</v>
      </c>
      <c r="F49">
        <v>0.66666666666666663</v>
      </c>
    </row>
    <row r="50" spans="1:6" hidden="1" x14ac:dyDescent="0.25">
      <c r="A50" s="14">
        <v>44876</v>
      </c>
      <c r="B50" t="s">
        <v>54</v>
      </c>
      <c r="C50" t="s">
        <v>56</v>
      </c>
      <c r="D50">
        <v>0.9375</v>
      </c>
      <c r="E50">
        <v>2.3125</v>
      </c>
      <c r="F50">
        <v>0.66666666666666663</v>
      </c>
    </row>
    <row r="51" spans="1:6" x14ac:dyDescent="0.25">
      <c r="A51" s="14">
        <v>44876</v>
      </c>
      <c r="B51" t="s">
        <v>54</v>
      </c>
      <c r="C51" t="s">
        <v>60</v>
      </c>
      <c r="D51">
        <v>0.33333333333333331</v>
      </c>
      <c r="E51">
        <v>1.125</v>
      </c>
      <c r="F51">
        <v>0.33333333333333331</v>
      </c>
    </row>
    <row r="52" spans="1:6" hidden="1" x14ac:dyDescent="0.25">
      <c r="A52" s="14">
        <v>44876</v>
      </c>
      <c r="B52" t="s">
        <v>54</v>
      </c>
      <c r="C52" t="s">
        <v>59</v>
      </c>
      <c r="D52">
        <v>0.6875</v>
      </c>
      <c r="E52">
        <v>1.875</v>
      </c>
      <c r="F52">
        <v>0.66666666666666663</v>
      </c>
    </row>
    <row r="53" spans="1:6" hidden="1" x14ac:dyDescent="0.25">
      <c r="A53" s="14">
        <v>44876</v>
      </c>
      <c r="B53" t="s">
        <v>76</v>
      </c>
      <c r="C53" t="s">
        <v>56</v>
      </c>
      <c r="D53">
        <v>0</v>
      </c>
      <c r="E53">
        <v>0</v>
      </c>
      <c r="F53">
        <v>0</v>
      </c>
    </row>
    <row r="54" spans="1:6" x14ac:dyDescent="0.25">
      <c r="A54" s="14">
        <v>44876</v>
      </c>
      <c r="B54" t="s">
        <v>76</v>
      </c>
      <c r="C54" t="s">
        <v>60</v>
      </c>
      <c r="D54">
        <v>0</v>
      </c>
      <c r="E54">
        <v>0</v>
      </c>
      <c r="F54">
        <v>0</v>
      </c>
    </row>
    <row r="55" spans="1:6" hidden="1" x14ac:dyDescent="0.25">
      <c r="A55" s="14">
        <v>44876</v>
      </c>
      <c r="B55" t="s">
        <v>76</v>
      </c>
      <c r="C55" t="s">
        <v>59</v>
      </c>
      <c r="D55">
        <v>0</v>
      </c>
      <c r="E55">
        <v>0</v>
      </c>
      <c r="F55">
        <v>0</v>
      </c>
    </row>
    <row r="56" spans="1:6" hidden="1" x14ac:dyDescent="0.25">
      <c r="A56" s="14">
        <v>44876</v>
      </c>
      <c r="B56" t="s">
        <v>58</v>
      </c>
      <c r="C56" t="s">
        <v>56</v>
      </c>
      <c r="D56">
        <v>0.9375</v>
      </c>
      <c r="E56">
        <v>4.375</v>
      </c>
      <c r="F56">
        <v>0.66666666666666663</v>
      </c>
    </row>
    <row r="57" spans="1:6" x14ac:dyDescent="0.25">
      <c r="A57" s="14">
        <v>44876</v>
      </c>
      <c r="B57" t="s">
        <v>58</v>
      </c>
      <c r="C57" t="s">
        <v>60</v>
      </c>
      <c r="D57">
        <v>0.33333333333333331</v>
      </c>
      <c r="E57">
        <v>2.0625</v>
      </c>
      <c r="F57">
        <v>0.33333333333333331</v>
      </c>
    </row>
    <row r="58" spans="1:6" hidden="1" x14ac:dyDescent="0.25">
      <c r="A58" s="14">
        <v>44876</v>
      </c>
      <c r="B58" t="s">
        <v>58</v>
      </c>
      <c r="C58" t="s">
        <v>59</v>
      </c>
      <c r="D58">
        <v>0.6875</v>
      </c>
      <c r="E58">
        <v>3.625</v>
      </c>
      <c r="F58">
        <v>0.66666666666666663</v>
      </c>
    </row>
    <row r="59" spans="1:6" hidden="1" x14ac:dyDescent="0.25">
      <c r="A59" s="14">
        <v>44876</v>
      </c>
      <c r="B59" t="s">
        <v>57</v>
      </c>
      <c r="C59" t="s">
        <v>56</v>
      </c>
      <c r="D59">
        <v>0.9375</v>
      </c>
      <c r="E59">
        <v>4.375</v>
      </c>
      <c r="F59">
        <v>0.66666666666666663</v>
      </c>
    </row>
    <row r="60" spans="1:6" x14ac:dyDescent="0.25">
      <c r="A60" s="14">
        <v>44876</v>
      </c>
      <c r="B60" t="s">
        <v>57</v>
      </c>
      <c r="C60" t="s">
        <v>60</v>
      </c>
      <c r="D60">
        <v>0.33333333333333331</v>
      </c>
      <c r="E60">
        <v>2.0625</v>
      </c>
      <c r="F60">
        <v>0.33333333333333331</v>
      </c>
    </row>
    <row r="61" spans="1:6" hidden="1" x14ac:dyDescent="0.25">
      <c r="A61" s="14">
        <v>44876</v>
      </c>
      <c r="B61" t="s">
        <v>57</v>
      </c>
      <c r="C61" t="s">
        <v>59</v>
      </c>
      <c r="D61">
        <v>0.6875</v>
      </c>
      <c r="E61">
        <v>3.25</v>
      </c>
      <c r="F61">
        <v>0.66666666666666663</v>
      </c>
    </row>
    <row r="62" spans="1:6" hidden="1" x14ac:dyDescent="0.25">
      <c r="A62" s="14">
        <v>44877</v>
      </c>
      <c r="B62" t="s">
        <v>54</v>
      </c>
      <c r="C62" t="s">
        <v>56</v>
      </c>
      <c r="D62">
        <v>0.9375</v>
      </c>
      <c r="E62">
        <v>2.3125</v>
      </c>
      <c r="F62">
        <v>0.66666666666666663</v>
      </c>
    </row>
    <row r="63" spans="1:6" x14ac:dyDescent="0.25">
      <c r="A63" s="14">
        <v>44877</v>
      </c>
      <c r="B63" t="s">
        <v>54</v>
      </c>
      <c r="C63" t="s">
        <v>60</v>
      </c>
      <c r="D63">
        <v>0.33333333333333331</v>
      </c>
      <c r="E63">
        <v>1.125</v>
      </c>
      <c r="F63">
        <v>0.33333333333333331</v>
      </c>
    </row>
    <row r="64" spans="1:6" hidden="1" x14ac:dyDescent="0.25">
      <c r="A64" s="14">
        <v>44877</v>
      </c>
      <c r="B64" t="s">
        <v>54</v>
      </c>
      <c r="C64" t="s">
        <v>59</v>
      </c>
      <c r="D64">
        <v>0.6875</v>
      </c>
      <c r="E64">
        <v>1.875</v>
      </c>
      <c r="F64">
        <v>0.66666666666666663</v>
      </c>
    </row>
    <row r="65" spans="1:6" hidden="1" x14ac:dyDescent="0.25">
      <c r="A65" s="14">
        <v>44877</v>
      </c>
      <c r="B65" t="s">
        <v>76</v>
      </c>
      <c r="C65" t="s">
        <v>56</v>
      </c>
      <c r="D65">
        <v>0</v>
      </c>
      <c r="E65">
        <v>0</v>
      </c>
      <c r="F65">
        <v>0</v>
      </c>
    </row>
    <row r="66" spans="1:6" x14ac:dyDescent="0.25">
      <c r="A66" s="14">
        <v>44877</v>
      </c>
      <c r="B66" t="s">
        <v>76</v>
      </c>
      <c r="C66" t="s">
        <v>60</v>
      </c>
      <c r="D66">
        <v>0</v>
      </c>
      <c r="E66">
        <v>0</v>
      </c>
      <c r="F66">
        <v>0</v>
      </c>
    </row>
    <row r="67" spans="1:6" hidden="1" x14ac:dyDescent="0.25">
      <c r="A67" s="14">
        <v>44877</v>
      </c>
      <c r="B67" t="s">
        <v>76</v>
      </c>
      <c r="C67" t="s">
        <v>59</v>
      </c>
      <c r="D67">
        <v>0</v>
      </c>
      <c r="E67">
        <v>0</v>
      </c>
      <c r="F67">
        <v>0</v>
      </c>
    </row>
    <row r="68" spans="1:6" hidden="1" x14ac:dyDescent="0.25">
      <c r="A68" s="14">
        <v>44877</v>
      </c>
      <c r="B68" t="s">
        <v>58</v>
      </c>
      <c r="C68" t="s">
        <v>56</v>
      </c>
      <c r="D68">
        <v>0.9375</v>
      </c>
      <c r="E68">
        <v>4.375</v>
      </c>
      <c r="F68">
        <v>0.66666666666666663</v>
      </c>
    </row>
    <row r="69" spans="1:6" x14ac:dyDescent="0.25">
      <c r="A69" s="14">
        <v>44877</v>
      </c>
      <c r="B69" t="s">
        <v>58</v>
      </c>
      <c r="C69" t="s">
        <v>60</v>
      </c>
      <c r="D69">
        <v>0.33333333333333331</v>
      </c>
      <c r="E69">
        <v>2.0625</v>
      </c>
      <c r="F69">
        <v>0.33333333333333331</v>
      </c>
    </row>
    <row r="70" spans="1:6" hidden="1" x14ac:dyDescent="0.25">
      <c r="A70" s="14">
        <v>44877</v>
      </c>
      <c r="B70" t="s">
        <v>58</v>
      </c>
      <c r="C70" t="s">
        <v>59</v>
      </c>
      <c r="D70">
        <v>0.6875</v>
      </c>
      <c r="E70">
        <v>3.625</v>
      </c>
      <c r="F70">
        <v>0.66666666666666663</v>
      </c>
    </row>
    <row r="71" spans="1:6" hidden="1" x14ac:dyDescent="0.25">
      <c r="A71" s="14">
        <v>44877</v>
      </c>
      <c r="B71" t="s">
        <v>57</v>
      </c>
      <c r="C71" t="s">
        <v>56</v>
      </c>
      <c r="D71">
        <v>0.9375</v>
      </c>
      <c r="E71">
        <v>4.375</v>
      </c>
      <c r="F71">
        <v>0.66666666666666663</v>
      </c>
    </row>
    <row r="72" spans="1:6" x14ac:dyDescent="0.25">
      <c r="A72" s="14">
        <v>44877</v>
      </c>
      <c r="B72" t="s">
        <v>57</v>
      </c>
      <c r="C72" t="s">
        <v>60</v>
      </c>
      <c r="D72">
        <v>0.33333333333333331</v>
      </c>
      <c r="E72">
        <v>2.0625</v>
      </c>
      <c r="F72">
        <v>0.33333333333333331</v>
      </c>
    </row>
    <row r="73" spans="1:6" hidden="1" x14ac:dyDescent="0.25">
      <c r="A73" s="14">
        <v>44877</v>
      </c>
      <c r="B73" t="s">
        <v>57</v>
      </c>
      <c r="C73" t="s">
        <v>59</v>
      </c>
      <c r="D73">
        <v>0.6875</v>
      </c>
      <c r="E73">
        <v>3.25</v>
      </c>
      <c r="F73">
        <v>0.66666666666666663</v>
      </c>
    </row>
    <row r="74" spans="1:6" hidden="1" x14ac:dyDescent="0.25">
      <c r="A74" s="14">
        <v>44878</v>
      </c>
      <c r="B74" t="s">
        <v>54</v>
      </c>
      <c r="C74" t="s">
        <v>56</v>
      </c>
      <c r="D74">
        <v>0.9375</v>
      </c>
      <c r="E74">
        <v>2.3125</v>
      </c>
      <c r="F74">
        <v>0.66666666666666663</v>
      </c>
    </row>
    <row r="75" spans="1:6" x14ac:dyDescent="0.25">
      <c r="A75" s="14">
        <v>44878</v>
      </c>
      <c r="B75" t="s">
        <v>54</v>
      </c>
      <c r="C75" t="s">
        <v>60</v>
      </c>
      <c r="D75">
        <v>0.33333333333333331</v>
      </c>
      <c r="E75">
        <v>1.125</v>
      </c>
      <c r="F75">
        <v>0.33333333333333331</v>
      </c>
    </row>
    <row r="76" spans="1:6" hidden="1" x14ac:dyDescent="0.25">
      <c r="A76" s="14">
        <v>44878</v>
      </c>
      <c r="B76" t="s">
        <v>54</v>
      </c>
      <c r="C76" t="s">
        <v>59</v>
      </c>
      <c r="D76">
        <v>0.6875</v>
      </c>
      <c r="E76">
        <v>1.875</v>
      </c>
      <c r="F76">
        <v>0.66666666666666663</v>
      </c>
    </row>
    <row r="77" spans="1:6" hidden="1" x14ac:dyDescent="0.25">
      <c r="A77" s="14">
        <v>44878</v>
      </c>
      <c r="B77" t="s">
        <v>76</v>
      </c>
      <c r="C77" t="s">
        <v>56</v>
      </c>
      <c r="D77">
        <v>0</v>
      </c>
      <c r="E77">
        <v>0</v>
      </c>
      <c r="F77">
        <v>0</v>
      </c>
    </row>
    <row r="78" spans="1:6" x14ac:dyDescent="0.25">
      <c r="A78" s="14">
        <v>44878</v>
      </c>
      <c r="B78" t="s">
        <v>76</v>
      </c>
      <c r="C78" t="s">
        <v>60</v>
      </c>
      <c r="D78">
        <v>0</v>
      </c>
      <c r="E78">
        <v>0</v>
      </c>
      <c r="F78">
        <v>0</v>
      </c>
    </row>
    <row r="79" spans="1:6" hidden="1" x14ac:dyDescent="0.25">
      <c r="A79" s="14">
        <v>44878</v>
      </c>
      <c r="B79" t="s">
        <v>76</v>
      </c>
      <c r="C79" t="s">
        <v>59</v>
      </c>
      <c r="D79">
        <v>0</v>
      </c>
      <c r="E79">
        <v>0</v>
      </c>
      <c r="F79">
        <v>0</v>
      </c>
    </row>
    <row r="80" spans="1:6" hidden="1" x14ac:dyDescent="0.25">
      <c r="A80" s="14">
        <v>44878</v>
      </c>
      <c r="B80" t="s">
        <v>58</v>
      </c>
      <c r="C80" t="s">
        <v>56</v>
      </c>
      <c r="D80">
        <v>0.9375</v>
      </c>
      <c r="E80">
        <v>4.375</v>
      </c>
      <c r="F80">
        <v>0.66666666666666663</v>
      </c>
    </row>
    <row r="81" spans="1:6" x14ac:dyDescent="0.25">
      <c r="A81" s="14">
        <v>44878</v>
      </c>
      <c r="B81" t="s">
        <v>58</v>
      </c>
      <c r="C81" t="s">
        <v>60</v>
      </c>
      <c r="D81">
        <v>0.33333333333333331</v>
      </c>
      <c r="E81">
        <v>2.0625</v>
      </c>
      <c r="F81">
        <v>0.33333333333333331</v>
      </c>
    </row>
    <row r="82" spans="1:6" hidden="1" x14ac:dyDescent="0.25">
      <c r="A82" s="14">
        <v>44878</v>
      </c>
      <c r="B82" t="s">
        <v>58</v>
      </c>
      <c r="C82" t="s">
        <v>59</v>
      </c>
      <c r="D82">
        <v>0.6875</v>
      </c>
      <c r="E82">
        <v>3.625</v>
      </c>
      <c r="F82">
        <v>0.66666666666666663</v>
      </c>
    </row>
    <row r="83" spans="1:6" hidden="1" x14ac:dyDescent="0.25">
      <c r="A83" s="14">
        <v>44878</v>
      </c>
      <c r="B83" t="s">
        <v>57</v>
      </c>
      <c r="C83" t="s">
        <v>56</v>
      </c>
      <c r="D83">
        <v>0.9375</v>
      </c>
      <c r="E83">
        <v>4.375</v>
      </c>
      <c r="F83">
        <v>0.66666666666666663</v>
      </c>
    </row>
    <row r="84" spans="1:6" x14ac:dyDescent="0.25">
      <c r="A84" s="14">
        <v>44878</v>
      </c>
      <c r="B84" t="s">
        <v>57</v>
      </c>
      <c r="C84" t="s">
        <v>60</v>
      </c>
      <c r="D84">
        <v>0.33333333333333331</v>
      </c>
      <c r="E84">
        <v>2.0625</v>
      </c>
      <c r="F84">
        <v>0.33333333333333331</v>
      </c>
    </row>
    <row r="85" spans="1:6" hidden="1" x14ac:dyDescent="0.25">
      <c r="A85" s="14">
        <v>44878</v>
      </c>
      <c r="B85" t="s">
        <v>57</v>
      </c>
      <c r="C85" t="s">
        <v>59</v>
      </c>
      <c r="D85">
        <v>0.6875</v>
      </c>
      <c r="E85">
        <v>3.25</v>
      </c>
      <c r="F85">
        <v>0.66666666666666663</v>
      </c>
    </row>
    <row r="86" spans="1:6" hidden="1" x14ac:dyDescent="0.25">
      <c r="A86" s="14">
        <v>44879</v>
      </c>
      <c r="B86" t="s">
        <v>54</v>
      </c>
      <c r="C86" t="s">
        <v>56</v>
      </c>
      <c r="D86">
        <v>0.9375</v>
      </c>
      <c r="E86">
        <v>2.3125</v>
      </c>
      <c r="F86">
        <v>0.66666666666666663</v>
      </c>
    </row>
    <row r="87" spans="1:6" x14ac:dyDescent="0.25">
      <c r="A87" s="14">
        <v>44879</v>
      </c>
      <c r="B87" t="s">
        <v>54</v>
      </c>
      <c r="C87" t="s">
        <v>60</v>
      </c>
      <c r="D87">
        <v>0.33333333333333331</v>
      </c>
      <c r="E87">
        <v>1.125</v>
      </c>
      <c r="F87">
        <v>0.33333333333333331</v>
      </c>
    </row>
    <row r="88" spans="1:6" hidden="1" x14ac:dyDescent="0.25">
      <c r="A88" s="14">
        <v>44879</v>
      </c>
      <c r="B88" t="s">
        <v>54</v>
      </c>
      <c r="C88" t="s">
        <v>59</v>
      </c>
      <c r="D88">
        <v>0.6875</v>
      </c>
      <c r="E88">
        <v>1.875</v>
      </c>
      <c r="F88">
        <v>0.66666666666666663</v>
      </c>
    </row>
    <row r="89" spans="1:6" hidden="1" x14ac:dyDescent="0.25">
      <c r="A89" s="14">
        <v>44879</v>
      </c>
      <c r="B89" t="s">
        <v>76</v>
      </c>
      <c r="C89" t="s">
        <v>56</v>
      </c>
      <c r="D89">
        <v>0</v>
      </c>
      <c r="E89">
        <v>0</v>
      </c>
      <c r="F89">
        <v>0</v>
      </c>
    </row>
    <row r="90" spans="1:6" x14ac:dyDescent="0.25">
      <c r="A90" s="14">
        <v>44879</v>
      </c>
      <c r="B90" t="s">
        <v>76</v>
      </c>
      <c r="C90" t="s">
        <v>60</v>
      </c>
      <c r="D90">
        <v>0</v>
      </c>
      <c r="E90">
        <v>0</v>
      </c>
      <c r="F90">
        <v>0</v>
      </c>
    </row>
    <row r="91" spans="1:6" hidden="1" x14ac:dyDescent="0.25">
      <c r="A91" s="14">
        <v>44879</v>
      </c>
      <c r="B91" t="s">
        <v>76</v>
      </c>
      <c r="C91" t="s">
        <v>59</v>
      </c>
      <c r="D91">
        <v>0</v>
      </c>
      <c r="E91">
        <v>0</v>
      </c>
      <c r="F91">
        <v>0</v>
      </c>
    </row>
    <row r="92" spans="1:6" hidden="1" x14ac:dyDescent="0.25">
      <c r="A92" s="14">
        <v>44879</v>
      </c>
      <c r="B92" t="s">
        <v>58</v>
      </c>
      <c r="C92" t="s">
        <v>56</v>
      </c>
      <c r="D92">
        <v>0.9375</v>
      </c>
      <c r="E92">
        <v>4.375</v>
      </c>
      <c r="F92">
        <v>0.66666666666666663</v>
      </c>
    </row>
    <row r="93" spans="1:6" x14ac:dyDescent="0.25">
      <c r="A93" s="14">
        <v>44879</v>
      </c>
      <c r="B93" t="s">
        <v>58</v>
      </c>
      <c r="C93" t="s">
        <v>60</v>
      </c>
      <c r="D93">
        <v>0.33333333333333331</v>
      </c>
      <c r="E93">
        <v>2.0625</v>
      </c>
      <c r="F93">
        <v>0.33333333333333331</v>
      </c>
    </row>
    <row r="94" spans="1:6" hidden="1" x14ac:dyDescent="0.25">
      <c r="A94" s="14">
        <v>44879</v>
      </c>
      <c r="B94" t="s">
        <v>58</v>
      </c>
      <c r="C94" t="s">
        <v>59</v>
      </c>
      <c r="D94">
        <v>0.6875</v>
      </c>
      <c r="E94">
        <v>3.625</v>
      </c>
      <c r="F94">
        <v>0.66666666666666663</v>
      </c>
    </row>
    <row r="95" spans="1:6" hidden="1" x14ac:dyDescent="0.25">
      <c r="A95" s="14">
        <v>44879</v>
      </c>
      <c r="B95" t="s">
        <v>57</v>
      </c>
      <c r="C95" t="s">
        <v>56</v>
      </c>
      <c r="D95">
        <v>0.9375</v>
      </c>
      <c r="E95">
        <v>4.375</v>
      </c>
      <c r="F95">
        <v>0.66666666666666663</v>
      </c>
    </row>
    <row r="96" spans="1:6" x14ac:dyDescent="0.25">
      <c r="A96" s="14">
        <v>44879</v>
      </c>
      <c r="B96" t="s">
        <v>57</v>
      </c>
      <c r="C96" t="s">
        <v>60</v>
      </c>
      <c r="D96">
        <v>0.33333333333333331</v>
      </c>
      <c r="E96">
        <v>2.0625</v>
      </c>
      <c r="F96">
        <v>0.33333333333333331</v>
      </c>
    </row>
    <row r="97" spans="1:6" hidden="1" x14ac:dyDescent="0.25">
      <c r="A97" s="14">
        <v>44879</v>
      </c>
      <c r="B97" t="s">
        <v>57</v>
      </c>
      <c r="C97" t="s">
        <v>59</v>
      </c>
      <c r="D97">
        <v>0.6875</v>
      </c>
      <c r="E97">
        <v>3.25</v>
      </c>
      <c r="F97">
        <v>0.66666666666666663</v>
      </c>
    </row>
    <row r="98" spans="1:6" hidden="1" x14ac:dyDescent="0.25">
      <c r="A98" s="14">
        <v>44880</v>
      </c>
      <c r="B98" t="s">
        <v>54</v>
      </c>
      <c r="C98" t="s">
        <v>56</v>
      </c>
      <c r="D98">
        <v>0.9375</v>
      </c>
      <c r="E98">
        <v>2.3125</v>
      </c>
      <c r="F98">
        <v>0.66666666666666663</v>
      </c>
    </row>
    <row r="99" spans="1:6" x14ac:dyDescent="0.25">
      <c r="A99" s="14">
        <v>44880</v>
      </c>
      <c r="B99" t="s">
        <v>54</v>
      </c>
      <c r="C99" t="s">
        <v>60</v>
      </c>
      <c r="D99">
        <v>0.33333333333333331</v>
      </c>
      <c r="E99">
        <v>1.125</v>
      </c>
      <c r="F99">
        <v>0.33333333333333331</v>
      </c>
    </row>
    <row r="100" spans="1:6" hidden="1" x14ac:dyDescent="0.25">
      <c r="A100" s="14">
        <v>44880</v>
      </c>
      <c r="B100" t="s">
        <v>54</v>
      </c>
      <c r="C100" t="s">
        <v>59</v>
      </c>
      <c r="D100">
        <v>0.6875</v>
      </c>
      <c r="E100">
        <v>1.875</v>
      </c>
      <c r="F100">
        <v>0.66666666666666663</v>
      </c>
    </row>
    <row r="101" spans="1:6" hidden="1" x14ac:dyDescent="0.25">
      <c r="A101" s="14">
        <v>44880</v>
      </c>
      <c r="B101" t="s">
        <v>76</v>
      </c>
      <c r="C101" t="s">
        <v>56</v>
      </c>
      <c r="D101">
        <v>0</v>
      </c>
      <c r="E101">
        <v>0</v>
      </c>
      <c r="F101">
        <v>0</v>
      </c>
    </row>
    <row r="102" spans="1:6" x14ac:dyDescent="0.25">
      <c r="A102" s="14">
        <v>44880</v>
      </c>
      <c r="B102" t="s">
        <v>76</v>
      </c>
      <c r="C102" t="s">
        <v>60</v>
      </c>
      <c r="D102">
        <v>0</v>
      </c>
      <c r="E102">
        <v>0</v>
      </c>
      <c r="F102">
        <v>0</v>
      </c>
    </row>
    <row r="103" spans="1:6" hidden="1" x14ac:dyDescent="0.25">
      <c r="A103" s="14">
        <v>44880</v>
      </c>
      <c r="B103" t="s">
        <v>76</v>
      </c>
      <c r="C103" t="s">
        <v>59</v>
      </c>
      <c r="D103">
        <v>0</v>
      </c>
      <c r="E103">
        <v>0</v>
      </c>
      <c r="F103">
        <v>0</v>
      </c>
    </row>
    <row r="104" spans="1:6" hidden="1" x14ac:dyDescent="0.25">
      <c r="A104" s="14">
        <v>44880</v>
      </c>
      <c r="B104" t="s">
        <v>58</v>
      </c>
      <c r="C104" t="s">
        <v>56</v>
      </c>
      <c r="D104">
        <v>0.9375</v>
      </c>
      <c r="E104">
        <v>4.375</v>
      </c>
      <c r="F104">
        <v>0.66666666666666663</v>
      </c>
    </row>
    <row r="105" spans="1:6" x14ac:dyDescent="0.25">
      <c r="A105" s="14">
        <v>44880</v>
      </c>
      <c r="B105" t="s">
        <v>58</v>
      </c>
      <c r="C105" t="s">
        <v>60</v>
      </c>
      <c r="D105">
        <v>0.33333333333333331</v>
      </c>
      <c r="E105">
        <v>2.0625</v>
      </c>
      <c r="F105">
        <v>0.33333333333333331</v>
      </c>
    </row>
    <row r="106" spans="1:6" hidden="1" x14ac:dyDescent="0.25">
      <c r="A106" s="14">
        <v>44880</v>
      </c>
      <c r="B106" t="s">
        <v>58</v>
      </c>
      <c r="C106" t="s">
        <v>59</v>
      </c>
      <c r="D106">
        <v>0.6875</v>
      </c>
      <c r="E106">
        <v>3.625</v>
      </c>
      <c r="F106">
        <v>0.66666666666666663</v>
      </c>
    </row>
    <row r="107" spans="1:6" hidden="1" x14ac:dyDescent="0.25">
      <c r="A107" s="14">
        <v>44880</v>
      </c>
      <c r="B107" t="s">
        <v>57</v>
      </c>
      <c r="C107" t="s">
        <v>56</v>
      </c>
      <c r="D107">
        <v>0.9375</v>
      </c>
      <c r="E107">
        <v>4.375</v>
      </c>
      <c r="F107">
        <v>0.66666666666666663</v>
      </c>
    </row>
    <row r="108" spans="1:6" x14ac:dyDescent="0.25">
      <c r="A108" s="14">
        <v>44880</v>
      </c>
      <c r="B108" t="s">
        <v>57</v>
      </c>
      <c r="C108" t="s">
        <v>60</v>
      </c>
      <c r="D108">
        <v>0.33333333333333331</v>
      </c>
      <c r="E108">
        <v>2.0625</v>
      </c>
      <c r="F108">
        <v>0.33333333333333331</v>
      </c>
    </row>
    <row r="109" spans="1:6" hidden="1" x14ac:dyDescent="0.25">
      <c r="A109" s="14">
        <v>44880</v>
      </c>
      <c r="B109" t="s">
        <v>57</v>
      </c>
      <c r="C109" t="s">
        <v>59</v>
      </c>
      <c r="D109">
        <v>0.6875</v>
      </c>
      <c r="E109">
        <v>3.25</v>
      </c>
      <c r="F109">
        <v>0.66666666666666663</v>
      </c>
    </row>
    <row r="110" spans="1:6" hidden="1" x14ac:dyDescent="0.25">
      <c r="A110" s="14">
        <v>44881</v>
      </c>
      <c r="B110" t="s">
        <v>54</v>
      </c>
      <c r="C110" t="s">
        <v>56</v>
      </c>
      <c r="D110">
        <v>0.9375</v>
      </c>
      <c r="E110">
        <v>2.3125</v>
      </c>
      <c r="F110">
        <v>0.66666666666666663</v>
      </c>
    </row>
    <row r="111" spans="1:6" x14ac:dyDescent="0.25">
      <c r="A111" s="14">
        <v>44881</v>
      </c>
      <c r="B111" t="s">
        <v>54</v>
      </c>
      <c r="C111" t="s">
        <v>60</v>
      </c>
      <c r="D111">
        <v>0.33333333333333331</v>
      </c>
      <c r="E111">
        <v>1.125</v>
      </c>
      <c r="F111">
        <v>0.33333333333333331</v>
      </c>
    </row>
    <row r="112" spans="1:6" hidden="1" x14ac:dyDescent="0.25">
      <c r="A112" s="14">
        <v>44881</v>
      </c>
      <c r="B112" t="s">
        <v>54</v>
      </c>
      <c r="C112" t="s">
        <v>59</v>
      </c>
      <c r="D112">
        <v>0.6875</v>
      </c>
      <c r="E112">
        <v>1.875</v>
      </c>
      <c r="F112">
        <v>0.66666666666666663</v>
      </c>
    </row>
    <row r="113" spans="1:6" hidden="1" x14ac:dyDescent="0.25">
      <c r="A113" s="14">
        <v>44881</v>
      </c>
      <c r="B113" t="s">
        <v>76</v>
      </c>
      <c r="C113" t="s">
        <v>56</v>
      </c>
      <c r="D113">
        <v>0</v>
      </c>
      <c r="E113">
        <v>0</v>
      </c>
      <c r="F113">
        <v>0</v>
      </c>
    </row>
    <row r="114" spans="1:6" x14ac:dyDescent="0.25">
      <c r="A114" s="14">
        <v>44881</v>
      </c>
      <c r="B114" t="s">
        <v>76</v>
      </c>
      <c r="C114" t="s">
        <v>60</v>
      </c>
      <c r="D114">
        <v>0</v>
      </c>
      <c r="E114">
        <v>0</v>
      </c>
      <c r="F114">
        <v>0</v>
      </c>
    </row>
    <row r="115" spans="1:6" hidden="1" x14ac:dyDescent="0.25">
      <c r="A115" s="14">
        <v>44881</v>
      </c>
      <c r="B115" t="s">
        <v>76</v>
      </c>
      <c r="C115" t="s">
        <v>59</v>
      </c>
      <c r="D115">
        <v>0</v>
      </c>
      <c r="E115">
        <v>0</v>
      </c>
      <c r="F115">
        <v>0</v>
      </c>
    </row>
    <row r="116" spans="1:6" hidden="1" x14ac:dyDescent="0.25">
      <c r="A116" s="14">
        <v>44881</v>
      </c>
      <c r="B116" t="s">
        <v>58</v>
      </c>
      <c r="C116" t="s">
        <v>56</v>
      </c>
      <c r="D116">
        <v>0.9375</v>
      </c>
      <c r="E116">
        <v>4.375</v>
      </c>
      <c r="F116">
        <v>0.66666666666666663</v>
      </c>
    </row>
    <row r="117" spans="1:6" x14ac:dyDescent="0.25">
      <c r="A117" s="14">
        <v>44881</v>
      </c>
      <c r="B117" t="s">
        <v>58</v>
      </c>
      <c r="C117" t="s">
        <v>60</v>
      </c>
      <c r="D117">
        <v>0.33333333333333331</v>
      </c>
      <c r="E117">
        <v>2.0625</v>
      </c>
      <c r="F117">
        <v>0.33333333333333331</v>
      </c>
    </row>
    <row r="118" spans="1:6" hidden="1" x14ac:dyDescent="0.25">
      <c r="A118" s="14">
        <v>44881</v>
      </c>
      <c r="B118" t="s">
        <v>58</v>
      </c>
      <c r="C118" t="s">
        <v>59</v>
      </c>
      <c r="D118">
        <v>0.6875</v>
      </c>
      <c r="E118">
        <v>3.625</v>
      </c>
      <c r="F118">
        <v>0.66666666666666663</v>
      </c>
    </row>
    <row r="119" spans="1:6" hidden="1" x14ac:dyDescent="0.25">
      <c r="A119" s="14">
        <v>44881</v>
      </c>
      <c r="B119" t="s">
        <v>57</v>
      </c>
      <c r="C119" t="s">
        <v>56</v>
      </c>
      <c r="D119">
        <v>0.9375</v>
      </c>
      <c r="E119">
        <v>4.375</v>
      </c>
      <c r="F119">
        <v>0.66666666666666663</v>
      </c>
    </row>
    <row r="120" spans="1:6" x14ac:dyDescent="0.25">
      <c r="A120" s="14">
        <v>44881</v>
      </c>
      <c r="B120" t="s">
        <v>57</v>
      </c>
      <c r="C120" t="s">
        <v>60</v>
      </c>
      <c r="D120">
        <v>0.33333333333333331</v>
      </c>
      <c r="E120">
        <v>2.0625</v>
      </c>
      <c r="F120">
        <v>0.33333333333333331</v>
      </c>
    </row>
    <row r="121" spans="1:6" hidden="1" x14ac:dyDescent="0.25">
      <c r="A121" s="14">
        <v>44881</v>
      </c>
      <c r="B121" t="s">
        <v>57</v>
      </c>
      <c r="C121" t="s">
        <v>59</v>
      </c>
      <c r="D121">
        <v>0.6875</v>
      </c>
      <c r="E121">
        <v>3.25</v>
      </c>
      <c r="F121">
        <v>0.66666666666666663</v>
      </c>
    </row>
    <row r="122" spans="1:6" hidden="1" x14ac:dyDescent="0.25">
      <c r="A122" s="14">
        <v>44882</v>
      </c>
      <c r="B122" t="s">
        <v>54</v>
      </c>
      <c r="C122" t="s">
        <v>56</v>
      </c>
      <c r="D122">
        <v>0.9375</v>
      </c>
      <c r="E122">
        <v>2.3125</v>
      </c>
      <c r="F122">
        <v>0.66666666666666663</v>
      </c>
    </row>
    <row r="123" spans="1:6" x14ac:dyDescent="0.25">
      <c r="A123" s="14">
        <v>44882</v>
      </c>
      <c r="B123" t="s">
        <v>54</v>
      </c>
      <c r="C123" t="s">
        <v>60</v>
      </c>
      <c r="D123">
        <v>0.33333333333333331</v>
      </c>
      <c r="E123">
        <v>1.125</v>
      </c>
      <c r="F123">
        <v>0.33333333333333331</v>
      </c>
    </row>
    <row r="124" spans="1:6" hidden="1" x14ac:dyDescent="0.25">
      <c r="A124" s="14">
        <v>44882</v>
      </c>
      <c r="B124" t="s">
        <v>54</v>
      </c>
      <c r="C124" t="s">
        <v>59</v>
      </c>
      <c r="D124">
        <v>0.6875</v>
      </c>
      <c r="E124">
        <v>1.875</v>
      </c>
      <c r="F124">
        <v>0.66666666666666663</v>
      </c>
    </row>
    <row r="125" spans="1:6" hidden="1" x14ac:dyDescent="0.25">
      <c r="A125" s="14">
        <v>44882</v>
      </c>
      <c r="B125" t="s">
        <v>76</v>
      </c>
      <c r="C125" t="s">
        <v>56</v>
      </c>
      <c r="D125">
        <v>0</v>
      </c>
      <c r="E125">
        <v>0</v>
      </c>
      <c r="F125">
        <v>0</v>
      </c>
    </row>
    <row r="126" spans="1:6" x14ac:dyDescent="0.25">
      <c r="A126" s="14">
        <v>44882</v>
      </c>
      <c r="B126" t="s">
        <v>76</v>
      </c>
      <c r="C126" t="s">
        <v>60</v>
      </c>
      <c r="D126">
        <v>0</v>
      </c>
      <c r="E126">
        <v>0</v>
      </c>
      <c r="F126">
        <v>0</v>
      </c>
    </row>
    <row r="127" spans="1:6" hidden="1" x14ac:dyDescent="0.25">
      <c r="A127" s="14">
        <v>44882</v>
      </c>
      <c r="B127" t="s">
        <v>76</v>
      </c>
      <c r="C127" t="s">
        <v>59</v>
      </c>
      <c r="D127">
        <v>0</v>
      </c>
      <c r="E127">
        <v>0</v>
      </c>
      <c r="F127">
        <v>0</v>
      </c>
    </row>
    <row r="128" spans="1:6" hidden="1" x14ac:dyDescent="0.25">
      <c r="A128" s="14">
        <v>44882</v>
      </c>
      <c r="B128" t="s">
        <v>58</v>
      </c>
      <c r="C128" t="s">
        <v>56</v>
      </c>
      <c r="D128">
        <v>0.9375</v>
      </c>
      <c r="E128">
        <v>4.375</v>
      </c>
      <c r="F128">
        <v>0.66666666666666663</v>
      </c>
    </row>
    <row r="129" spans="1:6" x14ac:dyDescent="0.25">
      <c r="A129" s="14">
        <v>44882</v>
      </c>
      <c r="B129" t="s">
        <v>58</v>
      </c>
      <c r="C129" t="s">
        <v>60</v>
      </c>
      <c r="D129">
        <v>0.33333333333333331</v>
      </c>
      <c r="E129">
        <v>2.0625</v>
      </c>
      <c r="F129">
        <v>0.33333333333333331</v>
      </c>
    </row>
    <row r="130" spans="1:6" hidden="1" x14ac:dyDescent="0.25">
      <c r="A130" s="14">
        <v>44882</v>
      </c>
      <c r="B130" t="s">
        <v>58</v>
      </c>
      <c r="C130" t="s">
        <v>59</v>
      </c>
      <c r="D130">
        <v>0.6875</v>
      </c>
      <c r="E130">
        <v>3.625</v>
      </c>
      <c r="F130">
        <v>0.66666666666666663</v>
      </c>
    </row>
    <row r="131" spans="1:6" hidden="1" x14ac:dyDescent="0.25">
      <c r="A131" s="14">
        <v>44882</v>
      </c>
      <c r="B131" t="s">
        <v>57</v>
      </c>
      <c r="C131" t="s">
        <v>56</v>
      </c>
      <c r="D131">
        <v>0.9375</v>
      </c>
      <c r="E131">
        <v>4.375</v>
      </c>
      <c r="F131">
        <v>0.66666666666666663</v>
      </c>
    </row>
    <row r="132" spans="1:6" x14ac:dyDescent="0.25">
      <c r="A132" s="14">
        <v>44882</v>
      </c>
      <c r="B132" t="s">
        <v>57</v>
      </c>
      <c r="C132" t="s">
        <v>60</v>
      </c>
      <c r="D132">
        <v>0.33333333333333331</v>
      </c>
      <c r="E132">
        <v>2.0625</v>
      </c>
      <c r="F132">
        <v>0.33333333333333331</v>
      </c>
    </row>
    <row r="133" spans="1:6" hidden="1" x14ac:dyDescent="0.25">
      <c r="A133" s="14">
        <v>44882</v>
      </c>
      <c r="B133" t="s">
        <v>57</v>
      </c>
      <c r="C133" t="s">
        <v>59</v>
      </c>
      <c r="D133">
        <v>0.6875</v>
      </c>
      <c r="E133">
        <v>3.25</v>
      </c>
      <c r="F133">
        <v>0.66666666666666663</v>
      </c>
    </row>
    <row r="134" spans="1:6" hidden="1" x14ac:dyDescent="0.25">
      <c r="A134" s="14">
        <v>44883</v>
      </c>
      <c r="B134" t="s">
        <v>54</v>
      </c>
      <c r="C134" t="s">
        <v>56</v>
      </c>
      <c r="D134">
        <v>0.9375</v>
      </c>
      <c r="E134">
        <v>2.3125</v>
      </c>
      <c r="F134">
        <v>0.66666666666666663</v>
      </c>
    </row>
    <row r="135" spans="1:6" x14ac:dyDescent="0.25">
      <c r="A135" s="14">
        <v>44883</v>
      </c>
      <c r="B135" t="s">
        <v>54</v>
      </c>
      <c r="C135" t="s">
        <v>60</v>
      </c>
      <c r="D135">
        <v>0.33333333333333331</v>
      </c>
      <c r="E135">
        <v>1.125</v>
      </c>
      <c r="F135">
        <v>0.33333333333333331</v>
      </c>
    </row>
    <row r="136" spans="1:6" hidden="1" x14ac:dyDescent="0.25">
      <c r="A136" s="14">
        <v>44883</v>
      </c>
      <c r="B136" t="s">
        <v>54</v>
      </c>
      <c r="C136" t="s">
        <v>59</v>
      </c>
      <c r="D136">
        <v>0.6875</v>
      </c>
      <c r="E136">
        <v>1.875</v>
      </c>
      <c r="F136">
        <v>0.66666666666666663</v>
      </c>
    </row>
    <row r="137" spans="1:6" hidden="1" x14ac:dyDescent="0.25">
      <c r="A137" s="14">
        <v>44883</v>
      </c>
      <c r="B137" t="s">
        <v>76</v>
      </c>
      <c r="C137" t="s">
        <v>56</v>
      </c>
      <c r="D137">
        <v>0</v>
      </c>
      <c r="E137">
        <v>0</v>
      </c>
      <c r="F137">
        <v>0</v>
      </c>
    </row>
    <row r="138" spans="1:6" x14ac:dyDescent="0.25">
      <c r="A138" s="14">
        <v>44883</v>
      </c>
      <c r="B138" t="s">
        <v>76</v>
      </c>
      <c r="C138" t="s">
        <v>60</v>
      </c>
      <c r="D138">
        <v>0</v>
      </c>
      <c r="E138">
        <v>0</v>
      </c>
      <c r="F138">
        <v>0</v>
      </c>
    </row>
    <row r="139" spans="1:6" hidden="1" x14ac:dyDescent="0.25">
      <c r="A139" s="14">
        <v>44883</v>
      </c>
      <c r="B139" t="s">
        <v>76</v>
      </c>
      <c r="C139" t="s">
        <v>59</v>
      </c>
      <c r="D139">
        <v>0</v>
      </c>
      <c r="E139">
        <v>0</v>
      </c>
      <c r="F139">
        <v>0</v>
      </c>
    </row>
    <row r="140" spans="1:6" hidden="1" x14ac:dyDescent="0.25">
      <c r="A140" s="14">
        <v>44883</v>
      </c>
      <c r="B140" t="s">
        <v>58</v>
      </c>
      <c r="C140" t="s">
        <v>56</v>
      </c>
      <c r="D140">
        <v>0.9375</v>
      </c>
      <c r="E140">
        <v>4.375</v>
      </c>
      <c r="F140">
        <v>0.66666666666666663</v>
      </c>
    </row>
    <row r="141" spans="1:6" x14ac:dyDescent="0.25">
      <c r="A141" s="14">
        <v>44883</v>
      </c>
      <c r="B141" t="s">
        <v>58</v>
      </c>
      <c r="C141" t="s">
        <v>60</v>
      </c>
      <c r="D141">
        <v>0.33333333333333331</v>
      </c>
      <c r="E141">
        <v>2.0625</v>
      </c>
      <c r="F141">
        <v>0.33333333333333331</v>
      </c>
    </row>
    <row r="142" spans="1:6" hidden="1" x14ac:dyDescent="0.25">
      <c r="A142" s="14">
        <v>44883</v>
      </c>
      <c r="B142" t="s">
        <v>58</v>
      </c>
      <c r="C142" t="s">
        <v>59</v>
      </c>
      <c r="D142">
        <v>0.6875</v>
      </c>
      <c r="E142">
        <v>3.625</v>
      </c>
      <c r="F142">
        <v>0.66666666666666663</v>
      </c>
    </row>
    <row r="143" spans="1:6" hidden="1" x14ac:dyDescent="0.25">
      <c r="A143" s="14">
        <v>44883</v>
      </c>
      <c r="B143" t="s">
        <v>57</v>
      </c>
      <c r="C143" t="s">
        <v>56</v>
      </c>
      <c r="D143">
        <v>0.9375</v>
      </c>
      <c r="E143">
        <v>4.375</v>
      </c>
      <c r="F143">
        <v>0.66666666666666663</v>
      </c>
    </row>
    <row r="144" spans="1:6" x14ac:dyDescent="0.25">
      <c r="A144" s="14">
        <v>44883</v>
      </c>
      <c r="B144" t="s">
        <v>57</v>
      </c>
      <c r="C144" t="s">
        <v>60</v>
      </c>
      <c r="D144">
        <v>0.33333333333333331</v>
      </c>
      <c r="E144">
        <v>2.0625</v>
      </c>
      <c r="F144">
        <v>0.33333333333333331</v>
      </c>
    </row>
    <row r="145" spans="1:6" hidden="1" x14ac:dyDescent="0.25">
      <c r="A145" s="14">
        <v>44883</v>
      </c>
      <c r="B145" t="s">
        <v>57</v>
      </c>
      <c r="C145" t="s">
        <v>59</v>
      </c>
      <c r="D145">
        <v>0.6875</v>
      </c>
      <c r="E145">
        <v>3.25</v>
      </c>
      <c r="F145">
        <v>0.66666666666666663</v>
      </c>
    </row>
    <row r="146" spans="1:6" hidden="1" x14ac:dyDescent="0.25">
      <c r="A146" s="14">
        <v>44884</v>
      </c>
      <c r="B146" t="s">
        <v>54</v>
      </c>
      <c r="C146" t="s">
        <v>56</v>
      </c>
      <c r="D146">
        <v>0.9375</v>
      </c>
      <c r="E146">
        <v>2.3125</v>
      </c>
      <c r="F146">
        <v>0.66666666666666663</v>
      </c>
    </row>
    <row r="147" spans="1:6" x14ac:dyDescent="0.25">
      <c r="A147" s="14">
        <v>44884</v>
      </c>
      <c r="B147" t="s">
        <v>54</v>
      </c>
      <c r="C147" t="s">
        <v>60</v>
      </c>
      <c r="D147">
        <v>0.33333333333333331</v>
      </c>
      <c r="E147">
        <v>1.125</v>
      </c>
      <c r="F147">
        <v>0.33333333333333331</v>
      </c>
    </row>
    <row r="148" spans="1:6" hidden="1" x14ac:dyDescent="0.25">
      <c r="A148" s="14">
        <v>44884</v>
      </c>
      <c r="B148" t="s">
        <v>54</v>
      </c>
      <c r="C148" t="s">
        <v>59</v>
      </c>
      <c r="D148">
        <v>0.6875</v>
      </c>
      <c r="E148">
        <v>1.875</v>
      </c>
      <c r="F148">
        <v>0.66666666666666663</v>
      </c>
    </row>
    <row r="149" spans="1:6" hidden="1" x14ac:dyDescent="0.25">
      <c r="A149" s="14">
        <v>44884</v>
      </c>
      <c r="B149" t="s">
        <v>76</v>
      </c>
      <c r="C149" t="s">
        <v>56</v>
      </c>
      <c r="D149">
        <v>0</v>
      </c>
      <c r="E149">
        <v>0</v>
      </c>
      <c r="F149">
        <v>0</v>
      </c>
    </row>
    <row r="150" spans="1:6" x14ac:dyDescent="0.25">
      <c r="A150" s="14">
        <v>44884</v>
      </c>
      <c r="B150" t="s">
        <v>76</v>
      </c>
      <c r="C150" t="s">
        <v>60</v>
      </c>
      <c r="D150">
        <v>0</v>
      </c>
      <c r="E150">
        <v>0</v>
      </c>
      <c r="F150">
        <v>0</v>
      </c>
    </row>
    <row r="151" spans="1:6" hidden="1" x14ac:dyDescent="0.25">
      <c r="A151" s="14">
        <v>44884</v>
      </c>
      <c r="B151" t="s">
        <v>76</v>
      </c>
      <c r="C151" t="s">
        <v>59</v>
      </c>
      <c r="D151">
        <v>0</v>
      </c>
      <c r="E151">
        <v>0</v>
      </c>
      <c r="F151">
        <v>0</v>
      </c>
    </row>
    <row r="152" spans="1:6" hidden="1" x14ac:dyDescent="0.25">
      <c r="A152" s="14">
        <v>44884</v>
      </c>
      <c r="B152" t="s">
        <v>58</v>
      </c>
      <c r="C152" t="s">
        <v>56</v>
      </c>
      <c r="D152">
        <v>0.9375</v>
      </c>
      <c r="E152">
        <v>4.375</v>
      </c>
      <c r="F152">
        <v>0.66666666666666663</v>
      </c>
    </row>
    <row r="153" spans="1:6" x14ac:dyDescent="0.25">
      <c r="A153" s="14">
        <v>44884</v>
      </c>
      <c r="B153" t="s">
        <v>58</v>
      </c>
      <c r="C153" t="s">
        <v>60</v>
      </c>
      <c r="D153">
        <v>0.33333333333333331</v>
      </c>
      <c r="E153">
        <v>2.0625</v>
      </c>
      <c r="F153">
        <v>0.33333333333333331</v>
      </c>
    </row>
    <row r="154" spans="1:6" hidden="1" x14ac:dyDescent="0.25">
      <c r="A154" s="14">
        <v>44884</v>
      </c>
      <c r="B154" t="s">
        <v>58</v>
      </c>
      <c r="C154" t="s">
        <v>59</v>
      </c>
      <c r="D154">
        <v>0.6875</v>
      </c>
      <c r="E154">
        <v>3.625</v>
      </c>
      <c r="F154">
        <v>0.66666666666666663</v>
      </c>
    </row>
    <row r="155" spans="1:6" hidden="1" x14ac:dyDescent="0.25">
      <c r="A155" s="14">
        <v>44884</v>
      </c>
      <c r="B155" t="s">
        <v>57</v>
      </c>
      <c r="C155" t="s">
        <v>56</v>
      </c>
      <c r="D155">
        <v>0.9375</v>
      </c>
      <c r="E155">
        <v>4.375</v>
      </c>
      <c r="F155">
        <v>0.66666666666666663</v>
      </c>
    </row>
    <row r="156" spans="1:6" x14ac:dyDescent="0.25">
      <c r="A156" s="14">
        <v>44884</v>
      </c>
      <c r="B156" t="s">
        <v>57</v>
      </c>
      <c r="C156" t="s">
        <v>60</v>
      </c>
      <c r="D156">
        <v>0.33333333333333331</v>
      </c>
      <c r="E156">
        <v>2.0625</v>
      </c>
      <c r="F156">
        <v>0.33333333333333331</v>
      </c>
    </row>
    <row r="157" spans="1:6" hidden="1" x14ac:dyDescent="0.25">
      <c r="A157" s="14">
        <v>44884</v>
      </c>
      <c r="B157" t="s">
        <v>57</v>
      </c>
      <c r="C157" t="s">
        <v>59</v>
      </c>
      <c r="D157">
        <v>0.6875</v>
      </c>
      <c r="E157">
        <v>3.25</v>
      </c>
      <c r="F157">
        <v>0.66666666666666663</v>
      </c>
    </row>
    <row r="158" spans="1:6" hidden="1" x14ac:dyDescent="0.25">
      <c r="A158" s="14">
        <v>44885</v>
      </c>
      <c r="B158" t="s">
        <v>54</v>
      </c>
      <c r="C158" t="s">
        <v>56</v>
      </c>
      <c r="D158">
        <v>0.9375</v>
      </c>
      <c r="E158">
        <v>2.3125</v>
      </c>
      <c r="F158">
        <v>0.66666666666666663</v>
      </c>
    </row>
    <row r="159" spans="1:6" x14ac:dyDescent="0.25">
      <c r="A159" s="14">
        <v>44885</v>
      </c>
      <c r="B159" t="s">
        <v>54</v>
      </c>
      <c r="C159" t="s">
        <v>60</v>
      </c>
      <c r="D159">
        <v>0.33333333333333331</v>
      </c>
      <c r="E159">
        <v>1.125</v>
      </c>
      <c r="F159">
        <v>0.33333333333333331</v>
      </c>
    </row>
    <row r="160" spans="1:6" hidden="1" x14ac:dyDescent="0.25">
      <c r="A160" s="14">
        <v>44885</v>
      </c>
      <c r="B160" t="s">
        <v>54</v>
      </c>
      <c r="C160" t="s">
        <v>59</v>
      </c>
      <c r="D160">
        <v>0.6875</v>
      </c>
      <c r="E160">
        <v>1.875</v>
      </c>
      <c r="F160">
        <v>0.66666666666666663</v>
      </c>
    </row>
    <row r="161" spans="1:6" hidden="1" x14ac:dyDescent="0.25">
      <c r="A161" s="14">
        <v>44885</v>
      </c>
      <c r="B161" t="s">
        <v>76</v>
      </c>
      <c r="C161" t="s">
        <v>56</v>
      </c>
      <c r="D161">
        <v>0</v>
      </c>
      <c r="E161">
        <v>0</v>
      </c>
      <c r="F161">
        <v>0</v>
      </c>
    </row>
    <row r="162" spans="1:6" x14ac:dyDescent="0.25">
      <c r="A162" s="14">
        <v>44885</v>
      </c>
      <c r="B162" t="s">
        <v>76</v>
      </c>
      <c r="C162" t="s">
        <v>60</v>
      </c>
      <c r="D162">
        <v>0</v>
      </c>
      <c r="E162">
        <v>0</v>
      </c>
      <c r="F162">
        <v>0</v>
      </c>
    </row>
    <row r="163" spans="1:6" hidden="1" x14ac:dyDescent="0.25">
      <c r="A163" s="14">
        <v>44885</v>
      </c>
      <c r="B163" t="s">
        <v>76</v>
      </c>
      <c r="C163" t="s">
        <v>59</v>
      </c>
      <c r="D163">
        <v>0</v>
      </c>
      <c r="E163">
        <v>0</v>
      </c>
      <c r="F163">
        <v>0</v>
      </c>
    </row>
    <row r="164" spans="1:6" hidden="1" x14ac:dyDescent="0.25">
      <c r="A164" s="14">
        <v>44885</v>
      </c>
      <c r="B164" t="s">
        <v>58</v>
      </c>
      <c r="C164" t="s">
        <v>56</v>
      </c>
      <c r="D164">
        <v>0.9375</v>
      </c>
      <c r="E164">
        <v>4.375</v>
      </c>
      <c r="F164">
        <v>0.66666666666666663</v>
      </c>
    </row>
    <row r="165" spans="1:6" x14ac:dyDescent="0.25">
      <c r="A165" s="14">
        <v>44885</v>
      </c>
      <c r="B165" t="s">
        <v>58</v>
      </c>
      <c r="C165" t="s">
        <v>60</v>
      </c>
      <c r="D165">
        <v>0.33333333333333331</v>
      </c>
      <c r="E165">
        <v>2.0625</v>
      </c>
      <c r="F165">
        <v>0.33333333333333331</v>
      </c>
    </row>
    <row r="166" spans="1:6" hidden="1" x14ac:dyDescent="0.25">
      <c r="A166" s="14">
        <v>44885</v>
      </c>
      <c r="B166" t="s">
        <v>58</v>
      </c>
      <c r="C166" t="s">
        <v>59</v>
      </c>
      <c r="D166">
        <v>0.6875</v>
      </c>
      <c r="E166">
        <v>3.625</v>
      </c>
      <c r="F166">
        <v>0.66666666666666663</v>
      </c>
    </row>
    <row r="167" spans="1:6" hidden="1" x14ac:dyDescent="0.25">
      <c r="A167" s="14">
        <v>44885</v>
      </c>
      <c r="B167" t="s">
        <v>57</v>
      </c>
      <c r="C167" t="s">
        <v>56</v>
      </c>
      <c r="D167">
        <v>0.9375</v>
      </c>
      <c r="E167">
        <v>4.375</v>
      </c>
      <c r="F167">
        <v>0.66666666666666663</v>
      </c>
    </row>
    <row r="168" spans="1:6" x14ac:dyDescent="0.25">
      <c r="A168" s="14">
        <v>44885</v>
      </c>
      <c r="B168" t="s">
        <v>57</v>
      </c>
      <c r="C168" t="s">
        <v>60</v>
      </c>
      <c r="D168">
        <v>0.33333333333333331</v>
      </c>
      <c r="E168">
        <v>2.0625</v>
      </c>
      <c r="F168">
        <v>0.33333333333333331</v>
      </c>
    </row>
    <row r="169" spans="1:6" hidden="1" x14ac:dyDescent="0.25">
      <c r="A169" s="14">
        <v>44885</v>
      </c>
      <c r="B169" t="s">
        <v>57</v>
      </c>
      <c r="C169" t="s">
        <v>59</v>
      </c>
      <c r="D169">
        <v>0.6875</v>
      </c>
      <c r="E169">
        <v>3.25</v>
      </c>
      <c r="F169">
        <v>0.66666666666666663</v>
      </c>
    </row>
    <row r="170" spans="1:6" hidden="1" x14ac:dyDescent="0.25">
      <c r="A170" s="14">
        <v>44900</v>
      </c>
      <c r="B170" t="s">
        <v>54</v>
      </c>
      <c r="C170" t="s">
        <v>56</v>
      </c>
      <c r="D170">
        <v>0.9375</v>
      </c>
      <c r="E170">
        <v>2.3125</v>
      </c>
      <c r="F170">
        <v>0.66666666666666663</v>
      </c>
    </row>
    <row r="171" spans="1:6" x14ac:dyDescent="0.25">
      <c r="A171" s="14">
        <v>44900</v>
      </c>
      <c r="B171" t="s">
        <v>54</v>
      </c>
      <c r="C171" t="s">
        <v>60</v>
      </c>
      <c r="D171">
        <v>0.33333333333333331</v>
      </c>
      <c r="E171">
        <v>1.125</v>
      </c>
      <c r="F171">
        <v>0.33333333333333331</v>
      </c>
    </row>
    <row r="172" spans="1:6" hidden="1" x14ac:dyDescent="0.25">
      <c r="A172" s="14">
        <v>44900</v>
      </c>
      <c r="B172" t="s">
        <v>54</v>
      </c>
      <c r="C172" t="s">
        <v>59</v>
      </c>
      <c r="D172">
        <v>0.6875</v>
      </c>
      <c r="E172">
        <v>1.875</v>
      </c>
      <c r="F172">
        <v>0.66666666666666663</v>
      </c>
    </row>
    <row r="173" spans="1:6" hidden="1" x14ac:dyDescent="0.25">
      <c r="A173" s="14">
        <v>44900</v>
      </c>
      <c r="B173" t="s">
        <v>76</v>
      </c>
      <c r="C173" t="s">
        <v>56</v>
      </c>
      <c r="D173">
        <v>0</v>
      </c>
      <c r="E173">
        <v>0</v>
      </c>
      <c r="F173">
        <v>0</v>
      </c>
    </row>
    <row r="174" spans="1:6" x14ac:dyDescent="0.25">
      <c r="A174" s="14">
        <v>44900</v>
      </c>
      <c r="B174" t="s">
        <v>76</v>
      </c>
      <c r="C174" t="s">
        <v>60</v>
      </c>
      <c r="D174">
        <v>0</v>
      </c>
      <c r="E174">
        <v>0</v>
      </c>
      <c r="F174">
        <v>0</v>
      </c>
    </row>
    <row r="175" spans="1:6" hidden="1" x14ac:dyDescent="0.25">
      <c r="A175" s="14">
        <v>44900</v>
      </c>
      <c r="B175" t="s">
        <v>76</v>
      </c>
      <c r="C175" t="s">
        <v>59</v>
      </c>
      <c r="D175">
        <v>0</v>
      </c>
      <c r="E175">
        <v>0</v>
      </c>
      <c r="F175">
        <v>0</v>
      </c>
    </row>
    <row r="176" spans="1:6" hidden="1" x14ac:dyDescent="0.25">
      <c r="A176" s="14">
        <v>44900</v>
      </c>
      <c r="B176" t="s">
        <v>58</v>
      </c>
      <c r="C176" t="s">
        <v>56</v>
      </c>
      <c r="D176">
        <v>0.9375</v>
      </c>
      <c r="E176">
        <v>4.375</v>
      </c>
      <c r="F176">
        <v>0.66666666666666663</v>
      </c>
    </row>
    <row r="177" spans="1:6" x14ac:dyDescent="0.25">
      <c r="A177" s="14">
        <v>44900</v>
      </c>
      <c r="B177" t="s">
        <v>58</v>
      </c>
      <c r="C177" t="s">
        <v>60</v>
      </c>
      <c r="D177">
        <v>0.33333333333333331</v>
      </c>
      <c r="E177">
        <v>2.0625</v>
      </c>
      <c r="F177">
        <v>0.33333333333333331</v>
      </c>
    </row>
    <row r="178" spans="1:6" hidden="1" x14ac:dyDescent="0.25">
      <c r="A178" s="14">
        <v>44900</v>
      </c>
      <c r="B178" t="s">
        <v>58</v>
      </c>
      <c r="C178" t="s">
        <v>59</v>
      </c>
      <c r="D178">
        <v>0.6875</v>
      </c>
      <c r="E178">
        <v>3.625</v>
      </c>
      <c r="F178">
        <v>0.66666666666666663</v>
      </c>
    </row>
    <row r="179" spans="1:6" hidden="1" x14ac:dyDescent="0.25">
      <c r="A179" s="14">
        <v>44900</v>
      </c>
      <c r="B179" t="s">
        <v>57</v>
      </c>
      <c r="C179" t="s">
        <v>56</v>
      </c>
      <c r="D179">
        <v>0.9375</v>
      </c>
      <c r="E179">
        <v>4.375</v>
      </c>
      <c r="F179">
        <v>0.66666666666666663</v>
      </c>
    </row>
    <row r="180" spans="1:6" x14ac:dyDescent="0.25">
      <c r="A180" s="14">
        <v>44900</v>
      </c>
      <c r="B180" t="s">
        <v>57</v>
      </c>
      <c r="C180" t="s">
        <v>60</v>
      </c>
      <c r="D180">
        <v>0.33333333333333331</v>
      </c>
      <c r="E180">
        <v>2.0625</v>
      </c>
      <c r="F180">
        <v>0.33333333333333331</v>
      </c>
    </row>
    <row r="181" spans="1:6" hidden="1" x14ac:dyDescent="0.25">
      <c r="A181" s="14">
        <v>44900</v>
      </c>
      <c r="B181" t="s">
        <v>57</v>
      </c>
      <c r="C181" t="s">
        <v>59</v>
      </c>
      <c r="D181">
        <v>0.6875</v>
      </c>
      <c r="E181">
        <v>3.25</v>
      </c>
      <c r="F181">
        <v>0.66666666666666663</v>
      </c>
    </row>
    <row r="182" spans="1:6" hidden="1" x14ac:dyDescent="0.25">
      <c r="A182" s="14">
        <v>44901</v>
      </c>
      <c r="B182" t="s">
        <v>54</v>
      </c>
      <c r="C182" t="s">
        <v>56</v>
      </c>
      <c r="D182">
        <v>0.9375</v>
      </c>
      <c r="E182">
        <v>2.3125</v>
      </c>
      <c r="F182">
        <v>0.66666666666666663</v>
      </c>
    </row>
    <row r="183" spans="1:6" x14ac:dyDescent="0.25">
      <c r="A183" s="14">
        <v>44901</v>
      </c>
      <c r="B183" t="s">
        <v>54</v>
      </c>
      <c r="C183" t="s">
        <v>60</v>
      </c>
      <c r="D183">
        <v>0.33333333333333331</v>
      </c>
      <c r="E183">
        <v>1.125</v>
      </c>
      <c r="F183">
        <v>0.33333333333333331</v>
      </c>
    </row>
    <row r="184" spans="1:6" hidden="1" x14ac:dyDescent="0.25">
      <c r="A184" s="14">
        <v>44901</v>
      </c>
      <c r="B184" t="s">
        <v>54</v>
      </c>
      <c r="C184" t="s">
        <v>59</v>
      </c>
      <c r="D184">
        <v>0.6875</v>
      </c>
      <c r="E184">
        <v>1.875</v>
      </c>
      <c r="F184">
        <v>0.66666666666666663</v>
      </c>
    </row>
    <row r="185" spans="1:6" hidden="1" x14ac:dyDescent="0.25">
      <c r="A185" s="14">
        <v>44901</v>
      </c>
      <c r="B185" t="s">
        <v>76</v>
      </c>
      <c r="C185" t="s">
        <v>56</v>
      </c>
      <c r="D185">
        <v>0</v>
      </c>
      <c r="E185">
        <v>0</v>
      </c>
      <c r="F185">
        <v>0</v>
      </c>
    </row>
    <row r="186" spans="1:6" x14ac:dyDescent="0.25">
      <c r="A186" s="14">
        <v>44901</v>
      </c>
      <c r="B186" t="s">
        <v>76</v>
      </c>
      <c r="C186" t="s">
        <v>60</v>
      </c>
      <c r="D186">
        <v>0</v>
      </c>
      <c r="E186">
        <v>0</v>
      </c>
      <c r="F186">
        <v>0</v>
      </c>
    </row>
    <row r="187" spans="1:6" hidden="1" x14ac:dyDescent="0.25">
      <c r="A187" s="14">
        <v>44901</v>
      </c>
      <c r="B187" t="s">
        <v>76</v>
      </c>
      <c r="C187" t="s">
        <v>59</v>
      </c>
      <c r="D187">
        <v>0</v>
      </c>
      <c r="E187">
        <v>0</v>
      </c>
      <c r="F187">
        <v>0</v>
      </c>
    </row>
    <row r="188" spans="1:6" hidden="1" x14ac:dyDescent="0.25">
      <c r="A188" s="14">
        <v>44901</v>
      </c>
      <c r="B188" t="s">
        <v>58</v>
      </c>
      <c r="C188" t="s">
        <v>56</v>
      </c>
      <c r="D188">
        <v>0.9375</v>
      </c>
      <c r="E188">
        <v>4.375</v>
      </c>
      <c r="F188">
        <v>0.66666666666666663</v>
      </c>
    </row>
    <row r="189" spans="1:6" x14ac:dyDescent="0.25">
      <c r="A189" s="14">
        <v>44901</v>
      </c>
      <c r="B189" t="s">
        <v>58</v>
      </c>
      <c r="C189" t="s">
        <v>60</v>
      </c>
      <c r="D189">
        <v>0.33333333333333331</v>
      </c>
      <c r="E189">
        <v>2.0625</v>
      </c>
      <c r="F189">
        <v>0.33333333333333331</v>
      </c>
    </row>
    <row r="190" spans="1:6" hidden="1" x14ac:dyDescent="0.25">
      <c r="A190" s="14">
        <v>44901</v>
      </c>
      <c r="B190" t="s">
        <v>58</v>
      </c>
      <c r="C190" t="s">
        <v>59</v>
      </c>
      <c r="D190">
        <v>0.6875</v>
      </c>
      <c r="E190">
        <v>3.625</v>
      </c>
      <c r="F190">
        <v>0.66666666666666663</v>
      </c>
    </row>
    <row r="191" spans="1:6" hidden="1" x14ac:dyDescent="0.25">
      <c r="A191" s="14">
        <v>44901</v>
      </c>
      <c r="B191" t="s">
        <v>57</v>
      </c>
      <c r="C191" t="s">
        <v>56</v>
      </c>
      <c r="D191">
        <v>0.9375</v>
      </c>
      <c r="E191">
        <v>4.375</v>
      </c>
      <c r="F191">
        <v>0.66666666666666663</v>
      </c>
    </row>
    <row r="192" spans="1:6" x14ac:dyDescent="0.25">
      <c r="A192" s="14">
        <v>44901</v>
      </c>
      <c r="B192" t="s">
        <v>57</v>
      </c>
      <c r="C192" t="s">
        <v>60</v>
      </c>
      <c r="D192">
        <v>0.33333333333333331</v>
      </c>
      <c r="E192">
        <v>2.0625</v>
      </c>
      <c r="F192">
        <v>0.33333333333333331</v>
      </c>
    </row>
    <row r="193" spans="1:6" hidden="1" x14ac:dyDescent="0.25">
      <c r="A193" s="14">
        <v>44901</v>
      </c>
      <c r="B193" t="s">
        <v>57</v>
      </c>
      <c r="C193" t="s">
        <v>59</v>
      </c>
      <c r="D193">
        <v>0.6875</v>
      </c>
      <c r="E193">
        <v>3.25</v>
      </c>
      <c r="F193">
        <v>0.66666666666666663</v>
      </c>
    </row>
    <row r="194" spans="1:6" hidden="1" x14ac:dyDescent="0.25">
      <c r="A194" s="14">
        <v>44902</v>
      </c>
      <c r="B194" t="s">
        <v>54</v>
      </c>
      <c r="C194" t="s">
        <v>56</v>
      </c>
      <c r="D194">
        <v>0.9375</v>
      </c>
      <c r="E194">
        <v>2.3125</v>
      </c>
      <c r="F194">
        <v>0.66666666666666663</v>
      </c>
    </row>
    <row r="195" spans="1:6" x14ac:dyDescent="0.25">
      <c r="A195" s="14">
        <v>44902</v>
      </c>
      <c r="B195" t="s">
        <v>54</v>
      </c>
      <c r="C195" t="s">
        <v>60</v>
      </c>
      <c r="D195">
        <v>0.33333333333333331</v>
      </c>
      <c r="E195">
        <v>1.125</v>
      </c>
      <c r="F195">
        <v>0.33333333333333331</v>
      </c>
    </row>
    <row r="196" spans="1:6" hidden="1" x14ac:dyDescent="0.25">
      <c r="A196" s="14">
        <v>44902</v>
      </c>
      <c r="B196" t="s">
        <v>54</v>
      </c>
      <c r="C196" t="s">
        <v>59</v>
      </c>
      <c r="D196">
        <v>0.6875</v>
      </c>
      <c r="E196">
        <v>1.875</v>
      </c>
      <c r="F196">
        <v>0.66666666666666663</v>
      </c>
    </row>
    <row r="197" spans="1:6" hidden="1" x14ac:dyDescent="0.25">
      <c r="A197" s="14">
        <v>44902</v>
      </c>
      <c r="B197" t="s">
        <v>76</v>
      </c>
      <c r="C197" t="s">
        <v>56</v>
      </c>
      <c r="D197">
        <v>0</v>
      </c>
      <c r="E197">
        <v>0</v>
      </c>
      <c r="F197">
        <v>0</v>
      </c>
    </row>
    <row r="198" spans="1:6" x14ac:dyDescent="0.25">
      <c r="A198" s="14">
        <v>44902</v>
      </c>
      <c r="B198" t="s">
        <v>76</v>
      </c>
      <c r="C198" t="s">
        <v>60</v>
      </c>
      <c r="D198">
        <v>0</v>
      </c>
      <c r="E198">
        <v>0</v>
      </c>
      <c r="F198">
        <v>0</v>
      </c>
    </row>
    <row r="199" spans="1:6" hidden="1" x14ac:dyDescent="0.25">
      <c r="A199" s="14">
        <v>44902</v>
      </c>
      <c r="B199" t="s">
        <v>76</v>
      </c>
      <c r="C199" t="s">
        <v>59</v>
      </c>
      <c r="D199">
        <v>0</v>
      </c>
      <c r="E199">
        <v>0</v>
      </c>
      <c r="F199">
        <v>0</v>
      </c>
    </row>
    <row r="200" spans="1:6" hidden="1" x14ac:dyDescent="0.25">
      <c r="A200" s="14">
        <v>44902</v>
      </c>
      <c r="B200" t="s">
        <v>58</v>
      </c>
      <c r="C200" t="s">
        <v>56</v>
      </c>
      <c r="D200">
        <v>0.9375</v>
      </c>
      <c r="E200">
        <v>4.375</v>
      </c>
      <c r="F200">
        <v>0.66666666666666663</v>
      </c>
    </row>
    <row r="201" spans="1:6" x14ac:dyDescent="0.25">
      <c r="A201" s="14">
        <v>44902</v>
      </c>
      <c r="B201" t="s">
        <v>58</v>
      </c>
      <c r="C201" t="s">
        <v>60</v>
      </c>
      <c r="D201">
        <v>0.33333333333333331</v>
      </c>
      <c r="E201">
        <v>2.0625</v>
      </c>
      <c r="F201">
        <v>0.33333333333333331</v>
      </c>
    </row>
    <row r="202" spans="1:6" hidden="1" x14ac:dyDescent="0.25">
      <c r="A202" s="14">
        <v>44902</v>
      </c>
      <c r="B202" t="s">
        <v>58</v>
      </c>
      <c r="C202" t="s">
        <v>59</v>
      </c>
      <c r="D202">
        <v>0.6875</v>
      </c>
      <c r="E202">
        <v>3.625</v>
      </c>
      <c r="F202">
        <v>0.66666666666666663</v>
      </c>
    </row>
    <row r="203" spans="1:6" hidden="1" x14ac:dyDescent="0.25">
      <c r="A203" s="14">
        <v>44902</v>
      </c>
      <c r="B203" t="s">
        <v>57</v>
      </c>
      <c r="C203" t="s">
        <v>56</v>
      </c>
      <c r="D203">
        <v>0.9375</v>
      </c>
      <c r="E203">
        <v>4.375</v>
      </c>
      <c r="F203">
        <v>0.66666666666666663</v>
      </c>
    </row>
    <row r="204" spans="1:6" x14ac:dyDescent="0.25">
      <c r="A204" s="14">
        <v>44902</v>
      </c>
      <c r="B204" t="s">
        <v>57</v>
      </c>
      <c r="C204" t="s">
        <v>60</v>
      </c>
      <c r="D204">
        <v>0.33333333333333331</v>
      </c>
      <c r="E204">
        <v>2.0625</v>
      </c>
      <c r="F204">
        <v>0.33333333333333331</v>
      </c>
    </row>
    <row r="205" spans="1:6" hidden="1" x14ac:dyDescent="0.25">
      <c r="A205" s="14">
        <v>44902</v>
      </c>
      <c r="B205" t="s">
        <v>57</v>
      </c>
      <c r="C205" t="s">
        <v>59</v>
      </c>
      <c r="D205">
        <v>0.6875</v>
      </c>
      <c r="E205">
        <v>3.25</v>
      </c>
      <c r="F205">
        <v>0.66666666666666663</v>
      </c>
    </row>
    <row r="206" spans="1:6" hidden="1" x14ac:dyDescent="0.25">
      <c r="A206" s="14">
        <v>44903</v>
      </c>
      <c r="B206" t="s">
        <v>54</v>
      </c>
      <c r="C206" t="s">
        <v>56</v>
      </c>
      <c r="D206">
        <v>0.9375</v>
      </c>
      <c r="E206">
        <v>2.3125</v>
      </c>
      <c r="F206">
        <v>0.66666666666666663</v>
      </c>
    </row>
    <row r="207" spans="1:6" x14ac:dyDescent="0.25">
      <c r="A207" s="14">
        <v>44903</v>
      </c>
      <c r="B207" t="s">
        <v>54</v>
      </c>
      <c r="C207" t="s">
        <v>60</v>
      </c>
      <c r="D207">
        <v>0.33333333333333331</v>
      </c>
      <c r="E207">
        <v>1.125</v>
      </c>
      <c r="F207">
        <v>0.33333333333333331</v>
      </c>
    </row>
    <row r="208" spans="1:6" hidden="1" x14ac:dyDescent="0.25">
      <c r="A208" s="14">
        <v>44903</v>
      </c>
      <c r="B208" t="s">
        <v>54</v>
      </c>
      <c r="C208" t="s">
        <v>59</v>
      </c>
      <c r="D208">
        <v>0.6875</v>
      </c>
      <c r="E208">
        <v>1.875</v>
      </c>
      <c r="F208">
        <v>0.66666666666666663</v>
      </c>
    </row>
    <row r="209" spans="1:6" hidden="1" x14ac:dyDescent="0.25">
      <c r="A209" s="14">
        <v>44903</v>
      </c>
      <c r="B209" t="s">
        <v>76</v>
      </c>
      <c r="C209" t="s">
        <v>56</v>
      </c>
      <c r="D209">
        <v>0</v>
      </c>
      <c r="E209">
        <v>0</v>
      </c>
      <c r="F209">
        <v>0</v>
      </c>
    </row>
    <row r="210" spans="1:6" x14ac:dyDescent="0.25">
      <c r="A210" s="14">
        <v>44903</v>
      </c>
      <c r="B210" t="s">
        <v>76</v>
      </c>
      <c r="C210" t="s">
        <v>60</v>
      </c>
      <c r="D210">
        <v>0</v>
      </c>
      <c r="E210">
        <v>0</v>
      </c>
      <c r="F210">
        <v>0</v>
      </c>
    </row>
    <row r="211" spans="1:6" hidden="1" x14ac:dyDescent="0.25">
      <c r="A211" s="14">
        <v>44903</v>
      </c>
      <c r="B211" t="s">
        <v>76</v>
      </c>
      <c r="C211" t="s">
        <v>59</v>
      </c>
      <c r="D211">
        <v>0</v>
      </c>
      <c r="E211">
        <v>0</v>
      </c>
      <c r="F211">
        <v>0</v>
      </c>
    </row>
    <row r="212" spans="1:6" hidden="1" x14ac:dyDescent="0.25">
      <c r="A212" s="14">
        <v>44903</v>
      </c>
      <c r="B212" t="s">
        <v>58</v>
      </c>
      <c r="C212" t="s">
        <v>56</v>
      </c>
      <c r="D212">
        <v>0.9375</v>
      </c>
      <c r="E212">
        <v>4.375</v>
      </c>
      <c r="F212">
        <v>0.66666666666666663</v>
      </c>
    </row>
    <row r="213" spans="1:6" x14ac:dyDescent="0.25">
      <c r="A213" s="14">
        <v>44903</v>
      </c>
      <c r="B213" t="s">
        <v>58</v>
      </c>
      <c r="C213" t="s">
        <v>60</v>
      </c>
      <c r="D213">
        <v>0.33333333333333331</v>
      </c>
      <c r="E213">
        <v>2.0625</v>
      </c>
      <c r="F213">
        <v>0.33333333333333331</v>
      </c>
    </row>
    <row r="214" spans="1:6" hidden="1" x14ac:dyDescent="0.25">
      <c r="A214" s="14">
        <v>44903</v>
      </c>
      <c r="B214" t="s">
        <v>58</v>
      </c>
      <c r="C214" t="s">
        <v>59</v>
      </c>
      <c r="D214">
        <v>0.6875</v>
      </c>
      <c r="E214">
        <v>3.625</v>
      </c>
      <c r="F214">
        <v>0.66666666666666663</v>
      </c>
    </row>
    <row r="215" spans="1:6" hidden="1" x14ac:dyDescent="0.25">
      <c r="A215" s="14">
        <v>44903</v>
      </c>
      <c r="B215" t="s">
        <v>57</v>
      </c>
      <c r="C215" t="s">
        <v>56</v>
      </c>
      <c r="D215">
        <v>0.9375</v>
      </c>
      <c r="E215">
        <v>4.375</v>
      </c>
      <c r="F215">
        <v>0.66666666666666663</v>
      </c>
    </row>
    <row r="216" spans="1:6" x14ac:dyDescent="0.25">
      <c r="A216" s="14">
        <v>44903</v>
      </c>
      <c r="B216" t="s">
        <v>57</v>
      </c>
      <c r="C216" t="s">
        <v>60</v>
      </c>
      <c r="D216">
        <v>0.33333333333333331</v>
      </c>
      <c r="E216">
        <v>2.0625</v>
      </c>
      <c r="F216">
        <v>0.33333333333333331</v>
      </c>
    </row>
    <row r="217" spans="1:6" hidden="1" x14ac:dyDescent="0.25">
      <c r="A217" s="14">
        <v>44903</v>
      </c>
      <c r="B217" t="s">
        <v>57</v>
      </c>
      <c r="C217" t="s">
        <v>59</v>
      </c>
      <c r="D217">
        <v>0.6875</v>
      </c>
      <c r="E217">
        <v>3.25</v>
      </c>
      <c r="F217">
        <v>0.66666666666666663</v>
      </c>
    </row>
    <row r="218" spans="1:6" hidden="1" x14ac:dyDescent="0.25">
      <c r="A218" s="14">
        <v>44904</v>
      </c>
      <c r="B218" t="s">
        <v>54</v>
      </c>
      <c r="C218" t="s">
        <v>56</v>
      </c>
      <c r="D218">
        <v>0.9375</v>
      </c>
      <c r="E218">
        <v>2.3125</v>
      </c>
      <c r="F218">
        <v>0.66666666666666663</v>
      </c>
    </row>
    <row r="219" spans="1:6" x14ac:dyDescent="0.25">
      <c r="A219" s="14">
        <v>44904</v>
      </c>
      <c r="B219" t="s">
        <v>54</v>
      </c>
      <c r="C219" t="s">
        <v>60</v>
      </c>
      <c r="D219">
        <v>0.33333333333333331</v>
      </c>
      <c r="E219">
        <v>1.125</v>
      </c>
      <c r="F219">
        <v>0.33333333333333331</v>
      </c>
    </row>
    <row r="220" spans="1:6" hidden="1" x14ac:dyDescent="0.25">
      <c r="A220" s="14">
        <v>44904</v>
      </c>
      <c r="B220" t="s">
        <v>54</v>
      </c>
      <c r="C220" t="s">
        <v>59</v>
      </c>
      <c r="D220">
        <v>0.6875</v>
      </c>
      <c r="E220">
        <v>1.875</v>
      </c>
      <c r="F220">
        <v>0.66666666666666663</v>
      </c>
    </row>
    <row r="221" spans="1:6" hidden="1" x14ac:dyDescent="0.25">
      <c r="A221" s="14">
        <v>44904</v>
      </c>
      <c r="B221" t="s">
        <v>76</v>
      </c>
      <c r="C221" t="s">
        <v>56</v>
      </c>
      <c r="D221">
        <v>0</v>
      </c>
      <c r="E221">
        <v>0</v>
      </c>
      <c r="F221">
        <v>0</v>
      </c>
    </row>
    <row r="222" spans="1:6" x14ac:dyDescent="0.25">
      <c r="A222" s="14">
        <v>44904</v>
      </c>
      <c r="B222" t="s">
        <v>76</v>
      </c>
      <c r="C222" t="s">
        <v>60</v>
      </c>
      <c r="D222">
        <v>0</v>
      </c>
      <c r="E222">
        <v>0</v>
      </c>
      <c r="F222">
        <v>0</v>
      </c>
    </row>
    <row r="223" spans="1:6" hidden="1" x14ac:dyDescent="0.25">
      <c r="A223" s="14">
        <v>44904</v>
      </c>
      <c r="B223" t="s">
        <v>76</v>
      </c>
      <c r="C223" t="s">
        <v>59</v>
      </c>
      <c r="D223">
        <v>0</v>
      </c>
      <c r="E223">
        <v>0</v>
      </c>
      <c r="F223">
        <v>0</v>
      </c>
    </row>
    <row r="224" spans="1:6" hidden="1" x14ac:dyDescent="0.25">
      <c r="A224" s="14">
        <v>44904</v>
      </c>
      <c r="B224" t="s">
        <v>58</v>
      </c>
      <c r="C224" t="s">
        <v>56</v>
      </c>
      <c r="D224">
        <v>0.9375</v>
      </c>
      <c r="E224">
        <v>4.375</v>
      </c>
      <c r="F224">
        <v>0.66666666666666663</v>
      </c>
    </row>
    <row r="225" spans="1:6" x14ac:dyDescent="0.25">
      <c r="A225" s="14">
        <v>44904</v>
      </c>
      <c r="B225" t="s">
        <v>58</v>
      </c>
      <c r="C225" t="s">
        <v>60</v>
      </c>
      <c r="D225">
        <v>0.33333333333333331</v>
      </c>
      <c r="E225">
        <v>2.0625</v>
      </c>
      <c r="F225">
        <v>0.33333333333333331</v>
      </c>
    </row>
    <row r="226" spans="1:6" hidden="1" x14ac:dyDescent="0.25">
      <c r="A226" s="14">
        <v>44904</v>
      </c>
      <c r="B226" t="s">
        <v>58</v>
      </c>
      <c r="C226" t="s">
        <v>59</v>
      </c>
      <c r="D226">
        <v>0.6875</v>
      </c>
      <c r="E226">
        <v>3.625</v>
      </c>
      <c r="F226">
        <v>0.66666666666666663</v>
      </c>
    </row>
    <row r="227" spans="1:6" hidden="1" x14ac:dyDescent="0.25">
      <c r="A227" s="14">
        <v>44904</v>
      </c>
      <c r="B227" t="s">
        <v>57</v>
      </c>
      <c r="C227" t="s">
        <v>56</v>
      </c>
      <c r="D227">
        <v>0.9375</v>
      </c>
      <c r="E227">
        <v>4.375</v>
      </c>
      <c r="F227">
        <v>0.66666666666666663</v>
      </c>
    </row>
    <row r="228" spans="1:6" x14ac:dyDescent="0.25">
      <c r="A228" s="14">
        <v>44904</v>
      </c>
      <c r="B228" t="s">
        <v>57</v>
      </c>
      <c r="C228" t="s">
        <v>60</v>
      </c>
      <c r="D228">
        <v>0.33333333333333331</v>
      </c>
      <c r="E228">
        <v>2.0625</v>
      </c>
      <c r="F228">
        <v>0.33333333333333331</v>
      </c>
    </row>
    <row r="229" spans="1:6" hidden="1" x14ac:dyDescent="0.25">
      <c r="A229" s="14">
        <v>44904</v>
      </c>
      <c r="B229" t="s">
        <v>57</v>
      </c>
      <c r="C229" t="s">
        <v>59</v>
      </c>
      <c r="D229">
        <v>0.6875</v>
      </c>
      <c r="E229">
        <v>3.25</v>
      </c>
      <c r="F229">
        <v>0.66666666666666663</v>
      </c>
    </row>
    <row r="230" spans="1:6" hidden="1" x14ac:dyDescent="0.25">
      <c r="A230" s="14">
        <v>44905</v>
      </c>
      <c r="B230" t="s">
        <v>54</v>
      </c>
      <c r="C230" t="s">
        <v>56</v>
      </c>
      <c r="D230">
        <v>0.9375</v>
      </c>
      <c r="E230">
        <v>2.3125</v>
      </c>
      <c r="F230">
        <v>0.66666666666666663</v>
      </c>
    </row>
    <row r="231" spans="1:6" x14ac:dyDescent="0.25">
      <c r="A231" s="14">
        <v>44905</v>
      </c>
      <c r="B231" t="s">
        <v>54</v>
      </c>
      <c r="C231" t="s">
        <v>60</v>
      </c>
      <c r="D231">
        <v>0.33333333333333331</v>
      </c>
      <c r="E231">
        <v>1.125</v>
      </c>
      <c r="F231">
        <v>0.33333333333333331</v>
      </c>
    </row>
    <row r="232" spans="1:6" hidden="1" x14ac:dyDescent="0.25">
      <c r="A232" s="14">
        <v>44905</v>
      </c>
      <c r="B232" t="s">
        <v>54</v>
      </c>
      <c r="C232" t="s">
        <v>59</v>
      </c>
      <c r="D232">
        <v>0.6875</v>
      </c>
      <c r="E232">
        <v>1.875</v>
      </c>
      <c r="F232">
        <v>0.66666666666666663</v>
      </c>
    </row>
    <row r="233" spans="1:6" hidden="1" x14ac:dyDescent="0.25">
      <c r="A233" s="14">
        <v>44905</v>
      </c>
      <c r="B233" t="s">
        <v>76</v>
      </c>
      <c r="C233" t="s">
        <v>56</v>
      </c>
      <c r="D233">
        <v>0</v>
      </c>
      <c r="E233">
        <v>0</v>
      </c>
      <c r="F233">
        <v>0</v>
      </c>
    </row>
    <row r="234" spans="1:6" x14ac:dyDescent="0.25">
      <c r="A234" s="14">
        <v>44905</v>
      </c>
      <c r="B234" t="s">
        <v>76</v>
      </c>
      <c r="C234" t="s">
        <v>60</v>
      </c>
      <c r="D234">
        <v>0</v>
      </c>
      <c r="E234">
        <v>0</v>
      </c>
      <c r="F234">
        <v>0</v>
      </c>
    </row>
    <row r="235" spans="1:6" hidden="1" x14ac:dyDescent="0.25">
      <c r="A235" s="14">
        <v>44905</v>
      </c>
      <c r="B235" t="s">
        <v>76</v>
      </c>
      <c r="C235" t="s">
        <v>59</v>
      </c>
      <c r="D235">
        <v>0</v>
      </c>
      <c r="E235">
        <v>0</v>
      </c>
      <c r="F235">
        <v>0</v>
      </c>
    </row>
    <row r="236" spans="1:6" hidden="1" x14ac:dyDescent="0.25">
      <c r="A236" s="14">
        <v>44905</v>
      </c>
      <c r="B236" t="s">
        <v>58</v>
      </c>
      <c r="C236" t="s">
        <v>56</v>
      </c>
      <c r="D236">
        <v>0.9375</v>
      </c>
      <c r="E236">
        <v>4.375</v>
      </c>
      <c r="F236">
        <v>0.66666666666666663</v>
      </c>
    </row>
    <row r="237" spans="1:6" x14ac:dyDescent="0.25">
      <c r="A237" s="14">
        <v>44905</v>
      </c>
      <c r="B237" t="s">
        <v>58</v>
      </c>
      <c r="C237" t="s">
        <v>60</v>
      </c>
      <c r="D237">
        <v>0.33333333333333331</v>
      </c>
      <c r="E237">
        <v>2.0625</v>
      </c>
      <c r="F237">
        <v>0.33333333333333331</v>
      </c>
    </row>
    <row r="238" spans="1:6" hidden="1" x14ac:dyDescent="0.25">
      <c r="A238" s="14">
        <v>44905</v>
      </c>
      <c r="B238" t="s">
        <v>58</v>
      </c>
      <c r="C238" t="s">
        <v>59</v>
      </c>
      <c r="D238">
        <v>0.6875</v>
      </c>
      <c r="E238">
        <v>3.625</v>
      </c>
      <c r="F238">
        <v>0.66666666666666663</v>
      </c>
    </row>
    <row r="239" spans="1:6" hidden="1" x14ac:dyDescent="0.25">
      <c r="A239" s="14">
        <v>44905</v>
      </c>
      <c r="B239" t="s">
        <v>57</v>
      </c>
      <c r="C239" t="s">
        <v>56</v>
      </c>
      <c r="D239">
        <v>0.9375</v>
      </c>
      <c r="E239">
        <v>4.375</v>
      </c>
      <c r="F239">
        <v>0.66666666666666663</v>
      </c>
    </row>
    <row r="240" spans="1:6" x14ac:dyDescent="0.25">
      <c r="A240" s="14">
        <v>44905</v>
      </c>
      <c r="B240" t="s">
        <v>57</v>
      </c>
      <c r="C240" t="s">
        <v>60</v>
      </c>
      <c r="D240">
        <v>0.33333333333333331</v>
      </c>
      <c r="E240">
        <v>2.0625</v>
      </c>
      <c r="F240">
        <v>0.33333333333333331</v>
      </c>
    </row>
    <row r="241" spans="1:6" hidden="1" x14ac:dyDescent="0.25">
      <c r="A241" s="14">
        <v>44905</v>
      </c>
      <c r="B241" t="s">
        <v>57</v>
      </c>
      <c r="C241" t="s">
        <v>59</v>
      </c>
      <c r="D241">
        <v>0.6875</v>
      </c>
      <c r="E241">
        <v>3.25</v>
      </c>
      <c r="F241">
        <v>0.66666666666666663</v>
      </c>
    </row>
    <row r="242" spans="1:6" hidden="1" x14ac:dyDescent="0.25">
      <c r="A242" s="14">
        <v>44906</v>
      </c>
      <c r="B242" t="s">
        <v>54</v>
      </c>
      <c r="C242" t="s">
        <v>56</v>
      </c>
      <c r="D242">
        <v>0.9375</v>
      </c>
      <c r="E242">
        <v>2.3125</v>
      </c>
      <c r="F242">
        <v>0.66666666666666663</v>
      </c>
    </row>
    <row r="243" spans="1:6" x14ac:dyDescent="0.25">
      <c r="A243" s="14">
        <v>44906</v>
      </c>
      <c r="B243" t="s">
        <v>54</v>
      </c>
      <c r="C243" t="s">
        <v>60</v>
      </c>
      <c r="D243">
        <v>0.33333333333333331</v>
      </c>
      <c r="E243">
        <v>1.125</v>
      </c>
      <c r="F243">
        <v>0.33333333333333331</v>
      </c>
    </row>
    <row r="244" spans="1:6" hidden="1" x14ac:dyDescent="0.25">
      <c r="A244" s="14">
        <v>44906</v>
      </c>
      <c r="B244" t="s">
        <v>54</v>
      </c>
      <c r="C244" t="s">
        <v>59</v>
      </c>
      <c r="D244">
        <v>0.6875</v>
      </c>
      <c r="E244">
        <v>1.875</v>
      </c>
      <c r="F244">
        <v>0.66666666666666663</v>
      </c>
    </row>
    <row r="245" spans="1:6" hidden="1" x14ac:dyDescent="0.25">
      <c r="A245" s="14">
        <v>44906</v>
      </c>
      <c r="B245" t="s">
        <v>76</v>
      </c>
      <c r="C245" t="s">
        <v>56</v>
      </c>
      <c r="D245">
        <v>0</v>
      </c>
      <c r="E245">
        <v>0</v>
      </c>
      <c r="F245">
        <v>0</v>
      </c>
    </row>
    <row r="246" spans="1:6" x14ac:dyDescent="0.25">
      <c r="A246" s="14">
        <v>44906</v>
      </c>
      <c r="B246" t="s">
        <v>76</v>
      </c>
      <c r="C246" t="s">
        <v>60</v>
      </c>
      <c r="D246">
        <v>0</v>
      </c>
      <c r="E246">
        <v>0</v>
      </c>
      <c r="F246">
        <v>0</v>
      </c>
    </row>
    <row r="247" spans="1:6" hidden="1" x14ac:dyDescent="0.25">
      <c r="A247" s="14">
        <v>44906</v>
      </c>
      <c r="B247" t="s">
        <v>76</v>
      </c>
      <c r="C247" t="s">
        <v>59</v>
      </c>
      <c r="D247">
        <v>0</v>
      </c>
      <c r="E247">
        <v>0</v>
      </c>
      <c r="F247">
        <v>0</v>
      </c>
    </row>
    <row r="248" spans="1:6" hidden="1" x14ac:dyDescent="0.25">
      <c r="A248" s="14">
        <v>44906</v>
      </c>
      <c r="B248" t="s">
        <v>58</v>
      </c>
      <c r="C248" t="s">
        <v>56</v>
      </c>
      <c r="D248">
        <v>0.9375</v>
      </c>
      <c r="E248">
        <v>4.375</v>
      </c>
      <c r="F248">
        <v>0.66666666666666663</v>
      </c>
    </row>
    <row r="249" spans="1:6" x14ac:dyDescent="0.25">
      <c r="A249" s="14">
        <v>44906</v>
      </c>
      <c r="B249" t="s">
        <v>58</v>
      </c>
      <c r="C249" t="s">
        <v>60</v>
      </c>
      <c r="D249">
        <v>0.33333333333333331</v>
      </c>
      <c r="E249">
        <v>2.0625</v>
      </c>
      <c r="F249">
        <v>0.33333333333333331</v>
      </c>
    </row>
    <row r="250" spans="1:6" hidden="1" x14ac:dyDescent="0.25">
      <c r="A250" s="14">
        <v>44906</v>
      </c>
      <c r="B250" t="s">
        <v>58</v>
      </c>
      <c r="C250" t="s">
        <v>59</v>
      </c>
      <c r="D250">
        <v>0.6875</v>
      </c>
      <c r="E250">
        <v>3.625</v>
      </c>
      <c r="F250">
        <v>0.66666666666666663</v>
      </c>
    </row>
    <row r="251" spans="1:6" hidden="1" x14ac:dyDescent="0.25">
      <c r="A251" s="14">
        <v>44906</v>
      </c>
      <c r="B251" t="s">
        <v>57</v>
      </c>
      <c r="C251" t="s">
        <v>56</v>
      </c>
      <c r="D251">
        <v>0.9375</v>
      </c>
      <c r="E251">
        <v>4.375</v>
      </c>
      <c r="F251">
        <v>0.66666666666666663</v>
      </c>
    </row>
    <row r="252" spans="1:6" x14ac:dyDescent="0.25">
      <c r="A252" s="14">
        <v>44906</v>
      </c>
      <c r="B252" t="s">
        <v>57</v>
      </c>
      <c r="C252" t="s">
        <v>60</v>
      </c>
      <c r="D252">
        <v>0.33333333333333331</v>
      </c>
      <c r="E252">
        <v>2.0625</v>
      </c>
      <c r="F252">
        <v>0.33333333333333331</v>
      </c>
    </row>
    <row r="253" spans="1:6" hidden="1" x14ac:dyDescent="0.25">
      <c r="A253" s="14">
        <v>44906</v>
      </c>
      <c r="B253" t="s">
        <v>57</v>
      </c>
      <c r="C253" t="s">
        <v>59</v>
      </c>
      <c r="D253">
        <v>0.6875</v>
      </c>
      <c r="E253">
        <v>3.25</v>
      </c>
      <c r="F253">
        <v>0.66666666666666663</v>
      </c>
    </row>
    <row r="254" spans="1:6" hidden="1" x14ac:dyDescent="0.25">
      <c r="A254" s="14">
        <v>44907</v>
      </c>
      <c r="B254" t="s">
        <v>54</v>
      </c>
      <c r="C254" t="s">
        <v>56</v>
      </c>
      <c r="D254">
        <v>0.9375</v>
      </c>
      <c r="E254">
        <v>2.3125</v>
      </c>
      <c r="F254">
        <v>0.66666666666666663</v>
      </c>
    </row>
    <row r="255" spans="1:6" x14ac:dyDescent="0.25">
      <c r="A255" s="14">
        <v>44907</v>
      </c>
      <c r="B255" t="s">
        <v>54</v>
      </c>
      <c r="C255" t="s">
        <v>60</v>
      </c>
      <c r="D255">
        <v>0.33333333333333331</v>
      </c>
      <c r="E255">
        <v>1.125</v>
      </c>
      <c r="F255">
        <v>0.33333333333333331</v>
      </c>
    </row>
    <row r="256" spans="1:6" hidden="1" x14ac:dyDescent="0.25">
      <c r="A256" s="14">
        <v>44907</v>
      </c>
      <c r="B256" t="s">
        <v>54</v>
      </c>
      <c r="C256" t="s">
        <v>59</v>
      </c>
      <c r="D256">
        <v>0.6875</v>
      </c>
      <c r="E256">
        <v>1.875</v>
      </c>
      <c r="F256">
        <v>0.66666666666666663</v>
      </c>
    </row>
    <row r="257" spans="1:6" hidden="1" x14ac:dyDescent="0.25">
      <c r="A257" s="14">
        <v>44907</v>
      </c>
      <c r="B257" t="s">
        <v>76</v>
      </c>
      <c r="C257" t="s">
        <v>56</v>
      </c>
      <c r="D257">
        <v>0</v>
      </c>
      <c r="E257">
        <v>0</v>
      </c>
      <c r="F257">
        <v>0</v>
      </c>
    </row>
    <row r="258" spans="1:6" x14ac:dyDescent="0.25">
      <c r="A258" s="14">
        <v>44907</v>
      </c>
      <c r="B258" t="s">
        <v>76</v>
      </c>
      <c r="C258" t="s">
        <v>60</v>
      </c>
      <c r="D258">
        <v>0</v>
      </c>
      <c r="E258">
        <v>0</v>
      </c>
      <c r="F258">
        <v>0</v>
      </c>
    </row>
    <row r="259" spans="1:6" hidden="1" x14ac:dyDescent="0.25">
      <c r="A259" s="14">
        <v>44907</v>
      </c>
      <c r="B259" t="s">
        <v>76</v>
      </c>
      <c r="C259" t="s">
        <v>59</v>
      </c>
      <c r="D259">
        <v>0</v>
      </c>
      <c r="E259">
        <v>0</v>
      </c>
      <c r="F259">
        <v>0</v>
      </c>
    </row>
    <row r="260" spans="1:6" hidden="1" x14ac:dyDescent="0.25">
      <c r="A260" s="14">
        <v>44907</v>
      </c>
      <c r="B260" t="s">
        <v>58</v>
      </c>
      <c r="C260" t="s">
        <v>56</v>
      </c>
      <c r="D260">
        <v>0.9375</v>
      </c>
      <c r="E260">
        <v>4.375</v>
      </c>
      <c r="F260">
        <v>0.66666666666666663</v>
      </c>
    </row>
    <row r="261" spans="1:6" x14ac:dyDescent="0.25">
      <c r="A261" s="14">
        <v>44907</v>
      </c>
      <c r="B261" t="s">
        <v>58</v>
      </c>
      <c r="C261" t="s">
        <v>60</v>
      </c>
      <c r="D261">
        <v>0.33333333333333331</v>
      </c>
      <c r="E261">
        <v>2.0625</v>
      </c>
      <c r="F261">
        <v>0.33333333333333331</v>
      </c>
    </row>
    <row r="262" spans="1:6" hidden="1" x14ac:dyDescent="0.25">
      <c r="A262" s="14">
        <v>44907</v>
      </c>
      <c r="B262" t="s">
        <v>58</v>
      </c>
      <c r="C262" t="s">
        <v>59</v>
      </c>
      <c r="D262">
        <v>0.6875</v>
      </c>
      <c r="E262">
        <v>3.625</v>
      </c>
      <c r="F262">
        <v>0.66666666666666663</v>
      </c>
    </row>
    <row r="263" spans="1:6" hidden="1" x14ac:dyDescent="0.25">
      <c r="A263" s="14">
        <v>44907</v>
      </c>
      <c r="B263" t="s">
        <v>57</v>
      </c>
      <c r="C263" t="s">
        <v>56</v>
      </c>
      <c r="D263">
        <v>0.9375</v>
      </c>
      <c r="E263">
        <v>4.375</v>
      </c>
      <c r="F263">
        <v>0.66666666666666663</v>
      </c>
    </row>
    <row r="264" spans="1:6" x14ac:dyDescent="0.25">
      <c r="A264" s="14">
        <v>44907</v>
      </c>
      <c r="B264" t="s">
        <v>57</v>
      </c>
      <c r="C264" t="s">
        <v>60</v>
      </c>
      <c r="D264">
        <v>0.33333333333333331</v>
      </c>
      <c r="E264">
        <v>2.0625</v>
      </c>
      <c r="F264">
        <v>0.33333333333333331</v>
      </c>
    </row>
    <row r="265" spans="1:6" hidden="1" x14ac:dyDescent="0.25">
      <c r="A265" s="14">
        <v>44907</v>
      </c>
      <c r="B265" t="s">
        <v>57</v>
      </c>
      <c r="C265" t="s">
        <v>59</v>
      </c>
      <c r="D265">
        <v>0.6875</v>
      </c>
      <c r="E265">
        <v>3.25</v>
      </c>
      <c r="F265">
        <v>0.66666666666666663</v>
      </c>
    </row>
    <row r="266" spans="1:6" hidden="1" x14ac:dyDescent="0.25">
      <c r="A266" s="14">
        <v>44908</v>
      </c>
      <c r="B266" t="s">
        <v>54</v>
      </c>
      <c r="C266" t="s">
        <v>56</v>
      </c>
      <c r="D266">
        <v>0.9375</v>
      </c>
      <c r="E266">
        <v>2.3125</v>
      </c>
      <c r="F266">
        <v>0.66666666666666663</v>
      </c>
    </row>
    <row r="267" spans="1:6" x14ac:dyDescent="0.25">
      <c r="A267" s="14">
        <v>44908</v>
      </c>
      <c r="B267" t="s">
        <v>54</v>
      </c>
      <c r="C267" t="s">
        <v>60</v>
      </c>
      <c r="D267">
        <v>0.33333333333333331</v>
      </c>
      <c r="E267">
        <v>1.125</v>
      </c>
      <c r="F267">
        <v>0.33333333333333331</v>
      </c>
    </row>
    <row r="268" spans="1:6" hidden="1" x14ac:dyDescent="0.25">
      <c r="A268" s="14">
        <v>44908</v>
      </c>
      <c r="B268" t="s">
        <v>54</v>
      </c>
      <c r="C268" t="s">
        <v>59</v>
      </c>
      <c r="D268">
        <v>0.6875</v>
      </c>
      <c r="E268">
        <v>1.875</v>
      </c>
      <c r="F268">
        <v>0.66666666666666663</v>
      </c>
    </row>
    <row r="269" spans="1:6" hidden="1" x14ac:dyDescent="0.25">
      <c r="A269" s="14">
        <v>44908</v>
      </c>
      <c r="B269" t="s">
        <v>76</v>
      </c>
      <c r="C269" t="s">
        <v>56</v>
      </c>
      <c r="D269">
        <v>0</v>
      </c>
      <c r="E269">
        <v>0</v>
      </c>
      <c r="F269">
        <v>0</v>
      </c>
    </row>
    <row r="270" spans="1:6" x14ac:dyDescent="0.25">
      <c r="A270" s="14">
        <v>44908</v>
      </c>
      <c r="B270" t="s">
        <v>76</v>
      </c>
      <c r="C270" t="s">
        <v>60</v>
      </c>
      <c r="D270">
        <v>0</v>
      </c>
      <c r="E270">
        <v>0</v>
      </c>
      <c r="F270">
        <v>0</v>
      </c>
    </row>
    <row r="271" spans="1:6" hidden="1" x14ac:dyDescent="0.25">
      <c r="A271" s="14">
        <v>44908</v>
      </c>
      <c r="B271" t="s">
        <v>76</v>
      </c>
      <c r="C271" t="s">
        <v>59</v>
      </c>
      <c r="D271">
        <v>0</v>
      </c>
      <c r="E271">
        <v>0</v>
      </c>
      <c r="F271">
        <v>0</v>
      </c>
    </row>
    <row r="272" spans="1:6" hidden="1" x14ac:dyDescent="0.25">
      <c r="A272" s="14">
        <v>44908</v>
      </c>
      <c r="B272" t="s">
        <v>58</v>
      </c>
      <c r="C272" t="s">
        <v>56</v>
      </c>
      <c r="D272">
        <v>0.9375</v>
      </c>
      <c r="E272">
        <v>4.375</v>
      </c>
      <c r="F272">
        <v>0.66666666666666663</v>
      </c>
    </row>
    <row r="273" spans="1:6" x14ac:dyDescent="0.25">
      <c r="A273" s="14">
        <v>44908</v>
      </c>
      <c r="B273" t="s">
        <v>58</v>
      </c>
      <c r="C273" t="s">
        <v>60</v>
      </c>
      <c r="D273">
        <v>0.33333333333333331</v>
      </c>
      <c r="E273">
        <v>2.0625</v>
      </c>
      <c r="F273">
        <v>0.33333333333333331</v>
      </c>
    </row>
    <row r="274" spans="1:6" hidden="1" x14ac:dyDescent="0.25">
      <c r="A274" s="14">
        <v>44908</v>
      </c>
      <c r="B274" t="s">
        <v>58</v>
      </c>
      <c r="C274" t="s">
        <v>59</v>
      </c>
      <c r="D274">
        <v>0.6875</v>
      </c>
      <c r="E274">
        <v>3.625</v>
      </c>
      <c r="F274">
        <v>0.66666666666666663</v>
      </c>
    </row>
    <row r="275" spans="1:6" hidden="1" x14ac:dyDescent="0.25">
      <c r="A275" s="14">
        <v>44908</v>
      </c>
      <c r="B275" t="s">
        <v>57</v>
      </c>
      <c r="C275" t="s">
        <v>56</v>
      </c>
      <c r="D275">
        <v>0.9375</v>
      </c>
      <c r="E275">
        <v>4.375</v>
      </c>
      <c r="F275">
        <v>0.66666666666666663</v>
      </c>
    </row>
    <row r="276" spans="1:6" x14ac:dyDescent="0.25">
      <c r="A276" s="14">
        <v>44908</v>
      </c>
      <c r="B276" t="s">
        <v>57</v>
      </c>
      <c r="C276" t="s">
        <v>60</v>
      </c>
      <c r="D276">
        <v>0.33333333333333331</v>
      </c>
      <c r="E276">
        <v>2.0625</v>
      </c>
      <c r="F276">
        <v>0.33333333333333331</v>
      </c>
    </row>
    <row r="277" spans="1:6" hidden="1" x14ac:dyDescent="0.25">
      <c r="A277" s="14">
        <v>44908</v>
      </c>
      <c r="B277" t="s">
        <v>57</v>
      </c>
      <c r="C277" t="s">
        <v>59</v>
      </c>
      <c r="D277">
        <v>0.6875</v>
      </c>
      <c r="E277">
        <v>3.25</v>
      </c>
      <c r="F277">
        <v>0.66666666666666663</v>
      </c>
    </row>
    <row r="278" spans="1:6" hidden="1" x14ac:dyDescent="0.25">
      <c r="A278" s="14">
        <v>44909</v>
      </c>
      <c r="B278" t="s">
        <v>54</v>
      </c>
      <c r="C278" t="s">
        <v>56</v>
      </c>
      <c r="D278">
        <v>0.9375</v>
      </c>
      <c r="E278">
        <v>2.3125</v>
      </c>
      <c r="F278">
        <v>0.66666666666666663</v>
      </c>
    </row>
    <row r="279" spans="1:6" x14ac:dyDescent="0.25">
      <c r="A279" s="14">
        <v>44909</v>
      </c>
      <c r="B279" t="s">
        <v>54</v>
      </c>
      <c r="C279" t="s">
        <v>60</v>
      </c>
      <c r="D279">
        <v>0.33333333333333331</v>
      </c>
      <c r="E279">
        <v>1.125</v>
      </c>
      <c r="F279">
        <v>0.33333333333333331</v>
      </c>
    </row>
    <row r="280" spans="1:6" hidden="1" x14ac:dyDescent="0.25">
      <c r="A280" s="14">
        <v>44909</v>
      </c>
      <c r="B280" t="s">
        <v>54</v>
      </c>
      <c r="C280" t="s">
        <v>59</v>
      </c>
      <c r="D280">
        <v>0.6875</v>
      </c>
      <c r="E280">
        <v>1.875</v>
      </c>
      <c r="F280">
        <v>0.66666666666666663</v>
      </c>
    </row>
    <row r="281" spans="1:6" hidden="1" x14ac:dyDescent="0.25">
      <c r="A281" s="14">
        <v>44909</v>
      </c>
      <c r="B281" t="s">
        <v>76</v>
      </c>
      <c r="C281" t="s">
        <v>56</v>
      </c>
      <c r="D281">
        <v>0</v>
      </c>
      <c r="E281">
        <v>0</v>
      </c>
      <c r="F281">
        <v>0</v>
      </c>
    </row>
    <row r="282" spans="1:6" x14ac:dyDescent="0.25">
      <c r="A282" s="14">
        <v>44909</v>
      </c>
      <c r="B282" t="s">
        <v>76</v>
      </c>
      <c r="C282" t="s">
        <v>60</v>
      </c>
      <c r="D282">
        <v>0</v>
      </c>
      <c r="E282">
        <v>0</v>
      </c>
      <c r="F282">
        <v>0</v>
      </c>
    </row>
    <row r="283" spans="1:6" hidden="1" x14ac:dyDescent="0.25">
      <c r="A283" s="14">
        <v>44909</v>
      </c>
      <c r="B283" t="s">
        <v>76</v>
      </c>
      <c r="C283" t="s">
        <v>59</v>
      </c>
      <c r="D283">
        <v>0</v>
      </c>
      <c r="E283">
        <v>0</v>
      </c>
      <c r="F283">
        <v>0</v>
      </c>
    </row>
    <row r="284" spans="1:6" hidden="1" x14ac:dyDescent="0.25">
      <c r="A284" s="14">
        <v>44909</v>
      </c>
      <c r="B284" t="s">
        <v>58</v>
      </c>
      <c r="C284" t="s">
        <v>56</v>
      </c>
      <c r="D284">
        <v>0.9375</v>
      </c>
      <c r="E284">
        <v>4.375</v>
      </c>
      <c r="F284">
        <v>0.66666666666666663</v>
      </c>
    </row>
    <row r="285" spans="1:6" x14ac:dyDescent="0.25">
      <c r="A285" s="14">
        <v>44909</v>
      </c>
      <c r="B285" t="s">
        <v>58</v>
      </c>
      <c r="C285" t="s">
        <v>60</v>
      </c>
      <c r="D285">
        <v>0.33333333333333331</v>
      </c>
      <c r="E285">
        <v>2.0625</v>
      </c>
      <c r="F285">
        <v>0.33333333333333331</v>
      </c>
    </row>
    <row r="286" spans="1:6" hidden="1" x14ac:dyDescent="0.25">
      <c r="A286" s="14">
        <v>44909</v>
      </c>
      <c r="B286" t="s">
        <v>58</v>
      </c>
      <c r="C286" t="s">
        <v>59</v>
      </c>
      <c r="D286">
        <v>0.6875</v>
      </c>
      <c r="E286">
        <v>3.625</v>
      </c>
      <c r="F286">
        <v>0.66666666666666663</v>
      </c>
    </row>
    <row r="287" spans="1:6" hidden="1" x14ac:dyDescent="0.25">
      <c r="A287" s="14">
        <v>44909</v>
      </c>
      <c r="B287" t="s">
        <v>57</v>
      </c>
      <c r="C287" t="s">
        <v>56</v>
      </c>
      <c r="D287">
        <v>0.9375</v>
      </c>
      <c r="E287">
        <v>4.375</v>
      </c>
      <c r="F287">
        <v>0.66666666666666663</v>
      </c>
    </row>
    <row r="288" spans="1:6" x14ac:dyDescent="0.25">
      <c r="A288" s="14">
        <v>44909</v>
      </c>
      <c r="B288" t="s">
        <v>57</v>
      </c>
      <c r="C288" t="s">
        <v>60</v>
      </c>
      <c r="D288">
        <v>0.33333333333333331</v>
      </c>
      <c r="E288">
        <v>2.0625</v>
      </c>
      <c r="F288">
        <v>0.33333333333333331</v>
      </c>
    </row>
    <row r="289" spans="1:6" hidden="1" x14ac:dyDescent="0.25">
      <c r="A289" s="14">
        <v>44909</v>
      </c>
      <c r="B289" t="s">
        <v>57</v>
      </c>
      <c r="C289" t="s">
        <v>59</v>
      </c>
      <c r="D289">
        <v>0.6875</v>
      </c>
      <c r="E289">
        <v>3.25</v>
      </c>
      <c r="F289">
        <v>0.66666666666666663</v>
      </c>
    </row>
    <row r="290" spans="1:6" hidden="1" x14ac:dyDescent="0.25">
      <c r="A290" s="14">
        <v>44910</v>
      </c>
      <c r="B290" t="s">
        <v>54</v>
      </c>
      <c r="C290" t="s">
        <v>56</v>
      </c>
      <c r="D290">
        <v>0.9375</v>
      </c>
      <c r="E290">
        <v>2.3125</v>
      </c>
      <c r="F290">
        <v>0.66666666666666663</v>
      </c>
    </row>
    <row r="291" spans="1:6" x14ac:dyDescent="0.25">
      <c r="A291" s="14">
        <v>44910</v>
      </c>
      <c r="B291" t="s">
        <v>54</v>
      </c>
      <c r="C291" t="s">
        <v>60</v>
      </c>
      <c r="D291">
        <v>0.33333333333333331</v>
      </c>
      <c r="E291">
        <v>1.125</v>
      </c>
      <c r="F291">
        <v>0.33333333333333331</v>
      </c>
    </row>
    <row r="292" spans="1:6" hidden="1" x14ac:dyDescent="0.25">
      <c r="A292" s="14">
        <v>44910</v>
      </c>
      <c r="B292" t="s">
        <v>54</v>
      </c>
      <c r="C292" t="s">
        <v>59</v>
      </c>
      <c r="D292">
        <v>0.6875</v>
      </c>
      <c r="E292">
        <v>1.875</v>
      </c>
      <c r="F292">
        <v>0.66666666666666663</v>
      </c>
    </row>
    <row r="293" spans="1:6" hidden="1" x14ac:dyDescent="0.25">
      <c r="A293" s="14">
        <v>44910</v>
      </c>
      <c r="B293" t="s">
        <v>76</v>
      </c>
      <c r="C293" t="s">
        <v>56</v>
      </c>
      <c r="D293">
        <v>0</v>
      </c>
      <c r="E293">
        <v>0</v>
      </c>
      <c r="F293">
        <v>0</v>
      </c>
    </row>
    <row r="294" spans="1:6" x14ac:dyDescent="0.25">
      <c r="A294" s="14">
        <v>44910</v>
      </c>
      <c r="B294" t="s">
        <v>76</v>
      </c>
      <c r="C294" t="s">
        <v>60</v>
      </c>
      <c r="D294">
        <v>0</v>
      </c>
      <c r="E294">
        <v>0</v>
      </c>
      <c r="F294">
        <v>0</v>
      </c>
    </row>
    <row r="295" spans="1:6" hidden="1" x14ac:dyDescent="0.25">
      <c r="A295" s="14">
        <v>44910</v>
      </c>
      <c r="B295" t="s">
        <v>76</v>
      </c>
      <c r="C295" t="s">
        <v>59</v>
      </c>
      <c r="D295">
        <v>0</v>
      </c>
      <c r="E295">
        <v>0</v>
      </c>
      <c r="F295">
        <v>0</v>
      </c>
    </row>
    <row r="296" spans="1:6" hidden="1" x14ac:dyDescent="0.25">
      <c r="A296" s="14">
        <v>44910</v>
      </c>
      <c r="B296" t="s">
        <v>58</v>
      </c>
      <c r="C296" t="s">
        <v>56</v>
      </c>
      <c r="D296">
        <v>0.9375</v>
      </c>
      <c r="E296">
        <v>4.375</v>
      </c>
      <c r="F296">
        <v>0.66666666666666663</v>
      </c>
    </row>
    <row r="297" spans="1:6" x14ac:dyDescent="0.25">
      <c r="A297" s="14">
        <v>44910</v>
      </c>
      <c r="B297" t="s">
        <v>58</v>
      </c>
      <c r="C297" t="s">
        <v>60</v>
      </c>
      <c r="D297">
        <v>0.33333333333333331</v>
      </c>
      <c r="E297">
        <v>2.0625</v>
      </c>
      <c r="F297">
        <v>0.33333333333333331</v>
      </c>
    </row>
    <row r="298" spans="1:6" hidden="1" x14ac:dyDescent="0.25">
      <c r="A298" s="14">
        <v>44910</v>
      </c>
      <c r="B298" t="s">
        <v>58</v>
      </c>
      <c r="C298" t="s">
        <v>59</v>
      </c>
      <c r="D298">
        <v>0.6875</v>
      </c>
      <c r="E298">
        <v>3.625</v>
      </c>
      <c r="F298">
        <v>0.66666666666666663</v>
      </c>
    </row>
    <row r="299" spans="1:6" hidden="1" x14ac:dyDescent="0.25">
      <c r="A299" s="14">
        <v>44910</v>
      </c>
      <c r="B299" t="s">
        <v>57</v>
      </c>
      <c r="C299" t="s">
        <v>56</v>
      </c>
      <c r="D299">
        <v>0.9375</v>
      </c>
      <c r="E299">
        <v>4.375</v>
      </c>
      <c r="F299">
        <v>0.66666666666666663</v>
      </c>
    </row>
    <row r="300" spans="1:6" x14ac:dyDescent="0.25">
      <c r="A300" s="14">
        <v>44910</v>
      </c>
      <c r="B300" t="s">
        <v>57</v>
      </c>
      <c r="C300" t="s">
        <v>60</v>
      </c>
      <c r="D300">
        <v>0.33333333333333331</v>
      </c>
      <c r="E300">
        <v>2.0625</v>
      </c>
      <c r="F300">
        <v>0.33333333333333331</v>
      </c>
    </row>
    <row r="301" spans="1:6" hidden="1" x14ac:dyDescent="0.25">
      <c r="A301" s="14">
        <v>44910</v>
      </c>
      <c r="B301" t="s">
        <v>57</v>
      </c>
      <c r="C301" t="s">
        <v>59</v>
      </c>
      <c r="D301">
        <v>0.6875</v>
      </c>
      <c r="E301">
        <v>3.25</v>
      </c>
      <c r="F301">
        <v>0.66666666666666663</v>
      </c>
    </row>
    <row r="302" spans="1:6" hidden="1" x14ac:dyDescent="0.25">
      <c r="A302" s="14">
        <v>44911</v>
      </c>
      <c r="B302" t="s">
        <v>54</v>
      </c>
      <c r="C302" t="s">
        <v>56</v>
      </c>
      <c r="D302">
        <v>0.9375</v>
      </c>
      <c r="E302">
        <v>2.3125</v>
      </c>
      <c r="F302">
        <v>0.66666666666666663</v>
      </c>
    </row>
    <row r="303" spans="1:6" x14ac:dyDescent="0.25">
      <c r="A303" s="14">
        <v>44911</v>
      </c>
      <c r="B303" t="s">
        <v>54</v>
      </c>
      <c r="C303" t="s">
        <v>60</v>
      </c>
      <c r="D303">
        <v>0.33333333333333331</v>
      </c>
      <c r="E303">
        <v>1.125</v>
      </c>
      <c r="F303">
        <v>0.33333333333333331</v>
      </c>
    </row>
    <row r="304" spans="1:6" hidden="1" x14ac:dyDescent="0.25">
      <c r="A304" s="14">
        <v>44911</v>
      </c>
      <c r="B304" t="s">
        <v>54</v>
      </c>
      <c r="C304" t="s">
        <v>59</v>
      </c>
      <c r="D304">
        <v>0.6875</v>
      </c>
      <c r="E304">
        <v>1.875</v>
      </c>
      <c r="F304">
        <v>0.66666666666666663</v>
      </c>
    </row>
    <row r="305" spans="1:6" hidden="1" x14ac:dyDescent="0.25">
      <c r="A305" s="14">
        <v>44911</v>
      </c>
      <c r="B305" t="s">
        <v>76</v>
      </c>
      <c r="C305" t="s">
        <v>56</v>
      </c>
      <c r="D305">
        <v>0</v>
      </c>
      <c r="E305">
        <v>0</v>
      </c>
      <c r="F305">
        <v>0</v>
      </c>
    </row>
    <row r="306" spans="1:6" x14ac:dyDescent="0.25">
      <c r="A306" s="14">
        <v>44911</v>
      </c>
      <c r="B306" t="s">
        <v>76</v>
      </c>
      <c r="C306" t="s">
        <v>60</v>
      </c>
      <c r="D306">
        <v>0</v>
      </c>
      <c r="E306">
        <v>0</v>
      </c>
      <c r="F306">
        <v>0</v>
      </c>
    </row>
    <row r="307" spans="1:6" hidden="1" x14ac:dyDescent="0.25">
      <c r="A307" s="14">
        <v>44911</v>
      </c>
      <c r="B307" t="s">
        <v>76</v>
      </c>
      <c r="C307" t="s">
        <v>59</v>
      </c>
      <c r="D307">
        <v>0</v>
      </c>
      <c r="E307">
        <v>0</v>
      </c>
      <c r="F307">
        <v>0</v>
      </c>
    </row>
    <row r="308" spans="1:6" hidden="1" x14ac:dyDescent="0.25">
      <c r="A308" s="14">
        <v>44911</v>
      </c>
      <c r="B308" t="s">
        <v>58</v>
      </c>
      <c r="C308" t="s">
        <v>56</v>
      </c>
      <c r="D308">
        <v>0.9375</v>
      </c>
      <c r="E308">
        <v>4.375</v>
      </c>
      <c r="F308">
        <v>0.66666666666666663</v>
      </c>
    </row>
    <row r="309" spans="1:6" x14ac:dyDescent="0.25">
      <c r="A309" s="14">
        <v>44911</v>
      </c>
      <c r="B309" t="s">
        <v>58</v>
      </c>
      <c r="C309" t="s">
        <v>60</v>
      </c>
      <c r="D309">
        <v>0.33333333333333331</v>
      </c>
      <c r="E309">
        <v>2.0625</v>
      </c>
      <c r="F309">
        <v>0.33333333333333331</v>
      </c>
    </row>
    <row r="310" spans="1:6" hidden="1" x14ac:dyDescent="0.25">
      <c r="A310" s="14">
        <v>44911</v>
      </c>
      <c r="B310" t="s">
        <v>58</v>
      </c>
      <c r="C310" t="s">
        <v>59</v>
      </c>
      <c r="D310">
        <v>0.6875</v>
      </c>
      <c r="E310">
        <v>3.625</v>
      </c>
      <c r="F310">
        <v>0.66666666666666663</v>
      </c>
    </row>
    <row r="311" spans="1:6" hidden="1" x14ac:dyDescent="0.25">
      <c r="A311" s="14">
        <v>44911</v>
      </c>
      <c r="B311" t="s">
        <v>57</v>
      </c>
      <c r="C311" t="s">
        <v>56</v>
      </c>
      <c r="D311">
        <v>0.9375</v>
      </c>
      <c r="E311">
        <v>4.375</v>
      </c>
      <c r="F311">
        <v>0.66666666666666663</v>
      </c>
    </row>
    <row r="312" spans="1:6" x14ac:dyDescent="0.25">
      <c r="A312" s="14">
        <v>44911</v>
      </c>
      <c r="B312" t="s">
        <v>57</v>
      </c>
      <c r="C312" t="s">
        <v>60</v>
      </c>
      <c r="D312">
        <v>0.33333333333333331</v>
      </c>
      <c r="E312">
        <v>2.0625</v>
      </c>
      <c r="F312">
        <v>0.33333333333333331</v>
      </c>
    </row>
    <row r="313" spans="1:6" hidden="1" x14ac:dyDescent="0.25">
      <c r="A313" s="14">
        <v>44911</v>
      </c>
      <c r="B313" t="s">
        <v>57</v>
      </c>
      <c r="C313" t="s">
        <v>59</v>
      </c>
      <c r="D313">
        <v>0.6875</v>
      </c>
      <c r="E313">
        <v>3.25</v>
      </c>
      <c r="F313">
        <v>0.66666666666666663</v>
      </c>
    </row>
    <row r="314" spans="1:6" hidden="1" x14ac:dyDescent="0.25">
      <c r="A314" s="14">
        <v>44912</v>
      </c>
      <c r="B314" t="s">
        <v>54</v>
      </c>
      <c r="C314" t="s">
        <v>56</v>
      </c>
      <c r="D314">
        <v>0.9375</v>
      </c>
      <c r="E314">
        <v>2.3125</v>
      </c>
      <c r="F314">
        <v>0.66666666666666663</v>
      </c>
    </row>
    <row r="315" spans="1:6" x14ac:dyDescent="0.25">
      <c r="A315" s="14">
        <v>44912</v>
      </c>
      <c r="B315" t="s">
        <v>54</v>
      </c>
      <c r="C315" t="s">
        <v>60</v>
      </c>
      <c r="D315">
        <v>0.33333333333333331</v>
      </c>
      <c r="E315">
        <v>1.125</v>
      </c>
      <c r="F315">
        <v>0.33333333333333331</v>
      </c>
    </row>
    <row r="316" spans="1:6" hidden="1" x14ac:dyDescent="0.25">
      <c r="A316" s="14">
        <v>44912</v>
      </c>
      <c r="B316" t="s">
        <v>54</v>
      </c>
      <c r="C316" t="s">
        <v>59</v>
      </c>
      <c r="D316">
        <v>0.6875</v>
      </c>
      <c r="E316">
        <v>1.875</v>
      </c>
      <c r="F316">
        <v>0.66666666666666663</v>
      </c>
    </row>
    <row r="317" spans="1:6" hidden="1" x14ac:dyDescent="0.25">
      <c r="A317" s="14">
        <v>44912</v>
      </c>
      <c r="B317" t="s">
        <v>76</v>
      </c>
      <c r="C317" t="s">
        <v>56</v>
      </c>
      <c r="D317">
        <v>0</v>
      </c>
      <c r="E317">
        <v>0</v>
      </c>
      <c r="F317">
        <v>0</v>
      </c>
    </row>
    <row r="318" spans="1:6" x14ac:dyDescent="0.25">
      <c r="A318" s="14">
        <v>44912</v>
      </c>
      <c r="B318" t="s">
        <v>76</v>
      </c>
      <c r="C318" t="s">
        <v>60</v>
      </c>
      <c r="D318">
        <v>0</v>
      </c>
      <c r="E318">
        <v>0</v>
      </c>
      <c r="F318">
        <v>0</v>
      </c>
    </row>
    <row r="319" spans="1:6" hidden="1" x14ac:dyDescent="0.25">
      <c r="A319" s="14">
        <v>44912</v>
      </c>
      <c r="B319" t="s">
        <v>76</v>
      </c>
      <c r="C319" t="s">
        <v>59</v>
      </c>
      <c r="D319">
        <v>0</v>
      </c>
      <c r="E319">
        <v>0</v>
      </c>
      <c r="F319">
        <v>0</v>
      </c>
    </row>
    <row r="320" spans="1:6" hidden="1" x14ac:dyDescent="0.25">
      <c r="A320" s="14">
        <v>44912</v>
      </c>
      <c r="B320" t="s">
        <v>58</v>
      </c>
      <c r="C320" t="s">
        <v>56</v>
      </c>
      <c r="D320">
        <v>0.9375</v>
      </c>
      <c r="E320">
        <v>4.375</v>
      </c>
      <c r="F320">
        <v>0.66666666666666663</v>
      </c>
    </row>
    <row r="321" spans="1:6" x14ac:dyDescent="0.25">
      <c r="A321" s="14">
        <v>44912</v>
      </c>
      <c r="B321" t="s">
        <v>58</v>
      </c>
      <c r="C321" t="s">
        <v>60</v>
      </c>
      <c r="D321">
        <v>0.33333333333333331</v>
      </c>
      <c r="E321">
        <v>2.0625</v>
      </c>
      <c r="F321">
        <v>0.33333333333333331</v>
      </c>
    </row>
    <row r="322" spans="1:6" hidden="1" x14ac:dyDescent="0.25">
      <c r="A322" s="14">
        <v>44912</v>
      </c>
      <c r="B322" t="s">
        <v>58</v>
      </c>
      <c r="C322" t="s">
        <v>59</v>
      </c>
      <c r="D322">
        <v>0.6875</v>
      </c>
      <c r="E322">
        <v>3.625</v>
      </c>
      <c r="F322">
        <v>0.66666666666666663</v>
      </c>
    </row>
    <row r="323" spans="1:6" hidden="1" x14ac:dyDescent="0.25">
      <c r="A323" s="14">
        <v>44912</v>
      </c>
      <c r="B323" t="s">
        <v>57</v>
      </c>
      <c r="C323" t="s">
        <v>56</v>
      </c>
      <c r="D323">
        <v>0.9375</v>
      </c>
      <c r="E323">
        <v>4.375</v>
      </c>
      <c r="F323">
        <v>0.66666666666666663</v>
      </c>
    </row>
    <row r="324" spans="1:6" x14ac:dyDescent="0.25">
      <c r="A324" s="14">
        <v>44912</v>
      </c>
      <c r="B324" t="s">
        <v>57</v>
      </c>
      <c r="C324" t="s">
        <v>60</v>
      </c>
      <c r="D324">
        <v>0.33333333333333331</v>
      </c>
      <c r="E324">
        <v>2.0625</v>
      </c>
      <c r="F324">
        <v>0.33333333333333331</v>
      </c>
    </row>
    <row r="325" spans="1:6" hidden="1" x14ac:dyDescent="0.25">
      <c r="A325" s="14">
        <v>44912</v>
      </c>
      <c r="B325" t="s">
        <v>57</v>
      </c>
      <c r="C325" t="s">
        <v>59</v>
      </c>
      <c r="D325">
        <v>0.6875</v>
      </c>
      <c r="E325">
        <v>3.25</v>
      </c>
      <c r="F325">
        <v>0.66666666666666663</v>
      </c>
    </row>
    <row r="326" spans="1:6" hidden="1" x14ac:dyDescent="0.25">
      <c r="A326" s="14">
        <v>44913</v>
      </c>
      <c r="B326" t="s">
        <v>54</v>
      </c>
      <c r="C326" t="s">
        <v>56</v>
      </c>
      <c r="D326">
        <v>0.9375</v>
      </c>
      <c r="E326">
        <v>2.3125</v>
      </c>
      <c r="F326">
        <v>0.66666666666666663</v>
      </c>
    </row>
    <row r="327" spans="1:6" x14ac:dyDescent="0.25">
      <c r="A327" s="14">
        <v>44913</v>
      </c>
      <c r="B327" t="s">
        <v>54</v>
      </c>
      <c r="C327" t="s">
        <v>60</v>
      </c>
      <c r="D327">
        <v>0.33333333333333331</v>
      </c>
      <c r="E327">
        <v>1.125</v>
      </c>
      <c r="F327">
        <v>0.33333333333333331</v>
      </c>
    </row>
    <row r="328" spans="1:6" hidden="1" x14ac:dyDescent="0.25">
      <c r="A328" s="14">
        <v>44913</v>
      </c>
      <c r="B328" t="s">
        <v>54</v>
      </c>
      <c r="C328" t="s">
        <v>59</v>
      </c>
      <c r="D328">
        <v>0.6875</v>
      </c>
      <c r="E328">
        <v>1.875</v>
      </c>
      <c r="F328">
        <v>0.66666666666666663</v>
      </c>
    </row>
    <row r="329" spans="1:6" hidden="1" x14ac:dyDescent="0.25">
      <c r="A329" s="14">
        <v>44913</v>
      </c>
      <c r="B329" t="s">
        <v>76</v>
      </c>
      <c r="C329" t="s">
        <v>56</v>
      </c>
      <c r="D329">
        <v>0</v>
      </c>
      <c r="E329">
        <v>0</v>
      </c>
      <c r="F329">
        <v>0</v>
      </c>
    </row>
    <row r="330" spans="1:6" x14ac:dyDescent="0.25">
      <c r="A330" s="14">
        <v>44913</v>
      </c>
      <c r="B330" t="s">
        <v>76</v>
      </c>
      <c r="C330" t="s">
        <v>60</v>
      </c>
      <c r="D330">
        <v>0</v>
      </c>
      <c r="E330">
        <v>0</v>
      </c>
      <c r="F330">
        <v>0</v>
      </c>
    </row>
    <row r="331" spans="1:6" hidden="1" x14ac:dyDescent="0.25">
      <c r="A331" s="14">
        <v>44913</v>
      </c>
      <c r="B331" t="s">
        <v>76</v>
      </c>
      <c r="C331" t="s">
        <v>59</v>
      </c>
      <c r="D331">
        <v>0</v>
      </c>
      <c r="E331">
        <v>0</v>
      </c>
      <c r="F331">
        <v>0</v>
      </c>
    </row>
    <row r="332" spans="1:6" hidden="1" x14ac:dyDescent="0.25">
      <c r="A332" s="14">
        <v>44913</v>
      </c>
      <c r="B332" t="s">
        <v>58</v>
      </c>
      <c r="C332" t="s">
        <v>56</v>
      </c>
      <c r="D332">
        <v>0.9375</v>
      </c>
      <c r="E332">
        <v>4.375</v>
      </c>
      <c r="F332">
        <v>0.66666666666666663</v>
      </c>
    </row>
    <row r="333" spans="1:6" x14ac:dyDescent="0.25">
      <c r="A333" s="14">
        <v>44913</v>
      </c>
      <c r="B333" t="s">
        <v>58</v>
      </c>
      <c r="C333" t="s">
        <v>60</v>
      </c>
      <c r="D333">
        <v>0.33333333333333331</v>
      </c>
      <c r="E333">
        <v>2.0625</v>
      </c>
      <c r="F333">
        <v>0.33333333333333331</v>
      </c>
    </row>
    <row r="334" spans="1:6" hidden="1" x14ac:dyDescent="0.25">
      <c r="A334" s="14">
        <v>44913</v>
      </c>
      <c r="B334" t="s">
        <v>58</v>
      </c>
      <c r="C334" t="s">
        <v>59</v>
      </c>
      <c r="D334">
        <v>0.6875</v>
      </c>
      <c r="E334">
        <v>3.625</v>
      </c>
      <c r="F334">
        <v>0.66666666666666663</v>
      </c>
    </row>
    <row r="335" spans="1:6" hidden="1" x14ac:dyDescent="0.25">
      <c r="A335" s="14">
        <v>44913</v>
      </c>
      <c r="B335" t="s">
        <v>57</v>
      </c>
      <c r="C335" t="s">
        <v>56</v>
      </c>
      <c r="D335">
        <v>0.9375</v>
      </c>
      <c r="E335">
        <v>4.375</v>
      </c>
      <c r="F335">
        <v>0.66666666666666663</v>
      </c>
    </row>
    <row r="336" spans="1:6" x14ac:dyDescent="0.25">
      <c r="A336" s="14">
        <v>44913</v>
      </c>
      <c r="B336" t="s">
        <v>57</v>
      </c>
      <c r="C336" t="s">
        <v>60</v>
      </c>
      <c r="D336">
        <v>0.33333333333333331</v>
      </c>
      <c r="E336">
        <v>2.0625</v>
      </c>
      <c r="F336">
        <v>0.33333333333333331</v>
      </c>
    </row>
    <row r="337" spans="1:6" hidden="1" x14ac:dyDescent="0.25">
      <c r="A337" s="14">
        <v>44913</v>
      </c>
      <c r="B337" t="s">
        <v>57</v>
      </c>
      <c r="C337" t="s">
        <v>59</v>
      </c>
      <c r="D337">
        <v>0.6875</v>
      </c>
      <c r="E337">
        <v>3.25</v>
      </c>
      <c r="F337">
        <v>0.66666666666666663</v>
      </c>
    </row>
    <row r="338" spans="1:6" hidden="1" x14ac:dyDescent="0.25">
      <c r="A338" s="14">
        <v>44914</v>
      </c>
      <c r="B338" t="s">
        <v>54</v>
      </c>
      <c r="C338" t="s">
        <v>56</v>
      </c>
      <c r="D338">
        <v>0.9375</v>
      </c>
      <c r="E338">
        <v>2.3125</v>
      </c>
      <c r="F338">
        <v>0.66666666666666663</v>
      </c>
    </row>
    <row r="339" spans="1:6" x14ac:dyDescent="0.25">
      <c r="A339" s="14">
        <v>44914</v>
      </c>
      <c r="B339" t="s">
        <v>54</v>
      </c>
      <c r="C339" t="s">
        <v>60</v>
      </c>
      <c r="D339">
        <v>0.33333333333333331</v>
      </c>
      <c r="E339">
        <v>1.125</v>
      </c>
      <c r="F339">
        <v>0.33333333333333331</v>
      </c>
    </row>
    <row r="340" spans="1:6" hidden="1" x14ac:dyDescent="0.25">
      <c r="A340" s="14">
        <v>44914</v>
      </c>
      <c r="B340" t="s">
        <v>54</v>
      </c>
      <c r="C340" t="s">
        <v>59</v>
      </c>
      <c r="D340">
        <v>0.6875</v>
      </c>
      <c r="E340">
        <v>1.875</v>
      </c>
      <c r="F340">
        <v>0.66666666666666663</v>
      </c>
    </row>
    <row r="341" spans="1:6" hidden="1" x14ac:dyDescent="0.25">
      <c r="A341" s="14">
        <v>44914</v>
      </c>
      <c r="B341" t="s">
        <v>76</v>
      </c>
      <c r="C341" t="s">
        <v>56</v>
      </c>
      <c r="D341">
        <v>0</v>
      </c>
      <c r="E341">
        <v>0</v>
      </c>
      <c r="F341">
        <v>0</v>
      </c>
    </row>
    <row r="342" spans="1:6" x14ac:dyDescent="0.25">
      <c r="A342" s="14">
        <v>44914</v>
      </c>
      <c r="B342" t="s">
        <v>76</v>
      </c>
      <c r="C342" t="s">
        <v>60</v>
      </c>
      <c r="D342">
        <v>0</v>
      </c>
      <c r="E342">
        <v>0</v>
      </c>
      <c r="F342">
        <v>0</v>
      </c>
    </row>
    <row r="343" spans="1:6" hidden="1" x14ac:dyDescent="0.25">
      <c r="A343" s="14">
        <v>44914</v>
      </c>
      <c r="B343" t="s">
        <v>76</v>
      </c>
      <c r="C343" t="s">
        <v>59</v>
      </c>
      <c r="D343">
        <v>0</v>
      </c>
      <c r="E343">
        <v>0</v>
      </c>
      <c r="F343">
        <v>0</v>
      </c>
    </row>
    <row r="344" spans="1:6" hidden="1" x14ac:dyDescent="0.25">
      <c r="A344" s="14">
        <v>44914</v>
      </c>
      <c r="B344" t="s">
        <v>58</v>
      </c>
      <c r="C344" t="s">
        <v>56</v>
      </c>
      <c r="D344">
        <v>0.9375</v>
      </c>
      <c r="E344">
        <v>4.375</v>
      </c>
      <c r="F344">
        <v>0.66666666666666663</v>
      </c>
    </row>
    <row r="345" spans="1:6" x14ac:dyDescent="0.25">
      <c r="A345" s="14">
        <v>44914</v>
      </c>
      <c r="B345" t="s">
        <v>58</v>
      </c>
      <c r="C345" t="s">
        <v>60</v>
      </c>
      <c r="D345">
        <v>0.33333333333333331</v>
      </c>
      <c r="E345">
        <v>2.0625</v>
      </c>
      <c r="F345">
        <v>0.33333333333333331</v>
      </c>
    </row>
    <row r="346" spans="1:6" hidden="1" x14ac:dyDescent="0.25">
      <c r="A346" s="14">
        <v>44914</v>
      </c>
      <c r="B346" t="s">
        <v>58</v>
      </c>
      <c r="C346" t="s">
        <v>59</v>
      </c>
      <c r="D346">
        <v>0.6875</v>
      </c>
      <c r="E346">
        <v>3.625</v>
      </c>
      <c r="F346">
        <v>0.66666666666666663</v>
      </c>
    </row>
    <row r="347" spans="1:6" hidden="1" x14ac:dyDescent="0.25">
      <c r="A347" s="14">
        <v>44914</v>
      </c>
      <c r="B347" t="s">
        <v>57</v>
      </c>
      <c r="C347" t="s">
        <v>56</v>
      </c>
      <c r="D347">
        <v>0.9375</v>
      </c>
      <c r="E347">
        <v>4.375</v>
      </c>
      <c r="F347">
        <v>0.66666666666666663</v>
      </c>
    </row>
    <row r="348" spans="1:6" x14ac:dyDescent="0.25">
      <c r="A348" s="14">
        <v>44914</v>
      </c>
      <c r="B348" t="s">
        <v>57</v>
      </c>
      <c r="C348" t="s">
        <v>60</v>
      </c>
      <c r="D348">
        <v>0.33333333333333331</v>
      </c>
      <c r="E348">
        <v>2.0625</v>
      </c>
      <c r="F348">
        <v>0.33333333333333331</v>
      </c>
    </row>
    <row r="349" spans="1:6" hidden="1" x14ac:dyDescent="0.25">
      <c r="A349" s="14">
        <v>44914</v>
      </c>
      <c r="B349" t="s">
        <v>57</v>
      </c>
      <c r="C349" t="s">
        <v>59</v>
      </c>
      <c r="D349">
        <v>0.6875</v>
      </c>
      <c r="E349">
        <v>3.25</v>
      </c>
      <c r="F349">
        <v>0.66666666666666663</v>
      </c>
    </row>
    <row r="350" spans="1:6" hidden="1" x14ac:dyDescent="0.25">
      <c r="A350" s="14">
        <v>44915</v>
      </c>
      <c r="B350" t="s">
        <v>54</v>
      </c>
      <c r="C350" t="s">
        <v>56</v>
      </c>
      <c r="D350">
        <v>0.9375</v>
      </c>
      <c r="E350">
        <v>2.3125</v>
      </c>
      <c r="F350">
        <v>0.66666666666666663</v>
      </c>
    </row>
    <row r="351" spans="1:6" x14ac:dyDescent="0.25">
      <c r="A351" s="14">
        <v>44915</v>
      </c>
      <c r="B351" t="s">
        <v>54</v>
      </c>
      <c r="C351" t="s">
        <v>60</v>
      </c>
      <c r="D351">
        <v>0.33333333333333331</v>
      </c>
      <c r="E351">
        <v>1.125</v>
      </c>
      <c r="F351">
        <v>0.33333333333333331</v>
      </c>
    </row>
    <row r="352" spans="1:6" hidden="1" x14ac:dyDescent="0.25">
      <c r="A352" s="14">
        <v>44915</v>
      </c>
      <c r="B352" t="s">
        <v>54</v>
      </c>
      <c r="C352" t="s">
        <v>59</v>
      </c>
      <c r="D352">
        <v>0.6875</v>
      </c>
      <c r="E352">
        <v>1.875</v>
      </c>
      <c r="F352">
        <v>0.66666666666666663</v>
      </c>
    </row>
    <row r="353" spans="1:6" hidden="1" x14ac:dyDescent="0.25">
      <c r="A353" s="14">
        <v>44915</v>
      </c>
      <c r="B353" t="s">
        <v>76</v>
      </c>
      <c r="C353" t="s">
        <v>56</v>
      </c>
      <c r="D353">
        <v>0</v>
      </c>
      <c r="E353">
        <v>0</v>
      </c>
      <c r="F353">
        <v>0</v>
      </c>
    </row>
    <row r="354" spans="1:6" x14ac:dyDescent="0.25">
      <c r="A354" s="14">
        <v>44915</v>
      </c>
      <c r="B354" t="s">
        <v>76</v>
      </c>
      <c r="C354" t="s">
        <v>60</v>
      </c>
      <c r="D354">
        <v>0</v>
      </c>
      <c r="E354">
        <v>0</v>
      </c>
      <c r="F354">
        <v>0</v>
      </c>
    </row>
    <row r="355" spans="1:6" hidden="1" x14ac:dyDescent="0.25">
      <c r="A355" s="14">
        <v>44915</v>
      </c>
      <c r="B355" t="s">
        <v>76</v>
      </c>
      <c r="C355" t="s">
        <v>59</v>
      </c>
      <c r="D355">
        <v>0</v>
      </c>
      <c r="E355">
        <v>0</v>
      </c>
      <c r="F355">
        <v>0</v>
      </c>
    </row>
    <row r="356" spans="1:6" hidden="1" x14ac:dyDescent="0.25">
      <c r="A356" s="14">
        <v>44915</v>
      </c>
      <c r="B356" t="s">
        <v>58</v>
      </c>
      <c r="C356" t="s">
        <v>56</v>
      </c>
      <c r="D356">
        <v>0.9375</v>
      </c>
      <c r="E356">
        <v>4.375</v>
      </c>
      <c r="F356">
        <v>0.66666666666666663</v>
      </c>
    </row>
    <row r="357" spans="1:6" x14ac:dyDescent="0.25">
      <c r="A357" s="14">
        <v>44915</v>
      </c>
      <c r="B357" t="s">
        <v>58</v>
      </c>
      <c r="C357" t="s">
        <v>60</v>
      </c>
      <c r="D357">
        <v>0.33333333333333331</v>
      </c>
      <c r="E357">
        <v>2.0625</v>
      </c>
      <c r="F357">
        <v>0.33333333333333331</v>
      </c>
    </row>
    <row r="358" spans="1:6" hidden="1" x14ac:dyDescent="0.25">
      <c r="A358" s="14">
        <v>44915</v>
      </c>
      <c r="B358" t="s">
        <v>58</v>
      </c>
      <c r="C358" t="s">
        <v>59</v>
      </c>
      <c r="D358">
        <v>0.6875</v>
      </c>
      <c r="E358">
        <v>3.625</v>
      </c>
      <c r="F358">
        <v>0.66666666666666663</v>
      </c>
    </row>
    <row r="359" spans="1:6" hidden="1" x14ac:dyDescent="0.25">
      <c r="A359" s="14">
        <v>44915</v>
      </c>
      <c r="B359" t="s">
        <v>57</v>
      </c>
      <c r="C359" t="s">
        <v>56</v>
      </c>
      <c r="D359">
        <v>0.9375</v>
      </c>
      <c r="E359">
        <v>4.375</v>
      </c>
      <c r="F359">
        <v>0.66666666666666663</v>
      </c>
    </row>
    <row r="360" spans="1:6" x14ac:dyDescent="0.25">
      <c r="A360" s="14">
        <v>44915</v>
      </c>
      <c r="B360" t="s">
        <v>57</v>
      </c>
      <c r="C360" t="s">
        <v>60</v>
      </c>
      <c r="D360">
        <v>0.33333333333333331</v>
      </c>
      <c r="E360">
        <v>2.0625</v>
      </c>
      <c r="F360">
        <v>0.33333333333333331</v>
      </c>
    </row>
    <row r="361" spans="1:6" hidden="1" x14ac:dyDescent="0.25">
      <c r="A361" s="14">
        <v>44915</v>
      </c>
      <c r="B361" t="s">
        <v>57</v>
      </c>
      <c r="C361" t="s">
        <v>59</v>
      </c>
      <c r="D361">
        <v>0.6875</v>
      </c>
      <c r="E361">
        <v>3.25</v>
      </c>
      <c r="F361">
        <v>0.66666666666666663</v>
      </c>
    </row>
    <row r="362" spans="1:6" hidden="1" x14ac:dyDescent="0.25">
      <c r="A362" s="14">
        <v>44916</v>
      </c>
      <c r="B362" t="s">
        <v>54</v>
      </c>
      <c r="C362" t="s">
        <v>56</v>
      </c>
      <c r="D362">
        <v>0.9375</v>
      </c>
      <c r="E362">
        <v>2.3125</v>
      </c>
      <c r="F362">
        <v>0.66666666666666663</v>
      </c>
    </row>
    <row r="363" spans="1:6" x14ac:dyDescent="0.25">
      <c r="A363" s="14">
        <v>44916</v>
      </c>
      <c r="B363" t="s">
        <v>54</v>
      </c>
      <c r="C363" t="s">
        <v>60</v>
      </c>
      <c r="D363">
        <v>0.33333333333333331</v>
      </c>
      <c r="E363">
        <v>1.125</v>
      </c>
      <c r="F363">
        <v>0.33333333333333331</v>
      </c>
    </row>
    <row r="364" spans="1:6" hidden="1" x14ac:dyDescent="0.25">
      <c r="A364" s="14">
        <v>44916</v>
      </c>
      <c r="B364" t="s">
        <v>54</v>
      </c>
      <c r="C364" t="s">
        <v>59</v>
      </c>
      <c r="D364">
        <v>0.6875</v>
      </c>
      <c r="E364">
        <v>1.875</v>
      </c>
      <c r="F364">
        <v>0.66666666666666663</v>
      </c>
    </row>
    <row r="365" spans="1:6" hidden="1" x14ac:dyDescent="0.25">
      <c r="A365" s="14">
        <v>44916</v>
      </c>
      <c r="B365" t="s">
        <v>76</v>
      </c>
      <c r="C365" t="s">
        <v>56</v>
      </c>
      <c r="D365">
        <v>0</v>
      </c>
      <c r="E365">
        <v>0</v>
      </c>
      <c r="F365">
        <v>0</v>
      </c>
    </row>
    <row r="366" spans="1:6" x14ac:dyDescent="0.25">
      <c r="A366" s="14">
        <v>44916</v>
      </c>
      <c r="B366" t="s">
        <v>76</v>
      </c>
      <c r="C366" t="s">
        <v>60</v>
      </c>
      <c r="D366">
        <v>0</v>
      </c>
      <c r="E366">
        <v>0</v>
      </c>
      <c r="F366">
        <v>0</v>
      </c>
    </row>
    <row r="367" spans="1:6" hidden="1" x14ac:dyDescent="0.25">
      <c r="A367" s="14">
        <v>44916</v>
      </c>
      <c r="B367" t="s">
        <v>76</v>
      </c>
      <c r="C367" t="s">
        <v>59</v>
      </c>
      <c r="D367">
        <v>0</v>
      </c>
      <c r="E367">
        <v>0</v>
      </c>
      <c r="F367">
        <v>0</v>
      </c>
    </row>
    <row r="368" spans="1:6" hidden="1" x14ac:dyDescent="0.25">
      <c r="A368" s="14">
        <v>44916</v>
      </c>
      <c r="B368" t="s">
        <v>58</v>
      </c>
      <c r="C368" t="s">
        <v>56</v>
      </c>
      <c r="D368">
        <v>0.9375</v>
      </c>
      <c r="E368">
        <v>4.375</v>
      </c>
      <c r="F368">
        <v>0.66666666666666663</v>
      </c>
    </row>
    <row r="369" spans="1:6" x14ac:dyDescent="0.25">
      <c r="A369" s="14">
        <v>44916</v>
      </c>
      <c r="B369" t="s">
        <v>58</v>
      </c>
      <c r="C369" t="s">
        <v>60</v>
      </c>
      <c r="D369">
        <v>0.33333333333333331</v>
      </c>
      <c r="E369">
        <v>2.0625</v>
      </c>
      <c r="F369">
        <v>0.33333333333333331</v>
      </c>
    </row>
    <row r="370" spans="1:6" hidden="1" x14ac:dyDescent="0.25">
      <c r="A370" s="14">
        <v>44916</v>
      </c>
      <c r="B370" t="s">
        <v>58</v>
      </c>
      <c r="C370" t="s">
        <v>59</v>
      </c>
      <c r="D370">
        <v>0.6875</v>
      </c>
      <c r="E370">
        <v>3.625</v>
      </c>
      <c r="F370">
        <v>0.66666666666666663</v>
      </c>
    </row>
    <row r="371" spans="1:6" hidden="1" x14ac:dyDescent="0.25">
      <c r="A371" s="14">
        <v>44916</v>
      </c>
      <c r="B371" t="s">
        <v>57</v>
      </c>
      <c r="C371" t="s">
        <v>56</v>
      </c>
      <c r="D371">
        <v>0.9375</v>
      </c>
      <c r="E371">
        <v>4.375</v>
      </c>
      <c r="F371">
        <v>0.66666666666666663</v>
      </c>
    </row>
    <row r="372" spans="1:6" x14ac:dyDescent="0.25">
      <c r="A372" s="14">
        <v>44916</v>
      </c>
      <c r="B372" t="s">
        <v>57</v>
      </c>
      <c r="C372" t="s">
        <v>60</v>
      </c>
      <c r="D372">
        <v>0.33333333333333331</v>
      </c>
      <c r="E372">
        <v>2.0625</v>
      </c>
      <c r="F372">
        <v>0.33333333333333331</v>
      </c>
    </row>
    <row r="373" spans="1:6" hidden="1" x14ac:dyDescent="0.25">
      <c r="A373" s="14">
        <v>44916</v>
      </c>
      <c r="B373" t="s">
        <v>57</v>
      </c>
      <c r="C373" t="s">
        <v>59</v>
      </c>
      <c r="D373">
        <v>0.6875</v>
      </c>
      <c r="E373">
        <v>3.25</v>
      </c>
      <c r="F373">
        <v>0.66666666666666663</v>
      </c>
    </row>
    <row r="374" spans="1:6" hidden="1" x14ac:dyDescent="0.25">
      <c r="A374" s="14">
        <v>44917</v>
      </c>
      <c r="B374" t="s">
        <v>54</v>
      </c>
      <c r="C374" t="s">
        <v>56</v>
      </c>
      <c r="D374">
        <v>0.9375</v>
      </c>
      <c r="E374">
        <v>2.3125</v>
      </c>
      <c r="F374">
        <v>0.66666666666666663</v>
      </c>
    </row>
    <row r="375" spans="1:6" x14ac:dyDescent="0.25">
      <c r="A375" s="14">
        <v>44917</v>
      </c>
      <c r="B375" t="s">
        <v>54</v>
      </c>
      <c r="C375" t="s">
        <v>60</v>
      </c>
      <c r="D375">
        <v>0.33333333333333331</v>
      </c>
      <c r="E375">
        <v>1.125</v>
      </c>
      <c r="F375">
        <v>0.33333333333333331</v>
      </c>
    </row>
    <row r="376" spans="1:6" hidden="1" x14ac:dyDescent="0.25">
      <c r="A376" s="14">
        <v>44917</v>
      </c>
      <c r="B376" t="s">
        <v>54</v>
      </c>
      <c r="C376" t="s">
        <v>59</v>
      </c>
      <c r="D376">
        <v>0.6875</v>
      </c>
      <c r="E376">
        <v>1.875</v>
      </c>
      <c r="F376">
        <v>0.66666666666666663</v>
      </c>
    </row>
    <row r="377" spans="1:6" hidden="1" x14ac:dyDescent="0.25">
      <c r="A377" s="14">
        <v>44917</v>
      </c>
      <c r="B377" t="s">
        <v>76</v>
      </c>
      <c r="C377" t="s">
        <v>56</v>
      </c>
      <c r="D377">
        <v>0</v>
      </c>
      <c r="E377">
        <v>0</v>
      </c>
      <c r="F377">
        <v>0</v>
      </c>
    </row>
    <row r="378" spans="1:6" x14ac:dyDescent="0.25">
      <c r="A378" s="14">
        <v>44917</v>
      </c>
      <c r="B378" t="s">
        <v>76</v>
      </c>
      <c r="C378" t="s">
        <v>60</v>
      </c>
      <c r="D378">
        <v>0</v>
      </c>
      <c r="E378">
        <v>0</v>
      </c>
      <c r="F378">
        <v>0</v>
      </c>
    </row>
    <row r="379" spans="1:6" hidden="1" x14ac:dyDescent="0.25">
      <c r="A379" s="14">
        <v>44917</v>
      </c>
      <c r="B379" t="s">
        <v>76</v>
      </c>
      <c r="C379" t="s">
        <v>59</v>
      </c>
      <c r="D379">
        <v>0</v>
      </c>
      <c r="E379">
        <v>0</v>
      </c>
      <c r="F379">
        <v>0</v>
      </c>
    </row>
    <row r="380" spans="1:6" hidden="1" x14ac:dyDescent="0.25">
      <c r="A380" s="14">
        <v>44917</v>
      </c>
      <c r="B380" t="s">
        <v>58</v>
      </c>
      <c r="C380" t="s">
        <v>56</v>
      </c>
      <c r="D380">
        <v>0.9375</v>
      </c>
      <c r="E380">
        <v>4.375</v>
      </c>
      <c r="F380">
        <v>0.66666666666666663</v>
      </c>
    </row>
    <row r="381" spans="1:6" x14ac:dyDescent="0.25">
      <c r="A381" s="14">
        <v>44917</v>
      </c>
      <c r="B381" t="s">
        <v>58</v>
      </c>
      <c r="C381" t="s">
        <v>60</v>
      </c>
      <c r="D381">
        <v>0.33333333333333331</v>
      </c>
      <c r="E381">
        <v>2.0625</v>
      </c>
      <c r="F381">
        <v>0.33333333333333331</v>
      </c>
    </row>
    <row r="382" spans="1:6" hidden="1" x14ac:dyDescent="0.25">
      <c r="A382" s="14">
        <v>44917</v>
      </c>
      <c r="B382" t="s">
        <v>58</v>
      </c>
      <c r="C382" t="s">
        <v>59</v>
      </c>
      <c r="D382">
        <v>0.6875</v>
      </c>
      <c r="E382">
        <v>3.625</v>
      </c>
      <c r="F382">
        <v>0.66666666666666663</v>
      </c>
    </row>
    <row r="383" spans="1:6" hidden="1" x14ac:dyDescent="0.25">
      <c r="A383" s="14">
        <v>44917</v>
      </c>
      <c r="B383" t="s">
        <v>57</v>
      </c>
      <c r="C383" t="s">
        <v>56</v>
      </c>
      <c r="D383">
        <v>0.9375</v>
      </c>
      <c r="E383">
        <v>4.375</v>
      </c>
      <c r="F383">
        <v>0.66666666666666663</v>
      </c>
    </row>
    <row r="384" spans="1:6" x14ac:dyDescent="0.25">
      <c r="A384" s="14">
        <v>44917</v>
      </c>
      <c r="B384" t="s">
        <v>57</v>
      </c>
      <c r="C384" t="s">
        <v>60</v>
      </c>
      <c r="D384">
        <v>0.33333333333333331</v>
      </c>
      <c r="E384">
        <v>2.0625</v>
      </c>
      <c r="F384">
        <v>0.33333333333333331</v>
      </c>
    </row>
    <row r="385" spans="1:6" hidden="1" x14ac:dyDescent="0.25">
      <c r="A385" s="14">
        <v>44917</v>
      </c>
      <c r="B385" t="s">
        <v>57</v>
      </c>
      <c r="C385" t="s">
        <v>59</v>
      </c>
      <c r="D385">
        <v>0.6875</v>
      </c>
      <c r="E385">
        <v>3.25</v>
      </c>
      <c r="F385">
        <v>0.66666666666666663</v>
      </c>
    </row>
    <row r="386" spans="1:6" hidden="1" x14ac:dyDescent="0.25">
      <c r="A386" s="14">
        <v>44918</v>
      </c>
      <c r="B386" t="s">
        <v>54</v>
      </c>
      <c r="C386" t="s">
        <v>56</v>
      </c>
      <c r="D386">
        <v>0.9375</v>
      </c>
      <c r="E386">
        <v>2.3125</v>
      </c>
      <c r="F386">
        <v>0.66666666666666663</v>
      </c>
    </row>
    <row r="387" spans="1:6" x14ac:dyDescent="0.25">
      <c r="A387" s="14">
        <v>44918</v>
      </c>
      <c r="B387" t="s">
        <v>54</v>
      </c>
      <c r="C387" t="s">
        <v>60</v>
      </c>
      <c r="D387">
        <v>0.33333333333333331</v>
      </c>
      <c r="E387">
        <v>1.125</v>
      </c>
      <c r="F387">
        <v>0.33333333333333331</v>
      </c>
    </row>
    <row r="388" spans="1:6" hidden="1" x14ac:dyDescent="0.25">
      <c r="A388" s="14">
        <v>44918</v>
      </c>
      <c r="B388" t="s">
        <v>54</v>
      </c>
      <c r="C388" t="s">
        <v>59</v>
      </c>
      <c r="D388">
        <v>0.6875</v>
      </c>
      <c r="E388">
        <v>1.875</v>
      </c>
      <c r="F388">
        <v>0.66666666666666663</v>
      </c>
    </row>
    <row r="389" spans="1:6" hidden="1" x14ac:dyDescent="0.25">
      <c r="A389" s="14">
        <v>44918</v>
      </c>
      <c r="B389" t="s">
        <v>76</v>
      </c>
      <c r="C389" t="s">
        <v>56</v>
      </c>
      <c r="D389">
        <v>0</v>
      </c>
      <c r="E389">
        <v>0</v>
      </c>
      <c r="F389">
        <v>0</v>
      </c>
    </row>
    <row r="390" spans="1:6" x14ac:dyDescent="0.25">
      <c r="A390" s="14">
        <v>44918</v>
      </c>
      <c r="B390" t="s">
        <v>76</v>
      </c>
      <c r="C390" t="s">
        <v>60</v>
      </c>
      <c r="D390">
        <v>0</v>
      </c>
      <c r="E390">
        <v>0</v>
      </c>
      <c r="F390">
        <v>0</v>
      </c>
    </row>
    <row r="391" spans="1:6" hidden="1" x14ac:dyDescent="0.25">
      <c r="A391" s="14">
        <v>44918</v>
      </c>
      <c r="B391" t="s">
        <v>76</v>
      </c>
      <c r="C391" t="s">
        <v>59</v>
      </c>
      <c r="D391">
        <v>0</v>
      </c>
      <c r="E391">
        <v>0</v>
      </c>
      <c r="F391">
        <v>0</v>
      </c>
    </row>
    <row r="392" spans="1:6" hidden="1" x14ac:dyDescent="0.25">
      <c r="A392" s="14">
        <v>44918</v>
      </c>
      <c r="B392" t="s">
        <v>58</v>
      </c>
      <c r="C392" t="s">
        <v>56</v>
      </c>
      <c r="D392">
        <v>0.9375</v>
      </c>
      <c r="E392">
        <v>4.375</v>
      </c>
      <c r="F392">
        <v>0.66666666666666663</v>
      </c>
    </row>
    <row r="393" spans="1:6" x14ac:dyDescent="0.25">
      <c r="A393" s="14">
        <v>44918</v>
      </c>
      <c r="B393" t="s">
        <v>58</v>
      </c>
      <c r="C393" t="s">
        <v>60</v>
      </c>
      <c r="D393">
        <v>0.33333333333333331</v>
      </c>
      <c r="E393">
        <v>2.0625</v>
      </c>
      <c r="F393">
        <v>0.33333333333333331</v>
      </c>
    </row>
    <row r="394" spans="1:6" hidden="1" x14ac:dyDescent="0.25">
      <c r="A394" s="14">
        <v>44918</v>
      </c>
      <c r="B394" t="s">
        <v>58</v>
      </c>
      <c r="C394" t="s">
        <v>59</v>
      </c>
      <c r="D394">
        <v>0.6875</v>
      </c>
      <c r="E394">
        <v>3.625</v>
      </c>
      <c r="F394">
        <v>0.66666666666666663</v>
      </c>
    </row>
    <row r="395" spans="1:6" hidden="1" x14ac:dyDescent="0.25">
      <c r="A395" s="14">
        <v>44918</v>
      </c>
      <c r="B395" t="s">
        <v>57</v>
      </c>
      <c r="C395" t="s">
        <v>56</v>
      </c>
      <c r="D395">
        <v>0.9375</v>
      </c>
      <c r="E395">
        <v>4.375</v>
      </c>
      <c r="F395">
        <v>0.66666666666666663</v>
      </c>
    </row>
    <row r="396" spans="1:6" x14ac:dyDescent="0.25">
      <c r="A396" s="14">
        <v>44918</v>
      </c>
      <c r="B396" t="s">
        <v>57</v>
      </c>
      <c r="C396" t="s">
        <v>60</v>
      </c>
      <c r="D396">
        <v>0.33333333333333331</v>
      </c>
      <c r="E396">
        <v>2.0625</v>
      </c>
      <c r="F396">
        <v>0.33333333333333331</v>
      </c>
    </row>
    <row r="397" spans="1:6" hidden="1" x14ac:dyDescent="0.25">
      <c r="A397" s="14">
        <v>44918</v>
      </c>
      <c r="B397" t="s">
        <v>57</v>
      </c>
      <c r="C397" t="s">
        <v>59</v>
      </c>
      <c r="D397">
        <v>0.6875</v>
      </c>
      <c r="E397">
        <v>3.25</v>
      </c>
      <c r="F397">
        <v>0.66666666666666663</v>
      </c>
    </row>
    <row r="398" spans="1:6" hidden="1" x14ac:dyDescent="0.25">
      <c r="A398" s="14">
        <v>44919</v>
      </c>
      <c r="B398" t="s">
        <v>54</v>
      </c>
      <c r="C398" t="s">
        <v>56</v>
      </c>
      <c r="D398">
        <v>0.9375</v>
      </c>
      <c r="E398">
        <v>2.3125</v>
      </c>
      <c r="F398">
        <v>0.66666666666666663</v>
      </c>
    </row>
    <row r="399" spans="1:6" x14ac:dyDescent="0.25">
      <c r="A399" s="14">
        <v>44919</v>
      </c>
      <c r="B399" t="s">
        <v>54</v>
      </c>
      <c r="C399" t="s">
        <v>60</v>
      </c>
      <c r="D399">
        <v>0.33333333333333331</v>
      </c>
      <c r="E399">
        <v>1.125</v>
      </c>
      <c r="F399">
        <v>0.33333333333333331</v>
      </c>
    </row>
    <row r="400" spans="1:6" hidden="1" x14ac:dyDescent="0.25">
      <c r="A400" s="14">
        <v>44919</v>
      </c>
      <c r="B400" t="s">
        <v>54</v>
      </c>
      <c r="C400" t="s">
        <v>59</v>
      </c>
      <c r="D400">
        <v>0.6875</v>
      </c>
      <c r="E400">
        <v>1.875</v>
      </c>
      <c r="F400">
        <v>0.66666666666666663</v>
      </c>
    </row>
    <row r="401" spans="1:6" hidden="1" x14ac:dyDescent="0.25">
      <c r="A401" s="14">
        <v>44919</v>
      </c>
      <c r="B401" t="s">
        <v>76</v>
      </c>
      <c r="C401" t="s">
        <v>56</v>
      </c>
      <c r="D401">
        <v>0</v>
      </c>
      <c r="E401">
        <v>0</v>
      </c>
      <c r="F401">
        <v>0</v>
      </c>
    </row>
    <row r="402" spans="1:6" x14ac:dyDescent="0.25">
      <c r="A402" s="14">
        <v>44919</v>
      </c>
      <c r="B402" t="s">
        <v>76</v>
      </c>
      <c r="C402" t="s">
        <v>60</v>
      </c>
      <c r="D402">
        <v>0</v>
      </c>
      <c r="E402">
        <v>0</v>
      </c>
      <c r="F402">
        <v>0</v>
      </c>
    </row>
    <row r="403" spans="1:6" hidden="1" x14ac:dyDescent="0.25">
      <c r="A403" s="14">
        <v>44919</v>
      </c>
      <c r="B403" t="s">
        <v>76</v>
      </c>
      <c r="C403" t="s">
        <v>59</v>
      </c>
      <c r="D403">
        <v>0</v>
      </c>
      <c r="E403">
        <v>0</v>
      </c>
      <c r="F403">
        <v>0</v>
      </c>
    </row>
    <row r="404" spans="1:6" hidden="1" x14ac:dyDescent="0.25">
      <c r="A404" s="14">
        <v>44919</v>
      </c>
      <c r="B404" t="s">
        <v>58</v>
      </c>
      <c r="C404" t="s">
        <v>56</v>
      </c>
      <c r="D404">
        <v>0.9375</v>
      </c>
      <c r="E404">
        <v>4.375</v>
      </c>
      <c r="F404">
        <v>0.66666666666666663</v>
      </c>
    </row>
    <row r="405" spans="1:6" x14ac:dyDescent="0.25">
      <c r="A405" s="14">
        <v>44919</v>
      </c>
      <c r="B405" t="s">
        <v>58</v>
      </c>
      <c r="C405" t="s">
        <v>60</v>
      </c>
      <c r="D405">
        <v>0.33333333333333331</v>
      </c>
      <c r="E405">
        <v>2.0625</v>
      </c>
      <c r="F405">
        <v>0.33333333333333331</v>
      </c>
    </row>
    <row r="406" spans="1:6" hidden="1" x14ac:dyDescent="0.25">
      <c r="A406" s="14">
        <v>44919</v>
      </c>
      <c r="B406" t="s">
        <v>58</v>
      </c>
      <c r="C406" t="s">
        <v>59</v>
      </c>
      <c r="D406">
        <v>0.6875</v>
      </c>
      <c r="E406">
        <v>3.625</v>
      </c>
      <c r="F406">
        <v>0.66666666666666663</v>
      </c>
    </row>
    <row r="407" spans="1:6" hidden="1" x14ac:dyDescent="0.25">
      <c r="A407" s="14">
        <v>44919</v>
      </c>
      <c r="B407" t="s">
        <v>57</v>
      </c>
      <c r="C407" t="s">
        <v>56</v>
      </c>
      <c r="D407">
        <v>0.9375</v>
      </c>
      <c r="E407">
        <v>4.375</v>
      </c>
      <c r="F407">
        <v>0.66666666666666663</v>
      </c>
    </row>
    <row r="408" spans="1:6" x14ac:dyDescent="0.25">
      <c r="A408" s="14">
        <v>44919</v>
      </c>
      <c r="B408" t="s">
        <v>57</v>
      </c>
      <c r="C408" t="s">
        <v>60</v>
      </c>
      <c r="D408">
        <v>0.33333333333333331</v>
      </c>
      <c r="E408">
        <v>2.0625</v>
      </c>
      <c r="F408">
        <v>0.33333333333333331</v>
      </c>
    </row>
    <row r="409" spans="1:6" hidden="1" x14ac:dyDescent="0.25">
      <c r="A409" s="14">
        <v>44919</v>
      </c>
      <c r="B409" t="s">
        <v>57</v>
      </c>
      <c r="C409" t="s">
        <v>59</v>
      </c>
      <c r="D409">
        <v>0.6875</v>
      </c>
      <c r="E409">
        <v>3.25</v>
      </c>
      <c r="F409">
        <v>0.66666666666666663</v>
      </c>
    </row>
    <row r="410" spans="1:6" hidden="1" x14ac:dyDescent="0.25">
      <c r="A410" s="14">
        <v>44920</v>
      </c>
      <c r="B410" t="s">
        <v>54</v>
      </c>
      <c r="C410" t="s">
        <v>56</v>
      </c>
      <c r="D410">
        <v>0.9375</v>
      </c>
      <c r="E410">
        <v>2.3125</v>
      </c>
      <c r="F410">
        <v>0.66666666666666663</v>
      </c>
    </row>
    <row r="411" spans="1:6" x14ac:dyDescent="0.25">
      <c r="A411" s="14">
        <v>44920</v>
      </c>
      <c r="B411" t="s">
        <v>54</v>
      </c>
      <c r="C411" t="s">
        <v>60</v>
      </c>
      <c r="D411">
        <v>0.33333333333333331</v>
      </c>
      <c r="E411">
        <v>1.125</v>
      </c>
      <c r="F411">
        <v>0.33333333333333331</v>
      </c>
    </row>
    <row r="412" spans="1:6" hidden="1" x14ac:dyDescent="0.25">
      <c r="A412" s="14">
        <v>44920</v>
      </c>
      <c r="B412" t="s">
        <v>54</v>
      </c>
      <c r="C412" t="s">
        <v>59</v>
      </c>
      <c r="D412">
        <v>0.6875</v>
      </c>
      <c r="E412">
        <v>1.875</v>
      </c>
      <c r="F412">
        <v>0.66666666666666663</v>
      </c>
    </row>
    <row r="413" spans="1:6" hidden="1" x14ac:dyDescent="0.25">
      <c r="A413" s="14">
        <v>44920</v>
      </c>
      <c r="B413" t="s">
        <v>76</v>
      </c>
      <c r="C413" t="s">
        <v>56</v>
      </c>
      <c r="D413">
        <v>0</v>
      </c>
      <c r="E413">
        <v>0</v>
      </c>
      <c r="F413">
        <v>0</v>
      </c>
    </row>
    <row r="414" spans="1:6" x14ac:dyDescent="0.25">
      <c r="A414" s="14">
        <v>44920</v>
      </c>
      <c r="B414" t="s">
        <v>76</v>
      </c>
      <c r="C414" t="s">
        <v>60</v>
      </c>
      <c r="D414">
        <v>0</v>
      </c>
      <c r="E414">
        <v>0</v>
      </c>
      <c r="F414">
        <v>0</v>
      </c>
    </row>
    <row r="415" spans="1:6" hidden="1" x14ac:dyDescent="0.25">
      <c r="A415" s="14">
        <v>44920</v>
      </c>
      <c r="B415" t="s">
        <v>76</v>
      </c>
      <c r="C415" t="s">
        <v>59</v>
      </c>
      <c r="D415">
        <v>0</v>
      </c>
      <c r="E415">
        <v>0</v>
      </c>
      <c r="F415">
        <v>0</v>
      </c>
    </row>
    <row r="416" spans="1:6" hidden="1" x14ac:dyDescent="0.25">
      <c r="A416" s="14">
        <v>44920</v>
      </c>
      <c r="B416" t="s">
        <v>58</v>
      </c>
      <c r="C416" t="s">
        <v>56</v>
      </c>
      <c r="D416">
        <v>0.9375</v>
      </c>
      <c r="E416">
        <v>4.375</v>
      </c>
      <c r="F416">
        <v>0.66666666666666663</v>
      </c>
    </row>
    <row r="417" spans="1:6" x14ac:dyDescent="0.25">
      <c r="A417" s="14">
        <v>44920</v>
      </c>
      <c r="B417" t="s">
        <v>58</v>
      </c>
      <c r="C417" t="s">
        <v>60</v>
      </c>
      <c r="D417">
        <v>0.33333333333333331</v>
      </c>
      <c r="E417">
        <v>2.0625</v>
      </c>
      <c r="F417">
        <v>0.33333333333333331</v>
      </c>
    </row>
    <row r="418" spans="1:6" hidden="1" x14ac:dyDescent="0.25">
      <c r="A418" s="14">
        <v>44920</v>
      </c>
      <c r="B418" t="s">
        <v>58</v>
      </c>
      <c r="C418" t="s">
        <v>59</v>
      </c>
      <c r="D418">
        <v>0.6875</v>
      </c>
      <c r="E418">
        <v>3.625</v>
      </c>
      <c r="F418">
        <v>0.66666666666666663</v>
      </c>
    </row>
    <row r="419" spans="1:6" hidden="1" x14ac:dyDescent="0.25">
      <c r="A419" s="14">
        <v>44920</v>
      </c>
      <c r="B419" t="s">
        <v>57</v>
      </c>
      <c r="C419" t="s">
        <v>56</v>
      </c>
      <c r="D419">
        <v>0.9375</v>
      </c>
      <c r="E419">
        <v>4.375</v>
      </c>
      <c r="F419">
        <v>0.66666666666666663</v>
      </c>
    </row>
    <row r="420" spans="1:6" x14ac:dyDescent="0.25">
      <c r="A420" s="14">
        <v>44920</v>
      </c>
      <c r="B420" t="s">
        <v>57</v>
      </c>
      <c r="C420" t="s">
        <v>60</v>
      </c>
      <c r="D420">
        <v>0.33333333333333331</v>
      </c>
      <c r="E420">
        <v>2.0625</v>
      </c>
      <c r="F420">
        <v>0.33333333333333331</v>
      </c>
    </row>
    <row r="421" spans="1:6" hidden="1" x14ac:dyDescent="0.25">
      <c r="A421" s="14">
        <v>44920</v>
      </c>
      <c r="B421" t="s">
        <v>57</v>
      </c>
      <c r="C421" t="s">
        <v>59</v>
      </c>
      <c r="D421">
        <v>0.6875</v>
      </c>
      <c r="E421">
        <v>3.25</v>
      </c>
      <c r="F421">
        <v>0.66666666666666663</v>
      </c>
    </row>
    <row r="422" spans="1:6" hidden="1" x14ac:dyDescent="0.25">
      <c r="A422" s="14">
        <v>44921</v>
      </c>
      <c r="B422" t="s">
        <v>54</v>
      </c>
      <c r="C422" t="s">
        <v>56</v>
      </c>
      <c r="D422">
        <v>0.9375</v>
      </c>
      <c r="E422">
        <v>2.3125</v>
      </c>
      <c r="F422">
        <v>0.66666666666666663</v>
      </c>
    </row>
    <row r="423" spans="1:6" x14ac:dyDescent="0.25">
      <c r="A423" s="14">
        <v>44921</v>
      </c>
      <c r="B423" t="s">
        <v>54</v>
      </c>
      <c r="C423" t="s">
        <v>60</v>
      </c>
      <c r="D423">
        <v>0.33333333333333331</v>
      </c>
      <c r="E423">
        <v>1.125</v>
      </c>
      <c r="F423">
        <v>0.33333333333333331</v>
      </c>
    </row>
    <row r="424" spans="1:6" hidden="1" x14ac:dyDescent="0.25">
      <c r="A424" s="14">
        <v>44921</v>
      </c>
      <c r="B424" t="s">
        <v>54</v>
      </c>
      <c r="C424" t="s">
        <v>59</v>
      </c>
      <c r="D424">
        <v>0.6875</v>
      </c>
      <c r="E424">
        <v>1.875</v>
      </c>
      <c r="F424">
        <v>0.66666666666666663</v>
      </c>
    </row>
    <row r="425" spans="1:6" hidden="1" x14ac:dyDescent="0.25">
      <c r="A425" s="14">
        <v>44921</v>
      </c>
      <c r="B425" t="s">
        <v>76</v>
      </c>
      <c r="C425" t="s">
        <v>56</v>
      </c>
      <c r="D425">
        <v>0</v>
      </c>
      <c r="E425">
        <v>0</v>
      </c>
      <c r="F425">
        <v>0</v>
      </c>
    </row>
    <row r="426" spans="1:6" x14ac:dyDescent="0.25">
      <c r="A426" s="14">
        <v>44921</v>
      </c>
      <c r="B426" t="s">
        <v>76</v>
      </c>
      <c r="C426" t="s">
        <v>60</v>
      </c>
      <c r="D426">
        <v>0</v>
      </c>
      <c r="E426">
        <v>0</v>
      </c>
      <c r="F426">
        <v>0</v>
      </c>
    </row>
    <row r="427" spans="1:6" hidden="1" x14ac:dyDescent="0.25">
      <c r="A427" s="14">
        <v>44921</v>
      </c>
      <c r="B427" t="s">
        <v>76</v>
      </c>
      <c r="C427" t="s">
        <v>59</v>
      </c>
      <c r="D427">
        <v>0</v>
      </c>
      <c r="E427">
        <v>0</v>
      </c>
      <c r="F427">
        <v>0</v>
      </c>
    </row>
    <row r="428" spans="1:6" hidden="1" x14ac:dyDescent="0.25">
      <c r="A428" s="14">
        <v>44921</v>
      </c>
      <c r="B428" t="s">
        <v>58</v>
      </c>
      <c r="C428" t="s">
        <v>56</v>
      </c>
      <c r="D428">
        <v>0.9375</v>
      </c>
      <c r="E428">
        <v>4.375</v>
      </c>
      <c r="F428">
        <v>0.66666666666666663</v>
      </c>
    </row>
    <row r="429" spans="1:6" x14ac:dyDescent="0.25">
      <c r="A429" s="14">
        <v>44921</v>
      </c>
      <c r="B429" t="s">
        <v>58</v>
      </c>
      <c r="C429" t="s">
        <v>60</v>
      </c>
      <c r="D429">
        <v>0.33333333333333331</v>
      </c>
      <c r="E429">
        <v>2.0625</v>
      </c>
      <c r="F429">
        <v>0.33333333333333331</v>
      </c>
    </row>
    <row r="430" spans="1:6" hidden="1" x14ac:dyDescent="0.25">
      <c r="A430" s="14">
        <v>44921</v>
      </c>
      <c r="B430" t="s">
        <v>58</v>
      </c>
      <c r="C430" t="s">
        <v>59</v>
      </c>
      <c r="D430">
        <v>0.6875</v>
      </c>
      <c r="E430">
        <v>3.625</v>
      </c>
      <c r="F430">
        <v>0.66666666666666663</v>
      </c>
    </row>
    <row r="431" spans="1:6" hidden="1" x14ac:dyDescent="0.25">
      <c r="A431" s="14">
        <v>44921</v>
      </c>
      <c r="B431" t="s">
        <v>57</v>
      </c>
      <c r="C431" t="s">
        <v>56</v>
      </c>
      <c r="D431">
        <v>0.9375</v>
      </c>
      <c r="E431">
        <v>4.375</v>
      </c>
      <c r="F431">
        <v>0.66666666666666663</v>
      </c>
    </row>
    <row r="432" spans="1:6" x14ac:dyDescent="0.25">
      <c r="A432" s="14">
        <v>44921</v>
      </c>
      <c r="B432" t="s">
        <v>57</v>
      </c>
      <c r="C432" t="s">
        <v>60</v>
      </c>
      <c r="D432">
        <v>0.33333333333333331</v>
      </c>
      <c r="E432">
        <v>2.0625</v>
      </c>
      <c r="F432">
        <v>0.33333333333333331</v>
      </c>
    </row>
    <row r="433" spans="1:6" hidden="1" x14ac:dyDescent="0.25">
      <c r="A433" s="14">
        <v>44921</v>
      </c>
      <c r="B433" t="s">
        <v>57</v>
      </c>
      <c r="C433" t="s">
        <v>59</v>
      </c>
      <c r="D433">
        <v>0.6875</v>
      </c>
      <c r="E433">
        <v>3.25</v>
      </c>
      <c r="F433">
        <v>0.66666666666666663</v>
      </c>
    </row>
    <row r="434" spans="1:6" hidden="1" x14ac:dyDescent="0.25">
      <c r="A434" s="14">
        <v>44922</v>
      </c>
      <c r="B434" t="s">
        <v>54</v>
      </c>
      <c r="C434" t="s">
        <v>56</v>
      </c>
      <c r="D434">
        <v>0.9375</v>
      </c>
      <c r="E434">
        <v>2.3125</v>
      </c>
      <c r="F434">
        <v>0.66666666666666663</v>
      </c>
    </row>
    <row r="435" spans="1:6" x14ac:dyDescent="0.25">
      <c r="A435" s="14">
        <v>44922</v>
      </c>
      <c r="B435" t="s">
        <v>54</v>
      </c>
      <c r="C435" t="s">
        <v>60</v>
      </c>
      <c r="D435">
        <v>0.33333333333333331</v>
      </c>
      <c r="E435">
        <v>1.125</v>
      </c>
      <c r="F435">
        <v>0.33333333333333331</v>
      </c>
    </row>
    <row r="436" spans="1:6" hidden="1" x14ac:dyDescent="0.25">
      <c r="A436" s="14">
        <v>44922</v>
      </c>
      <c r="B436" t="s">
        <v>54</v>
      </c>
      <c r="C436" t="s">
        <v>59</v>
      </c>
      <c r="D436">
        <v>0.6875</v>
      </c>
      <c r="E436">
        <v>1.875</v>
      </c>
      <c r="F436">
        <v>0.66666666666666663</v>
      </c>
    </row>
    <row r="437" spans="1:6" hidden="1" x14ac:dyDescent="0.25">
      <c r="A437" s="14">
        <v>44922</v>
      </c>
      <c r="B437" t="s">
        <v>76</v>
      </c>
      <c r="C437" t="s">
        <v>56</v>
      </c>
      <c r="D437">
        <v>0</v>
      </c>
      <c r="E437">
        <v>0</v>
      </c>
      <c r="F437">
        <v>0</v>
      </c>
    </row>
    <row r="438" spans="1:6" x14ac:dyDescent="0.25">
      <c r="A438" s="14">
        <v>44922</v>
      </c>
      <c r="B438" t="s">
        <v>76</v>
      </c>
      <c r="C438" t="s">
        <v>60</v>
      </c>
      <c r="D438">
        <v>0</v>
      </c>
      <c r="E438">
        <v>0</v>
      </c>
      <c r="F438">
        <v>0</v>
      </c>
    </row>
    <row r="439" spans="1:6" hidden="1" x14ac:dyDescent="0.25">
      <c r="A439" s="14">
        <v>44922</v>
      </c>
      <c r="B439" t="s">
        <v>76</v>
      </c>
      <c r="C439" t="s">
        <v>59</v>
      </c>
      <c r="D439">
        <v>0</v>
      </c>
      <c r="E439">
        <v>0</v>
      </c>
      <c r="F439">
        <v>0</v>
      </c>
    </row>
    <row r="440" spans="1:6" hidden="1" x14ac:dyDescent="0.25">
      <c r="A440" s="14">
        <v>44922</v>
      </c>
      <c r="B440" t="s">
        <v>58</v>
      </c>
      <c r="C440" t="s">
        <v>56</v>
      </c>
      <c r="D440">
        <v>0.9375</v>
      </c>
      <c r="E440">
        <v>4.375</v>
      </c>
      <c r="F440">
        <v>0.66666666666666663</v>
      </c>
    </row>
    <row r="441" spans="1:6" x14ac:dyDescent="0.25">
      <c r="A441" s="14">
        <v>44922</v>
      </c>
      <c r="B441" t="s">
        <v>58</v>
      </c>
      <c r="C441" t="s">
        <v>60</v>
      </c>
      <c r="D441">
        <v>0.33333333333333331</v>
      </c>
      <c r="E441">
        <v>2.0625</v>
      </c>
      <c r="F441">
        <v>0.33333333333333331</v>
      </c>
    </row>
    <row r="442" spans="1:6" hidden="1" x14ac:dyDescent="0.25">
      <c r="A442" s="14">
        <v>44922</v>
      </c>
      <c r="B442" t="s">
        <v>58</v>
      </c>
      <c r="C442" t="s">
        <v>59</v>
      </c>
      <c r="D442">
        <v>0.6875</v>
      </c>
      <c r="E442">
        <v>3.625</v>
      </c>
      <c r="F442">
        <v>0.66666666666666663</v>
      </c>
    </row>
    <row r="443" spans="1:6" hidden="1" x14ac:dyDescent="0.25">
      <c r="A443" s="14">
        <v>44922</v>
      </c>
      <c r="B443" t="s">
        <v>57</v>
      </c>
      <c r="C443" t="s">
        <v>56</v>
      </c>
      <c r="D443">
        <v>0.9375</v>
      </c>
      <c r="E443">
        <v>4.375</v>
      </c>
      <c r="F443">
        <v>0.66666666666666663</v>
      </c>
    </row>
    <row r="444" spans="1:6" x14ac:dyDescent="0.25">
      <c r="A444" s="14">
        <v>44922</v>
      </c>
      <c r="B444" t="s">
        <v>57</v>
      </c>
      <c r="C444" t="s">
        <v>60</v>
      </c>
      <c r="D444">
        <v>0.33333333333333331</v>
      </c>
      <c r="E444">
        <v>2.0625</v>
      </c>
      <c r="F444">
        <v>0.33333333333333331</v>
      </c>
    </row>
    <row r="445" spans="1:6" hidden="1" x14ac:dyDescent="0.25">
      <c r="A445" s="14">
        <v>44922</v>
      </c>
      <c r="B445" t="s">
        <v>57</v>
      </c>
      <c r="C445" t="s">
        <v>59</v>
      </c>
      <c r="D445">
        <v>0.6875</v>
      </c>
      <c r="E445">
        <v>3.25</v>
      </c>
      <c r="F445">
        <v>0.66666666666666663</v>
      </c>
    </row>
    <row r="446" spans="1:6" hidden="1" x14ac:dyDescent="0.25">
      <c r="A446" s="14">
        <v>44923</v>
      </c>
      <c r="B446" t="s">
        <v>54</v>
      </c>
      <c r="C446" t="s">
        <v>56</v>
      </c>
      <c r="D446">
        <v>0.9375</v>
      </c>
      <c r="E446">
        <v>2.3125</v>
      </c>
      <c r="F446">
        <v>0.66666666666666663</v>
      </c>
    </row>
    <row r="447" spans="1:6" x14ac:dyDescent="0.25">
      <c r="A447" s="14">
        <v>44923</v>
      </c>
      <c r="B447" t="s">
        <v>54</v>
      </c>
      <c r="C447" t="s">
        <v>60</v>
      </c>
      <c r="D447">
        <v>0.33333333333333331</v>
      </c>
      <c r="E447">
        <v>1.125</v>
      </c>
      <c r="F447">
        <v>0.33333333333333331</v>
      </c>
    </row>
    <row r="448" spans="1:6" hidden="1" x14ac:dyDescent="0.25">
      <c r="A448" s="14">
        <v>44923</v>
      </c>
      <c r="B448" t="s">
        <v>54</v>
      </c>
      <c r="C448" t="s">
        <v>59</v>
      </c>
      <c r="D448">
        <v>0.6875</v>
      </c>
      <c r="E448">
        <v>1.875</v>
      </c>
      <c r="F448">
        <v>0.66666666666666663</v>
      </c>
    </row>
    <row r="449" spans="1:6" hidden="1" x14ac:dyDescent="0.25">
      <c r="A449" s="14">
        <v>44923</v>
      </c>
      <c r="B449" t="s">
        <v>76</v>
      </c>
      <c r="C449" t="s">
        <v>56</v>
      </c>
      <c r="D449">
        <v>0</v>
      </c>
      <c r="E449">
        <v>0</v>
      </c>
      <c r="F449">
        <v>0</v>
      </c>
    </row>
    <row r="450" spans="1:6" x14ac:dyDescent="0.25">
      <c r="A450" s="14">
        <v>44923</v>
      </c>
      <c r="B450" t="s">
        <v>76</v>
      </c>
      <c r="C450" t="s">
        <v>60</v>
      </c>
      <c r="D450">
        <v>0</v>
      </c>
      <c r="E450">
        <v>0</v>
      </c>
      <c r="F450">
        <v>0</v>
      </c>
    </row>
    <row r="451" spans="1:6" hidden="1" x14ac:dyDescent="0.25">
      <c r="A451" s="14">
        <v>44923</v>
      </c>
      <c r="B451" t="s">
        <v>76</v>
      </c>
      <c r="C451" t="s">
        <v>59</v>
      </c>
      <c r="D451">
        <v>0</v>
      </c>
      <c r="E451">
        <v>0</v>
      </c>
      <c r="F451">
        <v>0</v>
      </c>
    </row>
    <row r="452" spans="1:6" hidden="1" x14ac:dyDescent="0.25">
      <c r="A452" s="14">
        <v>44923</v>
      </c>
      <c r="B452" t="s">
        <v>58</v>
      </c>
      <c r="C452" t="s">
        <v>56</v>
      </c>
      <c r="D452">
        <v>0.9375</v>
      </c>
      <c r="E452">
        <v>4.375</v>
      </c>
      <c r="F452">
        <v>0.66666666666666663</v>
      </c>
    </row>
    <row r="453" spans="1:6" x14ac:dyDescent="0.25">
      <c r="A453" s="14">
        <v>44923</v>
      </c>
      <c r="B453" t="s">
        <v>58</v>
      </c>
      <c r="C453" t="s">
        <v>60</v>
      </c>
      <c r="D453">
        <v>0.33333333333333331</v>
      </c>
      <c r="E453">
        <v>2.0625</v>
      </c>
      <c r="F453">
        <v>0.33333333333333331</v>
      </c>
    </row>
    <row r="454" spans="1:6" hidden="1" x14ac:dyDescent="0.25">
      <c r="A454" s="14">
        <v>44923</v>
      </c>
      <c r="B454" t="s">
        <v>58</v>
      </c>
      <c r="C454" t="s">
        <v>59</v>
      </c>
      <c r="D454">
        <v>0.6875</v>
      </c>
      <c r="E454">
        <v>3.625</v>
      </c>
      <c r="F454">
        <v>0.66666666666666663</v>
      </c>
    </row>
    <row r="455" spans="1:6" hidden="1" x14ac:dyDescent="0.25">
      <c r="A455" s="14">
        <v>44923</v>
      </c>
      <c r="B455" t="s">
        <v>57</v>
      </c>
      <c r="C455" t="s">
        <v>56</v>
      </c>
      <c r="D455">
        <v>0.9375</v>
      </c>
      <c r="E455">
        <v>4.375</v>
      </c>
      <c r="F455">
        <v>0.66666666666666663</v>
      </c>
    </row>
    <row r="456" spans="1:6" x14ac:dyDescent="0.25">
      <c r="A456" s="14">
        <v>44923</v>
      </c>
      <c r="B456" t="s">
        <v>57</v>
      </c>
      <c r="C456" t="s">
        <v>60</v>
      </c>
      <c r="D456">
        <v>0.33333333333333331</v>
      </c>
      <c r="E456">
        <v>2.0625</v>
      </c>
      <c r="F456">
        <v>0.33333333333333331</v>
      </c>
    </row>
    <row r="457" spans="1:6" hidden="1" x14ac:dyDescent="0.25">
      <c r="A457" s="14">
        <v>44923</v>
      </c>
      <c r="B457" t="s">
        <v>57</v>
      </c>
      <c r="C457" t="s">
        <v>59</v>
      </c>
      <c r="D457">
        <v>0.6875</v>
      </c>
      <c r="E457">
        <v>3.25</v>
      </c>
      <c r="F457">
        <v>0.66666666666666663</v>
      </c>
    </row>
    <row r="458" spans="1:6" hidden="1" x14ac:dyDescent="0.25">
      <c r="A458" s="14">
        <v>44924</v>
      </c>
      <c r="B458" t="s">
        <v>54</v>
      </c>
      <c r="C458" t="s">
        <v>56</v>
      </c>
      <c r="D458">
        <v>0.9375</v>
      </c>
      <c r="E458">
        <v>2.3125</v>
      </c>
      <c r="F458">
        <v>0.66666666666666663</v>
      </c>
    </row>
    <row r="459" spans="1:6" x14ac:dyDescent="0.25">
      <c r="A459" s="14">
        <v>44924</v>
      </c>
      <c r="B459" t="s">
        <v>54</v>
      </c>
      <c r="C459" t="s">
        <v>60</v>
      </c>
      <c r="D459">
        <v>0.33333333333333331</v>
      </c>
      <c r="E459">
        <v>1.125</v>
      </c>
      <c r="F459">
        <v>0.33333333333333331</v>
      </c>
    </row>
    <row r="460" spans="1:6" hidden="1" x14ac:dyDescent="0.25">
      <c r="A460" s="14">
        <v>44924</v>
      </c>
      <c r="B460" t="s">
        <v>54</v>
      </c>
      <c r="C460" t="s">
        <v>59</v>
      </c>
      <c r="D460">
        <v>0.6875</v>
      </c>
      <c r="E460">
        <v>1.875</v>
      </c>
      <c r="F460">
        <v>0.66666666666666663</v>
      </c>
    </row>
    <row r="461" spans="1:6" hidden="1" x14ac:dyDescent="0.25">
      <c r="A461" s="14">
        <v>44924</v>
      </c>
      <c r="B461" t="s">
        <v>76</v>
      </c>
      <c r="C461" t="s">
        <v>56</v>
      </c>
      <c r="D461">
        <v>0</v>
      </c>
      <c r="E461">
        <v>0</v>
      </c>
      <c r="F461">
        <v>0</v>
      </c>
    </row>
    <row r="462" spans="1:6" x14ac:dyDescent="0.25">
      <c r="A462" s="14">
        <v>44924</v>
      </c>
      <c r="B462" t="s">
        <v>76</v>
      </c>
      <c r="C462" t="s">
        <v>60</v>
      </c>
      <c r="D462">
        <v>0</v>
      </c>
      <c r="E462">
        <v>0</v>
      </c>
      <c r="F462">
        <v>0</v>
      </c>
    </row>
    <row r="463" spans="1:6" hidden="1" x14ac:dyDescent="0.25">
      <c r="A463" s="14">
        <v>44924</v>
      </c>
      <c r="B463" t="s">
        <v>76</v>
      </c>
      <c r="C463" t="s">
        <v>59</v>
      </c>
      <c r="D463">
        <v>0</v>
      </c>
      <c r="E463">
        <v>0</v>
      </c>
      <c r="F463">
        <v>0</v>
      </c>
    </row>
    <row r="464" spans="1:6" hidden="1" x14ac:dyDescent="0.25">
      <c r="A464" s="14">
        <v>44924</v>
      </c>
      <c r="B464" t="s">
        <v>58</v>
      </c>
      <c r="C464" t="s">
        <v>56</v>
      </c>
      <c r="D464">
        <v>0.9375</v>
      </c>
      <c r="E464">
        <v>4.375</v>
      </c>
      <c r="F464">
        <v>0.66666666666666663</v>
      </c>
    </row>
    <row r="465" spans="1:6" x14ac:dyDescent="0.25">
      <c r="A465" s="14">
        <v>44924</v>
      </c>
      <c r="B465" t="s">
        <v>58</v>
      </c>
      <c r="C465" t="s">
        <v>60</v>
      </c>
      <c r="D465">
        <v>0.33333333333333331</v>
      </c>
      <c r="E465">
        <v>2.0625</v>
      </c>
      <c r="F465">
        <v>0.33333333333333331</v>
      </c>
    </row>
    <row r="466" spans="1:6" hidden="1" x14ac:dyDescent="0.25">
      <c r="A466" s="14">
        <v>44924</v>
      </c>
      <c r="B466" t="s">
        <v>58</v>
      </c>
      <c r="C466" t="s">
        <v>59</v>
      </c>
      <c r="D466">
        <v>0.6875</v>
      </c>
      <c r="E466">
        <v>3.625</v>
      </c>
      <c r="F466">
        <v>0.66666666666666663</v>
      </c>
    </row>
    <row r="467" spans="1:6" hidden="1" x14ac:dyDescent="0.25">
      <c r="A467" s="14">
        <v>44924</v>
      </c>
      <c r="B467" t="s">
        <v>57</v>
      </c>
      <c r="C467" t="s">
        <v>56</v>
      </c>
      <c r="D467">
        <v>0.9375</v>
      </c>
      <c r="E467">
        <v>4.375</v>
      </c>
      <c r="F467">
        <v>0.66666666666666663</v>
      </c>
    </row>
    <row r="468" spans="1:6" x14ac:dyDescent="0.25">
      <c r="A468" s="14">
        <v>44924</v>
      </c>
      <c r="B468" t="s">
        <v>57</v>
      </c>
      <c r="C468" t="s">
        <v>60</v>
      </c>
      <c r="D468">
        <v>0.33333333333333331</v>
      </c>
      <c r="E468">
        <v>2.0625</v>
      </c>
      <c r="F468">
        <v>0.33333333333333331</v>
      </c>
    </row>
    <row r="469" spans="1:6" hidden="1" x14ac:dyDescent="0.25">
      <c r="A469" s="14">
        <v>44924</v>
      </c>
      <c r="B469" t="s">
        <v>57</v>
      </c>
      <c r="C469" t="s">
        <v>59</v>
      </c>
      <c r="D469">
        <v>0.6875</v>
      </c>
      <c r="E469">
        <v>3.25</v>
      </c>
      <c r="F469">
        <v>0.66666666666666663</v>
      </c>
    </row>
    <row r="470" spans="1:6" hidden="1" x14ac:dyDescent="0.25">
      <c r="A470" s="14">
        <v>44925</v>
      </c>
      <c r="B470" t="s">
        <v>54</v>
      </c>
      <c r="C470" t="s">
        <v>56</v>
      </c>
      <c r="D470">
        <v>0.9375</v>
      </c>
      <c r="E470">
        <v>2.3125</v>
      </c>
      <c r="F470">
        <v>0.66666666666666663</v>
      </c>
    </row>
    <row r="471" spans="1:6" x14ac:dyDescent="0.25">
      <c r="A471" s="14">
        <v>44925</v>
      </c>
      <c r="B471" t="s">
        <v>54</v>
      </c>
      <c r="C471" t="s">
        <v>60</v>
      </c>
      <c r="D471">
        <v>0.33333333333333331</v>
      </c>
      <c r="E471">
        <v>1.125</v>
      </c>
      <c r="F471">
        <v>0.33333333333333331</v>
      </c>
    </row>
    <row r="472" spans="1:6" hidden="1" x14ac:dyDescent="0.25">
      <c r="A472" s="14">
        <v>44925</v>
      </c>
      <c r="B472" t="s">
        <v>54</v>
      </c>
      <c r="C472" t="s">
        <v>59</v>
      </c>
      <c r="D472">
        <v>0.6875</v>
      </c>
      <c r="E472">
        <v>1.875</v>
      </c>
      <c r="F472">
        <v>0.66666666666666663</v>
      </c>
    </row>
    <row r="473" spans="1:6" hidden="1" x14ac:dyDescent="0.25">
      <c r="A473" s="14">
        <v>44925</v>
      </c>
      <c r="B473" t="s">
        <v>76</v>
      </c>
      <c r="C473" t="s">
        <v>56</v>
      </c>
      <c r="D473">
        <v>0</v>
      </c>
      <c r="E473">
        <v>0</v>
      </c>
      <c r="F473">
        <v>0</v>
      </c>
    </row>
    <row r="474" spans="1:6" x14ac:dyDescent="0.25">
      <c r="A474" s="14">
        <v>44925</v>
      </c>
      <c r="B474" t="s">
        <v>76</v>
      </c>
      <c r="C474" t="s">
        <v>60</v>
      </c>
      <c r="D474">
        <v>0</v>
      </c>
      <c r="E474">
        <v>0</v>
      </c>
      <c r="F474">
        <v>0</v>
      </c>
    </row>
    <row r="475" spans="1:6" hidden="1" x14ac:dyDescent="0.25">
      <c r="A475" s="14">
        <v>44925</v>
      </c>
      <c r="B475" t="s">
        <v>76</v>
      </c>
      <c r="C475" t="s">
        <v>59</v>
      </c>
      <c r="D475">
        <v>0</v>
      </c>
      <c r="E475">
        <v>0</v>
      </c>
      <c r="F475">
        <v>0</v>
      </c>
    </row>
    <row r="476" spans="1:6" hidden="1" x14ac:dyDescent="0.25">
      <c r="A476" s="14">
        <v>44925</v>
      </c>
      <c r="B476" t="s">
        <v>58</v>
      </c>
      <c r="C476" t="s">
        <v>56</v>
      </c>
      <c r="D476">
        <v>0.9375</v>
      </c>
      <c r="E476">
        <v>4.375</v>
      </c>
      <c r="F476">
        <v>0.66666666666666663</v>
      </c>
    </row>
    <row r="477" spans="1:6" x14ac:dyDescent="0.25">
      <c r="A477" s="14">
        <v>44925</v>
      </c>
      <c r="B477" t="s">
        <v>58</v>
      </c>
      <c r="C477" t="s">
        <v>60</v>
      </c>
      <c r="D477">
        <v>0.33333333333333331</v>
      </c>
      <c r="E477">
        <v>2.0625</v>
      </c>
      <c r="F477">
        <v>0.33333333333333331</v>
      </c>
    </row>
    <row r="478" spans="1:6" hidden="1" x14ac:dyDescent="0.25">
      <c r="A478" s="14">
        <v>44925</v>
      </c>
      <c r="B478" t="s">
        <v>58</v>
      </c>
      <c r="C478" t="s">
        <v>59</v>
      </c>
      <c r="D478">
        <v>0.6875</v>
      </c>
      <c r="E478">
        <v>3.625</v>
      </c>
      <c r="F478">
        <v>0.66666666666666663</v>
      </c>
    </row>
    <row r="479" spans="1:6" hidden="1" x14ac:dyDescent="0.25">
      <c r="A479" s="14">
        <v>44925</v>
      </c>
      <c r="B479" t="s">
        <v>57</v>
      </c>
      <c r="C479" t="s">
        <v>56</v>
      </c>
      <c r="D479">
        <v>0.9375</v>
      </c>
      <c r="E479">
        <v>4.375</v>
      </c>
      <c r="F479">
        <v>0.66666666666666663</v>
      </c>
    </row>
    <row r="480" spans="1:6" x14ac:dyDescent="0.25">
      <c r="A480" s="14">
        <v>44925</v>
      </c>
      <c r="B480" t="s">
        <v>57</v>
      </c>
      <c r="C480" t="s">
        <v>60</v>
      </c>
      <c r="D480">
        <v>0.33333333333333331</v>
      </c>
      <c r="E480">
        <v>2.0625</v>
      </c>
      <c r="F480">
        <v>0.33333333333333331</v>
      </c>
    </row>
    <row r="481" spans="1:6" hidden="1" x14ac:dyDescent="0.25">
      <c r="A481" s="14">
        <v>44925</v>
      </c>
      <c r="B481" t="s">
        <v>57</v>
      </c>
      <c r="C481" t="s">
        <v>59</v>
      </c>
      <c r="D481">
        <v>0.6875</v>
      </c>
      <c r="E481">
        <v>3.25</v>
      </c>
      <c r="F481">
        <v>0.66666666666666663</v>
      </c>
    </row>
    <row r="482" spans="1:6" hidden="1" x14ac:dyDescent="0.25">
      <c r="A482" s="14">
        <v>44926</v>
      </c>
      <c r="B482" t="s">
        <v>54</v>
      </c>
      <c r="C482" t="s">
        <v>56</v>
      </c>
      <c r="D482">
        <v>0.9375</v>
      </c>
      <c r="E482">
        <v>2.3125</v>
      </c>
      <c r="F482">
        <v>0.66666666666666663</v>
      </c>
    </row>
    <row r="483" spans="1:6" x14ac:dyDescent="0.25">
      <c r="A483" s="14">
        <v>44926</v>
      </c>
      <c r="B483" t="s">
        <v>54</v>
      </c>
      <c r="C483" t="s">
        <v>60</v>
      </c>
      <c r="D483">
        <v>0.33333333333333331</v>
      </c>
      <c r="E483">
        <v>1.125</v>
      </c>
      <c r="F483">
        <v>0.33333333333333331</v>
      </c>
    </row>
    <row r="484" spans="1:6" hidden="1" x14ac:dyDescent="0.25">
      <c r="A484" s="14">
        <v>44926</v>
      </c>
      <c r="B484" t="s">
        <v>54</v>
      </c>
      <c r="C484" t="s">
        <v>59</v>
      </c>
      <c r="D484">
        <v>0.6875</v>
      </c>
      <c r="E484">
        <v>1.875</v>
      </c>
      <c r="F484">
        <v>0.66666666666666663</v>
      </c>
    </row>
    <row r="485" spans="1:6" hidden="1" x14ac:dyDescent="0.25">
      <c r="A485" s="14">
        <v>44926</v>
      </c>
      <c r="B485" t="s">
        <v>76</v>
      </c>
      <c r="C485" t="s">
        <v>56</v>
      </c>
      <c r="D485">
        <v>0</v>
      </c>
      <c r="E485">
        <v>0</v>
      </c>
      <c r="F485">
        <v>0</v>
      </c>
    </row>
    <row r="486" spans="1:6" x14ac:dyDescent="0.25">
      <c r="A486" s="14">
        <v>44926</v>
      </c>
      <c r="B486" t="s">
        <v>76</v>
      </c>
      <c r="C486" t="s">
        <v>60</v>
      </c>
      <c r="D486">
        <v>0</v>
      </c>
      <c r="E486">
        <v>0</v>
      </c>
      <c r="F486">
        <v>0</v>
      </c>
    </row>
    <row r="487" spans="1:6" hidden="1" x14ac:dyDescent="0.25">
      <c r="A487" s="14">
        <v>44926</v>
      </c>
      <c r="B487" t="s">
        <v>76</v>
      </c>
      <c r="C487" t="s">
        <v>59</v>
      </c>
      <c r="D487">
        <v>0</v>
      </c>
      <c r="E487">
        <v>0</v>
      </c>
      <c r="F487">
        <v>0</v>
      </c>
    </row>
    <row r="488" spans="1:6" hidden="1" x14ac:dyDescent="0.25">
      <c r="A488" s="14">
        <v>44926</v>
      </c>
      <c r="B488" t="s">
        <v>58</v>
      </c>
      <c r="C488" t="s">
        <v>56</v>
      </c>
      <c r="D488">
        <v>0.9375</v>
      </c>
      <c r="E488">
        <v>4.375</v>
      </c>
      <c r="F488">
        <v>0.66666666666666663</v>
      </c>
    </row>
    <row r="489" spans="1:6" x14ac:dyDescent="0.25">
      <c r="A489" s="14">
        <v>44926</v>
      </c>
      <c r="B489" t="s">
        <v>58</v>
      </c>
      <c r="C489" t="s">
        <v>60</v>
      </c>
      <c r="D489">
        <v>0.33333333333333331</v>
      </c>
      <c r="E489">
        <v>2.0625</v>
      </c>
      <c r="F489">
        <v>0.33333333333333331</v>
      </c>
    </row>
    <row r="490" spans="1:6" hidden="1" x14ac:dyDescent="0.25">
      <c r="A490" s="14">
        <v>44926</v>
      </c>
      <c r="B490" t="s">
        <v>58</v>
      </c>
      <c r="C490" t="s">
        <v>59</v>
      </c>
      <c r="D490">
        <v>0.6875</v>
      </c>
      <c r="E490">
        <v>3.625</v>
      </c>
      <c r="F490">
        <v>0.66666666666666663</v>
      </c>
    </row>
    <row r="491" spans="1:6" hidden="1" x14ac:dyDescent="0.25">
      <c r="A491" s="14">
        <v>44926</v>
      </c>
      <c r="B491" t="s">
        <v>57</v>
      </c>
      <c r="C491" t="s">
        <v>56</v>
      </c>
      <c r="D491">
        <v>0.9375</v>
      </c>
      <c r="E491">
        <v>4.375</v>
      </c>
      <c r="F491">
        <v>0.66666666666666663</v>
      </c>
    </row>
    <row r="492" spans="1:6" x14ac:dyDescent="0.25">
      <c r="A492" s="14">
        <v>44926</v>
      </c>
      <c r="B492" t="s">
        <v>57</v>
      </c>
      <c r="C492" t="s">
        <v>60</v>
      </c>
      <c r="D492">
        <v>0.33333333333333331</v>
      </c>
      <c r="E492">
        <v>2.0625</v>
      </c>
      <c r="F492">
        <v>0.33333333333333331</v>
      </c>
    </row>
    <row r="493" spans="1:6" hidden="1" x14ac:dyDescent="0.25">
      <c r="A493" s="14">
        <v>44926</v>
      </c>
      <c r="B493" t="s">
        <v>57</v>
      </c>
      <c r="C493" t="s">
        <v>59</v>
      </c>
      <c r="D493">
        <v>0.6875</v>
      </c>
      <c r="E493">
        <v>3.25</v>
      </c>
      <c r="F493">
        <v>0.66666666666666663</v>
      </c>
    </row>
    <row r="494" spans="1:6" hidden="1" x14ac:dyDescent="0.25">
      <c r="A494" s="14">
        <v>44927</v>
      </c>
      <c r="B494" t="s">
        <v>54</v>
      </c>
      <c r="C494" t="s">
        <v>56</v>
      </c>
      <c r="D494">
        <v>0.9375</v>
      </c>
      <c r="E494">
        <v>2.3125</v>
      </c>
      <c r="F494">
        <v>0.66666666666666663</v>
      </c>
    </row>
    <row r="495" spans="1:6" x14ac:dyDescent="0.25">
      <c r="A495" s="14">
        <v>44927</v>
      </c>
      <c r="B495" t="s">
        <v>54</v>
      </c>
      <c r="C495" t="s">
        <v>60</v>
      </c>
      <c r="D495">
        <v>0.33333333333333331</v>
      </c>
      <c r="E495">
        <v>1.125</v>
      </c>
      <c r="F495">
        <v>0.33333333333333331</v>
      </c>
    </row>
    <row r="496" spans="1:6" hidden="1" x14ac:dyDescent="0.25">
      <c r="A496" s="14">
        <v>44927</v>
      </c>
      <c r="B496" t="s">
        <v>54</v>
      </c>
      <c r="C496" t="s">
        <v>59</v>
      </c>
      <c r="D496">
        <v>0.6875</v>
      </c>
      <c r="E496">
        <v>1.875</v>
      </c>
      <c r="F496">
        <v>0.66666666666666663</v>
      </c>
    </row>
    <row r="497" spans="1:6" hidden="1" x14ac:dyDescent="0.25">
      <c r="A497" s="14">
        <v>44927</v>
      </c>
      <c r="B497" t="s">
        <v>76</v>
      </c>
      <c r="C497" t="s">
        <v>56</v>
      </c>
      <c r="D497">
        <v>0</v>
      </c>
      <c r="E497">
        <v>0</v>
      </c>
      <c r="F497">
        <v>0</v>
      </c>
    </row>
    <row r="498" spans="1:6" x14ac:dyDescent="0.25">
      <c r="A498" s="14">
        <v>44927</v>
      </c>
      <c r="B498" t="s">
        <v>76</v>
      </c>
      <c r="C498" t="s">
        <v>60</v>
      </c>
      <c r="D498">
        <v>0</v>
      </c>
      <c r="E498">
        <v>0</v>
      </c>
      <c r="F498">
        <v>0</v>
      </c>
    </row>
    <row r="499" spans="1:6" hidden="1" x14ac:dyDescent="0.25">
      <c r="A499" s="14">
        <v>44927</v>
      </c>
      <c r="B499" t="s">
        <v>76</v>
      </c>
      <c r="C499" t="s">
        <v>59</v>
      </c>
      <c r="D499">
        <v>0</v>
      </c>
      <c r="E499">
        <v>0</v>
      </c>
      <c r="F499">
        <v>0</v>
      </c>
    </row>
    <row r="500" spans="1:6" hidden="1" x14ac:dyDescent="0.25">
      <c r="A500" s="14">
        <v>44927</v>
      </c>
      <c r="B500" t="s">
        <v>58</v>
      </c>
      <c r="C500" t="s">
        <v>56</v>
      </c>
      <c r="D500">
        <v>0.9375</v>
      </c>
      <c r="E500">
        <v>4.375</v>
      </c>
      <c r="F500">
        <v>0.66666666666666663</v>
      </c>
    </row>
    <row r="501" spans="1:6" x14ac:dyDescent="0.25">
      <c r="A501" s="14">
        <v>44927</v>
      </c>
      <c r="B501" t="s">
        <v>58</v>
      </c>
      <c r="C501" t="s">
        <v>60</v>
      </c>
      <c r="D501">
        <v>0.33333333333333331</v>
      </c>
      <c r="E501">
        <v>2.0625</v>
      </c>
      <c r="F501">
        <v>0.33333333333333331</v>
      </c>
    </row>
    <row r="502" spans="1:6" hidden="1" x14ac:dyDescent="0.25">
      <c r="A502" s="14">
        <v>44927</v>
      </c>
      <c r="B502" t="s">
        <v>58</v>
      </c>
      <c r="C502" t="s">
        <v>59</v>
      </c>
      <c r="D502">
        <v>0.6875</v>
      </c>
      <c r="E502">
        <v>3.625</v>
      </c>
      <c r="F502">
        <v>0.66666666666666663</v>
      </c>
    </row>
    <row r="503" spans="1:6" hidden="1" x14ac:dyDescent="0.25">
      <c r="A503" s="14">
        <v>44927</v>
      </c>
      <c r="B503" t="s">
        <v>57</v>
      </c>
      <c r="C503" t="s">
        <v>56</v>
      </c>
      <c r="D503">
        <v>0.9375</v>
      </c>
      <c r="E503">
        <v>4.375</v>
      </c>
      <c r="F503">
        <v>0.66666666666666663</v>
      </c>
    </row>
    <row r="504" spans="1:6" x14ac:dyDescent="0.25">
      <c r="A504" s="14">
        <v>44927</v>
      </c>
      <c r="B504" t="s">
        <v>57</v>
      </c>
      <c r="C504" t="s">
        <v>60</v>
      </c>
      <c r="D504">
        <v>0.33333333333333331</v>
      </c>
      <c r="E504">
        <v>2.0625</v>
      </c>
      <c r="F504">
        <v>0.33333333333333331</v>
      </c>
    </row>
    <row r="505" spans="1:6" hidden="1" x14ac:dyDescent="0.25">
      <c r="A505" s="14">
        <v>44927</v>
      </c>
      <c r="B505" t="s">
        <v>57</v>
      </c>
      <c r="C505" t="s">
        <v>59</v>
      </c>
      <c r="D505">
        <v>0.6875</v>
      </c>
      <c r="E505">
        <v>3.25</v>
      </c>
      <c r="F505">
        <v>0.66666666666666663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2AD6-3936-439F-92D0-39BAC8CE6F15}">
  <dimension ref="B1:AS253"/>
  <sheetViews>
    <sheetView zoomScale="70" zoomScaleNormal="70" workbookViewId="0">
      <pane xSplit="39480" ySplit="405" topLeftCell="AK1" activePane="bottomLeft"/>
      <selection activeCell="AL1" sqref="AL1:AL1048576"/>
      <selection pane="topRight" activeCell="AK1" sqref="AK1"/>
      <selection pane="bottomLeft" activeCell="B1" sqref="B1:AO127"/>
      <selection pane="bottomRight" activeCell="AK4" sqref="AK4"/>
    </sheetView>
  </sheetViews>
  <sheetFormatPr defaultRowHeight="15" x14ac:dyDescent="0.25"/>
  <cols>
    <col min="1" max="1" width="21.85546875" customWidth="1"/>
    <col min="2" max="15" width="15.85546875" bestFit="1" customWidth="1"/>
    <col min="16" max="16" width="8.85546875" bestFit="1" customWidth="1"/>
    <col min="17" max="17" width="14" bestFit="1" customWidth="1"/>
    <col min="18" max="18" width="9.140625" bestFit="1" customWidth="1"/>
    <col min="19" max="19" width="7.7109375" bestFit="1" customWidth="1"/>
    <col min="20" max="20" width="13.140625" bestFit="1" customWidth="1"/>
    <col min="21" max="21" width="10.140625" bestFit="1" customWidth="1"/>
    <col min="22" max="22" width="10.28515625" bestFit="1" customWidth="1"/>
    <col min="23" max="23" width="14.85546875" bestFit="1" customWidth="1"/>
    <col min="24" max="24" width="15" bestFit="1" customWidth="1"/>
    <col min="25" max="25" width="23" bestFit="1" customWidth="1"/>
    <col min="26" max="26" width="16.42578125" bestFit="1" customWidth="1"/>
    <col min="27" max="27" width="18.28515625" bestFit="1" customWidth="1"/>
    <col min="28" max="28" width="37.7109375" bestFit="1" customWidth="1"/>
    <col min="29" max="30" width="12" bestFit="1" customWidth="1"/>
    <col min="31" max="34" width="14.85546875" bestFit="1" customWidth="1"/>
    <col min="35" max="36" width="14.85546875" customWidth="1"/>
    <col min="37" max="39" width="14.85546875" bestFit="1" customWidth="1"/>
    <col min="40" max="40" width="11" customWidth="1"/>
    <col min="41" max="44" width="14.85546875" bestFit="1" customWidth="1"/>
    <col min="45" max="45" width="15.85546875" bestFit="1" customWidth="1"/>
    <col min="46" max="46" width="20.28515625" bestFit="1" customWidth="1"/>
  </cols>
  <sheetData>
    <row r="1" spans="2:41" x14ac:dyDescent="0.25">
      <c r="B1" s="6" t="s">
        <v>6</v>
      </c>
      <c r="C1" s="6" t="s">
        <v>7</v>
      </c>
      <c r="D1" s="6" t="s">
        <v>8</v>
      </c>
      <c r="E1" s="2" t="s">
        <v>31</v>
      </c>
      <c r="F1" s="2" t="s">
        <v>32</v>
      </c>
      <c r="G1" s="2" t="s">
        <v>33</v>
      </c>
      <c r="H1" s="3" t="s">
        <v>25</v>
      </c>
      <c r="I1" s="3" t="s">
        <v>26</v>
      </c>
      <c r="J1" s="3" t="s">
        <v>27</v>
      </c>
      <c r="K1" s="4" t="s">
        <v>22</v>
      </c>
      <c r="L1" s="4" t="s">
        <v>23</v>
      </c>
      <c r="M1" s="4" t="s">
        <v>24</v>
      </c>
      <c r="N1" s="4" t="s">
        <v>14</v>
      </c>
      <c r="O1" s="3" t="s">
        <v>71</v>
      </c>
      <c r="P1" s="4" t="s">
        <v>72</v>
      </c>
      <c r="Q1" s="4" t="s">
        <v>73</v>
      </c>
      <c r="R1" s="4" t="s">
        <v>15</v>
      </c>
      <c r="S1" s="4" t="s">
        <v>21</v>
      </c>
      <c r="T1" t="s">
        <v>81</v>
      </c>
      <c r="U1" t="s">
        <v>46</v>
      </c>
      <c r="V1" t="s">
        <v>77</v>
      </c>
      <c r="W1" t="s">
        <v>51</v>
      </c>
      <c r="X1" t="s">
        <v>52</v>
      </c>
      <c r="Y1" t="s">
        <v>78</v>
      </c>
      <c r="Z1" t="s">
        <v>50</v>
      </c>
      <c r="AA1" t="s">
        <v>79</v>
      </c>
      <c r="AB1" t="s">
        <v>91</v>
      </c>
      <c r="AC1" t="s">
        <v>63</v>
      </c>
      <c r="AD1" t="s">
        <v>137</v>
      </c>
      <c r="AE1" t="s">
        <v>47</v>
      </c>
      <c r="AF1" t="s">
        <v>66</v>
      </c>
      <c r="AG1" t="s">
        <v>37</v>
      </c>
      <c r="AH1" t="s">
        <v>67</v>
      </c>
      <c r="AI1" t="s">
        <v>68</v>
      </c>
      <c r="AJ1" t="s">
        <v>53</v>
      </c>
      <c r="AK1" t="s">
        <v>69</v>
      </c>
      <c r="AL1" t="s">
        <v>70</v>
      </c>
      <c r="AM1" t="s">
        <v>62</v>
      </c>
      <c r="AN1" t="s">
        <v>29</v>
      </c>
      <c r="AO1" t="s">
        <v>64</v>
      </c>
    </row>
    <row r="2" spans="2:41" x14ac:dyDescent="0.25">
      <c r="B2" s="8">
        <f>IF(EffortOutcomesAG1_1DS[[#This Row],[Apn]]=0,10,LOG(EffortOutcomesAG1_1DS[[#This Row],[Apn]]))</f>
        <v>2.6202106951736026E-2</v>
      </c>
      <c r="C2" s="8">
        <f>IF(EffortOutcomesAG1_1DS[[#This Row],[Ein]]=0,10,LOG(EffortOutcomesAG1_1DS[[#This Row],[Ein]]))</f>
        <v>7.1334485633284617E-3</v>
      </c>
      <c r="D2" s="8">
        <f>IF(EffortOutcomesAG1_1DS[[#This Row],[Iin]]=0,10,LOG(EffortOutcomesAG1_1DS[[#This Row],[Iin]]))</f>
        <v>-3.3335555515064445E-2</v>
      </c>
      <c r="E2" s="8">
        <f>Kx-EffortOutcomesAG1_1DS[[#This Row],[Xp]]</f>
        <v>-2.6202106951736026E-2</v>
      </c>
      <c r="F2" s="8">
        <f>Ky-EffortOutcomesAG1_1DS[[#This Row],[Yp]]</f>
        <v>-1.0071334485633285</v>
      </c>
      <c r="G2" s="8">
        <f>Kz-EffortOutcomesAG1_1DS[[#This Row],[Zp]]</f>
        <v>1.0333355555150645</v>
      </c>
      <c r="H2" s="8">
        <f>EffortOutcomesAG1_1DS[[#This Row],[Kpy]]*KSc-EffortOutcomesAG1_1DS[[#This Row],[KPz]]*KSb</f>
        <v>-2.6202106951735971E-2</v>
      </c>
      <c r="I2" s="8">
        <f>-1*(EffortOutcomesAG1_1DS[[#This Row],[KPx]]*KSc-EffortOutcomesAG1_1DS[[#This Row],[KPz]]*KSa)</f>
        <v>-2.6202106951736026E-2</v>
      </c>
      <c r="J2" s="8">
        <f>(EffortOutcomesAG1_1DS[[#This Row],[KPx]]*$C$2-EffortOutcomesAG1_1DS[[#This Row],[Kpy]]*KSa)</f>
        <v>-1.8691138219104005E-4</v>
      </c>
      <c r="K2" s="8">
        <f>EffortOutcomesAG1_1DS[[#This Row],[Kpy]]*KTc-EffortOutcomesAG1_1DS[[#This Row],[KPz]]*KTb</f>
        <v>2.040469004078393</v>
      </c>
      <c r="L2" s="8">
        <f>-1*(EffortOutcomesAG1_1DS[[#This Row],[KPx]]*KTc-EffortOutcomesAG1_1DS[[#This Row],[KPz]]*KTa)</f>
        <v>2.040469004078393</v>
      </c>
      <c r="M2" s="8">
        <f>(EffortOutcomesAG1_1DS[[#This Row],[KPx]]*KTb-EffortOutcomesAG1_1DS[[#This Row],[Kpy]]*KTa)</f>
        <v>2.040469004078393</v>
      </c>
      <c r="N2" s="8">
        <f>-EffortOutcomesAG1_1DS[[#This Row],[Xp]]*a+EffortOutcomesAG1_1DS[[#This Row],[Yp]]*b+EffortOutcomesAG1_1DS[[#This Row],[Zp]]*c_</f>
        <v>-5.2404213903471969E-2</v>
      </c>
      <c r="O2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2" s="9">
        <f>SQRT(EffortOutcomesAG1_1DS[[#This Row],[Kpy''i]]^2+EffortOutcomesAG1_1DS[[#This Row],[KPy''j]]^2+EffortOutcomesAG1_1DS[[#This Row],[KPy''k]]^2)/KTmag/Scale</f>
        <v>1.4428294695847932</v>
      </c>
      <c r="Q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1.4428294695847932</v>
      </c>
      <c r="T2" t="s">
        <v>92</v>
      </c>
      <c r="U2" t="s">
        <v>93</v>
      </c>
      <c r="V2" t="s">
        <v>60</v>
      </c>
      <c r="W2">
        <v>5.3662728249194425</v>
      </c>
      <c r="X2">
        <v>5.6999999999999993</v>
      </c>
      <c r="Y2">
        <v>10</v>
      </c>
      <c r="Z2">
        <v>5.7943977591036422</v>
      </c>
      <c r="AA2" t="s">
        <v>94</v>
      </c>
      <c r="AB2">
        <v>1</v>
      </c>
      <c r="AC2" s="14">
        <v>45572</v>
      </c>
      <c r="AD2">
        <v>45572</v>
      </c>
      <c r="AE2">
        <v>1.0621897518014409</v>
      </c>
      <c r="AF2">
        <v>1.0621897518014409</v>
      </c>
      <c r="AG2">
        <v>1.0797806872949338</v>
      </c>
      <c r="AH2">
        <v>0.94145137279288471</v>
      </c>
      <c r="AI2">
        <v>0.94145137279288471</v>
      </c>
      <c r="AJ2">
        <v>1.0165610103690601</v>
      </c>
      <c r="AK2">
        <v>0.9837087885526441</v>
      </c>
      <c r="AL2">
        <v>0.9837087885526441</v>
      </c>
      <c r="AM2">
        <v>0.9261139894113124</v>
      </c>
      <c r="AN2">
        <v>1</v>
      </c>
      <c r="AO2">
        <f>SUBTOTAL(9,EffortOutcomesAG1_1DS[[#This Row],[Allocation]:[Iin]])</f>
        <v>91159.791553272487</v>
      </c>
    </row>
    <row r="3" spans="2:41" x14ac:dyDescent="0.25">
      <c r="B3" s="8">
        <f>IF(EffortOutcomesAG1_1DS[[#This Row],[Apn]]=0,10,LOG(EffortOutcomesAG1_1DS[[#This Row],[Apn]]))</f>
        <v>0.14270767602317314</v>
      </c>
      <c r="C3" s="8">
        <f>IF(EffortOutcomesAG1_1DS[[#This Row],[Ein]]=0,10,LOG(EffortOutcomesAG1_1DS[[#This Row],[Ein]]))</f>
        <v>-0.19526973667510555</v>
      </c>
      <c r="D3" s="8">
        <f>IF(EffortOutcomesAG1_1DS[[#This Row],[Iin]]=0,10,LOG(EffortOutcomesAG1_1DS[[#This Row],[Iin]]))</f>
        <v>5.256206065193246E-2</v>
      </c>
      <c r="E3" s="8">
        <f>Kx-EffortOutcomesAG1_1DS[[#This Row],[Xp]]</f>
        <v>-0.14270767602317314</v>
      </c>
      <c r="F3" s="8">
        <f>Ky-EffortOutcomesAG1_1DS[[#This Row],[Yp]]</f>
        <v>-0.8047302633248945</v>
      </c>
      <c r="G3" s="8">
        <f>Kz-EffortOutcomesAG1_1DS[[#This Row],[Zp]]</f>
        <v>0.94743793934806753</v>
      </c>
      <c r="H3" s="8">
        <f>EffortOutcomesAG1_1DS[[#This Row],[Kpy]]*KSc-EffortOutcomesAG1_1DS[[#This Row],[KPz]]*KSb</f>
        <v>-0.14270767602317302</v>
      </c>
      <c r="I3" s="8">
        <f>-1*(EffortOutcomesAG1_1DS[[#This Row],[KPx]]*KSc-EffortOutcomesAG1_1DS[[#This Row],[KPz]]*KSa)</f>
        <v>-0.14270767602317314</v>
      </c>
      <c r="J3" s="8">
        <f>(EffortOutcomesAG1_1DS[[#This Row],[KPx]]*$C$2-EffortOutcomesAG1_1DS[[#This Row],[Kpy]]*KSa)</f>
        <v>-1.0179978665034481E-3</v>
      </c>
      <c r="K3" s="8">
        <f>EffortOutcomesAG1_1DS[[#This Row],[Kpy]]*KTc-EffortOutcomesAG1_1DS[[#This Row],[KPz]]*KTb</f>
        <v>1.7521682026729621</v>
      </c>
      <c r="L3" s="8">
        <f>-1*(EffortOutcomesAG1_1DS[[#This Row],[KPx]]*KTc-EffortOutcomesAG1_1DS[[#This Row],[KPz]]*KTa)</f>
        <v>1.7521682026729619</v>
      </c>
      <c r="M3" s="8">
        <f>(EffortOutcomesAG1_1DS[[#This Row],[KPx]]*KTb-EffortOutcomesAG1_1DS[[#This Row],[Kpy]]*KTa)</f>
        <v>1.7521682026729621</v>
      </c>
      <c r="N3" s="8">
        <f>-EffortOutcomesAG1_1DS[[#This Row],[Xp]]*a+EffortOutcomesAG1_1DS[[#This Row],[Yp]]*b+EffortOutcomesAG1_1DS[[#This Row],[Zp]]*c_</f>
        <v>-0.28541535204634616</v>
      </c>
      <c r="O3">
        <f>-IF(EffortOutcomesAG1_1DS[[#This Row],[Column2]]&gt;0,1,-1)*SQRT(EffortOutcomesAG1_1DS[[#This Row],[KPx''i]]^2+EffortOutcomesAG1_1DS[[#This Row],[KPx''j]]^2+EffortOutcomesAG1_1DS[[#This Row],[KPx''k]]^2)/Ksmag/Scale</f>
        <v>0.14270949147048009</v>
      </c>
      <c r="P3" s="9">
        <f>SQRT(EffortOutcomesAG1_1DS[[#This Row],[Kpy''i]]^2+EffortOutcomesAG1_1DS[[#This Row],[KPy''j]]^2+EffortOutcomesAG1_1DS[[#This Row],[KPy''k]]^2)/KTmag/Scale</f>
        <v>1.2389700178894965</v>
      </c>
      <c r="Q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0.14270949147048009</v>
      </c>
      <c r="S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1.2389700178894965</v>
      </c>
      <c r="T3" t="s">
        <v>92</v>
      </c>
      <c r="U3" t="s">
        <v>93</v>
      </c>
      <c r="V3" t="s">
        <v>59</v>
      </c>
      <c r="W3">
        <v>11.626924453992126</v>
      </c>
      <c r="X3">
        <v>16.149999999999999</v>
      </c>
      <c r="Y3">
        <v>10</v>
      </c>
      <c r="Z3">
        <v>10.301555104800538</v>
      </c>
      <c r="AA3" t="s">
        <v>95</v>
      </c>
      <c r="AB3">
        <v>1</v>
      </c>
      <c r="AC3" s="14">
        <v>45572</v>
      </c>
      <c r="AD3">
        <v>45572</v>
      </c>
      <c r="AE3">
        <v>1.3890173677403457</v>
      </c>
      <c r="AF3">
        <v>1.3890173677403457</v>
      </c>
      <c r="AG3">
        <v>0.8860086040434777</v>
      </c>
      <c r="AH3">
        <v>0.71993340272397077</v>
      </c>
      <c r="AI3">
        <v>0.71993340272397077</v>
      </c>
      <c r="AJ3">
        <v>0.63786718915173624</v>
      </c>
      <c r="AK3">
        <v>1.5677244683644003</v>
      </c>
      <c r="AL3">
        <v>1.5677244683644003</v>
      </c>
      <c r="AM3">
        <v>1.1286572110432107</v>
      </c>
      <c r="AN3">
        <v>2</v>
      </c>
      <c r="AO3">
        <f>SUBTOTAL(9,EffortOutcomesAG1_1DS[[#This Row],[Allocation]:[Iin]])</f>
        <v>91165.307438586678</v>
      </c>
    </row>
    <row r="4" spans="2:41" x14ac:dyDescent="0.25">
      <c r="B4" s="8">
        <f>IF(EffortOutcomesAG1_1DS[[#This Row],[Apn]]=0,10,LOG(EffortOutcomesAG1_1DS[[#This Row],[Apn]]))</f>
        <v>-3.1789840025950665E-2</v>
      </c>
      <c r="C4" s="8">
        <f>IF(EffortOutcomesAG1_1DS[[#This Row],[Ein]]=0,10,LOG(EffortOutcomesAG1_1DS[[#This Row],[Ein]]))</f>
        <v>1.525261118418947E-2</v>
      </c>
      <c r="D4" s="8">
        <f>IF(EffortOutcomesAG1_1DS[[#This Row],[Iin]]=0,10,LOG(EffortOutcomesAG1_1DS[[#This Row],[Iin]]))</f>
        <v>1.6537228841761158E-2</v>
      </c>
      <c r="E4" s="8">
        <f>Kx-EffortOutcomesAG1_1DS[[#This Row],[Xp]]</f>
        <v>3.1789840025950665E-2</v>
      </c>
      <c r="F4" s="8">
        <f>Ky-EffortOutcomesAG1_1DS[[#This Row],[Yp]]</f>
        <v>-1.0152526111841895</v>
      </c>
      <c r="G4" s="8">
        <f>Kz-EffortOutcomesAG1_1DS[[#This Row],[Zp]]</f>
        <v>0.98346277115823888</v>
      </c>
      <c r="H4" s="8">
        <f>EffortOutcomesAG1_1DS[[#This Row],[Kpy]]*KSc-EffortOutcomesAG1_1DS[[#This Row],[KPz]]*KSb</f>
        <v>3.1789840025950644E-2</v>
      </c>
      <c r="I4" s="8">
        <f>-1*(EffortOutcomesAG1_1DS[[#This Row],[KPx]]*KSc-EffortOutcomesAG1_1DS[[#This Row],[KPz]]*KSa)</f>
        <v>3.1789840025950665E-2</v>
      </c>
      <c r="J4" s="8">
        <f>(EffortOutcomesAG1_1DS[[#This Row],[KPx]]*$C$2-EffortOutcomesAG1_1DS[[#This Row],[Kpy]]*KSa)</f>
        <v>2.267711886615594E-4</v>
      </c>
      <c r="K4" s="8">
        <f>EffortOutcomesAG1_1DS[[#This Row],[Kpy]]*KTc-EffortOutcomesAG1_1DS[[#This Row],[KPz]]*KTb</f>
        <v>1.9987153823424284</v>
      </c>
      <c r="L4" s="8">
        <f>-1*(EffortOutcomesAG1_1DS[[#This Row],[KPx]]*KTc-EffortOutcomesAG1_1DS[[#This Row],[KPz]]*KTa)</f>
        <v>1.9987153823424284</v>
      </c>
      <c r="M4" s="8">
        <f>(EffortOutcomesAG1_1DS[[#This Row],[KPx]]*KTb-EffortOutcomesAG1_1DS[[#This Row],[Kpy]]*KTa)</f>
        <v>1.9987153823424284</v>
      </c>
      <c r="N4" s="8">
        <f>-EffortOutcomesAG1_1DS[[#This Row],[Xp]]*a+EffortOutcomesAG1_1DS[[#This Row],[Yp]]*b+EffortOutcomesAG1_1DS[[#This Row],[Zp]]*c_</f>
        <v>6.3579680051901261E-2</v>
      </c>
      <c r="O4">
        <f>-IF(EffortOutcomesAG1_1DS[[#This Row],[Column2]]&gt;0,1,-1)*SQRT(EffortOutcomesAG1_1DS[[#This Row],[KPx''i]]^2+EffortOutcomesAG1_1DS[[#This Row],[KPx''j]]^2+EffortOutcomesAG1_1DS[[#This Row],[KPx''k]]^2)/Ksmag/Scale</f>
        <v>-3.179024443853079E-2</v>
      </c>
      <c r="P4" s="9">
        <f>SQRT(EffortOutcomesAG1_1DS[[#This Row],[Kpy''i]]^2+EffortOutcomesAG1_1DS[[#This Row],[KPy''j]]^2+EffortOutcomesAG1_1DS[[#This Row],[KPy''k]]^2)/KTmag/Scale</f>
        <v>1.4133052005161943</v>
      </c>
      <c r="Q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-3.179024443853079E-2</v>
      </c>
      <c r="S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1.4133052005161943</v>
      </c>
      <c r="T4" t="s">
        <v>92</v>
      </c>
      <c r="U4" t="s">
        <v>93</v>
      </c>
      <c r="V4" t="s">
        <v>56</v>
      </c>
      <c r="W4">
        <v>14.310060866451844</v>
      </c>
      <c r="X4">
        <v>13.3</v>
      </c>
      <c r="Y4">
        <v>10</v>
      </c>
      <c r="Z4">
        <v>13.775401069518708</v>
      </c>
      <c r="AA4" t="s">
        <v>96</v>
      </c>
      <c r="AB4">
        <v>1</v>
      </c>
      <c r="AC4" s="14">
        <v>45572</v>
      </c>
      <c r="AD4">
        <v>45572</v>
      </c>
      <c r="AE4">
        <v>0.92941603282626095</v>
      </c>
      <c r="AF4">
        <v>0.92941603282626095</v>
      </c>
      <c r="AG4">
        <v>0.96263748967088048</v>
      </c>
      <c r="AH4">
        <v>1.075944426049011</v>
      </c>
      <c r="AI4">
        <v>1.075944426049011</v>
      </c>
      <c r="AJ4">
        <v>1.0357444413171961</v>
      </c>
      <c r="AK4">
        <v>0.96548913043478313</v>
      </c>
      <c r="AL4">
        <v>0.96548913043478313</v>
      </c>
      <c r="AM4">
        <v>1.0388126483022113</v>
      </c>
      <c r="AN4">
        <v>3</v>
      </c>
      <c r="AO4">
        <f>SUBTOTAL(9,EffortOutcomesAG1_1DS[[#This Row],[Allocation]:[Iin]])</f>
        <v>91167.754294827449</v>
      </c>
    </row>
    <row r="5" spans="2:41" x14ac:dyDescent="0.25">
      <c r="B5" s="8">
        <f>IF(EffortOutcomesAG1_1DS[[#This Row],[Apn]]=0,10,LOG(EffortOutcomesAG1_1DS[[#This Row],[Apn]]))</f>
        <v>0.43227204188707652</v>
      </c>
      <c r="C5" s="8">
        <f>IF(EffortOutcomesAG1_1DS[[#This Row],[Ein]]=0,10,LOG(EffortOutcomesAG1_1DS[[#This Row],[Ein]]))</f>
        <v>-0.14598952683257252</v>
      </c>
      <c r="D5" s="8">
        <f>IF(EffortOutcomesAG1_1DS[[#This Row],[Iin]]=0,10,LOG(EffortOutcomesAG1_1DS[[#This Row],[Iin]]))</f>
        <v>-0.28628251505450403</v>
      </c>
      <c r="E5" s="8">
        <f>Kx-EffortOutcomesAG1_1DS[[#This Row],[Xp]]</f>
        <v>-0.43227204188707652</v>
      </c>
      <c r="F5" s="8">
        <f>Ky-EffortOutcomesAG1_1DS[[#This Row],[Yp]]</f>
        <v>-0.85401047316742751</v>
      </c>
      <c r="G5" s="8">
        <f>Kz-EffortOutcomesAG1_1DS[[#This Row],[Zp]]</f>
        <v>1.2862825150545041</v>
      </c>
      <c r="H5" s="8">
        <f>EffortOutcomesAG1_1DS[[#This Row],[Kpy]]*KSc-EffortOutcomesAG1_1DS[[#This Row],[KPz]]*KSb</f>
        <v>-0.43227204188707657</v>
      </c>
      <c r="I5" s="8">
        <f>-1*(EffortOutcomesAG1_1DS[[#This Row],[KPx]]*KSc-EffortOutcomesAG1_1DS[[#This Row],[KPz]]*KSa)</f>
        <v>-0.43227204188707652</v>
      </c>
      <c r="J5" s="8">
        <f>(EffortOutcomesAG1_1DS[[#This Row],[KPx]]*$C$2-EffortOutcomesAG1_1DS[[#This Row],[Kpy]]*KSa)</f>
        <v>-3.0835903761664268E-3</v>
      </c>
      <c r="K5" s="8">
        <f>EffortOutcomesAG1_1DS[[#This Row],[Kpy]]*KTc-EffortOutcomesAG1_1DS[[#This Row],[KPz]]*KTb</f>
        <v>2.1402929882219315</v>
      </c>
      <c r="L5" s="8">
        <f>-1*(EffortOutcomesAG1_1DS[[#This Row],[KPx]]*KTc-EffortOutcomesAG1_1DS[[#This Row],[KPz]]*KTa)</f>
        <v>2.1402929882219315</v>
      </c>
      <c r="M5" s="8">
        <f>(EffortOutcomesAG1_1DS[[#This Row],[KPx]]*KTb-EffortOutcomesAG1_1DS[[#This Row],[Kpy]]*KTa)</f>
        <v>2.1402929882219315</v>
      </c>
      <c r="N5" s="8">
        <f>-EffortOutcomesAG1_1DS[[#This Row],[Xp]]*a+EffortOutcomesAG1_1DS[[#This Row],[Yp]]*b+EffortOutcomesAG1_1DS[[#This Row],[Zp]]*c_</f>
        <v>-0.86454408377415315</v>
      </c>
      <c r="O5">
        <f>-IF(EffortOutcomesAG1_1DS[[#This Row],[Column2]]&gt;0,1,-1)*SQRT(EffortOutcomesAG1_1DS[[#This Row],[KPx''i]]^2+EffortOutcomesAG1_1DS[[#This Row],[KPx''j]]^2+EffortOutcomesAG1_1DS[[#This Row],[KPx''k]]^2)/Ksmag/Scale</f>
        <v>0.43227754101043281</v>
      </c>
      <c r="P5" s="9">
        <f>SQRT(EffortOutcomesAG1_1DS[[#This Row],[Kpy''i]]^2+EffortOutcomesAG1_1DS[[#This Row],[KPy''j]]^2+EffortOutcomesAG1_1DS[[#This Row],[KPy''k]]^2)/KTmag/Scale</f>
        <v>1.5134156856977474</v>
      </c>
      <c r="Q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XS</v>
      </c>
      <c r="R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0.4</v>
      </c>
      <c r="S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1.5134156856977474</v>
      </c>
      <c r="T5" t="s">
        <v>138</v>
      </c>
      <c r="U5" t="s">
        <v>93</v>
      </c>
      <c r="V5" t="s">
        <v>60</v>
      </c>
      <c r="W5">
        <v>3.5111676249447159</v>
      </c>
      <c r="X5">
        <v>9.5</v>
      </c>
      <c r="Y5">
        <v>10</v>
      </c>
      <c r="Z5">
        <v>6.7878787878787872</v>
      </c>
      <c r="AA5" t="s">
        <v>94</v>
      </c>
      <c r="AC5" s="14">
        <v>45572</v>
      </c>
      <c r="AD5">
        <v>45572</v>
      </c>
      <c r="AE5">
        <v>2.7056526531254912</v>
      </c>
      <c r="AF5">
        <v>2.7056526531254912</v>
      </c>
      <c r="AG5">
        <v>1.9332255001598404</v>
      </c>
      <c r="AH5">
        <v>0.36959659209944379</v>
      </c>
      <c r="AI5">
        <v>0.36959659209944379</v>
      </c>
      <c r="AJ5">
        <v>0.71451355661881966</v>
      </c>
      <c r="AK5">
        <v>1.3995535714285716</v>
      </c>
      <c r="AL5">
        <v>1.3995535714285716</v>
      </c>
      <c r="AM5">
        <v>0.5172702304606055</v>
      </c>
      <c r="AN5">
        <v>4</v>
      </c>
      <c r="AO5">
        <f>SUBTOTAL(9,EffortOutcomesAG1_1DS[[#This Row],[Allocation]:[Iin]])</f>
        <v>91162.902493708418</v>
      </c>
    </row>
    <row r="6" spans="2:41" x14ac:dyDescent="0.25">
      <c r="B6" s="8">
        <f>IF(EffortOutcomesAG1_1DS[[#This Row],[Apn]]=0,10,LOG(EffortOutcomesAG1_1DS[[#This Row],[Apn]]))</f>
        <v>-7.4927358592543722E-2</v>
      </c>
      <c r="C6" s="8">
        <f>IF(EffortOutcomesAG1_1DS[[#This Row],[Ein]]=0,10,LOG(EffortOutcomesAG1_1DS[[#This Row],[Ein]]))</f>
        <v>2.4322837246326364E-3</v>
      </c>
      <c r="D6" s="8">
        <f>IF(EffortOutcomesAG1_1DS[[#This Row],[Iin]]=0,10,LOG(EffortOutcomesAG1_1DS[[#This Row],[Iin]]))</f>
        <v>7.2495074867911111E-2</v>
      </c>
      <c r="E6" s="8">
        <f>Kx-EffortOutcomesAG1_1DS[[#This Row],[Xp]]</f>
        <v>7.4927358592543722E-2</v>
      </c>
      <c r="F6" s="8">
        <f>Ky-EffortOutcomesAG1_1DS[[#This Row],[Yp]]</f>
        <v>-1.0024322837246327</v>
      </c>
      <c r="G6" s="8">
        <f>Kz-EffortOutcomesAG1_1DS[[#This Row],[Zp]]</f>
        <v>0.92750492513208893</v>
      </c>
      <c r="H6" s="8">
        <f>EffortOutcomesAG1_1DS[[#This Row],[Kpy]]*KSc-EffortOutcomesAG1_1DS[[#This Row],[KPz]]*KSb</f>
        <v>7.4927358592543736E-2</v>
      </c>
      <c r="I6" s="8">
        <f>-1*(EffortOutcomesAG1_1DS[[#This Row],[KPx]]*KSc-EffortOutcomesAG1_1DS[[#This Row],[KPz]]*KSa)</f>
        <v>7.4927358592543722E-2</v>
      </c>
      <c r="J6" s="8">
        <f>(EffortOutcomesAG1_1DS[[#This Row],[KPx]]*$C$2-EffortOutcomesAG1_1DS[[#This Row],[Kpy]]*KSa)</f>
        <v>5.3449045850597753E-4</v>
      </c>
      <c r="K6" s="8">
        <f>EffortOutcomesAG1_1DS[[#This Row],[Kpy]]*KTc-EffortOutcomesAG1_1DS[[#This Row],[KPz]]*KTb</f>
        <v>1.9299372088567215</v>
      </c>
      <c r="L6" s="8">
        <f>-1*(EffortOutcomesAG1_1DS[[#This Row],[KPx]]*KTc-EffortOutcomesAG1_1DS[[#This Row],[KPz]]*KTa)</f>
        <v>1.9299372088567215</v>
      </c>
      <c r="M6" s="8">
        <f>(EffortOutcomesAG1_1DS[[#This Row],[KPx]]*KTb-EffortOutcomesAG1_1DS[[#This Row],[Kpy]]*KTa)</f>
        <v>1.9299372088567217</v>
      </c>
      <c r="N6" s="8">
        <f>-EffortOutcomesAG1_1DS[[#This Row],[Xp]]*a+EffortOutcomesAG1_1DS[[#This Row],[Yp]]*b+EffortOutcomesAG1_1DS[[#This Row],[Zp]]*c_</f>
        <v>0.1498547171850875</v>
      </c>
      <c r="O6">
        <f>-IF(EffortOutcomesAG1_1DS[[#This Row],[Column2]]&gt;0,1,-1)*SQRT(EffortOutcomesAG1_1DS[[#This Row],[KPx''i]]^2+EffortOutcomesAG1_1DS[[#This Row],[KPx''j]]^2+EffortOutcomesAG1_1DS[[#This Row],[KPx''k]]^2)/Ksmag/Scale</f>
        <v>-7.4928311776529116E-2</v>
      </c>
      <c r="P6" s="9">
        <f>SQRT(EffortOutcomesAG1_1DS[[#This Row],[Kpy''i]]^2+EffortOutcomesAG1_1DS[[#This Row],[KPy''j]]^2+EffortOutcomesAG1_1DS[[#This Row],[KPy''k]]^2)/KTmag/Scale</f>
        <v>1.3646716876468261</v>
      </c>
      <c r="Q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-7.4928311776529116E-2</v>
      </c>
      <c r="S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1.3646716876468261</v>
      </c>
      <c r="T6" t="s">
        <v>138</v>
      </c>
      <c r="U6" t="s">
        <v>93</v>
      </c>
      <c r="V6" t="s">
        <v>59</v>
      </c>
      <c r="W6">
        <v>12.417771069086861</v>
      </c>
      <c r="X6">
        <v>10.45</v>
      </c>
      <c r="Y6">
        <v>10</v>
      </c>
      <c r="Z6">
        <v>10.50868983957219</v>
      </c>
      <c r="AA6" t="s">
        <v>95</v>
      </c>
      <c r="AC6" s="14">
        <v>45572</v>
      </c>
      <c r="AD6">
        <v>45572</v>
      </c>
      <c r="AE6">
        <v>0.84153588770971266</v>
      </c>
      <c r="AF6">
        <v>0.84153588770971266</v>
      </c>
      <c r="AG6">
        <v>0.84626216581917912</v>
      </c>
      <c r="AH6">
        <v>1.1883034515872595</v>
      </c>
      <c r="AI6">
        <v>1.1883034515872595</v>
      </c>
      <c r="AJ6">
        <v>1.0056162525906402</v>
      </c>
      <c r="AK6">
        <v>0.99441511354239565</v>
      </c>
      <c r="AL6">
        <v>0.99441511354239565</v>
      </c>
      <c r="AM6">
        <v>1.1816669117329655</v>
      </c>
      <c r="AN6">
        <v>5</v>
      </c>
      <c r="AO6">
        <f>SUBTOTAL(9,EffortOutcomesAG1_1DS[[#This Row],[Allocation]:[Iin]])</f>
        <v>91163.590744075409</v>
      </c>
    </row>
    <row r="7" spans="2:41" x14ac:dyDescent="0.25">
      <c r="B7" s="8">
        <f>IF(EffortOutcomesAG1_1DS[[#This Row],[Apn]]=0,10,LOG(EffortOutcomesAG1_1DS[[#This Row],[Apn]]))</f>
        <v>0.2078167665246087</v>
      </c>
      <c r="C7" s="8">
        <f>IF(EffortOutcomesAG1_1DS[[#This Row],[Ein]]=0,10,LOG(EffortOutcomesAG1_1DS[[#This Row],[Ein]]))</f>
        <v>-0.25684681537920412</v>
      </c>
      <c r="D7" s="8">
        <f>IF(EffortOutcomesAG1_1DS[[#This Row],[Iin]]=0,10,LOG(EffortOutcomesAG1_1DS[[#This Row],[Iin]]))</f>
        <v>4.9030048854595318E-2</v>
      </c>
      <c r="E7" s="8">
        <f>Kx-EffortOutcomesAG1_1DS[[#This Row],[Xp]]</f>
        <v>-0.2078167665246087</v>
      </c>
      <c r="F7" s="8">
        <f>Ky-EffortOutcomesAG1_1DS[[#This Row],[Yp]]</f>
        <v>-0.74315318462079594</v>
      </c>
      <c r="G7" s="8">
        <f>Kz-EffortOutcomesAG1_1DS[[#This Row],[Zp]]</f>
        <v>0.95096995114540472</v>
      </c>
      <c r="H7" s="8">
        <f>EffortOutcomesAG1_1DS[[#This Row],[Kpy]]*KSc-EffortOutcomesAG1_1DS[[#This Row],[KPz]]*KSb</f>
        <v>-0.20781676652460879</v>
      </c>
      <c r="I7" s="8">
        <f>-1*(EffortOutcomesAG1_1DS[[#This Row],[KPx]]*KSc-EffortOutcomesAG1_1DS[[#This Row],[KPz]]*KSa)</f>
        <v>-0.2078167665246087</v>
      </c>
      <c r="J7" s="8">
        <f>(EffortOutcomesAG1_1DS[[#This Row],[KPx]]*$C$2-EffortOutcomesAG1_1DS[[#This Row],[Kpy]]*KSa)</f>
        <v>-1.4824502146005363E-3</v>
      </c>
      <c r="K7" s="8">
        <f>EffortOutcomesAG1_1DS[[#This Row],[Kpy]]*KTc-EffortOutcomesAG1_1DS[[#This Row],[KPz]]*KTb</f>
        <v>1.6941231357662008</v>
      </c>
      <c r="L7" s="8">
        <f>-1*(EffortOutcomesAG1_1DS[[#This Row],[KPx]]*KTc-EffortOutcomesAG1_1DS[[#This Row],[KPz]]*KTa)</f>
        <v>1.6941231357662008</v>
      </c>
      <c r="M7" s="8">
        <f>(EffortOutcomesAG1_1DS[[#This Row],[KPx]]*KTb-EffortOutcomesAG1_1DS[[#This Row],[Kpy]]*KTa)</f>
        <v>1.6941231357662005</v>
      </c>
      <c r="N7" s="8">
        <f>-EffortOutcomesAG1_1DS[[#This Row],[Xp]]*a+EffortOutcomesAG1_1DS[[#This Row],[Yp]]*b+EffortOutcomesAG1_1DS[[#This Row],[Zp]]*c_</f>
        <v>-0.41563353304921757</v>
      </c>
      <c r="O7">
        <f>-IF(EffortOutcomesAG1_1DS[[#This Row],[Column2]]&gt;0,1,-1)*SQRT(EffortOutcomesAG1_1DS[[#This Row],[KPx''i]]^2+EffortOutcomesAG1_1DS[[#This Row],[KPx''j]]^2+EffortOutcomesAG1_1DS[[#This Row],[KPx''k]]^2)/Ksmag/Scale</f>
        <v>0.2078194102533811</v>
      </c>
      <c r="P7" s="9">
        <f>SQRT(EffortOutcomesAG1_1DS[[#This Row],[Kpy''i]]^2+EffortOutcomesAG1_1DS[[#This Row],[KPy''j]]^2+EffortOutcomesAG1_1DS[[#This Row],[KPy''k]]^2)/KTmag/Scale</f>
        <v>1.1979259574652987</v>
      </c>
      <c r="Q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0.2078194102533811</v>
      </c>
      <c r="S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1.1979259574652987</v>
      </c>
      <c r="T7" t="s">
        <v>138</v>
      </c>
      <c r="U7" t="s">
        <v>93</v>
      </c>
      <c r="V7" t="s">
        <v>56</v>
      </c>
      <c r="W7">
        <v>14.129216521561023</v>
      </c>
      <c r="X7">
        <v>22.799999999999997</v>
      </c>
      <c r="Y7">
        <v>10</v>
      </c>
      <c r="Z7">
        <v>12.620833333333332</v>
      </c>
      <c r="AA7" t="s">
        <v>96</v>
      </c>
      <c r="AC7" s="14">
        <v>45572</v>
      </c>
      <c r="AD7">
        <v>45572</v>
      </c>
      <c r="AE7">
        <v>1.6136775853924707</v>
      </c>
      <c r="AF7">
        <v>1.6136775853924707</v>
      </c>
      <c r="AG7">
        <v>0.89324367802518168</v>
      </c>
      <c r="AH7">
        <v>0.61970247901583442</v>
      </c>
      <c r="AI7">
        <v>0.61970247901583442</v>
      </c>
      <c r="AJ7">
        <v>0.55354532163742687</v>
      </c>
      <c r="AK7">
        <v>1.8065368108286564</v>
      </c>
      <c r="AL7">
        <v>1.8065368108286564</v>
      </c>
      <c r="AM7">
        <v>1.1195153401038778</v>
      </c>
      <c r="AN7">
        <v>6</v>
      </c>
      <c r="AO7">
        <f>SUBTOTAL(9,EffortOutcomesAG1_1DS[[#This Row],[Allocation]:[Iin]])</f>
        <v>91167.266971423582</v>
      </c>
    </row>
    <row r="8" spans="2:41" x14ac:dyDescent="0.25">
      <c r="B8" s="8">
        <f>IF(EffortOutcomesAG1_1DS[[#This Row],[Apn]]=0,10,LOG(EffortOutcomesAG1_1DS[[#This Row],[Apn]]))</f>
        <v>0.15114084356003601</v>
      </c>
      <c r="C8" s="8">
        <f>IF(EffortOutcomesAG1_1DS[[#This Row],[Ein]]=0,10,LOG(EffortOutcomesAG1_1DS[[#This Row],[Ein]]))</f>
        <v>-0.11575267466403173</v>
      </c>
      <c r="D8" s="8">
        <f>IF(EffortOutcomesAG1_1DS[[#This Row],[Iin]]=0,10,LOG(EffortOutcomesAG1_1DS[[#This Row],[Iin]]))</f>
        <v>-3.5388168896004199E-2</v>
      </c>
      <c r="E8" s="8">
        <f>Kx-EffortOutcomesAG1_1DS[[#This Row],[Xp]]</f>
        <v>-0.15114084356003601</v>
      </c>
      <c r="F8" s="8">
        <f>Ky-EffortOutcomesAG1_1DS[[#This Row],[Yp]]</f>
        <v>-0.88424732533596828</v>
      </c>
      <c r="G8" s="8">
        <f>Kz-EffortOutcomesAG1_1DS[[#This Row],[Zp]]</f>
        <v>1.0353881688960043</v>
      </c>
      <c r="H8" s="8">
        <f>EffortOutcomesAG1_1DS[[#This Row],[Kpy]]*KSc-EffortOutcomesAG1_1DS[[#This Row],[KPz]]*KSb</f>
        <v>-0.15114084356003599</v>
      </c>
      <c r="I8" s="8">
        <f>-1*(EffortOutcomesAG1_1DS[[#This Row],[KPx]]*KSc-EffortOutcomesAG1_1DS[[#This Row],[KPz]]*KSa)</f>
        <v>-0.15114084356003601</v>
      </c>
      <c r="J8" s="8">
        <f>(EffortOutcomesAG1_1DS[[#This Row],[KPx]]*$C$2-EffortOutcomesAG1_1DS[[#This Row],[Kpy]]*KSa)</f>
        <v>-1.0781554333535908E-3</v>
      </c>
      <c r="K8" s="8">
        <f>EffortOutcomesAG1_1DS[[#This Row],[Kpy]]*KTc-EffortOutcomesAG1_1DS[[#This Row],[KPz]]*KTb</f>
        <v>1.9196354942319727</v>
      </c>
      <c r="L8" s="8">
        <f>-1*(EffortOutcomesAG1_1DS[[#This Row],[KPx]]*KTc-EffortOutcomesAG1_1DS[[#This Row],[KPz]]*KTa)</f>
        <v>1.9196354942319724</v>
      </c>
      <c r="M8" s="8">
        <f>(EffortOutcomesAG1_1DS[[#This Row],[KPx]]*KTb-EffortOutcomesAG1_1DS[[#This Row],[Kpy]]*KTa)</f>
        <v>1.9196354942319727</v>
      </c>
      <c r="N8" s="8">
        <f>-EffortOutcomesAG1_1DS[[#This Row],[Xp]]*a+EffortOutcomesAG1_1DS[[#This Row],[Yp]]*b+EffortOutcomesAG1_1DS[[#This Row],[Zp]]*c_</f>
        <v>-0.30228168712007186</v>
      </c>
      <c r="O8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8" s="9">
        <f>SQRT(EffortOutcomesAG1_1DS[[#This Row],[Kpy''i]]^2+EffortOutcomesAG1_1DS[[#This Row],[KPy''j]]^2+EffortOutcomesAG1_1DS[[#This Row],[KPy''k]]^2)/KTmag/Scale</f>
        <v>1.3573872753778176</v>
      </c>
      <c r="Q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1.3573872753778176</v>
      </c>
      <c r="T8" t="s">
        <v>92</v>
      </c>
      <c r="U8" t="s">
        <v>93</v>
      </c>
      <c r="V8" t="s">
        <v>60</v>
      </c>
      <c r="W8">
        <v>5.3662728249194425</v>
      </c>
      <c r="X8">
        <v>7.6</v>
      </c>
      <c r="Y8">
        <v>10</v>
      </c>
      <c r="Z8">
        <v>5.8218487394957998</v>
      </c>
      <c r="AA8" t="s">
        <v>97</v>
      </c>
      <c r="AB8">
        <v>1</v>
      </c>
      <c r="AC8" s="14">
        <v>45573</v>
      </c>
      <c r="AD8">
        <v>45573</v>
      </c>
      <c r="AE8">
        <v>1.4162530024019213</v>
      </c>
      <c r="AF8">
        <v>1.4162530024019213</v>
      </c>
      <c r="AG8">
        <v>1.0848961522158904</v>
      </c>
      <c r="AH8">
        <v>0.70608852959466351</v>
      </c>
      <c r="AI8">
        <v>0.70608852959466351</v>
      </c>
      <c r="AJ8">
        <v>0.76603272888102636</v>
      </c>
      <c r="AK8">
        <v>1.3054272517321013</v>
      </c>
      <c r="AL8">
        <v>1.3054272517321013</v>
      </c>
      <c r="AM8">
        <v>0.92174720866832205</v>
      </c>
      <c r="AN8">
        <v>7</v>
      </c>
      <c r="AO8">
        <f>SUBTOTAL(9,EffortOutcomesAG1_1DS[[#This Row],[Allocation]:[Iin]])</f>
        <v>91162.450062396718</v>
      </c>
    </row>
    <row r="9" spans="2:41" x14ac:dyDescent="0.25">
      <c r="B9" s="8">
        <f>IF(EffortOutcomesAG1_1DS[[#This Row],[Apn]]=0,10,LOG(EffortOutcomesAG1_1DS[[#This Row],[Apn]]))</f>
        <v>8.8350013700580515E-2</v>
      </c>
      <c r="C9" s="8">
        <f>IF(EffortOutcomesAG1_1DS[[#This Row],[Ein]]=0,10,LOG(EffortOutcomesAG1_1DS[[#This Row],[Ein]]))</f>
        <v>-0.13495576120282352</v>
      </c>
      <c r="D9" s="8">
        <f>IF(EffortOutcomesAG1_1DS[[#This Row],[Iin]]=0,10,LOG(EffortOutcomesAG1_1DS[[#This Row],[Iin]]))</f>
        <v>4.6605747502242965E-2</v>
      </c>
      <c r="E9" s="8">
        <f>Kx-EffortOutcomesAG1_1DS[[#This Row],[Xp]]</f>
        <v>-8.8350013700580515E-2</v>
      </c>
      <c r="F9" s="8">
        <f>Ky-EffortOutcomesAG1_1DS[[#This Row],[Yp]]</f>
        <v>-0.86504423879717651</v>
      </c>
      <c r="G9" s="8">
        <f>Kz-EffortOutcomesAG1_1DS[[#This Row],[Zp]]</f>
        <v>0.953394252497757</v>
      </c>
      <c r="H9" s="8">
        <f>EffortOutcomesAG1_1DS[[#This Row],[Kpy]]*KSc-EffortOutcomesAG1_1DS[[#This Row],[KPz]]*KSb</f>
        <v>-8.8350013700580488E-2</v>
      </c>
      <c r="I9" s="8">
        <f>-1*(EffortOutcomesAG1_1DS[[#This Row],[KPx]]*KSc-EffortOutcomesAG1_1DS[[#This Row],[KPz]]*KSa)</f>
        <v>-8.8350013700580515E-2</v>
      </c>
      <c r="J9" s="8">
        <f>(EffortOutcomesAG1_1DS[[#This Row],[KPx]]*$C$2-EffortOutcomesAG1_1DS[[#This Row],[Kpy]]*KSa)</f>
        <v>-6.3024027830245596E-4</v>
      </c>
      <c r="K9" s="8">
        <f>EffortOutcomesAG1_1DS[[#This Row],[Kpy]]*KTc-EffortOutcomesAG1_1DS[[#This Row],[KPz]]*KTb</f>
        <v>1.8184384912949336</v>
      </c>
      <c r="L9" s="8">
        <f>-1*(EffortOutcomesAG1_1DS[[#This Row],[KPx]]*KTc-EffortOutcomesAG1_1DS[[#This Row],[KPz]]*KTa)</f>
        <v>1.8184384912949334</v>
      </c>
      <c r="M9" s="8">
        <f>(EffortOutcomesAG1_1DS[[#This Row],[KPx]]*KTb-EffortOutcomesAG1_1DS[[#This Row],[Kpy]]*KTa)</f>
        <v>1.8184384912949336</v>
      </c>
      <c r="N9" s="8">
        <f>-EffortOutcomesAG1_1DS[[#This Row],[Xp]]*a+EffortOutcomesAG1_1DS[[#This Row],[Yp]]*b+EffortOutcomesAG1_1DS[[#This Row],[Zp]]*c_</f>
        <v>-0.17670002740116109</v>
      </c>
      <c r="O9">
        <f>-IF(EffortOutcomesAG1_1DS[[#This Row],[Column2]]&gt;0,1,-1)*SQRT(EffortOutcomesAG1_1DS[[#This Row],[KPx''i]]^2+EffortOutcomesAG1_1DS[[#This Row],[KPx''j]]^2+EffortOutcomesAG1_1DS[[#This Row],[KPx''k]]^2)/Ksmag/Scale</f>
        <v>8.8351137640083371E-2</v>
      </c>
      <c r="P9" s="9">
        <f>SQRT(EffortOutcomesAG1_1DS[[#This Row],[Kpy''i]]^2+EffortOutcomesAG1_1DS[[#This Row],[KPy''j]]^2+EffortOutcomesAG1_1DS[[#This Row],[KPy''k]]^2)/KTmag/Scale</f>
        <v>1.2858301883652823</v>
      </c>
      <c r="Q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8.8351137640083371E-2</v>
      </c>
      <c r="S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1.2858301883652823</v>
      </c>
      <c r="T9" t="s">
        <v>92</v>
      </c>
      <c r="U9" t="s">
        <v>93</v>
      </c>
      <c r="V9" t="s">
        <v>59</v>
      </c>
      <c r="W9">
        <v>11.626924453992125</v>
      </c>
      <c r="X9">
        <v>14.25</v>
      </c>
      <c r="Y9">
        <v>10</v>
      </c>
      <c r="Z9">
        <v>10.443813387423935</v>
      </c>
      <c r="AA9" t="s">
        <v>98</v>
      </c>
      <c r="AB9">
        <v>1</v>
      </c>
      <c r="AC9" s="14">
        <v>45573</v>
      </c>
      <c r="AD9">
        <v>45573</v>
      </c>
      <c r="AE9">
        <v>1.2256035597708934</v>
      </c>
      <c r="AF9">
        <v>1.2256035597708934</v>
      </c>
      <c r="AG9">
        <v>0.89824385019015363</v>
      </c>
      <c r="AH9">
        <v>0.81592452308716668</v>
      </c>
      <c r="AI9">
        <v>0.81592452308716668</v>
      </c>
      <c r="AJ9">
        <v>0.73289918508238139</v>
      </c>
      <c r="AK9">
        <v>1.3644441423244251</v>
      </c>
      <c r="AL9">
        <v>1.3644441423244251</v>
      </c>
      <c r="AM9">
        <v>1.1132834361051347</v>
      </c>
      <c r="AN9">
        <v>8</v>
      </c>
      <c r="AO9">
        <f>SUBTOTAL(9,EffortOutcomesAG1_1DS[[#This Row],[Allocation]:[Iin]])</f>
        <v>91167.00018430916</v>
      </c>
    </row>
    <row r="10" spans="2:41" x14ac:dyDescent="0.25">
      <c r="B10" s="8">
        <f>IF(EffortOutcomesAG1_1DS[[#This Row],[Apn]]=0,10,LOG(EffortOutcomesAG1_1DS[[#This Row],[Apn]]))</f>
        <v>0.14430141902973062</v>
      </c>
      <c r="C10" s="8">
        <f>IF(EffortOutcomesAG1_1DS[[#This Row],[Ein]]=0,10,LOG(EffortOutcomesAG1_1DS[[#This Row],[Ein]]))</f>
        <v>-0.21080181424503672</v>
      </c>
      <c r="D10" s="8">
        <f>IF(EffortOutcomesAG1_1DS[[#This Row],[Iin]]=0,10,LOG(EffortOutcomesAG1_1DS[[#This Row],[Iin]]))</f>
        <v>6.6500395215306068E-2</v>
      </c>
      <c r="E10" s="8">
        <f>Kx-EffortOutcomesAG1_1DS[[#This Row],[Xp]]</f>
        <v>-0.14430141902973062</v>
      </c>
      <c r="F10" s="8">
        <f>Ky-EffortOutcomesAG1_1DS[[#This Row],[Yp]]</f>
        <v>-0.78919818575496326</v>
      </c>
      <c r="G10" s="8">
        <f>Kz-EffortOutcomesAG1_1DS[[#This Row],[Zp]]</f>
        <v>0.93349960478469396</v>
      </c>
      <c r="H10" s="8">
        <f>EffortOutcomesAG1_1DS[[#This Row],[Kpy]]*KSc-EffortOutcomesAG1_1DS[[#This Row],[KPz]]*KSb</f>
        <v>-0.1443014190297307</v>
      </c>
      <c r="I10" s="8">
        <f>-1*(EffortOutcomesAG1_1DS[[#This Row],[KPx]]*KSc-EffortOutcomesAG1_1DS[[#This Row],[KPz]]*KSa)</f>
        <v>-0.14430141902973062</v>
      </c>
      <c r="J10" s="8">
        <f>(EffortOutcomesAG1_1DS[[#This Row],[KPx]]*$C$2-EffortOutcomesAG1_1DS[[#This Row],[Kpy]]*KSa)</f>
        <v>-1.0293667502638902E-3</v>
      </c>
      <c r="K10" s="8">
        <f>EffortOutcomesAG1_1DS[[#This Row],[Kpy]]*KTc-EffortOutcomesAG1_1DS[[#This Row],[KPz]]*KTb</f>
        <v>1.7226977905396572</v>
      </c>
      <c r="L10" s="8">
        <f>-1*(EffortOutcomesAG1_1DS[[#This Row],[KPx]]*KTc-EffortOutcomesAG1_1DS[[#This Row],[KPz]]*KTa)</f>
        <v>1.7226977905396572</v>
      </c>
      <c r="M10" s="8">
        <f>(EffortOutcomesAG1_1DS[[#This Row],[KPx]]*KTb-EffortOutcomesAG1_1DS[[#This Row],[Kpy]]*KTa)</f>
        <v>1.7226977905396572</v>
      </c>
      <c r="N10" s="8">
        <f>-EffortOutcomesAG1_1DS[[#This Row],[Xp]]*a+EffortOutcomesAG1_1DS[[#This Row],[Yp]]*b+EffortOutcomesAG1_1DS[[#This Row],[Zp]]*c_</f>
        <v>-0.2886028380594613</v>
      </c>
      <c r="O10">
        <f>-IF(EffortOutcomesAG1_1DS[[#This Row],[Column2]]&gt;0,1,-1)*SQRT(EffortOutcomesAG1_1DS[[#This Row],[KPx''i]]^2+EffortOutcomesAG1_1DS[[#This Row],[KPx''j]]^2+EffortOutcomesAG1_1DS[[#This Row],[KPx''k]]^2)/Ksmag/Scale</f>
        <v>0.1443032547517456</v>
      </c>
      <c r="P10" s="9">
        <f>SQRT(EffortOutcomesAG1_1DS[[#This Row],[Kpy''i]]^2+EffortOutcomesAG1_1DS[[#This Row],[KPy''j]]^2+EffortOutcomesAG1_1DS[[#This Row],[KPy''k]]^2)/KTmag/Scale</f>
        <v>1.2181312896256744</v>
      </c>
      <c r="Q1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0.1443032547517456</v>
      </c>
      <c r="S1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1.2181312896256744</v>
      </c>
      <c r="T10" t="s">
        <v>92</v>
      </c>
      <c r="U10" t="s">
        <v>93</v>
      </c>
      <c r="V10" t="s">
        <v>56</v>
      </c>
      <c r="W10">
        <v>14.310060866451844</v>
      </c>
      <c r="X10">
        <v>19.95</v>
      </c>
      <c r="Y10">
        <v>10</v>
      </c>
      <c r="Z10">
        <v>12.278380443086323</v>
      </c>
      <c r="AA10" t="s">
        <v>99</v>
      </c>
      <c r="AB10">
        <v>1</v>
      </c>
      <c r="AC10" s="14">
        <v>45573</v>
      </c>
      <c r="AD10">
        <v>45573</v>
      </c>
      <c r="AE10">
        <v>1.3941240492393916</v>
      </c>
      <c r="AF10">
        <v>1.3941240492393916</v>
      </c>
      <c r="AG10">
        <v>0.85802433390562705</v>
      </c>
      <c r="AH10">
        <v>0.71729628403267387</v>
      </c>
      <c r="AI10">
        <v>0.71729628403267387</v>
      </c>
      <c r="AJ10">
        <v>0.61545766632011645</v>
      </c>
      <c r="AK10">
        <v>1.6248071227694683</v>
      </c>
      <c r="AL10">
        <v>1.6248071227694683</v>
      </c>
      <c r="AM10">
        <v>1.1654681114323602</v>
      </c>
      <c r="AN10">
        <v>9</v>
      </c>
      <c r="AO10">
        <f>SUBTOTAL(9,EffortOutcomesAG1_1DS[[#This Row],[Allocation]:[Iin]])</f>
        <v>91169.389785466832</v>
      </c>
    </row>
    <row r="11" spans="2:41" x14ac:dyDescent="0.25">
      <c r="B11" s="8">
        <f>IF(EffortOutcomesAG1_1DS[[#This Row],[Apn]]=0,10,LOG(EffortOutcomesAG1_1DS[[#This Row],[Apn]]))</f>
        <v>0.33536202887902006</v>
      </c>
      <c r="C11" s="8">
        <f>IF(EffortOutcomesAG1_1DS[[#This Row],[Ein]]=0,10,LOG(EffortOutcomesAG1_1DS[[#This Row],[Ein]]))</f>
        <v>-4.7258569932890321E-2</v>
      </c>
      <c r="D11" s="8">
        <f>IF(EffortOutcomesAG1_1DS[[#This Row],[Iin]]=0,10,LOG(EffortOutcomesAG1_1DS[[#This Row],[Iin]]))</f>
        <v>-0.28810345894612976</v>
      </c>
      <c r="E11" s="8">
        <f>Kx-EffortOutcomesAG1_1DS[[#This Row],[Xp]]</f>
        <v>-0.33536202887902006</v>
      </c>
      <c r="F11" s="8">
        <f>Ky-EffortOutcomesAG1_1DS[[#This Row],[Yp]]</f>
        <v>-0.95274143006710965</v>
      </c>
      <c r="G11" s="8">
        <f>Kz-EffortOutcomesAG1_1DS[[#This Row],[Zp]]</f>
        <v>1.2881034589461298</v>
      </c>
      <c r="H11" s="8">
        <f>EffortOutcomesAG1_1DS[[#This Row],[Kpy]]*KSc-EffortOutcomesAG1_1DS[[#This Row],[KPz]]*KSb</f>
        <v>-0.33536202887902011</v>
      </c>
      <c r="I11" s="8">
        <f>-1*(EffortOutcomesAG1_1DS[[#This Row],[KPx]]*KSc-EffortOutcomesAG1_1DS[[#This Row],[KPz]]*KSa)</f>
        <v>-0.33536202887902006</v>
      </c>
      <c r="J11" s="8">
        <f>(EffortOutcomesAG1_1DS[[#This Row],[KPx]]*$C$2-EffortOutcomesAG1_1DS[[#This Row],[Kpy]]*KSa)</f>
        <v>-2.3922877831019638E-3</v>
      </c>
      <c r="K11" s="8">
        <f>EffortOutcomesAG1_1DS[[#This Row],[Kpy]]*KTc-EffortOutcomesAG1_1DS[[#This Row],[KPz]]*KTb</f>
        <v>2.2408448890132395</v>
      </c>
      <c r="L11" s="8">
        <f>-1*(EffortOutcomesAG1_1DS[[#This Row],[KPx]]*KTc-EffortOutcomesAG1_1DS[[#This Row],[KPz]]*KTa)</f>
        <v>2.2408448890132395</v>
      </c>
      <c r="M11" s="8">
        <f>(EffortOutcomesAG1_1DS[[#This Row],[KPx]]*KTb-EffortOutcomesAG1_1DS[[#This Row],[Kpy]]*KTa)</f>
        <v>2.2408448890132395</v>
      </c>
      <c r="N11" s="8">
        <f>-EffortOutcomesAG1_1DS[[#This Row],[Xp]]*a+EffortOutcomesAG1_1DS[[#This Row],[Yp]]*b+EffortOutcomesAG1_1DS[[#This Row],[Zp]]*c_</f>
        <v>-0.67072405775804023</v>
      </c>
      <c r="O11">
        <f>-IF(EffortOutcomesAG1_1DS[[#This Row],[Column2]]&gt;0,1,-1)*SQRT(EffortOutcomesAG1_1DS[[#This Row],[KPx''i]]^2+EffortOutcomesAG1_1DS[[#This Row],[KPx''j]]^2+EffortOutcomesAG1_1DS[[#This Row],[KPx''k]]^2)/Ksmag/Scale</f>
        <v>0.33536629516734578</v>
      </c>
      <c r="P11" s="9">
        <f>SQRT(EffortOutcomesAG1_1DS[[#This Row],[Kpy''i]]^2+EffortOutcomesAG1_1DS[[#This Row],[KPy''j]]^2+EffortOutcomesAG1_1DS[[#This Row],[KPy''k]]^2)/KTmag/Scale</f>
        <v>1.5845166166084783</v>
      </c>
      <c r="Q1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0.33536629516734578</v>
      </c>
      <c r="S1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1.5845166166084783</v>
      </c>
      <c r="T11" t="s">
        <v>138</v>
      </c>
      <c r="U11" t="s">
        <v>93</v>
      </c>
      <c r="V11" t="s">
        <v>60</v>
      </c>
      <c r="W11">
        <v>3.5111676249447159</v>
      </c>
      <c r="X11">
        <v>7.6</v>
      </c>
      <c r="Y11">
        <v>10</v>
      </c>
      <c r="Z11">
        <v>6.8163992869875214</v>
      </c>
      <c r="AA11" t="s">
        <v>97</v>
      </c>
      <c r="AC11" s="14">
        <v>45573</v>
      </c>
      <c r="AD11">
        <v>45573</v>
      </c>
      <c r="AE11">
        <v>2.1645221225003928</v>
      </c>
      <c r="AF11">
        <v>2.1645221225003928</v>
      </c>
      <c r="AG11">
        <v>1.9413482963789992</v>
      </c>
      <c r="AH11">
        <v>0.46199574012430472</v>
      </c>
      <c r="AI11">
        <v>0.46199574012430472</v>
      </c>
      <c r="AJ11">
        <v>0.89689464302467392</v>
      </c>
      <c r="AK11">
        <v>1.114958158995816</v>
      </c>
      <c r="AL11">
        <v>1.114958158995816</v>
      </c>
      <c r="AM11">
        <v>0.51510591987290422</v>
      </c>
      <c r="AN11">
        <v>10</v>
      </c>
      <c r="AO11">
        <f>SUBTOTAL(9,EffortOutcomesAG1_1DS[[#This Row],[Allocation]:[Iin]])</f>
        <v>91163.65270018953</v>
      </c>
    </row>
    <row r="12" spans="2:41" x14ac:dyDescent="0.25">
      <c r="B12" s="8">
        <f>IF(EffortOutcomesAG1_1DS[[#This Row],[Apn]]=0,10,LOG(EffortOutcomesAG1_1DS[[#This Row],[Apn]]))</f>
        <v>-0.16207753431144392</v>
      </c>
      <c r="C12" s="8">
        <f>IF(EffortOutcomesAG1_1DS[[#This Row],[Ein]]=0,10,LOG(EffortOutcomesAG1_1DS[[#This Row],[Ein]]))</f>
        <v>9.8333730563387692E-2</v>
      </c>
      <c r="D12" s="8">
        <f>IF(EffortOutcomesAG1_1DS[[#This Row],[Iin]]=0,10,LOG(EffortOutcomesAG1_1DS[[#This Row],[Iin]]))</f>
        <v>6.3743803748056188E-2</v>
      </c>
      <c r="E12" s="8">
        <f>Kx-EffortOutcomesAG1_1DS[[#This Row],[Xp]]</f>
        <v>0.16207753431144392</v>
      </c>
      <c r="F12" s="8">
        <f>Ky-EffortOutcomesAG1_1DS[[#This Row],[Yp]]</f>
        <v>-1.0983337305633878</v>
      </c>
      <c r="G12" s="8">
        <f>Kz-EffortOutcomesAG1_1DS[[#This Row],[Zp]]</f>
        <v>0.93625619625194378</v>
      </c>
      <c r="H12" s="8">
        <f>EffortOutcomesAG1_1DS[[#This Row],[Kpy]]*KSc-EffortOutcomesAG1_1DS[[#This Row],[KPz]]*KSb</f>
        <v>0.162077534311444</v>
      </c>
      <c r="I12" s="8">
        <f>-1*(EffortOutcomesAG1_1DS[[#This Row],[KPx]]*KSc-EffortOutcomesAG1_1DS[[#This Row],[KPz]]*KSa)</f>
        <v>0.16207753431144392</v>
      </c>
      <c r="J12" s="8">
        <f>(EffortOutcomesAG1_1DS[[#This Row],[KPx]]*$C$2-EffortOutcomesAG1_1DS[[#This Row],[Kpy]]*KSa)</f>
        <v>1.156171754281789E-3</v>
      </c>
      <c r="K12" s="8">
        <f>EffortOutcomesAG1_1DS[[#This Row],[Kpy]]*KTc-EffortOutcomesAG1_1DS[[#This Row],[KPz]]*KTb</f>
        <v>2.0345899268153316</v>
      </c>
      <c r="L12" s="8">
        <f>-1*(EffortOutcomesAG1_1DS[[#This Row],[KPx]]*KTc-EffortOutcomesAG1_1DS[[#This Row],[KPz]]*KTa)</f>
        <v>2.0345899268153316</v>
      </c>
      <c r="M12" s="8">
        <f>(EffortOutcomesAG1_1DS[[#This Row],[KPx]]*KTb-EffortOutcomesAG1_1DS[[#This Row],[Kpy]]*KTa)</f>
        <v>2.0345899268153316</v>
      </c>
      <c r="N12" s="8">
        <f>-EffortOutcomesAG1_1DS[[#This Row],[Xp]]*a+EffortOutcomesAG1_1DS[[#This Row],[Yp]]*b+EffortOutcomesAG1_1DS[[#This Row],[Zp]]*c_</f>
        <v>0.32415506862288779</v>
      </c>
      <c r="O12">
        <f>-IF(EffortOutcomesAG1_1DS[[#This Row],[Column2]]&gt;0,1,-1)*SQRT(EffortOutcomesAG1_1DS[[#This Row],[KPx''i]]^2+EffortOutcomesAG1_1DS[[#This Row],[KPx''j]]^2+EffortOutcomesAG1_1DS[[#This Row],[KPx''k]]^2)/Ksmag/Scale</f>
        <v>-0.16207959617126391</v>
      </c>
      <c r="P12" s="9">
        <f>SQRT(EffortOutcomesAG1_1DS[[#This Row],[Kpy''i]]^2+EffortOutcomesAG1_1DS[[#This Row],[KPy''j]]^2+EffortOutcomesAG1_1DS[[#This Row],[KPy''k]]^2)/KTmag/Scale</f>
        <v>1.4386723341849625</v>
      </c>
      <c r="Q1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-0.16207959617126391</v>
      </c>
      <c r="S1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1.4386723341849625</v>
      </c>
      <c r="T12" t="s">
        <v>138</v>
      </c>
      <c r="U12" t="s">
        <v>93</v>
      </c>
      <c r="V12" t="s">
        <v>59</v>
      </c>
      <c r="W12">
        <v>12.417771069086861</v>
      </c>
      <c r="X12">
        <v>8.5499999999999989</v>
      </c>
      <c r="Y12">
        <v>10</v>
      </c>
      <c r="Z12">
        <v>10.722593582887695</v>
      </c>
      <c r="AA12" t="s">
        <v>98</v>
      </c>
      <c r="AC12" s="14">
        <v>45573</v>
      </c>
      <c r="AD12">
        <v>45573</v>
      </c>
      <c r="AE12">
        <v>0.68852936267158305</v>
      </c>
      <c r="AF12">
        <v>0.68852936267158305</v>
      </c>
      <c r="AG12">
        <v>0.86348778079673361</v>
      </c>
      <c r="AH12">
        <v>1.4523708852733173</v>
      </c>
      <c r="AI12">
        <v>1.4523708852733173</v>
      </c>
      <c r="AJ12">
        <v>1.254104512618444</v>
      </c>
      <c r="AK12">
        <v>0.79738170936974029</v>
      </c>
      <c r="AL12">
        <v>0.79738170936974029</v>
      </c>
      <c r="AM12">
        <v>1.1580939791380807</v>
      </c>
      <c r="AN12">
        <v>11</v>
      </c>
      <c r="AO12">
        <f>SUBTOTAL(9,EffortOutcomesAG1_1DS[[#This Row],[Allocation]:[Iin]])</f>
        <v>91165.874843770071</v>
      </c>
    </row>
    <row r="13" spans="2:41" x14ac:dyDescent="0.25">
      <c r="B13" s="8">
        <f>IF(EffortOutcomesAG1_1DS[[#This Row],[Apn]]=0,10,LOG(EffortOutcomesAG1_1DS[[#This Row],[Apn]]))</f>
        <v>0.22554553348504036</v>
      </c>
      <c r="C13" s="8">
        <f>IF(EffortOutcomesAG1_1DS[[#This Row],[Ein]]=0,10,LOG(EffortOutcomesAG1_1DS[[#This Row],[Ein]]))</f>
        <v>-0.29502121366728246</v>
      </c>
      <c r="D13" s="8">
        <f>IF(EffortOutcomesAG1_1DS[[#This Row],[Iin]]=0,10,LOG(EffortOutcomesAG1_1DS[[#This Row],[Iin]]))</f>
        <v>6.9475680182242039E-2</v>
      </c>
      <c r="E13" s="8">
        <f>Kx-EffortOutcomesAG1_1DS[[#This Row],[Xp]]</f>
        <v>-0.22554553348504036</v>
      </c>
      <c r="F13" s="8">
        <f>Ky-EffortOutcomesAG1_1DS[[#This Row],[Yp]]</f>
        <v>-0.70497878633271749</v>
      </c>
      <c r="G13" s="8">
        <f>Kz-EffortOutcomesAG1_1DS[[#This Row],[Zp]]</f>
        <v>0.93052431981775796</v>
      </c>
      <c r="H13" s="8">
        <f>EffortOutcomesAG1_1DS[[#This Row],[Kpy]]*KSc-EffortOutcomesAG1_1DS[[#This Row],[KPz]]*KSb</f>
        <v>-0.22554553348504047</v>
      </c>
      <c r="I13" s="8">
        <f>-1*(EffortOutcomesAG1_1DS[[#This Row],[KPx]]*KSc-EffortOutcomesAG1_1DS[[#This Row],[KPz]]*KSa)</f>
        <v>-0.22554553348504036</v>
      </c>
      <c r="J13" s="8">
        <f>(EffortOutcomesAG1_1DS[[#This Row],[KPx]]*$C$2-EffortOutcomesAG1_1DS[[#This Row],[Kpy]]*KSa)</f>
        <v>-1.6089174618040126E-3</v>
      </c>
      <c r="K13" s="8">
        <f>EffortOutcomesAG1_1DS[[#This Row],[Kpy]]*KTc-EffortOutcomesAG1_1DS[[#This Row],[KPz]]*KTb</f>
        <v>1.6355031061504754</v>
      </c>
      <c r="L13" s="8">
        <f>-1*(EffortOutcomesAG1_1DS[[#This Row],[KPx]]*KTc-EffortOutcomesAG1_1DS[[#This Row],[KPz]]*KTa)</f>
        <v>1.6355031061504754</v>
      </c>
      <c r="M13" s="8">
        <f>(EffortOutcomesAG1_1DS[[#This Row],[KPx]]*KTb-EffortOutcomesAG1_1DS[[#This Row],[Kpy]]*KTa)</f>
        <v>1.6355031061504754</v>
      </c>
      <c r="N13" s="8">
        <f>-EffortOutcomesAG1_1DS[[#This Row],[Xp]]*a+EffortOutcomesAG1_1DS[[#This Row],[Yp]]*b+EffortOutcomesAG1_1DS[[#This Row],[Zp]]*c_</f>
        <v>-0.45109106697008083</v>
      </c>
      <c r="O13">
        <f>-IF(EffortOutcomesAG1_1DS[[#This Row],[Column2]]&gt;0,1,-1)*SQRT(EffortOutcomesAG1_1DS[[#This Row],[KPx''i]]^2+EffortOutcomesAG1_1DS[[#This Row],[KPx''j]]^2+EffortOutcomesAG1_1DS[[#This Row],[KPx''k]]^2)/Ksmag/Scale</f>
        <v>0.2255484027492789</v>
      </c>
      <c r="P13" s="9">
        <f>SQRT(EffortOutcomesAG1_1DS[[#This Row],[Kpy''i]]^2+EffortOutcomesAG1_1DS[[#This Row],[KPy''j]]^2+EffortOutcomesAG1_1DS[[#This Row],[KPy''k]]^2)/KTmag/Scale</f>
        <v>1.1564753370106631</v>
      </c>
      <c r="Q1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0.2255484027492789</v>
      </c>
      <c r="S1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1.1564753370106631</v>
      </c>
      <c r="T13" t="s">
        <v>138</v>
      </c>
      <c r="U13" t="s">
        <v>93</v>
      </c>
      <c r="V13" t="s">
        <v>56</v>
      </c>
      <c r="W13">
        <v>14.129216521561023</v>
      </c>
      <c r="X13">
        <v>23.75</v>
      </c>
      <c r="Y13">
        <v>10</v>
      </c>
      <c r="Z13">
        <v>12.040441176470583</v>
      </c>
      <c r="AA13" t="s">
        <v>99</v>
      </c>
      <c r="AC13" s="14">
        <v>45573</v>
      </c>
      <c r="AD13">
        <v>45573</v>
      </c>
      <c r="AE13">
        <v>1.6809141514504906</v>
      </c>
      <c r="AF13">
        <v>1.6809141514504906</v>
      </c>
      <c r="AG13">
        <v>0.85216623003101466</v>
      </c>
      <c r="AH13">
        <v>0.59491437985520101</v>
      </c>
      <c r="AI13">
        <v>0.59491437985520101</v>
      </c>
      <c r="AJ13">
        <v>0.50696594427244557</v>
      </c>
      <c r="AK13">
        <v>1.9725190839694664</v>
      </c>
      <c r="AL13">
        <v>1.9725190839694664</v>
      </c>
      <c r="AM13">
        <v>1.1734799675922443</v>
      </c>
      <c r="AN13">
        <v>12</v>
      </c>
      <c r="AO13">
        <f>SUBTOTAL(9,EffortOutcomesAG1_1DS[[#This Row],[Allocation]:[Iin]])</f>
        <v>91169.069748548907</v>
      </c>
    </row>
    <row r="14" spans="2:41" x14ac:dyDescent="0.25">
      <c r="B14" s="8">
        <f>IF(EffortOutcomesAG1_1DS[[#This Row],[Apn]]=0,10,LOG(EffortOutcomesAG1_1DS[[#This Row],[Apn]]))</f>
        <v>0.14270767602317322</v>
      </c>
      <c r="C14" s="8">
        <f>IF(EffortOutcomesAG1_1DS[[#This Row],[Ein]]=0,10,LOG(EffortOutcomesAG1_1DS[[#This Row],[Ein]]))</f>
        <v>-0.14810875611784502</v>
      </c>
      <c r="D14" s="8">
        <f>IF(EffortOutcomesAG1_1DS[[#This Row],[Iin]]=0,10,LOG(EffortOutcomesAG1_1DS[[#This Row],[Iin]]))</f>
        <v>5.4010800946717695E-3</v>
      </c>
      <c r="E14" s="8">
        <f>Kx-EffortOutcomesAG1_1DS[[#This Row],[Xp]]</f>
        <v>-0.14270767602317322</v>
      </c>
      <c r="F14" s="8">
        <f>Ky-EffortOutcomesAG1_1DS[[#This Row],[Yp]]</f>
        <v>-0.85189124388215498</v>
      </c>
      <c r="G14" s="8">
        <f>Kz-EffortOutcomesAG1_1DS[[#This Row],[Zp]]</f>
        <v>0.99459891990532823</v>
      </c>
      <c r="H14" s="8">
        <f>EffortOutcomesAG1_1DS[[#This Row],[Kpy]]*KSc-EffortOutcomesAG1_1DS[[#This Row],[KPz]]*KSb</f>
        <v>-0.14270767602317325</v>
      </c>
      <c r="I14" s="8">
        <f>-1*(EffortOutcomesAG1_1DS[[#This Row],[KPx]]*KSc-EffortOutcomesAG1_1DS[[#This Row],[KPz]]*KSa)</f>
        <v>-0.14270767602317322</v>
      </c>
      <c r="J14" s="8">
        <f>(EffortOutcomesAG1_1DS[[#This Row],[KPx]]*$C$2-EffortOutcomesAG1_1DS[[#This Row],[Kpy]]*KSa)</f>
        <v>-1.0179978665034485E-3</v>
      </c>
      <c r="K14" s="8">
        <f>EffortOutcomesAG1_1DS[[#This Row],[Kpy]]*KTc-EffortOutcomesAG1_1DS[[#This Row],[KPz]]*KTb</f>
        <v>1.8464901637874833</v>
      </c>
      <c r="L14" s="8">
        <f>-1*(EffortOutcomesAG1_1DS[[#This Row],[KPx]]*KTc-EffortOutcomesAG1_1DS[[#This Row],[KPz]]*KTa)</f>
        <v>1.8464901637874833</v>
      </c>
      <c r="M14" s="8">
        <f>(EffortOutcomesAG1_1DS[[#This Row],[KPx]]*KTb-EffortOutcomesAG1_1DS[[#This Row],[Kpy]]*KTa)</f>
        <v>1.8464901637874831</v>
      </c>
      <c r="N14" s="8">
        <f>-EffortOutcomesAG1_1DS[[#This Row],[Xp]]*a+EffortOutcomesAG1_1DS[[#This Row],[Yp]]*b+EffortOutcomesAG1_1DS[[#This Row],[Zp]]*c_</f>
        <v>-0.28541535204634649</v>
      </c>
      <c r="O14">
        <f>-IF(EffortOutcomesAG1_1DS[[#This Row],[Column2]]&gt;0,1,-1)*SQRT(EffortOutcomesAG1_1DS[[#This Row],[KPx''i]]^2+EffortOutcomesAG1_1DS[[#This Row],[KPx''j]]^2+EffortOutcomesAG1_1DS[[#This Row],[KPx''k]]^2)/Ksmag/Scale</f>
        <v>0.14270949147048026</v>
      </c>
      <c r="P14" s="9">
        <f>SQRT(EffortOutcomesAG1_1DS[[#This Row],[Kpy''i]]^2+EffortOutcomesAG1_1DS[[#This Row],[KPy''j]]^2+EffortOutcomesAG1_1DS[[#This Row],[KPy''k]]^2)/KTmag/Scale</f>
        <v>1.3056657162083884</v>
      </c>
      <c r="Q1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0.14270949147048026</v>
      </c>
      <c r="S1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1.3056657162083884</v>
      </c>
      <c r="T14" t="s">
        <v>92</v>
      </c>
      <c r="U14" t="s">
        <v>93</v>
      </c>
      <c r="V14" t="s">
        <v>59</v>
      </c>
      <c r="W14">
        <v>11.626924453992125</v>
      </c>
      <c r="X14">
        <v>16.149999999999999</v>
      </c>
      <c r="Y14">
        <v>10</v>
      </c>
      <c r="Z14">
        <v>11.483222254419006</v>
      </c>
      <c r="AA14" t="s">
        <v>100</v>
      </c>
      <c r="AB14">
        <v>1</v>
      </c>
      <c r="AC14" s="14">
        <v>45574</v>
      </c>
      <c r="AD14">
        <v>45574</v>
      </c>
      <c r="AE14">
        <v>1.3890173677403459</v>
      </c>
      <c r="AF14">
        <v>1.3890173677403459</v>
      </c>
      <c r="AG14">
        <v>0.98764056650219501</v>
      </c>
      <c r="AH14">
        <v>0.71993340272397066</v>
      </c>
      <c r="AI14">
        <v>0.71993340272397066</v>
      </c>
      <c r="AJ14">
        <v>0.71103543371015521</v>
      </c>
      <c r="AK14">
        <v>1.406399670944722</v>
      </c>
      <c r="AL14">
        <v>1.406399670944722</v>
      </c>
      <c r="AM14">
        <v>1.0125141006931062</v>
      </c>
      <c r="AN14">
        <v>13</v>
      </c>
      <c r="AO14">
        <f>SUBTOTAL(9,EffortOutcomesAG1_1DS[[#This Row],[Allocation]:[Iin]])</f>
        <v>91170.225113238121</v>
      </c>
    </row>
    <row r="15" spans="2:41" x14ac:dyDescent="0.25">
      <c r="B15" s="8">
        <f>IF(EffortOutcomesAG1_1DS[[#This Row],[Apn]]=0,10,LOG(EffortOutcomesAG1_1DS[[#This Row],[Apn]]))</f>
        <v>5.2531045674085258E-2</v>
      </c>
      <c r="C15" s="8">
        <f>IF(EffortOutcomesAG1_1DS[[#This Row],[Ein]]=0,10,LOG(EffortOutcomesAG1_1DS[[#This Row],[Ein]]))</f>
        <v>-0.11279847297739809</v>
      </c>
      <c r="D15" s="8">
        <f>IF(EffortOutcomesAG1_1DS[[#This Row],[Iin]]=0,10,LOG(EffortOutcomesAG1_1DS[[#This Row],[Iin]]))</f>
        <v>6.0267427303312852E-2</v>
      </c>
      <c r="E15" s="8">
        <f>Kx-EffortOutcomesAG1_1DS[[#This Row],[Xp]]</f>
        <v>-5.2531045674085258E-2</v>
      </c>
      <c r="F15" s="8">
        <f>Ky-EffortOutcomesAG1_1DS[[#This Row],[Yp]]</f>
        <v>-0.88720152702260191</v>
      </c>
      <c r="G15" s="8">
        <f>Kz-EffortOutcomesAG1_1DS[[#This Row],[Zp]]</f>
        <v>0.9397325726966872</v>
      </c>
      <c r="H15" s="8">
        <f>EffortOutcomesAG1_1DS[[#This Row],[Kpy]]*KSc-EffortOutcomesAG1_1DS[[#This Row],[KPz]]*KSb</f>
        <v>-5.2531045674085286E-2</v>
      </c>
      <c r="I15" s="8">
        <f>-1*(EffortOutcomesAG1_1DS[[#This Row],[KPx]]*KSc-EffortOutcomesAG1_1DS[[#This Row],[KPz]]*KSa)</f>
        <v>-5.2531045674085258E-2</v>
      </c>
      <c r="J15" s="8">
        <f>(EffortOutcomesAG1_1DS[[#This Row],[KPx]]*$C$2-EffortOutcomesAG1_1DS[[#This Row],[Kpy]]*KSa)</f>
        <v>-3.7472751229394527E-4</v>
      </c>
      <c r="K15" s="8">
        <f>EffortOutcomesAG1_1DS[[#This Row],[Kpy]]*KTc-EffortOutcomesAG1_1DS[[#This Row],[KPz]]*KTb</f>
        <v>1.8269340997192891</v>
      </c>
      <c r="L15" s="8">
        <f>-1*(EffortOutcomesAG1_1DS[[#This Row],[KPx]]*KTc-EffortOutcomesAG1_1DS[[#This Row],[KPz]]*KTa)</f>
        <v>1.8269340997192891</v>
      </c>
      <c r="M15" s="8">
        <f>(EffortOutcomesAG1_1DS[[#This Row],[KPx]]*KTb-EffortOutcomesAG1_1DS[[#This Row],[Kpy]]*KTa)</f>
        <v>1.8269340997192891</v>
      </c>
      <c r="N15" s="8">
        <f>-EffortOutcomesAG1_1DS[[#This Row],[Xp]]*a+EffortOutcomesAG1_1DS[[#This Row],[Yp]]*b+EffortOutcomesAG1_1DS[[#This Row],[Zp]]*c_</f>
        <v>-0.10506209134817047</v>
      </c>
      <c r="O15">
        <f>-IF(EffortOutcomesAG1_1DS[[#This Row],[Column2]]&gt;0,1,-1)*SQRT(EffortOutcomesAG1_1DS[[#This Row],[KPx''i]]^2+EffortOutcomesAG1_1DS[[#This Row],[KPx''j]]^2+EffortOutcomesAG1_1DS[[#This Row],[KPx''k]]^2)/Ksmag/Scale</f>
        <v>5.2531713944693137E-2</v>
      </c>
      <c r="P15" s="9">
        <f>SQRT(EffortOutcomesAG1_1DS[[#This Row],[Kpy''i]]^2+EffortOutcomesAG1_1DS[[#This Row],[KPy''j]]^2+EffortOutcomesAG1_1DS[[#This Row],[KPy''k]]^2)/KTmag/Scale</f>
        <v>1.2918374906924497</v>
      </c>
      <c r="Q1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5.2531713944693137E-2</v>
      </c>
      <c r="S1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1.2918374906924497</v>
      </c>
      <c r="T15" t="s">
        <v>92</v>
      </c>
      <c r="U15" t="s">
        <v>93</v>
      </c>
      <c r="V15" t="s">
        <v>56</v>
      </c>
      <c r="W15">
        <v>14.310060866451844</v>
      </c>
      <c r="X15">
        <v>16.149999999999999</v>
      </c>
      <c r="Y15">
        <v>10</v>
      </c>
      <c r="Z15">
        <v>12.4558696205755</v>
      </c>
      <c r="AA15" t="s">
        <v>101</v>
      </c>
      <c r="AB15">
        <v>1</v>
      </c>
      <c r="AC15" s="14">
        <v>45574</v>
      </c>
      <c r="AD15">
        <v>45574</v>
      </c>
      <c r="AE15">
        <v>1.1285766112890312</v>
      </c>
      <c r="AF15">
        <v>1.1285766112890312</v>
      </c>
      <c r="AG15">
        <v>0.8704274382072501</v>
      </c>
      <c r="AH15">
        <v>0.88607188027565598</v>
      </c>
      <c r="AI15">
        <v>0.88607188027565598</v>
      </c>
      <c r="AJ15">
        <v>0.77126127681582046</v>
      </c>
      <c r="AK15">
        <v>1.2965774764792231</v>
      </c>
      <c r="AL15">
        <v>1.2965774764792231</v>
      </c>
      <c r="AM15">
        <v>1.1488608425070104</v>
      </c>
      <c r="AN15">
        <v>14</v>
      </c>
      <c r="AO15">
        <f>SUBTOTAL(9,EffortOutcomesAG1_1DS[[#This Row],[Allocation]:[Iin]])</f>
        <v>91170.868871114188</v>
      </c>
    </row>
    <row r="16" spans="2:41" x14ac:dyDescent="0.25">
      <c r="B16" s="8">
        <f>IF(EffortOutcomesAG1_1DS[[#This Row],[Apn]]=0,10,LOG(EffortOutcomesAG1_1DS[[#This Row],[Apn]]))</f>
        <v>9.3148896582349233E-2</v>
      </c>
      <c r="C16" s="8">
        <f>IF(EffortOutcomesAG1_1DS[[#This Row],[Ein]]=0,10,LOG(EffortOutcomesAG1_1DS[[#This Row],[Ein]]))</f>
        <v>-5.7760727686345006E-2</v>
      </c>
      <c r="D16" s="8">
        <f>IF(EffortOutcomesAG1_1DS[[#This Row],[Iin]]=0,10,LOG(EffortOutcomesAG1_1DS[[#This Row],[Iin]]))</f>
        <v>-3.5388168896004199E-2</v>
      </c>
      <c r="E16" s="8">
        <f>Kx-EffortOutcomesAG1_1DS[[#This Row],[Xp]]</f>
        <v>-9.3148896582349233E-2</v>
      </c>
      <c r="F16" s="8">
        <f>Ky-EffortOutcomesAG1_1DS[[#This Row],[Yp]]</f>
        <v>-0.94223927231365501</v>
      </c>
      <c r="G16" s="8">
        <f>Kz-EffortOutcomesAG1_1DS[[#This Row],[Zp]]</f>
        <v>1.0353881688960043</v>
      </c>
      <c r="H16" s="8">
        <f>EffortOutcomesAG1_1DS[[#This Row],[Kpy]]*KSc-EffortOutcomesAG1_1DS[[#This Row],[KPz]]*KSb</f>
        <v>-9.3148896582349261E-2</v>
      </c>
      <c r="I16" s="8">
        <f>-1*(EffortOutcomesAG1_1DS[[#This Row],[KPx]]*KSc-EffortOutcomesAG1_1DS[[#This Row],[KPz]]*KSa)</f>
        <v>-9.3148896582349233E-2</v>
      </c>
      <c r="J16" s="8">
        <f>(EffortOutcomesAG1_1DS[[#This Row],[KPx]]*$C$2-EffortOutcomesAG1_1DS[[#This Row],[Kpy]]*KSa)</f>
        <v>-6.6447286250099059E-4</v>
      </c>
      <c r="K16" s="8">
        <f>EffortOutcomesAG1_1DS[[#This Row],[Kpy]]*KTc-EffortOutcomesAG1_1DS[[#This Row],[KPz]]*KTb</f>
        <v>1.9776274412096593</v>
      </c>
      <c r="L16" s="8">
        <f>-1*(EffortOutcomesAG1_1DS[[#This Row],[KPx]]*KTc-EffortOutcomesAG1_1DS[[#This Row],[KPz]]*KTa)</f>
        <v>1.9776274412096593</v>
      </c>
      <c r="M16" s="8">
        <f>(EffortOutcomesAG1_1DS[[#This Row],[KPx]]*KTb-EffortOutcomesAG1_1DS[[#This Row],[Kpy]]*KTa)</f>
        <v>1.9776274412096593</v>
      </c>
      <c r="N16" s="8">
        <f>-EffortOutcomesAG1_1DS[[#This Row],[Xp]]*a+EffortOutcomesAG1_1DS[[#This Row],[Yp]]*b+EffortOutcomesAG1_1DS[[#This Row],[Zp]]*c_</f>
        <v>-0.18629779316469841</v>
      </c>
      <c r="O16">
        <f>-IF(EffortOutcomesAG1_1DS[[#This Row],[Column2]]&gt;0,1,-1)*SQRT(EffortOutcomesAG1_1DS[[#This Row],[KPx''i]]^2+EffortOutcomesAG1_1DS[[#This Row],[KPx''j]]^2+EffortOutcomesAG1_1DS[[#This Row],[KPx''k]]^2)/Ksmag/Scale</f>
        <v>9.3150081570558471E-2</v>
      </c>
      <c r="P16" s="9">
        <f>SQRT(EffortOutcomesAG1_1DS[[#This Row],[Kpy''i]]^2+EffortOutcomesAG1_1DS[[#This Row],[KPy''j]]^2+EffortOutcomesAG1_1DS[[#This Row],[KPy''k]]^2)/KTmag/Scale</f>
        <v>1.3983937743399506</v>
      </c>
      <c r="Q1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9.3150081570558471E-2</v>
      </c>
      <c r="S1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1.3983937743399506</v>
      </c>
      <c r="T16" t="s">
        <v>92</v>
      </c>
      <c r="U16" t="s">
        <v>93</v>
      </c>
      <c r="V16" t="s">
        <v>60</v>
      </c>
      <c r="W16">
        <v>5.3662728249194425</v>
      </c>
      <c r="X16">
        <v>6.6499999999999995</v>
      </c>
      <c r="Y16">
        <v>10</v>
      </c>
      <c r="Z16">
        <v>5.8218487394957998</v>
      </c>
      <c r="AA16" t="s">
        <v>102</v>
      </c>
      <c r="AB16">
        <v>1</v>
      </c>
      <c r="AC16" s="14">
        <v>45574</v>
      </c>
      <c r="AD16">
        <v>45574</v>
      </c>
      <c r="AE16">
        <v>1.2392213771016811</v>
      </c>
      <c r="AF16">
        <v>1.2392213771016811</v>
      </c>
      <c r="AG16">
        <v>1.0848961522158904</v>
      </c>
      <c r="AH16">
        <v>0.80695831953675834</v>
      </c>
      <c r="AI16">
        <v>0.80695831953675834</v>
      </c>
      <c r="AJ16">
        <v>0.87546597586403008</v>
      </c>
      <c r="AK16">
        <v>1.1422488452655886</v>
      </c>
      <c r="AL16">
        <v>1.1422488452655886</v>
      </c>
      <c r="AM16">
        <v>0.92174720866832205</v>
      </c>
      <c r="AN16">
        <v>15</v>
      </c>
      <c r="AO16">
        <f>SUBTOTAL(9,EffortOutcomesAG1_1DS[[#This Row],[Allocation]:[Iin]])</f>
        <v>91164.080815160036</v>
      </c>
    </row>
    <row r="17" spans="2:41" x14ac:dyDescent="0.25">
      <c r="B17" s="8">
        <f>IF(EffortOutcomesAG1_1DS[[#This Row],[Apn]]=0,10,LOG(EffortOutcomesAG1_1DS[[#This Row],[Apn]]))</f>
        <v>-3.7138797703143933E-2</v>
      </c>
      <c r="C17" s="8">
        <f>IF(EffortOutcomesAG1_1DS[[#This Row],[Ein]]=0,10,LOG(EffortOutcomesAG1_1DS[[#This Row],[Ein]]))</f>
        <v>-3.3014467261709417E-2</v>
      </c>
      <c r="D17" s="8">
        <f>IF(EffortOutcomesAG1_1DS[[#This Row],[Iin]]=0,10,LOG(EffortOutcomesAG1_1DS[[#This Row],[Iin]]))</f>
        <v>7.0153264964853371E-2</v>
      </c>
      <c r="E17" s="8">
        <f>Kx-EffortOutcomesAG1_1DS[[#This Row],[Xp]]</f>
        <v>3.7138797703143933E-2</v>
      </c>
      <c r="F17" s="8">
        <f>Ky-EffortOutcomesAG1_1DS[[#This Row],[Yp]]</f>
        <v>-0.96698553273829058</v>
      </c>
      <c r="G17" s="8">
        <f>Kz-EffortOutcomesAG1_1DS[[#This Row],[Zp]]</f>
        <v>0.92984673503514659</v>
      </c>
      <c r="H17" s="8">
        <f>EffortOutcomesAG1_1DS[[#This Row],[Kpy]]*KSc-EffortOutcomesAG1_1DS[[#This Row],[KPz]]*KSb</f>
        <v>3.7138797703143989E-2</v>
      </c>
      <c r="I17" s="8">
        <f>-1*(EffortOutcomesAG1_1DS[[#This Row],[KPx]]*KSc-EffortOutcomesAG1_1DS[[#This Row],[KPz]]*KSa)</f>
        <v>3.7138797703143933E-2</v>
      </c>
      <c r="J17" s="8">
        <f>(EffortOutcomesAG1_1DS[[#This Row],[KPx]]*$C$2-EffortOutcomesAG1_1DS[[#This Row],[Kpy]]*KSa)</f>
        <v>2.6492770311923848E-4</v>
      </c>
      <c r="K17" s="8">
        <f>EffortOutcomesAG1_1DS[[#This Row],[Kpy]]*KTc-EffortOutcomesAG1_1DS[[#This Row],[KPz]]*KTb</f>
        <v>1.8968322677734371</v>
      </c>
      <c r="L17" s="8">
        <f>-1*(EffortOutcomesAG1_1DS[[#This Row],[KPx]]*KTc-EffortOutcomesAG1_1DS[[#This Row],[KPz]]*KTa)</f>
        <v>1.8968322677734371</v>
      </c>
      <c r="M17" s="8">
        <f>(EffortOutcomesAG1_1DS[[#This Row],[KPx]]*KTb-EffortOutcomesAG1_1DS[[#This Row],[Kpy]]*KTa)</f>
        <v>1.8968322677734373</v>
      </c>
      <c r="N17" s="8">
        <f>-EffortOutcomesAG1_1DS[[#This Row],[Xp]]*a+EffortOutcomesAG1_1DS[[#This Row],[Yp]]*b+EffortOutcomesAG1_1DS[[#This Row],[Zp]]*c_</f>
        <v>7.4277595406287908E-2</v>
      </c>
      <c r="O17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17" s="9">
        <f>SQRT(EffortOutcomesAG1_1DS[[#This Row],[Kpy''i]]^2+EffortOutcomesAG1_1DS[[#This Row],[KPy''j]]^2+EffortOutcomesAG1_1DS[[#This Row],[KPy''k]]^2)/KTmag/Scale</f>
        <v>1.3412629593160545</v>
      </c>
      <c r="Q1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1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1.3412629593160545</v>
      </c>
      <c r="T17" t="s">
        <v>138</v>
      </c>
      <c r="U17" t="s">
        <v>93</v>
      </c>
      <c r="V17" t="s">
        <v>59</v>
      </c>
      <c r="W17">
        <v>12.417771069086861</v>
      </c>
      <c r="X17">
        <v>11.4</v>
      </c>
      <c r="Y17">
        <v>10</v>
      </c>
      <c r="Z17">
        <v>10.56550802139037</v>
      </c>
      <c r="AA17" t="s">
        <v>100</v>
      </c>
      <c r="AC17" s="14">
        <v>45574</v>
      </c>
      <c r="AD17">
        <v>45574</v>
      </c>
      <c r="AE17">
        <v>0.91803915022877747</v>
      </c>
      <c r="AF17">
        <v>0.91803915022877747</v>
      </c>
      <c r="AG17">
        <v>0.85083771979759193</v>
      </c>
      <c r="AH17">
        <v>1.089278163954988</v>
      </c>
      <c r="AI17">
        <v>1.089278163954988</v>
      </c>
      <c r="AJ17">
        <v>0.92679894924476935</v>
      </c>
      <c r="AK17">
        <v>1.0789826648108316</v>
      </c>
      <c r="AL17">
        <v>1.0789826648108316</v>
      </c>
      <c r="AM17">
        <v>1.1753122560644029</v>
      </c>
      <c r="AN17">
        <v>16</v>
      </c>
      <c r="AO17">
        <f>SUBTOTAL(9,EffortOutcomesAG1_1DS[[#This Row],[Allocation]:[Iin]])</f>
        <v>91167.691056904499</v>
      </c>
    </row>
    <row r="18" spans="2:41" x14ac:dyDescent="0.25">
      <c r="B18" s="8">
        <f>IF(EffortOutcomesAG1_1DS[[#This Row],[Apn]]=0,10,LOG(EffortOutcomesAG1_1DS[[#This Row],[Apn]]))</f>
        <v>0.2078167665246087</v>
      </c>
      <c r="C18" s="8">
        <f>IF(EffortOutcomesAG1_1DS[[#This Row],[Ein]]=0,10,LOG(EffortOutcomesAG1_1DS[[#This Row],[Ein]]))</f>
        <v>-0.27236097506450296</v>
      </c>
      <c r="D18" s="8">
        <f>IF(EffortOutcomesAG1_1DS[[#This Row],[Iin]]=0,10,LOG(EffortOutcomesAG1_1DS[[#This Row],[Iin]]))</f>
        <v>6.4544208539894191E-2</v>
      </c>
      <c r="E18" s="8">
        <f>Kx-EffortOutcomesAG1_1DS[[#This Row],[Xp]]</f>
        <v>-0.2078167665246087</v>
      </c>
      <c r="F18" s="8">
        <f>Ky-EffortOutcomesAG1_1DS[[#This Row],[Yp]]</f>
        <v>-0.72763902493549704</v>
      </c>
      <c r="G18" s="8">
        <f>Kz-EffortOutcomesAG1_1DS[[#This Row],[Zp]]</f>
        <v>0.93545579146010582</v>
      </c>
      <c r="H18" s="8">
        <f>EffortOutcomesAG1_1DS[[#This Row],[Kpy]]*KSc-EffortOutcomesAG1_1DS[[#This Row],[KPz]]*KSb</f>
        <v>-0.20781676652460879</v>
      </c>
      <c r="I18" s="8">
        <f>-1*(EffortOutcomesAG1_1DS[[#This Row],[KPx]]*KSc-EffortOutcomesAG1_1DS[[#This Row],[KPz]]*KSa)</f>
        <v>-0.2078167665246087</v>
      </c>
      <c r="J18" s="8">
        <f>(EffortOutcomesAG1_1DS[[#This Row],[KPx]]*$C$2-EffortOutcomesAG1_1DS[[#This Row],[Kpy]]*KSa)</f>
        <v>-1.4824502146005363E-3</v>
      </c>
      <c r="K18" s="8">
        <f>EffortOutcomesAG1_1DS[[#This Row],[Kpy]]*KTc-EffortOutcomesAG1_1DS[[#This Row],[KPz]]*KTb</f>
        <v>1.6630948163956027</v>
      </c>
      <c r="L18" s="8">
        <f>-1*(EffortOutcomesAG1_1DS[[#This Row],[KPx]]*KTc-EffortOutcomesAG1_1DS[[#This Row],[KPz]]*KTa)</f>
        <v>1.663094816395603</v>
      </c>
      <c r="M18" s="8">
        <f>(EffortOutcomesAG1_1DS[[#This Row],[KPx]]*KTb-EffortOutcomesAG1_1DS[[#This Row],[Kpy]]*KTa)</f>
        <v>1.6630948163956027</v>
      </c>
      <c r="N18" s="8">
        <f>-EffortOutcomesAG1_1DS[[#This Row],[Xp]]*a+EffortOutcomesAG1_1DS[[#This Row],[Yp]]*b+EffortOutcomesAG1_1DS[[#This Row],[Zp]]*c_</f>
        <v>-0.41563353304921757</v>
      </c>
      <c r="O18">
        <f>-IF(EffortOutcomesAG1_1DS[[#This Row],[Column2]]&gt;0,1,-1)*SQRT(EffortOutcomesAG1_1DS[[#This Row],[KPx''i]]^2+EffortOutcomesAG1_1DS[[#This Row],[KPx''j]]^2+EffortOutcomesAG1_1DS[[#This Row],[KPx''k]]^2)/Ksmag/Scale</f>
        <v>0.2078194102533811</v>
      </c>
      <c r="P18" s="9">
        <f>SQRT(EffortOutcomesAG1_1DS[[#This Row],[Kpy''i]]^2+EffortOutcomesAG1_1DS[[#This Row],[KPy''j]]^2+EffortOutcomesAG1_1DS[[#This Row],[KPy''k]]^2)/KTmag/Scale</f>
        <v>1.1759856224295271</v>
      </c>
      <c r="Q1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0.2078194102533811</v>
      </c>
      <c r="S1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1.1759856224295271</v>
      </c>
      <c r="T18" t="s">
        <v>138</v>
      </c>
      <c r="U18" t="s">
        <v>93</v>
      </c>
      <c r="V18" t="s">
        <v>56</v>
      </c>
      <c r="W18">
        <v>14.129216521561023</v>
      </c>
      <c r="X18">
        <v>22.799999999999997</v>
      </c>
      <c r="Y18">
        <v>10</v>
      </c>
      <c r="Z18">
        <v>12.177941176470586</v>
      </c>
      <c r="AA18" t="s">
        <v>101</v>
      </c>
      <c r="AC18" s="14">
        <v>45574</v>
      </c>
      <c r="AD18">
        <v>45574</v>
      </c>
      <c r="AE18">
        <v>1.6136775853924707</v>
      </c>
      <c r="AF18">
        <v>1.6136775853924707</v>
      </c>
      <c r="AG18">
        <v>0.86189783827625455</v>
      </c>
      <c r="AH18">
        <v>0.61970247901583442</v>
      </c>
      <c r="AI18">
        <v>0.61970247901583442</v>
      </c>
      <c r="AJ18">
        <v>0.53412022703818363</v>
      </c>
      <c r="AK18">
        <v>1.8722376524574327</v>
      </c>
      <c r="AL18">
        <v>1.8722376524574327</v>
      </c>
      <c r="AM18">
        <v>1.1602303145346573</v>
      </c>
      <c r="AN18">
        <v>17</v>
      </c>
      <c r="AO18">
        <f>SUBTOTAL(9,EffortOutcomesAG1_1DS[[#This Row],[Allocation]:[Iin]])</f>
        <v>91170.945424990045</v>
      </c>
    </row>
    <row r="19" spans="2:41" x14ac:dyDescent="0.25">
      <c r="B19" s="8">
        <f>IF(EffortOutcomesAG1_1DS[[#This Row],[Apn]]=0,10,LOG(EffortOutcomesAG1_1DS[[#This Row],[Apn]]))</f>
        <v>0.2104232922707201</v>
      </c>
      <c r="C19" s="8">
        <f>IF(EffortOutcomesAG1_1DS[[#This Row],[Ein]]=0,10,LOG(EffortOutcomesAG1_1DS[[#This Row],[Ein]]))</f>
        <v>0.13225155660167776</v>
      </c>
      <c r="D19" s="8">
        <f>IF(EffortOutcomesAG1_1DS[[#This Row],[Iin]]=0,10,LOG(EffortOutcomesAG1_1DS[[#This Row],[Iin]]))</f>
        <v>-0.3426748488723978</v>
      </c>
      <c r="E19" s="8">
        <f>Kx-EffortOutcomesAG1_1DS[[#This Row],[Xp]]</f>
        <v>-0.2104232922707201</v>
      </c>
      <c r="F19" s="8">
        <f>Ky-EffortOutcomesAG1_1DS[[#This Row],[Yp]]</f>
        <v>-1.1322515566016778</v>
      </c>
      <c r="G19" s="8">
        <f>Kz-EffortOutcomesAG1_1DS[[#This Row],[Zp]]</f>
        <v>1.3426748488723979</v>
      </c>
      <c r="H19" s="8">
        <f>EffortOutcomesAG1_1DS[[#This Row],[Kpy]]*KSc-EffortOutcomesAG1_1DS[[#This Row],[KPz]]*KSb</f>
        <v>-0.2104232922707201</v>
      </c>
      <c r="I19" s="8">
        <f>-1*(EffortOutcomesAG1_1DS[[#This Row],[KPx]]*KSc-EffortOutcomesAG1_1DS[[#This Row],[KPz]]*KSa)</f>
        <v>-0.2104232922707201</v>
      </c>
      <c r="J19" s="8">
        <f>(EffortOutcomesAG1_1DS[[#This Row],[KPx]]*$C$2-EffortOutcomesAG1_1DS[[#This Row],[Kpy]]*KSa)</f>
        <v>-1.5010437319394132E-3</v>
      </c>
      <c r="K19" s="8">
        <f>EffortOutcomesAG1_1DS[[#This Row],[Kpy]]*KTc-EffortOutcomesAG1_1DS[[#This Row],[KPz]]*KTb</f>
        <v>2.4749264054740756</v>
      </c>
      <c r="L19" s="8">
        <f>-1*(EffortOutcomesAG1_1DS[[#This Row],[KPx]]*KTc-EffortOutcomesAG1_1DS[[#This Row],[KPz]]*KTa)</f>
        <v>2.4749264054740756</v>
      </c>
      <c r="M19" s="8">
        <f>(EffortOutcomesAG1_1DS[[#This Row],[KPx]]*KTb-EffortOutcomesAG1_1DS[[#This Row],[Kpy]]*KTa)</f>
        <v>2.4749264054740756</v>
      </c>
      <c r="N19" s="8">
        <f>-EffortOutcomesAG1_1DS[[#This Row],[Xp]]*a+EffortOutcomesAG1_1DS[[#This Row],[Yp]]*b+EffortOutcomesAG1_1DS[[#This Row],[Zp]]*c_</f>
        <v>-0.42084658454144008</v>
      </c>
      <c r="O19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19" s="9">
        <f>SQRT(EffortOutcomesAG1_1DS[[#This Row],[Kpy''i]]^2+EffortOutcomesAG1_1DS[[#This Row],[KPy''j]]^2+EffortOutcomesAG1_1DS[[#This Row],[KPy''k]]^2)/KTmag/Scale</f>
        <v>1.7500372442483658</v>
      </c>
      <c r="Q1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1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1.7500372442483658</v>
      </c>
      <c r="T19" t="s">
        <v>138</v>
      </c>
      <c r="U19" t="s">
        <v>93</v>
      </c>
      <c r="V19" t="s">
        <v>60</v>
      </c>
      <c r="W19">
        <v>3.5111676249447159</v>
      </c>
      <c r="X19">
        <v>5.6999999999999993</v>
      </c>
      <c r="Y19">
        <v>10</v>
      </c>
      <c r="Z19">
        <v>7.7290552584670227</v>
      </c>
      <c r="AA19" t="s">
        <v>102</v>
      </c>
      <c r="AC19" s="14">
        <v>45574</v>
      </c>
      <c r="AD19">
        <v>45574</v>
      </c>
      <c r="AE19">
        <v>1.6233915918752946</v>
      </c>
      <c r="AF19">
        <v>1.6233915918752946</v>
      </c>
      <c r="AG19">
        <v>2.2012777753920871</v>
      </c>
      <c r="AH19">
        <v>0.61599432016573974</v>
      </c>
      <c r="AI19">
        <v>0.61599432016573974</v>
      </c>
      <c r="AJ19">
        <v>1.3559746067486007</v>
      </c>
      <c r="AK19">
        <v>0.73747693726937269</v>
      </c>
      <c r="AL19">
        <v>0.73747693726937269</v>
      </c>
      <c r="AM19">
        <v>0.45428160461115907</v>
      </c>
      <c r="AN19">
        <v>18</v>
      </c>
      <c r="AO19">
        <f>SUBTOTAL(9,EffortOutcomesAG1_1DS[[#This Row],[Allocation]:[Iin]])</f>
        <v>91165.694314943845</v>
      </c>
    </row>
    <row r="20" spans="2:41" x14ac:dyDescent="0.25">
      <c r="B20" s="8">
        <f>IF(EffortOutcomesAG1_1DS[[#This Row],[Apn]]=0,10,LOG(EffortOutcomesAG1_1DS[[#This Row],[Apn]]))</f>
        <v>2.6202106951736026E-2</v>
      </c>
      <c r="C20" s="8">
        <f>IF(EffortOutcomesAG1_1DS[[#This Row],[Ein]]=0,10,LOG(EffortOutcomesAG1_1DS[[#This Row],[Ein]]))</f>
        <v>5.0710877934474234E-3</v>
      </c>
      <c r="D20" s="8">
        <f>IF(EffortOutcomesAG1_1DS[[#This Row],[Iin]]=0,10,LOG(EffortOutcomesAG1_1DS[[#This Row],[Iin]]))</f>
        <v>-3.1273194745183447E-2</v>
      </c>
      <c r="E20" s="8">
        <f>Kx-EffortOutcomesAG1_1DS[[#This Row],[Xp]]</f>
        <v>-2.6202106951736026E-2</v>
      </c>
      <c r="F20" s="8">
        <f>Ky-EffortOutcomesAG1_1DS[[#This Row],[Yp]]</f>
        <v>-1.0050710877934474</v>
      </c>
      <c r="G20" s="8">
        <f>Kz-EffortOutcomesAG1_1DS[[#This Row],[Zp]]</f>
        <v>1.0312731947451834</v>
      </c>
      <c r="H20" s="8">
        <f>EffortOutcomesAG1_1DS[[#This Row],[Kpy]]*KSc-EffortOutcomesAG1_1DS[[#This Row],[KPz]]*KSb</f>
        <v>-2.6202106951735971E-2</v>
      </c>
      <c r="I20" s="8">
        <f>-1*(EffortOutcomesAG1_1DS[[#This Row],[KPx]]*KSc-EffortOutcomesAG1_1DS[[#This Row],[KPz]]*KSa)</f>
        <v>-2.6202106951736026E-2</v>
      </c>
      <c r="J20" s="8">
        <f>(EffortOutcomesAG1_1DS[[#This Row],[KPx]]*$C$2-EffortOutcomesAG1_1DS[[#This Row],[Kpy]]*KSa)</f>
        <v>-1.8691138219104005E-4</v>
      </c>
      <c r="K20" s="8">
        <f>EffortOutcomesAG1_1DS[[#This Row],[Kpy]]*KTc-EffortOutcomesAG1_1DS[[#This Row],[KPz]]*KTb</f>
        <v>2.0363442825386309</v>
      </c>
      <c r="L20" s="8">
        <f>-1*(EffortOutcomesAG1_1DS[[#This Row],[KPx]]*KTc-EffortOutcomesAG1_1DS[[#This Row],[KPz]]*KTa)</f>
        <v>2.0363442825386309</v>
      </c>
      <c r="M20" s="8">
        <f>(EffortOutcomesAG1_1DS[[#This Row],[KPx]]*KTb-EffortOutcomesAG1_1DS[[#This Row],[Kpy]]*KTa)</f>
        <v>2.0363442825386309</v>
      </c>
      <c r="N20" s="8">
        <f>-EffortOutcomesAG1_1DS[[#This Row],[Xp]]*a+EffortOutcomesAG1_1DS[[#This Row],[Yp]]*b+EffortOutcomesAG1_1DS[[#This Row],[Zp]]*c_</f>
        <v>-5.2404213903472045E-2</v>
      </c>
      <c r="O20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20" s="9">
        <f>SQRT(EffortOutcomesAG1_1DS[[#This Row],[Kpy''i]]^2+EffortOutcomesAG1_1DS[[#This Row],[KPy''j]]^2+EffortOutcomesAG1_1DS[[#This Row],[KPy''k]]^2)/KTmag/Scale</f>
        <v>1.4399128510135211</v>
      </c>
      <c r="Q2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2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1.4399128510135211</v>
      </c>
      <c r="T20" t="s">
        <v>92</v>
      </c>
      <c r="U20" t="s">
        <v>93</v>
      </c>
      <c r="V20" t="s">
        <v>60</v>
      </c>
      <c r="W20">
        <v>5.3662728249194425</v>
      </c>
      <c r="X20">
        <v>5.6999999999999993</v>
      </c>
      <c r="Y20">
        <v>10</v>
      </c>
      <c r="Z20">
        <v>5.7669467787114854</v>
      </c>
      <c r="AA20" t="s">
        <v>103</v>
      </c>
      <c r="AB20">
        <v>1</v>
      </c>
      <c r="AC20" s="14">
        <v>45575</v>
      </c>
      <c r="AD20">
        <v>45575</v>
      </c>
      <c r="AE20">
        <v>1.0621897518014409</v>
      </c>
      <c r="AF20">
        <v>1.0621897518014409</v>
      </c>
      <c r="AG20">
        <v>1.0746652223739777</v>
      </c>
      <c r="AH20">
        <v>0.94145137279288471</v>
      </c>
      <c r="AI20">
        <v>0.94145137279288471</v>
      </c>
      <c r="AJ20">
        <v>1.0117450488967519</v>
      </c>
      <c r="AK20">
        <v>0.98839129590052432</v>
      </c>
      <c r="AL20">
        <v>0.98839129590052432</v>
      </c>
      <c r="AM20">
        <v>0.93052234238208698</v>
      </c>
      <c r="AN20">
        <v>19</v>
      </c>
      <c r="AO20">
        <f>SUBTOTAL(9,EffortOutcomesAG1_1DS[[#This Row],[Allocation]:[Iin]])</f>
        <v>91165.767944233376</v>
      </c>
    </row>
    <row r="21" spans="2:41" x14ac:dyDescent="0.25">
      <c r="B21" s="8">
        <f>IF(EffortOutcomesAG1_1DS[[#This Row],[Apn]]=0,10,LOG(EffortOutcomesAG1_1DS[[#This Row],[Apn]]))</f>
        <v>8.8350013700580432E-2</v>
      </c>
      <c r="C21" s="8">
        <f>IF(EffortOutcomesAG1_1DS[[#This Row],[Ein]]=0,10,LOG(EffortOutcomesAG1_1DS[[#This Row],[Ein]]))</f>
        <v>-0.14973486625738069</v>
      </c>
      <c r="D21" s="8">
        <f>IF(EffortOutcomesAG1_1DS[[#This Row],[Iin]]=0,10,LOG(EffortOutcomesAG1_1DS[[#This Row],[Iin]]))</f>
        <v>6.1384852556800228E-2</v>
      </c>
      <c r="E21" s="8">
        <f>Kx-EffortOutcomesAG1_1DS[[#This Row],[Xp]]</f>
        <v>-8.8350013700580432E-2</v>
      </c>
      <c r="F21" s="8">
        <f>Ky-EffortOutcomesAG1_1DS[[#This Row],[Yp]]</f>
        <v>-0.85026513374261925</v>
      </c>
      <c r="G21" s="8">
        <f>Kz-EffortOutcomesAG1_1DS[[#This Row],[Zp]]</f>
        <v>0.93861514744319974</v>
      </c>
      <c r="H21" s="8">
        <f>EffortOutcomesAG1_1DS[[#This Row],[Kpy]]*KSc-EffortOutcomesAG1_1DS[[#This Row],[KPz]]*KSb</f>
        <v>-8.8350013700580488E-2</v>
      </c>
      <c r="I21" s="8">
        <f>-1*(EffortOutcomesAG1_1DS[[#This Row],[KPx]]*KSc-EffortOutcomesAG1_1DS[[#This Row],[KPz]]*KSa)</f>
        <v>-8.8350013700580432E-2</v>
      </c>
      <c r="J21" s="8">
        <f>(EffortOutcomesAG1_1DS[[#This Row],[KPx]]*$C$2-EffortOutcomesAG1_1DS[[#This Row],[Kpy]]*KSa)</f>
        <v>-6.3024027830245542E-4</v>
      </c>
      <c r="K21" s="8">
        <f>EffortOutcomesAG1_1DS[[#This Row],[Kpy]]*KTc-EffortOutcomesAG1_1DS[[#This Row],[KPz]]*KTb</f>
        <v>1.7888802811858189</v>
      </c>
      <c r="L21" s="8">
        <f>-1*(EffortOutcomesAG1_1DS[[#This Row],[KPx]]*KTc-EffortOutcomesAG1_1DS[[#This Row],[KPz]]*KTa)</f>
        <v>1.7888802811858191</v>
      </c>
      <c r="M21" s="8">
        <f>(EffortOutcomesAG1_1DS[[#This Row],[KPx]]*KTb-EffortOutcomesAG1_1DS[[#This Row],[Kpy]]*KTa)</f>
        <v>1.7888802811858189</v>
      </c>
      <c r="N21" s="8">
        <f>-EffortOutcomesAG1_1DS[[#This Row],[Xp]]*a+EffortOutcomesAG1_1DS[[#This Row],[Yp]]*b+EffortOutcomesAG1_1DS[[#This Row],[Zp]]*c_</f>
        <v>-0.17670002740116092</v>
      </c>
      <c r="O21">
        <f>-IF(EffortOutcomesAG1_1DS[[#This Row],[Column2]]&gt;0,1,-1)*SQRT(EffortOutcomesAG1_1DS[[#This Row],[KPx''i]]^2+EffortOutcomesAG1_1DS[[#This Row],[KPx''j]]^2+EffortOutcomesAG1_1DS[[#This Row],[KPx''k]]^2)/Ksmag/Scale</f>
        <v>8.8351137640083344E-2</v>
      </c>
      <c r="P21" s="9">
        <f>SQRT(EffortOutcomesAG1_1DS[[#This Row],[Kpy''i]]^2+EffortOutcomesAG1_1DS[[#This Row],[KPy''j]]^2+EffortOutcomesAG1_1DS[[#This Row],[KPy''k]]^2)/KTmag/Scale</f>
        <v>1.2649293775573907</v>
      </c>
      <c r="Q2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8.8351137640083344E-2</v>
      </c>
      <c r="S2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1.2649293775573907</v>
      </c>
      <c r="T21" t="s">
        <v>92</v>
      </c>
      <c r="U21" t="s">
        <v>93</v>
      </c>
      <c r="V21" t="s">
        <v>59</v>
      </c>
      <c r="W21">
        <v>11.626924453992126</v>
      </c>
      <c r="X21">
        <v>14.25</v>
      </c>
      <c r="Y21">
        <v>10</v>
      </c>
      <c r="Z21">
        <v>10.094388100067611</v>
      </c>
      <c r="AA21" t="s">
        <v>104</v>
      </c>
      <c r="AB21">
        <v>1</v>
      </c>
      <c r="AC21" s="14">
        <v>45575</v>
      </c>
      <c r="AD21">
        <v>45575</v>
      </c>
      <c r="AE21">
        <v>1.2256035597708932</v>
      </c>
      <c r="AF21">
        <v>1.2256035597708932</v>
      </c>
      <c r="AG21">
        <v>0.86819073608082864</v>
      </c>
      <c r="AH21">
        <v>0.81592452308716679</v>
      </c>
      <c r="AI21">
        <v>0.81592452308716679</v>
      </c>
      <c r="AJ21">
        <v>0.70837811228544645</v>
      </c>
      <c r="AK21">
        <v>1.4116754635087345</v>
      </c>
      <c r="AL21">
        <v>1.4116754635087345</v>
      </c>
      <c r="AM21">
        <v>1.1518206293172193</v>
      </c>
      <c r="AN21">
        <v>20</v>
      </c>
      <c r="AO21">
        <f>SUBTOTAL(9,EffortOutcomesAG1_1DS[[#This Row],[Allocation]:[Iin]])</f>
        <v>91170.729184670476</v>
      </c>
    </row>
    <row r="22" spans="2:41" x14ac:dyDescent="0.25">
      <c r="B22" s="8">
        <f>IF(EffortOutcomesAG1_1DS[[#This Row],[Apn]]=0,10,LOG(EffortOutcomesAG1_1DS[[#This Row],[Apn]]))</f>
        <v>0.10083572524864035</v>
      </c>
      <c r="C22" s="8">
        <f>IF(EffortOutcomesAG1_1DS[[#This Row],[Ein]]=0,10,LOG(EffortOutcomesAG1_1DS[[#This Row],[Ein]]))</f>
        <v>-0.22209604350506784</v>
      </c>
      <c r="D22" s="8">
        <f>IF(EffortOutcomesAG1_1DS[[#This Row],[Iin]]=0,10,LOG(EffortOutcomesAG1_1DS[[#This Row],[Iin]]))</f>
        <v>0.12126031825642755</v>
      </c>
      <c r="E22" s="8">
        <f>Kx-EffortOutcomesAG1_1DS[[#This Row],[Xp]]</f>
        <v>-0.10083572524864035</v>
      </c>
      <c r="F22" s="8">
        <f>Ky-EffortOutcomesAG1_1DS[[#This Row],[Yp]]</f>
        <v>-0.77790395649493216</v>
      </c>
      <c r="G22" s="8">
        <f>Kz-EffortOutcomesAG1_1DS[[#This Row],[Zp]]</f>
        <v>0.87873968174357242</v>
      </c>
      <c r="H22" s="8">
        <f>EffortOutcomesAG1_1DS[[#This Row],[Kpy]]*KSc-EffortOutcomesAG1_1DS[[#This Row],[KPz]]*KSb</f>
        <v>-0.10083572524864026</v>
      </c>
      <c r="I22" s="8">
        <f>-1*(EffortOutcomesAG1_1DS[[#This Row],[KPx]]*KSc-EffortOutcomesAG1_1DS[[#This Row],[KPz]]*KSa)</f>
        <v>-0.10083572524864035</v>
      </c>
      <c r="J22" s="8">
        <f>(EffortOutcomesAG1_1DS[[#This Row],[KPx]]*$C$2-EffortOutcomesAG1_1DS[[#This Row],[Kpy]]*KSa)</f>
        <v>-7.1930645940709696E-4</v>
      </c>
      <c r="K22" s="8">
        <f>EffortOutcomesAG1_1DS[[#This Row],[Kpy]]*KTc-EffortOutcomesAG1_1DS[[#This Row],[KPz]]*KTb</f>
        <v>1.6566436382385046</v>
      </c>
      <c r="L22" s="8">
        <f>-1*(EffortOutcomesAG1_1DS[[#This Row],[KPx]]*KTc-EffortOutcomesAG1_1DS[[#This Row],[KPz]]*KTa)</f>
        <v>1.6566436382385046</v>
      </c>
      <c r="M22" s="8">
        <f>(EffortOutcomesAG1_1DS[[#This Row],[KPx]]*KTb-EffortOutcomesAG1_1DS[[#This Row],[Kpy]]*KTa)</f>
        <v>1.6566436382385046</v>
      </c>
      <c r="N22" s="8">
        <f>-EffortOutcomesAG1_1DS[[#This Row],[Xp]]*a+EffortOutcomesAG1_1DS[[#This Row],[Yp]]*b+EffortOutcomesAG1_1DS[[#This Row],[Zp]]*c_</f>
        <v>-0.20167145049728058</v>
      </c>
      <c r="O22">
        <f>-IF(EffortOutcomesAG1_1DS[[#This Row],[Column2]]&gt;0,1,-1)*SQRT(EffortOutcomesAG1_1DS[[#This Row],[KPx''i]]^2+EffortOutcomesAG1_1DS[[#This Row],[KPx''j]]^2+EffortOutcomesAG1_1DS[[#This Row],[KPx''k]]^2)/Ksmag/Scale</f>
        <v>0.10083700802438829</v>
      </c>
      <c r="P22" s="9">
        <f>SQRT(EffortOutcomesAG1_1DS[[#This Row],[Kpy''i]]^2+EffortOutcomesAG1_1DS[[#This Row],[KPy''j]]^2+EffortOutcomesAG1_1DS[[#This Row],[KPy''k]]^2)/KTmag/Scale</f>
        <v>1.1714239506080004</v>
      </c>
      <c r="Q2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0.10083700802438829</v>
      </c>
      <c r="S2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1.1714239506080004</v>
      </c>
      <c r="T22" t="s">
        <v>92</v>
      </c>
      <c r="U22" t="s">
        <v>93</v>
      </c>
      <c r="V22" t="s">
        <v>56</v>
      </c>
      <c r="W22">
        <v>14.310060866451844</v>
      </c>
      <c r="X22">
        <v>18.05</v>
      </c>
      <c r="Y22">
        <v>10</v>
      </c>
      <c r="Z22">
        <v>10.823834988540863</v>
      </c>
      <c r="AA22" t="s">
        <v>105</v>
      </c>
      <c r="AB22">
        <v>1</v>
      </c>
      <c r="AC22" s="14">
        <v>45575</v>
      </c>
      <c r="AD22">
        <v>45575</v>
      </c>
      <c r="AE22">
        <v>1.2613503302642115</v>
      </c>
      <c r="AF22">
        <v>1.2613503302642115</v>
      </c>
      <c r="AG22">
        <v>0.75637938158012985</v>
      </c>
      <c r="AH22">
        <v>0.79280115603611323</v>
      </c>
      <c r="AI22">
        <v>0.79280115603611323</v>
      </c>
      <c r="AJ22">
        <v>0.59965844811860736</v>
      </c>
      <c r="AK22">
        <v>1.6676159622822633</v>
      </c>
      <c r="AL22">
        <v>1.6676159622822633</v>
      </c>
      <c r="AM22">
        <v>1.3220878627216537</v>
      </c>
      <c r="AN22">
        <v>21</v>
      </c>
      <c r="AO22">
        <f>SUBTOTAL(9,EffortOutcomesAG1_1DS[[#This Row],[Allocation]:[Iin]])</f>
        <v>91171.94549557814</v>
      </c>
    </row>
    <row r="23" spans="2:41" x14ac:dyDescent="0.25">
      <c r="B23" s="8">
        <f>IF(EffortOutcomesAG1_1DS[[#This Row],[Apn]]=0,10,LOG(EffortOutcomesAG1_1DS[[#This Row],[Apn]]))</f>
        <v>0.27737008190133328</v>
      </c>
      <c r="C23" s="8">
        <f>IF(EffortOutcomesAG1_1DS[[#This Row],[Ein]]=0,10,LOG(EffortOutcomesAG1_1DS[[#This Row],[Ein]]))</f>
        <v>-5.8034356477442421E-2</v>
      </c>
      <c r="D23" s="8">
        <f>IF(EffortOutcomesAG1_1DS[[#This Row],[Iin]]=0,10,LOG(EffortOutcomesAG1_1DS[[#This Row],[Iin]]))</f>
        <v>-0.21933572542389085</v>
      </c>
      <c r="E23" s="8">
        <f>Kx-EffortOutcomesAG1_1DS[[#This Row],[Xp]]</f>
        <v>-0.27737008190133328</v>
      </c>
      <c r="F23" s="8">
        <f>Ky-EffortOutcomesAG1_1DS[[#This Row],[Yp]]</f>
        <v>-0.94196564352255763</v>
      </c>
      <c r="G23" s="8">
        <f>Kz-EffortOutcomesAG1_1DS[[#This Row],[Zp]]</f>
        <v>1.2193357254238908</v>
      </c>
      <c r="H23" s="8">
        <f>EffortOutcomesAG1_1DS[[#This Row],[Kpy]]*KSc-EffortOutcomesAG1_1DS[[#This Row],[KPz]]*KSb</f>
        <v>-0.27737008190133317</v>
      </c>
      <c r="I23" s="8">
        <f>-1*(EffortOutcomesAG1_1DS[[#This Row],[KPx]]*KSc-EffortOutcomesAG1_1DS[[#This Row],[KPz]]*KSa)</f>
        <v>-0.27737008190133328</v>
      </c>
      <c r="J23" s="8">
        <f>(EffortOutcomesAG1_1DS[[#This Row],[KPx]]*$C$2-EffortOutcomesAG1_1DS[[#This Row],[Kpy]]*KSa)</f>
        <v>-1.9786052122493635E-3</v>
      </c>
      <c r="K23" s="8">
        <f>EffortOutcomesAG1_1DS[[#This Row],[Kpy]]*KTc-EffortOutcomesAG1_1DS[[#This Row],[KPz]]*KTb</f>
        <v>2.1613013689464484</v>
      </c>
      <c r="L23" s="8">
        <f>-1*(EffortOutcomesAG1_1DS[[#This Row],[KPx]]*KTc-EffortOutcomesAG1_1DS[[#This Row],[KPz]]*KTa)</f>
        <v>2.1613013689464484</v>
      </c>
      <c r="M23" s="8">
        <f>(EffortOutcomesAG1_1DS[[#This Row],[KPx]]*KTb-EffortOutcomesAG1_1DS[[#This Row],[Kpy]]*KTa)</f>
        <v>2.1613013689464484</v>
      </c>
      <c r="N23" s="8">
        <f>-EffortOutcomesAG1_1DS[[#This Row],[Xp]]*a+EffortOutcomesAG1_1DS[[#This Row],[Yp]]*b+EffortOutcomesAG1_1DS[[#This Row],[Zp]]*c_</f>
        <v>-0.55474016380266655</v>
      </c>
      <c r="O23">
        <f>-IF(EffortOutcomesAG1_1DS[[#This Row],[Column2]]&gt;0,1,-1)*SQRT(EffortOutcomesAG1_1DS[[#This Row],[KPx''i]]^2+EffortOutcomesAG1_1DS[[#This Row],[KPx''j]]^2+EffortOutcomesAG1_1DS[[#This Row],[KPx''k]]^2)/Ksmag/Scale</f>
        <v>0.27737361044851627</v>
      </c>
      <c r="P23" s="9">
        <f>SQRT(EffortOutcomesAG1_1DS[[#This Row],[Kpy''i]]^2+EffortOutcomesAG1_1DS[[#This Row],[KPy''j]]^2+EffortOutcomesAG1_1DS[[#This Row],[KPy''k]]^2)/KTmag/Scale</f>
        <v>1.528270854169802</v>
      </c>
      <c r="Q2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0.27737361044851627</v>
      </c>
      <c r="S2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1.528270854169802</v>
      </c>
      <c r="T23" t="s">
        <v>138</v>
      </c>
      <c r="U23" t="s">
        <v>93</v>
      </c>
      <c r="V23" t="s">
        <v>60</v>
      </c>
      <c r="W23">
        <v>3.5111676249447159</v>
      </c>
      <c r="X23">
        <v>6.6499999999999995</v>
      </c>
      <c r="Y23">
        <v>10</v>
      </c>
      <c r="Z23">
        <v>5.8181818181818183</v>
      </c>
      <c r="AA23" t="s">
        <v>103</v>
      </c>
      <c r="AC23" s="14">
        <v>45575</v>
      </c>
      <c r="AD23">
        <v>45575</v>
      </c>
      <c r="AE23">
        <v>1.8939568571878436</v>
      </c>
      <c r="AF23">
        <v>1.8939568571878436</v>
      </c>
      <c r="AG23">
        <v>1.6570504287084349</v>
      </c>
      <c r="AH23">
        <v>0.52799513157063405</v>
      </c>
      <c r="AI23">
        <v>0.52799513157063405</v>
      </c>
      <c r="AJ23">
        <v>0.87491455912508553</v>
      </c>
      <c r="AK23">
        <v>1.1429687499999999</v>
      </c>
      <c r="AL23">
        <v>1.1429687499999999</v>
      </c>
      <c r="AM23">
        <v>0.60348193553737306</v>
      </c>
      <c r="AN23">
        <v>22</v>
      </c>
      <c r="AO23">
        <f>SUBTOTAL(9,EffortOutcomesAG1_1DS[[#This Row],[Allocation]:[Iin]])</f>
        <v>91166.083470219106</v>
      </c>
    </row>
    <row r="24" spans="2:41" x14ac:dyDescent="0.25">
      <c r="B24" s="8">
        <f>IF(EffortOutcomesAG1_1DS[[#This Row],[Apn]]=0,10,LOG(EffortOutcomesAG1_1DS[[#This Row],[Apn]]))</f>
        <v>5.9771215304912549E-2</v>
      </c>
      <c r="C24" s="8">
        <f>IF(EffortOutcomesAG1_1DS[[#This Row],[Ein]]=0,10,LOG(EffortOutcomesAG1_1DS[[#This Row],[Ein]]))</f>
        <v>-0.13880720294545915</v>
      </c>
      <c r="D24" s="8">
        <f>IF(EffortOutcomesAG1_1DS[[#This Row],[Iin]]=0,10,LOG(EffortOutcomesAG1_1DS[[#This Row],[Iin]]))</f>
        <v>7.9035987640546632E-2</v>
      </c>
      <c r="E24" s="8">
        <f>Kx-EffortOutcomesAG1_1DS[[#This Row],[Xp]]</f>
        <v>-5.9771215304912549E-2</v>
      </c>
      <c r="F24" s="8">
        <f>Ky-EffortOutcomesAG1_1DS[[#This Row],[Yp]]</f>
        <v>-0.86119279705454088</v>
      </c>
      <c r="G24" s="8">
        <f>Kz-EffortOutcomesAG1_1DS[[#This Row],[Zp]]</f>
        <v>0.92096401235945335</v>
      </c>
      <c r="H24" s="8">
        <f>EffortOutcomesAG1_1DS[[#This Row],[Kpy]]*KSc-EffortOutcomesAG1_1DS[[#This Row],[KPz]]*KSb</f>
        <v>-5.9771215304912473E-2</v>
      </c>
      <c r="I24" s="8">
        <f>-1*(EffortOutcomesAG1_1DS[[#This Row],[KPx]]*KSc-EffortOutcomesAG1_1DS[[#This Row],[KPz]]*KSa)</f>
        <v>-5.9771215304912549E-2</v>
      </c>
      <c r="J24" s="8">
        <f>(EffortOutcomesAG1_1DS[[#This Row],[KPx]]*$C$2-EffortOutcomesAG1_1DS[[#This Row],[Kpy]]*KSa)</f>
        <v>-4.2637488994522459E-4</v>
      </c>
      <c r="K24" s="8">
        <f>EffortOutcomesAG1_1DS[[#This Row],[Kpy]]*KTc-EffortOutcomesAG1_1DS[[#This Row],[KPz]]*KTb</f>
        <v>1.7821568094139941</v>
      </c>
      <c r="L24" s="8">
        <f>-1*(EffortOutcomesAG1_1DS[[#This Row],[KPx]]*KTc-EffortOutcomesAG1_1DS[[#This Row],[KPz]]*KTa)</f>
        <v>1.7821568094139941</v>
      </c>
      <c r="M24" s="8">
        <f>(EffortOutcomesAG1_1DS[[#This Row],[KPx]]*KTb-EffortOutcomesAG1_1DS[[#This Row],[Kpy]]*KTa)</f>
        <v>1.7821568094139943</v>
      </c>
      <c r="N24" s="8">
        <f>-EffortOutcomesAG1_1DS[[#This Row],[Xp]]*a+EffortOutcomesAG1_1DS[[#This Row],[Yp]]*b+EffortOutcomesAG1_1DS[[#This Row],[Zp]]*c_</f>
        <v>-0.11954243060982503</v>
      </c>
      <c r="O24">
        <f>-IF(EffortOutcomesAG1_1DS[[#This Row],[Column2]]&gt;0,1,-1)*SQRT(EffortOutcomesAG1_1DS[[#This Row],[KPx''i]]^2+EffortOutcomesAG1_1DS[[#This Row],[KPx''j]]^2+EffortOutcomesAG1_1DS[[#This Row],[KPx''k]]^2)/Ksmag/Scale</f>
        <v>5.9771975680912498E-2</v>
      </c>
      <c r="P24" s="9">
        <f>SQRT(EffortOutcomesAG1_1DS[[#This Row],[Kpy''i]]^2+EffortOutcomesAG1_1DS[[#This Row],[KPy''j]]^2+EffortOutcomesAG1_1DS[[#This Row],[KPy''k]]^2)/KTmag/Scale</f>
        <v>1.2601751650744171</v>
      </c>
      <c r="Q2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5.9771975680912498E-2</v>
      </c>
      <c r="S2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1.2601751650744171</v>
      </c>
      <c r="T24" t="s">
        <v>138</v>
      </c>
      <c r="U24" t="s">
        <v>93</v>
      </c>
      <c r="V24" t="s">
        <v>59</v>
      </c>
      <c r="W24">
        <v>12.417771069086861</v>
      </c>
      <c r="X24">
        <v>14.25</v>
      </c>
      <c r="Y24">
        <v>10</v>
      </c>
      <c r="Z24">
        <v>10.351604278074864</v>
      </c>
      <c r="AA24" t="s">
        <v>104</v>
      </c>
      <c r="AC24" s="14">
        <v>45575</v>
      </c>
      <c r="AD24">
        <v>45575</v>
      </c>
      <c r="AE24">
        <v>1.147548937785972</v>
      </c>
      <c r="AF24">
        <v>1.147548937785972</v>
      </c>
      <c r="AG24">
        <v>0.83361210482003745</v>
      </c>
      <c r="AH24">
        <v>0.87142253116399027</v>
      </c>
      <c r="AI24">
        <v>0.87142253116399027</v>
      </c>
      <c r="AJ24">
        <v>0.72642837039121855</v>
      </c>
      <c r="AK24">
        <v>1.3765982177450602</v>
      </c>
      <c r="AL24">
        <v>1.3765982177450602</v>
      </c>
      <c r="AM24">
        <v>1.1995987033032383</v>
      </c>
      <c r="AN24">
        <v>23</v>
      </c>
      <c r="AO24">
        <f>SUBTOTAL(9,EffortOutcomesAG1_1DS[[#This Row],[Allocation]:[Iin]])</f>
        <v>91169.902382829998</v>
      </c>
    </row>
    <row r="25" spans="2:41" x14ac:dyDescent="0.25">
      <c r="B25" s="8">
        <f>IF(EffortOutcomesAG1_1DS[[#This Row],[Apn]]=0,10,LOG(EffortOutcomesAG1_1DS[[#This Row],[Apn]]))</f>
        <v>0.10635912576583183</v>
      </c>
      <c r="C25" s="8">
        <f>IF(EffortOutcomesAG1_1DS[[#This Row],[Ein]]=0,10,LOG(EffortOutcomesAG1_1DS[[#This Row],[Ein]]))</f>
        <v>-0.11421352876321501</v>
      </c>
      <c r="D25" s="8">
        <f>IF(EffortOutcomesAG1_1DS[[#This Row],[Iin]]=0,10,LOG(EffortOutcomesAG1_1DS[[#This Row],[Iin]]))</f>
        <v>7.8544029973831708E-3</v>
      </c>
      <c r="E25" s="8">
        <f>Kx-EffortOutcomesAG1_1DS[[#This Row],[Xp]]</f>
        <v>-0.10635912576583183</v>
      </c>
      <c r="F25" s="8">
        <f>Ky-EffortOutcomesAG1_1DS[[#This Row],[Yp]]</f>
        <v>-0.885786471236785</v>
      </c>
      <c r="G25" s="8">
        <f>Kz-EffortOutcomesAG1_1DS[[#This Row],[Zp]]</f>
        <v>0.99214559700261684</v>
      </c>
      <c r="H25" s="8">
        <f>EffortOutcomesAG1_1DS[[#This Row],[Kpy]]*KSc-EffortOutcomesAG1_1DS[[#This Row],[KPz]]*KSb</f>
        <v>-0.10635912576583184</v>
      </c>
      <c r="I25" s="8">
        <f>-1*(EffortOutcomesAG1_1DS[[#This Row],[KPx]]*KSc-EffortOutcomesAG1_1DS[[#This Row],[KPz]]*KSa)</f>
        <v>-0.10635912576583183</v>
      </c>
      <c r="J25" s="8">
        <f>(EffortOutcomesAG1_1DS[[#This Row],[KPx]]*$C$2-EffortOutcomesAG1_1DS[[#This Row],[Kpy]]*KSa)</f>
        <v>-7.5870735289114422E-4</v>
      </c>
      <c r="K25" s="8">
        <f>EffortOutcomesAG1_1DS[[#This Row],[Kpy]]*KTc-EffortOutcomesAG1_1DS[[#This Row],[KPz]]*KTb</f>
        <v>1.8779320682394018</v>
      </c>
      <c r="L25" s="8">
        <f>-1*(EffortOutcomesAG1_1DS[[#This Row],[KPx]]*KTc-EffortOutcomesAG1_1DS[[#This Row],[KPz]]*KTa)</f>
        <v>1.8779320682394018</v>
      </c>
      <c r="M25" s="8">
        <f>(EffortOutcomesAG1_1DS[[#This Row],[KPx]]*KTb-EffortOutcomesAG1_1DS[[#This Row],[Kpy]]*KTa)</f>
        <v>1.8779320682394018</v>
      </c>
      <c r="N25" s="8">
        <f>-EffortOutcomesAG1_1DS[[#This Row],[Xp]]*a+EffortOutcomesAG1_1DS[[#This Row],[Yp]]*b+EffortOutcomesAG1_1DS[[#This Row],[Zp]]*c_</f>
        <v>-0.21271825153166368</v>
      </c>
      <c r="O25">
        <f>-IF(EffortOutcomesAG1_1DS[[#This Row],[Column2]]&gt;0,1,-1)*SQRT(EffortOutcomesAG1_1DS[[#This Row],[KPx''i]]^2+EffortOutcomesAG1_1DS[[#This Row],[KPx''j]]^2+EffortOutcomesAG1_1DS[[#This Row],[KPx''k]]^2)/Ksmag/Scale</f>
        <v>0.10636047880719462</v>
      </c>
      <c r="P25" s="9">
        <f>SQRT(EffortOutcomesAG1_1DS[[#This Row],[Kpy''i]]^2+EffortOutcomesAG1_1DS[[#This Row],[KPy''j]]^2+EffortOutcomesAG1_1DS[[#This Row],[KPy''k]]^2)/KTmag/Scale</f>
        <v>1.3278985000597596</v>
      </c>
      <c r="Q2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0.10636047880719462</v>
      </c>
      <c r="S2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1.3278985000597596</v>
      </c>
      <c r="T25" t="s">
        <v>138</v>
      </c>
      <c r="U25" t="s">
        <v>93</v>
      </c>
      <c r="V25" t="s">
        <v>56</v>
      </c>
      <c r="W25">
        <v>14.12921652156102</v>
      </c>
      <c r="X25">
        <v>18.05</v>
      </c>
      <c r="Y25">
        <v>10</v>
      </c>
      <c r="Z25">
        <v>13.875980392156862</v>
      </c>
      <c r="AA25" t="s">
        <v>105</v>
      </c>
      <c r="AC25" s="14">
        <v>45575</v>
      </c>
      <c r="AD25">
        <v>45575</v>
      </c>
      <c r="AE25">
        <v>1.2774947551023732</v>
      </c>
      <c r="AF25">
        <v>1.2774947551023732</v>
      </c>
      <c r="AG25">
        <v>0.98207712869162123</v>
      </c>
      <c r="AH25">
        <v>0.78278207875684314</v>
      </c>
      <c r="AI25">
        <v>0.78278207875684314</v>
      </c>
      <c r="AJ25">
        <v>0.76875237629677906</v>
      </c>
      <c r="AK25">
        <v>1.3008089871763169</v>
      </c>
      <c r="AL25">
        <v>1.3008089871763169</v>
      </c>
      <c r="AM25">
        <v>1.0182499630474611</v>
      </c>
      <c r="AN25">
        <v>24</v>
      </c>
      <c r="AO25">
        <f>SUBTOTAL(9,EffortOutcomesAG1_1DS[[#This Row],[Allocation]:[Iin]])</f>
        <v>91173.367231502256</v>
      </c>
    </row>
    <row r="26" spans="2:41" x14ac:dyDescent="0.25">
      <c r="B26" s="8">
        <f>IF(EffortOutcomesAG1_1DS[[#This Row],[Apn]]=0,10,LOG(EffortOutcomesAG1_1DS[[#This Row],[Apn]]))</f>
        <v>0.12311211995979257</v>
      </c>
      <c r="C26" s="8">
        <f>IF(EffortOutcomesAG1_1DS[[#This Row],[Ein]]=0,10,LOG(EffortOutcomesAG1_1DS[[#This Row],[Ein]]))</f>
        <v>-0.37564702548923856</v>
      </c>
      <c r="D26" s="8">
        <f>IF(EffortOutcomesAG1_1DS[[#This Row],[Iin]]=0,10,LOG(EffortOutcomesAG1_1DS[[#This Row],[Iin]]))</f>
        <v>0.25253490552944602</v>
      </c>
      <c r="E26" s="8">
        <f>Kx-EffortOutcomesAG1_1DS[[#This Row],[Xp]]</f>
        <v>-0.12311211995979257</v>
      </c>
      <c r="F26" s="8">
        <f>Ky-EffortOutcomesAG1_1DS[[#This Row],[Yp]]</f>
        <v>-0.62435297451076144</v>
      </c>
      <c r="G26" s="8">
        <f>Kz-EffortOutcomesAG1_1DS[[#This Row],[Zp]]</f>
        <v>0.74746509447055398</v>
      </c>
      <c r="H26" s="8">
        <f>EffortOutcomesAG1_1DS[[#This Row],[Kpy]]*KSc-EffortOutcomesAG1_1DS[[#This Row],[KPz]]*KSb</f>
        <v>-0.12311211995979254</v>
      </c>
      <c r="I26" s="8">
        <f>-1*(EffortOutcomesAG1_1DS[[#This Row],[KPx]]*KSc-EffortOutcomesAG1_1DS[[#This Row],[KPz]]*KSa)</f>
        <v>-0.12311211995979257</v>
      </c>
      <c r="J26" s="8">
        <f>(EffortOutcomesAG1_1DS[[#This Row],[KPx]]*$C$2-EffortOutcomesAG1_1DS[[#This Row],[Kpy]]*KSa)</f>
        <v>-8.782139752555035E-4</v>
      </c>
      <c r="K26" s="8">
        <f>EffortOutcomesAG1_1DS[[#This Row],[Kpy]]*KTc-EffortOutcomesAG1_1DS[[#This Row],[KPz]]*KTb</f>
        <v>1.3718180689813155</v>
      </c>
      <c r="L26" s="8">
        <f>-1*(EffortOutcomesAG1_1DS[[#This Row],[KPx]]*KTc-EffortOutcomesAG1_1DS[[#This Row],[KPz]]*KTa)</f>
        <v>1.3718180689813153</v>
      </c>
      <c r="M26" s="8">
        <f>(EffortOutcomesAG1_1DS[[#This Row],[KPx]]*KTb-EffortOutcomesAG1_1DS[[#This Row],[Kpy]]*KTa)</f>
        <v>1.3718180689813155</v>
      </c>
      <c r="N26" s="8">
        <f>-EffortOutcomesAG1_1DS[[#This Row],[Xp]]*a+EffortOutcomesAG1_1DS[[#This Row],[Yp]]*b+EffortOutcomesAG1_1DS[[#This Row],[Zp]]*c_</f>
        <v>-0.24622423991958509</v>
      </c>
      <c r="O26">
        <f>-IF(EffortOutcomesAG1_1DS[[#This Row],[Column2]]&gt;0,1,-1)*SQRT(EffortOutcomesAG1_1DS[[#This Row],[KPx''i]]^2+EffortOutcomesAG1_1DS[[#This Row],[KPx''j]]^2+EffortOutcomesAG1_1DS[[#This Row],[KPx''k]]^2)/Ksmag/Scale</f>
        <v>0.12311368612338565</v>
      </c>
      <c r="P26" s="9">
        <f>SQRT(EffortOutcomesAG1_1DS[[#This Row],[Kpy''i]]^2+EffortOutcomesAG1_1DS[[#This Row],[KPy''j]]^2+EffortOutcomesAG1_1DS[[#This Row],[KPy''k]]^2)/KTmag/Scale</f>
        <v>0.9700218591309232</v>
      </c>
      <c r="Q2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0.12311368612338565</v>
      </c>
      <c r="S2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6" t="s">
        <v>92</v>
      </c>
      <c r="U26" t="s">
        <v>93</v>
      </c>
      <c r="V26" t="s">
        <v>56</v>
      </c>
      <c r="W26">
        <v>14.310060866451844</v>
      </c>
      <c r="X26">
        <v>19</v>
      </c>
      <c r="Y26">
        <v>10</v>
      </c>
      <c r="Z26">
        <v>8.0003055767761602</v>
      </c>
      <c r="AA26" t="s">
        <v>106</v>
      </c>
      <c r="AB26">
        <v>1</v>
      </c>
      <c r="AC26" s="14">
        <v>45576</v>
      </c>
      <c r="AD26">
        <v>45576</v>
      </c>
      <c r="AE26">
        <v>1.3277371897518015</v>
      </c>
      <c r="AF26">
        <v>1.3277371897518015</v>
      </c>
      <c r="AG26">
        <v>0.55906859177181289</v>
      </c>
      <c r="AH26">
        <v>0.75316109823430755</v>
      </c>
      <c r="AI26">
        <v>0.75316109823430755</v>
      </c>
      <c r="AJ26">
        <v>0.42106871456716632</v>
      </c>
      <c r="AK26">
        <v>2.3749092853596134</v>
      </c>
      <c r="AL26">
        <v>2.3749092853596134</v>
      </c>
      <c r="AM26">
        <v>1.788689285568301</v>
      </c>
      <c r="AN26">
        <v>25</v>
      </c>
      <c r="AO26">
        <f>SUBTOTAL(9,EffortOutcomesAG1_1DS[[#This Row],[Allocation]:[Iin]])</f>
        <v>91172.680747315389</v>
      </c>
    </row>
    <row r="27" spans="2:41" x14ac:dyDescent="0.25">
      <c r="B27" s="8">
        <f>IF(EffortOutcomesAG1_1DS[[#This Row],[Apn]]=0,10,LOG(EffortOutcomesAG1_1DS[[#This Row],[Apn]]))</f>
        <v>9.3148896582349233E-2</v>
      </c>
      <c r="C27" s="8">
        <f>IF(EffortOutcomesAG1_1DS[[#This Row],[Ein]]=0,10,LOG(EffortOutcomesAG1_1DS[[#This Row],[Ein]]))</f>
        <v>-5.6456395724688982E-2</v>
      </c>
      <c r="D27" s="8">
        <f>IF(EffortOutcomesAG1_1DS[[#This Row],[Iin]]=0,10,LOG(EffortOutcomesAG1_1DS[[#This Row],[Iin]]))</f>
        <v>-3.6692500857660196E-2</v>
      </c>
      <c r="E27" s="8">
        <f>Kx-EffortOutcomesAG1_1DS[[#This Row],[Xp]]</f>
        <v>-9.3148896582349233E-2</v>
      </c>
      <c r="F27" s="8">
        <f>Ky-EffortOutcomesAG1_1DS[[#This Row],[Yp]]</f>
        <v>-0.94354360427531103</v>
      </c>
      <c r="G27" s="8">
        <f>Kz-EffortOutcomesAG1_1DS[[#This Row],[Zp]]</f>
        <v>1.0366925008576602</v>
      </c>
      <c r="H27" s="8">
        <f>EffortOutcomesAG1_1DS[[#This Row],[Kpy]]*KSc-EffortOutcomesAG1_1DS[[#This Row],[KPz]]*KSb</f>
        <v>-9.314889658234915E-2</v>
      </c>
      <c r="I27" s="8">
        <f>-1*(EffortOutcomesAG1_1DS[[#This Row],[KPx]]*KSc-EffortOutcomesAG1_1DS[[#This Row],[KPz]]*KSa)</f>
        <v>-9.3148896582349233E-2</v>
      </c>
      <c r="J27" s="8">
        <f>(EffortOutcomesAG1_1DS[[#This Row],[KPx]]*$C$2-EffortOutcomesAG1_1DS[[#This Row],[Kpy]]*KSa)</f>
        <v>-6.6447286250099059E-4</v>
      </c>
      <c r="K27" s="8">
        <f>EffortOutcomesAG1_1DS[[#This Row],[Kpy]]*KTc-EffortOutcomesAG1_1DS[[#This Row],[KPz]]*KTb</f>
        <v>1.9802361051329713</v>
      </c>
      <c r="L27" s="8">
        <f>-1*(EffortOutcomesAG1_1DS[[#This Row],[KPx]]*KTc-EffortOutcomesAG1_1DS[[#This Row],[KPz]]*KTa)</f>
        <v>1.9802361051329711</v>
      </c>
      <c r="M27" s="8">
        <f>(EffortOutcomesAG1_1DS[[#This Row],[KPx]]*KTb-EffortOutcomesAG1_1DS[[#This Row],[Kpy]]*KTa)</f>
        <v>1.9802361051329713</v>
      </c>
      <c r="N27" s="8">
        <f>-EffortOutcomesAG1_1DS[[#This Row],[Xp]]*a+EffortOutcomesAG1_1DS[[#This Row],[Yp]]*b+EffortOutcomesAG1_1DS[[#This Row],[Zp]]*c_</f>
        <v>-0.18629779316469836</v>
      </c>
      <c r="O27">
        <f>-IF(EffortOutcomesAG1_1DS[[#This Row],[Column2]]&gt;0,1,-1)*SQRT(EffortOutcomesAG1_1DS[[#This Row],[KPx''i]]^2+EffortOutcomesAG1_1DS[[#This Row],[KPx''j]]^2+EffortOutcomesAG1_1DS[[#This Row],[KPx''k]]^2)/Ksmag/Scale</f>
        <v>9.3150081570558416E-2</v>
      </c>
      <c r="P27" s="9">
        <f>SQRT(EffortOutcomesAG1_1DS[[#This Row],[Kpy''i]]^2+EffortOutcomesAG1_1DS[[#This Row],[KPy''j]]^2+EffortOutcomesAG1_1DS[[#This Row],[KPy''k]]^2)/KTmag/Scale</f>
        <v>1.4002383782899612</v>
      </c>
      <c r="Q2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9.3150081570558416E-2</v>
      </c>
      <c r="S2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1.4002383782899612</v>
      </c>
      <c r="T27" t="s">
        <v>92</v>
      </c>
      <c r="U27" t="s">
        <v>93</v>
      </c>
      <c r="V27" t="s">
        <v>60</v>
      </c>
      <c r="W27">
        <v>5.3662728249194425</v>
      </c>
      <c r="X27">
        <v>6.6499999999999995</v>
      </c>
      <c r="Y27">
        <v>10</v>
      </c>
      <c r="Z27">
        <v>5.8393599864188106</v>
      </c>
      <c r="AA27" t="s">
        <v>107</v>
      </c>
      <c r="AB27">
        <v>1</v>
      </c>
      <c r="AC27" s="14">
        <v>45576</v>
      </c>
      <c r="AD27">
        <v>45576</v>
      </c>
      <c r="AE27">
        <v>1.2392213771016811</v>
      </c>
      <c r="AF27">
        <v>1.2392213771016811</v>
      </c>
      <c r="AG27">
        <v>1.0881593569567478</v>
      </c>
      <c r="AH27">
        <v>0.80695831953675834</v>
      </c>
      <c r="AI27">
        <v>0.80695831953675834</v>
      </c>
      <c r="AJ27">
        <v>0.8780992460780167</v>
      </c>
      <c r="AK27">
        <v>1.1388234353536306</v>
      </c>
      <c r="AL27">
        <v>1.1388234353536306</v>
      </c>
      <c r="AM27">
        <v>0.91898304564204392</v>
      </c>
      <c r="AN27">
        <v>26</v>
      </c>
      <c r="AO27">
        <f>SUBTOTAL(9,EffortOutcomesAG1_1DS[[#This Row],[Allocation]:[Iin]])</f>
        <v>91168.094607899053</v>
      </c>
    </row>
    <row r="28" spans="2:41" x14ac:dyDescent="0.25">
      <c r="B28" s="8">
        <f>IF(EffortOutcomesAG1_1DS[[#This Row],[Apn]]=0,10,LOG(EffortOutcomesAG1_1DS[[#This Row],[Apn]]))</f>
        <v>2.6202106951736026E-2</v>
      </c>
      <c r="C28" s="8">
        <f>IF(EffortOutcomesAG1_1DS[[#This Row],[Ein]]=0,10,LOG(EffortOutcomesAG1_1DS[[#This Row],[Ein]]))</f>
        <v>-0.10875867301426842</v>
      </c>
      <c r="D28" s="8">
        <f>IF(EffortOutcomesAG1_1DS[[#This Row],[Iin]]=0,10,LOG(EffortOutcomesAG1_1DS[[#This Row],[Iin]]))</f>
        <v>8.255656606253238E-2</v>
      </c>
      <c r="E28" s="8">
        <f>Kx-EffortOutcomesAG1_1DS[[#This Row],[Xp]]</f>
        <v>-2.6202106951736026E-2</v>
      </c>
      <c r="F28" s="8">
        <f>Ky-EffortOutcomesAG1_1DS[[#This Row],[Yp]]</f>
        <v>-0.89124132698573155</v>
      </c>
      <c r="G28" s="8">
        <f>Kz-EffortOutcomesAG1_1DS[[#This Row],[Zp]]</f>
        <v>0.91744343393746763</v>
      </c>
      <c r="H28" s="8">
        <f>EffortOutcomesAG1_1DS[[#This Row],[Kpy]]*KSc-EffortOutcomesAG1_1DS[[#This Row],[KPz]]*KSb</f>
        <v>-2.6202106951736082E-2</v>
      </c>
      <c r="I28" s="8">
        <f>-1*(EffortOutcomesAG1_1DS[[#This Row],[KPx]]*KSc-EffortOutcomesAG1_1DS[[#This Row],[KPz]]*KSa)</f>
        <v>-2.6202106951736026E-2</v>
      </c>
      <c r="J28" s="8">
        <f>(EffortOutcomesAG1_1DS[[#This Row],[KPx]]*$C$2-EffortOutcomesAG1_1DS[[#This Row],[Kpy]]*KSa)</f>
        <v>-1.8691138219104005E-4</v>
      </c>
      <c r="K28" s="8">
        <f>EffortOutcomesAG1_1DS[[#This Row],[Kpy]]*KTc-EffortOutcomesAG1_1DS[[#This Row],[KPz]]*KTb</f>
        <v>1.8086847609231991</v>
      </c>
      <c r="L28" s="8">
        <f>-1*(EffortOutcomesAG1_1DS[[#This Row],[KPx]]*KTc-EffortOutcomesAG1_1DS[[#This Row],[KPz]]*KTa)</f>
        <v>1.8086847609231993</v>
      </c>
      <c r="M28" s="8">
        <f>(EffortOutcomesAG1_1DS[[#This Row],[KPx]]*KTb-EffortOutcomesAG1_1DS[[#This Row],[Kpy]]*KTa)</f>
        <v>1.8086847609231991</v>
      </c>
      <c r="N28" s="8">
        <f>-EffortOutcomesAG1_1DS[[#This Row],[Xp]]*a+EffortOutcomesAG1_1DS[[#This Row],[Yp]]*b+EffortOutcomesAG1_1DS[[#This Row],[Zp]]*c_</f>
        <v>-5.240421390347208E-2</v>
      </c>
      <c r="O28">
        <f>-IF(EffortOutcomesAG1_1DS[[#This Row],[Column2]]&gt;0,1,-1)*SQRT(EffortOutcomesAG1_1DS[[#This Row],[KPx''i]]^2+EffortOutcomesAG1_1DS[[#This Row],[KPx''j]]^2+EffortOutcomesAG1_1DS[[#This Row],[KPx''k]]^2)/Ksmag/Scale</f>
        <v>2.6202440280298535E-2</v>
      </c>
      <c r="P28" s="9">
        <f>SQRT(EffortOutcomesAG1_1DS[[#This Row],[Kpy''i]]^2+EffortOutcomesAG1_1DS[[#This Row],[KPy''j]]^2+EffortOutcomesAG1_1DS[[#This Row],[KPy''k]]^2)/KTmag/Scale</f>
        <v>1.2789332594775638</v>
      </c>
      <c r="Q2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2.6202440280298535E-2</v>
      </c>
      <c r="S2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1.2789332594775638</v>
      </c>
      <c r="T28" t="s">
        <v>92</v>
      </c>
      <c r="U28" t="s">
        <v>93</v>
      </c>
      <c r="V28" t="s">
        <v>59</v>
      </c>
      <c r="W28">
        <v>11.626924453992125</v>
      </c>
      <c r="X28">
        <v>12.35</v>
      </c>
      <c r="Y28">
        <v>10</v>
      </c>
      <c r="Z28">
        <v>9.6140922408670875</v>
      </c>
      <c r="AA28" t="s">
        <v>108</v>
      </c>
      <c r="AB28">
        <v>1</v>
      </c>
      <c r="AC28" s="14">
        <v>45576</v>
      </c>
      <c r="AD28">
        <v>45576</v>
      </c>
      <c r="AE28">
        <v>1.0621897518014409</v>
      </c>
      <c r="AF28">
        <v>1.0621897518014409</v>
      </c>
      <c r="AG28">
        <v>0.82688180171034587</v>
      </c>
      <c r="AH28">
        <v>0.9414513727928846</v>
      </c>
      <c r="AI28">
        <v>0.9414513727928846</v>
      </c>
      <c r="AJ28">
        <v>0.77846900735765889</v>
      </c>
      <c r="AK28">
        <v>1.2845726554924506</v>
      </c>
      <c r="AL28">
        <v>1.2845726554924506</v>
      </c>
      <c r="AM28">
        <v>1.2093626899655689</v>
      </c>
      <c r="AN28">
        <v>27</v>
      </c>
      <c r="AO28">
        <f>SUBTOTAL(9,EffortOutcomesAG1_1DS[[#This Row],[Allocation]:[Iin]])</f>
        <v>91172.005233300079</v>
      </c>
    </row>
    <row r="29" spans="2:41" x14ac:dyDescent="0.25">
      <c r="B29" s="8">
        <f>IF(EffortOutcomesAG1_1DS[[#This Row],[Apn]]=0,10,LOG(EffortOutcomesAG1_1DS[[#This Row],[Apn]]))</f>
        <v>0.24257887278382073</v>
      </c>
      <c r="C29" s="8">
        <f>IF(EffortOutcomesAG1_1DS[[#This Row],[Ein]]=0,10,LOG(EffortOutcomesAG1_1DS[[#This Row],[Ein]]))</f>
        <v>-0.31318762659310412</v>
      </c>
      <c r="D29" s="8">
        <f>IF(EffortOutcomesAG1_1DS[[#This Row],[Iin]]=0,10,LOG(EffortOutcomesAG1_1DS[[#This Row],[Iin]]))</f>
        <v>7.0608753809283387E-2</v>
      </c>
      <c r="E29" s="8">
        <f>Kx-EffortOutcomesAG1_1DS[[#This Row],[Xp]]</f>
        <v>-0.24257887278382073</v>
      </c>
      <c r="F29" s="8">
        <f>Ky-EffortOutcomesAG1_1DS[[#This Row],[Yp]]</f>
        <v>-0.68681237340689583</v>
      </c>
      <c r="G29" s="8">
        <f>Kz-EffortOutcomesAG1_1DS[[#This Row],[Zp]]</f>
        <v>0.92939124619071656</v>
      </c>
      <c r="H29" s="8">
        <f>EffortOutcomesAG1_1DS[[#This Row],[Kpy]]*KSc-EffortOutcomesAG1_1DS[[#This Row],[KPz]]*KSb</f>
        <v>-0.24257887278382073</v>
      </c>
      <c r="I29" s="8">
        <f>-1*(EffortOutcomesAG1_1DS[[#This Row],[KPx]]*KSc-EffortOutcomesAG1_1DS[[#This Row],[KPz]]*KSa)</f>
        <v>-0.24257887278382073</v>
      </c>
      <c r="J29" s="8">
        <f>(EffortOutcomesAG1_1DS[[#This Row],[KPx]]*$C$2-EffortOutcomesAG1_1DS[[#This Row],[Kpy]]*KSa)</f>
        <v>-1.7304239115535837E-3</v>
      </c>
      <c r="K29" s="8">
        <f>EffortOutcomesAG1_1DS[[#This Row],[Kpy]]*KTc-EffortOutcomesAG1_1DS[[#This Row],[KPz]]*KTb</f>
        <v>1.6162036195976124</v>
      </c>
      <c r="L29" s="8">
        <f>-1*(EffortOutcomesAG1_1DS[[#This Row],[KPx]]*KTc-EffortOutcomesAG1_1DS[[#This Row],[KPz]]*KTa)</f>
        <v>1.6162036195976124</v>
      </c>
      <c r="M29" s="8">
        <f>(EffortOutcomesAG1_1DS[[#This Row],[KPx]]*KTb-EffortOutcomesAG1_1DS[[#This Row],[Kpy]]*KTa)</f>
        <v>1.6162036195976124</v>
      </c>
      <c r="N29" s="8">
        <f>-EffortOutcomesAG1_1DS[[#This Row],[Xp]]*a+EffortOutcomesAG1_1DS[[#This Row],[Yp]]*b+EffortOutcomesAG1_1DS[[#This Row],[Zp]]*c_</f>
        <v>-0.48515774556764146</v>
      </c>
      <c r="O29">
        <f>-IF(EffortOutcomesAG1_1DS[[#This Row],[Column2]]&gt;0,1,-1)*SQRT(EffortOutcomesAG1_1DS[[#This Row],[KPx''i]]^2+EffortOutcomesAG1_1DS[[#This Row],[KPx''j]]^2+EffortOutcomesAG1_1DS[[#This Row],[KPx''k]]^2)/Ksmag/Scale</f>
        <v>0.24258195873668328</v>
      </c>
      <c r="P29" s="9">
        <f>SQRT(EffortOutcomesAG1_1DS[[#This Row],[Kpy''i]]^2+EffortOutcomesAG1_1DS[[#This Row],[KPy''j]]^2+EffortOutcomesAG1_1DS[[#This Row],[KPy''k]]^2)/KTmag/Scale</f>
        <v>1.1428285391957151</v>
      </c>
      <c r="Q2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0.24258195873668328</v>
      </c>
      <c r="S2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1.1428285391957151</v>
      </c>
      <c r="T29" t="s">
        <v>138</v>
      </c>
      <c r="U29" t="s">
        <v>93</v>
      </c>
      <c r="V29" t="s">
        <v>56</v>
      </c>
      <c r="W29">
        <v>14.129216521561023</v>
      </c>
      <c r="X29">
        <v>24.7</v>
      </c>
      <c r="Y29">
        <v>10</v>
      </c>
      <c r="Z29">
        <v>12.009068627450976</v>
      </c>
      <c r="AA29" t="s">
        <v>106</v>
      </c>
      <c r="AC29" s="14">
        <v>45576</v>
      </c>
      <c r="AD29">
        <v>45576</v>
      </c>
      <c r="AE29">
        <v>1.7481507175085103</v>
      </c>
      <c r="AF29">
        <v>1.7481507175085103</v>
      </c>
      <c r="AG29">
        <v>0.84994582743673541</v>
      </c>
      <c r="AH29">
        <v>0.57203305755307787</v>
      </c>
      <c r="AI29">
        <v>0.57203305755307787</v>
      </c>
      <c r="AJ29">
        <v>0.48619711042311642</v>
      </c>
      <c r="AK29">
        <v>2.0567789864685602</v>
      </c>
      <c r="AL29">
        <v>2.0567789864685602</v>
      </c>
      <c r="AM29">
        <v>1.1765455723405309</v>
      </c>
      <c r="AN29">
        <v>28</v>
      </c>
      <c r="AO29">
        <f>SUBTOTAL(9,EffortOutcomesAG1_1DS[[#This Row],[Allocation]:[Iin]])</f>
        <v>91175.275682660722</v>
      </c>
    </row>
    <row r="30" spans="2:41" x14ac:dyDescent="0.25">
      <c r="B30" s="8">
        <f>IF(EffortOutcomesAG1_1DS[[#This Row],[Apn]]=0,10,LOG(EffortOutcomesAG1_1DS[[#This Row],[Apn]]))</f>
        <v>0.33536202887902006</v>
      </c>
      <c r="C30" s="8">
        <f>IF(EffortOutcomesAG1_1DS[[#This Row],[Ein]]=0,10,LOG(EffortOutcomesAG1_1DS[[#This Row],[Ein]]))</f>
        <v>8.9124331531706992E-3</v>
      </c>
      <c r="D30" s="8">
        <f>IF(EffortOutcomesAG1_1DS[[#This Row],[Iin]]=0,10,LOG(EffortOutcomesAG1_1DS[[#This Row],[Iin]]))</f>
        <v>-0.34427446203219075</v>
      </c>
      <c r="E30" s="8">
        <f>Kx-EffortOutcomesAG1_1DS[[#This Row],[Xp]]</f>
        <v>-0.33536202887902006</v>
      </c>
      <c r="F30" s="8">
        <f>Ky-EffortOutcomesAG1_1DS[[#This Row],[Yp]]</f>
        <v>-1.0089124331531707</v>
      </c>
      <c r="G30" s="8">
        <f>Kz-EffortOutcomesAG1_1DS[[#This Row],[Zp]]</f>
        <v>1.3442744620321907</v>
      </c>
      <c r="H30" s="8">
        <f>EffortOutcomesAG1_1DS[[#This Row],[Kpy]]*KSc-EffortOutcomesAG1_1DS[[#This Row],[KPz]]*KSb</f>
        <v>-0.33536202887902</v>
      </c>
      <c r="I30" s="8">
        <f>-1*(EffortOutcomesAG1_1DS[[#This Row],[KPx]]*KSc-EffortOutcomesAG1_1DS[[#This Row],[KPz]]*KSa)</f>
        <v>-0.33536202887902006</v>
      </c>
      <c r="J30" s="8">
        <f>(EffortOutcomesAG1_1DS[[#This Row],[KPx]]*$C$2-EffortOutcomesAG1_1DS[[#This Row],[Kpy]]*KSa)</f>
        <v>-2.3922877831019638E-3</v>
      </c>
      <c r="K30" s="8">
        <f>EffortOutcomesAG1_1DS[[#This Row],[Kpy]]*KTc-EffortOutcomesAG1_1DS[[#This Row],[KPz]]*KTb</f>
        <v>2.3531868951853614</v>
      </c>
      <c r="L30" s="8">
        <f>-1*(EffortOutcomesAG1_1DS[[#This Row],[KPx]]*KTc-EffortOutcomesAG1_1DS[[#This Row],[KPz]]*KTa)</f>
        <v>2.3531868951853614</v>
      </c>
      <c r="M30" s="8">
        <f>(EffortOutcomesAG1_1DS[[#This Row],[KPx]]*KTb-EffortOutcomesAG1_1DS[[#This Row],[Kpy]]*KTa)</f>
        <v>2.3531868951853614</v>
      </c>
      <c r="N30" s="8">
        <f>-EffortOutcomesAG1_1DS[[#This Row],[Xp]]*a+EffortOutcomesAG1_1DS[[#This Row],[Yp]]*b+EffortOutcomesAG1_1DS[[#This Row],[Zp]]*c_</f>
        <v>-0.67072405775804012</v>
      </c>
      <c r="O30">
        <f>-IF(EffortOutcomesAG1_1DS[[#This Row],[Column2]]&gt;0,1,-1)*SQRT(EffortOutcomesAG1_1DS[[#This Row],[KPx''i]]^2+EffortOutcomesAG1_1DS[[#This Row],[KPx''j]]^2+EffortOutcomesAG1_1DS[[#This Row],[KPx''k]]^2)/Ksmag/Scale</f>
        <v>0.33536629516734567</v>
      </c>
      <c r="P30" s="9">
        <f>SQRT(EffortOutcomesAG1_1DS[[#This Row],[Kpy''i]]^2+EffortOutcomesAG1_1DS[[#This Row],[KPy''j]]^2+EffortOutcomesAG1_1DS[[#This Row],[KPy''k]]^2)/KTmag/Scale</f>
        <v>1.6639544109848865</v>
      </c>
      <c r="Q3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0.33536629516734567</v>
      </c>
      <c r="S3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1.6639544109848865</v>
      </c>
      <c r="T30" t="s">
        <v>138</v>
      </c>
      <c r="U30" t="s">
        <v>93</v>
      </c>
      <c r="V30" t="s">
        <v>60</v>
      </c>
      <c r="W30">
        <v>3.5111676249447159</v>
      </c>
      <c r="X30">
        <v>7.6</v>
      </c>
      <c r="Y30">
        <v>10</v>
      </c>
      <c r="Z30">
        <v>7.757575757575756</v>
      </c>
      <c r="AA30" t="s">
        <v>107</v>
      </c>
      <c r="AC30" s="14">
        <v>45576</v>
      </c>
      <c r="AD30">
        <v>45576</v>
      </c>
      <c r="AE30">
        <v>2.1645221225003928</v>
      </c>
      <c r="AF30">
        <v>2.1645221225003928</v>
      </c>
      <c r="AG30">
        <v>2.2094005716112459</v>
      </c>
      <c r="AH30">
        <v>0.46199574012430472</v>
      </c>
      <c r="AI30">
        <v>0.46199574012430472</v>
      </c>
      <c r="AJ30">
        <v>1.0207336523125996</v>
      </c>
      <c r="AK30">
        <v>0.97968750000000016</v>
      </c>
      <c r="AL30">
        <v>0.97968750000000016</v>
      </c>
      <c r="AM30">
        <v>0.45261145165302985</v>
      </c>
      <c r="AN30">
        <v>29</v>
      </c>
      <c r="AO30">
        <f>SUBTOTAL(9,EffortOutcomesAG1_1DS[[#This Row],[Allocation]:[Iin]])</f>
        <v>91170.652732158414</v>
      </c>
    </row>
    <row r="31" spans="2:41" x14ac:dyDescent="0.25">
      <c r="B31" s="8">
        <f>IF(EffortOutcomesAG1_1DS[[#This Row],[Apn]]=0,10,LOG(EffortOutcomesAG1_1DS[[#This Row],[Apn]]))</f>
        <v>-0.11632004375076872</v>
      </c>
      <c r="C31" s="8">
        <f>IF(EffortOutcomesAG1_1DS[[#This Row],[Ein]]=0,10,LOG(EffortOutcomesAG1_1DS[[#This Row],[Ein]]))</f>
        <v>4.5148954356119229E-2</v>
      </c>
      <c r="D31" s="8">
        <f>IF(EffortOutcomesAG1_1DS[[#This Row],[Iin]]=0,10,LOG(EffortOutcomesAG1_1DS[[#This Row],[Iin]]))</f>
        <v>7.1171089394649556E-2</v>
      </c>
      <c r="E31" s="8">
        <f>Kx-EffortOutcomesAG1_1DS[[#This Row],[Xp]]</f>
        <v>0.11632004375076872</v>
      </c>
      <c r="F31" s="8">
        <f>Ky-EffortOutcomesAG1_1DS[[#This Row],[Yp]]</f>
        <v>-1.0451489543561192</v>
      </c>
      <c r="G31" s="8">
        <f>Kz-EffortOutcomesAG1_1DS[[#This Row],[Zp]]</f>
        <v>0.92882891060535044</v>
      </c>
      <c r="H31" s="8">
        <f>EffortOutcomesAG1_1DS[[#This Row],[Kpy]]*KSc-EffortOutcomesAG1_1DS[[#This Row],[KPz]]*KSb</f>
        <v>0.11632004375076876</v>
      </c>
      <c r="I31" s="8">
        <f>-1*(EffortOutcomesAG1_1DS[[#This Row],[KPx]]*KSc-EffortOutcomesAG1_1DS[[#This Row],[KPz]]*KSa)</f>
        <v>0.11632004375076872</v>
      </c>
      <c r="J31" s="8">
        <f>(EffortOutcomesAG1_1DS[[#This Row],[KPx]]*$C$2-EffortOutcomesAG1_1DS[[#This Row],[Kpy]]*KSa)</f>
        <v>8.29763048980225E-4</v>
      </c>
      <c r="K31" s="8">
        <f>EffortOutcomesAG1_1DS[[#This Row],[Kpy]]*KTc-EffortOutcomesAG1_1DS[[#This Row],[KPz]]*KTb</f>
        <v>1.9739778649614697</v>
      </c>
      <c r="L31" s="8">
        <f>-1*(EffortOutcomesAG1_1DS[[#This Row],[KPx]]*KTc-EffortOutcomesAG1_1DS[[#This Row],[KPz]]*KTa)</f>
        <v>1.9739778649614697</v>
      </c>
      <c r="M31" s="8">
        <f>(EffortOutcomesAG1_1DS[[#This Row],[KPx]]*KTb-EffortOutcomesAG1_1DS[[#This Row],[Kpy]]*KTa)</f>
        <v>1.9739778649614697</v>
      </c>
      <c r="N31" s="8">
        <f>-EffortOutcomesAG1_1DS[[#This Row],[Xp]]*a+EffortOutcomesAG1_1DS[[#This Row],[Yp]]*b+EffortOutcomesAG1_1DS[[#This Row],[Zp]]*c_</f>
        <v>0.23264008750153758</v>
      </c>
      <c r="O31">
        <f>-IF(EffortOutcomesAG1_1DS[[#This Row],[Column2]]&gt;0,1,-1)*SQRT(EffortOutcomesAG1_1DS[[#This Row],[KPx''i]]^2+EffortOutcomesAG1_1DS[[#This Row],[KPx''j]]^2+EffortOutcomesAG1_1DS[[#This Row],[KPx''k]]^2)/Ksmag/Scale</f>
        <v>-0.11632152350936381</v>
      </c>
      <c r="P31" s="9">
        <f>SQRT(EffortOutcomesAG1_1DS[[#This Row],[Kpy''i]]^2+EffortOutcomesAG1_1DS[[#This Row],[KPy''j]]^2+EffortOutcomesAG1_1DS[[#This Row],[KPy''k]]^2)/KTmag/Scale</f>
        <v>1.3958131342263984</v>
      </c>
      <c r="Q3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-0.11632152350936381</v>
      </c>
      <c r="S3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1.3958131342263984</v>
      </c>
      <c r="T31" t="s">
        <v>138</v>
      </c>
      <c r="U31" t="s">
        <v>93</v>
      </c>
      <c r="V31" t="s">
        <v>59</v>
      </c>
      <c r="W31">
        <v>12.417771069086861</v>
      </c>
      <c r="X31">
        <v>9.5</v>
      </c>
      <c r="Y31">
        <v>10</v>
      </c>
      <c r="Z31">
        <v>10.540775401069514</v>
      </c>
      <c r="AA31" t="s">
        <v>108</v>
      </c>
      <c r="AC31" s="14">
        <v>45576</v>
      </c>
      <c r="AD31">
        <v>45576</v>
      </c>
      <c r="AE31">
        <v>0.76503262519064796</v>
      </c>
      <c r="AF31">
        <v>0.76503262519064796</v>
      </c>
      <c r="AG31">
        <v>0.84884600806581212</v>
      </c>
      <c r="AH31">
        <v>1.3071337967459853</v>
      </c>
      <c r="AI31">
        <v>1.3071337967459853</v>
      </c>
      <c r="AJ31">
        <v>1.1095553053757383</v>
      </c>
      <c r="AK31">
        <v>0.90126196968736172</v>
      </c>
      <c r="AL31">
        <v>0.90126196968736172</v>
      </c>
      <c r="AM31">
        <v>1.1780699803002064</v>
      </c>
      <c r="AN31">
        <v>30</v>
      </c>
      <c r="AO31">
        <f>SUBTOTAL(9,EffortOutcomesAG1_1DS[[#This Row],[Allocation]:[Iin]])</f>
        <v>91171.624103478054</v>
      </c>
    </row>
    <row r="32" spans="2:41" x14ac:dyDescent="0.25">
      <c r="B32" s="8">
        <f>IF(EffortOutcomesAG1_1DS[[#This Row],[Apn]]=0,10,LOG(EffortOutcomesAG1_1DS[[#This Row],[Apn]]))</f>
        <v>0.14430141902973062</v>
      </c>
      <c r="C32" s="8">
        <f>IF(EffortOutcomesAG1_1DS[[#This Row],[Ein]]=0,10,LOG(EffortOutcomesAG1_1DS[[#This Row],[Ein]]))</f>
        <v>-0.19276237717087746</v>
      </c>
      <c r="D32" s="8">
        <f>IF(EffortOutcomesAG1_1DS[[#This Row],[Iin]]=0,10,LOG(EffortOutcomesAG1_1DS[[#This Row],[Iin]]))</f>
        <v>4.8460958141146801E-2</v>
      </c>
      <c r="E32" s="8">
        <f>Kx-EffortOutcomesAG1_1DS[[#This Row],[Xp]]</f>
        <v>-0.14430141902973062</v>
      </c>
      <c r="F32" s="8">
        <f>Ky-EffortOutcomesAG1_1DS[[#This Row],[Yp]]</f>
        <v>-0.80723762282912248</v>
      </c>
      <c r="G32" s="8">
        <f>Kz-EffortOutcomesAG1_1DS[[#This Row],[Zp]]</f>
        <v>0.95153904185885319</v>
      </c>
      <c r="H32" s="8">
        <f>EffortOutcomesAG1_1DS[[#This Row],[Kpy]]*KSc-EffortOutcomesAG1_1DS[[#This Row],[KPz]]*KSb</f>
        <v>-0.1443014190297307</v>
      </c>
      <c r="I32" s="8">
        <f>-1*(EffortOutcomesAG1_1DS[[#This Row],[KPx]]*KSc-EffortOutcomesAG1_1DS[[#This Row],[KPz]]*KSa)</f>
        <v>-0.14430141902973062</v>
      </c>
      <c r="J32" s="8">
        <f>(EffortOutcomesAG1_1DS[[#This Row],[KPx]]*$C$2-EffortOutcomesAG1_1DS[[#This Row],[Kpy]]*KSa)</f>
        <v>-1.0293667502638902E-3</v>
      </c>
      <c r="K32" s="8">
        <f>EffortOutcomesAG1_1DS[[#This Row],[Kpy]]*KTc-EffortOutcomesAG1_1DS[[#This Row],[KPz]]*KTb</f>
        <v>1.7587766646879757</v>
      </c>
      <c r="L32" s="8">
        <f>-1*(EffortOutcomesAG1_1DS[[#This Row],[KPx]]*KTc-EffortOutcomesAG1_1DS[[#This Row],[KPz]]*KTa)</f>
        <v>1.7587766646879757</v>
      </c>
      <c r="M32" s="8">
        <f>(EffortOutcomesAG1_1DS[[#This Row],[KPx]]*KTb-EffortOutcomesAG1_1DS[[#This Row],[Kpy]]*KTa)</f>
        <v>1.7587766646879757</v>
      </c>
      <c r="N32" s="8">
        <f>-EffortOutcomesAG1_1DS[[#This Row],[Xp]]*a+EffortOutcomesAG1_1DS[[#This Row],[Yp]]*b+EffortOutcomesAG1_1DS[[#This Row],[Zp]]*c_</f>
        <v>-0.2886028380594613</v>
      </c>
      <c r="O32">
        <f>-IF(EffortOutcomesAG1_1DS[[#This Row],[Column2]]&gt;0,1,-1)*SQRT(EffortOutcomesAG1_1DS[[#This Row],[KPx''i]]^2+EffortOutcomesAG1_1DS[[#This Row],[KPx''j]]^2+EffortOutcomesAG1_1DS[[#This Row],[KPx''k]]^2)/Ksmag/Scale</f>
        <v>0.1443032547517456</v>
      </c>
      <c r="P32" s="9">
        <f>SQRT(EffortOutcomesAG1_1DS[[#This Row],[Kpy''i]]^2+EffortOutcomesAG1_1DS[[#This Row],[KPy''j]]^2+EffortOutcomesAG1_1DS[[#This Row],[KPy''k]]^2)/KTmag/Scale</f>
        <v>1.2436429061935264</v>
      </c>
      <c r="Q3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0.1443032547517456</v>
      </c>
      <c r="S3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1.2436429061935264</v>
      </c>
      <c r="T32" t="s">
        <v>92</v>
      </c>
      <c r="U32" t="s">
        <v>93</v>
      </c>
      <c r="V32" t="s">
        <v>56</v>
      </c>
      <c r="W32">
        <v>14.310060866451844</v>
      </c>
      <c r="X32">
        <v>19.95</v>
      </c>
      <c r="Y32">
        <v>10</v>
      </c>
      <c r="Z32">
        <v>12.799132141378117</v>
      </c>
      <c r="AA32" t="s">
        <v>109</v>
      </c>
      <c r="AB32">
        <v>1</v>
      </c>
      <c r="AC32" s="14">
        <v>45577</v>
      </c>
      <c r="AD32">
        <v>45577</v>
      </c>
      <c r="AE32">
        <v>1.3941240492393916</v>
      </c>
      <c r="AF32">
        <v>1.3941240492393916</v>
      </c>
      <c r="AG32">
        <v>0.89441493371870195</v>
      </c>
      <c r="AH32">
        <v>0.71729628403267387</v>
      </c>
      <c r="AI32">
        <v>0.71729628403267387</v>
      </c>
      <c r="AJ32">
        <v>0.6415605083397552</v>
      </c>
      <c r="AK32">
        <v>1.5586994320891456</v>
      </c>
      <c r="AL32">
        <v>1.5586994320891456</v>
      </c>
      <c r="AM32">
        <v>1.1180493105613831</v>
      </c>
      <c r="AN32">
        <v>31</v>
      </c>
      <c r="AO32">
        <f>SUBTOTAL(9,EffortOutcomesAG1_1DS[[#This Row],[Allocation]:[Iin]])</f>
        <v>91177.79339642472</v>
      </c>
    </row>
    <row r="33" spans="2:41" x14ac:dyDescent="0.25">
      <c r="B33" s="8">
        <f>IF(EffortOutcomesAG1_1DS[[#This Row],[Apn]]=0,10,LOG(EffortOutcomesAG1_1DS[[#This Row],[Apn]]))</f>
        <v>0.15114084356003601</v>
      </c>
      <c r="C33" s="8">
        <f>IF(EffortOutcomesAG1_1DS[[#This Row],[Ein]]=0,10,LOG(EffortOutcomesAG1_1DS[[#This Row],[Ein]]))</f>
        <v>-0.11780528804497149</v>
      </c>
      <c r="D33" s="8">
        <f>IF(EffortOutcomesAG1_1DS[[#This Row],[Iin]]=0,10,LOG(EffortOutcomesAG1_1DS[[#This Row],[Iin]]))</f>
        <v>-3.3335555515064445E-2</v>
      </c>
      <c r="E33" s="8">
        <f>Kx-EffortOutcomesAG1_1DS[[#This Row],[Xp]]</f>
        <v>-0.15114084356003601</v>
      </c>
      <c r="F33" s="8">
        <f>Ky-EffortOutcomesAG1_1DS[[#This Row],[Yp]]</f>
        <v>-0.88219471195502852</v>
      </c>
      <c r="G33" s="8">
        <f>Kz-EffortOutcomesAG1_1DS[[#This Row],[Zp]]</f>
        <v>1.0333355555150645</v>
      </c>
      <c r="H33" s="8">
        <f>EffortOutcomesAG1_1DS[[#This Row],[Kpy]]*KSc-EffortOutcomesAG1_1DS[[#This Row],[KPz]]*KSb</f>
        <v>-0.15114084356003599</v>
      </c>
      <c r="I33" s="8">
        <f>-1*(EffortOutcomesAG1_1DS[[#This Row],[KPx]]*KSc-EffortOutcomesAG1_1DS[[#This Row],[KPz]]*KSa)</f>
        <v>-0.15114084356003601</v>
      </c>
      <c r="J33" s="8">
        <f>(EffortOutcomesAG1_1DS[[#This Row],[KPx]]*$C$2-EffortOutcomesAG1_1DS[[#This Row],[Kpy]]*KSa)</f>
        <v>-1.0781554333535908E-3</v>
      </c>
      <c r="K33" s="8">
        <f>EffortOutcomesAG1_1DS[[#This Row],[Kpy]]*KTc-EffortOutcomesAG1_1DS[[#This Row],[KPz]]*KTb</f>
        <v>1.9155302674700931</v>
      </c>
      <c r="L33" s="8">
        <f>-1*(EffortOutcomesAG1_1DS[[#This Row],[KPx]]*KTc-EffortOutcomesAG1_1DS[[#This Row],[KPz]]*KTa)</f>
        <v>1.9155302674700929</v>
      </c>
      <c r="M33" s="8">
        <f>(EffortOutcomesAG1_1DS[[#This Row],[KPx]]*KTb-EffortOutcomesAG1_1DS[[#This Row],[Kpy]]*KTa)</f>
        <v>1.9155302674700931</v>
      </c>
      <c r="N33" s="8">
        <f>-EffortOutcomesAG1_1DS[[#This Row],[Xp]]*a+EffortOutcomesAG1_1DS[[#This Row],[Yp]]*b+EffortOutcomesAG1_1DS[[#This Row],[Zp]]*c_</f>
        <v>-0.30228168712007186</v>
      </c>
      <c r="O33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33" s="9">
        <f>SQRT(EffortOutcomesAG1_1DS[[#This Row],[Kpy''i]]^2+EffortOutcomesAG1_1DS[[#This Row],[KPy''j]]^2+EffortOutcomesAG1_1DS[[#This Row],[KPy''k]]^2)/KTmag/Scale</f>
        <v>1.3544844416961841</v>
      </c>
      <c r="Q3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3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1.3544844416961841</v>
      </c>
      <c r="T33" t="s">
        <v>92</v>
      </c>
      <c r="U33" t="s">
        <v>93</v>
      </c>
      <c r="V33" t="s">
        <v>60</v>
      </c>
      <c r="W33">
        <v>5.3662728249194425</v>
      </c>
      <c r="X33">
        <v>7.6</v>
      </c>
      <c r="Y33">
        <v>10</v>
      </c>
      <c r="Z33">
        <v>5.7943977591036422</v>
      </c>
      <c r="AA33" t="s">
        <v>110</v>
      </c>
      <c r="AB33">
        <v>1</v>
      </c>
      <c r="AC33" s="14">
        <v>45577</v>
      </c>
      <c r="AD33">
        <v>45577</v>
      </c>
      <c r="AE33">
        <v>1.4162530024019213</v>
      </c>
      <c r="AF33">
        <v>1.4162530024019213</v>
      </c>
      <c r="AG33">
        <v>1.0797806872949338</v>
      </c>
      <c r="AH33">
        <v>0.70608852959466351</v>
      </c>
      <c r="AI33">
        <v>0.70608852959466351</v>
      </c>
      <c r="AJ33">
        <v>0.76242075777679508</v>
      </c>
      <c r="AK33">
        <v>1.3116117180701923</v>
      </c>
      <c r="AL33">
        <v>1.3116117180701923</v>
      </c>
      <c r="AM33">
        <v>0.9261139894113124</v>
      </c>
      <c r="AN33">
        <v>32</v>
      </c>
      <c r="AO33">
        <f>SUBTOTAL(9,EffortOutcomesAG1_1DS[[#This Row],[Allocation]:[Iin]])</f>
        <v>91170.43061969374</v>
      </c>
    </row>
    <row r="34" spans="2:41" x14ac:dyDescent="0.25">
      <c r="B34" s="8">
        <f>IF(EffortOutcomesAG1_1DS[[#This Row],[Apn]]=0,10,LOG(EffortOutcomesAG1_1DS[[#This Row],[Apn]]))</f>
        <v>0.1910123555977282</v>
      </c>
      <c r="C34" s="8">
        <f>IF(EffortOutcomesAG1_1DS[[#This Row],[Ein]]=0,10,LOG(EffortOutcomesAG1_1DS[[#This Row],[Ein]]))</f>
        <v>-0.25403428811080669</v>
      </c>
      <c r="D34" s="8">
        <f>IF(EffortOutcomesAG1_1DS[[#This Row],[Iin]]=0,10,LOG(EffortOutcomesAG1_1DS[[#This Row],[Iin]]))</f>
        <v>6.3021932513078499E-2</v>
      </c>
      <c r="E34" s="8">
        <f>Kx-EffortOutcomesAG1_1DS[[#This Row],[Xp]]</f>
        <v>-0.1910123555977282</v>
      </c>
      <c r="F34" s="8">
        <f>Ky-EffortOutcomesAG1_1DS[[#This Row],[Yp]]</f>
        <v>-0.74596571188919336</v>
      </c>
      <c r="G34" s="8">
        <f>Kz-EffortOutcomesAG1_1DS[[#This Row],[Zp]]</f>
        <v>0.93697806748692147</v>
      </c>
      <c r="H34" s="8">
        <f>EffortOutcomesAG1_1DS[[#This Row],[Kpy]]*KSc-EffortOutcomesAG1_1DS[[#This Row],[KPz]]*KSb</f>
        <v>-0.19101235559772811</v>
      </c>
      <c r="I34" s="8">
        <f>-1*(EffortOutcomesAG1_1DS[[#This Row],[KPx]]*KSc-EffortOutcomesAG1_1DS[[#This Row],[KPz]]*KSa)</f>
        <v>-0.1910123555977282</v>
      </c>
      <c r="J34" s="8">
        <f>(EffortOutcomesAG1_1DS[[#This Row],[KPx]]*$C$2-EffortOutcomesAG1_1DS[[#This Row],[Kpy]]*KSa)</f>
        <v>-1.3625768136165995E-3</v>
      </c>
      <c r="K34" s="8">
        <f>EffortOutcomesAG1_1DS[[#This Row],[Kpy]]*KTc-EffortOutcomesAG1_1DS[[#This Row],[KPz]]*KTb</f>
        <v>1.6829437793761148</v>
      </c>
      <c r="L34" s="8">
        <f>-1*(EffortOutcomesAG1_1DS[[#This Row],[KPx]]*KTc-EffortOutcomesAG1_1DS[[#This Row],[KPz]]*KTa)</f>
        <v>1.6829437793761148</v>
      </c>
      <c r="M34" s="8">
        <f>(EffortOutcomesAG1_1DS[[#This Row],[KPx]]*KTb-EffortOutcomesAG1_1DS[[#This Row],[Kpy]]*KTa)</f>
        <v>1.6829437793761148</v>
      </c>
      <c r="N34" s="8">
        <f>-EffortOutcomesAG1_1DS[[#This Row],[Xp]]*a+EffortOutcomesAG1_1DS[[#This Row],[Yp]]*b+EffortOutcomesAG1_1DS[[#This Row],[Zp]]*c_</f>
        <v>-0.38202471119545639</v>
      </c>
      <c r="O34">
        <f>-IF(EffortOutcomesAG1_1DS[[#This Row],[Column2]]&gt;0,1,-1)*SQRT(EffortOutcomesAG1_1DS[[#This Row],[KPx''i]]^2+EffortOutcomesAG1_1DS[[#This Row],[KPx''j]]^2+EffortOutcomesAG1_1DS[[#This Row],[KPx''k]]^2)/Ksmag/Scale</f>
        <v>0.19101478555017529</v>
      </c>
      <c r="P34" s="9">
        <f>SQRT(EffortOutcomesAG1_1DS[[#This Row],[Kpy''i]]^2+EffortOutcomesAG1_1DS[[#This Row],[KPy''j]]^2+EffortOutcomesAG1_1DS[[#This Row],[KPy''k]]^2)/KTmag/Scale</f>
        <v>1.1900209587525681</v>
      </c>
      <c r="Q3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0.19101478555017529</v>
      </c>
      <c r="S3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1.1900209587525681</v>
      </c>
      <c r="T34" t="s">
        <v>92</v>
      </c>
      <c r="U34" t="s">
        <v>93</v>
      </c>
      <c r="V34" t="s">
        <v>59</v>
      </c>
      <c r="W34">
        <v>11.626924453992126</v>
      </c>
      <c r="X34">
        <v>18.05</v>
      </c>
      <c r="Y34">
        <v>10</v>
      </c>
      <c r="Z34">
        <v>10.056408770404715</v>
      </c>
      <c r="AA34" t="s">
        <v>111</v>
      </c>
      <c r="AB34">
        <v>1</v>
      </c>
      <c r="AC34" s="14">
        <v>45577</v>
      </c>
      <c r="AD34">
        <v>45577</v>
      </c>
      <c r="AE34">
        <v>1.5524311757097982</v>
      </c>
      <c r="AF34">
        <v>1.5524311757097982</v>
      </c>
      <c r="AG34">
        <v>0.86492423772064919</v>
      </c>
      <c r="AH34">
        <v>0.64415093927934219</v>
      </c>
      <c r="AI34">
        <v>0.64415093927934219</v>
      </c>
      <c r="AJ34">
        <v>0.55714176013322525</v>
      </c>
      <c r="AK34">
        <v>1.7948753289663251</v>
      </c>
      <c r="AL34">
        <v>1.7948753289663251</v>
      </c>
      <c r="AM34">
        <v>1.1561706290429765</v>
      </c>
      <c r="AN34">
        <v>33</v>
      </c>
      <c r="AO34">
        <f>SUBTOTAL(9,EffortOutcomesAG1_1DS[[#This Row],[Allocation]:[Iin]])</f>
        <v>91175.617560285187</v>
      </c>
    </row>
    <row r="35" spans="2:41" x14ac:dyDescent="0.25">
      <c r="B35" s="8">
        <f>IF(EffortOutcomesAG1_1DS[[#This Row],[Apn]]=0,10,LOG(EffortOutcomesAG1_1DS[[#This Row],[Apn]]))</f>
        <v>5.8054446191276712E-2</v>
      </c>
      <c r="C35" s="8">
        <f>IF(EffortOutcomesAG1_1DS[[#This Row],[Ein]]=0,10,LOG(EffortOutcomesAG1_1DS[[#This Row],[Ein]]))</f>
        <v>-6.5908849188659926E-2</v>
      </c>
      <c r="D35" s="8">
        <f>IF(EffortOutcomesAG1_1DS[[#This Row],[Iin]]=0,10,LOG(EffortOutcomesAG1_1DS[[#This Row],[Iin]]))</f>
        <v>7.8544029973831708E-3</v>
      </c>
      <c r="E35" s="8">
        <f>Kx-EffortOutcomesAG1_1DS[[#This Row],[Xp]]</f>
        <v>-5.8054446191276712E-2</v>
      </c>
      <c r="F35" s="8">
        <f>Ky-EffortOutcomesAG1_1DS[[#This Row],[Yp]]</f>
        <v>-0.93409115081134009</v>
      </c>
      <c r="G35" s="8">
        <f>Kz-EffortOutcomesAG1_1DS[[#This Row],[Zp]]</f>
        <v>0.99214559700261684</v>
      </c>
      <c r="H35" s="8">
        <f>EffortOutcomesAG1_1DS[[#This Row],[Kpy]]*KSc-EffortOutcomesAG1_1DS[[#This Row],[KPz]]*KSb</f>
        <v>-5.8054446191276754E-2</v>
      </c>
      <c r="I35" s="8">
        <f>-1*(EffortOutcomesAG1_1DS[[#This Row],[KPx]]*KSc-EffortOutcomesAG1_1DS[[#This Row],[KPz]]*KSa)</f>
        <v>-5.8054446191276712E-2</v>
      </c>
      <c r="J35" s="8">
        <f>(EffortOutcomesAG1_1DS[[#This Row],[KPx]]*$C$2-EffortOutcomesAG1_1DS[[#This Row],[Kpy]]*KSa)</f>
        <v>-4.1412840577799236E-4</v>
      </c>
      <c r="K35" s="8">
        <f>EffortOutcomesAG1_1DS[[#This Row],[Kpy]]*KTc-EffortOutcomesAG1_1DS[[#This Row],[KPz]]*KTb</f>
        <v>1.9262367478139568</v>
      </c>
      <c r="L35" s="8">
        <f>-1*(EffortOutcomesAG1_1DS[[#This Row],[KPx]]*KTc-EffortOutcomesAG1_1DS[[#This Row],[KPz]]*KTa)</f>
        <v>1.926236747813957</v>
      </c>
      <c r="M35" s="8">
        <f>(EffortOutcomesAG1_1DS[[#This Row],[KPx]]*KTb-EffortOutcomesAG1_1DS[[#This Row],[Kpy]]*KTa)</f>
        <v>1.9262367478139568</v>
      </c>
      <c r="N35" s="8">
        <f>-EffortOutcomesAG1_1DS[[#This Row],[Xp]]*a+EffortOutcomesAG1_1DS[[#This Row],[Yp]]*b+EffortOutcomesAG1_1DS[[#This Row],[Zp]]*c_</f>
        <v>-0.11610889238255351</v>
      </c>
      <c r="O35">
        <f>-IF(EffortOutcomesAG1_1DS[[#This Row],[Column2]]&gt;0,1,-1)*SQRT(EffortOutcomesAG1_1DS[[#This Row],[KPx''i]]^2+EffortOutcomesAG1_1DS[[#This Row],[KPx''j]]^2+EffortOutcomesAG1_1DS[[#This Row],[KPx''k]]^2)/Ksmag/Scale</f>
        <v>5.8055184727499411E-2</v>
      </c>
      <c r="P35" s="9">
        <f>SQRT(EffortOutcomesAG1_1DS[[#This Row],[Kpy''i]]^2+EffortOutcomesAG1_1DS[[#This Row],[KPy''j]]^2+EffortOutcomesAG1_1DS[[#This Row],[KPy''k]]^2)/KTmag/Scale</f>
        <v>1.3620550665499707</v>
      </c>
      <c r="Q3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5.8055184727499411E-2</v>
      </c>
      <c r="S3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1.3620550665499707</v>
      </c>
      <c r="T35" t="s">
        <v>138</v>
      </c>
      <c r="U35" t="s">
        <v>93</v>
      </c>
      <c r="V35" t="s">
        <v>56</v>
      </c>
      <c r="W35">
        <v>14.12921652156102</v>
      </c>
      <c r="X35">
        <v>16.149999999999999</v>
      </c>
      <c r="Y35">
        <v>10</v>
      </c>
      <c r="Z35">
        <v>13.875980392156862</v>
      </c>
      <c r="AA35" t="s">
        <v>109</v>
      </c>
      <c r="AC35" s="14">
        <v>45577</v>
      </c>
      <c r="AD35">
        <v>45577</v>
      </c>
      <c r="AE35">
        <v>1.1430216229863337</v>
      </c>
      <c r="AF35">
        <v>1.1430216229863337</v>
      </c>
      <c r="AG35">
        <v>0.98207712869162123</v>
      </c>
      <c r="AH35">
        <v>0.87487408802235422</v>
      </c>
      <c r="AI35">
        <v>0.87487408802235422</v>
      </c>
      <c r="AJ35">
        <v>0.85919383233169433</v>
      </c>
      <c r="AK35">
        <v>1.1638817253682834</v>
      </c>
      <c r="AL35">
        <v>1.1638817253682834</v>
      </c>
      <c r="AM35">
        <v>1.0182499630474611</v>
      </c>
      <c r="AN35">
        <v>34</v>
      </c>
      <c r="AO35">
        <f>SUBTOTAL(9,EffortOutcomesAG1_1DS[[#This Row],[Allocation]:[Iin]])</f>
        <v>91177.099056189007</v>
      </c>
    </row>
    <row r="36" spans="2:41" x14ac:dyDescent="0.25">
      <c r="B36" s="8">
        <f>IF(EffortOutcomesAG1_1DS[[#This Row],[Apn]]=0,10,LOG(EffortOutcomesAG1_1DS[[#This Row],[Apn]]))</f>
        <v>0.27737008190133328</v>
      </c>
      <c r="C36" s="8">
        <f>IF(EffortOutcomesAG1_1DS[[#This Row],[Ein]]=0,10,LOG(EffortOutcomesAG1_1DS[[#This Row],[Ein]]))</f>
        <v>1.2546717808264758E-2</v>
      </c>
      <c r="D36" s="8">
        <f>IF(EffortOutcomesAG1_1DS[[#This Row],[Iin]]=0,10,LOG(EffortOutcomesAG1_1DS[[#This Row],[Iin]]))</f>
        <v>-0.28991679970959805</v>
      </c>
      <c r="E36" s="8">
        <f>Kx-EffortOutcomesAG1_1DS[[#This Row],[Xp]]</f>
        <v>-0.27737008190133328</v>
      </c>
      <c r="F36" s="8">
        <f>Ky-EffortOutcomesAG1_1DS[[#This Row],[Yp]]</f>
        <v>-1.0125467178082648</v>
      </c>
      <c r="G36" s="8">
        <f>Kz-EffortOutcomesAG1_1DS[[#This Row],[Zp]]</f>
        <v>1.2899167997095979</v>
      </c>
      <c r="H36" s="8">
        <f>EffortOutcomesAG1_1DS[[#This Row],[Kpy]]*KSc-EffortOutcomesAG1_1DS[[#This Row],[KPz]]*KSb</f>
        <v>-0.27737008190133317</v>
      </c>
      <c r="I36" s="8">
        <f>-1*(EffortOutcomesAG1_1DS[[#This Row],[KPx]]*KSc-EffortOutcomesAG1_1DS[[#This Row],[KPz]]*KSa)</f>
        <v>-0.27737008190133328</v>
      </c>
      <c r="J36" s="8">
        <f>(EffortOutcomesAG1_1DS[[#This Row],[KPx]]*$C$2-EffortOutcomesAG1_1DS[[#This Row],[Kpy]]*KSa)</f>
        <v>-1.9786052122493635E-3</v>
      </c>
      <c r="K36" s="8">
        <f>EffortOutcomesAG1_1DS[[#This Row],[Kpy]]*KTc-EffortOutcomesAG1_1DS[[#This Row],[KPz]]*KTb</f>
        <v>2.3024635175178627</v>
      </c>
      <c r="L36" s="8">
        <f>-1*(EffortOutcomesAG1_1DS[[#This Row],[KPx]]*KTc-EffortOutcomesAG1_1DS[[#This Row],[KPz]]*KTa)</f>
        <v>2.3024635175178627</v>
      </c>
      <c r="M36" s="8">
        <f>(EffortOutcomesAG1_1DS[[#This Row],[KPx]]*KTb-EffortOutcomesAG1_1DS[[#This Row],[Kpy]]*KTa)</f>
        <v>2.3024635175178627</v>
      </c>
      <c r="N36" s="8">
        <f>-EffortOutcomesAG1_1DS[[#This Row],[Xp]]*a+EffortOutcomesAG1_1DS[[#This Row],[Yp]]*b+EffortOutcomesAG1_1DS[[#This Row],[Zp]]*c_</f>
        <v>-0.55474016380266655</v>
      </c>
      <c r="O36">
        <f>-IF(EffortOutcomesAG1_1DS[[#This Row],[Column2]]&gt;0,1,-1)*SQRT(EffortOutcomesAG1_1DS[[#This Row],[KPx''i]]^2+EffortOutcomesAG1_1DS[[#This Row],[KPx''j]]^2+EffortOutcomesAG1_1DS[[#This Row],[KPx''k]]^2)/Ksmag/Scale</f>
        <v>0.27737361044851627</v>
      </c>
      <c r="P36" s="9">
        <f>SQRT(EffortOutcomesAG1_1DS[[#This Row],[Kpy''i]]^2+EffortOutcomesAG1_1DS[[#This Row],[KPy''j]]^2+EffortOutcomesAG1_1DS[[#This Row],[KPy''k]]^2)/KTmag/Scale</f>
        <v>1.628087566671512</v>
      </c>
      <c r="Q3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0.27737361044851627</v>
      </c>
      <c r="S3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1.628087566671512</v>
      </c>
      <c r="T36" t="s">
        <v>138</v>
      </c>
      <c r="U36" t="s">
        <v>93</v>
      </c>
      <c r="V36" t="s">
        <v>60</v>
      </c>
      <c r="W36">
        <v>3.5111676249447159</v>
      </c>
      <c r="X36">
        <v>6.6499999999999995</v>
      </c>
      <c r="Y36">
        <v>10</v>
      </c>
      <c r="Z36">
        <v>6.8449197860962556</v>
      </c>
      <c r="AA36" t="s">
        <v>110</v>
      </c>
      <c r="AC36" s="14">
        <v>45577</v>
      </c>
      <c r="AD36">
        <v>45577</v>
      </c>
      <c r="AE36">
        <v>1.8939568571878436</v>
      </c>
      <c r="AF36">
        <v>1.8939568571878436</v>
      </c>
      <c r="AG36">
        <v>1.9494710925981582</v>
      </c>
      <c r="AH36">
        <v>0.52799513157063405</v>
      </c>
      <c r="AI36">
        <v>0.52799513157063405</v>
      </c>
      <c r="AJ36">
        <v>1.0293112460295122</v>
      </c>
      <c r="AK36">
        <v>0.97152343750000003</v>
      </c>
      <c r="AL36">
        <v>0.97152343750000003</v>
      </c>
      <c r="AM36">
        <v>0.51295964520676718</v>
      </c>
      <c r="AN36">
        <v>35</v>
      </c>
      <c r="AO36">
        <f>SUBTOTAL(9,EffortOutcomesAG1_1DS[[#This Row],[Allocation]:[Iin]])</f>
        <v>91171.123612622468</v>
      </c>
    </row>
    <row r="37" spans="2:41" x14ac:dyDescent="0.25">
      <c r="B37" s="8">
        <f>IF(EffortOutcomesAG1_1DS[[#This Row],[Apn]]=0,10,LOG(EffortOutcomesAG1_1DS[[#This Row],[Apn]]))</f>
        <v>0.18470995191321249</v>
      </c>
      <c r="C37" s="8">
        <f>IF(EffortOutcomesAG1_1DS[[#This Row],[Ein]]=0,10,LOG(EffortOutcomesAG1_1DS[[#This Row],[Ein]]))</f>
        <v>-0.23762490855812973</v>
      </c>
      <c r="D37" s="8">
        <f>IF(EffortOutcomesAG1_1DS[[#This Row],[Iin]]=0,10,LOG(EffortOutcomesAG1_1DS[[#This Row],[Iin]]))</f>
        <v>5.2914956644917292E-2</v>
      </c>
      <c r="E37" s="8">
        <f>Kx-EffortOutcomesAG1_1DS[[#This Row],[Xp]]</f>
        <v>-0.18470995191321249</v>
      </c>
      <c r="F37" s="8">
        <f>Ky-EffortOutcomesAG1_1DS[[#This Row],[Yp]]</f>
        <v>-0.76237509144187032</v>
      </c>
      <c r="G37" s="8">
        <f>Kz-EffortOutcomesAG1_1DS[[#This Row],[Zp]]</f>
        <v>0.9470850433550827</v>
      </c>
      <c r="H37" s="8">
        <f>EffortOutcomesAG1_1DS[[#This Row],[Kpy]]*KSc-EffortOutcomesAG1_1DS[[#This Row],[KPz]]*KSb</f>
        <v>-0.18470995191321238</v>
      </c>
      <c r="I37" s="8">
        <f>-1*(EffortOutcomesAG1_1DS[[#This Row],[KPx]]*KSc-EffortOutcomesAG1_1DS[[#This Row],[KPz]]*KSa)</f>
        <v>-0.18470995191321249</v>
      </c>
      <c r="J37" s="8">
        <f>(EffortOutcomesAG1_1DS[[#This Row],[KPx]]*$C$2-EffortOutcomesAG1_1DS[[#This Row],[Kpy]]*KSa)</f>
        <v>-1.3176189411077748E-3</v>
      </c>
      <c r="K37" s="8">
        <f>EffortOutcomesAG1_1DS[[#This Row],[Kpy]]*KTc-EffortOutcomesAG1_1DS[[#This Row],[KPz]]*KTb</f>
        <v>1.7094601347969531</v>
      </c>
      <c r="L37" s="8">
        <f>-1*(EffortOutcomesAG1_1DS[[#This Row],[KPx]]*KTc-EffortOutcomesAG1_1DS[[#This Row],[KPz]]*KTa)</f>
        <v>1.7094601347969529</v>
      </c>
      <c r="M37" s="8">
        <f>(EffortOutcomesAG1_1DS[[#This Row],[KPx]]*KTb-EffortOutcomesAG1_1DS[[#This Row],[Kpy]]*KTa)</f>
        <v>1.7094601347969531</v>
      </c>
      <c r="N37" s="8">
        <f>-EffortOutcomesAG1_1DS[[#This Row],[Xp]]*a+EffortOutcomesAG1_1DS[[#This Row],[Yp]]*b+EffortOutcomesAG1_1DS[[#This Row],[Zp]]*c_</f>
        <v>-0.36941990382642487</v>
      </c>
      <c r="O37">
        <f>-IF(EffortOutcomesAG1_1DS[[#This Row],[Column2]]&gt;0,1,-1)*SQRT(EffortOutcomesAG1_1DS[[#This Row],[KPx''i]]^2+EffortOutcomesAG1_1DS[[#This Row],[KPx''j]]^2+EffortOutcomesAG1_1DS[[#This Row],[KPx''k]]^2)/Ksmag/Scale</f>
        <v>0.18471230169000177</v>
      </c>
      <c r="P37" s="9">
        <f>SQRT(EffortOutcomesAG1_1DS[[#This Row],[Kpy''i]]^2+EffortOutcomesAG1_1DS[[#This Row],[KPy''j]]^2+EffortOutcomesAG1_1DS[[#This Row],[KPy''k]]^2)/KTmag/Scale</f>
        <v>1.2087708534829953</v>
      </c>
      <c r="Q3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0.18471230169000177</v>
      </c>
      <c r="S3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1.2087708534829953</v>
      </c>
      <c r="T37" t="s">
        <v>138</v>
      </c>
      <c r="U37" t="s">
        <v>93</v>
      </c>
      <c r="V37" t="s">
        <v>59</v>
      </c>
      <c r="W37">
        <v>12.417771069086861</v>
      </c>
      <c r="X37">
        <v>19</v>
      </c>
      <c r="Y37">
        <v>10</v>
      </c>
      <c r="Z37">
        <v>10.993315508021384</v>
      </c>
      <c r="AA37" t="s">
        <v>111</v>
      </c>
      <c r="AC37" s="14">
        <v>45577</v>
      </c>
      <c r="AD37">
        <v>45577</v>
      </c>
      <c r="AE37">
        <v>1.5300652503812959</v>
      </c>
      <c r="AF37">
        <v>1.5300652503812959</v>
      </c>
      <c r="AG37">
        <v>0.88528894975270112</v>
      </c>
      <c r="AH37">
        <v>0.65356689837299264</v>
      </c>
      <c r="AI37">
        <v>0.65356689837299264</v>
      </c>
      <c r="AJ37">
        <v>0.57859555305375709</v>
      </c>
      <c r="AK37">
        <v>1.7283229964733076</v>
      </c>
      <c r="AL37">
        <v>1.7283229964733076</v>
      </c>
      <c r="AM37">
        <v>1.1295747001917764</v>
      </c>
      <c r="AN37">
        <v>36</v>
      </c>
      <c r="AO37">
        <f>SUBTOTAL(9,EffortOutcomesAG1_1DS[[#This Row],[Allocation]:[Iin]])</f>
        <v>91175.41068500145</v>
      </c>
    </row>
    <row r="38" spans="2:41" x14ac:dyDescent="0.25">
      <c r="B38" s="8">
        <f>IF(EffortOutcomesAG1_1DS[[#This Row],[Apn]]=0,10,LOG(EffortOutcomesAG1_1DS[[#This Row],[Apn]]))</f>
        <v>5.2531045674085258E-2</v>
      </c>
      <c r="C38" s="8">
        <f>IF(EffortOutcomesAG1_1DS[[#This Row],[Ein]]=0,10,LOG(EffortOutcomesAG1_1DS[[#This Row],[Ein]]))</f>
        <v>-8.1387051287109449E-2</v>
      </c>
      <c r="D38" s="8">
        <f>IF(EffortOutcomesAG1_1DS[[#This Row],[Iin]]=0,10,LOG(EffortOutcomesAG1_1DS[[#This Row],[Iin]]))</f>
        <v>2.8856005613024233E-2</v>
      </c>
      <c r="E38" s="8">
        <f>Kx-EffortOutcomesAG1_1DS[[#This Row],[Xp]]</f>
        <v>-5.2531045674085258E-2</v>
      </c>
      <c r="F38" s="8">
        <f>Ky-EffortOutcomesAG1_1DS[[#This Row],[Yp]]</f>
        <v>-0.91861294871289056</v>
      </c>
      <c r="G38" s="8">
        <f>Kz-EffortOutcomesAG1_1DS[[#This Row],[Zp]]</f>
        <v>0.97114399438697574</v>
      </c>
      <c r="H38" s="8">
        <f>EffortOutcomesAG1_1DS[[#This Row],[Kpy]]*KSc-EffortOutcomesAG1_1DS[[#This Row],[KPz]]*KSb</f>
        <v>-5.2531045674085175E-2</v>
      </c>
      <c r="I38" s="8">
        <f>-1*(EffortOutcomesAG1_1DS[[#This Row],[KPx]]*KSc-EffortOutcomesAG1_1DS[[#This Row],[KPz]]*KSa)</f>
        <v>-5.2531045674085258E-2</v>
      </c>
      <c r="J38" s="8">
        <f>(EffortOutcomesAG1_1DS[[#This Row],[KPx]]*$C$2-EffortOutcomesAG1_1DS[[#This Row],[Kpy]]*KSa)</f>
        <v>-3.7472751229394527E-4</v>
      </c>
      <c r="K38" s="8">
        <f>EffortOutcomesAG1_1DS[[#This Row],[Kpy]]*KTc-EffortOutcomesAG1_1DS[[#This Row],[KPz]]*KTb</f>
        <v>1.8897569430998664</v>
      </c>
      <c r="L38" s="8">
        <f>-1*(EffortOutcomesAG1_1DS[[#This Row],[KPx]]*KTc-EffortOutcomesAG1_1DS[[#This Row],[KPz]]*KTa)</f>
        <v>1.8897569430998662</v>
      </c>
      <c r="M38" s="8">
        <f>(EffortOutcomesAG1_1DS[[#This Row],[KPx]]*KTb-EffortOutcomesAG1_1DS[[#This Row],[Kpy]]*KTa)</f>
        <v>1.8897569430998664</v>
      </c>
      <c r="N38" s="8">
        <f>-EffortOutcomesAG1_1DS[[#This Row],[Xp]]*a+EffortOutcomesAG1_1DS[[#This Row],[Yp]]*b+EffortOutcomesAG1_1DS[[#This Row],[Zp]]*c_</f>
        <v>-0.10506209134817043</v>
      </c>
      <c r="O38">
        <f>-IF(EffortOutcomesAG1_1DS[[#This Row],[Column2]]&gt;0,1,-1)*SQRT(EffortOutcomesAG1_1DS[[#This Row],[KPx''i]]^2+EffortOutcomesAG1_1DS[[#This Row],[KPx''j]]^2+EffortOutcomesAG1_1DS[[#This Row],[KPx''k]]^2)/Ksmag/Scale</f>
        <v>5.2531713944693081E-2</v>
      </c>
      <c r="P38" s="9">
        <f>SQRT(EffortOutcomesAG1_1DS[[#This Row],[Kpy''i]]^2+EffortOutcomesAG1_1DS[[#This Row],[KPy''j]]^2+EffortOutcomesAG1_1DS[[#This Row],[KPy''k]]^2)/KTmag/Scale</f>
        <v>1.3362599492602762</v>
      </c>
      <c r="Q3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5.2531713944693081E-2</v>
      </c>
      <c r="S3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1.3362599492602762</v>
      </c>
      <c r="T38" t="s">
        <v>92</v>
      </c>
      <c r="U38" t="s">
        <v>93</v>
      </c>
      <c r="V38" t="s">
        <v>56</v>
      </c>
      <c r="W38">
        <v>14.310060866451844</v>
      </c>
      <c r="X38">
        <v>16.149999999999999</v>
      </c>
      <c r="Y38">
        <v>10</v>
      </c>
      <c r="Z38">
        <v>13.390151025445141</v>
      </c>
      <c r="AA38" t="s">
        <v>112</v>
      </c>
      <c r="AB38">
        <v>1</v>
      </c>
      <c r="AC38" s="14">
        <v>45578</v>
      </c>
      <c r="AD38">
        <v>45578</v>
      </c>
      <c r="AE38">
        <v>1.1285766112890312</v>
      </c>
      <c r="AF38">
        <v>1.1285766112890312</v>
      </c>
      <c r="AG38">
        <v>0.93571586804614393</v>
      </c>
      <c r="AH38">
        <v>0.88607188027565598</v>
      </c>
      <c r="AI38">
        <v>0.88607188027565598</v>
      </c>
      <c r="AJ38">
        <v>0.82911151860341437</v>
      </c>
      <c r="AK38">
        <v>1.2061103694282724</v>
      </c>
      <c r="AL38">
        <v>1.2061103694282724</v>
      </c>
      <c r="AM38">
        <v>1.0687004828592754</v>
      </c>
      <c r="AN38">
        <v>37</v>
      </c>
      <c r="AO38">
        <f>SUBTOTAL(9,EffortOutcomesAG1_1DS[[#This Row],[Allocation]:[Iin]])</f>
        <v>91179.66519661693</v>
      </c>
    </row>
    <row r="39" spans="2:41" x14ac:dyDescent="0.25">
      <c r="B39" s="8">
        <f>IF(EffortOutcomesAG1_1DS[[#This Row],[Apn]]=0,10,LOG(EffortOutcomesAG1_1DS[[#This Row],[Apn]]))</f>
        <v>0.15114084356003601</v>
      </c>
      <c r="C39" s="8">
        <f>IF(EffortOutcomesAG1_1DS[[#This Row],[Ein]]=0,10,LOG(EffortOutcomesAG1_1DS[[#This Row],[Ein]]))</f>
        <v>-0.1973982234979382</v>
      </c>
      <c r="D39" s="8">
        <f>IF(EffortOutcomesAG1_1DS[[#This Row],[Iin]]=0,10,LOG(EffortOutcomesAG1_1DS[[#This Row],[Iin]]))</f>
        <v>4.6257379937902285E-2</v>
      </c>
      <c r="E39" s="8">
        <f>Kx-EffortOutcomesAG1_1DS[[#This Row],[Xp]]</f>
        <v>-0.15114084356003601</v>
      </c>
      <c r="F39" s="8">
        <f>Ky-EffortOutcomesAG1_1DS[[#This Row],[Yp]]</f>
        <v>-0.80260177650206177</v>
      </c>
      <c r="G39" s="8">
        <f>Kz-EffortOutcomesAG1_1DS[[#This Row],[Zp]]</f>
        <v>0.95374262006209776</v>
      </c>
      <c r="H39" s="8">
        <f>EffortOutcomesAG1_1DS[[#This Row],[Kpy]]*KSc-EffortOutcomesAG1_1DS[[#This Row],[KPz]]*KSb</f>
        <v>-0.15114084356003599</v>
      </c>
      <c r="I39" s="8">
        <f>-1*(EffortOutcomesAG1_1DS[[#This Row],[KPx]]*KSc-EffortOutcomesAG1_1DS[[#This Row],[KPz]]*KSa)</f>
        <v>-0.15114084356003601</v>
      </c>
      <c r="J39" s="8">
        <f>(EffortOutcomesAG1_1DS[[#This Row],[KPx]]*$C$2-EffortOutcomesAG1_1DS[[#This Row],[Kpy]]*KSa)</f>
        <v>-1.0781554333535908E-3</v>
      </c>
      <c r="K39" s="8">
        <f>EffortOutcomesAG1_1DS[[#This Row],[Kpy]]*KTc-EffortOutcomesAG1_1DS[[#This Row],[KPz]]*KTb</f>
        <v>1.7563443965641596</v>
      </c>
      <c r="L39" s="8">
        <f>-1*(EffortOutcomesAG1_1DS[[#This Row],[KPx]]*KTc-EffortOutcomesAG1_1DS[[#This Row],[KPz]]*KTa)</f>
        <v>1.7563443965641594</v>
      </c>
      <c r="M39" s="8">
        <f>(EffortOutcomesAG1_1DS[[#This Row],[KPx]]*KTb-EffortOutcomesAG1_1DS[[#This Row],[Kpy]]*KTa)</f>
        <v>1.7563443965641596</v>
      </c>
      <c r="N39" s="8">
        <f>-EffortOutcomesAG1_1DS[[#This Row],[Xp]]*a+EffortOutcomesAG1_1DS[[#This Row],[Yp]]*b+EffortOutcomesAG1_1DS[[#This Row],[Zp]]*c_</f>
        <v>-0.30228168712007186</v>
      </c>
      <c r="O39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39" s="9">
        <f>SQRT(EffortOutcomesAG1_1DS[[#This Row],[Kpy''i]]^2+EffortOutcomesAG1_1DS[[#This Row],[KPy''j]]^2+EffortOutcomesAG1_1DS[[#This Row],[KPy''k]]^2)/KTmag/Scale</f>
        <v>1.2419230329095121</v>
      </c>
      <c r="Q3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3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1.2419230329095121</v>
      </c>
      <c r="T39" t="s">
        <v>92</v>
      </c>
      <c r="U39" t="s">
        <v>93</v>
      </c>
      <c r="V39" t="s">
        <v>60</v>
      </c>
      <c r="W39">
        <v>5.3662728249194425</v>
      </c>
      <c r="X39">
        <v>7.6</v>
      </c>
      <c r="Y39">
        <v>10</v>
      </c>
      <c r="Z39">
        <v>4.8240896358543424</v>
      </c>
      <c r="AA39" t="s">
        <v>113</v>
      </c>
      <c r="AB39">
        <v>1</v>
      </c>
      <c r="AC39" s="14">
        <v>45578</v>
      </c>
      <c r="AD39">
        <v>45578</v>
      </c>
      <c r="AE39">
        <v>1.4162530024019213</v>
      </c>
      <c r="AF39">
        <v>1.4162530024019213</v>
      </c>
      <c r="AG39">
        <v>0.89896466192561886</v>
      </c>
      <c r="AH39">
        <v>0.70608852959466351</v>
      </c>
      <c r="AI39">
        <v>0.70608852959466351</v>
      </c>
      <c r="AJ39">
        <v>0.63474863629662404</v>
      </c>
      <c r="AK39">
        <v>1.5754267797003829</v>
      </c>
      <c r="AL39">
        <v>1.5754267797003829</v>
      </c>
      <c r="AM39">
        <v>1.1123907783626994</v>
      </c>
      <c r="AN39">
        <v>38</v>
      </c>
      <c r="AO39">
        <f>SUBTOTAL(9,EffortOutcomesAG1_1DS[[#This Row],[Allocation]:[Iin]])</f>
        <v>91171.865730335849</v>
      </c>
    </row>
    <row r="40" spans="2:41" x14ac:dyDescent="0.25">
      <c r="B40" s="8">
        <f>IF(EffortOutcomesAG1_1DS[[#This Row],[Apn]]=0,10,LOG(EffortOutcomesAG1_1DS[[#This Row],[Apn]]))</f>
        <v>5.8386790323137205E-2</v>
      </c>
      <c r="C40" s="8">
        <f>IF(EffortOutcomesAG1_1DS[[#This Row],[Ein]]=0,10,LOG(EffortOutcomesAG1_1DS[[#This Row],[Ein]]))</f>
        <v>-0.24373058362337233</v>
      </c>
      <c r="D40" s="8">
        <f>IF(EffortOutcomesAG1_1DS[[#This Row],[Iin]]=0,10,LOG(EffortOutcomesAG1_1DS[[#This Row],[Iin]]))</f>
        <v>0.18534379330023509</v>
      </c>
      <c r="E40" s="8">
        <f>Kx-EffortOutcomesAG1_1DS[[#This Row],[Xp]]</f>
        <v>-5.8386790323137205E-2</v>
      </c>
      <c r="F40" s="8">
        <f>Ky-EffortOutcomesAG1_1DS[[#This Row],[Yp]]</f>
        <v>-0.7562694163766277</v>
      </c>
      <c r="G40" s="8">
        <f>Kz-EffortOutcomesAG1_1DS[[#This Row],[Zp]]</f>
        <v>0.81465620669976491</v>
      </c>
      <c r="H40" s="8">
        <f>EffortOutcomesAG1_1DS[[#This Row],[Kpy]]*KSc-EffortOutcomesAG1_1DS[[#This Row],[KPz]]*KSb</f>
        <v>-5.8386790323137205E-2</v>
      </c>
      <c r="I40" s="8">
        <f>-1*(EffortOutcomesAG1_1DS[[#This Row],[KPx]]*KSc-EffortOutcomesAG1_1DS[[#This Row],[KPz]]*KSa)</f>
        <v>-5.8386790323137205E-2</v>
      </c>
      <c r="J40" s="8">
        <f>(EffortOutcomesAG1_1DS[[#This Row],[KPx]]*$C$2-EffortOutcomesAG1_1DS[[#This Row],[Kpy]]*KSa)</f>
        <v>-4.1649916554794322E-4</v>
      </c>
      <c r="K40" s="8">
        <f>EffortOutcomesAG1_1DS[[#This Row],[Kpy]]*KTc-EffortOutcomesAG1_1DS[[#This Row],[KPz]]*KTb</f>
        <v>1.5709256230763926</v>
      </c>
      <c r="L40" s="8">
        <f>-1*(EffortOutcomesAG1_1DS[[#This Row],[KPx]]*KTc-EffortOutcomesAG1_1DS[[#This Row],[KPz]]*KTa)</f>
        <v>1.5709256230763926</v>
      </c>
      <c r="M40" s="8">
        <f>(EffortOutcomesAG1_1DS[[#This Row],[KPx]]*KTb-EffortOutcomesAG1_1DS[[#This Row],[Kpy]]*KTa)</f>
        <v>1.5709256230763926</v>
      </c>
      <c r="N40" s="8">
        <f>-EffortOutcomesAG1_1DS[[#This Row],[Xp]]*a+EffortOutcomesAG1_1DS[[#This Row],[Yp]]*b+EffortOutcomesAG1_1DS[[#This Row],[Zp]]*c_</f>
        <v>-0.11677358064627447</v>
      </c>
      <c r="O40">
        <f>-IF(EffortOutcomesAG1_1DS[[#This Row],[Column2]]&gt;0,1,-1)*SQRT(EffortOutcomesAG1_1DS[[#This Row],[KPx''i]]^2+EffortOutcomesAG1_1DS[[#This Row],[KPx''j]]^2+EffortOutcomesAG1_1DS[[#This Row],[KPx''k]]^2)/Ksmag/Scale</f>
        <v>5.8387533087256208E-2</v>
      </c>
      <c r="P40" s="9">
        <f>SQRT(EffortOutcomesAG1_1DS[[#This Row],[Kpy''i]]^2+EffortOutcomesAG1_1DS[[#This Row],[KPy''j]]^2+EffortOutcomesAG1_1DS[[#This Row],[KPy''k]]^2)/KTmag/Scale</f>
        <v>1.1108121608170198</v>
      </c>
      <c r="Q4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5.8387533087256208E-2</v>
      </c>
      <c r="S4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1.1108121608170198</v>
      </c>
      <c r="T40" t="s">
        <v>92</v>
      </c>
      <c r="U40" t="s">
        <v>93</v>
      </c>
      <c r="V40" t="s">
        <v>59</v>
      </c>
      <c r="W40">
        <v>11.626924453992126</v>
      </c>
      <c r="X40">
        <v>13.3</v>
      </c>
      <c r="Y40">
        <v>10</v>
      </c>
      <c r="Z40">
        <v>7.5878905408317197</v>
      </c>
      <c r="AA40" t="s">
        <v>114</v>
      </c>
      <c r="AB40">
        <v>1</v>
      </c>
      <c r="AC40" s="14">
        <v>45578</v>
      </c>
      <c r="AD40">
        <v>45578</v>
      </c>
      <c r="AE40">
        <v>1.1438966557861669</v>
      </c>
      <c r="AF40">
        <v>1.1438966557861669</v>
      </c>
      <c r="AG40">
        <v>0.6526137303856312</v>
      </c>
      <c r="AH40">
        <v>0.87420484616482164</v>
      </c>
      <c r="AI40">
        <v>0.87420484616482164</v>
      </c>
      <c r="AJ40">
        <v>0.57051808577682106</v>
      </c>
      <c r="AK40">
        <v>1.7527928122355554</v>
      </c>
      <c r="AL40">
        <v>1.7527928122355554</v>
      </c>
      <c r="AM40">
        <v>1.5322999707791887</v>
      </c>
      <c r="AN40">
        <v>39</v>
      </c>
      <c r="AO40">
        <f>SUBTOTAL(9,EffortOutcomesAG1_1DS[[#This Row],[Allocation]:[Iin]])</f>
        <v>91174.885110956166</v>
      </c>
    </row>
    <row r="41" spans="2:41" x14ac:dyDescent="0.25">
      <c r="B41" s="8">
        <f>IF(EffortOutcomesAG1_1DS[[#This Row],[Apn]]=0,10,LOG(EffortOutcomesAG1_1DS[[#This Row],[Apn]]))</f>
        <v>5.8054446191276712E-2</v>
      </c>
      <c r="C41" s="8">
        <f>IF(EffortOutcomesAG1_1DS[[#This Row],[Ein]]=0,10,LOG(EffortOutcomesAG1_1DS[[#This Row],[Ein]]))</f>
        <v>-6.6891868064300253E-2</v>
      </c>
      <c r="D41" s="8">
        <f>IF(EffortOutcomesAG1_1DS[[#This Row],[Iin]]=0,10,LOG(EffortOutcomesAG1_1DS[[#This Row],[Iin]]))</f>
        <v>8.8374218730234867E-3</v>
      </c>
      <c r="E41" s="8">
        <f>Kx-EffortOutcomesAG1_1DS[[#This Row],[Xp]]</f>
        <v>-5.8054446191276712E-2</v>
      </c>
      <c r="F41" s="8">
        <f>Ky-EffortOutcomesAG1_1DS[[#This Row],[Yp]]</f>
        <v>-0.93310813193569975</v>
      </c>
      <c r="G41" s="8">
        <f>Kz-EffortOutcomesAG1_1DS[[#This Row],[Zp]]</f>
        <v>0.9911625781269765</v>
      </c>
      <c r="H41" s="8">
        <f>EffortOutcomesAG1_1DS[[#This Row],[Kpy]]*KSc-EffortOutcomesAG1_1DS[[#This Row],[KPz]]*KSb</f>
        <v>-5.8054446191276754E-2</v>
      </c>
      <c r="I41" s="8">
        <f>-1*(EffortOutcomesAG1_1DS[[#This Row],[KPx]]*KSc-EffortOutcomesAG1_1DS[[#This Row],[KPz]]*KSa)</f>
        <v>-5.8054446191276712E-2</v>
      </c>
      <c r="J41" s="8">
        <f>(EffortOutcomesAG1_1DS[[#This Row],[KPx]]*$C$2-EffortOutcomesAG1_1DS[[#This Row],[Kpy]]*KSa)</f>
        <v>-4.1412840577799236E-4</v>
      </c>
      <c r="K41" s="8">
        <f>EffortOutcomesAG1_1DS[[#This Row],[Kpy]]*KTc-EffortOutcomesAG1_1DS[[#This Row],[KPz]]*KTb</f>
        <v>1.9242707100626761</v>
      </c>
      <c r="L41" s="8">
        <f>-1*(EffortOutcomesAG1_1DS[[#This Row],[KPx]]*KTc-EffortOutcomesAG1_1DS[[#This Row],[KPz]]*KTa)</f>
        <v>1.9242707100626764</v>
      </c>
      <c r="M41" s="8">
        <f>(EffortOutcomesAG1_1DS[[#This Row],[KPx]]*KTb-EffortOutcomesAG1_1DS[[#This Row],[Kpy]]*KTa)</f>
        <v>1.9242707100626761</v>
      </c>
      <c r="N41" s="8">
        <f>-EffortOutcomesAG1_1DS[[#This Row],[Xp]]*a+EffortOutcomesAG1_1DS[[#This Row],[Yp]]*b+EffortOutcomesAG1_1DS[[#This Row],[Zp]]*c_</f>
        <v>-0.11610889238255354</v>
      </c>
      <c r="O41">
        <f>-IF(EffortOutcomesAG1_1DS[[#This Row],[Column2]]&gt;0,1,-1)*SQRT(EffortOutcomesAG1_1DS[[#This Row],[KPx''i]]^2+EffortOutcomesAG1_1DS[[#This Row],[KPx''j]]^2+EffortOutcomesAG1_1DS[[#This Row],[KPx''k]]^2)/Ksmag/Scale</f>
        <v>5.8055184727499411E-2</v>
      </c>
      <c r="P41" s="9">
        <f>SQRT(EffortOutcomesAG1_1DS[[#This Row],[Kpy''i]]^2+EffortOutcomesAG1_1DS[[#This Row],[KPy''j]]^2+EffortOutcomesAG1_1DS[[#This Row],[KPy''k]]^2)/KTmag/Scale</f>
        <v>1.3606648679239712</v>
      </c>
      <c r="Q4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5.8055184727499411E-2</v>
      </c>
      <c r="S4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1.3606648679239712</v>
      </c>
      <c r="T41" t="s">
        <v>138</v>
      </c>
      <c r="U41" t="s">
        <v>93</v>
      </c>
      <c r="V41" t="s">
        <v>56</v>
      </c>
      <c r="W41">
        <v>14.12921652156102</v>
      </c>
      <c r="X41">
        <v>16.149999999999999</v>
      </c>
      <c r="Y41">
        <v>10</v>
      </c>
      <c r="Z41">
        <v>13.844607843137254</v>
      </c>
      <c r="AA41" t="s">
        <v>112</v>
      </c>
      <c r="AC41" s="14">
        <v>45578</v>
      </c>
      <c r="AD41">
        <v>45578</v>
      </c>
      <c r="AE41">
        <v>1.1430216229863337</v>
      </c>
      <c r="AF41">
        <v>1.1430216229863337</v>
      </c>
      <c r="AG41">
        <v>0.97985672609734187</v>
      </c>
      <c r="AH41">
        <v>0.87487408802235422</v>
      </c>
      <c r="AI41">
        <v>0.87487408802235422</v>
      </c>
      <c r="AJ41">
        <v>0.85725125963698179</v>
      </c>
      <c r="AK41">
        <v>1.1665191374853945</v>
      </c>
      <c r="AL41">
        <v>1.1665191374853945</v>
      </c>
      <c r="AM41">
        <v>1.0205573665681578</v>
      </c>
      <c r="AN41">
        <v>40</v>
      </c>
      <c r="AO41">
        <f>SUBTOTAL(9,EffortOutcomesAG1_1DS[[#This Row],[Allocation]:[Iin]])</f>
        <v>91179.071102892485</v>
      </c>
    </row>
    <row r="42" spans="2:41" x14ac:dyDescent="0.25">
      <c r="B42" s="8">
        <f>IF(EffortOutcomesAG1_1DS[[#This Row],[Apn]]=0,10,LOG(EffortOutcomesAG1_1DS[[#This Row],[Apn]]))</f>
        <v>0.2104232922707201</v>
      </c>
      <c r="C42" s="8">
        <f>IF(EffortOutcomesAG1_1DS[[#This Row],[Ein]]=0,10,LOG(EffortOutcomesAG1_1DS[[#This Row],[Ein]]))</f>
        <v>0.13225155660167776</v>
      </c>
      <c r="D42" s="8">
        <f>IF(EffortOutcomesAG1_1DS[[#This Row],[Iin]]=0,10,LOG(EffortOutcomesAG1_1DS[[#This Row],[Iin]]))</f>
        <v>-0.3426748488723978</v>
      </c>
      <c r="E42" s="8">
        <f>Kx-EffortOutcomesAG1_1DS[[#This Row],[Xp]]</f>
        <v>-0.2104232922707201</v>
      </c>
      <c r="F42" s="8">
        <f>Ky-EffortOutcomesAG1_1DS[[#This Row],[Yp]]</f>
        <v>-1.1322515566016778</v>
      </c>
      <c r="G42" s="8">
        <f>Kz-EffortOutcomesAG1_1DS[[#This Row],[Zp]]</f>
        <v>1.3426748488723979</v>
      </c>
      <c r="H42" s="8">
        <f>EffortOutcomesAG1_1DS[[#This Row],[Kpy]]*KSc-EffortOutcomesAG1_1DS[[#This Row],[KPz]]*KSb</f>
        <v>-0.2104232922707201</v>
      </c>
      <c r="I42" s="8">
        <f>-1*(EffortOutcomesAG1_1DS[[#This Row],[KPx]]*KSc-EffortOutcomesAG1_1DS[[#This Row],[KPz]]*KSa)</f>
        <v>-0.2104232922707201</v>
      </c>
      <c r="J42" s="8">
        <f>(EffortOutcomesAG1_1DS[[#This Row],[KPx]]*$C$2-EffortOutcomesAG1_1DS[[#This Row],[Kpy]]*KSa)</f>
        <v>-1.5010437319394132E-3</v>
      </c>
      <c r="K42" s="8">
        <f>EffortOutcomesAG1_1DS[[#This Row],[Kpy]]*KTc-EffortOutcomesAG1_1DS[[#This Row],[KPz]]*KTb</f>
        <v>2.4749264054740756</v>
      </c>
      <c r="L42" s="8">
        <f>-1*(EffortOutcomesAG1_1DS[[#This Row],[KPx]]*KTc-EffortOutcomesAG1_1DS[[#This Row],[KPz]]*KTa)</f>
        <v>2.4749264054740756</v>
      </c>
      <c r="M42" s="8">
        <f>(EffortOutcomesAG1_1DS[[#This Row],[KPx]]*KTb-EffortOutcomesAG1_1DS[[#This Row],[Kpy]]*KTa)</f>
        <v>2.4749264054740756</v>
      </c>
      <c r="N42" s="8">
        <f>-EffortOutcomesAG1_1DS[[#This Row],[Xp]]*a+EffortOutcomesAG1_1DS[[#This Row],[Yp]]*b+EffortOutcomesAG1_1DS[[#This Row],[Zp]]*c_</f>
        <v>-0.42084658454144008</v>
      </c>
      <c r="O42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42" s="9">
        <f>SQRT(EffortOutcomesAG1_1DS[[#This Row],[Kpy''i]]^2+EffortOutcomesAG1_1DS[[#This Row],[KPy''j]]^2+EffortOutcomesAG1_1DS[[#This Row],[KPy''k]]^2)/KTmag/Scale</f>
        <v>1.7500372442483658</v>
      </c>
      <c r="Q4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4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1.7500372442483658</v>
      </c>
      <c r="T42" t="s">
        <v>138</v>
      </c>
      <c r="U42" t="s">
        <v>93</v>
      </c>
      <c r="V42" t="s">
        <v>60</v>
      </c>
      <c r="W42">
        <v>3.5111676249447159</v>
      </c>
      <c r="X42">
        <v>5.6999999999999993</v>
      </c>
      <c r="Y42">
        <v>10</v>
      </c>
      <c r="Z42">
        <v>7.7290552584670227</v>
      </c>
      <c r="AA42" t="s">
        <v>113</v>
      </c>
      <c r="AC42" s="14">
        <v>45578</v>
      </c>
      <c r="AD42">
        <v>45578</v>
      </c>
      <c r="AE42">
        <v>1.6233915918752946</v>
      </c>
      <c r="AF42">
        <v>1.6233915918752946</v>
      </c>
      <c r="AG42">
        <v>2.2012777753920871</v>
      </c>
      <c r="AH42">
        <v>0.61599432016573974</v>
      </c>
      <c r="AI42">
        <v>0.61599432016573974</v>
      </c>
      <c r="AJ42">
        <v>1.3559746067486007</v>
      </c>
      <c r="AK42">
        <v>0.73747693726937269</v>
      </c>
      <c r="AL42">
        <v>0.73747693726937269</v>
      </c>
      <c r="AM42">
        <v>0.45428160461115907</v>
      </c>
      <c r="AN42">
        <v>41</v>
      </c>
      <c r="AO42">
        <f>SUBTOTAL(9,EffortOutcomesAG1_1DS[[#This Row],[Allocation]:[Iin]])</f>
        <v>91173.694314943845</v>
      </c>
    </row>
    <row r="43" spans="2:41" x14ac:dyDescent="0.25">
      <c r="B43" s="8">
        <f>IF(EffortOutcomesAG1_1DS[[#This Row],[Apn]]=0,10,LOG(EffortOutcomesAG1_1DS[[#This Row],[Apn]]))</f>
        <v>5.9771215304912549E-2</v>
      </c>
      <c r="C43" s="8">
        <f>IF(EffortOutcomesAG1_1DS[[#This Row],[Ein]]=0,10,LOG(EffortOutcomesAG1_1DS[[#This Row],[Ein]]))</f>
        <v>-0.12992448026976589</v>
      </c>
      <c r="D43" s="8">
        <f>IF(EffortOutcomesAG1_1DS[[#This Row],[Iin]]=0,10,LOG(EffortOutcomesAG1_1DS[[#This Row],[Iin]]))</f>
        <v>7.0153264964853371E-2</v>
      </c>
      <c r="E43" s="8">
        <f>Kx-EffortOutcomesAG1_1DS[[#This Row],[Xp]]</f>
        <v>-5.9771215304912549E-2</v>
      </c>
      <c r="F43" s="8">
        <f>Ky-EffortOutcomesAG1_1DS[[#This Row],[Yp]]</f>
        <v>-0.87007551973023411</v>
      </c>
      <c r="G43" s="8">
        <f>Kz-EffortOutcomesAG1_1DS[[#This Row],[Zp]]</f>
        <v>0.92984673503514659</v>
      </c>
      <c r="H43" s="8">
        <f>EffortOutcomesAG1_1DS[[#This Row],[Kpy]]*KSc-EffortOutcomesAG1_1DS[[#This Row],[KPz]]*KSb</f>
        <v>-5.9771215304912473E-2</v>
      </c>
      <c r="I43" s="8">
        <f>-1*(EffortOutcomesAG1_1DS[[#This Row],[KPx]]*KSc-EffortOutcomesAG1_1DS[[#This Row],[KPz]]*KSa)</f>
        <v>-5.9771215304912549E-2</v>
      </c>
      <c r="J43" s="8">
        <f>(EffortOutcomesAG1_1DS[[#This Row],[KPx]]*$C$2-EffortOutcomesAG1_1DS[[#This Row],[Kpy]]*KSa)</f>
        <v>-4.2637488994522459E-4</v>
      </c>
      <c r="K43" s="8">
        <f>EffortOutcomesAG1_1DS[[#This Row],[Kpy]]*KTc-EffortOutcomesAG1_1DS[[#This Row],[KPz]]*KTb</f>
        <v>1.7999222547653808</v>
      </c>
      <c r="L43" s="8">
        <f>-1*(EffortOutcomesAG1_1DS[[#This Row],[KPx]]*KTc-EffortOutcomesAG1_1DS[[#This Row],[KPz]]*KTa)</f>
        <v>1.7999222547653806</v>
      </c>
      <c r="M43" s="8">
        <f>(EffortOutcomesAG1_1DS[[#This Row],[KPx]]*KTb-EffortOutcomesAG1_1DS[[#This Row],[Kpy]]*KTa)</f>
        <v>1.7999222547653808</v>
      </c>
      <c r="N43" s="8">
        <f>-EffortOutcomesAG1_1DS[[#This Row],[Xp]]*a+EffortOutcomesAG1_1DS[[#This Row],[Yp]]*b+EffortOutcomesAG1_1DS[[#This Row],[Zp]]*c_</f>
        <v>-0.11954243060982503</v>
      </c>
      <c r="O43">
        <f>-IF(EffortOutcomesAG1_1DS[[#This Row],[Column2]]&gt;0,1,-1)*SQRT(EffortOutcomesAG1_1DS[[#This Row],[KPx''i]]^2+EffortOutcomesAG1_1DS[[#This Row],[KPx''j]]^2+EffortOutcomesAG1_1DS[[#This Row],[KPx''k]]^2)/Ksmag/Scale</f>
        <v>5.9771975680912498E-2</v>
      </c>
      <c r="P43" s="9">
        <f>SQRT(EffortOutcomesAG1_1DS[[#This Row],[Kpy''i]]^2+EffortOutcomesAG1_1DS[[#This Row],[KPy''j]]^2+EffortOutcomesAG1_1DS[[#This Row],[KPy''k]]^2)/KTmag/Scale</f>
        <v>1.2727372319531813</v>
      </c>
      <c r="Q4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5.9771975680912498E-2</v>
      </c>
      <c r="S4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1.2727372319531813</v>
      </c>
      <c r="T43" t="s">
        <v>138</v>
      </c>
      <c r="U43" t="s">
        <v>93</v>
      </c>
      <c r="V43" t="s">
        <v>59</v>
      </c>
      <c r="W43">
        <v>12.417771069086861</v>
      </c>
      <c r="X43">
        <v>14.25</v>
      </c>
      <c r="Y43">
        <v>10</v>
      </c>
      <c r="Z43">
        <v>10.56550802139037</v>
      </c>
      <c r="AA43" t="s">
        <v>114</v>
      </c>
      <c r="AC43" s="14">
        <v>45578</v>
      </c>
      <c r="AD43">
        <v>45578</v>
      </c>
      <c r="AE43">
        <v>1.147548937785972</v>
      </c>
      <c r="AF43">
        <v>1.147548937785972</v>
      </c>
      <c r="AG43">
        <v>0.85083771979759193</v>
      </c>
      <c r="AH43">
        <v>0.87142253116399027</v>
      </c>
      <c r="AI43">
        <v>0.87142253116399027</v>
      </c>
      <c r="AJ43">
        <v>0.74143915939581539</v>
      </c>
      <c r="AK43">
        <v>1.3487283310135398</v>
      </c>
      <c r="AL43">
        <v>1.3487283310135398</v>
      </c>
      <c r="AM43">
        <v>1.1753122560644029</v>
      </c>
      <c r="AN43">
        <v>42</v>
      </c>
      <c r="AO43">
        <f>SUBTOTAL(9,EffortOutcomesAG1_1DS[[#This Row],[Allocation]:[Iin]])</f>
        <v>91176.06849675659</v>
      </c>
    </row>
    <row r="44" spans="2:41" x14ac:dyDescent="0.25">
      <c r="B44" s="8">
        <f>IF(EffortOutcomesAG1_1DS[[#This Row],[Apn]]=0,10,LOG(EffortOutcomesAG1_1DS[[#This Row],[Apn]]))</f>
        <v>0.12311211995979257</v>
      </c>
      <c r="C44" s="8">
        <f>IF(EffortOutcomesAG1_1DS[[#This Row],[Ein]]=0,10,LOG(EffortOutcomesAG1_1DS[[#This Row],[Ein]]))</f>
        <v>-0.3113672524867579</v>
      </c>
      <c r="D44" s="8">
        <f>IF(EffortOutcomesAG1_1DS[[#This Row],[Iin]]=0,10,LOG(EffortOutcomesAG1_1DS[[#This Row],[Iin]]))</f>
        <v>0.18825513252696535</v>
      </c>
      <c r="E44" s="8">
        <f>Kx-EffortOutcomesAG1_1DS[[#This Row],[Xp]]</f>
        <v>-0.12311211995979257</v>
      </c>
      <c r="F44" s="8">
        <f>Ky-EffortOutcomesAG1_1DS[[#This Row],[Yp]]</f>
        <v>-0.6886327475132421</v>
      </c>
      <c r="G44" s="8">
        <f>Kz-EffortOutcomesAG1_1DS[[#This Row],[Zp]]</f>
        <v>0.81174486747303465</v>
      </c>
      <c r="H44" s="8">
        <f>EffortOutcomesAG1_1DS[[#This Row],[Kpy]]*KSc-EffortOutcomesAG1_1DS[[#This Row],[KPz]]*KSb</f>
        <v>-0.12311211995979254</v>
      </c>
      <c r="I44" s="8">
        <f>-1*(EffortOutcomesAG1_1DS[[#This Row],[KPx]]*KSc-EffortOutcomesAG1_1DS[[#This Row],[KPz]]*KSa)</f>
        <v>-0.12311211995979257</v>
      </c>
      <c r="J44" s="8">
        <f>(EffortOutcomesAG1_1DS[[#This Row],[KPx]]*$C$2-EffortOutcomesAG1_1DS[[#This Row],[Kpy]]*KSa)</f>
        <v>-8.782139752555035E-4</v>
      </c>
      <c r="K44" s="8">
        <f>EffortOutcomesAG1_1DS[[#This Row],[Kpy]]*KTc-EffortOutcomesAG1_1DS[[#This Row],[KPz]]*KTb</f>
        <v>1.5003776149862769</v>
      </c>
      <c r="L44" s="8">
        <f>-1*(EffortOutcomesAG1_1DS[[#This Row],[KPx]]*KTc-EffortOutcomesAG1_1DS[[#This Row],[KPz]]*KTa)</f>
        <v>1.5003776149862766</v>
      </c>
      <c r="M44" s="8">
        <f>(EffortOutcomesAG1_1DS[[#This Row],[KPx]]*KTb-EffortOutcomesAG1_1DS[[#This Row],[Kpy]]*KTa)</f>
        <v>1.5003776149862769</v>
      </c>
      <c r="N44" s="8">
        <f>-EffortOutcomesAG1_1DS[[#This Row],[Xp]]*a+EffortOutcomesAG1_1DS[[#This Row],[Yp]]*b+EffortOutcomesAG1_1DS[[#This Row],[Zp]]*c_</f>
        <v>-0.24622423991958509</v>
      </c>
      <c r="O44">
        <f>-IF(EffortOutcomesAG1_1DS[[#This Row],[Column2]]&gt;0,1,-1)*SQRT(EffortOutcomesAG1_1DS[[#This Row],[KPx''i]]^2+EffortOutcomesAG1_1DS[[#This Row],[KPx''j]]^2+EffortOutcomesAG1_1DS[[#This Row],[KPx''k]]^2)/Ksmag/Scale</f>
        <v>0.12311368612338565</v>
      </c>
      <c r="P44" s="9">
        <f>SQRT(EffortOutcomesAG1_1DS[[#This Row],[Kpy''i]]^2+EffortOutcomesAG1_1DS[[#This Row],[KPy''j]]^2+EffortOutcomesAG1_1DS[[#This Row],[KPy''k]]^2)/KTmag/Scale</f>
        <v>1.0609271858972953</v>
      </c>
      <c r="Q4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0.12311368612338565</v>
      </c>
      <c r="S4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1.0609271858972953</v>
      </c>
      <c r="T44" t="s">
        <v>92</v>
      </c>
      <c r="U44" t="s">
        <v>93</v>
      </c>
      <c r="V44" t="s">
        <v>56</v>
      </c>
      <c r="W44">
        <v>14.310060866451844</v>
      </c>
      <c r="X44">
        <v>19</v>
      </c>
      <c r="Y44">
        <v>10</v>
      </c>
      <c r="Z44">
        <v>9.2765469824293305</v>
      </c>
      <c r="AA44" t="s">
        <v>115</v>
      </c>
      <c r="AB44">
        <v>1</v>
      </c>
      <c r="AC44" s="14">
        <v>45579</v>
      </c>
      <c r="AD44">
        <v>45579</v>
      </c>
      <c r="AE44">
        <v>1.3277371897518015</v>
      </c>
      <c r="AF44">
        <v>1.3277371897518015</v>
      </c>
      <c r="AG44">
        <v>0.64825349584480385</v>
      </c>
      <c r="AH44">
        <v>0.75316109823430755</v>
      </c>
      <c r="AI44">
        <v>0.75316109823430755</v>
      </c>
      <c r="AJ44">
        <v>0.48823931486470162</v>
      </c>
      <c r="AK44">
        <v>2.0481759038128975</v>
      </c>
      <c r="AL44">
        <v>2.0481759038128975</v>
      </c>
      <c r="AM44">
        <v>1.5426064130927672</v>
      </c>
      <c r="AN44">
        <v>43</v>
      </c>
      <c r="AO44">
        <f>SUBTOTAL(9,EffortOutcomesAG1_1DS[[#This Row],[Allocation]:[Iin]])</f>
        <v>91179.213794589843</v>
      </c>
    </row>
    <row r="45" spans="2:41" x14ac:dyDescent="0.25">
      <c r="B45" s="8">
        <f>IF(EffortOutcomesAG1_1DS[[#This Row],[Apn]]=0,10,LOG(EffortOutcomesAG1_1DS[[#This Row],[Apn]]))</f>
        <v>0.11637873730082399</v>
      </c>
      <c r="C45" s="8">
        <f>IF(EffortOutcomesAG1_1DS[[#This Row],[Ein]]=0,10,LOG(EffortOutcomesAG1_1DS[[#This Row],[Ein]]))</f>
        <v>-0.18056519820932765</v>
      </c>
      <c r="D45" s="8">
        <f>IF(EffortOutcomesAG1_1DS[[#This Row],[Iin]]=0,10,LOG(EffortOutcomesAG1_1DS[[#This Row],[Iin]]))</f>
        <v>6.4186460908503648E-2</v>
      </c>
      <c r="E45" s="8">
        <f>Kx-EffortOutcomesAG1_1DS[[#This Row],[Xp]]</f>
        <v>-0.11637873730082399</v>
      </c>
      <c r="F45" s="8">
        <f>Ky-EffortOutcomesAG1_1DS[[#This Row],[Yp]]</f>
        <v>-0.8194348017906723</v>
      </c>
      <c r="G45" s="8">
        <f>Kz-EffortOutcomesAG1_1DS[[#This Row],[Zp]]</f>
        <v>0.93581353909149634</v>
      </c>
      <c r="H45" s="8">
        <f>EffortOutcomesAG1_1DS[[#This Row],[Kpy]]*KSc-EffortOutcomesAG1_1DS[[#This Row],[KPz]]*KSb</f>
        <v>-0.11637873730082404</v>
      </c>
      <c r="I45" s="8">
        <f>-1*(EffortOutcomesAG1_1DS[[#This Row],[KPx]]*KSc-EffortOutcomesAG1_1DS[[#This Row],[KPz]]*KSa)</f>
        <v>-0.11637873730082399</v>
      </c>
      <c r="J45" s="8">
        <f>(EffortOutcomesAG1_1DS[[#This Row],[KPx]]*$C$2-EffortOutcomesAG1_1DS[[#This Row],[Kpy]]*KSa)</f>
        <v>-8.3018173640054334E-4</v>
      </c>
      <c r="K45" s="8">
        <f>EffortOutcomesAG1_1DS[[#This Row],[Kpy]]*KTc-EffortOutcomesAG1_1DS[[#This Row],[KPz]]*KTb</f>
        <v>1.7552483408821686</v>
      </c>
      <c r="L45" s="8">
        <f>-1*(EffortOutcomesAG1_1DS[[#This Row],[KPx]]*KTc-EffortOutcomesAG1_1DS[[#This Row],[KPz]]*KTa)</f>
        <v>1.7552483408821686</v>
      </c>
      <c r="M45" s="8">
        <f>(EffortOutcomesAG1_1DS[[#This Row],[KPx]]*KTb-EffortOutcomesAG1_1DS[[#This Row],[Kpy]]*KTa)</f>
        <v>1.7552483408821686</v>
      </c>
      <c r="N45" s="8">
        <f>-EffortOutcomesAG1_1DS[[#This Row],[Xp]]*a+EffortOutcomesAG1_1DS[[#This Row],[Yp]]*b+EffortOutcomesAG1_1DS[[#This Row],[Zp]]*c_</f>
        <v>-0.232757474601648</v>
      </c>
      <c r="O45">
        <f>-IF(EffortOutcomesAG1_1DS[[#This Row],[Column2]]&gt;0,1,-1)*SQRT(EffortOutcomesAG1_1DS[[#This Row],[KPx''i]]^2+EffortOutcomesAG1_1DS[[#This Row],[KPx''j]]^2+EffortOutcomesAG1_1DS[[#This Row],[KPx''k]]^2)/Ksmag/Scale</f>
        <v>0.11638021780608562</v>
      </c>
      <c r="P45" s="9">
        <f>SQRT(EffortOutcomesAG1_1DS[[#This Row],[Kpy''i]]^2+EffortOutcomesAG1_1DS[[#This Row],[KPy''j]]^2+EffortOutcomesAG1_1DS[[#This Row],[KPy''k]]^2)/KTmag/Scale</f>
        <v>1.241148004504218</v>
      </c>
      <c r="Q4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0.11638021780608562</v>
      </c>
      <c r="S4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1.241148004504218</v>
      </c>
      <c r="T45" t="s">
        <v>92</v>
      </c>
      <c r="U45" t="s">
        <v>93</v>
      </c>
      <c r="V45" t="s">
        <v>59</v>
      </c>
      <c r="W45">
        <v>11.626924453992126</v>
      </c>
      <c r="X45">
        <v>15.2</v>
      </c>
      <c r="Y45">
        <v>10</v>
      </c>
      <c r="Z45">
        <v>10.029479377958076</v>
      </c>
      <c r="AA45" t="s">
        <v>116</v>
      </c>
      <c r="AB45">
        <v>1</v>
      </c>
      <c r="AC45" s="14">
        <v>45579</v>
      </c>
      <c r="AD45">
        <v>45579</v>
      </c>
      <c r="AE45">
        <v>1.3073104637556194</v>
      </c>
      <c r="AF45">
        <v>1.3073104637556194</v>
      </c>
      <c r="AG45">
        <v>0.86260811426485484</v>
      </c>
      <c r="AH45">
        <v>0.76492924039421883</v>
      </c>
      <c r="AI45">
        <v>0.76492924039421883</v>
      </c>
      <c r="AJ45">
        <v>0.65983416960250496</v>
      </c>
      <c r="AK45">
        <v>1.5155323050372134</v>
      </c>
      <c r="AL45">
        <v>1.5155323050372134</v>
      </c>
      <c r="AM45">
        <v>1.1592749748850153</v>
      </c>
      <c r="AN45">
        <v>44</v>
      </c>
      <c r="AO45">
        <f>SUBTOTAL(9,EffortOutcomesAG1_1DS[[#This Row],[Allocation]:[Iin]])</f>
        <v>91178.886740655114</v>
      </c>
    </row>
    <row r="46" spans="2:41" x14ac:dyDescent="0.25">
      <c r="B46" s="8">
        <f>IF(EffortOutcomesAG1_1DS[[#This Row],[Apn]]=0,10,LOG(EffortOutcomesAG1_1DS[[#This Row],[Apn]]))</f>
        <v>2.6202106951736026E-2</v>
      </c>
      <c r="C46" s="8">
        <f>IF(EffortOutcomesAG1_1DS[[#This Row],[Ein]]=0,10,LOG(EffortOutcomesAG1_1DS[[#This Row],[Ein]]))</f>
        <v>5.0710877934474234E-3</v>
      </c>
      <c r="D46" s="8">
        <f>IF(EffortOutcomesAG1_1DS[[#This Row],[Iin]]=0,10,LOG(EffortOutcomesAG1_1DS[[#This Row],[Iin]]))</f>
        <v>-3.1273194745183447E-2</v>
      </c>
      <c r="E46" s="8">
        <f>Kx-EffortOutcomesAG1_1DS[[#This Row],[Xp]]</f>
        <v>-2.6202106951736026E-2</v>
      </c>
      <c r="F46" s="8">
        <f>Ky-EffortOutcomesAG1_1DS[[#This Row],[Yp]]</f>
        <v>-1.0050710877934474</v>
      </c>
      <c r="G46" s="8">
        <f>Kz-EffortOutcomesAG1_1DS[[#This Row],[Zp]]</f>
        <v>1.0312731947451834</v>
      </c>
      <c r="H46" s="8">
        <f>EffortOutcomesAG1_1DS[[#This Row],[Kpy]]*KSc-EffortOutcomesAG1_1DS[[#This Row],[KPz]]*KSb</f>
        <v>-2.6202106951735971E-2</v>
      </c>
      <c r="I46" s="8">
        <f>-1*(EffortOutcomesAG1_1DS[[#This Row],[KPx]]*KSc-EffortOutcomesAG1_1DS[[#This Row],[KPz]]*KSa)</f>
        <v>-2.6202106951736026E-2</v>
      </c>
      <c r="J46" s="8">
        <f>(EffortOutcomesAG1_1DS[[#This Row],[KPx]]*$C$2-EffortOutcomesAG1_1DS[[#This Row],[Kpy]]*KSa)</f>
        <v>-1.8691138219104005E-4</v>
      </c>
      <c r="K46" s="8">
        <f>EffortOutcomesAG1_1DS[[#This Row],[Kpy]]*KTc-EffortOutcomesAG1_1DS[[#This Row],[KPz]]*KTb</f>
        <v>2.0363442825386309</v>
      </c>
      <c r="L46" s="8">
        <f>-1*(EffortOutcomesAG1_1DS[[#This Row],[KPx]]*KTc-EffortOutcomesAG1_1DS[[#This Row],[KPz]]*KTa)</f>
        <v>2.0363442825386309</v>
      </c>
      <c r="M46" s="8">
        <f>(EffortOutcomesAG1_1DS[[#This Row],[KPx]]*KTb-EffortOutcomesAG1_1DS[[#This Row],[Kpy]]*KTa)</f>
        <v>2.0363442825386309</v>
      </c>
      <c r="N46" s="8">
        <f>-EffortOutcomesAG1_1DS[[#This Row],[Xp]]*a+EffortOutcomesAG1_1DS[[#This Row],[Yp]]*b+EffortOutcomesAG1_1DS[[#This Row],[Zp]]*c_</f>
        <v>-5.2404213903472045E-2</v>
      </c>
      <c r="O46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46" s="9">
        <f>SQRT(EffortOutcomesAG1_1DS[[#This Row],[Kpy''i]]^2+EffortOutcomesAG1_1DS[[#This Row],[KPy''j]]^2+EffortOutcomesAG1_1DS[[#This Row],[KPy''k]]^2)/KTmag/Scale</f>
        <v>1.4399128510135211</v>
      </c>
      <c r="Q4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4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1.4399128510135211</v>
      </c>
      <c r="T46" t="s">
        <v>92</v>
      </c>
      <c r="U46" t="s">
        <v>93</v>
      </c>
      <c r="V46" t="s">
        <v>60</v>
      </c>
      <c r="W46">
        <v>5.3662728249194425</v>
      </c>
      <c r="X46">
        <v>5.6999999999999993</v>
      </c>
      <c r="Y46">
        <v>10</v>
      </c>
      <c r="Z46">
        <v>5.7669467787114854</v>
      </c>
      <c r="AA46" t="s">
        <v>117</v>
      </c>
      <c r="AB46">
        <v>1</v>
      </c>
      <c r="AC46" s="14">
        <v>45579</v>
      </c>
      <c r="AD46">
        <v>45579</v>
      </c>
      <c r="AE46">
        <v>1.0621897518014409</v>
      </c>
      <c r="AF46">
        <v>1.0621897518014409</v>
      </c>
      <c r="AG46">
        <v>1.0746652223739777</v>
      </c>
      <c r="AH46">
        <v>0.94145137279288471</v>
      </c>
      <c r="AI46">
        <v>0.94145137279288471</v>
      </c>
      <c r="AJ46">
        <v>1.0117450488967519</v>
      </c>
      <c r="AK46">
        <v>0.98839129590052432</v>
      </c>
      <c r="AL46">
        <v>0.98839129590052432</v>
      </c>
      <c r="AM46">
        <v>0.93052234238208698</v>
      </c>
      <c r="AN46">
        <v>45</v>
      </c>
      <c r="AO46">
        <f>SUBTOTAL(9,EffortOutcomesAG1_1DS[[#This Row],[Allocation]:[Iin]])</f>
        <v>91173.767944233376</v>
      </c>
    </row>
    <row r="47" spans="2:41" x14ac:dyDescent="0.25">
      <c r="B47" s="8">
        <f>IF(EffortOutcomesAG1_1DS[[#This Row],[Apn]]=0,10,LOG(EffortOutcomesAG1_1DS[[#This Row],[Apn]]))</f>
        <v>0.22554553348504036</v>
      </c>
      <c r="C47" s="8">
        <f>IF(EffortOutcomesAG1_1DS[[#This Row],[Ein]]=0,10,LOG(EffortOutcomesAG1_1DS[[#This Row],[Ein]]))</f>
        <v>-0.25713815283463459</v>
      </c>
      <c r="D47" s="8">
        <f>IF(EffortOutcomesAG1_1DS[[#This Row],[Iin]]=0,10,LOG(EffortOutcomesAG1_1DS[[#This Row],[Iin]]))</f>
        <v>3.1592619349594273E-2</v>
      </c>
      <c r="E47" s="8">
        <f>Kx-EffortOutcomesAG1_1DS[[#This Row],[Xp]]</f>
        <v>-0.22554553348504036</v>
      </c>
      <c r="F47" s="8">
        <f>Ky-EffortOutcomesAG1_1DS[[#This Row],[Yp]]</f>
        <v>-0.74286184716536541</v>
      </c>
      <c r="G47" s="8">
        <f>Kz-EffortOutcomesAG1_1DS[[#This Row],[Zp]]</f>
        <v>0.96840738065040577</v>
      </c>
      <c r="H47" s="8">
        <f>EffortOutcomesAG1_1DS[[#This Row],[Kpy]]*KSc-EffortOutcomesAG1_1DS[[#This Row],[KPz]]*KSb</f>
        <v>-0.22554553348504036</v>
      </c>
      <c r="I47" s="8">
        <f>-1*(EffortOutcomesAG1_1DS[[#This Row],[KPx]]*KSc-EffortOutcomesAG1_1DS[[#This Row],[KPz]]*KSa)</f>
        <v>-0.22554553348504036</v>
      </c>
      <c r="J47" s="8">
        <f>(EffortOutcomesAG1_1DS[[#This Row],[KPx]]*$C$2-EffortOutcomesAG1_1DS[[#This Row],[Kpy]]*KSa)</f>
        <v>-1.6089174618040126E-3</v>
      </c>
      <c r="K47" s="8">
        <f>EffortOutcomesAG1_1DS[[#This Row],[Kpy]]*KTc-EffortOutcomesAG1_1DS[[#This Row],[KPz]]*KTb</f>
        <v>1.7112692278157713</v>
      </c>
      <c r="L47" s="8">
        <f>-1*(EffortOutcomesAG1_1DS[[#This Row],[KPx]]*KTc-EffortOutcomesAG1_1DS[[#This Row],[KPz]]*KTa)</f>
        <v>1.7112692278157713</v>
      </c>
      <c r="M47" s="8">
        <f>(EffortOutcomesAG1_1DS[[#This Row],[KPx]]*KTb-EffortOutcomesAG1_1DS[[#This Row],[Kpy]]*KTa)</f>
        <v>1.7112692278157713</v>
      </c>
      <c r="N47" s="8">
        <f>-EffortOutcomesAG1_1DS[[#This Row],[Xp]]*a+EffortOutcomesAG1_1DS[[#This Row],[Yp]]*b+EffortOutcomesAG1_1DS[[#This Row],[Zp]]*c_</f>
        <v>-0.45109106697008061</v>
      </c>
      <c r="O47">
        <f>-IF(EffortOutcomesAG1_1DS[[#This Row],[Column2]]&gt;0,1,-1)*SQRT(EffortOutcomesAG1_1DS[[#This Row],[KPx''i]]^2+EffortOutcomesAG1_1DS[[#This Row],[KPx''j]]^2+EffortOutcomesAG1_1DS[[#This Row],[KPx''k]]^2)/Ksmag/Scale</f>
        <v>0.22554840274927887</v>
      </c>
      <c r="P47" s="9">
        <f>SQRT(EffortOutcomesAG1_1DS[[#This Row],[Kpy''i]]^2+EffortOutcomesAG1_1DS[[#This Row],[KPy''j]]^2+EffortOutcomesAG1_1DS[[#This Row],[KPy''k]]^2)/KTmag/Scale</f>
        <v>1.2100500754243988</v>
      </c>
      <c r="Q4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0.22554840274927887</v>
      </c>
      <c r="S4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1.2100500754243988</v>
      </c>
      <c r="T47" t="s">
        <v>138</v>
      </c>
      <c r="U47" t="s">
        <v>93</v>
      </c>
      <c r="V47" t="s">
        <v>56</v>
      </c>
      <c r="W47">
        <v>14.129216521561023</v>
      </c>
      <c r="X47">
        <v>23.75</v>
      </c>
      <c r="Y47">
        <v>10</v>
      </c>
      <c r="Z47">
        <v>13.137885154061616</v>
      </c>
      <c r="AA47" t="s">
        <v>115</v>
      </c>
      <c r="AC47" s="14">
        <v>45579</v>
      </c>
      <c r="AD47">
        <v>45579</v>
      </c>
      <c r="AE47">
        <v>1.6809141514504906</v>
      </c>
      <c r="AF47">
        <v>1.6809141514504906</v>
      </c>
      <c r="AG47">
        <v>0.92983819265656753</v>
      </c>
      <c r="AH47">
        <v>0.59491437985520101</v>
      </c>
      <c r="AI47">
        <v>0.59491437985520101</v>
      </c>
      <c r="AJ47">
        <v>0.55317411174996278</v>
      </c>
      <c r="AK47">
        <v>1.8077490951926625</v>
      </c>
      <c r="AL47">
        <v>1.8077490951926625</v>
      </c>
      <c r="AM47">
        <v>1.0754559319003436</v>
      </c>
      <c r="AN47">
        <v>46</v>
      </c>
      <c r="AO47">
        <f>SUBTOTAL(9,EffortOutcomesAG1_1DS[[#This Row],[Allocation]:[Iin]])</f>
        <v>91181.863508643379</v>
      </c>
    </row>
    <row r="48" spans="2:41" x14ac:dyDescent="0.25">
      <c r="B48" s="8">
        <f>IF(EffortOutcomesAG1_1DS[[#This Row],[Apn]]=0,10,LOG(EffortOutcomesAG1_1DS[[#This Row],[Apn]]))</f>
        <v>-0.11632004375076872</v>
      </c>
      <c r="C48" s="8">
        <f>IF(EffortOutcomesAG1_1DS[[#This Row],[Ein]]=0,10,LOG(EffortOutcomesAG1_1DS[[#This Row],[Ein]]))</f>
        <v>4.6344685767260974E-2</v>
      </c>
      <c r="D48" s="8">
        <f>IF(EffortOutcomesAG1_1DS[[#This Row],[Iin]]=0,10,LOG(EffortOutcomesAG1_1DS[[#This Row],[Iin]]))</f>
        <v>6.9975357983507833E-2</v>
      </c>
      <c r="E48" s="8">
        <f>Kx-EffortOutcomesAG1_1DS[[#This Row],[Xp]]</f>
        <v>0.11632004375076872</v>
      </c>
      <c r="F48" s="8">
        <f>Ky-EffortOutcomesAG1_1DS[[#This Row],[Yp]]</f>
        <v>-1.0463446857672609</v>
      </c>
      <c r="G48" s="8">
        <f>Kz-EffortOutcomesAG1_1DS[[#This Row],[Zp]]</f>
        <v>0.93002464201649215</v>
      </c>
      <c r="H48" s="8">
        <f>EffortOutcomesAG1_1DS[[#This Row],[Kpy]]*KSc-EffortOutcomesAG1_1DS[[#This Row],[KPz]]*KSb</f>
        <v>0.11632004375076876</v>
      </c>
      <c r="I48" s="8">
        <f>-1*(EffortOutcomesAG1_1DS[[#This Row],[KPx]]*KSc-EffortOutcomesAG1_1DS[[#This Row],[KPz]]*KSa)</f>
        <v>0.11632004375076872</v>
      </c>
      <c r="J48" s="8">
        <f>(EffortOutcomesAG1_1DS[[#This Row],[KPx]]*$C$2-EffortOutcomesAG1_1DS[[#This Row],[Kpy]]*KSa)</f>
        <v>8.29763048980225E-4</v>
      </c>
      <c r="K48" s="8">
        <f>EffortOutcomesAG1_1DS[[#This Row],[Kpy]]*KTc-EffortOutcomesAG1_1DS[[#This Row],[KPz]]*KTb</f>
        <v>1.9763693277837531</v>
      </c>
      <c r="L48" s="8">
        <f>-1*(EffortOutcomesAG1_1DS[[#This Row],[KPx]]*KTc-EffortOutcomesAG1_1DS[[#This Row],[KPz]]*KTa)</f>
        <v>1.9763693277837531</v>
      </c>
      <c r="M48" s="8">
        <f>(EffortOutcomesAG1_1DS[[#This Row],[KPx]]*KTb-EffortOutcomesAG1_1DS[[#This Row],[Kpy]]*KTa)</f>
        <v>1.9763693277837531</v>
      </c>
      <c r="N48" s="8">
        <f>-EffortOutcomesAG1_1DS[[#This Row],[Xp]]*a+EffortOutcomesAG1_1DS[[#This Row],[Yp]]*b+EffortOutcomesAG1_1DS[[#This Row],[Zp]]*c_</f>
        <v>0.23264008750153761</v>
      </c>
      <c r="O48">
        <f>-IF(EffortOutcomesAG1_1DS[[#This Row],[Column2]]&gt;0,1,-1)*SQRT(EffortOutcomesAG1_1DS[[#This Row],[KPx''i]]^2+EffortOutcomesAG1_1DS[[#This Row],[KPx''j]]^2+EffortOutcomesAG1_1DS[[#This Row],[KPx''k]]^2)/Ksmag/Scale</f>
        <v>-0.11632152350936381</v>
      </c>
      <c r="P48" s="9">
        <f>SQRT(EffortOutcomesAG1_1DS[[#This Row],[Kpy''i]]^2+EffortOutcomesAG1_1DS[[#This Row],[KPy''j]]^2+EffortOutcomesAG1_1DS[[#This Row],[KPy''k]]^2)/KTmag/Scale</f>
        <v>1.3975041538049904</v>
      </c>
      <c r="Q4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-0.11632152350936381</v>
      </c>
      <c r="S4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1.3975041538049904</v>
      </c>
      <c r="T48" t="s">
        <v>138</v>
      </c>
      <c r="U48" t="s">
        <v>93</v>
      </c>
      <c r="V48" t="s">
        <v>59</v>
      </c>
      <c r="W48">
        <v>12.417771069086861</v>
      </c>
      <c r="X48">
        <v>9.5</v>
      </c>
      <c r="Y48">
        <v>10</v>
      </c>
      <c r="Z48">
        <v>10.569837025719377</v>
      </c>
      <c r="AA48" t="s">
        <v>116</v>
      </c>
      <c r="AC48" s="14">
        <v>45579</v>
      </c>
      <c r="AD48">
        <v>45579</v>
      </c>
      <c r="AE48">
        <v>0.76503262519064796</v>
      </c>
      <c r="AF48">
        <v>0.76503262519064796</v>
      </c>
      <c r="AG48">
        <v>0.8511863334340426</v>
      </c>
      <c r="AH48">
        <v>1.3071337967459853</v>
      </c>
      <c r="AI48">
        <v>1.3071337967459853</v>
      </c>
      <c r="AJ48">
        <v>1.1126144237599345</v>
      </c>
      <c r="AK48">
        <v>0.89878396203118716</v>
      </c>
      <c r="AL48">
        <v>0.89878396203118716</v>
      </c>
      <c r="AM48">
        <v>1.1748308927442253</v>
      </c>
      <c r="AN48">
        <v>47</v>
      </c>
      <c r="AO48">
        <f>SUBTOTAL(9,EffortOutcomesAG1_1DS[[#This Row],[Allocation]:[Iin]])</f>
        <v>91177.650369443567</v>
      </c>
    </row>
    <row r="49" spans="2:41" x14ac:dyDescent="0.25">
      <c r="B49" s="8">
        <f>IF(EffortOutcomesAG1_1DS[[#This Row],[Apn]]=0,10,LOG(EffortOutcomesAG1_1DS[[#This Row],[Apn]]))</f>
        <v>0.43227204188707652</v>
      </c>
      <c r="C49" s="8">
        <f>IF(EffortOutcomesAG1_1DS[[#This Row],[Ein]]=0,10,LOG(EffortOutcomesAG1_1DS[[#This Row],[Ein]]))</f>
        <v>-0.14598952683257252</v>
      </c>
      <c r="D49" s="8">
        <f>IF(EffortOutcomesAG1_1DS[[#This Row],[Iin]]=0,10,LOG(EffortOutcomesAG1_1DS[[#This Row],[Iin]]))</f>
        <v>-0.28628251505450403</v>
      </c>
      <c r="E49" s="8">
        <f>Kx-EffortOutcomesAG1_1DS[[#This Row],[Xp]]</f>
        <v>-0.43227204188707652</v>
      </c>
      <c r="F49" s="8">
        <f>Ky-EffortOutcomesAG1_1DS[[#This Row],[Yp]]</f>
        <v>-0.85401047316742751</v>
      </c>
      <c r="G49" s="8">
        <f>Kz-EffortOutcomesAG1_1DS[[#This Row],[Zp]]</f>
        <v>1.2862825150545041</v>
      </c>
      <c r="H49" s="8">
        <f>EffortOutcomesAG1_1DS[[#This Row],[Kpy]]*KSc-EffortOutcomesAG1_1DS[[#This Row],[KPz]]*KSb</f>
        <v>-0.43227204188707657</v>
      </c>
      <c r="I49" s="8">
        <f>-1*(EffortOutcomesAG1_1DS[[#This Row],[KPx]]*KSc-EffortOutcomesAG1_1DS[[#This Row],[KPz]]*KSa)</f>
        <v>-0.43227204188707652</v>
      </c>
      <c r="J49" s="8">
        <f>(EffortOutcomesAG1_1DS[[#This Row],[KPx]]*$C$2-EffortOutcomesAG1_1DS[[#This Row],[Kpy]]*KSa)</f>
        <v>-3.0835903761664268E-3</v>
      </c>
      <c r="K49" s="8">
        <f>EffortOutcomesAG1_1DS[[#This Row],[Kpy]]*KTc-EffortOutcomesAG1_1DS[[#This Row],[KPz]]*KTb</f>
        <v>2.1402929882219315</v>
      </c>
      <c r="L49" s="8">
        <f>-1*(EffortOutcomesAG1_1DS[[#This Row],[KPx]]*KTc-EffortOutcomesAG1_1DS[[#This Row],[KPz]]*KTa)</f>
        <v>2.1402929882219315</v>
      </c>
      <c r="M49" s="8">
        <f>(EffortOutcomesAG1_1DS[[#This Row],[KPx]]*KTb-EffortOutcomesAG1_1DS[[#This Row],[Kpy]]*KTa)</f>
        <v>2.1402929882219315</v>
      </c>
      <c r="N49" s="8">
        <f>-EffortOutcomesAG1_1DS[[#This Row],[Xp]]*a+EffortOutcomesAG1_1DS[[#This Row],[Yp]]*b+EffortOutcomesAG1_1DS[[#This Row],[Zp]]*c_</f>
        <v>-0.86454408377415315</v>
      </c>
      <c r="O49">
        <f>-IF(EffortOutcomesAG1_1DS[[#This Row],[Column2]]&gt;0,1,-1)*SQRT(EffortOutcomesAG1_1DS[[#This Row],[KPx''i]]^2+EffortOutcomesAG1_1DS[[#This Row],[KPx''j]]^2+EffortOutcomesAG1_1DS[[#This Row],[KPx''k]]^2)/Ksmag/Scale</f>
        <v>0.43227754101043281</v>
      </c>
      <c r="P49" s="9">
        <f>SQRT(EffortOutcomesAG1_1DS[[#This Row],[Kpy''i]]^2+EffortOutcomesAG1_1DS[[#This Row],[KPy''j]]^2+EffortOutcomesAG1_1DS[[#This Row],[KPy''k]]^2)/KTmag/Scale</f>
        <v>1.5134156856977474</v>
      </c>
      <c r="Q4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XS</v>
      </c>
      <c r="R4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0.4</v>
      </c>
      <c r="S4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1.5134156856977474</v>
      </c>
      <c r="T49" t="s">
        <v>138</v>
      </c>
      <c r="U49" t="s">
        <v>93</v>
      </c>
      <c r="V49" t="s">
        <v>60</v>
      </c>
      <c r="W49">
        <v>3.5111676249447159</v>
      </c>
      <c r="X49">
        <v>9.5</v>
      </c>
      <c r="Y49">
        <v>10</v>
      </c>
      <c r="Z49">
        <v>6.7878787878787872</v>
      </c>
      <c r="AA49" t="s">
        <v>117</v>
      </c>
      <c r="AC49" s="14">
        <v>45579</v>
      </c>
      <c r="AD49">
        <v>45579</v>
      </c>
      <c r="AE49">
        <v>2.7056526531254912</v>
      </c>
      <c r="AF49">
        <v>2.7056526531254912</v>
      </c>
      <c r="AG49">
        <v>1.9332255001598404</v>
      </c>
      <c r="AH49">
        <v>0.36959659209944379</v>
      </c>
      <c r="AI49">
        <v>0.36959659209944379</v>
      </c>
      <c r="AJ49">
        <v>0.71451355661881966</v>
      </c>
      <c r="AK49">
        <v>1.3995535714285716</v>
      </c>
      <c r="AL49">
        <v>1.3995535714285716</v>
      </c>
      <c r="AM49">
        <v>0.5172702304606055</v>
      </c>
      <c r="AN49">
        <v>48</v>
      </c>
      <c r="AO49">
        <f>SUBTOTAL(9,EffortOutcomesAG1_1DS[[#This Row],[Allocation]:[Iin]])</f>
        <v>91176.902493708418</v>
      </c>
    </row>
    <row r="50" spans="2:41" x14ac:dyDescent="0.25">
      <c r="B50" s="8">
        <f>IF(EffortOutcomesAG1_1DS[[#This Row],[Apn]]=0,10,LOG(EffortOutcomesAG1_1DS[[#This Row],[Apn]]))</f>
        <v>8.8350013700580432E-2</v>
      </c>
      <c r="C50" s="8">
        <f>IF(EffortOutcomesAG1_1DS[[#This Row],[Ein]]=0,10,LOG(EffortOutcomesAG1_1DS[[#This Row],[Ein]]))</f>
        <v>-0.10324610008990669</v>
      </c>
      <c r="D50" s="8">
        <f>IF(EffortOutcomesAG1_1DS[[#This Row],[Iin]]=0,10,LOG(EffortOutcomesAG1_1DS[[#This Row],[Iin]]))</f>
        <v>1.489608638932623E-2</v>
      </c>
      <c r="E50" s="8">
        <f>Kx-EffortOutcomesAG1_1DS[[#This Row],[Xp]]</f>
        <v>-8.8350013700580432E-2</v>
      </c>
      <c r="F50" s="8">
        <f>Ky-EffortOutcomesAG1_1DS[[#This Row],[Yp]]</f>
        <v>-0.89675389991009335</v>
      </c>
      <c r="G50" s="8">
        <f>Kz-EffortOutcomesAG1_1DS[[#This Row],[Zp]]</f>
        <v>0.98510391361067373</v>
      </c>
      <c r="H50" s="8">
        <f>EffortOutcomesAG1_1DS[[#This Row],[Kpy]]*KSc-EffortOutcomesAG1_1DS[[#This Row],[KPz]]*KSb</f>
        <v>-8.8350013700580377E-2</v>
      </c>
      <c r="I50" s="8">
        <f>-1*(EffortOutcomesAG1_1DS[[#This Row],[KPx]]*KSc-EffortOutcomesAG1_1DS[[#This Row],[KPz]]*KSa)</f>
        <v>-8.8350013700580432E-2</v>
      </c>
      <c r="J50" s="8">
        <f>(EffortOutcomesAG1_1DS[[#This Row],[KPx]]*$C$2-EffortOutcomesAG1_1DS[[#This Row],[Kpy]]*KSa)</f>
        <v>-6.3024027830245542E-4</v>
      </c>
      <c r="K50" s="8">
        <f>EffortOutcomesAG1_1DS[[#This Row],[Kpy]]*KTc-EffortOutcomesAG1_1DS[[#This Row],[KPz]]*KTb</f>
        <v>1.8818578135207671</v>
      </c>
      <c r="L50" s="8">
        <f>-1*(EffortOutcomesAG1_1DS[[#This Row],[KPx]]*KTc-EffortOutcomesAG1_1DS[[#This Row],[KPz]]*KTa)</f>
        <v>1.8818578135207671</v>
      </c>
      <c r="M50" s="8">
        <f>(EffortOutcomesAG1_1DS[[#This Row],[KPx]]*KTb-EffortOutcomesAG1_1DS[[#This Row],[Kpy]]*KTa)</f>
        <v>1.8818578135207671</v>
      </c>
      <c r="N50" s="8">
        <f>-EffortOutcomesAG1_1DS[[#This Row],[Xp]]*a+EffortOutcomesAG1_1DS[[#This Row],[Yp]]*b+EffortOutcomesAG1_1DS[[#This Row],[Zp]]*c_</f>
        <v>-0.17670002740116092</v>
      </c>
      <c r="O50">
        <f>-IF(EffortOutcomesAG1_1DS[[#This Row],[Column2]]&gt;0,1,-1)*SQRT(EffortOutcomesAG1_1DS[[#This Row],[KPx''i]]^2+EffortOutcomesAG1_1DS[[#This Row],[KPx''j]]^2+EffortOutcomesAG1_1DS[[#This Row],[KPx''k]]^2)/Ksmag/Scale</f>
        <v>8.8351137640083288E-2</v>
      </c>
      <c r="P50" s="9">
        <f>SQRT(EffortOutcomesAG1_1DS[[#This Row],[Kpy''i]]^2+EffortOutcomesAG1_1DS[[#This Row],[KPy''j]]^2+EffortOutcomesAG1_1DS[[#This Row],[KPy''k]]^2)/KTmag/Scale</f>
        <v>1.3306744211694239</v>
      </c>
      <c r="Q5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8.8351137640083288E-2</v>
      </c>
      <c r="S5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1.3306744211694239</v>
      </c>
      <c r="T50" t="s">
        <v>92</v>
      </c>
      <c r="U50" t="s">
        <v>93</v>
      </c>
      <c r="V50" t="s">
        <v>59</v>
      </c>
      <c r="W50">
        <v>11.626924453992126</v>
      </c>
      <c r="X50">
        <v>14.25</v>
      </c>
      <c r="Y50">
        <v>10</v>
      </c>
      <c r="Z50">
        <v>11.234888438133879</v>
      </c>
      <c r="AA50" t="s">
        <v>118</v>
      </c>
      <c r="AB50">
        <v>1</v>
      </c>
      <c r="AC50" s="14">
        <v>45580</v>
      </c>
      <c r="AD50">
        <v>45580</v>
      </c>
      <c r="AE50">
        <v>1.2256035597708932</v>
      </c>
      <c r="AF50">
        <v>1.2256035597708932</v>
      </c>
      <c r="AG50">
        <v>0.96628205357233221</v>
      </c>
      <c r="AH50">
        <v>0.81592452308716679</v>
      </c>
      <c r="AI50">
        <v>0.81592452308716679</v>
      </c>
      <c r="AJ50">
        <v>0.78841322372869327</v>
      </c>
      <c r="AK50">
        <v>1.2683704051419074</v>
      </c>
      <c r="AL50">
        <v>1.2683704051419074</v>
      </c>
      <c r="AM50">
        <v>1.0348945179132873</v>
      </c>
      <c r="AN50">
        <v>49</v>
      </c>
      <c r="AO50">
        <f>SUBTOTAL(9,EffortOutcomesAG1_1DS[[#This Row],[Allocation]:[Iin]])</f>
        <v>91181.644275209357</v>
      </c>
    </row>
    <row r="51" spans="2:41" x14ac:dyDescent="0.25">
      <c r="B51" s="8">
        <f>IF(EffortOutcomesAG1_1DS[[#This Row],[Apn]]=0,10,LOG(EffortOutcomesAG1_1DS[[#This Row],[Apn]]))</f>
        <v>0.12311211995979257</v>
      </c>
      <c r="C51" s="8">
        <f>IF(EffortOutcomesAG1_1DS[[#This Row],[Ein]]=0,10,LOG(EffortOutcomesAG1_1DS[[#This Row],[Ein]]))</f>
        <v>-0.20816124643746442</v>
      </c>
      <c r="D51" s="8">
        <f>IF(EffortOutcomesAG1_1DS[[#This Row],[Iin]]=0,10,LOG(EffortOutcomesAG1_1DS[[#This Row],[Iin]]))</f>
        <v>8.5049126477671905E-2</v>
      </c>
      <c r="E51" s="8">
        <f>Kx-EffortOutcomesAG1_1DS[[#This Row],[Xp]]</f>
        <v>-0.12311211995979257</v>
      </c>
      <c r="F51" s="8">
        <f>Ky-EffortOutcomesAG1_1DS[[#This Row],[Yp]]</f>
        <v>-0.79183875356253552</v>
      </c>
      <c r="G51" s="8">
        <f>Kz-EffortOutcomesAG1_1DS[[#This Row],[Zp]]</f>
        <v>0.91495087352232807</v>
      </c>
      <c r="H51" s="8">
        <f>EffortOutcomesAG1_1DS[[#This Row],[Kpy]]*KSc-EffortOutcomesAG1_1DS[[#This Row],[KPz]]*KSb</f>
        <v>-0.12311211995979254</v>
      </c>
      <c r="I51" s="8">
        <f>-1*(EffortOutcomesAG1_1DS[[#This Row],[KPx]]*KSc-EffortOutcomesAG1_1DS[[#This Row],[KPz]]*KSa)</f>
        <v>-0.12311211995979257</v>
      </c>
      <c r="J51" s="8">
        <f>(EffortOutcomesAG1_1DS[[#This Row],[KPx]]*$C$2-EffortOutcomesAG1_1DS[[#This Row],[Kpy]]*KSa)</f>
        <v>-8.782139752555035E-4</v>
      </c>
      <c r="K51" s="8">
        <f>EffortOutcomesAG1_1DS[[#This Row],[Kpy]]*KTc-EffortOutcomesAG1_1DS[[#This Row],[KPz]]*KTb</f>
        <v>1.7067896270848637</v>
      </c>
      <c r="L51" s="8">
        <f>-1*(EffortOutcomesAG1_1DS[[#This Row],[KPx]]*KTc-EffortOutcomesAG1_1DS[[#This Row],[KPz]]*KTa)</f>
        <v>1.7067896270848635</v>
      </c>
      <c r="M51" s="8">
        <f>(EffortOutcomesAG1_1DS[[#This Row],[KPx]]*KTb-EffortOutcomesAG1_1DS[[#This Row],[Kpy]]*KTa)</f>
        <v>1.7067896270848637</v>
      </c>
      <c r="N51" s="8">
        <f>-EffortOutcomesAG1_1DS[[#This Row],[Xp]]*a+EffortOutcomesAG1_1DS[[#This Row],[Yp]]*b+EffortOutcomesAG1_1DS[[#This Row],[Zp]]*c_</f>
        <v>-0.24622423991958503</v>
      </c>
      <c r="O51">
        <f>-IF(EffortOutcomesAG1_1DS[[#This Row],[Column2]]&gt;0,1,-1)*SQRT(EffortOutcomesAG1_1DS[[#This Row],[KPx''i]]^2+EffortOutcomesAG1_1DS[[#This Row],[KPx''j]]^2+EffortOutcomesAG1_1DS[[#This Row],[KPx''k]]^2)/Ksmag/Scale</f>
        <v>0.12311368612338565</v>
      </c>
      <c r="P51" s="9">
        <f>SQRT(EffortOutcomesAG1_1DS[[#This Row],[Kpy''i]]^2+EffortOutcomesAG1_1DS[[#This Row],[KPy''j]]^2+EffortOutcomesAG1_1DS[[#This Row],[KPy''k]]^2)/KTmag/Scale</f>
        <v>1.2068825193705659</v>
      </c>
      <c r="Q5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0.12311368612338565</v>
      </c>
      <c r="S5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1.2068825193705659</v>
      </c>
      <c r="T51" t="s">
        <v>92</v>
      </c>
      <c r="U51" t="s">
        <v>93</v>
      </c>
      <c r="V51" t="s">
        <v>56</v>
      </c>
      <c r="W51">
        <v>14.310060866451844</v>
      </c>
      <c r="X51">
        <v>19</v>
      </c>
      <c r="Y51">
        <v>10</v>
      </c>
      <c r="Z51">
        <v>11.7650114591291</v>
      </c>
      <c r="AA51" t="s">
        <v>119</v>
      </c>
      <c r="AB51">
        <v>1</v>
      </c>
      <c r="AC51" s="14">
        <v>45580</v>
      </c>
      <c r="AD51">
        <v>45580</v>
      </c>
      <c r="AE51">
        <v>1.3277371897518015</v>
      </c>
      <c r="AF51">
        <v>1.3277371897518015</v>
      </c>
      <c r="AG51">
        <v>0.82214964484956909</v>
      </c>
      <c r="AH51">
        <v>0.75316109823430755</v>
      </c>
      <c r="AI51">
        <v>0.75316109823430755</v>
      </c>
      <c r="AJ51">
        <v>0.6192111294278474</v>
      </c>
      <c r="AK51">
        <v>1.6149580530375842</v>
      </c>
      <c r="AL51">
        <v>1.6149580530375842</v>
      </c>
      <c r="AM51">
        <v>1.2163235808281261</v>
      </c>
      <c r="AN51">
        <v>50</v>
      </c>
      <c r="AO51">
        <f>SUBTOTAL(9,EffortOutcomesAG1_1DS[[#This Row],[Allocation]:[Iin]])</f>
        <v>91182.814408496284</v>
      </c>
    </row>
    <row r="52" spans="2:41" x14ac:dyDescent="0.25">
      <c r="B52" s="8">
        <f>IF(EffortOutcomesAG1_1DS[[#This Row],[Apn]]=0,10,LOG(EffortOutcomesAG1_1DS[[#This Row],[Apn]]))</f>
        <v>9.3148896582349233E-2</v>
      </c>
      <c r="C52" s="8">
        <f>IF(EffortOutcomesAG1_1DS[[#This Row],[Ein]]=0,10,LOG(EffortOutcomesAG1_1DS[[#This Row],[Ein]]))</f>
        <v>-5.7760727686345006E-2</v>
      </c>
      <c r="D52" s="8">
        <f>IF(EffortOutcomesAG1_1DS[[#This Row],[Iin]]=0,10,LOG(EffortOutcomesAG1_1DS[[#This Row],[Iin]]))</f>
        <v>-3.5388168896004199E-2</v>
      </c>
      <c r="E52" s="8">
        <f>Kx-EffortOutcomesAG1_1DS[[#This Row],[Xp]]</f>
        <v>-9.3148896582349233E-2</v>
      </c>
      <c r="F52" s="8">
        <f>Ky-EffortOutcomesAG1_1DS[[#This Row],[Yp]]</f>
        <v>-0.94223927231365501</v>
      </c>
      <c r="G52" s="8">
        <f>Kz-EffortOutcomesAG1_1DS[[#This Row],[Zp]]</f>
        <v>1.0353881688960043</v>
      </c>
      <c r="H52" s="8">
        <f>EffortOutcomesAG1_1DS[[#This Row],[Kpy]]*KSc-EffortOutcomesAG1_1DS[[#This Row],[KPz]]*KSb</f>
        <v>-9.3148896582349261E-2</v>
      </c>
      <c r="I52" s="8">
        <f>-1*(EffortOutcomesAG1_1DS[[#This Row],[KPx]]*KSc-EffortOutcomesAG1_1DS[[#This Row],[KPz]]*KSa)</f>
        <v>-9.3148896582349233E-2</v>
      </c>
      <c r="J52" s="8">
        <f>(EffortOutcomesAG1_1DS[[#This Row],[KPx]]*$C$2-EffortOutcomesAG1_1DS[[#This Row],[Kpy]]*KSa)</f>
        <v>-6.6447286250099059E-4</v>
      </c>
      <c r="K52" s="8">
        <f>EffortOutcomesAG1_1DS[[#This Row],[Kpy]]*KTc-EffortOutcomesAG1_1DS[[#This Row],[KPz]]*KTb</f>
        <v>1.9776274412096593</v>
      </c>
      <c r="L52" s="8">
        <f>-1*(EffortOutcomesAG1_1DS[[#This Row],[KPx]]*KTc-EffortOutcomesAG1_1DS[[#This Row],[KPz]]*KTa)</f>
        <v>1.9776274412096593</v>
      </c>
      <c r="M52" s="8">
        <f>(EffortOutcomesAG1_1DS[[#This Row],[KPx]]*KTb-EffortOutcomesAG1_1DS[[#This Row],[Kpy]]*KTa)</f>
        <v>1.9776274412096593</v>
      </c>
      <c r="N52" s="8">
        <f>-EffortOutcomesAG1_1DS[[#This Row],[Xp]]*a+EffortOutcomesAG1_1DS[[#This Row],[Yp]]*b+EffortOutcomesAG1_1DS[[#This Row],[Zp]]*c_</f>
        <v>-0.18629779316469841</v>
      </c>
      <c r="O52">
        <f>-IF(EffortOutcomesAG1_1DS[[#This Row],[Column2]]&gt;0,1,-1)*SQRT(EffortOutcomesAG1_1DS[[#This Row],[KPx''i]]^2+EffortOutcomesAG1_1DS[[#This Row],[KPx''j]]^2+EffortOutcomesAG1_1DS[[#This Row],[KPx''k]]^2)/Ksmag/Scale</f>
        <v>9.3150081570558471E-2</v>
      </c>
      <c r="P52" s="9">
        <f>SQRT(EffortOutcomesAG1_1DS[[#This Row],[Kpy''i]]^2+EffortOutcomesAG1_1DS[[#This Row],[KPy''j]]^2+EffortOutcomesAG1_1DS[[#This Row],[KPy''k]]^2)/KTmag/Scale</f>
        <v>1.3983937743399506</v>
      </c>
      <c r="Q5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9.3150081570558471E-2</v>
      </c>
      <c r="S5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1.3983937743399506</v>
      </c>
      <c r="T52" t="s">
        <v>92</v>
      </c>
      <c r="U52" t="s">
        <v>93</v>
      </c>
      <c r="V52" t="s">
        <v>60</v>
      </c>
      <c r="W52">
        <v>5.3662728249194425</v>
      </c>
      <c r="X52">
        <v>6.6499999999999995</v>
      </c>
      <c r="Y52">
        <v>10</v>
      </c>
      <c r="Z52">
        <v>5.8218487394957998</v>
      </c>
      <c r="AA52" t="s">
        <v>120</v>
      </c>
      <c r="AB52">
        <v>1</v>
      </c>
      <c r="AC52" s="14">
        <v>45580</v>
      </c>
      <c r="AD52">
        <v>45580</v>
      </c>
      <c r="AE52">
        <v>1.2392213771016811</v>
      </c>
      <c r="AF52">
        <v>1.2392213771016811</v>
      </c>
      <c r="AG52">
        <v>1.0848961522158904</v>
      </c>
      <c r="AH52">
        <v>0.80695831953675834</v>
      </c>
      <c r="AI52">
        <v>0.80695831953675834</v>
      </c>
      <c r="AJ52">
        <v>0.87546597586403008</v>
      </c>
      <c r="AK52">
        <v>1.1422488452655886</v>
      </c>
      <c r="AL52">
        <v>1.1422488452655886</v>
      </c>
      <c r="AM52">
        <v>0.92174720866832205</v>
      </c>
      <c r="AN52">
        <v>51</v>
      </c>
      <c r="AO52">
        <f>SUBTOTAL(9,EffortOutcomesAG1_1DS[[#This Row],[Allocation]:[Iin]])</f>
        <v>91176.080815160036</v>
      </c>
    </row>
    <row r="53" spans="2:41" x14ac:dyDescent="0.25">
      <c r="B53" s="8">
        <f>IF(EffortOutcomesAG1_1DS[[#This Row],[Apn]]=0,10,LOG(EffortOutcomesAG1_1DS[[#This Row],[Apn]]))</f>
        <v>-3.7138797703143933E-2</v>
      </c>
      <c r="C53" s="8">
        <f>IF(EffortOutcomesAG1_1DS[[#This Row],[Ein]]=0,10,LOG(EffortOutcomesAG1_1DS[[#This Row],[Ein]]))</f>
        <v>-2.6615234131456323E-2</v>
      </c>
      <c r="D53" s="8">
        <f>IF(EffortOutcomesAG1_1DS[[#This Row],[Iin]]=0,10,LOG(EffortOutcomesAG1_1DS[[#This Row],[Iin]]))</f>
        <v>6.3754031834600294E-2</v>
      </c>
      <c r="E53" s="8">
        <f>Kx-EffortOutcomesAG1_1DS[[#This Row],[Xp]]</f>
        <v>3.7138797703143933E-2</v>
      </c>
      <c r="F53" s="8">
        <f>Ky-EffortOutcomesAG1_1DS[[#This Row],[Yp]]</f>
        <v>-0.97338476586854372</v>
      </c>
      <c r="G53" s="8">
        <f>Kz-EffortOutcomesAG1_1DS[[#This Row],[Zp]]</f>
        <v>0.93624596816539973</v>
      </c>
      <c r="H53" s="8">
        <f>EffortOutcomesAG1_1DS[[#This Row],[Kpy]]*KSc-EffortOutcomesAG1_1DS[[#This Row],[KPz]]*KSb</f>
        <v>3.7138797703143989E-2</v>
      </c>
      <c r="I53" s="8">
        <f>-1*(EffortOutcomesAG1_1DS[[#This Row],[KPx]]*KSc-EffortOutcomesAG1_1DS[[#This Row],[KPz]]*KSa)</f>
        <v>3.7138797703143933E-2</v>
      </c>
      <c r="J53" s="8">
        <f>(EffortOutcomesAG1_1DS[[#This Row],[KPx]]*$C$2-EffortOutcomesAG1_1DS[[#This Row],[Kpy]]*KSa)</f>
        <v>2.6492770311923848E-4</v>
      </c>
      <c r="K53" s="8">
        <f>EffortOutcomesAG1_1DS[[#This Row],[Kpy]]*KTc-EffortOutcomesAG1_1DS[[#This Row],[KPz]]*KTb</f>
        <v>1.9096307340339433</v>
      </c>
      <c r="L53" s="8">
        <f>-1*(EffortOutcomesAG1_1DS[[#This Row],[KPx]]*KTc-EffortOutcomesAG1_1DS[[#This Row],[KPz]]*KTa)</f>
        <v>1.9096307340339433</v>
      </c>
      <c r="M53" s="8">
        <f>(EffortOutcomesAG1_1DS[[#This Row],[KPx]]*KTb-EffortOutcomesAG1_1DS[[#This Row],[Kpy]]*KTa)</f>
        <v>1.9096307340339436</v>
      </c>
      <c r="N53" s="8">
        <f>-EffortOutcomesAG1_1DS[[#This Row],[Xp]]*a+EffortOutcomesAG1_1DS[[#This Row],[Yp]]*b+EffortOutcomesAG1_1DS[[#This Row],[Zp]]*c_</f>
        <v>7.427759540628795E-2</v>
      </c>
      <c r="O53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53" s="9">
        <f>SQRT(EffortOutcomesAG1_1DS[[#This Row],[Kpy''i]]^2+EffortOutcomesAG1_1DS[[#This Row],[KPy''j]]^2+EffortOutcomesAG1_1DS[[#This Row],[KPy''k]]^2)/KTmag/Scale</f>
        <v>1.3503128415976458</v>
      </c>
      <c r="Q5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5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1.3503128415976458</v>
      </c>
      <c r="T53" t="s">
        <v>138</v>
      </c>
      <c r="U53" t="s">
        <v>93</v>
      </c>
      <c r="V53" t="s">
        <v>59</v>
      </c>
      <c r="W53">
        <v>12.417771069086861</v>
      </c>
      <c r="X53">
        <v>11.4</v>
      </c>
      <c r="Y53">
        <v>10</v>
      </c>
      <c r="Z53">
        <v>10.722341057635171</v>
      </c>
      <c r="AA53" t="s">
        <v>118</v>
      </c>
      <c r="AC53" s="14">
        <v>45580</v>
      </c>
      <c r="AD53">
        <v>45580</v>
      </c>
      <c r="AE53">
        <v>0.91803915022877747</v>
      </c>
      <c r="AF53">
        <v>0.91803915022877747</v>
      </c>
      <c r="AG53">
        <v>0.86346744500127404</v>
      </c>
      <c r="AH53">
        <v>1.089278163954988</v>
      </c>
      <c r="AI53">
        <v>1.089278163954988</v>
      </c>
      <c r="AJ53">
        <v>0.94055623312589232</v>
      </c>
      <c r="AK53">
        <v>1.0632006516787935</v>
      </c>
      <c r="AL53">
        <v>1.0632006516787935</v>
      </c>
      <c r="AM53">
        <v>1.1581212537764229</v>
      </c>
      <c r="AN53">
        <v>52</v>
      </c>
      <c r="AO53">
        <f>SUBTOTAL(9,EffortOutcomesAG1_1DS[[#This Row],[Allocation]:[Iin]])</f>
        <v>91179.825521921273</v>
      </c>
    </row>
    <row r="54" spans="2:41" x14ac:dyDescent="0.25">
      <c r="B54" s="8">
        <f>IF(EffortOutcomesAG1_1DS[[#This Row],[Apn]]=0,10,LOG(EffortOutcomesAG1_1DS[[#This Row],[Apn]]))</f>
        <v>0.17002820563520898</v>
      </c>
      <c r="C54" s="8">
        <f>IF(EffortOutcomesAG1_1DS[[#This Row],[Ein]]=0,10,LOG(EffortOutcomesAG1_1DS[[#This Row],[Ein]]))</f>
        <v>-0.27193558685538211</v>
      </c>
      <c r="D54" s="8">
        <f>IF(EffortOutcomesAG1_1DS[[#This Row],[Iin]]=0,10,LOG(EffortOutcomesAG1_1DS[[#This Row],[Iin]]))</f>
        <v>0.10190738122017315</v>
      </c>
      <c r="E54" s="8">
        <f>Kx-EffortOutcomesAG1_1DS[[#This Row],[Xp]]</f>
        <v>-0.17002820563520898</v>
      </c>
      <c r="F54" s="8">
        <f>Ky-EffortOutcomesAG1_1DS[[#This Row],[Yp]]</f>
        <v>-0.72806441314461789</v>
      </c>
      <c r="G54" s="8">
        <f>Kz-EffortOutcomesAG1_1DS[[#This Row],[Zp]]</f>
        <v>0.89809261877982682</v>
      </c>
      <c r="H54" s="8">
        <f>EffortOutcomesAG1_1DS[[#This Row],[Kpy]]*KSc-EffortOutcomesAG1_1DS[[#This Row],[KPz]]*KSb</f>
        <v>-0.17002820563520893</v>
      </c>
      <c r="I54" s="8">
        <f>-1*(EffortOutcomesAG1_1DS[[#This Row],[KPx]]*KSc-EffortOutcomesAG1_1DS[[#This Row],[KPz]]*KSa)</f>
        <v>-0.17002820563520898</v>
      </c>
      <c r="J54" s="8">
        <f>(EffortOutcomesAG1_1DS[[#This Row],[KPx]]*$C$2-EffortOutcomesAG1_1DS[[#This Row],[Kpy]]*KSa)</f>
        <v>-1.2128874592137978E-3</v>
      </c>
      <c r="K54" s="8">
        <f>EffortOutcomesAG1_1DS[[#This Row],[Kpy]]*KTc-EffortOutcomesAG1_1DS[[#This Row],[KPz]]*KTb</f>
        <v>1.6261570319244447</v>
      </c>
      <c r="L54" s="8">
        <f>-1*(EffortOutcomesAG1_1DS[[#This Row],[KPx]]*KTc-EffortOutcomesAG1_1DS[[#This Row],[KPz]]*KTa)</f>
        <v>1.6261570319244447</v>
      </c>
      <c r="M54" s="8">
        <f>(EffortOutcomesAG1_1DS[[#This Row],[KPx]]*KTb-EffortOutcomesAG1_1DS[[#This Row],[Kpy]]*KTa)</f>
        <v>1.6261570319244447</v>
      </c>
      <c r="N54" s="8">
        <f>-EffortOutcomesAG1_1DS[[#This Row],[Xp]]*a+EffortOutcomesAG1_1DS[[#This Row],[Yp]]*b+EffortOutcomesAG1_1DS[[#This Row],[Zp]]*c_</f>
        <v>-0.34005641127041791</v>
      </c>
      <c r="O54">
        <f>-IF(EffortOutcomesAG1_1DS[[#This Row],[Column2]]&gt;0,1,-1)*SQRT(EffortOutcomesAG1_1DS[[#This Row],[KPx''i]]^2+EffortOutcomesAG1_1DS[[#This Row],[KPx''j]]^2+EffortOutcomesAG1_1DS[[#This Row],[KPx''k]]^2)/Ksmag/Scale</f>
        <v>0.17003036863902654</v>
      </c>
      <c r="P54" s="9">
        <f>SQRT(EffortOutcomesAG1_1DS[[#This Row],[Kpy''i]]^2+EffortOutcomesAG1_1DS[[#This Row],[KPy''j]]^2+EffortOutcomesAG1_1DS[[#This Row],[KPy''k]]^2)/KTmag/Scale</f>
        <v>1.149866664547964</v>
      </c>
      <c r="Q5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0.17003036863902654</v>
      </c>
      <c r="S5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1.149866664547964</v>
      </c>
      <c r="T54" t="s">
        <v>138</v>
      </c>
      <c r="U54" t="s">
        <v>93</v>
      </c>
      <c r="V54" t="s">
        <v>56</v>
      </c>
      <c r="W54">
        <v>14.129216521561023</v>
      </c>
      <c r="X54">
        <v>20.9</v>
      </c>
      <c r="Y54">
        <v>10</v>
      </c>
      <c r="Z54">
        <v>11.1740522875817</v>
      </c>
      <c r="AA54" t="s">
        <v>119</v>
      </c>
      <c r="AC54" s="14">
        <v>45580</v>
      </c>
      <c r="AD54">
        <v>45580</v>
      </c>
      <c r="AE54">
        <v>1.4792044532764317</v>
      </c>
      <c r="AF54">
        <v>1.4792044532764317</v>
      </c>
      <c r="AG54">
        <v>0.79084726817868667</v>
      </c>
      <c r="AH54">
        <v>0.67603906801727387</v>
      </c>
      <c r="AI54">
        <v>0.67603906801727387</v>
      </c>
      <c r="AJ54">
        <v>0.53464365012352633</v>
      </c>
      <c r="AK54">
        <v>1.8704047074513195</v>
      </c>
      <c r="AL54">
        <v>1.8704047074513195</v>
      </c>
      <c r="AM54">
        <v>1.2644666552405119</v>
      </c>
      <c r="AN54">
        <v>53</v>
      </c>
      <c r="AO54">
        <f>SUBTOTAL(9,EffortOutcomesAG1_1DS[[#This Row],[Allocation]:[Iin]])</f>
        <v>91181.815306318633</v>
      </c>
    </row>
    <row r="55" spans="2:41" x14ac:dyDescent="0.25">
      <c r="B55" s="8">
        <f>IF(EffortOutcomesAG1_1DS[[#This Row],[Apn]]=0,10,LOG(EffortOutcomesAG1_1DS[[#This Row],[Apn]]))</f>
        <v>0.33536202887902006</v>
      </c>
      <c r="C55" s="8">
        <f>IF(EffortOutcomesAG1_1DS[[#This Row],[Ein]]=0,10,LOG(EffortOutcomesAG1_1DS[[#This Row],[Ein]]))</f>
        <v>-4.7258569932890321E-2</v>
      </c>
      <c r="D55" s="8">
        <f>IF(EffortOutcomesAG1_1DS[[#This Row],[Iin]]=0,10,LOG(EffortOutcomesAG1_1DS[[#This Row],[Iin]]))</f>
        <v>-0.28810345894612976</v>
      </c>
      <c r="E55" s="8">
        <f>Kx-EffortOutcomesAG1_1DS[[#This Row],[Xp]]</f>
        <v>-0.33536202887902006</v>
      </c>
      <c r="F55" s="8">
        <f>Ky-EffortOutcomesAG1_1DS[[#This Row],[Yp]]</f>
        <v>-0.95274143006710965</v>
      </c>
      <c r="G55" s="8">
        <f>Kz-EffortOutcomesAG1_1DS[[#This Row],[Zp]]</f>
        <v>1.2881034589461298</v>
      </c>
      <c r="H55" s="8">
        <f>EffortOutcomesAG1_1DS[[#This Row],[Kpy]]*KSc-EffortOutcomesAG1_1DS[[#This Row],[KPz]]*KSb</f>
        <v>-0.33536202887902011</v>
      </c>
      <c r="I55" s="8">
        <f>-1*(EffortOutcomesAG1_1DS[[#This Row],[KPx]]*KSc-EffortOutcomesAG1_1DS[[#This Row],[KPz]]*KSa)</f>
        <v>-0.33536202887902006</v>
      </c>
      <c r="J55" s="8">
        <f>(EffortOutcomesAG1_1DS[[#This Row],[KPx]]*$C$2-EffortOutcomesAG1_1DS[[#This Row],[Kpy]]*KSa)</f>
        <v>-2.3922877831019638E-3</v>
      </c>
      <c r="K55" s="8">
        <f>EffortOutcomesAG1_1DS[[#This Row],[Kpy]]*KTc-EffortOutcomesAG1_1DS[[#This Row],[KPz]]*KTb</f>
        <v>2.2408448890132395</v>
      </c>
      <c r="L55" s="8">
        <f>-1*(EffortOutcomesAG1_1DS[[#This Row],[KPx]]*KTc-EffortOutcomesAG1_1DS[[#This Row],[KPz]]*KTa)</f>
        <v>2.2408448890132395</v>
      </c>
      <c r="M55" s="8">
        <f>(EffortOutcomesAG1_1DS[[#This Row],[KPx]]*KTb-EffortOutcomesAG1_1DS[[#This Row],[Kpy]]*KTa)</f>
        <v>2.2408448890132395</v>
      </c>
      <c r="N55" s="8">
        <f>-EffortOutcomesAG1_1DS[[#This Row],[Xp]]*a+EffortOutcomesAG1_1DS[[#This Row],[Yp]]*b+EffortOutcomesAG1_1DS[[#This Row],[Zp]]*c_</f>
        <v>-0.67072405775804023</v>
      </c>
      <c r="O55">
        <f>-IF(EffortOutcomesAG1_1DS[[#This Row],[Column2]]&gt;0,1,-1)*SQRT(EffortOutcomesAG1_1DS[[#This Row],[KPx''i]]^2+EffortOutcomesAG1_1DS[[#This Row],[KPx''j]]^2+EffortOutcomesAG1_1DS[[#This Row],[KPx''k]]^2)/Ksmag/Scale</f>
        <v>0.33536629516734578</v>
      </c>
      <c r="P55" s="9">
        <f>SQRT(EffortOutcomesAG1_1DS[[#This Row],[Kpy''i]]^2+EffortOutcomesAG1_1DS[[#This Row],[KPy''j]]^2+EffortOutcomesAG1_1DS[[#This Row],[KPy''k]]^2)/KTmag/Scale</f>
        <v>1.5845166166084783</v>
      </c>
      <c r="Q5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0.33536629516734578</v>
      </c>
      <c r="S5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1.5845166166084783</v>
      </c>
      <c r="T55" t="s">
        <v>138</v>
      </c>
      <c r="U55" t="s">
        <v>93</v>
      </c>
      <c r="V55" t="s">
        <v>60</v>
      </c>
      <c r="W55">
        <v>3.5111676249447159</v>
      </c>
      <c r="X55">
        <v>7.6</v>
      </c>
      <c r="Y55">
        <v>10</v>
      </c>
      <c r="Z55">
        <v>6.8163992869875214</v>
      </c>
      <c r="AA55" t="s">
        <v>120</v>
      </c>
      <c r="AC55" s="14">
        <v>45580</v>
      </c>
      <c r="AD55">
        <v>45580</v>
      </c>
      <c r="AE55">
        <v>2.1645221225003928</v>
      </c>
      <c r="AF55">
        <v>2.1645221225003928</v>
      </c>
      <c r="AG55">
        <v>1.9413482963789992</v>
      </c>
      <c r="AH55">
        <v>0.46199574012430472</v>
      </c>
      <c r="AI55">
        <v>0.46199574012430472</v>
      </c>
      <c r="AJ55">
        <v>0.89689464302467392</v>
      </c>
      <c r="AK55">
        <v>1.114958158995816</v>
      </c>
      <c r="AL55">
        <v>1.114958158995816</v>
      </c>
      <c r="AM55">
        <v>0.51510591987290422</v>
      </c>
      <c r="AN55">
        <v>54</v>
      </c>
      <c r="AO55">
        <f>SUBTOTAL(9,EffortOutcomesAG1_1DS[[#This Row],[Allocation]:[Iin]])</f>
        <v>91177.65270018953</v>
      </c>
    </row>
    <row r="56" spans="2:41" x14ac:dyDescent="0.25">
      <c r="B56" s="8">
        <f>IF(EffortOutcomesAG1_1DS[[#This Row],[Apn]]=0,10,LOG(EffortOutcomesAG1_1DS[[#This Row],[Apn]]))</f>
        <v>0.10083572524864035</v>
      </c>
      <c r="C56" s="8">
        <f>IF(EffortOutcomesAG1_1DS[[#This Row],[Ein]]=0,10,LOG(EffortOutcomesAG1_1DS[[#This Row],[Ein]]))</f>
        <v>-0.26160341708247614</v>
      </c>
      <c r="D56" s="8">
        <f>IF(EffortOutcomesAG1_1DS[[#This Row],[Iin]]=0,10,LOG(EffortOutcomesAG1_1DS[[#This Row],[Iin]]))</f>
        <v>0.16076769183383577</v>
      </c>
      <c r="E56" s="8">
        <f>Kx-EffortOutcomesAG1_1DS[[#This Row],[Xp]]</f>
        <v>-0.10083572524864035</v>
      </c>
      <c r="F56" s="8">
        <f>Ky-EffortOutcomesAG1_1DS[[#This Row],[Yp]]</f>
        <v>-0.73839658291752386</v>
      </c>
      <c r="G56" s="8">
        <f>Kz-EffortOutcomesAG1_1DS[[#This Row],[Zp]]</f>
        <v>0.83923230816616423</v>
      </c>
      <c r="H56" s="8">
        <f>EffortOutcomesAG1_1DS[[#This Row],[Kpy]]*KSc-EffortOutcomesAG1_1DS[[#This Row],[KPz]]*KSb</f>
        <v>-0.10083572524864037</v>
      </c>
      <c r="I56" s="8">
        <f>-1*(EffortOutcomesAG1_1DS[[#This Row],[KPx]]*KSc-EffortOutcomesAG1_1DS[[#This Row],[KPz]]*KSa)</f>
        <v>-0.10083572524864035</v>
      </c>
      <c r="J56" s="8">
        <f>(EffortOutcomesAG1_1DS[[#This Row],[KPx]]*$C$2-EffortOutcomesAG1_1DS[[#This Row],[Kpy]]*KSa)</f>
        <v>-7.1930645940709696E-4</v>
      </c>
      <c r="K56" s="8">
        <f>EffortOutcomesAG1_1DS[[#This Row],[Kpy]]*KTc-EffortOutcomesAG1_1DS[[#This Row],[KPz]]*KTb</f>
        <v>1.577628891083688</v>
      </c>
      <c r="L56" s="8">
        <f>-1*(EffortOutcomesAG1_1DS[[#This Row],[KPx]]*KTc-EffortOutcomesAG1_1DS[[#This Row],[KPz]]*KTa)</f>
        <v>1.5776288910836882</v>
      </c>
      <c r="M56" s="8">
        <f>(EffortOutcomesAG1_1DS[[#This Row],[KPx]]*KTb-EffortOutcomesAG1_1DS[[#This Row],[Kpy]]*KTa)</f>
        <v>1.577628891083688</v>
      </c>
      <c r="N56" s="8">
        <f>-EffortOutcomesAG1_1DS[[#This Row],[Xp]]*a+EffortOutcomesAG1_1DS[[#This Row],[Yp]]*b+EffortOutcomesAG1_1DS[[#This Row],[Zp]]*c_</f>
        <v>-0.20167145049728075</v>
      </c>
      <c r="O56">
        <f>-IF(EffortOutcomesAG1_1DS[[#This Row],[Column2]]&gt;0,1,-1)*SQRT(EffortOutcomesAG1_1DS[[#This Row],[KPx''i]]^2+EffortOutcomesAG1_1DS[[#This Row],[KPx''j]]^2+EffortOutcomesAG1_1DS[[#This Row],[KPx''k]]^2)/Ksmag/Scale</f>
        <v>0.10083700802438833</v>
      </c>
      <c r="P56" s="9">
        <f>SQRT(EffortOutcomesAG1_1DS[[#This Row],[Kpy''i]]^2+EffortOutcomesAG1_1DS[[#This Row],[KPy''j]]^2+EffortOutcomesAG1_1DS[[#This Row],[KPy''k]]^2)/KTmag/Scale</f>
        <v>1.1155520870810891</v>
      </c>
      <c r="Q5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0.10083700802438833</v>
      </c>
      <c r="S5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1.1155520870810891</v>
      </c>
      <c r="T56" t="s">
        <v>92</v>
      </c>
      <c r="U56" t="s">
        <v>93</v>
      </c>
      <c r="V56" t="s">
        <v>56</v>
      </c>
      <c r="W56">
        <v>14.310060866451844</v>
      </c>
      <c r="X56">
        <v>18.05</v>
      </c>
      <c r="Y56">
        <v>10</v>
      </c>
      <c r="Z56">
        <v>9.8826585179526294</v>
      </c>
      <c r="AA56" t="s">
        <v>121</v>
      </c>
      <c r="AB56">
        <v>1</v>
      </c>
      <c r="AC56" s="14">
        <v>45581</v>
      </c>
      <c r="AD56">
        <v>45581</v>
      </c>
      <c r="AE56">
        <v>1.2613503302642115</v>
      </c>
      <c r="AF56">
        <v>1.2613503302642115</v>
      </c>
      <c r="AG56">
        <v>0.69060911831069094</v>
      </c>
      <c r="AH56">
        <v>0.79280115603611323</v>
      </c>
      <c r="AI56">
        <v>0.79280115603611323</v>
      </c>
      <c r="AJ56">
        <v>0.54751570736579658</v>
      </c>
      <c r="AK56">
        <v>1.8264316193067636</v>
      </c>
      <c r="AL56">
        <v>1.8264316193067636</v>
      </c>
      <c r="AM56">
        <v>1.4479970992073123</v>
      </c>
      <c r="AN56">
        <v>55</v>
      </c>
      <c r="AO56">
        <f>SUBTOTAL(9,EffortOutcomesAG1_1DS[[#This Row],[Allocation]:[Iin]])</f>
        <v>91183.329946654048</v>
      </c>
    </row>
    <row r="57" spans="2:41" x14ac:dyDescent="0.25">
      <c r="B57" s="8">
        <f>IF(EffortOutcomesAG1_1DS[[#This Row],[Apn]]=0,10,LOG(EffortOutcomesAG1_1DS[[#This Row],[Apn]]))</f>
        <v>9.3148896582349233E-2</v>
      </c>
      <c r="C57" s="8">
        <f>IF(EffortOutcomesAG1_1DS[[#This Row],[Ein]]=0,10,LOG(EffortOutcomesAG1_1DS[[#This Row],[Ein]]))</f>
        <v>-0.13694197373396977</v>
      </c>
      <c r="D57" s="8">
        <f>IF(EffortOutcomesAG1_1DS[[#This Row],[Iin]]=0,10,LOG(EffortOutcomesAG1_1DS[[#This Row],[Iin]]))</f>
        <v>4.3793077151620632E-2</v>
      </c>
      <c r="E57" s="8">
        <f>Kx-EffortOutcomesAG1_1DS[[#This Row],[Xp]]</f>
        <v>-9.3148896582349233E-2</v>
      </c>
      <c r="F57" s="8">
        <f>Ky-EffortOutcomesAG1_1DS[[#This Row],[Yp]]</f>
        <v>-0.86305802626603023</v>
      </c>
      <c r="G57" s="8">
        <f>Kz-EffortOutcomesAG1_1DS[[#This Row],[Zp]]</f>
        <v>0.95620692284837938</v>
      </c>
      <c r="H57" s="8">
        <f>EffortOutcomesAG1_1DS[[#This Row],[Kpy]]*KSc-EffortOutcomesAG1_1DS[[#This Row],[KPz]]*KSb</f>
        <v>-9.314889658234915E-2</v>
      </c>
      <c r="I57" s="8">
        <f>-1*(EffortOutcomesAG1_1DS[[#This Row],[KPx]]*KSc-EffortOutcomesAG1_1DS[[#This Row],[KPz]]*KSa)</f>
        <v>-9.3148896582349233E-2</v>
      </c>
      <c r="J57" s="8">
        <f>(EffortOutcomesAG1_1DS[[#This Row],[KPx]]*$C$2-EffortOutcomesAG1_1DS[[#This Row],[Kpy]]*KSa)</f>
        <v>-6.6447286250099059E-4</v>
      </c>
      <c r="K57" s="8">
        <f>EffortOutcomesAG1_1DS[[#This Row],[Kpy]]*KTc-EffortOutcomesAG1_1DS[[#This Row],[KPz]]*KTb</f>
        <v>1.8192649491144097</v>
      </c>
      <c r="L57" s="8">
        <f>-1*(EffortOutcomesAG1_1DS[[#This Row],[KPx]]*KTc-EffortOutcomesAG1_1DS[[#This Row],[KPz]]*KTa)</f>
        <v>1.8192649491144095</v>
      </c>
      <c r="M57" s="8">
        <f>(EffortOutcomesAG1_1DS[[#This Row],[KPx]]*KTb-EffortOutcomesAG1_1DS[[#This Row],[Kpy]]*KTa)</f>
        <v>1.8192649491144097</v>
      </c>
      <c r="N57" s="8">
        <f>-EffortOutcomesAG1_1DS[[#This Row],[Xp]]*a+EffortOutcomesAG1_1DS[[#This Row],[Yp]]*b+EffortOutcomesAG1_1DS[[#This Row],[Zp]]*c_</f>
        <v>-0.18629779316469827</v>
      </c>
      <c r="O57">
        <f>-IF(EffortOutcomesAG1_1DS[[#This Row],[Column2]]&gt;0,1,-1)*SQRT(EffortOutcomesAG1_1DS[[#This Row],[KPx''i]]^2+EffortOutcomesAG1_1DS[[#This Row],[KPx''j]]^2+EffortOutcomesAG1_1DS[[#This Row],[KPx''k]]^2)/Ksmag/Scale</f>
        <v>9.3150081570558416E-2</v>
      </c>
      <c r="P57" s="9">
        <f>SQRT(EffortOutcomesAG1_1DS[[#This Row],[Kpy''i]]^2+EffortOutcomesAG1_1DS[[#This Row],[KPy''j]]^2+EffortOutcomesAG1_1DS[[#This Row],[KPy''k]]^2)/KTmag/Scale</f>
        <v>1.2864145822937985</v>
      </c>
      <c r="Q5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9.3150081570558416E-2</v>
      </c>
      <c r="S5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1.2864145822937985</v>
      </c>
      <c r="T57" t="s">
        <v>92</v>
      </c>
      <c r="U57" t="s">
        <v>93</v>
      </c>
      <c r="V57" t="s">
        <v>60</v>
      </c>
      <c r="W57">
        <v>5.3662728249194425</v>
      </c>
      <c r="X57">
        <v>6.6499999999999995</v>
      </c>
      <c r="Y57">
        <v>10</v>
      </c>
      <c r="Z57">
        <v>4.8515406162465</v>
      </c>
      <c r="AA57" t="s">
        <v>122</v>
      </c>
      <c r="AB57">
        <v>1</v>
      </c>
      <c r="AC57" s="14">
        <v>45581</v>
      </c>
      <c r="AD57">
        <v>45581</v>
      </c>
      <c r="AE57">
        <v>1.2392213771016811</v>
      </c>
      <c r="AF57">
        <v>1.2392213771016811</v>
      </c>
      <c r="AG57">
        <v>0.90408012684657535</v>
      </c>
      <c r="AH57">
        <v>0.80695831953675834</v>
      </c>
      <c r="AI57">
        <v>0.80695831953675834</v>
      </c>
      <c r="AJ57">
        <v>0.72955497988669182</v>
      </c>
      <c r="AK57">
        <v>1.3706986143187061</v>
      </c>
      <c r="AL57">
        <v>1.3706986143187061</v>
      </c>
      <c r="AM57">
        <v>1.1060966504019865</v>
      </c>
      <c r="AN57">
        <v>56</v>
      </c>
      <c r="AO57">
        <f>SUBTOTAL(9,EffortOutcomesAG1_1DS[[#This Row],[Allocation]:[Iin]])</f>
        <v>91177.425028995276</v>
      </c>
    </row>
    <row r="58" spans="2:41" x14ac:dyDescent="0.25">
      <c r="B58" s="8">
        <f>IF(EffortOutcomesAG1_1DS[[#This Row],[Apn]]=0,10,LOG(EffortOutcomesAG1_1DS[[#This Row],[Apn]]))</f>
        <v>8.8350013700580515E-2</v>
      </c>
      <c r="C58" s="8">
        <f>IF(EffortOutcomesAG1_1DS[[#This Row],[Ein]]=0,10,LOG(EffortOutcomesAG1_1DS[[#This Row],[Ein]]))</f>
        <v>-0.14365716317736757</v>
      </c>
      <c r="D58" s="8">
        <f>IF(EffortOutcomesAG1_1DS[[#This Row],[Iin]]=0,10,LOG(EffortOutcomesAG1_1DS[[#This Row],[Iin]]))</f>
        <v>5.5307149476787026E-2</v>
      </c>
      <c r="E58" s="8">
        <f>Kx-EffortOutcomesAG1_1DS[[#This Row],[Xp]]</f>
        <v>-8.8350013700580515E-2</v>
      </c>
      <c r="F58" s="8">
        <f>Ky-EffortOutcomesAG1_1DS[[#This Row],[Yp]]</f>
        <v>-0.85634283682263246</v>
      </c>
      <c r="G58" s="8">
        <f>Kz-EffortOutcomesAG1_1DS[[#This Row],[Zp]]</f>
        <v>0.94469285052321295</v>
      </c>
      <c r="H58" s="8">
        <f>EffortOutcomesAG1_1DS[[#This Row],[Kpy]]*KSc-EffortOutcomesAG1_1DS[[#This Row],[KPz]]*KSb</f>
        <v>-8.8350013700580488E-2</v>
      </c>
      <c r="I58" s="8">
        <f>-1*(EffortOutcomesAG1_1DS[[#This Row],[KPx]]*KSc-EffortOutcomesAG1_1DS[[#This Row],[KPz]]*KSa)</f>
        <v>-8.8350013700580515E-2</v>
      </c>
      <c r="J58" s="8">
        <f>(EffortOutcomesAG1_1DS[[#This Row],[KPx]]*$C$2-EffortOutcomesAG1_1DS[[#This Row],[Kpy]]*KSa)</f>
        <v>-6.3024027830245596E-4</v>
      </c>
      <c r="K58" s="8">
        <f>EffortOutcomesAG1_1DS[[#This Row],[Kpy]]*KTc-EffortOutcomesAG1_1DS[[#This Row],[KPz]]*KTb</f>
        <v>1.8010356873458453</v>
      </c>
      <c r="L58" s="8">
        <f>-1*(EffortOutcomesAG1_1DS[[#This Row],[KPx]]*KTc-EffortOutcomesAG1_1DS[[#This Row],[KPz]]*KTa)</f>
        <v>1.8010356873458453</v>
      </c>
      <c r="M58" s="8">
        <f>(EffortOutcomesAG1_1DS[[#This Row],[KPx]]*KTb-EffortOutcomesAG1_1DS[[#This Row],[Kpy]]*KTa)</f>
        <v>1.8010356873458455</v>
      </c>
      <c r="N58" s="8">
        <f>-EffortOutcomesAG1_1DS[[#This Row],[Xp]]*a+EffortOutcomesAG1_1DS[[#This Row],[Yp]]*b+EffortOutcomesAG1_1DS[[#This Row],[Zp]]*c_</f>
        <v>-0.17670002740116109</v>
      </c>
      <c r="O58">
        <f>-IF(EffortOutcomesAG1_1DS[[#This Row],[Column2]]&gt;0,1,-1)*SQRT(EffortOutcomesAG1_1DS[[#This Row],[KPx''i]]^2+EffortOutcomesAG1_1DS[[#This Row],[KPx''j]]^2+EffortOutcomesAG1_1DS[[#This Row],[KPx''k]]^2)/Ksmag/Scale</f>
        <v>8.8351137640083371E-2</v>
      </c>
      <c r="P58" s="9">
        <f>SQRT(EffortOutcomesAG1_1DS[[#This Row],[Kpy''i]]^2+EffortOutcomesAG1_1DS[[#This Row],[KPy''j]]^2+EffortOutcomesAG1_1DS[[#This Row],[KPy''k]]^2)/KTmag/Scale</f>
        <v>1.273524547681222</v>
      </c>
      <c r="Q5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8.8351137640083371E-2</v>
      </c>
      <c r="S5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1.273524547681222</v>
      </c>
      <c r="T58" t="s">
        <v>92</v>
      </c>
      <c r="U58" t="s">
        <v>93</v>
      </c>
      <c r="V58" t="s">
        <v>59</v>
      </c>
      <c r="W58">
        <v>11.626924453992125</v>
      </c>
      <c r="X58">
        <v>14.25</v>
      </c>
      <c r="Y58">
        <v>10</v>
      </c>
      <c r="Z58">
        <v>10.236646382691006</v>
      </c>
      <c r="AA58" t="s">
        <v>123</v>
      </c>
      <c r="AB58">
        <v>1</v>
      </c>
      <c r="AC58" s="14">
        <v>45581</v>
      </c>
      <c r="AD58">
        <v>45581</v>
      </c>
      <c r="AE58">
        <v>1.2256035597708934</v>
      </c>
      <c r="AF58">
        <v>1.2256035597708934</v>
      </c>
      <c r="AG58">
        <v>0.88042598222750434</v>
      </c>
      <c r="AH58">
        <v>0.81592452308716668</v>
      </c>
      <c r="AI58">
        <v>0.81592452308716668</v>
      </c>
      <c r="AJ58">
        <v>0.71836114966252673</v>
      </c>
      <c r="AK58">
        <v>1.3920574636723912</v>
      </c>
      <c r="AL58">
        <v>1.3920574636723912</v>
      </c>
      <c r="AM58">
        <v>1.1358138221568266</v>
      </c>
      <c r="AN58">
        <v>57</v>
      </c>
      <c r="AO58">
        <f>SUBTOTAL(9,EffortOutcomesAG1_1DS[[#This Row],[Allocation]:[Iin]])</f>
        <v>91182.83841842979</v>
      </c>
    </row>
    <row r="59" spans="2:41" x14ac:dyDescent="0.25">
      <c r="B59" s="8">
        <f>IF(EffortOutcomesAG1_1DS[[#This Row],[Apn]]=0,10,LOG(EffortOutcomesAG1_1DS[[#This Row],[Apn]]))</f>
        <v>0.18933336083059557</v>
      </c>
      <c r="C59" s="8">
        <f>IF(EffortOutcomesAG1_1DS[[#This Row],[Ein]]=0,10,LOG(EffortOutcomesAG1_1DS[[#This Row],[Ein]]))</f>
        <v>-0.24971130855529722</v>
      </c>
      <c r="D59" s="8">
        <f>IF(EffortOutcomesAG1_1DS[[#This Row],[Iin]]=0,10,LOG(EffortOutcomesAG1_1DS[[#This Row],[Iin]]))</f>
        <v>6.0377947724701682E-2</v>
      </c>
      <c r="E59" s="8">
        <f>Kx-EffortOutcomesAG1_1DS[[#This Row],[Xp]]</f>
        <v>-0.18933336083059557</v>
      </c>
      <c r="F59" s="8">
        <f>Ky-EffortOutcomesAG1_1DS[[#This Row],[Yp]]</f>
        <v>-0.75028869144470278</v>
      </c>
      <c r="G59" s="8">
        <f>Kz-EffortOutcomesAG1_1DS[[#This Row],[Zp]]</f>
        <v>0.93962205227529827</v>
      </c>
      <c r="H59" s="8">
        <f>EffortOutcomesAG1_1DS[[#This Row],[Kpy]]*KSc-EffortOutcomesAG1_1DS[[#This Row],[KPz]]*KSb</f>
        <v>-0.18933336083059549</v>
      </c>
      <c r="I59" s="8">
        <f>-1*(EffortOutcomesAG1_1DS[[#This Row],[KPx]]*KSc-EffortOutcomesAG1_1DS[[#This Row],[KPz]]*KSa)</f>
        <v>-0.18933336083059557</v>
      </c>
      <c r="J59" s="8">
        <f>(EffortOutcomesAG1_1DS[[#This Row],[KPx]]*$C$2-EffortOutcomesAG1_1DS[[#This Row],[Kpy]]*KSa)</f>
        <v>-1.3505997908071611E-3</v>
      </c>
      <c r="K59" s="8">
        <f>EffortOutcomesAG1_1DS[[#This Row],[Kpy]]*KTc-EffortOutcomesAG1_1DS[[#This Row],[KPz]]*KTb</f>
        <v>1.6899107437200009</v>
      </c>
      <c r="L59" s="8">
        <f>-1*(EffortOutcomesAG1_1DS[[#This Row],[KPx]]*KTc-EffortOutcomesAG1_1DS[[#This Row],[KPz]]*KTa)</f>
        <v>1.6899107437200009</v>
      </c>
      <c r="M59" s="8">
        <f>(EffortOutcomesAG1_1DS[[#This Row],[KPx]]*KTb-EffortOutcomesAG1_1DS[[#This Row],[Kpy]]*KTa)</f>
        <v>1.6899107437200012</v>
      </c>
      <c r="N59" s="8">
        <f>-EffortOutcomesAG1_1DS[[#This Row],[Xp]]*a+EffortOutcomesAG1_1DS[[#This Row],[Yp]]*b+EffortOutcomesAG1_1DS[[#This Row],[Zp]]*c_</f>
        <v>-0.37866672166119109</v>
      </c>
      <c r="O59">
        <f>-IF(EffortOutcomesAG1_1DS[[#This Row],[Column2]]&gt;0,1,-1)*SQRT(EffortOutcomesAG1_1DS[[#This Row],[KPx''i]]^2+EffortOutcomesAG1_1DS[[#This Row],[KPx''j]]^2+EffortOutcomesAG1_1DS[[#This Row],[KPx''k]]^2)/Ksmag/Scale</f>
        <v>0.18933576942380945</v>
      </c>
      <c r="P59" s="9">
        <f>SQRT(EffortOutcomesAG1_1DS[[#This Row],[Kpy''i]]^2+EffortOutcomesAG1_1DS[[#This Row],[KPy''j]]^2+EffortOutcomesAG1_1DS[[#This Row],[KPy''k]]^2)/KTmag/Scale</f>
        <v>1.1949473464844147</v>
      </c>
      <c r="Q5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0.18933576942380945</v>
      </c>
      <c r="S5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1.1949473464844147</v>
      </c>
      <c r="T59" t="s">
        <v>138</v>
      </c>
      <c r="U59" t="s">
        <v>93</v>
      </c>
      <c r="V59" t="s">
        <v>56</v>
      </c>
      <c r="W59">
        <v>14.129216521561023</v>
      </c>
      <c r="X59">
        <v>21.85</v>
      </c>
      <c r="Y59">
        <v>10</v>
      </c>
      <c r="Z59">
        <v>12.2953283945157</v>
      </c>
      <c r="AA59" t="s">
        <v>121</v>
      </c>
      <c r="AC59" s="14">
        <v>45581</v>
      </c>
      <c r="AD59">
        <v>45581</v>
      </c>
      <c r="AE59">
        <v>1.5464410193344511</v>
      </c>
      <c r="AF59">
        <v>1.5464410193344511</v>
      </c>
      <c r="AG59">
        <v>0.87020595768726239</v>
      </c>
      <c r="AH59">
        <v>0.64664606506000111</v>
      </c>
      <c r="AI59">
        <v>0.64664606506000111</v>
      </c>
      <c r="AJ59">
        <v>0.56271525833023806</v>
      </c>
      <c r="AK59">
        <v>1.7770977154010896</v>
      </c>
      <c r="AL59">
        <v>1.7770977154010896</v>
      </c>
      <c r="AM59">
        <v>1.1491532448912325</v>
      </c>
      <c r="AN59">
        <v>58</v>
      </c>
      <c r="AO59">
        <f>SUBTOTAL(9,EffortOutcomesAG1_1DS[[#This Row],[Allocation]:[Iin]])</f>
        <v>91184.817772455004</v>
      </c>
    </row>
    <row r="60" spans="2:41" x14ac:dyDescent="0.25">
      <c r="B60" s="8">
        <f>IF(EffortOutcomesAG1_1DS[[#This Row],[Apn]]=0,10,LOG(EffortOutcomesAG1_1DS[[#This Row],[Apn]]))</f>
        <v>0.2104232922707201</v>
      </c>
      <c r="C60" s="8">
        <f>IF(EffortOutcomesAG1_1DS[[#This Row],[Ein]]=0,10,LOG(EffortOutcomesAG1_1DS[[#This Row],[Ein]]))</f>
        <v>7.5871227662142382E-2</v>
      </c>
      <c r="D60" s="8">
        <f>IF(EffortOutcomesAG1_1DS[[#This Row],[Iin]]=0,10,LOG(EffortOutcomesAG1_1DS[[#This Row],[Iin]]))</f>
        <v>-0.28629451993286242</v>
      </c>
      <c r="E60" s="8">
        <f>Kx-EffortOutcomesAG1_1DS[[#This Row],[Xp]]</f>
        <v>-0.2104232922707201</v>
      </c>
      <c r="F60" s="8">
        <f>Ky-EffortOutcomesAG1_1DS[[#This Row],[Yp]]</f>
        <v>-1.0758712276621423</v>
      </c>
      <c r="G60" s="8">
        <f>Kz-EffortOutcomesAG1_1DS[[#This Row],[Zp]]</f>
        <v>1.2862945199328624</v>
      </c>
      <c r="H60" s="8">
        <f>EffortOutcomesAG1_1DS[[#This Row],[Kpy]]*KSc-EffortOutcomesAG1_1DS[[#This Row],[KPz]]*KSb</f>
        <v>-0.2104232922707201</v>
      </c>
      <c r="I60" s="8">
        <f>-1*(EffortOutcomesAG1_1DS[[#This Row],[KPx]]*KSc-EffortOutcomesAG1_1DS[[#This Row],[KPz]]*KSa)</f>
        <v>-0.2104232922707201</v>
      </c>
      <c r="J60" s="8">
        <f>(EffortOutcomesAG1_1DS[[#This Row],[KPx]]*$C$2-EffortOutcomesAG1_1DS[[#This Row],[Kpy]]*KSa)</f>
        <v>-1.5010437319394132E-3</v>
      </c>
      <c r="K60" s="8">
        <f>EffortOutcomesAG1_1DS[[#This Row],[Kpy]]*KTc-EffortOutcomesAG1_1DS[[#This Row],[KPz]]*KTb</f>
        <v>2.3621657475950046</v>
      </c>
      <c r="L60" s="8">
        <f>-1*(EffortOutcomesAG1_1DS[[#This Row],[KPx]]*KTc-EffortOutcomesAG1_1DS[[#This Row],[KPz]]*KTa)</f>
        <v>2.3621657475950046</v>
      </c>
      <c r="M60" s="8">
        <f>(EffortOutcomesAG1_1DS[[#This Row],[KPx]]*KTb-EffortOutcomesAG1_1DS[[#This Row],[Kpy]]*KTa)</f>
        <v>2.3621657475950046</v>
      </c>
      <c r="N60" s="8">
        <f>-EffortOutcomesAG1_1DS[[#This Row],[Xp]]*a+EffortOutcomesAG1_1DS[[#This Row],[Yp]]*b+EffortOutcomesAG1_1DS[[#This Row],[Zp]]*c_</f>
        <v>-0.42084658454144008</v>
      </c>
      <c r="O60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60" s="9">
        <f>SQRT(EffortOutcomesAG1_1DS[[#This Row],[Kpy''i]]^2+EffortOutcomesAG1_1DS[[#This Row],[KPy''j]]^2+EffortOutcomesAG1_1DS[[#This Row],[KPy''k]]^2)/KTmag/Scale</f>
        <v>1.6703034184110186</v>
      </c>
      <c r="Q6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6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1.6703034184110186</v>
      </c>
      <c r="T60" t="s">
        <v>138</v>
      </c>
      <c r="U60" t="s">
        <v>93</v>
      </c>
      <c r="V60" t="s">
        <v>60</v>
      </c>
      <c r="W60">
        <v>3.5111676249447159</v>
      </c>
      <c r="X60">
        <v>5.6999999999999993</v>
      </c>
      <c r="Y60">
        <v>10</v>
      </c>
      <c r="Z60">
        <v>6.7880664227413456</v>
      </c>
      <c r="AA60" t="s">
        <v>122</v>
      </c>
      <c r="AC60" s="14">
        <v>45581</v>
      </c>
      <c r="AD60">
        <v>45581</v>
      </c>
      <c r="AE60">
        <v>1.6233915918752946</v>
      </c>
      <c r="AF60">
        <v>1.6233915918752946</v>
      </c>
      <c r="AG60">
        <v>1.9332789396086509</v>
      </c>
      <c r="AH60">
        <v>0.61599432016573974</v>
      </c>
      <c r="AI60">
        <v>0.61599432016573974</v>
      </c>
      <c r="AJ60">
        <v>1.1908888460949731</v>
      </c>
      <c r="AK60">
        <v>0.83970893108881317</v>
      </c>
      <c r="AL60">
        <v>0.83970893108881317</v>
      </c>
      <c r="AM60">
        <v>0.51725593214315346</v>
      </c>
      <c r="AN60">
        <v>59</v>
      </c>
      <c r="AO60">
        <f>SUBTOTAL(9,EffortOutcomesAG1_1DS[[#This Row],[Allocation]:[Iin]])</f>
        <v>91178.587679826829</v>
      </c>
    </row>
    <row r="61" spans="2:41" x14ac:dyDescent="0.25">
      <c r="B61" s="8">
        <f>IF(EffortOutcomesAG1_1DS[[#This Row],[Apn]]=0,10,LOG(EffortOutcomesAG1_1DS[[#This Row],[Apn]]))</f>
        <v>-3.7138797703143933E-2</v>
      </c>
      <c r="C61" s="8">
        <f>IF(EffortOutcomesAG1_1DS[[#This Row],[Ein]]=0,10,LOG(EffortOutcomesAG1_1DS[[#This Row],[Ein]]))</f>
        <v>-3.4921693316199105E-2</v>
      </c>
      <c r="D61" s="8">
        <f>IF(EffortOutcomesAG1_1DS[[#This Row],[Iin]]=0,10,LOG(EffortOutcomesAG1_1DS[[#This Row],[Iin]]))</f>
        <v>7.2060491019343087E-2</v>
      </c>
      <c r="E61" s="8">
        <f>Kx-EffortOutcomesAG1_1DS[[#This Row],[Xp]]</f>
        <v>3.7138797703143933E-2</v>
      </c>
      <c r="F61" s="8">
        <f>Ky-EffortOutcomesAG1_1DS[[#This Row],[Yp]]</f>
        <v>-0.9650783066838009</v>
      </c>
      <c r="G61" s="8">
        <f>Kz-EffortOutcomesAG1_1DS[[#This Row],[Zp]]</f>
        <v>0.92793950898065691</v>
      </c>
      <c r="H61" s="8">
        <f>EffortOutcomesAG1_1DS[[#This Row],[Kpy]]*KSc-EffortOutcomesAG1_1DS[[#This Row],[KPz]]*KSb</f>
        <v>3.7138797703143989E-2</v>
      </c>
      <c r="I61" s="8">
        <f>-1*(EffortOutcomesAG1_1DS[[#This Row],[KPx]]*KSc-EffortOutcomesAG1_1DS[[#This Row],[KPz]]*KSa)</f>
        <v>3.7138797703143933E-2</v>
      </c>
      <c r="J61" s="8">
        <f>(EffortOutcomesAG1_1DS[[#This Row],[KPx]]*$C$2-EffortOutcomesAG1_1DS[[#This Row],[Kpy]]*KSa)</f>
        <v>2.6492770311923848E-4</v>
      </c>
      <c r="K61" s="8">
        <f>EffortOutcomesAG1_1DS[[#This Row],[Kpy]]*KTc-EffortOutcomesAG1_1DS[[#This Row],[KPz]]*KTb</f>
        <v>1.8930178156644577</v>
      </c>
      <c r="L61" s="8">
        <f>-1*(EffortOutcomesAG1_1DS[[#This Row],[KPx]]*KTc-EffortOutcomesAG1_1DS[[#This Row],[KPz]]*KTa)</f>
        <v>1.8930178156644577</v>
      </c>
      <c r="M61" s="8">
        <f>(EffortOutcomesAG1_1DS[[#This Row],[KPx]]*KTb-EffortOutcomesAG1_1DS[[#This Row],[Kpy]]*KTa)</f>
        <v>1.8930178156644579</v>
      </c>
      <c r="N61" s="8">
        <f>-EffortOutcomesAG1_1DS[[#This Row],[Xp]]*a+EffortOutcomesAG1_1DS[[#This Row],[Yp]]*b+EffortOutcomesAG1_1DS[[#This Row],[Zp]]*c_</f>
        <v>7.4277595406287963E-2</v>
      </c>
      <c r="O61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61" s="9">
        <f>SQRT(EffortOutcomesAG1_1DS[[#This Row],[Kpy''i]]^2+EffortOutcomesAG1_1DS[[#This Row],[KPy''j]]^2+EffortOutcomesAG1_1DS[[#This Row],[KPy''k]]^2)/KTmag/Scale</f>
        <v>1.338565734363284</v>
      </c>
      <c r="Q6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6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1.338565734363284</v>
      </c>
      <c r="T61" t="s">
        <v>138</v>
      </c>
      <c r="U61" t="s">
        <v>93</v>
      </c>
      <c r="V61" t="s">
        <v>59</v>
      </c>
      <c r="W61">
        <v>12.417771069086861</v>
      </c>
      <c r="X61">
        <v>11.4</v>
      </c>
      <c r="Y61">
        <v>10</v>
      </c>
      <c r="Z61">
        <v>10.519210794365591</v>
      </c>
      <c r="AA61" t="s">
        <v>123</v>
      </c>
      <c r="AC61" s="14">
        <v>45581</v>
      </c>
      <c r="AD61">
        <v>45581</v>
      </c>
      <c r="AE61">
        <v>0.91803915022877747</v>
      </c>
      <c r="AF61">
        <v>0.91803915022877747</v>
      </c>
      <c r="AG61">
        <v>0.84710941567866416</v>
      </c>
      <c r="AH61">
        <v>1.089278163954988</v>
      </c>
      <c r="AI61">
        <v>1.089278163954988</v>
      </c>
      <c r="AJ61">
        <v>0.92273778897943792</v>
      </c>
      <c r="AK61">
        <v>1.0837314911596014</v>
      </c>
      <c r="AL61">
        <v>1.0837314911596014</v>
      </c>
      <c r="AM61">
        <v>1.1804850489105321</v>
      </c>
      <c r="AN61">
        <v>60</v>
      </c>
      <c r="AO61">
        <f>SUBTOTAL(9,EffortOutcomesAG1_1DS[[#This Row],[Allocation]:[Iin]])</f>
        <v>91181.651640658631</v>
      </c>
    </row>
    <row r="62" spans="2:41" x14ac:dyDescent="0.25">
      <c r="B62" s="8">
        <f>IF(EffortOutcomesAG1_1DS[[#This Row],[Apn]]=0,10,LOG(EffortOutcomesAG1_1DS[[#This Row],[Apn]]))</f>
        <v>9.3148896582349233E-2</v>
      </c>
      <c r="C62" s="8">
        <f>IF(EffortOutcomesAG1_1DS[[#This Row],[Ein]]=0,10,LOG(EffortOutcomesAG1_1DS[[#This Row],[Ein]]))</f>
        <v>-5.9813341067284739E-2</v>
      </c>
      <c r="D62" s="8">
        <f>IF(EffortOutcomesAG1_1DS[[#This Row],[Iin]]=0,10,LOG(EffortOutcomesAG1_1DS[[#This Row],[Iin]]))</f>
        <v>-3.3335555515064445E-2</v>
      </c>
      <c r="E62" s="8">
        <f>Kx-EffortOutcomesAG1_1DS[[#This Row],[Xp]]</f>
        <v>-9.3148896582349233E-2</v>
      </c>
      <c r="F62" s="8">
        <f>Ky-EffortOutcomesAG1_1DS[[#This Row],[Yp]]</f>
        <v>-0.94018665893271525</v>
      </c>
      <c r="G62" s="8">
        <f>Kz-EffortOutcomesAG1_1DS[[#This Row],[Zp]]</f>
        <v>1.0333355555150645</v>
      </c>
      <c r="H62" s="8">
        <f>EffortOutcomesAG1_1DS[[#This Row],[Kpy]]*KSc-EffortOutcomesAG1_1DS[[#This Row],[KPz]]*KSb</f>
        <v>-9.3148896582349261E-2</v>
      </c>
      <c r="I62" s="8">
        <f>-1*(EffortOutcomesAG1_1DS[[#This Row],[KPx]]*KSc-EffortOutcomesAG1_1DS[[#This Row],[KPz]]*KSa)</f>
        <v>-9.3148896582349233E-2</v>
      </c>
      <c r="J62" s="8">
        <f>(EffortOutcomesAG1_1DS[[#This Row],[KPx]]*$C$2-EffortOutcomesAG1_1DS[[#This Row],[Kpy]]*KSa)</f>
        <v>-6.6447286250099059E-4</v>
      </c>
      <c r="K62" s="8">
        <f>EffortOutcomesAG1_1DS[[#This Row],[Kpy]]*KTc-EffortOutcomesAG1_1DS[[#This Row],[KPz]]*KTb</f>
        <v>1.9735222144477798</v>
      </c>
      <c r="L62" s="8">
        <f>-1*(EffortOutcomesAG1_1DS[[#This Row],[KPx]]*KTc-EffortOutcomesAG1_1DS[[#This Row],[KPz]]*KTa)</f>
        <v>1.9735222144477798</v>
      </c>
      <c r="M62" s="8">
        <f>(EffortOutcomesAG1_1DS[[#This Row],[KPx]]*KTb-EffortOutcomesAG1_1DS[[#This Row],[Kpy]]*KTa)</f>
        <v>1.9735222144477798</v>
      </c>
      <c r="N62" s="8">
        <f>-EffortOutcomesAG1_1DS[[#This Row],[Xp]]*a+EffortOutcomesAG1_1DS[[#This Row],[Yp]]*b+EffortOutcomesAG1_1DS[[#This Row],[Zp]]*c_</f>
        <v>-0.18629779316469836</v>
      </c>
      <c r="O62">
        <f>-IF(EffortOutcomesAG1_1DS[[#This Row],[Column2]]&gt;0,1,-1)*SQRT(EffortOutcomesAG1_1DS[[#This Row],[KPx''i]]^2+EffortOutcomesAG1_1DS[[#This Row],[KPx''j]]^2+EffortOutcomesAG1_1DS[[#This Row],[KPx''k]]^2)/Ksmag/Scale</f>
        <v>9.3150081570558471E-2</v>
      </c>
      <c r="P62" s="9">
        <f>SQRT(EffortOutcomesAG1_1DS[[#This Row],[Kpy''i]]^2+EffortOutcomesAG1_1DS[[#This Row],[KPy''j]]^2+EffortOutcomesAG1_1DS[[#This Row],[KPy''k]]^2)/KTmag/Scale</f>
        <v>1.3954909406583171</v>
      </c>
      <c r="Q6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9.3150081570558471E-2</v>
      </c>
      <c r="S6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1.3954909406583171</v>
      </c>
      <c r="T62" t="s">
        <v>92</v>
      </c>
      <c r="U62" t="s">
        <v>93</v>
      </c>
      <c r="V62" t="s">
        <v>60</v>
      </c>
      <c r="W62">
        <v>5.3662728249194425</v>
      </c>
      <c r="X62">
        <v>6.6499999999999995</v>
      </c>
      <c r="Y62">
        <v>10</v>
      </c>
      <c r="Z62">
        <v>5.7943977591036422</v>
      </c>
      <c r="AA62" t="s">
        <v>124</v>
      </c>
      <c r="AB62">
        <v>1</v>
      </c>
      <c r="AC62" s="14">
        <v>45582</v>
      </c>
      <c r="AD62">
        <v>45582</v>
      </c>
      <c r="AE62">
        <v>1.2392213771016811</v>
      </c>
      <c r="AF62">
        <v>1.2392213771016811</v>
      </c>
      <c r="AG62">
        <v>1.0797806872949338</v>
      </c>
      <c r="AH62">
        <v>0.80695831953675834</v>
      </c>
      <c r="AI62">
        <v>0.80695831953675834</v>
      </c>
      <c r="AJ62">
        <v>0.8713380088877658</v>
      </c>
      <c r="AK62">
        <v>1.1476602533114182</v>
      </c>
      <c r="AL62">
        <v>1.1476602533114182</v>
      </c>
      <c r="AM62">
        <v>0.9261139894113124</v>
      </c>
      <c r="AN62">
        <v>61</v>
      </c>
      <c r="AO62">
        <f>SUBTOTAL(9,EffortOutcomesAG1_1DS[[#This Row],[Allocation]:[Iin]])</f>
        <v>91180.059310344572</v>
      </c>
    </row>
    <row r="63" spans="2:41" x14ac:dyDescent="0.25">
      <c r="B63" s="8">
        <f>IF(EffortOutcomesAG1_1DS[[#This Row],[Apn]]=0,10,LOG(EffortOutcomesAG1_1DS[[#This Row],[Apn]]))</f>
        <v>7.7354629399117386E-2</v>
      </c>
      <c r="C63" s="8">
        <f>IF(EffortOutcomesAG1_1DS[[#This Row],[Ein]]=0,10,LOG(EffortOutcomesAG1_1DS[[#This Row],[Ein]]))</f>
        <v>-0.1203370274454359</v>
      </c>
      <c r="D63" s="8">
        <f>IF(EffortOutcomesAG1_1DS[[#This Row],[Iin]]=0,10,LOG(EffortOutcomesAG1_1DS[[#This Row],[Iin]]))</f>
        <v>4.2982398046318551E-2</v>
      </c>
      <c r="E63" s="8">
        <f>Kx-EffortOutcomesAG1_1DS[[#This Row],[Xp]]</f>
        <v>-7.7354629399117386E-2</v>
      </c>
      <c r="F63" s="8">
        <f>Ky-EffortOutcomesAG1_1DS[[#This Row],[Yp]]</f>
        <v>-0.87966297255456416</v>
      </c>
      <c r="G63" s="8">
        <f>Kz-EffortOutcomesAG1_1DS[[#This Row],[Zp]]</f>
        <v>0.95701760195368146</v>
      </c>
      <c r="H63" s="8">
        <f>EffortOutcomesAG1_1DS[[#This Row],[Kpy]]*KSc-EffortOutcomesAG1_1DS[[#This Row],[KPz]]*KSb</f>
        <v>-7.7354629399117303E-2</v>
      </c>
      <c r="I63" s="8">
        <f>-1*(EffortOutcomesAG1_1DS[[#This Row],[KPx]]*KSc-EffortOutcomesAG1_1DS[[#This Row],[KPz]]*KSa)</f>
        <v>-7.7354629399117386E-2</v>
      </c>
      <c r="J63" s="8">
        <f>(EffortOutcomesAG1_1DS[[#This Row],[KPx]]*$C$2-EffortOutcomesAG1_1DS[[#This Row],[Kpy]]*KSa)</f>
        <v>-5.5180526995393946E-4</v>
      </c>
      <c r="K63" s="8">
        <f>EffortOutcomesAG1_1DS[[#This Row],[Kpy]]*KTc-EffortOutcomesAG1_1DS[[#This Row],[KPz]]*KTb</f>
        <v>1.8366805745082457</v>
      </c>
      <c r="L63" s="8">
        <f>-1*(EffortOutcomesAG1_1DS[[#This Row],[KPx]]*KTc-EffortOutcomesAG1_1DS[[#This Row],[KPz]]*KTa)</f>
        <v>1.8366805745082455</v>
      </c>
      <c r="M63" s="8">
        <f>(EffortOutcomesAG1_1DS[[#This Row],[KPx]]*KTb-EffortOutcomesAG1_1DS[[#This Row],[Kpy]]*KTa)</f>
        <v>1.8366805745082457</v>
      </c>
      <c r="N63" s="8">
        <f>-EffortOutcomesAG1_1DS[[#This Row],[Xp]]*a+EffortOutcomesAG1_1DS[[#This Row],[Yp]]*b+EffortOutcomesAG1_1DS[[#This Row],[Zp]]*c_</f>
        <v>-0.15470925879823469</v>
      </c>
      <c r="O63">
        <f>-IF(EffortOutcomesAG1_1DS[[#This Row],[Column2]]&gt;0,1,-1)*SQRT(EffortOutcomesAG1_1DS[[#This Row],[KPx''i]]^2+EffortOutcomesAG1_1DS[[#This Row],[KPx''j]]^2+EffortOutcomesAG1_1DS[[#This Row],[KPx''k]]^2)/Ksmag/Scale</f>
        <v>7.7355613461485534E-2</v>
      </c>
      <c r="P63" s="9">
        <f>SQRT(EffortOutcomesAG1_1DS[[#This Row],[Kpy''i]]^2+EffortOutcomesAG1_1DS[[#This Row],[KPy''j]]^2+EffortOutcomesAG1_1DS[[#This Row],[KPy''k]]^2)/KTmag/Scale</f>
        <v>1.2987292891083846</v>
      </c>
      <c r="Q6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7.7355613461485534E-2</v>
      </c>
      <c r="S6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1.2987292891083846</v>
      </c>
      <c r="T63" t="s">
        <v>92</v>
      </c>
      <c r="U63" t="s">
        <v>93</v>
      </c>
      <c r="V63" t="s">
        <v>56</v>
      </c>
      <c r="W63">
        <v>14.310060866451844</v>
      </c>
      <c r="X63">
        <v>17.099999999999998</v>
      </c>
      <c r="Y63">
        <v>10</v>
      </c>
      <c r="Z63">
        <v>12.961613971101633</v>
      </c>
      <c r="AA63" t="s">
        <v>125</v>
      </c>
      <c r="AB63">
        <v>1</v>
      </c>
      <c r="AC63" s="14">
        <v>45582</v>
      </c>
      <c r="AD63">
        <v>45582</v>
      </c>
      <c r="AE63">
        <v>1.1949634707766212</v>
      </c>
      <c r="AF63">
        <v>1.1949634707766212</v>
      </c>
      <c r="AG63">
        <v>0.90576931098095625</v>
      </c>
      <c r="AH63">
        <v>0.83684566470478627</v>
      </c>
      <c r="AI63">
        <v>0.83684566470478627</v>
      </c>
      <c r="AJ63">
        <v>0.75798912111705463</v>
      </c>
      <c r="AK63">
        <v>1.3192801481455196</v>
      </c>
      <c r="AL63">
        <v>1.3192801481455196</v>
      </c>
      <c r="AM63">
        <v>1.1040338725066663</v>
      </c>
      <c r="AN63">
        <v>62</v>
      </c>
      <c r="AO63">
        <f>SUBTOTAL(9,EffortOutcomesAG1_1DS[[#This Row],[Allocation]:[Iin]])</f>
        <v>91187.43158484294</v>
      </c>
    </row>
    <row r="64" spans="2:41" x14ac:dyDescent="0.25">
      <c r="B64" s="8">
        <f>IF(EffortOutcomesAG1_1DS[[#This Row],[Apn]]=0,10,LOG(EffortOutcomesAG1_1DS[[#This Row],[Apn]]))</f>
        <v>8.8350013700580432E-2</v>
      </c>
      <c r="C64" s="8">
        <f>IF(EffortOutcomesAG1_1DS[[#This Row],[Ein]]=0,10,LOG(EffortOutcomesAG1_1DS[[#This Row],[Ein]]))</f>
        <v>-0.11199441517123027</v>
      </c>
      <c r="D64" s="8">
        <f>IF(EffortOutcomesAG1_1DS[[#This Row],[Iin]]=0,10,LOG(EffortOutcomesAG1_1DS[[#This Row],[Iin]]))</f>
        <v>2.3644401470649796E-2</v>
      </c>
      <c r="E64" s="8">
        <f>Kx-EffortOutcomesAG1_1DS[[#This Row],[Xp]]</f>
        <v>-8.8350013700580432E-2</v>
      </c>
      <c r="F64" s="8">
        <f>Ky-EffortOutcomesAG1_1DS[[#This Row],[Yp]]</f>
        <v>-0.88800558482876979</v>
      </c>
      <c r="G64" s="8">
        <f>Kz-EffortOutcomesAG1_1DS[[#This Row],[Zp]]</f>
        <v>0.97635559852935017</v>
      </c>
      <c r="H64" s="8">
        <f>EffortOutcomesAG1_1DS[[#This Row],[Kpy]]*KSc-EffortOutcomesAG1_1DS[[#This Row],[KPz]]*KSb</f>
        <v>-8.8350013700580377E-2</v>
      </c>
      <c r="I64" s="8">
        <f>-1*(EffortOutcomesAG1_1DS[[#This Row],[KPx]]*KSc-EffortOutcomesAG1_1DS[[#This Row],[KPz]]*KSa)</f>
        <v>-8.8350013700580432E-2</v>
      </c>
      <c r="J64" s="8">
        <f>(EffortOutcomesAG1_1DS[[#This Row],[KPx]]*$C$2-EffortOutcomesAG1_1DS[[#This Row],[Kpy]]*KSa)</f>
        <v>-6.3024027830245542E-4</v>
      </c>
      <c r="K64" s="8">
        <f>EffortOutcomesAG1_1DS[[#This Row],[Kpy]]*KTc-EffortOutcomesAG1_1DS[[#This Row],[KPz]]*KTb</f>
        <v>1.86436118335812</v>
      </c>
      <c r="L64" s="8">
        <f>-1*(EffortOutcomesAG1_1DS[[#This Row],[KPx]]*KTc-EffortOutcomesAG1_1DS[[#This Row],[KPz]]*KTa)</f>
        <v>1.86436118335812</v>
      </c>
      <c r="M64" s="8">
        <f>(EffortOutcomesAG1_1DS[[#This Row],[KPx]]*KTb-EffortOutcomesAG1_1DS[[#This Row],[Kpy]]*KTa)</f>
        <v>1.86436118335812</v>
      </c>
      <c r="N64" s="8">
        <f>-EffortOutcomesAG1_1DS[[#This Row],[Xp]]*a+EffortOutcomesAG1_1DS[[#This Row],[Yp]]*b+EffortOutcomesAG1_1DS[[#This Row],[Zp]]*c_</f>
        <v>-0.17670002740116095</v>
      </c>
      <c r="O64">
        <f>-IF(EffortOutcomesAG1_1DS[[#This Row],[Column2]]&gt;0,1,-1)*SQRT(EffortOutcomesAG1_1DS[[#This Row],[KPx''i]]^2+EffortOutcomesAG1_1DS[[#This Row],[KPx''j]]^2+EffortOutcomesAG1_1DS[[#This Row],[KPx''k]]^2)/Ksmag/Scale</f>
        <v>8.8351137640083288E-2</v>
      </c>
      <c r="P64" s="9">
        <f>SQRT(EffortOutcomesAG1_1DS[[#This Row],[Kpy''i]]^2+EffortOutcomesAG1_1DS[[#This Row],[KPy''j]]^2+EffortOutcomesAG1_1DS[[#This Row],[KPy''k]]^2)/KTmag/Scale</f>
        <v>1.3183024353335029</v>
      </c>
      <c r="Q6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8.8351137640083288E-2</v>
      </c>
      <c r="S6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1.3183024353335029</v>
      </c>
      <c r="T64" t="s">
        <v>92</v>
      </c>
      <c r="U64" t="s">
        <v>93</v>
      </c>
      <c r="V64" t="s">
        <v>59</v>
      </c>
      <c r="W64">
        <v>11.626924453992126</v>
      </c>
      <c r="X64">
        <v>14.25</v>
      </c>
      <c r="Y64">
        <v>10</v>
      </c>
      <c r="Z64">
        <v>11.010839931078101</v>
      </c>
      <c r="AA64" t="s">
        <v>126</v>
      </c>
      <c r="AB64">
        <v>1</v>
      </c>
      <c r="AC64" s="14">
        <v>45582</v>
      </c>
      <c r="AD64">
        <v>45582</v>
      </c>
      <c r="AE64">
        <v>1.2256035597708932</v>
      </c>
      <c r="AF64">
        <v>1.2256035597708932</v>
      </c>
      <c r="AG64">
        <v>0.94701225372609243</v>
      </c>
      <c r="AH64">
        <v>0.81592452308716679</v>
      </c>
      <c r="AI64">
        <v>0.81592452308716679</v>
      </c>
      <c r="AJ64">
        <v>0.77269052147916495</v>
      </c>
      <c r="AK64">
        <v>1.2941791987893103</v>
      </c>
      <c r="AL64">
        <v>1.2941791987893103</v>
      </c>
      <c r="AM64">
        <v>1.0559525455614995</v>
      </c>
      <c r="AN64">
        <v>63</v>
      </c>
      <c r="AO64">
        <f>SUBTOTAL(9,EffortOutcomesAG1_1DS[[#This Row],[Allocation]:[Iin]])</f>
        <v>91185.457909815144</v>
      </c>
    </row>
    <row r="65" spans="2:41" x14ac:dyDescent="0.25">
      <c r="B65" s="8">
        <f>IF(EffortOutcomesAG1_1DS[[#This Row],[Apn]]=0,10,LOG(EffortOutcomesAG1_1DS[[#This Row],[Apn]]))</f>
        <v>0.2104232922707201</v>
      </c>
      <c r="C65" s="8">
        <f>IF(EffortOutcomesAG1_1DS[[#This Row],[Ein]]=0,10,LOG(EffortOutcomesAG1_1DS[[#This Row],[Ein]]))</f>
        <v>0.13225155660167776</v>
      </c>
      <c r="D65" s="8">
        <f>IF(EffortOutcomesAG1_1DS[[#This Row],[Iin]]=0,10,LOG(EffortOutcomesAG1_1DS[[#This Row],[Iin]]))</f>
        <v>-0.3426748488723978</v>
      </c>
      <c r="E65" s="8">
        <f>Kx-EffortOutcomesAG1_1DS[[#This Row],[Xp]]</f>
        <v>-0.2104232922707201</v>
      </c>
      <c r="F65" s="8">
        <f>Ky-EffortOutcomesAG1_1DS[[#This Row],[Yp]]</f>
        <v>-1.1322515566016778</v>
      </c>
      <c r="G65" s="8">
        <f>Kz-EffortOutcomesAG1_1DS[[#This Row],[Zp]]</f>
        <v>1.3426748488723979</v>
      </c>
      <c r="H65" s="8">
        <f>EffortOutcomesAG1_1DS[[#This Row],[Kpy]]*KSc-EffortOutcomesAG1_1DS[[#This Row],[KPz]]*KSb</f>
        <v>-0.2104232922707201</v>
      </c>
      <c r="I65" s="8">
        <f>-1*(EffortOutcomesAG1_1DS[[#This Row],[KPx]]*KSc-EffortOutcomesAG1_1DS[[#This Row],[KPz]]*KSa)</f>
        <v>-0.2104232922707201</v>
      </c>
      <c r="J65" s="8">
        <f>(EffortOutcomesAG1_1DS[[#This Row],[KPx]]*$C$2-EffortOutcomesAG1_1DS[[#This Row],[Kpy]]*KSa)</f>
        <v>-1.5010437319394132E-3</v>
      </c>
      <c r="K65" s="8">
        <f>EffortOutcomesAG1_1DS[[#This Row],[Kpy]]*KTc-EffortOutcomesAG1_1DS[[#This Row],[KPz]]*KTb</f>
        <v>2.4749264054740756</v>
      </c>
      <c r="L65" s="8">
        <f>-1*(EffortOutcomesAG1_1DS[[#This Row],[KPx]]*KTc-EffortOutcomesAG1_1DS[[#This Row],[KPz]]*KTa)</f>
        <v>2.4749264054740756</v>
      </c>
      <c r="M65" s="8">
        <f>(EffortOutcomesAG1_1DS[[#This Row],[KPx]]*KTb-EffortOutcomesAG1_1DS[[#This Row],[Kpy]]*KTa)</f>
        <v>2.4749264054740756</v>
      </c>
      <c r="N65" s="8">
        <f>-EffortOutcomesAG1_1DS[[#This Row],[Xp]]*a+EffortOutcomesAG1_1DS[[#This Row],[Yp]]*b+EffortOutcomesAG1_1DS[[#This Row],[Zp]]*c_</f>
        <v>-0.42084658454144008</v>
      </c>
      <c r="O65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65" s="9">
        <f>SQRT(EffortOutcomesAG1_1DS[[#This Row],[Kpy''i]]^2+EffortOutcomesAG1_1DS[[#This Row],[KPy''j]]^2+EffortOutcomesAG1_1DS[[#This Row],[KPy''k]]^2)/KTmag/Scale</f>
        <v>1.7500372442483658</v>
      </c>
      <c r="Q6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6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1.7500372442483658</v>
      </c>
      <c r="T65" t="s">
        <v>138</v>
      </c>
      <c r="U65" t="s">
        <v>93</v>
      </c>
      <c r="V65" t="s">
        <v>60</v>
      </c>
      <c r="W65">
        <v>3.5111676249447159</v>
      </c>
      <c r="X65">
        <v>5.6999999999999993</v>
      </c>
      <c r="Y65">
        <v>10</v>
      </c>
      <c r="Z65">
        <v>7.7290552584670227</v>
      </c>
      <c r="AA65" t="s">
        <v>124</v>
      </c>
      <c r="AC65" s="14">
        <v>45582</v>
      </c>
      <c r="AD65">
        <v>45582</v>
      </c>
      <c r="AE65">
        <v>1.6233915918752946</v>
      </c>
      <c r="AF65">
        <v>1.6233915918752946</v>
      </c>
      <c r="AG65">
        <v>2.2012777753920871</v>
      </c>
      <c r="AH65">
        <v>0.61599432016573974</v>
      </c>
      <c r="AI65">
        <v>0.61599432016573974</v>
      </c>
      <c r="AJ65">
        <v>1.3559746067486007</v>
      </c>
      <c r="AK65">
        <v>0.73747693726937269</v>
      </c>
      <c r="AL65">
        <v>0.73747693726937269</v>
      </c>
      <c r="AM65">
        <v>0.45428160461115907</v>
      </c>
      <c r="AN65">
        <v>64</v>
      </c>
      <c r="AO65">
        <f>SUBTOTAL(9,EffortOutcomesAG1_1DS[[#This Row],[Allocation]:[Iin]])</f>
        <v>91181.694314943845</v>
      </c>
    </row>
    <row r="66" spans="2:41" x14ac:dyDescent="0.25">
      <c r="B66" s="8">
        <f>IF(EffortOutcomesAG1_1DS[[#This Row],[Apn]]=0,10,LOG(EffortOutcomesAG1_1DS[[#This Row],[Apn]]))</f>
        <v>5.8054446191276712E-2</v>
      </c>
      <c r="C66" s="8">
        <f>IF(EffortOutcomesAG1_1DS[[#This Row],[Ein]]=0,10,LOG(EffortOutcomesAG1_1DS[[#This Row],[Ein]]))</f>
        <v>-6.717204069553806E-2</v>
      </c>
      <c r="D66" s="8">
        <f>IF(EffortOutcomesAG1_1DS[[#This Row],[Iin]]=0,10,LOG(EffortOutcomesAG1_1DS[[#This Row],[Iin]]))</f>
        <v>9.1175945042612956E-3</v>
      </c>
      <c r="E66" s="8">
        <f>Kx-EffortOutcomesAG1_1DS[[#This Row],[Xp]]</f>
        <v>-5.8054446191276712E-2</v>
      </c>
      <c r="F66" s="8">
        <f>Ky-EffortOutcomesAG1_1DS[[#This Row],[Yp]]</f>
        <v>-0.93282795930446194</v>
      </c>
      <c r="G66" s="8">
        <f>Kz-EffortOutcomesAG1_1DS[[#This Row],[Zp]]</f>
        <v>0.99088240549573869</v>
      </c>
      <c r="H66" s="8">
        <f>EffortOutcomesAG1_1DS[[#This Row],[Kpy]]*KSc-EffortOutcomesAG1_1DS[[#This Row],[KPz]]*KSb</f>
        <v>-5.8054446191276754E-2</v>
      </c>
      <c r="I66" s="8">
        <f>-1*(EffortOutcomesAG1_1DS[[#This Row],[KPx]]*KSc-EffortOutcomesAG1_1DS[[#This Row],[KPz]]*KSa)</f>
        <v>-5.8054446191276712E-2</v>
      </c>
      <c r="J66" s="8">
        <f>(EffortOutcomesAG1_1DS[[#This Row],[KPx]]*$C$2-EffortOutcomesAG1_1DS[[#This Row],[Kpy]]*KSa)</f>
        <v>-4.1412840577799236E-4</v>
      </c>
      <c r="K66" s="8">
        <f>EffortOutcomesAG1_1DS[[#This Row],[Kpy]]*KTc-EffortOutcomesAG1_1DS[[#This Row],[KPz]]*KTb</f>
        <v>1.9237103648002005</v>
      </c>
      <c r="L66" s="8">
        <f>-1*(EffortOutcomesAG1_1DS[[#This Row],[KPx]]*KTc-EffortOutcomesAG1_1DS[[#This Row],[KPz]]*KTa)</f>
        <v>1.9237103648002007</v>
      </c>
      <c r="M66" s="8">
        <f>(EffortOutcomesAG1_1DS[[#This Row],[KPx]]*KTb-EffortOutcomesAG1_1DS[[#This Row],[Kpy]]*KTa)</f>
        <v>1.9237103648002005</v>
      </c>
      <c r="N66" s="8">
        <f>-EffortOutcomesAG1_1DS[[#This Row],[Xp]]*a+EffortOutcomesAG1_1DS[[#This Row],[Yp]]*b+EffortOutcomesAG1_1DS[[#This Row],[Zp]]*c_</f>
        <v>-0.11610889238255354</v>
      </c>
      <c r="O66">
        <f>-IF(EffortOutcomesAG1_1DS[[#This Row],[Column2]]&gt;0,1,-1)*SQRT(EffortOutcomesAG1_1DS[[#This Row],[KPx''i]]^2+EffortOutcomesAG1_1DS[[#This Row],[KPx''j]]^2+EffortOutcomesAG1_1DS[[#This Row],[KPx''k]]^2)/Ksmag/Scale</f>
        <v>5.8055184727499411E-2</v>
      </c>
      <c r="P66" s="9">
        <f>SQRT(EffortOutcomesAG1_1DS[[#This Row],[Kpy''i]]^2+EffortOutcomesAG1_1DS[[#This Row],[KPy''j]]^2+EffortOutcomesAG1_1DS[[#This Row],[KPy''k]]^2)/KTmag/Scale</f>
        <v>1.360268643989069</v>
      </c>
      <c r="Q6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5.8055184727499411E-2</v>
      </c>
      <c r="S6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1.360268643989069</v>
      </c>
      <c r="T66" t="s">
        <v>138</v>
      </c>
      <c r="U66" t="s">
        <v>93</v>
      </c>
      <c r="V66" t="s">
        <v>56</v>
      </c>
      <c r="W66">
        <v>14.12921652156102</v>
      </c>
      <c r="X66">
        <v>16.149999999999999</v>
      </c>
      <c r="Y66">
        <v>10</v>
      </c>
      <c r="Z66">
        <v>13.835679271708679</v>
      </c>
      <c r="AA66" t="s">
        <v>125</v>
      </c>
      <c r="AC66" s="14">
        <v>45582</v>
      </c>
      <c r="AD66">
        <v>45582</v>
      </c>
      <c r="AE66">
        <v>1.1430216229863337</v>
      </c>
      <c r="AF66">
        <v>1.1430216229863337</v>
      </c>
      <c r="AG66">
        <v>0.97922480348401442</v>
      </c>
      <c r="AH66">
        <v>0.87487408802235422</v>
      </c>
      <c r="AI66">
        <v>0.87487408802235422</v>
      </c>
      <c r="AJ66">
        <v>0.85669840691694621</v>
      </c>
      <c r="AK66">
        <v>1.1672719266500824</v>
      </c>
      <c r="AL66">
        <v>1.1672719266500824</v>
      </c>
      <c r="AM66">
        <v>1.0212159623020871</v>
      </c>
      <c r="AN66">
        <v>65</v>
      </c>
      <c r="AO66">
        <f>SUBTOTAL(9,EffortOutcomesAG1_1DS[[#This Row],[Allocation]:[Iin]])</f>
        <v>91187.063153719748</v>
      </c>
    </row>
    <row r="67" spans="2:41" x14ac:dyDescent="0.25">
      <c r="B67" s="8">
        <f>IF(EffortOutcomesAG1_1DS[[#This Row],[Apn]]=0,10,LOG(EffortOutcomesAG1_1DS[[#This Row],[Apn]]))</f>
        <v>2.9807991927469281E-2</v>
      </c>
      <c r="C67" s="8">
        <f>IF(EffortOutcomesAG1_1DS[[#This Row],[Ein]]=0,10,LOG(EffortOutcomesAG1_1DS[[#This Row],[Ein]]))</f>
        <v>-0.10212419810805262</v>
      </c>
      <c r="D67" s="8">
        <f>IF(EffortOutcomesAG1_1DS[[#This Row],[Iin]]=0,10,LOG(EffortOutcomesAG1_1DS[[#This Row],[Iin]]))</f>
        <v>7.2316206180583376E-2</v>
      </c>
      <c r="E67" s="8">
        <f>Kx-EffortOutcomesAG1_1DS[[#This Row],[Xp]]</f>
        <v>-2.9807991927469281E-2</v>
      </c>
      <c r="F67" s="8">
        <f>Ky-EffortOutcomesAG1_1DS[[#This Row],[Yp]]</f>
        <v>-0.89787580189194738</v>
      </c>
      <c r="G67" s="8">
        <f>Kz-EffortOutcomesAG1_1DS[[#This Row],[Zp]]</f>
        <v>0.92768379381941668</v>
      </c>
      <c r="H67" s="8">
        <f>EffortOutcomesAG1_1DS[[#This Row],[Kpy]]*KSc-EffortOutcomesAG1_1DS[[#This Row],[KPz]]*KSb</f>
        <v>-2.9807991927469302E-2</v>
      </c>
      <c r="I67" s="8">
        <f>-1*(EffortOutcomesAG1_1DS[[#This Row],[KPx]]*KSc-EffortOutcomesAG1_1DS[[#This Row],[KPz]]*KSa)</f>
        <v>-2.9807991927469281E-2</v>
      </c>
      <c r="J67" s="8">
        <f>(EffortOutcomesAG1_1DS[[#This Row],[KPx]]*$C$2-EffortOutcomesAG1_1DS[[#This Row],[Kpy]]*KSa)</f>
        <v>-2.1263377719071212E-4</v>
      </c>
      <c r="K67" s="8">
        <f>EffortOutcomesAG1_1DS[[#This Row],[Kpy]]*KTc-EffortOutcomesAG1_1DS[[#This Row],[KPz]]*KTb</f>
        <v>1.8255595957113639</v>
      </c>
      <c r="L67" s="8">
        <f>-1*(EffortOutcomesAG1_1DS[[#This Row],[KPx]]*KTc-EffortOutcomesAG1_1DS[[#This Row],[KPz]]*KTa)</f>
        <v>1.8255595957113642</v>
      </c>
      <c r="M67" s="8">
        <f>(EffortOutcomesAG1_1DS[[#This Row],[KPx]]*KTb-EffortOutcomesAG1_1DS[[#This Row],[Kpy]]*KTa)</f>
        <v>1.8255595957113639</v>
      </c>
      <c r="N67" s="8">
        <f>-EffortOutcomesAG1_1DS[[#This Row],[Xp]]*a+EffortOutcomesAG1_1DS[[#This Row],[Yp]]*b+EffortOutcomesAG1_1DS[[#This Row],[Zp]]*c_</f>
        <v>-5.9615983854938492E-2</v>
      </c>
      <c r="O67">
        <f>-IF(EffortOutcomesAG1_1DS[[#This Row],[Column2]]&gt;0,1,-1)*SQRT(EffortOutcomesAG1_1DS[[#This Row],[KPx''i]]^2+EffortOutcomesAG1_1DS[[#This Row],[KPx''j]]^2+EffortOutcomesAG1_1DS[[#This Row],[KPx''k]]^2)/Ksmag/Scale</f>
        <v>2.9808371128085404E-2</v>
      </c>
      <c r="P67" s="9">
        <f>SQRT(EffortOutcomesAG1_1DS[[#This Row],[Kpy''i]]^2+EffortOutcomesAG1_1DS[[#This Row],[KPy''j]]^2+EffortOutcomesAG1_1DS[[#This Row],[KPy''k]]^2)/KTmag/Scale</f>
        <v>1.2908655695876778</v>
      </c>
      <c r="Q6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2.9808371128085404E-2</v>
      </c>
      <c r="S6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1.2908655695876778</v>
      </c>
      <c r="T67" t="s">
        <v>138</v>
      </c>
      <c r="U67" t="s">
        <v>93</v>
      </c>
      <c r="V67" t="s">
        <v>59</v>
      </c>
      <c r="W67">
        <v>12.417771069086861</v>
      </c>
      <c r="X67">
        <v>13.3</v>
      </c>
      <c r="Y67">
        <v>10</v>
      </c>
      <c r="Z67">
        <v>10.513018843901197</v>
      </c>
      <c r="AA67" t="s">
        <v>126</v>
      </c>
      <c r="AC67" s="14">
        <v>45582</v>
      </c>
      <c r="AD67">
        <v>45582</v>
      </c>
      <c r="AE67">
        <v>1.0710456752669071</v>
      </c>
      <c r="AF67">
        <v>1.0710456752669071</v>
      </c>
      <c r="AG67">
        <v>0.84661077945562979</v>
      </c>
      <c r="AH67">
        <v>0.93366699767570394</v>
      </c>
      <c r="AI67">
        <v>0.93366699767570394</v>
      </c>
      <c r="AJ67">
        <v>0.79045254465422543</v>
      </c>
      <c r="AK67">
        <v>1.2650980843352699</v>
      </c>
      <c r="AL67">
        <v>1.2650980843352699</v>
      </c>
      <c r="AM67">
        <v>1.181180330166596</v>
      </c>
      <c r="AN67">
        <v>66</v>
      </c>
      <c r="AO67">
        <f>SUBTOTAL(9,EffortOutcomesAG1_1DS[[#This Row],[Allocation]:[Iin]])</f>
        <v>91183.870884012722</v>
      </c>
    </row>
    <row r="68" spans="2:41" x14ac:dyDescent="0.25">
      <c r="B68" s="8">
        <f>IF(EffortOutcomesAG1_1DS[[#This Row],[Apn]]=0,10,LOG(EffortOutcomesAG1_1DS[[#This Row],[Apn]]))</f>
        <v>7.7354629399117386E-2</v>
      </c>
      <c r="C68" s="8">
        <f>IF(EffortOutcomesAG1_1DS[[#This Row],[Ein]]=0,10,LOG(EffortOutcomesAG1_1DS[[#This Row],[Ein]]))</f>
        <v>-0.11177921145818995</v>
      </c>
      <c r="D68" s="8">
        <f>IF(EffortOutcomesAG1_1DS[[#This Row],[Iin]]=0,10,LOG(EffortOutcomesAG1_1DS[[#This Row],[Iin]]))</f>
        <v>3.4424582059072527E-2</v>
      </c>
      <c r="E68" s="8">
        <f>Kx-EffortOutcomesAG1_1DS[[#This Row],[Xp]]</f>
        <v>-7.7354629399117386E-2</v>
      </c>
      <c r="F68" s="8">
        <f>Ky-EffortOutcomesAG1_1DS[[#This Row],[Yp]]</f>
        <v>-0.88822078854181008</v>
      </c>
      <c r="G68" s="8">
        <f>Kz-EffortOutcomesAG1_1DS[[#This Row],[Zp]]</f>
        <v>0.96557541794092749</v>
      </c>
      <c r="H68" s="8">
        <f>EffortOutcomesAG1_1DS[[#This Row],[Kpy]]*KSc-EffortOutcomesAG1_1DS[[#This Row],[KPz]]*KSb</f>
        <v>-7.7354629399117414E-2</v>
      </c>
      <c r="I68" s="8">
        <f>-1*(EffortOutcomesAG1_1DS[[#This Row],[KPx]]*KSc-EffortOutcomesAG1_1DS[[#This Row],[KPz]]*KSa)</f>
        <v>-7.7354629399117386E-2</v>
      </c>
      <c r="J68" s="8">
        <f>(EffortOutcomesAG1_1DS[[#This Row],[KPx]]*$C$2-EffortOutcomesAG1_1DS[[#This Row],[Kpy]]*KSa)</f>
        <v>-5.5180526995393946E-4</v>
      </c>
      <c r="K68" s="8">
        <f>EffortOutcomesAG1_1DS[[#This Row],[Kpy]]*KTc-EffortOutcomesAG1_1DS[[#This Row],[KPz]]*KTb</f>
        <v>1.8537962064827376</v>
      </c>
      <c r="L68" s="8">
        <f>-1*(EffortOutcomesAG1_1DS[[#This Row],[KPx]]*KTc-EffortOutcomesAG1_1DS[[#This Row],[KPz]]*KTa)</f>
        <v>1.8537962064827376</v>
      </c>
      <c r="M68" s="8">
        <f>(EffortOutcomesAG1_1DS[[#This Row],[KPx]]*KTb-EffortOutcomesAG1_1DS[[#This Row],[Kpy]]*KTa)</f>
        <v>1.8537962064827376</v>
      </c>
      <c r="N68" s="8">
        <f>-EffortOutcomesAG1_1DS[[#This Row],[Xp]]*a+EffortOutcomesAG1_1DS[[#This Row],[Yp]]*b+EffortOutcomesAG1_1DS[[#This Row],[Zp]]*c_</f>
        <v>-0.15470925879823483</v>
      </c>
      <c r="O68">
        <f>-IF(EffortOutcomesAG1_1DS[[#This Row],[Column2]]&gt;0,1,-1)*SQRT(EffortOutcomesAG1_1DS[[#This Row],[KPx''i]]^2+EffortOutcomesAG1_1DS[[#This Row],[KPx''j]]^2+EffortOutcomesAG1_1DS[[#This Row],[KPx''k]]^2)/Ksmag/Scale</f>
        <v>7.7355613461485589E-2</v>
      </c>
      <c r="P68" s="9">
        <f>SQRT(EffortOutcomesAG1_1DS[[#This Row],[Kpy''i]]^2+EffortOutcomesAG1_1DS[[#This Row],[KPy''j]]^2+EffortOutcomesAG1_1DS[[#This Row],[KPy''k]]^2)/KTmag/Scale</f>
        <v>1.310831868541841</v>
      </c>
      <c r="Q6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7.7355613461485589E-2</v>
      </c>
      <c r="S6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1.310831868541841</v>
      </c>
      <c r="T68" t="s">
        <v>92</v>
      </c>
      <c r="U68" t="s">
        <v>93</v>
      </c>
      <c r="V68" t="s">
        <v>56</v>
      </c>
      <c r="W68">
        <v>14.310060866451844</v>
      </c>
      <c r="X68">
        <v>17.099999999999998</v>
      </c>
      <c r="Y68">
        <v>10</v>
      </c>
      <c r="Z68">
        <v>13.219556913674561</v>
      </c>
      <c r="AA68" t="s">
        <v>127</v>
      </c>
      <c r="AB68">
        <v>1</v>
      </c>
      <c r="AC68" s="14">
        <v>45583</v>
      </c>
      <c r="AD68">
        <v>45583</v>
      </c>
      <c r="AE68">
        <v>1.1949634707766212</v>
      </c>
      <c r="AF68">
        <v>1.1949634707766212</v>
      </c>
      <c r="AG68">
        <v>0.92379459717506629</v>
      </c>
      <c r="AH68">
        <v>0.83684566470478627</v>
      </c>
      <c r="AI68">
        <v>0.83684566470478627</v>
      </c>
      <c r="AJ68">
        <v>0.77307350372365857</v>
      </c>
      <c r="AK68">
        <v>1.2935380596842421</v>
      </c>
      <c r="AL68">
        <v>1.2935380596842421</v>
      </c>
      <c r="AM68">
        <v>1.0824917173773989</v>
      </c>
      <c r="AN68">
        <v>67</v>
      </c>
      <c r="AO68">
        <f>SUBTOTAL(9,EffortOutcomesAG1_1DS[[#This Row],[Allocation]:[Iin]])</f>
        <v>91189.649611122266</v>
      </c>
    </row>
    <row r="69" spans="2:41" x14ac:dyDescent="0.25">
      <c r="B69" s="8">
        <f>IF(EffortOutcomesAG1_1DS[[#This Row],[Apn]]=0,10,LOG(EffortOutcomesAG1_1DS[[#This Row],[Apn]]))</f>
        <v>2.6202106951736026E-2</v>
      </c>
      <c r="C69" s="8">
        <f>IF(EffortOutcomesAG1_1DS[[#This Row],[Ein]]=0,10,LOG(EffortOutcomesAG1_1DS[[#This Row],[Ein]]))</f>
        <v>7.1334485633284617E-3</v>
      </c>
      <c r="D69" s="8">
        <f>IF(EffortOutcomesAG1_1DS[[#This Row],[Iin]]=0,10,LOG(EffortOutcomesAG1_1DS[[#This Row],[Iin]]))</f>
        <v>-3.3335555515064445E-2</v>
      </c>
      <c r="E69" s="8">
        <f>Kx-EffortOutcomesAG1_1DS[[#This Row],[Xp]]</f>
        <v>-2.6202106951736026E-2</v>
      </c>
      <c r="F69" s="8">
        <f>Ky-EffortOutcomesAG1_1DS[[#This Row],[Yp]]</f>
        <v>-1.0071334485633285</v>
      </c>
      <c r="G69" s="8">
        <f>Kz-EffortOutcomesAG1_1DS[[#This Row],[Zp]]</f>
        <v>1.0333355555150645</v>
      </c>
      <c r="H69" s="8">
        <f>EffortOutcomesAG1_1DS[[#This Row],[Kpy]]*KSc-EffortOutcomesAG1_1DS[[#This Row],[KPz]]*KSb</f>
        <v>-2.6202106951735971E-2</v>
      </c>
      <c r="I69" s="8">
        <f>-1*(EffortOutcomesAG1_1DS[[#This Row],[KPx]]*KSc-EffortOutcomesAG1_1DS[[#This Row],[KPz]]*KSa)</f>
        <v>-2.6202106951736026E-2</v>
      </c>
      <c r="J69" s="8">
        <f>(EffortOutcomesAG1_1DS[[#This Row],[KPx]]*$C$2-EffortOutcomesAG1_1DS[[#This Row],[Kpy]]*KSa)</f>
        <v>-1.8691138219104005E-4</v>
      </c>
      <c r="K69" s="8">
        <f>EffortOutcomesAG1_1DS[[#This Row],[Kpy]]*KTc-EffortOutcomesAG1_1DS[[#This Row],[KPz]]*KTb</f>
        <v>2.040469004078393</v>
      </c>
      <c r="L69" s="8">
        <f>-1*(EffortOutcomesAG1_1DS[[#This Row],[KPx]]*KTc-EffortOutcomesAG1_1DS[[#This Row],[KPz]]*KTa)</f>
        <v>2.040469004078393</v>
      </c>
      <c r="M69" s="8">
        <f>(EffortOutcomesAG1_1DS[[#This Row],[KPx]]*KTb-EffortOutcomesAG1_1DS[[#This Row],[Kpy]]*KTa)</f>
        <v>2.040469004078393</v>
      </c>
      <c r="N69" s="8">
        <f>-EffortOutcomesAG1_1DS[[#This Row],[Xp]]*a+EffortOutcomesAG1_1DS[[#This Row],[Yp]]*b+EffortOutcomesAG1_1DS[[#This Row],[Zp]]*c_</f>
        <v>-5.2404213903471969E-2</v>
      </c>
      <c r="O69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69" s="9">
        <f>SQRT(EffortOutcomesAG1_1DS[[#This Row],[Kpy''i]]^2+EffortOutcomesAG1_1DS[[#This Row],[KPy''j]]^2+EffortOutcomesAG1_1DS[[#This Row],[KPy''k]]^2)/KTmag/Scale</f>
        <v>1.4428294695847932</v>
      </c>
      <c r="Q6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6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1.4428294695847932</v>
      </c>
      <c r="T69" t="s">
        <v>92</v>
      </c>
      <c r="U69" t="s">
        <v>93</v>
      </c>
      <c r="V69" t="s">
        <v>60</v>
      </c>
      <c r="W69">
        <v>5.3662728249194425</v>
      </c>
      <c r="X69">
        <v>5.6999999999999993</v>
      </c>
      <c r="Y69">
        <v>10</v>
      </c>
      <c r="Z69">
        <v>5.7943977591036422</v>
      </c>
      <c r="AA69" t="s">
        <v>128</v>
      </c>
      <c r="AB69">
        <v>1</v>
      </c>
      <c r="AC69" s="14">
        <v>45583</v>
      </c>
      <c r="AD69">
        <v>45583</v>
      </c>
      <c r="AE69">
        <v>1.0621897518014409</v>
      </c>
      <c r="AF69">
        <v>1.0621897518014409</v>
      </c>
      <c r="AG69">
        <v>1.0797806872949338</v>
      </c>
      <c r="AH69">
        <v>0.94145137279288471</v>
      </c>
      <c r="AI69">
        <v>0.94145137279288471</v>
      </c>
      <c r="AJ69">
        <v>1.0165610103690601</v>
      </c>
      <c r="AK69">
        <v>0.9837087885526441</v>
      </c>
      <c r="AL69">
        <v>0.9837087885526441</v>
      </c>
      <c r="AM69">
        <v>0.9261139894113124</v>
      </c>
      <c r="AN69">
        <v>68</v>
      </c>
      <c r="AO69">
        <f>SUBTOTAL(9,EffortOutcomesAG1_1DS[[#This Row],[Allocation]:[Iin]])</f>
        <v>91181.791553272487</v>
      </c>
    </row>
    <row r="70" spans="2:41" x14ac:dyDescent="0.25">
      <c r="B70" s="8">
        <f>IF(EffortOutcomesAG1_1DS[[#This Row],[Apn]]=0,10,LOG(EffortOutcomesAG1_1DS[[#This Row],[Apn]]))</f>
        <v>8.8350013700580515E-2</v>
      </c>
      <c r="C70" s="8">
        <f>IF(EffortOutcomesAG1_1DS[[#This Row],[Ein]]=0,10,LOG(EffortOutcomesAG1_1DS[[#This Row],[Ein]]))</f>
        <v>-0.14091207435251304</v>
      </c>
      <c r="D70" s="8">
        <f>IF(EffortOutcomesAG1_1DS[[#This Row],[Iin]]=0,10,LOG(EffortOutcomesAG1_1DS[[#This Row],[Iin]]))</f>
        <v>5.256206065193246E-2</v>
      </c>
      <c r="E70" s="8">
        <f>Kx-EffortOutcomesAG1_1DS[[#This Row],[Xp]]</f>
        <v>-8.8350013700580515E-2</v>
      </c>
      <c r="F70" s="8">
        <f>Ky-EffortOutcomesAG1_1DS[[#This Row],[Yp]]</f>
        <v>-0.85908792564748693</v>
      </c>
      <c r="G70" s="8">
        <f>Kz-EffortOutcomesAG1_1DS[[#This Row],[Zp]]</f>
        <v>0.94743793934806753</v>
      </c>
      <c r="H70" s="8">
        <f>EffortOutcomesAG1_1DS[[#This Row],[Kpy]]*KSc-EffortOutcomesAG1_1DS[[#This Row],[KPz]]*KSb</f>
        <v>-8.8350013700580599E-2</v>
      </c>
      <c r="I70" s="8">
        <f>-1*(EffortOutcomesAG1_1DS[[#This Row],[KPx]]*KSc-EffortOutcomesAG1_1DS[[#This Row],[KPz]]*KSa)</f>
        <v>-8.8350013700580515E-2</v>
      </c>
      <c r="J70" s="8">
        <f>(EffortOutcomesAG1_1DS[[#This Row],[KPx]]*$C$2-EffortOutcomesAG1_1DS[[#This Row],[Kpy]]*KSa)</f>
        <v>-6.3024027830245596E-4</v>
      </c>
      <c r="K70" s="8">
        <f>EffortOutcomesAG1_1DS[[#This Row],[Kpy]]*KTc-EffortOutcomesAG1_1DS[[#This Row],[KPz]]*KTb</f>
        <v>1.8065258649955545</v>
      </c>
      <c r="L70" s="8">
        <f>-1*(EffortOutcomesAG1_1DS[[#This Row],[KPx]]*KTc-EffortOutcomesAG1_1DS[[#This Row],[KPz]]*KTa)</f>
        <v>1.8065258649955545</v>
      </c>
      <c r="M70" s="8">
        <f>(EffortOutcomesAG1_1DS[[#This Row],[KPx]]*KTb-EffortOutcomesAG1_1DS[[#This Row],[Kpy]]*KTa)</f>
        <v>1.8065258649955545</v>
      </c>
      <c r="N70" s="8">
        <f>-EffortOutcomesAG1_1DS[[#This Row],[Xp]]*a+EffortOutcomesAG1_1DS[[#This Row],[Yp]]*b+EffortOutcomesAG1_1DS[[#This Row],[Zp]]*c_</f>
        <v>-0.17670002740116117</v>
      </c>
      <c r="O70">
        <f>-IF(EffortOutcomesAG1_1DS[[#This Row],[Column2]]&gt;0,1,-1)*SQRT(EffortOutcomesAG1_1DS[[#This Row],[KPx''i]]^2+EffortOutcomesAG1_1DS[[#This Row],[KPx''j]]^2+EffortOutcomesAG1_1DS[[#This Row],[KPx''k]]^2)/Ksmag/Scale</f>
        <v>8.8351137640083441E-2</v>
      </c>
      <c r="P70" s="9">
        <f>SQRT(EffortOutcomesAG1_1DS[[#This Row],[Kpy''i]]^2+EffortOutcomesAG1_1DS[[#This Row],[KPy''j]]^2+EffortOutcomesAG1_1DS[[#This Row],[KPy''k]]^2)/KTmag/Scale</f>
        <v>1.2774066895272502</v>
      </c>
      <c r="Q7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8.8351137640083441E-2</v>
      </c>
      <c r="S7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1.2774066895272502</v>
      </c>
      <c r="T70" t="s">
        <v>92</v>
      </c>
      <c r="U70" t="s">
        <v>93</v>
      </c>
      <c r="V70" t="s">
        <v>59</v>
      </c>
      <c r="W70">
        <v>11.626924453992125</v>
      </c>
      <c r="X70">
        <v>14.25</v>
      </c>
      <c r="Y70">
        <v>10</v>
      </c>
      <c r="Z70">
        <v>10.301555104800537</v>
      </c>
      <c r="AA70" t="s">
        <v>129</v>
      </c>
      <c r="AB70">
        <v>1</v>
      </c>
      <c r="AC70" s="14">
        <v>45583</v>
      </c>
      <c r="AD70">
        <v>45583</v>
      </c>
      <c r="AE70">
        <v>1.2256035597708934</v>
      </c>
      <c r="AF70">
        <v>1.2256035597708934</v>
      </c>
      <c r="AG70">
        <v>0.8860086040434777</v>
      </c>
      <c r="AH70">
        <v>0.81592452308716668</v>
      </c>
      <c r="AI70">
        <v>0.81592452308716668</v>
      </c>
      <c r="AJ70">
        <v>0.72291614770530077</v>
      </c>
      <c r="AK70">
        <v>1.3832862956156478</v>
      </c>
      <c r="AL70">
        <v>1.3832862956156478</v>
      </c>
      <c r="AM70">
        <v>1.1286572110432107</v>
      </c>
      <c r="AN70">
        <v>69</v>
      </c>
      <c r="AO70">
        <f>SUBTOTAL(9,EffortOutcomesAG1_1DS[[#This Row],[Allocation]:[Iin]])</f>
        <v>91186.888765824537</v>
      </c>
    </row>
    <row r="71" spans="2:41" x14ac:dyDescent="0.25">
      <c r="B71" s="8">
        <f>IF(EffortOutcomesAG1_1DS[[#This Row],[Apn]]=0,10,LOG(EffortOutcomesAG1_1DS[[#This Row],[Apn]]))</f>
        <v>0.2078167665246087</v>
      </c>
      <c r="C71" s="8">
        <f>IF(EffortOutcomesAG1_1DS[[#This Row],[Ein]]=0,10,LOG(EffortOutcomesAG1_1DS[[#This Row],[Ein]]))</f>
        <v>-0.2761623215761837</v>
      </c>
      <c r="D71" s="8">
        <f>IF(EffortOutcomesAG1_1DS[[#This Row],[Iin]]=0,10,LOG(EffortOutcomesAG1_1DS[[#This Row],[Iin]]))</f>
        <v>6.8345555051574997E-2</v>
      </c>
      <c r="E71" s="8">
        <f>Kx-EffortOutcomesAG1_1DS[[#This Row],[Xp]]</f>
        <v>-0.2078167665246087</v>
      </c>
      <c r="F71" s="8">
        <f>Ky-EffortOutcomesAG1_1DS[[#This Row],[Yp]]</f>
        <v>-0.7238376784238163</v>
      </c>
      <c r="G71" s="8">
        <f>Kz-EffortOutcomesAG1_1DS[[#This Row],[Zp]]</f>
        <v>0.93165444494842498</v>
      </c>
      <c r="H71" s="8">
        <f>EffortOutcomesAG1_1DS[[#This Row],[Kpy]]*KSc-EffortOutcomesAG1_1DS[[#This Row],[KPz]]*KSb</f>
        <v>-0.20781676652460868</v>
      </c>
      <c r="I71" s="8">
        <f>-1*(EffortOutcomesAG1_1DS[[#This Row],[KPx]]*KSc-EffortOutcomesAG1_1DS[[#This Row],[KPz]]*KSa)</f>
        <v>-0.2078167665246087</v>
      </c>
      <c r="J71" s="8">
        <f>(EffortOutcomesAG1_1DS[[#This Row],[KPx]]*$C$2-EffortOutcomesAG1_1DS[[#This Row],[Kpy]]*KSa)</f>
        <v>-1.4824502146005363E-3</v>
      </c>
      <c r="K71" s="8">
        <f>EffortOutcomesAG1_1DS[[#This Row],[Kpy]]*KTc-EffortOutcomesAG1_1DS[[#This Row],[KPz]]*KTb</f>
        <v>1.6554921233722413</v>
      </c>
      <c r="L71" s="8">
        <f>-1*(EffortOutcomesAG1_1DS[[#This Row],[KPx]]*KTc-EffortOutcomesAG1_1DS[[#This Row],[KPz]]*KTa)</f>
        <v>1.6554921233722413</v>
      </c>
      <c r="M71" s="8">
        <f>(EffortOutcomesAG1_1DS[[#This Row],[KPx]]*KTb-EffortOutcomesAG1_1DS[[#This Row],[Kpy]]*KTa)</f>
        <v>1.6554921233722413</v>
      </c>
      <c r="N71" s="8">
        <f>-EffortOutcomesAG1_1DS[[#This Row],[Xp]]*a+EffortOutcomesAG1_1DS[[#This Row],[Yp]]*b+EffortOutcomesAG1_1DS[[#This Row],[Zp]]*c_</f>
        <v>-0.41563353304921741</v>
      </c>
      <c r="O71">
        <f>-IF(EffortOutcomesAG1_1DS[[#This Row],[Column2]]&gt;0,1,-1)*SQRT(EffortOutcomesAG1_1DS[[#This Row],[KPx''i]]^2+EffortOutcomesAG1_1DS[[#This Row],[KPx''j]]^2+EffortOutcomesAG1_1DS[[#This Row],[KPx''k]]^2)/Ksmag/Scale</f>
        <v>0.20781941025338102</v>
      </c>
      <c r="P71" s="9">
        <f>SQRT(EffortOutcomesAG1_1DS[[#This Row],[Kpy''i]]^2+EffortOutcomesAG1_1DS[[#This Row],[KPy''j]]^2+EffortOutcomesAG1_1DS[[#This Row],[KPy''k]]^2)/KTmag/Scale</f>
        <v>1.1706097066374286</v>
      </c>
      <c r="Q7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0.20781941025338102</v>
      </c>
      <c r="S7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1.1706097066374286</v>
      </c>
      <c r="T71" t="s">
        <v>138</v>
      </c>
      <c r="U71" t="s">
        <v>93</v>
      </c>
      <c r="V71" t="s">
        <v>56</v>
      </c>
      <c r="W71">
        <v>14.129216521561023</v>
      </c>
      <c r="X71">
        <v>22.799999999999997</v>
      </c>
      <c r="Y71">
        <v>10</v>
      </c>
      <c r="Z71">
        <v>12.071813725490191</v>
      </c>
      <c r="AA71" t="s">
        <v>127</v>
      </c>
      <c r="AC71" s="14">
        <v>45583</v>
      </c>
      <c r="AD71">
        <v>45583</v>
      </c>
      <c r="AE71">
        <v>1.6136775853924707</v>
      </c>
      <c r="AF71">
        <v>1.6136775853924707</v>
      </c>
      <c r="AG71">
        <v>0.85438663262529391</v>
      </c>
      <c r="AH71">
        <v>0.61970247901583442</v>
      </c>
      <c r="AI71">
        <v>0.61970247901583442</v>
      </c>
      <c r="AJ71">
        <v>0.52946551427588562</v>
      </c>
      <c r="AK71">
        <v>1.8886971351998869</v>
      </c>
      <c r="AL71">
        <v>1.8886971351998869</v>
      </c>
      <c r="AM71">
        <v>1.1704302967934745</v>
      </c>
      <c r="AN71">
        <v>70</v>
      </c>
      <c r="AO71">
        <f>SUBTOTAL(9,EffortOutcomesAG1_1DS[[#This Row],[Allocation]:[Iin]])</f>
        <v>91188.87025056842</v>
      </c>
    </row>
    <row r="72" spans="2:41" x14ac:dyDescent="0.25">
      <c r="B72" s="8">
        <f>IF(EffortOutcomesAG1_1DS[[#This Row],[Apn]]=0,10,LOG(EffortOutcomesAG1_1DS[[#This Row],[Apn]]))</f>
        <v>0.33536202887902006</v>
      </c>
      <c r="C72" s="8">
        <f>IF(EffortOutcomesAG1_1DS[[#This Row],[Ein]]=0,10,LOG(EffortOutcomesAG1_1DS[[#This Row],[Ein]]))</f>
        <v>-4.7258569932890321E-2</v>
      </c>
      <c r="D72" s="8">
        <f>IF(EffortOutcomesAG1_1DS[[#This Row],[Iin]]=0,10,LOG(EffortOutcomesAG1_1DS[[#This Row],[Iin]]))</f>
        <v>-0.28810345894612976</v>
      </c>
      <c r="E72" s="8">
        <f>Kx-EffortOutcomesAG1_1DS[[#This Row],[Xp]]</f>
        <v>-0.33536202887902006</v>
      </c>
      <c r="F72" s="8">
        <f>Ky-EffortOutcomesAG1_1DS[[#This Row],[Yp]]</f>
        <v>-0.95274143006710965</v>
      </c>
      <c r="G72" s="8">
        <f>Kz-EffortOutcomesAG1_1DS[[#This Row],[Zp]]</f>
        <v>1.2881034589461298</v>
      </c>
      <c r="H72" s="8">
        <f>EffortOutcomesAG1_1DS[[#This Row],[Kpy]]*KSc-EffortOutcomesAG1_1DS[[#This Row],[KPz]]*KSb</f>
        <v>-0.33536202887902011</v>
      </c>
      <c r="I72" s="8">
        <f>-1*(EffortOutcomesAG1_1DS[[#This Row],[KPx]]*KSc-EffortOutcomesAG1_1DS[[#This Row],[KPz]]*KSa)</f>
        <v>-0.33536202887902006</v>
      </c>
      <c r="J72" s="8">
        <f>(EffortOutcomesAG1_1DS[[#This Row],[KPx]]*$C$2-EffortOutcomesAG1_1DS[[#This Row],[Kpy]]*KSa)</f>
        <v>-2.3922877831019638E-3</v>
      </c>
      <c r="K72" s="8">
        <f>EffortOutcomesAG1_1DS[[#This Row],[Kpy]]*KTc-EffortOutcomesAG1_1DS[[#This Row],[KPz]]*KTb</f>
        <v>2.2408448890132395</v>
      </c>
      <c r="L72" s="8">
        <f>-1*(EffortOutcomesAG1_1DS[[#This Row],[KPx]]*KTc-EffortOutcomesAG1_1DS[[#This Row],[KPz]]*KTa)</f>
        <v>2.2408448890132395</v>
      </c>
      <c r="M72" s="8">
        <f>(EffortOutcomesAG1_1DS[[#This Row],[KPx]]*KTb-EffortOutcomesAG1_1DS[[#This Row],[Kpy]]*KTa)</f>
        <v>2.2408448890132395</v>
      </c>
      <c r="N72" s="8">
        <f>-EffortOutcomesAG1_1DS[[#This Row],[Xp]]*a+EffortOutcomesAG1_1DS[[#This Row],[Yp]]*b+EffortOutcomesAG1_1DS[[#This Row],[Zp]]*c_</f>
        <v>-0.67072405775804023</v>
      </c>
      <c r="O72">
        <f>-IF(EffortOutcomesAG1_1DS[[#This Row],[Column2]]&gt;0,1,-1)*SQRT(EffortOutcomesAG1_1DS[[#This Row],[KPx''i]]^2+EffortOutcomesAG1_1DS[[#This Row],[KPx''j]]^2+EffortOutcomesAG1_1DS[[#This Row],[KPx''k]]^2)/Ksmag/Scale</f>
        <v>0.33536629516734578</v>
      </c>
      <c r="P72" s="9">
        <f>SQRT(EffortOutcomesAG1_1DS[[#This Row],[Kpy''i]]^2+EffortOutcomesAG1_1DS[[#This Row],[KPy''j]]^2+EffortOutcomesAG1_1DS[[#This Row],[KPy''k]]^2)/KTmag/Scale</f>
        <v>1.5845166166084783</v>
      </c>
      <c r="Q7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0.33536629516734578</v>
      </c>
      <c r="S7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1.5845166166084783</v>
      </c>
      <c r="T72" t="s">
        <v>138</v>
      </c>
      <c r="U72" t="s">
        <v>93</v>
      </c>
      <c r="V72" t="s">
        <v>60</v>
      </c>
      <c r="W72">
        <v>3.5111676249447159</v>
      </c>
      <c r="X72">
        <v>7.6</v>
      </c>
      <c r="Y72">
        <v>10</v>
      </c>
      <c r="Z72">
        <v>6.8163992869875214</v>
      </c>
      <c r="AA72" t="s">
        <v>128</v>
      </c>
      <c r="AC72" s="14">
        <v>45583</v>
      </c>
      <c r="AD72">
        <v>45583</v>
      </c>
      <c r="AE72">
        <v>2.1645221225003928</v>
      </c>
      <c r="AF72">
        <v>2.1645221225003928</v>
      </c>
      <c r="AG72">
        <v>1.9413482963789992</v>
      </c>
      <c r="AH72">
        <v>0.46199574012430472</v>
      </c>
      <c r="AI72">
        <v>0.46199574012430472</v>
      </c>
      <c r="AJ72">
        <v>0.89689464302467392</v>
      </c>
      <c r="AK72">
        <v>1.114958158995816</v>
      </c>
      <c r="AL72">
        <v>1.114958158995816</v>
      </c>
      <c r="AM72">
        <v>0.51510591987290422</v>
      </c>
      <c r="AN72">
        <v>71</v>
      </c>
      <c r="AO72">
        <f>SUBTOTAL(9,EffortOutcomesAG1_1DS[[#This Row],[Allocation]:[Iin]])</f>
        <v>91183.65270018953</v>
      </c>
    </row>
    <row r="73" spans="2:41" x14ac:dyDescent="0.25">
      <c r="B73" s="8">
        <f>IF(EffortOutcomesAG1_1DS[[#This Row],[Apn]]=0,10,LOG(EffortOutcomesAG1_1DS[[#This Row],[Apn]]))</f>
        <v>-3.7138797703143933E-2</v>
      </c>
      <c r="C73" s="8">
        <f>IF(EffortOutcomesAG1_1DS[[#This Row],[Ein]]=0,10,LOG(EffortOutcomesAG1_1DS[[#This Row],[Ein]]))</f>
        <v>-2.6605006044912265E-2</v>
      </c>
      <c r="D73" s="8">
        <f>IF(EffortOutcomesAG1_1DS[[#This Row],[Iin]]=0,10,LOG(EffortOutcomesAG1_1DS[[#This Row],[Iin]]))</f>
        <v>6.3743803748056188E-2</v>
      </c>
      <c r="E73" s="8">
        <f>Kx-EffortOutcomesAG1_1DS[[#This Row],[Xp]]</f>
        <v>3.7138797703143933E-2</v>
      </c>
      <c r="F73" s="8">
        <f>Ky-EffortOutcomesAG1_1DS[[#This Row],[Yp]]</f>
        <v>-0.97339499395508777</v>
      </c>
      <c r="G73" s="8">
        <f>Kz-EffortOutcomesAG1_1DS[[#This Row],[Zp]]</f>
        <v>0.93625619625194378</v>
      </c>
      <c r="H73" s="8">
        <f>EffortOutcomesAG1_1DS[[#This Row],[Kpy]]*KSc-EffortOutcomesAG1_1DS[[#This Row],[KPz]]*KSb</f>
        <v>3.7138797703143989E-2</v>
      </c>
      <c r="I73" s="8">
        <f>-1*(EffortOutcomesAG1_1DS[[#This Row],[KPx]]*KSc-EffortOutcomesAG1_1DS[[#This Row],[KPz]]*KSa)</f>
        <v>3.7138797703143933E-2</v>
      </c>
      <c r="J73" s="8">
        <f>(EffortOutcomesAG1_1DS[[#This Row],[KPx]]*$C$2-EffortOutcomesAG1_1DS[[#This Row],[Kpy]]*KSa)</f>
        <v>2.6492770311923848E-4</v>
      </c>
      <c r="K73" s="8">
        <f>EffortOutcomesAG1_1DS[[#This Row],[Kpy]]*KTc-EffortOutcomesAG1_1DS[[#This Row],[KPz]]*KTb</f>
        <v>1.9096511902070317</v>
      </c>
      <c r="L73" s="8">
        <f>-1*(EffortOutcomesAG1_1DS[[#This Row],[KPx]]*KTc-EffortOutcomesAG1_1DS[[#This Row],[KPz]]*KTa)</f>
        <v>1.9096511902070314</v>
      </c>
      <c r="M73" s="8">
        <f>(EffortOutcomesAG1_1DS[[#This Row],[KPx]]*KTb-EffortOutcomesAG1_1DS[[#This Row],[Kpy]]*KTa)</f>
        <v>1.9096511902070317</v>
      </c>
      <c r="N73" s="8">
        <f>-EffortOutcomesAG1_1DS[[#This Row],[Xp]]*a+EffortOutcomesAG1_1DS[[#This Row],[Yp]]*b+EffortOutcomesAG1_1DS[[#This Row],[Zp]]*c_</f>
        <v>7.4277595406287839E-2</v>
      </c>
      <c r="O73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73" s="9">
        <f>SQRT(EffortOutcomesAG1_1DS[[#This Row],[Kpy''i]]^2+EffortOutcomesAG1_1DS[[#This Row],[KPy''j]]^2+EffortOutcomesAG1_1DS[[#This Row],[KPy''k]]^2)/KTmag/Scale</f>
        <v>1.3503273062963537</v>
      </c>
      <c r="Q7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7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1.3503273062963537</v>
      </c>
      <c r="T73" t="s">
        <v>138</v>
      </c>
      <c r="U73" t="s">
        <v>93</v>
      </c>
      <c r="V73" t="s">
        <v>59</v>
      </c>
      <c r="W73">
        <v>12.417771069086861</v>
      </c>
      <c r="X73">
        <v>11.4</v>
      </c>
      <c r="Y73">
        <v>10</v>
      </c>
      <c r="Z73">
        <v>10.722593582887695</v>
      </c>
      <c r="AA73" t="s">
        <v>129</v>
      </c>
      <c r="AC73" s="14">
        <v>45583</v>
      </c>
      <c r="AD73">
        <v>45583</v>
      </c>
      <c r="AE73">
        <v>0.91803915022877747</v>
      </c>
      <c r="AF73">
        <v>0.91803915022877747</v>
      </c>
      <c r="AG73">
        <v>0.86348778079673361</v>
      </c>
      <c r="AH73">
        <v>1.089278163954988</v>
      </c>
      <c r="AI73">
        <v>1.089278163954988</v>
      </c>
      <c r="AJ73">
        <v>0.94057838446383302</v>
      </c>
      <c r="AK73">
        <v>1.0631756124929872</v>
      </c>
      <c r="AL73">
        <v>1.0631756124929872</v>
      </c>
      <c r="AM73">
        <v>1.1580939791380807</v>
      </c>
      <c r="AN73">
        <v>72</v>
      </c>
      <c r="AO73">
        <f>SUBTOTAL(9,EffortOutcomesAG1_1DS[[#This Row],[Allocation]:[Iin]])</f>
        <v>91185.825739580643</v>
      </c>
    </row>
    <row r="74" spans="2:41" x14ac:dyDescent="0.25">
      <c r="B74" s="8">
        <f>IF(EffortOutcomesAG1_1DS[[#This Row],[Apn]]=0,10,LOG(EffortOutcomesAG1_1DS[[#This Row],[Apn]]))</f>
        <v>0.10083572524864035</v>
      </c>
      <c r="C74" s="8">
        <f>IF(EffortOutcomesAG1_1DS[[#This Row],[Ein]]=0,10,LOG(EffortOutcomesAG1_1DS[[#This Row],[Ein]]))</f>
        <v>-0.1123553445872623</v>
      </c>
      <c r="D74" s="8">
        <f>IF(EffortOutcomesAG1_1DS[[#This Row],[Iin]]=0,10,LOG(EffortOutcomesAG1_1DS[[#This Row],[Iin]]))</f>
        <v>1.1519619338622E-2</v>
      </c>
      <c r="E74" s="8">
        <f>Kx-EffortOutcomesAG1_1DS[[#This Row],[Xp]]</f>
        <v>-0.10083572524864035</v>
      </c>
      <c r="F74" s="8">
        <f>Ky-EffortOutcomesAG1_1DS[[#This Row],[Yp]]</f>
        <v>-0.88764465541273774</v>
      </c>
      <c r="G74" s="8">
        <f>Kz-EffortOutcomesAG1_1DS[[#This Row],[Zp]]</f>
        <v>0.988480380661378</v>
      </c>
      <c r="H74" s="8">
        <f>EffortOutcomesAG1_1DS[[#This Row],[Kpy]]*KSc-EffortOutcomesAG1_1DS[[#This Row],[KPz]]*KSb</f>
        <v>-0.10083572524864026</v>
      </c>
      <c r="I74" s="8">
        <f>-1*(EffortOutcomesAG1_1DS[[#This Row],[KPx]]*KSc-EffortOutcomesAG1_1DS[[#This Row],[KPz]]*KSa)</f>
        <v>-0.10083572524864035</v>
      </c>
      <c r="J74" s="8">
        <f>(EffortOutcomesAG1_1DS[[#This Row],[KPx]]*$C$2-EffortOutcomesAG1_1DS[[#This Row],[Kpy]]*KSa)</f>
        <v>-7.1930645940709696E-4</v>
      </c>
      <c r="K74" s="8">
        <f>EffortOutcomesAG1_1DS[[#This Row],[Kpy]]*KTc-EffortOutcomesAG1_1DS[[#This Row],[KPz]]*KTb</f>
        <v>1.8761250360741157</v>
      </c>
      <c r="L74" s="8">
        <f>-1*(EffortOutcomesAG1_1DS[[#This Row],[KPx]]*KTc-EffortOutcomesAG1_1DS[[#This Row],[KPz]]*KTa)</f>
        <v>1.8761250360741157</v>
      </c>
      <c r="M74" s="8">
        <f>(EffortOutcomesAG1_1DS[[#This Row],[KPx]]*KTb-EffortOutcomesAG1_1DS[[#This Row],[Kpy]]*KTa)</f>
        <v>1.8761250360741157</v>
      </c>
      <c r="N74" s="8">
        <f>-EffortOutcomesAG1_1DS[[#This Row],[Xp]]*a+EffortOutcomesAG1_1DS[[#This Row],[Yp]]*b+EffortOutcomesAG1_1DS[[#This Row],[Zp]]*c_</f>
        <v>-0.20167145049728061</v>
      </c>
      <c r="O74">
        <f>-IF(EffortOutcomesAG1_1DS[[#This Row],[Column2]]&gt;0,1,-1)*SQRT(EffortOutcomesAG1_1DS[[#This Row],[KPx''i]]^2+EffortOutcomesAG1_1DS[[#This Row],[KPx''j]]^2+EffortOutcomesAG1_1DS[[#This Row],[KPx''k]]^2)/Ksmag/Scale</f>
        <v>0.10083700802438829</v>
      </c>
      <c r="P74" s="9">
        <f>SQRT(EffortOutcomesAG1_1DS[[#This Row],[Kpy''i]]^2+EffortOutcomesAG1_1DS[[#This Row],[KPy''j]]^2+EffortOutcomesAG1_1DS[[#This Row],[KPy''k]]^2)/KTmag/Scale</f>
        <v>1.3266207353618635</v>
      </c>
      <c r="Q7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0.10083700802438829</v>
      </c>
      <c r="S7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1.3266207353618635</v>
      </c>
      <c r="T74" t="s">
        <v>92</v>
      </c>
      <c r="U74" t="s">
        <v>93</v>
      </c>
      <c r="V74" t="s">
        <v>56</v>
      </c>
      <c r="W74">
        <v>14.310060866451844</v>
      </c>
      <c r="X74">
        <v>18.05</v>
      </c>
      <c r="Y74">
        <v>10</v>
      </c>
      <c r="Z74">
        <v>13.935477731762557</v>
      </c>
      <c r="AA74" t="s">
        <v>130</v>
      </c>
      <c r="AB74">
        <v>1</v>
      </c>
      <c r="AC74" s="14">
        <v>45584</v>
      </c>
      <c r="AD74">
        <v>45584</v>
      </c>
      <c r="AE74">
        <v>1.2613503302642115</v>
      </c>
      <c r="AF74">
        <v>1.2613503302642115</v>
      </c>
      <c r="AG74">
        <v>0.97382379165364352</v>
      </c>
      <c r="AH74">
        <v>0.79280115603611323</v>
      </c>
      <c r="AI74">
        <v>0.79280115603611323</v>
      </c>
      <c r="AJ74">
        <v>0.7720486277984796</v>
      </c>
      <c r="AK74">
        <v>1.2952552002475943</v>
      </c>
      <c r="AL74">
        <v>1.2952552002475943</v>
      </c>
      <c r="AM74">
        <v>1.02687982011808</v>
      </c>
      <c r="AN74">
        <v>73</v>
      </c>
      <c r="AO74">
        <f>SUBTOTAL(9,EffortOutcomesAG1_1DS[[#This Row],[Allocation]:[Iin]])</f>
        <v>91192.407043344443</v>
      </c>
    </row>
    <row r="75" spans="2:41" x14ac:dyDescent="0.25">
      <c r="B75" s="8">
        <f>IF(EffortOutcomesAG1_1DS[[#This Row],[Apn]]=0,10,LOG(EffortOutcomesAG1_1DS[[#This Row],[Apn]]))</f>
        <v>0.15114084356003601</v>
      </c>
      <c r="C75" s="8">
        <f>IF(EffortOutcomesAG1_1DS[[#This Row],[Ein]]=0,10,LOG(EffortOutcomesAG1_1DS[[#This Row],[Ein]]))</f>
        <v>-0.11575267466403173</v>
      </c>
      <c r="D75" s="8">
        <f>IF(EffortOutcomesAG1_1DS[[#This Row],[Iin]]=0,10,LOG(EffortOutcomesAG1_1DS[[#This Row],[Iin]]))</f>
        <v>-3.5388168896004199E-2</v>
      </c>
      <c r="E75" s="8">
        <f>Kx-EffortOutcomesAG1_1DS[[#This Row],[Xp]]</f>
        <v>-0.15114084356003601</v>
      </c>
      <c r="F75" s="8">
        <f>Ky-EffortOutcomesAG1_1DS[[#This Row],[Yp]]</f>
        <v>-0.88424732533596828</v>
      </c>
      <c r="G75" s="8">
        <f>Kz-EffortOutcomesAG1_1DS[[#This Row],[Zp]]</f>
        <v>1.0353881688960043</v>
      </c>
      <c r="H75" s="8">
        <f>EffortOutcomesAG1_1DS[[#This Row],[Kpy]]*KSc-EffortOutcomesAG1_1DS[[#This Row],[KPz]]*KSb</f>
        <v>-0.15114084356003599</v>
      </c>
      <c r="I75" s="8">
        <f>-1*(EffortOutcomesAG1_1DS[[#This Row],[KPx]]*KSc-EffortOutcomesAG1_1DS[[#This Row],[KPz]]*KSa)</f>
        <v>-0.15114084356003601</v>
      </c>
      <c r="J75" s="8">
        <f>(EffortOutcomesAG1_1DS[[#This Row],[KPx]]*$C$2-EffortOutcomesAG1_1DS[[#This Row],[Kpy]]*KSa)</f>
        <v>-1.0781554333535908E-3</v>
      </c>
      <c r="K75" s="8">
        <f>EffortOutcomesAG1_1DS[[#This Row],[Kpy]]*KTc-EffortOutcomesAG1_1DS[[#This Row],[KPz]]*KTb</f>
        <v>1.9196354942319727</v>
      </c>
      <c r="L75" s="8">
        <f>-1*(EffortOutcomesAG1_1DS[[#This Row],[KPx]]*KTc-EffortOutcomesAG1_1DS[[#This Row],[KPz]]*KTa)</f>
        <v>1.9196354942319724</v>
      </c>
      <c r="M75" s="8">
        <f>(EffortOutcomesAG1_1DS[[#This Row],[KPx]]*KTb-EffortOutcomesAG1_1DS[[#This Row],[Kpy]]*KTa)</f>
        <v>1.9196354942319727</v>
      </c>
      <c r="N75" s="8">
        <f>-EffortOutcomesAG1_1DS[[#This Row],[Xp]]*a+EffortOutcomesAG1_1DS[[#This Row],[Yp]]*b+EffortOutcomesAG1_1DS[[#This Row],[Zp]]*c_</f>
        <v>-0.30228168712007186</v>
      </c>
      <c r="O75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75" s="9">
        <f>SQRT(EffortOutcomesAG1_1DS[[#This Row],[Kpy''i]]^2+EffortOutcomesAG1_1DS[[#This Row],[KPy''j]]^2+EffortOutcomesAG1_1DS[[#This Row],[KPy''k]]^2)/KTmag/Scale</f>
        <v>1.3573872753778176</v>
      </c>
      <c r="Q7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7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1.3573872753778176</v>
      </c>
      <c r="T75" t="s">
        <v>92</v>
      </c>
      <c r="U75" t="s">
        <v>93</v>
      </c>
      <c r="V75" t="s">
        <v>60</v>
      </c>
      <c r="W75">
        <v>5.3662728249194425</v>
      </c>
      <c r="X75">
        <v>7.6</v>
      </c>
      <c r="Y75">
        <v>10</v>
      </c>
      <c r="Z75">
        <v>5.8218487394957998</v>
      </c>
      <c r="AA75" t="s">
        <v>131</v>
      </c>
      <c r="AB75">
        <v>1</v>
      </c>
      <c r="AC75" s="14">
        <v>45584</v>
      </c>
      <c r="AD75">
        <v>45584</v>
      </c>
      <c r="AE75">
        <v>1.4162530024019213</v>
      </c>
      <c r="AF75">
        <v>1.4162530024019213</v>
      </c>
      <c r="AG75">
        <v>1.0848961522158904</v>
      </c>
      <c r="AH75">
        <v>0.70608852959466351</v>
      </c>
      <c r="AI75">
        <v>0.70608852959466351</v>
      </c>
      <c r="AJ75">
        <v>0.76603272888102636</v>
      </c>
      <c r="AK75">
        <v>1.3054272517321013</v>
      </c>
      <c r="AL75">
        <v>1.3054272517321013</v>
      </c>
      <c r="AM75">
        <v>0.92174720866832205</v>
      </c>
      <c r="AN75">
        <v>74</v>
      </c>
      <c r="AO75">
        <f>SUBTOTAL(9,EffortOutcomesAG1_1DS[[#This Row],[Allocation]:[Iin]])</f>
        <v>91184.450062396718</v>
      </c>
    </row>
    <row r="76" spans="2:41" x14ac:dyDescent="0.25">
      <c r="B76" s="8">
        <f>IF(EffortOutcomesAG1_1DS[[#This Row],[Apn]]=0,10,LOG(EffortOutcomesAG1_1DS[[#This Row],[Apn]]))</f>
        <v>0.16753125974820524</v>
      </c>
      <c r="C76" s="8">
        <f>IF(EffortOutcomesAG1_1DS[[#This Row],[Ein]]=0,10,LOG(EffortOutcomesAG1_1DS[[#This Row],[Ein]]))</f>
        <v>-0.21368442392583567</v>
      </c>
      <c r="D76" s="8">
        <f>IF(EffortOutcomesAG1_1DS[[#This Row],[Iin]]=0,10,LOG(EffortOutcomesAG1_1DS[[#This Row],[Iin]]))</f>
        <v>4.6153164177630435E-2</v>
      </c>
      <c r="E76" s="8">
        <f>Kx-EffortOutcomesAG1_1DS[[#This Row],[Xp]]</f>
        <v>-0.16753125974820524</v>
      </c>
      <c r="F76" s="8">
        <f>Ky-EffortOutcomesAG1_1DS[[#This Row],[Yp]]</f>
        <v>-0.78631557607416436</v>
      </c>
      <c r="G76" s="8">
        <f>Kz-EffortOutcomesAG1_1DS[[#This Row],[Zp]]</f>
        <v>0.95384683582236951</v>
      </c>
      <c r="H76" s="8">
        <f>EffortOutcomesAG1_1DS[[#This Row],[Kpy]]*KSc-EffortOutcomesAG1_1DS[[#This Row],[KPz]]*KSb</f>
        <v>-0.16753125974820515</v>
      </c>
      <c r="I76" s="8">
        <f>-1*(EffortOutcomesAG1_1DS[[#This Row],[KPx]]*KSc-EffortOutcomesAG1_1DS[[#This Row],[KPz]]*KSa)</f>
        <v>-0.16753125974820524</v>
      </c>
      <c r="J76" s="8">
        <f>(EffortOutcomesAG1_1DS[[#This Row],[KPx]]*$C$2-EffortOutcomesAG1_1DS[[#This Row],[Kpy]]*KSa)</f>
        <v>-1.1950756241634419E-3</v>
      </c>
      <c r="K76" s="8">
        <f>EffortOutcomesAG1_1DS[[#This Row],[Kpy]]*KTc-EffortOutcomesAG1_1DS[[#This Row],[KPz]]*KTb</f>
        <v>1.740162411896534</v>
      </c>
      <c r="L76" s="8">
        <f>-1*(EffortOutcomesAG1_1DS[[#This Row],[KPx]]*KTc-EffortOutcomesAG1_1DS[[#This Row],[KPz]]*KTa)</f>
        <v>1.7401624118965338</v>
      </c>
      <c r="M76" s="8">
        <f>(EffortOutcomesAG1_1DS[[#This Row],[KPx]]*KTb-EffortOutcomesAG1_1DS[[#This Row],[Kpy]]*KTa)</f>
        <v>1.740162411896534</v>
      </c>
      <c r="N76" s="8">
        <f>-EffortOutcomesAG1_1DS[[#This Row],[Xp]]*a+EffortOutcomesAG1_1DS[[#This Row],[Yp]]*b+EffortOutcomesAG1_1DS[[#This Row],[Zp]]*c_</f>
        <v>-0.33506251949641047</v>
      </c>
      <c r="O76">
        <f>-IF(EffortOutcomesAG1_1DS[[#This Row],[Column2]]&gt;0,1,-1)*SQRT(EffortOutcomesAG1_1DS[[#This Row],[KPx''i]]^2+EffortOutcomesAG1_1DS[[#This Row],[KPx''j]]^2+EffortOutcomesAG1_1DS[[#This Row],[KPx''k]]^2)/Ksmag/Scale</f>
        <v>0.16753339098727252</v>
      </c>
      <c r="P76" s="9">
        <f>SQRT(EffortOutcomesAG1_1DS[[#This Row],[Kpy''i]]^2+EffortOutcomesAG1_1DS[[#This Row],[KPy''j]]^2+EffortOutcomesAG1_1DS[[#This Row],[KPy''k]]^2)/KTmag/Scale</f>
        <v>1.2304806418179772</v>
      </c>
      <c r="Q7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0.16753339098727252</v>
      </c>
      <c r="S7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1.2304806418179772</v>
      </c>
      <c r="T76" t="s">
        <v>92</v>
      </c>
      <c r="U76" t="s">
        <v>93</v>
      </c>
      <c r="V76" t="s">
        <v>59</v>
      </c>
      <c r="W76">
        <v>11.626924453992126</v>
      </c>
      <c r="X76">
        <v>17.099999999999998</v>
      </c>
      <c r="Y76">
        <v>10</v>
      </c>
      <c r="Z76">
        <v>10.454702679619944</v>
      </c>
      <c r="AA76" t="s">
        <v>132</v>
      </c>
      <c r="AB76">
        <v>1</v>
      </c>
      <c r="AC76" s="14">
        <v>45584</v>
      </c>
      <c r="AD76">
        <v>45584</v>
      </c>
      <c r="AE76">
        <v>1.4707242717250717</v>
      </c>
      <c r="AF76">
        <v>1.4707242717250717</v>
      </c>
      <c r="AG76">
        <v>0.89918040845533331</v>
      </c>
      <c r="AH76">
        <v>0.67993710257263906</v>
      </c>
      <c r="AI76">
        <v>0.67993710257263906</v>
      </c>
      <c r="AJ76">
        <v>0.61138612161520145</v>
      </c>
      <c r="AK76">
        <v>1.6356275758405048</v>
      </c>
      <c r="AL76">
        <v>1.6356275758405048</v>
      </c>
      <c r="AM76">
        <v>1.1121238748049023</v>
      </c>
      <c r="AN76">
        <v>75</v>
      </c>
      <c r="AO76">
        <f>SUBTOTAL(9,EffortOutcomesAG1_1DS[[#This Row],[Allocation]:[Iin]])</f>
        <v>91189.64997098477</v>
      </c>
    </row>
    <row r="77" spans="2:41" x14ac:dyDescent="0.25">
      <c r="B77" s="8">
        <f>IF(EffortOutcomesAG1_1DS[[#This Row],[Apn]]=0,10,LOG(EffortOutcomesAG1_1DS[[#This Row],[Apn]]))</f>
        <v>0.10635912576583183</v>
      </c>
      <c r="C77" s="8">
        <f>IF(EffortOutcomesAG1_1DS[[#This Row],[Ein]]=0,10,LOG(EffortOutcomesAG1_1DS[[#This Row],[Ein]]))</f>
        <v>-0.11519654763885535</v>
      </c>
      <c r="D77" s="8">
        <f>IF(EffortOutcomesAG1_1DS[[#This Row],[Iin]]=0,10,LOG(EffortOutcomesAG1_1DS[[#This Row],[Iin]]))</f>
        <v>8.8374218730234867E-3</v>
      </c>
      <c r="E77" s="8">
        <f>Kx-EffortOutcomesAG1_1DS[[#This Row],[Xp]]</f>
        <v>-0.10635912576583183</v>
      </c>
      <c r="F77" s="8">
        <f>Ky-EffortOutcomesAG1_1DS[[#This Row],[Yp]]</f>
        <v>-0.88480345236114466</v>
      </c>
      <c r="G77" s="8">
        <f>Kz-EffortOutcomesAG1_1DS[[#This Row],[Zp]]</f>
        <v>0.9911625781269765</v>
      </c>
      <c r="H77" s="8">
        <f>EffortOutcomesAG1_1DS[[#This Row],[Kpy]]*KSc-EffortOutcomesAG1_1DS[[#This Row],[KPz]]*KSb</f>
        <v>-0.10635912576583184</v>
      </c>
      <c r="I77" s="8">
        <f>-1*(EffortOutcomesAG1_1DS[[#This Row],[KPx]]*KSc-EffortOutcomesAG1_1DS[[#This Row],[KPz]]*KSa)</f>
        <v>-0.10635912576583183</v>
      </c>
      <c r="J77" s="8">
        <f>(EffortOutcomesAG1_1DS[[#This Row],[KPx]]*$C$2-EffortOutcomesAG1_1DS[[#This Row],[Kpy]]*KSa)</f>
        <v>-7.5870735289114422E-4</v>
      </c>
      <c r="K77" s="8">
        <f>EffortOutcomesAG1_1DS[[#This Row],[Kpy]]*KTc-EffortOutcomesAG1_1DS[[#This Row],[KPz]]*KTb</f>
        <v>1.8759660304881212</v>
      </c>
      <c r="L77" s="8">
        <f>-1*(EffortOutcomesAG1_1DS[[#This Row],[KPx]]*KTc-EffortOutcomesAG1_1DS[[#This Row],[KPz]]*KTa)</f>
        <v>1.8759660304881212</v>
      </c>
      <c r="M77" s="8">
        <f>(EffortOutcomesAG1_1DS[[#This Row],[KPx]]*KTb-EffortOutcomesAG1_1DS[[#This Row],[Kpy]]*KTa)</f>
        <v>1.8759660304881212</v>
      </c>
      <c r="N77" s="8">
        <f>-EffortOutcomesAG1_1DS[[#This Row],[Xp]]*a+EffortOutcomesAG1_1DS[[#This Row],[Yp]]*b+EffortOutcomesAG1_1DS[[#This Row],[Zp]]*c_</f>
        <v>-0.21271825153166374</v>
      </c>
      <c r="O77">
        <f>-IF(EffortOutcomesAG1_1DS[[#This Row],[Column2]]&gt;0,1,-1)*SQRT(EffortOutcomesAG1_1DS[[#This Row],[KPx''i]]^2+EffortOutcomesAG1_1DS[[#This Row],[KPx''j]]^2+EffortOutcomesAG1_1DS[[#This Row],[KPx''k]]^2)/Ksmag/Scale</f>
        <v>0.10636047880719462</v>
      </c>
      <c r="P77" s="9">
        <f>SQRT(EffortOutcomesAG1_1DS[[#This Row],[Kpy''i]]^2+EffortOutcomesAG1_1DS[[#This Row],[KPy''j]]^2+EffortOutcomesAG1_1DS[[#This Row],[KPy''k]]^2)/KTmag/Scale</f>
        <v>1.32650830143376</v>
      </c>
      <c r="Q7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0.10636047880719462</v>
      </c>
      <c r="S7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1.32650830143376</v>
      </c>
      <c r="T77" t="s">
        <v>138</v>
      </c>
      <c r="U77" t="s">
        <v>93</v>
      </c>
      <c r="V77" t="s">
        <v>56</v>
      </c>
      <c r="W77">
        <v>14.12921652156102</v>
      </c>
      <c r="X77">
        <v>18.05</v>
      </c>
      <c r="Y77">
        <v>10</v>
      </c>
      <c r="Z77">
        <v>13.844607843137254</v>
      </c>
      <c r="AA77" t="s">
        <v>130</v>
      </c>
      <c r="AC77" s="14">
        <v>45584</v>
      </c>
      <c r="AD77">
        <v>45584</v>
      </c>
      <c r="AE77">
        <v>1.2774947551023732</v>
      </c>
      <c r="AF77">
        <v>1.2774947551023732</v>
      </c>
      <c r="AG77">
        <v>0.97985672609734187</v>
      </c>
      <c r="AH77">
        <v>0.78278207875684314</v>
      </c>
      <c r="AI77">
        <v>0.78278207875684314</v>
      </c>
      <c r="AJ77">
        <v>0.767014284938352</v>
      </c>
      <c r="AK77">
        <v>1.3037566830719118</v>
      </c>
      <c r="AL77">
        <v>1.3037566830719118</v>
      </c>
      <c r="AM77">
        <v>1.0205573665681578</v>
      </c>
      <c r="AN77">
        <v>76</v>
      </c>
      <c r="AO77">
        <f>SUBTOTAL(9,EffortOutcomesAG1_1DS[[#This Row],[Allocation]:[Iin]])</f>
        <v>91191.340103254624</v>
      </c>
    </row>
    <row r="78" spans="2:41" x14ac:dyDescent="0.25">
      <c r="B78" s="8">
        <f>IF(EffortOutcomesAG1_1DS[[#This Row],[Apn]]=0,10,LOG(EffortOutcomesAG1_1DS[[#This Row],[Apn]]))</f>
        <v>0.2104232922707201</v>
      </c>
      <c r="C78" s="8">
        <f>IF(EffortOutcomesAG1_1DS[[#This Row],[Ein]]=0,10,LOG(EffortOutcomesAG1_1DS[[#This Row],[Ein]]))</f>
        <v>7.9493507438877953E-2</v>
      </c>
      <c r="D78" s="8">
        <f>IF(EffortOutcomesAG1_1DS[[#This Row],[Iin]]=0,10,LOG(EffortOutcomesAG1_1DS[[#This Row],[Iin]]))</f>
        <v>-0.28991679970959805</v>
      </c>
      <c r="E78" s="8">
        <f>Kx-EffortOutcomesAG1_1DS[[#This Row],[Xp]]</f>
        <v>-0.2104232922707201</v>
      </c>
      <c r="F78" s="8">
        <f>Ky-EffortOutcomesAG1_1DS[[#This Row],[Yp]]</f>
        <v>-1.0794935074388778</v>
      </c>
      <c r="G78" s="8">
        <f>Kz-EffortOutcomesAG1_1DS[[#This Row],[Zp]]</f>
        <v>1.2899167997095979</v>
      </c>
      <c r="H78" s="8">
        <f>EffortOutcomesAG1_1DS[[#This Row],[Kpy]]*KSc-EffortOutcomesAG1_1DS[[#This Row],[KPz]]*KSb</f>
        <v>-0.2104232922707201</v>
      </c>
      <c r="I78" s="8">
        <f>-1*(EffortOutcomesAG1_1DS[[#This Row],[KPx]]*KSc-EffortOutcomesAG1_1DS[[#This Row],[KPz]]*KSa)</f>
        <v>-0.2104232922707201</v>
      </c>
      <c r="J78" s="8">
        <f>(EffortOutcomesAG1_1DS[[#This Row],[KPx]]*$C$2-EffortOutcomesAG1_1DS[[#This Row],[Kpy]]*KSa)</f>
        <v>-1.5010437319394132E-3</v>
      </c>
      <c r="K78" s="8">
        <f>EffortOutcomesAG1_1DS[[#This Row],[Kpy]]*KTc-EffortOutcomesAG1_1DS[[#This Row],[KPz]]*KTb</f>
        <v>2.3694103071484758</v>
      </c>
      <c r="L78" s="8">
        <f>-1*(EffortOutcomesAG1_1DS[[#This Row],[KPx]]*KTc-EffortOutcomesAG1_1DS[[#This Row],[KPz]]*KTa)</f>
        <v>2.3694103071484758</v>
      </c>
      <c r="M78" s="8">
        <f>(EffortOutcomesAG1_1DS[[#This Row],[KPx]]*KTb-EffortOutcomesAG1_1DS[[#This Row],[Kpy]]*KTa)</f>
        <v>2.3694103071484758</v>
      </c>
      <c r="N78" s="8">
        <f>-EffortOutcomesAG1_1DS[[#This Row],[Xp]]*a+EffortOutcomesAG1_1DS[[#This Row],[Yp]]*b+EffortOutcomesAG1_1DS[[#This Row],[Zp]]*c_</f>
        <v>-0.42084658454144019</v>
      </c>
      <c r="O78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78" s="9">
        <f>SQRT(EffortOutcomesAG1_1DS[[#This Row],[Kpy''i]]^2+EffortOutcomesAG1_1DS[[#This Row],[KPy''j]]^2+EffortOutcomesAG1_1DS[[#This Row],[KPy''k]]^2)/KTmag/Scale</f>
        <v>1.6754260955979876</v>
      </c>
      <c r="Q7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7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1.6754260955979876</v>
      </c>
      <c r="T78" t="s">
        <v>138</v>
      </c>
      <c r="U78" t="s">
        <v>93</v>
      </c>
      <c r="V78" t="s">
        <v>60</v>
      </c>
      <c r="W78">
        <v>3.5111676249447159</v>
      </c>
      <c r="X78">
        <v>5.6999999999999993</v>
      </c>
      <c r="Y78">
        <v>10</v>
      </c>
      <c r="Z78">
        <v>6.8449197860962556</v>
      </c>
      <c r="AA78" t="s">
        <v>131</v>
      </c>
      <c r="AC78" s="14">
        <v>45584</v>
      </c>
      <c r="AD78">
        <v>45584</v>
      </c>
      <c r="AE78">
        <v>1.6233915918752946</v>
      </c>
      <c r="AF78">
        <v>1.6233915918752946</v>
      </c>
      <c r="AG78">
        <v>1.9494710925981582</v>
      </c>
      <c r="AH78">
        <v>0.61599432016573974</v>
      </c>
      <c r="AI78">
        <v>0.61599432016573974</v>
      </c>
      <c r="AJ78">
        <v>1.2008631203677642</v>
      </c>
      <c r="AK78">
        <v>0.83273437500000003</v>
      </c>
      <c r="AL78">
        <v>0.83273437500000003</v>
      </c>
      <c r="AM78">
        <v>0.51295964520676718</v>
      </c>
      <c r="AN78">
        <v>77</v>
      </c>
      <c r="AO78">
        <f>SUBTOTAL(9,EffortOutcomesAG1_1DS[[#This Row],[Allocation]:[Iin]])</f>
        <v>91184.652454218318</v>
      </c>
    </row>
    <row r="79" spans="2:41" x14ac:dyDescent="0.25">
      <c r="B79" s="8">
        <f>IF(EffortOutcomesAG1_1DS[[#This Row],[Apn]]=0,10,LOG(EffortOutcomesAG1_1DS[[#This Row],[Apn]]))</f>
        <v>0.13895246135253728</v>
      </c>
      <c r="C79" s="8">
        <f>IF(EffortOutcomesAG1_1DS[[#This Row],[Ein]]=0,10,LOG(EffortOutcomesAG1_1DS[[#This Row],[Ein]]))</f>
        <v>-0.19186741799745449</v>
      </c>
      <c r="D79" s="8">
        <f>IF(EffortOutcomesAG1_1DS[[#This Row],[Iin]]=0,10,LOG(EffortOutcomesAG1_1DS[[#This Row],[Iin]]))</f>
        <v>5.2914956644917209E-2</v>
      </c>
      <c r="E79" s="8">
        <f>Kx-EffortOutcomesAG1_1DS[[#This Row],[Xp]]</f>
        <v>-0.13895246135253728</v>
      </c>
      <c r="F79" s="8">
        <f>Ky-EffortOutcomesAG1_1DS[[#This Row],[Yp]]</f>
        <v>-0.80813258200254556</v>
      </c>
      <c r="G79" s="8">
        <f>Kz-EffortOutcomesAG1_1DS[[#This Row],[Zp]]</f>
        <v>0.94708504335508281</v>
      </c>
      <c r="H79" s="8">
        <f>EffortOutcomesAG1_1DS[[#This Row],[Kpy]]*KSc-EffortOutcomesAG1_1DS[[#This Row],[KPz]]*KSb</f>
        <v>-0.13895246135253725</v>
      </c>
      <c r="I79" s="8">
        <f>-1*(EffortOutcomesAG1_1DS[[#This Row],[KPx]]*KSc-EffortOutcomesAG1_1DS[[#This Row],[KPz]]*KSa)</f>
        <v>-0.13895246135253728</v>
      </c>
      <c r="J79" s="8">
        <f>(EffortOutcomesAG1_1DS[[#This Row],[KPx]]*$C$2-EffortOutcomesAG1_1DS[[#This Row],[Kpy]]*KSa)</f>
        <v>-9.9121023580621068E-4</v>
      </c>
      <c r="K79" s="8">
        <f>EffortOutcomesAG1_1DS[[#This Row],[Kpy]]*KTc-EffortOutcomesAG1_1DS[[#This Row],[KPz]]*KTb</f>
        <v>1.7552176253576284</v>
      </c>
      <c r="L79" s="8">
        <f>-1*(EffortOutcomesAG1_1DS[[#This Row],[KPx]]*KTc-EffortOutcomesAG1_1DS[[#This Row],[KPz]]*KTa)</f>
        <v>1.7552176253576284</v>
      </c>
      <c r="M79" s="8">
        <f>(EffortOutcomesAG1_1DS[[#This Row],[KPx]]*KTb-EffortOutcomesAG1_1DS[[#This Row],[Kpy]]*KTa)</f>
        <v>1.7552176253576284</v>
      </c>
      <c r="N79" s="8">
        <f>-EffortOutcomesAG1_1DS[[#This Row],[Xp]]*a+EffortOutcomesAG1_1DS[[#This Row],[Yp]]*b+EffortOutcomesAG1_1DS[[#This Row],[Zp]]*c_</f>
        <v>-0.27790492270507455</v>
      </c>
      <c r="O79">
        <f>-IF(EffortOutcomesAG1_1DS[[#This Row],[Column2]]&gt;0,1,-1)*SQRT(EffortOutcomesAG1_1DS[[#This Row],[KPx''i]]^2+EffortOutcomesAG1_1DS[[#This Row],[KPx''j]]^2+EffortOutcomesAG1_1DS[[#This Row],[KPx''k]]^2)/Ksmag/Scale</f>
        <v>0.1389542290281017</v>
      </c>
      <c r="P79" s="9">
        <f>SQRT(EffortOutcomesAG1_1DS[[#This Row],[Kpy''i]]^2+EffortOutcomesAG1_1DS[[#This Row],[KPy''j]]^2+EffortOutcomesAG1_1DS[[#This Row],[KPy''k]]^2)/KTmag/Scale</f>
        <v>1.2411262853485283</v>
      </c>
      <c r="Q7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0.1389542290281017</v>
      </c>
      <c r="S7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1.2411262853485283</v>
      </c>
      <c r="T79" t="s">
        <v>138</v>
      </c>
      <c r="U79" t="s">
        <v>93</v>
      </c>
      <c r="V79" t="s">
        <v>59</v>
      </c>
      <c r="W79">
        <v>12.417771069086861</v>
      </c>
      <c r="X79">
        <v>17.099999999999998</v>
      </c>
      <c r="Y79">
        <v>10</v>
      </c>
      <c r="Z79">
        <v>10.993315508021386</v>
      </c>
      <c r="AA79" t="s">
        <v>132</v>
      </c>
      <c r="AC79" s="14">
        <v>45584</v>
      </c>
      <c r="AD79">
        <v>45584</v>
      </c>
      <c r="AE79">
        <v>1.3770587253431661</v>
      </c>
      <c r="AF79">
        <v>1.3770587253431661</v>
      </c>
      <c r="AG79">
        <v>0.88528894975270134</v>
      </c>
      <c r="AH79">
        <v>0.72618544263665863</v>
      </c>
      <c r="AI79">
        <v>0.72618544263665863</v>
      </c>
      <c r="AJ79">
        <v>0.64288394783750802</v>
      </c>
      <c r="AK79">
        <v>1.5554906968259763</v>
      </c>
      <c r="AL79">
        <v>1.5554906968259763</v>
      </c>
      <c r="AM79">
        <v>1.1295747001917762</v>
      </c>
      <c r="AN79">
        <v>78</v>
      </c>
      <c r="AO79">
        <f>SUBTOTAL(9,EffortOutcomesAG1_1DS[[#This Row],[Allocation]:[Iin]])</f>
        <v>91188.968532835395</v>
      </c>
    </row>
    <row r="80" spans="2:41" x14ac:dyDescent="0.25">
      <c r="B80" s="8">
        <f>IF(EffortOutcomesAG1_1DS[[#This Row],[Apn]]=0,10,LOG(EffortOutcomesAG1_1DS[[#This Row],[Apn]]))</f>
        <v>0.10083572524864043</v>
      </c>
      <c r="C80" s="8">
        <f>IF(EffortOutcomesAG1_1DS[[#This Row],[Ein]]=0,10,LOG(EffortOutcomesAG1_1DS[[#This Row],[Ein]]))</f>
        <v>-0.13563340525194864</v>
      </c>
      <c r="D80" s="8">
        <f>IF(EffortOutcomesAG1_1DS[[#This Row],[Iin]]=0,10,LOG(EffortOutcomesAG1_1DS[[#This Row],[Iin]]))</f>
        <v>3.479768000330815E-2</v>
      </c>
      <c r="E80" s="8">
        <f>Kx-EffortOutcomesAG1_1DS[[#This Row],[Xp]]</f>
        <v>-0.10083572524864043</v>
      </c>
      <c r="F80" s="8">
        <f>Ky-EffortOutcomesAG1_1DS[[#This Row],[Yp]]</f>
        <v>-0.86436659474805133</v>
      </c>
      <c r="G80" s="8">
        <f>Kz-EffortOutcomesAG1_1DS[[#This Row],[Zp]]</f>
        <v>0.96520231999669182</v>
      </c>
      <c r="H80" s="8">
        <f>EffortOutcomesAG1_1DS[[#This Row],[Kpy]]*KSc-EffortOutcomesAG1_1DS[[#This Row],[KPz]]*KSb</f>
        <v>-0.10083572524864048</v>
      </c>
      <c r="I80" s="8">
        <f>-1*(EffortOutcomesAG1_1DS[[#This Row],[KPx]]*KSc-EffortOutcomesAG1_1DS[[#This Row],[KPz]]*KSa)</f>
        <v>-0.10083572524864043</v>
      </c>
      <c r="J80" s="8">
        <f>(EffortOutcomesAG1_1DS[[#This Row],[KPx]]*$C$2-EffortOutcomesAG1_1DS[[#This Row],[Kpy]]*KSa)</f>
        <v>-7.1930645940709761E-4</v>
      </c>
      <c r="K80" s="8">
        <f>EffortOutcomesAG1_1DS[[#This Row],[Kpy]]*KTc-EffortOutcomesAG1_1DS[[#This Row],[KPz]]*KTb</f>
        <v>1.8295689147447431</v>
      </c>
      <c r="L80" s="8">
        <f>-1*(EffortOutcomesAG1_1DS[[#This Row],[KPx]]*KTc-EffortOutcomesAG1_1DS[[#This Row],[KPz]]*KTa)</f>
        <v>1.8295689147447431</v>
      </c>
      <c r="M80" s="8">
        <f>(EffortOutcomesAG1_1DS[[#This Row],[KPx]]*KTb-EffortOutcomesAG1_1DS[[#This Row],[Kpy]]*KTa)</f>
        <v>1.8295689147447431</v>
      </c>
      <c r="N80" s="8">
        <f>-EffortOutcomesAG1_1DS[[#This Row],[Xp]]*a+EffortOutcomesAG1_1DS[[#This Row],[Yp]]*b+EffortOutcomesAG1_1DS[[#This Row],[Zp]]*c_</f>
        <v>-0.20167145049728097</v>
      </c>
      <c r="O80">
        <f>-IF(EffortOutcomesAG1_1DS[[#This Row],[Column2]]&gt;0,1,-1)*SQRT(EffortOutcomesAG1_1DS[[#This Row],[KPx''i]]^2+EffortOutcomesAG1_1DS[[#This Row],[KPx''j]]^2+EffortOutcomesAG1_1DS[[#This Row],[KPx''k]]^2)/Ksmag/Scale</f>
        <v>0.10083700802438844</v>
      </c>
      <c r="P80" s="9">
        <f>SQRT(EffortOutcomesAG1_1DS[[#This Row],[Kpy''i]]^2+EffortOutcomesAG1_1DS[[#This Row],[KPy''j]]^2+EffortOutcomesAG1_1DS[[#This Row],[KPy''k]]^2)/KTmag/Scale</f>
        <v>1.2937005862641204</v>
      </c>
      <c r="Q8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0.10083700802438844</v>
      </c>
      <c r="S8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1.2937005862641204</v>
      </c>
      <c r="T80" t="s">
        <v>92</v>
      </c>
      <c r="U80" t="s">
        <v>93</v>
      </c>
      <c r="V80" t="s">
        <v>56</v>
      </c>
      <c r="W80">
        <v>14.31006086645184</v>
      </c>
      <c r="X80">
        <v>18.05</v>
      </c>
      <c r="Y80">
        <v>10</v>
      </c>
      <c r="Z80">
        <v>13.20820500448983</v>
      </c>
      <c r="AA80" t="s">
        <v>133</v>
      </c>
      <c r="AB80">
        <v>1</v>
      </c>
      <c r="AC80" s="14">
        <v>45585</v>
      </c>
      <c r="AD80">
        <v>45585</v>
      </c>
      <c r="AE80">
        <v>1.2613503302642117</v>
      </c>
      <c r="AF80">
        <v>1.2613503302642117</v>
      </c>
      <c r="AG80">
        <v>0.92300131549089537</v>
      </c>
      <c r="AH80">
        <v>0.79280115603611301</v>
      </c>
      <c r="AI80">
        <v>0.79280115603611301</v>
      </c>
      <c r="AJ80">
        <v>0.73175650994403485</v>
      </c>
      <c r="AK80">
        <v>1.3665747914924331</v>
      </c>
      <c r="AL80">
        <v>1.3665747914924331</v>
      </c>
      <c r="AM80">
        <v>1.0834220745050109</v>
      </c>
      <c r="AN80">
        <v>79</v>
      </c>
      <c r="AO80">
        <f>SUBTOTAL(9,EffortOutcomesAG1_1DS[[#This Row],[Allocation]:[Iin]])</f>
        <v>91193.787837460011</v>
      </c>
    </row>
    <row r="81" spans="2:41" x14ac:dyDescent="0.25">
      <c r="B81" s="8">
        <f>IF(EffortOutcomesAG1_1DS[[#This Row],[Apn]]=0,10,LOG(EffortOutcomesAG1_1DS[[#This Row],[Apn]]))</f>
        <v>2.6202106951736026E-2</v>
      </c>
      <c r="C81" s="8">
        <f>IF(EffortOutcomesAG1_1DS[[#This Row],[Ein]]=0,10,LOG(EffortOutcomesAG1_1DS[[#This Row],[Ein]]))</f>
        <v>-6.1810226640843487E-3</v>
      </c>
      <c r="D81" s="8">
        <f>IF(EffortOutcomesAG1_1DS[[#This Row],[Iin]]=0,10,LOG(EffortOutcomesAG1_1DS[[#This Row],[Iin]]))</f>
        <v>-2.0021084287651633E-2</v>
      </c>
      <c r="E81" s="8">
        <f>Kx-EffortOutcomesAG1_1DS[[#This Row],[Xp]]</f>
        <v>-2.6202106951736026E-2</v>
      </c>
      <c r="F81" s="8">
        <f>Ky-EffortOutcomesAG1_1DS[[#This Row],[Yp]]</f>
        <v>-0.99381897733591562</v>
      </c>
      <c r="G81" s="8">
        <f>Kz-EffortOutcomesAG1_1DS[[#This Row],[Zp]]</f>
        <v>1.0200210842876516</v>
      </c>
      <c r="H81" s="8">
        <f>EffortOutcomesAG1_1DS[[#This Row],[Kpy]]*KSc-EffortOutcomesAG1_1DS[[#This Row],[KPz]]*KSb</f>
        <v>-2.6202106951735971E-2</v>
      </c>
      <c r="I81" s="8">
        <f>-1*(EffortOutcomesAG1_1DS[[#This Row],[KPx]]*KSc-EffortOutcomesAG1_1DS[[#This Row],[KPz]]*KSa)</f>
        <v>-2.6202106951736026E-2</v>
      </c>
      <c r="J81" s="8">
        <f>(EffortOutcomesAG1_1DS[[#This Row],[KPx]]*$C$2-EffortOutcomesAG1_1DS[[#This Row],[Kpy]]*KSa)</f>
        <v>-1.8691138219104005E-4</v>
      </c>
      <c r="K81" s="8">
        <f>EffortOutcomesAG1_1DS[[#This Row],[Kpy]]*KTc-EffortOutcomesAG1_1DS[[#This Row],[KPz]]*KTb</f>
        <v>2.0138400616235672</v>
      </c>
      <c r="L81" s="8">
        <f>-1*(EffortOutcomesAG1_1DS[[#This Row],[KPx]]*KTc-EffortOutcomesAG1_1DS[[#This Row],[KPz]]*KTa)</f>
        <v>2.0138400616235672</v>
      </c>
      <c r="M81" s="8">
        <f>(EffortOutcomesAG1_1DS[[#This Row],[KPx]]*KTb-EffortOutcomesAG1_1DS[[#This Row],[Kpy]]*KTa)</f>
        <v>2.0138400616235672</v>
      </c>
      <c r="N81" s="8">
        <f>-EffortOutcomesAG1_1DS[[#This Row],[Xp]]*a+EffortOutcomesAG1_1DS[[#This Row],[Yp]]*b+EffortOutcomesAG1_1DS[[#This Row],[Zp]]*c_</f>
        <v>-5.2404213903471962E-2</v>
      </c>
      <c r="O81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81" s="9">
        <f>SQRT(EffortOutcomesAG1_1DS[[#This Row],[Kpy''i]]^2+EffortOutcomesAG1_1DS[[#This Row],[KPy''j]]^2+EffortOutcomesAG1_1DS[[#This Row],[KPy''k]]^2)/KTmag/Scale</f>
        <v>1.4239999637991592</v>
      </c>
      <c r="Q8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8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1.4239999637991592</v>
      </c>
      <c r="T81" t="s">
        <v>92</v>
      </c>
      <c r="U81" t="s">
        <v>93</v>
      </c>
      <c r="V81" t="s">
        <v>60</v>
      </c>
      <c r="W81">
        <v>5.3662728249194425</v>
      </c>
      <c r="X81">
        <v>5.6999999999999993</v>
      </c>
      <c r="Y81">
        <v>10</v>
      </c>
      <c r="Z81">
        <v>5.6194502801120452</v>
      </c>
      <c r="AA81" t="s">
        <v>134</v>
      </c>
      <c r="AB81">
        <v>1</v>
      </c>
      <c r="AC81" s="14">
        <v>45585</v>
      </c>
      <c r="AD81">
        <v>45585</v>
      </c>
      <c r="AE81">
        <v>1.0621897518014409</v>
      </c>
      <c r="AF81">
        <v>1.0621897518014409</v>
      </c>
      <c r="AG81">
        <v>1.047179385665395</v>
      </c>
      <c r="AH81">
        <v>0.94145137279288471</v>
      </c>
      <c r="AI81">
        <v>0.94145137279288471</v>
      </c>
      <c r="AJ81">
        <v>0.98586847019509571</v>
      </c>
      <c r="AK81">
        <v>1.0143340924597251</v>
      </c>
      <c r="AL81">
        <v>1.0143340924597251</v>
      </c>
      <c r="AM81">
        <v>0.95494622381683314</v>
      </c>
      <c r="AN81">
        <v>80</v>
      </c>
      <c r="AO81">
        <f>SUBTOTAL(9,EffortOutcomesAG1_1DS[[#This Row],[Allocation]:[Iin]])</f>
        <v>91185.643394793908</v>
      </c>
    </row>
    <row r="82" spans="2:41" x14ac:dyDescent="0.25">
      <c r="B82" s="8">
        <f>IF(EffortOutcomesAG1_1DS[[#This Row],[Apn]]=0,10,LOG(EffortOutcomesAG1_1DS[[#This Row],[Apn]]))</f>
        <v>5.8386790323137205E-2</v>
      </c>
      <c r="C82" s="8">
        <f>IF(EffortOutcomesAG1_1DS[[#This Row],[Ein]]=0,10,LOG(EffortOutcomesAG1_1DS[[#This Row],[Ein]]))</f>
        <v>-7.395594852862622E-2</v>
      </c>
      <c r="D82" s="8">
        <f>IF(EffortOutcomesAG1_1DS[[#This Row],[Iin]]=0,10,LOG(EffortOutcomesAG1_1DS[[#This Row],[Iin]]))</f>
        <v>1.5569158205489025E-2</v>
      </c>
      <c r="E82" s="8">
        <f>Kx-EffortOutcomesAG1_1DS[[#This Row],[Xp]]</f>
        <v>-5.8386790323137205E-2</v>
      </c>
      <c r="F82" s="8">
        <f>Ky-EffortOutcomesAG1_1DS[[#This Row],[Yp]]</f>
        <v>-0.92604405147137381</v>
      </c>
      <c r="G82" s="8">
        <f>Kz-EffortOutcomesAG1_1DS[[#This Row],[Zp]]</f>
        <v>0.98443084179451101</v>
      </c>
      <c r="H82" s="8">
        <f>EffortOutcomesAG1_1DS[[#This Row],[Kpy]]*KSc-EffortOutcomesAG1_1DS[[#This Row],[KPz]]*KSb</f>
        <v>-5.8386790323137205E-2</v>
      </c>
      <c r="I82" s="8">
        <f>-1*(EffortOutcomesAG1_1DS[[#This Row],[KPx]]*KSc-EffortOutcomesAG1_1DS[[#This Row],[KPz]]*KSa)</f>
        <v>-5.8386790323137205E-2</v>
      </c>
      <c r="J82" s="8">
        <f>(EffortOutcomesAG1_1DS[[#This Row],[KPx]]*$C$2-EffortOutcomesAG1_1DS[[#This Row],[Kpy]]*KSa)</f>
        <v>-4.1649916554794322E-4</v>
      </c>
      <c r="K82" s="8">
        <f>EffortOutcomesAG1_1DS[[#This Row],[Kpy]]*KTc-EffortOutcomesAG1_1DS[[#This Row],[KPz]]*KTb</f>
        <v>1.9104748932658848</v>
      </c>
      <c r="L82" s="8">
        <f>-1*(EffortOutcomesAG1_1DS[[#This Row],[KPx]]*KTc-EffortOutcomesAG1_1DS[[#This Row],[KPz]]*KTa)</f>
        <v>1.9104748932658848</v>
      </c>
      <c r="M82" s="8">
        <f>(EffortOutcomesAG1_1DS[[#This Row],[KPx]]*KTb-EffortOutcomesAG1_1DS[[#This Row],[Kpy]]*KTa)</f>
        <v>1.9104748932658848</v>
      </c>
      <c r="N82" s="8">
        <f>-EffortOutcomesAG1_1DS[[#This Row],[Xp]]*a+EffortOutcomesAG1_1DS[[#This Row],[Yp]]*b+EffortOutcomesAG1_1DS[[#This Row],[Zp]]*c_</f>
        <v>-0.11677358064627438</v>
      </c>
      <c r="O82">
        <f>-IF(EffortOutcomesAG1_1DS[[#This Row],[Column2]]&gt;0,1,-1)*SQRT(EffortOutcomesAG1_1DS[[#This Row],[KPx''i]]^2+EffortOutcomesAG1_1DS[[#This Row],[KPx''j]]^2+EffortOutcomesAG1_1DS[[#This Row],[KPx''k]]^2)/Ksmag/Scale</f>
        <v>5.8387533087256208E-2</v>
      </c>
      <c r="P82" s="9">
        <f>SQRT(EffortOutcomesAG1_1DS[[#This Row],[Kpy''i]]^2+EffortOutcomesAG1_1DS[[#This Row],[KPy''j]]^2+EffortOutcomesAG1_1DS[[#This Row],[KPy''k]]^2)/KTmag/Scale</f>
        <v>1.3509097523149529</v>
      </c>
      <c r="Q8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5.8387533087256208E-2</v>
      </c>
      <c r="S8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1.3509097523149529</v>
      </c>
      <c r="T82" t="s">
        <v>92</v>
      </c>
      <c r="U82" t="s">
        <v>93</v>
      </c>
      <c r="V82" t="s">
        <v>59</v>
      </c>
      <c r="W82">
        <v>11.626924453992126</v>
      </c>
      <c r="X82">
        <v>13.3</v>
      </c>
      <c r="Y82">
        <v>10</v>
      </c>
      <c r="Z82">
        <v>11.217490035941784</v>
      </c>
      <c r="AA82" t="s">
        <v>135</v>
      </c>
      <c r="AB82">
        <v>1</v>
      </c>
      <c r="AC82" s="14">
        <v>45585</v>
      </c>
      <c r="AD82">
        <v>45585</v>
      </c>
      <c r="AE82">
        <v>1.1438966557861669</v>
      </c>
      <c r="AF82">
        <v>1.1438966557861669</v>
      </c>
      <c r="AG82">
        <v>0.96478566454349313</v>
      </c>
      <c r="AH82">
        <v>0.87420484616482164</v>
      </c>
      <c r="AI82">
        <v>0.87420484616482164</v>
      </c>
      <c r="AJ82">
        <v>0.84342030345426955</v>
      </c>
      <c r="AK82">
        <v>1.1856484790613298</v>
      </c>
      <c r="AL82">
        <v>1.1856484790613298</v>
      </c>
      <c r="AM82">
        <v>1.0364996462433647</v>
      </c>
      <c r="AN82">
        <v>81</v>
      </c>
      <c r="AO82">
        <f>SUBTOTAL(9,EffortOutcomesAG1_1DS[[#This Row],[Allocation]:[Iin]])</f>
        <v>91191.469695612235</v>
      </c>
    </row>
    <row r="83" spans="2:41" x14ac:dyDescent="0.25">
      <c r="B83" s="8">
        <f>IF(EffortOutcomesAG1_1DS[[#This Row],[Apn]]=0,10,LOG(EffortOutcomesAG1_1DS[[#This Row],[Apn]]))</f>
        <v>0.14982481954692214</v>
      </c>
      <c r="C83" s="8">
        <f>IF(EffortOutcomesAG1_1DS[[#This Row],[Ein]]=0,10,LOG(EffortOutcomesAG1_1DS[[#This Row],[Ein]]))</f>
        <v>-0.15866224141994562</v>
      </c>
      <c r="D83" s="8">
        <f>IF(EffortOutcomesAG1_1DS[[#This Row],[Iin]]=0,10,LOG(EffortOutcomesAG1_1DS[[#This Row],[Iin]]))</f>
        <v>8.8374218730234867E-3</v>
      </c>
      <c r="E83" s="8">
        <f>Kx-EffortOutcomesAG1_1DS[[#This Row],[Xp]]</f>
        <v>-0.14982481954692214</v>
      </c>
      <c r="F83" s="8">
        <f>Ky-EffortOutcomesAG1_1DS[[#This Row],[Yp]]</f>
        <v>-0.84133775858005433</v>
      </c>
      <c r="G83" s="8">
        <f>Kz-EffortOutcomesAG1_1DS[[#This Row],[Zp]]</f>
        <v>0.9911625781269765</v>
      </c>
      <c r="H83" s="8">
        <f>EffortOutcomesAG1_1DS[[#This Row],[Kpy]]*KSc-EffortOutcomesAG1_1DS[[#This Row],[KPz]]*KSb</f>
        <v>-0.14982481954692217</v>
      </c>
      <c r="I83" s="8">
        <f>-1*(EffortOutcomesAG1_1DS[[#This Row],[KPx]]*KSc-EffortOutcomesAG1_1DS[[#This Row],[KPz]]*KSa)</f>
        <v>-0.14982481954692214</v>
      </c>
      <c r="J83" s="8">
        <f>(EffortOutcomesAG1_1DS[[#This Row],[KPx]]*$C$2-EffortOutcomesAG1_1DS[[#This Row],[Kpy]]*KSa)</f>
        <v>-1.0687676437479377E-3</v>
      </c>
      <c r="K83" s="8">
        <f>EffortOutcomesAG1_1DS[[#This Row],[Kpy]]*KTc-EffortOutcomesAG1_1DS[[#This Row],[KPz]]*KTb</f>
        <v>1.8325003367070307</v>
      </c>
      <c r="L83" s="8">
        <f>-1*(EffortOutcomesAG1_1DS[[#This Row],[KPx]]*KTc-EffortOutcomesAG1_1DS[[#This Row],[KPz]]*KTa)</f>
        <v>1.8325003367070309</v>
      </c>
      <c r="M83" s="8">
        <f>(EffortOutcomesAG1_1DS[[#This Row],[KPx]]*KTb-EffortOutcomesAG1_1DS[[#This Row],[Kpy]]*KTa)</f>
        <v>1.8325003367070307</v>
      </c>
      <c r="N83" s="8">
        <f>-EffortOutcomesAG1_1DS[[#This Row],[Xp]]*a+EffortOutcomesAG1_1DS[[#This Row],[Yp]]*b+EffortOutcomesAG1_1DS[[#This Row],[Zp]]*c_</f>
        <v>-0.29964963909384423</v>
      </c>
      <c r="O83">
        <f>-IF(EffortOutcomesAG1_1DS[[#This Row],[Column2]]&gt;0,1,-1)*SQRT(EffortOutcomesAG1_1DS[[#This Row],[KPx''i]]^2+EffortOutcomesAG1_1DS[[#This Row],[KPx''j]]^2+EffortOutcomesAG1_1DS[[#This Row],[KPx''k]]^2)/Ksmag/Scale</f>
        <v>0.1498267255345519</v>
      </c>
      <c r="P83" s="9">
        <f>SQRT(EffortOutcomesAG1_1DS[[#This Row],[Kpy''i]]^2+EffortOutcomesAG1_1DS[[#This Row],[KPy''j]]^2+EffortOutcomesAG1_1DS[[#This Row],[KPy''k]]^2)/KTmag/Scale</f>
        <v>1.2957734146121731</v>
      </c>
      <c r="Q8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0.1498267255345519</v>
      </c>
      <c r="S8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1.2957734146121731</v>
      </c>
      <c r="T83" t="s">
        <v>138</v>
      </c>
      <c r="U83" t="s">
        <v>93</v>
      </c>
      <c r="V83" t="s">
        <v>56</v>
      </c>
      <c r="W83">
        <v>14.12921652156102</v>
      </c>
      <c r="X83">
        <v>19.95</v>
      </c>
      <c r="Y83">
        <v>10</v>
      </c>
      <c r="Z83">
        <v>13.844607843137254</v>
      </c>
      <c r="AA83" t="s">
        <v>133</v>
      </c>
      <c r="AC83" s="14">
        <v>45585</v>
      </c>
      <c r="AD83">
        <v>45585</v>
      </c>
      <c r="AE83">
        <v>1.4119678872184125</v>
      </c>
      <c r="AF83">
        <v>1.4119678872184125</v>
      </c>
      <c r="AG83">
        <v>0.97985672609734187</v>
      </c>
      <c r="AH83">
        <v>0.70823140458952483</v>
      </c>
      <c r="AI83">
        <v>0.70823140458952483</v>
      </c>
      <c r="AJ83">
        <v>0.69396530542041379</v>
      </c>
      <c r="AK83">
        <v>1.4409942286584287</v>
      </c>
      <c r="AL83">
        <v>1.4409942286584287</v>
      </c>
      <c r="AM83">
        <v>1.0205573665681578</v>
      </c>
      <c r="AN83">
        <v>82</v>
      </c>
      <c r="AO83">
        <f>SUBTOTAL(9,EffortOutcomesAG1_1DS[[#This Row],[Allocation]:[Iin]])</f>
        <v>91193.661374282165</v>
      </c>
    </row>
    <row r="84" spans="2:41" x14ac:dyDescent="0.25">
      <c r="B84" s="8">
        <f>IF(EffortOutcomesAG1_1DS[[#This Row],[Apn]]=0,10,LOG(EffortOutcomesAG1_1DS[[#This Row],[Apn]]))</f>
        <v>0.2104232922707201</v>
      </c>
      <c r="C84" s="8">
        <f>IF(EffortOutcomesAG1_1DS[[#This Row],[Ein]]=0,10,LOG(EffortOutcomesAG1_1DS[[#This Row],[Ein]]))</f>
        <v>7.7680166675409654E-2</v>
      </c>
      <c r="D84" s="8">
        <f>IF(EffortOutcomesAG1_1DS[[#This Row],[Iin]]=0,10,LOG(EffortOutcomesAG1_1DS[[#This Row],[Iin]]))</f>
        <v>-0.28810345894612976</v>
      </c>
      <c r="E84" s="8">
        <f>Kx-EffortOutcomesAG1_1DS[[#This Row],[Xp]]</f>
        <v>-0.2104232922707201</v>
      </c>
      <c r="F84" s="8">
        <f>Ky-EffortOutcomesAG1_1DS[[#This Row],[Yp]]</f>
        <v>-1.0776801666754097</v>
      </c>
      <c r="G84" s="8">
        <f>Kz-EffortOutcomesAG1_1DS[[#This Row],[Zp]]</f>
        <v>1.2881034589461298</v>
      </c>
      <c r="H84" s="8">
        <f>EffortOutcomesAG1_1DS[[#This Row],[Kpy]]*KSc-EffortOutcomesAG1_1DS[[#This Row],[KPz]]*KSb</f>
        <v>-0.2104232922707201</v>
      </c>
      <c r="I84" s="8">
        <f>-1*(EffortOutcomesAG1_1DS[[#This Row],[KPx]]*KSc-EffortOutcomesAG1_1DS[[#This Row],[KPz]]*KSa)</f>
        <v>-0.2104232922707201</v>
      </c>
      <c r="J84" s="8">
        <f>(EffortOutcomesAG1_1DS[[#This Row],[KPx]]*$C$2-EffortOutcomesAG1_1DS[[#This Row],[Kpy]]*KSa)</f>
        <v>-1.5010437319394132E-3</v>
      </c>
      <c r="K84" s="8">
        <f>EffortOutcomesAG1_1DS[[#This Row],[Kpy]]*KTc-EffortOutcomesAG1_1DS[[#This Row],[KPz]]*KTb</f>
        <v>2.3657836256215394</v>
      </c>
      <c r="L84" s="8">
        <f>-1*(EffortOutcomesAG1_1DS[[#This Row],[KPx]]*KTc-EffortOutcomesAG1_1DS[[#This Row],[KPz]]*KTa)</f>
        <v>2.3657836256215394</v>
      </c>
      <c r="M84" s="8">
        <f>(EffortOutcomesAG1_1DS[[#This Row],[KPx]]*KTb-EffortOutcomesAG1_1DS[[#This Row],[Kpy]]*KTa)</f>
        <v>2.3657836256215394</v>
      </c>
      <c r="N84" s="8">
        <f>-EffortOutcomesAG1_1DS[[#This Row],[Xp]]*a+EffortOutcomesAG1_1DS[[#This Row],[Yp]]*b+EffortOutcomesAG1_1DS[[#This Row],[Zp]]*c_</f>
        <v>-0.42084658454144019</v>
      </c>
      <c r="O84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84" s="9">
        <f>SQRT(EffortOutcomesAG1_1DS[[#This Row],[Kpy''i]]^2+EffortOutcomesAG1_1DS[[#This Row],[KPy''j]]^2+EffortOutcomesAG1_1DS[[#This Row],[KPy''k]]^2)/KTmag/Scale</f>
        <v>1.6728616444970867</v>
      </c>
      <c r="Q8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8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1.6728616444970867</v>
      </c>
      <c r="T84" t="s">
        <v>138</v>
      </c>
      <c r="U84" t="s">
        <v>93</v>
      </c>
      <c r="V84" t="s">
        <v>60</v>
      </c>
      <c r="W84">
        <v>3.5111676249447159</v>
      </c>
      <c r="X84">
        <v>5.6999999999999993</v>
      </c>
      <c r="Y84">
        <v>10</v>
      </c>
      <c r="Z84">
        <v>6.8163992869875214</v>
      </c>
      <c r="AA84" t="s">
        <v>134</v>
      </c>
      <c r="AC84" s="14">
        <v>45585</v>
      </c>
      <c r="AD84">
        <v>45585</v>
      </c>
      <c r="AE84">
        <v>1.6233915918752946</v>
      </c>
      <c r="AF84">
        <v>1.6233915918752946</v>
      </c>
      <c r="AG84">
        <v>1.9413482963789992</v>
      </c>
      <c r="AH84">
        <v>0.61599432016573974</v>
      </c>
      <c r="AI84">
        <v>0.61599432016573974</v>
      </c>
      <c r="AJ84">
        <v>1.1958595240328986</v>
      </c>
      <c r="AK84">
        <v>0.83621861924686192</v>
      </c>
      <c r="AL84">
        <v>0.83621861924686192</v>
      </c>
      <c r="AM84">
        <v>0.51510591987290422</v>
      </c>
      <c r="AN84">
        <v>83</v>
      </c>
      <c r="AO84">
        <f>SUBTOTAL(9,EffortOutcomesAG1_1DS[[#This Row],[Allocation]:[Iin]])</f>
        <v>91186.619922089842</v>
      </c>
    </row>
    <row r="85" spans="2:41" x14ac:dyDescent="0.25">
      <c r="B85" s="8">
        <f>IF(EffortOutcomesAG1_1DS[[#This Row],[Apn]]=0,10,LOG(EffortOutcomesAG1_1DS[[#This Row],[Apn]]))</f>
        <v>0.11412887762750516</v>
      </c>
      <c r="C85" s="8">
        <f>IF(EffortOutcomesAG1_1DS[[#This Row],[Ein]]=0,10,LOG(EffortOutcomesAG1_1DS[[#This Row],[Ein]]))</f>
        <v>-0.17557746473223015</v>
      </c>
      <c r="D85" s="8">
        <f>IF(EffortOutcomesAG1_1DS[[#This Row],[Iin]]=0,10,LOG(EffortOutcomesAG1_1DS[[#This Row],[Iin]]))</f>
        <v>6.1448587104724908E-2</v>
      </c>
      <c r="E85" s="8">
        <f>Kx-EffortOutcomesAG1_1DS[[#This Row],[Xp]]</f>
        <v>-0.11412887762750516</v>
      </c>
      <c r="F85" s="8">
        <f>Ky-EffortOutcomesAG1_1DS[[#This Row],[Yp]]</f>
        <v>-0.82442253526776987</v>
      </c>
      <c r="G85" s="8">
        <f>Kz-EffortOutcomesAG1_1DS[[#This Row],[Zp]]</f>
        <v>0.93855141289527511</v>
      </c>
      <c r="H85" s="8">
        <f>EffortOutcomesAG1_1DS[[#This Row],[Kpy]]*KSc-EffortOutcomesAG1_1DS[[#This Row],[KPz]]*KSb</f>
        <v>-0.11412887762750523</v>
      </c>
      <c r="I85" s="8">
        <f>-1*(EffortOutcomesAG1_1DS[[#This Row],[KPx]]*KSc-EffortOutcomesAG1_1DS[[#This Row],[KPz]]*KSa)</f>
        <v>-0.11412887762750516</v>
      </c>
      <c r="J85" s="8">
        <f>(EffortOutcomesAG1_1DS[[#This Row],[KPx]]*$C$2-EffortOutcomesAG1_1DS[[#This Row],[Kpy]]*KSa)</f>
        <v>-8.1413247814621649E-4</v>
      </c>
      <c r="K85" s="8">
        <f>EffortOutcomesAG1_1DS[[#This Row],[Kpy]]*KTc-EffortOutcomesAG1_1DS[[#This Row],[KPz]]*KTb</f>
        <v>1.7629739481630451</v>
      </c>
      <c r="L85" s="8">
        <f>-1*(EffortOutcomesAG1_1DS[[#This Row],[KPx]]*KTc-EffortOutcomesAG1_1DS[[#This Row],[KPz]]*KTa)</f>
        <v>1.7629739481630451</v>
      </c>
      <c r="M85" s="8">
        <f>(EffortOutcomesAG1_1DS[[#This Row],[KPx]]*KTb-EffortOutcomesAG1_1DS[[#This Row],[Kpy]]*KTa)</f>
        <v>1.7629739481630449</v>
      </c>
      <c r="N85" s="8">
        <f>-EffortOutcomesAG1_1DS[[#This Row],[Xp]]*a+EffortOutcomesAG1_1DS[[#This Row],[Yp]]*b+EffortOutcomesAG1_1DS[[#This Row],[Zp]]*c_</f>
        <v>-0.22825775525501049</v>
      </c>
      <c r="O85">
        <f>-IF(EffortOutcomesAG1_1DS[[#This Row],[Column2]]&gt;0,1,-1)*SQRT(EffortOutcomesAG1_1DS[[#This Row],[KPx''i]]^2+EffortOutcomesAG1_1DS[[#This Row],[KPx''j]]^2+EffortOutcomesAG1_1DS[[#This Row],[KPx''k]]^2)/Ksmag/Scale</f>
        <v>0.1141303295113093</v>
      </c>
      <c r="P85" s="9">
        <f>SQRT(EffortOutcomesAG1_1DS[[#This Row],[Kpy''i]]^2+EffortOutcomesAG1_1DS[[#This Row],[KPy''j]]^2+EffortOutcomesAG1_1DS[[#This Row],[KPy''k]]^2)/KTmag/Scale</f>
        <v>1.24661083380131</v>
      </c>
      <c r="Q8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0.1141303295113093</v>
      </c>
      <c r="S8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1.24661083380131</v>
      </c>
      <c r="T85" t="s">
        <v>138</v>
      </c>
      <c r="U85" t="s">
        <v>93</v>
      </c>
      <c r="V85" t="s">
        <v>59</v>
      </c>
      <c r="W85">
        <v>12.417771069086861</v>
      </c>
      <c r="X85">
        <v>16.149999999999999</v>
      </c>
      <c r="Y85">
        <v>10</v>
      </c>
      <c r="Z85">
        <v>10.77941176470588</v>
      </c>
      <c r="AA85" t="s">
        <v>135</v>
      </c>
      <c r="AC85" s="14">
        <v>45585</v>
      </c>
      <c r="AD85">
        <v>45585</v>
      </c>
      <c r="AE85">
        <v>1.3005554628241014</v>
      </c>
      <c r="AF85">
        <v>1.3005554628241014</v>
      </c>
      <c r="AG85">
        <v>0.86806333477514686</v>
      </c>
      <c r="AH85">
        <v>0.76890223337999142</v>
      </c>
      <c r="AI85">
        <v>0.76890223337999142</v>
      </c>
      <c r="AJ85">
        <v>0.66745583682389353</v>
      </c>
      <c r="AK85">
        <v>1.4982264665757163</v>
      </c>
      <c r="AL85">
        <v>1.4982264665757163</v>
      </c>
      <c r="AM85">
        <v>1.1519896762590813</v>
      </c>
      <c r="AN85">
        <v>84</v>
      </c>
      <c r="AO85">
        <f>SUBTOTAL(9,EffortOutcomesAG1_1DS[[#This Row],[Allocation]:[Iin]])</f>
        <v>91190.602288938098</v>
      </c>
    </row>
    <row r="86" spans="2:41" x14ac:dyDescent="0.25">
      <c r="B86" s="8">
        <f>IF(EffortOutcomesAG1_1DS[[#This Row],[Apn]]=0,10,LOG(EffortOutcomesAG1_1DS[[#This Row],[Apn]]))</f>
        <v>-0.34537592893476687</v>
      </c>
      <c r="C86" s="8">
        <f>IF(EffortOutcomesAG1_1DS[[#This Row],[Ein]]=0,10,LOG(EffortOutcomesAG1_1DS[[#This Row],[Ein]]))</f>
        <v>0.2670142282753411</v>
      </c>
      <c r="D86" s="8">
        <f>IF(EffortOutcomesAG1_1DS[[#This Row],[Iin]]=0,10,LOG(EffortOutcomesAG1_1DS[[#This Row],[Iin]]))</f>
        <v>7.8361700659425743E-2</v>
      </c>
      <c r="E86" s="8">
        <f>Kx-EffortOutcomesAG1_1DS[[#This Row],[Xp]]</f>
        <v>0.34537592893476687</v>
      </c>
      <c r="F86" s="8">
        <f>Ky-EffortOutcomesAG1_1DS[[#This Row],[Yp]]</f>
        <v>-1.2670142282753412</v>
      </c>
      <c r="G86" s="8">
        <f>Kz-EffortOutcomesAG1_1DS[[#This Row],[Zp]]</f>
        <v>0.92163829934057429</v>
      </c>
      <c r="H86" s="8">
        <f>EffortOutcomesAG1_1DS[[#This Row],[Kpy]]*KSc-EffortOutcomesAG1_1DS[[#This Row],[KPz]]*KSb</f>
        <v>0.34537592893476687</v>
      </c>
      <c r="I86" s="8">
        <f>-1*(EffortOutcomesAG1_1DS[[#This Row],[KPx]]*KSc-EffortOutcomesAG1_1DS[[#This Row],[KPz]]*KSa)</f>
        <v>0.34537592893476687</v>
      </c>
      <c r="J86" s="8">
        <f>(EffortOutcomesAG1_1DS[[#This Row],[KPx]]*$C$2-EffortOutcomesAG1_1DS[[#This Row],[Kpy]]*KSa)</f>
        <v>2.4637214240679456E-3</v>
      </c>
      <c r="K86" s="8">
        <f>EffortOutcomesAG1_1DS[[#This Row],[Kpy]]*KTc-EffortOutcomesAG1_1DS[[#This Row],[KPz]]*KTb</f>
        <v>2.1886525276159157</v>
      </c>
      <c r="L86" s="8">
        <f>-1*(EffortOutcomesAG1_1DS[[#This Row],[KPx]]*KTc-EffortOutcomesAG1_1DS[[#This Row],[KPz]]*KTa)</f>
        <v>2.1886525276159157</v>
      </c>
      <c r="M86" s="8">
        <f>(EffortOutcomesAG1_1DS[[#This Row],[KPx]]*KTb-EffortOutcomesAG1_1DS[[#This Row],[Kpy]]*KTa)</f>
        <v>2.1886525276159157</v>
      </c>
      <c r="N86" s="8">
        <f>-EffortOutcomesAG1_1DS[[#This Row],[Xp]]*a+EffortOutcomesAG1_1DS[[#This Row],[Yp]]*b+EffortOutcomesAG1_1DS[[#This Row],[Zp]]*c_</f>
        <v>0.69075185786953375</v>
      </c>
      <c r="O86">
        <f>-IF(EffortOutcomesAG1_1DS[[#This Row],[Column2]]&gt;0,1,-1)*SQRT(EffortOutcomesAG1_1DS[[#This Row],[KPx''i]]^2+EffortOutcomesAG1_1DS[[#This Row],[KPx''j]]^2+EffortOutcomesAG1_1DS[[#This Row],[KPx''k]]^2)/Ksmag/Scale</f>
        <v>-0.34538032261433316</v>
      </c>
      <c r="P86" s="9">
        <f>SQRT(EffortOutcomesAG1_1DS[[#This Row],[Kpy''i]]^2+EffortOutcomesAG1_1DS[[#This Row],[KPy''j]]^2+EffortOutcomesAG1_1DS[[#This Row],[KPy''k]]^2)/KTmag/Scale</f>
        <v>1.5476110439382915</v>
      </c>
      <c r="Q8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-0.34538032261433316</v>
      </c>
      <c r="S8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1.5476110439382915</v>
      </c>
      <c r="T86" t="s">
        <v>92</v>
      </c>
      <c r="U86" t="s">
        <v>136</v>
      </c>
      <c r="V86" t="s">
        <v>59</v>
      </c>
      <c r="W86">
        <v>2.1042606516290729</v>
      </c>
      <c r="X86">
        <v>0.95</v>
      </c>
      <c r="Y86">
        <v>10</v>
      </c>
      <c r="Z86">
        <v>1.7568627450980394</v>
      </c>
      <c r="AA86" t="s">
        <v>95</v>
      </c>
      <c r="AB86">
        <v>1</v>
      </c>
      <c r="AC86" s="14">
        <v>45572</v>
      </c>
      <c r="AD86">
        <v>45572</v>
      </c>
      <c r="AE86">
        <v>0.45146498332539298</v>
      </c>
      <c r="AF86">
        <v>0.45146498332539298</v>
      </c>
      <c r="AG86">
        <v>0.83490737886388477</v>
      </c>
      <c r="AH86">
        <v>2.2150112122411296</v>
      </c>
      <c r="AI86">
        <v>2.2150112122411296</v>
      </c>
      <c r="AJ86">
        <v>1.8493292053663573</v>
      </c>
      <c r="AK86">
        <v>0.5407366071428571</v>
      </c>
      <c r="AL86">
        <v>0.5407366071428571</v>
      </c>
      <c r="AM86">
        <v>1.1977376476906552</v>
      </c>
      <c r="AN86">
        <v>85</v>
      </c>
      <c r="AO86">
        <f>SUBTOTAL(9,EffortOutcomesAG1_1DS[[#This Row],[Allocation]:[Iin]])</f>
        <v>91157.053262582456</v>
      </c>
    </row>
    <row r="87" spans="2:41" x14ac:dyDescent="0.25">
      <c r="B87" s="8">
        <f>IF(EffortOutcomesAG1_1DS[[#This Row],[Apn]]=0,10,LOG(EffortOutcomesAG1_1DS[[#This Row],[Apn]]))</f>
        <v>-4.4345933270785752E-2</v>
      </c>
      <c r="C87" s="8">
        <f>IF(EffortOutcomesAG1_1DS[[#This Row],[Ein]]=0,10,LOG(EffortOutcomesAG1_1DS[[#This Row],[Ein]]))</f>
        <v>-0.18014380306687802</v>
      </c>
      <c r="D87" s="8">
        <f>IF(EffortOutcomesAG1_1DS[[#This Row],[Iin]]=0,10,LOG(EffortOutcomesAG1_1DS[[#This Row],[Iin]]))</f>
        <v>0.22448973633766381</v>
      </c>
      <c r="E87" s="8">
        <f>Kx-EffortOutcomesAG1_1DS[[#This Row],[Xp]]</f>
        <v>4.4345933270785752E-2</v>
      </c>
      <c r="F87" s="8">
        <f>Ky-EffortOutcomesAG1_1DS[[#This Row],[Yp]]</f>
        <v>-0.81985619693312195</v>
      </c>
      <c r="G87" s="8">
        <f>Kz-EffortOutcomesAG1_1DS[[#This Row],[Zp]]</f>
        <v>0.77551026366233622</v>
      </c>
      <c r="H87" s="8">
        <f>EffortOutcomesAG1_1DS[[#This Row],[Kpy]]*KSc-EffortOutcomesAG1_1DS[[#This Row],[KPz]]*KSb</f>
        <v>4.4345933270785731E-2</v>
      </c>
      <c r="I87" s="8">
        <f>-1*(EffortOutcomesAG1_1DS[[#This Row],[KPx]]*KSc-EffortOutcomesAG1_1DS[[#This Row],[KPz]]*KSa)</f>
        <v>4.4345933270785752E-2</v>
      </c>
      <c r="J87" s="8">
        <f>(EffortOutcomesAG1_1DS[[#This Row],[KPx]]*$C$2-EffortOutcomesAG1_1DS[[#This Row],[Kpy]]*KSa)</f>
        <v>3.1633943397994644E-4</v>
      </c>
      <c r="K87" s="8">
        <f>EffortOutcomesAG1_1DS[[#This Row],[Kpy]]*KTc-EffortOutcomesAG1_1DS[[#This Row],[KPz]]*KTb</f>
        <v>1.5953664605954581</v>
      </c>
      <c r="L87" s="8">
        <f>-1*(EffortOutcomesAG1_1DS[[#This Row],[KPx]]*KTc-EffortOutcomesAG1_1DS[[#This Row],[KPz]]*KTa)</f>
        <v>1.5953664605954583</v>
      </c>
      <c r="M87" s="8">
        <f>(EffortOutcomesAG1_1DS[[#This Row],[KPx]]*KTb-EffortOutcomesAG1_1DS[[#This Row],[Kpy]]*KTa)</f>
        <v>1.5953664605954581</v>
      </c>
      <c r="N87" s="8">
        <f>-EffortOutcomesAG1_1DS[[#This Row],[Xp]]*a+EffortOutcomesAG1_1DS[[#This Row],[Yp]]*b+EffortOutcomesAG1_1DS[[#This Row],[Zp]]*c_</f>
        <v>8.8691866541571573E-2</v>
      </c>
      <c r="O87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87" s="9">
        <f>SQRT(EffortOutcomesAG1_1DS[[#This Row],[Kpy''i]]^2+EffortOutcomesAG1_1DS[[#This Row],[KPy''j]]^2+EffortOutcomesAG1_1DS[[#This Row],[KPy''k]]^2)/KTmag/Scale</f>
        <v>1.1280944427646293</v>
      </c>
      <c r="Q8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8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87" t="s">
        <v>92</v>
      </c>
      <c r="U87" t="s">
        <v>136</v>
      </c>
      <c r="V87" t="s">
        <v>56</v>
      </c>
      <c r="W87">
        <v>3.1563909774436096</v>
      </c>
      <c r="X87">
        <v>2.8499999999999996</v>
      </c>
      <c r="Y87">
        <v>10</v>
      </c>
      <c r="Z87">
        <v>1.882352941176471</v>
      </c>
      <c r="AA87" t="s">
        <v>96</v>
      </c>
      <c r="AB87">
        <v>1</v>
      </c>
      <c r="AC87" s="14">
        <v>45572</v>
      </c>
      <c r="AD87">
        <v>45572</v>
      </c>
      <c r="AE87">
        <v>0.90292996665078584</v>
      </c>
      <c r="AF87">
        <v>0.90292996665078584</v>
      </c>
      <c r="AG87">
        <v>0.59636241347420338</v>
      </c>
      <c r="AH87">
        <v>1.1075056061205648</v>
      </c>
      <c r="AI87">
        <v>1.1075056061205648</v>
      </c>
      <c r="AJ87">
        <v>0.66047471620227061</v>
      </c>
      <c r="AK87">
        <v>1.5140624999999994</v>
      </c>
      <c r="AL87">
        <v>1.5140624999999994</v>
      </c>
      <c r="AM87">
        <v>1.6768327067669173</v>
      </c>
      <c r="AN87">
        <v>86</v>
      </c>
      <c r="AO87">
        <f>SUBTOTAL(9,EffortOutcomesAG1_1DS[[#This Row],[Allocation]:[Iin]])</f>
        <v>91156.86501892317</v>
      </c>
    </row>
    <row r="88" spans="2:41" x14ac:dyDescent="0.25">
      <c r="B88" s="8">
        <f>IF(EffortOutcomesAG1_1DS[[#This Row],[Apn]]=0,10,LOG(EffortOutcomesAG1_1DS[[#This Row],[Apn]]))</f>
        <v>10</v>
      </c>
      <c r="C88" s="8">
        <f>IF(EffortOutcomesAG1_1DS[[#This Row],[Ein]]=0,10,LOG(EffortOutcomesAG1_1DS[[#This Row],[Ein]]))</f>
        <v>10</v>
      </c>
      <c r="D88" s="8">
        <f>IF(EffortOutcomesAG1_1DS[[#This Row],[Iin]]=0,10,LOG(EffortOutcomesAG1_1DS[[#This Row],[Iin]]))</f>
        <v>1.5614421404196983</v>
      </c>
      <c r="E88" s="8">
        <f>Kx-EffortOutcomesAG1_1DS[[#This Row],[Xp]]</f>
        <v>-10</v>
      </c>
      <c r="F88" s="8">
        <f>Ky-EffortOutcomesAG1_1DS[[#This Row],[Yp]]</f>
        <v>-11</v>
      </c>
      <c r="G88" s="8">
        <f>Kz-EffortOutcomesAG1_1DS[[#This Row],[Zp]]</f>
        <v>-0.56144214041969831</v>
      </c>
      <c r="H88" s="8">
        <f>EffortOutcomesAG1_1DS[[#This Row],[Kpy]]*KSc-EffortOutcomesAG1_1DS[[#This Row],[KPz]]*KSb</f>
        <v>11.561442140419699</v>
      </c>
      <c r="I88" s="8">
        <f>-1*(EffortOutcomesAG1_1DS[[#This Row],[KPx]]*KSc-EffortOutcomesAG1_1DS[[#This Row],[KPz]]*KSa)</f>
        <v>-10</v>
      </c>
      <c r="J88" s="8">
        <f>(EffortOutcomesAG1_1DS[[#This Row],[KPx]]*$C$2-EffortOutcomesAG1_1DS[[#This Row],[Kpy]]*KSa)</f>
        <v>-7.1334485633284622E-2</v>
      </c>
      <c r="K88" s="8">
        <f>EffortOutcomesAG1_1DS[[#This Row],[Kpy]]*KTc-EffortOutcomesAG1_1DS[[#This Row],[KPz]]*KTb</f>
        <v>10.438557859580301</v>
      </c>
      <c r="L88" s="8">
        <f>-1*(EffortOutcomesAG1_1DS[[#This Row],[KPx]]*KTc-EffortOutcomesAG1_1DS[[#This Row],[KPz]]*KTa)</f>
        <v>-11.122884280839397</v>
      </c>
      <c r="M88" s="8">
        <f>(EffortOutcomesAG1_1DS[[#This Row],[KPx]]*KTb-EffortOutcomesAG1_1DS[[#This Row],[Kpy]]*KTa)</f>
        <v>32</v>
      </c>
      <c r="N88" s="8">
        <f>-EffortOutcomesAG1_1DS[[#This Row],[Xp]]*a+EffortOutcomesAG1_1DS[[#This Row],[Yp]]*b+EffortOutcomesAG1_1DS[[#This Row],[Zp]]*c_</f>
        <v>23.122884280839397</v>
      </c>
      <c r="O88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88" s="9">
        <f>SQRT(EffortOutcomesAG1_1DS[[#This Row],[Kpy''i]]^2+EffortOutcomesAG1_1DS[[#This Row],[KPy''j]]^2+EffortOutcomesAG1_1DS[[#This Row],[KPy''k]]^2)/KTmag/Scale</f>
        <v>14.472284114315141</v>
      </c>
      <c r="Q8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8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8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88" t="s">
        <v>92</v>
      </c>
      <c r="U88" t="s">
        <v>136</v>
      </c>
      <c r="V88" t="s">
        <v>60</v>
      </c>
      <c r="W88">
        <v>1</v>
      </c>
      <c r="X88">
        <v>0</v>
      </c>
      <c r="Y88">
        <v>10</v>
      </c>
      <c r="Z88">
        <v>2.7450980392156862E-2</v>
      </c>
      <c r="AA88" t="s">
        <v>94</v>
      </c>
      <c r="AB88">
        <v>1</v>
      </c>
      <c r="AC88" s="14">
        <v>45572</v>
      </c>
      <c r="AD88">
        <v>45572</v>
      </c>
      <c r="AE88">
        <v>0</v>
      </c>
      <c r="AF88">
        <v>0</v>
      </c>
      <c r="AG88">
        <v>2.7450980392156862E-2</v>
      </c>
      <c r="AK88">
        <v>0</v>
      </c>
      <c r="AL88">
        <v>0</v>
      </c>
      <c r="AM88">
        <v>36.428571428571431</v>
      </c>
      <c r="AN88">
        <v>87</v>
      </c>
      <c r="AO88">
        <f>SUBTOTAL(9,EffortOutcomesAG1_1DS[[#This Row],[Allocation]:[Iin]])</f>
        <v>91181.483473389337</v>
      </c>
    </row>
    <row r="89" spans="2:41" x14ac:dyDescent="0.25">
      <c r="B89" s="8">
        <f>IF(EffortOutcomesAG1_1DS[[#This Row],[Apn]]=0,10,LOG(EffortOutcomesAG1_1DS[[#This Row],[Apn]]))</f>
        <v>-8.1424460331959644E-2</v>
      </c>
      <c r="C89" s="8">
        <f>IF(EffortOutcomesAG1_1DS[[#This Row],[Ein]]=0,10,LOG(EffortOutcomesAG1_1DS[[#This Row],[Ein]]))</f>
        <v>-0.12693981491594974</v>
      </c>
      <c r="D89" s="8">
        <f>IF(EffortOutcomesAG1_1DS[[#This Row],[Iin]]=0,10,LOG(EffortOutcomesAG1_1DS[[#This Row],[Iin]]))</f>
        <v>0.20836427524790935</v>
      </c>
      <c r="E89" s="8">
        <f>Kx-EffortOutcomesAG1_1DS[[#This Row],[Xp]]</f>
        <v>8.1424460331959644E-2</v>
      </c>
      <c r="F89" s="8">
        <f>Ky-EffortOutcomesAG1_1DS[[#This Row],[Yp]]</f>
        <v>-0.87306018508405026</v>
      </c>
      <c r="G89" s="8">
        <f>Kz-EffortOutcomesAG1_1DS[[#This Row],[Zp]]</f>
        <v>0.79163572475209065</v>
      </c>
      <c r="H89" s="8">
        <f>EffortOutcomesAG1_1DS[[#This Row],[Kpy]]*KSc-EffortOutcomesAG1_1DS[[#This Row],[KPz]]*KSb</f>
        <v>8.1424460331959603E-2</v>
      </c>
      <c r="I89" s="8">
        <f>-1*(EffortOutcomesAG1_1DS[[#This Row],[KPx]]*KSc-EffortOutcomesAG1_1DS[[#This Row],[KPz]]*KSa)</f>
        <v>8.1424460331959644E-2</v>
      </c>
      <c r="J89" s="8">
        <f>(EffortOutcomesAG1_1DS[[#This Row],[KPx]]*$C$2-EffortOutcomesAG1_1DS[[#This Row],[Kpy]]*KSa)</f>
        <v>5.8083719957481279E-4</v>
      </c>
      <c r="K89" s="8">
        <f>EffortOutcomesAG1_1DS[[#This Row],[Kpy]]*KTc-EffortOutcomesAG1_1DS[[#This Row],[KPz]]*KTb</f>
        <v>1.6646959098361409</v>
      </c>
      <c r="L89" s="8">
        <f>-1*(EffortOutcomesAG1_1DS[[#This Row],[KPx]]*KTc-EffortOutcomesAG1_1DS[[#This Row],[KPz]]*KTa)</f>
        <v>1.6646959098361409</v>
      </c>
      <c r="M89" s="8">
        <f>(EffortOutcomesAG1_1DS[[#This Row],[KPx]]*KTb-EffortOutcomesAG1_1DS[[#This Row],[Kpy]]*KTa)</f>
        <v>1.6646959098361409</v>
      </c>
      <c r="N89" s="8">
        <f>-EffortOutcomesAG1_1DS[[#This Row],[Xp]]*a+EffortOutcomesAG1_1DS[[#This Row],[Yp]]*b+EffortOutcomesAG1_1DS[[#This Row],[Zp]]*c_</f>
        <v>0.16284892066391921</v>
      </c>
      <c r="O89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89" s="9">
        <f>SQRT(EffortOutcomesAG1_1DS[[#This Row],[Kpy''i]]^2+EffortOutcomesAG1_1DS[[#This Row],[KPy''j]]^2+EffortOutcomesAG1_1DS[[#This Row],[KPy''k]]^2)/KTmag/Scale</f>
        <v>1.177117766458645</v>
      </c>
      <c r="Q8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8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1.177117766458645</v>
      </c>
      <c r="T89" t="s">
        <v>138</v>
      </c>
      <c r="U89" t="s">
        <v>136</v>
      </c>
      <c r="V89" t="s">
        <v>59</v>
      </c>
      <c r="W89">
        <v>4.5836142079336275</v>
      </c>
      <c r="X89">
        <v>3.8</v>
      </c>
      <c r="Y89">
        <v>10</v>
      </c>
      <c r="Z89">
        <v>2.8368983957219247</v>
      </c>
      <c r="AA89" t="s">
        <v>95</v>
      </c>
      <c r="AC89" s="14">
        <v>45572</v>
      </c>
      <c r="AD89">
        <v>45572</v>
      </c>
      <c r="AE89">
        <v>0.82904010407828488</v>
      </c>
      <c r="AF89">
        <v>0.82904010407828488</v>
      </c>
      <c r="AG89">
        <v>0.61892172138126944</v>
      </c>
      <c r="AH89">
        <v>1.2062142652456915</v>
      </c>
      <c r="AI89">
        <v>1.2062142652456915</v>
      </c>
      <c r="AJ89">
        <v>0.74655220940050648</v>
      </c>
      <c r="AK89">
        <v>1.3394910461828464</v>
      </c>
      <c r="AL89">
        <v>1.3394910461828464</v>
      </c>
      <c r="AM89">
        <v>1.6157132080746248</v>
      </c>
      <c r="AN89">
        <v>88</v>
      </c>
      <c r="AO89">
        <f>SUBTOTAL(9,EffortOutcomesAG1_1DS[[#This Row],[Allocation]:[Iin]])</f>
        <v>91156.56757636556</v>
      </c>
    </row>
    <row r="90" spans="2:41" x14ac:dyDescent="0.25">
      <c r="B90" s="8">
        <f>IF(EffortOutcomesAG1_1DS[[#This Row],[Apn]]=0,10,LOG(EffortOutcomesAG1_1DS[[#This Row],[Apn]]))</f>
        <v>-0.11893896056881724</v>
      </c>
      <c r="C90" s="8">
        <f>IF(EffortOutcomesAG1_1DS[[#This Row],[Ein]]=0,10,LOG(EffortOutcomesAG1_1DS[[#This Row],[Ein]]))</f>
        <v>0.11918640771920867</v>
      </c>
      <c r="D90" s="8">
        <f>IF(EffortOutcomesAG1_1DS[[#This Row],[Iin]]=0,10,LOG(EffortOutcomesAG1_1DS[[#This Row],[Iin]]))</f>
        <v>-2.4744715039147459E-4</v>
      </c>
      <c r="E90" s="8">
        <f>Kx-EffortOutcomesAG1_1DS[[#This Row],[Xp]]</f>
        <v>0.11893896056881724</v>
      </c>
      <c r="F90" s="8">
        <f>Ky-EffortOutcomesAG1_1DS[[#This Row],[Yp]]</f>
        <v>-1.1191864077192086</v>
      </c>
      <c r="G90" s="8">
        <f>Kz-EffortOutcomesAG1_1DS[[#This Row],[Zp]]</f>
        <v>1.0002474471503915</v>
      </c>
      <c r="H90" s="8">
        <f>EffortOutcomesAG1_1DS[[#This Row],[Kpy]]*KSc-EffortOutcomesAG1_1DS[[#This Row],[KPz]]*KSb</f>
        <v>0.11893896056881714</v>
      </c>
      <c r="I90" s="8">
        <f>-1*(EffortOutcomesAG1_1DS[[#This Row],[KPx]]*KSc-EffortOutcomesAG1_1DS[[#This Row],[KPz]]*KSa)</f>
        <v>0.11893896056881724</v>
      </c>
      <c r="J90" s="8">
        <f>(EffortOutcomesAG1_1DS[[#This Row],[KPx]]*$C$2-EffortOutcomesAG1_1DS[[#This Row],[Kpy]]*KSa)</f>
        <v>8.4844495739340984E-4</v>
      </c>
      <c r="K90" s="8">
        <f>EffortOutcomesAG1_1DS[[#This Row],[Kpy]]*KTc-EffortOutcomesAG1_1DS[[#This Row],[KPz]]*KTb</f>
        <v>2.1194338548695999</v>
      </c>
      <c r="L90" s="8">
        <f>-1*(EffortOutcomesAG1_1DS[[#This Row],[KPx]]*KTc-EffortOutcomesAG1_1DS[[#This Row],[KPz]]*KTa)</f>
        <v>2.1194338548696003</v>
      </c>
      <c r="M90" s="8">
        <f>(EffortOutcomesAG1_1DS[[#This Row],[KPx]]*KTb-EffortOutcomesAG1_1DS[[#This Row],[Kpy]]*KTa)</f>
        <v>2.1194338548695999</v>
      </c>
      <c r="N90" s="8">
        <f>-EffortOutcomesAG1_1DS[[#This Row],[Xp]]*a+EffortOutcomesAG1_1DS[[#This Row],[Yp]]*b+EffortOutcomesAG1_1DS[[#This Row],[Zp]]*c_</f>
        <v>0.2378779211376344</v>
      </c>
      <c r="O90">
        <f>-IF(EffortOutcomesAG1_1DS[[#This Row],[Column2]]&gt;0,1,-1)*SQRT(EffortOutcomesAG1_1DS[[#This Row],[KPx''i]]^2+EffortOutcomesAG1_1DS[[#This Row],[KPx''j]]^2+EffortOutcomesAG1_1DS[[#This Row],[KPx''k]]^2)/Ksmag/Scale</f>
        <v>-0.11894047364380854</v>
      </c>
      <c r="P90" s="9">
        <f>SQRT(EffortOutcomesAG1_1DS[[#This Row],[Kpy''i]]^2+EffortOutcomesAG1_1DS[[#This Row],[KPy''j]]^2+EffortOutcomesAG1_1DS[[#This Row],[KPy''k]]^2)/KTmag/Scale</f>
        <v>1.4986660510546392</v>
      </c>
      <c r="Q9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-0.11894047364380854</v>
      </c>
      <c r="S9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1.4986660510546392</v>
      </c>
      <c r="T90" t="s">
        <v>138</v>
      </c>
      <c r="U90" t="s">
        <v>136</v>
      </c>
      <c r="V90" t="s">
        <v>56</v>
      </c>
      <c r="W90">
        <v>3.7478639781271368</v>
      </c>
      <c r="X90">
        <v>2.8499999999999996</v>
      </c>
      <c r="Y90">
        <v>10</v>
      </c>
      <c r="Z90">
        <v>3.75</v>
      </c>
      <c r="AA90" t="s">
        <v>96</v>
      </c>
      <c r="AC90" s="14">
        <v>45572</v>
      </c>
      <c r="AD90">
        <v>45572</v>
      </c>
      <c r="AE90">
        <v>0.76043314715604671</v>
      </c>
      <c r="AF90">
        <v>0.76043314715604671</v>
      </c>
      <c r="AG90">
        <v>1.0005699304684827</v>
      </c>
      <c r="AH90">
        <v>1.3150399923253113</v>
      </c>
      <c r="AI90">
        <v>1.3150399923253113</v>
      </c>
      <c r="AJ90">
        <v>1.3157894736842106</v>
      </c>
      <c r="AK90">
        <v>0.7599999999999999</v>
      </c>
      <c r="AL90">
        <v>0.7599999999999999</v>
      </c>
      <c r="AM90">
        <v>0.99943039416723645</v>
      </c>
      <c r="AN90">
        <v>89</v>
      </c>
      <c r="AO90">
        <f>SUBTOTAL(9,EffortOutcomesAG1_1DS[[#This Row],[Allocation]:[Iin]])</f>
        <v>91156.736736077277</v>
      </c>
    </row>
    <row r="91" spans="2:41" x14ac:dyDescent="0.25">
      <c r="B91" s="8">
        <f>IF(EffortOutcomesAG1_1DS[[#This Row],[Apn]]=0,10,LOG(EffortOutcomesAG1_1DS[[#This Row],[Apn]]))</f>
        <v>10</v>
      </c>
      <c r="C91" s="8">
        <f>IF(EffortOutcomesAG1_1DS[[#This Row],[Ein]]=0,10,LOG(EffortOutcomesAG1_1DS[[#This Row],[Ein]]))</f>
        <v>10</v>
      </c>
      <c r="D91" s="8">
        <f>IF(EffortOutcomesAG1_1DS[[#This Row],[Iin]]=0,10,LOG(EffortOutcomesAG1_1DS[[#This Row],[Iin]]))</f>
        <v>1.230847905771888</v>
      </c>
      <c r="E91" s="8">
        <f>Kx-EffortOutcomesAG1_1DS[[#This Row],[Xp]]</f>
        <v>-10</v>
      </c>
      <c r="F91" s="8">
        <f>Ky-EffortOutcomesAG1_1DS[[#This Row],[Yp]]</f>
        <v>-11</v>
      </c>
      <c r="G91" s="8">
        <f>Kz-EffortOutcomesAG1_1DS[[#This Row],[Zp]]</f>
        <v>-0.23084790577188796</v>
      </c>
      <c r="H91" s="8">
        <f>EffortOutcomesAG1_1DS[[#This Row],[Kpy]]*KSc-EffortOutcomesAG1_1DS[[#This Row],[KPz]]*KSb</f>
        <v>11.230847905771888</v>
      </c>
      <c r="I91" s="8">
        <f>-1*(EffortOutcomesAG1_1DS[[#This Row],[KPx]]*KSc-EffortOutcomesAG1_1DS[[#This Row],[KPz]]*KSa)</f>
        <v>-10</v>
      </c>
      <c r="J91" s="8">
        <f>(EffortOutcomesAG1_1DS[[#This Row],[KPx]]*$C$2-EffortOutcomesAG1_1DS[[#This Row],[Kpy]]*KSa)</f>
        <v>-7.1334485633284622E-2</v>
      </c>
      <c r="K91" s="8">
        <f>EffortOutcomesAG1_1DS[[#This Row],[Kpy]]*KTc-EffortOutcomesAG1_1DS[[#This Row],[KPz]]*KTb</f>
        <v>10.769152094228112</v>
      </c>
      <c r="L91" s="8">
        <f>-1*(EffortOutcomesAG1_1DS[[#This Row],[KPx]]*KTc-EffortOutcomesAG1_1DS[[#This Row],[KPz]]*KTa)</f>
        <v>-10.461695811543777</v>
      </c>
      <c r="M91" s="8">
        <f>(EffortOutcomesAG1_1DS[[#This Row],[KPx]]*KTb-EffortOutcomesAG1_1DS[[#This Row],[Kpy]]*KTa)</f>
        <v>32</v>
      </c>
      <c r="N91" s="8">
        <f>-EffortOutcomesAG1_1DS[[#This Row],[Xp]]*a+EffortOutcomesAG1_1DS[[#This Row],[Yp]]*b+EffortOutcomesAG1_1DS[[#This Row],[Zp]]*c_</f>
        <v>22.461695811543777</v>
      </c>
      <c r="O91">
        <f>-IF(EffortOutcomesAG1_1DS[[#This Row],[Column2]]&gt;0,1,-1)*SQRT(EffortOutcomesAG1_1DS[[#This Row],[KPx''i]]^2+EffortOutcomesAG1_1DS[[#This Row],[KPx''j]]^2+EffortOutcomesAG1_1DS[[#This Row],[KPx''k]]^2)/Ksmag/Scale</f>
        <v>-10.633368076282824</v>
      </c>
      <c r="P91" s="9">
        <f>SQRT(EffortOutcomesAG1_1DS[[#This Row],[Kpy''i]]^2+EffortOutcomesAG1_1DS[[#This Row],[KPy''j]]^2+EffortOutcomesAG1_1DS[[#This Row],[KPy''k]]^2)/KTmag/Scale</f>
        <v>14.430417619747359</v>
      </c>
      <c r="Q9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9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9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91" t="s">
        <v>138</v>
      </c>
      <c r="U91" t="s">
        <v>136</v>
      </c>
      <c r="V91" t="s">
        <v>60</v>
      </c>
      <c r="W91">
        <v>0.97058823529411775</v>
      </c>
      <c r="X91">
        <v>0</v>
      </c>
      <c r="Y91">
        <v>10</v>
      </c>
      <c r="Z91">
        <v>5.7040998217468802E-2</v>
      </c>
      <c r="AA91" t="s">
        <v>94</v>
      </c>
      <c r="AC91" s="14">
        <v>45572</v>
      </c>
      <c r="AD91">
        <v>45572</v>
      </c>
      <c r="AE91">
        <v>0</v>
      </c>
      <c r="AF91">
        <v>0</v>
      </c>
      <c r="AG91">
        <v>5.8769513314967853E-2</v>
      </c>
      <c r="AK91">
        <v>0</v>
      </c>
      <c r="AL91">
        <v>0</v>
      </c>
      <c r="AM91">
        <v>17.015625000000004</v>
      </c>
      <c r="AN91">
        <v>90</v>
      </c>
      <c r="AO91">
        <f>SUBTOTAL(9,EffortOutcomesAG1_1DS[[#This Row],[Allocation]:[Iin]])</f>
        <v>91161.131435511532</v>
      </c>
    </row>
    <row r="92" spans="2:41" x14ac:dyDescent="0.25">
      <c r="B92" s="8">
        <f>IF(EffortOutcomesAG1_1DS[[#This Row],[Apn]]=0,10,LOG(EffortOutcomesAG1_1DS[[#This Row],[Apn]]))</f>
        <v>-0.22043719232646694</v>
      </c>
      <c r="C92" s="8">
        <f>IF(EffortOutcomesAG1_1DS[[#This Row],[Ein]]=0,10,LOG(EffortOutcomesAG1_1DS[[#This Row],[Ein]]))</f>
        <v>-4.0944727942745375E-2</v>
      </c>
      <c r="D92" s="8">
        <f>IF(EffortOutcomesAG1_1DS[[#This Row],[Iin]]=0,10,LOG(EffortOutcomesAG1_1DS[[#This Row],[Iin]]))</f>
        <v>0.26138192026921242</v>
      </c>
      <c r="E92" s="8">
        <f>Kx-EffortOutcomesAG1_1DS[[#This Row],[Xp]]</f>
        <v>0.22043719232646694</v>
      </c>
      <c r="F92" s="8">
        <f>Ky-EffortOutcomesAG1_1DS[[#This Row],[Yp]]</f>
        <v>-0.9590552720572546</v>
      </c>
      <c r="G92" s="8">
        <f>Kz-EffortOutcomesAG1_1DS[[#This Row],[Zp]]</f>
        <v>0.73861807973078752</v>
      </c>
      <c r="H92" s="8">
        <f>EffortOutcomesAG1_1DS[[#This Row],[Kpy]]*KSc-EffortOutcomesAG1_1DS[[#This Row],[KPz]]*KSb</f>
        <v>0.22043719232646708</v>
      </c>
      <c r="I92" s="8">
        <f>-1*(EffortOutcomesAG1_1DS[[#This Row],[KPx]]*KSc-EffortOutcomesAG1_1DS[[#This Row],[KPz]]*KSa)</f>
        <v>0.22043719232646694</v>
      </c>
      <c r="J92" s="8">
        <f>(EffortOutcomesAG1_1DS[[#This Row],[KPx]]*$C$2-EffortOutcomesAG1_1DS[[#This Row],[Kpy]]*KSa)</f>
        <v>1.5724773729053954E-3</v>
      </c>
      <c r="K92" s="8">
        <f>EffortOutcomesAG1_1DS[[#This Row],[Kpy]]*KTc-EffortOutcomesAG1_1DS[[#This Row],[KPz]]*KTb</f>
        <v>1.6976733517880422</v>
      </c>
      <c r="L92" s="8">
        <f>-1*(EffortOutcomesAG1_1DS[[#This Row],[KPx]]*KTc-EffortOutcomesAG1_1DS[[#This Row],[KPz]]*KTa)</f>
        <v>1.697673351788042</v>
      </c>
      <c r="M92" s="8">
        <f>(EffortOutcomesAG1_1DS[[#This Row],[KPx]]*KTb-EffortOutcomesAG1_1DS[[#This Row],[Kpy]]*KTa)</f>
        <v>1.6976733517880422</v>
      </c>
      <c r="N92" s="8">
        <f>-EffortOutcomesAG1_1DS[[#This Row],[Xp]]*a+EffortOutcomesAG1_1DS[[#This Row],[Yp]]*b+EffortOutcomesAG1_1DS[[#This Row],[Zp]]*c_</f>
        <v>0.4408743846529341</v>
      </c>
      <c r="O92">
        <f>-IF(EffortOutcomesAG1_1DS[[#This Row],[Column2]]&gt;0,1,-1)*SQRT(EffortOutcomesAG1_1DS[[#This Row],[KPx''i]]^2+EffortOutcomesAG1_1DS[[#This Row],[KPx''j]]^2+EffortOutcomesAG1_1DS[[#This Row],[KPx''k]]^2)/Ksmag/Scale</f>
        <v>-0.22043999660524391</v>
      </c>
      <c r="P92" s="9">
        <f>SQRT(EffortOutcomesAG1_1DS[[#This Row],[Kpy''i]]^2+EffortOutcomesAG1_1DS[[#This Row],[KPy''j]]^2+EffortOutcomesAG1_1DS[[#This Row],[KPy''k]]^2)/KTmag/Scale</f>
        <v>1.20043633928902</v>
      </c>
      <c r="Q9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-0.22043999660524391</v>
      </c>
      <c r="S9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1.20043633928902</v>
      </c>
      <c r="T92" t="s">
        <v>92</v>
      </c>
      <c r="U92" t="s">
        <v>136</v>
      </c>
      <c r="V92" t="s">
        <v>56</v>
      </c>
      <c r="W92">
        <v>3.1563909774436096</v>
      </c>
      <c r="X92">
        <v>1.9</v>
      </c>
      <c r="Y92">
        <v>10</v>
      </c>
      <c r="Z92">
        <v>1.7290552584670236</v>
      </c>
      <c r="AA92" t="s">
        <v>99</v>
      </c>
      <c r="AB92">
        <v>1</v>
      </c>
      <c r="AC92" s="14">
        <v>45573</v>
      </c>
      <c r="AD92">
        <v>45573</v>
      </c>
      <c r="AE92">
        <v>0.60195331110052397</v>
      </c>
      <c r="AF92">
        <v>0.60195331110052397</v>
      </c>
      <c r="AG92">
        <v>0.54779501995263002</v>
      </c>
      <c r="AH92">
        <v>1.6612584091808473</v>
      </c>
      <c r="AI92">
        <v>1.6612584091808473</v>
      </c>
      <c r="AJ92">
        <v>0.9100290834036967</v>
      </c>
      <c r="AK92">
        <v>1.098865979381443</v>
      </c>
      <c r="AL92">
        <v>1.098865979381443</v>
      </c>
      <c r="AM92">
        <v>1.8255003488101698</v>
      </c>
      <c r="AN92">
        <v>91</v>
      </c>
      <c r="AO92">
        <f>SUBTOTAL(9,EffortOutcomesAG1_1DS[[#This Row],[Allocation]:[Iin]])</f>
        <v>91158.736535109958</v>
      </c>
    </row>
    <row r="93" spans="2:41" x14ac:dyDescent="0.25">
      <c r="B93" s="8">
        <f>IF(EffortOutcomesAG1_1DS[[#This Row],[Apn]]=0,10,LOG(EffortOutcomesAG1_1DS[[#This Row],[Apn]]))</f>
        <v>0.13174532578489548</v>
      </c>
      <c r="C93" s="8">
        <f>IF(EffortOutcomesAG1_1DS[[#This Row],[Ein]]=0,10,LOG(EffortOutcomesAG1_1DS[[#This Row],[Ein]]))</f>
        <v>-0.26459842071005019</v>
      </c>
      <c r="D93" s="8">
        <f>IF(EffortOutcomesAG1_1DS[[#This Row],[Iin]]=0,10,LOG(EffortOutcomesAG1_1DS[[#This Row],[Iin]]))</f>
        <v>0.13285309492515471</v>
      </c>
      <c r="E93" s="8">
        <f>Kx-EffortOutcomesAG1_1DS[[#This Row],[Xp]]</f>
        <v>-0.13174532578489548</v>
      </c>
      <c r="F93" s="8">
        <f>Ky-EffortOutcomesAG1_1DS[[#This Row],[Yp]]</f>
        <v>-0.73540157928994976</v>
      </c>
      <c r="G93" s="8">
        <f>Kz-EffortOutcomesAG1_1DS[[#This Row],[Zp]]</f>
        <v>0.86714690507484526</v>
      </c>
      <c r="H93" s="8">
        <f>EffortOutcomesAG1_1DS[[#This Row],[Kpy]]*KSc-EffortOutcomesAG1_1DS[[#This Row],[KPz]]*KSb</f>
        <v>-0.13174532578489551</v>
      </c>
      <c r="I93" s="8">
        <f>-1*(EffortOutcomesAG1_1DS[[#This Row],[KPx]]*KSc-EffortOutcomesAG1_1DS[[#This Row],[KPz]]*KSa)</f>
        <v>-0.13174532578489548</v>
      </c>
      <c r="J93" s="8">
        <f>(EffortOutcomesAG1_1DS[[#This Row],[KPx]]*$C$2-EffortOutcomesAG1_1DS[[#This Row],[Kpy]]*KSa)</f>
        <v>-9.3979850494550277E-4</v>
      </c>
      <c r="K93" s="8">
        <f>EffortOutcomesAG1_1DS[[#This Row],[Kpy]]*KTc-EffortOutcomesAG1_1DS[[#This Row],[KPz]]*KTb</f>
        <v>1.602548484364795</v>
      </c>
      <c r="L93" s="8">
        <f>-1*(EffortOutcomesAG1_1DS[[#This Row],[KPx]]*KTc-EffortOutcomesAG1_1DS[[#This Row],[KPz]]*KTa)</f>
        <v>1.602548484364795</v>
      </c>
      <c r="M93" s="8">
        <f>(EffortOutcomesAG1_1DS[[#This Row],[KPx]]*KTb-EffortOutcomesAG1_1DS[[#This Row],[Kpy]]*KTa)</f>
        <v>1.602548484364795</v>
      </c>
      <c r="N93" s="8">
        <f>-EffortOutcomesAG1_1DS[[#This Row],[Xp]]*a+EffortOutcomesAG1_1DS[[#This Row],[Yp]]*b+EffortOutcomesAG1_1DS[[#This Row],[Zp]]*c_</f>
        <v>-0.26349065156979096</v>
      </c>
      <c r="O93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93" s="9">
        <f>SQRT(EffortOutcomesAG1_1DS[[#This Row],[Kpy''i]]^2+EffortOutcomesAG1_1DS[[#This Row],[KPy''j]]^2+EffortOutcomesAG1_1DS[[#This Row],[KPy''k]]^2)/KTmag/Scale</f>
        <v>1.1331729004745705</v>
      </c>
      <c r="Q9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9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1.1331729004745705</v>
      </c>
      <c r="T93" t="s">
        <v>92</v>
      </c>
      <c r="U93" t="s">
        <v>136</v>
      </c>
      <c r="V93" t="s">
        <v>59</v>
      </c>
      <c r="W93">
        <v>2.1042606516290729</v>
      </c>
      <c r="X93">
        <v>2.8499999999999996</v>
      </c>
      <c r="Y93">
        <v>10</v>
      </c>
      <c r="Z93">
        <v>1.5496957403651117</v>
      </c>
      <c r="AA93" t="s">
        <v>98</v>
      </c>
      <c r="AB93">
        <v>1</v>
      </c>
      <c r="AC93" s="14">
        <v>45573</v>
      </c>
      <c r="AD93">
        <v>45573</v>
      </c>
      <c r="AE93">
        <v>1.3543949499761787</v>
      </c>
      <c r="AF93">
        <v>1.3543949499761787</v>
      </c>
      <c r="AG93">
        <v>0.73645617008775544</v>
      </c>
      <c r="AH93">
        <v>0.73833707074704324</v>
      </c>
      <c r="AI93">
        <v>0.73833707074704324</v>
      </c>
      <c r="AJ93">
        <v>0.54375289135617966</v>
      </c>
      <c r="AK93">
        <v>1.8390706806282719</v>
      </c>
      <c r="AL93">
        <v>1.8390706806282719</v>
      </c>
      <c r="AM93">
        <v>1.3578540592318493</v>
      </c>
      <c r="AN93">
        <v>92</v>
      </c>
      <c r="AO93">
        <f>SUBTOTAL(9,EffortOutcomesAG1_1DS[[#This Row],[Allocation]:[Iin]])</f>
        <v>91159.051364263738</v>
      </c>
    </row>
    <row r="94" spans="2:41" x14ac:dyDescent="0.25">
      <c r="B94" s="8">
        <f>IF(EffortOutcomesAG1_1DS[[#This Row],[Apn]]=0,10,LOG(EffortOutcomesAG1_1DS[[#This Row],[Apn]]))</f>
        <v>10</v>
      </c>
      <c r="C94" s="8">
        <f>IF(EffortOutcomesAG1_1DS[[#This Row],[Ein]]=0,10,LOG(EffortOutcomesAG1_1DS[[#This Row],[Ein]]))</f>
        <v>10</v>
      </c>
      <c r="D94" s="8">
        <f>IF(EffortOutcomesAG1_1DS[[#This Row],[Iin]]=0,10,LOG(EffortOutcomesAG1_1DS[[#This Row],[Iin]]))</f>
        <v>10</v>
      </c>
      <c r="E94" s="8">
        <f>Kx-EffortOutcomesAG1_1DS[[#This Row],[Xp]]</f>
        <v>-10</v>
      </c>
      <c r="F94" s="8">
        <f>Ky-EffortOutcomesAG1_1DS[[#This Row],[Yp]]</f>
        <v>-11</v>
      </c>
      <c r="G94" s="8">
        <f>Kz-EffortOutcomesAG1_1DS[[#This Row],[Zp]]</f>
        <v>-9</v>
      </c>
      <c r="H94" s="8">
        <f>EffortOutcomesAG1_1DS[[#This Row],[Kpy]]*KSc-EffortOutcomesAG1_1DS[[#This Row],[KPz]]*KSb</f>
        <v>20</v>
      </c>
      <c r="I94" s="8">
        <f>-1*(EffortOutcomesAG1_1DS[[#This Row],[KPx]]*KSc-EffortOutcomesAG1_1DS[[#This Row],[KPz]]*KSa)</f>
        <v>-10</v>
      </c>
      <c r="J94" s="8">
        <f>(EffortOutcomesAG1_1DS[[#This Row],[KPx]]*$C$2-EffortOutcomesAG1_1DS[[#This Row],[Kpy]]*KSa)</f>
        <v>-7.1334485633284622E-2</v>
      </c>
      <c r="K94" s="8">
        <f>EffortOutcomesAG1_1DS[[#This Row],[Kpy]]*KTc-EffortOutcomesAG1_1DS[[#This Row],[KPz]]*KTb</f>
        <v>2</v>
      </c>
      <c r="L94" s="8">
        <f>-1*(EffortOutcomesAG1_1DS[[#This Row],[KPx]]*KTc-EffortOutcomesAG1_1DS[[#This Row],[KPz]]*KTa)</f>
        <v>-28</v>
      </c>
      <c r="M94" s="8">
        <f>(EffortOutcomesAG1_1DS[[#This Row],[KPx]]*KTb-EffortOutcomesAG1_1DS[[#This Row],[Kpy]]*KTa)</f>
        <v>32</v>
      </c>
      <c r="N94" s="8">
        <f>-EffortOutcomesAG1_1DS[[#This Row],[Xp]]*a+EffortOutcomesAG1_1DS[[#This Row],[Yp]]*b+EffortOutcomesAG1_1DS[[#This Row],[Zp]]*c_</f>
        <v>40</v>
      </c>
      <c r="O94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94" s="9">
        <f>SQRT(EffortOutcomesAG1_1DS[[#This Row],[Kpy''i]]^2+EffortOutcomesAG1_1DS[[#This Row],[KPy''j]]^2+EffortOutcomesAG1_1DS[[#This Row],[KPy''k]]^2)/KTmag/Scale</f>
        <v>17.37814719698277</v>
      </c>
      <c r="Q9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9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9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94" t="s">
        <v>92</v>
      </c>
      <c r="U94" t="s">
        <v>136</v>
      </c>
      <c r="V94" t="s">
        <v>60</v>
      </c>
      <c r="W94">
        <v>1</v>
      </c>
      <c r="X94">
        <v>0</v>
      </c>
      <c r="Y94">
        <v>10</v>
      </c>
      <c r="Z94">
        <v>0</v>
      </c>
      <c r="AA94" t="s">
        <v>97</v>
      </c>
      <c r="AB94">
        <v>1</v>
      </c>
      <c r="AC94" s="14">
        <v>45573</v>
      </c>
      <c r="AD94">
        <v>45573</v>
      </c>
      <c r="AE94">
        <v>0</v>
      </c>
      <c r="AF94">
        <v>0</v>
      </c>
      <c r="AG94">
        <v>0</v>
      </c>
      <c r="AN94">
        <v>93</v>
      </c>
      <c r="AO94">
        <f>SUBTOTAL(9,EffortOutcomesAG1_1DS[[#This Row],[Allocation]:[Iin]])</f>
        <v>91147</v>
      </c>
    </row>
    <row r="95" spans="2:41" x14ac:dyDescent="0.25">
      <c r="B95" s="8">
        <f>IF(EffortOutcomesAG1_1DS[[#This Row],[Apn]]=0,10,LOG(EffortOutcomesAG1_1DS[[#This Row],[Apn]]))</f>
        <v>5.999776039482773E-3</v>
      </c>
      <c r="C95" s="8">
        <f>IF(EffortOutcomesAG1_1DS[[#This Row],[Ein]]=0,10,LOG(EffortOutcomesAG1_1DS[[#This Row],[Ein]]))</f>
        <v>-5.7523288890912738E-3</v>
      </c>
      <c r="D95" s="8">
        <f>IF(EffortOutcomesAG1_1DS[[#This Row],[Iin]]=0,10,LOG(EffortOutcomesAG1_1DS[[#This Row],[Iin]]))</f>
        <v>-2.4744715039147459E-4</v>
      </c>
      <c r="E95" s="8">
        <f>Kx-EffortOutcomesAG1_1DS[[#This Row],[Xp]]</f>
        <v>-5.999776039482773E-3</v>
      </c>
      <c r="F95" s="8">
        <f>Ky-EffortOutcomesAG1_1DS[[#This Row],[Yp]]</f>
        <v>-0.99424767111090873</v>
      </c>
      <c r="G95" s="8">
        <f>Kz-EffortOutcomesAG1_1DS[[#This Row],[Zp]]</f>
        <v>1.0002474471503915</v>
      </c>
      <c r="H95" s="8">
        <f>EffortOutcomesAG1_1DS[[#This Row],[Kpy]]*KSc-EffortOutcomesAG1_1DS[[#This Row],[KPz]]*KSb</f>
        <v>-5.9997760394827626E-3</v>
      </c>
      <c r="I95" s="8">
        <f>-1*(EffortOutcomesAG1_1DS[[#This Row],[KPx]]*KSc-EffortOutcomesAG1_1DS[[#This Row],[KPz]]*KSa)</f>
        <v>-5.999776039482773E-3</v>
      </c>
      <c r="J95" s="8">
        <f>(EffortOutcomesAG1_1DS[[#This Row],[KPx]]*$C$2-EffortOutcomesAG1_1DS[[#This Row],[Kpy]]*KSa)</f>
        <v>-4.2799093769140918E-5</v>
      </c>
      <c r="K95" s="8">
        <f>EffortOutcomesAG1_1DS[[#This Row],[Kpy]]*KTc-EffortOutcomesAG1_1DS[[#This Row],[KPz]]*KTb</f>
        <v>1.9944951182613002</v>
      </c>
      <c r="L95" s="8">
        <f>-1*(EffortOutcomesAG1_1DS[[#This Row],[KPx]]*KTc-EffortOutcomesAG1_1DS[[#This Row],[KPz]]*KTa)</f>
        <v>1.9944951182613002</v>
      </c>
      <c r="M95" s="8">
        <f>(EffortOutcomesAG1_1DS[[#This Row],[KPx]]*KTb-EffortOutcomesAG1_1DS[[#This Row],[Kpy]]*KTa)</f>
        <v>1.9944951182613002</v>
      </c>
      <c r="N95" s="8">
        <f>-EffortOutcomesAG1_1DS[[#This Row],[Xp]]*a+EffortOutcomesAG1_1DS[[#This Row],[Yp]]*b+EffortOutcomesAG1_1DS[[#This Row],[Zp]]*c_</f>
        <v>-1.1999552078965497E-2</v>
      </c>
      <c r="O95">
        <f>-IF(EffortOutcomesAG1_1DS[[#This Row],[Column2]]&gt;0,1,-1)*SQRT(EffortOutcomesAG1_1DS[[#This Row],[KPx''i]]^2+EffortOutcomesAG1_1DS[[#This Row],[KPx''j]]^2+EffortOutcomesAG1_1DS[[#This Row],[KPx''k]]^2)/Ksmag/Scale</f>
        <v>5.99985236528077E-3</v>
      </c>
      <c r="P95" s="9">
        <f>SQRT(EffortOutcomesAG1_1DS[[#This Row],[Kpy''i]]^2+EffortOutcomesAG1_1DS[[#This Row],[KPy''j]]^2+EffortOutcomesAG1_1DS[[#This Row],[KPy''k]]^2)/KTmag/Scale</f>
        <v>1.4103210231660306</v>
      </c>
      <c r="Q9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5.99985236528077E-3</v>
      </c>
      <c r="S9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1.4103210231660306</v>
      </c>
      <c r="T95" t="s">
        <v>138</v>
      </c>
      <c r="U95" t="s">
        <v>136</v>
      </c>
      <c r="V95" t="s">
        <v>56</v>
      </c>
      <c r="W95">
        <v>3.7478639781271368</v>
      </c>
      <c r="X95">
        <v>3.8</v>
      </c>
      <c r="Y95">
        <v>10</v>
      </c>
      <c r="Z95">
        <v>3.75</v>
      </c>
      <c r="AA95" t="s">
        <v>99</v>
      </c>
      <c r="AC95" s="14">
        <v>45573</v>
      </c>
      <c r="AD95">
        <v>45573</v>
      </c>
      <c r="AE95">
        <v>1.0139108628747291</v>
      </c>
      <c r="AF95">
        <v>1.0139108628747291</v>
      </c>
      <c r="AG95">
        <v>1.0005699304684827</v>
      </c>
      <c r="AH95">
        <v>0.98627999424398338</v>
      </c>
      <c r="AI95">
        <v>0.98627999424398338</v>
      </c>
      <c r="AJ95">
        <v>0.98684210526315796</v>
      </c>
      <c r="AK95">
        <v>1.0133333333333332</v>
      </c>
      <c r="AL95">
        <v>1.0133333333333332</v>
      </c>
      <c r="AM95">
        <v>0.99943039416723645</v>
      </c>
      <c r="AN95">
        <v>94</v>
      </c>
      <c r="AO95">
        <f>SUBTOTAL(9,EffortOutcomesAG1_1DS[[#This Row],[Allocation]:[Iin]])</f>
        <v>91158.763890810835</v>
      </c>
    </row>
    <row r="96" spans="2:41" x14ac:dyDescent="0.25">
      <c r="B96" s="8">
        <f>IF(EffortOutcomesAG1_1DS[[#This Row],[Apn]]=0,10,LOG(EffortOutcomesAG1_1DS[[#This Row],[Apn]]))</f>
        <v>1.5485552676096751E-2</v>
      </c>
      <c r="C96" s="8">
        <f>IF(EffortOutcomesAG1_1DS[[#This Row],[Ein]]=0,10,LOG(EffortOutcomesAG1_1DS[[#This Row],[Ein]]))</f>
        <v>-0.2238498279240061</v>
      </c>
      <c r="D96" s="8">
        <f>IF(EffortOutcomesAG1_1DS[[#This Row],[Iin]]=0,10,LOG(EffortOutcomesAG1_1DS[[#This Row],[Iin]]))</f>
        <v>0.20836427524790935</v>
      </c>
      <c r="E96" s="8">
        <f>Kx-EffortOutcomesAG1_1DS[[#This Row],[Xp]]</f>
        <v>-1.5485552676096751E-2</v>
      </c>
      <c r="F96" s="8">
        <f>Ky-EffortOutcomesAG1_1DS[[#This Row],[Yp]]</f>
        <v>-0.7761501720759939</v>
      </c>
      <c r="G96" s="8">
        <f>Kz-EffortOutcomesAG1_1DS[[#This Row],[Zp]]</f>
        <v>0.79163572475209065</v>
      </c>
      <c r="H96" s="8">
        <f>EffortOutcomesAG1_1DS[[#This Row],[Kpy]]*KSc-EffortOutcomesAG1_1DS[[#This Row],[KPz]]*KSb</f>
        <v>-1.5485552676096748E-2</v>
      </c>
      <c r="I96" s="8">
        <f>-1*(EffortOutcomesAG1_1DS[[#This Row],[KPx]]*KSc-EffortOutcomesAG1_1DS[[#This Row],[KPz]]*KSa)</f>
        <v>-1.5485552676096751E-2</v>
      </c>
      <c r="J96" s="8">
        <f>(EffortOutcomesAG1_1DS[[#This Row],[KPx]]*$C$2-EffortOutcomesAG1_1DS[[#This Row],[Kpy]]*KSa)</f>
        <v>-1.1046539348964959E-4</v>
      </c>
      <c r="K96" s="8">
        <f>EffortOutcomesAG1_1DS[[#This Row],[Kpy]]*KTc-EffortOutcomesAG1_1DS[[#This Row],[KPz]]*KTb</f>
        <v>1.5677858968280844</v>
      </c>
      <c r="L96" s="8">
        <f>-1*(EffortOutcomesAG1_1DS[[#This Row],[KPx]]*KTc-EffortOutcomesAG1_1DS[[#This Row],[KPz]]*KTa)</f>
        <v>1.5677858968280844</v>
      </c>
      <c r="M96" s="8">
        <f>(EffortOutcomesAG1_1DS[[#This Row],[KPx]]*KTb-EffortOutcomesAG1_1DS[[#This Row],[Kpy]]*KTa)</f>
        <v>1.5677858968280847</v>
      </c>
      <c r="N96" s="8">
        <f>-EffortOutcomesAG1_1DS[[#This Row],[Xp]]*a+EffortOutcomesAG1_1DS[[#This Row],[Yp]]*b+EffortOutcomesAG1_1DS[[#This Row],[Zp]]*c_</f>
        <v>-3.0971105352193495E-2</v>
      </c>
      <c r="O96">
        <f>-IF(EffortOutcomesAG1_1DS[[#This Row],[Column2]]&gt;0,1,-1)*SQRT(EffortOutcomesAG1_1DS[[#This Row],[KPx''i]]^2+EffortOutcomesAG1_1DS[[#This Row],[KPx''j]]^2+EffortOutcomesAG1_1DS[[#This Row],[KPx''k]]^2)/Ksmag/Scale</f>
        <v>1.5485749674644316E-2</v>
      </c>
      <c r="P96" s="9">
        <f>SQRT(EffortOutcomesAG1_1DS[[#This Row],[Kpy''i]]^2+EffortOutcomesAG1_1DS[[#This Row],[KPy''j]]^2+EffortOutcomesAG1_1DS[[#This Row],[KPy''k]]^2)/KTmag/Scale</f>
        <v>1.1085920390957715</v>
      </c>
      <c r="Q9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1.5485749674644316E-2</v>
      </c>
      <c r="S9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1.1085920390957715</v>
      </c>
      <c r="T96" t="s">
        <v>138</v>
      </c>
      <c r="U96" t="s">
        <v>136</v>
      </c>
      <c r="V96" t="s">
        <v>59</v>
      </c>
      <c r="W96">
        <v>4.5836142079336275</v>
      </c>
      <c r="X96">
        <v>4.75</v>
      </c>
      <c r="Y96">
        <v>10</v>
      </c>
      <c r="Z96">
        <v>2.8368983957219247</v>
      </c>
      <c r="AA96" t="s">
        <v>98</v>
      </c>
      <c r="AC96" s="14">
        <v>45573</v>
      </c>
      <c r="AD96">
        <v>45573</v>
      </c>
      <c r="AE96">
        <v>1.036300130097856</v>
      </c>
      <c r="AF96">
        <v>1.036300130097856</v>
      </c>
      <c r="AG96">
        <v>0.61892172138126944</v>
      </c>
      <c r="AH96">
        <v>0.96497141219655314</v>
      </c>
      <c r="AI96">
        <v>0.96497141219655314</v>
      </c>
      <c r="AJ96">
        <v>0.59724176752040525</v>
      </c>
      <c r="AK96">
        <v>1.6743638077285583</v>
      </c>
      <c r="AL96">
        <v>1.6743638077285583</v>
      </c>
      <c r="AM96">
        <v>1.6157132080746248</v>
      </c>
      <c r="AN96">
        <v>95</v>
      </c>
      <c r="AO96">
        <f>SUBTOTAL(9,EffortOutcomesAG1_1DS[[#This Row],[Allocation]:[Iin]])</f>
        <v>91159.020045792742</v>
      </c>
    </row>
    <row r="97" spans="2:41" x14ac:dyDescent="0.25">
      <c r="B97" s="8">
        <f>IF(EffortOutcomesAG1_1DS[[#This Row],[Apn]]=0,10,LOG(EffortOutcomesAG1_1DS[[#This Row],[Apn]]))</f>
        <v>-9.3114175467846477E-3</v>
      </c>
      <c r="C97" s="8">
        <f>IF(EffortOutcomesAG1_1DS[[#This Row],[Ein]]=0,10,LOG(EffortOutcomesAG1_1DS[[#This Row],[Ein]]))</f>
        <v>2.1501560461191224E-2</v>
      </c>
      <c r="D97" s="8">
        <f>IF(EffortOutcomesAG1_1DS[[#This Row],[Iin]]=0,10,LOG(EffortOutcomesAG1_1DS[[#This Row],[Iin]]))</f>
        <v>-1.2190142914406562E-2</v>
      </c>
      <c r="E97" s="8">
        <f>Kx-EffortOutcomesAG1_1DS[[#This Row],[Xp]]</f>
        <v>9.3114175467846477E-3</v>
      </c>
      <c r="F97" s="8">
        <f>Ky-EffortOutcomesAG1_1DS[[#This Row],[Yp]]</f>
        <v>-1.0215015604611912</v>
      </c>
      <c r="G97" s="8">
        <f>Kz-EffortOutcomesAG1_1DS[[#This Row],[Zp]]</f>
        <v>1.0121901429144065</v>
      </c>
      <c r="H97" s="8">
        <f>EffortOutcomesAG1_1DS[[#This Row],[Kpy]]*KSc-EffortOutcomesAG1_1DS[[#This Row],[KPz]]*KSb</f>
        <v>9.3114175467847726E-3</v>
      </c>
      <c r="I97" s="8">
        <f>-1*(EffortOutcomesAG1_1DS[[#This Row],[KPx]]*KSc-EffortOutcomesAG1_1DS[[#This Row],[KPz]]*KSa)</f>
        <v>9.3114175467846477E-3</v>
      </c>
      <c r="J97" s="8">
        <f>(EffortOutcomesAG1_1DS[[#This Row],[KPx]]*$C$2-EffortOutcomesAG1_1DS[[#This Row],[Kpy]]*KSa)</f>
        <v>6.6422518121662377E-5</v>
      </c>
      <c r="K97" s="8">
        <f>EffortOutcomesAG1_1DS[[#This Row],[Kpy]]*KTc-EffortOutcomesAG1_1DS[[#This Row],[KPz]]*KTb</f>
        <v>2.0336917033755979</v>
      </c>
      <c r="L97" s="8">
        <f>-1*(EffortOutcomesAG1_1DS[[#This Row],[KPx]]*KTc-EffortOutcomesAG1_1DS[[#This Row],[KPz]]*KTa)</f>
        <v>2.0336917033755975</v>
      </c>
      <c r="M97" s="8">
        <f>(EffortOutcomesAG1_1DS[[#This Row],[KPx]]*KTb-EffortOutcomesAG1_1DS[[#This Row],[Kpy]]*KTa)</f>
        <v>2.0336917033755979</v>
      </c>
      <c r="N97" s="8">
        <f>-EffortOutcomesAG1_1DS[[#This Row],[Xp]]*a+EffortOutcomesAG1_1DS[[#This Row],[Yp]]*b+EffortOutcomesAG1_1DS[[#This Row],[Zp]]*c_</f>
        <v>1.8622835093569323E-2</v>
      </c>
      <c r="O97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97" s="9">
        <f>SQRT(EffortOutcomesAG1_1DS[[#This Row],[Kpy''i]]^2+EffortOutcomesAG1_1DS[[#This Row],[KPy''j]]^2+EffortOutcomesAG1_1DS[[#This Row],[KPy''k]]^2)/KTmag/Scale</f>
        <v>1.4380371942997061</v>
      </c>
      <c r="Q9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9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1.4380371942997061</v>
      </c>
      <c r="T97" t="s">
        <v>138</v>
      </c>
      <c r="U97" t="s">
        <v>136</v>
      </c>
      <c r="V97" t="s">
        <v>60</v>
      </c>
      <c r="W97">
        <v>0.97058823529411775</v>
      </c>
      <c r="X97">
        <v>0.95</v>
      </c>
      <c r="Y97">
        <v>10</v>
      </c>
      <c r="Z97">
        <v>0.99821746880570394</v>
      </c>
      <c r="AA97" t="s">
        <v>97</v>
      </c>
      <c r="AC97" s="14">
        <v>45573</v>
      </c>
      <c r="AD97">
        <v>45573</v>
      </c>
      <c r="AE97">
        <v>0.97878787878787865</v>
      </c>
      <c r="AF97">
        <v>0.97878787878787865</v>
      </c>
      <c r="AG97">
        <v>1.0284664830119372</v>
      </c>
      <c r="AH97">
        <v>1.0216718266253872</v>
      </c>
      <c r="AI97">
        <v>1.0216718266253872</v>
      </c>
      <c r="AJ97">
        <v>1.0507552303217937</v>
      </c>
      <c r="AK97">
        <v>0.95169642857142867</v>
      </c>
      <c r="AL97">
        <v>0.95169642857142867</v>
      </c>
      <c r="AM97">
        <v>0.97232142857142878</v>
      </c>
      <c r="AN97">
        <v>96</v>
      </c>
      <c r="AO97">
        <f>SUBTOTAL(9,EffortOutcomesAG1_1DS[[#This Row],[Allocation]:[Iin]])</f>
        <v>91155.954072878696</v>
      </c>
    </row>
    <row r="98" spans="2:41" x14ac:dyDescent="0.25">
      <c r="B98" s="8">
        <f>IF(EffortOutcomesAG1_1DS[[#This Row],[Apn]]=0,10,LOG(EffortOutcomesAG1_1DS[[#This Row],[Apn]]))</f>
        <v>10</v>
      </c>
      <c r="C98" s="8">
        <f>IF(EffortOutcomesAG1_1DS[[#This Row],[Ein]]=0,10,LOG(EffortOutcomesAG1_1DS[[#This Row],[Ein]]))</f>
        <v>10</v>
      </c>
      <c r="D98" s="8">
        <f>IF(EffortOutcomesAG1_1DS[[#This Row],[Iin]]=0,10,LOG(EffortOutcomesAG1_1DS[[#This Row],[Iin]]))</f>
        <v>10</v>
      </c>
      <c r="E98" s="8">
        <f>Kx-EffortOutcomesAG1_1DS[[#This Row],[Xp]]</f>
        <v>-10</v>
      </c>
      <c r="F98" s="8">
        <f>Ky-EffortOutcomesAG1_1DS[[#This Row],[Yp]]</f>
        <v>-11</v>
      </c>
      <c r="G98" s="8">
        <f>Kz-EffortOutcomesAG1_1DS[[#This Row],[Zp]]</f>
        <v>-9</v>
      </c>
      <c r="H98" s="8">
        <f>EffortOutcomesAG1_1DS[[#This Row],[Kpy]]*KSc-EffortOutcomesAG1_1DS[[#This Row],[KPz]]*KSb</f>
        <v>20</v>
      </c>
      <c r="I98" s="8">
        <f>-1*(EffortOutcomesAG1_1DS[[#This Row],[KPx]]*KSc-EffortOutcomesAG1_1DS[[#This Row],[KPz]]*KSa)</f>
        <v>-10</v>
      </c>
      <c r="J98" s="8">
        <f>(EffortOutcomesAG1_1DS[[#This Row],[KPx]]*$C$2-EffortOutcomesAG1_1DS[[#This Row],[Kpy]]*KSa)</f>
        <v>-7.1334485633284622E-2</v>
      </c>
      <c r="K98" s="8">
        <f>EffortOutcomesAG1_1DS[[#This Row],[Kpy]]*KTc-EffortOutcomesAG1_1DS[[#This Row],[KPz]]*KTb</f>
        <v>2</v>
      </c>
      <c r="L98" s="8">
        <f>-1*(EffortOutcomesAG1_1DS[[#This Row],[KPx]]*KTc-EffortOutcomesAG1_1DS[[#This Row],[KPz]]*KTa)</f>
        <v>-28</v>
      </c>
      <c r="M98" s="8">
        <f>(EffortOutcomesAG1_1DS[[#This Row],[KPx]]*KTb-EffortOutcomesAG1_1DS[[#This Row],[Kpy]]*KTa)</f>
        <v>32</v>
      </c>
      <c r="N98" s="8">
        <f>-EffortOutcomesAG1_1DS[[#This Row],[Xp]]*a+EffortOutcomesAG1_1DS[[#This Row],[Yp]]*b+EffortOutcomesAG1_1DS[[#This Row],[Zp]]*c_</f>
        <v>40</v>
      </c>
      <c r="O98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98" s="9">
        <f>SQRT(EffortOutcomesAG1_1DS[[#This Row],[Kpy''i]]^2+EffortOutcomesAG1_1DS[[#This Row],[KPy''j]]^2+EffortOutcomesAG1_1DS[[#This Row],[KPy''k]]^2)/KTmag/Scale</f>
        <v>17.37814719698277</v>
      </c>
      <c r="Q9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9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9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98" t="s">
        <v>92</v>
      </c>
      <c r="U98" t="s">
        <v>136</v>
      </c>
      <c r="V98" t="s">
        <v>60</v>
      </c>
      <c r="W98">
        <v>1</v>
      </c>
      <c r="X98">
        <v>0</v>
      </c>
      <c r="Y98">
        <v>10</v>
      </c>
      <c r="Z98">
        <v>0</v>
      </c>
      <c r="AA98" t="s">
        <v>102</v>
      </c>
      <c r="AB98">
        <v>1</v>
      </c>
      <c r="AC98" s="14">
        <v>45574</v>
      </c>
      <c r="AD98">
        <v>45574</v>
      </c>
      <c r="AE98">
        <v>0</v>
      </c>
      <c r="AF98">
        <v>0</v>
      </c>
      <c r="AG98">
        <v>0</v>
      </c>
      <c r="AN98">
        <v>97</v>
      </c>
      <c r="AO98">
        <f>SUBTOTAL(9,EffortOutcomesAG1_1DS[[#This Row],[Allocation]:[Iin]])</f>
        <v>91149</v>
      </c>
    </row>
    <row r="99" spans="2:41" x14ac:dyDescent="0.25">
      <c r="B99" s="8">
        <f>IF(EffortOutcomesAG1_1DS[[#This Row],[Apn]]=0,10,LOG(EffortOutcomesAG1_1DS[[#This Row],[Apn]]))</f>
        <v>-4.4345933270785752E-2</v>
      </c>
      <c r="C99" s="8">
        <f>IF(EffortOutcomesAG1_1DS[[#This Row],[Ein]]=0,10,LOG(EffortOutcomesAG1_1DS[[#This Row],[Ein]]))</f>
        <v>-0.21703598699842661</v>
      </c>
      <c r="D99" s="8">
        <f>IF(EffortOutcomesAG1_1DS[[#This Row],[Iin]]=0,10,LOG(EffortOutcomesAG1_1DS[[#This Row],[Iin]]))</f>
        <v>0.26138192026921242</v>
      </c>
      <c r="E99" s="8">
        <f>Kx-EffortOutcomesAG1_1DS[[#This Row],[Xp]]</f>
        <v>4.4345933270785752E-2</v>
      </c>
      <c r="F99" s="8">
        <f>Ky-EffortOutcomesAG1_1DS[[#This Row],[Yp]]</f>
        <v>-0.78296401300157337</v>
      </c>
      <c r="G99" s="8">
        <f>Kz-EffortOutcomesAG1_1DS[[#This Row],[Zp]]</f>
        <v>0.73861807973078752</v>
      </c>
      <c r="H99" s="8">
        <f>EffortOutcomesAG1_1DS[[#This Row],[Kpy]]*KSc-EffortOutcomesAG1_1DS[[#This Row],[KPz]]*KSb</f>
        <v>4.4345933270785842E-2</v>
      </c>
      <c r="I99" s="8">
        <f>-1*(EffortOutcomesAG1_1DS[[#This Row],[KPx]]*KSc-EffortOutcomesAG1_1DS[[#This Row],[KPz]]*KSa)</f>
        <v>4.4345933270785752E-2</v>
      </c>
      <c r="J99" s="8">
        <f>(EffortOutcomesAG1_1DS[[#This Row],[KPx]]*$C$2-EffortOutcomesAG1_1DS[[#This Row],[Kpy]]*KSa)</f>
        <v>3.1633943397994644E-4</v>
      </c>
      <c r="K99" s="8">
        <f>EffortOutcomesAG1_1DS[[#This Row],[Kpy]]*KTc-EffortOutcomesAG1_1DS[[#This Row],[KPz]]*KTb</f>
        <v>1.5215820927323609</v>
      </c>
      <c r="L99" s="8">
        <f>-1*(EffortOutcomesAG1_1DS[[#This Row],[KPx]]*KTc-EffortOutcomesAG1_1DS[[#This Row],[KPz]]*KTa)</f>
        <v>1.5215820927323609</v>
      </c>
      <c r="M99" s="8">
        <f>(EffortOutcomesAG1_1DS[[#This Row],[KPx]]*KTb-EffortOutcomesAG1_1DS[[#This Row],[Kpy]]*KTa)</f>
        <v>1.5215820927323609</v>
      </c>
      <c r="N99" s="8">
        <f>-EffortOutcomesAG1_1DS[[#This Row],[Xp]]*a+EffortOutcomesAG1_1DS[[#This Row],[Yp]]*b+EffortOutcomesAG1_1DS[[#This Row],[Zp]]*c_</f>
        <v>8.8691866541571629E-2</v>
      </c>
      <c r="O99">
        <f>-IF(EffortOutcomesAG1_1DS[[#This Row],[Column2]]&gt;0,1,-1)*SQRT(EffortOutcomesAG1_1DS[[#This Row],[KPx''i]]^2+EffortOutcomesAG1_1DS[[#This Row],[KPx''j]]^2+EffortOutcomesAG1_1DS[[#This Row],[KPx''k]]^2)/Ksmag/Scale</f>
        <v>-4.4346497414967649E-2</v>
      </c>
      <c r="P99" s="9">
        <f>SQRT(EffortOutcomesAG1_1DS[[#This Row],[Kpy''i]]^2+EffortOutcomesAG1_1DS[[#This Row],[KPy''j]]^2+EffortOutcomesAG1_1DS[[#This Row],[KPy''k]]^2)/KTmag/Scale</f>
        <v>1.0759210159030708</v>
      </c>
      <c r="Q9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-4.4346497414967649E-2</v>
      </c>
      <c r="S9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1.0759210159030708</v>
      </c>
      <c r="T99" t="s">
        <v>92</v>
      </c>
      <c r="U99" t="s">
        <v>136</v>
      </c>
      <c r="V99" t="s">
        <v>56</v>
      </c>
      <c r="W99">
        <v>3.1563909774436096</v>
      </c>
      <c r="X99">
        <v>2.8499999999999996</v>
      </c>
      <c r="Y99">
        <v>10</v>
      </c>
      <c r="Z99">
        <v>1.7290552584670236</v>
      </c>
      <c r="AA99" t="s">
        <v>101</v>
      </c>
      <c r="AB99">
        <v>1</v>
      </c>
      <c r="AC99" s="14">
        <v>45574</v>
      </c>
      <c r="AD99">
        <v>45574</v>
      </c>
      <c r="AE99">
        <v>0.90292996665078584</v>
      </c>
      <c r="AF99">
        <v>0.90292996665078584</v>
      </c>
      <c r="AG99">
        <v>0.54779501995263002</v>
      </c>
      <c r="AH99">
        <v>1.1075056061205648</v>
      </c>
      <c r="AI99">
        <v>1.1075056061205648</v>
      </c>
      <c r="AJ99">
        <v>0.60668605560246447</v>
      </c>
      <c r="AK99">
        <v>1.6482989690721643</v>
      </c>
      <c r="AL99">
        <v>1.6482989690721643</v>
      </c>
      <c r="AM99">
        <v>1.8255003488101698</v>
      </c>
      <c r="AN99">
        <v>98</v>
      </c>
      <c r="AO99">
        <f>SUBTOTAL(9,EffortOutcomesAG1_1DS[[#This Row],[Allocation]:[Iin]])</f>
        <v>91161.026505766524</v>
      </c>
    </row>
    <row r="100" spans="2:41" x14ac:dyDescent="0.25">
      <c r="B100" s="8">
        <f>IF(EffortOutcomesAG1_1DS[[#This Row],[Apn]]=0,10,LOG(EffortOutcomesAG1_1DS[[#This Row],[Apn]]))</f>
        <v>-4.4345933270785703E-2</v>
      </c>
      <c r="C100" s="8">
        <f>IF(EffortOutcomesAG1_1DS[[#This Row],[Ein]]=0,10,LOG(EffortOutcomesAG1_1DS[[#This Row],[Ein]]))</f>
        <v>-8.8507161654369129E-2</v>
      </c>
      <c r="D100" s="8">
        <f>IF(EffortOutcomesAG1_1DS[[#This Row],[Iin]]=0,10,LOG(EffortOutcomesAG1_1DS[[#This Row],[Iin]]))</f>
        <v>0.13285309492515485</v>
      </c>
      <c r="E100" s="8">
        <f>Kx-EffortOutcomesAG1_1DS[[#This Row],[Xp]]</f>
        <v>4.4345933270785703E-2</v>
      </c>
      <c r="F100" s="8">
        <f>Ky-EffortOutcomesAG1_1DS[[#This Row],[Yp]]</f>
        <v>-0.91149283834563088</v>
      </c>
      <c r="G100" s="8">
        <f>Kz-EffortOutcomesAG1_1DS[[#This Row],[Zp]]</f>
        <v>0.86714690507484515</v>
      </c>
      <c r="H100" s="8">
        <f>EffortOutcomesAG1_1DS[[#This Row],[Kpy]]*KSc-EffortOutcomesAG1_1DS[[#This Row],[KPz]]*KSb</f>
        <v>4.4345933270785731E-2</v>
      </c>
      <c r="I100" s="8">
        <f>-1*(EffortOutcomesAG1_1DS[[#This Row],[KPx]]*KSc-EffortOutcomesAG1_1DS[[#This Row],[KPz]]*KSa)</f>
        <v>4.4345933270785703E-2</v>
      </c>
      <c r="J100" s="8">
        <f>(EffortOutcomesAG1_1DS[[#This Row],[KPx]]*$C$2-EffortOutcomesAG1_1DS[[#This Row],[Kpy]]*KSa)</f>
        <v>3.1633943397994612E-4</v>
      </c>
      <c r="K100" s="8">
        <f>EffortOutcomesAG1_1DS[[#This Row],[Kpy]]*KTc-EffortOutcomesAG1_1DS[[#This Row],[KPz]]*KTb</f>
        <v>1.7786397434204759</v>
      </c>
      <c r="L100" s="8">
        <f>-1*(EffortOutcomesAG1_1DS[[#This Row],[KPx]]*KTc-EffortOutcomesAG1_1DS[[#This Row],[KPz]]*KTa)</f>
        <v>1.7786397434204759</v>
      </c>
      <c r="M100" s="8">
        <f>(EffortOutcomesAG1_1DS[[#This Row],[KPx]]*KTb-EffortOutcomesAG1_1DS[[#This Row],[Kpy]]*KTa)</f>
        <v>1.7786397434204761</v>
      </c>
      <c r="N100" s="8">
        <f>-EffortOutcomesAG1_1DS[[#This Row],[Xp]]*a+EffortOutcomesAG1_1DS[[#This Row],[Yp]]*b+EffortOutcomesAG1_1DS[[#This Row],[Zp]]*c_</f>
        <v>8.8691866541571435E-2</v>
      </c>
      <c r="O100">
        <f>-IF(EffortOutcomesAG1_1DS[[#This Row],[Column2]]&gt;0,1,-1)*SQRT(EffortOutcomesAG1_1DS[[#This Row],[KPx''i]]^2+EffortOutcomesAG1_1DS[[#This Row],[KPx''j]]^2+EffortOutcomesAG1_1DS[[#This Row],[KPx''k]]^2)/Ksmag/Scale</f>
        <v>-4.4346497414967566E-2</v>
      </c>
      <c r="P100" s="9">
        <f>SQRT(EffortOutcomesAG1_1DS[[#This Row],[Kpy''i]]^2+EffortOutcomesAG1_1DS[[#This Row],[KPy''j]]^2+EffortOutcomesAG1_1DS[[#This Row],[KPy''k]]^2)/KTmag/Scale</f>
        <v>1.2576882238605198</v>
      </c>
      <c r="Q10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-4.4346497414967566E-2</v>
      </c>
      <c r="S10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1.2576882238605198</v>
      </c>
      <c r="T100" t="s">
        <v>92</v>
      </c>
      <c r="U100" t="s">
        <v>136</v>
      </c>
      <c r="V100" t="s">
        <v>59</v>
      </c>
      <c r="W100">
        <v>2.1042606516290729</v>
      </c>
      <c r="X100">
        <v>1.9</v>
      </c>
      <c r="Y100">
        <v>10</v>
      </c>
      <c r="Z100">
        <v>1.5496957403651113</v>
      </c>
      <c r="AA100" t="s">
        <v>100</v>
      </c>
      <c r="AB100">
        <v>1</v>
      </c>
      <c r="AC100" s="14">
        <v>45574</v>
      </c>
      <c r="AD100">
        <v>45574</v>
      </c>
      <c r="AE100">
        <v>0.90292996665078595</v>
      </c>
      <c r="AF100">
        <v>0.90292996665078595</v>
      </c>
      <c r="AG100">
        <v>0.73645617008775521</v>
      </c>
      <c r="AH100">
        <v>1.1075056061205648</v>
      </c>
      <c r="AI100">
        <v>1.1075056061205648</v>
      </c>
      <c r="AJ100">
        <v>0.8156293370342691</v>
      </c>
      <c r="AK100">
        <v>1.2260471204188483</v>
      </c>
      <c r="AL100">
        <v>1.2260471204188483</v>
      </c>
      <c r="AM100">
        <v>1.3578540592318498</v>
      </c>
      <c r="AN100">
        <v>99</v>
      </c>
      <c r="AO100">
        <f>SUBTOTAL(9,EffortOutcomesAG1_1DS[[#This Row],[Allocation]:[Iin]])</f>
        <v>91159.932600693093</v>
      </c>
    </row>
    <row r="101" spans="2:41" x14ac:dyDescent="0.25">
      <c r="B101" s="8">
        <f>IF(EffortOutcomesAG1_1DS[[#This Row],[Apn]]=0,10,LOG(EffortOutcomesAG1_1DS[[#This Row],[Apn]]))</f>
        <v>-9.3114175467846477E-3</v>
      </c>
      <c r="C101" s="8">
        <f>IF(EffortOutcomesAG1_1DS[[#This Row],[Ein]]=0,10,LOG(EffortOutcomesAG1_1DS[[#This Row],[Ein]]))</f>
        <v>-1.2215364882251032</v>
      </c>
      <c r="D101" s="8">
        <f>IF(EffortOutcomesAG1_1DS[[#This Row],[Iin]]=0,10,LOG(EffortOutcomesAG1_1DS[[#This Row],[Iin]]))</f>
        <v>1.230847905771888</v>
      </c>
      <c r="E101" s="8">
        <f>Kx-EffortOutcomesAG1_1DS[[#This Row],[Xp]]</f>
        <v>9.3114175467846477E-3</v>
      </c>
      <c r="F101" s="8">
        <f>Ky-EffortOutcomesAG1_1DS[[#This Row],[Yp]]</f>
        <v>0.22153648822510319</v>
      </c>
      <c r="G101" s="8">
        <f>Kz-EffortOutcomesAG1_1DS[[#This Row],[Zp]]</f>
        <v>-0.23084790577188796</v>
      </c>
      <c r="H101" s="8">
        <f>EffortOutcomesAG1_1DS[[#This Row],[Kpy]]*KSc-EffortOutcomesAG1_1DS[[#This Row],[KPz]]*KSb</f>
        <v>9.3114175467847726E-3</v>
      </c>
      <c r="I101" s="8">
        <f>-1*(EffortOutcomesAG1_1DS[[#This Row],[KPx]]*KSc-EffortOutcomesAG1_1DS[[#This Row],[KPz]]*KSa)</f>
        <v>9.3114175467846477E-3</v>
      </c>
      <c r="J101" s="8">
        <f>(EffortOutcomesAG1_1DS[[#This Row],[KPx]]*$C$2-EffortOutcomesAG1_1DS[[#This Row],[Kpy]]*KSa)</f>
        <v>6.6422518121662377E-5</v>
      </c>
      <c r="K101" s="8">
        <f>EffortOutcomesAG1_1DS[[#This Row],[Kpy]]*KTc-EffortOutcomesAG1_1DS[[#This Row],[KPz]]*KTb</f>
        <v>-0.45238439399699115</v>
      </c>
      <c r="L101" s="8">
        <f>-1*(EffortOutcomesAG1_1DS[[#This Row],[KPx]]*KTc-EffortOutcomesAG1_1DS[[#This Row],[KPz]]*KTa)</f>
        <v>-0.45238439399699126</v>
      </c>
      <c r="M101" s="8">
        <f>(EffortOutcomesAG1_1DS[[#This Row],[KPx]]*KTb-EffortOutcomesAG1_1DS[[#This Row],[Kpy]]*KTa)</f>
        <v>-0.45238439399699104</v>
      </c>
      <c r="N101" s="8">
        <f>-EffortOutcomesAG1_1DS[[#This Row],[Xp]]*a+EffortOutcomesAG1_1DS[[#This Row],[Yp]]*b+EffortOutcomesAG1_1DS[[#This Row],[Zp]]*c_</f>
        <v>1.8622835093569545E-2</v>
      </c>
      <c r="O101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01" s="9">
        <f>SQRT(EffortOutcomesAG1_1DS[[#This Row],[Kpy''i]]^2+EffortOutcomesAG1_1DS[[#This Row],[KPy''j]]^2+EffortOutcomesAG1_1DS[[#This Row],[KPy''k]]^2)/KTmag/Scale</f>
        <v>0.31988407269823932</v>
      </c>
      <c r="Q10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0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0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01" t="s">
        <v>138</v>
      </c>
      <c r="U101" t="s">
        <v>136</v>
      </c>
      <c r="V101" t="s">
        <v>60</v>
      </c>
      <c r="W101">
        <v>0.97058823529411775</v>
      </c>
      <c r="X101">
        <v>0.95</v>
      </c>
      <c r="Y101">
        <v>10</v>
      </c>
      <c r="Z101">
        <v>5.7040998217468802E-2</v>
      </c>
      <c r="AA101" t="s">
        <v>102</v>
      </c>
      <c r="AC101" s="14">
        <v>45574</v>
      </c>
      <c r="AD101">
        <v>45574</v>
      </c>
      <c r="AE101">
        <v>0.97878787878787865</v>
      </c>
      <c r="AF101">
        <v>0.97878787878787865</v>
      </c>
      <c r="AG101">
        <v>5.8769513314967853E-2</v>
      </c>
      <c r="AH101">
        <v>1.0216718266253872</v>
      </c>
      <c r="AI101">
        <v>1.0216718266253872</v>
      </c>
      <c r="AJ101">
        <v>6.0043156018388215E-2</v>
      </c>
      <c r="AK101">
        <v>16.654687500000001</v>
      </c>
      <c r="AL101">
        <v>16.654687500000001</v>
      </c>
      <c r="AM101">
        <v>17.015625000000004</v>
      </c>
      <c r="AN101">
        <v>100</v>
      </c>
      <c r="AO101">
        <f>SUBTOTAL(9,EffortOutcomesAG1_1DS[[#This Row],[Allocation]:[Iin]])</f>
        <v>91202.501773078402</v>
      </c>
    </row>
    <row r="102" spans="2:41" x14ac:dyDescent="0.25">
      <c r="B102" s="8">
        <f>IF(EffortOutcomesAG1_1DS[[#This Row],[Apn]]=0,10,LOG(EffortOutcomesAG1_1DS[[#This Row],[Apn]]))</f>
        <v>0.10290978904753918</v>
      </c>
      <c r="C102" s="8">
        <f>IF(EffortOutcomesAG1_1DS[[#This Row],[Ein]]=0,10,LOG(EffortOutcomesAG1_1DS[[#This Row],[Ein]]))</f>
        <v>-9.9044142520742215E-2</v>
      </c>
      <c r="D102" s="8">
        <f>IF(EffortOutcomesAG1_1DS[[#This Row],[Iin]]=0,10,LOG(EffortOutcomesAG1_1DS[[#This Row],[Iin]]))</f>
        <v>-3.8656465267969536E-3</v>
      </c>
      <c r="E102" s="8">
        <f>Kx-EffortOutcomesAG1_1DS[[#This Row],[Xp]]</f>
        <v>-0.10290978904753918</v>
      </c>
      <c r="F102" s="8">
        <f>Ky-EffortOutcomesAG1_1DS[[#This Row],[Yp]]</f>
        <v>-0.90095585747925777</v>
      </c>
      <c r="G102" s="8">
        <f>Kz-EffortOutcomesAG1_1DS[[#This Row],[Zp]]</f>
        <v>1.003865646526797</v>
      </c>
      <c r="H102" s="8">
        <f>EffortOutcomesAG1_1DS[[#This Row],[Kpy]]*KSc-EffortOutcomesAG1_1DS[[#This Row],[KPz]]*KSb</f>
        <v>-0.10290978904753922</v>
      </c>
      <c r="I102" s="8">
        <f>-1*(EffortOutcomesAG1_1DS[[#This Row],[KPx]]*KSc-EffortOutcomesAG1_1DS[[#This Row],[KPz]]*KSa)</f>
        <v>-0.10290978904753918</v>
      </c>
      <c r="J102" s="8">
        <f>(EffortOutcomesAG1_1DS[[#This Row],[KPx]]*$C$2-EffortOutcomesAG1_1DS[[#This Row],[Kpy]]*KSa)</f>
        <v>-7.3410168683360347E-4</v>
      </c>
      <c r="K102" s="8">
        <f>EffortOutcomesAG1_1DS[[#This Row],[Kpy]]*KTc-EffortOutcomesAG1_1DS[[#This Row],[KPz]]*KTb</f>
        <v>1.9048215040060548</v>
      </c>
      <c r="L102" s="8">
        <f>-1*(EffortOutcomesAG1_1DS[[#This Row],[KPx]]*KTc-EffortOutcomesAG1_1DS[[#This Row],[KPz]]*KTa)</f>
        <v>1.9048215040060548</v>
      </c>
      <c r="M102" s="8">
        <f>(EffortOutcomesAG1_1DS[[#This Row],[KPx]]*KTb-EffortOutcomesAG1_1DS[[#This Row],[Kpy]]*KTa)</f>
        <v>1.9048215040060548</v>
      </c>
      <c r="N102" s="8">
        <f>-EffortOutcomesAG1_1DS[[#This Row],[Xp]]*a+EffortOutcomesAG1_1DS[[#This Row],[Yp]]*b+EffortOutcomesAG1_1DS[[#This Row],[Zp]]*c_</f>
        <v>-0.20581957809507834</v>
      </c>
      <c r="O102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02" s="9">
        <f>SQRT(EffortOutcomesAG1_1DS[[#This Row],[Kpy''i]]^2+EffortOutcomesAG1_1DS[[#This Row],[KPy''j]]^2+EffortOutcomesAG1_1DS[[#This Row],[KPy''k]]^2)/KTmag/Scale</f>
        <v>1.3469122024326399</v>
      </c>
      <c r="Q10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0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1.3469122024326399</v>
      </c>
      <c r="T102" t="s">
        <v>138</v>
      </c>
      <c r="U102" t="s">
        <v>136</v>
      </c>
      <c r="V102" t="s">
        <v>56</v>
      </c>
      <c r="W102">
        <v>3.7478639781271368</v>
      </c>
      <c r="X102">
        <v>4.75</v>
      </c>
      <c r="Y102">
        <v>10</v>
      </c>
      <c r="Z102">
        <v>3.7813725490196082</v>
      </c>
      <c r="AA102" t="s">
        <v>101</v>
      </c>
      <c r="AC102" s="14">
        <v>45574</v>
      </c>
      <c r="AD102">
        <v>45574</v>
      </c>
      <c r="AE102">
        <v>1.2673885785934114</v>
      </c>
      <c r="AF102">
        <v>1.2673885785934114</v>
      </c>
      <c r="AG102">
        <v>1.0089407115861275</v>
      </c>
      <c r="AH102">
        <v>0.78902399539518664</v>
      </c>
      <c r="AI102">
        <v>0.78902399539518664</v>
      </c>
      <c r="AJ102">
        <v>0.79607843137254908</v>
      </c>
      <c r="AK102">
        <v>1.2561576354679802</v>
      </c>
      <c r="AL102">
        <v>1.2561576354679802</v>
      </c>
      <c r="AM102">
        <v>0.99113851638311623</v>
      </c>
      <c r="AN102">
        <v>101</v>
      </c>
      <c r="AO102">
        <f>SUBTOTAL(9,EffortOutcomesAG1_1DS[[#This Row],[Allocation]:[Iin]])</f>
        <v>91161.202670627274</v>
      </c>
    </row>
    <row r="103" spans="2:41" x14ac:dyDescent="0.25">
      <c r="B103" s="8">
        <f>IF(EffortOutcomesAG1_1DS[[#This Row],[Apn]]=0,10,LOG(EffortOutcomesAG1_1DS[[#This Row],[Apn]]))</f>
        <v>-0.20636319694025962</v>
      </c>
      <c r="C103" s="8">
        <f>IF(EffortOutcomesAG1_1DS[[#This Row],[Ein]]=0,10,LOG(EffortOutcomesAG1_1DS[[#This Row],[Ein]]))</f>
        <v>-2.0010783076497133E-3</v>
      </c>
      <c r="D103" s="8">
        <f>IF(EffortOutcomesAG1_1DS[[#This Row],[Iin]]=0,10,LOG(EffortOutcomesAG1_1DS[[#This Row],[Iin]]))</f>
        <v>0.20836427524790935</v>
      </c>
      <c r="E103" s="8">
        <f>Kx-EffortOutcomesAG1_1DS[[#This Row],[Xp]]</f>
        <v>0.20636319694025962</v>
      </c>
      <c r="F103" s="8">
        <f>Ky-EffortOutcomesAG1_1DS[[#This Row],[Yp]]</f>
        <v>-0.99799892169235027</v>
      </c>
      <c r="G103" s="8">
        <f>Kz-EffortOutcomesAG1_1DS[[#This Row],[Zp]]</f>
        <v>0.79163572475209065</v>
      </c>
      <c r="H103" s="8">
        <f>EffortOutcomesAG1_1DS[[#This Row],[Kpy]]*KSc-EffortOutcomesAG1_1DS[[#This Row],[KPz]]*KSb</f>
        <v>0.20636319694025962</v>
      </c>
      <c r="I103" s="8">
        <f>-1*(EffortOutcomesAG1_1DS[[#This Row],[KPx]]*KSc-EffortOutcomesAG1_1DS[[#This Row],[KPz]]*KSa)</f>
        <v>0.20636319694025962</v>
      </c>
      <c r="J103" s="8">
        <f>(EffortOutcomesAG1_1DS[[#This Row],[KPx]]*$C$2-EffortOutcomesAG1_1DS[[#This Row],[Kpy]]*KSa)</f>
        <v>1.4720812507373635E-3</v>
      </c>
      <c r="K103" s="8">
        <f>EffortOutcomesAG1_1DS[[#This Row],[Kpy]]*KTc-EffortOutcomesAG1_1DS[[#This Row],[KPz]]*KTb</f>
        <v>1.789634646444441</v>
      </c>
      <c r="L103" s="8">
        <f>-1*(EffortOutcomesAG1_1DS[[#This Row],[KPx]]*KTc-EffortOutcomesAG1_1DS[[#This Row],[KPz]]*KTa)</f>
        <v>1.789634646444441</v>
      </c>
      <c r="M103" s="8">
        <f>(EffortOutcomesAG1_1DS[[#This Row],[KPx]]*KTb-EffortOutcomesAG1_1DS[[#This Row],[Kpy]]*KTa)</f>
        <v>1.789634646444441</v>
      </c>
      <c r="N103" s="8">
        <f>-EffortOutcomesAG1_1DS[[#This Row],[Xp]]*a+EffortOutcomesAG1_1DS[[#This Row],[Yp]]*b+EffortOutcomesAG1_1DS[[#This Row],[Zp]]*c_</f>
        <v>0.41272639388051929</v>
      </c>
      <c r="O103">
        <f>-IF(EffortOutcomesAG1_1DS[[#This Row],[Column2]]&gt;0,1,-1)*SQRT(EffortOutcomesAG1_1DS[[#This Row],[KPx''i]]^2+EffortOutcomesAG1_1DS[[#This Row],[KPx''j]]^2+EffortOutcomesAG1_1DS[[#This Row],[KPx''k]]^2)/Ksmag/Scale</f>
        <v>-0.20636582217753197</v>
      </c>
      <c r="P103" s="9">
        <f>SQRT(EffortOutcomesAG1_1DS[[#This Row],[Kpy''i]]^2+EffortOutcomesAG1_1DS[[#This Row],[KPy''j]]^2+EffortOutcomesAG1_1DS[[#This Row],[KPy''k]]^2)/KTmag/Scale</f>
        <v>1.2654627943472538</v>
      </c>
      <c r="Q10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-0.20636582217753197</v>
      </c>
      <c r="S10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1.2654627943472538</v>
      </c>
      <c r="T103" t="s">
        <v>138</v>
      </c>
      <c r="U103" t="s">
        <v>136</v>
      </c>
      <c r="V103" t="s">
        <v>59</v>
      </c>
      <c r="W103">
        <v>4.5836142079336275</v>
      </c>
      <c r="X103">
        <v>2.8499999999999996</v>
      </c>
      <c r="Y103">
        <v>10</v>
      </c>
      <c r="Z103">
        <v>2.8368983957219247</v>
      </c>
      <c r="AA103" t="s">
        <v>100</v>
      </c>
      <c r="AC103" s="14">
        <v>45574</v>
      </c>
      <c r="AD103">
        <v>45574</v>
      </c>
      <c r="AE103">
        <v>0.6217800780587136</v>
      </c>
      <c r="AF103">
        <v>0.6217800780587136</v>
      </c>
      <c r="AG103">
        <v>0.61892172138126944</v>
      </c>
      <c r="AH103">
        <v>1.6082856869942554</v>
      </c>
      <c r="AI103">
        <v>1.6082856869942554</v>
      </c>
      <c r="AJ103">
        <v>0.99540294586734213</v>
      </c>
      <c r="AK103">
        <v>1.0046182846371348</v>
      </c>
      <c r="AL103">
        <v>1.0046182846371348</v>
      </c>
      <c r="AM103">
        <v>1.6157132080746248</v>
      </c>
      <c r="AN103">
        <v>102</v>
      </c>
      <c r="AO103">
        <f>SUBTOTAL(9,EffortOutcomesAG1_1DS[[#This Row],[Allocation]:[Iin]])</f>
        <v>91160.536304370413</v>
      </c>
    </row>
    <row r="104" spans="2:41" x14ac:dyDescent="0.25">
      <c r="B104" s="8">
        <f>IF(EffortOutcomesAG1_1DS[[#This Row],[Apn]]=0,10,LOG(EffortOutcomesAG1_1DS[[#This Row],[Apn]]))</f>
        <v>8.0592803337514327E-2</v>
      </c>
      <c r="C104" s="8">
        <f>IF(EffortOutcomesAG1_1DS[[#This Row],[Ein]]=0,10,LOG(EffortOutcomesAG1_1DS[[#This Row],[Ein]]))</f>
        <v>-0.30508253967517801</v>
      </c>
      <c r="D104" s="8">
        <f>IF(EffortOutcomesAG1_1DS[[#This Row],[Iin]]=0,10,LOG(EffortOutcomesAG1_1DS[[#This Row],[Iin]]))</f>
        <v>0.22448973633766367</v>
      </c>
      <c r="E104" s="8">
        <f>Kx-EffortOutcomesAG1_1DS[[#This Row],[Xp]]</f>
        <v>-8.0592803337514327E-2</v>
      </c>
      <c r="F104" s="8">
        <f>Ky-EffortOutcomesAG1_1DS[[#This Row],[Yp]]</f>
        <v>-0.69491746032482204</v>
      </c>
      <c r="G104" s="8">
        <f>Kz-EffortOutcomesAG1_1DS[[#This Row],[Zp]]</f>
        <v>0.77551026366233633</v>
      </c>
      <c r="H104" s="8">
        <f>EffortOutcomesAG1_1DS[[#This Row],[Kpy]]*KSc-EffortOutcomesAG1_1DS[[#This Row],[KPz]]*KSb</f>
        <v>-8.0592803337514285E-2</v>
      </c>
      <c r="I104" s="8">
        <f>-1*(EffortOutcomesAG1_1DS[[#This Row],[KPx]]*KSc-EffortOutcomesAG1_1DS[[#This Row],[KPz]]*KSa)</f>
        <v>-8.0592803337514327E-2</v>
      </c>
      <c r="J104" s="8">
        <f>(EffortOutcomesAG1_1DS[[#This Row],[KPx]]*$C$2-EffortOutcomesAG1_1DS[[#This Row],[Kpy]]*KSa)</f>
        <v>-5.7490461718260482E-4</v>
      </c>
      <c r="K104" s="8">
        <f>EffortOutcomesAG1_1DS[[#This Row],[Kpy]]*KTc-EffortOutcomesAG1_1DS[[#This Row],[KPz]]*KTb</f>
        <v>1.4704277239871584</v>
      </c>
      <c r="L104" s="8">
        <f>-1*(EffortOutcomesAG1_1DS[[#This Row],[KPx]]*KTc-EffortOutcomesAG1_1DS[[#This Row],[KPz]]*KTa)</f>
        <v>1.4704277239871584</v>
      </c>
      <c r="M104" s="8">
        <f>(EffortOutcomesAG1_1DS[[#This Row],[KPx]]*KTb-EffortOutcomesAG1_1DS[[#This Row],[Kpy]]*KTa)</f>
        <v>1.4704277239871584</v>
      </c>
      <c r="N104" s="8">
        <f>-EffortOutcomesAG1_1DS[[#This Row],[Xp]]*a+EffortOutcomesAG1_1DS[[#This Row],[Yp]]*b+EffortOutcomesAG1_1DS[[#This Row],[Zp]]*c_</f>
        <v>-0.16118560667502868</v>
      </c>
      <c r="O104">
        <f>-IF(EffortOutcomesAG1_1DS[[#This Row],[Column2]]&gt;0,1,-1)*SQRT(EffortOutcomesAG1_1DS[[#This Row],[KPx''i]]^2+EffortOutcomesAG1_1DS[[#This Row],[KPx''j]]^2+EffortOutcomesAG1_1DS[[#This Row],[KPx''k]]^2)/Ksmag/Scale</f>
        <v>8.05938285941218E-2</v>
      </c>
      <c r="P104" s="9">
        <f>SQRT(EffortOutcomesAG1_1DS[[#This Row],[Kpy''i]]^2+EffortOutcomesAG1_1DS[[#This Row],[KPy''j]]^2+EffortOutcomesAG1_1DS[[#This Row],[KPy''k]]^2)/KTmag/Scale</f>
        <v>1.0397494148760207</v>
      </c>
      <c r="Q10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8.05938285941218E-2</v>
      </c>
      <c r="S10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1.0397494148760207</v>
      </c>
      <c r="T104" t="s">
        <v>92</v>
      </c>
      <c r="U104" t="s">
        <v>136</v>
      </c>
      <c r="V104" t="s">
        <v>56</v>
      </c>
      <c r="W104">
        <v>3.1563909774436087</v>
      </c>
      <c r="X104">
        <v>3.8</v>
      </c>
      <c r="Y104">
        <v>10</v>
      </c>
      <c r="Z104">
        <v>1.882352941176471</v>
      </c>
      <c r="AA104" t="s">
        <v>105</v>
      </c>
      <c r="AB104">
        <v>1</v>
      </c>
      <c r="AC104" s="14">
        <v>45575</v>
      </c>
      <c r="AD104">
        <v>45575</v>
      </c>
      <c r="AE104">
        <v>1.2039066222010482</v>
      </c>
      <c r="AF104">
        <v>1.2039066222010482</v>
      </c>
      <c r="AG104">
        <v>0.5963624134742036</v>
      </c>
      <c r="AH104">
        <v>0.83062920459042344</v>
      </c>
      <c r="AI104">
        <v>0.83062920459042344</v>
      </c>
      <c r="AJ104">
        <v>0.4953560371517029</v>
      </c>
      <c r="AK104">
        <v>2.0187499999999994</v>
      </c>
      <c r="AL104">
        <v>2.0187499999999994</v>
      </c>
      <c r="AM104">
        <v>1.6768327067669169</v>
      </c>
      <c r="AN104">
        <v>103</v>
      </c>
      <c r="AO104">
        <f>SUBTOTAL(9,EffortOutcomesAG1_1DS[[#This Row],[Allocation]:[Iin]])</f>
        <v>91163.757475752165</v>
      </c>
    </row>
    <row r="105" spans="2:41" x14ac:dyDescent="0.25">
      <c r="B105" s="8">
        <f>IF(EffortOutcomesAG1_1DS[[#This Row],[Apn]]=0,10,LOG(EffortOutcomesAG1_1DS[[#This Row],[Apn]]))</f>
        <v>10</v>
      </c>
      <c r="C105" s="8">
        <f>IF(EffortOutcomesAG1_1DS[[#This Row],[Ein]]=0,10,LOG(EffortOutcomesAG1_1DS[[#This Row],[Ein]]))</f>
        <v>10</v>
      </c>
      <c r="D105" s="8">
        <f>IF(EffortOutcomesAG1_1DS[[#This Row],[Iin]]=0,10,LOG(EffortOutcomesAG1_1DS[[#This Row],[Iin]]))</f>
        <v>1.2604121447557173</v>
      </c>
      <c r="E105" s="8">
        <f>Kx-EffortOutcomesAG1_1DS[[#This Row],[Xp]]</f>
        <v>-10</v>
      </c>
      <c r="F105" s="8">
        <f>Ky-EffortOutcomesAG1_1DS[[#This Row],[Yp]]</f>
        <v>-11</v>
      </c>
      <c r="G105" s="8">
        <f>Kz-EffortOutcomesAG1_1DS[[#This Row],[Zp]]</f>
        <v>-0.26041214475571728</v>
      </c>
      <c r="H105" s="8">
        <f>EffortOutcomesAG1_1DS[[#This Row],[Kpy]]*KSc-EffortOutcomesAG1_1DS[[#This Row],[KPz]]*KSb</f>
        <v>11.260412144755717</v>
      </c>
      <c r="I105" s="8">
        <f>-1*(EffortOutcomesAG1_1DS[[#This Row],[KPx]]*KSc-EffortOutcomesAG1_1DS[[#This Row],[KPz]]*KSa)</f>
        <v>-10</v>
      </c>
      <c r="J105" s="8">
        <f>(EffortOutcomesAG1_1DS[[#This Row],[KPx]]*$C$2-EffortOutcomesAG1_1DS[[#This Row],[Kpy]]*KSa)</f>
        <v>-7.1334485633284622E-2</v>
      </c>
      <c r="K105" s="8">
        <f>EffortOutcomesAG1_1DS[[#This Row],[Kpy]]*KTc-EffortOutcomesAG1_1DS[[#This Row],[KPz]]*KTb</f>
        <v>10.739587855244283</v>
      </c>
      <c r="L105" s="8">
        <f>-1*(EffortOutcomesAG1_1DS[[#This Row],[KPx]]*KTc-EffortOutcomesAG1_1DS[[#This Row],[KPz]]*KTa)</f>
        <v>-10.520824289511435</v>
      </c>
      <c r="M105" s="8">
        <f>(EffortOutcomesAG1_1DS[[#This Row],[KPx]]*KTb-EffortOutcomesAG1_1DS[[#This Row],[Kpy]]*KTa)</f>
        <v>32</v>
      </c>
      <c r="N105" s="8">
        <f>-EffortOutcomesAG1_1DS[[#This Row],[Xp]]*a+EffortOutcomesAG1_1DS[[#This Row],[Yp]]*b+EffortOutcomesAG1_1DS[[#This Row],[Zp]]*c_</f>
        <v>22.520824289511435</v>
      </c>
      <c r="O105">
        <f>-IF(EffortOutcomesAG1_1DS[[#This Row],[Column2]]&gt;0,1,-1)*SQRT(EffortOutcomesAG1_1DS[[#This Row],[KPx''i]]^2+EffortOutcomesAG1_1DS[[#This Row],[KPx''j]]^2+EffortOutcomesAG1_1DS[[#This Row],[KPx''k]]^2)/Ksmag/Scale</f>
        <v>-10.648989864738406</v>
      </c>
      <c r="P105" s="9">
        <f>SQRT(EffortOutcomesAG1_1DS[[#This Row],[Kpy''i]]^2+EffortOutcomesAG1_1DS[[#This Row],[KPy''j]]^2+EffortOutcomesAG1_1DS[[#This Row],[KPy''k]]^2)/KTmag/Scale</f>
        <v>14.433909674970744</v>
      </c>
      <c r="Q10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0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0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05" t="s">
        <v>92</v>
      </c>
      <c r="U105" t="s">
        <v>136</v>
      </c>
      <c r="V105" t="s">
        <v>60</v>
      </c>
      <c r="W105">
        <v>1</v>
      </c>
      <c r="X105">
        <v>0</v>
      </c>
      <c r="Y105">
        <v>10</v>
      </c>
      <c r="Z105">
        <v>5.4901960784313725E-2</v>
      </c>
      <c r="AA105" t="s">
        <v>103</v>
      </c>
      <c r="AB105">
        <v>1</v>
      </c>
      <c r="AC105" s="14">
        <v>45575</v>
      </c>
      <c r="AD105">
        <v>45575</v>
      </c>
      <c r="AE105">
        <v>0</v>
      </c>
      <c r="AF105">
        <v>0</v>
      </c>
      <c r="AG105">
        <v>5.4901960784313725E-2</v>
      </c>
      <c r="AK105">
        <v>0</v>
      </c>
      <c r="AL105">
        <v>0</v>
      </c>
      <c r="AM105">
        <v>18.214285714285715</v>
      </c>
      <c r="AN105">
        <v>104</v>
      </c>
      <c r="AO105">
        <f>SUBTOTAL(9,EffortOutcomesAG1_1DS[[#This Row],[Allocation]:[Iin]])</f>
        <v>91169.324089635862</v>
      </c>
    </row>
    <row r="106" spans="2:41" x14ac:dyDescent="0.25">
      <c r="B106" s="8">
        <f>IF(EffortOutcomesAG1_1DS[[#This Row],[Apn]]=0,10,LOG(EffortOutcomesAG1_1DS[[#This Row],[Apn]]))</f>
        <v>-4.4345933270785703E-2</v>
      </c>
      <c r="C106" s="8">
        <f>IF(EffortOutcomesAG1_1DS[[#This Row],[Ein]]=0,10,LOG(EffortOutcomesAG1_1DS[[#This Row],[Ein]]))</f>
        <v>7.1580622350041053E-3</v>
      </c>
      <c r="D106" s="8">
        <f>IF(EffortOutcomesAG1_1DS[[#This Row],[Iin]]=0,10,LOG(EffortOutcomesAG1_1DS[[#This Row],[Iin]]))</f>
        <v>3.7187871035781604E-2</v>
      </c>
      <c r="E106" s="8">
        <f>Kx-EffortOutcomesAG1_1DS[[#This Row],[Xp]]</f>
        <v>4.4345933270785703E-2</v>
      </c>
      <c r="F106" s="8">
        <f>Ky-EffortOutcomesAG1_1DS[[#This Row],[Yp]]</f>
        <v>-1.007158062235004</v>
      </c>
      <c r="G106" s="8">
        <f>Kz-EffortOutcomesAG1_1DS[[#This Row],[Zp]]</f>
        <v>0.96281212896421842</v>
      </c>
      <c r="H106" s="8">
        <f>EffortOutcomesAG1_1DS[[#This Row],[Kpy]]*KSc-EffortOutcomesAG1_1DS[[#This Row],[KPz]]*KSb</f>
        <v>4.434593327078562E-2</v>
      </c>
      <c r="I106" s="8">
        <f>-1*(EffortOutcomesAG1_1DS[[#This Row],[KPx]]*KSc-EffortOutcomesAG1_1DS[[#This Row],[KPz]]*KSa)</f>
        <v>4.4345933270785703E-2</v>
      </c>
      <c r="J106" s="8">
        <f>(EffortOutcomesAG1_1DS[[#This Row],[KPx]]*$C$2-EffortOutcomesAG1_1DS[[#This Row],[Kpy]]*KSa)</f>
        <v>3.1633943397994612E-4</v>
      </c>
      <c r="K106" s="8">
        <f>EffortOutcomesAG1_1DS[[#This Row],[Kpy]]*KTc-EffortOutcomesAG1_1DS[[#This Row],[KPz]]*KTb</f>
        <v>1.9699701911992225</v>
      </c>
      <c r="L106" s="8">
        <f>-1*(EffortOutcomesAG1_1DS[[#This Row],[KPx]]*KTc-EffortOutcomesAG1_1DS[[#This Row],[KPz]]*KTa)</f>
        <v>1.9699701911992225</v>
      </c>
      <c r="M106" s="8">
        <f>(EffortOutcomesAG1_1DS[[#This Row],[KPx]]*KTb-EffortOutcomesAG1_1DS[[#This Row],[Kpy]]*KTa)</f>
        <v>1.9699701911992225</v>
      </c>
      <c r="N106" s="8">
        <f>-EffortOutcomesAG1_1DS[[#This Row],[Xp]]*a+EffortOutcomesAG1_1DS[[#This Row],[Yp]]*b+EffortOutcomesAG1_1DS[[#This Row],[Zp]]*c_</f>
        <v>8.8691866541571421E-2</v>
      </c>
      <c r="O106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06" s="9">
        <f>SQRT(EffortOutcomesAG1_1DS[[#This Row],[Kpy''i]]^2+EffortOutcomesAG1_1DS[[#This Row],[KPy''j]]^2+EffortOutcomesAG1_1DS[[#This Row],[KPy''k]]^2)/KTmag/Scale</f>
        <v>1.3929792809323298</v>
      </c>
      <c r="Q10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0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1.3929792809323298</v>
      </c>
      <c r="T106" t="s">
        <v>92</v>
      </c>
      <c r="U106" t="s">
        <v>136</v>
      </c>
      <c r="V106" t="s">
        <v>59</v>
      </c>
      <c r="W106">
        <v>2.1042606516290729</v>
      </c>
      <c r="X106">
        <v>1.9</v>
      </c>
      <c r="Y106">
        <v>10</v>
      </c>
      <c r="Z106">
        <v>1.9315753887761999</v>
      </c>
      <c r="AA106" t="s">
        <v>104</v>
      </c>
      <c r="AB106">
        <v>1</v>
      </c>
      <c r="AC106" s="14">
        <v>45575</v>
      </c>
      <c r="AD106">
        <v>45575</v>
      </c>
      <c r="AE106">
        <v>0.90292996665078595</v>
      </c>
      <c r="AF106">
        <v>0.90292996665078595</v>
      </c>
      <c r="AG106">
        <v>0.91793542177430165</v>
      </c>
      <c r="AH106">
        <v>1.1075056061205648</v>
      </c>
      <c r="AI106">
        <v>1.1075056061205648</v>
      </c>
      <c r="AJ106">
        <v>1.0166186256716843</v>
      </c>
      <c r="AK106">
        <v>0.98365303836460383</v>
      </c>
      <c r="AL106">
        <v>0.98365303836460383</v>
      </c>
      <c r="AM106">
        <v>1.0894012544663256</v>
      </c>
      <c r="AN106">
        <v>105</v>
      </c>
      <c r="AO106">
        <f>SUBTOTAL(9,EffortOutcomesAG1_1DS[[#This Row],[Allocation]:[Iin]])</f>
        <v>91161.943707912942</v>
      </c>
    </row>
    <row r="107" spans="2:41" x14ac:dyDescent="0.25">
      <c r="B107" s="8">
        <f>IF(EffortOutcomesAG1_1DS[[#This Row],[Apn]]=0,10,LOG(EffortOutcomesAG1_1DS[[#This Row],[Apn]]))</f>
        <v>0.10290978904753918</v>
      </c>
      <c r="C107" s="8">
        <f>IF(EffortOutcomesAG1_1DS[[#This Row],[Ein]]=0,10,LOG(EffortOutcomesAG1_1DS[[#This Row],[Ein]]))</f>
        <v>-0.10266234189714771</v>
      </c>
      <c r="D107" s="8">
        <f>IF(EffortOutcomesAG1_1DS[[#This Row],[Iin]]=0,10,LOG(EffortOutcomesAG1_1DS[[#This Row],[Iin]]))</f>
        <v>-2.4744715039147459E-4</v>
      </c>
      <c r="E107" s="8">
        <f>Kx-EffortOutcomesAG1_1DS[[#This Row],[Xp]]</f>
        <v>-0.10290978904753918</v>
      </c>
      <c r="F107" s="8">
        <f>Ky-EffortOutcomesAG1_1DS[[#This Row],[Yp]]</f>
        <v>-0.89733765810285226</v>
      </c>
      <c r="G107" s="8">
        <f>Kz-EffortOutcomesAG1_1DS[[#This Row],[Zp]]</f>
        <v>1.0002474471503915</v>
      </c>
      <c r="H107" s="8">
        <f>EffortOutcomesAG1_1DS[[#This Row],[Kpy]]*KSc-EffortOutcomesAG1_1DS[[#This Row],[KPz]]*KSb</f>
        <v>-0.10290978904753922</v>
      </c>
      <c r="I107" s="8">
        <f>-1*(EffortOutcomesAG1_1DS[[#This Row],[KPx]]*KSc-EffortOutcomesAG1_1DS[[#This Row],[KPz]]*KSa)</f>
        <v>-0.10290978904753918</v>
      </c>
      <c r="J107" s="8">
        <f>(EffortOutcomesAG1_1DS[[#This Row],[KPx]]*$C$2-EffortOutcomesAG1_1DS[[#This Row],[Kpy]]*KSa)</f>
        <v>-7.3410168683360347E-4</v>
      </c>
      <c r="K107" s="8">
        <f>EffortOutcomesAG1_1DS[[#This Row],[Kpy]]*KTc-EffortOutcomesAG1_1DS[[#This Row],[KPz]]*KTb</f>
        <v>1.8975851052532438</v>
      </c>
      <c r="L107" s="8">
        <f>-1*(EffortOutcomesAG1_1DS[[#This Row],[KPx]]*KTc-EffortOutcomesAG1_1DS[[#This Row],[KPz]]*KTa)</f>
        <v>1.8975851052532438</v>
      </c>
      <c r="M107" s="8">
        <f>(EffortOutcomesAG1_1DS[[#This Row],[KPx]]*KTb-EffortOutcomesAG1_1DS[[#This Row],[Kpy]]*KTa)</f>
        <v>1.8975851052532438</v>
      </c>
      <c r="N107" s="8">
        <f>-EffortOutcomesAG1_1DS[[#This Row],[Xp]]*a+EffortOutcomesAG1_1DS[[#This Row],[Yp]]*b+EffortOutcomesAG1_1DS[[#This Row],[Zp]]*c_</f>
        <v>-0.20581957809507836</v>
      </c>
      <c r="O107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07" s="9">
        <f>SQRT(EffortOutcomesAG1_1DS[[#This Row],[Kpy''i]]^2+EffortOutcomesAG1_1DS[[#This Row],[KPy''j]]^2+EffortOutcomesAG1_1DS[[#This Row],[KPy''k]]^2)/KTmag/Scale</f>
        <v>1.3417952958031572</v>
      </c>
      <c r="Q10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0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07" t="s">
        <v>138</v>
      </c>
      <c r="U107" t="s">
        <v>136</v>
      </c>
      <c r="V107" t="s">
        <v>56</v>
      </c>
      <c r="W107">
        <v>3.7478639781271368</v>
      </c>
      <c r="X107">
        <v>4.75</v>
      </c>
      <c r="Y107">
        <v>10</v>
      </c>
      <c r="Z107">
        <v>3.75</v>
      </c>
      <c r="AA107" t="s">
        <v>105</v>
      </c>
      <c r="AC107" s="14">
        <v>45575</v>
      </c>
      <c r="AD107">
        <v>45575</v>
      </c>
      <c r="AE107">
        <v>1.2673885785934114</v>
      </c>
      <c r="AF107">
        <v>1.2673885785934114</v>
      </c>
      <c r="AG107">
        <v>1.0005699304684827</v>
      </c>
      <c r="AH107">
        <v>0.78902399539518664</v>
      </c>
      <c r="AI107">
        <v>0.78902399539518664</v>
      </c>
      <c r="AJ107">
        <v>0.78947368421052633</v>
      </c>
      <c r="AK107">
        <v>1.2666666666666666</v>
      </c>
      <c r="AL107">
        <v>1.2666666666666666</v>
      </c>
      <c r="AM107">
        <v>0.99943039416723645</v>
      </c>
      <c r="AN107">
        <v>106</v>
      </c>
      <c r="AO107">
        <f>SUBTOTAL(9,EffortOutcomesAG1_1DS[[#This Row],[Allocation]:[Iin]])</f>
        <v>91163.18563249016</v>
      </c>
    </row>
    <row r="108" spans="2:41" x14ac:dyDescent="0.25">
      <c r="B108" s="8">
        <f>IF(EffortOutcomesAG1_1DS[[#This Row],[Apn]]=0,10,LOG(EffortOutcomesAG1_1DS[[#This Row],[Apn]]))</f>
        <v>-9.3114175467846477E-3</v>
      </c>
      <c r="C108" s="8">
        <f>IF(EffortOutcomesAG1_1DS[[#This Row],[Ein]]=0,10,LOG(EffortOutcomesAG1_1DS[[#This Row],[Ein]]))</f>
        <v>-1.2215364882251032</v>
      </c>
      <c r="D108" s="8">
        <f>IF(EffortOutcomesAG1_1DS[[#This Row],[Iin]]=0,10,LOG(EffortOutcomesAG1_1DS[[#This Row],[Iin]]))</f>
        <v>1.230847905771888</v>
      </c>
      <c r="E108" s="8">
        <f>Kx-EffortOutcomesAG1_1DS[[#This Row],[Xp]]</f>
        <v>9.3114175467846477E-3</v>
      </c>
      <c r="F108" s="8">
        <f>Ky-EffortOutcomesAG1_1DS[[#This Row],[Yp]]</f>
        <v>0.22153648822510319</v>
      </c>
      <c r="G108" s="8">
        <f>Kz-EffortOutcomesAG1_1DS[[#This Row],[Zp]]</f>
        <v>-0.23084790577188796</v>
      </c>
      <c r="H108" s="8">
        <f>EffortOutcomesAG1_1DS[[#This Row],[Kpy]]*KSc-EffortOutcomesAG1_1DS[[#This Row],[KPz]]*KSb</f>
        <v>9.3114175467847726E-3</v>
      </c>
      <c r="I108" s="8">
        <f>-1*(EffortOutcomesAG1_1DS[[#This Row],[KPx]]*KSc-EffortOutcomesAG1_1DS[[#This Row],[KPz]]*KSa)</f>
        <v>9.3114175467846477E-3</v>
      </c>
      <c r="J108" s="8">
        <f>(EffortOutcomesAG1_1DS[[#This Row],[KPx]]*$C$2-EffortOutcomesAG1_1DS[[#This Row],[Kpy]]*KSa)</f>
        <v>6.6422518121662377E-5</v>
      </c>
      <c r="K108" s="8">
        <f>EffortOutcomesAG1_1DS[[#This Row],[Kpy]]*KTc-EffortOutcomesAG1_1DS[[#This Row],[KPz]]*KTb</f>
        <v>-0.45238439399699115</v>
      </c>
      <c r="L108" s="8">
        <f>-1*(EffortOutcomesAG1_1DS[[#This Row],[KPx]]*KTc-EffortOutcomesAG1_1DS[[#This Row],[KPz]]*KTa)</f>
        <v>-0.45238439399699126</v>
      </c>
      <c r="M108" s="8">
        <f>(EffortOutcomesAG1_1DS[[#This Row],[KPx]]*KTb-EffortOutcomesAG1_1DS[[#This Row],[Kpy]]*KTa)</f>
        <v>-0.45238439399699104</v>
      </c>
      <c r="N108" s="8">
        <f>-EffortOutcomesAG1_1DS[[#This Row],[Xp]]*a+EffortOutcomesAG1_1DS[[#This Row],[Yp]]*b+EffortOutcomesAG1_1DS[[#This Row],[Zp]]*c_</f>
        <v>1.8622835093569545E-2</v>
      </c>
      <c r="O108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08" s="9">
        <f>SQRT(EffortOutcomesAG1_1DS[[#This Row],[Kpy''i]]^2+EffortOutcomesAG1_1DS[[#This Row],[KPy''j]]^2+EffortOutcomesAG1_1DS[[#This Row],[KPy''k]]^2)/KTmag/Scale</f>
        <v>0.31988407269823932</v>
      </c>
      <c r="Q10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0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0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08" t="s">
        <v>138</v>
      </c>
      <c r="U108" t="s">
        <v>136</v>
      </c>
      <c r="V108" t="s">
        <v>60</v>
      </c>
      <c r="W108">
        <v>0.97058823529411775</v>
      </c>
      <c r="X108">
        <v>0.95</v>
      </c>
      <c r="Y108">
        <v>10</v>
      </c>
      <c r="Z108">
        <v>5.7040998217468802E-2</v>
      </c>
      <c r="AA108" t="s">
        <v>103</v>
      </c>
      <c r="AC108" s="14">
        <v>45575</v>
      </c>
      <c r="AD108">
        <v>45575</v>
      </c>
      <c r="AE108">
        <v>0.97878787878787865</v>
      </c>
      <c r="AF108">
        <v>0.97878787878787865</v>
      </c>
      <c r="AG108">
        <v>5.8769513314967853E-2</v>
      </c>
      <c r="AH108">
        <v>1.0216718266253872</v>
      </c>
      <c r="AI108">
        <v>1.0216718266253872</v>
      </c>
      <c r="AJ108">
        <v>6.0043156018388215E-2</v>
      </c>
      <c r="AK108">
        <v>16.654687500000001</v>
      </c>
      <c r="AL108">
        <v>16.654687500000001</v>
      </c>
      <c r="AM108">
        <v>17.015625000000004</v>
      </c>
      <c r="AN108">
        <v>107</v>
      </c>
      <c r="AO108">
        <f>SUBTOTAL(9,EffortOutcomesAG1_1DS[[#This Row],[Allocation]:[Iin]])</f>
        <v>91204.501773078402</v>
      </c>
    </row>
    <row r="109" spans="2:41" x14ac:dyDescent="0.25">
      <c r="B109" s="8">
        <f>IF(EffortOutcomesAG1_1DS[[#This Row],[Apn]]=0,10,LOG(EffortOutcomesAG1_1DS[[#This Row],[Apn]]))</f>
        <v>-0.38245445599594086</v>
      </c>
      <c r="C109" s="8">
        <f>IF(EffortOutcomesAG1_1DS[[#This Row],[Ein]]=0,10,LOG(EffortOutcomesAG1_1DS[[#This Row],[Ein]]))</f>
        <v>0.17409018074803145</v>
      </c>
      <c r="D109" s="8">
        <f>IF(EffortOutcomesAG1_1DS[[#This Row],[Iin]]=0,10,LOG(EffortOutcomesAG1_1DS[[#This Row],[Iin]]))</f>
        <v>0.20836427524790935</v>
      </c>
      <c r="E109" s="8">
        <f>Kx-EffortOutcomesAG1_1DS[[#This Row],[Xp]]</f>
        <v>0.38245445599594086</v>
      </c>
      <c r="F109" s="8">
        <f>Ky-EffortOutcomesAG1_1DS[[#This Row],[Yp]]</f>
        <v>-1.1740901807480315</v>
      </c>
      <c r="G109" s="8">
        <f>Kz-EffortOutcomesAG1_1DS[[#This Row],[Zp]]</f>
        <v>0.79163572475209065</v>
      </c>
      <c r="H109" s="8">
        <f>EffortOutcomesAG1_1DS[[#This Row],[Kpy]]*KSc-EffortOutcomesAG1_1DS[[#This Row],[KPz]]*KSb</f>
        <v>0.38245445599594086</v>
      </c>
      <c r="I109" s="8">
        <f>-1*(EffortOutcomesAG1_1DS[[#This Row],[KPx]]*KSc-EffortOutcomesAG1_1DS[[#This Row],[KPz]]*KSa)</f>
        <v>0.38245445599594086</v>
      </c>
      <c r="J109" s="8">
        <f>(EffortOutcomesAG1_1DS[[#This Row],[KPx]]*$C$2-EffortOutcomesAG1_1DS[[#This Row],[Kpy]]*KSa)</f>
        <v>2.7282191896628128E-3</v>
      </c>
      <c r="K109" s="8">
        <f>EffortOutcomesAG1_1DS[[#This Row],[Kpy]]*KTc-EffortOutcomesAG1_1DS[[#This Row],[KPz]]*KTb</f>
        <v>1.9657259055001222</v>
      </c>
      <c r="L109" s="8">
        <f>-1*(EffortOutcomesAG1_1DS[[#This Row],[KPx]]*KTc-EffortOutcomesAG1_1DS[[#This Row],[KPz]]*KTa)</f>
        <v>1.9657259055001222</v>
      </c>
      <c r="M109" s="8">
        <f>(EffortOutcomesAG1_1DS[[#This Row],[KPx]]*KTb-EffortOutcomesAG1_1DS[[#This Row],[Kpy]]*KTa)</f>
        <v>1.9657259055001222</v>
      </c>
      <c r="N109" s="8">
        <f>-EffortOutcomesAG1_1DS[[#This Row],[Xp]]*a+EffortOutcomesAG1_1DS[[#This Row],[Yp]]*b+EffortOutcomesAG1_1DS[[#This Row],[Zp]]*c_</f>
        <v>0.7649089119918816</v>
      </c>
      <c r="O109">
        <f>-IF(EffortOutcomesAG1_1DS[[#This Row],[Column2]]&gt;0,1,-1)*SQRT(EffortOutcomesAG1_1DS[[#This Row],[KPx''i]]^2+EffortOutcomesAG1_1DS[[#This Row],[KPx''j]]^2+EffortOutcomesAG1_1DS[[#This Row],[KPx''k]]^2)/Ksmag/Scale</f>
        <v>-0.3824593213678083</v>
      </c>
      <c r="P109" s="9">
        <f>SQRT(EffortOutcomesAG1_1DS[[#This Row],[Kpy''i]]^2+EffortOutcomesAG1_1DS[[#This Row],[KPy''j]]^2+EffortOutcomesAG1_1DS[[#This Row],[KPy''k]]^2)/KTmag/Scale</f>
        <v>1.3899781177332029</v>
      </c>
      <c r="Q10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-0.3824593213678083</v>
      </c>
      <c r="S10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1.3899781177332029</v>
      </c>
      <c r="T109" t="s">
        <v>138</v>
      </c>
      <c r="U109" t="s">
        <v>136</v>
      </c>
      <c r="V109" t="s">
        <v>59</v>
      </c>
      <c r="W109">
        <v>4.5836142079336275</v>
      </c>
      <c r="X109">
        <v>1.9</v>
      </c>
      <c r="Y109">
        <v>10</v>
      </c>
      <c r="Z109">
        <v>2.8368983957219247</v>
      </c>
      <c r="AA109" t="s">
        <v>104</v>
      </c>
      <c r="AC109" s="14">
        <v>45575</v>
      </c>
      <c r="AD109">
        <v>45575</v>
      </c>
      <c r="AE109">
        <v>0.41452005203914244</v>
      </c>
      <c r="AF109">
        <v>0.41452005203914244</v>
      </c>
      <c r="AG109">
        <v>0.61892172138126944</v>
      </c>
      <c r="AH109">
        <v>2.4124285304913831</v>
      </c>
      <c r="AI109">
        <v>2.4124285304913831</v>
      </c>
      <c r="AJ109">
        <v>1.493104418801013</v>
      </c>
      <c r="AK109">
        <v>0.66974552309142321</v>
      </c>
      <c r="AL109">
        <v>0.66974552309142321</v>
      </c>
      <c r="AM109">
        <v>1.6157132080746248</v>
      </c>
      <c r="AN109">
        <v>108</v>
      </c>
      <c r="AO109">
        <f>SUBTOTAL(9,EffortOutcomesAG1_1DS[[#This Row],[Allocation]:[Iin]])</f>
        <v>91163.558025955208</v>
      </c>
    </row>
    <row r="110" spans="2:41" x14ac:dyDescent="0.25">
      <c r="B110" s="8">
        <f>IF(EffortOutcomesAG1_1DS[[#This Row],[Apn]]=0,10,LOG(EffortOutcomesAG1_1DS[[#This Row],[Apn]]))</f>
        <v>8.0592803337514327E-2</v>
      </c>
      <c r="C110" s="8">
        <f>IF(EffortOutcomesAG1_1DS[[#This Row],[Ein]]=0,10,LOG(EffortOutcomesAG1_1DS[[#This Row],[Ein]]))</f>
        <v>-0.30508253967517801</v>
      </c>
      <c r="D110" s="8">
        <f>IF(EffortOutcomesAG1_1DS[[#This Row],[Iin]]=0,10,LOG(EffortOutcomesAG1_1DS[[#This Row],[Iin]]))</f>
        <v>0.22448973633766367</v>
      </c>
      <c r="E110" s="8">
        <f>Kx-EffortOutcomesAG1_1DS[[#This Row],[Xp]]</f>
        <v>-8.0592803337514327E-2</v>
      </c>
      <c r="F110" s="8">
        <f>Ky-EffortOutcomesAG1_1DS[[#This Row],[Yp]]</f>
        <v>-0.69491746032482204</v>
      </c>
      <c r="G110" s="8">
        <f>Kz-EffortOutcomesAG1_1DS[[#This Row],[Zp]]</f>
        <v>0.77551026366233633</v>
      </c>
      <c r="H110" s="8">
        <f>EffortOutcomesAG1_1DS[[#This Row],[Kpy]]*KSc-EffortOutcomesAG1_1DS[[#This Row],[KPz]]*KSb</f>
        <v>-8.0592803337514285E-2</v>
      </c>
      <c r="I110" s="8">
        <f>-1*(EffortOutcomesAG1_1DS[[#This Row],[KPx]]*KSc-EffortOutcomesAG1_1DS[[#This Row],[KPz]]*KSa)</f>
        <v>-8.0592803337514327E-2</v>
      </c>
      <c r="J110" s="8">
        <f>(EffortOutcomesAG1_1DS[[#This Row],[KPx]]*$C$2-EffortOutcomesAG1_1DS[[#This Row],[Kpy]]*KSa)</f>
        <v>-5.7490461718260482E-4</v>
      </c>
      <c r="K110" s="8">
        <f>EffortOutcomesAG1_1DS[[#This Row],[Kpy]]*KTc-EffortOutcomesAG1_1DS[[#This Row],[KPz]]*KTb</f>
        <v>1.4704277239871584</v>
      </c>
      <c r="L110" s="8">
        <f>-1*(EffortOutcomesAG1_1DS[[#This Row],[KPx]]*KTc-EffortOutcomesAG1_1DS[[#This Row],[KPz]]*KTa)</f>
        <v>1.4704277239871584</v>
      </c>
      <c r="M110" s="8">
        <f>(EffortOutcomesAG1_1DS[[#This Row],[KPx]]*KTb-EffortOutcomesAG1_1DS[[#This Row],[Kpy]]*KTa)</f>
        <v>1.4704277239871584</v>
      </c>
      <c r="N110" s="8">
        <f>-EffortOutcomesAG1_1DS[[#This Row],[Xp]]*a+EffortOutcomesAG1_1DS[[#This Row],[Yp]]*b+EffortOutcomesAG1_1DS[[#This Row],[Zp]]*c_</f>
        <v>-0.16118560667502868</v>
      </c>
      <c r="O110">
        <f>-IF(EffortOutcomesAG1_1DS[[#This Row],[Column2]]&gt;0,1,-1)*SQRT(EffortOutcomesAG1_1DS[[#This Row],[KPx''i]]^2+EffortOutcomesAG1_1DS[[#This Row],[KPx''j]]^2+EffortOutcomesAG1_1DS[[#This Row],[KPx''k]]^2)/Ksmag/Scale</f>
        <v>8.05938285941218E-2</v>
      </c>
      <c r="P110" s="9">
        <f>SQRT(EffortOutcomesAG1_1DS[[#This Row],[Kpy''i]]^2+EffortOutcomesAG1_1DS[[#This Row],[KPy''j]]^2+EffortOutcomesAG1_1DS[[#This Row],[KPy''k]]^2)/KTmag/Scale</f>
        <v>1.0397494148760207</v>
      </c>
      <c r="Q11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8.05938285941218E-2</v>
      </c>
      <c r="S11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1.0397494148760207</v>
      </c>
      <c r="T110" t="s">
        <v>92</v>
      </c>
      <c r="U110" t="s">
        <v>136</v>
      </c>
      <c r="V110" t="s">
        <v>56</v>
      </c>
      <c r="W110">
        <v>3.1563909774436087</v>
      </c>
      <c r="X110">
        <v>3.8</v>
      </c>
      <c r="Y110">
        <v>10</v>
      </c>
      <c r="Z110">
        <v>1.882352941176471</v>
      </c>
      <c r="AA110" t="s">
        <v>106</v>
      </c>
      <c r="AB110">
        <v>1</v>
      </c>
      <c r="AC110" s="14">
        <v>45576</v>
      </c>
      <c r="AD110">
        <v>45576</v>
      </c>
      <c r="AE110">
        <v>1.2039066222010482</v>
      </c>
      <c r="AF110">
        <v>1.2039066222010482</v>
      </c>
      <c r="AG110">
        <v>0.5963624134742036</v>
      </c>
      <c r="AH110">
        <v>0.83062920459042344</v>
      </c>
      <c r="AI110">
        <v>0.83062920459042344</v>
      </c>
      <c r="AJ110">
        <v>0.4953560371517029</v>
      </c>
      <c r="AK110">
        <v>2.0187499999999994</v>
      </c>
      <c r="AL110">
        <v>2.0187499999999994</v>
      </c>
      <c r="AM110">
        <v>1.6768327067669169</v>
      </c>
      <c r="AN110">
        <v>109</v>
      </c>
      <c r="AO110">
        <f>SUBTOTAL(9,EffortOutcomesAG1_1DS[[#This Row],[Allocation]:[Iin]])</f>
        <v>91165.757475752165</v>
      </c>
    </row>
    <row r="111" spans="2:41" x14ac:dyDescent="0.25">
      <c r="B111" s="8">
        <f>IF(EffortOutcomesAG1_1DS[[#This Row],[Apn]]=0,10,LOG(EffortOutcomesAG1_1DS[[#This Row],[Apn]]))</f>
        <v>10</v>
      </c>
      <c r="C111" s="8">
        <f>IF(EffortOutcomesAG1_1DS[[#This Row],[Ein]]=0,10,LOG(EffortOutcomesAG1_1DS[[#This Row],[Ein]]))</f>
        <v>10</v>
      </c>
      <c r="D111" s="8">
        <f>IF(EffortOutcomesAG1_1DS[[#This Row],[Iin]]=0,10,LOG(EffortOutcomesAG1_1DS[[#This Row],[Iin]]))</f>
        <v>1.5614421404196983</v>
      </c>
      <c r="E111" s="8">
        <f>Kx-EffortOutcomesAG1_1DS[[#This Row],[Xp]]</f>
        <v>-10</v>
      </c>
      <c r="F111" s="8">
        <f>Ky-EffortOutcomesAG1_1DS[[#This Row],[Yp]]</f>
        <v>-11</v>
      </c>
      <c r="G111" s="8">
        <f>Kz-EffortOutcomesAG1_1DS[[#This Row],[Zp]]</f>
        <v>-0.56144214041969831</v>
      </c>
      <c r="H111" s="8">
        <f>EffortOutcomesAG1_1DS[[#This Row],[Kpy]]*KSc-EffortOutcomesAG1_1DS[[#This Row],[KPz]]*KSb</f>
        <v>11.561442140419699</v>
      </c>
      <c r="I111" s="8">
        <f>-1*(EffortOutcomesAG1_1DS[[#This Row],[KPx]]*KSc-EffortOutcomesAG1_1DS[[#This Row],[KPz]]*KSa)</f>
        <v>-10</v>
      </c>
      <c r="J111" s="8">
        <f>(EffortOutcomesAG1_1DS[[#This Row],[KPx]]*$C$2-EffortOutcomesAG1_1DS[[#This Row],[Kpy]]*KSa)</f>
        <v>-7.1334485633284622E-2</v>
      </c>
      <c r="K111" s="8">
        <f>EffortOutcomesAG1_1DS[[#This Row],[Kpy]]*KTc-EffortOutcomesAG1_1DS[[#This Row],[KPz]]*KTb</f>
        <v>10.438557859580301</v>
      </c>
      <c r="L111" s="8">
        <f>-1*(EffortOutcomesAG1_1DS[[#This Row],[KPx]]*KTc-EffortOutcomesAG1_1DS[[#This Row],[KPz]]*KTa)</f>
        <v>-11.122884280839397</v>
      </c>
      <c r="M111" s="8">
        <f>(EffortOutcomesAG1_1DS[[#This Row],[KPx]]*KTb-EffortOutcomesAG1_1DS[[#This Row],[Kpy]]*KTa)</f>
        <v>32</v>
      </c>
      <c r="N111" s="8">
        <f>-EffortOutcomesAG1_1DS[[#This Row],[Xp]]*a+EffortOutcomesAG1_1DS[[#This Row],[Yp]]*b+EffortOutcomesAG1_1DS[[#This Row],[Zp]]*c_</f>
        <v>23.122884280839397</v>
      </c>
      <c r="O111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11" s="9">
        <f>SQRT(EffortOutcomesAG1_1DS[[#This Row],[Kpy''i]]^2+EffortOutcomesAG1_1DS[[#This Row],[KPy''j]]^2+EffortOutcomesAG1_1DS[[#This Row],[KPy''k]]^2)/KTmag/Scale</f>
        <v>14.472284114315141</v>
      </c>
      <c r="Q11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1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1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11" t="s">
        <v>92</v>
      </c>
      <c r="U111" t="s">
        <v>136</v>
      </c>
      <c r="V111" t="s">
        <v>60</v>
      </c>
      <c r="W111">
        <v>1</v>
      </c>
      <c r="X111">
        <v>0</v>
      </c>
      <c r="Y111">
        <v>10</v>
      </c>
      <c r="Z111">
        <v>2.7450980392156862E-2</v>
      </c>
      <c r="AA111" t="s">
        <v>107</v>
      </c>
      <c r="AB111">
        <v>1</v>
      </c>
      <c r="AC111" s="14">
        <v>45576</v>
      </c>
      <c r="AD111">
        <v>45576</v>
      </c>
      <c r="AE111">
        <v>0</v>
      </c>
      <c r="AF111">
        <v>0</v>
      </c>
      <c r="AG111">
        <v>2.7450980392156862E-2</v>
      </c>
      <c r="AK111">
        <v>0</v>
      </c>
      <c r="AL111">
        <v>0</v>
      </c>
      <c r="AM111">
        <v>36.428571428571431</v>
      </c>
      <c r="AN111">
        <v>110</v>
      </c>
      <c r="AO111">
        <f>SUBTOTAL(9,EffortOutcomesAG1_1DS[[#This Row],[Allocation]:[Iin]])</f>
        <v>91189.483473389337</v>
      </c>
    </row>
    <row r="112" spans="2:41" x14ac:dyDescent="0.25">
      <c r="B112" s="8">
        <f>IF(EffortOutcomesAG1_1DS[[#This Row],[Apn]]=0,10,LOG(EffortOutcomesAG1_1DS[[#This Row],[Apn]]))</f>
        <v>0.13174532578489548</v>
      </c>
      <c r="C112" s="8">
        <f>IF(EffortOutcomesAG1_1DS[[#This Row],[Ein]]=0,10,LOG(EffortOutcomesAG1_1DS[[#This Row],[Ein]]))</f>
        <v>-0.21010702644432144</v>
      </c>
      <c r="D112" s="8">
        <f>IF(EffortOutcomesAG1_1DS[[#This Row],[Iin]]=0,10,LOG(EffortOutcomesAG1_1DS[[#This Row],[Iin]]))</f>
        <v>7.8361700659425909E-2</v>
      </c>
      <c r="E112" s="8">
        <f>Kx-EffortOutcomesAG1_1DS[[#This Row],[Xp]]</f>
        <v>-0.13174532578489548</v>
      </c>
      <c r="F112" s="8">
        <f>Ky-EffortOutcomesAG1_1DS[[#This Row],[Yp]]</f>
        <v>-0.78989297355567856</v>
      </c>
      <c r="G112" s="8">
        <f>Kz-EffortOutcomesAG1_1DS[[#This Row],[Zp]]</f>
        <v>0.92163829934057406</v>
      </c>
      <c r="H112" s="8">
        <f>EffortOutcomesAG1_1DS[[#This Row],[Kpy]]*KSc-EffortOutcomesAG1_1DS[[#This Row],[KPz]]*KSb</f>
        <v>-0.13174532578489551</v>
      </c>
      <c r="I112" s="8">
        <f>-1*(EffortOutcomesAG1_1DS[[#This Row],[KPx]]*KSc-EffortOutcomesAG1_1DS[[#This Row],[KPz]]*KSa)</f>
        <v>-0.13174532578489548</v>
      </c>
      <c r="J112" s="8">
        <f>(EffortOutcomesAG1_1DS[[#This Row],[KPx]]*$C$2-EffortOutcomesAG1_1DS[[#This Row],[Kpy]]*KSa)</f>
        <v>-9.3979850494550277E-4</v>
      </c>
      <c r="K112" s="8">
        <f>EffortOutcomesAG1_1DS[[#This Row],[Kpy]]*KTc-EffortOutcomesAG1_1DS[[#This Row],[KPz]]*KTb</f>
        <v>1.7115312728962526</v>
      </c>
      <c r="L112" s="8">
        <f>-1*(EffortOutcomesAG1_1DS[[#This Row],[KPx]]*KTc-EffortOutcomesAG1_1DS[[#This Row],[KPz]]*KTa)</f>
        <v>1.7115312728962526</v>
      </c>
      <c r="M112" s="8">
        <f>(EffortOutcomesAG1_1DS[[#This Row],[KPx]]*KTb-EffortOutcomesAG1_1DS[[#This Row],[Kpy]]*KTa)</f>
        <v>1.7115312728962526</v>
      </c>
      <c r="N112" s="8">
        <f>-EffortOutcomesAG1_1DS[[#This Row],[Xp]]*a+EffortOutcomesAG1_1DS[[#This Row],[Yp]]*b+EffortOutcomesAG1_1DS[[#This Row],[Zp]]*c_</f>
        <v>-0.26349065156979107</v>
      </c>
      <c r="O112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12" s="9">
        <f>SQRT(EffortOutcomesAG1_1DS[[#This Row],[Kpy''i]]^2+EffortOutcomesAG1_1DS[[#This Row],[KPy''j]]^2+EffortOutcomesAG1_1DS[[#This Row],[KPy''k]]^2)/KTmag/Scale</f>
        <v>1.2102353692777839</v>
      </c>
      <c r="Q11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1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1.2102353692777839</v>
      </c>
      <c r="T112" t="s">
        <v>92</v>
      </c>
      <c r="U112" t="s">
        <v>136</v>
      </c>
      <c r="V112" t="s">
        <v>59</v>
      </c>
      <c r="W112">
        <v>2.1042606516290729</v>
      </c>
      <c r="X112">
        <v>2.8499999999999996</v>
      </c>
      <c r="Y112">
        <v>10</v>
      </c>
      <c r="Z112">
        <v>1.7568627450980387</v>
      </c>
      <c r="AA112" t="s">
        <v>108</v>
      </c>
      <c r="AB112">
        <v>1</v>
      </c>
      <c r="AC112" s="14">
        <v>45576</v>
      </c>
      <c r="AD112">
        <v>45576</v>
      </c>
      <c r="AE112">
        <v>1.3543949499761787</v>
      </c>
      <c r="AF112">
        <v>1.3543949499761787</v>
      </c>
      <c r="AG112">
        <v>0.83490737886388444</v>
      </c>
      <c r="AH112">
        <v>0.73833707074704324</v>
      </c>
      <c r="AI112">
        <v>0.73833707074704324</v>
      </c>
      <c r="AJ112">
        <v>0.61644306845545227</v>
      </c>
      <c r="AK112">
        <v>1.6222098214285716</v>
      </c>
      <c r="AL112">
        <v>1.6222098214285716</v>
      </c>
      <c r="AM112">
        <v>1.1977376476906556</v>
      </c>
      <c r="AN112">
        <v>111</v>
      </c>
      <c r="AO112">
        <f>SUBTOTAL(9,EffortOutcomesAG1_1DS[[#This Row],[Allocation]:[Iin]])</f>
        <v>91164.835834524434</v>
      </c>
    </row>
    <row r="113" spans="2:45" x14ac:dyDescent="0.25">
      <c r="B113" s="8">
        <f>IF(EffortOutcomesAG1_1DS[[#This Row],[Apn]]=0,10,LOG(EffortOutcomesAG1_1DS[[#This Row],[Apn]]))</f>
        <v>0.10290978904753918</v>
      </c>
      <c r="C113" s="8">
        <f>IF(EffortOutcomesAG1_1DS[[#This Row],[Ein]]=0,10,LOG(EffortOutcomesAG1_1DS[[#This Row],[Ein]]))</f>
        <v>-0.10266234189714771</v>
      </c>
      <c r="D113" s="8">
        <f>IF(EffortOutcomesAG1_1DS[[#This Row],[Iin]]=0,10,LOG(EffortOutcomesAG1_1DS[[#This Row],[Iin]]))</f>
        <v>-2.4744715039147459E-4</v>
      </c>
      <c r="E113" s="8">
        <f>Kx-EffortOutcomesAG1_1DS[[#This Row],[Xp]]</f>
        <v>-0.10290978904753918</v>
      </c>
      <c r="F113" s="8">
        <f>Ky-EffortOutcomesAG1_1DS[[#This Row],[Yp]]</f>
        <v>-0.89733765810285226</v>
      </c>
      <c r="G113" s="8">
        <f>Kz-EffortOutcomesAG1_1DS[[#This Row],[Zp]]</f>
        <v>1.0002474471503915</v>
      </c>
      <c r="H113" s="8">
        <f>EffortOutcomesAG1_1DS[[#This Row],[Kpy]]*KSc-EffortOutcomesAG1_1DS[[#This Row],[KPz]]*KSb</f>
        <v>-0.10290978904753922</v>
      </c>
      <c r="I113" s="8">
        <f>-1*(EffortOutcomesAG1_1DS[[#This Row],[KPx]]*KSc-EffortOutcomesAG1_1DS[[#This Row],[KPz]]*KSa)</f>
        <v>-0.10290978904753918</v>
      </c>
      <c r="J113" s="8">
        <f>(EffortOutcomesAG1_1DS[[#This Row],[KPx]]*$C$2-EffortOutcomesAG1_1DS[[#This Row],[Kpy]]*KSa)</f>
        <v>-7.3410168683360347E-4</v>
      </c>
      <c r="K113" s="8">
        <f>EffortOutcomesAG1_1DS[[#This Row],[Kpy]]*KTc-EffortOutcomesAG1_1DS[[#This Row],[KPz]]*KTb</f>
        <v>1.8975851052532438</v>
      </c>
      <c r="L113" s="8">
        <f>-1*(EffortOutcomesAG1_1DS[[#This Row],[KPx]]*KTc-EffortOutcomesAG1_1DS[[#This Row],[KPz]]*KTa)</f>
        <v>1.8975851052532438</v>
      </c>
      <c r="M113" s="8">
        <f>(EffortOutcomesAG1_1DS[[#This Row],[KPx]]*KTb-EffortOutcomesAG1_1DS[[#This Row],[Kpy]]*KTa)</f>
        <v>1.8975851052532438</v>
      </c>
      <c r="N113" s="8">
        <f>-EffortOutcomesAG1_1DS[[#This Row],[Xp]]*a+EffortOutcomesAG1_1DS[[#This Row],[Yp]]*b+EffortOutcomesAG1_1DS[[#This Row],[Zp]]*c_</f>
        <v>-0.20581957809507836</v>
      </c>
      <c r="O113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13" s="9">
        <f>SQRT(EffortOutcomesAG1_1DS[[#This Row],[Kpy''i]]^2+EffortOutcomesAG1_1DS[[#This Row],[KPy''j]]^2+EffortOutcomesAG1_1DS[[#This Row],[KPy''k]]^2)/KTmag/Scale</f>
        <v>1.3417952958031572</v>
      </c>
      <c r="Q11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1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13" t="s">
        <v>138</v>
      </c>
      <c r="U113" t="s">
        <v>136</v>
      </c>
      <c r="V113" t="s">
        <v>56</v>
      </c>
      <c r="W113">
        <v>3.7478639781271368</v>
      </c>
      <c r="X113">
        <v>4.75</v>
      </c>
      <c r="Y113">
        <v>10</v>
      </c>
      <c r="Z113">
        <v>3.75</v>
      </c>
      <c r="AA113" t="s">
        <v>106</v>
      </c>
      <c r="AC113" s="14">
        <v>45576</v>
      </c>
      <c r="AD113">
        <v>45576</v>
      </c>
      <c r="AE113">
        <v>1.2673885785934114</v>
      </c>
      <c r="AF113">
        <v>1.2673885785934114</v>
      </c>
      <c r="AG113">
        <v>1.0005699304684827</v>
      </c>
      <c r="AH113">
        <v>0.78902399539518664</v>
      </c>
      <c r="AI113">
        <v>0.78902399539518664</v>
      </c>
      <c r="AJ113">
        <v>0.78947368421052633</v>
      </c>
      <c r="AK113">
        <v>1.2666666666666666</v>
      </c>
      <c r="AL113">
        <v>1.2666666666666666</v>
      </c>
      <c r="AM113">
        <v>0.99943039416723645</v>
      </c>
      <c r="AN113">
        <v>112</v>
      </c>
      <c r="AO113">
        <f>SUBTOTAL(9,EffortOutcomesAG1_1DS[[#This Row],[Allocation]:[Iin]])</f>
        <v>91165.18563249016</v>
      </c>
    </row>
    <row r="114" spans="2:45" x14ac:dyDescent="0.25">
      <c r="B114" s="8">
        <f>IF(EffortOutcomesAG1_1DS[[#This Row],[Apn]]=0,10,LOG(EffortOutcomesAG1_1DS[[#This Row],[Apn]]))</f>
        <v>-9.3114175467846477E-3</v>
      </c>
      <c r="C114" s="8">
        <f>IF(EffortOutcomesAG1_1DS[[#This Row],[Ein]]=0,10,LOG(EffortOutcomesAG1_1DS[[#This Row],[Ein]]))</f>
        <v>-1.2215364882251032</v>
      </c>
      <c r="D114" s="8">
        <f>IF(EffortOutcomesAG1_1DS[[#This Row],[Iin]]=0,10,LOG(EffortOutcomesAG1_1DS[[#This Row],[Iin]]))</f>
        <v>1.230847905771888</v>
      </c>
      <c r="E114" s="8">
        <f>Kx-EffortOutcomesAG1_1DS[[#This Row],[Xp]]</f>
        <v>9.3114175467846477E-3</v>
      </c>
      <c r="F114" s="8">
        <f>Ky-EffortOutcomesAG1_1DS[[#This Row],[Yp]]</f>
        <v>0.22153648822510319</v>
      </c>
      <c r="G114" s="8">
        <f>Kz-EffortOutcomesAG1_1DS[[#This Row],[Zp]]</f>
        <v>-0.23084790577188796</v>
      </c>
      <c r="H114" s="8">
        <f>EffortOutcomesAG1_1DS[[#This Row],[Kpy]]*KSc-EffortOutcomesAG1_1DS[[#This Row],[KPz]]*KSb</f>
        <v>9.3114175467847726E-3</v>
      </c>
      <c r="I114" s="8">
        <f>-1*(EffortOutcomesAG1_1DS[[#This Row],[KPx]]*KSc-EffortOutcomesAG1_1DS[[#This Row],[KPz]]*KSa)</f>
        <v>9.3114175467846477E-3</v>
      </c>
      <c r="J114" s="8">
        <f>(EffortOutcomesAG1_1DS[[#This Row],[KPx]]*$C$2-EffortOutcomesAG1_1DS[[#This Row],[Kpy]]*KSa)</f>
        <v>6.6422518121662377E-5</v>
      </c>
      <c r="K114" s="8">
        <f>EffortOutcomesAG1_1DS[[#This Row],[Kpy]]*KTc-EffortOutcomesAG1_1DS[[#This Row],[KPz]]*KTb</f>
        <v>-0.45238439399699115</v>
      </c>
      <c r="L114" s="8">
        <f>-1*(EffortOutcomesAG1_1DS[[#This Row],[KPx]]*KTc-EffortOutcomesAG1_1DS[[#This Row],[KPz]]*KTa)</f>
        <v>-0.45238439399699126</v>
      </c>
      <c r="M114" s="8">
        <f>(EffortOutcomesAG1_1DS[[#This Row],[KPx]]*KTb-EffortOutcomesAG1_1DS[[#This Row],[Kpy]]*KTa)</f>
        <v>-0.45238439399699104</v>
      </c>
      <c r="N114" s="8">
        <f>-EffortOutcomesAG1_1DS[[#This Row],[Xp]]*a+EffortOutcomesAG1_1DS[[#This Row],[Yp]]*b+EffortOutcomesAG1_1DS[[#This Row],[Zp]]*c_</f>
        <v>1.8622835093569545E-2</v>
      </c>
      <c r="O114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14" s="9">
        <f>SQRT(EffortOutcomesAG1_1DS[[#This Row],[Kpy''i]]^2+EffortOutcomesAG1_1DS[[#This Row],[KPy''j]]^2+EffortOutcomesAG1_1DS[[#This Row],[KPy''k]]^2)/KTmag/Scale</f>
        <v>0.31988407269823932</v>
      </c>
      <c r="Q11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1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1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14" t="s">
        <v>138</v>
      </c>
      <c r="U114" t="s">
        <v>136</v>
      </c>
      <c r="V114" t="s">
        <v>60</v>
      </c>
      <c r="W114">
        <v>0.97058823529411775</v>
      </c>
      <c r="X114">
        <v>0.95</v>
      </c>
      <c r="Y114">
        <v>10</v>
      </c>
      <c r="Z114">
        <v>5.7040998217468802E-2</v>
      </c>
      <c r="AA114" t="s">
        <v>107</v>
      </c>
      <c r="AC114" s="14">
        <v>45576</v>
      </c>
      <c r="AD114">
        <v>45576</v>
      </c>
      <c r="AE114">
        <v>0.97878787878787865</v>
      </c>
      <c r="AF114">
        <v>0.97878787878787865</v>
      </c>
      <c r="AG114">
        <v>5.8769513314967853E-2</v>
      </c>
      <c r="AH114">
        <v>1.0216718266253872</v>
      </c>
      <c r="AI114">
        <v>1.0216718266253872</v>
      </c>
      <c r="AJ114">
        <v>6.0043156018388215E-2</v>
      </c>
      <c r="AK114">
        <v>16.654687500000001</v>
      </c>
      <c r="AL114">
        <v>16.654687500000001</v>
      </c>
      <c r="AM114">
        <v>17.015625000000004</v>
      </c>
      <c r="AN114">
        <v>113</v>
      </c>
      <c r="AO114">
        <f>SUBTOTAL(9,EffortOutcomesAG1_1DS[[#This Row],[Allocation]:[Iin]])</f>
        <v>91206.501773078402</v>
      </c>
    </row>
    <row r="115" spans="2:45" x14ac:dyDescent="0.25">
      <c r="B115" s="8">
        <f>IF(EffortOutcomesAG1_1DS[[#This Row],[Apn]]=0,10,LOG(EffortOutcomesAG1_1DS[[#This Row],[Apn]]))</f>
        <v>-8.1424460331959644E-2</v>
      </c>
      <c r="C115" s="8">
        <f>IF(EffortOutcomesAG1_1DS[[#This Row],[Ein]]=0,10,LOG(EffortOutcomesAG1_1DS[[#This Row],[Ein]]))</f>
        <v>-2.7825049403431123E-2</v>
      </c>
      <c r="D115" s="8">
        <f>IF(EffortOutcomesAG1_1DS[[#This Row],[Iin]]=0,10,LOG(EffortOutcomesAG1_1DS[[#This Row],[Iin]]))</f>
        <v>0.10924950973539074</v>
      </c>
      <c r="E115" s="8">
        <f>Kx-EffortOutcomesAG1_1DS[[#This Row],[Xp]]</f>
        <v>8.1424460331959644E-2</v>
      </c>
      <c r="F115" s="8">
        <f>Ky-EffortOutcomesAG1_1DS[[#This Row],[Yp]]</f>
        <v>-0.97217495059656889</v>
      </c>
      <c r="G115" s="8">
        <f>Kz-EffortOutcomesAG1_1DS[[#This Row],[Zp]]</f>
        <v>0.89075049026460928</v>
      </c>
      <c r="H115" s="8">
        <f>EffortOutcomesAG1_1DS[[#This Row],[Kpy]]*KSc-EffortOutcomesAG1_1DS[[#This Row],[KPz]]*KSb</f>
        <v>8.1424460331959603E-2</v>
      </c>
      <c r="I115" s="8">
        <f>-1*(EffortOutcomesAG1_1DS[[#This Row],[KPx]]*KSc-EffortOutcomesAG1_1DS[[#This Row],[KPz]]*KSa)</f>
        <v>8.1424460331959644E-2</v>
      </c>
      <c r="J115" s="8">
        <f>(EffortOutcomesAG1_1DS[[#This Row],[KPx]]*$C$2-EffortOutcomesAG1_1DS[[#This Row],[Kpy]]*KSa)</f>
        <v>5.8083719957481279E-4</v>
      </c>
      <c r="K115" s="8">
        <f>EffortOutcomesAG1_1DS[[#This Row],[Kpy]]*KTc-EffortOutcomesAG1_1DS[[#This Row],[KPz]]*KTb</f>
        <v>1.8629254408611782</v>
      </c>
      <c r="L115" s="8">
        <f>-1*(EffortOutcomesAG1_1DS[[#This Row],[KPx]]*KTc-EffortOutcomesAG1_1DS[[#This Row],[KPz]]*KTa)</f>
        <v>1.8629254408611782</v>
      </c>
      <c r="M115" s="8">
        <f>(EffortOutcomesAG1_1DS[[#This Row],[KPx]]*KTb-EffortOutcomesAG1_1DS[[#This Row],[Kpy]]*KTa)</f>
        <v>1.8629254408611782</v>
      </c>
      <c r="N115" s="8">
        <f>-EffortOutcomesAG1_1DS[[#This Row],[Xp]]*a+EffortOutcomesAG1_1DS[[#This Row],[Yp]]*b+EffortOutcomesAG1_1DS[[#This Row],[Zp]]*c_</f>
        <v>0.16284892066391923</v>
      </c>
      <c r="O115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115" s="9">
        <f>SQRT(EffortOutcomesAG1_1DS[[#This Row],[Kpy''i]]^2+EffortOutcomesAG1_1DS[[#This Row],[KPy''j]]^2+EffortOutcomesAG1_1DS[[#This Row],[KPy''k]]^2)/KTmag/Scale</f>
        <v>1.3172872120778778</v>
      </c>
      <c r="Q11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11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1.3172872120778778</v>
      </c>
      <c r="T115" t="s">
        <v>138</v>
      </c>
      <c r="U115" t="s">
        <v>136</v>
      </c>
      <c r="V115" t="s">
        <v>59</v>
      </c>
      <c r="W115">
        <v>4.5836142079336275</v>
      </c>
      <c r="X115">
        <v>3.8</v>
      </c>
      <c r="Y115">
        <v>10</v>
      </c>
      <c r="Z115">
        <v>3.5641711229946522</v>
      </c>
      <c r="AA115" t="s">
        <v>108</v>
      </c>
      <c r="AC115" s="14">
        <v>45576</v>
      </c>
      <c r="AD115">
        <v>45576</v>
      </c>
      <c r="AE115">
        <v>0.82904010407828488</v>
      </c>
      <c r="AF115">
        <v>0.82904010407828488</v>
      </c>
      <c r="AG115">
        <v>0.77758968388429051</v>
      </c>
      <c r="AH115">
        <v>1.2062142652456915</v>
      </c>
      <c r="AI115">
        <v>1.2062142652456915</v>
      </c>
      <c r="AJ115">
        <v>0.93793976920911903</v>
      </c>
      <c r="AK115">
        <v>1.0661665416354089</v>
      </c>
      <c r="AL115">
        <v>1.0661665416354089</v>
      </c>
      <c r="AM115">
        <v>1.2860252916482946</v>
      </c>
      <c r="AN115">
        <v>114</v>
      </c>
      <c r="AO115">
        <f>SUBTOTAL(9,EffortOutcomesAG1_1DS[[#This Row],[Allocation]:[Iin]])</f>
        <v>91164.768567689651</v>
      </c>
    </row>
    <row r="116" spans="2:45" x14ac:dyDescent="0.25">
      <c r="B116" s="8">
        <f>IF(EffortOutcomesAG1_1DS[[#This Row],[Apn]]=0,10,LOG(EffortOutcomesAG1_1DS[[#This Row],[Apn]]))</f>
        <v>-4.4345933270785703E-2</v>
      </c>
      <c r="C116" s="8">
        <f>IF(EffortOutcomesAG1_1DS[[#This Row],[Ein]]=0,10,LOG(EffortOutcomesAG1_1DS[[#This Row],[Ein]]))</f>
        <v>-3.4015767388640088E-2</v>
      </c>
      <c r="D116" s="8">
        <f>IF(EffortOutcomesAG1_1DS[[#This Row],[Iin]]=0,10,LOG(EffortOutcomesAG1_1DS[[#This Row],[Iin]]))</f>
        <v>7.8361700659425743E-2</v>
      </c>
      <c r="E116" s="8">
        <f>Kx-EffortOutcomesAG1_1DS[[#This Row],[Xp]]</f>
        <v>4.4345933270785703E-2</v>
      </c>
      <c r="F116" s="8">
        <f>Ky-EffortOutcomesAG1_1DS[[#This Row],[Yp]]</f>
        <v>-0.96598423261135991</v>
      </c>
      <c r="G116" s="8">
        <f>Kz-EffortOutcomesAG1_1DS[[#This Row],[Zp]]</f>
        <v>0.92163829934057429</v>
      </c>
      <c r="H116" s="8">
        <f>EffortOutcomesAG1_1DS[[#This Row],[Kpy]]*KSc-EffortOutcomesAG1_1DS[[#This Row],[KPz]]*KSb</f>
        <v>4.434593327078562E-2</v>
      </c>
      <c r="I116" s="8">
        <f>-1*(EffortOutcomesAG1_1DS[[#This Row],[KPx]]*KSc-EffortOutcomesAG1_1DS[[#This Row],[KPz]]*KSa)</f>
        <v>4.4345933270785703E-2</v>
      </c>
      <c r="J116" s="8">
        <f>(EffortOutcomesAG1_1DS[[#This Row],[KPx]]*$C$2-EffortOutcomesAG1_1DS[[#This Row],[Kpy]]*KSa)</f>
        <v>3.1633943397994612E-4</v>
      </c>
      <c r="K116" s="8">
        <f>EffortOutcomesAG1_1DS[[#This Row],[Kpy]]*KTc-EffortOutcomesAG1_1DS[[#This Row],[KPz]]*KTb</f>
        <v>1.8876225319519342</v>
      </c>
      <c r="L116" s="8">
        <f>-1*(EffortOutcomesAG1_1DS[[#This Row],[KPx]]*KTc-EffortOutcomesAG1_1DS[[#This Row],[KPz]]*KTa)</f>
        <v>1.8876225319519342</v>
      </c>
      <c r="M116" s="8">
        <f>(EffortOutcomesAG1_1DS[[#This Row],[KPx]]*KTb-EffortOutcomesAG1_1DS[[#This Row],[Kpy]]*KTa)</f>
        <v>1.8876225319519342</v>
      </c>
      <c r="N116" s="8">
        <f>-EffortOutcomesAG1_1DS[[#This Row],[Xp]]*a+EffortOutcomesAG1_1DS[[#This Row],[Yp]]*b+EffortOutcomesAG1_1DS[[#This Row],[Zp]]*c_</f>
        <v>8.869186654157131E-2</v>
      </c>
      <c r="O116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16" s="9">
        <f>SQRT(EffortOutcomesAG1_1DS[[#This Row],[Kpy''i]]^2+EffortOutcomesAG1_1DS[[#This Row],[KPy''j]]^2+EffortOutcomesAG1_1DS[[#This Row],[KPy''k]]^2)/KTmag/Scale</f>
        <v>1.3347506926637334</v>
      </c>
      <c r="Q11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1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1.3347506926637334</v>
      </c>
      <c r="T116" t="s">
        <v>92</v>
      </c>
      <c r="U116" t="s">
        <v>136</v>
      </c>
      <c r="V116" t="s">
        <v>59</v>
      </c>
      <c r="W116">
        <v>2.1042606516290729</v>
      </c>
      <c r="X116">
        <v>1.9</v>
      </c>
      <c r="Y116">
        <v>10</v>
      </c>
      <c r="Z116">
        <v>1.7568627450980394</v>
      </c>
      <c r="AA116" t="s">
        <v>111</v>
      </c>
      <c r="AB116">
        <v>1</v>
      </c>
      <c r="AC116" s="14">
        <v>45577</v>
      </c>
      <c r="AD116">
        <v>45577</v>
      </c>
      <c r="AE116">
        <v>0.90292996665078595</v>
      </c>
      <c r="AF116">
        <v>0.90292996665078595</v>
      </c>
      <c r="AG116">
        <v>0.83490737886388477</v>
      </c>
      <c r="AH116">
        <v>1.1075056061205648</v>
      </c>
      <c r="AI116">
        <v>1.1075056061205648</v>
      </c>
      <c r="AJ116">
        <v>0.92466460268317863</v>
      </c>
      <c r="AK116">
        <v>1.0814732142857142</v>
      </c>
      <c r="AL116">
        <v>1.0814732142857142</v>
      </c>
      <c r="AM116">
        <v>1.1977376476906552</v>
      </c>
      <c r="AN116">
        <v>115</v>
      </c>
      <c r="AO116">
        <f>SUBTOTAL(9,EffortOutcomesAG1_1DS[[#This Row],[Allocation]:[Iin]])</f>
        <v>91165.897989948455</v>
      </c>
    </row>
    <row r="117" spans="2:45" x14ac:dyDescent="0.25">
      <c r="B117" s="8">
        <f>IF(EffortOutcomesAG1_1DS[[#This Row],[Apn]]=0,10,LOG(EffortOutcomesAG1_1DS[[#This Row],[Apn]]))</f>
        <v>0.17750281634557066</v>
      </c>
      <c r="C117" s="8">
        <f>IF(EffortOutcomesAG1_1DS[[#This Row],[Ein]]=0,10,LOG(EffortOutcomesAG1_1DS[[#This Row],[Ein]]))</f>
        <v>-0.40199255268323442</v>
      </c>
      <c r="D117" s="8">
        <f>IF(EffortOutcomesAG1_1DS[[#This Row],[Iin]]=0,10,LOG(EffortOutcomesAG1_1DS[[#This Row],[Iin]]))</f>
        <v>0.22448973633766381</v>
      </c>
      <c r="E117" s="8">
        <f>Kx-EffortOutcomesAG1_1DS[[#This Row],[Xp]]</f>
        <v>-0.17750281634557066</v>
      </c>
      <c r="F117" s="8">
        <f>Ky-EffortOutcomesAG1_1DS[[#This Row],[Yp]]</f>
        <v>-0.59800744731676558</v>
      </c>
      <c r="G117" s="8">
        <f>Kz-EffortOutcomesAG1_1DS[[#This Row],[Zp]]</f>
        <v>0.77551026366233622</v>
      </c>
      <c r="H117" s="8">
        <f>EffortOutcomesAG1_1DS[[#This Row],[Kpy]]*KSc-EffortOutcomesAG1_1DS[[#This Row],[KPz]]*KSb</f>
        <v>-0.17750281634557064</v>
      </c>
      <c r="I117" s="8">
        <f>-1*(EffortOutcomesAG1_1DS[[#This Row],[KPx]]*KSc-EffortOutcomesAG1_1DS[[#This Row],[KPz]]*KSa)</f>
        <v>-0.17750281634557066</v>
      </c>
      <c r="J117" s="8">
        <f>(EffortOutcomesAG1_1DS[[#This Row],[KPx]]*$C$2-EffortOutcomesAG1_1DS[[#This Row],[Kpy]]*KSa)</f>
        <v>-1.2662072102470668E-3</v>
      </c>
      <c r="K117" s="8">
        <f>EffortOutcomesAG1_1DS[[#This Row],[Kpy]]*KTc-EffortOutcomesAG1_1DS[[#This Row],[KPz]]*KTb</f>
        <v>1.3735177109791019</v>
      </c>
      <c r="L117" s="8">
        <f>-1*(EffortOutcomesAG1_1DS[[#This Row],[KPx]]*KTc-EffortOutcomesAG1_1DS[[#This Row],[KPz]]*KTa)</f>
        <v>1.3735177109791017</v>
      </c>
      <c r="M117" s="8">
        <f>(EffortOutcomesAG1_1DS[[#This Row],[KPx]]*KTb-EffortOutcomesAG1_1DS[[#This Row],[Kpy]]*KTa)</f>
        <v>1.3735177109791019</v>
      </c>
      <c r="N117" s="8">
        <f>-EffortOutcomesAG1_1DS[[#This Row],[Xp]]*a+EffortOutcomesAG1_1DS[[#This Row],[Yp]]*b+EffortOutcomesAG1_1DS[[#This Row],[Zp]]*c_</f>
        <v>-0.35500563269114122</v>
      </c>
      <c r="O117">
        <f>-IF(EffortOutcomesAG1_1DS[[#This Row],[Column2]]&gt;0,1,-1)*SQRT(EffortOutcomesAG1_1DS[[#This Row],[KPx''i]]^2+EffortOutcomesAG1_1DS[[#This Row],[KPx''j]]^2+EffortOutcomesAG1_1DS[[#This Row],[KPx''k]]^2)/Ksmag/Scale</f>
        <v>0.17750507443720875</v>
      </c>
      <c r="P117" s="9">
        <f>SQRT(EffortOutcomesAG1_1DS[[#This Row],[Kpy''i]]^2+EffortOutcomesAG1_1DS[[#This Row],[KPy''j]]^2+EffortOutcomesAG1_1DS[[#This Row],[KPy''k]]^2)/KTmag/Scale</f>
        <v>0.97122368751314747</v>
      </c>
      <c r="Q11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1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0.17750507443720875</v>
      </c>
      <c r="S11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17" t="s">
        <v>92</v>
      </c>
      <c r="U117" t="s">
        <v>136</v>
      </c>
      <c r="V117" t="s">
        <v>56</v>
      </c>
      <c r="W117">
        <v>3.1563909774436096</v>
      </c>
      <c r="X117">
        <v>4.75</v>
      </c>
      <c r="Y117">
        <v>10</v>
      </c>
      <c r="Z117">
        <v>1.882352941176471</v>
      </c>
      <c r="AA117" t="s">
        <v>109</v>
      </c>
      <c r="AB117">
        <v>1</v>
      </c>
      <c r="AC117" s="14">
        <v>45577</v>
      </c>
      <c r="AD117">
        <v>45577</v>
      </c>
      <c r="AE117">
        <v>1.5048832777513099</v>
      </c>
      <c r="AF117">
        <v>1.5048832777513099</v>
      </c>
      <c r="AG117">
        <v>0.59636241347420338</v>
      </c>
      <c r="AH117">
        <v>0.66450336367233886</v>
      </c>
      <c r="AI117">
        <v>0.66450336367233886</v>
      </c>
      <c r="AJ117">
        <v>0.39628482972136231</v>
      </c>
      <c r="AK117">
        <v>2.5234374999999996</v>
      </c>
      <c r="AL117">
        <v>2.5234374999999996</v>
      </c>
      <c r="AM117">
        <v>1.6768327067669173</v>
      </c>
      <c r="AN117">
        <v>116</v>
      </c>
      <c r="AO117">
        <f>SUBTOTAL(9,EffortOutcomesAG1_1DS[[#This Row],[Allocation]:[Iin]])</f>
        <v>91168.937481173998</v>
      </c>
    </row>
    <row r="118" spans="2:45" x14ac:dyDescent="0.25">
      <c r="B118" s="8">
        <f>IF(EffortOutcomesAG1_1DS[[#This Row],[Apn]]=0,10,LOG(EffortOutcomesAG1_1DS[[#This Row],[Apn]]))</f>
        <v>10</v>
      </c>
      <c r="C118" s="8">
        <f>IF(EffortOutcomesAG1_1DS[[#This Row],[Ein]]=0,10,LOG(EffortOutcomesAG1_1DS[[#This Row],[Ein]]))</f>
        <v>10</v>
      </c>
      <c r="D118" s="8">
        <f>IF(EffortOutcomesAG1_1DS[[#This Row],[Iin]]=0,10,LOG(EffortOutcomesAG1_1DS[[#This Row],[Iin]]))</f>
        <v>1.5614421404196983</v>
      </c>
      <c r="E118" s="8">
        <f>Kx-EffortOutcomesAG1_1DS[[#This Row],[Xp]]</f>
        <v>-10</v>
      </c>
      <c r="F118" s="8">
        <f>Ky-EffortOutcomesAG1_1DS[[#This Row],[Yp]]</f>
        <v>-11</v>
      </c>
      <c r="G118" s="8">
        <f>Kz-EffortOutcomesAG1_1DS[[#This Row],[Zp]]</f>
        <v>-0.56144214041969831</v>
      </c>
      <c r="H118" s="8">
        <f>EffortOutcomesAG1_1DS[[#This Row],[Kpy]]*KSc-EffortOutcomesAG1_1DS[[#This Row],[KPz]]*KSb</f>
        <v>11.561442140419699</v>
      </c>
      <c r="I118" s="8">
        <f>-1*(EffortOutcomesAG1_1DS[[#This Row],[KPx]]*KSc-EffortOutcomesAG1_1DS[[#This Row],[KPz]]*KSa)</f>
        <v>-10</v>
      </c>
      <c r="J118" s="8">
        <f>(EffortOutcomesAG1_1DS[[#This Row],[KPx]]*$C$2-EffortOutcomesAG1_1DS[[#This Row],[Kpy]]*KSa)</f>
        <v>-7.1334485633284622E-2</v>
      </c>
      <c r="K118" s="8">
        <f>EffortOutcomesAG1_1DS[[#This Row],[Kpy]]*KTc-EffortOutcomesAG1_1DS[[#This Row],[KPz]]*KTb</f>
        <v>10.438557859580301</v>
      </c>
      <c r="L118" s="8">
        <f>-1*(EffortOutcomesAG1_1DS[[#This Row],[KPx]]*KTc-EffortOutcomesAG1_1DS[[#This Row],[KPz]]*KTa)</f>
        <v>-11.122884280839397</v>
      </c>
      <c r="M118" s="8">
        <f>(EffortOutcomesAG1_1DS[[#This Row],[KPx]]*KTb-EffortOutcomesAG1_1DS[[#This Row],[Kpy]]*KTa)</f>
        <v>32</v>
      </c>
      <c r="N118" s="8">
        <f>-EffortOutcomesAG1_1DS[[#This Row],[Xp]]*a+EffortOutcomesAG1_1DS[[#This Row],[Yp]]*b+EffortOutcomesAG1_1DS[[#This Row],[Zp]]*c_</f>
        <v>23.122884280839397</v>
      </c>
      <c r="O118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18" s="9">
        <f>SQRT(EffortOutcomesAG1_1DS[[#This Row],[Kpy''i]]^2+EffortOutcomesAG1_1DS[[#This Row],[KPy''j]]^2+EffortOutcomesAG1_1DS[[#This Row],[KPy''k]]^2)/KTmag/Scale</f>
        <v>14.472284114315141</v>
      </c>
      <c r="Q11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1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1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18" t="s">
        <v>92</v>
      </c>
      <c r="U118" t="s">
        <v>136</v>
      </c>
      <c r="V118" t="s">
        <v>60</v>
      </c>
      <c r="W118">
        <v>1</v>
      </c>
      <c r="X118">
        <v>0</v>
      </c>
      <c r="Y118">
        <v>10</v>
      </c>
      <c r="Z118">
        <v>2.7450980392156862E-2</v>
      </c>
      <c r="AA118" t="s">
        <v>110</v>
      </c>
      <c r="AB118">
        <v>1</v>
      </c>
      <c r="AC118" s="14">
        <v>45577</v>
      </c>
      <c r="AD118">
        <v>45577</v>
      </c>
      <c r="AE118">
        <v>0</v>
      </c>
      <c r="AF118">
        <v>0</v>
      </c>
      <c r="AG118">
        <v>2.7450980392156862E-2</v>
      </c>
      <c r="AK118">
        <v>0</v>
      </c>
      <c r="AL118">
        <v>0</v>
      </c>
      <c r="AM118">
        <v>36.428571428571431</v>
      </c>
      <c r="AN118">
        <v>117</v>
      </c>
      <c r="AO118">
        <f>SUBTOTAL(9,EffortOutcomesAG1_1DS[[#This Row],[Allocation]:[Iin]])</f>
        <v>91191.483473389337</v>
      </c>
    </row>
    <row r="119" spans="2:45" x14ac:dyDescent="0.25">
      <c r="B119" s="8">
        <f>IF(EffortOutcomesAG1_1DS[[#This Row],[Apn]]=0,10,LOG(EffortOutcomesAG1_1DS[[#This Row],[Apn]]))</f>
        <v>-8.1424460331959644E-2</v>
      </c>
      <c r="C119" s="8">
        <f>IF(EffortOutcomesAG1_1DS[[#This Row],[Ein]]=0,10,LOG(EffortOutcomesAG1_1DS[[#This Row],[Ein]]))</f>
        <v>-5.4704127823140263E-2</v>
      </c>
      <c r="D119" s="8">
        <f>IF(EffortOutcomesAG1_1DS[[#This Row],[Iin]]=0,10,LOG(EffortOutcomesAG1_1DS[[#This Row],[Iin]]))</f>
        <v>0.13612858815509993</v>
      </c>
      <c r="E119" s="8">
        <f>Kx-EffortOutcomesAG1_1DS[[#This Row],[Xp]]</f>
        <v>8.1424460331959644E-2</v>
      </c>
      <c r="F119" s="8">
        <f>Ky-EffortOutcomesAG1_1DS[[#This Row],[Yp]]</f>
        <v>-0.94529587217685973</v>
      </c>
      <c r="G119" s="8">
        <f>Kz-EffortOutcomesAG1_1DS[[#This Row],[Zp]]</f>
        <v>0.86387141184490002</v>
      </c>
      <c r="H119" s="8">
        <f>EffortOutcomesAG1_1DS[[#This Row],[Kpy]]*KSc-EffortOutcomesAG1_1DS[[#This Row],[KPz]]*KSb</f>
        <v>8.1424460331959714E-2</v>
      </c>
      <c r="I119" s="8">
        <f>-1*(EffortOutcomesAG1_1DS[[#This Row],[KPx]]*KSc-EffortOutcomesAG1_1DS[[#This Row],[KPz]]*KSa)</f>
        <v>8.1424460331959644E-2</v>
      </c>
      <c r="J119" s="8">
        <f>(EffortOutcomesAG1_1DS[[#This Row],[KPx]]*$C$2-EffortOutcomesAG1_1DS[[#This Row],[Kpy]]*KSa)</f>
        <v>5.8083719957481279E-4</v>
      </c>
      <c r="K119" s="8">
        <f>EffortOutcomesAG1_1DS[[#This Row],[Kpy]]*KTc-EffortOutcomesAG1_1DS[[#This Row],[KPz]]*KTb</f>
        <v>1.8091672840217599</v>
      </c>
      <c r="L119" s="8">
        <f>-1*(EffortOutcomesAG1_1DS[[#This Row],[KPx]]*KTc-EffortOutcomesAG1_1DS[[#This Row],[KPz]]*KTa)</f>
        <v>1.8091672840217596</v>
      </c>
      <c r="M119" s="8">
        <f>(EffortOutcomesAG1_1DS[[#This Row],[KPx]]*KTb-EffortOutcomesAG1_1DS[[#This Row],[Kpy]]*KTa)</f>
        <v>1.8091672840217599</v>
      </c>
      <c r="N119" s="8">
        <f>-EffortOutcomesAG1_1DS[[#This Row],[Xp]]*a+EffortOutcomesAG1_1DS[[#This Row],[Yp]]*b+EffortOutcomesAG1_1DS[[#This Row],[Zp]]*c_</f>
        <v>0.16284892066391932</v>
      </c>
      <c r="O119">
        <f>-IF(EffortOutcomesAG1_1DS[[#This Row],[Column2]]&gt;0,1,-1)*SQRT(EffortOutcomesAG1_1DS[[#This Row],[KPx''i]]^2+EffortOutcomesAG1_1DS[[#This Row],[KPx''j]]^2+EffortOutcomesAG1_1DS[[#This Row],[KPx''k]]^2)/Ksmag/Scale</f>
        <v>-8.1425496168442718E-2</v>
      </c>
      <c r="P119" s="9">
        <f>SQRT(EffortOutcomesAG1_1DS[[#This Row],[Kpy''i]]^2+EffortOutcomesAG1_1DS[[#This Row],[KPy''j]]^2+EffortOutcomesAG1_1DS[[#This Row],[KPy''k]]^2)/KTmag/Scale</f>
        <v>1.2792744548326349</v>
      </c>
      <c r="Q11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-8.1425496168442718E-2</v>
      </c>
      <c r="S11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1.2792744548326349</v>
      </c>
      <c r="T119" t="s">
        <v>138</v>
      </c>
      <c r="U119" t="s">
        <v>136</v>
      </c>
      <c r="V119" t="s">
        <v>59</v>
      </c>
      <c r="W119">
        <v>4.5836142079336275</v>
      </c>
      <c r="X119">
        <v>3.8</v>
      </c>
      <c r="Y119">
        <v>10</v>
      </c>
      <c r="Z119">
        <v>3.3502673796791447</v>
      </c>
      <c r="AA119" t="s">
        <v>111</v>
      </c>
      <c r="AC119" s="14">
        <v>45577</v>
      </c>
      <c r="AD119">
        <v>45577</v>
      </c>
      <c r="AE119">
        <v>0.82904010407828488</v>
      </c>
      <c r="AF119">
        <v>0.82904010407828488</v>
      </c>
      <c r="AG119">
        <v>0.73092263608928443</v>
      </c>
      <c r="AH119">
        <v>1.2062142652456915</v>
      </c>
      <c r="AI119">
        <v>1.2062142652456915</v>
      </c>
      <c r="AJ119">
        <v>0.88164931044188022</v>
      </c>
      <c r="AK119">
        <v>1.134237829209896</v>
      </c>
      <c r="AL119">
        <v>1.134237829209896</v>
      </c>
      <c r="AM119">
        <v>1.368133849774283</v>
      </c>
      <c r="AN119">
        <v>118</v>
      </c>
      <c r="AO119">
        <f>SUBTOTAL(9,EffortOutcomesAG1_1DS[[#This Row],[Allocation]:[Iin]])</f>
        <v>91166.669957573016</v>
      </c>
    </row>
    <row r="120" spans="2:45" x14ac:dyDescent="0.25">
      <c r="B120" s="8">
        <f>IF(EffortOutcomesAG1_1DS[[#This Row],[Apn]]=0,10,LOG(EffortOutcomesAG1_1DS[[#This Row],[Apn]]))</f>
        <v>0.10290978904753918</v>
      </c>
      <c r="C120" s="8">
        <f>IF(EffortOutcomesAG1_1DS[[#This Row],[Ein]]=0,10,LOG(EffortOutcomesAG1_1DS[[#This Row],[Ein]]))</f>
        <v>-0.10266234189714771</v>
      </c>
      <c r="D120" s="8">
        <f>IF(EffortOutcomesAG1_1DS[[#This Row],[Iin]]=0,10,LOG(EffortOutcomesAG1_1DS[[#This Row],[Iin]]))</f>
        <v>-2.4744715039147459E-4</v>
      </c>
      <c r="E120" s="8">
        <f>Kx-EffortOutcomesAG1_1DS[[#This Row],[Xp]]</f>
        <v>-0.10290978904753918</v>
      </c>
      <c r="F120" s="8">
        <f>Ky-EffortOutcomesAG1_1DS[[#This Row],[Yp]]</f>
        <v>-0.89733765810285226</v>
      </c>
      <c r="G120" s="8">
        <f>Kz-EffortOutcomesAG1_1DS[[#This Row],[Zp]]</f>
        <v>1.0002474471503915</v>
      </c>
      <c r="H120" s="8">
        <f>EffortOutcomesAG1_1DS[[#This Row],[Kpy]]*KSc-EffortOutcomesAG1_1DS[[#This Row],[KPz]]*KSb</f>
        <v>-0.10290978904753922</v>
      </c>
      <c r="I120" s="8">
        <f>-1*(EffortOutcomesAG1_1DS[[#This Row],[KPx]]*KSc-EffortOutcomesAG1_1DS[[#This Row],[KPz]]*KSa)</f>
        <v>-0.10290978904753918</v>
      </c>
      <c r="J120" s="8">
        <f>(EffortOutcomesAG1_1DS[[#This Row],[KPx]]*$C$2-EffortOutcomesAG1_1DS[[#This Row],[Kpy]]*KSa)</f>
        <v>-7.3410168683360347E-4</v>
      </c>
      <c r="K120" s="8">
        <f>EffortOutcomesAG1_1DS[[#This Row],[Kpy]]*KTc-EffortOutcomesAG1_1DS[[#This Row],[KPz]]*KTb</f>
        <v>1.8975851052532438</v>
      </c>
      <c r="L120" s="8">
        <f>-1*(EffortOutcomesAG1_1DS[[#This Row],[KPx]]*KTc-EffortOutcomesAG1_1DS[[#This Row],[KPz]]*KTa)</f>
        <v>1.8975851052532438</v>
      </c>
      <c r="M120" s="8">
        <f>(EffortOutcomesAG1_1DS[[#This Row],[KPx]]*KTb-EffortOutcomesAG1_1DS[[#This Row],[Kpy]]*KTa)</f>
        <v>1.8975851052532438</v>
      </c>
      <c r="N120" s="8">
        <f>-EffortOutcomesAG1_1DS[[#This Row],[Xp]]*a+EffortOutcomesAG1_1DS[[#This Row],[Yp]]*b+EffortOutcomesAG1_1DS[[#This Row],[Zp]]*c_</f>
        <v>-0.20581957809507836</v>
      </c>
      <c r="O120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20" s="9">
        <f>SQRT(EffortOutcomesAG1_1DS[[#This Row],[Kpy''i]]^2+EffortOutcomesAG1_1DS[[#This Row],[KPy''j]]^2+EffortOutcomesAG1_1DS[[#This Row],[KPy''k]]^2)/KTmag/Scale</f>
        <v>1.3417952958031572</v>
      </c>
      <c r="Q12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2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20" t="s">
        <v>138</v>
      </c>
      <c r="U120" t="s">
        <v>136</v>
      </c>
      <c r="V120" t="s">
        <v>56</v>
      </c>
      <c r="W120">
        <v>3.7478639781271368</v>
      </c>
      <c r="X120">
        <v>4.75</v>
      </c>
      <c r="Y120">
        <v>10</v>
      </c>
      <c r="Z120">
        <v>3.75</v>
      </c>
      <c r="AA120" t="s">
        <v>109</v>
      </c>
      <c r="AC120" s="14">
        <v>45577</v>
      </c>
      <c r="AD120">
        <v>45577</v>
      </c>
      <c r="AE120">
        <v>1.2673885785934114</v>
      </c>
      <c r="AF120">
        <v>1.2673885785934114</v>
      </c>
      <c r="AG120">
        <v>1.0005699304684827</v>
      </c>
      <c r="AH120">
        <v>0.78902399539518664</v>
      </c>
      <c r="AI120">
        <v>0.78902399539518664</v>
      </c>
      <c r="AJ120">
        <v>0.78947368421052633</v>
      </c>
      <c r="AK120">
        <v>1.2666666666666666</v>
      </c>
      <c r="AL120">
        <v>1.2666666666666666</v>
      </c>
      <c r="AM120">
        <v>0.99943039416723645</v>
      </c>
      <c r="AN120">
        <v>119</v>
      </c>
      <c r="AO120">
        <f>SUBTOTAL(9,EffortOutcomesAG1_1DS[[#This Row],[Allocation]:[Iin]])</f>
        <v>91167.18563249016</v>
      </c>
    </row>
    <row r="121" spans="2:45" x14ac:dyDescent="0.25">
      <c r="B121" s="8">
        <f>IF(EffortOutcomesAG1_1DS[[#This Row],[Apn]]=0,10,LOG(EffortOutcomesAG1_1DS[[#This Row],[Apn]]))</f>
        <v>-9.3114175467846477E-3</v>
      </c>
      <c r="C121" s="8">
        <f>IF(EffortOutcomesAG1_1DS[[#This Row],[Ein]]=0,10,LOG(EffortOutcomesAG1_1DS[[#This Row],[Ein]]))</f>
        <v>-1.5225664838890844</v>
      </c>
      <c r="D121" s="8">
        <f>IF(EffortOutcomesAG1_1DS[[#This Row],[Iin]]=0,10,LOG(EffortOutcomesAG1_1DS[[#This Row],[Iin]]))</f>
        <v>1.531877901435869</v>
      </c>
      <c r="E121" s="8">
        <f>Kx-EffortOutcomesAG1_1DS[[#This Row],[Xp]]</f>
        <v>9.3114175467846477E-3</v>
      </c>
      <c r="F121" s="8">
        <f>Ky-EffortOutcomesAG1_1DS[[#This Row],[Yp]]</f>
        <v>0.52256648388908444</v>
      </c>
      <c r="G121" s="8">
        <f>Kz-EffortOutcomesAG1_1DS[[#This Row],[Zp]]</f>
        <v>-0.53187790143586899</v>
      </c>
      <c r="H121" s="8">
        <f>EffortOutcomesAG1_1DS[[#This Row],[Kpy]]*KSc-EffortOutcomesAG1_1DS[[#This Row],[KPz]]*KSb</f>
        <v>9.3114175467845506E-3</v>
      </c>
      <c r="I121" s="8">
        <f>-1*(EffortOutcomesAG1_1DS[[#This Row],[KPx]]*KSc-EffortOutcomesAG1_1DS[[#This Row],[KPz]]*KSa)</f>
        <v>9.3114175467846477E-3</v>
      </c>
      <c r="J121" s="8">
        <f>(EffortOutcomesAG1_1DS[[#This Row],[KPx]]*$C$2-EffortOutcomesAG1_1DS[[#This Row],[Kpy]]*KSa)</f>
        <v>6.6422518121662377E-5</v>
      </c>
      <c r="K121" s="8">
        <f>EffortOutcomesAG1_1DS[[#This Row],[Kpy]]*KTc-EffortOutcomesAG1_1DS[[#This Row],[KPz]]*KTb</f>
        <v>-1.0544443853249534</v>
      </c>
      <c r="L121" s="8">
        <f>-1*(EffortOutcomesAG1_1DS[[#This Row],[KPx]]*KTc-EffortOutcomesAG1_1DS[[#This Row],[KPz]]*KTa)</f>
        <v>-1.0544443853249534</v>
      </c>
      <c r="M121" s="8">
        <f>(EffortOutcomesAG1_1DS[[#This Row],[KPx]]*KTb-EffortOutcomesAG1_1DS[[#This Row],[Kpy]]*KTa)</f>
        <v>-1.0544443853249534</v>
      </c>
      <c r="N121" s="8">
        <f>-EffortOutcomesAG1_1DS[[#This Row],[Xp]]*a+EffortOutcomesAG1_1DS[[#This Row],[Yp]]*b+EffortOutcomesAG1_1DS[[#This Row],[Zp]]*c_</f>
        <v>1.8622835093569101E-2</v>
      </c>
      <c r="O121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21" s="9">
        <f>SQRT(EffortOutcomesAG1_1DS[[#This Row],[Kpy''i]]^2+EffortOutcomesAG1_1DS[[#This Row],[KPy''j]]^2+EffortOutcomesAG1_1DS[[#This Row],[KPy''k]]^2)/KTmag/Scale</f>
        <v>0.74560477524735558</v>
      </c>
      <c r="Q12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2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2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21" t="s">
        <v>138</v>
      </c>
      <c r="U121" t="s">
        <v>136</v>
      </c>
      <c r="V121" t="s">
        <v>60</v>
      </c>
      <c r="W121">
        <v>0.97058823529411775</v>
      </c>
      <c r="X121">
        <v>0.95</v>
      </c>
      <c r="Y121">
        <v>10</v>
      </c>
      <c r="Z121">
        <v>2.8520499108734401E-2</v>
      </c>
      <c r="AA121" t="s">
        <v>110</v>
      </c>
      <c r="AC121" s="14">
        <v>45577</v>
      </c>
      <c r="AD121">
        <v>45577</v>
      </c>
      <c r="AE121">
        <v>0.97878787878787865</v>
      </c>
      <c r="AF121">
        <v>0.97878787878787865</v>
      </c>
      <c r="AG121">
        <v>2.9384756657483926E-2</v>
      </c>
      <c r="AH121">
        <v>1.0216718266253872</v>
      </c>
      <c r="AI121">
        <v>1.0216718266253872</v>
      </c>
      <c r="AJ121">
        <v>3.0021578009194107E-2</v>
      </c>
      <c r="AK121">
        <v>33.309375000000003</v>
      </c>
      <c r="AL121">
        <v>33.309375000000003</v>
      </c>
      <c r="AM121">
        <v>34.031250000000007</v>
      </c>
      <c r="AN121">
        <v>120</v>
      </c>
      <c r="AO121">
        <f>SUBTOTAL(9,EffortOutcomesAG1_1DS[[#This Row],[Allocation]:[Iin]])</f>
        <v>91258.738846244625</v>
      </c>
    </row>
    <row r="122" spans="2:45" x14ac:dyDescent="0.25">
      <c r="B122" s="8">
        <f>IF(EffortOutcomesAG1_1DS[[#This Row],[Apn]]=0,10,LOG(EffortOutcomesAG1_1DS[[#This Row],[Apn]]))</f>
        <v>10</v>
      </c>
      <c r="C122" s="8">
        <f>IF(EffortOutcomesAG1_1DS[[#This Row],[Ein]]=0,10,LOG(EffortOutcomesAG1_1DS[[#This Row],[Ein]]))</f>
        <v>10</v>
      </c>
      <c r="D122" s="8">
        <f>IF(EffortOutcomesAG1_1DS[[#This Row],[Iin]]=0,10,LOG(EffortOutcomesAG1_1DS[[#This Row],[Iin]]))</f>
        <v>10</v>
      </c>
      <c r="E122" s="8">
        <f>Kx-EffortOutcomesAG1_1DS[[#This Row],[Xp]]</f>
        <v>-10</v>
      </c>
      <c r="F122" s="8">
        <f>Ky-EffortOutcomesAG1_1DS[[#This Row],[Yp]]</f>
        <v>-11</v>
      </c>
      <c r="G122" s="8">
        <f>Kz-EffortOutcomesAG1_1DS[[#This Row],[Zp]]</f>
        <v>-9</v>
      </c>
      <c r="H122" s="8">
        <f>EffortOutcomesAG1_1DS[[#This Row],[Kpy]]*KSc-EffortOutcomesAG1_1DS[[#This Row],[KPz]]*KSb</f>
        <v>20</v>
      </c>
      <c r="I122" s="8">
        <f>-1*(EffortOutcomesAG1_1DS[[#This Row],[KPx]]*KSc-EffortOutcomesAG1_1DS[[#This Row],[KPz]]*KSa)</f>
        <v>-10</v>
      </c>
      <c r="J122" s="8">
        <f>(EffortOutcomesAG1_1DS[[#This Row],[KPx]]*$C$2-EffortOutcomesAG1_1DS[[#This Row],[Kpy]]*KSa)</f>
        <v>-7.1334485633284622E-2</v>
      </c>
      <c r="K122" s="8">
        <f>EffortOutcomesAG1_1DS[[#This Row],[Kpy]]*KTc-EffortOutcomesAG1_1DS[[#This Row],[KPz]]*KTb</f>
        <v>2</v>
      </c>
      <c r="L122" s="8">
        <f>-1*(EffortOutcomesAG1_1DS[[#This Row],[KPx]]*KTc-EffortOutcomesAG1_1DS[[#This Row],[KPz]]*KTa)</f>
        <v>-28</v>
      </c>
      <c r="M122" s="8">
        <f>(EffortOutcomesAG1_1DS[[#This Row],[KPx]]*KTb-EffortOutcomesAG1_1DS[[#This Row],[Kpy]]*KTa)</f>
        <v>32</v>
      </c>
      <c r="N122" s="8">
        <f>-EffortOutcomesAG1_1DS[[#This Row],[Xp]]*a+EffortOutcomesAG1_1DS[[#This Row],[Yp]]*b+EffortOutcomesAG1_1DS[[#This Row],[Zp]]*c_</f>
        <v>40</v>
      </c>
      <c r="O122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22" s="9">
        <f>SQRT(EffortOutcomesAG1_1DS[[#This Row],[Kpy''i]]^2+EffortOutcomesAG1_1DS[[#This Row],[KPy''j]]^2+EffortOutcomesAG1_1DS[[#This Row],[KPy''k]]^2)/KTmag/Scale</f>
        <v>17.37814719698277</v>
      </c>
      <c r="Q12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2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2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22" t="s">
        <v>92</v>
      </c>
      <c r="U122" t="s">
        <v>136</v>
      </c>
      <c r="V122" t="s">
        <v>60</v>
      </c>
      <c r="W122">
        <v>1</v>
      </c>
      <c r="X122">
        <v>0</v>
      </c>
      <c r="Y122">
        <v>10</v>
      </c>
      <c r="Z122">
        <v>0</v>
      </c>
      <c r="AA122" t="s">
        <v>113</v>
      </c>
      <c r="AB122">
        <v>1</v>
      </c>
      <c r="AC122" s="14">
        <v>45578</v>
      </c>
      <c r="AD122">
        <v>45578</v>
      </c>
      <c r="AE122">
        <v>0</v>
      </c>
      <c r="AF122">
        <v>0</v>
      </c>
      <c r="AG122">
        <v>0</v>
      </c>
      <c r="AN122">
        <v>121</v>
      </c>
      <c r="AO122">
        <f>SUBTOTAL(9,EffortOutcomesAG1_1DS[[#This Row],[Allocation]:[Iin]])</f>
        <v>91157</v>
      </c>
    </row>
    <row r="123" spans="2:45" x14ac:dyDescent="0.25">
      <c r="B123" s="8">
        <f>IF(EffortOutcomesAG1_1DS[[#This Row],[Apn]]=0,10,LOG(EffortOutcomesAG1_1DS[[#This Row],[Apn]]))</f>
        <v>-4.4345933270785752E-2</v>
      </c>
      <c r="C123" s="8">
        <f>IF(EffortOutcomesAG1_1DS[[#This Row],[Ein]]=0,10,LOG(EffortOutcomesAG1_1DS[[#This Row],[Ein]]))</f>
        <v>-0.18014380306687802</v>
      </c>
      <c r="D123" s="8">
        <f>IF(EffortOutcomesAG1_1DS[[#This Row],[Iin]]=0,10,LOG(EffortOutcomesAG1_1DS[[#This Row],[Iin]]))</f>
        <v>0.22448973633766381</v>
      </c>
      <c r="E123" s="8">
        <f>Kx-EffortOutcomesAG1_1DS[[#This Row],[Xp]]</f>
        <v>4.4345933270785752E-2</v>
      </c>
      <c r="F123" s="8">
        <f>Ky-EffortOutcomesAG1_1DS[[#This Row],[Yp]]</f>
        <v>-0.81985619693312195</v>
      </c>
      <c r="G123" s="8">
        <f>Kz-EffortOutcomesAG1_1DS[[#This Row],[Zp]]</f>
        <v>0.77551026366233622</v>
      </c>
      <c r="H123" s="8">
        <f>EffortOutcomesAG1_1DS[[#This Row],[Kpy]]*KSc-EffortOutcomesAG1_1DS[[#This Row],[KPz]]*KSb</f>
        <v>4.4345933270785731E-2</v>
      </c>
      <c r="I123" s="8">
        <f>-1*(EffortOutcomesAG1_1DS[[#This Row],[KPx]]*KSc-EffortOutcomesAG1_1DS[[#This Row],[KPz]]*KSa)</f>
        <v>4.4345933270785752E-2</v>
      </c>
      <c r="J123" s="8">
        <f>(EffortOutcomesAG1_1DS[[#This Row],[KPx]]*$C$2-EffortOutcomesAG1_1DS[[#This Row],[Kpy]]*KSa)</f>
        <v>3.1633943397994644E-4</v>
      </c>
      <c r="K123" s="8">
        <f>EffortOutcomesAG1_1DS[[#This Row],[Kpy]]*KTc-EffortOutcomesAG1_1DS[[#This Row],[KPz]]*KTb</f>
        <v>1.5953664605954581</v>
      </c>
      <c r="L123" s="8">
        <f>-1*(EffortOutcomesAG1_1DS[[#This Row],[KPx]]*KTc-EffortOutcomesAG1_1DS[[#This Row],[KPz]]*KTa)</f>
        <v>1.5953664605954583</v>
      </c>
      <c r="M123" s="8">
        <f>(EffortOutcomesAG1_1DS[[#This Row],[KPx]]*KTb-EffortOutcomesAG1_1DS[[#This Row],[Kpy]]*KTa)</f>
        <v>1.5953664605954581</v>
      </c>
      <c r="N123" s="8">
        <f>-EffortOutcomesAG1_1DS[[#This Row],[Xp]]*a+EffortOutcomesAG1_1DS[[#This Row],[Yp]]*b+EffortOutcomesAG1_1DS[[#This Row],[Zp]]*c_</f>
        <v>8.8691866541571573E-2</v>
      </c>
      <c r="O123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23" s="9">
        <f>SQRT(EffortOutcomesAG1_1DS[[#This Row],[Kpy''i]]^2+EffortOutcomesAG1_1DS[[#This Row],[KPy''j]]^2+EffortOutcomesAG1_1DS[[#This Row],[KPy''k]]^2)/KTmag/Scale</f>
        <v>1.1280944427646293</v>
      </c>
      <c r="Q12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2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23" t="s">
        <v>92</v>
      </c>
      <c r="U123" t="s">
        <v>136</v>
      </c>
      <c r="V123" t="s">
        <v>56</v>
      </c>
      <c r="W123">
        <v>3.1563909774436096</v>
      </c>
      <c r="X123">
        <v>2.8499999999999996</v>
      </c>
      <c r="Y123">
        <v>10</v>
      </c>
      <c r="Z123">
        <v>1.882352941176471</v>
      </c>
      <c r="AA123" t="s">
        <v>112</v>
      </c>
      <c r="AB123">
        <v>1</v>
      </c>
      <c r="AC123" s="14">
        <v>45578</v>
      </c>
      <c r="AD123">
        <v>45578</v>
      </c>
      <c r="AE123">
        <v>0.90292996665078584</v>
      </c>
      <c r="AF123">
        <v>0.90292996665078584</v>
      </c>
      <c r="AG123">
        <v>0.59636241347420338</v>
      </c>
      <c r="AH123">
        <v>1.1075056061205648</v>
      </c>
      <c r="AI123">
        <v>1.1075056061205648</v>
      </c>
      <c r="AJ123">
        <v>0.66047471620227061</v>
      </c>
      <c r="AK123">
        <v>1.5140624999999994</v>
      </c>
      <c r="AL123">
        <v>1.5140624999999994</v>
      </c>
      <c r="AM123">
        <v>1.6768327067669173</v>
      </c>
      <c r="AN123">
        <v>122</v>
      </c>
      <c r="AO123">
        <f>SUBTOTAL(9,EffortOutcomesAG1_1DS[[#This Row],[Allocation]:[Iin]])</f>
        <v>91168.86501892317</v>
      </c>
    </row>
    <row r="124" spans="2:45" x14ac:dyDescent="0.25">
      <c r="B124" s="8">
        <f>IF(EffortOutcomesAG1_1DS[[#This Row],[Apn]]=0,10,LOG(EffortOutcomesAG1_1DS[[#This Row],[Apn]]))</f>
        <v>-4.4345933270785703E-2</v>
      </c>
      <c r="C124" s="8">
        <f>IF(EffortOutcomesAG1_1DS[[#This Row],[Ein]]=0,10,LOG(EffortOutcomesAG1_1DS[[#This Row],[Ein]]))</f>
        <v>-7.9505917539578697E-2</v>
      </c>
      <c r="D124" s="8">
        <f>IF(EffortOutcomesAG1_1DS[[#This Row],[Iin]]=0,10,LOG(EffortOutcomesAG1_1DS[[#This Row],[Iin]]))</f>
        <v>0.1238518508103644</v>
      </c>
      <c r="E124" s="8">
        <f>Kx-EffortOutcomesAG1_1DS[[#This Row],[Xp]]</f>
        <v>4.4345933270785703E-2</v>
      </c>
      <c r="F124" s="8">
        <f>Ky-EffortOutcomesAG1_1DS[[#This Row],[Yp]]</f>
        <v>-0.9204940824604213</v>
      </c>
      <c r="G124" s="8">
        <f>Kz-EffortOutcomesAG1_1DS[[#This Row],[Zp]]</f>
        <v>0.87614814918963557</v>
      </c>
      <c r="H124" s="8">
        <f>EffortOutcomesAG1_1DS[[#This Row],[Kpy]]*KSc-EffortOutcomesAG1_1DS[[#This Row],[KPz]]*KSb</f>
        <v>4.4345933270785731E-2</v>
      </c>
      <c r="I124" s="8">
        <f>-1*(EffortOutcomesAG1_1DS[[#This Row],[KPx]]*KSc-EffortOutcomesAG1_1DS[[#This Row],[KPz]]*KSa)</f>
        <v>4.4345933270785703E-2</v>
      </c>
      <c r="J124" s="8">
        <f>(EffortOutcomesAG1_1DS[[#This Row],[KPx]]*$C$2-EffortOutcomesAG1_1DS[[#This Row],[Kpy]]*KSa)</f>
        <v>3.1633943397994612E-4</v>
      </c>
      <c r="K124" s="8">
        <f>EffortOutcomesAG1_1DS[[#This Row],[Kpy]]*KTc-EffortOutcomesAG1_1DS[[#This Row],[KPz]]*KTb</f>
        <v>1.7966422316500568</v>
      </c>
      <c r="L124" s="8">
        <f>-1*(EffortOutcomesAG1_1DS[[#This Row],[KPx]]*KTc-EffortOutcomesAG1_1DS[[#This Row],[KPz]]*KTa)</f>
        <v>1.7966422316500568</v>
      </c>
      <c r="M124" s="8">
        <f>(EffortOutcomesAG1_1DS[[#This Row],[KPx]]*KTb-EffortOutcomesAG1_1DS[[#This Row],[Kpy]]*KTa)</f>
        <v>1.796642231650057</v>
      </c>
      <c r="N124" s="8">
        <f>-EffortOutcomesAG1_1DS[[#This Row],[Xp]]*a+EffortOutcomesAG1_1DS[[#This Row],[Yp]]*b+EffortOutcomesAG1_1DS[[#This Row],[Zp]]*c_</f>
        <v>8.8691866541571407E-2</v>
      </c>
      <c r="O124">
        <f>-IF(EffortOutcomesAG1_1DS[[#This Row],[Column2]]&gt;0,1,-1)*SQRT(EffortOutcomesAG1_1DS[[#This Row],[KPx''i]]^2+EffortOutcomesAG1_1DS[[#This Row],[KPx''j]]^2+EffortOutcomesAG1_1DS[[#This Row],[KPx''k]]^2)/Ksmag/Scale</f>
        <v>-4.4346497414967566E-2</v>
      </c>
      <c r="P124" s="9">
        <f>SQRT(EffortOutcomesAG1_1DS[[#This Row],[Kpy''i]]^2+EffortOutcomesAG1_1DS[[#This Row],[KPy''j]]^2+EffortOutcomesAG1_1DS[[#This Row],[KPy''k]]^2)/KTmag/Scale</f>
        <v>1.2704179053658873</v>
      </c>
      <c r="Q12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-4.4346497414967566E-2</v>
      </c>
      <c r="S12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1.2704179053658873</v>
      </c>
      <c r="T124" t="s">
        <v>92</v>
      </c>
      <c r="U124" t="s">
        <v>136</v>
      </c>
      <c r="V124" t="s">
        <v>59</v>
      </c>
      <c r="W124">
        <v>2.1042606516290729</v>
      </c>
      <c r="X124">
        <v>1.9</v>
      </c>
      <c r="Y124">
        <v>10</v>
      </c>
      <c r="Z124">
        <v>1.5821501014198778</v>
      </c>
      <c r="AA124" t="s">
        <v>114</v>
      </c>
      <c r="AB124">
        <v>1</v>
      </c>
      <c r="AC124" s="14">
        <v>45578</v>
      </c>
      <c r="AD124">
        <v>45578</v>
      </c>
      <c r="AE124">
        <v>0.90292996665078595</v>
      </c>
      <c r="AF124">
        <v>0.90292996665078595</v>
      </c>
      <c r="AG124">
        <v>0.75187933595346734</v>
      </c>
      <c r="AH124">
        <v>1.1075056061205648</v>
      </c>
      <c r="AI124">
        <v>1.1075056061205648</v>
      </c>
      <c r="AJ124">
        <v>0.83271057969467255</v>
      </c>
      <c r="AK124">
        <v>1.2008974358974362</v>
      </c>
      <c r="AL124">
        <v>1.2008974358974362</v>
      </c>
      <c r="AM124">
        <v>1.3300006426322222</v>
      </c>
      <c r="AN124">
        <v>123</v>
      </c>
      <c r="AO124">
        <f>SUBTOTAL(9,EffortOutcomesAG1_1DS[[#This Row],[Allocation]:[Iin]])</f>
        <v>91167.919406677014</v>
      </c>
    </row>
    <row r="125" spans="2:45" x14ac:dyDescent="0.25">
      <c r="B125" s="8">
        <f>IF(EffortOutcomesAG1_1DS[[#This Row],[Apn]]=0,10,LOG(EffortOutcomesAG1_1DS[[#This Row],[Apn]]))</f>
        <v>-9.3114175467846477E-3</v>
      </c>
      <c r="C125" s="8">
        <f>IF(EffortOutcomesAG1_1DS[[#This Row],[Ein]]=0,10,LOG(EffortOutcomesAG1_1DS[[#This Row],[Ein]]))</f>
        <v>-1.0454452291694221</v>
      </c>
      <c r="D125" s="8">
        <f>IF(EffortOutcomesAG1_1DS[[#This Row],[Iin]]=0,10,LOG(EffortOutcomesAG1_1DS[[#This Row],[Iin]]))</f>
        <v>1.0547566467162066</v>
      </c>
      <c r="E125" s="8">
        <f>Kx-EffortOutcomesAG1_1DS[[#This Row],[Xp]]</f>
        <v>9.3114175467846477E-3</v>
      </c>
      <c r="F125" s="8">
        <f>Ky-EffortOutcomesAG1_1DS[[#This Row],[Yp]]</f>
        <v>4.5445229169422063E-2</v>
      </c>
      <c r="G125" s="8">
        <f>Kz-EffortOutcomesAG1_1DS[[#This Row],[Zp]]</f>
        <v>-5.4756646716206614E-2</v>
      </c>
      <c r="H125" s="8">
        <f>EffortOutcomesAG1_1DS[[#This Row],[Kpy]]*KSc-EffortOutcomesAG1_1DS[[#This Row],[KPz]]*KSb</f>
        <v>9.3114175467845506E-3</v>
      </c>
      <c r="I125" s="8">
        <f>-1*(EffortOutcomesAG1_1DS[[#This Row],[KPx]]*KSc-EffortOutcomesAG1_1DS[[#This Row],[KPz]]*KSa)</f>
        <v>9.3114175467846477E-3</v>
      </c>
      <c r="J125" s="8">
        <f>(EffortOutcomesAG1_1DS[[#This Row],[KPx]]*$C$2-EffortOutcomesAG1_1DS[[#This Row],[Kpy]]*KSa)</f>
        <v>6.6422518121662377E-5</v>
      </c>
      <c r="K125" s="8">
        <f>EffortOutcomesAG1_1DS[[#This Row],[Kpy]]*KTc-EffortOutcomesAG1_1DS[[#This Row],[KPz]]*KTb</f>
        <v>-0.10020187588562868</v>
      </c>
      <c r="L125" s="8">
        <f>-1*(EffortOutcomesAG1_1DS[[#This Row],[KPx]]*KTc-EffortOutcomesAG1_1DS[[#This Row],[KPz]]*KTa)</f>
        <v>-0.10020187588562858</v>
      </c>
      <c r="M125" s="8">
        <f>(EffortOutcomesAG1_1DS[[#This Row],[KPx]]*KTb-EffortOutcomesAG1_1DS[[#This Row],[Kpy]]*KTa)</f>
        <v>-0.10020187588562877</v>
      </c>
      <c r="N125" s="8">
        <f>-EffortOutcomesAG1_1DS[[#This Row],[Xp]]*a+EffortOutcomesAG1_1DS[[#This Row],[Yp]]*b+EffortOutcomesAG1_1DS[[#This Row],[Zp]]*c_</f>
        <v>1.8622835093569101E-2</v>
      </c>
      <c r="O125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25" s="9">
        <f>SQRT(EffortOutcomesAG1_1DS[[#This Row],[Kpy''i]]^2+EffortOutcomesAG1_1DS[[#This Row],[KPy''j]]^2+EffortOutcomesAG1_1DS[[#This Row],[KPy''k]]^2)/KTmag/Scale</f>
        <v>7.0853425926340835E-2</v>
      </c>
      <c r="Q12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2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2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25" t="s">
        <v>138</v>
      </c>
      <c r="U125" t="s">
        <v>136</v>
      </c>
      <c r="V125" t="s">
        <v>60</v>
      </c>
      <c r="W125">
        <v>0.97058823529411775</v>
      </c>
      <c r="X125">
        <v>0.95</v>
      </c>
      <c r="Y125">
        <v>10</v>
      </c>
      <c r="Z125">
        <v>8.5561497326203204E-2</v>
      </c>
      <c r="AA125" t="s">
        <v>113</v>
      </c>
      <c r="AC125" s="14">
        <v>45578</v>
      </c>
      <c r="AD125">
        <v>45578</v>
      </c>
      <c r="AE125">
        <v>0.97878787878787865</v>
      </c>
      <c r="AF125">
        <v>0.97878787878787865</v>
      </c>
      <c r="AG125">
        <v>8.8154269972451779E-2</v>
      </c>
      <c r="AH125">
        <v>1.0216718266253872</v>
      </c>
      <c r="AI125">
        <v>1.0216718266253872</v>
      </c>
      <c r="AJ125">
        <v>9.0064734027582319E-2</v>
      </c>
      <c r="AK125">
        <v>11.103125</v>
      </c>
      <c r="AL125">
        <v>11.103125</v>
      </c>
      <c r="AM125">
        <v>11.343750000000002</v>
      </c>
      <c r="AN125">
        <v>124</v>
      </c>
      <c r="AO125">
        <f>SUBTOTAL(9,EffortOutcomesAG1_1DS[[#This Row],[Allocation]:[Iin]])</f>
        <v>91193.814699912167</v>
      </c>
    </row>
    <row r="126" spans="2:45" x14ac:dyDescent="0.25">
      <c r="B126" s="8">
        <f>IF(EffortOutcomesAG1_1DS[[#This Row],[Apn]]=0,10,LOG(EffortOutcomesAG1_1DS[[#This Row],[Apn]]))</f>
        <v>5.999776039482773E-3</v>
      </c>
      <c r="C126" s="8">
        <f>IF(EffortOutcomesAG1_1DS[[#This Row],[Ein]]=0,10,LOG(EffortOutcomesAG1_1DS[[#This Row],[Ein]]))</f>
        <v>-5.7523288890912738E-3</v>
      </c>
      <c r="D126" s="8">
        <f>IF(EffortOutcomesAG1_1DS[[#This Row],[Iin]]=0,10,LOG(EffortOutcomesAG1_1DS[[#This Row],[Iin]]))</f>
        <v>-2.4744715039147459E-4</v>
      </c>
      <c r="E126" s="8">
        <f>Kx-EffortOutcomesAG1_1DS[[#This Row],[Xp]]</f>
        <v>-5.999776039482773E-3</v>
      </c>
      <c r="F126" s="8">
        <f>Ky-EffortOutcomesAG1_1DS[[#This Row],[Yp]]</f>
        <v>-0.99424767111090873</v>
      </c>
      <c r="G126" s="8">
        <f>Kz-EffortOutcomesAG1_1DS[[#This Row],[Zp]]</f>
        <v>1.0002474471503915</v>
      </c>
      <c r="H126" s="8">
        <f>EffortOutcomesAG1_1DS[[#This Row],[Kpy]]*KSc-EffortOutcomesAG1_1DS[[#This Row],[KPz]]*KSb</f>
        <v>-5.9997760394827626E-3</v>
      </c>
      <c r="I126" s="8">
        <f>-1*(EffortOutcomesAG1_1DS[[#This Row],[KPx]]*KSc-EffortOutcomesAG1_1DS[[#This Row],[KPz]]*KSa)</f>
        <v>-5.999776039482773E-3</v>
      </c>
      <c r="J126" s="8">
        <f>(EffortOutcomesAG1_1DS[[#This Row],[KPx]]*$C$2-EffortOutcomesAG1_1DS[[#This Row],[Kpy]]*KSa)</f>
        <v>-4.2799093769140918E-5</v>
      </c>
      <c r="K126" s="8">
        <f>EffortOutcomesAG1_1DS[[#This Row],[Kpy]]*KTc-EffortOutcomesAG1_1DS[[#This Row],[KPz]]*KTb</f>
        <v>1.9944951182613002</v>
      </c>
      <c r="L126" s="8">
        <f>-1*(EffortOutcomesAG1_1DS[[#This Row],[KPx]]*KTc-EffortOutcomesAG1_1DS[[#This Row],[KPz]]*KTa)</f>
        <v>1.9944951182613002</v>
      </c>
      <c r="M126" s="8">
        <f>(EffortOutcomesAG1_1DS[[#This Row],[KPx]]*KTb-EffortOutcomesAG1_1DS[[#This Row],[Kpy]]*KTa)</f>
        <v>1.9944951182613002</v>
      </c>
      <c r="N126" s="8">
        <f>-EffortOutcomesAG1_1DS[[#This Row],[Xp]]*a+EffortOutcomesAG1_1DS[[#This Row],[Yp]]*b+EffortOutcomesAG1_1DS[[#This Row],[Zp]]*c_</f>
        <v>-1.1999552078965497E-2</v>
      </c>
      <c r="O126">
        <f>-IF(EffortOutcomesAG1_1DS[[#This Row],[Column2]]&gt;0,1,-1)*SQRT(EffortOutcomesAG1_1DS[[#This Row],[KPx''i]]^2+EffortOutcomesAG1_1DS[[#This Row],[KPx''j]]^2+EffortOutcomesAG1_1DS[[#This Row],[KPx''k]]^2)/Ksmag/Scale</f>
        <v>5.99985236528077E-3</v>
      </c>
      <c r="P126" s="9">
        <f>SQRT(EffortOutcomesAG1_1DS[[#This Row],[Kpy''i]]^2+EffortOutcomesAG1_1DS[[#This Row],[KPy''j]]^2+EffortOutcomesAG1_1DS[[#This Row],[KPy''k]]^2)/KTmag/Scale</f>
        <v>1.4103210231660306</v>
      </c>
      <c r="Q12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5.99985236528077E-3</v>
      </c>
      <c r="S12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1.4103210231660306</v>
      </c>
      <c r="T126" t="s">
        <v>138</v>
      </c>
      <c r="U126" t="s">
        <v>136</v>
      </c>
      <c r="V126" t="s">
        <v>56</v>
      </c>
      <c r="W126">
        <v>3.7478639781271368</v>
      </c>
      <c r="X126">
        <v>3.8</v>
      </c>
      <c r="Y126">
        <v>10</v>
      </c>
      <c r="Z126">
        <v>3.75</v>
      </c>
      <c r="AA126" t="s">
        <v>112</v>
      </c>
      <c r="AC126" s="14">
        <v>45578</v>
      </c>
      <c r="AD126">
        <v>45578</v>
      </c>
      <c r="AE126">
        <v>1.0139108628747291</v>
      </c>
      <c r="AF126">
        <v>1.0139108628747291</v>
      </c>
      <c r="AG126">
        <v>1.0005699304684827</v>
      </c>
      <c r="AH126">
        <v>0.98627999424398338</v>
      </c>
      <c r="AI126">
        <v>0.98627999424398338</v>
      </c>
      <c r="AJ126">
        <v>0.98684210526315796</v>
      </c>
      <c r="AK126">
        <v>1.0133333333333332</v>
      </c>
      <c r="AL126">
        <v>1.0133333333333332</v>
      </c>
      <c r="AM126">
        <v>0.99943039416723645</v>
      </c>
      <c r="AN126">
        <v>125</v>
      </c>
      <c r="AO126">
        <f>SUBTOTAL(9,EffortOutcomesAG1_1DS[[#This Row],[Allocation]:[Iin]])</f>
        <v>91168.763890810835</v>
      </c>
    </row>
    <row r="127" spans="2:45" x14ac:dyDescent="0.25">
      <c r="B127" s="8">
        <f>IF(EffortOutcomesAG1_1DS[[#This Row],[Apn]]=0,10,LOG(EffortOutcomesAG1_1DS[[#This Row],[Apn]]))</f>
        <v>1.5485552676096751E-2</v>
      </c>
      <c r="C127" s="8">
        <f>IF(EffortOutcomesAG1_1DS[[#This Row],[Ein]]=0,10,LOG(EffortOutcomesAG1_1DS[[#This Row],[Ein]]))</f>
        <v>-9.9423049976788164E-2</v>
      </c>
      <c r="D127" s="8">
        <f>IF(EffortOutcomesAG1_1DS[[#This Row],[Iin]]=0,10,LOG(EffortOutcomesAG1_1DS[[#This Row],[Iin]]))</f>
        <v>8.3937497300691388E-2</v>
      </c>
      <c r="E127" s="8">
        <f>Kx-EffortOutcomesAG1_1DS[[#This Row],[Xp]]</f>
        <v>-1.5485552676096751E-2</v>
      </c>
      <c r="F127" s="8">
        <f>Ky-EffortOutcomesAG1_1DS[[#This Row],[Yp]]</f>
        <v>-0.90057695002321181</v>
      </c>
      <c r="G127" s="8">
        <f>Kz-EffortOutcomesAG1_1DS[[#This Row],[Zp]]</f>
        <v>0.91606250269930856</v>
      </c>
      <c r="H127" s="8">
        <f>EffortOutcomesAG1_1DS[[#This Row],[Kpy]]*KSc-EffortOutcomesAG1_1DS[[#This Row],[KPz]]*KSb</f>
        <v>-1.5485552676096748E-2</v>
      </c>
      <c r="I127" s="8">
        <f>-1*(EffortOutcomesAG1_1DS[[#This Row],[KPx]]*KSc-EffortOutcomesAG1_1DS[[#This Row],[KPz]]*KSa)</f>
        <v>-1.5485552676096751E-2</v>
      </c>
      <c r="J127" s="8">
        <f>(EffortOutcomesAG1_1DS[[#This Row],[KPx]]*$C$2-EffortOutcomesAG1_1DS[[#This Row],[Kpy]]*KSa)</f>
        <v>-1.1046539348964959E-4</v>
      </c>
      <c r="K127" s="8">
        <f>EffortOutcomesAG1_1DS[[#This Row],[Kpy]]*KTc-EffortOutcomesAG1_1DS[[#This Row],[KPz]]*KTb</f>
        <v>1.8166394527225203</v>
      </c>
      <c r="L127" s="8">
        <f>-1*(EffortOutcomesAG1_1DS[[#This Row],[KPx]]*KTc-EffortOutcomesAG1_1DS[[#This Row],[KPz]]*KTa)</f>
        <v>1.8166394527225203</v>
      </c>
      <c r="M127" s="8">
        <f>(EffortOutcomesAG1_1DS[[#This Row],[KPx]]*KTb-EffortOutcomesAG1_1DS[[#This Row],[Kpy]]*KTa)</f>
        <v>1.8166394527225205</v>
      </c>
      <c r="N127" s="8">
        <f>-EffortOutcomesAG1_1DS[[#This Row],[Xp]]*a+EffortOutcomesAG1_1DS[[#This Row],[Yp]]*b+EffortOutcomesAG1_1DS[[#This Row],[Zp]]*c_</f>
        <v>-3.0971105352193551E-2</v>
      </c>
      <c r="O127">
        <f>-IF(EffortOutcomesAG1_1DS[[#This Row],[Column2]]&gt;0,1,-1)*SQRT(EffortOutcomesAG1_1DS[[#This Row],[KPx''i]]^2+EffortOutcomesAG1_1DS[[#This Row],[KPx''j]]^2+EffortOutcomesAG1_1DS[[#This Row],[KPx''k]]^2)/Ksmag/Scale</f>
        <v>1.5485749674644316E-2</v>
      </c>
      <c r="P127" s="9">
        <f>SQRT(EffortOutcomesAG1_1DS[[#This Row],[Kpy''i]]^2+EffortOutcomesAG1_1DS[[#This Row],[KPy''j]]^2+EffortOutcomesAG1_1DS[[#This Row],[KPy''k]]^2)/KTmag/Scale</f>
        <v>1.2845580759911128</v>
      </c>
      <c r="Q12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1.5485749674644316E-2</v>
      </c>
      <c r="S12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1.2845580759911128</v>
      </c>
      <c r="T127" t="s">
        <v>138</v>
      </c>
      <c r="U127" t="s">
        <v>136</v>
      </c>
      <c r="V127" t="s">
        <v>59</v>
      </c>
      <c r="W127">
        <v>4.5836142079336275</v>
      </c>
      <c r="X127">
        <v>4.75</v>
      </c>
      <c r="Y127">
        <v>10</v>
      </c>
      <c r="Z127">
        <v>3.7780748663101602</v>
      </c>
      <c r="AA127" t="s">
        <v>114</v>
      </c>
      <c r="AC127" s="14">
        <v>45578</v>
      </c>
      <c r="AD127">
        <v>45578</v>
      </c>
      <c r="AE127">
        <v>1.036300130097856</v>
      </c>
      <c r="AF127">
        <v>1.036300130097856</v>
      </c>
      <c r="AG127">
        <v>0.82425673167929669</v>
      </c>
      <c r="AH127">
        <v>0.96497141219655314</v>
      </c>
      <c r="AI127">
        <v>0.96497141219655314</v>
      </c>
      <c r="AJ127">
        <v>0.79538418238108632</v>
      </c>
      <c r="AK127">
        <v>1.2572540693559802</v>
      </c>
      <c r="AL127">
        <v>1.2572540693559802</v>
      </c>
      <c r="AM127">
        <v>1.2132142347963035</v>
      </c>
      <c r="AN127">
        <v>126</v>
      </c>
      <c r="AO127">
        <f>SUBTOTAL(9,EffortOutcomesAG1_1DS[[#This Row],[Allocation]:[Iin]])</f>
        <v>91169.127981238445</v>
      </c>
    </row>
    <row r="128" spans="2:45" x14ac:dyDescent="0.25">
      <c r="B128" s="8">
        <f>IF(EffortOutcomesAG1_1DS[[#This Row],[Apn]]=0,10,LOG(EffortOutcomesAG1_1DS[[#This Row],[Apn]]))</f>
        <v>-4.4345933270785752E-2</v>
      </c>
      <c r="C128" s="8">
        <f>IF(EffortOutcomesAG1_1DS[[#This Row],[Ein]]=0,10,LOG(EffortOutcomesAG1_1DS[[#This Row],[Ein]]))</f>
        <v>-0.18014380306687802</v>
      </c>
      <c r="D128" s="8">
        <f>IF(EffortOutcomesAG1_1DS[[#This Row],[Iin]]=0,10,LOG(EffortOutcomesAG1_1DS[[#This Row],[Iin]]))</f>
        <v>0.22448973633766381</v>
      </c>
      <c r="E128" s="8">
        <f>Kx-EffortOutcomesAG1_1DS[[#This Row],[Xp]]</f>
        <v>4.4345933270785752E-2</v>
      </c>
      <c r="F128" s="8">
        <f>Ky-EffortOutcomesAG1_1DS[[#This Row],[Yp]]</f>
        <v>-0.81985619693312195</v>
      </c>
      <c r="G128" s="8">
        <f>Kz-EffortOutcomesAG1_1DS[[#This Row],[Zp]]</f>
        <v>0.77551026366233622</v>
      </c>
      <c r="H128" s="8">
        <f>EffortOutcomesAG1_1DS[[#This Row],[Kpy]]*KSc-EffortOutcomesAG1_1DS[[#This Row],[KPz]]*KSb</f>
        <v>4.4345933270785731E-2</v>
      </c>
      <c r="I128" s="8">
        <f>-1*(EffortOutcomesAG1_1DS[[#This Row],[KPx]]*KSc-EffortOutcomesAG1_1DS[[#This Row],[KPz]]*KSa)</f>
        <v>4.4345933270785752E-2</v>
      </c>
      <c r="J128" s="8">
        <f>(EffortOutcomesAG1_1DS[[#This Row],[KPx]]*$C$2-EffortOutcomesAG1_1DS[[#This Row],[Kpy]]*KSa)</f>
        <v>3.1633943397994644E-4</v>
      </c>
      <c r="K128" s="8">
        <f>EffortOutcomesAG1_1DS[[#This Row],[Kpy]]*KTc-EffortOutcomesAG1_1DS[[#This Row],[KPz]]*KTb</f>
        <v>1.5953664605954581</v>
      </c>
      <c r="L128" s="8">
        <f>-1*(EffortOutcomesAG1_1DS[[#This Row],[KPx]]*KTc-EffortOutcomesAG1_1DS[[#This Row],[KPz]]*KTa)</f>
        <v>1.5953664605954583</v>
      </c>
      <c r="M128" s="8">
        <f>(EffortOutcomesAG1_1DS[[#This Row],[KPx]]*KTb-EffortOutcomesAG1_1DS[[#This Row],[Kpy]]*KTa)</f>
        <v>1.5953664605954581</v>
      </c>
      <c r="N128" s="8">
        <f>-EffortOutcomesAG1_1DS[[#This Row],[Xp]]*a+EffortOutcomesAG1_1DS[[#This Row],[Yp]]*b+EffortOutcomesAG1_1DS[[#This Row],[Zp]]*c_</f>
        <v>8.8691866541571573E-2</v>
      </c>
      <c r="O128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28" s="9">
        <f>SQRT(EffortOutcomesAG1_1DS[[#This Row],[Kpy''i]]^2+EffortOutcomesAG1_1DS[[#This Row],[KPy''j]]^2+EffortOutcomesAG1_1DS[[#This Row],[KPy''k]]^2)/KTmag/Scale</f>
        <v>1.1280944427646293</v>
      </c>
      <c r="Q12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2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28" t="s">
        <v>92</v>
      </c>
      <c r="U128" t="s">
        <v>136</v>
      </c>
      <c r="V128" t="s">
        <v>56</v>
      </c>
      <c r="W128">
        <v>3.1563909774436096</v>
      </c>
      <c r="X128">
        <v>2.8499999999999996</v>
      </c>
      <c r="Y128">
        <v>10</v>
      </c>
      <c r="Z128">
        <v>1.882352941176471</v>
      </c>
      <c r="AA128" t="s">
        <v>115</v>
      </c>
      <c r="AB128">
        <v>1</v>
      </c>
      <c r="AC128" s="14">
        <v>45579</v>
      </c>
      <c r="AD128">
        <v>45579</v>
      </c>
      <c r="AE128">
        <v>0.90292996665078584</v>
      </c>
      <c r="AF128">
        <v>0.90292996665078584</v>
      </c>
      <c r="AG128">
        <v>0.59636241347420338</v>
      </c>
      <c r="AH128">
        <v>1.1075056061205648</v>
      </c>
      <c r="AI128">
        <v>1.1075056061205648</v>
      </c>
      <c r="AJ128">
        <v>0.66047471620227061</v>
      </c>
      <c r="AK128">
        <v>1.5140624999999994</v>
      </c>
      <c r="AL128">
        <v>1.5140624999999994</v>
      </c>
      <c r="AM128">
        <v>1.6768327067669173</v>
      </c>
      <c r="AN128">
        <v>127</v>
      </c>
      <c r="AO128">
        <f>SUBTOTAL(9,EffortOutcomesAG1_1DS[[#This Row],[Allocation]:[Iin]])</f>
        <v>91170.86501892317</v>
      </c>
      <c r="AS128">
        <f t="shared" ref="AS128:AS159" si="0">SUM(AR128:AR128)</f>
        <v>0</v>
      </c>
    </row>
    <row r="129" spans="2:45" x14ac:dyDescent="0.25">
      <c r="B129" s="8">
        <f>IF(EffortOutcomesAG1_1DS[[#This Row],[Apn]]=0,10,LOG(EffortOutcomesAG1_1DS[[#This Row],[Apn]]))</f>
        <v>10</v>
      </c>
      <c r="C129" s="8">
        <f>IF(EffortOutcomesAG1_1DS[[#This Row],[Ein]]=0,10,LOG(EffortOutcomesAG1_1DS[[#This Row],[Ein]]))</f>
        <v>10</v>
      </c>
      <c r="D129" s="8">
        <f>IF(EffortOutcomesAG1_1DS[[#This Row],[Iin]]=0,10,LOG(EffortOutcomesAG1_1DS[[#This Row],[Iin]]))</f>
        <v>1.2604121447557173</v>
      </c>
      <c r="E129" s="8">
        <f>Kx-EffortOutcomesAG1_1DS[[#This Row],[Xp]]</f>
        <v>-10</v>
      </c>
      <c r="F129" s="8">
        <f>Ky-EffortOutcomesAG1_1DS[[#This Row],[Yp]]</f>
        <v>-11</v>
      </c>
      <c r="G129" s="8">
        <f>Kz-EffortOutcomesAG1_1DS[[#This Row],[Zp]]</f>
        <v>-0.26041214475571728</v>
      </c>
      <c r="H129" s="8">
        <f>EffortOutcomesAG1_1DS[[#This Row],[Kpy]]*KSc-EffortOutcomesAG1_1DS[[#This Row],[KPz]]*KSb</f>
        <v>11.260412144755717</v>
      </c>
      <c r="I129" s="8">
        <f>-1*(EffortOutcomesAG1_1DS[[#This Row],[KPx]]*KSc-EffortOutcomesAG1_1DS[[#This Row],[KPz]]*KSa)</f>
        <v>-10</v>
      </c>
      <c r="J129" s="8">
        <f>(EffortOutcomesAG1_1DS[[#This Row],[KPx]]*$C$2-EffortOutcomesAG1_1DS[[#This Row],[Kpy]]*KSa)</f>
        <v>-7.1334485633284622E-2</v>
      </c>
      <c r="K129" s="8">
        <f>EffortOutcomesAG1_1DS[[#This Row],[Kpy]]*KTc-EffortOutcomesAG1_1DS[[#This Row],[KPz]]*KTb</f>
        <v>10.739587855244283</v>
      </c>
      <c r="L129" s="8">
        <f>-1*(EffortOutcomesAG1_1DS[[#This Row],[KPx]]*KTc-EffortOutcomesAG1_1DS[[#This Row],[KPz]]*KTa)</f>
        <v>-10.520824289511435</v>
      </c>
      <c r="M129" s="8">
        <f>(EffortOutcomesAG1_1DS[[#This Row],[KPx]]*KTb-EffortOutcomesAG1_1DS[[#This Row],[Kpy]]*KTa)</f>
        <v>32</v>
      </c>
      <c r="N129" s="8">
        <f>-EffortOutcomesAG1_1DS[[#This Row],[Xp]]*a+EffortOutcomesAG1_1DS[[#This Row],[Yp]]*b+EffortOutcomesAG1_1DS[[#This Row],[Zp]]*c_</f>
        <v>22.520824289511435</v>
      </c>
      <c r="O129">
        <f>-IF(EffortOutcomesAG1_1DS[[#This Row],[Column2]]&gt;0,1,-1)*SQRT(EffortOutcomesAG1_1DS[[#This Row],[KPx''i]]^2+EffortOutcomesAG1_1DS[[#This Row],[KPx''j]]^2+EffortOutcomesAG1_1DS[[#This Row],[KPx''k]]^2)/Ksmag/Scale</f>
        <v>-10.648989864738406</v>
      </c>
      <c r="P129" s="9">
        <f>SQRT(EffortOutcomesAG1_1DS[[#This Row],[Kpy''i]]^2+EffortOutcomesAG1_1DS[[#This Row],[KPy''j]]^2+EffortOutcomesAG1_1DS[[#This Row],[KPy''k]]^2)/KTmag/Scale</f>
        <v>14.433909674970744</v>
      </c>
      <c r="Q12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2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2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29" t="s">
        <v>92</v>
      </c>
      <c r="U129" t="s">
        <v>136</v>
      </c>
      <c r="V129" t="s">
        <v>60</v>
      </c>
      <c r="W129">
        <v>1</v>
      </c>
      <c r="X129">
        <v>0</v>
      </c>
      <c r="Y129">
        <v>10</v>
      </c>
      <c r="Z129">
        <v>5.4901960784313725E-2</v>
      </c>
      <c r="AA129" t="s">
        <v>117</v>
      </c>
      <c r="AB129">
        <v>1</v>
      </c>
      <c r="AC129" s="14">
        <v>45579</v>
      </c>
      <c r="AD129">
        <v>45579</v>
      </c>
      <c r="AE129">
        <v>0</v>
      </c>
      <c r="AF129">
        <v>0</v>
      </c>
      <c r="AG129">
        <v>5.4901960784313725E-2</v>
      </c>
      <c r="AK129">
        <v>0</v>
      </c>
      <c r="AL129">
        <v>0</v>
      </c>
      <c r="AM129">
        <v>18.214285714285715</v>
      </c>
      <c r="AN129">
        <v>128</v>
      </c>
      <c r="AO129">
        <f>SUBTOTAL(9,EffortOutcomesAG1_1DS[[#This Row],[Allocation]:[Iin]])</f>
        <v>91177.324089635862</v>
      </c>
      <c r="AS129">
        <f t="shared" si="0"/>
        <v>0</v>
      </c>
    </row>
    <row r="130" spans="2:45" x14ac:dyDescent="0.25">
      <c r="B130" s="8">
        <f>IF(EffortOutcomesAG1_1DS[[#This Row],[Apn]]=0,10,LOG(EffortOutcomesAG1_1DS[[#This Row],[Apn]]))</f>
        <v>-4.4345933270785703E-2</v>
      </c>
      <c r="C130" s="8">
        <f>IF(EffortOutcomesAG1_1DS[[#This Row],[Ein]]=0,10,LOG(EffortOutcomesAG1_1DS[[#This Row],[Ein]]))</f>
        <v>7.1580622350041053E-3</v>
      </c>
      <c r="D130" s="8">
        <f>IF(EffortOutcomesAG1_1DS[[#This Row],[Iin]]=0,10,LOG(EffortOutcomesAG1_1DS[[#This Row],[Iin]]))</f>
        <v>3.7187871035781604E-2</v>
      </c>
      <c r="E130" s="8">
        <f>Kx-EffortOutcomesAG1_1DS[[#This Row],[Xp]]</f>
        <v>4.4345933270785703E-2</v>
      </c>
      <c r="F130" s="8">
        <f>Ky-EffortOutcomesAG1_1DS[[#This Row],[Yp]]</f>
        <v>-1.007158062235004</v>
      </c>
      <c r="G130" s="8">
        <f>Kz-EffortOutcomesAG1_1DS[[#This Row],[Zp]]</f>
        <v>0.96281212896421842</v>
      </c>
      <c r="H130" s="8">
        <f>EffortOutcomesAG1_1DS[[#This Row],[Kpy]]*KSc-EffortOutcomesAG1_1DS[[#This Row],[KPz]]*KSb</f>
        <v>4.434593327078562E-2</v>
      </c>
      <c r="I130" s="8">
        <f>-1*(EffortOutcomesAG1_1DS[[#This Row],[KPx]]*KSc-EffortOutcomesAG1_1DS[[#This Row],[KPz]]*KSa)</f>
        <v>4.4345933270785703E-2</v>
      </c>
      <c r="J130" s="8">
        <f>(EffortOutcomesAG1_1DS[[#This Row],[KPx]]*$C$2-EffortOutcomesAG1_1DS[[#This Row],[Kpy]]*KSa)</f>
        <v>3.1633943397994612E-4</v>
      </c>
      <c r="K130" s="8">
        <f>EffortOutcomesAG1_1DS[[#This Row],[Kpy]]*KTc-EffortOutcomesAG1_1DS[[#This Row],[KPz]]*KTb</f>
        <v>1.9699701911992225</v>
      </c>
      <c r="L130" s="8">
        <f>-1*(EffortOutcomesAG1_1DS[[#This Row],[KPx]]*KTc-EffortOutcomesAG1_1DS[[#This Row],[KPz]]*KTa)</f>
        <v>1.9699701911992225</v>
      </c>
      <c r="M130" s="8">
        <f>(EffortOutcomesAG1_1DS[[#This Row],[KPx]]*KTb-EffortOutcomesAG1_1DS[[#This Row],[Kpy]]*KTa)</f>
        <v>1.9699701911992225</v>
      </c>
      <c r="N130" s="8">
        <f>-EffortOutcomesAG1_1DS[[#This Row],[Xp]]*a+EffortOutcomesAG1_1DS[[#This Row],[Yp]]*b+EffortOutcomesAG1_1DS[[#This Row],[Zp]]*c_</f>
        <v>8.8691866541571421E-2</v>
      </c>
      <c r="O130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30" s="9">
        <f>SQRT(EffortOutcomesAG1_1DS[[#This Row],[Kpy''i]]^2+EffortOutcomesAG1_1DS[[#This Row],[KPy''j]]^2+EffortOutcomesAG1_1DS[[#This Row],[KPy''k]]^2)/KTmag/Scale</f>
        <v>1.3929792809323298</v>
      </c>
      <c r="Q13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3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1.3929792809323298</v>
      </c>
      <c r="T130" t="s">
        <v>92</v>
      </c>
      <c r="U130" t="s">
        <v>136</v>
      </c>
      <c r="V130" t="s">
        <v>59</v>
      </c>
      <c r="W130">
        <v>2.1042606516290729</v>
      </c>
      <c r="X130">
        <v>1.9</v>
      </c>
      <c r="Y130">
        <v>10</v>
      </c>
      <c r="Z130">
        <v>1.9315753887761999</v>
      </c>
      <c r="AA130" t="s">
        <v>116</v>
      </c>
      <c r="AB130">
        <v>1</v>
      </c>
      <c r="AC130" s="14">
        <v>45579</v>
      </c>
      <c r="AD130">
        <v>45579</v>
      </c>
      <c r="AE130">
        <v>0.90292996665078595</v>
      </c>
      <c r="AF130">
        <v>0.90292996665078595</v>
      </c>
      <c r="AG130">
        <v>0.91793542177430165</v>
      </c>
      <c r="AH130">
        <v>1.1075056061205648</v>
      </c>
      <c r="AI130">
        <v>1.1075056061205648</v>
      </c>
      <c r="AJ130">
        <v>1.0166186256716843</v>
      </c>
      <c r="AK130">
        <v>0.98365303836460383</v>
      </c>
      <c r="AL130">
        <v>0.98365303836460383</v>
      </c>
      <c r="AM130">
        <v>1.0894012544663256</v>
      </c>
      <c r="AN130">
        <v>129</v>
      </c>
      <c r="AO130">
        <f>SUBTOTAL(9,EffortOutcomesAG1_1DS[[#This Row],[Allocation]:[Iin]])</f>
        <v>91169.943707912942</v>
      </c>
      <c r="AS130">
        <f t="shared" si="0"/>
        <v>0</v>
      </c>
    </row>
    <row r="131" spans="2:45" x14ac:dyDescent="0.25">
      <c r="B131" s="8">
        <f>IF(EffortOutcomesAG1_1DS[[#This Row],[Apn]]=0,10,LOG(EffortOutcomesAG1_1DS[[#This Row],[Apn]]))</f>
        <v>-0.11893896056881736</v>
      </c>
      <c r="C131" s="8">
        <f>IF(EffortOutcomesAG1_1DS[[#This Row],[Ein]]=0,10,LOG(EffortOutcomesAG1_1DS[[#This Row],[Ein]]))</f>
        <v>-5.7523288890912738E-3</v>
      </c>
      <c r="D131" s="8">
        <f>IF(EffortOutcomesAG1_1DS[[#This Row],[Iin]]=0,10,LOG(EffortOutcomesAG1_1DS[[#This Row],[Iin]]))</f>
        <v>0.1246912894579086</v>
      </c>
      <c r="E131" s="8">
        <f>Kx-EffortOutcomesAG1_1DS[[#This Row],[Xp]]</f>
        <v>0.11893896056881736</v>
      </c>
      <c r="F131" s="8">
        <f>Ky-EffortOutcomesAG1_1DS[[#This Row],[Yp]]</f>
        <v>-0.99424767111090873</v>
      </c>
      <c r="G131" s="8">
        <f>Kz-EffortOutcomesAG1_1DS[[#This Row],[Zp]]</f>
        <v>0.87530871054209136</v>
      </c>
      <c r="H131" s="8">
        <f>EffortOutcomesAG1_1DS[[#This Row],[Kpy]]*KSc-EffortOutcomesAG1_1DS[[#This Row],[KPz]]*KSb</f>
        <v>0.11893896056881736</v>
      </c>
      <c r="I131" s="8">
        <f>-1*(EffortOutcomesAG1_1DS[[#This Row],[KPx]]*KSc-EffortOutcomesAG1_1DS[[#This Row],[KPz]]*KSa)</f>
        <v>0.11893896056881736</v>
      </c>
      <c r="J131" s="8">
        <f>(EffortOutcomesAG1_1DS[[#This Row],[KPx]]*$C$2-EffortOutcomesAG1_1DS[[#This Row],[Kpy]]*KSa)</f>
        <v>8.4844495739341082E-4</v>
      </c>
      <c r="K131" s="8">
        <f>EffortOutcomesAG1_1DS[[#This Row],[Kpy]]*KTc-EffortOutcomesAG1_1DS[[#This Row],[KPz]]*KTb</f>
        <v>1.8695563816530001</v>
      </c>
      <c r="L131" s="8">
        <f>-1*(EffortOutcomesAG1_1DS[[#This Row],[KPx]]*KTc-EffortOutcomesAG1_1DS[[#This Row],[KPz]]*KTa)</f>
        <v>1.8695563816530001</v>
      </c>
      <c r="M131" s="8">
        <f>(EffortOutcomesAG1_1DS[[#This Row],[KPx]]*KTb-EffortOutcomesAG1_1DS[[#This Row],[Kpy]]*KTa)</f>
        <v>1.8695563816530001</v>
      </c>
      <c r="N131" s="8">
        <f>-EffortOutcomesAG1_1DS[[#This Row],[Xp]]*a+EffortOutcomesAG1_1DS[[#This Row],[Yp]]*b+EffortOutcomesAG1_1DS[[#This Row],[Zp]]*c_</f>
        <v>0.23787792113763465</v>
      </c>
      <c r="O131">
        <f>-IF(EffortOutcomesAG1_1DS[[#This Row],[Column2]]&gt;0,1,-1)*SQRT(EffortOutcomesAG1_1DS[[#This Row],[KPx''i]]^2+EffortOutcomesAG1_1DS[[#This Row],[KPx''j]]^2+EffortOutcomesAG1_1DS[[#This Row],[KPx''k]]^2)/Ksmag/Scale</f>
        <v>-0.11894047364380871</v>
      </c>
      <c r="P131" s="9">
        <f>SQRT(EffortOutcomesAG1_1DS[[#This Row],[Kpy''i]]^2+EffortOutcomesAG1_1DS[[#This Row],[KPy''j]]^2+EffortOutcomesAG1_1DS[[#This Row],[KPy''k]]^2)/KTmag/Scale</f>
        <v>1.3219759952774217</v>
      </c>
      <c r="Q13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-0.11894047364380871</v>
      </c>
      <c r="S13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1.3219759952774217</v>
      </c>
      <c r="T131" t="s">
        <v>138</v>
      </c>
      <c r="U131" t="s">
        <v>136</v>
      </c>
      <c r="V131" t="s">
        <v>56</v>
      </c>
      <c r="W131">
        <v>3.7478639781271377</v>
      </c>
      <c r="X131">
        <v>2.8499999999999996</v>
      </c>
      <c r="Y131">
        <v>10</v>
      </c>
      <c r="Z131">
        <v>2.8125</v>
      </c>
      <c r="AA131" t="s">
        <v>115</v>
      </c>
      <c r="AC131" s="14">
        <v>45579</v>
      </c>
      <c r="AD131">
        <v>45579</v>
      </c>
      <c r="AE131">
        <v>0.76043314715604649</v>
      </c>
      <c r="AF131">
        <v>0.76043314715604649</v>
      </c>
      <c r="AG131">
        <v>0.75042744785136184</v>
      </c>
      <c r="AH131">
        <v>1.3150399923253115</v>
      </c>
      <c r="AI131">
        <v>1.3150399923253115</v>
      </c>
      <c r="AJ131">
        <v>0.98684210526315796</v>
      </c>
      <c r="AK131">
        <v>1.0133333333333332</v>
      </c>
      <c r="AL131">
        <v>1.0133333333333332</v>
      </c>
      <c r="AM131">
        <v>1.332573858889649</v>
      </c>
      <c r="AN131">
        <v>130</v>
      </c>
      <c r="AO131">
        <f>SUBTOTAL(9,EffortOutcomesAG1_1DS[[#This Row],[Allocation]:[Iin]])</f>
        <v>91170.059956357654</v>
      </c>
      <c r="AS131">
        <f t="shared" si="0"/>
        <v>0</v>
      </c>
    </row>
    <row r="132" spans="2:45" x14ac:dyDescent="0.25">
      <c r="B132" s="8">
        <f>IF(EffortOutcomesAG1_1DS[[#This Row],[Apn]]=0,10,LOG(EffortOutcomesAG1_1DS[[#This Row],[Apn]]))</f>
        <v>10</v>
      </c>
      <c r="C132" s="8">
        <f>IF(EffortOutcomesAG1_1DS[[#This Row],[Ein]]=0,10,LOG(EffortOutcomesAG1_1DS[[#This Row],[Ein]]))</f>
        <v>10</v>
      </c>
      <c r="D132" s="8">
        <f>IF(EffortOutcomesAG1_1DS[[#This Row],[Iin]]=0,10,LOG(EffortOutcomesAG1_1DS[[#This Row],[Iin]]))</f>
        <v>1.531877901435869</v>
      </c>
      <c r="E132" s="8">
        <f>Kx-EffortOutcomesAG1_1DS[[#This Row],[Xp]]</f>
        <v>-10</v>
      </c>
      <c r="F132" s="8">
        <f>Ky-EffortOutcomesAG1_1DS[[#This Row],[Yp]]</f>
        <v>-11</v>
      </c>
      <c r="G132" s="8">
        <f>Kz-EffortOutcomesAG1_1DS[[#This Row],[Zp]]</f>
        <v>-0.53187790143586899</v>
      </c>
      <c r="H132" s="8">
        <f>EffortOutcomesAG1_1DS[[#This Row],[Kpy]]*KSc-EffortOutcomesAG1_1DS[[#This Row],[KPz]]*KSb</f>
        <v>11.53187790143587</v>
      </c>
      <c r="I132" s="8">
        <f>-1*(EffortOutcomesAG1_1DS[[#This Row],[KPx]]*KSc-EffortOutcomesAG1_1DS[[#This Row],[KPz]]*KSa)</f>
        <v>-10</v>
      </c>
      <c r="J132" s="8">
        <f>(EffortOutcomesAG1_1DS[[#This Row],[KPx]]*$C$2-EffortOutcomesAG1_1DS[[#This Row],[Kpy]]*KSa)</f>
        <v>-7.1334485633284622E-2</v>
      </c>
      <c r="K132" s="8">
        <f>EffortOutcomesAG1_1DS[[#This Row],[Kpy]]*KTc-EffortOutcomesAG1_1DS[[#This Row],[KPz]]*KTb</f>
        <v>10.46812209856413</v>
      </c>
      <c r="L132" s="8">
        <f>-1*(EffortOutcomesAG1_1DS[[#This Row],[KPx]]*KTc-EffortOutcomesAG1_1DS[[#This Row],[KPz]]*KTa)</f>
        <v>-11.063755802871738</v>
      </c>
      <c r="M132" s="8">
        <f>(EffortOutcomesAG1_1DS[[#This Row],[KPx]]*KTb-EffortOutcomesAG1_1DS[[#This Row],[Kpy]]*KTa)</f>
        <v>32</v>
      </c>
      <c r="N132" s="8">
        <f>-EffortOutcomesAG1_1DS[[#This Row],[Xp]]*a+EffortOutcomesAG1_1DS[[#This Row],[Yp]]*b+EffortOutcomesAG1_1DS[[#This Row],[Zp]]*c_</f>
        <v>23.063755802871739</v>
      </c>
      <c r="O132">
        <f>-IF(EffortOutcomesAG1_1DS[[#This Row],[Column2]]&gt;0,1,-1)*SQRT(EffortOutcomesAG1_1DS[[#This Row],[KPx''i]]^2+EffortOutcomesAG1_1DS[[#This Row],[KPx''j]]^2+EffortOutcomesAG1_1DS[[#This Row],[KPx''k]]^2)/Ksmag/Scale</f>
        <v>-10.793268655566429</v>
      </c>
      <c r="P132" s="9">
        <f>SQRT(EffortOutcomesAG1_1DS[[#This Row],[Kpy''i]]^2+EffortOutcomesAG1_1DS[[#This Row],[KPy''j]]^2+EffortOutcomesAG1_1DS[[#This Row],[KPy''k]]^2)/KTmag/Scale</f>
        <v>14.46828873050775</v>
      </c>
      <c r="Q13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3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3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32" t="s">
        <v>138</v>
      </c>
      <c r="U132" t="s">
        <v>136</v>
      </c>
      <c r="V132" t="s">
        <v>60</v>
      </c>
      <c r="W132">
        <v>0.97058823529411775</v>
      </c>
      <c r="X132">
        <v>0</v>
      </c>
      <c r="Y132">
        <v>10</v>
      </c>
      <c r="Z132">
        <v>2.8520499108734401E-2</v>
      </c>
      <c r="AA132" t="s">
        <v>117</v>
      </c>
      <c r="AC132" s="14">
        <v>45579</v>
      </c>
      <c r="AD132">
        <v>45579</v>
      </c>
      <c r="AE132">
        <v>0</v>
      </c>
      <c r="AF132">
        <v>0</v>
      </c>
      <c r="AG132">
        <v>2.9384756657483926E-2</v>
      </c>
      <c r="AK132">
        <v>0</v>
      </c>
      <c r="AL132">
        <v>0</v>
      </c>
      <c r="AM132">
        <v>34.031250000000007</v>
      </c>
      <c r="AN132">
        <v>131</v>
      </c>
      <c r="AO132">
        <f>SUBTOTAL(9,EffortOutcomesAG1_1DS[[#This Row],[Allocation]:[Iin]])</f>
        <v>91192.089155255773</v>
      </c>
      <c r="AS132">
        <f t="shared" si="0"/>
        <v>0</v>
      </c>
    </row>
    <row r="133" spans="2:45" x14ac:dyDescent="0.25">
      <c r="B133" s="8">
        <f>IF(EffortOutcomesAG1_1DS[[#This Row],[Apn]]=0,10,LOG(EffortOutcomesAG1_1DS[[#This Row],[Apn]]))</f>
        <v>-0.20636319694025962</v>
      </c>
      <c r="C133" s="8">
        <f>IF(EffortOutcomesAG1_1DS[[#This Row],[Ein]]=0,10,LOG(EffortOutcomesAG1_1DS[[#This Row],[Ein]]))</f>
        <v>-4.5558341419547718E-2</v>
      </c>
      <c r="D133" s="8">
        <f>IF(EffortOutcomesAG1_1DS[[#This Row],[Iin]]=0,10,LOG(EffortOutcomesAG1_1DS[[#This Row],[Iin]]))</f>
        <v>0.25192153835980735</v>
      </c>
      <c r="E133" s="8">
        <f>Kx-EffortOutcomesAG1_1DS[[#This Row],[Xp]]</f>
        <v>0.20636319694025962</v>
      </c>
      <c r="F133" s="8">
        <f>Ky-EffortOutcomesAG1_1DS[[#This Row],[Yp]]</f>
        <v>-0.95444165858045227</v>
      </c>
      <c r="G133" s="8">
        <f>Kz-EffortOutcomesAG1_1DS[[#This Row],[Zp]]</f>
        <v>0.74807846164019265</v>
      </c>
      <c r="H133" s="8">
        <f>EffortOutcomesAG1_1DS[[#This Row],[Kpy]]*KSc-EffortOutcomesAG1_1DS[[#This Row],[KPz]]*KSb</f>
        <v>0.20636319694025962</v>
      </c>
      <c r="I133" s="8">
        <f>-1*(EffortOutcomesAG1_1DS[[#This Row],[KPx]]*KSc-EffortOutcomesAG1_1DS[[#This Row],[KPz]]*KSa)</f>
        <v>0.20636319694025962</v>
      </c>
      <c r="J133" s="8">
        <f>(EffortOutcomesAG1_1DS[[#This Row],[KPx]]*$C$2-EffortOutcomesAG1_1DS[[#This Row],[Kpy]]*KSa)</f>
        <v>1.4720812507373635E-3</v>
      </c>
      <c r="K133" s="8">
        <f>EffortOutcomesAG1_1DS[[#This Row],[Kpy]]*KTc-EffortOutcomesAG1_1DS[[#This Row],[KPz]]*KTb</f>
        <v>1.7025201202206448</v>
      </c>
      <c r="L133" s="8">
        <f>-1*(EffortOutcomesAG1_1DS[[#This Row],[KPx]]*KTc-EffortOutcomesAG1_1DS[[#This Row],[KPz]]*KTa)</f>
        <v>1.7025201202206448</v>
      </c>
      <c r="M133" s="8">
        <f>(EffortOutcomesAG1_1DS[[#This Row],[KPx]]*KTb-EffortOutcomesAG1_1DS[[#This Row],[Kpy]]*KTa)</f>
        <v>1.7025201202206448</v>
      </c>
      <c r="N133" s="8">
        <f>-EffortOutcomesAG1_1DS[[#This Row],[Xp]]*a+EffortOutcomesAG1_1DS[[#This Row],[Yp]]*b+EffortOutcomesAG1_1DS[[#This Row],[Zp]]*c_</f>
        <v>0.41272639388051924</v>
      </c>
      <c r="O133">
        <f>-IF(EffortOutcomesAG1_1DS[[#This Row],[Column2]]&gt;0,1,-1)*SQRT(EffortOutcomesAG1_1DS[[#This Row],[KPx''i]]^2+EffortOutcomesAG1_1DS[[#This Row],[KPx''j]]^2+EffortOutcomesAG1_1DS[[#This Row],[KPx''k]]^2)/Ksmag/Scale</f>
        <v>-0.20636582217753197</v>
      </c>
      <c r="P133" s="9">
        <f>SQRT(EffortOutcomesAG1_1DS[[#This Row],[Kpy''i]]^2+EffortOutcomesAG1_1DS[[#This Row],[KPy''j]]^2+EffortOutcomesAG1_1DS[[#This Row],[KPy''k]]^2)/KTmag/Scale</f>
        <v>1.2038635221145542</v>
      </c>
      <c r="Q13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-0.20636582217753197</v>
      </c>
      <c r="S13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1.2038635221145542</v>
      </c>
      <c r="T133" t="s">
        <v>138</v>
      </c>
      <c r="U133" t="s">
        <v>136</v>
      </c>
      <c r="V133" t="s">
        <v>59</v>
      </c>
      <c r="W133">
        <v>4.5836142079336275</v>
      </c>
      <c r="X133">
        <v>2.8499999999999996</v>
      </c>
      <c r="Y133">
        <v>10</v>
      </c>
      <c r="Z133">
        <v>2.5661764705882355</v>
      </c>
      <c r="AA133" t="s">
        <v>116</v>
      </c>
      <c r="AC133" s="14">
        <v>45579</v>
      </c>
      <c r="AD133">
        <v>45579</v>
      </c>
      <c r="AE133">
        <v>0.6217800780587136</v>
      </c>
      <c r="AF133">
        <v>0.6217800780587136</v>
      </c>
      <c r="AG133">
        <v>0.55985873901571492</v>
      </c>
      <c r="AH133">
        <v>1.6082856869942554</v>
      </c>
      <c r="AI133">
        <v>1.6082856869942554</v>
      </c>
      <c r="AJ133">
        <v>0.90041279669762664</v>
      </c>
      <c r="AK133">
        <v>1.1106017191977076</v>
      </c>
      <c r="AL133">
        <v>1.1106017191977076</v>
      </c>
      <c r="AM133">
        <v>1.7861648489368862</v>
      </c>
      <c r="AN133">
        <v>132</v>
      </c>
      <c r="AO133">
        <f>SUBTOTAL(9,EffortOutcomesAG1_1DS[[#This Row],[Allocation]:[Iin]])</f>
        <v>91170.493947823707</v>
      </c>
      <c r="AS133">
        <f t="shared" si="0"/>
        <v>0</v>
      </c>
    </row>
    <row r="134" spans="2:45" x14ac:dyDescent="0.25">
      <c r="B134" s="8">
        <f>IF(EffortOutcomesAG1_1DS[[#This Row],[Apn]]=0,10,LOG(EffortOutcomesAG1_1DS[[#This Row],[Apn]]))</f>
        <v>-0.22043719232646686</v>
      </c>
      <c r="C134" s="8">
        <f>IF(EffortOutcomesAG1_1DS[[#This Row],[Ein]]=0,10,LOG(EffortOutcomesAG1_1DS[[#This Row],[Ein]]))</f>
        <v>-0.38229419285989846</v>
      </c>
      <c r="D134" s="8">
        <f>IF(EffortOutcomesAG1_1DS[[#This Row],[Iin]]=0,10,LOG(EffortOutcomesAG1_1DS[[#This Row],[Iin]]))</f>
        <v>0.60273138518636526</v>
      </c>
      <c r="E134" s="8">
        <f>Kx-EffortOutcomesAG1_1DS[[#This Row],[Xp]]</f>
        <v>0.22043719232646686</v>
      </c>
      <c r="F134" s="8">
        <f>Ky-EffortOutcomesAG1_1DS[[#This Row],[Yp]]</f>
        <v>-0.61770580714010159</v>
      </c>
      <c r="G134" s="8">
        <f>Kz-EffortOutcomesAG1_1DS[[#This Row],[Zp]]</f>
        <v>0.39726861481363474</v>
      </c>
      <c r="H134" s="8">
        <f>EffortOutcomesAG1_1DS[[#This Row],[Kpy]]*KSc-EffortOutcomesAG1_1DS[[#This Row],[KPz]]*KSb</f>
        <v>0.22043719232646686</v>
      </c>
      <c r="I134" s="8">
        <f>-1*(EffortOutcomesAG1_1DS[[#This Row],[KPx]]*KSc-EffortOutcomesAG1_1DS[[#This Row],[KPz]]*KSa)</f>
        <v>0.22043719232646686</v>
      </c>
      <c r="J134" s="8">
        <f>(EffortOutcomesAG1_1DS[[#This Row],[KPx]]*$C$2-EffortOutcomesAG1_1DS[[#This Row],[Kpy]]*KSa)</f>
        <v>1.5724773729053948E-3</v>
      </c>
      <c r="K134" s="8">
        <f>EffortOutcomesAG1_1DS[[#This Row],[Kpy]]*KTc-EffortOutcomesAG1_1DS[[#This Row],[KPz]]*KTb</f>
        <v>1.0149744219537364</v>
      </c>
      <c r="L134" s="8">
        <f>-1*(EffortOutcomesAG1_1DS[[#This Row],[KPx]]*KTc-EffortOutcomesAG1_1DS[[#This Row],[KPz]]*KTa)</f>
        <v>1.0149744219537364</v>
      </c>
      <c r="M134" s="8">
        <f>(EffortOutcomesAG1_1DS[[#This Row],[KPx]]*KTb-EffortOutcomesAG1_1DS[[#This Row],[Kpy]]*KTa)</f>
        <v>1.0149744219537364</v>
      </c>
      <c r="N134" s="8">
        <f>-EffortOutcomesAG1_1DS[[#This Row],[Xp]]*a+EffortOutcomesAG1_1DS[[#This Row],[Yp]]*b+EffortOutcomesAG1_1DS[[#This Row],[Zp]]*c_</f>
        <v>0.4408743846529336</v>
      </c>
      <c r="O134">
        <f>-IF(EffortOutcomesAG1_1DS[[#This Row],[Column2]]&gt;0,1,-1)*SQRT(EffortOutcomesAG1_1DS[[#This Row],[KPx''i]]^2+EffortOutcomesAG1_1DS[[#This Row],[KPx''j]]^2+EffortOutcomesAG1_1DS[[#This Row],[KPx''k]]^2)/Ksmag/Scale</f>
        <v>-0.22043999660524377</v>
      </c>
      <c r="P134" s="9">
        <f>SQRT(EffortOutcomesAG1_1DS[[#This Row],[Kpy''i]]^2+EffortOutcomesAG1_1DS[[#This Row],[KPy''j]]^2+EffortOutcomesAG1_1DS[[#This Row],[KPy''k]]^2)/KTmag/Scale</f>
        <v>0.71769529649438346</v>
      </c>
      <c r="Q13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3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-0.22043999660524377</v>
      </c>
      <c r="S13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34" t="s">
        <v>92</v>
      </c>
      <c r="U134" t="s">
        <v>136</v>
      </c>
      <c r="V134" t="s">
        <v>56</v>
      </c>
      <c r="W134">
        <v>3.1563909774436087</v>
      </c>
      <c r="X134">
        <v>1.9</v>
      </c>
      <c r="Y134">
        <v>10</v>
      </c>
      <c r="Z134">
        <v>0.78787878787878785</v>
      </c>
      <c r="AA134" t="s">
        <v>119</v>
      </c>
      <c r="AB134">
        <v>1</v>
      </c>
      <c r="AC134" s="14">
        <v>45580</v>
      </c>
      <c r="AD134">
        <v>45580</v>
      </c>
      <c r="AE134">
        <v>0.60195331110052408</v>
      </c>
      <c r="AF134">
        <v>0.60195331110052408</v>
      </c>
      <c r="AG134">
        <v>0.24961381321552834</v>
      </c>
      <c r="AH134">
        <v>1.6612584091808469</v>
      </c>
      <c r="AI134">
        <v>1.6612584091808469</v>
      </c>
      <c r="AJ134">
        <v>0.41467304625199364</v>
      </c>
      <c r="AK134">
        <v>2.4115384615384614</v>
      </c>
      <c r="AL134">
        <v>2.4115384615384614</v>
      </c>
      <c r="AM134">
        <v>4.0061885482938111</v>
      </c>
      <c r="AN134">
        <v>133</v>
      </c>
      <c r="AO134">
        <f>SUBTOTAL(9,EffortOutcomesAG1_1DS[[#This Row],[Allocation]:[Iin]])</f>
        <v>91175.807854559273</v>
      </c>
      <c r="AS134">
        <f t="shared" si="0"/>
        <v>0</v>
      </c>
    </row>
    <row r="135" spans="2:45" x14ac:dyDescent="0.25">
      <c r="B135" s="8">
        <f>IF(EffortOutcomesAG1_1DS[[#This Row],[Apn]]=0,10,LOG(EffortOutcomesAG1_1DS[[#This Row],[Apn]]))</f>
        <v>10</v>
      </c>
      <c r="C135" s="8">
        <f>IF(EffortOutcomesAG1_1DS[[#This Row],[Ein]]=0,10,LOG(EffortOutcomesAG1_1DS[[#This Row],[Ein]]))</f>
        <v>10</v>
      </c>
      <c r="D135" s="8">
        <f>IF(EffortOutcomesAG1_1DS[[#This Row],[Iin]]=0,10,LOG(EffortOutcomesAG1_1DS[[#This Row],[Iin]]))</f>
        <v>10</v>
      </c>
      <c r="E135" s="8">
        <f>Kx-EffortOutcomesAG1_1DS[[#This Row],[Xp]]</f>
        <v>-10</v>
      </c>
      <c r="F135" s="8">
        <f>Ky-EffortOutcomesAG1_1DS[[#This Row],[Yp]]</f>
        <v>-11</v>
      </c>
      <c r="G135" s="8">
        <f>Kz-EffortOutcomesAG1_1DS[[#This Row],[Zp]]</f>
        <v>-9</v>
      </c>
      <c r="H135" s="8">
        <f>EffortOutcomesAG1_1DS[[#This Row],[Kpy]]*KSc-EffortOutcomesAG1_1DS[[#This Row],[KPz]]*KSb</f>
        <v>20</v>
      </c>
      <c r="I135" s="8">
        <f>-1*(EffortOutcomesAG1_1DS[[#This Row],[KPx]]*KSc-EffortOutcomesAG1_1DS[[#This Row],[KPz]]*KSa)</f>
        <v>-10</v>
      </c>
      <c r="J135" s="8">
        <f>(EffortOutcomesAG1_1DS[[#This Row],[KPx]]*$C$2-EffortOutcomesAG1_1DS[[#This Row],[Kpy]]*KSa)</f>
        <v>-7.1334485633284622E-2</v>
      </c>
      <c r="K135" s="8">
        <f>EffortOutcomesAG1_1DS[[#This Row],[Kpy]]*KTc-EffortOutcomesAG1_1DS[[#This Row],[KPz]]*KTb</f>
        <v>2</v>
      </c>
      <c r="L135" s="8">
        <f>-1*(EffortOutcomesAG1_1DS[[#This Row],[KPx]]*KTc-EffortOutcomesAG1_1DS[[#This Row],[KPz]]*KTa)</f>
        <v>-28</v>
      </c>
      <c r="M135" s="8">
        <f>(EffortOutcomesAG1_1DS[[#This Row],[KPx]]*KTb-EffortOutcomesAG1_1DS[[#This Row],[Kpy]]*KTa)</f>
        <v>32</v>
      </c>
      <c r="N135" s="8">
        <f>-EffortOutcomesAG1_1DS[[#This Row],[Xp]]*a+EffortOutcomesAG1_1DS[[#This Row],[Yp]]*b+EffortOutcomesAG1_1DS[[#This Row],[Zp]]*c_</f>
        <v>40</v>
      </c>
      <c r="O135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35" s="9">
        <f>SQRT(EffortOutcomesAG1_1DS[[#This Row],[Kpy''i]]^2+EffortOutcomesAG1_1DS[[#This Row],[KPy''j]]^2+EffortOutcomesAG1_1DS[[#This Row],[KPy''k]]^2)/KTmag/Scale</f>
        <v>17.37814719698277</v>
      </c>
      <c r="Q13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3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3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35" t="s">
        <v>92</v>
      </c>
      <c r="U135" t="s">
        <v>136</v>
      </c>
      <c r="V135" t="s">
        <v>60</v>
      </c>
      <c r="W135">
        <v>1</v>
      </c>
      <c r="X135">
        <v>0</v>
      </c>
      <c r="Y135">
        <v>10</v>
      </c>
      <c r="Z135">
        <v>0</v>
      </c>
      <c r="AA135" t="s">
        <v>120</v>
      </c>
      <c r="AB135">
        <v>1</v>
      </c>
      <c r="AC135" s="14">
        <v>45580</v>
      </c>
      <c r="AD135">
        <v>45580</v>
      </c>
      <c r="AE135">
        <v>0</v>
      </c>
      <c r="AF135">
        <v>0</v>
      </c>
      <c r="AG135">
        <v>0</v>
      </c>
      <c r="AN135">
        <v>134</v>
      </c>
      <c r="AO135">
        <f>SUBTOTAL(9,EffortOutcomesAG1_1DS[[#This Row],[Allocation]:[Iin]])</f>
        <v>91161</v>
      </c>
      <c r="AS135">
        <f t="shared" si="0"/>
        <v>0</v>
      </c>
    </row>
    <row r="136" spans="2:45" x14ac:dyDescent="0.25">
      <c r="B136" s="8">
        <f>IF(EffortOutcomesAG1_1DS[[#This Row],[Apn]]=0,10,LOG(EffortOutcomesAG1_1DS[[#This Row],[Apn]]))</f>
        <v>0.13174532578489548</v>
      </c>
      <c r="C136" s="8">
        <f>IF(EffortOutcomesAG1_1DS[[#This Row],[Ein]]=0,10,LOG(EffortOutcomesAG1_1DS[[#This Row],[Ein]]))</f>
        <v>-0.27379018142127892</v>
      </c>
      <c r="D136" s="8">
        <f>IF(EffortOutcomesAG1_1DS[[#This Row],[Iin]]=0,10,LOG(EffortOutcomesAG1_1DS[[#This Row],[Iin]]))</f>
        <v>0.14204485563638344</v>
      </c>
      <c r="E136" s="8">
        <f>Kx-EffortOutcomesAG1_1DS[[#This Row],[Xp]]</f>
        <v>-0.13174532578489548</v>
      </c>
      <c r="F136" s="8">
        <f>Ky-EffortOutcomesAG1_1DS[[#This Row],[Yp]]</f>
        <v>-0.72620981857872113</v>
      </c>
      <c r="G136" s="8">
        <f>Kz-EffortOutcomesAG1_1DS[[#This Row],[Zp]]</f>
        <v>0.85795514436361653</v>
      </c>
      <c r="H136" s="8">
        <f>EffortOutcomesAG1_1DS[[#This Row],[Kpy]]*KSc-EffortOutcomesAG1_1DS[[#This Row],[KPz]]*KSb</f>
        <v>-0.1317453257848954</v>
      </c>
      <c r="I136" s="8">
        <f>-1*(EffortOutcomesAG1_1DS[[#This Row],[KPx]]*KSc-EffortOutcomesAG1_1DS[[#This Row],[KPz]]*KSa)</f>
        <v>-0.13174532578489548</v>
      </c>
      <c r="J136" s="8">
        <f>(EffortOutcomesAG1_1DS[[#This Row],[KPx]]*$C$2-EffortOutcomesAG1_1DS[[#This Row],[Kpy]]*KSa)</f>
        <v>-9.3979850494550277E-4</v>
      </c>
      <c r="K136" s="8">
        <f>EffortOutcomesAG1_1DS[[#This Row],[Kpy]]*KTc-EffortOutcomesAG1_1DS[[#This Row],[KPz]]*KTb</f>
        <v>1.5841649629423378</v>
      </c>
      <c r="L136" s="8">
        <f>-1*(EffortOutcomesAG1_1DS[[#This Row],[KPx]]*KTc-EffortOutcomesAG1_1DS[[#This Row],[KPz]]*KTa)</f>
        <v>1.5841649629423376</v>
      </c>
      <c r="M136" s="8">
        <f>(EffortOutcomesAG1_1DS[[#This Row],[KPx]]*KTb-EffortOutcomesAG1_1DS[[#This Row],[Kpy]]*KTa)</f>
        <v>1.5841649629423378</v>
      </c>
      <c r="N136" s="8">
        <f>-EffortOutcomesAG1_1DS[[#This Row],[Xp]]*a+EffortOutcomesAG1_1DS[[#This Row],[Yp]]*b+EffortOutcomesAG1_1DS[[#This Row],[Zp]]*c_</f>
        <v>-0.26349065156979096</v>
      </c>
      <c r="O136">
        <f>-IF(EffortOutcomesAG1_1DS[[#This Row],[Column2]]&gt;0,1,-1)*SQRT(EffortOutcomesAG1_1DS[[#This Row],[KPx''i]]^2+EffortOutcomesAG1_1DS[[#This Row],[KPx''j]]^2+EffortOutcomesAG1_1DS[[#This Row],[KPx''k]]^2)/Ksmag/Scale</f>
        <v>0.13174700177530865</v>
      </c>
      <c r="P136" s="9">
        <f>SQRT(EffortOutcomesAG1_1DS[[#This Row],[Kpy''i]]^2+EffortOutcomesAG1_1DS[[#This Row],[KPy''j]]^2+EffortOutcomesAG1_1DS[[#This Row],[KPy''k]]^2)/KTmag/Scale</f>
        <v>1.1201737878146629</v>
      </c>
      <c r="Q13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0.13174700177530865</v>
      </c>
      <c r="S13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1.1201737878146629</v>
      </c>
      <c r="T136" t="s">
        <v>92</v>
      </c>
      <c r="U136" t="s">
        <v>136</v>
      </c>
      <c r="V136" t="s">
        <v>59</v>
      </c>
      <c r="W136">
        <v>2.1042606516290729</v>
      </c>
      <c r="X136">
        <v>2.8499999999999996</v>
      </c>
      <c r="Y136">
        <v>10</v>
      </c>
      <c r="Z136">
        <v>1.5172413793103443</v>
      </c>
      <c r="AA136" t="s">
        <v>118</v>
      </c>
      <c r="AB136">
        <v>1</v>
      </c>
      <c r="AC136" s="14">
        <v>45580</v>
      </c>
      <c r="AD136">
        <v>45580</v>
      </c>
      <c r="AE136">
        <v>1.3543949499761787</v>
      </c>
      <c r="AF136">
        <v>1.3543949499761787</v>
      </c>
      <c r="AG136">
        <v>0.72103300422204297</v>
      </c>
      <c r="AH136">
        <v>0.73833707074704324</v>
      </c>
      <c r="AI136">
        <v>0.73833707074704324</v>
      </c>
      <c r="AJ136">
        <v>0.53236539624924373</v>
      </c>
      <c r="AK136">
        <v>1.8784090909090914</v>
      </c>
      <c r="AL136">
        <v>1.8784090909090914</v>
      </c>
      <c r="AM136">
        <v>1.3868990658464349</v>
      </c>
      <c r="AN136">
        <v>135</v>
      </c>
      <c r="AO136">
        <f>SUBTOTAL(9,EffortOutcomesAG1_1DS[[#This Row],[Allocation]:[Iin]])</f>
        <v>91173.099821068899</v>
      </c>
      <c r="AS136">
        <f t="shared" si="0"/>
        <v>0</v>
      </c>
    </row>
    <row r="137" spans="2:45" x14ac:dyDescent="0.25">
      <c r="B137" s="8">
        <f>IF(EffortOutcomesAG1_1DS[[#This Row],[Apn]]=0,10,LOG(EffortOutcomesAG1_1DS[[#This Row],[Apn]]))</f>
        <v>0.10290978904753918</v>
      </c>
      <c r="C137" s="8">
        <f>IF(EffortOutcomesAG1_1DS[[#This Row],[Ein]]=0,10,LOG(EffortOutcomesAG1_1DS[[#This Row],[Ein]]))</f>
        <v>-0.10266234189714771</v>
      </c>
      <c r="D137" s="8">
        <f>IF(EffortOutcomesAG1_1DS[[#This Row],[Iin]]=0,10,LOG(EffortOutcomesAG1_1DS[[#This Row],[Iin]]))</f>
        <v>-2.4744715039147459E-4</v>
      </c>
      <c r="E137" s="8">
        <f>Kx-EffortOutcomesAG1_1DS[[#This Row],[Xp]]</f>
        <v>-0.10290978904753918</v>
      </c>
      <c r="F137" s="8">
        <f>Ky-EffortOutcomesAG1_1DS[[#This Row],[Yp]]</f>
        <v>-0.89733765810285226</v>
      </c>
      <c r="G137" s="8">
        <f>Kz-EffortOutcomesAG1_1DS[[#This Row],[Zp]]</f>
        <v>1.0002474471503915</v>
      </c>
      <c r="H137" s="8">
        <f>EffortOutcomesAG1_1DS[[#This Row],[Kpy]]*KSc-EffortOutcomesAG1_1DS[[#This Row],[KPz]]*KSb</f>
        <v>-0.10290978904753922</v>
      </c>
      <c r="I137" s="8">
        <f>-1*(EffortOutcomesAG1_1DS[[#This Row],[KPx]]*KSc-EffortOutcomesAG1_1DS[[#This Row],[KPz]]*KSa)</f>
        <v>-0.10290978904753918</v>
      </c>
      <c r="J137" s="8">
        <f>(EffortOutcomesAG1_1DS[[#This Row],[KPx]]*$C$2-EffortOutcomesAG1_1DS[[#This Row],[Kpy]]*KSa)</f>
        <v>-7.3410168683360347E-4</v>
      </c>
      <c r="K137" s="8">
        <f>EffortOutcomesAG1_1DS[[#This Row],[Kpy]]*KTc-EffortOutcomesAG1_1DS[[#This Row],[KPz]]*KTb</f>
        <v>1.8975851052532438</v>
      </c>
      <c r="L137" s="8">
        <f>-1*(EffortOutcomesAG1_1DS[[#This Row],[KPx]]*KTc-EffortOutcomesAG1_1DS[[#This Row],[KPz]]*KTa)</f>
        <v>1.8975851052532438</v>
      </c>
      <c r="M137" s="8">
        <f>(EffortOutcomesAG1_1DS[[#This Row],[KPx]]*KTb-EffortOutcomesAG1_1DS[[#This Row],[Kpy]]*KTa)</f>
        <v>1.8975851052532438</v>
      </c>
      <c r="N137" s="8">
        <f>-EffortOutcomesAG1_1DS[[#This Row],[Xp]]*a+EffortOutcomesAG1_1DS[[#This Row],[Yp]]*b+EffortOutcomesAG1_1DS[[#This Row],[Zp]]*c_</f>
        <v>-0.20581957809507836</v>
      </c>
      <c r="O137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37" s="9">
        <f>SQRT(EffortOutcomesAG1_1DS[[#This Row],[Kpy''i]]^2+EffortOutcomesAG1_1DS[[#This Row],[KPy''j]]^2+EffortOutcomesAG1_1DS[[#This Row],[KPy''k]]^2)/KTmag/Scale</f>
        <v>1.3417952958031572</v>
      </c>
      <c r="Q13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3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37" t="s">
        <v>138</v>
      </c>
      <c r="U137" t="s">
        <v>136</v>
      </c>
      <c r="V137" t="s">
        <v>56</v>
      </c>
      <c r="W137">
        <v>3.7478639781271368</v>
      </c>
      <c r="X137">
        <v>4.75</v>
      </c>
      <c r="Y137">
        <v>10</v>
      </c>
      <c r="Z137">
        <v>3.75</v>
      </c>
      <c r="AA137" t="s">
        <v>119</v>
      </c>
      <c r="AC137" s="14">
        <v>45580</v>
      </c>
      <c r="AD137">
        <v>45580</v>
      </c>
      <c r="AE137">
        <v>1.2673885785934114</v>
      </c>
      <c r="AF137">
        <v>1.2673885785934114</v>
      </c>
      <c r="AG137">
        <v>1.0005699304684827</v>
      </c>
      <c r="AH137">
        <v>0.78902399539518664</v>
      </c>
      <c r="AI137">
        <v>0.78902399539518664</v>
      </c>
      <c r="AJ137">
        <v>0.78947368421052633</v>
      </c>
      <c r="AK137">
        <v>1.2666666666666666</v>
      </c>
      <c r="AL137">
        <v>1.2666666666666666</v>
      </c>
      <c r="AM137">
        <v>0.99943039416723645</v>
      </c>
      <c r="AN137">
        <v>136</v>
      </c>
      <c r="AO137">
        <f>SUBTOTAL(9,EffortOutcomesAG1_1DS[[#This Row],[Allocation]:[Iin]])</f>
        <v>91173.18563249016</v>
      </c>
      <c r="AS137">
        <f t="shared" si="0"/>
        <v>0</v>
      </c>
    </row>
    <row r="138" spans="2:45" x14ac:dyDescent="0.25">
      <c r="B138" s="8">
        <f>IF(EffortOutcomesAG1_1DS[[#This Row],[Apn]]=0,10,LOG(EffortOutcomesAG1_1DS[[#This Row],[Apn]]))</f>
        <v>-9.3114175467846477E-3</v>
      </c>
      <c r="C138" s="8">
        <f>IF(EffortOutcomesAG1_1DS[[#This Row],[Ein]]=0,10,LOG(EffortOutcomesAG1_1DS[[#This Row],[Ein]]))</f>
        <v>8.9124331531707929E-3</v>
      </c>
      <c r="D138" s="8">
        <f>IF(EffortOutcomesAG1_1DS[[#This Row],[Iin]]=0,10,LOG(EffortOutcomesAG1_1DS[[#This Row],[Iin]]))</f>
        <v>3.9898439361387892E-4</v>
      </c>
      <c r="E138" s="8">
        <f>Kx-EffortOutcomesAG1_1DS[[#This Row],[Xp]]</f>
        <v>9.3114175467846477E-3</v>
      </c>
      <c r="F138" s="8">
        <f>Ky-EffortOutcomesAG1_1DS[[#This Row],[Yp]]</f>
        <v>-1.0089124331531707</v>
      </c>
      <c r="G138" s="8">
        <f>Kz-EffortOutcomesAG1_1DS[[#This Row],[Zp]]</f>
        <v>0.99960101560638615</v>
      </c>
      <c r="H138" s="8">
        <f>EffortOutcomesAG1_1DS[[#This Row],[Kpy]]*KSc-EffortOutcomesAG1_1DS[[#This Row],[KPz]]*KSb</f>
        <v>9.3114175467845506E-3</v>
      </c>
      <c r="I138" s="8">
        <f>-1*(EffortOutcomesAG1_1DS[[#This Row],[KPx]]*KSc-EffortOutcomesAG1_1DS[[#This Row],[KPz]]*KSa)</f>
        <v>9.3114175467846477E-3</v>
      </c>
      <c r="J138" s="8">
        <f>(EffortOutcomesAG1_1DS[[#This Row],[KPx]]*$C$2-EffortOutcomesAG1_1DS[[#This Row],[Kpy]]*KSa)</f>
        <v>6.6422518121662377E-5</v>
      </c>
      <c r="K138" s="8">
        <f>EffortOutcomesAG1_1DS[[#This Row],[Kpy]]*KTc-EffortOutcomesAG1_1DS[[#This Row],[KPz]]*KTb</f>
        <v>2.0085134487595568</v>
      </c>
      <c r="L138" s="8">
        <f>-1*(EffortOutcomesAG1_1DS[[#This Row],[KPx]]*KTc-EffortOutcomesAG1_1DS[[#This Row],[KPz]]*KTa)</f>
        <v>2.0085134487595568</v>
      </c>
      <c r="M138" s="8">
        <f>(EffortOutcomesAG1_1DS[[#This Row],[KPx]]*KTb-EffortOutcomesAG1_1DS[[#This Row],[Kpy]]*KTa)</f>
        <v>2.0085134487595568</v>
      </c>
      <c r="N138" s="8">
        <f>-EffortOutcomesAG1_1DS[[#This Row],[Xp]]*a+EffortOutcomesAG1_1DS[[#This Row],[Yp]]*b+EffortOutcomesAG1_1DS[[#This Row],[Zp]]*c_</f>
        <v>1.8622835093569344E-2</v>
      </c>
      <c r="O138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38" s="9">
        <f>SQRT(EffortOutcomesAG1_1DS[[#This Row],[Kpy''i]]^2+EffortOutcomesAG1_1DS[[#This Row],[KPy''j]]^2+EffortOutcomesAG1_1DS[[#This Row],[KPy''k]]^2)/KTmag/Scale</f>
        <v>1.4202334797222618</v>
      </c>
      <c r="Q13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3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1.4202334797222618</v>
      </c>
      <c r="T138" t="s">
        <v>138</v>
      </c>
      <c r="U138" t="s">
        <v>136</v>
      </c>
      <c r="V138" t="s">
        <v>60</v>
      </c>
      <c r="W138">
        <v>0.97058823529411775</v>
      </c>
      <c r="X138">
        <v>0.95</v>
      </c>
      <c r="Y138">
        <v>10</v>
      </c>
      <c r="Z138">
        <v>0.96969696969696972</v>
      </c>
      <c r="AA138" t="s">
        <v>120</v>
      </c>
      <c r="AC138" s="14">
        <v>45580</v>
      </c>
      <c r="AD138">
        <v>45580</v>
      </c>
      <c r="AE138">
        <v>0.97878787878787865</v>
      </c>
      <c r="AF138">
        <v>0.97878787878787865</v>
      </c>
      <c r="AG138">
        <v>0.99908172635445358</v>
      </c>
      <c r="AH138">
        <v>1.0216718266253872</v>
      </c>
      <c r="AI138">
        <v>1.0216718266253872</v>
      </c>
      <c r="AJ138">
        <v>1.0207336523125998</v>
      </c>
      <c r="AK138">
        <v>0.97968749999999993</v>
      </c>
      <c r="AL138">
        <v>0.97968749999999993</v>
      </c>
      <c r="AM138">
        <v>1.0009191176470589</v>
      </c>
      <c r="AN138">
        <v>137</v>
      </c>
      <c r="AO138">
        <f>SUBTOTAL(9,EffortOutcomesAG1_1DS[[#This Row],[Allocation]:[Iin]])</f>
        <v>91169.950725876872</v>
      </c>
      <c r="AS138">
        <f t="shared" si="0"/>
        <v>0</v>
      </c>
    </row>
    <row r="139" spans="2:45" x14ac:dyDescent="0.25">
      <c r="B139" s="8">
        <f>IF(EffortOutcomesAG1_1DS[[#This Row],[Apn]]=0,10,LOG(EffortOutcomesAG1_1DS[[#This Row],[Apn]]))</f>
        <v>-8.1424460331959644E-2</v>
      </c>
      <c r="C139" s="8">
        <f>IF(EffortOutcomesAG1_1DS[[#This Row],[Ein]]=0,10,LOG(EffortOutcomesAG1_1DS[[#This Row],[Ein]]))</f>
        <v>-0.16098619143734189</v>
      </c>
      <c r="D139" s="8">
        <f>IF(EffortOutcomesAG1_1DS[[#This Row],[Iin]]=0,10,LOG(EffortOutcomesAG1_1DS[[#This Row],[Iin]]))</f>
        <v>0.24241065176930152</v>
      </c>
      <c r="E139" s="8">
        <f>Kx-EffortOutcomesAG1_1DS[[#This Row],[Xp]]</f>
        <v>8.1424460331959644E-2</v>
      </c>
      <c r="F139" s="8">
        <f>Ky-EffortOutcomesAG1_1DS[[#This Row],[Yp]]</f>
        <v>-0.83901380856265817</v>
      </c>
      <c r="G139" s="8">
        <f>Kz-EffortOutcomesAG1_1DS[[#This Row],[Zp]]</f>
        <v>0.75758934823069846</v>
      </c>
      <c r="H139" s="8">
        <f>EffortOutcomesAG1_1DS[[#This Row],[Kpy]]*KSc-EffortOutcomesAG1_1DS[[#This Row],[KPz]]*KSb</f>
        <v>8.1424460331959714E-2</v>
      </c>
      <c r="I139" s="8">
        <f>-1*(EffortOutcomesAG1_1DS[[#This Row],[KPx]]*KSc-EffortOutcomesAG1_1DS[[#This Row],[KPz]]*KSa)</f>
        <v>8.1424460331959644E-2</v>
      </c>
      <c r="J139" s="8">
        <f>(EffortOutcomesAG1_1DS[[#This Row],[KPx]]*$C$2-EffortOutcomesAG1_1DS[[#This Row],[Kpy]]*KSa)</f>
        <v>5.8083719957481279E-4</v>
      </c>
      <c r="K139" s="8">
        <f>EffortOutcomesAG1_1DS[[#This Row],[Kpy]]*KTc-EffortOutcomesAG1_1DS[[#This Row],[KPz]]*KTb</f>
        <v>1.5966031567933565</v>
      </c>
      <c r="L139" s="8">
        <f>-1*(EffortOutcomesAG1_1DS[[#This Row],[KPx]]*KTc-EffortOutcomesAG1_1DS[[#This Row],[KPz]]*KTa)</f>
        <v>1.5966031567933565</v>
      </c>
      <c r="M139" s="8">
        <f>(EffortOutcomesAG1_1DS[[#This Row],[KPx]]*KTb-EffortOutcomesAG1_1DS[[#This Row],[Kpy]]*KTa)</f>
        <v>1.5966031567933567</v>
      </c>
      <c r="N139" s="8">
        <f>-EffortOutcomesAG1_1DS[[#This Row],[Xp]]*a+EffortOutcomesAG1_1DS[[#This Row],[Yp]]*b+EffortOutcomesAG1_1DS[[#This Row],[Zp]]*c_</f>
        <v>0.16284892066391926</v>
      </c>
      <c r="O139">
        <f>-IF(EffortOutcomesAG1_1DS[[#This Row],[Column2]]&gt;0,1,-1)*SQRT(EffortOutcomesAG1_1DS[[#This Row],[KPx''i]]^2+EffortOutcomesAG1_1DS[[#This Row],[KPx''j]]^2+EffortOutcomesAG1_1DS[[#This Row],[KPx''k]]^2)/Ksmag/Scale</f>
        <v>-8.1425496168442718E-2</v>
      </c>
      <c r="P139" s="9">
        <f>SQRT(EffortOutcomesAG1_1DS[[#This Row],[Kpy''i]]^2+EffortOutcomesAG1_1DS[[#This Row],[KPy''j]]^2+EffortOutcomesAG1_1DS[[#This Row],[KPy''k]]^2)/KTmag/Scale</f>
        <v>1.128968919032431</v>
      </c>
      <c r="Q13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-8.1425496168442718E-2</v>
      </c>
      <c r="S13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1.128968919032431</v>
      </c>
      <c r="T139" t="s">
        <v>138</v>
      </c>
      <c r="U139" t="s">
        <v>136</v>
      </c>
      <c r="V139" t="s">
        <v>59</v>
      </c>
      <c r="W139">
        <v>4.5836142079336275</v>
      </c>
      <c r="X139">
        <v>3.8</v>
      </c>
      <c r="Y139">
        <v>10</v>
      </c>
      <c r="Z139">
        <v>2.6229946524064167</v>
      </c>
      <c r="AA139" t="s">
        <v>118</v>
      </c>
      <c r="AC139" s="14">
        <v>45580</v>
      </c>
      <c r="AD139">
        <v>45580</v>
      </c>
      <c r="AE139">
        <v>0.82904010407828488</v>
      </c>
      <c r="AF139">
        <v>0.82904010407828488</v>
      </c>
      <c r="AG139">
        <v>0.57225467358626325</v>
      </c>
      <c r="AH139">
        <v>1.2062142652456915</v>
      </c>
      <c r="AI139">
        <v>1.2062142652456915</v>
      </c>
      <c r="AJ139">
        <v>0.69026175063326756</v>
      </c>
      <c r="AK139">
        <v>1.4487257900101937</v>
      </c>
      <c r="AL139">
        <v>1.4487257900101937</v>
      </c>
      <c r="AM139">
        <v>1.7474737143396299</v>
      </c>
      <c r="AN139">
        <v>138</v>
      </c>
      <c r="AO139">
        <f>SUBTOTAL(9,EffortOutcomesAG1_1DS[[#This Row],[Allocation]:[Iin]])</f>
        <v>91172.600945109589</v>
      </c>
      <c r="AS139">
        <f t="shared" si="0"/>
        <v>0</v>
      </c>
    </row>
    <row r="140" spans="2:45" x14ac:dyDescent="0.25">
      <c r="B140" s="8">
        <f>IF(EffortOutcomesAG1_1DS[[#This Row],[Apn]]=0,10,LOG(EffortOutcomesAG1_1DS[[#This Row],[Apn]]))</f>
        <v>-4.4345933270785703E-2</v>
      </c>
      <c r="C140" s="8">
        <f>IF(EffortOutcomesAG1_1DS[[#This Row],[Ein]]=0,10,LOG(EffortOutcomesAG1_1DS[[#This Row],[Ein]]))</f>
        <v>8.4541741828993364E-2</v>
      </c>
      <c r="D140" s="8">
        <f>IF(EffortOutcomesAG1_1DS[[#This Row],[Iin]]=0,10,LOG(EffortOutcomesAG1_1DS[[#This Row],[Iin]]))</f>
        <v>-4.0195808558207681E-2</v>
      </c>
      <c r="E140" s="8">
        <f>Kx-EffortOutcomesAG1_1DS[[#This Row],[Xp]]</f>
        <v>4.4345933270785703E-2</v>
      </c>
      <c r="F140" s="8">
        <f>Ky-EffortOutcomesAG1_1DS[[#This Row],[Yp]]</f>
        <v>-1.0845417418289933</v>
      </c>
      <c r="G140" s="8">
        <f>Kz-EffortOutcomesAG1_1DS[[#This Row],[Zp]]</f>
        <v>1.0401958085582077</v>
      </c>
      <c r="H140" s="8">
        <f>EffortOutcomesAG1_1DS[[#This Row],[Kpy]]*KSc-EffortOutcomesAG1_1DS[[#This Row],[KPz]]*KSb</f>
        <v>4.434593327078562E-2</v>
      </c>
      <c r="I140" s="8">
        <f>-1*(EffortOutcomesAG1_1DS[[#This Row],[KPx]]*KSc-EffortOutcomesAG1_1DS[[#This Row],[KPz]]*KSa)</f>
        <v>4.4345933270785703E-2</v>
      </c>
      <c r="J140" s="8">
        <f>(EffortOutcomesAG1_1DS[[#This Row],[KPx]]*$C$2-EffortOutcomesAG1_1DS[[#This Row],[Kpy]]*KSa)</f>
        <v>3.1633943397994612E-4</v>
      </c>
      <c r="K140" s="8">
        <f>EffortOutcomesAG1_1DS[[#This Row],[Kpy]]*KTc-EffortOutcomesAG1_1DS[[#This Row],[KPz]]*KTb</f>
        <v>2.1247375503872012</v>
      </c>
      <c r="L140" s="8">
        <f>-1*(EffortOutcomesAG1_1DS[[#This Row],[KPx]]*KTc-EffortOutcomesAG1_1DS[[#This Row],[KPz]]*KTa)</f>
        <v>2.1247375503872012</v>
      </c>
      <c r="M140" s="8">
        <f>(EffortOutcomesAG1_1DS[[#This Row],[KPx]]*KTb-EffortOutcomesAG1_1DS[[#This Row],[Kpy]]*KTa)</f>
        <v>2.1247375503872008</v>
      </c>
      <c r="N140" s="8">
        <f>-EffortOutcomesAG1_1DS[[#This Row],[Xp]]*a+EffortOutcomesAG1_1DS[[#This Row],[Yp]]*b+EffortOutcomesAG1_1DS[[#This Row],[Zp]]*c_</f>
        <v>8.8691866541571365E-2</v>
      </c>
      <c r="O140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40" s="9">
        <f>SQRT(EffortOutcomesAG1_1DS[[#This Row],[Kpy''i]]^2+EffortOutcomesAG1_1DS[[#This Row],[KPy''j]]^2+EffortOutcomesAG1_1DS[[#This Row],[KPy''k]]^2)/KTmag/Scale</f>
        <v>1.5024163301204836</v>
      </c>
      <c r="Q14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4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1.5024163301204836</v>
      </c>
      <c r="T140" t="s">
        <v>92</v>
      </c>
      <c r="U140" t="s">
        <v>136</v>
      </c>
      <c r="V140" t="s">
        <v>59</v>
      </c>
      <c r="W140">
        <v>2.1042606516290729</v>
      </c>
      <c r="X140">
        <v>1.9</v>
      </c>
      <c r="Y140">
        <v>10</v>
      </c>
      <c r="Z140">
        <v>2.3083164300202839</v>
      </c>
      <c r="AA140" t="s">
        <v>123</v>
      </c>
      <c r="AB140">
        <v>1</v>
      </c>
      <c r="AC140" s="14">
        <v>45581</v>
      </c>
      <c r="AD140">
        <v>45581</v>
      </c>
      <c r="AE140">
        <v>0.90292996665078595</v>
      </c>
      <c r="AF140">
        <v>0.90292996665078595</v>
      </c>
      <c r="AG140">
        <v>1.0969726721987769</v>
      </c>
      <c r="AH140">
        <v>1.1075056061205648</v>
      </c>
      <c r="AI140">
        <v>1.1075056061205648</v>
      </c>
      <c r="AJ140">
        <v>1.214903384221202</v>
      </c>
      <c r="AK140">
        <v>0.82311072056239021</v>
      </c>
      <c r="AL140">
        <v>0.82311072056239021</v>
      </c>
      <c r="AM140">
        <v>0.91159973748078471</v>
      </c>
      <c r="AN140">
        <v>139</v>
      </c>
      <c r="AO140">
        <f>SUBTOTAL(9,EffortOutcomesAG1_1DS[[#This Row],[Allocation]:[Iin]])</f>
        <v>91174.198884810568</v>
      </c>
      <c r="AS140">
        <f t="shared" si="0"/>
        <v>0</v>
      </c>
    </row>
    <row r="141" spans="2:45" x14ac:dyDescent="0.25">
      <c r="B141" s="8">
        <f>IF(EffortOutcomesAG1_1DS[[#This Row],[Apn]]=0,10,LOG(EffortOutcomesAG1_1DS[[#This Row],[Apn]]))</f>
        <v>-0.22043719232646686</v>
      </c>
      <c r="C141" s="8">
        <f>IF(EffortOutcomesAG1_1DS[[#This Row],[Ein]]=0,10,LOG(EffortOutcomesAG1_1DS[[#This Row],[Ein]]))</f>
        <v>-4.0944727942745375E-2</v>
      </c>
      <c r="D141" s="8">
        <f>IF(EffortOutcomesAG1_1DS[[#This Row],[Iin]]=0,10,LOG(EffortOutcomesAG1_1DS[[#This Row],[Iin]]))</f>
        <v>0.26138192026921225</v>
      </c>
      <c r="E141" s="8">
        <f>Kx-EffortOutcomesAG1_1DS[[#This Row],[Xp]]</f>
        <v>0.22043719232646686</v>
      </c>
      <c r="F141" s="8">
        <f>Ky-EffortOutcomesAG1_1DS[[#This Row],[Yp]]</f>
        <v>-0.9590552720572546</v>
      </c>
      <c r="G141" s="8">
        <f>Kz-EffortOutcomesAG1_1DS[[#This Row],[Zp]]</f>
        <v>0.73861807973078775</v>
      </c>
      <c r="H141" s="8">
        <f>EffortOutcomesAG1_1DS[[#This Row],[Kpy]]*KSc-EffortOutcomesAG1_1DS[[#This Row],[KPz]]*KSb</f>
        <v>0.22043719232646686</v>
      </c>
      <c r="I141" s="8">
        <f>-1*(EffortOutcomesAG1_1DS[[#This Row],[KPx]]*KSc-EffortOutcomesAG1_1DS[[#This Row],[KPz]]*KSa)</f>
        <v>0.22043719232646686</v>
      </c>
      <c r="J141" s="8">
        <f>(EffortOutcomesAG1_1DS[[#This Row],[KPx]]*$C$2-EffortOutcomesAG1_1DS[[#This Row],[Kpy]]*KSa)</f>
        <v>1.5724773729053948E-3</v>
      </c>
      <c r="K141" s="8">
        <f>EffortOutcomesAG1_1DS[[#This Row],[Kpy]]*KTc-EffortOutcomesAG1_1DS[[#This Row],[KPz]]*KTb</f>
        <v>1.6976733517880422</v>
      </c>
      <c r="L141" s="8">
        <f>-1*(EffortOutcomesAG1_1DS[[#This Row],[KPx]]*KTc-EffortOutcomesAG1_1DS[[#This Row],[KPz]]*KTa)</f>
        <v>1.6976733517880422</v>
      </c>
      <c r="M141" s="8">
        <f>(EffortOutcomesAG1_1DS[[#This Row],[KPx]]*KTb-EffortOutcomesAG1_1DS[[#This Row],[Kpy]]*KTa)</f>
        <v>1.6976733517880422</v>
      </c>
      <c r="N141" s="8">
        <f>-EffortOutcomesAG1_1DS[[#This Row],[Xp]]*a+EffortOutcomesAG1_1DS[[#This Row],[Yp]]*b+EffortOutcomesAG1_1DS[[#This Row],[Zp]]*c_</f>
        <v>0.44087438465293377</v>
      </c>
      <c r="O141">
        <f>-IF(EffortOutcomesAG1_1DS[[#This Row],[Column2]]&gt;0,1,-1)*SQRT(EffortOutcomesAG1_1DS[[#This Row],[KPx''i]]^2+EffortOutcomesAG1_1DS[[#This Row],[KPx''j]]^2+EffortOutcomesAG1_1DS[[#This Row],[KPx''k]]^2)/Ksmag/Scale</f>
        <v>-0.22043999660524377</v>
      </c>
      <c r="P141" s="9">
        <f>SQRT(EffortOutcomesAG1_1DS[[#This Row],[Kpy''i]]^2+EffortOutcomesAG1_1DS[[#This Row],[KPy''j]]^2+EffortOutcomesAG1_1DS[[#This Row],[KPy''k]]^2)/KTmag/Scale</f>
        <v>1.20043633928902</v>
      </c>
      <c r="Q14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-0.22043999660524377</v>
      </c>
      <c r="S14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1.20043633928902</v>
      </c>
      <c r="T141" t="s">
        <v>92</v>
      </c>
      <c r="U141" t="s">
        <v>136</v>
      </c>
      <c r="V141" t="s">
        <v>56</v>
      </c>
      <c r="W141">
        <v>3.1563909774436087</v>
      </c>
      <c r="X141">
        <v>1.9</v>
      </c>
      <c r="Y141">
        <v>10</v>
      </c>
      <c r="Z141">
        <v>1.7290552584670236</v>
      </c>
      <c r="AA141" t="s">
        <v>121</v>
      </c>
      <c r="AB141">
        <v>1</v>
      </c>
      <c r="AC141" s="14">
        <v>45581</v>
      </c>
      <c r="AD141">
        <v>45581</v>
      </c>
      <c r="AE141">
        <v>0.60195331110052408</v>
      </c>
      <c r="AF141">
        <v>0.60195331110052408</v>
      </c>
      <c r="AG141">
        <v>0.54779501995263025</v>
      </c>
      <c r="AH141">
        <v>1.6612584091808469</v>
      </c>
      <c r="AI141">
        <v>1.6612584091808469</v>
      </c>
      <c r="AJ141">
        <v>0.9100290834036967</v>
      </c>
      <c r="AK141">
        <v>1.098865979381443</v>
      </c>
      <c r="AL141">
        <v>1.098865979381443</v>
      </c>
      <c r="AM141">
        <v>1.8255003488101691</v>
      </c>
      <c r="AN141">
        <v>140</v>
      </c>
      <c r="AO141">
        <f>SUBTOTAL(9,EffortOutcomesAG1_1DS[[#This Row],[Allocation]:[Iin]])</f>
        <v>91174.736535109958</v>
      </c>
      <c r="AS141">
        <f t="shared" si="0"/>
        <v>0</v>
      </c>
    </row>
    <row r="142" spans="2:45" x14ac:dyDescent="0.25">
      <c r="B142" s="8">
        <f>IF(EffortOutcomesAG1_1DS[[#This Row],[Apn]]=0,10,LOG(EffortOutcomesAG1_1DS[[#This Row],[Apn]]))</f>
        <v>10</v>
      </c>
      <c r="C142" s="8">
        <f>IF(EffortOutcomesAG1_1DS[[#This Row],[Ein]]=0,10,LOG(EffortOutcomesAG1_1DS[[#This Row],[Ein]]))</f>
        <v>10</v>
      </c>
      <c r="D142" s="8">
        <f>IF(EffortOutcomesAG1_1DS[[#This Row],[Iin]]=0,10,LOG(EffortOutcomesAG1_1DS[[#This Row],[Iin]]))</f>
        <v>10</v>
      </c>
      <c r="E142" s="8">
        <f>Kx-EffortOutcomesAG1_1DS[[#This Row],[Xp]]</f>
        <v>-10</v>
      </c>
      <c r="F142" s="8">
        <f>Ky-EffortOutcomesAG1_1DS[[#This Row],[Yp]]</f>
        <v>-11</v>
      </c>
      <c r="G142" s="8">
        <f>Kz-EffortOutcomesAG1_1DS[[#This Row],[Zp]]</f>
        <v>-9</v>
      </c>
      <c r="H142" s="8">
        <f>EffortOutcomesAG1_1DS[[#This Row],[Kpy]]*KSc-EffortOutcomesAG1_1DS[[#This Row],[KPz]]*KSb</f>
        <v>20</v>
      </c>
      <c r="I142" s="8">
        <f>-1*(EffortOutcomesAG1_1DS[[#This Row],[KPx]]*KSc-EffortOutcomesAG1_1DS[[#This Row],[KPz]]*KSa)</f>
        <v>-10</v>
      </c>
      <c r="J142" s="8">
        <f>(EffortOutcomesAG1_1DS[[#This Row],[KPx]]*$C$2-EffortOutcomesAG1_1DS[[#This Row],[Kpy]]*KSa)</f>
        <v>-7.1334485633284622E-2</v>
      </c>
      <c r="K142" s="8">
        <f>EffortOutcomesAG1_1DS[[#This Row],[Kpy]]*KTc-EffortOutcomesAG1_1DS[[#This Row],[KPz]]*KTb</f>
        <v>2</v>
      </c>
      <c r="L142" s="8">
        <f>-1*(EffortOutcomesAG1_1DS[[#This Row],[KPx]]*KTc-EffortOutcomesAG1_1DS[[#This Row],[KPz]]*KTa)</f>
        <v>-28</v>
      </c>
      <c r="M142" s="8">
        <f>(EffortOutcomesAG1_1DS[[#This Row],[KPx]]*KTb-EffortOutcomesAG1_1DS[[#This Row],[Kpy]]*KTa)</f>
        <v>32</v>
      </c>
      <c r="N142" s="8">
        <f>-EffortOutcomesAG1_1DS[[#This Row],[Xp]]*a+EffortOutcomesAG1_1DS[[#This Row],[Yp]]*b+EffortOutcomesAG1_1DS[[#This Row],[Zp]]*c_</f>
        <v>40</v>
      </c>
      <c r="O142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42" s="9">
        <f>SQRT(EffortOutcomesAG1_1DS[[#This Row],[Kpy''i]]^2+EffortOutcomesAG1_1DS[[#This Row],[KPy''j]]^2+EffortOutcomesAG1_1DS[[#This Row],[KPy''k]]^2)/KTmag/Scale</f>
        <v>17.37814719698277</v>
      </c>
      <c r="Q14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4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4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42" t="s">
        <v>92</v>
      </c>
      <c r="U142" t="s">
        <v>136</v>
      </c>
      <c r="V142" t="s">
        <v>60</v>
      </c>
      <c r="W142">
        <v>1</v>
      </c>
      <c r="X142">
        <v>0</v>
      </c>
      <c r="Y142">
        <v>10</v>
      </c>
      <c r="Z142">
        <v>0</v>
      </c>
      <c r="AA142" t="s">
        <v>122</v>
      </c>
      <c r="AB142">
        <v>1</v>
      </c>
      <c r="AC142" s="14">
        <v>45581</v>
      </c>
      <c r="AD142">
        <v>45581</v>
      </c>
      <c r="AE142">
        <v>0</v>
      </c>
      <c r="AF142">
        <v>0</v>
      </c>
      <c r="AG142">
        <v>0</v>
      </c>
      <c r="AN142">
        <v>141</v>
      </c>
      <c r="AO142">
        <f>SUBTOTAL(9,EffortOutcomesAG1_1DS[[#This Row],[Allocation]:[Iin]])</f>
        <v>91163</v>
      </c>
      <c r="AS142">
        <f t="shared" si="0"/>
        <v>0</v>
      </c>
    </row>
    <row r="143" spans="2:45" x14ac:dyDescent="0.25">
      <c r="B143" s="8">
        <f>IF(EffortOutcomesAG1_1DS[[#This Row],[Apn]]=0,10,LOG(EffortOutcomesAG1_1DS[[#This Row],[Apn]]))</f>
        <v>-0.20636319694025962</v>
      </c>
      <c r="C143" s="8">
        <f>IF(EffortOutcomesAG1_1DS[[#This Row],[Ein]]=0,10,LOG(EffortOutcomesAG1_1DS[[#This Row],[Ein]]))</f>
        <v>-1.0787533172019106E-2</v>
      </c>
      <c r="D143" s="8">
        <f>IF(EffortOutcomesAG1_1DS[[#This Row],[Iin]]=0,10,LOG(EffortOutcomesAG1_1DS[[#This Row],[Iin]]))</f>
        <v>0.21715073011227878</v>
      </c>
      <c r="E143" s="8">
        <f>Kx-EffortOutcomesAG1_1DS[[#This Row],[Xp]]</f>
        <v>0.20636319694025962</v>
      </c>
      <c r="F143" s="8">
        <f>Ky-EffortOutcomesAG1_1DS[[#This Row],[Yp]]</f>
        <v>-0.98921246682798092</v>
      </c>
      <c r="G143" s="8">
        <f>Kz-EffortOutcomesAG1_1DS[[#This Row],[Zp]]</f>
        <v>0.78284926988772119</v>
      </c>
      <c r="H143" s="8">
        <f>EffortOutcomesAG1_1DS[[#This Row],[Kpy]]*KSc-EffortOutcomesAG1_1DS[[#This Row],[KPz]]*KSb</f>
        <v>0.20636319694025973</v>
      </c>
      <c r="I143" s="8">
        <f>-1*(EffortOutcomesAG1_1DS[[#This Row],[KPx]]*KSc-EffortOutcomesAG1_1DS[[#This Row],[KPz]]*KSa)</f>
        <v>0.20636319694025962</v>
      </c>
      <c r="J143" s="8">
        <f>(EffortOutcomesAG1_1DS[[#This Row],[KPx]]*$C$2-EffortOutcomesAG1_1DS[[#This Row],[Kpy]]*KSa)</f>
        <v>1.4720812507373635E-3</v>
      </c>
      <c r="K143" s="8">
        <f>EffortOutcomesAG1_1DS[[#This Row],[Kpy]]*KTc-EffortOutcomesAG1_1DS[[#This Row],[KPz]]*KTb</f>
        <v>1.7720617367157021</v>
      </c>
      <c r="L143" s="8">
        <f>-1*(EffortOutcomesAG1_1DS[[#This Row],[KPx]]*KTc-EffortOutcomesAG1_1DS[[#This Row],[KPz]]*KTa)</f>
        <v>1.7720617367157021</v>
      </c>
      <c r="M143" s="8">
        <f>(EffortOutcomesAG1_1DS[[#This Row],[KPx]]*KTb-EffortOutcomesAG1_1DS[[#This Row],[Kpy]]*KTa)</f>
        <v>1.7720617367157021</v>
      </c>
      <c r="N143" s="8">
        <f>-EffortOutcomesAG1_1DS[[#This Row],[Xp]]*a+EffortOutcomesAG1_1DS[[#This Row],[Yp]]*b+EffortOutcomesAG1_1DS[[#This Row],[Zp]]*c_</f>
        <v>0.41272639388051935</v>
      </c>
      <c r="O143">
        <f>-IF(EffortOutcomesAG1_1DS[[#This Row],[Column2]]&gt;0,1,-1)*SQRT(EffortOutcomesAG1_1DS[[#This Row],[KPx''i]]^2+EffortOutcomesAG1_1DS[[#This Row],[KPx''j]]^2+EffortOutcomesAG1_1DS[[#This Row],[KPx''k]]^2)/Ksmag/Scale</f>
        <v>-0.20636582217753205</v>
      </c>
      <c r="P143" s="9">
        <f>SQRT(EffortOutcomesAG1_1DS[[#This Row],[Kpy''i]]^2+EffortOutcomesAG1_1DS[[#This Row],[KPy''j]]^2+EffortOutcomesAG1_1DS[[#This Row],[KPy''k]]^2)/KTmag/Scale</f>
        <v>1.2530368707128834</v>
      </c>
      <c r="Q14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-0.20636582217753205</v>
      </c>
      <c r="S14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1.2530368707128834</v>
      </c>
      <c r="T143" t="s">
        <v>138</v>
      </c>
      <c r="U143" t="s">
        <v>136</v>
      </c>
      <c r="V143" t="s">
        <v>59</v>
      </c>
      <c r="W143">
        <v>4.5836142079336275</v>
      </c>
      <c r="X143">
        <v>2.8499999999999996</v>
      </c>
      <c r="Y143">
        <v>10</v>
      </c>
      <c r="Z143">
        <v>2.780080213903743</v>
      </c>
      <c r="AA143" t="s">
        <v>123</v>
      </c>
      <c r="AC143" s="14">
        <v>45581</v>
      </c>
      <c r="AD143">
        <v>45581</v>
      </c>
      <c r="AE143">
        <v>0.6217800780587136</v>
      </c>
      <c r="AF143">
        <v>0.6217800780587136</v>
      </c>
      <c r="AG143">
        <v>0.606525786810721</v>
      </c>
      <c r="AH143">
        <v>1.6082856869942554</v>
      </c>
      <c r="AI143">
        <v>1.6082856869942554</v>
      </c>
      <c r="AJ143">
        <v>0.97546674172061176</v>
      </c>
      <c r="AK143">
        <v>1.0251502765087761</v>
      </c>
      <c r="AL143">
        <v>1.0251502765087761</v>
      </c>
      <c r="AM143">
        <v>1.648734516727268</v>
      </c>
      <c r="AN143">
        <v>142</v>
      </c>
      <c r="AO143">
        <f>SUBTOTAL(9,EffortOutcomesAG1_1DS[[#This Row],[Allocation]:[Iin]])</f>
        <v>91174.52123934227</v>
      </c>
      <c r="AS143">
        <f t="shared" si="0"/>
        <v>0</v>
      </c>
    </row>
    <row r="144" spans="2:45" x14ac:dyDescent="0.25">
      <c r="B144" s="8">
        <f>IF(EffortOutcomesAG1_1DS[[#This Row],[Apn]]=0,10,LOG(EffortOutcomesAG1_1DS[[#This Row],[Apn]]))</f>
        <v>0.24903782472577715</v>
      </c>
      <c r="C144" s="8">
        <f>IF(EffortOutcomesAG1_1DS[[#This Row],[Ein]]=0,10,LOG(EffortOutcomesAG1_1DS[[#This Row],[Ein]]))</f>
        <v>-0.26125846696523142</v>
      </c>
      <c r="D144" s="8">
        <f>IF(EffortOutcomesAG1_1DS[[#This Row],[Iin]]=0,10,LOG(EffortOutcomesAG1_1DS[[#This Row],[Iin]]))</f>
        <v>1.2220642239454294E-2</v>
      </c>
      <c r="E144" s="8">
        <f>Kx-EffortOutcomesAG1_1DS[[#This Row],[Xp]]</f>
        <v>-0.24903782472577715</v>
      </c>
      <c r="F144" s="8">
        <f>Ky-EffortOutcomesAG1_1DS[[#This Row],[Yp]]</f>
        <v>-0.73874153303476864</v>
      </c>
      <c r="G144" s="8">
        <f>Kz-EffortOutcomesAG1_1DS[[#This Row],[Zp]]</f>
        <v>0.98777935776054571</v>
      </c>
      <c r="H144" s="8">
        <f>EffortOutcomesAG1_1DS[[#This Row],[Kpy]]*KSc-EffortOutcomesAG1_1DS[[#This Row],[KPz]]*KSb</f>
        <v>-0.24903782472577707</v>
      </c>
      <c r="I144" s="8">
        <f>-1*(EffortOutcomesAG1_1DS[[#This Row],[KPx]]*KSc-EffortOutcomesAG1_1DS[[#This Row],[KPz]]*KSa)</f>
        <v>-0.24903782472577715</v>
      </c>
      <c r="J144" s="8">
        <f>(EffortOutcomesAG1_1DS[[#This Row],[KPx]]*$C$2-EffortOutcomesAG1_1DS[[#This Row],[Kpy]]*KSa)</f>
        <v>-1.7764985130045404E-3</v>
      </c>
      <c r="K144" s="8">
        <f>EffortOutcomesAG1_1DS[[#This Row],[Kpy]]*KTc-EffortOutcomesAG1_1DS[[#This Row],[KPz]]*KTb</f>
        <v>1.7265208907953142</v>
      </c>
      <c r="L144" s="8">
        <f>-1*(EffortOutcomesAG1_1DS[[#This Row],[KPx]]*KTc-EffortOutcomesAG1_1DS[[#This Row],[KPz]]*KTa)</f>
        <v>1.7265208907953142</v>
      </c>
      <c r="M144" s="8">
        <f>(EffortOutcomesAG1_1DS[[#This Row],[KPx]]*KTb-EffortOutcomesAG1_1DS[[#This Row],[Kpy]]*KTa)</f>
        <v>1.7265208907953145</v>
      </c>
      <c r="N144" s="8">
        <f>-EffortOutcomesAG1_1DS[[#This Row],[Xp]]*a+EffortOutcomesAG1_1DS[[#This Row],[Yp]]*b+EffortOutcomesAG1_1DS[[#This Row],[Zp]]*c_</f>
        <v>-0.49807564945155425</v>
      </c>
      <c r="O144">
        <f>-IF(EffortOutcomesAG1_1DS[[#This Row],[Column2]]&gt;0,1,-1)*SQRT(EffortOutcomesAG1_1DS[[#This Row],[KPx''i]]^2+EffortOutcomesAG1_1DS[[#This Row],[KPx''j]]^2+EffortOutcomesAG1_1DS[[#This Row],[KPx''k]]^2)/Ksmag/Scale</f>
        <v>0.24904099284581691</v>
      </c>
      <c r="P144" s="9">
        <f>SQRT(EffortOutcomesAG1_1DS[[#This Row],[Kpy''i]]^2+EffortOutcomesAG1_1DS[[#This Row],[KPy''j]]^2+EffortOutcomesAG1_1DS[[#This Row],[KPy''k]]^2)/KTmag/Scale</f>
        <v>1.2208346297416055</v>
      </c>
      <c r="Q14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0.24904099284581691</v>
      </c>
      <c r="S14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1.2208346297416055</v>
      </c>
      <c r="T144" t="s">
        <v>138</v>
      </c>
      <c r="U144" t="s">
        <v>136</v>
      </c>
      <c r="V144" t="s">
        <v>56</v>
      </c>
      <c r="W144">
        <v>3.7478639781271368</v>
      </c>
      <c r="X144">
        <v>6.6499999999999995</v>
      </c>
      <c r="Y144">
        <v>10</v>
      </c>
      <c r="Z144">
        <v>3.643872549019608</v>
      </c>
      <c r="AA144" t="s">
        <v>121</v>
      </c>
      <c r="AC144" s="14">
        <v>45581</v>
      </c>
      <c r="AD144">
        <v>45581</v>
      </c>
      <c r="AE144">
        <v>1.7743440100307757</v>
      </c>
      <c r="AF144">
        <v>1.7743440100307757</v>
      </c>
      <c r="AG144">
        <v>0.97225314746894986</v>
      </c>
      <c r="AH144">
        <v>0.56358856813941915</v>
      </c>
      <c r="AI144">
        <v>0.56358856813941915</v>
      </c>
      <c r="AJ144">
        <v>0.54795075925106895</v>
      </c>
      <c r="AK144">
        <v>1.824981502656891</v>
      </c>
      <c r="AL144">
        <v>1.824981502656891</v>
      </c>
      <c r="AM144">
        <v>1.0285387119633227</v>
      </c>
      <c r="AN144">
        <v>143</v>
      </c>
      <c r="AO144">
        <f>SUBTOTAL(9,EffortOutcomesAG1_1DS[[#This Row],[Allocation]:[Iin]])</f>
        <v>91176.518443329362</v>
      </c>
      <c r="AS144">
        <f t="shared" si="0"/>
        <v>0</v>
      </c>
    </row>
    <row r="145" spans="2:45" x14ac:dyDescent="0.25">
      <c r="B145" s="8">
        <f>IF(EffortOutcomesAG1_1DS[[#This Row],[Apn]]=0,10,LOG(EffortOutcomesAG1_1DS[[#This Row],[Apn]]))</f>
        <v>-9.3114175467846477E-3</v>
      </c>
      <c r="C145" s="8">
        <f>IF(EffortOutcomesAG1_1DS[[#This Row],[Ein]]=0,10,LOG(EffortOutcomesAG1_1DS[[#This Row],[Ein]]))</f>
        <v>2.1501560461191224E-2</v>
      </c>
      <c r="D145" s="8">
        <f>IF(EffortOutcomesAG1_1DS[[#This Row],[Iin]]=0,10,LOG(EffortOutcomesAG1_1DS[[#This Row],[Iin]]))</f>
        <v>-1.2190142914406562E-2</v>
      </c>
      <c r="E145" s="8">
        <f>Kx-EffortOutcomesAG1_1DS[[#This Row],[Xp]]</f>
        <v>9.3114175467846477E-3</v>
      </c>
      <c r="F145" s="8">
        <f>Ky-EffortOutcomesAG1_1DS[[#This Row],[Yp]]</f>
        <v>-1.0215015604611912</v>
      </c>
      <c r="G145" s="8">
        <f>Kz-EffortOutcomesAG1_1DS[[#This Row],[Zp]]</f>
        <v>1.0121901429144065</v>
      </c>
      <c r="H145" s="8">
        <f>EffortOutcomesAG1_1DS[[#This Row],[Kpy]]*KSc-EffortOutcomesAG1_1DS[[#This Row],[KPz]]*KSb</f>
        <v>9.3114175467847726E-3</v>
      </c>
      <c r="I145" s="8">
        <f>-1*(EffortOutcomesAG1_1DS[[#This Row],[KPx]]*KSc-EffortOutcomesAG1_1DS[[#This Row],[KPz]]*KSa)</f>
        <v>9.3114175467846477E-3</v>
      </c>
      <c r="J145" s="8">
        <f>(EffortOutcomesAG1_1DS[[#This Row],[KPx]]*$C$2-EffortOutcomesAG1_1DS[[#This Row],[Kpy]]*KSa)</f>
        <v>6.6422518121662377E-5</v>
      </c>
      <c r="K145" s="8">
        <f>EffortOutcomesAG1_1DS[[#This Row],[Kpy]]*KTc-EffortOutcomesAG1_1DS[[#This Row],[KPz]]*KTb</f>
        <v>2.0336917033755979</v>
      </c>
      <c r="L145" s="8">
        <f>-1*(EffortOutcomesAG1_1DS[[#This Row],[KPx]]*KTc-EffortOutcomesAG1_1DS[[#This Row],[KPz]]*KTa)</f>
        <v>2.0336917033755975</v>
      </c>
      <c r="M145" s="8">
        <f>(EffortOutcomesAG1_1DS[[#This Row],[KPx]]*KTb-EffortOutcomesAG1_1DS[[#This Row],[Kpy]]*KTa)</f>
        <v>2.0336917033755979</v>
      </c>
      <c r="N145" s="8">
        <f>-EffortOutcomesAG1_1DS[[#This Row],[Xp]]*a+EffortOutcomesAG1_1DS[[#This Row],[Yp]]*b+EffortOutcomesAG1_1DS[[#This Row],[Zp]]*c_</f>
        <v>1.8622835093569323E-2</v>
      </c>
      <c r="O145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45" s="9">
        <f>SQRT(EffortOutcomesAG1_1DS[[#This Row],[Kpy''i]]^2+EffortOutcomesAG1_1DS[[#This Row],[KPy''j]]^2+EffortOutcomesAG1_1DS[[#This Row],[KPy''k]]^2)/KTmag/Scale</f>
        <v>1.4380371942997061</v>
      </c>
      <c r="Q14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4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1.4380371942997061</v>
      </c>
      <c r="T145" t="s">
        <v>138</v>
      </c>
      <c r="U145" t="s">
        <v>136</v>
      </c>
      <c r="V145" t="s">
        <v>60</v>
      </c>
      <c r="W145">
        <v>0.97058823529411775</v>
      </c>
      <c r="X145">
        <v>0.95</v>
      </c>
      <c r="Y145">
        <v>10</v>
      </c>
      <c r="Z145">
        <v>0.99821746880570394</v>
      </c>
      <c r="AA145" t="s">
        <v>122</v>
      </c>
      <c r="AC145" s="14">
        <v>45581</v>
      </c>
      <c r="AD145">
        <v>45581</v>
      </c>
      <c r="AE145">
        <v>0.97878787878787865</v>
      </c>
      <c r="AF145">
        <v>0.97878787878787865</v>
      </c>
      <c r="AG145">
        <v>1.0284664830119372</v>
      </c>
      <c r="AH145">
        <v>1.0216718266253872</v>
      </c>
      <c r="AI145">
        <v>1.0216718266253872</v>
      </c>
      <c r="AJ145">
        <v>1.0507552303217937</v>
      </c>
      <c r="AK145">
        <v>0.95169642857142867</v>
      </c>
      <c r="AL145">
        <v>0.95169642857142867</v>
      </c>
      <c r="AM145">
        <v>0.97232142857142878</v>
      </c>
      <c r="AN145">
        <v>144</v>
      </c>
      <c r="AO145">
        <f>SUBTOTAL(9,EffortOutcomesAG1_1DS[[#This Row],[Allocation]:[Iin]])</f>
        <v>91171.954072878696</v>
      </c>
      <c r="AS145">
        <f t="shared" si="0"/>
        <v>0</v>
      </c>
    </row>
    <row r="146" spans="2:45" x14ac:dyDescent="0.25">
      <c r="B146" s="8">
        <f>IF(EffortOutcomesAG1_1DS[[#This Row],[Apn]]=0,10,LOG(EffortOutcomesAG1_1DS[[#This Row],[Apn]]))</f>
        <v>10</v>
      </c>
      <c r="C146" s="8">
        <f>IF(EffortOutcomesAG1_1DS[[#This Row],[Ein]]=0,10,LOG(EffortOutcomesAG1_1DS[[#This Row],[Ein]]))</f>
        <v>10</v>
      </c>
      <c r="D146" s="8">
        <f>IF(EffortOutcomesAG1_1DS[[#This Row],[Iin]]=0,10,LOG(EffortOutcomesAG1_1DS[[#This Row],[Iin]]))</f>
        <v>1.5614421404196983</v>
      </c>
      <c r="E146" s="8">
        <f>Kx-EffortOutcomesAG1_1DS[[#This Row],[Xp]]</f>
        <v>-10</v>
      </c>
      <c r="F146" s="8">
        <f>Ky-EffortOutcomesAG1_1DS[[#This Row],[Yp]]</f>
        <v>-11</v>
      </c>
      <c r="G146" s="8">
        <f>Kz-EffortOutcomesAG1_1DS[[#This Row],[Zp]]</f>
        <v>-0.56144214041969831</v>
      </c>
      <c r="H146" s="8">
        <f>EffortOutcomesAG1_1DS[[#This Row],[Kpy]]*KSc-EffortOutcomesAG1_1DS[[#This Row],[KPz]]*KSb</f>
        <v>11.561442140419699</v>
      </c>
      <c r="I146" s="8">
        <f>-1*(EffortOutcomesAG1_1DS[[#This Row],[KPx]]*KSc-EffortOutcomesAG1_1DS[[#This Row],[KPz]]*KSa)</f>
        <v>-10</v>
      </c>
      <c r="J146" s="8">
        <f>(EffortOutcomesAG1_1DS[[#This Row],[KPx]]*$C$2-EffortOutcomesAG1_1DS[[#This Row],[Kpy]]*KSa)</f>
        <v>-7.1334485633284622E-2</v>
      </c>
      <c r="K146" s="8">
        <f>EffortOutcomesAG1_1DS[[#This Row],[Kpy]]*KTc-EffortOutcomesAG1_1DS[[#This Row],[KPz]]*KTb</f>
        <v>10.438557859580301</v>
      </c>
      <c r="L146" s="8">
        <f>-1*(EffortOutcomesAG1_1DS[[#This Row],[KPx]]*KTc-EffortOutcomesAG1_1DS[[#This Row],[KPz]]*KTa)</f>
        <v>-11.122884280839397</v>
      </c>
      <c r="M146" s="8">
        <f>(EffortOutcomesAG1_1DS[[#This Row],[KPx]]*KTb-EffortOutcomesAG1_1DS[[#This Row],[Kpy]]*KTa)</f>
        <v>32</v>
      </c>
      <c r="N146" s="8">
        <f>-EffortOutcomesAG1_1DS[[#This Row],[Xp]]*a+EffortOutcomesAG1_1DS[[#This Row],[Yp]]*b+EffortOutcomesAG1_1DS[[#This Row],[Zp]]*c_</f>
        <v>23.122884280839397</v>
      </c>
      <c r="O146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46" s="9">
        <f>SQRT(EffortOutcomesAG1_1DS[[#This Row],[Kpy''i]]^2+EffortOutcomesAG1_1DS[[#This Row],[KPy''j]]^2+EffortOutcomesAG1_1DS[[#This Row],[KPy''k]]^2)/KTmag/Scale</f>
        <v>14.472284114315141</v>
      </c>
      <c r="Q14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4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4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46" t="s">
        <v>92</v>
      </c>
      <c r="U146" t="s">
        <v>136</v>
      </c>
      <c r="V146" t="s">
        <v>60</v>
      </c>
      <c r="W146">
        <v>1</v>
      </c>
      <c r="X146">
        <v>0</v>
      </c>
      <c r="Y146">
        <v>10</v>
      </c>
      <c r="Z146">
        <v>2.7450980392156862E-2</v>
      </c>
      <c r="AA146" t="s">
        <v>124</v>
      </c>
      <c r="AB146">
        <v>1</v>
      </c>
      <c r="AC146" s="14">
        <v>45582</v>
      </c>
      <c r="AD146">
        <v>45582</v>
      </c>
      <c r="AE146">
        <v>0</v>
      </c>
      <c r="AF146">
        <v>0</v>
      </c>
      <c r="AG146">
        <v>2.7450980392156862E-2</v>
      </c>
      <c r="AK146">
        <v>0</v>
      </c>
      <c r="AL146">
        <v>0</v>
      </c>
      <c r="AM146">
        <v>36.428571428571431</v>
      </c>
      <c r="AN146">
        <v>145</v>
      </c>
      <c r="AO146">
        <f>SUBTOTAL(9,EffortOutcomesAG1_1DS[[#This Row],[Allocation]:[Iin]])</f>
        <v>91201.483473389337</v>
      </c>
      <c r="AS146">
        <f t="shared" si="0"/>
        <v>0</v>
      </c>
    </row>
    <row r="147" spans="2:45" x14ac:dyDescent="0.25">
      <c r="B147" s="8">
        <f>IF(EffortOutcomesAG1_1DS[[#This Row],[Apn]]=0,10,LOG(EffortOutcomesAG1_1DS[[#This Row],[Apn]]))</f>
        <v>-4.4345933270785703E-2</v>
      </c>
      <c r="C147" s="8">
        <f>IF(EffortOutcomesAG1_1DS[[#This Row],[Ein]]=0,10,LOG(EffortOutcomesAG1_1DS[[#This Row],[Ein]]))</f>
        <v>-3.4015767388640088E-2</v>
      </c>
      <c r="D147" s="8">
        <f>IF(EffortOutcomesAG1_1DS[[#This Row],[Iin]]=0,10,LOG(EffortOutcomesAG1_1DS[[#This Row],[Iin]]))</f>
        <v>7.8361700659425743E-2</v>
      </c>
      <c r="E147" s="8">
        <f>Kx-EffortOutcomesAG1_1DS[[#This Row],[Xp]]</f>
        <v>4.4345933270785703E-2</v>
      </c>
      <c r="F147" s="8">
        <f>Ky-EffortOutcomesAG1_1DS[[#This Row],[Yp]]</f>
        <v>-0.96598423261135991</v>
      </c>
      <c r="G147" s="8">
        <f>Kz-EffortOutcomesAG1_1DS[[#This Row],[Zp]]</f>
        <v>0.92163829934057429</v>
      </c>
      <c r="H147" s="8">
        <f>EffortOutcomesAG1_1DS[[#This Row],[Kpy]]*KSc-EffortOutcomesAG1_1DS[[#This Row],[KPz]]*KSb</f>
        <v>4.434593327078562E-2</v>
      </c>
      <c r="I147" s="8">
        <f>-1*(EffortOutcomesAG1_1DS[[#This Row],[KPx]]*KSc-EffortOutcomesAG1_1DS[[#This Row],[KPz]]*KSa)</f>
        <v>4.4345933270785703E-2</v>
      </c>
      <c r="J147" s="8">
        <f>(EffortOutcomesAG1_1DS[[#This Row],[KPx]]*$C$2-EffortOutcomesAG1_1DS[[#This Row],[Kpy]]*KSa)</f>
        <v>3.1633943397994612E-4</v>
      </c>
      <c r="K147" s="8">
        <f>EffortOutcomesAG1_1DS[[#This Row],[Kpy]]*KTc-EffortOutcomesAG1_1DS[[#This Row],[KPz]]*KTb</f>
        <v>1.8876225319519342</v>
      </c>
      <c r="L147" s="8">
        <f>-1*(EffortOutcomesAG1_1DS[[#This Row],[KPx]]*KTc-EffortOutcomesAG1_1DS[[#This Row],[KPz]]*KTa)</f>
        <v>1.8876225319519342</v>
      </c>
      <c r="M147" s="8">
        <f>(EffortOutcomesAG1_1DS[[#This Row],[KPx]]*KTb-EffortOutcomesAG1_1DS[[#This Row],[Kpy]]*KTa)</f>
        <v>1.8876225319519342</v>
      </c>
      <c r="N147" s="8">
        <f>-EffortOutcomesAG1_1DS[[#This Row],[Xp]]*a+EffortOutcomesAG1_1DS[[#This Row],[Yp]]*b+EffortOutcomesAG1_1DS[[#This Row],[Zp]]*c_</f>
        <v>8.869186654157131E-2</v>
      </c>
      <c r="O147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47" s="9">
        <f>SQRT(EffortOutcomesAG1_1DS[[#This Row],[Kpy''i]]^2+EffortOutcomesAG1_1DS[[#This Row],[KPy''j]]^2+EffortOutcomesAG1_1DS[[#This Row],[KPy''k]]^2)/KTmag/Scale</f>
        <v>1.3347506926637334</v>
      </c>
      <c r="Q14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4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1.3347506926637334</v>
      </c>
      <c r="T147" t="s">
        <v>92</v>
      </c>
      <c r="U147" t="s">
        <v>136</v>
      </c>
      <c r="V147" t="s">
        <v>59</v>
      </c>
      <c r="W147">
        <v>2.1042606516290729</v>
      </c>
      <c r="X147">
        <v>1.9</v>
      </c>
      <c r="Y147">
        <v>10</v>
      </c>
      <c r="Z147">
        <v>1.7568627450980394</v>
      </c>
      <c r="AA147" t="s">
        <v>126</v>
      </c>
      <c r="AB147">
        <v>1</v>
      </c>
      <c r="AC147" s="14">
        <v>45582</v>
      </c>
      <c r="AD147">
        <v>45582</v>
      </c>
      <c r="AE147">
        <v>0.90292996665078595</v>
      </c>
      <c r="AF147">
        <v>0.90292996665078595</v>
      </c>
      <c r="AG147">
        <v>0.83490737886388477</v>
      </c>
      <c r="AH147">
        <v>1.1075056061205648</v>
      </c>
      <c r="AI147">
        <v>1.1075056061205648</v>
      </c>
      <c r="AJ147">
        <v>0.92466460268317863</v>
      </c>
      <c r="AK147">
        <v>1.0814732142857142</v>
      </c>
      <c r="AL147">
        <v>1.0814732142857142</v>
      </c>
      <c r="AM147">
        <v>1.1977376476906552</v>
      </c>
      <c r="AN147">
        <v>146</v>
      </c>
      <c r="AO147">
        <f>SUBTOTAL(9,EffortOutcomesAG1_1DS[[#This Row],[Allocation]:[Iin]])</f>
        <v>91175.897989948455</v>
      </c>
      <c r="AS147">
        <f t="shared" si="0"/>
        <v>0</v>
      </c>
    </row>
    <row r="148" spans="2:45" x14ac:dyDescent="0.25">
      <c r="B148" s="8">
        <f>IF(EffortOutcomesAG1_1DS[[#This Row],[Apn]]=0,10,LOG(EffortOutcomesAG1_1DS[[#This Row],[Apn]]))</f>
        <v>-4.4345933270785648E-2</v>
      </c>
      <c r="C148" s="8">
        <f>IF(EffortOutcomesAG1_1DS[[#This Row],[Ein]]=0,10,LOG(EffortOutcomesAG1_1DS[[#This Row],[Ein]]))</f>
        <v>-0.18014380306687802</v>
      </c>
      <c r="D148" s="8">
        <f>IF(EffortOutcomesAG1_1DS[[#This Row],[Iin]]=0,10,LOG(EffortOutcomesAG1_1DS[[#This Row],[Iin]]))</f>
        <v>0.22448973633766367</v>
      </c>
      <c r="E148" s="8">
        <f>Kx-EffortOutcomesAG1_1DS[[#This Row],[Xp]]</f>
        <v>4.4345933270785648E-2</v>
      </c>
      <c r="F148" s="8">
        <f>Ky-EffortOutcomesAG1_1DS[[#This Row],[Yp]]</f>
        <v>-0.81985619693312195</v>
      </c>
      <c r="G148" s="8">
        <f>Kz-EffortOutcomesAG1_1DS[[#This Row],[Zp]]</f>
        <v>0.77551026366233633</v>
      </c>
      <c r="H148" s="8">
        <f>EffortOutcomesAG1_1DS[[#This Row],[Kpy]]*KSc-EffortOutcomesAG1_1DS[[#This Row],[KPz]]*KSb</f>
        <v>4.434593327078562E-2</v>
      </c>
      <c r="I148" s="8">
        <f>-1*(EffortOutcomesAG1_1DS[[#This Row],[KPx]]*KSc-EffortOutcomesAG1_1DS[[#This Row],[KPz]]*KSa)</f>
        <v>4.4345933270785648E-2</v>
      </c>
      <c r="J148" s="8">
        <f>(EffortOutcomesAG1_1DS[[#This Row],[KPx]]*$C$2-EffortOutcomesAG1_1DS[[#This Row],[Kpy]]*KSa)</f>
        <v>3.1633943397994574E-4</v>
      </c>
      <c r="K148" s="8">
        <f>EffortOutcomesAG1_1DS[[#This Row],[Kpy]]*KTc-EffortOutcomesAG1_1DS[[#This Row],[KPz]]*KTb</f>
        <v>1.5953664605954583</v>
      </c>
      <c r="L148" s="8">
        <f>-1*(EffortOutcomesAG1_1DS[[#This Row],[KPx]]*KTc-EffortOutcomesAG1_1DS[[#This Row],[KPz]]*KTa)</f>
        <v>1.5953664605954583</v>
      </c>
      <c r="M148" s="8">
        <f>(EffortOutcomesAG1_1DS[[#This Row],[KPx]]*KTb-EffortOutcomesAG1_1DS[[#This Row],[Kpy]]*KTa)</f>
        <v>1.5953664605954583</v>
      </c>
      <c r="N148" s="8">
        <f>-EffortOutcomesAG1_1DS[[#This Row],[Xp]]*a+EffortOutcomesAG1_1DS[[#This Row],[Yp]]*b+EffortOutcomesAG1_1DS[[#This Row],[Zp]]*c_</f>
        <v>8.8691866541571296E-2</v>
      </c>
      <c r="O148">
        <f>-IF(EffortOutcomesAG1_1DS[[#This Row],[Column2]]&gt;0,1,-1)*SQRT(EffortOutcomesAG1_1DS[[#This Row],[KPx''i]]^2+EffortOutcomesAG1_1DS[[#This Row],[KPx''j]]^2+EffortOutcomesAG1_1DS[[#This Row],[KPx''k]]^2)/Ksmag/Scale</f>
        <v>-4.4346497414967483E-2</v>
      </c>
      <c r="P148" s="9">
        <f>SQRT(EffortOutcomesAG1_1DS[[#This Row],[Kpy''i]]^2+EffortOutcomesAG1_1DS[[#This Row],[KPy''j]]^2+EffortOutcomesAG1_1DS[[#This Row],[KPy''k]]^2)/KTmag/Scale</f>
        <v>1.1280944427646296</v>
      </c>
      <c r="Q14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-4.4346497414967483E-2</v>
      </c>
      <c r="S14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1.1280944427646296</v>
      </c>
      <c r="T148" t="s">
        <v>92</v>
      </c>
      <c r="U148" t="s">
        <v>136</v>
      </c>
      <c r="V148" t="s">
        <v>56</v>
      </c>
      <c r="W148">
        <v>3.1563909774436087</v>
      </c>
      <c r="X148">
        <v>2.8499999999999996</v>
      </c>
      <c r="Y148">
        <v>10</v>
      </c>
      <c r="Z148">
        <v>1.882352941176471</v>
      </c>
      <c r="AA148" t="s">
        <v>125</v>
      </c>
      <c r="AB148">
        <v>1</v>
      </c>
      <c r="AC148" s="14">
        <v>45582</v>
      </c>
      <c r="AD148">
        <v>45582</v>
      </c>
      <c r="AE148">
        <v>0.90292996665078606</v>
      </c>
      <c r="AF148">
        <v>0.90292996665078606</v>
      </c>
      <c r="AG148">
        <v>0.5963624134742036</v>
      </c>
      <c r="AH148">
        <v>1.1075056061205646</v>
      </c>
      <c r="AI148">
        <v>1.1075056061205646</v>
      </c>
      <c r="AJ148">
        <v>0.66047471620227061</v>
      </c>
      <c r="AK148">
        <v>1.5140624999999994</v>
      </c>
      <c r="AL148">
        <v>1.5140624999999994</v>
      </c>
      <c r="AM148">
        <v>1.6768327067669169</v>
      </c>
      <c r="AN148">
        <v>147</v>
      </c>
      <c r="AO148">
        <f>SUBTOTAL(9,EffortOutcomesAG1_1DS[[#This Row],[Allocation]:[Iin]])</f>
        <v>91176.86501892317</v>
      </c>
      <c r="AS148">
        <f t="shared" si="0"/>
        <v>0</v>
      </c>
    </row>
    <row r="149" spans="2:45" x14ac:dyDescent="0.25">
      <c r="B149" s="8">
        <f>IF(EffortOutcomesAG1_1DS[[#This Row],[Apn]]=0,10,LOG(EffortOutcomesAG1_1DS[[#This Row],[Apn]]))</f>
        <v>10</v>
      </c>
      <c r="C149" s="8">
        <f>IF(EffortOutcomesAG1_1DS[[#This Row],[Ein]]=0,10,LOG(EffortOutcomesAG1_1DS[[#This Row],[Ein]]))</f>
        <v>10</v>
      </c>
      <c r="D149" s="8">
        <f>IF(EffortOutcomesAG1_1DS[[#This Row],[Iin]]=0,10,LOG(EffortOutcomesAG1_1DS[[#This Row],[Iin]]))</f>
        <v>1.230847905771888</v>
      </c>
      <c r="E149" s="8">
        <f>Kx-EffortOutcomesAG1_1DS[[#This Row],[Xp]]</f>
        <v>-10</v>
      </c>
      <c r="F149" s="8">
        <f>Ky-EffortOutcomesAG1_1DS[[#This Row],[Yp]]</f>
        <v>-11</v>
      </c>
      <c r="G149" s="8">
        <f>Kz-EffortOutcomesAG1_1DS[[#This Row],[Zp]]</f>
        <v>-0.23084790577188796</v>
      </c>
      <c r="H149" s="8">
        <f>EffortOutcomesAG1_1DS[[#This Row],[Kpy]]*KSc-EffortOutcomesAG1_1DS[[#This Row],[KPz]]*KSb</f>
        <v>11.230847905771888</v>
      </c>
      <c r="I149" s="8">
        <f>-1*(EffortOutcomesAG1_1DS[[#This Row],[KPx]]*KSc-EffortOutcomesAG1_1DS[[#This Row],[KPz]]*KSa)</f>
        <v>-10</v>
      </c>
      <c r="J149" s="8">
        <f>(EffortOutcomesAG1_1DS[[#This Row],[KPx]]*$C$2-EffortOutcomesAG1_1DS[[#This Row],[Kpy]]*KSa)</f>
        <v>-7.1334485633284622E-2</v>
      </c>
      <c r="K149" s="8">
        <f>EffortOutcomesAG1_1DS[[#This Row],[Kpy]]*KTc-EffortOutcomesAG1_1DS[[#This Row],[KPz]]*KTb</f>
        <v>10.769152094228112</v>
      </c>
      <c r="L149" s="8">
        <f>-1*(EffortOutcomesAG1_1DS[[#This Row],[KPx]]*KTc-EffortOutcomesAG1_1DS[[#This Row],[KPz]]*KTa)</f>
        <v>-10.461695811543777</v>
      </c>
      <c r="M149" s="8">
        <f>(EffortOutcomesAG1_1DS[[#This Row],[KPx]]*KTb-EffortOutcomesAG1_1DS[[#This Row],[Kpy]]*KTa)</f>
        <v>32</v>
      </c>
      <c r="N149" s="8">
        <f>-EffortOutcomesAG1_1DS[[#This Row],[Xp]]*a+EffortOutcomesAG1_1DS[[#This Row],[Yp]]*b+EffortOutcomesAG1_1DS[[#This Row],[Zp]]*c_</f>
        <v>22.461695811543777</v>
      </c>
      <c r="O149">
        <f>-IF(EffortOutcomesAG1_1DS[[#This Row],[Column2]]&gt;0,1,-1)*SQRT(EffortOutcomesAG1_1DS[[#This Row],[KPx''i]]^2+EffortOutcomesAG1_1DS[[#This Row],[KPx''j]]^2+EffortOutcomesAG1_1DS[[#This Row],[KPx''k]]^2)/Ksmag/Scale</f>
        <v>-10.633368076282824</v>
      </c>
      <c r="P149" s="9">
        <f>SQRT(EffortOutcomesAG1_1DS[[#This Row],[Kpy''i]]^2+EffortOutcomesAG1_1DS[[#This Row],[KPy''j]]^2+EffortOutcomesAG1_1DS[[#This Row],[KPy''k]]^2)/KTmag/Scale</f>
        <v>14.430417619747359</v>
      </c>
      <c r="Q14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4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4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49" t="s">
        <v>138</v>
      </c>
      <c r="U149" t="s">
        <v>136</v>
      </c>
      <c r="V149" t="s">
        <v>60</v>
      </c>
      <c r="W149">
        <v>0.97058823529411775</v>
      </c>
      <c r="X149">
        <v>0</v>
      </c>
      <c r="Y149">
        <v>10</v>
      </c>
      <c r="Z149">
        <v>5.7040998217468802E-2</v>
      </c>
      <c r="AA149" t="s">
        <v>124</v>
      </c>
      <c r="AC149" s="14">
        <v>45582</v>
      </c>
      <c r="AD149">
        <v>45582</v>
      </c>
      <c r="AE149">
        <v>0</v>
      </c>
      <c r="AF149">
        <v>0</v>
      </c>
      <c r="AG149">
        <v>5.8769513314967853E-2</v>
      </c>
      <c r="AK149">
        <v>0</v>
      </c>
      <c r="AL149">
        <v>0</v>
      </c>
      <c r="AM149">
        <v>17.015625000000004</v>
      </c>
      <c r="AN149">
        <v>148</v>
      </c>
      <c r="AO149">
        <f>SUBTOTAL(9,EffortOutcomesAG1_1DS[[#This Row],[Allocation]:[Iin]])</f>
        <v>91181.131435511532</v>
      </c>
      <c r="AS149">
        <f t="shared" si="0"/>
        <v>0</v>
      </c>
    </row>
    <row r="150" spans="2:45" x14ac:dyDescent="0.25">
      <c r="B150" s="8">
        <f>IF(EffortOutcomesAG1_1DS[[#This Row],[Apn]]=0,10,LOG(EffortOutcomesAG1_1DS[[#This Row],[Apn]]))</f>
        <v>-0.38245445599594086</v>
      </c>
      <c r="C150" s="8">
        <f>IF(EffortOutcomesAG1_1DS[[#This Row],[Ein]]=0,10,LOG(EffortOutcomesAG1_1DS[[#This Row],[Ein]]))</f>
        <v>0.17409018074803145</v>
      </c>
      <c r="D150" s="8">
        <f>IF(EffortOutcomesAG1_1DS[[#This Row],[Iin]]=0,10,LOG(EffortOutcomesAG1_1DS[[#This Row],[Iin]]))</f>
        <v>0.20836427524790935</v>
      </c>
      <c r="E150" s="8">
        <f>Kx-EffortOutcomesAG1_1DS[[#This Row],[Xp]]</f>
        <v>0.38245445599594086</v>
      </c>
      <c r="F150" s="8">
        <f>Ky-EffortOutcomesAG1_1DS[[#This Row],[Yp]]</f>
        <v>-1.1740901807480315</v>
      </c>
      <c r="G150" s="8">
        <f>Kz-EffortOutcomesAG1_1DS[[#This Row],[Zp]]</f>
        <v>0.79163572475209065</v>
      </c>
      <c r="H150" s="8">
        <f>EffortOutcomesAG1_1DS[[#This Row],[Kpy]]*KSc-EffortOutcomesAG1_1DS[[#This Row],[KPz]]*KSb</f>
        <v>0.38245445599594086</v>
      </c>
      <c r="I150" s="8">
        <f>-1*(EffortOutcomesAG1_1DS[[#This Row],[KPx]]*KSc-EffortOutcomesAG1_1DS[[#This Row],[KPz]]*KSa)</f>
        <v>0.38245445599594086</v>
      </c>
      <c r="J150" s="8">
        <f>(EffortOutcomesAG1_1DS[[#This Row],[KPx]]*$C$2-EffortOutcomesAG1_1DS[[#This Row],[Kpy]]*KSa)</f>
        <v>2.7282191896628128E-3</v>
      </c>
      <c r="K150" s="8">
        <f>EffortOutcomesAG1_1DS[[#This Row],[Kpy]]*KTc-EffortOutcomesAG1_1DS[[#This Row],[KPz]]*KTb</f>
        <v>1.9657259055001222</v>
      </c>
      <c r="L150" s="8">
        <f>-1*(EffortOutcomesAG1_1DS[[#This Row],[KPx]]*KTc-EffortOutcomesAG1_1DS[[#This Row],[KPz]]*KTa)</f>
        <v>1.9657259055001222</v>
      </c>
      <c r="M150" s="8">
        <f>(EffortOutcomesAG1_1DS[[#This Row],[KPx]]*KTb-EffortOutcomesAG1_1DS[[#This Row],[Kpy]]*KTa)</f>
        <v>1.9657259055001222</v>
      </c>
      <c r="N150" s="8">
        <f>-EffortOutcomesAG1_1DS[[#This Row],[Xp]]*a+EffortOutcomesAG1_1DS[[#This Row],[Yp]]*b+EffortOutcomesAG1_1DS[[#This Row],[Zp]]*c_</f>
        <v>0.7649089119918816</v>
      </c>
      <c r="O150">
        <f>-IF(EffortOutcomesAG1_1DS[[#This Row],[Column2]]&gt;0,1,-1)*SQRT(EffortOutcomesAG1_1DS[[#This Row],[KPx''i]]^2+EffortOutcomesAG1_1DS[[#This Row],[KPx''j]]^2+EffortOutcomesAG1_1DS[[#This Row],[KPx''k]]^2)/Ksmag/Scale</f>
        <v>-0.3824593213678083</v>
      </c>
      <c r="P150" s="9">
        <f>SQRT(EffortOutcomesAG1_1DS[[#This Row],[Kpy''i]]^2+EffortOutcomesAG1_1DS[[#This Row],[KPy''j]]^2+EffortOutcomesAG1_1DS[[#This Row],[KPy''k]]^2)/KTmag/Scale</f>
        <v>1.3899781177332029</v>
      </c>
      <c r="Q15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-0.3824593213678083</v>
      </c>
      <c r="S15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1.3899781177332029</v>
      </c>
      <c r="T150" t="s">
        <v>138</v>
      </c>
      <c r="U150" t="s">
        <v>136</v>
      </c>
      <c r="V150" t="s">
        <v>59</v>
      </c>
      <c r="W150">
        <v>4.5836142079336275</v>
      </c>
      <c r="X150">
        <v>1.9</v>
      </c>
      <c r="Y150">
        <v>10</v>
      </c>
      <c r="Z150">
        <v>2.8368983957219247</v>
      </c>
      <c r="AA150" t="s">
        <v>126</v>
      </c>
      <c r="AC150" s="14">
        <v>45582</v>
      </c>
      <c r="AD150">
        <v>45582</v>
      </c>
      <c r="AE150">
        <v>0.41452005203914244</v>
      </c>
      <c r="AF150">
        <v>0.41452005203914244</v>
      </c>
      <c r="AG150">
        <v>0.61892172138126944</v>
      </c>
      <c r="AH150">
        <v>2.4124285304913831</v>
      </c>
      <c r="AI150">
        <v>2.4124285304913831</v>
      </c>
      <c r="AJ150">
        <v>1.493104418801013</v>
      </c>
      <c r="AK150">
        <v>0.66974552309142321</v>
      </c>
      <c r="AL150">
        <v>0.66974552309142321</v>
      </c>
      <c r="AM150">
        <v>1.6157132080746248</v>
      </c>
      <c r="AN150">
        <v>149</v>
      </c>
      <c r="AO150">
        <f>SUBTOTAL(9,EffortOutcomesAG1_1DS[[#This Row],[Allocation]:[Iin]])</f>
        <v>91177.558025955208</v>
      </c>
      <c r="AS150">
        <f t="shared" si="0"/>
        <v>0</v>
      </c>
    </row>
    <row r="151" spans="2:45" x14ac:dyDescent="0.25">
      <c r="B151" s="8">
        <f>IF(EffortOutcomesAG1_1DS[[#This Row],[Apn]]=0,10,LOG(EffortOutcomesAG1_1DS[[#This Row],[Apn]]))</f>
        <v>0.24903782472577715</v>
      </c>
      <c r="C151" s="8">
        <f>IF(EffortOutcomesAG1_1DS[[#This Row],[Ein]]=0,10,LOG(EffortOutcomesAG1_1DS[[#This Row],[Ein]]))</f>
        <v>-0.24517217819898021</v>
      </c>
      <c r="D151" s="8">
        <f>IF(EffortOutcomesAG1_1DS[[#This Row],[Iin]]=0,10,LOG(EffortOutcomesAG1_1DS[[#This Row],[Iin]]))</f>
        <v>-3.8656465267969536E-3</v>
      </c>
      <c r="E151" s="8">
        <f>Kx-EffortOutcomesAG1_1DS[[#This Row],[Xp]]</f>
        <v>-0.24903782472577715</v>
      </c>
      <c r="F151" s="8">
        <f>Ky-EffortOutcomesAG1_1DS[[#This Row],[Yp]]</f>
        <v>-0.75482782180101982</v>
      </c>
      <c r="G151" s="8">
        <f>Kz-EffortOutcomesAG1_1DS[[#This Row],[Zp]]</f>
        <v>1.003865646526797</v>
      </c>
      <c r="H151" s="8">
        <f>EffortOutcomesAG1_1DS[[#This Row],[Kpy]]*KSc-EffortOutcomesAG1_1DS[[#This Row],[KPz]]*KSb</f>
        <v>-0.24903782472577718</v>
      </c>
      <c r="I151" s="8">
        <f>-1*(EffortOutcomesAG1_1DS[[#This Row],[KPx]]*KSc-EffortOutcomesAG1_1DS[[#This Row],[KPz]]*KSa)</f>
        <v>-0.24903782472577715</v>
      </c>
      <c r="J151" s="8">
        <f>(EffortOutcomesAG1_1DS[[#This Row],[KPx]]*$C$2-EffortOutcomesAG1_1DS[[#This Row],[Kpy]]*KSa)</f>
        <v>-1.7764985130045404E-3</v>
      </c>
      <c r="K151" s="8">
        <f>EffortOutcomesAG1_1DS[[#This Row],[Kpy]]*KTc-EffortOutcomesAG1_1DS[[#This Row],[KPz]]*KTb</f>
        <v>1.7586934683278168</v>
      </c>
      <c r="L151" s="8">
        <f>-1*(EffortOutcomesAG1_1DS[[#This Row],[KPx]]*KTc-EffortOutcomesAG1_1DS[[#This Row],[KPz]]*KTa)</f>
        <v>1.7586934683278168</v>
      </c>
      <c r="M151" s="8">
        <f>(EffortOutcomesAG1_1DS[[#This Row],[KPx]]*KTb-EffortOutcomesAG1_1DS[[#This Row],[Kpy]]*KTa)</f>
        <v>1.7586934683278168</v>
      </c>
      <c r="N151" s="8">
        <f>-EffortOutcomesAG1_1DS[[#This Row],[Xp]]*a+EffortOutcomesAG1_1DS[[#This Row],[Yp]]*b+EffortOutcomesAG1_1DS[[#This Row],[Zp]]*c_</f>
        <v>-0.49807564945155436</v>
      </c>
      <c r="O151">
        <f>-IF(EffortOutcomesAG1_1DS[[#This Row],[Column2]]&gt;0,1,-1)*SQRT(EffortOutcomesAG1_1DS[[#This Row],[KPx''i]]^2+EffortOutcomesAG1_1DS[[#This Row],[KPx''j]]^2+EffortOutcomesAG1_1DS[[#This Row],[KPx''k]]^2)/Ksmag/Scale</f>
        <v>0.24904099284581696</v>
      </c>
      <c r="P151" s="9">
        <f>SQRT(EffortOutcomesAG1_1DS[[#This Row],[Kpy''i]]^2+EffortOutcomesAG1_1DS[[#This Row],[KPy''j]]^2+EffortOutcomesAG1_1DS[[#This Row],[KPy''k]]^2)/KTmag/Scale</f>
        <v>1.243584077483088</v>
      </c>
      <c r="Q15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0.24904099284581696</v>
      </c>
      <c r="S15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1.243584077483088</v>
      </c>
      <c r="T151" t="s">
        <v>138</v>
      </c>
      <c r="U151" t="s">
        <v>136</v>
      </c>
      <c r="V151" t="s">
        <v>56</v>
      </c>
      <c r="W151">
        <v>3.7478639781271368</v>
      </c>
      <c r="X151">
        <v>6.6499999999999995</v>
      </c>
      <c r="Y151">
        <v>10</v>
      </c>
      <c r="Z151">
        <v>3.7813725490196082</v>
      </c>
      <c r="AA151" t="s">
        <v>125</v>
      </c>
      <c r="AC151" s="14">
        <v>45582</v>
      </c>
      <c r="AD151">
        <v>45582</v>
      </c>
      <c r="AE151">
        <v>1.7743440100307757</v>
      </c>
      <c r="AF151">
        <v>1.7743440100307757</v>
      </c>
      <c r="AG151">
        <v>1.0089407115861275</v>
      </c>
      <c r="AH151">
        <v>0.56358856813941915</v>
      </c>
      <c r="AI151">
        <v>0.56358856813941915</v>
      </c>
      <c r="AJ151">
        <v>0.56862745098039225</v>
      </c>
      <c r="AK151">
        <v>1.7586206896551722</v>
      </c>
      <c r="AL151">
        <v>1.7586206896551722</v>
      </c>
      <c r="AM151">
        <v>0.99113851638311623</v>
      </c>
      <c r="AN151">
        <v>150</v>
      </c>
      <c r="AO151">
        <f>SUBTOTAL(9,EffortOutcomesAG1_1DS[[#This Row],[Allocation]:[Iin]])</f>
        <v>91178.543185763614</v>
      </c>
      <c r="AS151">
        <f t="shared" si="0"/>
        <v>0</v>
      </c>
    </row>
    <row r="152" spans="2:45" x14ac:dyDescent="0.25">
      <c r="B152" s="8">
        <f>IF(EffortOutcomesAG1_1DS[[#This Row],[Apn]]=0,10,LOG(EffortOutcomesAG1_1DS[[#This Row],[Apn]]))</f>
        <v>-4.4345933270785752E-2</v>
      </c>
      <c r="C152" s="8">
        <f>IF(EffortOutcomesAG1_1DS[[#This Row],[Ein]]=0,10,LOG(EffortOutcomesAG1_1DS[[#This Row],[Ein]]))</f>
        <v>-0.18014380306687802</v>
      </c>
      <c r="D152" s="8">
        <f>IF(EffortOutcomesAG1_1DS[[#This Row],[Iin]]=0,10,LOG(EffortOutcomesAG1_1DS[[#This Row],[Iin]]))</f>
        <v>0.22448973633766381</v>
      </c>
      <c r="E152" s="8">
        <f>Kx-EffortOutcomesAG1_1DS[[#This Row],[Xp]]</f>
        <v>4.4345933270785752E-2</v>
      </c>
      <c r="F152" s="8">
        <f>Ky-EffortOutcomesAG1_1DS[[#This Row],[Yp]]</f>
        <v>-0.81985619693312195</v>
      </c>
      <c r="G152" s="8">
        <f>Kz-EffortOutcomesAG1_1DS[[#This Row],[Zp]]</f>
        <v>0.77551026366233622</v>
      </c>
      <c r="H152" s="8">
        <f>EffortOutcomesAG1_1DS[[#This Row],[Kpy]]*KSc-EffortOutcomesAG1_1DS[[#This Row],[KPz]]*KSb</f>
        <v>4.4345933270785731E-2</v>
      </c>
      <c r="I152" s="8">
        <f>-1*(EffortOutcomesAG1_1DS[[#This Row],[KPx]]*KSc-EffortOutcomesAG1_1DS[[#This Row],[KPz]]*KSa)</f>
        <v>4.4345933270785752E-2</v>
      </c>
      <c r="J152" s="8">
        <f>(EffortOutcomesAG1_1DS[[#This Row],[KPx]]*$C$2-EffortOutcomesAG1_1DS[[#This Row],[Kpy]]*KSa)</f>
        <v>3.1633943397994644E-4</v>
      </c>
      <c r="K152" s="8">
        <f>EffortOutcomesAG1_1DS[[#This Row],[Kpy]]*KTc-EffortOutcomesAG1_1DS[[#This Row],[KPz]]*KTb</f>
        <v>1.5953664605954581</v>
      </c>
      <c r="L152" s="8">
        <f>-1*(EffortOutcomesAG1_1DS[[#This Row],[KPx]]*KTc-EffortOutcomesAG1_1DS[[#This Row],[KPz]]*KTa)</f>
        <v>1.5953664605954583</v>
      </c>
      <c r="M152" s="8">
        <f>(EffortOutcomesAG1_1DS[[#This Row],[KPx]]*KTb-EffortOutcomesAG1_1DS[[#This Row],[Kpy]]*KTa)</f>
        <v>1.5953664605954581</v>
      </c>
      <c r="N152" s="8">
        <f>-EffortOutcomesAG1_1DS[[#This Row],[Xp]]*a+EffortOutcomesAG1_1DS[[#This Row],[Yp]]*b+EffortOutcomesAG1_1DS[[#This Row],[Zp]]*c_</f>
        <v>8.8691866541571573E-2</v>
      </c>
      <c r="O152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52" s="9">
        <f>SQRT(EffortOutcomesAG1_1DS[[#This Row],[Kpy''i]]^2+EffortOutcomesAG1_1DS[[#This Row],[KPy''j]]^2+EffortOutcomesAG1_1DS[[#This Row],[KPy''k]]^2)/KTmag/Scale</f>
        <v>1.1280944427646293</v>
      </c>
      <c r="Q15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5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52" t="s">
        <v>92</v>
      </c>
      <c r="U152" t="s">
        <v>136</v>
      </c>
      <c r="V152" t="s">
        <v>56</v>
      </c>
      <c r="W152">
        <v>3.1563909774436096</v>
      </c>
      <c r="X152">
        <v>2.8499999999999996</v>
      </c>
      <c r="Y152">
        <v>10</v>
      </c>
      <c r="Z152">
        <v>1.882352941176471</v>
      </c>
      <c r="AA152" t="s">
        <v>127</v>
      </c>
      <c r="AB152">
        <v>1</v>
      </c>
      <c r="AC152" s="14">
        <v>45583</v>
      </c>
      <c r="AD152">
        <v>45583</v>
      </c>
      <c r="AE152">
        <v>0.90292996665078584</v>
      </c>
      <c r="AF152">
        <v>0.90292996665078584</v>
      </c>
      <c r="AG152">
        <v>0.59636241347420338</v>
      </c>
      <c r="AH152">
        <v>1.1075056061205648</v>
      </c>
      <c r="AI152">
        <v>1.1075056061205648</v>
      </c>
      <c r="AJ152">
        <v>0.66047471620227061</v>
      </c>
      <c r="AK152">
        <v>1.5140624999999994</v>
      </c>
      <c r="AL152">
        <v>1.5140624999999994</v>
      </c>
      <c r="AM152">
        <v>1.6768327067669173</v>
      </c>
      <c r="AN152">
        <v>151</v>
      </c>
      <c r="AO152">
        <f>SUBTOTAL(9,EffortOutcomesAG1_1DS[[#This Row],[Allocation]:[Iin]])</f>
        <v>91178.86501892317</v>
      </c>
      <c r="AS152">
        <f t="shared" si="0"/>
        <v>0</v>
      </c>
    </row>
    <row r="153" spans="2:45" x14ac:dyDescent="0.25">
      <c r="B153" s="8">
        <f>IF(EffortOutcomesAG1_1DS[[#This Row],[Apn]]=0,10,LOG(EffortOutcomesAG1_1DS[[#This Row],[Apn]]))</f>
        <v>10</v>
      </c>
      <c r="C153" s="8">
        <f>IF(EffortOutcomesAG1_1DS[[#This Row],[Ein]]=0,10,LOG(EffortOutcomesAG1_1DS[[#This Row],[Ein]]))</f>
        <v>10</v>
      </c>
      <c r="D153" s="8">
        <f>IF(EffortOutcomesAG1_1DS[[#This Row],[Iin]]=0,10,LOG(EffortOutcomesAG1_1DS[[#This Row],[Iin]]))</f>
        <v>1.5614421404196983</v>
      </c>
      <c r="E153" s="8">
        <f>Kx-EffortOutcomesAG1_1DS[[#This Row],[Xp]]</f>
        <v>-10</v>
      </c>
      <c r="F153" s="8">
        <f>Ky-EffortOutcomesAG1_1DS[[#This Row],[Yp]]</f>
        <v>-11</v>
      </c>
      <c r="G153" s="8">
        <f>Kz-EffortOutcomesAG1_1DS[[#This Row],[Zp]]</f>
        <v>-0.56144214041969831</v>
      </c>
      <c r="H153" s="8">
        <f>EffortOutcomesAG1_1DS[[#This Row],[Kpy]]*KSc-EffortOutcomesAG1_1DS[[#This Row],[KPz]]*KSb</f>
        <v>11.561442140419699</v>
      </c>
      <c r="I153" s="8">
        <f>-1*(EffortOutcomesAG1_1DS[[#This Row],[KPx]]*KSc-EffortOutcomesAG1_1DS[[#This Row],[KPz]]*KSa)</f>
        <v>-10</v>
      </c>
      <c r="J153" s="8">
        <f>(EffortOutcomesAG1_1DS[[#This Row],[KPx]]*$C$2-EffortOutcomesAG1_1DS[[#This Row],[Kpy]]*KSa)</f>
        <v>-7.1334485633284622E-2</v>
      </c>
      <c r="K153" s="8">
        <f>EffortOutcomesAG1_1DS[[#This Row],[Kpy]]*KTc-EffortOutcomesAG1_1DS[[#This Row],[KPz]]*KTb</f>
        <v>10.438557859580301</v>
      </c>
      <c r="L153" s="8">
        <f>-1*(EffortOutcomesAG1_1DS[[#This Row],[KPx]]*KTc-EffortOutcomesAG1_1DS[[#This Row],[KPz]]*KTa)</f>
        <v>-11.122884280839397</v>
      </c>
      <c r="M153" s="8">
        <f>(EffortOutcomesAG1_1DS[[#This Row],[KPx]]*KTb-EffortOutcomesAG1_1DS[[#This Row],[Kpy]]*KTa)</f>
        <v>32</v>
      </c>
      <c r="N153" s="8">
        <f>-EffortOutcomesAG1_1DS[[#This Row],[Xp]]*a+EffortOutcomesAG1_1DS[[#This Row],[Yp]]*b+EffortOutcomesAG1_1DS[[#This Row],[Zp]]*c_</f>
        <v>23.122884280839397</v>
      </c>
      <c r="O153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53" s="9">
        <f>SQRT(EffortOutcomesAG1_1DS[[#This Row],[Kpy''i]]^2+EffortOutcomesAG1_1DS[[#This Row],[KPy''j]]^2+EffortOutcomesAG1_1DS[[#This Row],[KPy''k]]^2)/KTmag/Scale</f>
        <v>14.472284114315141</v>
      </c>
      <c r="Q15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5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5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53" t="s">
        <v>92</v>
      </c>
      <c r="U153" t="s">
        <v>136</v>
      </c>
      <c r="V153" t="s">
        <v>60</v>
      </c>
      <c r="W153">
        <v>1</v>
      </c>
      <c r="X153">
        <v>0</v>
      </c>
      <c r="Y153">
        <v>10</v>
      </c>
      <c r="Z153">
        <v>2.7450980392156862E-2</v>
      </c>
      <c r="AA153" t="s">
        <v>128</v>
      </c>
      <c r="AB153">
        <v>1</v>
      </c>
      <c r="AC153" s="14">
        <v>45583</v>
      </c>
      <c r="AD153">
        <v>45583</v>
      </c>
      <c r="AE153">
        <v>0</v>
      </c>
      <c r="AF153">
        <v>0</v>
      </c>
      <c r="AG153">
        <v>2.7450980392156862E-2</v>
      </c>
      <c r="AK153">
        <v>0</v>
      </c>
      <c r="AL153">
        <v>0</v>
      </c>
      <c r="AM153">
        <v>36.428571428571431</v>
      </c>
      <c r="AN153">
        <v>152</v>
      </c>
      <c r="AO153">
        <f>SUBTOTAL(9,EffortOutcomesAG1_1DS[[#This Row],[Allocation]:[Iin]])</f>
        <v>91203.483473389337</v>
      </c>
      <c r="AS153">
        <f t="shared" si="0"/>
        <v>0</v>
      </c>
    </row>
    <row r="154" spans="2:45" x14ac:dyDescent="0.25">
      <c r="B154" s="8">
        <f>IF(EffortOutcomesAG1_1DS[[#This Row],[Apn]]=0,10,LOG(EffortOutcomesAG1_1DS[[#This Row],[Apn]]))</f>
        <v>0.13174532578489548</v>
      </c>
      <c r="C154" s="8">
        <f>IF(EffortOutcomesAG1_1DS[[#This Row],[Ein]]=0,10,LOG(EffortOutcomesAG1_1DS[[#This Row],[Ein]]))</f>
        <v>-0.21010702644432144</v>
      </c>
      <c r="D154" s="8">
        <f>IF(EffortOutcomesAG1_1DS[[#This Row],[Iin]]=0,10,LOG(EffortOutcomesAG1_1DS[[#This Row],[Iin]]))</f>
        <v>7.8361700659425909E-2</v>
      </c>
      <c r="E154" s="8">
        <f>Kx-EffortOutcomesAG1_1DS[[#This Row],[Xp]]</f>
        <v>-0.13174532578489548</v>
      </c>
      <c r="F154" s="8">
        <f>Ky-EffortOutcomesAG1_1DS[[#This Row],[Yp]]</f>
        <v>-0.78989297355567856</v>
      </c>
      <c r="G154" s="8">
        <f>Kz-EffortOutcomesAG1_1DS[[#This Row],[Zp]]</f>
        <v>0.92163829934057406</v>
      </c>
      <c r="H154" s="8">
        <f>EffortOutcomesAG1_1DS[[#This Row],[Kpy]]*KSc-EffortOutcomesAG1_1DS[[#This Row],[KPz]]*KSb</f>
        <v>-0.13174532578489551</v>
      </c>
      <c r="I154" s="8">
        <f>-1*(EffortOutcomesAG1_1DS[[#This Row],[KPx]]*KSc-EffortOutcomesAG1_1DS[[#This Row],[KPz]]*KSa)</f>
        <v>-0.13174532578489548</v>
      </c>
      <c r="J154" s="8">
        <f>(EffortOutcomesAG1_1DS[[#This Row],[KPx]]*$C$2-EffortOutcomesAG1_1DS[[#This Row],[Kpy]]*KSa)</f>
        <v>-9.3979850494550277E-4</v>
      </c>
      <c r="K154" s="8">
        <f>EffortOutcomesAG1_1DS[[#This Row],[Kpy]]*KTc-EffortOutcomesAG1_1DS[[#This Row],[KPz]]*KTb</f>
        <v>1.7115312728962526</v>
      </c>
      <c r="L154" s="8">
        <f>-1*(EffortOutcomesAG1_1DS[[#This Row],[KPx]]*KTc-EffortOutcomesAG1_1DS[[#This Row],[KPz]]*KTa)</f>
        <v>1.7115312728962526</v>
      </c>
      <c r="M154" s="8">
        <f>(EffortOutcomesAG1_1DS[[#This Row],[KPx]]*KTb-EffortOutcomesAG1_1DS[[#This Row],[Kpy]]*KTa)</f>
        <v>1.7115312728962526</v>
      </c>
      <c r="N154" s="8">
        <f>-EffortOutcomesAG1_1DS[[#This Row],[Xp]]*a+EffortOutcomesAG1_1DS[[#This Row],[Yp]]*b+EffortOutcomesAG1_1DS[[#This Row],[Zp]]*c_</f>
        <v>-0.26349065156979107</v>
      </c>
      <c r="O154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54" s="9">
        <f>SQRT(EffortOutcomesAG1_1DS[[#This Row],[Kpy''i]]^2+EffortOutcomesAG1_1DS[[#This Row],[KPy''j]]^2+EffortOutcomesAG1_1DS[[#This Row],[KPy''k]]^2)/KTmag/Scale</f>
        <v>1.2102353692777839</v>
      </c>
      <c r="Q15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5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1.2102353692777839</v>
      </c>
      <c r="T154" t="s">
        <v>92</v>
      </c>
      <c r="U154" t="s">
        <v>136</v>
      </c>
      <c r="V154" t="s">
        <v>59</v>
      </c>
      <c r="W154">
        <v>2.1042606516290729</v>
      </c>
      <c r="X154">
        <v>2.8499999999999996</v>
      </c>
      <c r="Y154">
        <v>10</v>
      </c>
      <c r="Z154">
        <v>1.7568627450980387</v>
      </c>
      <c r="AA154" t="s">
        <v>129</v>
      </c>
      <c r="AB154">
        <v>1</v>
      </c>
      <c r="AC154" s="14">
        <v>45583</v>
      </c>
      <c r="AD154">
        <v>45583</v>
      </c>
      <c r="AE154">
        <v>1.3543949499761787</v>
      </c>
      <c r="AF154">
        <v>1.3543949499761787</v>
      </c>
      <c r="AG154">
        <v>0.83490737886388444</v>
      </c>
      <c r="AH154">
        <v>0.73833707074704324</v>
      </c>
      <c r="AI154">
        <v>0.73833707074704324</v>
      </c>
      <c r="AJ154">
        <v>0.61644306845545227</v>
      </c>
      <c r="AK154">
        <v>1.6222098214285716</v>
      </c>
      <c r="AL154">
        <v>1.6222098214285716</v>
      </c>
      <c r="AM154">
        <v>1.1977376476906556</v>
      </c>
      <c r="AN154">
        <v>153</v>
      </c>
      <c r="AO154">
        <f>SUBTOTAL(9,EffortOutcomesAG1_1DS[[#This Row],[Allocation]:[Iin]])</f>
        <v>91178.835834524434</v>
      </c>
      <c r="AS154">
        <f t="shared" si="0"/>
        <v>0</v>
      </c>
    </row>
    <row r="155" spans="2:45" x14ac:dyDescent="0.25">
      <c r="B155" s="8">
        <f>IF(EffortOutcomesAG1_1DS[[#This Row],[Apn]]=0,10,LOG(EffortOutcomesAG1_1DS[[#This Row],[Apn]]))</f>
        <v>0.24903782472577715</v>
      </c>
      <c r="C155" s="8">
        <f>IF(EffortOutcomesAG1_1DS[[#This Row],[Ein]]=0,10,LOG(EffortOutcomesAG1_1DS[[#This Row],[Ein]]))</f>
        <v>-0.24879037757538572</v>
      </c>
      <c r="D155" s="8">
        <f>IF(EffortOutcomesAG1_1DS[[#This Row],[Iin]]=0,10,LOG(EffortOutcomesAG1_1DS[[#This Row],[Iin]]))</f>
        <v>-2.4744715039147459E-4</v>
      </c>
      <c r="E155" s="8">
        <f>Kx-EffortOutcomesAG1_1DS[[#This Row],[Xp]]</f>
        <v>-0.24903782472577715</v>
      </c>
      <c r="F155" s="8">
        <f>Ky-EffortOutcomesAG1_1DS[[#This Row],[Yp]]</f>
        <v>-0.75120962242461431</v>
      </c>
      <c r="G155" s="8">
        <f>Kz-EffortOutcomesAG1_1DS[[#This Row],[Zp]]</f>
        <v>1.0002474471503915</v>
      </c>
      <c r="H155" s="8">
        <f>EffortOutcomesAG1_1DS[[#This Row],[Kpy]]*KSc-EffortOutcomesAG1_1DS[[#This Row],[KPz]]*KSb</f>
        <v>-0.24903782472577718</v>
      </c>
      <c r="I155" s="8">
        <f>-1*(EffortOutcomesAG1_1DS[[#This Row],[KPx]]*KSc-EffortOutcomesAG1_1DS[[#This Row],[KPz]]*KSa)</f>
        <v>-0.24903782472577715</v>
      </c>
      <c r="J155" s="8">
        <f>(EffortOutcomesAG1_1DS[[#This Row],[KPx]]*$C$2-EffortOutcomesAG1_1DS[[#This Row],[Kpy]]*KSa)</f>
        <v>-1.7764985130045404E-3</v>
      </c>
      <c r="K155" s="8">
        <f>EffortOutcomesAG1_1DS[[#This Row],[Kpy]]*KTc-EffortOutcomesAG1_1DS[[#This Row],[KPz]]*KTb</f>
        <v>1.7514570695750058</v>
      </c>
      <c r="L155" s="8">
        <f>-1*(EffortOutcomesAG1_1DS[[#This Row],[KPx]]*KTc-EffortOutcomesAG1_1DS[[#This Row],[KPz]]*KTa)</f>
        <v>1.7514570695750058</v>
      </c>
      <c r="M155" s="8">
        <f>(EffortOutcomesAG1_1DS[[#This Row],[KPx]]*KTb-EffortOutcomesAG1_1DS[[#This Row],[Kpy]]*KTa)</f>
        <v>1.7514570695750058</v>
      </c>
      <c r="N155" s="8">
        <f>-EffortOutcomesAG1_1DS[[#This Row],[Xp]]*a+EffortOutcomesAG1_1DS[[#This Row],[Yp]]*b+EffortOutcomesAG1_1DS[[#This Row],[Zp]]*c_</f>
        <v>-0.49807564945155436</v>
      </c>
      <c r="O155">
        <f>-IF(EffortOutcomesAG1_1DS[[#This Row],[Column2]]&gt;0,1,-1)*SQRT(EffortOutcomesAG1_1DS[[#This Row],[KPx''i]]^2+EffortOutcomesAG1_1DS[[#This Row],[KPx''j]]^2+EffortOutcomesAG1_1DS[[#This Row],[KPx''k]]^2)/Ksmag/Scale</f>
        <v>0.24904099284581696</v>
      </c>
      <c r="P155" s="9">
        <f>SQRT(EffortOutcomesAG1_1DS[[#This Row],[Kpy''i]]^2+EffortOutcomesAG1_1DS[[#This Row],[KPy''j]]^2+EffortOutcomesAG1_1DS[[#This Row],[KPy''k]]^2)/KTmag/Scale</f>
        <v>1.2384671708536055</v>
      </c>
      <c r="Q15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0.24904099284581696</v>
      </c>
      <c r="S15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1.2384671708536055</v>
      </c>
      <c r="T155" t="s">
        <v>138</v>
      </c>
      <c r="U155" t="s">
        <v>136</v>
      </c>
      <c r="V155" t="s">
        <v>56</v>
      </c>
      <c r="W155">
        <v>3.7478639781271368</v>
      </c>
      <c r="X155">
        <v>6.6499999999999995</v>
      </c>
      <c r="Y155">
        <v>10</v>
      </c>
      <c r="Z155">
        <v>3.75</v>
      </c>
      <c r="AA155" t="s">
        <v>127</v>
      </c>
      <c r="AC155" s="14">
        <v>45583</v>
      </c>
      <c r="AD155">
        <v>45583</v>
      </c>
      <c r="AE155">
        <v>1.7743440100307757</v>
      </c>
      <c r="AF155">
        <v>1.7743440100307757</v>
      </c>
      <c r="AG155">
        <v>1.0005699304684827</v>
      </c>
      <c r="AH155">
        <v>0.56358856813941915</v>
      </c>
      <c r="AI155">
        <v>0.56358856813941915</v>
      </c>
      <c r="AJ155">
        <v>0.56390977443609025</v>
      </c>
      <c r="AK155">
        <v>1.7733333333333332</v>
      </c>
      <c r="AL155">
        <v>1.7733333333333332</v>
      </c>
      <c r="AM155">
        <v>0.99943039416723645</v>
      </c>
      <c r="AN155">
        <v>154</v>
      </c>
      <c r="AO155">
        <f>SUBTOTAL(9,EffortOutcomesAG1_1DS[[#This Row],[Allocation]:[Iin]])</f>
        <v>91180.536441922086</v>
      </c>
      <c r="AS155">
        <f t="shared" si="0"/>
        <v>0</v>
      </c>
    </row>
    <row r="156" spans="2:45" x14ac:dyDescent="0.25">
      <c r="B156" s="8">
        <f>IF(EffortOutcomesAG1_1DS[[#This Row],[Apn]]=0,10,LOG(EffortOutcomesAG1_1DS[[#This Row],[Apn]]))</f>
        <v>-9.3114175467846477E-3</v>
      </c>
      <c r="C156" s="8">
        <f>IF(EffortOutcomesAG1_1DS[[#This Row],[Ein]]=0,10,LOG(EffortOutcomesAG1_1DS[[#This Row],[Ein]]))</f>
        <v>8.9124331531707929E-3</v>
      </c>
      <c r="D156" s="8">
        <f>IF(EffortOutcomesAG1_1DS[[#This Row],[Iin]]=0,10,LOG(EffortOutcomesAG1_1DS[[#This Row],[Iin]]))</f>
        <v>3.9898439361387892E-4</v>
      </c>
      <c r="E156" s="8">
        <f>Kx-EffortOutcomesAG1_1DS[[#This Row],[Xp]]</f>
        <v>9.3114175467846477E-3</v>
      </c>
      <c r="F156" s="8">
        <f>Ky-EffortOutcomesAG1_1DS[[#This Row],[Yp]]</f>
        <v>-1.0089124331531707</v>
      </c>
      <c r="G156" s="8">
        <f>Kz-EffortOutcomesAG1_1DS[[#This Row],[Zp]]</f>
        <v>0.99960101560638615</v>
      </c>
      <c r="H156" s="8">
        <f>EffortOutcomesAG1_1DS[[#This Row],[Kpy]]*KSc-EffortOutcomesAG1_1DS[[#This Row],[KPz]]*KSb</f>
        <v>9.3114175467845506E-3</v>
      </c>
      <c r="I156" s="8">
        <f>-1*(EffortOutcomesAG1_1DS[[#This Row],[KPx]]*KSc-EffortOutcomesAG1_1DS[[#This Row],[KPz]]*KSa)</f>
        <v>9.3114175467846477E-3</v>
      </c>
      <c r="J156" s="8">
        <f>(EffortOutcomesAG1_1DS[[#This Row],[KPx]]*$C$2-EffortOutcomesAG1_1DS[[#This Row],[Kpy]]*KSa)</f>
        <v>6.6422518121662377E-5</v>
      </c>
      <c r="K156" s="8">
        <f>EffortOutcomesAG1_1DS[[#This Row],[Kpy]]*KTc-EffortOutcomesAG1_1DS[[#This Row],[KPz]]*KTb</f>
        <v>2.0085134487595568</v>
      </c>
      <c r="L156" s="8">
        <f>-1*(EffortOutcomesAG1_1DS[[#This Row],[KPx]]*KTc-EffortOutcomesAG1_1DS[[#This Row],[KPz]]*KTa)</f>
        <v>2.0085134487595568</v>
      </c>
      <c r="M156" s="8">
        <f>(EffortOutcomesAG1_1DS[[#This Row],[KPx]]*KTb-EffortOutcomesAG1_1DS[[#This Row],[Kpy]]*KTa)</f>
        <v>2.0085134487595568</v>
      </c>
      <c r="N156" s="8">
        <f>-EffortOutcomesAG1_1DS[[#This Row],[Xp]]*a+EffortOutcomesAG1_1DS[[#This Row],[Yp]]*b+EffortOutcomesAG1_1DS[[#This Row],[Zp]]*c_</f>
        <v>1.8622835093569344E-2</v>
      </c>
      <c r="O156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56" s="9">
        <f>SQRT(EffortOutcomesAG1_1DS[[#This Row],[Kpy''i]]^2+EffortOutcomesAG1_1DS[[#This Row],[KPy''j]]^2+EffortOutcomesAG1_1DS[[#This Row],[KPy''k]]^2)/KTmag/Scale</f>
        <v>1.4202334797222618</v>
      </c>
      <c r="Q15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5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1.4202334797222618</v>
      </c>
      <c r="T156" t="s">
        <v>138</v>
      </c>
      <c r="U156" t="s">
        <v>136</v>
      </c>
      <c r="V156" t="s">
        <v>60</v>
      </c>
      <c r="W156">
        <v>0.97058823529411775</v>
      </c>
      <c r="X156">
        <v>0.95</v>
      </c>
      <c r="Y156">
        <v>10</v>
      </c>
      <c r="Z156">
        <v>0.96969696969696972</v>
      </c>
      <c r="AA156" t="s">
        <v>128</v>
      </c>
      <c r="AC156" s="14">
        <v>45583</v>
      </c>
      <c r="AD156">
        <v>45583</v>
      </c>
      <c r="AE156">
        <v>0.97878787878787865</v>
      </c>
      <c r="AF156">
        <v>0.97878787878787865</v>
      </c>
      <c r="AG156">
        <v>0.99908172635445358</v>
      </c>
      <c r="AH156">
        <v>1.0216718266253872</v>
      </c>
      <c r="AI156">
        <v>1.0216718266253872</v>
      </c>
      <c r="AJ156">
        <v>1.0207336523125998</v>
      </c>
      <c r="AK156">
        <v>0.97968749999999993</v>
      </c>
      <c r="AL156">
        <v>0.97968749999999993</v>
      </c>
      <c r="AM156">
        <v>1.0009191176470589</v>
      </c>
      <c r="AN156">
        <v>155</v>
      </c>
      <c r="AO156">
        <f>SUBTOTAL(9,EffortOutcomesAG1_1DS[[#This Row],[Allocation]:[Iin]])</f>
        <v>91175.950725876872</v>
      </c>
      <c r="AS156">
        <f t="shared" si="0"/>
        <v>0</v>
      </c>
    </row>
    <row r="157" spans="2:45" x14ac:dyDescent="0.25">
      <c r="B157" s="8">
        <f>IF(EffortOutcomesAG1_1DS[[#This Row],[Apn]]=0,10,LOG(EffortOutcomesAG1_1DS[[#This Row],[Apn]]))</f>
        <v>-0.20636319694025962</v>
      </c>
      <c r="C157" s="8">
        <f>IF(EffortOutcomesAG1_1DS[[#This Row],[Ein]]=0,10,LOG(EffortOutcomesAG1_1DS[[#This Row],[Ein]]))</f>
        <v>-3.6047454829041856E-2</v>
      </c>
      <c r="D157" s="8">
        <f>IF(EffortOutcomesAG1_1DS[[#This Row],[Iin]]=0,10,LOG(EffortOutcomesAG1_1DS[[#This Row],[Iin]]))</f>
        <v>0.24241065176930152</v>
      </c>
      <c r="E157" s="8">
        <f>Kx-EffortOutcomesAG1_1DS[[#This Row],[Xp]]</f>
        <v>0.20636319694025962</v>
      </c>
      <c r="F157" s="8">
        <f>Ky-EffortOutcomesAG1_1DS[[#This Row],[Yp]]</f>
        <v>-0.96395254517095819</v>
      </c>
      <c r="G157" s="8">
        <f>Kz-EffortOutcomesAG1_1DS[[#This Row],[Zp]]</f>
        <v>0.75758934823069846</v>
      </c>
      <c r="H157" s="8">
        <f>EffortOutcomesAG1_1DS[[#This Row],[Kpy]]*KSc-EffortOutcomesAG1_1DS[[#This Row],[KPz]]*KSb</f>
        <v>0.20636319694025973</v>
      </c>
      <c r="I157" s="8">
        <f>-1*(EffortOutcomesAG1_1DS[[#This Row],[KPx]]*KSc-EffortOutcomesAG1_1DS[[#This Row],[KPz]]*KSa)</f>
        <v>0.20636319694025962</v>
      </c>
      <c r="J157" s="8">
        <f>(EffortOutcomesAG1_1DS[[#This Row],[KPx]]*$C$2-EffortOutcomesAG1_1DS[[#This Row],[Kpy]]*KSa)</f>
        <v>1.4720812507373635E-3</v>
      </c>
      <c r="K157" s="8">
        <f>EffortOutcomesAG1_1DS[[#This Row],[Kpy]]*KTc-EffortOutcomesAG1_1DS[[#This Row],[KPz]]*KTb</f>
        <v>1.7215418934016566</v>
      </c>
      <c r="L157" s="8">
        <f>-1*(EffortOutcomesAG1_1DS[[#This Row],[KPx]]*KTc-EffortOutcomesAG1_1DS[[#This Row],[KPz]]*KTa)</f>
        <v>1.7215418934016564</v>
      </c>
      <c r="M157" s="8">
        <f>(EffortOutcomesAG1_1DS[[#This Row],[KPx]]*KTb-EffortOutcomesAG1_1DS[[#This Row],[Kpy]]*KTa)</f>
        <v>1.7215418934016569</v>
      </c>
      <c r="N157" s="8">
        <f>-EffortOutcomesAG1_1DS[[#This Row],[Xp]]*a+EffortOutcomesAG1_1DS[[#This Row],[Yp]]*b+EffortOutcomesAG1_1DS[[#This Row],[Zp]]*c_</f>
        <v>0.41272639388051935</v>
      </c>
      <c r="O157">
        <f>-IF(EffortOutcomesAG1_1DS[[#This Row],[Column2]]&gt;0,1,-1)*SQRT(EffortOutcomesAG1_1DS[[#This Row],[KPx''i]]^2+EffortOutcomesAG1_1DS[[#This Row],[KPx''j]]^2+EffortOutcomesAG1_1DS[[#This Row],[KPx''k]]^2)/Ksmag/Scale</f>
        <v>-0.20636582217753205</v>
      </c>
      <c r="P157" s="9">
        <f>SQRT(EffortOutcomesAG1_1DS[[#This Row],[Kpy''i]]^2+EffortOutcomesAG1_1DS[[#This Row],[KPy''j]]^2+EffortOutcomesAG1_1DS[[#This Row],[KPy''k]]^2)/KTmag/Scale</f>
        <v>1.2173139469210401</v>
      </c>
      <c r="Q15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-0.20636582217753205</v>
      </c>
      <c r="S15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1.2173139469210401</v>
      </c>
      <c r="T157" t="s">
        <v>138</v>
      </c>
      <c r="U157" t="s">
        <v>136</v>
      </c>
      <c r="V157" t="s">
        <v>59</v>
      </c>
      <c r="W157">
        <v>4.5836142079336275</v>
      </c>
      <c r="X157">
        <v>2.8499999999999996</v>
      </c>
      <c r="Y157">
        <v>10</v>
      </c>
      <c r="Z157">
        <v>2.6229946524064167</v>
      </c>
      <c r="AA157" t="s">
        <v>129</v>
      </c>
      <c r="AC157" s="14">
        <v>45583</v>
      </c>
      <c r="AD157">
        <v>45583</v>
      </c>
      <c r="AE157">
        <v>0.6217800780587136</v>
      </c>
      <c r="AF157">
        <v>0.6217800780587136</v>
      </c>
      <c r="AG157">
        <v>0.57225467358626325</v>
      </c>
      <c r="AH157">
        <v>1.6082856869942554</v>
      </c>
      <c r="AI157">
        <v>1.6082856869942554</v>
      </c>
      <c r="AJ157">
        <v>0.92034900084435689</v>
      </c>
      <c r="AK157">
        <v>1.0865443425076453</v>
      </c>
      <c r="AL157">
        <v>1.0865443425076453</v>
      </c>
      <c r="AM157">
        <v>1.7474737143396299</v>
      </c>
      <c r="AN157">
        <v>156</v>
      </c>
      <c r="AO157">
        <f>SUBTOTAL(9,EffortOutcomesAG1_1DS[[#This Row],[Allocation]:[Iin]])</f>
        <v>91178.496292256299</v>
      </c>
      <c r="AS157">
        <f t="shared" si="0"/>
        <v>0</v>
      </c>
    </row>
    <row r="158" spans="2:45" x14ac:dyDescent="0.25">
      <c r="B158" s="8">
        <f>IF(EffortOutcomesAG1_1DS[[#This Row],[Apn]]=0,10,LOG(EffortOutcomesAG1_1DS[[#This Row],[Apn]]))</f>
        <v>10</v>
      </c>
      <c r="C158" s="8">
        <f>IF(EffortOutcomesAG1_1DS[[#This Row],[Ein]]=0,10,LOG(EffortOutcomesAG1_1DS[[#This Row],[Ein]]))</f>
        <v>10</v>
      </c>
      <c r="D158" s="8">
        <f>IF(EffortOutcomesAG1_1DS[[#This Row],[Iin]]=0,10,LOG(EffortOutcomesAG1_1DS[[#This Row],[Iin]]))</f>
        <v>10</v>
      </c>
      <c r="E158" s="8">
        <f>Kx-EffortOutcomesAG1_1DS[[#This Row],[Xp]]</f>
        <v>-10</v>
      </c>
      <c r="F158" s="8">
        <f>Ky-EffortOutcomesAG1_1DS[[#This Row],[Yp]]</f>
        <v>-11</v>
      </c>
      <c r="G158" s="8">
        <f>Kz-EffortOutcomesAG1_1DS[[#This Row],[Zp]]</f>
        <v>-9</v>
      </c>
      <c r="H158" s="8">
        <f>EffortOutcomesAG1_1DS[[#This Row],[Kpy]]*KSc-EffortOutcomesAG1_1DS[[#This Row],[KPz]]*KSb</f>
        <v>20</v>
      </c>
      <c r="I158" s="8">
        <f>-1*(EffortOutcomesAG1_1DS[[#This Row],[KPx]]*KSc-EffortOutcomesAG1_1DS[[#This Row],[KPz]]*KSa)</f>
        <v>-10</v>
      </c>
      <c r="J158" s="8">
        <f>(EffortOutcomesAG1_1DS[[#This Row],[KPx]]*$C$2-EffortOutcomesAG1_1DS[[#This Row],[Kpy]]*KSa)</f>
        <v>-7.1334485633284622E-2</v>
      </c>
      <c r="K158" s="8">
        <f>EffortOutcomesAG1_1DS[[#This Row],[Kpy]]*KTc-EffortOutcomesAG1_1DS[[#This Row],[KPz]]*KTb</f>
        <v>2</v>
      </c>
      <c r="L158" s="8">
        <f>-1*(EffortOutcomesAG1_1DS[[#This Row],[KPx]]*KTc-EffortOutcomesAG1_1DS[[#This Row],[KPz]]*KTa)</f>
        <v>-28</v>
      </c>
      <c r="M158" s="8">
        <f>(EffortOutcomesAG1_1DS[[#This Row],[KPx]]*KTb-EffortOutcomesAG1_1DS[[#This Row],[Kpy]]*KTa)</f>
        <v>32</v>
      </c>
      <c r="N158" s="8">
        <f>-EffortOutcomesAG1_1DS[[#This Row],[Xp]]*a+EffortOutcomesAG1_1DS[[#This Row],[Yp]]*b+EffortOutcomesAG1_1DS[[#This Row],[Zp]]*c_</f>
        <v>40</v>
      </c>
      <c r="O158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58" s="9">
        <f>SQRT(EffortOutcomesAG1_1DS[[#This Row],[Kpy''i]]^2+EffortOutcomesAG1_1DS[[#This Row],[KPy''j]]^2+EffortOutcomesAG1_1DS[[#This Row],[KPy''k]]^2)/KTmag/Scale</f>
        <v>17.37814719698277</v>
      </c>
      <c r="Q15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5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5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58" t="s">
        <v>92</v>
      </c>
      <c r="U158" t="s">
        <v>136</v>
      </c>
      <c r="V158" t="s">
        <v>60</v>
      </c>
      <c r="W158">
        <v>1</v>
      </c>
      <c r="X158">
        <v>0</v>
      </c>
      <c r="Y158">
        <v>10</v>
      </c>
      <c r="Z158">
        <v>0</v>
      </c>
      <c r="AA158" t="s">
        <v>131</v>
      </c>
      <c r="AB158">
        <v>1</v>
      </c>
      <c r="AC158" s="14">
        <v>45584</v>
      </c>
      <c r="AD158">
        <v>45584</v>
      </c>
      <c r="AE158">
        <v>0</v>
      </c>
      <c r="AF158">
        <v>0</v>
      </c>
      <c r="AG158">
        <v>0</v>
      </c>
      <c r="AN158">
        <v>157</v>
      </c>
      <c r="AO158">
        <f>SUBTOTAL(9,EffortOutcomesAG1_1DS[[#This Row],[Allocation]:[Iin]])</f>
        <v>91169</v>
      </c>
      <c r="AS158">
        <f t="shared" si="0"/>
        <v>0</v>
      </c>
    </row>
    <row r="159" spans="2:45" x14ac:dyDescent="0.25">
      <c r="B159" s="8">
        <f>IF(EffortOutcomesAG1_1DS[[#This Row],[Apn]]=0,10,LOG(EffortOutcomesAG1_1DS[[#This Row],[Apn]]))</f>
        <v>0.13174532578489548</v>
      </c>
      <c r="C159" s="8">
        <f>IF(EffortOutcomesAG1_1DS[[#This Row],[Ein]]=0,10,LOG(EffortOutcomesAG1_1DS[[#This Row],[Ein]]))</f>
        <v>-0.25559717659525977</v>
      </c>
      <c r="D159" s="8">
        <f>IF(EffortOutcomesAG1_1DS[[#This Row],[Iin]]=0,10,LOG(EffortOutcomesAG1_1DS[[#This Row],[Iin]]))</f>
        <v>0.12385185081036426</v>
      </c>
      <c r="E159" s="8">
        <f>Kx-EffortOutcomesAG1_1DS[[#This Row],[Xp]]</f>
        <v>-0.13174532578489548</v>
      </c>
      <c r="F159" s="8">
        <f>Ky-EffortOutcomesAG1_1DS[[#This Row],[Yp]]</f>
        <v>-0.74440282340474018</v>
      </c>
      <c r="G159" s="8">
        <f>Kz-EffortOutcomesAG1_1DS[[#This Row],[Zp]]</f>
        <v>0.87614814918963568</v>
      </c>
      <c r="H159" s="8">
        <f>EffortOutcomesAG1_1DS[[#This Row],[Kpy]]*KSc-EffortOutcomesAG1_1DS[[#This Row],[KPz]]*KSb</f>
        <v>-0.13174532578489551</v>
      </c>
      <c r="I159" s="8">
        <f>-1*(EffortOutcomesAG1_1DS[[#This Row],[KPx]]*KSc-EffortOutcomesAG1_1DS[[#This Row],[KPz]]*KSa)</f>
        <v>-0.13174532578489548</v>
      </c>
      <c r="J159" s="8">
        <f>(EffortOutcomesAG1_1DS[[#This Row],[KPx]]*$C$2-EffortOutcomesAG1_1DS[[#This Row],[Kpy]]*KSa)</f>
        <v>-9.3979850494550277E-4</v>
      </c>
      <c r="K159" s="8">
        <f>EffortOutcomesAG1_1DS[[#This Row],[Kpy]]*KTc-EffortOutcomesAG1_1DS[[#This Row],[KPz]]*KTb</f>
        <v>1.6205509725943759</v>
      </c>
      <c r="L159" s="8">
        <f>-1*(EffortOutcomesAG1_1DS[[#This Row],[KPx]]*KTc-EffortOutcomesAG1_1DS[[#This Row],[KPz]]*KTa)</f>
        <v>1.6205509725943759</v>
      </c>
      <c r="M159" s="8">
        <f>(EffortOutcomesAG1_1DS[[#This Row],[KPx]]*KTb-EffortOutcomesAG1_1DS[[#This Row],[Kpy]]*KTa)</f>
        <v>1.6205509725943759</v>
      </c>
      <c r="N159" s="8">
        <f>-EffortOutcomesAG1_1DS[[#This Row],[Xp]]*a+EffortOutcomesAG1_1DS[[#This Row],[Yp]]*b+EffortOutcomesAG1_1DS[[#This Row],[Zp]]*c_</f>
        <v>-0.26349065156979101</v>
      </c>
      <c r="O159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59" s="9">
        <f>SQRT(EffortOutcomesAG1_1DS[[#This Row],[Kpy''i]]^2+EffortOutcomesAG1_1DS[[#This Row],[KPy''j]]^2+EffortOutcomesAG1_1DS[[#This Row],[KPy''k]]^2)/KTmag/Scale</f>
        <v>1.1459025819799382</v>
      </c>
      <c r="Q15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5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1.1459025819799382</v>
      </c>
      <c r="T159" t="s">
        <v>92</v>
      </c>
      <c r="U159" t="s">
        <v>136</v>
      </c>
      <c r="V159" t="s">
        <v>59</v>
      </c>
      <c r="W159">
        <v>2.1042606516290729</v>
      </c>
      <c r="X159">
        <v>2.8499999999999996</v>
      </c>
      <c r="Y159">
        <v>10</v>
      </c>
      <c r="Z159">
        <v>1.5821501014198782</v>
      </c>
      <c r="AA159" t="s">
        <v>132</v>
      </c>
      <c r="AB159">
        <v>1</v>
      </c>
      <c r="AC159" s="14">
        <v>45584</v>
      </c>
      <c r="AD159">
        <v>45584</v>
      </c>
      <c r="AE159">
        <v>1.3543949499761787</v>
      </c>
      <c r="AF159">
        <v>1.3543949499761787</v>
      </c>
      <c r="AG159">
        <v>0.75187933595346756</v>
      </c>
      <c r="AH159">
        <v>0.73833707074704324</v>
      </c>
      <c r="AI159">
        <v>0.73833707074704324</v>
      </c>
      <c r="AJ159">
        <v>0.55514038646311525</v>
      </c>
      <c r="AK159">
        <v>1.8013461538461537</v>
      </c>
      <c r="AL159">
        <v>1.8013461538461537</v>
      </c>
      <c r="AM159">
        <v>1.3300006426322217</v>
      </c>
      <c r="AN159">
        <v>158</v>
      </c>
      <c r="AO159">
        <f>SUBTOTAL(9,EffortOutcomesAG1_1DS[[#This Row],[Allocation]:[Iin]])</f>
        <v>91181.007326815627</v>
      </c>
      <c r="AS159">
        <f t="shared" si="0"/>
        <v>0</v>
      </c>
    </row>
    <row r="160" spans="2:45" x14ac:dyDescent="0.25">
      <c r="B160" s="8">
        <f>IF(EffortOutcomesAG1_1DS[[#This Row],[Apn]]=0,10,LOG(EffortOutcomesAG1_1DS[[#This Row],[Apn]]))</f>
        <v>-4.4345933270785752E-2</v>
      </c>
      <c r="C160" s="8">
        <f>IF(EffortOutcomesAG1_1DS[[#This Row],[Ein]]=0,10,LOG(EffortOutcomesAG1_1DS[[#This Row],[Ein]]))</f>
        <v>-0.18014380306687802</v>
      </c>
      <c r="D160" s="8">
        <f>IF(EffortOutcomesAG1_1DS[[#This Row],[Iin]]=0,10,LOG(EffortOutcomesAG1_1DS[[#This Row],[Iin]]))</f>
        <v>0.22448973633766381</v>
      </c>
      <c r="E160" s="8">
        <f>Kx-EffortOutcomesAG1_1DS[[#This Row],[Xp]]</f>
        <v>4.4345933270785752E-2</v>
      </c>
      <c r="F160" s="8">
        <f>Ky-EffortOutcomesAG1_1DS[[#This Row],[Yp]]</f>
        <v>-0.81985619693312195</v>
      </c>
      <c r="G160" s="8">
        <f>Kz-EffortOutcomesAG1_1DS[[#This Row],[Zp]]</f>
        <v>0.77551026366233622</v>
      </c>
      <c r="H160" s="8">
        <f>EffortOutcomesAG1_1DS[[#This Row],[Kpy]]*KSc-EffortOutcomesAG1_1DS[[#This Row],[KPz]]*KSb</f>
        <v>4.4345933270785731E-2</v>
      </c>
      <c r="I160" s="8">
        <f>-1*(EffortOutcomesAG1_1DS[[#This Row],[KPx]]*KSc-EffortOutcomesAG1_1DS[[#This Row],[KPz]]*KSa)</f>
        <v>4.4345933270785752E-2</v>
      </c>
      <c r="J160" s="8">
        <f>(EffortOutcomesAG1_1DS[[#This Row],[KPx]]*$C$2-EffortOutcomesAG1_1DS[[#This Row],[Kpy]]*KSa)</f>
        <v>3.1633943397994644E-4</v>
      </c>
      <c r="K160" s="8">
        <f>EffortOutcomesAG1_1DS[[#This Row],[Kpy]]*KTc-EffortOutcomesAG1_1DS[[#This Row],[KPz]]*KTb</f>
        <v>1.5953664605954581</v>
      </c>
      <c r="L160" s="8">
        <f>-1*(EffortOutcomesAG1_1DS[[#This Row],[KPx]]*KTc-EffortOutcomesAG1_1DS[[#This Row],[KPz]]*KTa)</f>
        <v>1.5953664605954583</v>
      </c>
      <c r="M160" s="8">
        <f>(EffortOutcomesAG1_1DS[[#This Row],[KPx]]*KTb-EffortOutcomesAG1_1DS[[#This Row],[Kpy]]*KTa)</f>
        <v>1.5953664605954581</v>
      </c>
      <c r="N160" s="8">
        <f>-EffortOutcomesAG1_1DS[[#This Row],[Xp]]*a+EffortOutcomesAG1_1DS[[#This Row],[Yp]]*b+EffortOutcomesAG1_1DS[[#This Row],[Zp]]*c_</f>
        <v>8.8691866541571573E-2</v>
      </c>
      <c r="O160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60" s="9">
        <f>SQRT(EffortOutcomesAG1_1DS[[#This Row],[Kpy''i]]^2+EffortOutcomesAG1_1DS[[#This Row],[KPy''j]]^2+EffortOutcomesAG1_1DS[[#This Row],[KPy''k]]^2)/KTmag/Scale</f>
        <v>1.1280944427646293</v>
      </c>
      <c r="Q16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6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60" t="s">
        <v>92</v>
      </c>
      <c r="U160" t="s">
        <v>136</v>
      </c>
      <c r="V160" t="s">
        <v>56</v>
      </c>
      <c r="W160">
        <v>3.1563909774436096</v>
      </c>
      <c r="X160">
        <v>2.8499999999999996</v>
      </c>
      <c r="Y160">
        <v>10</v>
      </c>
      <c r="Z160">
        <v>1.882352941176471</v>
      </c>
      <c r="AA160" t="s">
        <v>130</v>
      </c>
      <c r="AB160">
        <v>1</v>
      </c>
      <c r="AC160" s="14">
        <v>45584</v>
      </c>
      <c r="AD160">
        <v>45584</v>
      </c>
      <c r="AE160">
        <v>0.90292996665078584</v>
      </c>
      <c r="AF160">
        <v>0.90292996665078584</v>
      </c>
      <c r="AG160">
        <v>0.59636241347420338</v>
      </c>
      <c r="AH160">
        <v>1.1075056061205648</v>
      </c>
      <c r="AI160">
        <v>1.1075056061205648</v>
      </c>
      <c r="AJ160">
        <v>0.66047471620227061</v>
      </c>
      <c r="AK160">
        <v>1.5140624999999994</v>
      </c>
      <c r="AL160">
        <v>1.5140624999999994</v>
      </c>
      <c r="AM160">
        <v>1.6768327067669173</v>
      </c>
      <c r="AN160">
        <v>159</v>
      </c>
      <c r="AO160">
        <f>SUBTOTAL(9,EffortOutcomesAG1_1DS[[#This Row],[Allocation]:[Iin]])</f>
        <v>91180.86501892317</v>
      </c>
      <c r="AS160">
        <f t="shared" ref="AS160:AS191" si="1">SUM(AR160:AR160)</f>
        <v>0</v>
      </c>
    </row>
    <row r="161" spans="2:45" x14ac:dyDescent="0.25">
      <c r="B161" s="8">
        <f>IF(EffortOutcomesAG1_1DS[[#This Row],[Apn]]=0,10,LOG(EffortOutcomesAG1_1DS[[#This Row],[Apn]]))</f>
        <v>-9.3114175467846477E-3</v>
      </c>
      <c r="C161" s="8">
        <f>IF(EffortOutcomesAG1_1DS[[#This Row],[Ein]]=0,10,LOG(EffortOutcomesAG1_1DS[[#This Row],[Ein]]))</f>
        <v>8.9124331531707929E-3</v>
      </c>
      <c r="D161" s="8">
        <f>IF(EffortOutcomesAG1_1DS[[#This Row],[Iin]]=0,10,LOG(EffortOutcomesAG1_1DS[[#This Row],[Iin]]))</f>
        <v>3.9898439361387892E-4</v>
      </c>
      <c r="E161" s="8">
        <f>Kx-EffortOutcomesAG1_1DS[[#This Row],[Xp]]</f>
        <v>9.3114175467846477E-3</v>
      </c>
      <c r="F161" s="8">
        <f>Ky-EffortOutcomesAG1_1DS[[#This Row],[Yp]]</f>
        <v>-1.0089124331531707</v>
      </c>
      <c r="G161" s="8">
        <f>Kz-EffortOutcomesAG1_1DS[[#This Row],[Zp]]</f>
        <v>0.99960101560638615</v>
      </c>
      <c r="H161" s="8">
        <f>EffortOutcomesAG1_1DS[[#This Row],[Kpy]]*KSc-EffortOutcomesAG1_1DS[[#This Row],[KPz]]*KSb</f>
        <v>9.3114175467845506E-3</v>
      </c>
      <c r="I161" s="8">
        <f>-1*(EffortOutcomesAG1_1DS[[#This Row],[KPx]]*KSc-EffortOutcomesAG1_1DS[[#This Row],[KPz]]*KSa)</f>
        <v>9.3114175467846477E-3</v>
      </c>
      <c r="J161" s="8">
        <f>(EffortOutcomesAG1_1DS[[#This Row],[KPx]]*$C$2-EffortOutcomesAG1_1DS[[#This Row],[Kpy]]*KSa)</f>
        <v>6.6422518121662377E-5</v>
      </c>
      <c r="K161" s="8">
        <f>EffortOutcomesAG1_1DS[[#This Row],[Kpy]]*KTc-EffortOutcomesAG1_1DS[[#This Row],[KPz]]*KTb</f>
        <v>2.0085134487595568</v>
      </c>
      <c r="L161" s="8">
        <f>-1*(EffortOutcomesAG1_1DS[[#This Row],[KPx]]*KTc-EffortOutcomesAG1_1DS[[#This Row],[KPz]]*KTa)</f>
        <v>2.0085134487595568</v>
      </c>
      <c r="M161" s="8">
        <f>(EffortOutcomesAG1_1DS[[#This Row],[KPx]]*KTb-EffortOutcomesAG1_1DS[[#This Row],[Kpy]]*KTa)</f>
        <v>2.0085134487595568</v>
      </c>
      <c r="N161" s="8">
        <f>-EffortOutcomesAG1_1DS[[#This Row],[Xp]]*a+EffortOutcomesAG1_1DS[[#This Row],[Yp]]*b+EffortOutcomesAG1_1DS[[#This Row],[Zp]]*c_</f>
        <v>1.8622835093569344E-2</v>
      </c>
      <c r="O161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61" s="9">
        <f>SQRT(EffortOutcomesAG1_1DS[[#This Row],[Kpy''i]]^2+EffortOutcomesAG1_1DS[[#This Row],[KPy''j]]^2+EffortOutcomesAG1_1DS[[#This Row],[KPy''k]]^2)/KTmag/Scale</f>
        <v>1.4202334797222618</v>
      </c>
      <c r="Q16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6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1.4202334797222618</v>
      </c>
      <c r="T161" t="s">
        <v>138</v>
      </c>
      <c r="U161" t="s">
        <v>136</v>
      </c>
      <c r="V161" t="s">
        <v>60</v>
      </c>
      <c r="W161">
        <v>0.97058823529411775</v>
      </c>
      <c r="X161">
        <v>0.95</v>
      </c>
      <c r="Y161">
        <v>10</v>
      </c>
      <c r="Z161">
        <v>0.96969696969696972</v>
      </c>
      <c r="AA161" t="s">
        <v>131</v>
      </c>
      <c r="AC161" s="14">
        <v>45584</v>
      </c>
      <c r="AD161">
        <v>45584</v>
      </c>
      <c r="AE161">
        <v>0.97878787878787865</v>
      </c>
      <c r="AF161">
        <v>0.97878787878787865</v>
      </c>
      <c r="AG161">
        <v>0.99908172635445358</v>
      </c>
      <c r="AH161">
        <v>1.0216718266253872</v>
      </c>
      <c r="AI161">
        <v>1.0216718266253872</v>
      </c>
      <c r="AJ161">
        <v>1.0207336523125998</v>
      </c>
      <c r="AK161">
        <v>0.97968749999999993</v>
      </c>
      <c r="AL161">
        <v>0.97968749999999993</v>
      </c>
      <c r="AM161">
        <v>1.0009191176470589</v>
      </c>
      <c r="AN161">
        <v>160</v>
      </c>
      <c r="AO161">
        <f>SUBTOTAL(9,EffortOutcomesAG1_1DS[[#This Row],[Allocation]:[Iin]])</f>
        <v>91177.950725876872</v>
      </c>
      <c r="AS161">
        <f t="shared" si="1"/>
        <v>0</v>
      </c>
    </row>
    <row r="162" spans="2:45" x14ac:dyDescent="0.25">
      <c r="B162" s="8">
        <f>IF(EffortOutcomesAG1_1DS[[#This Row],[Apn]]=0,10,LOG(EffortOutcomesAG1_1DS[[#This Row],[Apn]]))</f>
        <v>-8.1424460331959644E-2</v>
      </c>
      <c r="C162" s="8">
        <f>IF(EffortOutcomesAG1_1DS[[#This Row],[Ein]]=0,10,LOG(EffortOutcomesAG1_1DS[[#This Row],[Ein]]))</f>
        <v>-5.4704127823140374E-2</v>
      </c>
      <c r="D162" s="8">
        <f>IF(EffortOutcomesAG1_1DS[[#This Row],[Iin]]=0,10,LOG(EffortOutcomesAG1_1DS[[#This Row],[Iin]]))</f>
        <v>0.13612858815509998</v>
      </c>
      <c r="E162" s="8">
        <f>Kx-EffortOutcomesAG1_1DS[[#This Row],[Xp]]</f>
        <v>8.1424460331959644E-2</v>
      </c>
      <c r="F162" s="8">
        <f>Ky-EffortOutcomesAG1_1DS[[#This Row],[Yp]]</f>
        <v>-0.94529587217685962</v>
      </c>
      <c r="G162" s="8">
        <f>Kz-EffortOutcomesAG1_1DS[[#This Row],[Zp]]</f>
        <v>0.86387141184490002</v>
      </c>
      <c r="H162" s="8">
        <f>EffortOutcomesAG1_1DS[[#This Row],[Kpy]]*KSc-EffortOutcomesAG1_1DS[[#This Row],[KPz]]*KSb</f>
        <v>8.1424460331959603E-2</v>
      </c>
      <c r="I162" s="8">
        <f>-1*(EffortOutcomesAG1_1DS[[#This Row],[KPx]]*KSc-EffortOutcomesAG1_1DS[[#This Row],[KPz]]*KSa)</f>
        <v>8.1424460331959644E-2</v>
      </c>
      <c r="J162" s="8">
        <f>(EffortOutcomesAG1_1DS[[#This Row],[KPx]]*$C$2-EffortOutcomesAG1_1DS[[#This Row],[Kpy]]*KSa)</f>
        <v>5.8083719957481279E-4</v>
      </c>
      <c r="K162" s="8">
        <f>EffortOutcomesAG1_1DS[[#This Row],[Kpy]]*KTc-EffortOutcomesAG1_1DS[[#This Row],[KPz]]*KTb</f>
        <v>1.8091672840217596</v>
      </c>
      <c r="L162" s="8">
        <f>-1*(EffortOutcomesAG1_1DS[[#This Row],[KPx]]*KTc-EffortOutcomesAG1_1DS[[#This Row],[KPz]]*KTa)</f>
        <v>1.8091672840217596</v>
      </c>
      <c r="M162" s="8">
        <f>(EffortOutcomesAG1_1DS[[#This Row],[KPx]]*KTb-EffortOutcomesAG1_1DS[[#This Row],[Kpy]]*KTa)</f>
        <v>1.8091672840217596</v>
      </c>
      <c r="N162" s="8">
        <f>-EffortOutcomesAG1_1DS[[#This Row],[Xp]]*a+EffortOutcomesAG1_1DS[[#This Row],[Yp]]*b+EffortOutcomesAG1_1DS[[#This Row],[Zp]]*c_</f>
        <v>0.16284892066391921</v>
      </c>
      <c r="O162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162" s="9">
        <f>SQRT(EffortOutcomesAG1_1DS[[#This Row],[Kpy''i]]^2+EffortOutcomesAG1_1DS[[#This Row],[KPy''j]]^2+EffortOutcomesAG1_1DS[[#This Row],[KPy''k]]^2)/KTmag/Scale</f>
        <v>1.2792744548326349</v>
      </c>
      <c r="Q16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16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1.2792744548326349</v>
      </c>
      <c r="T162" t="s">
        <v>138</v>
      </c>
      <c r="U162" t="s">
        <v>136</v>
      </c>
      <c r="V162" t="s">
        <v>59</v>
      </c>
      <c r="W162">
        <v>4.5836142079336275</v>
      </c>
      <c r="X162">
        <v>3.8</v>
      </c>
      <c r="Y162">
        <v>10</v>
      </c>
      <c r="Z162">
        <v>3.3502673796791438</v>
      </c>
      <c r="AA162" t="s">
        <v>132</v>
      </c>
      <c r="AC162" s="14">
        <v>45584</v>
      </c>
      <c r="AD162">
        <v>45584</v>
      </c>
      <c r="AE162">
        <v>0.82904010407828488</v>
      </c>
      <c r="AF162">
        <v>0.82904010407828488</v>
      </c>
      <c r="AG162">
        <v>0.73092263608928432</v>
      </c>
      <c r="AH162">
        <v>1.2062142652456915</v>
      </c>
      <c r="AI162">
        <v>1.2062142652456915</v>
      </c>
      <c r="AJ162">
        <v>0.88164931044188</v>
      </c>
      <c r="AK162">
        <v>1.1342378292098965</v>
      </c>
      <c r="AL162">
        <v>1.1342378292098965</v>
      </c>
      <c r="AM162">
        <v>1.3681338497742832</v>
      </c>
      <c r="AN162">
        <v>161</v>
      </c>
      <c r="AO162">
        <f>SUBTOTAL(9,EffortOutcomesAG1_1DS[[#This Row],[Allocation]:[Iin]])</f>
        <v>91180.669957573016</v>
      </c>
      <c r="AS162">
        <f t="shared" si="1"/>
        <v>0</v>
      </c>
    </row>
    <row r="163" spans="2:45" x14ac:dyDescent="0.25">
      <c r="B163" s="8">
        <f>IF(EffortOutcomesAG1_1DS[[#This Row],[Apn]]=0,10,LOG(EffortOutcomesAG1_1DS[[#This Row],[Apn]]))</f>
        <v>5.999776039482773E-3</v>
      </c>
      <c r="C163" s="8">
        <f>IF(EffortOutcomesAG1_1DS[[#This Row],[Ein]]=0,10,LOG(EffortOutcomesAG1_1DS[[#This Row],[Ein]]))</f>
        <v>-2.1341295126857821E-3</v>
      </c>
      <c r="D163" s="8">
        <f>IF(EffortOutcomesAG1_1DS[[#This Row],[Iin]]=0,10,LOG(EffortOutcomesAG1_1DS[[#This Row],[Iin]]))</f>
        <v>-3.8656465267969536E-3</v>
      </c>
      <c r="E163" s="8">
        <f>Kx-EffortOutcomesAG1_1DS[[#This Row],[Xp]]</f>
        <v>-5.999776039482773E-3</v>
      </c>
      <c r="F163" s="8">
        <f>Ky-EffortOutcomesAG1_1DS[[#This Row],[Yp]]</f>
        <v>-0.99786587048731423</v>
      </c>
      <c r="G163" s="8">
        <f>Kz-EffortOutcomesAG1_1DS[[#This Row],[Zp]]</f>
        <v>1.003865646526797</v>
      </c>
      <c r="H163" s="8">
        <f>EffortOutcomesAG1_1DS[[#This Row],[Kpy]]*KSc-EffortOutcomesAG1_1DS[[#This Row],[KPz]]*KSb</f>
        <v>-5.9997760394827626E-3</v>
      </c>
      <c r="I163" s="8">
        <f>-1*(EffortOutcomesAG1_1DS[[#This Row],[KPx]]*KSc-EffortOutcomesAG1_1DS[[#This Row],[KPz]]*KSa)</f>
        <v>-5.999776039482773E-3</v>
      </c>
      <c r="J163" s="8">
        <f>(EffortOutcomesAG1_1DS[[#This Row],[KPx]]*$C$2-EffortOutcomesAG1_1DS[[#This Row],[Kpy]]*KSa)</f>
        <v>-4.2799093769140918E-5</v>
      </c>
      <c r="K163" s="8">
        <f>EffortOutcomesAG1_1DS[[#This Row],[Kpy]]*KTc-EffortOutcomesAG1_1DS[[#This Row],[KPz]]*KTb</f>
        <v>2.001731517014111</v>
      </c>
      <c r="L163" s="8">
        <f>-1*(EffortOutcomesAG1_1DS[[#This Row],[KPx]]*KTc-EffortOutcomesAG1_1DS[[#This Row],[KPz]]*KTa)</f>
        <v>2.001731517014111</v>
      </c>
      <c r="M163" s="8">
        <f>(EffortOutcomesAG1_1DS[[#This Row],[KPx]]*KTb-EffortOutcomesAG1_1DS[[#This Row],[Kpy]]*KTa)</f>
        <v>2.0017315170141114</v>
      </c>
      <c r="N163" s="8">
        <f>-EffortOutcomesAG1_1DS[[#This Row],[Xp]]*a+EffortOutcomesAG1_1DS[[#This Row],[Yp]]*b+EffortOutcomesAG1_1DS[[#This Row],[Zp]]*c_</f>
        <v>-1.1999552078965471E-2</v>
      </c>
      <c r="O163">
        <f>-IF(EffortOutcomesAG1_1DS[[#This Row],[Column2]]&gt;0,1,-1)*SQRT(EffortOutcomesAG1_1DS[[#This Row],[KPx''i]]^2+EffortOutcomesAG1_1DS[[#This Row],[KPx''j]]^2+EffortOutcomesAG1_1DS[[#This Row],[KPx''k]]^2)/Ksmag/Scale</f>
        <v>5.99985236528077E-3</v>
      </c>
      <c r="P163" s="9">
        <f>SQRT(EffortOutcomesAG1_1DS[[#This Row],[Kpy''i]]^2+EffortOutcomesAG1_1DS[[#This Row],[KPy''j]]^2+EffortOutcomesAG1_1DS[[#This Row],[KPy''k]]^2)/KTmag/Scale</f>
        <v>1.4154379297955131</v>
      </c>
      <c r="Q16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5.99985236528077E-3</v>
      </c>
      <c r="S16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1.4154379297955131</v>
      </c>
      <c r="T163" t="s">
        <v>138</v>
      </c>
      <c r="U163" t="s">
        <v>136</v>
      </c>
      <c r="V163" t="s">
        <v>56</v>
      </c>
      <c r="W163">
        <v>3.7478639781271368</v>
      </c>
      <c r="X163">
        <v>3.8</v>
      </c>
      <c r="Y163">
        <v>10</v>
      </c>
      <c r="Z163">
        <v>3.7813725490196082</v>
      </c>
      <c r="AA163" t="s">
        <v>130</v>
      </c>
      <c r="AC163" s="14">
        <v>45584</v>
      </c>
      <c r="AD163">
        <v>45584</v>
      </c>
      <c r="AE163">
        <v>1.0139108628747291</v>
      </c>
      <c r="AF163">
        <v>1.0139108628747291</v>
      </c>
      <c r="AG163">
        <v>1.0089407115861275</v>
      </c>
      <c r="AH163">
        <v>0.98627999424398338</v>
      </c>
      <c r="AI163">
        <v>0.98627999424398338</v>
      </c>
      <c r="AJ163">
        <v>0.9950980392156864</v>
      </c>
      <c r="AK163">
        <v>1.0049261083743841</v>
      </c>
      <c r="AL163">
        <v>1.0049261083743841</v>
      </c>
      <c r="AM163">
        <v>0.99113851638311623</v>
      </c>
      <c r="AN163">
        <v>162</v>
      </c>
      <c r="AO163">
        <f>SUBTOTAL(9,EffortOutcomesAG1_1DS[[#This Row],[Allocation]:[Iin]])</f>
        <v>91180.786783747215</v>
      </c>
      <c r="AS163">
        <f t="shared" si="1"/>
        <v>0</v>
      </c>
    </row>
    <row r="164" spans="2:45" x14ac:dyDescent="0.25">
      <c r="B164" s="8">
        <f>IF(EffortOutcomesAG1_1DS[[#This Row],[Apn]]=0,10,LOG(EffortOutcomesAG1_1DS[[#This Row],[Apn]]))</f>
        <v>10</v>
      </c>
      <c r="C164" s="8">
        <f>IF(EffortOutcomesAG1_1DS[[#This Row],[Ein]]=0,10,LOG(EffortOutcomesAG1_1DS[[#This Row],[Ein]]))</f>
        <v>10</v>
      </c>
      <c r="D164" s="8">
        <f>IF(EffortOutcomesAG1_1DS[[#This Row],[Iin]]=0,10,LOG(EffortOutcomesAG1_1DS[[#This Row],[Iin]]))</f>
        <v>10</v>
      </c>
      <c r="E164" s="8">
        <f>Kx-EffortOutcomesAG1_1DS[[#This Row],[Xp]]</f>
        <v>-10</v>
      </c>
      <c r="F164" s="8">
        <f>Ky-EffortOutcomesAG1_1DS[[#This Row],[Yp]]</f>
        <v>-11</v>
      </c>
      <c r="G164" s="8">
        <f>Kz-EffortOutcomesAG1_1DS[[#This Row],[Zp]]</f>
        <v>-9</v>
      </c>
      <c r="H164" s="8">
        <f>EffortOutcomesAG1_1DS[[#This Row],[Kpy]]*KSc-EffortOutcomesAG1_1DS[[#This Row],[KPz]]*KSb</f>
        <v>20</v>
      </c>
      <c r="I164" s="8">
        <f>-1*(EffortOutcomesAG1_1DS[[#This Row],[KPx]]*KSc-EffortOutcomesAG1_1DS[[#This Row],[KPz]]*KSa)</f>
        <v>-10</v>
      </c>
      <c r="J164" s="8">
        <f>(EffortOutcomesAG1_1DS[[#This Row],[KPx]]*$C$2-EffortOutcomesAG1_1DS[[#This Row],[Kpy]]*KSa)</f>
        <v>-7.1334485633284622E-2</v>
      </c>
      <c r="K164" s="8">
        <f>EffortOutcomesAG1_1DS[[#This Row],[Kpy]]*KTc-EffortOutcomesAG1_1DS[[#This Row],[KPz]]*KTb</f>
        <v>2</v>
      </c>
      <c r="L164" s="8">
        <f>-1*(EffortOutcomesAG1_1DS[[#This Row],[KPx]]*KTc-EffortOutcomesAG1_1DS[[#This Row],[KPz]]*KTa)</f>
        <v>-28</v>
      </c>
      <c r="M164" s="8">
        <f>(EffortOutcomesAG1_1DS[[#This Row],[KPx]]*KTb-EffortOutcomesAG1_1DS[[#This Row],[Kpy]]*KTa)</f>
        <v>32</v>
      </c>
      <c r="N164" s="8">
        <f>-EffortOutcomesAG1_1DS[[#This Row],[Xp]]*a+EffortOutcomesAG1_1DS[[#This Row],[Yp]]*b+EffortOutcomesAG1_1DS[[#This Row],[Zp]]*c_</f>
        <v>40</v>
      </c>
      <c r="O164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64" s="9">
        <f>SQRT(EffortOutcomesAG1_1DS[[#This Row],[Kpy''i]]^2+EffortOutcomesAG1_1DS[[#This Row],[KPy''j]]^2+EffortOutcomesAG1_1DS[[#This Row],[KPy''k]]^2)/KTmag/Scale</f>
        <v>17.37814719698277</v>
      </c>
      <c r="Q16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6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6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64" t="s">
        <v>92</v>
      </c>
      <c r="U164" t="s">
        <v>136</v>
      </c>
      <c r="V164" t="s">
        <v>60</v>
      </c>
      <c r="W164">
        <v>1</v>
      </c>
      <c r="X164">
        <v>0</v>
      </c>
      <c r="Y164">
        <v>10</v>
      </c>
      <c r="Z164">
        <v>0</v>
      </c>
      <c r="AA164" t="s">
        <v>134</v>
      </c>
      <c r="AB164">
        <v>1</v>
      </c>
      <c r="AC164" s="14">
        <v>45585</v>
      </c>
      <c r="AD164">
        <v>45585</v>
      </c>
      <c r="AE164">
        <v>0</v>
      </c>
      <c r="AF164">
        <v>0</v>
      </c>
      <c r="AG164">
        <v>0</v>
      </c>
      <c r="AN164">
        <v>163</v>
      </c>
      <c r="AO164">
        <f>SUBTOTAL(9,EffortOutcomesAG1_1DS[[#This Row],[Allocation]:[Iin]])</f>
        <v>91171</v>
      </c>
      <c r="AS164">
        <f t="shared" si="1"/>
        <v>0</v>
      </c>
    </row>
    <row r="165" spans="2:45" x14ac:dyDescent="0.25">
      <c r="B165" s="8">
        <f>IF(EffortOutcomesAG1_1DS[[#This Row],[Apn]]=0,10,LOG(EffortOutcomesAG1_1DS[[#This Row],[Apn]]))</f>
        <v>0.13174532578489548</v>
      </c>
      <c r="C165" s="8">
        <f>IF(EffortOutcomesAG1_1DS[[#This Row],[Ein]]=0,10,LOG(EffortOutcomesAG1_1DS[[#This Row],[Ein]]))</f>
        <v>-0.25261834458498955</v>
      </c>
      <c r="D165" s="8">
        <f>IF(EffortOutcomesAG1_1DS[[#This Row],[Iin]]=0,10,LOG(EffortOutcomesAG1_1DS[[#This Row],[Iin]]))</f>
        <v>0.120873018800094</v>
      </c>
      <c r="E165" s="8">
        <f>Kx-EffortOutcomesAG1_1DS[[#This Row],[Xp]]</f>
        <v>-0.13174532578489548</v>
      </c>
      <c r="F165" s="8">
        <f>Ky-EffortOutcomesAG1_1DS[[#This Row],[Yp]]</f>
        <v>-0.74738165541501045</v>
      </c>
      <c r="G165" s="8">
        <f>Kz-EffortOutcomesAG1_1DS[[#This Row],[Zp]]</f>
        <v>0.87912698119990595</v>
      </c>
      <c r="H165" s="8">
        <f>EffortOutcomesAG1_1DS[[#This Row],[Kpy]]*KSc-EffortOutcomesAG1_1DS[[#This Row],[KPz]]*KSb</f>
        <v>-0.13174532578489551</v>
      </c>
      <c r="I165" s="8">
        <f>-1*(EffortOutcomesAG1_1DS[[#This Row],[KPx]]*KSc-EffortOutcomesAG1_1DS[[#This Row],[KPz]]*KSa)</f>
        <v>-0.13174532578489548</v>
      </c>
      <c r="J165" s="8">
        <f>(EffortOutcomesAG1_1DS[[#This Row],[KPx]]*$C$2-EffortOutcomesAG1_1DS[[#This Row],[Kpy]]*KSa)</f>
        <v>-9.3979850494550277E-4</v>
      </c>
      <c r="K165" s="8">
        <f>EffortOutcomesAG1_1DS[[#This Row],[Kpy]]*KTc-EffortOutcomesAG1_1DS[[#This Row],[KPz]]*KTb</f>
        <v>1.6265086366149164</v>
      </c>
      <c r="L165" s="8">
        <f>-1*(EffortOutcomesAG1_1DS[[#This Row],[KPx]]*KTc-EffortOutcomesAG1_1DS[[#This Row],[KPz]]*KTa)</f>
        <v>1.6265086366149164</v>
      </c>
      <c r="M165" s="8">
        <f>(EffortOutcomesAG1_1DS[[#This Row],[KPx]]*KTb-EffortOutcomesAG1_1DS[[#This Row],[Kpy]]*KTa)</f>
        <v>1.6265086366149164</v>
      </c>
      <c r="N165" s="8">
        <f>-EffortOutcomesAG1_1DS[[#This Row],[Xp]]*a+EffortOutcomesAG1_1DS[[#This Row],[Yp]]*b+EffortOutcomesAG1_1DS[[#This Row],[Zp]]*c_</f>
        <v>-0.26349065156979112</v>
      </c>
      <c r="O165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65" s="9">
        <f>SQRT(EffortOutcomesAG1_1DS[[#This Row],[Kpy''i]]^2+EffortOutcomesAG1_1DS[[#This Row],[KPy''j]]^2+EffortOutcomesAG1_1DS[[#This Row],[KPy''k]]^2)/KTmag/Scale</f>
        <v>1.1501152866088935</v>
      </c>
      <c r="Q16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6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1.1501152866088935</v>
      </c>
      <c r="T165" t="s">
        <v>92</v>
      </c>
      <c r="U165" t="s">
        <v>136</v>
      </c>
      <c r="V165" t="s">
        <v>59</v>
      </c>
      <c r="W165">
        <v>2.1042606516290729</v>
      </c>
      <c r="X165">
        <v>2.8499999999999996</v>
      </c>
      <c r="Y165">
        <v>10</v>
      </c>
      <c r="Z165">
        <v>1.5930393936158855</v>
      </c>
      <c r="AA165" t="s">
        <v>135</v>
      </c>
      <c r="AB165">
        <v>1</v>
      </c>
      <c r="AC165" s="14">
        <v>45585</v>
      </c>
      <c r="AD165">
        <v>45585</v>
      </c>
      <c r="AE165">
        <v>1.3543949499761787</v>
      </c>
      <c r="AF165">
        <v>1.3543949499761787</v>
      </c>
      <c r="AG165">
        <v>0.75705421397419992</v>
      </c>
      <c r="AH165">
        <v>0.73833707074704324</v>
      </c>
      <c r="AI165">
        <v>0.73833707074704324</v>
      </c>
      <c r="AJ165">
        <v>0.55896119074241601</v>
      </c>
      <c r="AK165">
        <v>1.7890329714515478</v>
      </c>
      <c r="AL165">
        <v>1.7890329714515478</v>
      </c>
      <c r="AM165">
        <v>1.3209093636114144</v>
      </c>
      <c r="AN165">
        <v>164</v>
      </c>
      <c r="AO165">
        <f>SUBTOTAL(9,EffortOutcomesAG1_1DS[[#This Row],[Allocation]:[Iin]])</f>
        <v>91182.993494146314</v>
      </c>
      <c r="AS165">
        <f t="shared" si="1"/>
        <v>0</v>
      </c>
    </row>
    <row r="166" spans="2:45" x14ac:dyDescent="0.25">
      <c r="B166" s="8">
        <f>IF(EffortOutcomesAG1_1DS[[#This Row],[Apn]]=0,10,LOG(EffortOutcomesAG1_1DS[[#This Row],[Apn]]))</f>
        <v>8.0592803337514327E-2</v>
      </c>
      <c r="C166" s="8">
        <f>IF(EffortOutcomesAG1_1DS[[#This Row],[Ein]]=0,10,LOG(EffortOutcomesAG1_1DS[[#This Row],[Ein]]))</f>
        <v>-0.13074086705491419</v>
      </c>
      <c r="D166" s="8">
        <f>IF(EffortOutcomesAG1_1DS[[#This Row],[Iin]]=0,10,LOG(EffortOutcomesAG1_1DS[[#This Row],[Iin]]))</f>
        <v>5.0148063717399896E-2</v>
      </c>
      <c r="E166" s="8">
        <f>Kx-EffortOutcomesAG1_1DS[[#This Row],[Xp]]</f>
        <v>-8.0592803337514327E-2</v>
      </c>
      <c r="F166" s="8">
        <f>Ky-EffortOutcomesAG1_1DS[[#This Row],[Yp]]</f>
        <v>-0.86925913294508583</v>
      </c>
      <c r="G166" s="8">
        <f>Kz-EffortOutcomesAG1_1DS[[#This Row],[Zp]]</f>
        <v>0.94985193628260012</v>
      </c>
      <c r="H166" s="8">
        <f>EffortOutcomesAG1_1DS[[#This Row],[Kpy]]*KSc-EffortOutcomesAG1_1DS[[#This Row],[KPz]]*KSb</f>
        <v>-8.0592803337514285E-2</v>
      </c>
      <c r="I166" s="8">
        <f>-1*(EffortOutcomesAG1_1DS[[#This Row],[KPx]]*KSc-EffortOutcomesAG1_1DS[[#This Row],[KPz]]*KSa)</f>
        <v>-8.0592803337514327E-2</v>
      </c>
      <c r="J166" s="8">
        <f>(EffortOutcomesAG1_1DS[[#This Row],[KPx]]*$C$2-EffortOutcomesAG1_1DS[[#This Row],[Kpy]]*KSa)</f>
        <v>-5.7490461718260482E-4</v>
      </c>
      <c r="K166" s="8">
        <f>EffortOutcomesAG1_1DS[[#This Row],[Kpy]]*KTc-EffortOutcomesAG1_1DS[[#This Row],[KPz]]*KTb</f>
        <v>1.819111069227686</v>
      </c>
      <c r="L166" s="8">
        <f>-1*(EffortOutcomesAG1_1DS[[#This Row],[KPx]]*KTc-EffortOutcomesAG1_1DS[[#This Row],[KPz]]*KTa)</f>
        <v>1.819111069227686</v>
      </c>
      <c r="M166" s="8">
        <f>(EffortOutcomesAG1_1DS[[#This Row],[KPx]]*KTb-EffortOutcomesAG1_1DS[[#This Row],[Kpy]]*KTa)</f>
        <v>1.819111069227686</v>
      </c>
      <c r="N166" s="8">
        <f>-EffortOutcomesAG1_1DS[[#This Row],[Xp]]*a+EffortOutcomesAG1_1DS[[#This Row],[Yp]]*b+EffortOutcomesAG1_1DS[[#This Row],[Zp]]*c_</f>
        <v>-0.1611856066750286</v>
      </c>
      <c r="O166">
        <f>-IF(EffortOutcomesAG1_1DS[[#This Row],[Column2]]&gt;0,1,-1)*SQRT(EffortOutcomesAG1_1DS[[#This Row],[KPx''i]]^2+EffortOutcomesAG1_1DS[[#This Row],[KPx''j]]^2+EffortOutcomesAG1_1DS[[#This Row],[KPx''k]]^2)/Ksmag/Scale</f>
        <v>8.05938285941218E-2</v>
      </c>
      <c r="P166" s="9">
        <f>SQRT(EffortOutcomesAG1_1DS[[#This Row],[Kpy''i]]^2+EffortOutcomesAG1_1DS[[#This Row],[KPy''j]]^2+EffortOutcomesAG1_1DS[[#This Row],[KPy''k]]^2)/KTmag/Scale</f>
        <v>1.2863057727824079</v>
      </c>
      <c r="Q16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8.05938285941218E-2</v>
      </c>
      <c r="S16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1.2863057727824079</v>
      </c>
      <c r="T166" t="s">
        <v>92</v>
      </c>
      <c r="U166" t="s">
        <v>136</v>
      </c>
      <c r="V166" t="s">
        <v>56</v>
      </c>
      <c r="W166">
        <v>3.1563909774436087</v>
      </c>
      <c r="X166">
        <v>3.8</v>
      </c>
      <c r="Y166">
        <v>10</v>
      </c>
      <c r="Z166">
        <v>2.8121775025799796</v>
      </c>
      <c r="AA166" t="s">
        <v>133</v>
      </c>
      <c r="AB166">
        <v>1</v>
      </c>
      <c r="AC166" s="14">
        <v>45585</v>
      </c>
      <c r="AD166">
        <v>45585</v>
      </c>
      <c r="AE166">
        <v>1.2039066222010482</v>
      </c>
      <c r="AF166">
        <v>1.2039066222010482</v>
      </c>
      <c r="AG166">
        <v>0.89094713635811651</v>
      </c>
      <c r="AH166">
        <v>0.83062920459042344</v>
      </c>
      <c r="AI166">
        <v>0.83062920459042344</v>
      </c>
      <c r="AJ166">
        <v>0.74004671120525778</v>
      </c>
      <c r="AK166">
        <v>1.3512660550458715</v>
      </c>
      <c r="AL166">
        <v>1.3512660550458715</v>
      </c>
      <c r="AM166">
        <v>1.1224010484927915</v>
      </c>
      <c r="AN166">
        <v>165</v>
      </c>
      <c r="AO166">
        <f>SUBTOTAL(9,EffortOutcomesAG1_1DS[[#This Row],[Allocation]:[Iin]])</f>
        <v>91183.337176162313</v>
      </c>
      <c r="AS166">
        <f t="shared" si="1"/>
        <v>0</v>
      </c>
    </row>
    <row r="167" spans="2:45" x14ac:dyDescent="0.25">
      <c r="B167" s="8">
        <f>IF(EffortOutcomesAG1_1DS[[#This Row],[Apn]]=0,10,LOG(EffortOutcomesAG1_1DS[[#This Row],[Apn]]))</f>
        <v>-9.3114175467846477E-3</v>
      </c>
      <c r="C167" s="8">
        <f>IF(EffortOutcomesAG1_1DS[[#This Row],[Ein]]=0,10,LOG(EffortOutcomesAG1_1DS[[#This Row],[Ein]]))</f>
        <v>2.1501560461191224E-2</v>
      </c>
      <c r="D167" s="8">
        <f>IF(EffortOutcomesAG1_1DS[[#This Row],[Iin]]=0,10,LOG(EffortOutcomesAG1_1DS[[#This Row],[Iin]]))</f>
        <v>-1.2190142914406562E-2</v>
      </c>
      <c r="E167" s="8">
        <f>Kx-EffortOutcomesAG1_1DS[[#This Row],[Xp]]</f>
        <v>9.3114175467846477E-3</v>
      </c>
      <c r="F167" s="8">
        <f>Ky-EffortOutcomesAG1_1DS[[#This Row],[Yp]]</f>
        <v>-1.0215015604611912</v>
      </c>
      <c r="G167" s="8">
        <f>Kz-EffortOutcomesAG1_1DS[[#This Row],[Zp]]</f>
        <v>1.0121901429144065</v>
      </c>
      <c r="H167" s="8">
        <f>EffortOutcomesAG1_1DS[[#This Row],[Kpy]]*KSc-EffortOutcomesAG1_1DS[[#This Row],[KPz]]*KSb</f>
        <v>9.3114175467847726E-3</v>
      </c>
      <c r="I167" s="8">
        <f>-1*(EffortOutcomesAG1_1DS[[#This Row],[KPx]]*KSc-EffortOutcomesAG1_1DS[[#This Row],[KPz]]*KSa)</f>
        <v>9.3114175467846477E-3</v>
      </c>
      <c r="J167" s="8">
        <f>(EffortOutcomesAG1_1DS[[#This Row],[KPx]]*$C$2-EffortOutcomesAG1_1DS[[#This Row],[Kpy]]*KSa)</f>
        <v>6.6422518121662377E-5</v>
      </c>
      <c r="K167" s="8">
        <f>EffortOutcomesAG1_1DS[[#This Row],[Kpy]]*KTc-EffortOutcomesAG1_1DS[[#This Row],[KPz]]*KTb</f>
        <v>2.0336917033755979</v>
      </c>
      <c r="L167" s="8">
        <f>-1*(EffortOutcomesAG1_1DS[[#This Row],[KPx]]*KTc-EffortOutcomesAG1_1DS[[#This Row],[KPz]]*KTa)</f>
        <v>2.0336917033755975</v>
      </c>
      <c r="M167" s="8">
        <f>(EffortOutcomesAG1_1DS[[#This Row],[KPx]]*KTb-EffortOutcomesAG1_1DS[[#This Row],[Kpy]]*KTa)</f>
        <v>2.0336917033755979</v>
      </c>
      <c r="N167" s="8">
        <f>-EffortOutcomesAG1_1DS[[#This Row],[Xp]]*a+EffortOutcomesAG1_1DS[[#This Row],[Yp]]*b+EffortOutcomesAG1_1DS[[#This Row],[Zp]]*c_</f>
        <v>1.8622835093569323E-2</v>
      </c>
      <c r="O167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67" s="9">
        <f>SQRT(EffortOutcomesAG1_1DS[[#This Row],[Kpy''i]]^2+EffortOutcomesAG1_1DS[[#This Row],[KPy''j]]^2+EffortOutcomesAG1_1DS[[#This Row],[KPy''k]]^2)/KTmag/Scale</f>
        <v>1.4380371942997061</v>
      </c>
      <c r="Q16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6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1.4380371942997061</v>
      </c>
      <c r="T167" t="s">
        <v>138</v>
      </c>
      <c r="U167" t="s">
        <v>136</v>
      </c>
      <c r="V167" t="s">
        <v>60</v>
      </c>
      <c r="W167">
        <v>0.97058823529411775</v>
      </c>
      <c r="X167">
        <v>0.95</v>
      </c>
      <c r="Y167">
        <v>10</v>
      </c>
      <c r="Z167">
        <v>0.99821746880570394</v>
      </c>
      <c r="AA167" t="s">
        <v>134</v>
      </c>
      <c r="AC167" s="14">
        <v>45585</v>
      </c>
      <c r="AD167">
        <v>45585</v>
      </c>
      <c r="AE167">
        <v>0.97878787878787865</v>
      </c>
      <c r="AF167">
        <v>0.97878787878787865</v>
      </c>
      <c r="AG167">
        <v>1.0284664830119372</v>
      </c>
      <c r="AH167">
        <v>1.0216718266253872</v>
      </c>
      <c r="AI167">
        <v>1.0216718266253872</v>
      </c>
      <c r="AJ167">
        <v>1.0507552303217937</v>
      </c>
      <c r="AK167">
        <v>0.95169642857142867</v>
      </c>
      <c r="AL167">
        <v>0.95169642857142867</v>
      </c>
      <c r="AM167">
        <v>0.97232142857142878</v>
      </c>
      <c r="AN167">
        <v>166</v>
      </c>
      <c r="AO167">
        <f>SUBTOTAL(9,EffortOutcomesAG1_1DS[[#This Row],[Allocation]:[Iin]])</f>
        <v>91179.954072878696</v>
      </c>
      <c r="AS167">
        <f t="shared" si="1"/>
        <v>0</v>
      </c>
    </row>
    <row r="168" spans="2:45" x14ac:dyDescent="0.25">
      <c r="B168" s="8">
        <f>IF(EffortOutcomesAG1_1DS[[#This Row],[Apn]]=0,10,LOG(EffortOutcomesAG1_1DS[[#This Row],[Apn]]))</f>
        <v>-8.1424460331959644E-2</v>
      </c>
      <c r="C168" s="8">
        <f>IF(EffortOutcomesAG1_1DS[[#This Row],[Ein]]=0,10,LOG(EffortOutcomesAG1_1DS[[#This Row],[Ein]]))</f>
        <v>-2.7825049403431123E-2</v>
      </c>
      <c r="D168" s="8">
        <f>IF(EffortOutcomesAG1_1DS[[#This Row],[Iin]]=0,10,LOG(EffortOutcomesAG1_1DS[[#This Row],[Iin]]))</f>
        <v>0.10924950973539074</v>
      </c>
      <c r="E168" s="8">
        <f>Kx-EffortOutcomesAG1_1DS[[#This Row],[Xp]]</f>
        <v>8.1424460331959644E-2</v>
      </c>
      <c r="F168" s="8">
        <f>Ky-EffortOutcomesAG1_1DS[[#This Row],[Yp]]</f>
        <v>-0.97217495059656889</v>
      </c>
      <c r="G168" s="8">
        <f>Kz-EffortOutcomesAG1_1DS[[#This Row],[Zp]]</f>
        <v>0.89075049026460928</v>
      </c>
      <c r="H168" s="8">
        <f>EffortOutcomesAG1_1DS[[#This Row],[Kpy]]*KSc-EffortOutcomesAG1_1DS[[#This Row],[KPz]]*KSb</f>
        <v>8.1424460331959603E-2</v>
      </c>
      <c r="I168" s="8">
        <f>-1*(EffortOutcomesAG1_1DS[[#This Row],[KPx]]*KSc-EffortOutcomesAG1_1DS[[#This Row],[KPz]]*KSa)</f>
        <v>8.1424460331959644E-2</v>
      </c>
      <c r="J168" s="8">
        <f>(EffortOutcomesAG1_1DS[[#This Row],[KPx]]*$C$2-EffortOutcomesAG1_1DS[[#This Row],[Kpy]]*KSa)</f>
        <v>5.8083719957481279E-4</v>
      </c>
      <c r="K168" s="8">
        <f>EffortOutcomesAG1_1DS[[#This Row],[Kpy]]*KTc-EffortOutcomesAG1_1DS[[#This Row],[KPz]]*KTb</f>
        <v>1.8629254408611782</v>
      </c>
      <c r="L168" s="8">
        <f>-1*(EffortOutcomesAG1_1DS[[#This Row],[KPx]]*KTc-EffortOutcomesAG1_1DS[[#This Row],[KPz]]*KTa)</f>
        <v>1.8629254408611782</v>
      </c>
      <c r="M168" s="8">
        <f>(EffortOutcomesAG1_1DS[[#This Row],[KPx]]*KTb-EffortOutcomesAG1_1DS[[#This Row],[Kpy]]*KTa)</f>
        <v>1.8629254408611782</v>
      </c>
      <c r="N168" s="8">
        <f>-EffortOutcomesAG1_1DS[[#This Row],[Xp]]*a+EffortOutcomesAG1_1DS[[#This Row],[Yp]]*b+EffortOutcomesAG1_1DS[[#This Row],[Zp]]*c_</f>
        <v>0.16284892066391923</v>
      </c>
      <c r="O168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168" s="9">
        <f>SQRT(EffortOutcomesAG1_1DS[[#This Row],[Kpy''i]]^2+EffortOutcomesAG1_1DS[[#This Row],[KPy''j]]^2+EffortOutcomesAG1_1DS[[#This Row],[KPy''k]]^2)/KTmag/Scale</f>
        <v>1.3172872120778778</v>
      </c>
      <c r="Q16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16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1.3172872120778778</v>
      </c>
      <c r="T168" t="s">
        <v>138</v>
      </c>
      <c r="U168" t="s">
        <v>136</v>
      </c>
      <c r="V168" t="s">
        <v>59</v>
      </c>
      <c r="W168">
        <v>4.5836142079336275</v>
      </c>
      <c r="X168">
        <v>3.8</v>
      </c>
      <c r="Y168">
        <v>10</v>
      </c>
      <c r="Z168">
        <v>3.5641711229946522</v>
      </c>
      <c r="AA168" t="s">
        <v>135</v>
      </c>
      <c r="AC168" s="14">
        <v>45585</v>
      </c>
      <c r="AD168">
        <v>45585</v>
      </c>
      <c r="AE168">
        <v>0.82904010407828488</v>
      </c>
      <c r="AF168">
        <v>0.82904010407828488</v>
      </c>
      <c r="AG168">
        <v>0.77758968388429051</v>
      </c>
      <c r="AH168">
        <v>1.2062142652456915</v>
      </c>
      <c r="AI168">
        <v>1.2062142652456915</v>
      </c>
      <c r="AJ168">
        <v>0.93793976920911903</v>
      </c>
      <c r="AK168">
        <v>1.0661665416354089</v>
      </c>
      <c r="AL168">
        <v>1.0661665416354089</v>
      </c>
      <c r="AM168">
        <v>1.2860252916482946</v>
      </c>
      <c r="AN168">
        <v>167</v>
      </c>
      <c r="AO168">
        <f>SUBTOTAL(9,EffortOutcomesAG1_1DS[[#This Row],[Allocation]:[Iin]])</f>
        <v>91182.768567689651</v>
      </c>
      <c r="AS168">
        <f t="shared" si="1"/>
        <v>0</v>
      </c>
    </row>
    <row r="169" spans="2:45" x14ac:dyDescent="0.25">
      <c r="B169" s="8">
        <f>IF(EffortOutcomesAG1_1DS[[#This Row],[Apn]]=0,10,LOG(EffortOutcomesAG1_1DS[[#This Row],[Apn]]))</f>
        <v>0.10290978904753918</v>
      </c>
      <c r="C169" s="8">
        <f>IF(EffortOutcomesAG1_1DS[[#This Row],[Ein]]=0,10,LOG(EffortOutcomesAG1_1DS[[#This Row],[Ein]]))</f>
        <v>-9.9044142520742215E-2</v>
      </c>
      <c r="D169" s="8">
        <f>IF(EffortOutcomesAG1_1DS[[#This Row],[Iin]]=0,10,LOG(EffortOutcomesAG1_1DS[[#This Row],[Iin]]))</f>
        <v>-3.8656465267969536E-3</v>
      </c>
      <c r="E169" s="8">
        <f>Kx-EffortOutcomesAG1_1DS[[#This Row],[Xp]]</f>
        <v>-0.10290978904753918</v>
      </c>
      <c r="F169" s="8">
        <f>Ky-EffortOutcomesAG1_1DS[[#This Row],[Yp]]</f>
        <v>-0.90095585747925777</v>
      </c>
      <c r="G169" s="8">
        <f>Kz-EffortOutcomesAG1_1DS[[#This Row],[Zp]]</f>
        <v>1.003865646526797</v>
      </c>
      <c r="H169" s="8">
        <f>EffortOutcomesAG1_1DS[[#This Row],[Kpy]]*KSc-EffortOutcomesAG1_1DS[[#This Row],[KPz]]*KSb</f>
        <v>-0.10290978904753922</v>
      </c>
      <c r="I169" s="8">
        <f>-1*(EffortOutcomesAG1_1DS[[#This Row],[KPx]]*KSc-EffortOutcomesAG1_1DS[[#This Row],[KPz]]*KSa)</f>
        <v>-0.10290978904753918</v>
      </c>
      <c r="J169" s="8">
        <f>(EffortOutcomesAG1_1DS[[#This Row],[KPx]]*$C$2-EffortOutcomesAG1_1DS[[#This Row],[Kpy]]*KSa)</f>
        <v>-7.3410168683360347E-4</v>
      </c>
      <c r="K169" s="8">
        <f>EffortOutcomesAG1_1DS[[#This Row],[Kpy]]*KTc-EffortOutcomesAG1_1DS[[#This Row],[KPz]]*KTb</f>
        <v>1.9048215040060548</v>
      </c>
      <c r="L169" s="8">
        <f>-1*(EffortOutcomesAG1_1DS[[#This Row],[KPx]]*KTc-EffortOutcomesAG1_1DS[[#This Row],[KPz]]*KTa)</f>
        <v>1.9048215040060548</v>
      </c>
      <c r="M169" s="8">
        <f>(EffortOutcomesAG1_1DS[[#This Row],[KPx]]*KTb-EffortOutcomesAG1_1DS[[#This Row],[Kpy]]*KTa)</f>
        <v>1.9048215040060548</v>
      </c>
      <c r="N169" s="8">
        <f>-EffortOutcomesAG1_1DS[[#This Row],[Xp]]*a+EffortOutcomesAG1_1DS[[#This Row],[Yp]]*b+EffortOutcomesAG1_1DS[[#This Row],[Zp]]*c_</f>
        <v>-0.20581957809507834</v>
      </c>
      <c r="O169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69" s="9">
        <f>SQRT(EffortOutcomesAG1_1DS[[#This Row],[Kpy''i]]^2+EffortOutcomesAG1_1DS[[#This Row],[KPy''j]]^2+EffortOutcomesAG1_1DS[[#This Row],[KPy''k]]^2)/KTmag/Scale</f>
        <v>1.3469122024326399</v>
      </c>
      <c r="Q16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6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1.3469122024326399</v>
      </c>
      <c r="T169" t="s">
        <v>138</v>
      </c>
      <c r="U169" t="s">
        <v>136</v>
      </c>
      <c r="V169" t="s">
        <v>56</v>
      </c>
      <c r="W169">
        <v>3.7478639781271368</v>
      </c>
      <c r="X169">
        <v>4.75</v>
      </c>
      <c r="Y169">
        <v>10</v>
      </c>
      <c r="Z169">
        <v>3.7813725490196082</v>
      </c>
      <c r="AA169" t="s">
        <v>133</v>
      </c>
      <c r="AC169" s="14">
        <v>45585</v>
      </c>
      <c r="AD169">
        <v>45585</v>
      </c>
      <c r="AE169">
        <v>1.2673885785934114</v>
      </c>
      <c r="AF169">
        <v>1.2673885785934114</v>
      </c>
      <c r="AG169">
        <v>1.0089407115861275</v>
      </c>
      <c r="AH169">
        <v>0.78902399539518664</v>
      </c>
      <c r="AI169">
        <v>0.78902399539518664</v>
      </c>
      <c r="AJ169">
        <v>0.79607843137254908</v>
      </c>
      <c r="AK169">
        <v>1.2561576354679802</v>
      </c>
      <c r="AL169">
        <v>1.2561576354679802</v>
      </c>
      <c r="AM169">
        <v>0.99113851638311623</v>
      </c>
      <c r="AN169">
        <v>168</v>
      </c>
      <c r="AO169">
        <f>SUBTOTAL(9,EffortOutcomesAG1_1DS[[#This Row],[Allocation]:[Iin]])</f>
        <v>91183.202670627274</v>
      </c>
      <c r="AS169">
        <f t="shared" si="1"/>
        <v>0</v>
      </c>
    </row>
    <row r="170" spans="2:45" x14ac:dyDescent="0.25">
      <c r="B170" s="8">
        <f>IF(EffortOutcomesAG1_1DS[[#This Row],[Apn]]=0,10,LOG(EffortOutcomesAG1_1DS[[#This Row],[Apn]]))</f>
        <v>-8.368351904065148E-2</v>
      </c>
      <c r="C170" s="8">
        <f>IF(EffortOutcomesAG1_1DS[[#This Row],[Ein]]=0,10,LOG(EffortOutcomesAG1_1DS[[#This Row],[Ein]]))</f>
        <v>-0.110766460513298</v>
      </c>
      <c r="D170" s="8">
        <f>IF(EffortOutcomesAG1_1DS[[#This Row],[Iin]]=0,10,LOG(EffortOutcomesAG1_1DS[[#This Row],[Iin]]))</f>
        <v>0.19444997955394952</v>
      </c>
      <c r="E170" s="8">
        <f>Kx-EffortOutcomesAG1_1DS[[#This Row],[Xp]]</f>
        <v>8.368351904065148E-2</v>
      </c>
      <c r="F170" s="8">
        <f>Ky-EffortOutcomesAG1_1DS[[#This Row],[Yp]]</f>
        <v>-0.88923353948670203</v>
      </c>
      <c r="G170" s="8">
        <f>Kz-EffortOutcomesAG1_1DS[[#This Row],[Zp]]</f>
        <v>0.80555002044605051</v>
      </c>
      <c r="H170" s="8">
        <f>EffortOutcomesAG1_1DS[[#This Row],[Kpy]]*KSc-EffortOutcomesAG1_1DS[[#This Row],[KPz]]*KSb</f>
        <v>8.3683519040651522E-2</v>
      </c>
      <c r="I170" s="8">
        <f>-1*(EffortOutcomesAG1_1DS[[#This Row],[KPx]]*KSc-EffortOutcomesAG1_1DS[[#This Row],[KPz]]*KSa)</f>
        <v>8.368351904065148E-2</v>
      </c>
      <c r="J170" s="8">
        <f>(EffortOutcomesAG1_1DS[[#This Row],[KPx]]*$C$2-EffortOutcomesAG1_1DS[[#This Row],[Kpy]]*KSa)</f>
        <v>5.9695207867480526E-4</v>
      </c>
      <c r="K170" s="8">
        <f>EffortOutcomesAG1_1DS[[#This Row],[Kpy]]*KTc-EffortOutcomesAG1_1DS[[#This Row],[KPz]]*KTb</f>
        <v>1.6947835599327525</v>
      </c>
      <c r="L170" s="8">
        <f>-1*(EffortOutcomesAG1_1DS[[#This Row],[KPx]]*KTc-EffortOutcomesAG1_1DS[[#This Row],[KPz]]*KTa)</f>
        <v>1.6947835599327525</v>
      </c>
      <c r="M170" s="8">
        <f>(EffortOutcomesAG1_1DS[[#This Row],[KPx]]*KTb-EffortOutcomesAG1_1DS[[#This Row],[Kpy]]*KTa)</f>
        <v>1.6947835599327525</v>
      </c>
      <c r="N170" s="8">
        <f>-EffortOutcomesAG1_1DS[[#This Row],[Xp]]*a+EffortOutcomesAG1_1DS[[#This Row],[Yp]]*b+EffortOutcomesAG1_1DS[[#This Row],[Zp]]*c_</f>
        <v>0.16736703808130304</v>
      </c>
      <c r="O170">
        <f>-IF(EffortOutcomesAG1_1DS[[#This Row],[Column2]]&gt;0,1,-1)*SQRT(EffortOutcomesAG1_1DS[[#This Row],[KPx''i]]^2+EffortOutcomesAG1_1DS[[#This Row],[KPx''j]]^2+EffortOutcomesAG1_1DS[[#This Row],[KPx''k]]^2)/Ksmag/Scale</f>
        <v>-8.3684583615617023E-2</v>
      </c>
      <c r="P170" s="9">
        <f>SQRT(EffortOutcomesAG1_1DS[[#This Row],[Kpy''i]]^2+EffortOutcomesAG1_1DS[[#This Row],[KPy''j]]^2+EffortOutcomesAG1_1DS[[#This Row],[KPy''k]]^2)/KTmag/Scale</f>
        <v>1.1983929478719271</v>
      </c>
      <c r="Q17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-8.3684583615617023E-2</v>
      </c>
      <c r="S17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1.1983929478719271</v>
      </c>
      <c r="T170" t="s">
        <v>92</v>
      </c>
      <c r="U170" t="s">
        <v>61</v>
      </c>
      <c r="V170" t="s">
        <v>56</v>
      </c>
      <c r="W170">
        <v>5.7593984962406006</v>
      </c>
      <c r="X170">
        <v>4.75</v>
      </c>
      <c r="Y170">
        <v>10</v>
      </c>
      <c r="Z170">
        <v>3.6806722689075615</v>
      </c>
      <c r="AA170" t="s">
        <v>96</v>
      </c>
      <c r="AB170">
        <v>1</v>
      </c>
      <c r="AC170" s="14">
        <v>45572</v>
      </c>
      <c r="AD170">
        <v>45572</v>
      </c>
      <c r="AE170">
        <v>0.82473890339425604</v>
      </c>
      <c r="AF170">
        <v>0.82473890339425604</v>
      </c>
      <c r="AG170">
        <v>0.63907233911841477</v>
      </c>
      <c r="AH170">
        <v>1.2125049465769686</v>
      </c>
      <c r="AI170">
        <v>1.2125049465769686</v>
      </c>
      <c r="AJ170">
        <v>0.77487837240159185</v>
      </c>
      <c r="AK170">
        <v>1.2905251141552516</v>
      </c>
      <c r="AL170">
        <v>1.2905251141552516</v>
      </c>
      <c r="AM170">
        <v>1.5647680845950498</v>
      </c>
      <c r="AN170">
        <v>169</v>
      </c>
      <c r="AO170">
        <f>SUBTOTAL(9,EffortOutcomesAG1_1DS[[#This Row],[Allocation]:[Iin]])</f>
        <v>91158.314928993277</v>
      </c>
      <c r="AS170">
        <f t="shared" si="1"/>
        <v>0</v>
      </c>
    </row>
    <row r="171" spans="2:45" x14ac:dyDescent="0.25">
      <c r="B171" s="8">
        <f>IF(EffortOutcomesAG1_1DS[[#This Row],[Apn]]=0,10,LOG(EffortOutcomesAG1_1DS[[#This Row],[Apn]]))</f>
        <v>10</v>
      </c>
      <c r="C171" s="8">
        <f>IF(EffortOutcomesAG1_1DS[[#This Row],[Ein]]=0,10,LOG(EffortOutcomesAG1_1DS[[#This Row],[Ein]]))</f>
        <v>10</v>
      </c>
      <c r="D171" s="8">
        <f>IF(EffortOutcomesAG1_1DS[[#This Row],[Iin]]=0,10,LOG(EffortOutcomesAG1_1DS[[#This Row],[Iin]]))</f>
        <v>-0.10063806232738989</v>
      </c>
      <c r="E171" s="8">
        <f>Kx-EffortOutcomesAG1_1DS[[#This Row],[Xp]]</f>
        <v>-10</v>
      </c>
      <c r="F171" s="8">
        <f>Ky-EffortOutcomesAG1_1DS[[#This Row],[Yp]]</f>
        <v>-11</v>
      </c>
      <c r="G171" s="8">
        <f>Kz-EffortOutcomesAG1_1DS[[#This Row],[Zp]]</f>
        <v>1.1006380623273899</v>
      </c>
      <c r="H171" s="8">
        <f>EffortOutcomesAG1_1DS[[#This Row],[Kpy]]*KSc-EffortOutcomesAG1_1DS[[#This Row],[KPz]]*KSb</f>
        <v>9.8993619376726105</v>
      </c>
      <c r="I171" s="8">
        <f>-1*(EffortOutcomesAG1_1DS[[#This Row],[KPx]]*KSc-EffortOutcomesAG1_1DS[[#This Row],[KPz]]*KSa)</f>
        <v>-10</v>
      </c>
      <c r="J171" s="8">
        <f>(EffortOutcomesAG1_1DS[[#This Row],[KPx]]*$C$2-EffortOutcomesAG1_1DS[[#This Row],[Kpy]]*KSa)</f>
        <v>-7.1334485633284622E-2</v>
      </c>
      <c r="K171" s="8">
        <f>EffortOutcomesAG1_1DS[[#This Row],[Kpy]]*KTc-EffortOutcomesAG1_1DS[[#This Row],[KPz]]*KTb</f>
        <v>12.100638062327389</v>
      </c>
      <c r="L171" s="8">
        <f>-1*(EffortOutcomesAG1_1DS[[#This Row],[KPx]]*KTc-EffortOutcomesAG1_1DS[[#This Row],[KPz]]*KTa)</f>
        <v>-7.7987238753452202</v>
      </c>
      <c r="M171" s="8">
        <f>(EffortOutcomesAG1_1DS[[#This Row],[KPx]]*KTb-EffortOutcomesAG1_1DS[[#This Row],[Kpy]]*KTa)</f>
        <v>32</v>
      </c>
      <c r="N171" s="8">
        <f>-EffortOutcomesAG1_1DS[[#This Row],[Xp]]*a+EffortOutcomesAG1_1DS[[#This Row],[Yp]]*b+EffortOutcomesAG1_1DS[[#This Row],[Zp]]*c_</f>
        <v>19.798723875345221</v>
      </c>
      <c r="O171">
        <f>-IF(EffortOutcomesAG1_1DS[[#This Row],[Column2]]&gt;0,1,-1)*SQRT(EffortOutcomesAG1_1DS[[#This Row],[KPx''i]]^2+EffortOutcomesAG1_1DS[[#This Row],[KPx''j]]^2+EffortOutcomesAG1_1DS[[#This Row],[KPx''k]]^2)/Ksmag/Scale</f>
        <v>-9.9499360646659873</v>
      </c>
      <c r="P171" s="9">
        <f>SQRT(EffortOutcomesAG1_1DS[[#This Row],[Kpy''i]]^2+EffortOutcomesAG1_1DS[[#This Row],[KPy''j]]^2+EffortOutcomesAG1_1DS[[#This Row],[KPy''k]]^2)/KTmag/Scale</f>
        <v>14.325068560623169</v>
      </c>
      <c r="Q17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7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7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71" t="s">
        <v>92</v>
      </c>
      <c r="U171" t="s">
        <v>61</v>
      </c>
      <c r="V171" t="s">
        <v>60</v>
      </c>
      <c r="W171">
        <v>1</v>
      </c>
      <c r="X171">
        <v>0</v>
      </c>
      <c r="Y171">
        <v>10</v>
      </c>
      <c r="Z171">
        <v>1.2607763753274592</v>
      </c>
      <c r="AA171" t="s">
        <v>94</v>
      </c>
      <c r="AB171">
        <v>1</v>
      </c>
      <c r="AC171" s="14">
        <v>45572</v>
      </c>
      <c r="AD171">
        <v>45572</v>
      </c>
      <c r="AE171">
        <v>0</v>
      </c>
      <c r="AF171">
        <v>0</v>
      </c>
      <c r="AG171">
        <v>1.2607763753274592</v>
      </c>
      <c r="AK171">
        <v>0</v>
      </c>
      <c r="AL171">
        <v>0</v>
      </c>
      <c r="AM171">
        <v>0.79316207026822794</v>
      </c>
      <c r="AN171">
        <v>170</v>
      </c>
      <c r="AO171">
        <f>SUBTOTAL(9,EffortOutcomesAG1_1DS[[#This Row],[Allocation]:[Iin]])</f>
        <v>91148.314714820939</v>
      </c>
      <c r="AS171">
        <f t="shared" si="1"/>
        <v>0</v>
      </c>
    </row>
    <row r="172" spans="2:45" x14ac:dyDescent="0.25">
      <c r="B172" s="8">
        <f>IF(EffortOutcomesAG1_1DS[[#This Row],[Apn]]=0,10,LOG(EffortOutcomesAG1_1DS[[#This Row],[Apn]]))</f>
        <v>0.12043646361527324</v>
      </c>
      <c r="C172" s="8">
        <f>IF(EffortOutcomesAG1_1DS[[#This Row],[Ein]]=0,10,LOG(EffortOutcomesAG1_1DS[[#This Row],[Ein]]))</f>
        <v>-4.7321234168177226E-2</v>
      </c>
      <c r="D172" s="8">
        <f>IF(EffortOutcomesAG1_1DS[[#This Row],[Iin]]=0,10,LOG(EffortOutcomesAG1_1DS[[#This Row],[Iin]]))</f>
        <v>-7.3115229447096017E-2</v>
      </c>
      <c r="E172" s="8">
        <f>Kx-EffortOutcomesAG1_1DS[[#This Row],[Xp]]</f>
        <v>-0.12043646361527324</v>
      </c>
      <c r="F172" s="8">
        <f>Ky-EffortOutcomesAG1_1DS[[#This Row],[Yp]]</f>
        <v>-0.95267876583182276</v>
      </c>
      <c r="G172" s="8">
        <f>Kz-EffortOutcomesAG1_1DS[[#This Row],[Zp]]</f>
        <v>1.073115229447096</v>
      </c>
      <c r="H172" s="8">
        <f>EffortOutcomesAG1_1DS[[#This Row],[Kpy]]*KSc-EffortOutcomesAG1_1DS[[#This Row],[KPz]]*KSb</f>
        <v>-0.12043646361527327</v>
      </c>
      <c r="I172" s="8">
        <f>-1*(EffortOutcomesAG1_1DS[[#This Row],[KPx]]*KSc-EffortOutcomesAG1_1DS[[#This Row],[KPz]]*KSa)</f>
        <v>-0.12043646361527324</v>
      </c>
      <c r="J172" s="8">
        <f>(EffortOutcomesAG1_1DS[[#This Row],[KPx]]*$C$2-EffortOutcomesAG1_1DS[[#This Row],[Kpy]]*KSa)</f>
        <v>-8.5912731834873149E-4</v>
      </c>
      <c r="K172" s="8">
        <f>EffortOutcomesAG1_1DS[[#This Row],[Kpy]]*KTc-EffortOutcomesAG1_1DS[[#This Row],[KPz]]*KTb</f>
        <v>2.025793995278919</v>
      </c>
      <c r="L172" s="8">
        <f>-1*(EffortOutcomesAG1_1DS[[#This Row],[KPx]]*KTc-EffortOutcomesAG1_1DS[[#This Row],[KPz]]*KTa)</f>
        <v>2.025793995278919</v>
      </c>
      <c r="M172" s="8">
        <f>(EffortOutcomesAG1_1DS[[#This Row],[KPx]]*KTb-EffortOutcomesAG1_1DS[[#This Row],[Kpy]]*KTa)</f>
        <v>2.0257939952789186</v>
      </c>
      <c r="N172" s="8">
        <f>-EffortOutcomesAG1_1DS[[#This Row],[Xp]]*a+EffortOutcomesAG1_1DS[[#This Row],[Yp]]*b+EffortOutcomesAG1_1DS[[#This Row],[Zp]]*c_</f>
        <v>-0.24087292723054649</v>
      </c>
      <c r="O172">
        <f>-IF(EffortOutcomesAG1_1DS[[#This Row],[Column2]]&gt;0,1,-1)*SQRT(EffortOutcomesAG1_1DS[[#This Row],[KPx''i]]^2+EffortOutcomesAG1_1DS[[#This Row],[KPx''j]]^2+EffortOutcomesAG1_1DS[[#This Row],[KPx''k]]^2)/Ksmag/Scale</f>
        <v>0.12043799574066151</v>
      </c>
      <c r="P172" s="9">
        <f>SQRT(EffortOutcomesAG1_1DS[[#This Row],[Kpy''i]]^2+EffortOutcomesAG1_1DS[[#This Row],[KPy''j]]^2+EffortOutcomesAG1_1DS[[#This Row],[KPy''k]]^2)/KTmag/Scale</f>
        <v>1.4324526713487125</v>
      </c>
      <c r="Q17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0.12043799574066151</v>
      </c>
      <c r="S17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1.4324526713487125</v>
      </c>
      <c r="T172" t="s">
        <v>92</v>
      </c>
      <c r="U172" t="s">
        <v>61</v>
      </c>
      <c r="V172" t="s">
        <v>59</v>
      </c>
      <c r="W172">
        <v>2.8796992481203003</v>
      </c>
      <c r="X172">
        <v>3.8</v>
      </c>
      <c r="Y172">
        <v>10</v>
      </c>
      <c r="Z172">
        <v>3.4077079107505077</v>
      </c>
      <c r="AA172" t="s">
        <v>95</v>
      </c>
      <c r="AB172">
        <v>1</v>
      </c>
      <c r="AC172" s="14">
        <v>45572</v>
      </c>
      <c r="AD172">
        <v>45572</v>
      </c>
      <c r="AE172">
        <v>1.3195822454308095</v>
      </c>
      <c r="AF172">
        <v>1.3195822454308095</v>
      </c>
      <c r="AG172">
        <v>1.183355488589602</v>
      </c>
      <c r="AH172">
        <v>0.75781559161060541</v>
      </c>
      <c r="AI172">
        <v>0.75781559161060541</v>
      </c>
      <c r="AJ172">
        <v>0.89676523967118627</v>
      </c>
      <c r="AK172">
        <v>1.1151190476190473</v>
      </c>
      <c r="AL172">
        <v>1.1151190476190473</v>
      </c>
      <c r="AM172">
        <v>0.84505460078768324</v>
      </c>
      <c r="AN172">
        <v>171</v>
      </c>
      <c r="AO172">
        <f>SUBTOTAL(9,EffortOutcomesAG1_1DS[[#This Row],[Allocation]:[Iin]])</f>
        <v>91157.717917009126</v>
      </c>
      <c r="AS172">
        <f t="shared" si="1"/>
        <v>0</v>
      </c>
    </row>
    <row r="173" spans="2:45" x14ac:dyDescent="0.25">
      <c r="B173" s="8">
        <f>IF(EffortOutcomesAG1_1DS[[#This Row],[Apn]]=0,10,LOG(EffortOutcomesAG1_1DS[[#This Row],[Apn]]))</f>
        <v>-0.2557236865830021</v>
      </c>
      <c r="C173" s="8">
        <f>IF(EffortOutcomesAG1_1DS[[#This Row],[Ein]]=0,10,LOG(EffortOutcomesAG1_1DS[[#This Row],[Ein]]))</f>
        <v>-5.7523288890912738E-3</v>
      </c>
      <c r="D173" s="8">
        <f>IF(EffortOutcomesAG1_1DS[[#This Row],[Iin]]=0,10,LOG(EffortOutcomesAG1_1DS[[#This Row],[Iin]]))</f>
        <v>0.26147601547209337</v>
      </c>
      <c r="E173" s="8">
        <f>Kx-EffortOutcomesAG1_1DS[[#This Row],[Xp]]</f>
        <v>0.2557236865830021</v>
      </c>
      <c r="F173" s="8">
        <f>Ky-EffortOutcomesAG1_1DS[[#This Row],[Yp]]</f>
        <v>-0.99424767111090873</v>
      </c>
      <c r="G173" s="8">
        <f>Kz-EffortOutcomesAG1_1DS[[#This Row],[Zp]]</f>
        <v>0.73852398452790657</v>
      </c>
      <c r="H173" s="8">
        <f>EffortOutcomesAG1_1DS[[#This Row],[Kpy]]*KSc-EffortOutcomesAG1_1DS[[#This Row],[KPz]]*KSb</f>
        <v>0.25572368658300215</v>
      </c>
      <c r="I173" s="8">
        <f>-1*(EffortOutcomesAG1_1DS[[#This Row],[KPx]]*KSc-EffortOutcomesAG1_1DS[[#This Row],[KPz]]*KSa)</f>
        <v>0.2557236865830021</v>
      </c>
      <c r="J173" s="8">
        <f>(EffortOutcomesAG1_1DS[[#This Row],[KPx]]*$C$2-EffortOutcomesAG1_1DS[[#This Row],[Kpy]]*KSa)</f>
        <v>1.824191764664574E-3</v>
      </c>
      <c r="K173" s="8">
        <f>EffortOutcomesAG1_1DS[[#This Row],[Kpy]]*KTc-EffortOutcomesAG1_1DS[[#This Row],[KPz]]*KTb</f>
        <v>1.7327716556388153</v>
      </c>
      <c r="L173" s="8">
        <f>-1*(EffortOutcomesAG1_1DS[[#This Row],[KPx]]*KTc-EffortOutcomesAG1_1DS[[#This Row],[KPz]]*KTa)</f>
        <v>1.7327716556388153</v>
      </c>
      <c r="M173" s="8">
        <f>(EffortOutcomesAG1_1DS[[#This Row],[KPx]]*KTb-EffortOutcomesAG1_1DS[[#This Row],[Kpy]]*KTa)</f>
        <v>1.7327716556388153</v>
      </c>
      <c r="N173" s="8">
        <f>-EffortOutcomesAG1_1DS[[#This Row],[Xp]]*a+EffortOutcomesAG1_1DS[[#This Row],[Yp]]*b+EffortOutcomesAG1_1DS[[#This Row],[Zp]]*c_</f>
        <v>0.51144737316600419</v>
      </c>
      <c r="O173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173" s="9">
        <f>SQRT(EffortOutcomesAG1_1DS[[#This Row],[Kpy''i]]^2+EffortOutcomesAG1_1DS[[#This Row],[KPy''j]]^2+EffortOutcomesAG1_1DS[[#This Row],[KPy''k]]^2)/KTmag/Scale</f>
        <v>1.2252545879500476</v>
      </c>
      <c r="Q17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17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1.2252545879500476</v>
      </c>
      <c r="T173" t="s">
        <v>138</v>
      </c>
      <c r="U173" t="s">
        <v>61</v>
      </c>
      <c r="V173" t="s">
        <v>56</v>
      </c>
      <c r="W173">
        <v>6.8471096572600336</v>
      </c>
      <c r="X173">
        <v>3.8</v>
      </c>
      <c r="Y173">
        <v>10</v>
      </c>
      <c r="Z173">
        <v>3.75</v>
      </c>
      <c r="AA173" t="s">
        <v>96</v>
      </c>
      <c r="AC173" s="14">
        <v>45572</v>
      </c>
      <c r="AD173">
        <v>45572</v>
      </c>
      <c r="AE173">
        <v>0.55497869761306307</v>
      </c>
      <c r="AF173">
        <v>0.55497869761306307</v>
      </c>
      <c r="AG173">
        <v>0.54767634632868067</v>
      </c>
      <c r="AH173">
        <v>1.801870962436851</v>
      </c>
      <c r="AI173">
        <v>1.801870962436851</v>
      </c>
      <c r="AJ173">
        <v>0.98684210526315796</v>
      </c>
      <c r="AK173">
        <v>1.0133333333333332</v>
      </c>
      <c r="AL173">
        <v>1.0133333333333332</v>
      </c>
      <c r="AM173">
        <v>1.8258959086026756</v>
      </c>
      <c r="AN173">
        <v>172</v>
      </c>
      <c r="AO173">
        <f>SUBTOTAL(9,EffortOutcomesAG1_1DS[[#This Row],[Allocation]:[Iin]])</f>
        <v>91157.850780346969</v>
      </c>
      <c r="AS173">
        <f t="shared" si="1"/>
        <v>0</v>
      </c>
    </row>
    <row r="174" spans="2:45" x14ac:dyDescent="0.25">
      <c r="B174" s="8">
        <f>IF(EffortOutcomesAG1_1DS[[#This Row],[Apn]]=0,10,LOG(EffortOutcomesAG1_1DS[[#This Row],[Apn]]))</f>
        <v>0.35130426810144072</v>
      </c>
      <c r="C174" s="8">
        <f>IF(EffortOutcomesAG1_1DS[[#This Row],[Ein]]=0,10,LOG(EffortOutcomesAG1_1DS[[#This Row],[Ein]]))</f>
        <v>2.1464033395029926E-2</v>
      </c>
      <c r="D174" s="8">
        <f>IF(EffortOutcomesAG1_1DS[[#This Row],[Iin]]=0,10,LOG(EffortOutcomesAG1_1DS[[#This Row],[Iin]]))</f>
        <v>-0.37276830149647067</v>
      </c>
      <c r="E174" s="8">
        <f>Kx-EffortOutcomesAG1_1DS[[#This Row],[Xp]]</f>
        <v>-0.35130426810144072</v>
      </c>
      <c r="F174" s="8">
        <f>Ky-EffortOutcomesAG1_1DS[[#This Row],[Yp]]</f>
        <v>-1.02146403339503</v>
      </c>
      <c r="G174" s="8">
        <f>Kz-EffortOutcomesAG1_1DS[[#This Row],[Zp]]</f>
        <v>1.3727683014964707</v>
      </c>
      <c r="H174" s="8">
        <f>EffortOutcomesAG1_1DS[[#This Row],[Kpy]]*KSc-EffortOutcomesAG1_1DS[[#This Row],[KPz]]*KSb</f>
        <v>-0.35130426810144066</v>
      </c>
      <c r="I174" s="8">
        <f>-1*(EffortOutcomesAG1_1DS[[#This Row],[KPx]]*KSc-EffortOutcomesAG1_1DS[[#This Row],[KPz]]*KSa)</f>
        <v>-0.35130426810144072</v>
      </c>
      <c r="J174" s="8">
        <f>(EffortOutcomesAG1_1DS[[#This Row],[KPx]]*$C$2-EffortOutcomesAG1_1DS[[#This Row],[Kpy]]*KSa)</f>
        <v>-2.5060109265793791E-3</v>
      </c>
      <c r="K174" s="8">
        <f>EffortOutcomesAG1_1DS[[#This Row],[Kpy]]*KTc-EffortOutcomesAG1_1DS[[#This Row],[KPz]]*KTb</f>
        <v>2.3942323348915009</v>
      </c>
      <c r="L174" s="8">
        <f>-1*(EffortOutcomesAG1_1DS[[#This Row],[KPx]]*KTc-EffortOutcomesAG1_1DS[[#This Row],[KPz]]*KTa)</f>
        <v>2.3942323348915004</v>
      </c>
      <c r="M174" s="8">
        <f>(EffortOutcomesAG1_1DS[[#This Row],[KPx]]*KTb-EffortOutcomesAG1_1DS[[#This Row],[Kpy]]*KTa)</f>
        <v>2.3942323348915009</v>
      </c>
      <c r="N174" s="8">
        <f>-EffortOutcomesAG1_1DS[[#This Row],[Xp]]*a+EffortOutcomesAG1_1DS[[#This Row],[Yp]]*b+EffortOutcomesAG1_1DS[[#This Row],[Zp]]*c_</f>
        <v>-0.70260853620288144</v>
      </c>
      <c r="O174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74" s="9">
        <f>SQRT(EffortOutcomesAG1_1DS[[#This Row],[Kpy''i]]^2+EffortOutcomesAG1_1DS[[#This Row],[KPy''j]]^2+EffortOutcomesAG1_1DS[[#This Row],[KPy''k]]^2)/KTmag/Scale</f>
        <v>1.6929779197378814</v>
      </c>
      <c r="Q17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7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1.6929779197378814</v>
      </c>
      <c r="T174" t="s">
        <v>138</v>
      </c>
      <c r="U174" t="s">
        <v>61</v>
      </c>
      <c r="V174" t="s">
        <v>60</v>
      </c>
      <c r="W174">
        <v>0.84615384615384603</v>
      </c>
      <c r="X174">
        <v>1.9</v>
      </c>
      <c r="Y174">
        <v>10</v>
      </c>
      <c r="Z174">
        <v>1.9962624345926052</v>
      </c>
      <c r="AA174" t="s">
        <v>94</v>
      </c>
      <c r="AC174" s="14">
        <v>45572</v>
      </c>
      <c r="AD174">
        <v>45572</v>
      </c>
      <c r="AE174">
        <v>2.2454545454545456</v>
      </c>
      <c r="AF174">
        <v>2.2454545454545456</v>
      </c>
      <c r="AG174">
        <v>2.3592192408821702</v>
      </c>
      <c r="AH174">
        <v>0.44534412955465585</v>
      </c>
      <c r="AI174">
        <v>0.44534412955465585</v>
      </c>
      <c r="AJ174">
        <v>1.0506644392592659</v>
      </c>
      <c r="AK174">
        <v>0.95177866751159379</v>
      </c>
      <c r="AL174">
        <v>0.95177866751159379</v>
      </c>
      <c r="AM174">
        <v>0.4238690422116409</v>
      </c>
      <c r="AN174">
        <v>173</v>
      </c>
      <c r="AO174">
        <f>SUBTOTAL(9,EffortOutcomesAG1_1DS[[#This Row],[Allocation]:[Iin]])</f>
        <v>91157.115169841971</v>
      </c>
      <c r="AS174">
        <f t="shared" si="1"/>
        <v>0</v>
      </c>
    </row>
    <row r="175" spans="2:45" x14ac:dyDescent="0.25">
      <c r="B175" s="8">
        <f>IF(EffortOutcomesAG1_1DS[[#This Row],[Apn]]=0,10,LOG(EffortOutcomesAG1_1DS[[#This Row],[Apn]]))</f>
        <v>0.17578522144480321</v>
      </c>
      <c r="C175" s="8">
        <f>IF(EffortOutcomesAG1_1DS[[#This Row],[Ein]]=0,10,LOG(EffortOutcomesAG1_1DS[[#This Row],[Ein]]))</f>
        <v>1.141929690025926E-2</v>
      </c>
      <c r="D175" s="8">
        <f>IF(EffortOutcomesAG1_1DS[[#This Row],[Iin]]=0,10,LOG(EffortOutcomesAG1_1DS[[#This Row],[Iin]]))</f>
        <v>-0.18720451834506247</v>
      </c>
      <c r="E175" s="8">
        <f>Kx-EffortOutcomesAG1_1DS[[#This Row],[Xp]]</f>
        <v>-0.17578522144480321</v>
      </c>
      <c r="F175" s="8">
        <f>Ky-EffortOutcomesAG1_1DS[[#This Row],[Yp]]</f>
        <v>-1.0114192969002593</v>
      </c>
      <c r="G175" s="8">
        <f>Kz-EffortOutcomesAG1_1DS[[#This Row],[Zp]]</f>
        <v>1.1872045183450624</v>
      </c>
      <c r="H175" s="8">
        <f>EffortOutcomesAG1_1DS[[#This Row],[Kpy]]*KSc-EffortOutcomesAG1_1DS[[#This Row],[KPz]]*KSb</f>
        <v>-0.17578522144480302</v>
      </c>
      <c r="I175" s="8">
        <f>-1*(EffortOutcomesAG1_1DS[[#This Row],[KPx]]*KSc-EffortOutcomesAG1_1DS[[#This Row],[KPz]]*KSa)</f>
        <v>-0.17578522144480321</v>
      </c>
      <c r="J175" s="8">
        <f>(EffortOutcomesAG1_1DS[[#This Row],[KPx]]*$C$2-EffortOutcomesAG1_1DS[[#This Row],[Kpy]]*KSa)</f>
        <v>-1.253954835369807E-3</v>
      </c>
      <c r="K175" s="8">
        <f>EffortOutcomesAG1_1DS[[#This Row],[Kpy]]*KTc-EffortOutcomesAG1_1DS[[#This Row],[KPz]]*KTb</f>
        <v>2.1986238152453215</v>
      </c>
      <c r="L175" s="8">
        <f>-1*(EffortOutcomesAG1_1DS[[#This Row],[KPx]]*KTc-EffortOutcomesAG1_1DS[[#This Row],[KPz]]*KTa)</f>
        <v>2.1986238152453215</v>
      </c>
      <c r="M175" s="8">
        <f>(EffortOutcomesAG1_1DS[[#This Row],[KPx]]*KTb-EffortOutcomesAG1_1DS[[#This Row],[Kpy]]*KTa)</f>
        <v>2.1986238152453219</v>
      </c>
      <c r="N175" s="8">
        <f>-EffortOutcomesAG1_1DS[[#This Row],[Xp]]*a+EffortOutcomesAG1_1DS[[#This Row],[Yp]]*b+EffortOutcomesAG1_1DS[[#This Row],[Zp]]*c_</f>
        <v>-0.35157044288960643</v>
      </c>
      <c r="O175">
        <f>-IF(EffortOutcomesAG1_1DS[[#This Row],[Column2]]&gt;0,1,-1)*SQRT(EffortOutcomesAG1_1DS[[#This Row],[KPx''i]]^2+EffortOutcomesAG1_1DS[[#This Row],[KPx''j]]^2+EffortOutcomesAG1_1DS[[#This Row],[KPx''k]]^2)/Ksmag/Scale</f>
        <v>0.17578745768615869</v>
      </c>
      <c r="P175" s="9">
        <f>SQRT(EffortOutcomesAG1_1DS[[#This Row],[Kpy''i]]^2+EffortOutcomesAG1_1DS[[#This Row],[KPy''j]]^2+EffortOutcomesAG1_1DS[[#This Row],[KPy''k]]^2)/KTmag/Scale</f>
        <v>1.5546618090382061</v>
      </c>
      <c r="Q17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0.17578745768615869</v>
      </c>
      <c r="S17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1.5546618090382061</v>
      </c>
      <c r="T175" t="s">
        <v>138</v>
      </c>
      <c r="U175" t="s">
        <v>61</v>
      </c>
      <c r="V175" t="s">
        <v>59</v>
      </c>
      <c r="W175">
        <v>2.5351191458269504</v>
      </c>
      <c r="X175">
        <v>3.8</v>
      </c>
      <c r="Y175">
        <v>10</v>
      </c>
      <c r="Z175">
        <v>3.9012420217353809</v>
      </c>
      <c r="AA175" t="s">
        <v>95</v>
      </c>
      <c r="AC175" s="14">
        <v>45572</v>
      </c>
      <c r="AD175">
        <v>45572</v>
      </c>
      <c r="AE175">
        <v>1.498943355879413</v>
      </c>
      <c r="AF175">
        <v>1.498943355879413</v>
      </c>
      <c r="AG175">
        <v>1.538879160041531</v>
      </c>
      <c r="AH175">
        <v>0.66713661732288176</v>
      </c>
      <c r="AI175">
        <v>0.66713661732288176</v>
      </c>
      <c r="AJ175">
        <v>1.0266426372987845</v>
      </c>
      <c r="AK175">
        <v>0.97404877186000738</v>
      </c>
      <c r="AL175">
        <v>0.97404877186000738</v>
      </c>
      <c r="AM175">
        <v>0.64982360276619267</v>
      </c>
      <c r="AN175">
        <v>174</v>
      </c>
      <c r="AO175">
        <f>SUBTOTAL(9,EffortOutcomesAG1_1DS[[#This Row],[Allocation]:[Iin]])</f>
        <v>91157.396844911986</v>
      </c>
      <c r="AS175">
        <f t="shared" si="1"/>
        <v>0</v>
      </c>
    </row>
    <row r="176" spans="2:45" x14ac:dyDescent="0.25">
      <c r="B176" s="8">
        <f>IF(EffortOutcomesAG1_1DS[[#This Row],[Apn]]=0,10,LOG(EffortOutcomesAG1_1DS[[#This Row],[Apn]]))</f>
        <v>-0.18059353204870796</v>
      </c>
      <c r="C176" s="8">
        <f>IF(EffortOutcomesAG1_1DS[[#This Row],[Ein]]=0,10,LOG(EffortOutcomesAG1_1DS[[#This Row],[Ein]]))</f>
        <v>-2.740284168890347E-2</v>
      </c>
      <c r="D176" s="8">
        <f>IF(EffortOutcomesAG1_1DS[[#This Row],[Iin]]=0,10,LOG(EffortOutcomesAG1_1DS[[#This Row],[Iin]]))</f>
        <v>0.20799637373761137</v>
      </c>
      <c r="E176" s="8">
        <f>Kx-EffortOutcomesAG1_1DS[[#This Row],[Xp]]</f>
        <v>0.18059353204870796</v>
      </c>
      <c r="F176" s="8">
        <f>Ky-EffortOutcomesAG1_1DS[[#This Row],[Yp]]</f>
        <v>-0.9725971583110965</v>
      </c>
      <c r="G176" s="8">
        <f>Kz-EffortOutcomesAG1_1DS[[#This Row],[Zp]]</f>
        <v>0.79200362626238863</v>
      </c>
      <c r="H176" s="8">
        <f>EffortOutcomesAG1_1DS[[#This Row],[Kpy]]*KSc-EffortOutcomesAG1_1DS[[#This Row],[KPz]]*KSb</f>
        <v>0.18059353204870787</v>
      </c>
      <c r="I176" s="8">
        <f>-1*(EffortOutcomesAG1_1DS[[#This Row],[KPx]]*KSc-EffortOutcomesAG1_1DS[[#This Row],[KPz]]*KSa)</f>
        <v>0.18059353204870796</v>
      </c>
      <c r="J176" s="8">
        <f>(EffortOutcomesAG1_1DS[[#This Row],[KPx]]*$C$2-EffortOutcomesAG1_1DS[[#This Row],[Kpy]]*KSa)</f>
        <v>1.2882546717392683E-3</v>
      </c>
      <c r="K176" s="8">
        <f>EffortOutcomesAG1_1DS[[#This Row],[Kpy]]*KTc-EffortOutcomesAG1_1DS[[#This Row],[KPz]]*KTb</f>
        <v>1.764600784573485</v>
      </c>
      <c r="L176" s="8">
        <f>-1*(EffortOutcomesAG1_1DS[[#This Row],[KPx]]*KTc-EffortOutcomesAG1_1DS[[#This Row],[KPz]]*KTa)</f>
        <v>1.7646007845734852</v>
      </c>
      <c r="M176" s="8">
        <f>(EffortOutcomesAG1_1DS[[#This Row],[KPx]]*KTb-EffortOutcomesAG1_1DS[[#This Row],[Kpy]]*KTa)</f>
        <v>1.764600784573485</v>
      </c>
      <c r="N176" s="8">
        <f>-EffortOutcomesAG1_1DS[[#This Row],[Xp]]*a+EffortOutcomesAG1_1DS[[#This Row],[Yp]]*b+EffortOutcomesAG1_1DS[[#This Row],[Zp]]*c_</f>
        <v>0.3611870640974158</v>
      </c>
      <c r="O176">
        <f>-IF(EffortOutcomesAG1_1DS[[#This Row],[Column2]]&gt;0,1,-1)*SQRT(EffortOutcomesAG1_1DS[[#This Row],[KPx''i]]^2+EffortOutcomesAG1_1DS[[#This Row],[KPx''j]]^2+EffortOutcomesAG1_1DS[[#This Row],[KPx''k]]^2)/Ksmag/Scale</f>
        <v>-0.18059582945870403</v>
      </c>
      <c r="P176" s="9">
        <f>SQRT(EffortOutcomesAG1_1DS[[#This Row],[Kpy''i]]^2+EffortOutcomesAG1_1DS[[#This Row],[KPy''j]]^2+EffortOutcomesAG1_1DS[[#This Row],[KPy''k]]^2)/KTmag/Scale</f>
        <v>1.2477611808590134</v>
      </c>
      <c r="Q17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-0.18059582945870403</v>
      </c>
      <c r="S17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1.2477611808590134</v>
      </c>
      <c r="T176" t="s">
        <v>92</v>
      </c>
      <c r="U176" t="s">
        <v>61</v>
      </c>
      <c r="V176" t="s">
        <v>56</v>
      </c>
      <c r="W176">
        <v>5.7593984962406006</v>
      </c>
      <c r="X176">
        <v>3.8</v>
      </c>
      <c r="Y176">
        <v>10</v>
      </c>
      <c r="Z176">
        <v>3.5676377851649996</v>
      </c>
      <c r="AA176" t="s">
        <v>99</v>
      </c>
      <c r="AB176">
        <v>1</v>
      </c>
      <c r="AC176" s="14">
        <v>45573</v>
      </c>
      <c r="AD176">
        <v>45573</v>
      </c>
      <c r="AE176">
        <v>0.65979112271540474</v>
      </c>
      <c r="AF176">
        <v>0.65979112271540474</v>
      </c>
      <c r="AG176">
        <v>0.61944624729366193</v>
      </c>
      <c r="AH176">
        <v>1.5156311832212108</v>
      </c>
      <c r="AI176">
        <v>1.5156311832212108</v>
      </c>
      <c r="AJ176">
        <v>0.93885204872763151</v>
      </c>
      <c r="AK176">
        <v>1.0651305510332949</v>
      </c>
      <c r="AL176">
        <v>1.0651305510332949</v>
      </c>
      <c r="AM176">
        <v>1.6143450773476529</v>
      </c>
      <c r="AN176">
        <v>175</v>
      </c>
      <c r="AO176">
        <f>SUBTOTAL(9,EffortOutcomesAG1_1DS[[#This Row],[Allocation]:[Iin]])</f>
        <v>91160.221386872494</v>
      </c>
      <c r="AS176">
        <f t="shared" si="1"/>
        <v>0</v>
      </c>
    </row>
    <row r="177" spans="2:45" x14ac:dyDescent="0.25">
      <c r="B177" s="8">
        <f>IF(EffortOutcomesAG1_1DS[[#This Row],[Apn]]=0,10,LOG(EffortOutcomesAG1_1DS[[#This Row],[Apn]]))</f>
        <v>-4.5022729930267163E-3</v>
      </c>
      <c r="C177" s="8">
        <f>IF(EffortOutcomesAG1_1DS[[#This Row],[Ein]]=0,10,LOG(EffortOutcomesAG1_1DS[[#This Row],[Ein]]))</f>
        <v>5.1073468814530072E-2</v>
      </c>
      <c r="D177" s="8">
        <f>IF(EffortOutcomesAG1_1DS[[#This Row],[Iin]]=0,10,LOG(EffortOutcomesAG1_1DS[[#This Row],[Iin]]))</f>
        <v>-4.6571195821503361E-2</v>
      </c>
      <c r="E177" s="8">
        <f>Kx-EffortOutcomesAG1_1DS[[#This Row],[Xp]]</f>
        <v>4.5022729930267163E-3</v>
      </c>
      <c r="F177" s="8">
        <f>Ky-EffortOutcomesAG1_1DS[[#This Row],[Yp]]</f>
        <v>-1.05107346881453</v>
      </c>
      <c r="G177" s="8">
        <f>Kz-EffortOutcomesAG1_1DS[[#This Row],[Zp]]</f>
        <v>1.0465711958215034</v>
      </c>
      <c r="H177" s="8">
        <f>EffortOutcomesAG1_1DS[[#This Row],[Kpy]]*KSc-EffortOutcomesAG1_1DS[[#This Row],[KPz]]*KSb</f>
        <v>4.5022729930266348E-3</v>
      </c>
      <c r="I177" s="8">
        <f>-1*(EffortOutcomesAG1_1DS[[#This Row],[KPx]]*KSc-EffortOutcomesAG1_1DS[[#This Row],[KPz]]*KSa)</f>
        <v>4.5022729930267163E-3</v>
      </c>
      <c r="J177" s="8">
        <f>(EffortOutcomesAG1_1DS[[#This Row],[KPx]]*$C$2-EffortOutcomesAG1_1DS[[#This Row],[Kpy]]*KSa)</f>
        <v>3.211673281381896E-5</v>
      </c>
      <c r="K177" s="8">
        <f>EffortOutcomesAG1_1DS[[#This Row],[Kpy]]*KTc-EffortOutcomesAG1_1DS[[#This Row],[KPz]]*KTb</f>
        <v>2.0976446646360332</v>
      </c>
      <c r="L177" s="8">
        <f>-1*(EffortOutcomesAG1_1DS[[#This Row],[KPx]]*KTc-EffortOutcomesAG1_1DS[[#This Row],[KPz]]*KTa)</f>
        <v>2.0976446646360336</v>
      </c>
      <c r="M177" s="8">
        <f>(EffortOutcomesAG1_1DS[[#This Row],[KPx]]*KTb-EffortOutcomesAG1_1DS[[#This Row],[Kpy]]*KTa)</f>
        <v>2.0976446646360332</v>
      </c>
      <c r="N177" s="8">
        <f>-EffortOutcomesAG1_1DS[[#This Row],[Xp]]*a+EffortOutcomesAG1_1DS[[#This Row],[Yp]]*b+EffortOutcomesAG1_1DS[[#This Row],[Zp]]*c_</f>
        <v>9.0045459860534222E-3</v>
      </c>
      <c r="O177">
        <f>-IF(EffortOutcomesAG1_1DS[[#This Row],[Column2]]&gt;0,1,-1)*SQRT(EffortOutcomesAG1_1DS[[#This Row],[KPx''i]]^2+EffortOutcomesAG1_1DS[[#This Row],[KPx''j]]^2+EffortOutcomesAG1_1DS[[#This Row],[KPx''k]]^2)/Ksmag/Scale</f>
        <v>-4.5023302684277493E-3</v>
      </c>
      <c r="P177" s="9">
        <f>SQRT(EffortOutcomesAG1_1DS[[#This Row],[Kpy''i]]^2+EffortOutcomesAG1_1DS[[#This Row],[KPy''j]]^2+EffortOutcomesAG1_1DS[[#This Row],[KPy''k]]^2)/KTmag/Scale</f>
        <v>1.4832587668839206</v>
      </c>
      <c r="Q17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-4.5023302684277493E-3</v>
      </c>
      <c r="S17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1.4832587668839206</v>
      </c>
      <c r="T177" t="s">
        <v>92</v>
      </c>
      <c r="U177" t="s">
        <v>61</v>
      </c>
      <c r="V177" t="s">
        <v>59</v>
      </c>
      <c r="W177">
        <v>2.8796992481203003</v>
      </c>
      <c r="X177">
        <v>2.8499999999999996</v>
      </c>
      <c r="Y177">
        <v>10</v>
      </c>
      <c r="Z177">
        <v>3.205666426748675</v>
      </c>
      <c r="AA177" t="s">
        <v>98</v>
      </c>
      <c r="AB177">
        <v>1</v>
      </c>
      <c r="AC177" s="14">
        <v>45573</v>
      </c>
      <c r="AD177">
        <v>45573</v>
      </c>
      <c r="AE177">
        <v>0.98968668407310711</v>
      </c>
      <c r="AF177">
        <v>0.98968668407310711</v>
      </c>
      <c r="AG177">
        <v>1.1131948688187305</v>
      </c>
      <c r="AH177">
        <v>1.0104207888141405</v>
      </c>
      <c r="AI177">
        <v>1.0104207888141405</v>
      </c>
      <c r="AJ177">
        <v>1.1247952374556756</v>
      </c>
      <c r="AK177">
        <v>0.88905070603075587</v>
      </c>
      <c r="AL177">
        <v>0.88905070603075587</v>
      </c>
      <c r="AM177">
        <v>0.89831531568336487</v>
      </c>
      <c r="AN177">
        <v>176</v>
      </c>
      <c r="AO177">
        <f>SUBTOTAL(9,EffortOutcomesAG1_1DS[[#This Row],[Allocation]:[Iin]])</f>
        <v>91159.120288206512</v>
      </c>
      <c r="AS177">
        <f t="shared" si="1"/>
        <v>0</v>
      </c>
    </row>
    <row r="178" spans="2:45" x14ac:dyDescent="0.25">
      <c r="B178" s="8">
        <f>IF(EffortOutcomesAG1_1DS[[#This Row],[Apn]]=0,10,LOG(EffortOutcomesAG1_1DS[[#This Row],[Apn]]))</f>
        <v>10</v>
      </c>
      <c r="C178" s="8">
        <f>IF(EffortOutcomesAG1_1DS[[#This Row],[Ein]]=0,10,LOG(EffortOutcomesAG1_1DS[[#This Row],[Ein]]))</f>
        <v>10</v>
      </c>
      <c r="D178" s="8">
        <f>IF(EffortOutcomesAG1_1DS[[#This Row],[Iin]]=0,10,LOG(EffortOutcomesAG1_1DS[[#This Row],[Iin]]))</f>
        <v>-0.11768918743516411</v>
      </c>
      <c r="E178" s="8">
        <f>Kx-EffortOutcomesAG1_1DS[[#This Row],[Xp]]</f>
        <v>-10</v>
      </c>
      <c r="F178" s="8">
        <f>Ky-EffortOutcomesAG1_1DS[[#This Row],[Yp]]</f>
        <v>-11</v>
      </c>
      <c r="G178" s="8">
        <f>Kz-EffortOutcomesAG1_1DS[[#This Row],[Zp]]</f>
        <v>1.1176891874351642</v>
      </c>
      <c r="H178" s="8">
        <f>EffortOutcomesAG1_1DS[[#This Row],[Kpy]]*KSc-EffortOutcomesAG1_1DS[[#This Row],[KPz]]*KSb</f>
        <v>9.8823108125648353</v>
      </c>
      <c r="I178" s="8">
        <f>-1*(EffortOutcomesAG1_1DS[[#This Row],[KPx]]*KSc-EffortOutcomesAG1_1DS[[#This Row],[KPz]]*KSa)</f>
        <v>-10</v>
      </c>
      <c r="J178" s="8">
        <f>(EffortOutcomesAG1_1DS[[#This Row],[KPx]]*$C$2-EffortOutcomesAG1_1DS[[#This Row],[Kpy]]*KSa)</f>
        <v>-7.1334485633284622E-2</v>
      </c>
      <c r="K178" s="8">
        <f>EffortOutcomesAG1_1DS[[#This Row],[Kpy]]*KTc-EffortOutcomesAG1_1DS[[#This Row],[KPz]]*KTb</f>
        <v>12.117689187435165</v>
      </c>
      <c r="L178" s="8">
        <f>-1*(EffortOutcomesAG1_1DS[[#This Row],[KPx]]*KTc-EffortOutcomesAG1_1DS[[#This Row],[KPz]]*KTa)</f>
        <v>-7.7646216251296716</v>
      </c>
      <c r="M178" s="8">
        <f>(EffortOutcomesAG1_1DS[[#This Row],[KPx]]*KTb-EffortOutcomesAG1_1DS[[#This Row],[Kpy]]*KTa)</f>
        <v>32</v>
      </c>
      <c r="N178" s="8">
        <f>-EffortOutcomesAG1_1DS[[#This Row],[Xp]]*a+EffortOutcomesAG1_1DS[[#This Row],[Yp]]*b+EffortOutcomesAG1_1DS[[#This Row],[Zp]]*c_</f>
        <v>19.764621625129671</v>
      </c>
      <c r="O178">
        <f>-IF(EffortOutcomesAG1_1DS[[#This Row],[Column2]]&gt;0,1,-1)*SQRT(EffortOutcomesAG1_1DS[[#This Row],[KPx''i]]^2+EffortOutcomesAG1_1DS[[#This Row],[KPx''j]]^2+EffortOutcomesAG1_1DS[[#This Row],[KPx''k]]^2)/Ksmag/Scale</f>
        <v>-9.9414575290793348</v>
      </c>
      <c r="P178" s="9">
        <f>SQRT(EffortOutcomesAG1_1DS[[#This Row],[Kpy''i]]^2+EffortOutcomesAG1_1DS[[#This Row],[KPy''j]]^2+EffortOutcomesAG1_1DS[[#This Row],[KPy''k]]^2)/KTmag/Scale</f>
        <v>14.324383292278908</v>
      </c>
      <c r="Q17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7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7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78" t="s">
        <v>92</v>
      </c>
      <c r="U178" t="s">
        <v>61</v>
      </c>
      <c r="V178" t="s">
        <v>60</v>
      </c>
      <c r="W178">
        <v>1</v>
      </c>
      <c r="X178">
        <v>0</v>
      </c>
      <c r="Y178">
        <v>10</v>
      </c>
      <c r="Z178">
        <v>1.3112611297620786</v>
      </c>
      <c r="AA178" t="s">
        <v>97</v>
      </c>
      <c r="AB178">
        <v>1</v>
      </c>
      <c r="AC178" s="14">
        <v>45573</v>
      </c>
      <c r="AD178">
        <v>45573</v>
      </c>
      <c r="AE178">
        <v>0</v>
      </c>
      <c r="AF178">
        <v>0</v>
      </c>
      <c r="AG178">
        <v>1.3112611297620786</v>
      </c>
      <c r="AK178">
        <v>0</v>
      </c>
      <c r="AL178">
        <v>0</v>
      </c>
      <c r="AM178">
        <v>0.76262460413315591</v>
      </c>
      <c r="AN178">
        <v>177</v>
      </c>
      <c r="AO178">
        <f>SUBTOTAL(9,EffortOutcomesAG1_1DS[[#This Row],[Allocation]:[Iin]])</f>
        <v>91150.385146863671</v>
      </c>
      <c r="AS178">
        <f t="shared" si="1"/>
        <v>0</v>
      </c>
    </row>
    <row r="179" spans="2:45" x14ac:dyDescent="0.25">
      <c r="B179" s="8">
        <f>IF(EffortOutcomesAG1_1DS[[#This Row],[Apn]]=0,10,LOG(EffortOutcomesAG1_1DS[[#This Row],[Apn]]))</f>
        <v>-0.2557236865830021</v>
      </c>
      <c r="C179" s="8">
        <f>IF(EffortOutcomesAG1_1DS[[#This Row],[Ein]]=0,10,LOG(EffortOutcomesAG1_1DS[[#This Row],[Ein]]))</f>
        <v>-0.12110872491675091</v>
      </c>
      <c r="D179" s="8">
        <f>IF(EffortOutcomesAG1_1DS[[#This Row],[Iin]]=0,10,LOG(EffortOutcomesAG1_1DS[[#This Row],[Iin]]))</f>
        <v>0.37683241149975305</v>
      </c>
      <c r="E179" s="8">
        <f>Kx-EffortOutcomesAG1_1DS[[#This Row],[Xp]]</f>
        <v>0.2557236865830021</v>
      </c>
      <c r="F179" s="8">
        <f>Ky-EffortOutcomesAG1_1DS[[#This Row],[Yp]]</f>
        <v>-0.87889127508324905</v>
      </c>
      <c r="G179" s="8">
        <f>Kz-EffortOutcomesAG1_1DS[[#This Row],[Zp]]</f>
        <v>0.62316758850024701</v>
      </c>
      <c r="H179" s="8">
        <f>EffortOutcomesAG1_1DS[[#This Row],[Kpy]]*KSc-EffortOutcomesAG1_1DS[[#This Row],[KPz]]*KSb</f>
        <v>0.25572368658300204</v>
      </c>
      <c r="I179" s="8">
        <f>-1*(EffortOutcomesAG1_1DS[[#This Row],[KPx]]*KSc-EffortOutcomesAG1_1DS[[#This Row],[KPz]]*KSa)</f>
        <v>0.2557236865830021</v>
      </c>
      <c r="J179" s="8">
        <f>(EffortOutcomesAG1_1DS[[#This Row],[KPx]]*$C$2-EffortOutcomesAG1_1DS[[#This Row],[Kpy]]*KSa)</f>
        <v>1.824191764664574E-3</v>
      </c>
      <c r="K179" s="8">
        <f>EffortOutcomesAG1_1DS[[#This Row],[Kpy]]*KTc-EffortOutcomesAG1_1DS[[#This Row],[KPz]]*KTb</f>
        <v>1.5020588635834962</v>
      </c>
      <c r="L179" s="8">
        <f>-1*(EffortOutcomesAG1_1DS[[#This Row],[KPx]]*KTc-EffortOutcomesAG1_1DS[[#This Row],[KPz]]*KTa)</f>
        <v>1.5020588635834962</v>
      </c>
      <c r="M179" s="8">
        <f>(EffortOutcomesAG1_1DS[[#This Row],[KPx]]*KTb-EffortOutcomesAG1_1DS[[#This Row],[Kpy]]*KTa)</f>
        <v>1.5020588635834959</v>
      </c>
      <c r="N179" s="8">
        <f>-EffortOutcomesAG1_1DS[[#This Row],[Xp]]*a+EffortOutcomesAG1_1DS[[#This Row],[Yp]]*b+EffortOutcomesAG1_1DS[[#This Row],[Zp]]*c_</f>
        <v>0.5114473731660043</v>
      </c>
      <c r="O179">
        <f>-IF(EffortOutcomesAG1_1DS[[#This Row],[Column2]]&gt;0,1,-1)*SQRT(EffortOutcomesAG1_1DS[[#This Row],[KPx''i]]^2+EffortOutcomesAG1_1DS[[#This Row],[KPx''j]]^2+EffortOutcomesAG1_1DS[[#This Row],[KPx''k]]^2)/Ksmag/Scale</f>
        <v>-0.25572693975684024</v>
      </c>
      <c r="P179" s="9">
        <f>SQRT(EffortOutcomesAG1_1DS[[#This Row],[Kpy''i]]^2+EffortOutcomesAG1_1DS[[#This Row],[KPy''j]]^2+EffortOutcomesAG1_1DS[[#This Row],[KPy''k]]^2)/KTmag/Scale</f>
        <v>1.0621160081812495</v>
      </c>
      <c r="Q17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-0.25572693975684024</v>
      </c>
      <c r="S17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1.0621160081812495</v>
      </c>
      <c r="T179" t="s">
        <v>138</v>
      </c>
      <c r="U179" t="s">
        <v>61</v>
      </c>
      <c r="V179" t="s">
        <v>56</v>
      </c>
      <c r="W179">
        <v>6.8471096572600336</v>
      </c>
      <c r="X179">
        <v>3.8</v>
      </c>
      <c r="Y179">
        <v>10</v>
      </c>
      <c r="Z179">
        <v>2.8752450980392155</v>
      </c>
      <c r="AA179" t="s">
        <v>99</v>
      </c>
      <c r="AC179" s="14">
        <v>45573</v>
      </c>
      <c r="AD179">
        <v>45573</v>
      </c>
      <c r="AE179">
        <v>0.55497869761306307</v>
      </c>
      <c r="AF179">
        <v>0.55497869761306307</v>
      </c>
      <c r="AG179">
        <v>0.41992099469161781</v>
      </c>
      <c r="AH179">
        <v>1.801870962436851</v>
      </c>
      <c r="AI179">
        <v>1.801870962436851</v>
      </c>
      <c r="AJ179">
        <v>0.75664344685242513</v>
      </c>
      <c r="AK179">
        <v>1.3216264598073482</v>
      </c>
      <c r="AL179">
        <v>1.3216264598073482</v>
      </c>
      <c r="AM179">
        <v>2.3814003411150746</v>
      </c>
      <c r="AN179">
        <v>178</v>
      </c>
      <c r="AO179">
        <f>SUBTOTAL(9,EffortOutcomesAG1_1DS[[#This Row],[Allocation]:[Iin]])</f>
        <v>91159.790162120393</v>
      </c>
      <c r="AS179">
        <f t="shared" si="1"/>
        <v>0</v>
      </c>
    </row>
    <row r="180" spans="2:45" x14ac:dyDescent="0.25">
      <c r="B180" s="8">
        <f>IF(EffortOutcomesAG1_1DS[[#This Row],[Apn]]=0,10,LOG(EffortOutcomesAG1_1DS[[#This Row],[Apn]]))</f>
        <v>0.17578522144480321</v>
      </c>
      <c r="C180" s="8">
        <f>IF(EffortOutcomesAG1_1DS[[#This Row],[Ein]]=0,10,LOG(EffortOutcomesAG1_1DS[[#This Row],[Ein]]))</f>
        <v>1.5178845666916317E-2</v>
      </c>
      <c r="D180" s="8">
        <f>IF(EffortOutcomesAG1_1DS[[#This Row],[Iin]]=0,10,LOG(EffortOutcomesAG1_1DS[[#This Row],[Iin]]))</f>
        <v>-0.19096406711171951</v>
      </c>
      <c r="E180" s="8">
        <f>Kx-EffortOutcomesAG1_1DS[[#This Row],[Xp]]</f>
        <v>-0.17578522144480321</v>
      </c>
      <c r="F180" s="8">
        <f>Ky-EffortOutcomesAG1_1DS[[#This Row],[Yp]]</f>
        <v>-1.0151788456669164</v>
      </c>
      <c r="G180" s="8">
        <f>Kz-EffortOutcomesAG1_1DS[[#This Row],[Zp]]</f>
        <v>1.1909640671117194</v>
      </c>
      <c r="H180" s="8">
        <f>EffortOutcomesAG1_1DS[[#This Row],[Kpy]]*KSc-EffortOutcomesAG1_1DS[[#This Row],[KPz]]*KSb</f>
        <v>-0.17578522144480302</v>
      </c>
      <c r="I180" s="8">
        <f>-1*(EffortOutcomesAG1_1DS[[#This Row],[KPx]]*KSc-EffortOutcomesAG1_1DS[[#This Row],[KPz]]*KSa)</f>
        <v>-0.17578522144480321</v>
      </c>
      <c r="J180" s="8">
        <f>(EffortOutcomesAG1_1DS[[#This Row],[KPx]]*$C$2-EffortOutcomesAG1_1DS[[#This Row],[Kpy]]*KSa)</f>
        <v>-1.253954835369807E-3</v>
      </c>
      <c r="K180" s="8">
        <f>EffortOutcomesAG1_1DS[[#This Row],[Kpy]]*KTc-EffortOutcomesAG1_1DS[[#This Row],[KPz]]*KTb</f>
        <v>2.2061429127786356</v>
      </c>
      <c r="L180" s="8">
        <f>-1*(EffortOutcomesAG1_1DS[[#This Row],[KPx]]*KTc-EffortOutcomesAG1_1DS[[#This Row],[KPz]]*KTa)</f>
        <v>2.2061429127786356</v>
      </c>
      <c r="M180" s="8">
        <f>(EffortOutcomesAG1_1DS[[#This Row],[KPx]]*KTb-EffortOutcomesAG1_1DS[[#This Row],[Kpy]]*KTa)</f>
        <v>2.2061429127786361</v>
      </c>
      <c r="N180" s="8">
        <f>-EffortOutcomesAG1_1DS[[#This Row],[Xp]]*a+EffortOutcomesAG1_1DS[[#This Row],[Yp]]*b+EffortOutcomesAG1_1DS[[#This Row],[Zp]]*c_</f>
        <v>-0.35157044288960637</v>
      </c>
      <c r="O180">
        <f>-IF(EffortOutcomesAG1_1DS[[#This Row],[Column2]]&gt;0,1,-1)*SQRT(EffortOutcomesAG1_1DS[[#This Row],[KPx''i]]^2+EffortOutcomesAG1_1DS[[#This Row],[KPx''j]]^2+EffortOutcomesAG1_1DS[[#This Row],[KPx''k]]^2)/Ksmag/Scale</f>
        <v>0.17578745768615869</v>
      </c>
      <c r="P180" s="9">
        <f>SQRT(EffortOutcomesAG1_1DS[[#This Row],[Kpy''i]]^2+EffortOutcomesAG1_1DS[[#This Row],[KPy''j]]^2+EffortOutcomesAG1_1DS[[#This Row],[KPy''k]]^2)/KTmag/Scale</f>
        <v>1.5599786138924154</v>
      </c>
      <c r="Q18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0.17578745768615869</v>
      </c>
      <c r="S18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1.5599786138924154</v>
      </c>
      <c r="T180" t="s">
        <v>138</v>
      </c>
      <c r="U180" t="s">
        <v>61</v>
      </c>
      <c r="V180" t="s">
        <v>59</v>
      </c>
      <c r="W180">
        <v>2.5351191458269504</v>
      </c>
      <c r="X180">
        <v>3.8</v>
      </c>
      <c r="Y180">
        <v>10</v>
      </c>
      <c r="Z180">
        <v>3.9351604278074865</v>
      </c>
      <c r="AA180" t="s">
        <v>98</v>
      </c>
      <c r="AC180" s="14">
        <v>45573</v>
      </c>
      <c r="AD180">
        <v>45573</v>
      </c>
      <c r="AE180">
        <v>1.498943355879413</v>
      </c>
      <c r="AF180">
        <v>1.498943355879413</v>
      </c>
      <c r="AG180">
        <v>1.5522585730477949</v>
      </c>
      <c r="AH180">
        <v>0.66713661732288176</v>
      </c>
      <c r="AI180">
        <v>0.66713661732288176</v>
      </c>
      <c r="AJ180">
        <v>1.0355685336335492</v>
      </c>
      <c r="AK180">
        <v>0.9656531340241209</v>
      </c>
      <c r="AL180">
        <v>0.9656531340241209</v>
      </c>
      <c r="AM180">
        <v>0.64422256534009137</v>
      </c>
      <c r="AN180">
        <v>179</v>
      </c>
      <c r="AO180">
        <f>SUBTOTAL(9,EffortOutcomesAG1_1DS[[#This Row],[Allocation]:[Iin]])</f>
        <v>91159.43067631431</v>
      </c>
      <c r="AS180">
        <f t="shared" si="1"/>
        <v>0</v>
      </c>
    </row>
    <row r="181" spans="2:45" x14ac:dyDescent="0.25">
      <c r="B181" s="8">
        <f>IF(EffortOutcomesAG1_1DS[[#This Row],[Apn]]=0,10,LOG(EffortOutcomesAG1_1DS[[#This Row],[Apn]]))</f>
        <v>0.35130426810144072</v>
      </c>
      <c r="C181" s="8">
        <f>IF(EffortOutcomesAG1_1DS[[#This Row],[Ein]]=0,10,LOG(EffortOutcomesAG1_1DS[[#This Row],[Ein]]))</f>
        <v>2.1501560461191224E-2</v>
      </c>
      <c r="D181" s="8">
        <f>IF(EffortOutcomesAG1_1DS[[#This Row],[Iin]]=0,10,LOG(EffortOutcomesAG1_1DS[[#This Row],[Iin]]))</f>
        <v>-0.37280582856263195</v>
      </c>
      <c r="E181" s="8">
        <f>Kx-EffortOutcomesAG1_1DS[[#This Row],[Xp]]</f>
        <v>-0.35130426810144072</v>
      </c>
      <c r="F181" s="8">
        <f>Ky-EffortOutcomesAG1_1DS[[#This Row],[Yp]]</f>
        <v>-1.0215015604611912</v>
      </c>
      <c r="G181" s="8">
        <f>Kz-EffortOutcomesAG1_1DS[[#This Row],[Zp]]</f>
        <v>1.3728058285626319</v>
      </c>
      <c r="H181" s="8">
        <f>EffortOutcomesAG1_1DS[[#This Row],[Kpy]]*KSc-EffortOutcomesAG1_1DS[[#This Row],[KPz]]*KSb</f>
        <v>-0.35130426810144066</v>
      </c>
      <c r="I181" s="8">
        <f>-1*(EffortOutcomesAG1_1DS[[#This Row],[KPx]]*KSc-EffortOutcomesAG1_1DS[[#This Row],[KPz]]*KSa)</f>
        <v>-0.35130426810144072</v>
      </c>
      <c r="J181" s="8">
        <f>(EffortOutcomesAG1_1DS[[#This Row],[KPx]]*$C$2-EffortOutcomesAG1_1DS[[#This Row],[Kpy]]*KSa)</f>
        <v>-2.5060109265793791E-3</v>
      </c>
      <c r="K181" s="8">
        <f>EffortOutcomesAG1_1DS[[#This Row],[Kpy]]*KTc-EffortOutcomesAG1_1DS[[#This Row],[KPz]]*KTb</f>
        <v>2.3943073890238233</v>
      </c>
      <c r="L181" s="8">
        <f>-1*(EffortOutcomesAG1_1DS[[#This Row],[KPx]]*KTc-EffortOutcomesAG1_1DS[[#This Row],[KPz]]*KTa)</f>
        <v>2.3943073890238229</v>
      </c>
      <c r="M181" s="8">
        <f>(EffortOutcomesAG1_1DS[[#This Row],[KPx]]*KTb-EffortOutcomesAG1_1DS[[#This Row],[Kpy]]*KTa)</f>
        <v>2.3943073890238233</v>
      </c>
      <c r="N181" s="8">
        <f>-EffortOutcomesAG1_1DS[[#This Row],[Xp]]*a+EffortOutcomesAG1_1DS[[#This Row],[Yp]]*b+EffortOutcomesAG1_1DS[[#This Row],[Zp]]*c_</f>
        <v>-0.70260853620288144</v>
      </c>
      <c r="O181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81" s="9">
        <f>SQRT(EffortOutcomesAG1_1DS[[#This Row],[Kpy''i]]^2+EffortOutcomesAG1_1DS[[#This Row],[KPy''j]]^2+EffortOutcomesAG1_1DS[[#This Row],[KPy''k]]^2)/KTmag/Scale</f>
        <v>1.6930309910238026</v>
      </c>
      <c r="Q18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8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181" t="s">
        <v>138</v>
      </c>
      <c r="U181" t="s">
        <v>61</v>
      </c>
      <c r="V181" t="s">
        <v>60</v>
      </c>
      <c r="W181">
        <v>0.84615384615384603</v>
      </c>
      <c r="X181">
        <v>1.9</v>
      </c>
      <c r="Y181">
        <v>10</v>
      </c>
      <c r="Z181">
        <v>1.9964349376114079</v>
      </c>
      <c r="AA181" t="s">
        <v>97</v>
      </c>
      <c r="AC181" s="14">
        <v>45573</v>
      </c>
      <c r="AD181">
        <v>45573</v>
      </c>
      <c r="AE181">
        <v>2.2454545454545456</v>
      </c>
      <c r="AF181">
        <v>2.2454545454545456</v>
      </c>
      <c r="AG181">
        <v>2.3594231080862098</v>
      </c>
      <c r="AH181">
        <v>0.44534412955465585</v>
      </c>
      <c r="AI181">
        <v>0.44534412955465585</v>
      </c>
      <c r="AJ181">
        <v>1.0507552303217937</v>
      </c>
      <c r="AK181">
        <v>0.95169642857142867</v>
      </c>
      <c r="AL181">
        <v>0.95169642857142867</v>
      </c>
      <c r="AM181">
        <v>0.42383241758241758</v>
      </c>
      <c r="AN181">
        <v>180</v>
      </c>
      <c r="AO181">
        <f>SUBTOTAL(9,EffortOutcomesAG1_1DS[[#This Row],[Allocation]:[Iin]])</f>
        <v>91159.115435900749</v>
      </c>
      <c r="AS181">
        <f t="shared" si="1"/>
        <v>0</v>
      </c>
    </row>
    <row r="182" spans="2:45" x14ac:dyDescent="0.25">
      <c r="B182" s="8">
        <f>IF(EffortOutcomesAG1_1DS[[#This Row],[Apn]]=0,10,LOG(EffortOutcomesAG1_1DS[[#This Row],[Apn]]))</f>
        <v>-0.18059353204870796</v>
      </c>
      <c r="C182" s="8">
        <f>IF(EffortOutcomesAG1_1DS[[#This Row],[Ein]]=0,10,LOG(EffortOutcomesAG1_1DS[[#This Row],[Ein]]))</f>
        <v>-1.830388909515487E-2</v>
      </c>
      <c r="D182" s="8">
        <f>IF(EffortOutcomesAG1_1DS[[#This Row],[Iin]]=0,10,LOG(EffortOutcomesAG1_1DS[[#This Row],[Iin]]))</f>
        <v>0.19889742114386283</v>
      </c>
      <c r="E182" s="8">
        <f>Kx-EffortOutcomesAG1_1DS[[#This Row],[Xp]]</f>
        <v>0.18059353204870796</v>
      </c>
      <c r="F182" s="8">
        <f>Ky-EffortOutcomesAG1_1DS[[#This Row],[Yp]]</f>
        <v>-0.9816961109048451</v>
      </c>
      <c r="G182" s="8">
        <f>Kz-EffortOutcomesAG1_1DS[[#This Row],[Zp]]</f>
        <v>0.80110257885613723</v>
      </c>
      <c r="H182" s="8">
        <f>EffortOutcomesAG1_1DS[[#This Row],[Kpy]]*KSc-EffortOutcomesAG1_1DS[[#This Row],[KPz]]*KSb</f>
        <v>0.18059353204870787</v>
      </c>
      <c r="I182" s="8">
        <f>-1*(EffortOutcomesAG1_1DS[[#This Row],[KPx]]*KSc-EffortOutcomesAG1_1DS[[#This Row],[KPz]]*KSa)</f>
        <v>0.18059353204870796</v>
      </c>
      <c r="J182" s="8">
        <f>(EffortOutcomesAG1_1DS[[#This Row],[KPx]]*$C$2-EffortOutcomesAG1_1DS[[#This Row],[Kpy]]*KSa)</f>
        <v>1.2882546717392683E-3</v>
      </c>
      <c r="K182" s="8">
        <f>EffortOutcomesAG1_1DS[[#This Row],[Kpy]]*KTc-EffortOutcomesAG1_1DS[[#This Row],[KPz]]*KTb</f>
        <v>1.7827986897609822</v>
      </c>
      <c r="L182" s="8">
        <f>-1*(EffortOutcomesAG1_1DS[[#This Row],[KPx]]*KTc-EffortOutcomesAG1_1DS[[#This Row],[KPz]]*KTa)</f>
        <v>1.7827986897609824</v>
      </c>
      <c r="M182" s="8">
        <f>(EffortOutcomesAG1_1DS[[#This Row],[KPx]]*KTb-EffortOutcomesAG1_1DS[[#This Row],[Kpy]]*KTa)</f>
        <v>1.7827986897609822</v>
      </c>
      <c r="N182" s="8">
        <f>-EffortOutcomesAG1_1DS[[#This Row],[Xp]]*a+EffortOutcomesAG1_1DS[[#This Row],[Yp]]*b+EffortOutcomesAG1_1DS[[#This Row],[Zp]]*c_</f>
        <v>0.36118706409741591</v>
      </c>
      <c r="O182">
        <f>-IF(EffortOutcomesAG1_1DS[[#This Row],[Column2]]&gt;0,1,-1)*SQRT(EffortOutcomesAG1_1DS[[#This Row],[KPx''i]]^2+EffortOutcomesAG1_1DS[[#This Row],[KPx''j]]^2+EffortOutcomesAG1_1DS[[#This Row],[KPx''k]]^2)/Ksmag/Scale</f>
        <v>-0.18059582945870403</v>
      </c>
      <c r="P182" s="9">
        <f>SQRT(EffortOutcomesAG1_1DS[[#This Row],[Kpy''i]]^2+EffortOutcomesAG1_1DS[[#This Row],[KPy''j]]^2+EffortOutcomesAG1_1DS[[#This Row],[KPy''k]]^2)/KTmag/Scale</f>
        <v>1.2606290430204827</v>
      </c>
      <c r="Q18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-0.18059582945870403</v>
      </c>
      <c r="S18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1.2606290430204827</v>
      </c>
      <c r="T182" t="s">
        <v>92</v>
      </c>
      <c r="U182" t="s">
        <v>61</v>
      </c>
      <c r="V182" t="s">
        <v>56</v>
      </c>
      <c r="W182">
        <v>5.7593984962406006</v>
      </c>
      <c r="X182">
        <v>3.8</v>
      </c>
      <c r="Y182">
        <v>10</v>
      </c>
      <c r="Z182">
        <v>3.6431722689075623</v>
      </c>
      <c r="AA182" t="s">
        <v>101</v>
      </c>
      <c r="AB182">
        <v>1</v>
      </c>
      <c r="AC182" s="14">
        <v>45574</v>
      </c>
      <c r="AD182">
        <v>45574</v>
      </c>
      <c r="AE182">
        <v>0.65979112271540474</v>
      </c>
      <c r="AF182">
        <v>0.65979112271540474</v>
      </c>
      <c r="AG182">
        <v>0.63256124251267087</v>
      </c>
      <c r="AH182">
        <v>1.5156311832212108</v>
      </c>
      <c r="AI182">
        <v>1.5156311832212108</v>
      </c>
      <c r="AJ182">
        <v>0.95872954444935854</v>
      </c>
      <c r="AK182">
        <v>1.04304702592048</v>
      </c>
      <c r="AL182">
        <v>1.04304702592048</v>
      </c>
      <c r="AM182">
        <v>1.580874598051222</v>
      </c>
      <c r="AN182">
        <v>181</v>
      </c>
      <c r="AO182">
        <f>SUBTOTAL(9,EffortOutcomesAG1_1DS[[#This Row],[Allocation]:[Iin]])</f>
        <v>91162.252276317624</v>
      </c>
      <c r="AS182">
        <f t="shared" si="1"/>
        <v>0</v>
      </c>
    </row>
    <row r="183" spans="2:45" x14ac:dyDescent="0.25">
      <c r="B183" s="8">
        <f>IF(EffortOutcomesAG1_1DS[[#This Row],[Apn]]=0,10,LOG(EffortOutcomesAG1_1DS[[#This Row],[Apn]]))</f>
        <v>10</v>
      </c>
      <c r="C183" s="8">
        <f>IF(EffortOutcomesAG1_1DS[[#This Row],[Ein]]=0,10,LOG(EffortOutcomesAG1_1DS[[#This Row],[Ein]]))</f>
        <v>10</v>
      </c>
      <c r="D183" s="8">
        <f>IF(EffortOutcomesAG1_1DS[[#This Row],[Iin]]=0,10,LOG(EffortOutcomesAG1_1DS[[#This Row],[Iin]]))</f>
        <v>-7.6031094078526901E-2</v>
      </c>
      <c r="E183" s="8">
        <f>Kx-EffortOutcomesAG1_1DS[[#This Row],[Xp]]</f>
        <v>-10</v>
      </c>
      <c r="F183" s="8">
        <f>Ky-EffortOutcomesAG1_1DS[[#This Row],[Yp]]</f>
        <v>-11</v>
      </c>
      <c r="G183" s="8">
        <f>Kz-EffortOutcomesAG1_1DS[[#This Row],[Zp]]</f>
        <v>1.0760310940785269</v>
      </c>
      <c r="H183" s="8">
        <f>EffortOutcomesAG1_1DS[[#This Row],[Kpy]]*KSc-EffortOutcomesAG1_1DS[[#This Row],[KPz]]*KSb</f>
        <v>9.9239689059214733</v>
      </c>
      <c r="I183" s="8">
        <f>-1*(EffortOutcomesAG1_1DS[[#This Row],[KPx]]*KSc-EffortOutcomesAG1_1DS[[#This Row],[KPz]]*KSa)</f>
        <v>-10</v>
      </c>
      <c r="J183" s="8">
        <f>(EffortOutcomesAG1_1DS[[#This Row],[KPx]]*$C$2-EffortOutcomesAG1_1DS[[#This Row],[Kpy]]*KSa)</f>
        <v>-7.1334485633284622E-2</v>
      </c>
      <c r="K183" s="8">
        <f>EffortOutcomesAG1_1DS[[#This Row],[Kpy]]*KTc-EffortOutcomesAG1_1DS[[#This Row],[KPz]]*KTb</f>
        <v>12.076031094078527</v>
      </c>
      <c r="L183" s="8">
        <f>-1*(EffortOutcomesAG1_1DS[[#This Row],[KPx]]*KTc-EffortOutcomesAG1_1DS[[#This Row],[KPz]]*KTa)</f>
        <v>-7.8479378118429466</v>
      </c>
      <c r="M183" s="8">
        <f>(EffortOutcomesAG1_1DS[[#This Row],[KPx]]*KTb-EffortOutcomesAG1_1DS[[#This Row],[Kpy]]*KTa)</f>
        <v>32</v>
      </c>
      <c r="N183" s="8">
        <f>-EffortOutcomesAG1_1DS[[#This Row],[Xp]]*a+EffortOutcomesAG1_1DS[[#This Row],[Yp]]*b+EffortOutcomesAG1_1DS[[#This Row],[Zp]]*c_</f>
        <v>19.847937811842947</v>
      </c>
      <c r="O183">
        <f>-IF(EffortOutcomesAG1_1DS[[#This Row],[Column2]]&gt;0,1,-1)*SQRT(EffortOutcomesAG1_1DS[[#This Row],[KPx''i]]^2+EffortOutcomesAG1_1DS[[#This Row],[KPx''j]]^2+EffortOutcomesAG1_1DS[[#This Row],[KPx''k]]^2)/Ksmag/Scale</f>
        <v>-9.9621846864665375</v>
      </c>
      <c r="P183" s="9">
        <f>SQRT(EffortOutcomesAG1_1DS[[#This Row],[Kpy''i]]^2+EffortOutcomesAG1_1DS[[#This Row],[KPy''j]]^2+EffortOutcomesAG1_1DS[[#This Row],[KPy''k]]^2)/KTmag/Scale</f>
        <v>14.3260872471848</v>
      </c>
      <c r="Q18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8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8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83" t="s">
        <v>92</v>
      </c>
      <c r="U183" t="s">
        <v>61</v>
      </c>
      <c r="V183" t="s">
        <v>60</v>
      </c>
      <c r="W183">
        <v>1</v>
      </c>
      <c r="X183">
        <v>0</v>
      </c>
      <c r="Y183">
        <v>10</v>
      </c>
      <c r="Z183">
        <v>1.1913273001508298</v>
      </c>
      <c r="AA183" t="s">
        <v>102</v>
      </c>
      <c r="AB183">
        <v>1</v>
      </c>
      <c r="AC183" s="14">
        <v>45574</v>
      </c>
      <c r="AD183">
        <v>45574</v>
      </c>
      <c r="AE183">
        <v>0</v>
      </c>
      <c r="AF183">
        <v>0</v>
      </c>
      <c r="AG183">
        <v>1.1913273001508298</v>
      </c>
      <c r="AK183">
        <v>0</v>
      </c>
      <c r="AL183">
        <v>0</v>
      </c>
      <c r="AM183">
        <v>0.83939988605431393</v>
      </c>
      <c r="AN183">
        <v>182</v>
      </c>
      <c r="AO183">
        <f>SUBTOTAL(9,EffortOutcomesAG1_1DS[[#This Row],[Allocation]:[Iin]])</f>
        <v>91152.222054486367</v>
      </c>
      <c r="AS183">
        <f t="shared" si="1"/>
        <v>0</v>
      </c>
    </row>
    <row r="184" spans="2:45" x14ac:dyDescent="0.25">
      <c r="B184" s="8">
        <f>IF(EffortOutcomesAG1_1DS[[#This Row],[Apn]]=0,10,LOG(EffortOutcomesAG1_1DS[[#This Row],[Apn]]))</f>
        <v>0.21734647662332959</v>
      </c>
      <c r="C184" s="8">
        <f>IF(EffortOutcomesAG1_1DS[[#This Row],[Ein]]=0,10,LOG(EffortOutcomesAG1_1DS[[#This Row],[Ein]]))</f>
        <v>-0.28460695396538038</v>
      </c>
      <c r="D184" s="8">
        <f>IF(EffortOutcomesAG1_1DS[[#This Row],[Iin]]=0,10,LOG(EffortOutcomesAG1_1DS[[#This Row],[Iin]]))</f>
        <v>6.7260477342050776E-2</v>
      </c>
      <c r="E184" s="8">
        <f>Kx-EffortOutcomesAG1_1DS[[#This Row],[Xp]]</f>
        <v>-0.21734647662332959</v>
      </c>
      <c r="F184" s="8">
        <f>Ky-EffortOutcomesAG1_1DS[[#This Row],[Yp]]</f>
        <v>-0.71539304603461962</v>
      </c>
      <c r="G184" s="8">
        <f>Kz-EffortOutcomesAG1_1DS[[#This Row],[Zp]]</f>
        <v>0.93273952265794924</v>
      </c>
      <c r="H184" s="8">
        <f>EffortOutcomesAG1_1DS[[#This Row],[Kpy]]*KSc-EffortOutcomesAG1_1DS[[#This Row],[KPz]]*KSb</f>
        <v>-0.21734647662332962</v>
      </c>
      <c r="I184" s="8">
        <f>-1*(EffortOutcomesAG1_1DS[[#This Row],[KPx]]*KSc-EffortOutcomesAG1_1DS[[#This Row],[KPz]]*KSa)</f>
        <v>-0.21734647662332959</v>
      </c>
      <c r="J184" s="8">
        <f>(EffortOutcomesAG1_1DS[[#This Row],[KPx]]*$C$2-EffortOutcomesAG1_1DS[[#This Row],[Kpy]]*KSa)</f>
        <v>-1.5504299114131935E-3</v>
      </c>
      <c r="K184" s="8">
        <f>EffortOutcomesAG1_1DS[[#This Row],[Kpy]]*KTc-EffortOutcomesAG1_1DS[[#This Row],[KPz]]*KTb</f>
        <v>1.648132568692569</v>
      </c>
      <c r="L184" s="8">
        <f>-1*(EffortOutcomesAG1_1DS[[#This Row],[KPx]]*KTc-EffortOutcomesAG1_1DS[[#This Row],[KPz]]*KTa)</f>
        <v>1.648132568692569</v>
      </c>
      <c r="M184" s="8">
        <f>(EffortOutcomesAG1_1DS[[#This Row],[KPx]]*KTb-EffortOutcomesAG1_1DS[[#This Row],[Kpy]]*KTa)</f>
        <v>1.6481325686925687</v>
      </c>
      <c r="N184" s="8">
        <f>-EffortOutcomesAG1_1DS[[#This Row],[Xp]]*a+EffortOutcomesAG1_1DS[[#This Row],[Yp]]*b+EffortOutcomesAG1_1DS[[#This Row],[Zp]]*c_</f>
        <v>-0.43469295324665924</v>
      </c>
      <c r="O184">
        <f>-IF(EffortOutcomesAG1_1DS[[#This Row],[Column2]]&gt;0,1,-1)*SQRT(EffortOutcomesAG1_1DS[[#This Row],[KPx''i]]^2+EffortOutcomesAG1_1DS[[#This Row],[KPx''j]]^2+EffortOutcomesAG1_1DS[[#This Row],[KPx''k]]^2)/Ksmag/Scale</f>
        <v>0.21734924158374852</v>
      </c>
      <c r="P184" s="9">
        <f>SQRT(EffortOutcomesAG1_1DS[[#This Row],[Kpy''i]]^2+EffortOutcomesAG1_1DS[[#This Row],[KPy''j]]^2+EffortOutcomesAG1_1DS[[#This Row],[KPy''k]]^2)/KTmag/Scale</f>
        <v>1.1654057156169191</v>
      </c>
      <c r="Q18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0.21734924158374852</v>
      </c>
      <c r="S18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1.1654057156169191</v>
      </c>
      <c r="T184" t="s">
        <v>92</v>
      </c>
      <c r="U184" t="s">
        <v>61</v>
      </c>
      <c r="V184" t="s">
        <v>59</v>
      </c>
      <c r="W184">
        <v>2.8796992481203008</v>
      </c>
      <c r="X184">
        <v>4.75</v>
      </c>
      <c r="Y184">
        <v>10</v>
      </c>
      <c r="Z184">
        <v>2.4665314401622722</v>
      </c>
      <c r="AA184" t="s">
        <v>100</v>
      </c>
      <c r="AB184">
        <v>1</v>
      </c>
      <c r="AC184" s="14">
        <v>45574</v>
      </c>
      <c r="AD184">
        <v>45574</v>
      </c>
      <c r="AE184">
        <v>1.6494778067885116</v>
      </c>
      <c r="AF184">
        <v>1.6494778067885116</v>
      </c>
      <c r="AG184">
        <v>0.85652397269342617</v>
      </c>
      <c r="AH184">
        <v>0.60625247328848442</v>
      </c>
      <c r="AI184">
        <v>0.60625247328848442</v>
      </c>
      <c r="AJ184">
        <v>0.51926977687626785</v>
      </c>
      <c r="AK184">
        <v>1.9257812499999998</v>
      </c>
      <c r="AL184">
        <v>1.9257812499999998</v>
      </c>
      <c r="AM184">
        <v>1.1675096458250889</v>
      </c>
      <c r="AN184">
        <v>183</v>
      </c>
      <c r="AO184">
        <f>SUBTOTAL(9,EffortOutcomesAG1_1DS[[#This Row],[Allocation]:[Iin]])</f>
        <v>91162.372857895694</v>
      </c>
      <c r="AS184">
        <f t="shared" si="1"/>
        <v>0</v>
      </c>
    </row>
    <row r="185" spans="2:45" x14ac:dyDescent="0.25">
      <c r="B185" s="8">
        <f>IF(EffortOutcomesAG1_1DS[[#This Row],[Apn]]=0,10,LOG(EffortOutcomesAG1_1DS[[#This Row],[Apn]]))</f>
        <v>-0.38066242319130211</v>
      </c>
      <c r="C185" s="8">
        <f>IF(EffortOutcomesAG1_1DS[[#This Row],[Ein]]=0,10,LOG(EffortOutcomesAG1_1DS[[#This Row],[Ein]]))</f>
        <v>3.8300116915490701E-3</v>
      </c>
      <c r="D185" s="8">
        <f>IF(EffortOutcomesAG1_1DS[[#This Row],[Iin]]=0,10,LOG(EffortOutcomesAG1_1DS[[#This Row],[Iin]]))</f>
        <v>0.37683241149975305</v>
      </c>
      <c r="E185" s="8">
        <f>Kx-EffortOutcomesAG1_1DS[[#This Row],[Xp]]</f>
        <v>0.38066242319130211</v>
      </c>
      <c r="F185" s="8">
        <f>Ky-EffortOutcomesAG1_1DS[[#This Row],[Yp]]</f>
        <v>-1.0038300116915491</v>
      </c>
      <c r="G185" s="8">
        <f>Kz-EffortOutcomesAG1_1DS[[#This Row],[Zp]]</f>
        <v>0.62316758850024701</v>
      </c>
      <c r="H185" s="8">
        <f>EffortOutcomesAG1_1DS[[#This Row],[Kpy]]*KSc-EffortOutcomesAG1_1DS[[#This Row],[KPz]]*KSb</f>
        <v>0.38066242319130206</v>
      </c>
      <c r="I185" s="8">
        <f>-1*(EffortOutcomesAG1_1DS[[#This Row],[KPx]]*KSc-EffortOutcomesAG1_1DS[[#This Row],[KPz]]*KSa)</f>
        <v>0.38066242319130211</v>
      </c>
      <c r="J185" s="8">
        <f>(EffortOutcomesAG1_1DS[[#This Row],[KPx]]*$C$2-EffortOutcomesAG1_1DS[[#This Row],[Kpy]]*KSa)</f>
        <v>2.715435815827125E-3</v>
      </c>
      <c r="K185" s="8">
        <f>EffortOutcomesAG1_1DS[[#This Row],[Kpy]]*KTc-EffortOutcomesAG1_1DS[[#This Row],[KPz]]*KTb</f>
        <v>1.6269976001917961</v>
      </c>
      <c r="L185" s="8">
        <f>-1*(EffortOutcomesAG1_1DS[[#This Row],[KPx]]*KTc-EffortOutcomesAG1_1DS[[#This Row],[KPz]]*KTa)</f>
        <v>1.6269976001917961</v>
      </c>
      <c r="M185" s="8">
        <f>(EffortOutcomesAG1_1DS[[#This Row],[KPx]]*KTb-EffortOutcomesAG1_1DS[[#This Row],[Kpy]]*KTa)</f>
        <v>1.6269976001917961</v>
      </c>
      <c r="N185" s="8">
        <f>-EffortOutcomesAG1_1DS[[#This Row],[Xp]]*a+EffortOutcomesAG1_1DS[[#This Row],[Yp]]*b+EffortOutcomesAG1_1DS[[#This Row],[Zp]]*c_</f>
        <v>0.76132484638260423</v>
      </c>
      <c r="O185">
        <f>-IF(EffortOutcomesAG1_1DS[[#This Row],[Column2]]&gt;0,1,-1)*SQRT(EffortOutcomesAG1_1DS[[#This Row],[KPx''i]]^2+EffortOutcomesAG1_1DS[[#This Row],[KPx''j]]^2+EffortOutcomesAG1_1DS[[#This Row],[KPx''k]]^2)/Ksmag/Scale</f>
        <v>-0.38066726576592952</v>
      </c>
      <c r="P185" s="9">
        <f>SQRT(EffortOutcomesAG1_1DS[[#This Row],[Kpy''i]]^2+EffortOutcomesAG1_1DS[[#This Row],[KPy''j]]^2+EffortOutcomesAG1_1DS[[#This Row],[KPy''k]]^2)/KTmag/Scale</f>
        <v>1.1504610360698582</v>
      </c>
      <c r="Q18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-0.38066726576592952</v>
      </c>
      <c r="S18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1.1504610360698582</v>
      </c>
      <c r="T185" t="s">
        <v>138</v>
      </c>
      <c r="U185" t="s">
        <v>61</v>
      </c>
      <c r="V185" t="s">
        <v>56</v>
      </c>
      <c r="W185">
        <v>6.8471096572600336</v>
      </c>
      <c r="X185">
        <v>2.8499999999999996</v>
      </c>
      <c r="Y185">
        <v>10</v>
      </c>
      <c r="Z185">
        <v>2.8752450980392155</v>
      </c>
      <c r="AA185" t="s">
        <v>101</v>
      </c>
      <c r="AC185" s="14">
        <v>45574</v>
      </c>
      <c r="AD185">
        <v>45574</v>
      </c>
      <c r="AE185">
        <v>0.41623402320979724</v>
      </c>
      <c r="AF185">
        <v>0.41623402320979724</v>
      </c>
      <c r="AG185">
        <v>0.41992099469161781</v>
      </c>
      <c r="AH185">
        <v>2.4024946165824681</v>
      </c>
      <c r="AI185">
        <v>2.4024946165824681</v>
      </c>
      <c r="AJ185">
        <v>1.0088579291365669</v>
      </c>
      <c r="AK185">
        <v>0.99121984485551096</v>
      </c>
      <c r="AL185">
        <v>0.99121984485551096</v>
      </c>
      <c r="AM185">
        <v>2.3814003411150746</v>
      </c>
      <c r="AN185">
        <v>184</v>
      </c>
      <c r="AO185">
        <f>SUBTOTAL(9,EffortOutcomesAG1_1DS[[#This Row],[Allocation]:[Iin]])</f>
        <v>91162.3053213323</v>
      </c>
      <c r="AS185">
        <f t="shared" si="1"/>
        <v>0</v>
      </c>
    </row>
    <row r="186" spans="2:45" x14ac:dyDescent="0.25">
      <c r="B186" s="8">
        <f>IF(EffortOutcomesAG1_1DS[[#This Row],[Apn]]=0,10,LOG(EffortOutcomesAG1_1DS[[#This Row],[Apn]]))</f>
        <v>0.35130426810144072</v>
      </c>
      <c r="C186" s="8">
        <f>IF(EffortOutcomesAG1_1DS[[#This Row],[Ein]]=0,10,LOG(EffortOutcomesAG1_1DS[[#This Row],[Ein]]))</f>
        <v>2.1501560461191224E-2</v>
      </c>
      <c r="D186" s="8">
        <f>IF(EffortOutcomesAG1_1DS[[#This Row],[Iin]]=0,10,LOG(EffortOutcomesAG1_1DS[[#This Row],[Iin]]))</f>
        <v>-0.37280582856263195</v>
      </c>
      <c r="E186" s="8">
        <f>Kx-EffortOutcomesAG1_1DS[[#This Row],[Xp]]</f>
        <v>-0.35130426810144072</v>
      </c>
      <c r="F186" s="8">
        <f>Ky-EffortOutcomesAG1_1DS[[#This Row],[Yp]]</f>
        <v>-1.0215015604611912</v>
      </c>
      <c r="G186" s="8">
        <f>Kz-EffortOutcomesAG1_1DS[[#This Row],[Zp]]</f>
        <v>1.3728058285626319</v>
      </c>
      <c r="H186" s="8">
        <f>EffortOutcomesAG1_1DS[[#This Row],[Kpy]]*KSc-EffortOutcomesAG1_1DS[[#This Row],[KPz]]*KSb</f>
        <v>-0.35130426810144066</v>
      </c>
      <c r="I186" s="8">
        <f>-1*(EffortOutcomesAG1_1DS[[#This Row],[KPx]]*KSc-EffortOutcomesAG1_1DS[[#This Row],[KPz]]*KSa)</f>
        <v>-0.35130426810144072</v>
      </c>
      <c r="J186" s="8">
        <f>(EffortOutcomesAG1_1DS[[#This Row],[KPx]]*$C$2-EffortOutcomesAG1_1DS[[#This Row],[Kpy]]*KSa)</f>
        <v>-2.5060109265793791E-3</v>
      </c>
      <c r="K186" s="8">
        <f>EffortOutcomesAG1_1DS[[#This Row],[Kpy]]*KTc-EffortOutcomesAG1_1DS[[#This Row],[KPz]]*KTb</f>
        <v>2.3943073890238233</v>
      </c>
      <c r="L186" s="8">
        <f>-1*(EffortOutcomesAG1_1DS[[#This Row],[KPx]]*KTc-EffortOutcomesAG1_1DS[[#This Row],[KPz]]*KTa)</f>
        <v>2.3943073890238229</v>
      </c>
      <c r="M186" s="8">
        <f>(EffortOutcomesAG1_1DS[[#This Row],[KPx]]*KTb-EffortOutcomesAG1_1DS[[#This Row],[Kpy]]*KTa)</f>
        <v>2.3943073890238233</v>
      </c>
      <c r="N186" s="8">
        <f>-EffortOutcomesAG1_1DS[[#This Row],[Xp]]*a+EffortOutcomesAG1_1DS[[#This Row],[Yp]]*b+EffortOutcomesAG1_1DS[[#This Row],[Zp]]*c_</f>
        <v>-0.70260853620288144</v>
      </c>
      <c r="O186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86" s="9">
        <f>SQRT(EffortOutcomesAG1_1DS[[#This Row],[Kpy''i]]^2+EffortOutcomesAG1_1DS[[#This Row],[KPy''j]]^2+EffortOutcomesAG1_1DS[[#This Row],[KPy''k]]^2)/KTmag/Scale</f>
        <v>1.6930309910238026</v>
      </c>
      <c r="Q18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8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186" t="s">
        <v>138</v>
      </c>
      <c r="U186" t="s">
        <v>61</v>
      </c>
      <c r="V186" t="s">
        <v>60</v>
      </c>
      <c r="W186">
        <v>0.84615384615384603</v>
      </c>
      <c r="X186">
        <v>1.9</v>
      </c>
      <c r="Y186">
        <v>10</v>
      </c>
      <c r="Z186">
        <v>1.9964349376114079</v>
      </c>
      <c r="AA186" t="s">
        <v>102</v>
      </c>
      <c r="AC186" s="14">
        <v>45574</v>
      </c>
      <c r="AD186">
        <v>45574</v>
      </c>
      <c r="AE186">
        <v>2.2454545454545456</v>
      </c>
      <c r="AF186">
        <v>2.2454545454545456</v>
      </c>
      <c r="AG186">
        <v>2.3594231080862098</v>
      </c>
      <c r="AH186">
        <v>0.44534412955465585</v>
      </c>
      <c r="AI186">
        <v>0.44534412955465585</v>
      </c>
      <c r="AJ186">
        <v>1.0507552303217937</v>
      </c>
      <c r="AK186">
        <v>0.95169642857142867</v>
      </c>
      <c r="AL186">
        <v>0.95169642857142867</v>
      </c>
      <c r="AM186">
        <v>0.42383241758241758</v>
      </c>
      <c r="AN186">
        <v>185</v>
      </c>
      <c r="AO186">
        <f>SUBTOTAL(9,EffortOutcomesAG1_1DS[[#This Row],[Allocation]:[Iin]])</f>
        <v>91161.115435900749</v>
      </c>
      <c r="AS186">
        <f t="shared" si="1"/>
        <v>0</v>
      </c>
    </row>
    <row r="187" spans="2:45" x14ac:dyDescent="0.25">
      <c r="B187" s="8">
        <f>IF(EffortOutcomesAG1_1DS[[#This Row],[Apn]]=0,10,LOG(EffortOutcomesAG1_1DS[[#This Row],[Apn]]))</f>
        <v>5.0846484836503197E-2</v>
      </c>
      <c r="C187" s="8">
        <f>IF(EffortOutcomesAG1_1DS[[#This Row],[Ein]]=0,10,LOG(EffortOutcomesAG1_1DS[[#This Row],[Ein]]))</f>
        <v>0.14011758227521628</v>
      </c>
      <c r="D187" s="8">
        <f>IF(EffortOutcomesAG1_1DS[[#This Row],[Iin]]=0,10,LOG(EffortOutcomesAG1_1DS[[#This Row],[Iin]]))</f>
        <v>-0.19096406711171951</v>
      </c>
      <c r="E187" s="8">
        <f>Kx-EffortOutcomesAG1_1DS[[#This Row],[Xp]]</f>
        <v>-5.0846484836503197E-2</v>
      </c>
      <c r="F187" s="8">
        <f>Ky-EffortOutcomesAG1_1DS[[#This Row],[Yp]]</f>
        <v>-1.1401175822752163</v>
      </c>
      <c r="G187" s="8">
        <f>Kz-EffortOutcomesAG1_1DS[[#This Row],[Zp]]</f>
        <v>1.1909640671117194</v>
      </c>
      <c r="H187" s="8">
        <f>EffortOutcomesAG1_1DS[[#This Row],[Kpy]]*KSc-EffortOutcomesAG1_1DS[[#This Row],[KPz]]*KSb</f>
        <v>-5.0846484836503114E-2</v>
      </c>
      <c r="I187" s="8">
        <f>-1*(EffortOutcomesAG1_1DS[[#This Row],[KPx]]*KSc-EffortOutcomesAG1_1DS[[#This Row],[KPz]]*KSa)</f>
        <v>-5.0846484836503197E-2</v>
      </c>
      <c r="J187" s="8">
        <f>(EffortOutcomesAG1_1DS[[#This Row],[KPx]]*$C$2-EffortOutcomesAG1_1DS[[#This Row],[Kpy]]*KSa)</f>
        <v>-3.6271078420725613E-4</v>
      </c>
      <c r="K187" s="8">
        <f>EffortOutcomesAG1_1DS[[#This Row],[Kpy]]*KTc-EffortOutcomesAG1_1DS[[#This Row],[KPz]]*KTb</f>
        <v>2.3310816493869355</v>
      </c>
      <c r="L187" s="8">
        <f>-1*(EffortOutcomesAG1_1DS[[#This Row],[KPx]]*KTc-EffortOutcomesAG1_1DS[[#This Row],[KPz]]*KTa)</f>
        <v>2.3310816493869355</v>
      </c>
      <c r="M187" s="8">
        <f>(EffortOutcomesAG1_1DS[[#This Row],[KPx]]*KTb-EffortOutcomesAG1_1DS[[#This Row],[Kpy]]*KTa)</f>
        <v>2.331081649386936</v>
      </c>
      <c r="N187" s="8">
        <f>-EffortOutcomesAG1_1DS[[#This Row],[Xp]]*a+EffortOutcomesAG1_1DS[[#This Row],[Yp]]*b+EffortOutcomesAG1_1DS[[#This Row],[Zp]]*c_</f>
        <v>-0.10169296967300645</v>
      </c>
      <c r="O187">
        <f>-IF(EffortOutcomesAG1_1DS[[#This Row],[Column2]]&gt;0,1,-1)*SQRT(EffortOutcomesAG1_1DS[[#This Row],[KPx''i]]^2+EffortOutcomesAG1_1DS[[#This Row],[KPx''j]]^2+EffortOutcomesAG1_1DS[[#This Row],[KPx''k]]^2)/Ksmag/Scale</f>
        <v>5.0847131677069411E-2</v>
      </c>
      <c r="P187" s="9">
        <f>SQRT(EffortOutcomesAG1_1DS[[#This Row],[Kpy''i]]^2+EffortOutcomesAG1_1DS[[#This Row],[KPy''j]]^2+EffortOutcomesAG1_1DS[[#This Row],[KPy''k]]^2)/KTmag/Scale</f>
        <v>1.6483236417810243</v>
      </c>
      <c r="Q18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5.0847131677069411E-2</v>
      </c>
      <c r="S18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1.6483236417810243</v>
      </c>
      <c r="T187" t="s">
        <v>138</v>
      </c>
      <c r="U187" t="s">
        <v>61</v>
      </c>
      <c r="V187" t="s">
        <v>59</v>
      </c>
      <c r="W187">
        <v>2.5351191458269504</v>
      </c>
      <c r="X187">
        <v>2.8499999999999996</v>
      </c>
      <c r="Y187">
        <v>10</v>
      </c>
      <c r="Z187">
        <v>3.9351604278074865</v>
      </c>
      <c r="AA187" t="s">
        <v>100</v>
      </c>
      <c r="AC187" s="14">
        <v>45574</v>
      </c>
      <c r="AD187">
        <v>45574</v>
      </c>
      <c r="AE187">
        <v>1.1242075169095596</v>
      </c>
      <c r="AF187">
        <v>1.1242075169095596</v>
      </c>
      <c r="AG187">
        <v>1.5522585730477949</v>
      </c>
      <c r="AH187">
        <v>0.88951548976384232</v>
      </c>
      <c r="AI187">
        <v>0.88951548976384232</v>
      </c>
      <c r="AJ187">
        <v>1.3807580448447323</v>
      </c>
      <c r="AK187">
        <v>0.72423985051809059</v>
      </c>
      <c r="AL187">
        <v>0.72423985051809059</v>
      </c>
      <c r="AM187">
        <v>0.64422256534009137</v>
      </c>
      <c r="AN187">
        <v>186</v>
      </c>
      <c r="AO187">
        <f>SUBTOTAL(9,EffortOutcomesAG1_1DS[[#This Row],[Allocation]:[Iin]])</f>
        <v>91160.988325325437</v>
      </c>
      <c r="AS187">
        <f t="shared" si="1"/>
        <v>0</v>
      </c>
    </row>
    <row r="188" spans="2:45" x14ac:dyDescent="0.25">
      <c r="B188" s="8">
        <f>IF(EffortOutcomesAG1_1DS[[#This Row],[Apn]]=0,10,LOG(EffortOutcomesAG1_1DS[[#This Row],[Apn]]))</f>
        <v>-0.48162352771268913</v>
      </c>
      <c r="C188" s="8">
        <f>IF(EffortOutcomesAG1_1DS[[#This Row],[Ein]]=0,10,LOG(EffortOutcomesAG1_1DS[[#This Row],[Ein]]))</f>
        <v>0.17722625218221916</v>
      </c>
      <c r="D188" s="8">
        <f>IF(EffortOutcomesAG1_1DS[[#This Row],[Iin]]=0,10,LOG(EffortOutcomesAG1_1DS[[#This Row],[Iin]]))</f>
        <v>0.30439727553046997</v>
      </c>
      <c r="E188" s="8">
        <f>Kx-EffortOutcomesAG1_1DS[[#This Row],[Xp]]</f>
        <v>0.48162352771268913</v>
      </c>
      <c r="F188" s="8">
        <f>Ky-EffortOutcomesAG1_1DS[[#This Row],[Yp]]</f>
        <v>-1.1772262521822192</v>
      </c>
      <c r="G188" s="8">
        <f>Kz-EffortOutcomesAG1_1DS[[#This Row],[Zp]]</f>
        <v>0.69560272446952998</v>
      </c>
      <c r="H188" s="8">
        <f>EffortOutcomesAG1_1DS[[#This Row],[Kpy]]*KSc-EffortOutcomesAG1_1DS[[#This Row],[KPz]]*KSb</f>
        <v>0.48162352771268924</v>
      </c>
      <c r="I188" s="8">
        <f>-1*(EffortOutcomesAG1_1DS[[#This Row],[KPx]]*KSc-EffortOutcomesAG1_1DS[[#This Row],[KPz]]*KSa)</f>
        <v>0.48162352771268913</v>
      </c>
      <c r="J188" s="8">
        <f>(EffortOutcomesAG1_1DS[[#This Row],[KPx]]*$C$2-EffortOutcomesAG1_1DS[[#This Row],[Kpy]]*KSa)</f>
        <v>3.4356366618272676E-3</v>
      </c>
      <c r="K188" s="8">
        <f>EffortOutcomesAG1_1DS[[#This Row],[Kpy]]*KTc-EffortOutcomesAG1_1DS[[#This Row],[KPz]]*KTb</f>
        <v>1.8728289766517492</v>
      </c>
      <c r="L188" s="8">
        <f>-1*(EffortOutcomesAG1_1DS[[#This Row],[KPx]]*KTc-EffortOutcomesAG1_1DS[[#This Row],[KPz]]*KTa)</f>
        <v>1.872828976651749</v>
      </c>
      <c r="M188" s="8">
        <f>(EffortOutcomesAG1_1DS[[#This Row],[KPx]]*KTb-EffortOutcomesAG1_1DS[[#This Row],[Kpy]]*KTa)</f>
        <v>1.8728289766517494</v>
      </c>
      <c r="N188" s="8">
        <f>-EffortOutcomesAG1_1DS[[#This Row],[Xp]]*a+EffortOutcomesAG1_1DS[[#This Row],[Yp]]*b+EffortOutcomesAG1_1DS[[#This Row],[Zp]]*c_</f>
        <v>0.96324705542537825</v>
      </c>
      <c r="O188">
        <f>-IF(EffortOutcomesAG1_1DS[[#This Row],[Column2]]&gt;0,1,-1)*SQRT(EffortOutcomesAG1_1DS[[#This Row],[KPx''i]]^2+EffortOutcomesAG1_1DS[[#This Row],[KPx''j]]^2+EffortOutcomesAG1_1DS[[#This Row],[KPx''k]]^2)/Ksmag/Scale</f>
        <v>-0.48162965465806973</v>
      </c>
      <c r="P188" s="9">
        <f>SQRT(EffortOutcomesAG1_1DS[[#This Row],[Kpy''i]]^2+EffortOutcomesAG1_1DS[[#This Row],[KPy''j]]^2+EffortOutcomesAG1_1DS[[#This Row],[KPy''k]]^2)/KTmag/Scale</f>
        <v>1.3242900693931141</v>
      </c>
      <c r="Q18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18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8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1.3242900693931141</v>
      </c>
      <c r="T188" t="s">
        <v>92</v>
      </c>
      <c r="U188" t="s">
        <v>61</v>
      </c>
      <c r="V188" t="s">
        <v>56</v>
      </c>
      <c r="W188">
        <v>5.7593984962406006</v>
      </c>
      <c r="X188">
        <v>1.9</v>
      </c>
      <c r="Y188">
        <v>10</v>
      </c>
      <c r="Z188">
        <v>2.857457983193278</v>
      </c>
      <c r="AA188" t="s">
        <v>105</v>
      </c>
      <c r="AB188">
        <v>1</v>
      </c>
      <c r="AC188" s="14">
        <v>45575</v>
      </c>
      <c r="AD188">
        <v>45575</v>
      </c>
      <c r="AE188">
        <v>0.32989556135770237</v>
      </c>
      <c r="AF188">
        <v>0.32989556135770237</v>
      </c>
      <c r="AG188">
        <v>0.49613826601136557</v>
      </c>
      <c r="AH188">
        <v>3.0312623664424216</v>
      </c>
      <c r="AI188">
        <v>3.0312623664424216</v>
      </c>
      <c r="AJ188">
        <v>1.5039252543122517</v>
      </c>
      <c r="AK188">
        <v>0.66492666250045929</v>
      </c>
      <c r="AL188">
        <v>0.66492666250045929</v>
      </c>
      <c r="AM188">
        <v>2.0155671684818035</v>
      </c>
      <c r="AN188">
        <v>187</v>
      </c>
      <c r="AO188">
        <f>SUBTOTAL(9,EffortOutcomesAG1_1DS[[#This Row],[Allocation]:[Iin]])</f>
        <v>91165.925257852577</v>
      </c>
      <c r="AS188">
        <f t="shared" si="1"/>
        <v>0</v>
      </c>
    </row>
    <row r="189" spans="2:45" x14ac:dyDescent="0.25">
      <c r="B189" s="8">
        <f>IF(EffortOutcomesAG1_1DS[[#This Row],[Apn]]=0,10,LOG(EffortOutcomesAG1_1DS[[#This Row],[Apn]]))</f>
        <v>10</v>
      </c>
      <c r="C189" s="8">
        <f>IF(EffortOutcomesAG1_1DS[[#This Row],[Ein]]=0,10,LOG(EffortOutcomesAG1_1DS[[#This Row],[Ein]]))</f>
        <v>10</v>
      </c>
      <c r="D189" s="8">
        <f>IF(EffortOutcomesAG1_1DS[[#This Row],[Iin]]=0,10,LOG(EffortOutcomesAG1_1DS[[#This Row],[Iin]]))</f>
        <v>-0.10063806232738989</v>
      </c>
      <c r="E189" s="8">
        <f>Kx-EffortOutcomesAG1_1DS[[#This Row],[Xp]]</f>
        <v>-10</v>
      </c>
      <c r="F189" s="8">
        <f>Ky-EffortOutcomesAG1_1DS[[#This Row],[Yp]]</f>
        <v>-11</v>
      </c>
      <c r="G189" s="8">
        <f>Kz-EffortOutcomesAG1_1DS[[#This Row],[Zp]]</f>
        <v>1.1006380623273899</v>
      </c>
      <c r="H189" s="8">
        <f>EffortOutcomesAG1_1DS[[#This Row],[Kpy]]*KSc-EffortOutcomesAG1_1DS[[#This Row],[KPz]]*KSb</f>
        <v>9.8993619376726105</v>
      </c>
      <c r="I189" s="8">
        <f>-1*(EffortOutcomesAG1_1DS[[#This Row],[KPx]]*KSc-EffortOutcomesAG1_1DS[[#This Row],[KPz]]*KSa)</f>
        <v>-10</v>
      </c>
      <c r="J189" s="8">
        <f>(EffortOutcomesAG1_1DS[[#This Row],[KPx]]*$C$2-EffortOutcomesAG1_1DS[[#This Row],[Kpy]]*KSa)</f>
        <v>-7.1334485633284622E-2</v>
      </c>
      <c r="K189" s="8">
        <f>EffortOutcomesAG1_1DS[[#This Row],[Kpy]]*KTc-EffortOutcomesAG1_1DS[[#This Row],[KPz]]*KTb</f>
        <v>12.100638062327389</v>
      </c>
      <c r="L189" s="8">
        <f>-1*(EffortOutcomesAG1_1DS[[#This Row],[KPx]]*KTc-EffortOutcomesAG1_1DS[[#This Row],[KPz]]*KTa)</f>
        <v>-7.7987238753452202</v>
      </c>
      <c r="M189" s="8">
        <f>(EffortOutcomesAG1_1DS[[#This Row],[KPx]]*KTb-EffortOutcomesAG1_1DS[[#This Row],[Kpy]]*KTa)</f>
        <v>32</v>
      </c>
      <c r="N189" s="8">
        <f>-EffortOutcomesAG1_1DS[[#This Row],[Xp]]*a+EffortOutcomesAG1_1DS[[#This Row],[Yp]]*b+EffortOutcomesAG1_1DS[[#This Row],[Zp]]*c_</f>
        <v>19.798723875345221</v>
      </c>
      <c r="O189">
        <f>-IF(EffortOutcomesAG1_1DS[[#This Row],[Column2]]&gt;0,1,-1)*SQRT(EffortOutcomesAG1_1DS[[#This Row],[KPx''i]]^2+EffortOutcomesAG1_1DS[[#This Row],[KPx''j]]^2+EffortOutcomesAG1_1DS[[#This Row],[KPx''k]]^2)/Ksmag/Scale</f>
        <v>-9.9499360646659873</v>
      </c>
      <c r="P189" s="9">
        <f>SQRT(EffortOutcomesAG1_1DS[[#This Row],[Kpy''i]]^2+EffortOutcomesAG1_1DS[[#This Row],[KPy''j]]^2+EffortOutcomesAG1_1DS[[#This Row],[KPy''k]]^2)/KTmag/Scale</f>
        <v>14.325068560623169</v>
      </c>
      <c r="Q18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8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8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89" t="s">
        <v>92</v>
      </c>
      <c r="U189" t="s">
        <v>61</v>
      </c>
      <c r="V189" t="s">
        <v>60</v>
      </c>
      <c r="W189">
        <v>1</v>
      </c>
      <c r="X189">
        <v>0</v>
      </c>
      <c r="Y189">
        <v>10</v>
      </c>
      <c r="Z189">
        <v>1.2607763753274592</v>
      </c>
      <c r="AA189" t="s">
        <v>103</v>
      </c>
      <c r="AB189">
        <v>1</v>
      </c>
      <c r="AC189" s="14">
        <v>45575</v>
      </c>
      <c r="AD189">
        <v>45575</v>
      </c>
      <c r="AE189">
        <v>0</v>
      </c>
      <c r="AF189">
        <v>0</v>
      </c>
      <c r="AG189">
        <v>1.2607763753274592</v>
      </c>
      <c r="AK189">
        <v>0</v>
      </c>
      <c r="AL189">
        <v>0</v>
      </c>
      <c r="AM189">
        <v>0.79316207026822794</v>
      </c>
      <c r="AN189">
        <v>188</v>
      </c>
      <c r="AO189">
        <f>SUBTOTAL(9,EffortOutcomesAG1_1DS[[#This Row],[Allocation]:[Iin]])</f>
        <v>91154.314714820939</v>
      </c>
      <c r="AS189">
        <f t="shared" si="1"/>
        <v>0</v>
      </c>
    </row>
    <row r="190" spans="2:45" x14ac:dyDescent="0.25">
      <c r="B190" s="8">
        <f>IF(EffortOutcomesAG1_1DS[[#This Row],[Apn]]=0,10,LOG(EffortOutcomesAG1_1DS[[#This Row],[Apn]]))</f>
        <v>0.2173464766233297</v>
      </c>
      <c r="C190" s="8">
        <f>IF(EffortOutcomesAG1_1DS[[#This Row],[Ein]]=0,10,LOG(EffortOutcomesAG1_1DS[[#This Row],[Ein]]))</f>
        <v>-0.14423124717623362</v>
      </c>
      <c r="D190" s="8">
        <f>IF(EffortOutcomesAG1_1DS[[#This Row],[Iin]]=0,10,LOG(EffortOutcomesAG1_1DS[[#This Row],[Iin]]))</f>
        <v>-7.3115229447096017E-2</v>
      </c>
      <c r="E190" s="8">
        <f>Kx-EffortOutcomesAG1_1DS[[#This Row],[Xp]]</f>
        <v>-0.2173464766233297</v>
      </c>
      <c r="F190" s="8">
        <f>Ky-EffortOutcomesAG1_1DS[[#This Row],[Yp]]</f>
        <v>-0.85576875282376641</v>
      </c>
      <c r="G190" s="8">
        <f>Kz-EffortOutcomesAG1_1DS[[#This Row],[Zp]]</f>
        <v>1.073115229447096</v>
      </c>
      <c r="H190" s="8">
        <f>EffortOutcomesAG1_1DS[[#This Row],[Kpy]]*KSc-EffortOutcomesAG1_1DS[[#This Row],[KPz]]*KSb</f>
        <v>-0.21734647662332962</v>
      </c>
      <c r="I190" s="8">
        <f>-1*(EffortOutcomesAG1_1DS[[#This Row],[KPx]]*KSc-EffortOutcomesAG1_1DS[[#This Row],[KPz]]*KSa)</f>
        <v>-0.2173464766233297</v>
      </c>
      <c r="J190" s="8">
        <f>(EffortOutcomesAG1_1DS[[#This Row],[KPx]]*$C$2-EffortOutcomesAG1_1DS[[#This Row],[Kpy]]*KSa)</f>
        <v>-1.5504299114131944E-3</v>
      </c>
      <c r="K190" s="8">
        <f>EffortOutcomesAG1_1DS[[#This Row],[Kpy]]*KTc-EffortOutcomesAG1_1DS[[#This Row],[KPz]]*KTb</f>
        <v>1.9288839822708623</v>
      </c>
      <c r="L190" s="8">
        <f>-1*(EffortOutcomesAG1_1DS[[#This Row],[KPx]]*KTc-EffortOutcomesAG1_1DS[[#This Row],[KPz]]*KTa)</f>
        <v>1.9288839822708623</v>
      </c>
      <c r="M190" s="8">
        <f>(EffortOutcomesAG1_1DS[[#This Row],[KPx]]*KTb-EffortOutcomesAG1_1DS[[#This Row],[Kpy]]*KTa)</f>
        <v>1.9288839822708626</v>
      </c>
      <c r="N190" s="8">
        <f>-EffortOutcomesAG1_1DS[[#This Row],[Xp]]*a+EffortOutcomesAG1_1DS[[#This Row],[Yp]]*b+EffortOutcomesAG1_1DS[[#This Row],[Zp]]*c_</f>
        <v>-0.43469295324665924</v>
      </c>
      <c r="O190">
        <f>-IF(EffortOutcomesAG1_1DS[[#This Row],[Column2]]&gt;0,1,-1)*SQRT(EffortOutcomesAG1_1DS[[#This Row],[KPx''i]]^2+EffortOutcomesAG1_1DS[[#This Row],[KPx''j]]^2+EffortOutcomesAG1_1DS[[#This Row],[KPx''k]]^2)/Ksmag/Scale</f>
        <v>0.21734924158374852</v>
      </c>
      <c r="P190" s="9">
        <f>SQRT(EffortOutcomesAG1_1DS[[#This Row],[Kpy''i]]^2+EffortOutcomesAG1_1DS[[#This Row],[KPy''j]]^2+EffortOutcomesAG1_1DS[[#This Row],[KPy''k]]^2)/KTmag/Scale</f>
        <v>1.3639269439858392</v>
      </c>
      <c r="Q19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0.21734924158374852</v>
      </c>
      <c r="S19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1.3639269439858392</v>
      </c>
      <c r="T190" t="s">
        <v>92</v>
      </c>
      <c r="U190" t="s">
        <v>61</v>
      </c>
      <c r="V190" t="s">
        <v>59</v>
      </c>
      <c r="W190">
        <v>2.8796992481203003</v>
      </c>
      <c r="X190">
        <v>4.75</v>
      </c>
      <c r="Y190">
        <v>10</v>
      </c>
      <c r="Z190">
        <v>3.4077079107505077</v>
      </c>
      <c r="AA190" t="s">
        <v>104</v>
      </c>
      <c r="AB190">
        <v>1</v>
      </c>
      <c r="AC190" s="14">
        <v>45575</v>
      </c>
      <c r="AD190">
        <v>45575</v>
      </c>
      <c r="AE190">
        <v>1.6494778067885121</v>
      </c>
      <c r="AF190">
        <v>1.6494778067885121</v>
      </c>
      <c r="AG190">
        <v>1.183355488589602</v>
      </c>
      <c r="AH190">
        <v>0.60625247328848431</v>
      </c>
      <c r="AI190">
        <v>0.60625247328848431</v>
      </c>
      <c r="AJ190">
        <v>0.71741219173694903</v>
      </c>
      <c r="AK190">
        <v>1.3938988095238092</v>
      </c>
      <c r="AL190">
        <v>1.3938988095238092</v>
      </c>
      <c r="AM190">
        <v>0.84505460078768324</v>
      </c>
      <c r="AN190">
        <v>189</v>
      </c>
      <c r="AO190">
        <f>SUBTOTAL(9,EffortOutcomesAG1_1DS[[#This Row],[Allocation]:[Iin]])</f>
        <v>91164.45278837104</v>
      </c>
      <c r="AS190">
        <f t="shared" si="1"/>
        <v>0</v>
      </c>
    </row>
    <row r="191" spans="2:45" x14ac:dyDescent="0.25">
      <c r="B191" s="8">
        <f>IF(EffortOutcomesAG1_1DS[[#This Row],[Apn]]=0,10,LOG(EffortOutcomesAG1_1DS[[#This Row],[Apn]]))</f>
        <v>-0.2557236865830021</v>
      </c>
      <c r="C191" s="8">
        <f>IF(EffortOutcomesAG1_1DS[[#This Row],[Ein]]=0,10,LOG(EffortOutcomesAG1_1DS[[#This Row],[Ein]]))</f>
        <v>-0.12110872491675091</v>
      </c>
      <c r="D191" s="8">
        <f>IF(EffortOutcomesAG1_1DS[[#This Row],[Iin]]=0,10,LOG(EffortOutcomesAG1_1DS[[#This Row],[Iin]]))</f>
        <v>0.37683241149975294</v>
      </c>
      <c r="E191" s="8">
        <f>Kx-EffortOutcomesAG1_1DS[[#This Row],[Xp]]</f>
        <v>0.2557236865830021</v>
      </c>
      <c r="F191" s="8">
        <f>Ky-EffortOutcomesAG1_1DS[[#This Row],[Yp]]</f>
        <v>-0.87889127508324905</v>
      </c>
      <c r="G191" s="8">
        <f>Kz-EffortOutcomesAG1_1DS[[#This Row],[Zp]]</f>
        <v>0.62316758850024701</v>
      </c>
      <c r="H191" s="8">
        <f>EffortOutcomesAG1_1DS[[#This Row],[Kpy]]*KSc-EffortOutcomesAG1_1DS[[#This Row],[KPz]]*KSb</f>
        <v>0.25572368658300204</v>
      </c>
      <c r="I191" s="8">
        <f>-1*(EffortOutcomesAG1_1DS[[#This Row],[KPx]]*KSc-EffortOutcomesAG1_1DS[[#This Row],[KPz]]*KSa)</f>
        <v>0.2557236865830021</v>
      </c>
      <c r="J191" s="8">
        <f>(EffortOutcomesAG1_1DS[[#This Row],[KPx]]*$C$2-EffortOutcomesAG1_1DS[[#This Row],[Kpy]]*KSa)</f>
        <v>1.824191764664574E-3</v>
      </c>
      <c r="K191" s="8">
        <f>EffortOutcomesAG1_1DS[[#This Row],[Kpy]]*KTc-EffortOutcomesAG1_1DS[[#This Row],[KPz]]*KTb</f>
        <v>1.5020588635834962</v>
      </c>
      <c r="L191" s="8">
        <f>-1*(EffortOutcomesAG1_1DS[[#This Row],[KPx]]*KTc-EffortOutcomesAG1_1DS[[#This Row],[KPz]]*KTa)</f>
        <v>1.5020588635834962</v>
      </c>
      <c r="M191" s="8">
        <f>(EffortOutcomesAG1_1DS[[#This Row],[KPx]]*KTb-EffortOutcomesAG1_1DS[[#This Row],[Kpy]]*KTa)</f>
        <v>1.5020588635834959</v>
      </c>
      <c r="N191" s="8">
        <f>-EffortOutcomesAG1_1DS[[#This Row],[Xp]]*a+EffortOutcomesAG1_1DS[[#This Row],[Yp]]*b+EffortOutcomesAG1_1DS[[#This Row],[Zp]]*c_</f>
        <v>0.51144737316600408</v>
      </c>
      <c r="O191">
        <f>-IF(EffortOutcomesAG1_1DS[[#This Row],[Column2]]&gt;0,1,-1)*SQRT(EffortOutcomesAG1_1DS[[#This Row],[KPx''i]]^2+EffortOutcomesAG1_1DS[[#This Row],[KPx''j]]^2+EffortOutcomesAG1_1DS[[#This Row],[KPx''k]]^2)/Ksmag/Scale</f>
        <v>-0.25572693975684024</v>
      </c>
      <c r="P191" s="9">
        <f>SQRT(EffortOutcomesAG1_1DS[[#This Row],[Kpy''i]]^2+EffortOutcomesAG1_1DS[[#This Row],[KPy''j]]^2+EffortOutcomesAG1_1DS[[#This Row],[KPy''k]]^2)/KTmag/Scale</f>
        <v>1.0621160081812495</v>
      </c>
      <c r="Q19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-0.25572693975684024</v>
      </c>
      <c r="S19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1.0621160081812495</v>
      </c>
      <c r="T191" t="s">
        <v>138</v>
      </c>
      <c r="U191" t="s">
        <v>61</v>
      </c>
      <c r="V191" t="s">
        <v>56</v>
      </c>
      <c r="W191">
        <v>6.8471096572600327</v>
      </c>
      <c r="X191">
        <v>3.8</v>
      </c>
      <c r="Y191">
        <v>10</v>
      </c>
      <c r="Z191">
        <v>2.8752450980392155</v>
      </c>
      <c r="AA191" t="s">
        <v>105</v>
      </c>
      <c r="AC191" s="14">
        <v>45575</v>
      </c>
      <c r="AD191">
        <v>45575</v>
      </c>
      <c r="AE191">
        <v>0.55497869761306307</v>
      </c>
      <c r="AF191">
        <v>0.55497869761306307</v>
      </c>
      <c r="AG191">
        <v>0.41992099469161787</v>
      </c>
      <c r="AH191">
        <v>1.8018709624368507</v>
      </c>
      <c r="AI191">
        <v>1.8018709624368507</v>
      </c>
      <c r="AJ191">
        <v>0.75664344685242513</v>
      </c>
      <c r="AK191">
        <v>1.3216264598073482</v>
      </c>
      <c r="AL191">
        <v>1.3216264598073482</v>
      </c>
      <c r="AM191">
        <v>2.3814003411150741</v>
      </c>
      <c r="AN191">
        <v>190</v>
      </c>
      <c r="AO191">
        <f>SUBTOTAL(9,EffortOutcomesAG1_1DS[[#This Row],[Allocation]:[Iin]])</f>
        <v>91163.790162120393</v>
      </c>
      <c r="AS191">
        <f t="shared" si="1"/>
        <v>0</v>
      </c>
    </row>
    <row r="192" spans="2:45" x14ac:dyDescent="0.25">
      <c r="B192" s="8">
        <f>IF(EffortOutcomesAG1_1DS[[#This Row],[Apn]]=0,10,LOG(EffortOutcomesAG1_1DS[[#This Row],[Apn]]))</f>
        <v>0.35130426810144072</v>
      </c>
      <c r="C192" s="8">
        <f>IF(EffortOutcomesAG1_1DS[[#This Row],[Ein]]=0,10,LOG(EffortOutcomesAG1_1DS[[#This Row],[Ein]]))</f>
        <v>8.9124331531706992E-3</v>
      </c>
      <c r="D192" s="8">
        <f>IF(EffortOutcomesAG1_1DS[[#This Row],[Iin]]=0,10,LOG(EffortOutcomesAG1_1DS[[#This Row],[Iin]]))</f>
        <v>-0.36021670125461147</v>
      </c>
      <c r="E192" s="8">
        <f>Kx-EffortOutcomesAG1_1DS[[#This Row],[Xp]]</f>
        <v>-0.35130426810144072</v>
      </c>
      <c r="F192" s="8">
        <f>Ky-EffortOutcomesAG1_1DS[[#This Row],[Yp]]</f>
        <v>-1.0089124331531707</v>
      </c>
      <c r="G192" s="8">
        <f>Kz-EffortOutcomesAG1_1DS[[#This Row],[Zp]]</f>
        <v>1.3602167012546116</v>
      </c>
      <c r="H192" s="8">
        <f>EffortOutcomesAG1_1DS[[#This Row],[Kpy]]*KSc-EffortOutcomesAG1_1DS[[#This Row],[KPz]]*KSb</f>
        <v>-0.35130426810144089</v>
      </c>
      <c r="I192" s="8">
        <f>-1*(EffortOutcomesAG1_1DS[[#This Row],[KPx]]*KSc-EffortOutcomesAG1_1DS[[#This Row],[KPz]]*KSa)</f>
        <v>-0.35130426810144072</v>
      </c>
      <c r="J192" s="8">
        <f>(EffortOutcomesAG1_1DS[[#This Row],[KPx]]*$C$2-EffortOutcomesAG1_1DS[[#This Row],[Kpy]]*KSa)</f>
        <v>-2.5060109265793791E-3</v>
      </c>
      <c r="K192" s="8">
        <f>EffortOutcomesAG1_1DS[[#This Row],[Kpy]]*KTc-EffortOutcomesAG1_1DS[[#This Row],[KPz]]*KTb</f>
        <v>2.3691291344077823</v>
      </c>
      <c r="L192" s="8">
        <f>-1*(EffortOutcomesAG1_1DS[[#This Row],[KPx]]*KTc-EffortOutcomesAG1_1DS[[#This Row],[KPz]]*KTa)</f>
        <v>2.3691291344077823</v>
      </c>
      <c r="M192" s="8">
        <f>(EffortOutcomesAG1_1DS[[#This Row],[KPx]]*KTb-EffortOutcomesAG1_1DS[[#This Row],[Kpy]]*KTa)</f>
        <v>2.3691291344077823</v>
      </c>
      <c r="N192" s="8">
        <f>-EffortOutcomesAG1_1DS[[#This Row],[Xp]]*a+EffortOutcomesAG1_1DS[[#This Row],[Yp]]*b+EffortOutcomesAG1_1DS[[#This Row],[Zp]]*c_</f>
        <v>-0.70260853620288155</v>
      </c>
      <c r="O192">
        <f>-IF(EffortOutcomesAG1_1DS[[#This Row],[Column2]]&gt;0,1,-1)*SQRT(EffortOutcomesAG1_1DS[[#This Row],[KPx''i]]^2+EffortOutcomesAG1_1DS[[#This Row],[KPx''j]]^2+EffortOutcomesAG1_1DS[[#This Row],[KPx''k]]^2)/Ksmag/Scale</f>
        <v>0.35130873719802508</v>
      </c>
      <c r="P192" s="9">
        <f>SQRT(EffortOutcomesAG1_1DS[[#This Row],[Kpy''i]]^2+EffortOutcomesAG1_1DS[[#This Row],[KPy''j]]^2+EffortOutcomesAG1_1DS[[#This Row],[KPy''k]]^2)/KTmag/Scale</f>
        <v>1.6752272764463587</v>
      </c>
      <c r="Q19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0.35130873719802508</v>
      </c>
      <c r="S19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1.6752272764463587</v>
      </c>
      <c r="T192" t="s">
        <v>138</v>
      </c>
      <c r="U192" t="s">
        <v>61</v>
      </c>
      <c r="V192" t="s">
        <v>60</v>
      </c>
      <c r="W192">
        <v>0.84615384615384603</v>
      </c>
      <c r="X192">
        <v>1.9</v>
      </c>
      <c r="Y192">
        <v>10</v>
      </c>
      <c r="Z192">
        <v>1.9393939393939392</v>
      </c>
      <c r="AA192" t="s">
        <v>103</v>
      </c>
      <c r="AC192" s="14">
        <v>45575</v>
      </c>
      <c r="AD192">
        <v>45575</v>
      </c>
      <c r="AE192">
        <v>2.2454545454545456</v>
      </c>
      <c r="AF192">
        <v>2.2454545454545456</v>
      </c>
      <c r="AG192">
        <v>2.2920110192837466</v>
      </c>
      <c r="AH192">
        <v>0.44534412955465585</v>
      </c>
      <c r="AI192">
        <v>0.44534412955465585</v>
      </c>
      <c r="AJ192">
        <v>1.0207336523125996</v>
      </c>
      <c r="AK192">
        <v>0.97968750000000004</v>
      </c>
      <c r="AL192">
        <v>0.97968750000000004</v>
      </c>
      <c r="AM192">
        <v>0.43629807692307687</v>
      </c>
      <c r="AN192">
        <v>191</v>
      </c>
      <c r="AO192">
        <f>SUBTOTAL(9,EffortOutcomesAG1_1DS[[#This Row],[Allocation]:[Iin]])</f>
        <v>91163.029409037918</v>
      </c>
      <c r="AS192">
        <f t="shared" ref="AS192:AS193" si="2">SUM(AR192:AR192)</f>
        <v>0</v>
      </c>
    </row>
    <row r="193" spans="2:45" x14ac:dyDescent="0.25">
      <c r="B193" s="8">
        <f>IF(EffortOutcomesAG1_1DS[[#This Row],[Apn]]=0,10,LOG(EffortOutcomesAG1_1DS[[#This Row],[Apn]]))</f>
        <v>0.27269523445285959</v>
      </c>
      <c r="C193" s="8">
        <f>IF(EffortOutcomesAG1_1DS[[#This Row],[Ein]]=0,10,LOG(EffortOutcomesAG1_1DS[[#This Row],[Ein]]))</f>
        <v>-0.23263628278837553</v>
      </c>
      <c r="D193" s="8">
        <f>IF(EffortOutcomesAG1_1DS[[#This Row],[Iin]]=0,10,LOG(EffortOutcomesAG1_1DS[[#This Row],[Iin]]))</f>
        <v>-4.0058951664484088E-2</v>
      </c>
      <c r="E193" s="8">
        <f>Kx-EffortOutcomesAG1_1DS[[#This Row],[Xp]]</f>
        <v>-0.27269523445285959</v>
      </c>
      <c r="F193" s="8">
        <f>Ky-EffortOutcomesAG1_1DS[[#This Row],[Yp]]</f>
        <v>-0.76736371721162444</v>
      </c>
      <c r="G193" s="8">
        <f>Kz-EffortOutcomesAG1_1DS[[#This Row],[Zp]]</f>
        <v>1.040058951664484</v>
      </c>
      <c r="H193" s="8">
        <f>EffortOutcomesAG1_1DS[[#This Row],[Kpy]]*KSc-EffortOutcomesAG1_1DS[[#This Row],[KPz]]*KSb</f>
        <v>-0.27269523445285959</v>
      </c>
      <c r="I193" s="8">
        <f>-1*(EffortOutcomesAG1_1DS[[#This Row],[KPx]]*KSc-EffortOutcomesAG1_1DS[[#This Row],[KPz]]*KSa)</f>
        <v>-0.27269523445285959</v>
      </c>
      <c r="J193" s="8">
        <f>(EffortOutcomesAG1_1DS[[#This Row],[KPx]]*$C$2-EffortOutcomesAG1_1DS[[#This Row],[Kpy]]*KSa)</f>
        <v>-1.9452574284342693E-3</v>
      </c>
      <c r="K193" s="8">
        <f>EffortOutcomesAG1_1DS[[#This Row],[Kpy]]*KTc-EffortOutcomesAG1_1DS[[#This Row],[KPz]]*KTb</f>
        <v>1.8074226688761086</v>
      </c>
      <c r="L193" s="8">
        <f>-1*(EffortOutcomesAG1_1DS[[#This Row],[KPx]]*KTc-EffortOutcomesAG1_1DS[[#This Row],[KPz]]*KTa)</f>
        <v>1.8074226688761086</v>
      </c>
      <c r="M193" s="8">
        <f>(EffortOutcomesAG1_1DS[[#This Row],[KPx]]*KTb-EffortOutcomesAG1_1DS[[#This Row],[Kpy]]*KTa)</f>
        <v>1.8074226688761086</v>
      </c>
      <c r="N193" s="8">
        <f>-EffortOutcomesAG1_1DS[[#This Row],[Xp]]*a+EffortOutcomesAG1_1DS[[#This Row],[Yp]]*b+EffortOutcomesAG1_1DS[[#This Row],[Zp]]*c_</f>
        <v>-0.54539046890571918</v>
      </c>
      <c r="O193">
        <f>-IF(EffortOutcomesAG1_1DS[[#This Row],[Column2]]&gt;0,1,-1)*SQRT(EffortOutcomesAG1_1DS[[#This Row],[KPx''i]]^2+EffortOutcomesAG1_1DS[[#This Row],[KPx''j]]^2+EffortOutcomesAG1_1DS[[#This Row],[KPx''k]]^2)/Ksmag/Scale</f>
        <v>0.2726987035292458</v>
      </c>
      <c r="P193" s="9">
        <f>SQRT(EffortOutcomesAG1_1DS[[#This Row],[Kpy''i]]^2+EffortOutcomesAG1_1DS[[#This Row],[KPy''j]]^2+EffortOutcomesAG1_1DS[[#This Row],[KPy''k]]^2)/KTmag/Scale</f>
        <v>1.2780408256325844</v>
      </c>
      <c r="Q19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0.2726987035292458</v>
      </c>
      <c r="S19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1.2780408256325844</v>
      </c>
      <c r="T193" t="s">
        <v>138</v>
      </c>
      <c r="U193" t="s">
        <v>61</v>
      </c>
      <c r="V193" t="s">
        <v>59</v>
      </c>
      <c r="W193">
        <v>2.5351191458269504</v>
      </c>
      <c r="X193">
        <v>4.75</v>
      </c>
      <c r="Y193">
        <v>10</v>
      </c>
      <c r="Z193">
        <v>2.780080213903743</v>
      </c>
      <c r="AA193" t="s">
        <v>104</v>
      </c>
      <c r="AC193" s="14">
        <v>45575</v>
      </c>
      <c r="AD193">
        <v>45575</v>
      </c>
      <c r="AE193">
        <v>1.8736791948492661</v>
      </c>
      <c r="AF193">
        <v>1.8736791948492661</v>
      </c>
      <c r="AG193">
        <v>1.0966270435375876</v>
      </c>
      <c r="AH193">
        <v>0.53370929385830534</v>
      </c>
      <c r="AI193">
        <v>0.53370929385830534</v>
      </c>
      <c r="AJ193">
        <v>0.58528004503236697</v>
      </c>
      <c r="AK193">
        <v>1.7085837941812938</v>
      </c>
      <c r="AL193">
        <v>1.7085837941812938</v>
      </c>
      <c r="AM193">
        <v>0.91188705029024242</v>
      </c>
      <c r="AN193">
        <v>192</v>
      </c>
      <c r="AO193">
        <f>SUBTOTAL(9,EffortOutcomesAG1_1DS[[#This Row],[Allocation]:[Iin]])</f>
        <v>91163.605818918542</v>
      </c>
      <c r="AS193">
        <f t="shared" si="2"/>
        <v>0</v>
      </c>
    </row>
    <row r="194" spans="2:45" x14ac:dyDescent="0.25">
      <c r="B194" s="8">
        <f>IF(EffortOutcomesAG1_1DS[[#This Row],[Apn]]=0,10,LOG(EffortOutcomesAG1_1DS[[#This Row],[Apn]]))</f>
        <v>-0.30553226865700789</v>
      </c>
      <c r="C194" s="8">
        <f>IF(EffortOutcomesAG1_1DS[[#This Row],[Ein]]=0,10,LOG(EffortOutcomesAG1_1DS[[#This Row],[Ein]]))</f>
        <v>0.11505630419679498</v>
      </c>
      <c r="D194" s="8">
        <f>IF(EffortOutcomesAG1_1DS[[#This Row],[Iin]]=0,10,LOG(EffortOutcomesAG1_1DS[[#This Row],[Iin]]))</f>
        <v>0.19047596446021295</v>
      </c>
      <c r="E194" s="8">
        <f>Kx-EffortOutcomesAG1_1DS[[#This Row],[Xp]]</f>
        <v>0.30553226865700789</v>
      </c>
      <c r="F194" s="8">
        <f>Ky-EffortOutcomesAG1_1DS[[#This Row],[Yp]]</f>
        <v>-1.1150563041967949</v>
      </c>
      <c r="G194" s="8">
        <f>Kz-EffortOutcomesAG1_1DS[[#This Row],[Zp]]</f>
        <v>0.80952403553978702</v>
      </c>
      <c r="H194" s="8">
        <f>EffortOutcomesAG1_1DS[[#This Row],[Kpy]]*KSc-EffortOutcomesAG1_1DS[[#This Row],[KPz]]*KSb</f>
        <v>0.30553226865700789</v>
      </c>
      <c r="I194" s="8">
        <f>-1*(EffortOutcomesAG1_1DS[[#This Row],[KPx]]*KSc-EffortOutcomesAG1_1DS[[#This Row],[KPz]]*KSa)</f>
        <v>0.30553226865700789</v>
      </c>
      <c r="J194" s="8">
        <f>(EffortOutcomesAG1_1DS[[#This Row],[KPx]]*$C$2-EffortOutcomesAG1_1DS[[#This Row],[Kpy]]*KSa)</f>
        <v>2.1794987229018185E-3</v>
      </c>
      <c r="K194" s="8">
        <f>EffortOutcomesAG1_1DS[[#This Row],[Kpy]]*KTc-EffortOutcomesAG1_1DS[[#This Row],[KPz]]*KTb</f>
        <v>1.9245803397365819</v>
      </c>
      <c r="L194" s="8">
        <f>-1*(EffortOutcomesAG1_1DS[[#This Row],[KPx]]*KTc-EffortOutcomesAG1_1DS[[#This Row],[KPz]]*KTa)</f>
        <v>1.9245803397365819</v>
      </c>
      <c r="M194" s="8">
        <f>(EffortOutcomesAG1_1DS[[#This Row],[KPx]]*KTb-EffortOutcomesAG1_1DS[[#This Row],[Kpy]]*KTa)</f>
        <v>1.9245803397365819</v>
      </c>
      <c r="N194" s="8">
        <f>-EffortOutcomesAG1_1DS[[#This Row],[Xp]]*a+EffortOutcomesAG1_1DS[[#This Row],[Yp]]*b+EffortOutcomesAG1_1DS[[#This Row],[Zp]]*c_</f>
        <v>0.61106453731401589</v>
      </c>
      <c r="O194">
        <f>-IF(EffortOutcomesAG1_1DS[[#This Row],[Column2]]&gt;0,1,-1)*SQRT(EffortOutcomesAG1_1DS[[#This Row],[KPx''i]]^2+EffortOutcomesAG1_1DS[[#This Row],[KPx''j]]^2+EffortOutcomesAG1_1DS[[#This Row],[KPx''k]]^2)/Ksmag/Scale</f>
        <v>-0.30553615546779339</v>
      </c>
      <c r="P194" s="9">
        <f>SQRT(EffortOutcomesAG1_1DS[[#This Row],[Kpy''i]]^2+EffortOutcomesAG1_1DS[[#This Row],[KPy''j]]^2+EffortOutcomesAG1_1DS[[#This Row],[KPy''k]]^2)/KTmag/Scale</f>
        <v>1.3608838091660467</v>
      </c>
      <c r="Q19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-0.30553615546779339</v>
      </c>
      <c r="S19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1.3608838091660467</v>
      </c>
      <c r="T194" t="s">
        <v>92</v>
      </c>
      <c r="U194" t="s">
        <v>61</v>
      </c>
      <c r="V194" t="s">
        <v>56</v>
      </c>
      <c r="W194">
        <v>5.7593984962406006</v>
      </c>
      <c r="X194">
        <v>2.8499999999999996</v>
      </c>
      <c r="Y194">
        <v>10</v>
      </c>
      <c r="Z194">
        <v>3.714506855373727</v>
      </c>
      <c r="AA194" t="s">
        <v>106</v>
      </c>
      <c r="AB194">
        <v>1</v>
      </c>
      <c r="AC194" s="14">
        <v>45576</v>
      </c>
      <c r="AD194">
        <v>45576</v>
      </c>
      <c r="AE194">
        <v>0.49484334203655356</v>
      </c>
      <c r="AF194">
        <v>0.49484334203655356</v>
      </c>
      <c r="AG194">
        <v>0.64494701274765764</v>
      </c>
      <c r="AH194">
        <v>2.0208415776282811</v>
      </c>
      <c r="AI194">
        <v>2.0208415776282811</v>
      </c>
      <c r="AJ194">
        <v>1.3033357387276236</v>
      </c>
      <c r="AK194">
        <v>0.76726201107340619</v>
      </c>
      <c r="AL194">
        <v>0.76726201107340619</v>
      </c>
      <c r="AM194">
        <v>1.5505149729118299</v>
      </c>
      <c r="AN194">
        <v>193</v>
      </c>
      <c r="AO194">
        <f>SUBTOTAL(9,EffortOutcomesAG1_1DS[[#This Row],[Allocation]:[Iin]])</f>
        <v>91166.779198441232</v>
      </c>
    </row>
    <row r="195" spans="2:45" x14ac:dyDescent="0.25">
      <c r="B195" s="8">
        <f>IF(EffortOutcomesAG1_1DS[[#This Row],[Apn]]=0,10,LOG(EffortOutcomesAG1_1DS[[#This Row],[Apn]]))</f>
        <v>-4.5022729930268134E-3</v>
      </c>
      <c r="C195" s="8">
        <f>IF(EffortOutcomesAG1_1DS[[#This Row],[Ein]]=0,10,LOG(EffortOutcomesAG1_1DS[[#This Row],[Ein]]))</f>
        <v>-3.5943999491288889E-2</v>
      </c>
      <c r="D195" s="8">
        <f>IF(EffortOutcomesAG1_1DS[[#This Row],[Iin]]=0,10,LOG(EffortOutcomesAG1_1DS[[#This Row],[Iin]]))</f>
        <v>4.0446272484315662E-2</v>
      </c>
      <c r="E195" s="8">
        <f>Kx-EffortOutcomesAG1_1DS[[#This Row],[Xp]]</f>
        <v>4.5022729930268134E-3</v>
      </c>
      <c r="F195" s="8">
        <f>Ky-EffortOutcomesAG1_1DS[[#This Row],[Yp]]</f>
        <v>-0.9640560005087111</v>
      </c>
      <c r="G195" s="8">
        <f>Kz-EffortOutcomesAG1_1DS[[#This Row],[Zp]]</f>
        <v>0.95955372751568435</v>
      </c>
      <c r="H195" s="8">
        <f>EffortOutcomesAG1_1DS[[#This Row],[Kpy]]*KSc-EffortOutcomesAG1_1DS[[#This Row],[KPz]]*KSb</f>
        <v>4.5022729930267458E-3</v>
      </c>
      <c r="I195" s="8">
        <f>-1*(EffortOutcomesAG1_1DS[[#This Row],[KPx]]*KSc-EffortOutcomesAG1_1DS[[#This Row],[KPz]]*KSa)</f>
        <v>4.5022729930268134E-3</v>
      </c>
      <c r="J195" s="8">
        <f>(EffortOutcomesAG1_1DS[[#This Row],[KPx]]*$C$2-EffortOutcomesAG1_1DS[[#This Row],[Kpy]]*KSa)</f>
        <v>3.2116732813819658E-5</v>
      </c>
      <c r="K195" s="8">
        <f>EffortOutcomesAG1_1DS[[#This Row],[Kpy]]*KTc-EffortOutcomesAG1_1DS[[#This Row],[KPz]]*KTb</f>
        <v>1.9236097280243953</v>
      </c>
      <c r="L195" s="8">
        <f>-1*(EffortOutcomesAG1_1DS[[#This Row],[KPx]]*KTc-EffortOutcomesAG1_1DS[[#This Row],[KPz]]*KTa)</f>
        <v>1.9236097280243956</v>
      </c>
      <c r="M195" s="8">
        <f>(EffortOutcomesAG1_1DS[[#This Row],[KPx]]*KTb-EffortOutcomesAG1_1DS[[#This Row],[Kpy]]*KTa)</f>
        <v>1.9236097280243953</v>
      </c>
      <c r="N195" s="8">
        <f>-EffortOutcomesAG1_1DS[[#This Row],[Xp]]*a+EffortOutcomesAG1_1DS[[#This Row],[Yp]]*b+EffortOutcomesAG1_1DS[[#This Row],[Zp]]*c_</f>
        <v>9.0045459860535471E-3</v>
      </c>
      <c r="O195">
        <f>-IF(EffortOutcomesAG1_1DS[[#This Row],[Column2]]&gt;0,1,-1)*SQRT(EffortOutcomesAG1_1DS[[#This Row],[KPx''i]]^2+EffortOutcomesAG1_1DS[[#This Row],[KPx''j]]^2+EffortOutcomesAG1_1DS[[#This Row],[KPx''k]]^2)/Ksmag/Scale</f>
        <v>-4.5023302684278543E-3</v>
      </c>
      <c r="P195" s="9">
        <f>SQRT(EffortOutcomesAG1_1DS[[#This Row],[Kpy''i]]^2+EffortOutcomesAG1_1DS[[#This Row],[KPy''j]]^2+EffortOutcomesAG1_1DS[[#This Row],[KPy''k]]^2)/KTmag/Scale</f>
        <v>1.3601974830424606</v>
      </c>
      <c r="Q19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-4.5023302684278543E-3</v>
      </c>
      <c r="S19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1.3601974830424606</v>
      </c>
      <c r="T195" t="s">
        <v>92</v>
      </c>
      <c r="U195" t="s">
        <v>61</v>
      </c>
      <c r="V195" t="s">
        <v>59</v>
      </c>
      <c r="W195">
        <v>2.8796992481203008</v>
      </c>
      <c r="X195">
        <v>2.8499999999999996</v>
      </c>
      <c r="Y195">
        <v>10</v>
      </c>
      <c r="Z195">
        <v>2.6236195627676362</v>
      </c>
      <c r="AA195" t="s">
        <v>108</v>
      </c>
      <c r="AB195">
        <v>1</v>
      </c>
      <c r="AC195" s="14">
        <v>45576</v>
      </c>
      <c r="AD195">
        <v>45576</v>
      </c>
      <c r="AE195">
        <v>0.98968668407310689</v>
      </c>
      <c r="AF195">
        <v>0.98968668407310689</v>
      </c>
      <c r="AG195">
        <v>0.91107415626134625</v>
      </c>
      <c r="AH195">
        <v>1.0104207888141408</v>
      </c>
      <c r="AI195">
        <v>1.0104207888141408</v>
      </c>
      <c r="AJ195">
        <v>0.92056826763776722</v>
      </c>
      <c r="AK195">
        <v>1.0862855424791682</v>
      </c>
      <c r="AL195">
        <v>1.0862855424791682</v>
      </c>
      <c r="AM195">
        <v>1.0976054947091978</v>
      </c>
      <c r="AN195">
        <v>194</v>
      </c>
      <c r="AO195">
        <f>SUBTOTAL(9,EffortOutcomesAG1_1DS[[#This Row],[Allocation]:[Iin]])</f>
        <v>91164.725653512098</v>
      </c>
    </row>
    <row r="196" spans="2:45" x14ac:dyDescent="0.25">
      <c r="B196" s="8">
        <f>IF(EffortOutcomesAG1_1DS[[#This Row],[Apn]]=0,10,LOG(EffortOutcomesAG1_1DS[[#This Row],[Apn]]))</f>
        <v>10</v>
      </c>
      <c r="C196" s="8">
        <f>IF(EffortOutcomesAG1_1DS[[#This Row],[Ein]]=0,10,LOG(EffortOutcomesAG1_1DS[[#This Row],[Ein]]))</f>
        <v>10</v>
      </c>
      <c r="D196" s="8">
        <f>IF(EffortOutcomesAG1_1DS[[#This Row],[Iin]]=0,10,LOG(EffortOutcomesAG1_1DS[[#This Row],[Iin]]))</f>
        <v>-6.1617725069235248E-2</v>
      </c>
      <c r="E196" s="8">
        <f>Kx-EffortOutcomesAG1_1DS[[#This Row],[Xp]]</f>
        <v>-10</v>
      </c>
      <c r="F196" s="8">
        <f>Ky-EffortOutcomesAG1_1DS[[#This Row],[Yp]]</f>
        <v>-11</v>
      </c>
      <c r="G196" s="8">
        <f>Kz-EffortOutcomesAG1_1DS[[#This Row],[Zp]]</f>
        <v>1.0616177250692354</v>
      </c>
      <c r="H196" s="8">
        <f>EffortOutcomesAG1_1DS[[#This Row],[Kpy]]*KSc-EffortOutcomesAG1_1DS[[#This Row],[KPz]]*KSb</f>
        <v>9.9383822749307651</v>
      </c>
      <c r="I196" s="8">
        <f>-1*(EffortOutcomesAG1_1DS[[#This Row],[KPx]]*KSc-EffortOutcomesAG1_1DS[[#This Row],[KPz]]*KSa)</f>
        <v>-10</v>
      </c>
      <c r="J196" s="8">
        <f>(EffortOutcomesAG1_1DS[[#This Row],[KPx]]*$C$2-EffortOutcomesAG1_1DS[[#This Row],[Kpy]]*KSa)</f>
        <v>-7.1334485633284622E-2</v>
      </c>
      <c r="K196" s="8">
        <f>EffortOutcomesAG1_1DS[[#This Row],[Kpy]]*KTc-EffortOutcomesAG1_1DS[[#This Row],[KPz]]*KTb</f>
        <v>12.061617725069235</v>
      </c>
      <c r="L196" s="8">
        <f>-1*(EffortOutcomesAG1_1DS[[#This Row],[KPx]]*KTc-EffortOutcomesAG1_1DS[[#This Row],[KPz]]*KTa)</f>
        <v>-7.8767645498615293</v>
      </c>
      <c r="M196" s="8">
        <f>(EffortOutcomesAG1_1DS[[#This Row],[KPx]]*KTb-EffortOutcomesAG1_1DS[[#This Row],[Kpy]]*KTa)</f>
        <v>32</v>
      </c>
      <c r="N196" s="8">
        <f>-EffortOutcomesAG1_1DS[[#This Row],[Xp]]*a+EffortOutcomesAG1_1DS[[#This Row],[Yp]]*b+EffortOutcomesAG1_1DS[[#This Row],[Zp]]*c_</f>
        <v>19.87676454986153</v>
      </c>
      <c r="O196">
        <f>-IF(EffortOutcomesAG1_1DS[[#This Row],[Column2]]&gt;0,1,-1)*SQRT(EffortOutcomesAG1_1DS[[#This Row],[KPx''i]]^2+EffortOutcomesAG1_1DS[[#This Row],[KPx''j]]^2+EffortOutcomesAG1_1DS[[#This Row],[KPx''k]]^2)/Ksmag/Scale</f>
        <v>-9.9693663502626517</v>
      </c>
      <c r="P196" s="9">
        <f>SQRT(EffortOutcomesAG1_1DS[[#This Row],[Kpy''i]]^2+EffortOutcomesAG1_1DS[[#This Row],[KPy''j]]^2+EffortOutcomesAG1_1DS[[#This Row],[KPy''k]]^2)/KTmag/Scale</f>
        <v>14.32670025930407</v>
      </c>
      <c r="Q19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9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9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96" t="s">
        <v>92</v>
      </c>
      <c r="U196" t="s">
        <v>61</v>
      </c>
      <c r="V196" t="s">
        <v>60</v>
      </c>
      <c r="W196">
        <v>1</v>
      </c>
      <c r="X196">
        <v>0</v>
      </c>
      <c r="Y196">
        <v>10</v>
      </c>
      <c r="Z196">
        <v>1.1524384112619406</v>
      </c>
      <c r="AA196" t="s">
        <v>107</v>
      </c>
      <c r="AB196">
        <v>1</v>
      </c>
      <c r="AC196" s="14">
        <v>45576</v>
      </c>
      <c r="AD196">
        <v>45576</v>
      </c>
      <c r="AE196">
        <v>0</v>
      </c>
      <c r="AF196">
        <v>0</v>
      </c>
      <c r="AG196">
        <v>1.1524384112619406</v>
      </c>
      <c r="AK196">
        <v>0</v>
      </c>
      <c r="AL196">
        <v>0</v>
      </c>
      <c r="AM196">
        <v>0.86772532937789026</v>
      </c>
      <c r="AN196">
        <v>195</v>
      </c>
      <c r="AO196">
        <f>SUBTOTAL(9,EffortOutcomesAG1_1DS[[#This Row],[Allocation]:[Iin]])</f>
        <v>91156.172602151884</v>
      </c>
    </row>
    <row r="197" spans="2:45" x14ac:dyDescent="0.25">
      <c r="B197" s="8">
        <f>IF(EffortOutcomesAG1_1DS[[#This Row],[Apn]]=0,10,LOG(EffortOutcomesAG1_1DS[[#This Row],[Apn]]))</f>
        <v>-0.38066242319130211</v>
      </c>
      <c r="C197" s="8">
        <f>IF(EffortOutcomesAG1_1DS[[#This Row],[Ein]]=0,10,LOG(EffortOutcomesAG1_1DS[[#This Row],[Ein]]))</f>
        <v>-1.213730593697107E-3</v>
      </c>
      <c r="D197" s="8">
        <f>IF(EffortOutcomesAG1_1DS[[#This Row],[Iin]]=0,10,LOG(EffortOutcomesAG1_1DS[[#This Row],[Iin]]))</f>
        <v>0.38187615378499923</v>
      </c>
      <c r="E197" s="8">
        <f>Kx-EffortOutcomesAG1_1DS[[#This Row],[Xp]]</f>
        <v>0.38066242319130211</v>
      </c>
      <c r="F197" s="8">
        <f>Ky-EffortOutcomesAG1_1DS[[#This Row],[Yp]]</f>
        <v>-0.99878626940630288</v>
      </c>
      <c r="G197" s="8">
        <f>Kz-EffortOutcomesAG1_1DS[[#This Row],[Zp]]</f>
        <v>0.61812384621500072</v>
      </c>
      <c r="H197" s="8">
        <f>EffortOutcomesAG1_1DS[[#This Row],[Kpy]]*KSc-EffortOutcomesAG1_1DS[[#This Row],[KPz]]*KSb</f>
        <v>0.38066242319130217</v>
      </c>
      <c r="I197" s="8">
        <f>-1*(EffortOutcomesAG1_1DS[[#This Row],[KPx]]*KSc-EffortOutcomesAG1_1DS[[#This Row],[KPz]]*KSa)</f>
        <v>0.38066242319130211</v>
      </c>
      <c r="J197" s="8">
        <f>(EffortOutcomesAG1_1DS[[#This Row],[KPx]]*$C$2-EffortOutcomesAG1_1DS[[#This Row],[Kpy]]*KSa)</f>
        <v>2.715435815827125E-3</v>
      </c>
      <c r="K197" s="8">
        <f>EffortOutcomesAG1_1DS[[#This Row],[Kpy]]*KTc-EffortOutcomesAG1_1DS[[#This Row],[KPz]]*KTb</f>
        <v>1.6169101156213035</v>
      </c>
      <c r="L197" s="8">
        <f>-1*(EffortOutcomesAG1_1DS[[#This Row],[KPx]]*KTc-EffortOutcomesAG1_1DS[[#This Row],[KPz]]*KTa)</f>
        <v>1.6169101156213035</v>
      </c>
      <c r="M197" s="8">
        <f>(EffortOutcomesAG1_1DS[[#This Row],[KPx]]*KTb-EffortOutcomesAG1_1DS[[#This Row],[Kpy]]*KTa)</f>
        <v>1.6169101156213037</v>
      </c>
      <c r="N197" s="8">
        <f>-EffortOutcomesAG1_1DS[[#This Row],[Xp]]*a+EffortOutcomesAG1_1DS[[#This Row],[Yp]]*b+EffortOutcomesAG1_1DS[[#This Row],[Zp]]*c_</f>
        <v>0.76132484638260423</v>
      </c>
      <c r="O197">
        <f>-IF(EffortOutcomesAG1_1DS[[#This Row],[Column2]]&gt;0,1,-1)*SQRT(EffortOutcomesAG1_1DS[[#This Row],[KPx''i]]^2+EffortOutcomesAG1_1DS[[#This Row],[KPx''j]]^2+EffortOutcomesAG1_1DS[[#This Row],[KPx''k]]^2)/Ksmag/Scale</f>
        <v>-0.38066726576592963</v>
      </c>
      <c r="P197" s="9">
        <f>SQRT(EffortOutcomesAG1_1DS[[#This Row],[Kpy''i]]^2+EffortOutcomesAG1_1DS[[#This Row],[KPy''j]]^2+EffortOutcomesAG1_1DS[[#This Row],[KPy''k]]^2)/KTmag/Scale</f>
        <v>1.1433281073249486</v>
      </c>
      <c r="Q19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-0.38066726576592963</v>
      </c>
      <c r="S19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1.1433281073249486</v>
      </c>
      <c r="T197" t="s">
        <v>138</v>
      </c>
      <c r="U197" t="s">
        <v>61</v>
      </c>
      <c r="V197" t="s">
        <v>56</v>
      </c>
      <c r="W197">
        <v>6.8471096572600336</v>
      </c>
      <c r="X197">
        <v>2.8499999999999996</v>
      </c>
      <c r="Y197">
        <v>10</v>
      </c>
      <c r="Z197">
        <v>2.8420461733080331</v>
      </c>
      <c r="AA197" t="s">
        <v>106</v>
      </c>
      <c r="AC197" s="14">
        <v>45576</v>
      </c>
      <c r="AD197">
        <v>45576</v>
      </c>
      <c r="AE197">
        <v>0.41623402320979724</v>
      </c>
      <c r="AF197">
        <v>0.41623402320979724</v>
      </c>
      <c r="AG197">
        <v>0.41507239047860051</v>
      </c>
      <c r="AH197">
        <v>2.4024946165824681</v>
      </c>
      <c r="AI197">
        <v>2.4024946165824681</v>
      </c>
      <c r="AJ197">
        <v>0.99720918361685384</v>
      </c>
      <c r="AK197">
        <v>1.0027986268367726</v>
      </c>
      <c r="AL197">
        <v>1.0027986268367726</v>
      </c>
      <c r="AM197">
        <v>2.4092183024916376</v>
      </c>
      <c r="AN197">
        <v>196</v>
      </c>
      <c r="AO197">
        <f>SUBTOTAL(9,EffortOutcomesAG1_1DS[[#This Row],[Allocation]:[Iin]])</f>
        <v>91166.306600583179</v>
      </c>
    </row>
    <row r="198" spans="2:45" x14ac:dyDescent="0.25">
      <c r="B198" s="8">
        <f>IF(EffortOutcomesAG1_1DS[[#This Row],[Apn]]=0,10,LOG(EffortOutcomesAG1_1DS[[#This Row],[Apn]]))</f>
        <v>0.17578522144480321</v>
      </c>
      <c r="C198" s="8">
        <f>IF(EffortOutcomesAG1_1DS[[#This Row],[Ein]]=0,10,LOG(EffortOutcomesAG1_1DS[[#This Row],[Ein]]))</f>
        <v>-0.10355185236753663</v>
      </c>
      <c r="D198" s="8">
        <f>IF(EffortOutcomesAG1_1DS[[#This Row],[Iin]]=0,10,LOG(EffortOutcomesAG1_1DS[[#This Row],[Iin]]))</f>
        <v>-7.2233369077266601E-2</v>
      </c>
      <c r="E198" s="8">
        <f>Kx-EffortOutcomesAG1_1DS[[#This Row],[Xp]]</f>
        <v>-0.17578522144480321</v>
      </c>
      <c r="F198" s="8">
        <f>Ky-EffortOutcomesAG1_1DS[[#This Row],[Yp]]</f>
        <v>-0.89644814763246339</v>
      </c>
      <c r="G198" s="8">
        <f>Kz-EffortOutcomesAG1_1DS[[#This Row],[Zp]]</f>
        <v>1.0722333690772665</v>
      </c>
      <c r="H198" s="8">
        <f>EffortOutcomesAG1_1DS[[#This Row],[Kpy]]*KSc-EffortOutcomesAG1_1DS[[#This Row],[KPz]]*KSb</f>
        <v>-0.17578522144480313</v>
      </c>
      <c r="I198" s="8">
        <f>-1*(EffortOutcomesAG1_1DS[[#This Row],[KPx]]*KSc-EffortOutcomesAG1_1DS[[#This Row],[KPz]]*KSa)</f>
        <v>-0.17578522144480321</v>
      </c>
      <c r="J198" s="8">
        <f>(EffortOutcomesAG1_1DS[[#This Row],[KPx]]*$C$2-EffortOutcomesAG1_1DS[[#This Row],[Kpy]]*KSa)</f>
        <v>-1.253954835369807E-3</v>
      </c>
      <c r="K198" s="8">
        <f>EffortOutcomesAG1_1DS[[#This Row],[Kpy]]*KTc-EffortOutcomesAG1_1DS[[#This Row],[KPz]]*KTb</f>
        <v>1.9686815167097298</v>
      </c>
      <c r="L198" s="8">
        <f>-1*(EffortOutcomesAG1_1DS[[#This Row],[KPx]]*KTc-EffortOutcomesAG1_1DS[[#This Row],[KPz]]*KTa)</f>
        <v>1.9686815167097298</v>
      </c>
      <c r="M198" s="8">
        <f>(EffortOutcomesAG1_1DS[[#This Row],[KPx]]*KTb-EffortOutcomesAG1_1DS[[#This Row],[Kpy]]*KTa)</f>
        <v>1.96868151670973</v>
      </c>
      <c r="N198" s="8">
        <f>-EffortOutcomesAG1_1DS[[#This Row],[Xp]]*a+EffortOutcomesAG1_1DS[[#This Row],[Yp]]*b+EffortOutcomesAG1_1DS[[#This Row],[Zp]]*c_</f>
        <v>-0.35157044288960648</v>
      </c>
      <c r="O198">
        <f>-IF(EffortOutcomesAG1_1DS[[#This Row],[Column2]]&gt;0,1,-1)*SQRT(EffortOutcomesAG1_1DS[[#This Row],[KPx''i]]^2+EffortOutcomesAG1_1DS[[#This Row],[KPx''j]]^2+EffortOutcomesAG1_1DS[[#This Row],[KPx''k]]^2)/Ksmag/Scale</f>
        <v>0.17578745768615875</v>
      </c>
      <c r="P198" s="9">
        <f>SQRT(EffortOutcomesAG1_1DS[[#This Row],[Kpy''i]]^2+EffortOutcomesAG1_1DS[[#This Row],[KPy''j]]^2+EffortOutcomesAG1_1DS[[#This Row],[KPy''k]]^2)/KTmag/Scale</f>
        <v>1.3920680504620675</v>
      </c>
      <c r="Q19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0.17578745768615875</v>
      </c>
      <c r="S19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1.3920680504620675</v>
      </c>
      <c r="T198" t="s">
        <v>138</v>
      </c>
      <c r="U198" t="s">
        <v>61</v>
      </c>
      <c r="V198" t="s">
        <v>59</v>
      </c>
      <c r="W198">
        <v>2.5351191458269504</v>
      </c>
      <c r="X198">
        <v>3.8</v>
      </c>
      <c r="Y198">
        <v>10</v>
      </c>
      <c r="Z198">
        <v>2.993861767580932</v>
      </c>
      <c r="AA198" t="s">
        <v>108</v>
      </c>
      <c r="AC198" s="14">
        <v>45576</v>
      </c>
      <c r="AD198">
        <v>45576</v>
      </c>
      <c r="AE198">
        <v>1.498943355879413</v>
      </c>
      <c r="AF198">
        <v>1.498943355879413</v>
      </c>
      <c r="AG198">
        <v>1.1809550539307456</v>
      </c>
      <c r="AH198">
        <v>0.66713661732288176</v>
      </c>
      <c r="AI198">
        <v>0.66713661732288176</v>
      </c>
      <c r="AJ198">
        <v>0.78785835988971897</v>
      </c>
      <c r="AK198">
        <v>1.2692636784865439</v>
      </c>
      <c r="AL198">
        <v>1.2692636784865439</v>
      </c>
      <c r="AM198">
        <v>0.84677227695631052</v>
      </c>
      <c r="AN198">
        <v>197</v>
      </c>
      <c r="AO198">
        <f>SUBTOTAL(9,EffortOutcomesAG1_1DS[[#This Row],[Allocation]:[Iin]])</f>
        <v>91164.680134761758</v>
      </c>
    </row>
    <row r="199" spans="2:45" x14ac:dyDescent="0.25">
      <c r="B199" s="8">
        <f>IF(EffortOutcomesAG1_1DS[[#This Row],[Apn]]=0,10,LOG(EffortOutcomesAG1_1DS[[#This Row],[Apn]]))</f>
        <v>0.35130426810144072</v>
      </c>
      <c r="C199" s="8">
        <f>IF(EffortOutcomesAG1_1DS[[#This Row],[Ein]]=0,10,LOG(EffortOutcomesAG1_1DS[[#This Row],[Ein]]))</f>
        <v>1.525261118418975E-2</v>
      </c>
      <c r="D199" s="8">
        <f>IF(EffortOutcomesAG1_1DS[[#This Row],[Iin]]=0,10,LOG(EffortOutcomesAG1_1DS[[#This Row],[Iin]]))</f>
        <v>-0.36655687928563047</v>
      </c>
      <c r="E199" s="8">
        <f>Kx-EffortOutcomesAG1_1DS[[#This Row],[Xp]]</f>
        <v>-0.35130426810144072</v>
      </c>
      <c r="F199" s="8">
        <f>Ky-EffortOutcomesAG1_1DS[[#This Row],[Yp]]</f>
        <v>-1.0152526111841897</v>
      </c>
      <c r="G199" s="8">
        <f>Kz-EffortOutcomesAG1_1DS[[#This Row],[Zp]]</f>
        <v>1.3665568792856304</v>
      </c>
      <c r="H199" s="8">
        <f>EffortOutcomesAG1_1DS[[#This Row],[Kpy]]*KSc-EffortOutcomesAG1_1DS[[#This Row],[KPz]]*KSb</f>
        <v>-0.35130426810144066</v>
      </c>
      <c r="I199" s="8">
        <f>-1*(EffortOutcomesAG1_1DS[[#This Row],[KPx]]*KSc-EffortOutcomesAG1_1DS[[#This Row],[KPz]]*KSa)</f>
        <v>-0.35130426810144072</v>
      </c>
      <c r="J199" s="8">
        <f>(EffortOutcomesAG1_1DS[[#This Row],[KPx]]*$C$2-EffortOutcomesAG1_1DS[[#This Row],[Kpy]]*KSa)</f>
        <v>-2.5060109265793791E-3</v>
      </c>
      <c r="K199" s="8">
        <f>EffortOutcomesAG1_1DS[[#This Row],[Kpy]]*KTc-EffortOutcomesAG1_1DS[[#This Row],[KPz]]*KTb</f>
        <v>2.3818094904698199</v>
      </c>
      <c r="L199" s="8">
        <f>-1*(EffortOutcomesAG1_1DS[[#This Row],[KPx]]*KTc-EffortOutcomesAG1_1DS[[#This Row],[KPz]]*KTa)</f>
        <v>2.3818094904698199</v>
      </c>
      <c r="M199" s="8">
        <f>(EffortOutcomesAG1_1DS[[#This Row],[KPx]]*KTb-EffortOutcomesAG1_1DS[[#This Row],[Kpy]]*KTa)</f>
        <v>2.3818094904698204</v>
      </c>
      <c r="N199" s="8">
        <f>-EffortOutcomesAG1_1DS[[#This Row],[Xp]]*a+EffortOutcomesAG1_1DS[[#This Row],[Yp]]*b+EffortOutcomesAG1_1DS[[#This Row],[Zp]]*c_</f>
        <v>-0.70260853620288144</v>
      </c>
      <c r="O199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99" s="9">
        <f>SQRT(EffortOutcomesAG1_1DS[[#This Row],[Kpy''i]]^2+EffortOutcomesAG1_1DS[[#This Row],[KPy''j]]^2+EffortOutcomesAG1_1DS[[#This Row],[KPy''k]]^2)/KTmag/Scale</f>
        <v>1.6841936422056853</v>
      </c>
      <c r="Q19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9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1.6841936422056853</v>
      </c>
      <c r="T199" t="s">
        <v>138</v>
      </c>
      <c r="U199" t="s">
        <v>61</v>
      </c>
      <c r="V199" t="s">
        <v>60</v>
      </c>
      <c r="W199">
        <v>0.84615384615384603</v>
      </c>
      <c r="X199">
        <v>1.9</v>
      </c>
      <c r="Y199">
        <v>10</v>
      </c>
      <c r="Z199">
        <v>1.9679144385026737</v>
      </c>
      <c r="AA199" t="s">
        <v>107</v>
      </c>
      <c r="AC199" s="14">
        <v>45576</v>
      </c>
      <c r="AD199">
        <v>45576</v>
      </c>
      <c r="AE199">
        <v>2.2454545454545456</v>
      </c>
      <c r="AF199">
        <v>2.2454545454545456</v>
      </c>
      <c r="AG199">
        <v>2.3257170636849782</v>
      </c>
      <c r="AH199">
        <v>0.44534412955465585</v>
      </c>
      <c r="AI199">
        <v>0.44534412955465585</v>
      </c>
      <c r="AJ199">
        <v>1.0357444413171968</v>
      </c>
      <c r="AK199">
        <v>0.96548913043478257</v>
      </c>
      <c r="AL199">
        <v>0.96548913043478257</v>
      </c>
      <c r="AM199">
        <v>0.42997491638795982</v>
      </c>
      <c r="AN199">
        <v>198</v>
      </c>
      <c r="AO199">
        <f>SUBTOTAL(9,EffortOutcomesAG1_1DS[[#This Row],[Allocation]:[Iin]])</f>
        <v>91165.071926470773</v>
      </c>
    </row>
    <row r="200" spans="2:45" x14ac:dyDescent="0.25">
      <c r="B200" s="8">
        <f>IF(EffortOutcomesAG1_1DS[[#This Row],[Apn]]=0,10,LOG(EffortOutcomesAG1_1DS[[#This Row],[Apn]]))</f>
        <v>-0.18059353204870796</v>
      </c>
      <c r="C200" s="8">
        <f>IF(EffortOutcomesAG1_1DS[[#This Row],[Ein]]=0,10,LOG(EffortOutcomesAG1_1DS[[#This Row],[Ein]]))</f>
        <v>-0.16001141895356799</v>
      </c>
      <c r="D200" s="8">
        <f>IF(EffortOutcomesAG1_1DS[[#This Row],[Iin]]=0,10,LOG(EffortOutcomesAG1_1DS[[#This Row],[Iin]]))</f>
        <v>0.34060495100227589</v>
      </c>
      <c r="E200" s="8">
        <f>Kx-EffortOutcomesAG1_1DS[[#This Row],[Xp]]</f>
        <v>0.18059353204870796</v>
      </c>
      <c r="F200" s="8">
        <f>Ky-EffortOutcomesAG1_1DS[[#This Row],[Yp]]</f>
        <v>-0.83998858104643204</v>
      </c>
      <c r="G200" s="8">
        <f>Kz-EffortOutcomesAG1_1DS[[#This Row],[Zp]]</f>
        <v>0.65939504899772405</v>
      </c>
      <c r="H200" s="8">
        <f>EffortOutcomesAG1_1DS[[#This Row],[Kpy]]*KSc-EffortOutcomesAG1_1DS[[#This Row],[KPz]]*KSb</f>
        <v>0.18059353204870798</v>
      </c>
      <c r="I200" s="8">
        <f>-1*(EffortOutcomesAG1_1DS[[#This Row],[KPx]]*KSc-EffortOutcomesAG1_1DS[[#This Row],[KPz]]*KSa)</f>
        <v>0.18059353204870796</v>
      </c>
      <c r="J200" s="8">
        <f>(EffortOutcomesAG1_1DS[[#This Row],[KPx]]*$C$2-EffortOutcomesAG1_1DS[[#This Row],[Kpy]]*KSa)</f>
        <v>1.2882546717392683E-3</v>
      </c>
      <c r="K200" s="8">
        <f>EffortOutcomesAG1_1DS[[#This Row],[Kpy]]*KTc-EffortOutcomesAG1_1DS[[#This Row],[KPz]]*KTb</f>
        <v>1.4993836300441561</v>
      </c>
      <c r="L200" s="8">
        <f>-1*(EffortOutcomesAG1_1DS[[#This Row],[KPx]]*KTc-EffortOutcomesAG1_1DS[[#This Row],[KPz]]*KTa)</f>
        <v>1.4993836300441561</v>
      </c>
      <c r="M200" s="8">
        <f>(EffortOutcomesAG1_1DS[[#This Row],[KPx]]*KTb-EffortOutcomesAG1_1DS[[#This Row],[Kpy]]*KTa)</f>
        <v>1.4993836300441561</v>
      </c>
      <c r="N200" s="8">
        <f>-EffortOutcomesAG1_1DS[[#This Row],[Xp]]*a+EffortOutcomesAG1_1DS[[#This Row],[Yp]]*b+EffortOutcomesAG1_1DS[[#This Row],[Zp]]*c_</f>
        <v>0.3611870640974158</v>
      </c>
      <c r="O200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00" s="9">
        <f>SQRT(EffortOutcomesAG1_1DS[[#This Row],[Kpy''i]]^2+EffortOutcomesAG1_1DS[[#This Row],[KPy''j]]^2+EffortOutcomesAG1_1DS[[#This Row],[KPy''k]]^2)/KTmag/Scale</f>
        <v>1.0602243324043246</v>
      </c>
      <c r="Q20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0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1.0602243324043246</v>
      </c>
      <c r="T200" t="s">
        <v>92</v>
      </c>
      <c r="U200" t="s">
        <v>61</v>
      </c>
      <c r="V200" t="s">
        <v>56</v>
      </c>
      <c r="W200">
        <v>5.7593984962406006</v>
      </c>
      <c r="X200">
        <v>3.8</v>
      </c>
      <c r="Y200">
        <v>10</v>
      </c>
      <c r="Z200">
        <v>2.6288885669210211</v>
      </c>
      <c r="AA200" t="s">
        <v>109</v>
      </c>
      <c r="AB200">
        <v>1</v>
      </c>
      <c r="AC200" s="14">
        <v>45577</v>
      </c>
      <c r="AD200">
        <v>45577</v>
      </c>
      <c r="AE200">
        <v>0.65979112271540474</v>
      </c>
      <c r="AF200">
        <v>0.65979112271540474</v>
      </c>
      <c r="AG200">
        <v>0.45645193133224005</v>
      </c>
      <c r="AH200">
        <v>1.5156311832212108</v>
      </c>
      <c r="AI200">
        <v>1.5156311832212108</v>
      </c>
      <c r="AJ200">
        <v>0.69181278076868979</v>
      </c>
      <c r="AK200">
        <v>1.4454777763557303</v>
      </c>
      <c r="AL200">
        <v>1.4454777763557303</v>
      </c>
      <c r="AM200">
        <v>2.1908111924979998</v>
      </c>
      <c r="AN200">
        <v>199</v>
      </c>
      <c r="AO200">
        <f>SUBTOTAL(9,EffortOutcomesAG1_1DS[[#This Row],[Allocation]:[Iin]])</f>
        <v>91168.209764636122</v>
      </c>
    </row>
    <row r="201" spans="2:45" x14ac:dyDescent="0.25">
      <c r="B201" s="8">
        <f>IF(EffortOutcomesAG1_1DS[[#This Row],[Apn]]=0,10,LOG(EffortOutcomesAG1_1DS[[#This Row],[Apn]]))</f>
        <v>-2.2276394711152253E-2</v>
      </c>
      <c r="C201" s="8">
        <f>IF(EffortOutcomesAG1_1DS[[#This Row],[Ein]]=0,10,LOG(EffortOutcomesAG1_1DS[[#This Row],[Ein]]))</f>
        <v>6.885268161201763E-2</v>
      </c>
      <c r="D201" s="8">
        <f>IF(EffortOutcomesAG1_1DS[[#This Row],[Iin]]=0,10,LOG(EffortOutcomesAG1_1DS[[#This Row],[Iin]]))</f>
        <v>-4.6576286900865349E-2</v>
      </c>
      <c r="E201" s="8">
        <f>Kx-EffortOutcomesAG1_1DS[[#This Row],[Xp]]</f>
        <v>2.2276394711152253E-2</v>
      </c>
      <c r="F201" s="8">
        <f>Ky-EffortOutcomesAG1_1DS[[#This Row],[Yp]]</f>
        <v>-1.0688526816120176</v>
      </c>
      <c r="G201" s="8">
        <f>Kz-EffortOutcomesAG1_1DS[[#This Row],[Zp]]</f>
        <v>1.0465762869008652</v>
      </c>
      <c r="H201" s="8">
        <f>EffortOutcomesAG1_1DS[[#This Row],[Kpy]]*KSc-EffortOutcomesAG1_1DS[[#This Row],[KPz]]*KSb</f>
        <v>2.2276394711152392E-2</v>
      </c>
      <c r="I201" s="8">
        <f>-1*(EffortOutcomesAG1_1DS[[#This Row],[KPx]]*KSc-EffortOutcomesAG1_1DS[[#This Row],[KPz]]*KSa)</f>
        <v>2.2276394711152253E-2</v>
      </c>
      <c r="J201" s="8">
        <f>(EffortOutcomesAG1_1DS[[#This Row],[KPx]]*$C$2-EffortOutcomesAG1_1DS[[#This Row],[Kpy]]*KSa)</f>
        <v>1.5890751584840678E-4</v>
      </c>
      <c r="K201" s="8">
        <f>EffortOutcomesAG1_1DS[[#This Row],[Kpy]]*KTc-EffortOutcomesAG1_1DS[[#This Row],[KPz]]*KTb</f>
        <v>2.1154289685128829</v>
      </c>
      <c r="L201" s="8">
        <f>-1*(EffortOutcomesAG1_1DS[[#This Row],[KPx]]*KTc-EffortOutcomesAG1_1DS[[#This Row],[KPz]]*KTa)</f>
        <v>2.1154289685128829</v>
      </c>
      <c r="M201" s="8">
        <f>(EffortOutcomesAG1_1DS[[#This Row],[KPx]]*KTb-EffortOutcomesAG1_1DS[[#This Row],[Kpy]]*KTa)</f>
        <v>2.1154289685128829</v>
      </c>
      <c r="N201" s="8">
        <f>-EffortOutcomesAG1_1DS[[#This Row],[Xp]]*a+EffortOutcomesAG1_1DS[[#This Row],[Yp]]*b+EffortOutcomesAG1_1DS[[#This Row],[Zp]]*c_</f>
        <v>4.4552789422304562E-2</v>
      </c>
      <c r="O201">
        <f>-IF(EffortOutcomesAG1_1DS[[#This Row],[Column2]]&gt;0,1,-1)*SQRT(EffortOutcomesAG1_1DS[[#This Row],[KPx''i]]^2+EffortOutcomesAG1_1DS[[#This Row],[KPx''j]]^2+EffortOutcomesAG1_1DS[[#This Row],[KPx''k]]^2)/Ksmag/Scale</f>
        <v>-2.2276678098997426E-2</v>
      </c>
      <c r="P201" s="9">
        <f>SQRT(EffortOutcomesAG1_1DS[[#This Row],[Kpy''i]]^2+EffortOutcomesAG1_1DS[[#This Row],[KPy''j]]^2+EffortOutcomesAG1_1DS[[#This Row],[KPy''k]]^2)/KTmag/Scale</f>
        <v>1.4958341687539232</v>
      </c>
      <c r="Q20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-2.2276678098997426E-2</v>
      </c>
      <c r="S20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1.4958341687539232</v>
      </c>
      <c r="T201" t="s">
        <v>92</v>
      </c>
      <c r="U201" t="s">
        <v>61</v>
      </c>
      <c r="V201" t="s">
        <v>60</v>
      </c>
      <c r="W201">
        <v>1</v>
      </c>
      <c r="X201">
        <v>0.95</v>
      </c>
      <c r="Y201">
        <v>10</v>
      </c>
      <c r="Z201">
        <v>1.113207918481752</v>
      </c>
      <c r="AA201" t="s">
        <v>110</v>
      </c>
      <c r="AB201">
        <v>1</v>
      </c>
      <c r="AC201" s="14">
        <v>45577</v>
      </c>
      <c r="AD201">
        <v>45577</v>
      </c>
      <c r="AE201">
        <v>0.95</v>
      </c>
      <c r="AF201">
        <v>0.95</v>
      </c>
      <c r="AG201">
        <v>1.113207918481752</v>
      </c>
      <c r="AH201">
        <v>1.0526315789473684</v>
      </c>
      <c r="AI201">
        <v>1.0526315789473684</v>
      </c>
      <c r="AJ201">
        <v>1.1717978089281602</v>
      </c>
      <c r="AK201">
        <v>0.85338954585919302</v>
      </c>
      <c r="AL201">
        <v>0.85338954585919302</v>
      </c>
      <c r="AM201">
        <v>0.89830478511494005</v>
      </c>
      <c r="AN201">
        <v>200</v>
      </c>
      <c r="AO201">
        <f>SUBTOTAL(9,EffortOutcomesAG1_1DS[[#This Row],[Allocation]:[Iin]])</f>
        <v>91165.008560680595</v>
      </c>
    </row>
    <row r="202" spans="2:45" x14ac:dyDescent="0.25">
      <c r="B202" s="8">
        <f>IF(EffortOutcomesAG1_1DS[[#This Row],[Apn]]=0,10,LOG(EffortOutcomesAG1_1DS[[#This Row],[Apn]]))</f>
        <v>-0.48162352771268924</v>
      </c>
      <c r="C202" s="8">
        <f>IF(EffortOutcomesAG1_1DS[[#This Row],[Ein]]=0,10,LOG(EffortOutcomesAG1_1DS[[#This Row],[Ein]]))</f>
        <v>0.3376036594403487</v>
      </c>
      <c r="D202" s="8">
        <f>IF(EffortOutcomesAG1_1DS[[#This Row],[Iin]]=0,10,LOG(EffortOutcomesAG1_1DS[[#This Row],[Iin]]))</f>
        <v>0.14401986827234053</v>
      </c>
      <c r="E202" s="8">
        <f>Kx-EffortOutcomesAG1_1DS[[#This Row],[Xp]]</f>
        <v>0.48162352771268924</v>
      </c>
      <c r="F202" s="8">
        <f>Ky-EffortOutcomesAG1_1DS[[#This Row],[Yp]]</f>
        <v>-1.3376036594403486</v>
      </c>
      <c r="G202" s="8">
        <f>Kz-EffortOutcomesAG1_1DS[[#This Row],[Zp]]</f>
        <v>0.85598013172765941</v>
      </c>
      <c r="H202" s="8">
        <f>EffortOutcomesAG1_1DS[[#This Row],[Kpy]]*KSc-EffortOutcomesAG1_1DS[[#This Row],[KPz]]*KSb</f>
        <v>0.48162352771268924</v>
      </c>
      <c r="I202" s="8">
        <f>-1*(EffortOutcomesAG1_1DS[[#This Row],[KPx]]*KSc-EffortOutcomesAG1_1DS[[#This Row],[KPz]]*KSa)</f>
        <v>0.48162352771268924</v>
      </c>
      <c r="J202" s="8">
        <f>(EffortOutcomesAG1_1DS[[#This Row],[KPx]]*$C$2-EffortOutcomesAG1_1DS[[#This Row],[Kpy]]*KSa)</f>
        <v>3.4356366618272685E-3</v>
      </c>
      <c r="K202" s="8">
        <f>EffortOutcomesAG1_1DS[[#This Row],[Kpy]]*KTc-EffortOutcomesAG1_1DS[[#This Row],[KPz]]*KTb</f>
        <v>2.1935837911680078</v>
      </c>
      <c r="L202" s="8">
        <f>-1*(EffortOutcomesAG1_1DS[[#This Row],[KPx]]*KTc-EffortOutcomesAG1_1DS[[#This Row],[KPz]]*KTa)</f>
        <v>2.1935837911680078</v>
      </c>
      <c r="M202" s="8">
        <f>(EffortOutcomesAG1_1DS[[#This Row],[KPx]]*KTb-EffortOutcomesAG1_1DS[[#This Row],[Kpy]]*KTa)</f>
        <v>2.1935837911680078</v>
      </c>
      <c r="N202" s="8">
        <f>-EffortOutcomesAG1_1DS[[#This Row],[Xp]]*a+EffortOutcomesAG1_1DS[[#This Row],[Yp]]*b+EffortOutcomesAG1_1DS[[#This Row],[Zp]]*c_</f>
        <v>0.96324705542537847</v>
      </c>
      <c r="O202">
        <f>-IF(EffortOutcomesAG1_1DS[[#This Row],[Column2]]&gt;0,1,-1)*SQRT(EffortOutcomesAG1_1DS[[#This Row],[KPx''i]]^2+EffortOutcomesAG1_1DS[[#This Row],[KPx''j]]^2+EffortOutcomesAG1_1DS[[#This Row],[KPx''k]]^2)/Ksmag/Scale</f>
        <v>-0.48162965465806984</v>
      </c>
      <c r="P202" s="9">
        <f>SQRT(EffortOutcomesAG1_1DS[[#This Row],[Kpy''i]]^2+EffortOutcomesAG1_1DS[[#This Row],[KPy''j]]^2+EffortOutcomesAG1_1DS[[#This Row],[KPy''k]]^2)/KTmag/Scale</f>
        <v>1.551097973835794</v>
      </c>
      <c r="Q20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0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0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1.551097973835794</v>
      </c>
      <c r="T202" t="s">
        <v>92</v>
      </c>
      <c r="U202" t="s">
        <v>61</v>
      </c>
      <c r="V202" t="s">
        <v>59</v>
      </c>
      <c r="W202">
        <v>2.8796992481203008</v>
      </c>
      <c r="X202">
        <v>0.95</v>
      </c>
      <c r="Y202">
        <v>10</v>
      </c>
      <c r="Z202">
        <v>2.0669371196754565</v>
      </c>
      <c r="AA202" t="s">
        <v>111</v>
      </c>
      <c r="AB202">
        <v>1</v>
      </c>
      <c r="AC202" s="14">
        <v>45577</v>
      </c>
      <c r="AD202">
        <v>45577</v>
      </c>
      <c r="AE202">
        <v>0.32989556135770232</v>
      </c>
      <c r="AF202">
        <v>0.32989556135770232</v>
      </c>
      <c r="AG202">
        <v>0.71776145409095482</v>
      </c>
      <c r="AH202">
        <v>3.0312623664424221</v>
      </c>
      <c r="AI202">
        <v>3.0312623664424221</v>
      </c>
      <c r="AJ202">
        <v>2.1757232838689018</v>
      </c>
      <c r="AK202">
        <v>0.45961727183513246</v>
      </c>
      <c r="AL202">
        <v>0.45961727183513246</v>
      </c>
      <c r="AM202">
        <v>1.3932205390807735</v>
      </c>
      <c r="AN202">
        <v>201</v>
      </c>
      <c r="AO202">
        <f>SUBTOTAL(9,EffortOutcomesAG1_1DS[[#This Row],[Allocation]:[Iin]])</f>
        <v>91168.995192795948</v>
      </c>
    </row>
    <row r="203" spans="2:45" x14ac:dyDescent="0.25">
      <c r="B203" s="8">
        <f>IF(EffortOutcomesAG1_1DS[[#This Row],[Apn]]=0,10,LOG(EffortOutcomesAG1_1DS[[#This Row],[Apn]]))</f>
        <v>-0.2557236865830021</v>
      </c>
      <c r="C203" s="8">
        <f>IF(EffortOutcomesAG1_1DS[[#This Row],[Ein]]=0,10,LOG(EffortOutcomesAG1_1DS[[#This Row],[Ein]]))</f>
        <v>1.4541747687320146E-3</v>
      </c>
      <c r="D203" s="8">
        <f>IF(EffortOutcomesAG1_1DS[[#This Row],[Iin]]=0,10,LOG(EffortOutcomesAG1_1DS[[#This Row],[Iin]]))</f>
        <v>0.2542695118142701</v>
      </c>
      <c r="E203" s="8">
        <f>Kx-EffortOutcomesAG1_1DS[[#This Row],[Xp]]</f>
        <v>0.2557236865830021</v>
      </c>
      <c r="F203" s="8">
        <f>Ky-EffortOutcomesAG1_1DS[[#This Row],[Yp]]</f>
        <v>-1.001454174768732</v>
      </c>
      <c r="G203" s="8">
        <f>Kz-EffortOutcomesAG1_1DS[[#This Row],[Zp]]</f>
        <v>0.74573048818572985</v>
      </c>
      <c r="H203" s="8">
        <f>EffortOutcomesAG1_1DS[[#This Row],[Kpy]]*KSc-EffortOutcomesAG1_1DS[[#This Row],[KPz]]*KSb</f>
        <v>0.25572368658300215</v>
      </c>
      <c r="I203" s="8">
        <f>-1*(EffortOutcomesAG1_1DS[[#This Row],[KPx]]*KSc-EffortOutcomesAG1_1DS[[#This Row],[KPz]]*KSa)</f>
        <v>0.2557236865830021</v>
      </c>
      <c r="J203" s="8">
        <f>(EffortOutcomesAG1_1DS[[#This Row],[KPx]]*$C$2-EffortOutcomesAG1_1DS[[#This Row],[Kpy]]*KSa)</f>
        <v>1.824191764664574E-3</v>
      </c>
      <c r="K203" s="8">
        <f>EffortOutcomesAG1_1DS[[#This Row],[Kpy]]*KTc-EffortOutcomesAG1_1DS[[#This Row],[KPz]]*KTb</f>
        <v>1.7471846629544618</v>
      </c>
      <c r="L203" s="8">
        <f>-1*(EffortOutcomesAG1_1DS[[#This Row],[KPx]]*KTc-EffortOutcomesAG1_1DS[[#This Row],[KPz]]*KTa)</f>
        <v>1.7471846629544618</v>
      </c>
      <c r="M203" s="8">
        <f>(EffortOutcomesAG1_1DS[[#This Row],[KPx]]*KTb-EffortOutcomesAG1_1DS[[#This Row],[Kpy]]*KTa)</f>
        <v>1.7471846629544618</v>
      </c>
      <c r="N203" s="8">
        <f>-EffortOutcomesAG1_1DS[[#This Row],[Xp]]*a+EffortOutcomesAG1_1DS[[#This Row],[Yp]]*b+EffortOutcomesAG1_1DS[[#This Row],[Zp]]*c_</f>
        <v>0.51144737316600419</v>
      </c>
      <c r="O203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03" s="9">
        <f>SQRT(EffortOutcomesAG1_1DS[[#This Row],[Kpy''i]]^2+EffortOutcomesAG1_1DS[[#This Row],[KPy''j]]^2+EffortOutcomesAG1_1DS[[#This Row],[KPy''k]]^2)/KTmag/Scale</f>
        <v>1.2354461231602325</v>
      </c>
      <c r="Q20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0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03" t="s">
        <v>138</v>
      </c>
      <c r="U203" t="s">
        <v>61</v>
      </c>
      <c r="V203" t="s">
        <v>56</v>
      </c>
      <c r="W203">
        <v>6.8471096572600327</v>
      </c>
      <c r="X203">
        <v>3.8</v>
      </c>
      <c r="Y203">
        <v>10</v>
      </c>
      <c r="Z203">
        <v>3.812745098039215</v>
      </c>
      <c r="AA203" t="s">
        <v>109</v>
      </c>
      <c r="AC203" s="14">
        <v>45577</v>
      </c>
      <c r="AD203">
        <v>45577</v>
      </c>
      <c r="AE203">
        <v>0.55497869761306307</v>
      </c>
      <c r="AF203">
        <v>0.55497869761306307</v>
      </c>
      <c r="AG203">
        <v>0.55684008127378792</v>
      </c>
      <c r="AH203">
        <v>1.8018709624368507</v>
      </c>
      <c r="AI203">
        <v>1.8018709624368507</v>
      </c>
      <c r="AJ203">
        <v>1.0033539731682146</v>
      </c>
      <c r="AK203">
        <v>0.99665723836461828</v>
      </c>
      <c r="AL203">
        <v>0.99665723836461828</v>
      </c>
      <c r="AM203">
        <v>1.7958477373117085</v>
      </c>
      <c r="AN203">
        <v>202</v>
      </c>
      <c r="AO203">
        <f>SUBTOTAL(9,EffortOutcomesAG1_1DS[[#This Row],[Allocation]:[Iin]])</f>
        <v>91167.875800686641</v>
      </c>
    </row>
    <row r="204" spans="2:45" x14ac:dyDescent="0.25">
      <c r="B204" s="8">
        <f>IF(EffortOutcomesAG1_1DS[[#This Row],[Apn]]=0,10,LOG(EffortOutcomesAG1_1DS[[#This Row],[Apn]]))</f>
        <v>0.35130426810144072</v>
      </c>
      <c r="C204" s="8">
        <f>IF(EffortOutcomesAG1_1DS[[#This Row],[Ein]]=0,10,LOG(EffortOutcomesAG1_1DS[[#This Row],[Ein]]))</f>
        <v>2.1477324601819288E-2</v>
      </c>
      <c r="D204" s="8">
        <f>IF(EffortOutcomesAG1_1DS[[#This Row],[Iin]]=0,10,LOG(EffortOutcomesAG1_1DS[[#This Row],[Iin]]))</f>
        <v>-0.37278159270326</v>
      </c>
      <c r="E204" s="8">
        <f>Kx-EffortOutcomesAG1_1DS[[#This Row],[Xp]]</f>
        <v>-0.35130426810144072</v>
      </c>
      <c r="F204" s="8">
        <f>Ky-EffortOutcomesAG1_1DS[[#This Row],[Yp]]</f>
        <v>-1.0214773246018194</v>
      </c>
      <c r="G204" s="8">
        <f>Kz-EffortOutcomesAG1_1DS[[#This Row],[Zp]]</f>
        <v>1.3727815927032601</v>
      </c>
      <c r="H204" s="8">
        <f>EffortOutcomesAG1_1DS[[#This Row],[Kpy]]*KSc-EffortOutcomesAG1_1DS[[#This Row],[KPz]]*KSb</f>
        <v>-0.35130426810144066</v>
      </c>
      <c r="I204" s="8">
        <f>-1*(EffortOutcomesAG1_1DS[[#This Row],[KPx]]*KSc-EffortOutcomesAG1_1DS[[#This Row],[KPz]]*KSa)</f>
        <v>-0.35130426810144072</v>
      </c>
      <c r="J204" s="8">
        <f>(EffortOutcomesAG1_1DS[[#This Row],[KPx]]*$C$2-EffortOutcomesAG1_1DS[[#This Row],[Kpy]]*KSa)</f>
        <v>-2.5060109265793791E-3</v>
      </c>
      <c r="K204" s="8">
        <f>EffortOutcomesAG1_1DS[[#This Row],[Kpy]]*KTc-EffortOutcomesAG1_1DS[[#This Row],[KPz]]*KTb</f>
        <v>2.3942589173050797</v>
      </c>
      <c r="L204" s="8">
        <f>-1*(EffortOutcomesAG1_1DS[[#This Row],[KPx]]*KTc-EffortOutcomesAG1_1DS[[#This Row],[KPz]]*KTa)</f>
        <v>2.3942589173050792</v>
      </c>
      <c r="M204" s="8">
        <f>(EffortOutcomesAG1_1DS[[#This Row],[KPx]]*KTb-EffortOutcomesAG1_1DS[[#This Row],[Kpy]]*KTa)</f>
        <v>2.3942589173050797</v>
      </c>
      <c r="N204" s="8">
        <f>-EffortOutcomesAG1_1DS[[#This Row],[Xp]]*a+EffortOutcomesAG1_1DS[[#This Row],[Yp]]*b+EffortOutcomesAG1_1DS[[#This Row],[Zp]]*c_</f>
        <v>-0.70260853620288144</v>
      </c>
      <c r="O204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04" s="9">
        <f>SQRT(EffortOutcomesAG1_1DS[[#This Row],[Kpy''i]]^2+EffortOutcomesAG1_1DS[[#This Row],[KPy''j]]^2+EffortOutcomesAG1_1DS[[#This Row],[KPy''k]]^2)/KTmag/Scale</f>
        <v>1.6929967163427833</v>
      </c>
      <c r="Q20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0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1.6929967163427833</v>
      </c>
      <c r="T204" t="s">
        <v>138</v>
      </c>
      <c r="U204" t="s">
        <v>61</v>
      </c>
      <c r="V204" t="s">
        <v>60</v>
      </c>
      <c r="W204">
        <v>0.84615384615384603</v>
      </c>
      <c r="X204">
        <v>1.9</v>
      </c>
      <c r="Y204">
        <v>10</v>
      </c>
      <c r="Z204">
        <v>1.9963235294117645</v>
      </c>
      <c r="AA204" t="s">
        <v>110</v>
      </c>
      <c r="AC204" s="14">
        <v>45577</v>
      </c>
      <c r="AD204">
        <v>45577</v>
      </c>
      <c r="AE204">
        <v>2.2454545454545456</v>
      </c>
      <c r="AF204">
        <v>2.2454545454545456</v>
      </c>
      <c r="AG204">
        <v>2.3592914438502675</v>
      </c>
      <c r="AH204">
        <v>0.44534412955465585</v>
      </c>
      <c r="AI204">
        <v>0.44534412955465585</v>
      </c>
      <c r="AJ204">
        <v>1.0506965944272446</v>
      </c>
      <c r="AK204">
        <v>0.95174953959484354</v>
      </c>
      <c r="AL204">
        <v>0.95174953959484354</v>
      </c>
      <c r="AM204">
        <v>0.42385607026491001</v>
      </c>
      <c r="AN204">
        <v>203</v>
      </c>
      <c r="AO204">
        <f>SUBTOTAL(9,EffortOutcomesAG1_1DS[[#This Row],[Allocation]:[Iin]])</f>
        <v>91167.11526406715</v>
      </c>
    </row>
    <row r="205" spans="2:45" x14ac:dyDescent="0.25">
      <c r="B205" s="8">
        <f>IF(EffortOutcomesAG1_1DS[[#This Row],[Apn]]=0,10,LOG(EffortOutcomesAG1_1DS[[#This Row],[Apn]]))</f>
        <v>0.17578522144480321</v>
      </c>
      <c r="C205" s="8">
        <f>IF(EffortOutcomesAG1_1DS[[#This Row],[Ein]]=0,10,LOG(EffortOutcomesAG1_1DS[[#This Row],[Ein]]))</f>
        <v>1.4772911210635169E-2</v>
      </c>
      <c r="D205" s="8">
        <f>IF(EffortOutcomesAG1_1DS[[#This Row],[Iin]]=0,10,LOG(EffortOutcomesAG1_1DS[[#This Row],[Iin]]))</f>
        <v>-0.19055813265543844</v>
      </c>
      <c r="E205" s="8">
        <f>Kx-EffortOutcomesAG1_1DS[[#This Row],[Xp]]</f>
        <v>-0.17578522144480321</v>
      </c>
      <c r="F205" s="8">
        <f>Ky-EffortOutcomesAG1_1DS[[#This Row],[Yp]]</f>
        <v>-1.0147729112106352</v>
      </c>
      <c r="G205" s="8">
        <f>Kz-EffortOutcomesAG1_1DS[[#This Row],[Zp]]</f>
        <v>1.1905581326554384</v>
      </c>
      <c r="H205" s="8">
        <f>EffortOutcomesAG1_1DS[[#This Row],[Kpy]]*KSc-EffortOutcomesAG1_1DS[[#This Row],[KPz]]*KSb</f>
        <v>-0.17578522144480324</v>
      </c>
      <c r="I205" s="8">
        <f>-1*(EffortOutcomesAG1_1DS[[#This Row],[KPx]]*KSc-EffortOutcomesAG1_1DS[[#This Row],[KPz]]*KSa)</f>
        <v>-0.17578522144480321</v>
      </c>
      <c r="J205" s="8">
        <f>(EffortOutcomesAG1_1DS[[#This Row],[KPx]]*$C$2-EffortOutcomesAG1_1DS[[#This Row],[Kpy]]*KSa)</f>
        <v>-1.253954835369807E-3</v>
      </c>
      <c r="K205" s="8">
        <f>EffortOutcomesAG1_1DS[[#This Row],[Kpy]]*KTc-EffortOutcomesAG1_1DS[[#This Row],[KPz]]*KTb</f>
        <v>2.2053310438660736</v>
      </c>
      <c r="L205" s="8">
        <f>-1*(EffortOutcomesAG1_1DS[[#This Row],[KPx]]*KTc-EffortOutcomesAG1_1DS[[#This Row],[KPz]]*KTa)</f>
        <v>2.2053310438660736</v>
      </c>
      <c r="M205" s="8">
        <f>(EffortOutcomesAG1_1DS[[#This Row],[KPx]]*KTb-EffortOutcomesAG1_1DS[[#This Row],[Kpy]]*KTa)</f>
        <v>2.2053310438660736</v>
      </c>
      <c r="N205" s="8">
        <f>-EffortOutcomesAG1_1DS[[#This Row],[Xp]]*a+EffortOutcomesAG1_1DS[[#This Row],[Yp]]*b+EffortOutcomesAG1_1DS[[#This Row],[Zp]]*c_</f>
        <v>-0.35157044288960654</v>
      </c>
      <c r="O205">
        <f>-IF(EffortOutcomesAG1_1DS[[#This Row],[Column2]]&gt;0,1,-1)*SQRT(EffortOutcomesAG1_1DS[[#This Row],[KPx''i]]^2+EffortOutcomesAG1_1DS[[#This Row],[KPx''j]]^2+EffortOutcomesAG1_1DS[[#This Row],[KPx''k]]^2)/Ksmag/Scale</f>
        <v>0.17578745768615883</v>
      </c>
      <c r="P205" s="9">
        <f>SQRT(EffortOutcomesAG1_1DS[[#This Row],[Kpy''i]]^2+EffortOutcomesAG1_1DS[[#This Row],[KPy''j]]^2+EffortOutcomesAG1_1DS[[#This Row],[KPy''k]]^2)/KTmag/Scale</f>
        <v>1.5594045358789081</v>
      </c>
      <c r="Q20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0.17578745768615883</v>
      </c>
      <c r="S20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1.5594045358789081</v>
      </c>
      <c r="T205" t="s">
        <v>138</v>
      </c>
      <c r="U205" t="s">
        <v>61</v>
      </c>
      <c r="V205" t="s">
        <v>59</v>
      </c>
      <c r="W205">
        <v>2.5351191458269504</v>
      </c>
      <c r="X205">
        <v>3.8</v>
      </c>
      <c r="Y205">
        <v>10</v>
      </c>
      <c r="Z205">
        <v>3.9314839572192506</v>
      </c>
      <c r="AA205" t="s">
        <v>111</v>
      </c>
      <c r="AC205" s="14">
        <v>45577</v>
      </c>
      <c r="AD205">
        <v>45577</v>
      </c>
      <c r="AE205">
        <v>1.498943355879413</v>
      </c>
      <c r="AF205">
        <v>1.498943355879413</v>
      </c>
      <c r="AG205">
        <v>1.55080835695271</v>
      </c>
      <c r="AH205">
        <v>0.66713661732288176</v>
      </c>
      <c r="AI205">
        <v>0.66713661732288176</v>
      </c>
      <c r="AJ205">
        <v>1.034601041373487</v>
      </c>
      <c r="AK205">
        <v>0.96655615064184319</v>
      </c>
      <c r="AL205">
        <v>0.96655615064184319</v>
      </c>
      <c r="AM205">
        <v>0.64482500079182492</v>
      </c>
      <c r="AN205">
        <v>204</v>
      </c>
      <c r="AO205">
        <f>SUBTOTAL(9,EffortOutcomesAG1_1DS[[#This Row],[Allocation]:[Iin]])</f>
        <v>91167.426990604043</v>
      </c>
    </row>
    <row r="206" spans="2:45" x14ac:dyDescent="0.25">
      <c r="B206" s="8">
        <f>IF(EffortOutcomesAG1_1DS[[#This Row],[Apn]]=0,10,LOG(EffortOutcomesAG1_1DS[[#This Row],[Apn]]))</f>
        <v>-4.5022729930267163E-3</v>
      </c>
      <c r="C206" s="8">
        <f>IF(EffortOutcomesAG1_1DS[[#This Row],[Ein]]=0,10,LOG(EffortOutcomesAG1_1DS[[#This Row],[Ein]]))</f>
        <v>-0.32084963713261028</v>
      </c>
      <c r="D206" s="8">
        <f>IF(EffortOutcomesAG1_1DS[[#This Row],[Iin]]=0,10,LOG(EffortOutcomesAG1_1DS[[#This Row],[Iin]]))</f>
        <v>0.32535191012563697</v>
      </c>
      <c r="E206" s="8">
        <f>Kx-EffortOutcomesAG1_1DS[[#This Row],[Xp]]</f>
        <v>4.5022729930267163E-3</v>
      </c>
      <c r="F206" s="8">
        <f>Ky-EffortOutcomesAG1_1DS[[#This Row],[Yp]]</f>
        <v>-0.67915036286738972</v>
      </c>
      <c r="G206" s="8">
        <f>Kz-EffortOutcomesAG1_1DS[[#This Row],[Zp]]</f>
        <v>0.67464808987436298</v>
      </c>
      <c r="H206" s="8">
        <f>EffortOutcomesAG1_1DS[[#This Row],[Kpy]]*KSc-EffortOutcomesAG1_1DS[[#This Row],[KPz]]*KSb</f>
        <v>4.5022729930267458E-3</v>
      </c>
      <c r="I206" s="8">
        <f>-1*(EffortOutcomesAG1_1DS[[#This Row],[KPx]]*KSc-EffortOutcomesAG1_1DS[[#This Row],[KPz]]*KSa)</f>
        <v>4.5022729930267163E-3</v>
      </c>
      <c r="J206" s="8">
        <f>(EffortOutcomesAG1_1DS[[#This Row],[KPx]]*$C$2-EffortOutcomesAG1_1DS[[#This Row],[Kpy]]*KSa)</f>
        <v>3.211673281381896E-5</v>
      </c>
      <c r="K206" s="8">
        <f>EffortOutcomesAG1_1DS[[#This Row],[Kpy]]*KTc-EffortOutcomesAG1_1DS[[#This Row],[KPz]]*KTb</f>
        <v>1.3537984527417528</v>
      </c>
      <c r="L206" s="8">
        <f>-1*(EffortOutcomesAG1_1DS[[#This Row],[KPx]]*KTc-EffortOutcomesAG1_1DS[[#This Row],[KPz]]*KTa)</f>
        <v>1.3537984527417526</v>
      </c>
      <c r="M206" s="8">
        <f>(EffortOutcomesAG1_1DS[[#This Row],[KPx]]*KTb-EffortOutcomesAG1_1DS[[#This Row],[Kpy]]*KTa)</f>
        <v>1.3537984527417528</v>
      </c>
      <c r="N206" s="8">
        <f>-EffortOutcomesAG1_1DS[[#This Row],[Xp]]*a+EffortOutcomesAG1_1DS[[#This Row],[Yp]]*b+EffortOutcomesAG1_1DS[[#This Row],[Zp]]*c_</f>
        <v>9.0045459860533805E-3</v>
      </c>
      <c r="O206">
        <f>-IF(EffortOutcomesAG1_1DS[[#This Row],[Column2]]&gt;0,1,-1)*SQRT(EffortOutcomesAG1_1DS[[#This Row],[KPx''i]]^2+EffortOutcomesAG1_1DS[[#This Row],[KPx''j]]^2+EffortOutcomesAG1_1DS[[#This Row],[KPx''k]]^2)/Ksmag/Scale</f>
        <v>-4.5023302684278057E-3</v>
      </c>
      <c r="P206" s="9">
        <f>SQRT(EffortOutcomesAG1_1DS[[#This Row],[Kpy''i]]^2+EffortOutcomesAG1_1DS[[#This Row],[KPy''j]]^2+EffortOutcomesAG1_1DS[[#This Row],[KPy''k]]^2)/KTmag/Scale</f>
        <v>0.95728006629354923</v>
      </c>
      <c r="Q20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0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-4.5023302684278057E-3</v>
      </c>
      <c r="S20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06" t="s">
        <v>92</v>
      </c>
      <c r="U206" t="s">
        <v>61</v>
      </c>
      <c r="V206" t="s">
        <v>56</v>
      </c>
      <c r="W206">
        <v>5.7593984962406006</v>
      </c>
      <c r="X206">
        <v>5.6999999999999993</v>
      </c>
      <c r="Y206">
        <v>10</v>
      </c>
      <c r="Z206">
        <v>2.7228594140358848</v>
      </c>
      <c r="AA206" t="s">
        <v>112</v>
      </c>
      <c r="AB206">
        <v>1</v>
      </c>
      <c r="AC206" s="14">
        <v>45578</v>
      </c>
      <c r="AD206">
        <v>45578</v>
      </c>
      <c r="AE206">
        <v>0.98968668407310711</v>
      </c>
      <c r="AF206">
        <v>0.98968668407310711</v>
      </c>
      <c r="AG206">
        <v>0.47276801836393306</v>
      </c>
      <c r="AH206">
        <v>1.0104207888141405</v>
      </c>
      <c r="AI206">
        <v>1.0104207888141405</v>
      </c>
      <c r="AJ206">
        <v>0.47769463404138335</v>
      </c>
      <c r="AK206">
        <v>2.0933875508289015</v>
      </c>
      <c r="AL206">
        <v>2.0933875508289015</v>
      </c>
      <c r="AM206">
        <v>2.1152023004022404</v>
      </c>
      <c r="AN206">
        <v>205</v>
      </c>
      <c r="AO206">
        <f>SUBTOTAL(9,EffortOutcomesAG1_1DS[[#This Row],[Allocation]:[Iin]])</f>
        <v>91170.975514414255</v>
      </c>
    </row>
    <row r="207" spans="2:45" x14ac:dyDescent="0.25">
      <c r="B207" s="8">
        <f>IF(EffortOutcomesAG1_1DS[[#This Row],[Apn]]=0,10,LOG(EffortOutcomesAG1_1DS[[#This Row],[Apn]]))</f>
        <v>10</v>
      </c>
      <c r="C207" s="8">
        <f>IF(EffortOutcomesAG1_1DS[[#This Row],[Ein]]=0,10,LOG(EffortOutcomesAG1_1DS[[#This Row],[Ein]]))</f>
        <v>10</v>
      </c>
      <c r="D207" s="8">
        <f>IF(EffortOutcomesAG1_1DS[[#This Row],[Iin]]=0,10,LOG(EffortOutcomesAG1_1DS[[#This Row],[Iin]]))</f>
        <v>-5.6947793033548931E-2</v>
      </c>
      <c r="E207" s="8">
        <f>Kx-EffortOutcomesAG1_1DS[[#This Row],[Xp]]</f>
        <v>-10</v>
      </c>
      <c r="F207" s="8">
        <f>Ky-EffortOutcomesAG1_1DS[[#This Row],[Yp]]</f>
        <v>-11</v>
      </c>
      <c r="G207" s="8">
        <f>Kz-EffortOutcomesAG1_1DS[[#This Row],[Zp]]</f>
        <v>1.0569477930335489</v>
      </c>
      <c r="H207" s="8">
        <f>EffortOutcomesAG1_1DS[[#This Row],[Kpy]]*KSc-EffortOutcomesAG1_1DS[[#This Row],[KPz]]*KSb</f>
        <v>9.9430522069664509</v>
      </c>
      <c r="I207" s="8">
        <f>-1*(EffortOutcomesAG1_1DS[[#This Row],[KPx]]*KSc-EffortOutcomesAG1_1DS[[#This Row],[KPz]]*KSa)</f>
        <v>-10</v>
      </c>
      <c r="J207" s="8">
        <f>(EffortOutcomesAG1_1DS[[#This Row],[KPx]]*$C$2-EffortOutcomesAG1_1DS[[#This Row],[Kpy]]*KSa)</f>
        <v>-7.1334485633284622E-2</v>
      </c>
      <c r="K207" s="8">
        <f>EffortOutcomesAG1_1DS[[#This Row],[Kpy]]*KTc-EffortOutcomesAG1_1DS[[#This Row],[KPz]]*KTb</f>
        <v>12.056947793033549</v>
      </c>
      <c r="L207" s="8">
        <f>-1*(EffortOutcomesAG1_1DS[[#This Row],[KPx]]*KTc-EffortOutcomesAG1_1DS[[#This Row],[KPz]]*KTa)</f>
        <v>-7.8861044139329017</v>
      </c>
      <c r="M207" s="8">
        <f>(EffortOutcomesAG1_1DS[[#This Row],[KPx]]*KTb-EffortOutcomesAG1_1DS[[#This Row],[Kpy]]*KTa)</f>
        <v>32</v>
      </c>
      <c r="N207" s="8">
        <f>-EffortOutcomesAG1_1DS[[#This Row],[Xp]]*a+EffortOutcomesAG1_1DS[[#This Row],[Yp]]*b+EffortOutcomesAG1_1DS[[#This Row],[Zp]]*c_</f>
        <v>19.886104413932902</v>
      </c>
      <c r="O207">
        <f>-IF(EffortOutcomesAG1_1DS[[#This Row],[Column2]]&gt;0,1,-1)*SQRT(EffortOutcomesAG1_1DS[[#This Row],[KPx''i]]^2+EffortOutcomesAG1_1DS[[#This Row],[KPx''j]]^2+EffortOutcomesAG1_1DS[[#This Row],[KPx''k]]^2)/Ksmag/Scale</f>
        <v>-9.9716943344474043</v>
      </c>
      <c r="P207" s="9">
        <f>SQRT(EffortOutcomesAG1_1DS[[#This Row],[Kpy''i]]^2+EffortOutcomesAG1_1DS[[#This Row],[KPy''j]]^2+EffortOutcomesAG1_1DS[[#This Row],[KPy''k]]^2)/KTmag/Scale</f>
        <v>14.326901461419755</v>
      </c>
      <c r="Q20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0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0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07" t="s">
        <v>92</v>
      </c>
      <c r="U207" t="s">
        <v>61</v>
      </c>
      <c r="V207" t="s">
        <v>60</v>
      </c>
      <c r="W207">
        <v>1</v>
      </c>
      <c r="X207">
        <v>0</v>
      </c>
      <c r="Y207">
        <v>10</v>
      </c>
      <c r="Z207">
        <v>1.1401127252520442</v>
      </c>
      <c r="AA207" t="s">
        <v>113</v>
      </c>
      <c r="AB207">
        <v>1</v>
      </c>
      <c r="AC207" s="14">
        <v>45578</v>
      </c>
      <c r="AD207">
        <v>45578</v>
      </c>
      <c r="AE207">
        <v>0</v>
      </c>
      <c r="AF207">
        <v>0</v>
      </c>
      <c r="AG207">
        <v>1.1401127252520442</v>
      </c>
      <c r="AK207">
        <v>0</v>
      </c>
      <c r="AL207">
        <v>0</v>
      </c>
      <c r="AM207">
        <v>0.8771062526110569</v>
      </c>
      <c r="AN207">
        <v>206</v>
      </c>
      <c r="AO207">
        <f>SUBTOTAL(9,EffortOutcomesAG1_1DS[[#This Row],[Allocation]:[Iin]])</f>
        <v>91160.157331703114</v>
      </c>
    </row>
    <row r="208" spans="2:45" x14ac:dyDescent="0.25">
      <c r="B208" s="8">
        <f>IF(EffortOutcomesAG1_1DS[[#This Row],[Apn]]=0,10,LOG(EffortOutcomesAG1_1DS[[#This Row],[Apn]]))</f>
        <v>-0.48162352771268913</v>
      </c>
      <c r="C208" s="8">
        <f>IF(EffortOutcomesAG1_1DS[[#This Row],[Ein]]=0,10,LOG(EffortOutcomesAG1_1DS[[#This Row],[Ein]]))</f>
        <v>0.43663944508179048</v>
      </c>
      <c r="D208" s="8">
        <f>IF(EffortOutcomesAG1_1DS[[#This Row],[Iin]]=0,10,LOG(EffortOutcomesAG1_1DS[[#This Row],[Iin]]))</f>
        <v>4.4984082630898668E-2</v>
      </c>
      <c r="E208" s="8">
        <f>Kx-EffortOutcomesAG1_1DS[[#This Row],[Xp]]</f>
        <v>0.48162352771268913</v>
      </c>
      <c r="F208" s="8">
        <f>Ky-EffortOutcomesAG1_1DS[[#This Row],[Yp]]</f>
        <v>-1.4366394450817905</v>
      </c>
      <c r="G208" s="8">
        <f>Kz-EffortOutcomesAG1_1DS[[#This Row],[Zp]]</f>
        <v>0.9550159173691013</v>
      </c>
      <c r="H208" s="8">
        <f>EffortOutcomesAG1_1DS[[#This Row],[Kpy]]*KSc-EffortOutcomesAG1_1DS[[#This Row],[KPz]]*KSb</f>
        <v>0.48162352771268924</v>
      </c>
      <c r="I208" s="8">
        <f>-1*(EffortOutcomesAG1_1DS[[#This Row],[KPx]]*KSc-EffortOutcomesAG1_1DS[[#This Row],[KPz]]*KSa)</f>
        <v>0.48162352771268913</v>
      </c>
      <c r="J208" s="8">
        <f>(EffortOutcomesAG1_1DS[[#This Row],[KPx]]*$C$2-EffortOutcomesAG1_1DS[[#This Row],[Kpy]]*KSa)</f>
        <v>3.4356366618272676E-3</v>
      </c>
      <c r="K208" s="8">
        <f>EffortOutcomesAG1_1DS[[#This Row],[Kpy]]*KTc-EffortOutcomesAG1_1DS[[#This Row],[KPz]]*KTb</f>
        <v>2.3916553624508916</v>
      </c>
      <c r="L208" s="8">
        <f>-1*(EffortOutcomesAG1_1DS[[#This Row],[KPx]]*KTc-EffortOutcomesAG1_1DS[[#This Row],[KPz]]*KTa)</f>
        <v>2.3916553624508916</v>
      </c>
      <c r="M208" s="8">
        <f>(EffortOutcomesAG1_1DS[[#This Row],[KPx]]*KTb-EffortOutcomesAG1_1DS[[#This Row],[Kpy]]*KTa)</f>
        <v>2.3916553624508921</v>
      </c>
      <c r="N208" s="8">
        <f>-EffortOutcomesAG1_1DS[[#This Row],[Xp]]*a+EffortOutcomesAG1_1DS[[#This Row],[Yp]]*b+EffortOutcomesAG1_1DS[[#This Row],[Zp]]*c_</f>
        <v>0.96324705542537825</v>
      </c>
      <c r="O208">
        <f>-IF(EffortOutcomesAG1_1DS[[#This Row],[Column2]]&gt;0,1,-1)*SQRT(EffortOutcomesAG1_1DS[[#This Row],[KPx''i]]^2+EffortOutcomesAG1_1DS[[#This Row],[KPx''j]]^2+EffortOutcomesAG1_1DS[[#This Row],[KPx''k]]^2)/Ksmag/Scale</f>
        <v>-0.48162965465806973</v>
      </c>
      <c r="P208" s="9">
        <f>SQRT(EffortOutcomesAG1_1DS[[#This Row],[Kpy''i]]^2+EffortOutcomesAG1_1DS[[#This Row],[KPy''j]]^2+EffortOutcomesAG1_1DS[[#This Row],[KPy''k]]^2)/KTmag/Scale</f>
        <v>1.6911557250501958</v>
      </c>
      <c r="Q20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0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0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1.6911557250501958</v>
      </c>
      <c r="T208" t="s">
        <v>92</v>
      </c>
      <c r="U208" t="s">
        <v>61</v>
      </c>
      <c r="V208" t="s">
        <v>59</v>
      </c>
      <c r="W208">
        <v>2.8796992481203003</v>
      </c>
      <c r="X208">
        <v>0.95</v>
      </c>
      <c r="Y208">
        <v>10</v>
      </c>
      <c r="Z208">
        <v>2.5963488843813378</v>
      </c>
      <c r="AA208" t="s">
        <v>114</v>
      </c>
      <c r="AB208">
        <v>1</v>
      </c>
      <c r="AC208" s="14">
        <v>45578</v>
      </c>
      <c r="AD208">
        <v>45578</v>
      </c>
      <c r="AE208">
        <v>0.32989556135770237</v>
      </c>
      <c r="AF208">
        <v>0.32989556135770237</v>
      </c>
      <c r="AG208">
        <v>0.90160418178255353</v>
      </c>
      <c r="AH208">
        <v>3.0312623664424216</v>
      </c>
      <c r="AI208">
        <v>3.0312623664424216</v>
      </c>
      <c r="AJ208">
        <v>2.7329988256645663</v>
      </c>
      <c r="AK208">
        <v>0.36589843750000012</v>
      </c>
      <c r="AL208">
        <v>0.36589843750000012</v>
      </c>
      <c r="AM208">
        <v>1.1091341635338348</v>
      </c>
      <c r="AN208">
        <v>207</v>
      </c>
      <c r="AO208">
        <f>SUBTOTAL(9,EffortOutcomesAG1_1DS[[#This Row],[Allocation]:[Iin]])</f>
        <v>91171.794198785967</v>
      </c>
    </row>
    <row r="209" spans="2:41" x14ac:dyDescent="0.25">
      <c r="B209" s="8">
        <f>IF(EffortOutcomesAG1_1DS[[#This Row],[Apn]]=0,10,LOG(EffortOutcomesAG1_1DS[[#This Row],[Apn]]))</f>
        <v>-0.2557236865830021</v>
      </c>
      <c r="C209" s="8">
        <f>IF(EffortOutcomesAG1_1DS[[#This Row],[Ein]]=0,10,LOG(EffortOutcomesAG1_1DS[[#This Row],[Ein]]))</f>
        <v>1.4541747687320146E-3</v>
      </c>
      <c r="D209" s="8">
        <f>IF(EffortOutcomesAG1_1DS[[#This Row],[Iin]]=0,10,LOG(EffortOutcomesAG1_1DS[[#This Row],[Iin]]))</f>
        <v>0.2542695118142701</v>
      </c>
      <c r="E209" s="8">
        <f>Kx-EffortOutcomesAG1_1DS[[#This Row],[Xp]]</f>
        <v>0.2557236865830021</v>
      </c>
      <c r="F209" s="8">
        <f>Ky-EffortOutcomesAG1_1DS[[#This Row],[Yp]]</f>
        <v>-1.001454174768732</v>
      </c>
      <c r="G209" s="8">
        <f>Kz-EffortOutcomesAG1_1DS[[#This Row],[Zp]]</f>
        <v>0.74573048818572985</v>
      </c>
      <c r="H209" s="8">
        <f>EffortOutcomesAG1_1DS[[#This Row],[Kpy]]*KSc-EffortOutcomesAG1_1DS[[#This Row],[KPz]]*KSb</f>
        <v>0.25572368658300215</v>
      </c>
      <c r="I209" s="8">
        <f>-1*(EffortOutcomesAG1_1DS[[#This Row],[KPx]]*KSc-EffortOutcomesAG1_1DS[[#This Row],[KPz]]*KSa)</f>
        <v>0.2557236865830021</v>
      </c>
      <c r="J209" s="8">
        <f>(EffortOutcomesAG1_1DS[[#This Row],[KPx]]*$C$2-EffortOutcomesAG1_1DS[[#This Row],[Kpy]]*KSa)</f>
        <v>1.824191764664574E-3</v>
      </c>
      <c r="K209" s="8">
        <f>EffortOutcomesAG1_1DS[[#This Row],[Kpy]]*KTc-EffortOutcomesAG1_1DS[[#This Row],[KPz]]*KTb</f>
        <v>1.7471846629544618</v>
      </c>
      <c r="L209" s="8">
        <f>-1*(EffortOutcomesAG1_1DS[[#This Row],[KPx]]*KTc-EffortOutcomesAG1_1DS[[#This Row],[KPz]]*KTa)</f>
        <v>1.7471846629544618</v>
      </c>
      <c r="M209" s="8">
        <f>(EffortOutcomesAG1_1DS[[#This Row],[KPx]]*KTb-EffortOutcomesAG1_1DS[[#This Row],[Kpy]]*KTa)</f>
        <v>1.7471846629544618</v>
      </c>
      <c r="N209" s="8">
        <f>-EffortOutcomesAG1_1DS[[#This Row],[Xp]]*a+EffortOutcomesAG1_1DS[[#This Row],[Yp]]*b+EffortOutcomesAG1_1DS[[#This Row],[Zp]]*c_</f>
        <v>0.51144737316600419</v>
      </c>
      <c r="O209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09" s="9">
        <f>SQRT(EffortOutcomesAG1_1DS[[#This Row],[Kpy''i]]^2+EffortOutcomesAG1_1DS[[#This Row],[KPy''j]]^2+EffortOutcomesAG1_1DS[[#This Row],[KPy''k]]^2)/KTmag/Scale</f>
        <v>1.2354461231602325</v>
      </c>
      <c r="Q20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0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09" t="s">
        <v>138</v>
      </c>
      <c r="U209" t="s">
        <v>61</v>
      </c>
      <c r="V209" t="s">
        <v>56</v>
      </c>
      <c r="W209">
        <v>6.8471096572600327</v>
      </c>
      <c r="X209">
        <v>3.8</v>
      </c>
      <c r="Y209">
        <v>10</v>
      </c>
      <c r="Z209">
        <v>3.812745098039215</v>
      </c>
      <c r="AA209" t="s">
        <v>112</v>
      </c>
      <c r="AC209" s="14">
        <v>45578</v>
      </c>
      <c r="AD209">
        <v>45578</v>
      </c>
      <c r="AE209">
        <v>0.55497869761306307</v>
      </c>
      <c r="AF209">
        <v>0.55497869761306307</v>
      </c>
      <c r="AG209">
        <v>0.55684008127378792</v>
      </c>
      <c r="AH209">
        <v>1.8018709624368507</v>
      </c>
      <c r="AI209">
        <v>1.8018709624368507</v>
      </c>
      <c r="AJ209">
        <v>1.0033539731682146</v>
      </c>
      <c r="AK209">
        <v>0.99665723836461828</v>
      </c>
      <c r="AL209">
        <v>0.99665723836461828</v>
      </c>
      <c r="AM209">
        <v>1.7958477373117085</v>
      </c>
      <c r="AN209">
        <v>208</v>
      </c>
      <c r="AO209">
        <f>SUBTOTAL(9,EffortOutcomesAG1_1DS[[#This Row],[Allocation]:[Iin]])</f>
        <v>91169.875800686641</v>
      </c>
    </row>
    <row r="210" spans="2:41" x14ac:dyDescent="0.25">
      <c r="B210" s="8">
        <f>IF(EffortOutcomesAG1_1DS[[#This Row],[Apn]]=0,10,LOG(EffortOutcomesAG1_1DS[[#This Row],[Apn]]))</f>
        <v>0.35130426810144072</v>
      </c>
      <c r="C210" s="8">
        <f>IF(EffortOutcomesAG1_1DS[[#This Row],[Ein]]=0,10,LOG(EffortOutcomesAG1_1DS[[#This Row],[Ein]]))</f>
        <v>2.1501560461191224E-2</v>
      </c>
      <c r="D210" s="8">
        <f>IF(EffortOutcomesAG1_1DS[[#This Row],[Iin]]=0,10,LOG(EffortOutcomesAG1_1DS[[#This Row],[Iin]]))</f>
        <v>-0.37280582856263195</v>
      </c>
      <c r="E210" s="8">
        <f>Kx-EffortOutcomesAG1_1DS[[#This Row],[Xp]]</f>
        <v>-0.35130426810144072</v>
      </c>
      <c r="F210" s="8">
        <f>Ky-EffortOutcomesAG1_1DS[[#This Row],[Yp]]</f>
        <v>-1.0215015604611912</v>
      </c>
      <c r="G210" s="8">
        <f>Kz-EffortOutcomesAG1_1DS[[#This Row],[Zp]]</f>
        <v>1.3728058285626319</v>
      </c>
      <c r="H210" s="8">
        <f>EffortOutcomesAG1_1DS[[#This Row],[Kpy]]*KSc-EffortOutcomesAG1_1DS[[#This Row],[KPz]]*KSb</f>
        <v>-0.35130426810144066</v>
      </c>
      <c r="I210" s="8">
        <f>-1*(EffortOutcomesAG1_1DS[[#This Row],[KPx]]*KSc-EffortOutcomesAG1_1DS[[#This Row],[KPz]]*KSa)</f>
        <v>-0.35130426810144072</v>
      </c>
      <c r="J210" s="8">
        <f>(EffortOutcomesAG1_1DS[[#This Row],[KPx]]*$C$2-EffortOutcomesAG1_1DS[[#This Row],[Kpy]]*KSa)</f>
        <v>-2.5060109265793791E-3</v>
      </c>
      <c r="K210" s="8">
        <f>EffortOutcomesAG1_1DS[[#This Row],[Kpy]]*KTc-EffortOutcomesAG1_1DS[[#This Row],[KPz]]*KTb</f>
        <v>2.3943073890238233</v>
      </c>
      <c r="L210" s="8">
        <f>-1*(EffortOutcomesAG1_1DS[[#This Row],[KPx]]*KTc-EffortOutcomesAG1_1DS[[#This Row],[KPz]]*KTa)</f>
        <v>2.3943073890238229</v>
      </c>
      <c r="M210" s="8">
        <f>(EffortOutcomesAG1_1DS[[#This Row],[KPx]]*KTb-EffortOutcomesAG1_1DS[[#This Row],[Kpy]]*KTa)</f>
        <v>2.3943073890238233</v>
      </c>
      <c r="N210" s="8">
        <f>-EffortOutcomesAG1_1DS[[#This Row],[Xp]]*a+EffortOutcomesAG1_1DS[[#This Row],[Yp]]*b+EffortOutcomesAG1_1DS[[#This Row],[Zp]]*c_</f>
        <v>-0.70260853620288144</v>
      </c>
      <c r="O210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10" s="9">
        <f>SQRT(EffortOutcomesAG1_1DS[[#This Row],[Kpy''i]]^2+EffortOutcomesAG1_1DS[[#This Row],[KPy''j]]^2+EffortOutcomesAG1_1DS[[#This Row],[KPy''k]]^2)/KTmag/Scale</f>
        <v>1.6930309910238026</v>
      </c>
      <c r="Q21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1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10" t="s">
        <v>138</v>
      </c>
      <c r="U210" t="s">
        <v>61</v>
      </c>
      <c r="V210" t="s">
        <v>60</v>
      </c>
      <c r="W210">
        <v>0.84615384615384603</v>
      </c>
      <c r="X210">
        <v>1.9</v>
      </c>
      <c r="Y210">
        <v>10</v>
      </c>
      <c r="Z210">
        <v>1.9964349376114079</v>
      </c>
      <c r="AA210" t="s">
        <v>113</v>
      </c>
      <c r="AC210" s="14">
        <v>45578</v>
      </c>
      <c r="AD210">
        <v>45578</v>
      </c>
      <c r="AE210">
        <v>2.2454545454545456</v>
      </c>
      <c r="AF210">
        <v>2.2454545454545456</v>
      </c>
      <c r="AG210">
        <v>2.3594231080862098</v>
      </c>
      <c r="AH210">
        <v>0.44534412955465585</v>
      </c>
      <c r="AI210">
        <v>0.44534412955465585</v>
      </c>
      <c r="AJ210">
        <v>1.0507552303217937</v>
      </c>
      <c r="AK210">
        <v>0.95169642857142867</v>
      </c>
      <c r="AL210">
        <v>0.95169642857142867</v>
      </c>
      <c r="AM210">
        <v>0.42383241758241758</v>
      </c>
      <c r="AN210">
        <v>209</v>
      </c>
      <c r="AO210">
        <f>SUBTOTAL(9,EffortOutcomesAG1_1DS[[#This Row],[Allocation]:[Iin]])</f>
        <v>91169.115435900749</v>
      </c>
    </row>
    <row r="211" spans="2:41" x14ac:dyDescent="0.25">
      <c r="B211" s="8">
        <f>IF(EffortOutcomesAG1_1DS[[#This Row],[Apn]]=0,10,LOG(EffortOutcomesAG1_1DS[[#This Row],[Apn]]))</f>
        <v>0.35187648050048437</v>
      </c>
      <c r="C211" s="8">
        <f>IF(EffortOutcomesAG1_1DS[[#This Row],[Ein]]=0,10,LOG(EffortOutcomesAG1_1DS[[#This Row],[Ein]]))</f>
        <v>-0.15468665014794614</v>
      </c>
      <c r="D211" s="8">
        <f>IF(EffortOutcomesAG1_1DS[[#This Row],[Iin]]=0,10,LOG(EffortOutcomesAG1_1DS[[#This Row],[Iin]]))</f>
        <v>-0.19718983035253829</v>
      </c>
      <c r="E211" s="8">
        <f>Kx-EffortOutcomesAG1_1DS[[#This Row],[Xp]]</f>
        <v>-0.35187648050048437</v>
      </c>
      <c r="F211" s="8">
        <f>Ky-EffortOutcomesAG1_1DS[[#This Row],[Yp]]</f>
        <v>-0.84531334985205386</v>
      </c>
      <c r="G211" s="8">
        <f>Kz-EffortOutcomesAG1_1DS[[#This Row],[Zp]]</f>
        <v>1.1971898303525383</v>
      </c>
      <c r="H211" s="8">
        <f>EffortOutcomesAG1_1DS[[#This Row],[Kpy]]*KSc-EffortOutcomesAG1_1DS[[#This Row],[KPz]]*KSb</f>
        <v>-0.35187648050048448</v>
      </c>
      <c r="I211" s="8">
        <f>-1*(EffortOutcomesAG1_1DS[[#This Row],[KPx]]*KSc-EffortOutcomesAG1_1DS[[#This Row],[KPz]]*KSa)</f>
        <v>-0.35187648050048437</v>
      </c>
      <c r="J211" s="8">
        <f>(EffortOutcomesAG1_1DS[[#This Row],[KPx]]*$C$2-EffortOutcomesAG1_1DS[[#This Row],[Kpy]]*KSa)</f>
        <v>-2.5100927742952557E-3</v>
      </c>
      <c r="K211" s="8">
        <f>EffortOutcomesAG1_1DS[[#This Row],[Kpy]]*KTc-EffortOutcomesAG1_1DS[[#This Row],[KPz]]*KTb</f>
        <v>2.0425031802045921</v>
      </c>
      <c r="L211" s="8">
        <f>-1*(EffortOutcomesAG1_1DS[[#This Row],[KPx]]*KTc-EffortOutcomesAG1_1DS[[#This Row],[KPz]]*KTa)</f>
        <v>2.0425031802045925</v>
      </c>
      <c r="M211" s="8">
        <f>(EffortOutcomesAG1_1DS[[#This Row],[KPx]]*KTb-EffortOutcomesAG1_1DS[[#This Row],[Kpy]]*KTa)</f>
        <v>2.0425031802045921</v>
      </c>
      <c r="N211" s="8">
        <f>-EffortOutcomesAG1_1DS[[#This Row],[Xp]]*a+EffortOutcomesAG1_1DS[[#This Row],[Yp]]*b+EffortOutcomesAG1_1DS[[#This Row],[Zp]]*c_</f>
        <v>-0.70375296100096885</v>
      </c>
      <c r="O211">
        <f>-IF(EffortOutcomesAG1_1DS[[#This Row],[Column2]]&gt;0,1,-1)*SQRT(EffortOutcomesAG1_1DS[[#This Row],[KPx''i]]^2+EffortOutcomesAG1_1DS[[#This Row],[KPx''j]]^2+EffortOutcomesAG1_1DS[[#This Row],[KPx''k]]^2)/Ksmag/Scale</f>
        <v>0.35188095687643506</v>
      </c>
      <c r="P211" s="9">
        <f>SQRT(EffortOutcomesAG1_1DS[[#This Row],[Kpy''i]]^2+EffortOutcomesAG1_1DS[[#This Row],[KPy''j]]^2+EffortOutcomesAG1_1DS[[#This Row],[KPy''k]]^2)/KTmag/Scale</f>
        <v>1.4442678493177561</v>
      </c>
      <c r="Q21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0.35188095687643506</v>
      </c>
      <c r="S21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1.4442678493177561</v>
      </c>
      <c r="T211" t="s">
        <v>138</v>
      </c>
      <c r="U211" t="s">
        <v>61</v>
      </c>
      <c r="V211" t="s">
        <v>59</v>
      </c>
      <c r="W211">
        <v>2.5351191458269504</v>
      </c>
      <c r="X211">
        <v>5.6999999999999993</v>
      </c>
      <c r="Y211">
        <v>10</v>
      </c>
      <c r="Z211">
        <v>3.9919786096256682</v>
      </c>
      <c r="AA211" t="s">
        <v>114</v>
      </c>
      <c r="AC211" s="14">
        <v>45578</v>
      </c>
      <c r="AD211">
        <v>45578</v>
      </c>
      <c r="AE211">
        <v>2.2484150338191191</v>
      </c>
      <c r="AF211">
        <v>2.2484150338191191</v>
      </c>
      <c r="AG211">
        <v>1.5746710036081928</v>
      </c>
      <c r="AH211">
        <v>0.44475774488192116</v>
      </c>
      <c r="AI211">
        <v>0.44475774488192116</v>
      </c>
      <c r="AJ211">
        <v>0.70034712449573133</v>
      </c>
      <c r="AK211">
        <v>1.4278633623576691</v>
      </c>
      <c r="AL211">
        <v>1.4278633623576691</v>
      </c>
      <c r="AM211">
        <v>0.63505328904171432</v>
      </c>
      <c r="AN211">
        <v>210</v>
      </c>
      <c r="AO211">
        <f>SUBTOTAL(9,EffortOutcomesAG1_1DS[[#This Row],[Allocation]:[Iin]])</f>
        <v>91171.144122308891</v>
      </c>
    </row>
    <row r="212" spans="2:41" x14ac:dyDescent="0.25">
      <c r="B212" s="8">
        <f>IF(EffortOutcomesAG1_1DS[[#This Row],[Apn]]=0,10,LOG(EffortOutcomesAG1_1DS[[#This Row],[Apn]]))</f>
        <v>-8.368351904065148E-2</v>
      </c>
      <c r="C212" s="8">
        <f>IF(EffortOutcomesAG1_1DS[[#This Row],[Ein]]=0,10,LOG(EffortOutcomesAG1_1DS[[#This Row],[Ein]]))</f>
        <v>-0.1067924454195614</v>
      </c>
      <c r="D212" s="8">
        <f>IF(EffortOutcomesAG1_1DS[[#This Row],[Iin]]=0,10,LOG(EffortOutcomesAG1_1DS[[#This Row],[Iin]]))</f>
        <v>0.19047596446021295</v>
      </c>
      <c r="E212" s="8">
        <f>Kx-EffortOutcomesAG1_1DS[[#This Row],[Xp]]</f>
        <v>8.368351904065148E-2</v>
      </c>
      <c r="F212" s="8">
        <f>Ky-EffortOutcomesAG1_1DS[[#This Row],[Yp]]</f>
        <v>-0.89320755458043855</v>
      </c>
      <c r="G212" s="8">
        <f>Kz-EffortOutcomesAG1_1DS[[#This Row],[Zp]]</f>
        <v>0.80952403553978702</v>
      </c>
      <c r="H212" s="8">
        <f>EffortOutcomesAG1_1DS[[#This Row],[Kpy]]*KSc-EffortOutcomesAG1_1DS[[#This Row],[KPz]]*KSb</f>
        <v>8.3683519040651522E-2</v>
      </c>
      <c r="I212" s="8">
        <f>-1*(EffortOutcomesAG1_1DS[[#This Row],[KPx]]*KSc-EffortOutcomesAG1_1DS[[#This Row],[KPz]]*KSa)</f>
        <v>8.368351904065148E-2</v>
      </c>
      <c r="J212" s="8">
        <f>(EffortOutcomesAG1_1DS[[#This Row],[KPx]]*$C$2-EffortOutcomesAG1_1DS[[#This Row],[Kpy]]*KSa)</f>
        <v>5.9695207867480526E-4</v>
      </c>
      <c r="K212" s="8">
        <f>EffortOutcomesAG1_1DS[[#This Row],[Kpy]]*KTc-EffortOutcomesAG1_1DS[[#This Row],[KPz]]*KTb</f>
        <v>1.7027315901202256</v>
      </c>
      <c r="L212" s="8">
        <f>-1*(EffortOutcomesAG1_1DS[[#This Row],[KPx]]*KTc-EffortOutcomesAG1_1DS[[#This Row],[KPz]]*KTa)</f>
        <v>1.7027315901202256</v>
      </c>
      <c r="M212" s="8">
        <f>(EffortOutcomesAG1_1DS[[#This Row],[KPx]]*KTb-EffortOutcomesAG1_1DS[[#This Row],[Kpy]]*KTa)</f>
        <v>1.7027315901202256</v>
      </c>
      <c r="N212" s="8">
        <f>-EffortOutcomesAG1_1DS[[#This Row],[Xp]]*a+EffortOutcomesAG1_1DS[[#This Row],[Yp]]*b+EffortOutcomesAG1_1DS[[#This Row],[Zp]]*c_</f>
        <v>0.1673670380813031</v>
      </c>
      <c r="O212">
        <f>-IF(EffortOutcomesAG1_1DS[[#This Row],[Column2]]&gt;0,1,-1)*SQRT(EffortOutcomesAG1_1DS[[#This Row],[KPx''i]]^2+EffortOutcomesAG1_1DS[[#This Row],[KPx''j]]^2+EffortOutcomesAG1_1DS[[#This Row],[KPx''k]]^2)/Ksmag/Scale</f>
        <v>-8.3684583615617023E-2</v>
      </c>
      <c r="P212" s="9">
        <f>SQRT(EffortOutcomesAG1_1DS[[#This Row],[Kpy''i]]^2+EffortOutcomesAG1_1DS[[#This Row],[KPy''j]]^2+EffortOutcomesAG1_1DS[[#This Row],[KPy''k]]^2)/KTmag/Scale</f>
        <v>1.2040130539145646</v>
      </c>
      <c r="Q21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-8.3684583615617023E-2</v>
      </c>
      <c r="S21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1.2040130539145646</v>
      </c>
      <c r="T212" t="s">
        <v>92</v>
      </c>
      <c r="U212" t="s">
        <v>61</v>
      </c>
      <c r="V212" t="s">
        <v>56</v>
      </c>
      <c r="W212">
        <v>5.7593984962406006</v>
      </c>
      <c r="X212">
        <v>4.75</v>
      </c>
      <c r="Y212">
        <v>10</v>
      </c>
      <c r="Z212">
        <v>3.714506855373727</v>
      </c>
      <c r="AA212" t="s">
        <v>115</v>
      </c>
      <c r="AB212">
        <v>1</v>
      </c>
      <c r="AC212" s="14">
        <v>45579</v>
      </c>
      <c r="AD212">
        <v>45579</v>
      </c>
      <c r="AE212">
        <v>0.82473890339425604</v>
      </c>
      <c r="AF212">
        <v>0.82473890339425604</v>
      </c>
      <c r="AG212">
        <v>0.64494701274765764</v>
      </c>
      <c r="AH212">
        <v>1.2125049465769686</v>
      </c>
      <c r="AI212">
        <v>1.2125049465769686</v>
      </c>
      <c r="AJ212">
        <v>0.78200144323657417</v>
      </c>
      <c r="AK212">
        <v>1.2787700184556772</v>
      </c>
      <c r="AL212">
        <v>1.2787700184556772</v>
      </c>
      <c r="AM212">
        <v>1.5505149729118299</v>
      </c>
      <c r="AN212">
        <v>211</v>
      </c>
      <c r="AO212">
        <f>SUBTOTAL(9,EffortOutcomesAG1_1DS[[#This Row],[Allocation]:[Iin]])</f>
        <v>91172.323998021137</v>
      </c>
    </row>
    <row r="213" spans="2:41" x14ac:dyDescent="0.25">
      <c r="B213" s="8">
        <f>IF(EffortOutcomesAG1_1DS[[#This Row],[Apn]]=0,10,LOG(EffortOutcomesAG1_1DS[[#This Row],[Apn]]))</f>
        <v>10</v>
      </c>
      <c r="C213" s="8">
        <f>IF(EffortOutcomesAG1_1DS[[#This Row],[Ein]]=0,10,LOG(EffortOutcomesAG1_1DS[[#This Row],[Ein]]))</f>
        <v>10</v>
      </c>
      <c r="D213" s="8">
        <f>IF(EffortOutcomesAG1_1DS[[#This Row],[Iin]]=0,10,LOG(EffortOutcomesAG1_1DS[[#This Row],[Iin]]))</f>
        <v>-5.6947793033548931E-2</v>
      </c>
      <c r="E213" s="8">
        <f>Kx-EffortOutcomesAG1_1DS[[#This Row],[Xp]]</f>
        <v>-10</v>
      </c>
      <c r="F213" s="8">
        <f>Ky-EffortOutcomesAG1_1DS[[#This Row],[Yp]]</f>
        <v>-11</v>
      </c>
      <c r="G213" s="8">
        <f>Kz-EffortOutcomesAG1_1DS[[#This Row],[Zp]]</f>
        <v>1.0569477930335489</v>
      </c>
      <c r="H213" s="8">
        <f>EffortOutcomesAG1_1DS[[#This Row],[Kpy]]*KSc-EffortOutcomesAG1_1DS[[#This Row],[KPz]]*KSb</f>
        <v>9.9430522069664509</v>
      </c>
      <c r="I213" s="8">
        <f>-1*(EffortOutcomesAG1_1DS[[#This Row],[KPx]]*KSc-EffortOutcomesAG1_1DS[[#This Row],[KPz]]*KSa)</f>
        <v>-10</v>
      </c>
      <c r="J213" s="8">
        <f>(EffortOutcomesAG1_1DS[[#This Row],[KPx]]*$C$2-EffortOutcomesAG1_1DS[[#This Row],[Kpy]]*KSa)</f>
        <v>-7.1334485633284622E-2</v>
      </c>
      <c r="K213" s="8">
        <f>EffortOutcomesAG1_1DS[[#This Row],[Kpy]]*KTc-EffortOutcomesAG1_1DS[[#This Row],[KPz]]*KTb</f>
        <v>12.056947793033549</v>
      </c>
      <c r="L213" s="8">
        <f>-1*(EffortOutcomesAG1_1DS[[#This Row],[KPx]]*KTc-EffortOutcomesAG1_1DS[[#This Row],[KPz]]*KTa)</f>
        <v>-7.8861044139329017</v>
      </c>
      <c r="M213" s="8">
        <f>(EffortOutcomesAG1_1DS[[#This Row],[KPx]]*KTb-EffortOutcomesAG1_1DS[[#This Row],[Kpy]]*KTa)</f>
        <v>32</v>
      </c>
      <c r="N213" s="8">
        <f>-EffortOutcomesAG1_1DS[[#This Row],[Xp]]*a+EffortOutcomesAG1_1DS[[#This Row],[Yp]]*b+EffortOutcomesAG1_1DS[[#This Row],[Zp]]*c_</f>
        <v>19.886104413932902</v>
      </c>
      <c r="O213">
        <f>-IF(EffortOutcomesAG1_1DS[[#This Row],[Column2]]&gt;0,1,-1)*SQRT(EffortOutcomesAG1_1DS[[#This Row],[KPx''i]]^2+EffortOutcomesAG1_1DS[[#This Row],[KPx''j]]^2+EffortOutcomesAG1_1DS[[#This Row],[KPx''k]]^2)/Ksmag/Scale</f>
        <v>-9.9716943344474043</v>
      </c>
      <c r="P213" s="9">
        <f>SQRT(EffortOutcomesAG1_1DS[[#This Row],[Kpy''i]]^2+EffortOutcomesAG1_1DS[[#This Row],[KPy''j]]^2+EffortOutcomesAG1_1DS[[#This Row],[KPy''k]]^2)/KTmag/Scale</f>
        <v>14.326901461419755</v>
      </c>
      <c r="Q21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1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1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13" t="s">
        <v>92</v>
      </c>
      <c r="U213" t="s">
        <v>61</v>
      </c>
      <c r="V213" t="s">
        <v>60</v>
      </c>
      <c r="W213">
        <v>1</v>
      </c>
      <c r="X213">
        <v>0</v>
      </c>
      <c r="Y213">
        <v>10</v>
      </c>
      <c r="Z213">
        <v>1.1401127252520442</v>
      </c>
      <c r="AA213" t="s">
        <v>117</v>
      </c>
      <c r="AB213">
        <v>1</v>
      </c>
      <c r="AC213" s="14">
        <v>45579</v>
      </c>
      <c r="AD213">
        <v>45579</v>
      </c>
      <c r="AE213">
        <v>0</v>
      </c>
      <c r="AF213">
        <v>0</v>
      </c>
      <c r="AG213">
        <v>1.1401127252520442</v>
      </c>
      <c r="AK213">
        <v>0</v>
      </c>
      <c r="AL213">
        <v>0</v>
      </c>
      <c r="AM213">
        <v>0.8771062526110569</v>
      </c>
      <c r="AN213">
        <v>212</v>
      </c>
      <c r="AO213">
        <f>SUBTOTAL(9,EffortOutcomesAG1_1DS[[#This Row],[Allocation]:[Iin]])</f>
        <v>91162.157331703114</v>
      </c>
    </row>
    <row r="214" spans="2:41" x14ac:dyDescent="0.25">
      <c r="B214" s="8">
        <f>IF(EffortOutcomesAG1_1DS[[#This Row],[Apn]]=0,10,LOG(EffortOutcomesAG1_1DS[[#This Row],[Apn]]))</f>
        <v>0.12043646361527324</v>
      </c>
      <c r="C214" s="8">
        <f>IF(EffortOutcomesAG1_1DS[[#This Row],[Ein]]=0,10,LOG(EffortOutcomesAG1_1DS[[#This Row],[Ein]]))</f>
        <v>-0.18769694095732398</v>
      </c>
      <c r="D214" s="8">
        <f>IF(EffortOutcomesAG1_1DS[[#This Row],[Iin]]=0,10,LOG(EffortOutcomesAG1_1DS[[#This Row],[Iin]]))</f>
        <v>6.7260477342050692E-2</v>
      </c>
      <c r="E214" s="8">
        <f>Kx-EffortOutcomesAG1_1DS[[#This Row],[Xp]]</f>
        <v>-0.12043646361527324</v>
      </c>
      <c r="F214" s="8">
        <f>Ky-EffortOutcomesAG1_1DS[[#This Row],[Yp]]</f>
        <v>-0.81230305904267608</v>
      </c>
      <c r="G214" s="8">
        <f>Kz-EffortOutcomesAG1_1DS[[#This Row],[Zp]]</f>
        <v>0.93273952265794935</v>
      </c>
      <c r="H214" s="8">
        <f>EffortOutcomesAG1_1DS[[#This Row],[Kpy]]*KSc-EffortOutcomesAG1_1DS[[#This Row],[KPz]]*KSb</f>
        <v>-0.12043646361527327</v>
      </c>
      <c r="I214" s="8">
        <f>-1*(EffortOutcomesAG1_1DS[[#This Row],[KPx]]*KSc-EffortOutcomesAG1_1DS[[#This Row],[KPz]]*KSa)</f>
        <v>-0.12043646361527324</v>
      </c>
      <c r="J214" s="8">
        <f>(EffortOutcomesAG1_1DS[[#This Row],[KPx]]*$C$2-EffortOutcomesAG1_1DS[[#This Row],[Kpy]]*KSa)</f>
        <v>-8.5912731834873149E-4</v>
      </c>
      <c r="K214" s="8">
        <f>EffortOutcomesAG1_1DS[[#This Row],[Kpy]]*KTc-EffortOutcomesAG1_1DS[[#This Row],[KPz]]*KTb</f>
        <v>1.7450425817006254</v>
      </c>
      <c r="L214" s="8">
        <f>-1*(EffortOutcomesAG1_1DS[[#This Row],[KPx]]*KTc-EffortOutcomesAG1_1DS[[#This Row],[KPz]]*KTa)</f>
        <v>1.7450425817006254</v>
      </c>
      <c r="M214" s="8">
        <f>(EffortOutcomesAG1_1DS[[#This Row],[KPx]]*KTb-EffortOutcomesAG1_1DS[[#This Row],[Kpy]]*KTa)</f>
        <v>1.7450425817006254</v>
      </c>
      <c r="N214" s="8">
        <f>-EffortOutcomesAG1_1DS[[#This Row],[Xp]]*a+EffortOutcomesAG1_1DS[[#This Row],[Yp]]*b+EffortOutcomesAG1_1DS[[#This Row],[Zp]]*c_</f>
        <v>-0.24087292723054657</v>
      </c>
      <c r="O214">
        <f>-IF(EffortOutcomesAG1_1DS[[#This Row],[Column2]]&gt;0,1,-1)*SQRT(EffortOutcomesAG1_1DS[[#This Row],[KPx''i]]^2+EffortOutcomesAG1_1DS[[#This Row],[KPx''j]]^2+EffortOutcomesAG1_1DS[[#This Row],[KPx''k]]^2)/Ksmag/Scale</f>
        <v>0.12043799574066151</v>
      </c>
      <c r="P214" s="9">
        <f>SQRT(EffortOutcomesAG1_1DS[[#This Row],[Kpy''i]]^2+EffortOutcomesAG1_1DS[[#This Row],[KPy''j]]^2+EffortOutcomesAG1_1DS[[#This Row],[KPy''k]]^2)/KTmag/Scale</f>
        <v>1.2339314429797923</v>
      </c>
      <c r="Q21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0.12043799574066151</v>
      </c>
      <c r="S21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1.2339314429797923</v>
      </c>
      <c r="T214" t="s">
        <v>92</v>
      </c>
      <c r="U214" t="s">
        <v>61</v>
      </c>
      <c r="V214" t="s">
        <v>59</v>
      </c>
      <c r="W214">
        <v>2.8796992481203003</v>
      </c>
      <c r="X214">
        <v>3.8</v>
      </c>
      <c r="Y214">
        <v>10</v>
      </c>
      <c r="Z214">
        <v>2.4665314401622722</v>
      </c>
      <c r="AA214" t="s">
        <v>116</v>
      </c>
      <c r="AB214">
        <v>1</v>
      </c>
      <c r="AC214" s="14">
        <v>45579</v>
      </c>
      <c r="AD214">
        <v>45579</v>
      </c>
      <c r="AE214">
        <v>1.3195822454308095</v>
      </c>
      <c r="AF214">
        <v>1.3195822454308095</v>
      </c>
      <c r="AG214">
        <v>0.85652397269342628</v>
      </c>
      <c r="AH214">
        <v>0.75781559161060541</v>
      </c>
      <c r="AI214">
        <v>0.75781559161060541</v>
      </c>
      <c r="AJ214">
        <v>0.64908722109533479</v>
      </c>
      <c r="AK214">
        <v>1.5406249999999997</v>
      </c>
      <c r="AL214">
        <v>1.5406249999999997</v>
      </c>
      <c r="AM214">
        <v>1.1675096458250886</v>
      </c>
      <c r="AN214">
        <v>213</v>
      </c>
      <c r="AO214">
        <f>SUBTOTAL(9,EffortOutcomesAG1_1DS[[#This Row],[Allocation]:[Iin]])</f>
        <v>91171.375697953845</v>
      </c>
    </row>
    <row r="215" spans="2:41" x14ac:dyDescent="0.25">
      <c r="B215" s="8">
        <f>IF(EffortOutcomesAG1_1DS[[#This Row],[Apn]]=0,10,LOG(EffortOutcomesAG1_1DS[[#This Row],[Apn]]))</f>
        <v>-0.25572368658300221</v>
      </c>
      <c r="C215" s="8">
        <f>IF(EffortOutcomesAG1_1DS[[#This Row],[Ein]]=0,10,LOG(EffortOutcomesAG1_1DS[[#This Row],[Ein]]))</f>
        <v>-0.22938526840144466</v>
      </c>
      <c r="D215" s="8">
        <f>IF(EffortOutcomesAG1_1DS[[#This Row],[Iin]]=0,10,LOG(EffortOutcomesAG1_1DS[[#This Row],[Iin]]))</f>
        <v>0.48510895498444684</v>
      </c>
      <c r="E215" s="8">
        <f>Kx-EffortOutcomesAG1_1DS[[#This Row],[Xp]]</f>
        <v>0.25572368658300221</v>
      </c>
      <c r="F215" s="8">
        <f>Ky-EffortOutcomesAG1_1DS[[#This Row],[Yp]]</f>
        <v>-0.77061473159855531</v>
      </c>
      <c r="G215" s="8">
        <f>Kz-EffortOutcomesAG1_1DS[[#This Row],[Zp]]</f>
        <v>0.51489104501555316</v>
      </c>
      <c r="H215" s="8">
        <f>EffortOutcomesAG1_1DS[[#This Row],[Kpy]]*KSc-EffortOutcomesAG1_1DS[[#This Row],[KPz]]*KSb</f>
        <v>0.25572368658300215</v>
      </c>
      <c r="I215" s="8">
        <f>-1*(EffortOutcomesAG1_1DS[[#This Row],[KPx]]*KSc-EffortOutcomesAG1_1DS[[#This Row],[KPz]]*KSa)</f>
        <v>0.25572368658300221</v>
      </c>
      <c r="J215" s="8">
        <f>(EffortOutcomesAG1_1DS[[#This Row],[KPx]]*$C$2-EffortOutcomesAG1_1DS[[#This Row],[Kpy]]*KSa)</f>
        <v>1.8241917646645749E-3</v>
      </c>
      <c r="K215" s="8">
        <f>EffortOutcomesAG1_1DS[[#This Row],[Kpy]]*KTc-EffortOutcomesAG1_1DS[[#This Row],[KPz]]*KTb</f>
        <v>1.2855057766141085</v>
      </c>
      <c r="L215" s="8">
        <f>-1*(EffortOutcomesAG1_1DS[[#This Row],[KPx]]*KTc-EffortOutcomesAG1_1DS[[#This Row],[KPz]]*KTa)</f>
        <v>1.2855057766141085</v>
      </c>
      <c r="M215" s="8">
        <f>(EffortOutcomesAG1_1DS[[#This Row],[KPx]]*KTb-EffortOutcomesAG1_1DS[[#This Row],[Kpy]]*KTa)</f>
        <v>1.2855057766141085</v>
      </c>
      <c r="N215" s="8">
        <f>-EffortOutcomesAG1_1DS[[#This Row],[Xp]]*a+EffortOutcomesAG1_1DS[[#This Row],[Yp]]*b+EffortOutcomesAG1_1DS[[#This Row],[Zp]]*c_</f>
        <v>0.5114473731660043</v>
      </c>
      <c r="O215">
        <f>-IF(EffortOutcomesAG1_1DS[[#This Row],[Column2]]&gt;0,1,-1)*SQRT(EffortOutcomesAG1_1DS[[#This Row],[KPx''i]]^2+EffortOutcomesAG1_1DS[[#This Row],[KPx''j]]^2+EffortOutcomesAG1_1DS[[#This Row],[KPx''k]]^2)/Ksmag/Scale</f>
        <v>-0.25572693975684035</v>
      </c>
      <c r="P215" s="9">
        <f>SQRT(EffortOutcomesAG1_1DS[[#This Row],[Kpy''i]]^2+EffortOutcomesAG1_1DS[[#This Row],[KPy''j]]^2+EffortOutcomesAG1_1DS[[#This Row],[KPy''k]]^2)/KTmag/Scale</f>
        <v>0.90898985189831516</v>
      </c>
      <c r="Q21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1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-0.25572693975684035</v>
      </c>
      <c r="S21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15" t="s">
        <v>138</v>
      </c>
      <c r="U215" t="s">
        <v>61</v>
      </c>
      <c r="V215" t="s">
        <v>56</v>
      </c>
      <c r="W215">
        <v>6.8471096572600345</v>
      </c>
      <c r="X215">
        <v>3.8</v>
      </c>
      <c r="Y215">
        <v>10</v>
      </c>
      <c r="Z215">
        <v>2.2407754010695187</v>
      </c>
      <c r="AA215" t="s">
        <v>115</v>
      </c>
      <c r="AC215" s="14">
        <v>45579</v>
      </c>
      <c r="AD215">
        <v>45579</v>
      </c>
      <c r="AE215">
        <v>0.55497869761306295</v>
      </c>
      <c r="AF215">
        <v>0.55497869761306295</v>
      </c>
      <c r="AG215">
        <v>0.32725858256025009</v>
      </c>
      <c r="AH215">
        <v>1.8018709624368512</v>
      </c>
      <c r="AI215">
        <v>1.8018709624368512</v>
      </c>
      <c r="AJ215">
        <v>0.58967773712355753</v>
      </c>
      <c r="AK215">
        <v>1.6958415369011395</v>
      </c>
      <c r="AL215">
        <v>1.6958415369011395</v>
      </c>
      <c r="AM215">
        <v>3.0556876222364453</v>
      </c>
      <c r="AN215">
        <v>214</v>
      </c>
      <c r="AO215">
        <f>SUBTOTAL(9,EffortOutcomesAG1_1DS[[#This Row],[Allocation]:[Iin]])</f>
        <v>91172.318781736889</v>
      </c>
    </row>
    <row r="216" spans="2:41" x14ac:dyDescent="0.25">
      <c r="B216" s="8">
        <f>IF(EffortOutcomesAG1_1DS[[#This Row],[Apn]]=0,10,LOG(EffortOutcomesAG1_1DS[[#This Row],[Apn]]))</f>
        <v>0.35130426810144072</v>
      </c>
      <c r="C216" s="8">
        <f>IF(EffortOutcomesAG1_1DS[[#This Row],[Ein]]=0,10,LOG(EffortOutcomesAG1_1DS[[#This Row],[Ein]]))</f>
        <v>6.3995367437095366E-3</v>
      </c>
      <c r="D216" s="8">
        <f>IF(EffortOutcomesAG1_1DS[[#This Row],[Iin]]=0,10,LOG(EffortOutcomesAG1_1DS[[#This Row],[Iin]]))</f>
        <v>-0.3577038048451503</v>
      </c>
      <c r="E216" s="8">
        <f>Kx-EffortOutcomesAG1_1DS[[#This Row],[Xp]]</f>
        <v>-0.35130426810144072</v>
      </c>
      <c r="F216" s="8">
        <f>Ky-EffortOutcomesAG1_1DS[[#This Row],[Yp]]</f>
        <v>-1.0063995367437095</v>
      </c>
      <c r="G216" s="8">
        <f>Kz-EffortOutcomesAG1_1DS[[#This Row],[Zp]]</f>
        <v>1.3577038048451504</v>
      </c>
      <c r="H216" s="8">
        <f>EffortOutcomesAG1_1DS[[#This Row],[Kpy]]*KSc-EffortOutcomesAG1_1DS[[#This Row],[KPz]]*KSb</f>
        <v>-0.35130426810144089</v>
      </c>
      <c r="I216" s="8">
        <f>-1*(EffortOutcomesAG1_1DS[[#This Row],[KPx]]*KSc-EffortOutcomesAG1_1DS[[#This Row],[KPz]]*KSa)</f>
        <v>-0.35130426810144072</v>
      </c>
      <c r="J216" s="8">
        <f>(EffortOutcomesAG1_1DS[[#This Row],[KPx]]*$C$2-EffortOutcomesAG1_1DS[[#This Row],[Kpy]]*KSa)</f>
        <v>-2.5060109265793791E-3</v>
      </c>
      <c r="K216" s="8">
        <f>EffortOutcomesAG1_1DS[[#This Row],[Kpy]]*KTc-EffortOutcomesAG1_1DS[[#This Row],[KPz]]*KTb</f>
        <v>2.3641033415888599</v>
      </c>
      <c r="L216" s="8">
        <f>-1*(EffortOutcomesAG1_1DS[[#This Row],[KPx]]*KTc-EffortOutcomesAG1_1DS[[#This Row],[KPz]]*KTa)</f>
        <v>2.3641033415888599</v>
      </c>
      <c r="M216" s="8">
        <f>(EffortOutcomesAG1_1DS[[#This Row],[KPx]]*KTb-EffortOutcomesAG1_1DS[[#This Row],[Kpy]]*KTa)</f>
        <v>2.3641033415888599</v>
      </c>
      <c r="N216" s="8">
        <f>-EffortOutcomesAG1_1DS[[#This Row],[Xp]]*a+EffortOutcomesAG1_1DS[[#This Row],[Yp]]*b+EffortOutcomesAG1_1DS[[#This Row],[Zp]]*c_</f>
        <v>-0.70260853620288155</v>
      </c>
      <c r="O216">
        <f>-IF(EffortOutcomesAG1_1DS[[#This Row],[Column2]]&gt;0,1,-1)*SQRT(EffortOutcomesAG1_1DS[[#This Row],[KPx''i]]^2+EffortOutcomesAG1_1DS[[#This Row],[KPx''j]]^2+EffortOutcomesAG1_1DS[[#This Row],[KPx''k]]^2)/Ksmag/Scale</f>
        <v>0.35130873719802508</v>
      </c>
      <c r="P216" s="9">
        <f>SQRT(EffortOutcomesAG1_1DS[[#This Row],[Kpy''i]]^2+EffortOutcomesAG1_1DS[[#This Row],[KPy''j]]^2+EffortOutcomesAG1_1DS[[#This Row],[KPy''k]]^2)/KTmag/Scale</f>
        <v>1.67167350426326</v>
      </c>
      <c r="Q21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0.35130873719802508</v>
      </c>
      <c r="S21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1.67167350426326</v>
      </c>
      <c r="T216" t="s">
        <v>138</v>
      </c>
      <c r="U216" t="s">
        <v>61</v>
      </c>
      <c r="V216" t="s">
        <v>60</v>
      </c>
      <c r="W216">
        <v>0.84615384615384603</v>
      </c>
      <c r="X216">
        <v>1.9</v>
      </c>
      <c r="Y216">
        <v>10</v>
      </c>
      <c r="Z216">
        <v>1.9282047025623392</v>
      </c>
      <c r="AA216" t="s">
        <v>117</v>
      </c>
      <c r="AC216" s="14">
        <v>45579</v>
      </c>
      <c r="AD216">
        <v>45579</v>
      </c>
      <c r="AE216">
        <v>2.2454545454545456</v>
      </c>
      <c r="AF216">
        <v>2.2454545454545456</v>
      </c>
      <c r="AG216">
        <v>2.278787375755492</v>
      </c>
      <c r="AH216">
        <v>0.44534412955465585</v>
      </c>
      <c r="AI216">
        <v>0.44534412955465585</v>
      </c>
      <c r="AJ216">
        <v>1.014844580295968</v>
      </c>
      <c r="AK216">
        <v>0.98537255794218381</v>
      </c>
      <c r="AL216">
        <v>0.98537255794218381</v>
      </c>
      <c r="AM216">
        <v>0.43882988410380652</v>
      </c>
      <c r="AN216">
        <v>215</v>
      </c>
      <c r="AO216">
        <f>SUBTOTAL(9,EffortOutcomesAG1_1DS[[#This Row],[Allocation]:[Iin]])</f>
        <v>91171.013009008617</v>
      </c>
    </row>
    <row r="217" spans="2:41" x14ac:dyDescent="0.25">
      <c r="B217" s="8">
        <f>IF(EffortOutcomesAG1_1DS[[#This Row],[Apn]]=0,10,LOG(EffortOutcomesAG1_1DS[[#This Row],[Apn]]))</f>
        <v>0.17578522144480321</v>
      </c>
      <c r="C217" s="8">
        <f>IF(EffortOutcomesAG1_1DS[[#This Row],[Ein]]=0,10,LOG(EffortOutcomesAG1_1DS[[#This Row],[Ein]]))</f>
        <v>-8.8911576274297716E-2</v>
      </c>
      <c r="D217" s="8">
        <f>IF(EffortOutcomesAG1_1DS[[#This Row],[Iin]]=0,10,LOG(EffortOutcomesAG1_1DS[[#This Row],[Iin]]))</f>
        <v>-8.6873645170505498E-2</v>
      </c>
      <c r="E217" s="8">
        <f>Kx-EffortOutcomesAG1_1DS[[#This Row],[Xp]]</f>
        <v>-0.17578522144480321</v>
      </c>
      <c r="F217" s="8">
        <f>Ky-EffortOutcomesAG1_1DS[[#This Row],[Yp]]</f>
        <v>-0.91108842372570231</v>
      </c>
      <c r="G217" s="8">
        <f>Kz-EffortOutcomesAG1_1DS[[#This Row],[Zp]]</f>
        <v>1.0868736451705054</v>
      </c>
      <c r="H217" s="8">
        <f>EffortOutcomesAG1_1DS[[#This Row],[Kpy]]*KSc-EffortOutcomesAG1_1DS[[#This Row],[KPz]]*KSb</f>
        <v>-0.17578522144480313</v>
      </c>
      <c r="I217" s="8">
        <f>-1*(EffortOutcomesAG1_1DS[[#This Row],[KPx]]*KSc-EffortOutcomesAG1_1DS[[#This Row],[KPz]]*KSa)</f>
        <v>-0.17578522144480321</v>
      </c>
      <c r="J217" s="8">
        <f>(EffortOutcomesAG1_1DS[[#This Row],[KPx]]*$C$2-EffortOutcomesAG1_1DS[[#This Row],[Kpy]]*KSa)</f>
        <v>-1.253954835369807E-3</v>
      </c>
      <c r="K217" s="8">
        <f>EffortOutcomesAG1_1DS[[#This Row],[Kpy]]*KTc-EffortOutcomesAG1_1DS[[#This Row],[KPz]]*KTb</f>
        <v>1.9979620688962076</v>
      </c>
      <c r="L217" s="8">
        <f>-1*(EffortOutcomesAG1_1DS[[#This Row],[KPx]]*KTc-EffortOutcomesAG1_1DS[[#This Row],[KPz]]*KTa)</f>
        <v>1.9979620688962076</v>
      </c>
      <c r="M217" s="8">
        <f>(EffortOutcomesAG1_1DS[[#This Row],[KPx]]*KTb-EffortOutcomesAG1_1DS[[#This Row],[Kpy]]*KTa)</f>
        <v>1.9979620688962079</v>
      </c>
      <c r="N217" s="8">
        <f>-EffortOutcomesAG1_1DS[[#This Row],[Xp]]*a+EffortOutcomesAG1_1DS[[#This Row],[Yp]]*b+EffortOutcomesAG1_1DS[[#This Row],[Zp]]*c_</f>
        <v>-0.35157044288960643</v>
      </c>
      <c r="O217">
        <f>-IF(EffortOutcomesAG1_1DS[[#This Row],[Column2]]&gt;0,1,-1)*SQRT(EffortOutcomesAG1_1DS[[#This Row],[KPx''i]]^2+EffortOutcomesAG1_1DS[[#This Row],[KPx''j]]^2+EffortOutcomesAG1_1DS[[#This Row],[KPx''k]]^2)/Ksmag/Scale</f>
        <v>0.17578745768615875</v>
      </c>
      <c r="P217" s="9">
        <f>SQRT(EffortOutcomesAG1_1DS[[#This Row],[Kpy''i]]^2+EffortOutcomesAG1_1DS[[#This Row],[KPy''j]]^2+EffortOutcomesAG1_1DS[[#This Row],[KPy''k]]^2)/KTmag/Scale</f>
        <v>1.4127725274700127</v>
      </c>
      <c r="Q21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0.17578745768615875</v>
      </c>
      <c r="S21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1.4127725274700127</v>
      </c>
      <c r="T217" t="s">
        <v>138</v>
      </c>
      <c r="U217" t="s">
        <v>61</v>
      </c>
      <c r="V217" t="s">
        <v>59</v>
      </c>
      <c r="W217">
        <v>2.5351191458269504</v>
      </c>
      <c r="X217">
        <v>3.8</v>
      </c>
      <c r="Y217">
        <v>10</v>
      </c>
      <c r="Z217">
        <v>3.0965066736228852</v>
      </c>
      <c r="AA217" t="s">
        <v>116</v>
      </c>
      <c r="AC217" s="14">
        <v>45579</v>
      </c>
      <c r="AD217">
        <v>45579</v>
      </c>
      <c r="AE217">
        <v>1.498943355879413</v>
      </c>
      <c r="AF217">
        <v>1.498943355879413</v>
      </c>
      <c r="AG217">
        <v>1.2214442381219173</v>
      </c>
      <c r="AH217">
        <v>0.66713661732288176</v>
      </c>
      <c r="AI217">
        <v>0.66713661732288176</v>
      </c>
      <c r="AJ217">
        <v>0.81487017726918032</v>
      </c>
      <c r="AK217">
        <v>1.2271893461007897</v>
      </c>
      <c r="AL217">
        <v>1.2271893461007897</v>
      </c>
      <c r="AM217">
        <v>0.81870294917235997</v>
      </c>
      <c r="AN217">
        <v>216</v>
      </c>
      <c r="AO217">
        <f>SUBTOTAL(9,EffortOutcomesAG1_1DS[[#This Row],[Allocation]:[Iin]])</f>
        <v>91170.738062676799</v>
      </c>
    </row>
    <row r="218" spans="2:41" x14ac:dyDescent="0.25">
      <c r="B218" s="8">
        <f>IF(EffortOutcomesAG1_1DS[[#This Row],[Apn]]=0,10,LOG(EffortOutcomesAG1_1DS[[#This Row],[Apn]]))</f>
        <v>-0.18059353204870796</v>
      </c>
      <c r="C218" s="8">
        <f>IF(EffortOutcomesAG1_1DS[[#This Row],[Ein]]=0,10,LOG(EffortOutcomesAG1_1DS[[#This Row],[Ein]]))</f>
        <v>-0.12573812322177497</v>
      </c>
      <c r="D218" s="8">
        <f>IF(EffortOutcomesAG1_1DS[[#This Row],[Iin]]=0,10,LOG(EffortOutcomesAG1_1DS[[#This Row],[Iin]]))</f>
        <v>0.30633165527048289</v>
      </c>
      <c r="E218" s="8">
        <f>Kx-EffortOutcomesAG1_1DS[[#This Row],[Xp]]</f>
        <v>0.18059353204870796</v>
      </c>
      <c r="F218" s="8">
        <f>Ky-EffortOutcomesAG1_1DS[[#This Row],[Yp]]</f>
        <v>-0.87426187677822509</v>
      </c>
      <c r="G218" s="8">
        <f>Kz-EffortOutcomesAG1_1DS[[#This Row],[Zp]]</f>
        <v>0.69366834472951711</v>
      </c>
      <c r="H218" s="8">
        <f>EffortOutcomesAG1_1DS[[#This Row],[Kpy]]*KSc-EffortOutcomesAG1_1DS[[#This Row],[KPz]]*KSb</f>
        <v>0.18059353204870798</v>
      </c>
      <c r="I218" s="8">
        <f>-1*(EffortOutcomesAG1_1DS[[#This Row],[KPx]]*KSc-EffortOutcomesAG1_1DS[[#This Row],[KPz]]*KSa)</f>
        <v>0.18059353204870796</v>
      </c>
      <c r="J218" s="8">
        <f>(EffortOutcomesAG1_1DS[[#This Row],[KPx]]*$C$2-EffortOutcomesAG1_1DS[[#This Row],[Kpy]]*KSa)</f>
        <v>1.2882546717392683E-3</v>
      </c>
      <c r="K218" s="8">
        <f>EffortOutcomesAG1_1DS[[#This Row],[Kpy]]*KTc-EffortOutcomesAG1_1DS[[#This Row],[KPz]]*KTb</f>
        <v>1.5679302215077422</v>
      </c>
      <c r="L218" s="8">
        <f>-1*(EffortOutcomesAG1_1DS[[#This Row],[KPx]]*KTc-EffortOutcomesAG1_1DS[[#This Row],[KPz]]*KTa)</f>
        <v>1.5679302215077422</v>
      </c>
      <c r="M218" s="8">
        <f>(EffortOutcomesAG1_1DS[[#This Row],[KPx]]*KTb-EffortOutcomesAG1_1DS[[#This Row],[Kpy]]*KTa)</f>
        <v>1.5679302215077422</v>
      </c>
      <c r="N218" s="8">
        <f>-EffortOutcomesAG1_1DS[[#This Row],[Xp]]*a+EffortOutcomesAG1_1DS[[#This Row],[Yp]]*b+EffortOutcomesAG1_1DS[[#This Row],[Zp]]*c_</f>
        <v>0.36118706409741586</v>
      </c>
      <c r="O218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18" s="9">
        <f>SQRT(EffortOutcomesAG1_1DS[[#This Row],[Kpy''i]]^2+EffortOutcomesAG1_1DS[[#This Row],[KPy''j]]^2+EffortOutcomesAG1_1DS[[#This Row],[KPy''k]]^2)/KTmag/Scale</f>
        <v>1.1086940920554502</v>
      </c>
      <c r="Q21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1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1.1086940920554502</v>
      </c>
      <c r="T218" t="s">
        <v>92</v>
      </c>
      <c r="U218" t="s">
        <v>61</v>
      </c>
      <c r="V218" t="s">
        <v>56</v>
      </c>
      <c r="W218">
        <v>5.7593984962406006</v>
      </c>
      <c r="X218">
        <v>3.8</v>
      </c>
      <c r="Y218">
        <v>10</v>
      </c>
      <c r="Z218">
        <v>2.8447589562140649</v>
      </c>
      <c r="AA218" t="s">
        <v>119</v>
      </c>
      <c r="AB218">
        <v>1</v>
      </c>
      <c r="AC218" s="14">
        <v>45580</v>
      </c>
      <c r="AD218">
        <v>45580</v>
      </c>
      <c r="AE218">
        <v>0.65979112271540474</v>
      </c>
      <c r="AF218">
        <v>0.65979112271540474</v>
      </c>
      <c r="AG218">
        <v>0.49393334357241603</v>
      </c>
      <c r="AH218">
        <v>1.5156311832212108</v>
      </c>
      <c r="AI218">
        <v>1.5156311832212108</v>
      </c>
      <c r="AJ218">
        <v>0.74862077795106974</v>
      </c>
      <c r="AK218">
        <v>1.3357898009950246</v>
      </c>
      <c r="AL218">
        <v>1.3357898009950246</v>
      </c>
      <c r="AM218">
        <v>2.0245646766169147</v>
      </c>
      <c r="AN218">
        <v>217</v>
      </c>
      <c r="AO218">
        <f>SUBTOTAL(9,EffortOutcomesAG1_1DS[[#This Row],[Allocation]:[Iin]])</f>
        <v>91174.134301968224</v>
      </c>
    </row>
    <row r="219" spans="2:41" x14ac:dyDescent="0.25">
      <c r="B219" s="8">
        <f>IF(EffortOutcomesAG1_1DS[[#This Row],[Apn]]=0,10,LOG(EffortOutcomesAG1_1DS[[#This Row],[Apn]]))</f>
        <v>10</v>
      </c>
      <c r="C219" s="8">
        <f>IF(EffortOutcomesAG1_1DS[[#This Row],[Ein]]=0,10,LOG(EffortOutcomesAG1_1DS[[#This Row],[Ein]]))</f>
        <v>10</v>
      </c>
      <c r="D219" s="8">
        <f>IF(EffortOutcomesAG1_1DS[[#This Row],[Iin]]=0,10,LOG(EffortOutcomesAG1_1DS[[#This Row],[Iin]]))</f>
        <v>0.6173935457488483</v>
      </c>
      <c r="E219" s="8">
        <f>Kx-EffortOutcomesAG1_1DS[[#This Row],[Xp]]</f>
        <v>-10</v>
      </c>
      <c r="F219" s="8">
        <f>Ky-EffortOutcomesAG1_1DS[[#This Row],[Yp]]</f>
        <v>-11</v>
      </c>
      <c r="G219" s="8">
        <f>Kz-EffortOutcomesAG1_1DS[[#This Row],[Zp]]</f>
        <v>0.3826064542511517</v>
      </c>
      <c r="H219" s="8">
        <f>EffortOutcomesAG1_1DS[[#This Row],[Kpy]]*KSc-EffortOutcomesAG1_1DS[[#This Row],[KPz]]*KSb</f>
        <v>10.617393545748849</v>
      </c>
      <c r="I219" s="8">
        <f>-1*(EffortOutcomesAG1_1DS[[#This Row],[KPx]]*KSc-EffortOutcomesAG1_1DS[[#This Row],[KPz]]*KSa)</f>
        <v>-10</v>
      </c>
      <c r="J219" s="8">
        <f>(EffortOutcomesAG1_1DS[[#This Row],[KPx]]*$C$2-EffortOutcomesAG1_1DS[[#This Row],[Kpy]]*KSa)</f>
        <v>-7.1334485633284622E-2</v>
      </c>
      <c r="K219" s="8">
        <f>EffortOutcomesAG1_1DS[[#This Row],[Kpy]]*KTc-EffortOutcomesAG1_1DS[[#This Row],[KPz]]*KTb</f>
        <v>11.382606454251151</v>
      </c>
      <c r="L219" s="8">
        <f>-1*(EffortOutcomesAG1_1DS[[#This Row],[KPx]]*KTc-EffortOutcomesAG1_1DS[[#This Row],[KPz]]*KTa)</f>
        <v>-9.2347870914976973</v>
      </c>
      <c r="M219" s="8">
        <f>(EffortOutcomesAG1_1DS[[#This Row],[KPx]]*KTb-EffortOutcomesAG1_1DS[[#This Row],[Kpy]]*KTa)</f>
        <v>32</v>
      </c>
      <c r="N219" s="8">
        <f>-EffortOutcomesAG1_1DS[[#This Row],[Xp]]*a+EffortOutcomesAG1_1DS[[#This Row],[Yp]]*b+EffortOutcomesAG1_1DS[[#This Row],[Zp]]*c_</f>
        <v>21.234787091497697</v>
      </c>
      <c r="O219">
        <f>-IF(EffortOutcomesAG1_1DS[[#This Row],[Column2]]&gt;0,1,-1)*SQRT(EffortOutcomesAG1_1DS[[#This Row],[KPx''i]]^2+EffortOutcomesAG1_1DS[[#This Row],[KPx''j]]^2+EffortOutcomesAG1_1DS[[#This Row],[KPx''k]]^2)/Ksmag/Scale</f>
        <v>-10.313441091947679</v>
      </c>
      <c r="P219" s="9">
        <f>SQRT(EffortOutcomesAG1_1DS[[#This Row],[Kpy''i]]^2+EffortOutcomesAG1_1DS[[#This Row],[KPy''j]]^2+EffortOutcomesAG1_1DS[[#This Row],[KPy''k]]^2)/KTmag/Scale</f>
        <v>14.369209107890226</v>
      </c>
      <c r="Q21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1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1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19" t="s">
        <v>92</v>
      </c>
      <c r="U219" t="s">
        <v>61</v>
      </c>
      <c r="V219" t="s">
        <v>60</v>
      </c>
      <c r="W219">
        <v>1</v>
      </c>
      <c r="X219">
        <v>0</v>
      </c>
      <c r="Y219">
        <v>10</v>
      </c>
      <c r="Z219">
        <v>0.24132730015082957</v>
      </c>
      <c r="AA219" t="s">
        <v>120</v>
      </c>
      <c r="AB219">
        <v>1</v>
      </c>
      <c r="AC219" s="14">
        <v>45580</v>
      </c>
      <c r="AD219">
        <v>45580</v>
      </c>
      <c r="AE219">
        <v>0</v>
      </c>
      <c r="AF219">
        <v>0</v>
      </c>
      <c r="AG219">
        <v>0.24132730015082957</v>
      </c>
      <c r="AK219">
        <v>0</v>
      </c>
      <c r="AL219">
        <v>0</v>
      </c>
      <c r="AM219">
        <v>4.1437499999999998</v>
      </c>
      <c r="AN219">
        <v>218</v>
      </c>
      <c r="AO219">
        <f>SUBTOTAL(9,EffortOutcomesAG1_1DS[[#This Row],[Allocation]:[Iin]])</f>
        <v>91165.626404600291</v>
      </c>
    </row>
    <row r="220" spans="2:41" x14ac:dyDescent="0.25">
      <c r="B220" s="8">
        <f>IF(EffortOutcomesAG1_1DS[[#This Row],[Apn]]=0,10,LOG(EffortOutcomesAG1_1DS[[#This Row],[Apn]]))</f>
        <v>-4.5022729930267163E-3</v>
      </c>
      <c r="C220" s="8">
        <f>IF(EffortOutcomesAG1_1DS[[#This Row],[Ein]]=0,10,LOG(EffortOutcomesAG1_1DS[[#This Row],[Ein]]))</f>
        <v>4.5989250255541451E-2</v>
      </c>
      <c r="D220" s="8">
        <f>IF(EffortOutcomesAG1_1DS[[#This Row],[Iin]]=0,10,LOG(EffortOutcomesAG1_1DS[[#This Row],[Iin]]))</f>
        <v>-4.1486977262514678E-2</v>
      </c>
      <c r="E220" s="8">
        <f>Kx-EffortOutcomesAG1_1DS[[#This Row],[Xp]]</f>
        <v>4.5022729930267163E-3</v>
      </c>
      <c r="F220" s="8">
        <f>Ky-EffortOutcomesAG1_1DS[[#This Row],[Yp]]</f>
        <v>-1.0459892502555415</v>
      </c>
      <c r="G220" s="8">
        <f>Kz-EffortOutcomesAG1_1DS[[#This Row],[Zp]]</f>
        <v>1.0414869772625146</v>
      </c>
      <c r="H220" s="8">
        <f>EffortOutcomesAG1_1DS[[#This Row],[Kpy]]*KSc-EffortOutcomesAG1_1DS[[#This Row],[KPz]]*KSb</f>
        <v>4.5022729930268568E-3</v>
      </c>
      <c r="I220" s="8">
        <f>-1*(EffortOutcomesAG1_1DS[[#This Row],[KPx]]*KSc-EffortOutcomesAG1_1DS[[#This Row],[KPz]]*KSa)</f>
        <v>4.5022729930267163E-3</v>
      </c>
      <c r="J220" s="8">
        <f>(EffortOutcomesAG1_1DS[[#This Row],[KPx]]*$C$2-EffortOutcomesAG1_1DS[[#This Row],[Kpy]]*KSa)</f>
        <v>3.211673281381896E-5</v>
      </c>
      <c r="K220" s="8">
        <f>EffortOutcomesAG1_1DS[[#This Row],[Kpy]]*KTc-EffortOutcomesAG1_1DS[[#This Row],[KPz]]*KTb</f>
        <v>2.0874762275180561</v>
      </c>
      <c r="L220" s="8">
        <f>-1*(EffortOutcomesAG1_1DS[[#This Row],[KPx]]*KTc-EffortOutcomesAG1_1DS[[#This Row],[KPz]]*KTa)</f>
        <v>2.0874762275180561</v>
      </c>
      <c r="M220" s="8">
        <f>(EffortOutcomesAG1_1DS[[#This Row],[KPx]]*KTb-EffortOutcomesAG1_1DS[[#This Row],[Kpy]]*KTa)</f>
        <v>2.0874762275180561</v>
      </c>
      <c r="N220" s="8">
        <f>-EffortOutcomesAG1_1DS[[#This Row],[Xp]]*a+EffortOutcomesAG1_1DS[[#This Row],[Yp]]*b+EffortOutcomesAG1_1DS[[#This Row],[Zp]]*c_</f>
        <v>9.0045459860535471E-3</v>
      </c>
      <c r="O220">
        <f>-IF(EffortOutcomesAG1_1DS[[#This Row],[Column2]]&gt;0,1,-1)*SQRT(EffortOutcomesAG1_1DS[[#This Row],[KPx''i]]^2+EffortOutcomesAG1_1DS[[#This Row],[KPx''j]]^2+EffortOutcomesAG1_1DS[[#This Row],[KPx''k]]^2)/Ksmag/Scale</f>
        <v>-4.5023302684278612E-3</v>
      </c>
      <c r="P220" s="9">
        <f>SQRT(EffortOutcomesAG1_1DS[[#This Row],[Kpy''i]]^2+EffortOutcomesAG1_1DS[[#This Row],[KPy''j]]^2+EffortOutcomesAG1_1DS[[#This Row],[KPy''k]]^2)/KTmag/Scale</f>
        <v>1.4760685960437299</v>
      </c>
      <c r="Q22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-4.5023302684278612E-3</v>
      </c>
      <c r="S22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1.4760685960437299</v>
      </c>
      <c r="T220" t="s">
        <v>92</v>
      </c>
      <c r="U220" t="s">
        <v>61</v>
      </c>
      <c r="V220" t="s">
        <v>59</v>
      </c>
      <c r="W220">
        <v>2.8796992481203003</v>
      </c>
      <c r="X220">
        <v>2.8499999999999996</v>
      </c>
      <c r="Y220">
        <v>10</v>
      </c>
      <c r="Z220">
        <v>3.1683569979716029</v>
      </c>
      <c r="AA220" t="s">
        <v>118</v>
      </c>
      <c r="AB220">
        <v>1</v>
      </c>
      <c r="AC220" s="14">
        <v>45580</v>
      </c>
      <c r="AD220">
        <v>45580</v>
      </c>
      <c r="AE220">
        <v>0.98968668407310711</v>
      </c>
      <c r="AF220">
        <v>0.98968668407310711</v>
      </c>
      <c r="AG220">
        <v>1.1002388530815228</v>
      </c>
      <c r="AH220">
        <v>1.0104207888141405</v>
      </c>
      <c r="AI220">
        <v>1.0104207888141405</v>
      </c>
      <c r="AJ220">
        <v>1.1117042098145977</v>
      </c>
      <c r="AK220">
        <v>0.89951984635083204</v>
      </c>
      <c r="AL220">
        <v>0.89951984635083204</v>
      </c>
      <c r="AM220">
        <v>0.90889355270378225</v>
      </c>
      <c r="AN220">
        <v>219</v>
      </c>
      <c r="AO220">
        <f>SUBTOTAL(9,EffortOutcomesAG1_1DS[[#This Row],[Allocation]:[Iin]])</f>
        <v>91173.088448252049</v>
      </c>
    </row>
    <row r="221" spans="2:41" x14ac:dyDescent="0.25">
      <c r="B221" s="8">
        <f>IF(EffortOutcomesAG1_1DS[[#This Row],[Apn]]=0,10,LOG(EffortOutcomesAG1_1DS[[#This Row],[Apn]]))</f>
        <v>-0.2557236865830021</v>
      </c>
      <c r="C221" s="8">
        <f>IF(EffortOutcomesAG1_1DS[[#This Row],[Ein]]=0,10,LOG(EffortOutcomesAG1_1DS[[#This Row],[Ein]]))</f>
        <v>-0.58023817168011649</v>
      </c>
      <c r="D221" s="8">
        <f>IF(EffortOutcomesAG1_1DS[[#This Row],[Iin]]=0,10,LOG(EffortOutcomesAG1_1DS[[#This Row],[Iin]]))</f>
        <v>0.83596185826311864</v>
      </c>
      <c r="E221" s="8">
        <f>Kx-EffortOutcomesAG1_1DS[[#This Row],[Xp]]</f>
        <v>0.2557236865830021</v>
      </c>
      <c r="F221" s="8">
        <f>Ky-EffortOutcomesAG1_1DS[[#This Row],[Yp]]</f>
        <v>-0.41976182831988351</v>
      </c>
      <c r="G221" s="8">
        <f>Kz-EffortOutcomesAG1_1DS[[#This Row],[Zp]]</f>
        <v>0.16403814173688136</v>
      </c>
      <c r="H221" s="8">
        <f>EffortOutcomesAG1_1DS[[#This Row],[Kpy]]*KSc-EffortOutcomesAG1_1DS[[#This Row],[KPz]]*KSb</f>
        <v>0.25572368658300215</v>
      </c>
      <c r="I221" s="8">
        <f>-1*(EffortOutcomesAG1_1DS[[#This Row],[KPx]]*KSc-EffortOutcomesAG1_1DS[[#This Row],[KPz]]*KSa)</f>
        <v>0.2557236865830021</v>
      </c>
      <c r="J221" s="8">
        <f>(EffortOutcomesAG1_1DS[[#This Row],[KPx]]*$C$2-EffortOutcomesAG1_1DS[[#This Row],[Kpy]]*KSa)</f>
        <v>1.824191764664574E-3</v>
      </c>
      <c r="K221" s="8">
        <f>EffortOutcomesAG1_1DS[[#This Row],[Kpy]]*KTc-EffortOutcomesAG1_1DS[[#This Row],[KPz]]*KTb</f>
        <v>0.58379997005676487</v>
      </c>
      <c r="L221" s="8">
        <f>-1*(EffortOutcomesAG1_1DS[[#This Row],[KPx]]*KTc-EffortOutcomesAG1_1DS[[#This Row],[KPz]]*KTa)</f>
        <v>0.58379997005676487</v>
      </c>
      <c r="M221" s="8">
        <f>(EffortOutcomesAG1_1DS[[#This Row],[KPx]]*KTb-EffortOutcomesAG1_1DS[[#This Row],[Kpy]]*KTa)</f>
        <v>0.58379997005676487</v>
      </c>
      <c r="N221" s="8">
        <f>-EffortOutcomesAG1_1DS[[#This Row],[Xp]]*a+EffortOutcomesAG1_1DS[[#This Row],[Yp]]*b+EffortOutcomesAG1_1DS[[#This Row],[Zp]]*c_</f>
        <v>0.5114473731660043</v>
      </c>
      <c r="O221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21" s="9">
        <f>SQRT(EffortOutcomesAG1_1DS[[#This Row],[Kpy''i]]^2+EffortOutcomesAG1_1DS[[#This Row],[KPy''j]]^2+EffortOutcomesAG1_1DS[[#This Row],[KPy''k]]^2)/KTmag/Scale</f>
        <v>0.41280891768364181</v>
      </c>
      <c r="Q22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2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2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21" t="s">
        <v>138</v>
      </c>
      <c r="U221" t="s">
        <v>61</v>
      </c>
      <c r="V221" t="s">
        <v>56</v>
      </c>
      <c r="W221">
        <v>6.8471096572600336</v>
      </c>
      <c r="X221">
        <v>3.8</v>
      </c>
      <c r="Y221">
        <v>10</v>
      </c>
      <c r="Z221">
        <v>0.99895384983261604</v>
      </c>
      <c r="AA221" t="s">
        <v>119</v>
      </c>
      <c r="AC221" s="14">
        <v>45580</v>
      </c>
      <c r="AD221">
        <v>45580</v>
      </c>
      <c r="AE221">
        <v>0.55497869761306307</v>
      </c>
      <c r="AF221">
        <v>0.55497869761306307</v>
      </c>
      <c r="AG221">
        <v>0.14589423856727912</v>
      </c>
      <c r="AH221">
        <v>1.801870962436851</v>
      </c>
      <c r="AI221">
        <v>1.801870962436851</v>
      </c>
      <c r="AJ221">
        <v>0.26288259206121478</v>
      </c>
      <c r="AK221">
        <v>3.8039795338260372</v>
      </c>
      <c r="AL221">
        <v>3.8039795338260372</v>
      </c>
      <c r="AM221">
        <v>6.8542802637052054</v>
      </c>
      <c r="AN221">
        <v>220</v>
      </c>
      <c r="AO221">
        <f>SUBTOTAL(9,EffortOutcomesAG1_1DS[[#This Row],[Allocation]:[Iin]])</f>
        <v>91180.583669331914</v>
      </c>
    </row>
    <row r="222" spans="2:41" x14ac:dyDescent="0.25">
      <c r="B222" s="8">
        <f>IF(EffortOutcomesAG1_1DS[[#This Row],[Apn]]=0,10,LOG(EffortOutcomesAG1_1DS[[#This Row],[Apn]]))</f>
        <v>0.35130426810144072</v>
      </c>
      <c r="C222" s="8">
        <f>IF(EffortOutcomesAG1_1DS[[#This Row],[Ein]]=0,10,LOG(EffortOutcomesAG1_1DS[[#This Row],[Ein]]))</f>
        <v>2.1501560461191224E-2</v>
      </c>
      <c r="D222" s="8">
        <f>IF(EffortOutcomesAG1_1DS[[#This Row],[Iin]]=0,10,LOG(EffortOutcomesAG1_1DS[[#This Row],[Iin]]))</f>
        <v>-0.37280582856263195</v>
      </c>
      <c r="E222" s="8">
        <f>Kx-EffortOutcomesAG1_1DS[[#This Row],[Xp]]</f>
        <v>-0.35130426810144072</v>
      </c>
      <c r="F222" s="8">
        <f>Ky-EffortOutcomesAG1_1DS[[#This Row],[Yp]]</f>
        <v>-1.0215015604611912</v>
      </c>
      <c r="G222" s="8">
        <f>Kz-EffortOutcomesAG1_1DS[[#This Row],[Zp]]</f>
        <v>1.3728058285626319</v>
      </c>
      <c r="H222" s="8">
        <f>EffortOutcomesAG1_1DS[[#This Row],[Kpy]]*KSc-EffortOutcomesAG1_1DS[[#This Row],[KPz]]*KSb</f>
        <v>-0.35130426810144066</v>
      </c>
      <c r="I222" s="8">
        <f>-1*(EffortOutcomesAG1_1DS[[#This Row],[KPx]]*KSc-EffortOutcomesAG1_1DS[[#This Row],[KPz]]*KSa)</f>
        <v>-0.35130426810144072</v>
      </c>
      <c r="J222" s="8">
        <f>(EffortOutcomesAG1_1DS[[#This Row],[KPx]]*$C$2-EffortOutcomesAG1_1DS[[#This Row],[Kpy]]*KSa)</f>
        <v>-2.5060109265793791E-3</v>
      </c>
      <c r="K222" s="8">
        <f>EffortOutcomesAG1_1DS[[#This Row],[Kpy]]*KTc-EffortOutcomesAG1_1DS[[#This Row],[KPz]]*KTb</f>
        <v>2.3943073890238233</v>
      </c>
      <c r="L222" s="8">
        <f>-1*(EffortOutcomesAG1_1DS[[#This Row],[KPx]]*KTc-EffortOutcomesAG1_1DS[[#This Row],[KPz]]*KTa)</f>
        <v>2.3943073890238229</v>
      </c>
      <c r="M222" s="8">
        <f>(EffortOutcomesAG1_1DS[[#This Row],[KPx]]*KTb-EffortOutcomesAG1_1DS[[#This Row],[Kpy]]*KTa)</f>
        <v>2.3943073890238233</v>
      </c>
      <c r="N222" s="8">
        <f>-EffortOutcomesAG1_1DS[[#This Row],[Xp]]*a+EffortOutcomesAG1_1DS[[#This Row],[Yp]]*b+EffortOutcomesAG1_1DS[[#This Row],[Zp]]*c_</f>
        <v>-0.70260853620288144</v>
      </c>
      <c r="O222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22" s="9">
        <f>SQRT(EffortOutcomesAG1_1DS[[#This Row],[Kpy''i]]^2+EffortOutcomesAG1_1DS[[#This Row],[KPy''j]]^2+EffortOutcomesAG1_1DS[[#This Row],[KPy''k]]^2)/KTmag/Scale</f>
        <v>1.6930309910238026</v>
      </c>
      <c r="Q22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2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22" t="s">
        <v>138</v>
      </c>
      <c r="U222" t="s">
        <v>61</v>
      </c>
      <c r="V222" t="s">
        <v>60</v>
      </c>
      <c r="W222">
        <v>0.84615384615384603</v>
      </c>
      <c r="X222">
        <v>1.9</v>
      </c>
      <c r="Y222">
        <v>10</v>
      </c>
      <c r="Z222">
        <v>1.9964349376114079</v>
      </c>
      <c r="AA222" t="s">
        <v>120</v>
      </c>
      <c r="AC222" s="14">
        <v>45580</v>
      </c>
      <c r="AD222">
        <v>45580</v>
      </c>
      <c r="AE222">
        <v>2.2454545454545456</v>
      </c>
      <c r="AF222">
        <v>2.2454545454545456</v>
      </c>
      <c r="AG222">
        <v>2.3594231080862098</v>
      </c>
      <c r="AH222">
        <v>0.44534412955465585</v>
      </c>
      <c r="AI222">
        <v>0.44534412955465585</v>
      </c>
      <c r="AJ222">
        <v>1.0507552303217937</v>
      </c>
      <c r="AK222">
        <v>0.95169642857142867</v>
      </c>
      <c r="AL222">
        <v>0.95169642857142867</v>
      </c>
      <c r="AM222">
        <v>0.42383241758241758</v>
      </c>
      <c r="AN222">
        <v>221</v>
      </c>
      <c r="AO222">
        <f>SUBTOTAL(9,EffortOutcomesAG1_1DS[[#This Row],[Allocation]:[Iin]])</f>
        <v>91173.115435900749</v>
      </c>
    </row>
    <row r="223" spans="2:41" x14ac:dyDescent="0.25">
      <c r="B223" s="8">
        <f>IF(EffortOutcomesAG1_1DS[[#This Row],[Apn]]=0,10,LOG(EffortOutcomesAG1_1DS[[#This Row],[Apn]]))</f>
        <v>0.17578522144480321</v>
      </c>
      <c r="C223" s="8">
        <f>IF(EffortOutcomesAG1_1DS[[#This Row],[Ein]]=0,10,LOG(EffortOutcomesAG1_1DS[[#This Row],[Ein]]))</f>
        <v>2.4530020690197913E-3</v>
      </c>
      <c r="D223" s="8">
        <f>IF(EffortOutcomesAG1_1DS[[#This Row],[Iin]]=0,10,LOG(EffortOutcomesAG1_1DS[[#This Row],[Iin]]))</f>
        <v>-0.17823822351382299</v>
      </c>
      <c r="E223" s="8">
        <f>Kx-EffortOutcomesAG1_1DS[[#This Row],[Xp]]</f>
        <v>-0.17578522144480321</v>
      </c>
      <c r="F223" s="8">
        <f>Ky-EffortOutcomesAG1_1DS[[#This Row],[Yp]]</f>
        <v>-1.0024530020690199</v>
      </c>
      <c r="G223" s="8">
        <f>Kz-EffortOutcomesAG1_1DS[[#This Row],[Zp]]</f>
        <v>1.1782382235138229</v>
      </c>
      <c r="H223" s="8">
        <f>EffortOutcomesAG1_1DS[[#This Row],[Kpy]]*KSc-EffortOutcomesAG1_1DS[[#This Row],[KPz]]*KSb</f>
        <v>-0.17578522144480302</v>
      </c>
      <c r="I223" s="8">
        <f>-1*(EffortOutcomesAG1_1DS[[#This Row],[KPx]]*KSc-EffortOutcomesAG1_1DS[[#This Row],[KPz]]*KSa)</f>
        <v>-0.17578522144480321</v>
      </c>
      <c r="J223" s="8">
        <f>(EffortOutcomesAG1_1DS[[#This Row],[KPx]]*$C$2-EffortOutcomesAG1_1DS[[#This Row],[Kpy]]*KSa)</f>
        <v>-1.253954835369807E-3</v>
      </c>
      <c r="K223" s="8">
        <f>EffortOutcomesAG1_1DS[[#This Row],[Kpy]]*KTc-EffortOutcomesAG1_1DS[[#This Row],[KPz]]*KTb</f>
        <v>2.1806912255828426</v>
      </c>
      <c r="L223" s="8">
        <f>-1*(EffortOutcomesAG1_1DS[[#This Row],[KPx]]*KTc-EffortOutcomesAG1_1DS[[#This Row],[KPz]]*KTa)</f>
        <v>2.1806912255828426</v>
      </c>
      <c r="M223" s="8">
        <f>(EffortOutcomesAG1_1DS[[#This Row],[KPx]]*KTb-EffortOutcomesAG1_1DS[[#This Row],[Kpy]]*KTa)</f>
        <v>2.180691225582843</v>
      </c>
      <c r="N223" s="8">
        <f>-EffortOutcomesAG1_1DS[[#This Row],[Xp]]*a+EffortOutcomesAG1_1DS[[#This Row],[Yp]]*b+EffortOutcomesAG1_1DS[[#This Row],[Zp]]*c_</f>
        <v>-0.35157044288960637</v>
      </c>
      <c r="O223">
        <f>-IF(EffortOutcomesAG1_1DS[[#This Row],[Column2]]&gt;0,1,-1)*SQRT(EffortOutcomesAG1_1DS[[#This Row],[KPx''i]]^2+EffortOutcomesAG1_1DS[[#This Row],[KPx''j]]^2+EffortOutcomesAG1_1DS[[#This Row],[KPx''k]]^2)/Ksmag/Scale</f>
        <v>0.17578745768615869</v>
      </c>
      <c r="P223" s="9">
        <f>SQRT(EffortOutcomesAG1_1DS[[#This Row],[Kpy''i]]^2+EffortOutcomesAG1_1DS[[#This Row],[KPy''j]]^2+EffortOutcomesAG1_1DS[[#This Row],[KPy''k]]^2)/KTmag/Scale</f>
        <v>1.5419815532836314</v>
      </c>
      <c r="Q22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0.17578745768615869</v>
      </c>
      <c r="S22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1.5419815532836314</v>
      </c>
      <c r="T223" t="s">
        <v>138</v>
      </c>
      <c r="U223" t="s">
        <v>61</v>
      </c>
      <c r="V223" t="s">
        <v>59</v>
      </c>
      <c r="W223">
        <v>2.5351191458269504</v>
      </c>
      <c r="X223">
        <v>3.8</v>
      </c>
      <c r="Y223">
        <v>10</v>
      </c>
      <c r="Z223">
        <v>3.8215240641711223</v>
      </c>
      <c r="AA223" t="s">
        <v>118</v>
      </c>
      <c r="AC223" s="14">
        <v>45580</v>
      </c>
      <c r="AD223">
        <v>45580</v>
      </c>
      <c r="AE223">
        <v>1.498943355879413</v>
      </c>
      <c r="AF223">
        <v>1.498943355879413</v>
      </c>
      <c r="AG223">
        <v>1.5074337119269987</v>
      </c>
      <c r="AH223">
        <v>0.66713661732288176</v>
      </c>
      <c r="AI223">
        <v>0.66713661732288176</v>
      </c>
      <c r="AJ223">
        <v>1.0056642274134533</v>
      </c>
      <c r="AK223">
        <v>0.99436767535420689</v>
      </c>
      <c r="AL223">
        <v>0.99436767535420689</v>
      </c>
      <c r="AM223">
        <v>0.66337908731102302</v>
      </c>
      <c r="AN223">
        <v>222</v>
      </c>
      <c r="AO223">
        <f>SUBTOTAL(9,EffortOutcomesAG1_1DS[[#This Row],[Allocation]:[Iin]])</f>
        <v>91173.318896387966</v>
      </c>
    </row>
    <row r="224" spans="2:41" x14ac:dyDescent="0.25">
      <c r="B224" s="8">
        <f>IF(EffortOutcomesAG1_1DS[[#This Row],[Apn]]=0,10,LOG(EffortOutcomesAG1_1DS[[#This Row],[Apn]]))</f>
        <v>0.2173464766233297</v>
      </c>
      <c r="C224" s="8">
        <f>IF(EffortOutcomesAG1_1DS[[#This Row],[Ein]]=0,10,LOG(EffortOutcomesAG1_1DS[[#This Row],[Ein]]))</f>
        <v>-0.49332268831045439</v>
      </c>
      <c r="D224" s="8">
        <f>IF(EffortOutcomesAG1_1DS[[#This Row],[Iin]]=0,10,LOG(EffortOutcomesAG1_1DS[[#This Row],[Iin]]))</f>
        <v>0.27597621168712466</v>
      </c>
      <c r="E224" s="8">
        <f>Kx-EffortOutcomesAG1_1DS[[#This Row],[Xp]]</f>
        <v>-0.2173464766233297</v>
      </c>
      <c r="F224" s="8">
        <f>Ky-EffortOutcomesAG1_1DS[[#This Row],[Yp]]</f>
        <v>-0.50667731168954555</v>
      </c>
      <c r="G224" s="8">
        <f>Kz-EffortOutcomesAG1_1DS[[#This Row],[Zp]]</f>
        <v>0.72402378831287528</v>
      </c>
      <c r="H224" s="8">
        <f>EffortOutcomesAG1_1DS[[#This Row],[Kpy]]*KSc-EffortOutcomesAG1_1DS[[#This Row],[KPz]]*KSb</f>
        <v>-0.21734647662332973</v>
      </c>
      <c r="I224" s="8">
        <f>-1*(EffortOutcomesAG1_1DS[[#This Row],[KPx]]*KSc-EffortOutcomesAG1_1DS[[#This Row],[KPz]]*KSa)</f>
        <v>-0.2173464766233297</v>
      </c>
      <c r="J224" s="8">
        <f>(EffortOutcomesAG1_1DS[[#This Row],[KPx]]*$C$2-EffortOutcomesAG1_1DS[[#This Row],[Kpy]]*KSa)</f>
        <v>-1.5504299114131944E-3</v>
      </c>
      <c r="K224" s="8">
        <f>EffortOutcomesAG1_1DS[[#This Row],[Kpy]]*KTc-EffortOutcomesAG1_1DS[[#This Row],[KPz]]*KTb</f>
        <v>1.2307011000024208</v>
      </c>
      <c r="L224" s="8">
        <f>-1*(EffortOutcomesAG1_1DS[[#This Row],[KPx]]*KTc-EffortOutcomesAG1_1DS[[#This Row],[KPz]]*KTa)</f>
        <v>1.2307011000024208</v>
      </c>
      <c r="M224" s="8">
        <f>(EffortOutcomesAG1_1DS[[#This Row],[KPx]]*KTb-EffortOutcomesAG1_1DS[[#This Row],[Kpy]]*KTa)</f>
        <v>1.2307011000024208</v>
      </c>
      <c r="N224" s="8">
        <f>-EffortOutcomesAG1_1DS[[#This Row],[Xp]]*a+EffortOutcomesAG1_1DS[[#This Row],[Yp]]*b+EffortOutcomesAG1_1DS[[#This Row],[Zp]]*c_</f>
        <v>-0.43469295324665946</v>
      </c>
      <c r="O224">
        <f>-IF(EffortOutcomesAG1_1DS[[#This Row],[Column2]]&gt;0,1,-1)*SQRT(EffortOutcomesAG1_1DS[[#This Row],[KPx''i]]^2+EffortOutcomesAG1_1DS[[#This Row],[KPx''j]]^2+EffortOutcomesAG1_1DS[[#This Row],[KPx''k]]^2)/Ksmag/Scale</f>
        <v>0.2173492415837486</v>
      </c>
      <c r="P224" s="9">
        <f>SQRT(EffortOutcomesAG1_1DS[[#This Row],[Kpy''i]]^2+EffortOutcomesAG1_1DS[[#This Row],[KPy''j]]^2+EffortOutcomesAG1_1DS[[#This Row],[KPy''k]]^2)/KTmag/Scale</f>
        <v>0.87023709342545519</v>
      </c>
      <c r="Q22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2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0.2173492415837486</v>
      </c>
      <c r="S22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24" t="s">
        <v>92</v>
      </c>
      <c r="U224" t="s">
        <v>61</v>
      </c>
      <c r="V224" t="s">
        <v>59</v>
      </c>
      <c r="W224">
        <v>2.8796992481203003</v>
      </c>
      <c r="X224">
        <v>4.75</v>
      </c>
      <c r="Y224">
        <v>10</v>
      </c>
      <c r="Z224">
        <v>1.5253549695740365</v>
      </c>
      <c r="AA224" t="s">
        <v>123</v>
      </c>
      <c r="AB224">
        <v>1</v>
      </c>
      <c r="AC224" s="14">
        <v>45581</v>
      </c>
      <c r="AD224">
        <v>45581</v>
      </c>
      <c r="AE224">
        <v>1.6494778067885121</v>
      </c>
      <c r="AF224">
        <v>1.6494778067885121</v>
      </c>
      <c r="AG224">
        <v>0.5296924567972503</v>
      </c>
      <c r="AH224">
        <v>0.60625247328848431</v>
      </c>
      <c r="AI224">
        <v>0.60625247328848431</v>
      </c>
      <c r="AJ224">
        <v>0.32112736201558661</v>
      </c>
      <c r="AK224">
        <v>3.1140292553191489</v>
      </c>
      <c r="AL224">
        <v>3.1140292553191489</v>
      </c>
      <c r="AM224">
        <v>1.8878879379299309</v>
      </c>
      <c r="AN224">
        <v>223</v>
      </c>
      <c r="AO224">
        <f>SUBTOTAL(9,EffortOutcomesAG1_1DS[[#This Row],[Allocation]:[Iin]])</f>
        <v>91178.003581797093</v>
      </c>
    </row>
    <row r="225" spans="2:41" x14ac:dyDescent="0.25">
      <c r="B225" s="8">
        <f>IF(EffortOutcomesAG1_1DS[[#This Row],[Apn]]=0,10,LOG(EffortOutcomesAG1_1DS[[#This Row],[Apn]]))</f>
        <v>-0.18059353204870796</v>
      </c>
      <c r="C225" s="8">
        <f>IF(EffortOutcomesAG1_1DS[[#This Row],[Ein]]=0,10,LOG(EffortOutcomesAG1_1DS[[#This Row],[Ein]]))</f>
        <v>-1.3856447505241523E-2</v>
      </c>
      <c r="D225" s="8">
        <f>IF(EffortOutcomesAG1_1DS[[#This Row],[Iin]]=0,10,LOG(EffortOutcomesAG1_1DS[[#This Row],[Iin]]))</f>
        <v>0.19444997955394952</v>
      </c>
      <c r="E225" s="8">
        <f>Kx-EffortOutcomesAG1_1DS[[#This Row],[Xp]]</f>
        <v>0.18059353204870796</v>
      </c>
      <c r="F225" s="8">
        <f>Ky-EffortOutcomesAG1_1DS[[#This Row],[Yp]]</f>
        <v>-0.98614355249475849</v>
      </c>
      <c r="G225" s="8">
        <f>Kz-EffortOutcomesAG1_1DS[[#This Row],[Zp]]</f>
        <v>0.80555002044605051</v>
      </c>
      <c r="H225" s="8">
        <f>EffortOutcomesAG1_1DS[[#This Row],[Kpy]]*KSc-EffortOutcomesAG1_1DS[[#This Row],[KPz]]*KSb</f>
        <v>0.18059353204870798</v>
      </c>
      <c r="I225" s="8">
        <f>-1*(EffortOutcomesAG1_1DS[[#This Row],[KPx]]*KSc-EffortOutcomesAG1_1DS[[#This Row],[KPz]]*KSa)</f>
        <v>0.18059353204870796</v>
      </c>
      <c r="J225" s="8">
        <f>(EffortOutcomesAG1_1DS[[#This Row],[KPx]]*$C$2-EffortOutcomesAG1_1DS[[#This Row],[Kpy]]*KSa)</f>
        <v>1.2882546717392683E-3</v>
      </c>
      <c r="K225" s="8">
        <f>EffortOutcomesAG1_1DS[[#This Row],[Kpy]]*KTc-EffortOutcomesAG1_1DS[[#This Row],[KPz]]*KTb</f>
        <v>1.791693572940809</v>
      </c>
      <c r="L225" s="8">
        <f>-1*(EffortOutcomesAG1_1DS[[#This Row],[KPx]]*KTc-EffortOutcomesAG1_1DS[[#This Row],[KPz]]*KTa)</f>
        <v>1.791693572940809</v>
      </c>
      <c r="M225" s="8">
        <f>(EffortOutcomesAG1_1DS[[#This Row],[KPx]]*KTb-EffortOutcomesAG1_1DS[[#This Row],[Kpy]]*KTa)</f>
        <v>1.791693572940809</v>
      </c>
      <c r="N225" s="8">
        <f>-EffortOutcomesAG1_1DS[[#This Row],[Xp]]*a+EffortOutcomesAG1_1DS[[#This Row],[Yp]]*b+EffortOutcomesAG1_1DS[[#This Row],[Zp]]*c_</f>
        <v>0.36118706409741597</v>
      </c>
      <c r="O225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25" s="9">
        <f>SQRT(EffortOutcomesAG1_1DS[[#This Row],[Kpy''i]]^2+EffortOutcomesAG1_1DS[[#This Row],[KPy''j]]^2+EffortOutcomesAG1_1DS[[#This Row],[KPy''k]]^2)/KTmag/Scale</f>
        <v>1.2669186752348003</v>
      </c>
      <c r="Q22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2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1.2669186752348003</v>
      </c>
      <c r="T225" t="s">
        <v>92</v>
      </c>
      <c r="U225" t="s">
        <v>61</v>
      </c>
      <c r="V225" t="s">
        <v>56</v>
      </c>
      <c r="W225">
        <v>5.7593984962406006</v>
      </c>
      <c r="X225">
        <v>3.8</v>
      </c>
      <c r="Y225">
        <v>10</v>
      </c>
      <c r="Z225">
        <v>3.6806722689075615</v>
      </c>
      <c r="AA225" t="s">
        <v>121</v>
      </c>
      <c r="AB225">
        <v>1</v>
      </c>
      <c r="AC225" s="14">
        <v>45581</v>
      </c>
      <c r="AD225">
        <v>45581</v>
      </c>
      <c r="AE225">
        <v>0.65979112271540474</v>
      </c>
      <c r="AF225">
        <v>0.65979112271540474</v>
      </c>
      <c r="AG225">
        <v>0.63907233911841477</v>
      </c>
      <c r="AH225">
        <v>1.5156311832212108</v>
      </c>
      <c r="AI225">
        <v>1.5156311832212108</v>
      </c>
      <c r="AJ225">
        <v>0.96859796550198995</v>
      </c>
      <c r="AK225">
        <v>1.0324200913242012</v>
      </c>
      <c r="AL225">
        <v>1.0324200913242012</v>
      </c>
      <c r="AM225">
        <v>1.5647680845950498</v>
      </c>
      <c r="AN225">
        <v>224</v>
      </c>
      <c r="AO225">
        <f>SUBTOTAL(9,EffortOutcomesAG1_1DS[[#This Row],[Allocation]:[Iin]])</f>
        <v>91176.268795452677</v>
      </c>
    </row>
    <row r="226" spans="2:41" x14ac:dyDescent="0.25">
      <c r="B226" s="8">
        <f>IF(EffortOutcomesAG1_1DS[[#This Row],[Apn]]=0,10,LOG(EffortOutcomesAG1_1DS[[#This Row],[Apn]]))</f>
        <v>10</v>
      </c>
      <c r="C226" s="8">
        <f>IF(EffortOutcomesAG1_1DS[[#This Row],[Ein]]=0,10,LOG(EffortOutcomesAG1_1DS[[#This Row],[Ein]]))</f>
        <v>10</v>
      </c>
      <c r="D226" s="8">
        <f>IF(EffortOutcomesAG1_1DS[[#This Row],[Iin]]=0,10,LOG(EffortOutcomesAG1_1DS[[#This Row],[Iin]]))</f>
        <v>0.91842354141282956</v>
      </c>
      <c r="E226" s="8">
        <f>Kx-EffortOutcomesAG1_1DS[[#This Row],[Xp]]</f>
        <v>-10</v>
      </c>
      <c r="F226" s="8">
        <f>Ky-EffortOutcomesAG1_1DS[[#This Row],[Yp]]</f>
        <v>-11</v>
      </c>
      <c r="G226" s="8">
        <f>Kz-EffortOutcomesAG1_1DS[[#This Row],[Zp]]</f>
        <v>8.1576458587170442E-2</v>
      </c>
      <c r="H226" s="8">
        <f>EffortOutcomesAG1_1DS[[#This Row],[Kpy]]*KSc-EffortOutcomesAG1_1DS[[#This Row],[KPz]]*KSb</f>
        <v>10.91842354141283</v>
      </c>
      <c r="I226" s="8">
        <f>-1*(EffortOutcomesAG1_1DS[[#This Row],[KPx]]*KSc-EffortOutcomesAG1_1DS[[#This Row],[KPz]]*KSa)</f>
        <v>-10</v>
      </c>
      <c r="J226" s="8">
        <f>(EffortOutcomesAG1_1DS[[#This Row],[KPx]]*$C$2-EffortOutcomesAG1_1DS[[#This Row],[Kpy]]*KSa)</f>
        <v>-7.1334485633284622E-2</v>
      </c>
      <c r="K226" s="8">
        <f>EffortOutcomesAG1_1DS[[#This Row],[Kpy]]*KTc-EffortOutcomesAG1_1DS[[#This Row],[KPz]]*KTb</f>
        <v>11.08157645858717</v>
      </c>
      <c r="L226" s="8">
        <f>-1*(EffortOutcomesAG1_1DS[[#This Row],[KPx]]*KTc-EffortOutcomesAG1_1DS[[#This Row],[KPz]]*KTa)</f>
        <v>-9.8368470828256598</v>
      </c>
      <c r="M226" s="8">
        <f>(EffortOutcomesAG1_1DS[[#This Row],[KPx]]*KTb-EffortOutcomesAG1_1DS[[#This Row],[Kpy]]*KTa)</f>
        <v>32</v>
      </c>
      <c r="N226" s="8">
        <f>-EffortOutcomesAG1_1DS[[#This Row],[Xp]]*a+EffortOutcomesAG1_1DS[[#This Row],[Yp]]*b+EffortOutcomesAG1_1DS[[#This Row],[Zp]]*c_</f>
        <v>21.83684708282566</v>
      </c>
      <c r="O226">
        <f>-IF(EffortOutcomesAG1_1DS[[#This Row],[Column2]]&gt;0,1,-1)*SQRT(EffortOutcomesAG1_1DS[[#This Row],[KPx''i]]^2+EffortOutcomesAG1_1DS[[#This Row],[KPx''j]]^2+EffortOutcomesAG1_1DS[[#This Row],[KPx''k]]^2)/Ksmag/Scale</f>
        <v>-10.469409277474027</v>
      </c>
      <c r="P226" s="9">
        <f>SQRT(EffortOutcomesAG1_1DS[[#This Row],[Kpy''i]]^2+EffortOutcomesAG1_1DS[[#This Row],[KPy''j]]^2+EffortOutcomesAG1_1DS[[#This Row],[KPy''k]]^2)/KTmag/Scale</f>
        <v>14.396555706941443</v>
      </c>
      <c r="Q22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2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2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26" t="s">
        <v>92</v>
      </c>
      <c r="U226" t="s">
        <v>61</v>
      </c>
      <c r="V226" t="s">
        <v>60</v>
      </c>
      <c r="W226">
        <v>1</v>
      </c>
      <c r="X226">
        <v>0</v>
      </c>
      <c r="Y226">
        <v>10</v>
      </c>
      <c r="Z226">
        <v>0.12066365007541478</v>
      </c>
      <c r="AA226" t="s">
        <v>122</v>
      </c>
      <c r="AB226">
        <v>1</v>
      </c>
      <c r="AC226" s="14">
        <v>45581</v>
      </c>
      <c r="AD226">
        <v>45581</v>
      </c>
      <c r="AE226">
        <v>0</v>
      </c>
      <c r="AF226">
        <v>0</v>
      </c>
      <c r="AG226">
        <v>0.12066365007541478</v>
      </c>
      <c r="AK226">
        <v>0</v>
      </c>
      <c r="AL226">
        <v>0</v>
      </c>
      <c r="AM226">
        <v>8.2874999999999996</v>
      </c>
      <c r="AN226">
        <v>225</v>
      </c>
      <c r="AO226">
        <f>SUBTOTAL(9,EffortOutcomesAG1_1DS[[#This Row],[Allocation]:[Iin]])</f>
        <v>91171.52882730015</v>
      </c>
    </row>
    <row r="227" spans="2:41" x14ac:dyDescent="0.25">
      <c r="B227" s="8">
        <f>IF(EffortOutcomesAG1_1DS[[#This Row],[Apn]]=0,10,LOG(EffortOutcomesAG1_1DS[[#This Row],[Apn]]))</f>
        <v>5.0846484836503197E-2</v>
      </c>
      <c r="C227" s="8">
        <f>IF(EffortOutcomesAG1_1DS[[#This Row],[Ein]]=0,10,LOG(EffortOutcomesAG1_1DS[[#This Row],[Ein]]))</f>
        <v>1.3083599047538709E-2</v>
      </c>
      <c r="D227" s="8">
        <f>IF(EffortOutcomesAG1_1DS[[#This Row],[Iin]]=0,10,LOG(EffortOutcomesAG1_1DS[[#This Row],[Iin]]))</f>
        <v>-6.3930083884041949E-2</v>
      </c>
      <c r="E227" s="8">
        <f>Kx-EffortOutcomesAG1_1DS[[#This Row],[Xp]]</f>
        <v>-5.0846484836503197E-2</v>
      </c>
      <c r="F227" s="8">
        <f>Ky-EffortOutcomesAG1_1DS[[#This Row],[Yp]]</f>
        <v>-1.0130835990475386</v>
      </c>
      <c r="G227" s="8">
        <f>Kz-EffortOutcomesAG1_1DS[[#This Row],[Zp]]</f>
        <v>1.063930083884042</v>
      </c>
      <c r="H227" s="8">
        <f>EffortOutcomesAG1_1DS[[#This Row],[Kpy]]*KSc-EffortOutcomesAG1_1DS[[#This Row],[KPz]]*KSb</f>
        <v>-5.0846484836503336E-2</v>
      </c>
      <c r="I227" s="8">
        <f>-1*(EffortOutcomesAG1_1DS[[#This Row],[KPx]]*KSc-EffortOutcomesAG1_1DS[[#This Row],[KPz]]*KSa)</f>
        <v>-5.0846484836503197E-2</v>
      </c>
      <c r="J227" s="8">
        <f>(EffortOutcomesAG1_1DS[[#This Row],[KPx]]*$C$2-EffortOutcomesAG1_1DS[[#This Row],[Kpy]]*KSa)</f>
        <v>-3.6271078420725613E-4</v>
      </c>
      <c r="K227" s="8">
        <f>EffortOutcomesAG1_1DS[[#This Row],[Kpy]]*KTc-EffortOutcomesAG1_1DS[[#This Row],[KPz]]*KTb</f>
        <v>2.0770136829315806</v>
      </c>
      <c r="L227" s="8">
        <f>-1*(EffortOutcomesAG1_1DS[[#This Row],[KPx]]*KTc-EffortOutcomesAG1_1DS[[#This Row],[KPz]]*KTa)</f>
        <v>2.0770136829315806</v>
      </c>
      <c r="M227" s="8">
        <f>(EffortOutcomesAG1_1DS[[#This Row],[KPx]]*KTb-EffortOutcomesAG1_1DS[[#This Row],[Kpy]]*KTa)</f>
        <v>2.0770136829315806</v>
      </c>
      <c r="N227" s="8">
        <f>-EffortOutcomesAG1_1DS[[#This Row],[Xp]]*a+EffortOutcomesAG1_1DS[[#This Row],[Yp]]*b+EffortOutcomesAG1_1DS[[#This Row],[Zp]]*c_</f>
        <v>-0.10169296967300648</v>
      </c>
      <c r="O227">
        <f>-IF(EffortOutcomesAG1_1DS[[#This Row],[Column2]]&gt;0,1,-1)*SQRT(EffortOutcomesAG1_1DS[[#This Row],[KPx''i]]^2+EffortOutcomesAG1_1DS[[#This Row],[KPx''j]]^2+EffortOutcomesAG1_1DS[[#This Row],[KPx''k]]^2)/Ksmag/Scale</f>
        <v>5.0847131677069515E-2</v>
      </c>
      <c r="P227" s="9">
        <f>SQRT(EffortOutcomesAG1_1DS[[#This Row],[Kpy''i]]^2+EffortOutcomesAG1_1DS[[#This Row],[KPy''j]]^2+EffortOutcomesAG1_1DS[[#This Row],[KPy''k]]^2)/KTmag/Scale</f>
        <v>1.4686704598181666</v>
      </c>
      <c r="Q22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5.0847131677069515E-2</v>
      </c>
      <c r="S22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1.4686704598181666</v>
      </c>
      <c r="T227" t="s">
        <v>138</v>
      </c>
      <c r="U227" t="s">
        <v>61</v>
      </c>
      <c r="V227" t="s">
        <v>59</v>
      </c>
      <c r="W227">
        <v>2.5351191458269504</v>
      </c>
      <c r="X227">
        <v>2.8499999999999996</v>
      </c>
      <c r="Y227">
        <v>10</v>
      </c>
      <c r="Z227">
        <v>2.9371657754010689</v>
      </c>
      <c r="AA227" t="s">
        <v>123</v>
      </c>
      <c r="AC227" s="14">
        <v>45581</v>
      </c>
      <c r="AD227">
        <v>45581</v>
      </c>
      <c r="AE227">
        <v>1.1242075169095596</v>
      </c>
      <c r="AF227">
        <v>1.1242075169095596</v>
      </c>
      <c r="AG227">
        <v>1.1585908221457464</v>
      </c>
      <c r="AH227">
        <v>0.88951548976384232</v>
      </c>
      <c r="AI227">
        <v>0.88951548976384232</v>
      </c>
      <c r="AJ227">
        <v>1.0305844825968664</v>
      </c>
      <c r="AK227">
        <v>0.97032316795630413</v>
      </c>
      <c r="AL227">
        <v>0.97032316795630413</v>
      </c>
      <c r="AM227">
        <v>0.8631174879738549</v>
      </c>
      <c r="AN227">
        <v>226</v>
      </c>
      <c r="AO227">
        <f>SUBTOTAL(9,EffortOutcomesAG1_1DS[[#This Row],[Allocation]:[Iin]])</f>
        <v>91173.957550917374</v>
      </c>
    </row>
    <row r="228" spans="2:41" x14ac:dyDescent="0.25">
      <c r="B228" s="8">
        <f>IF(EffortOutcomesAG1_1DS[[#This Row],[Apn]]=0,10,LOG(EffortOutcomesAG1_1DS[[#This Row],[Apn]]))</f>
        <v>-0.2557236865830021</v>
      </c>
      <c r="C228" s="8">
        <f>IF(EffortOutcomesAG1_1DS[[#This Row],[Ein]]=0,10,LOG(EffortOutcomesAG1_1DS[[#This Row],[Ein]]))</f>
        <v>-0.29248694969973826</v>
      </c>
      <c r="D228" s="8">
        <f>IF(EffortOutcomesAG1_1DS[[#This Row],[Iin]]=0,10,LOG(EffortOutcomesAG1_1DS[[#This Row],[Iin]]))</f>
        <v>0.54821063628274036</v>
      </c>
      <c r="E228" s="8">
        <f>Kx-EffortOutcomesAG1_1DS[[#This Row],[Xp]]</f>
        <v>0.2557236865830021</v>
      </c>
      <c r="F228" s="8">
        <f>Ky-EffortOutcomesAG1_1DS[[#This Row],[Yp]]</f>
        <v>-0.70751305030026179</v>
      </c>
      <c r="G228" s="8">
        <f>Kz-EffortOutcomesAG1_1DS[[#This Row],[Zp]]</f>
        <v>0.45178936371725964</v>
      </c>
      <c r="H228" s="8">
        <f>EffortOutcomesAG1_1DS[[#This Row],[Kpy]]*KSc-EffortOutcomesAG1_1DS[[#This Row],[KPz]]*KSb</f>
        <v>0.25572368658300215</v>
      </c>
      <c r="I228" s="8">
        <f>-1*(EffortOutcomesAG1_1DS[[#This Row],[KPx]]*KSc-EffortOutcomesAG1_1DS[[#This Row],[KPz]]*KSa)</f>
        <v>0.2557236865830021</v>
      </c>
      <c r="J228" s="8">
        <f>(EffortOutcomesAG1_1DS[[#This Row],[KPx]]*$C$2-EffortOutcomesAG1_1DS[[#This Row],[Kpy]]*KSa)</f>
        <v>1.824191764664574E-3</v>
      </c>
      <c r="K228" s="8">
        <f>EffortOutcomesAG1_1DS[[#This Row],[Kpy]]*KTc-EffortOutcomesAG1_1DS[[#This Row],[KPz]]*KTb</f>
        <v>1.1593024140175214</v>
      </c>
      <c r="L228" s="8">
        <f>-1*(EffortOutcomesAG1_1DS[[#This Row],[KPx]]*KTc-EffortOutcomesAG1_1DS[[#This Row],[KPz]]*KTa)</f>
        <v>1.1593024140175214</v>
      </c>
      <c r="M228" s="8">
        <f>(EffortOutcomesAG1_1DS[[#This Row],[KPx]]*KTb-EffortOutcomesAG1_1DS[[#This Row],[Kpy]]*KTa)</f>
        <v>1.1593024140175214</v>
      </c>
      <c r="N228" s="8">
        <f>-EffortOutcomesAG1_1DS[[#This Row],[Xp]]*a+EffortOutcomesAG1_1DS[[#This Row],[Yp]]*b+EffortOutcomesAG1_1DS[[#This Row],[Zp]]*c_</f>
        <v>0.51144737316600419</v>
      </c>
      <c r="O228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28" s="9">
        <f>SQRT(EffortOutcomesAG1_1DS[[#This Row],[Kpy''i]]^2+EffortOutcomesAG1_1DS[[#This Row],[KPy''j]]^2+EffortOutcomesAG1_1DS[[#This Row],[KPy''k]]^2)/KTmag/Scale</f>
        <v>0.8197505983977238</v>
      </c>
      <c r="Q22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2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2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28" t="s">
        <v>138</v>
      </c>
      <c r="U228" t="s">
        <v>61</v>
      </c>
      <c r="V228" t="s">
        <v>56</v>
      </c>
      <c r="W228">
        <v>6.8471096572600336</v>
      </c>
      <c r="X228">
        <v>3.8</v>
      </c>
      <c r="Y228">
        <v>10</v>
      </c>
      <c r="Z228">
        <v>1.9377450980392157</v>
      </c>
      <c r="AA228" t="s">
        <v>121</v>
      </c>
      <c r="AC228" s="14">
        <v>45581</v>
      </c>
      <c r="AD228">
        <v>45581</v>
      </c>
      <c r="AE228">
        <v>0.55497869761306307</v>
      </c>
      <c r="AF228">
        <v>0.55497869761306307</v>
      </c>
      <c r="AG228">
        <v>0.28300190810944764</v>
      </c>
      <c r="AH228">
        <v>1.801870962436851</v>
      </c>
      <c r="AI228">
        <v>1.801870962436851</v>
      </c>
      <c r="AJ228">
        <v>0.50993292053663575</v>
      </c>
      <c r="AK228">
        <v>1.9610422463951429</v>
      </c>
      <c r="AL228">
        <v>1.9610422463951429</v>
      </c>
      <c r="AM228">
        <v>3.5335450798913404</v>
      </c>
      <c r="AN228">
        <v>227</v>
      </c>
      <c r="AO228">
        <f>SUBTOTAL(9,EffortOutcomesAG1_1DS[[#This Row],[Allocation]:[Iin]])</f>
        <v>91176.900008819459</v>
      </c>
    </row>
    <row r="229" spans="2:41" x14ac:dyDescent="0.25">
      <c r="B229" s="8">
        <f>IF(EffortOutcomesAG1_1DS[[#This Row],[Apn]]=0,10,LOG(EffortOutcomesAG1_1DS[[#This Row],[Apn]]))</f>
        <v>0.35130426810144072</v>
      </c>
      <c r="C229" s="8">
        <f>IF(EffortOutcomesAG1_1DS[[#This Row],[Ein]]=0,10,LOG(EffortOutcomesAG1_1DS[[#This Row],[Ein]]))</f>
        <v>1.525261118418975E-2</v>
      </c>
      <c r="D229" s="8">
        <f>IF(EffortOutcomesAG1_1DS[[#This Row],[Iin]]=0,10,LOG(EffortOutcomesAG1_1DS[[#This Row],[Iin]]))</f>
        <v>-0.36655687928563047</v>
      </c>
      <c r="E229" s="8">
        <f>Kx-EffortOutcomesAG1_1DS[[#This Row],[Xp]]</f>
        <v>-0.35130426810144072</v>
      </c>
      <c r="F229" s="8">
        <f>Ky-EffortOutcomesAG1_1DS[[#This Row],[Yp]]</f>
        <v>-1.0152526111841897</v>
      </c>
      <c r="G229" s="8">
        <f>Kz-EffortOutcomesAG1_1DS[[#This Row],[Zp]]</f>
        <v>1.3665568792856304</v>
      </c>
      <c r="H229" s="8">
        <f>EffortOutcomesAG1_1DS[[#This Row],[Kpy]]*KSc-EffortOutcomesAG1_1DS[[#This Row],[KPz]]*KSb</f>
        <v>-0.35130426810144066</v>
      </c>
      <c r="I229" s="8">
        <f>-1*(EffortOutcomesAG1_1DS[[#This Row],[KPx]]*KSc-EffortOutcomesAG1_1DS[[#This Row],[KPz]]*KSa)</f>
        <v>-0.35130426810144072</v>
      </c>
      <c r="J229" s="8">
        <f>(EffortOutcomesAG1_1DS[[#This Row],[KPx]]*$C$2-EffortOutcomesAG1_1DS[[#This Row],[Kpy]]*KSa)</f>
        <v>-2.5060109265793791E-3</v>
      </c>
      <c r="K229" s="8">
        <f>EffortOutcomesAG1_1DS[[#This Row],[Kpy]]*KTc-EffortOutcomesAG1_1DS[[#This Row],[KPz]]*KTb</f>
        <v>2.3818094904698199</v>
      </c>
      <c r="L229" s="8">
        <f>-1*(EffortOutcomesAG1_1DS[[#This Row],[KPx]]*KTc-EffortOutcomesAG1_1DS[[#This Row],[KPz]]*KTa)</f>
        <v>2.3818094904698199</v>
      </c>
      <c r="M229" s="8">
        <f>(EffortOutcomesAG1_1DS[[#This Row],[KPx]]*KTb-EffortOutcomesAG1_1DS[[#This Row],[Kpy]]*KTa)</f>
        <v>2.3818094904698204</v>
      </c>
      <c r="N229" s="8">
        <f>-EffortOutcomesAG1_1DS[[#This Row],[Xp]]*a+EffortOutcomesAG1_1DS[[#This Row],[Yp]]*b+EffortOutcomesAG1_1DS[[#This Row],[Zp]]*c_</f>
        <v>-0.70260853620288144</v>
      </c>
      <c r="O229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29" s="9">
        <f>SQRT(EffortOutcomesAG1_1DS[[#This Row],[Kpy''i]]^2+EffortOutcomesAG1_1DS[[#This Row],[KPy''j]]^2+EffortOutcomesAG1_1DS[[#This Row],[KPy''k]]^2)/KTmag/Scale</f>
        <v>1.6841936422056853</v>
      </c>
      <c r="Q22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2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1.6841936422056853</v>
      </c>
      <c r="T229" t="s">
        <v>138</v>
      </c>
      <c r="U229" t="s">
        <v>61</v>
      </c>
      <c r="V229" t="s">
        <v>60</v>
      </c>
      <c r="W229">
        <v>0.84615384615384603</v>
      </c>
      <c r="X229">
        <v>1.9</v>
      </c>
      <c r="Y229">
        <v>10</v>
      </c>
      <c r="Z229">
        <v>1.9679144385026737</v>
      </c>
      <c r="AA229" t="s">
        <v>122</v>
      </c>
      <c r="AC229" s="14">
        <v>45581</v>
      </c>
      <c r="AD229">
        <v>45581</v>
      </c>
      <c r="AE229">
        <v>2.2454545454545456</v>
      </c>
      <c r="AF229">
        <v>2.2454545454545456</v>
      </c>
      <c r="AG229">
        <v>2.3257170636849782</v>
      </c>
      <c r="AH229">
        <v>0.44534412955465585</v>
      </c>
      <c r="AI229">
        <v>0.44534412955465585</v>
      </c>
      <c r="AJ229">
        <v>1.0357444413171968</v>
      </c>
      <c r="AK229">
        <v>0.96548913043478257</v>
      </c>
      <c r="AL229">
        <v>0.96548913043478257</v>
      </c>
      <c r="AM229">
        <v>0.42997491638795982</v>
      </c>
      <c r="AN229">
        <v>228</v>
      </c>
      <c r="AO229">
        <f>SUBTOTAL(9,EffortOutcomesAG1_1DS[[#This Row],[Allocation]:[Iin]])</f>
        <v>91175.071926470773</v>
      </c>
    </row>
    <row r="230" spans="2:41" x14ac:dyDescent="0.25">
      <c r="B230" s="8">
        <f>IF(EffortOutcomesAG1_1DS[[#This Row],[Apn]]=0,10,LOG(EffortOutcomesAG1_1DS[[#This Row],[Apn]]))</f>
        <v>0.29652772267095445</v>
      </c>
      <c r="C230" s="8">
        <f>IF(EffortOutcomesAG1_1DS[[#This Row],[Ein]]=0,10,LOG(EffortOutcomesAG1_1DS[[#This Row],[Ein]]))</f>
        <v>-0.22413859180325638</v>
      </c>
      <c r="D230" s="8">
        <f>IF(EffortOutcomesAG1_1DS[[#This Row],[Iin]]=0,10,LOG(EffortOutcomesAG1_1DS[[#This Row],[Iin]]))</f>
        <v>-7.2389130867698034E-2</v>
      </c>
      <c r="E230" s="8">
        <f>Kx-EffortOutcomesAG1_1DS[[#This Row],[Xp]]</f>
        <v>-0.29652772267095445</v>
      </c>
      <c r="F230" s="8">
        <f>Ky-EffortOutcomesAG1_1DS[[#This Row],[Yp]]</f>
        <v>-0.77586140819674365</v>
      </c>
      <c r="G230" s="8">
        <f>Kz-EffortOutcomesAG1_1DS[[#This Row],[Zp]]</f>
        <v>1.072389130867698</v>
      </c>
      <c r="H230" s="8">
        <f>EffortOutcomesAG1_1DS[[#This Row],[Kpy]]*KSc-EffortOutcomesAG1_1DS[[#This Row],[KPz]]*KSb</f>
        <v>-0.2965277226709544</v>
      </c>
      <c r="I230" s="8">
        <f>-1*(EffortOutcomesAG1_1DS[[#This Row],[KPx]]*KSc-EffortOutcomesAG1_1DS[[#This Row],[KPz]]*KSa)</f>
        <v>-0.29652772267095445</v>
      </c>
      <c r="J230" s="8">
        <f>(EffortOutcomesAG1_1DS[[#This Row],[KPx]]*$C$2-EffortOutcomesAG1_1DS[[#This Row],[Kpy]]*KSa)</f>
        <v>-2.1152652572741805E-3</v>
      </c>
      <c r="K230" s="8">
        <f>EffortOutcomesAG1_1DS[[#This Row],[Kpy]]*KTc-EffortOutcomesAG1_1DS[[#This Row],[KPz]]*KTb</f>
        <v>1.8482505390644417</v>
      </c>
      <c r="L230" s="8">
        <f>-1*(EffortOutcomesAG1_1DS[[#This Row],[KPx]]*KTc-EffortOutcomesAG1_1DS[[#This Row],[KPz]]*KTa)</f>
        <v>1.8482505390644417</v>
      </c>
      <c r="M230" s="8">
        <f>(EffortOutcomesAG1_1DS[[#This Row],[KPx]]*KTb-EffortOutcomesAG1_1DS[[#This Row],[Kpy]]*KTa)</f>
        <v>1.8482505390644417</v>
      </c>
      <c r="N230" s="8">
        <f>-EffortOutcomesAG1_1DS[[#This Row],[Xp]]*a+EffortOutcomesAG1_1DS[[#This Row],[Yp]]*b+EffortOutcomesAG1_1DS[[#This Row],[Zp]]*c_</f>
        <v>-0.59305544534190879</v>
      </c>
      <c r="O230">
        <f>-IF(EffortOutcomesAG1_1DS[[#This Row],[Column2]]&gt;0,1,-1)*SQRT(EffortOutcomesAG1_1DS[[#This Row],[KPx''i]]^2+EffortOutcomesAG1_1DS[[#This Row],[KPx''j]]^2+EffortOutcomesAG1_1DS[[#This Row],[KPx''k]]^2)/Ksmag/Scale</f>
        <v>0.29653149493093772</v>
      </c>
      <c r="P230" s="9">
        <f>SQRT(EffortOutcomesAG1_1DS[[#This Row],[Kpy''i]]^2+EffortOutcomesAG1_1DS[[#This Row],[KPy''j]]^2+EffortOutcomesAG1_1DS[[#This Row],[KPy''k]]^2)/KTmag/Scale</f>
        <v>1.3069104895041588</v>
      </c>
      <c r="Q23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0.29653149493093772</v>
      </c>
      <c r="S23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1.3069104895041588</v>
      </c>
      <c r="T230" t="s">
        <v>92</v>
      </c>
      <c r="U230" t="s">
        <v>61</v>
      </c>
      <c r="V230" t="s">
        <v>59</v>
      </c>
      <c r="W230">
        <v>2.8796992481203003</v>
      </c>
      <c r="X230">
        <v>5.6999999999999993</v>
      </c>
      <c r="Y230">
        <v>10</v>
      </c>
      <c r="Z230">
        <v>3.4020153111300142</v>
      </c>
      <c r="AA230" t="s">
        <v>126</v>
      </c>
      <c r="AB230">
        <v>1</v>
      </c>
      <c r="AC230" s="14">
        <v>45582</v>
      </c>
      <c r="AD230">
        <v>45582</v>
      </c>
      <c r="AE230">
        <v>1.9793733681462142</v>
      </c>
      <c r="AF230">
        <v>1.9793733681462142</v>
      </c>
      <c r="AG230">
        <v>1.1813786850660364</v>
      </c>
      <c r="AH230">
        <v>0.50521039440707027</v>
      </c>
      <c r="AI230">
        <v>0.50521039440707027</v>
      </c>
      <c r="AJ230">
        <v>0.59684479142631841</v>
      </c>
      <c r="AK230">
        <v>1.6754774681207081</v>
      </c>
      <c r="AL230">
        <v>1.6754774681207081</v>
      </c>
      <c r="AM230">
        <v>0.8464686324894225</v>
      </c>
      <c r="AN230">
        <v>229</v>
      </c>
      <c r="AO230">
        <f>SUBTOTAL(9,EffortOutcomesAG1_1DS[[#This Row],[Allocation]:[Iin]])</f>
        <v>91179.346829881426</v>
      </c>
    </row>
    <row r="231" spans="2:41" x14ac:dyDescent="0.25">
      <c r="B231" s="8">
        <f>IF(EffortOutcomesAG1_1DS[[#This Row],[Apn]]=0,10,LOG(EffortOutcomesAG1_1DS[[#This Row],[Apn]]))</f>
        <v>10</v>
      </c>
      <c r="C231" s="8">
        <f>IF(EffortOutcomesAG1_1DS[[#This Row],[Ein]]=0,10,LOG(EffortOutcomesAG1_1DS[[#This Row],[Ein]]))</f>
        <v>10</v>
      </c>
      <c r="D231" s="8">
        <f>IF(EffortOutcomesAG1_1DS[[#This Row],[Iin]]=0,10,LOG(EffortOutcomesAG1_1DS[[#This Row],[Iin]]))</f>
        <v>-0.10038659126575587</v>
      </c>
      <c r="E231" s="8">
        <f>Kx-EffortOutcomesAG1_1DS[[#This Row],[Xp]]</f>
        <v>-10</v>
      </c>
      <c r="F231" s="8">
        <f>Ky-EffortOutcomesAG1_1DS[[#This Row],[Yp]]</f>
        <v>-11</v>
      </c>
      <c r="G231" s="8">
        <f>Kz-EffortOutcomesAG1_1DS[[#This Row],[Zp]]</f>
        <v>1.1003865912657558</v>
      </c>
      <c r="H231" s="8">
        <f>EffortOutcomesAG1_1DS[[#This Row],[Kpy]]*KSc-EffortOutcomesAG1_1DS[[#This Row],[KPz]]*KSb</f>
        <v>9.8996134087342433</v>
      </c>
      <c r="I231" s="8">
        <f>-1*(EffortOutcomesAG1_1DS[[#This Row],[KPx]]*KSc-EffortOutcomesAG1_1DS[[#This Row],[KPz]]*KSa)</f>
        <v>-10</v>
      </c>
      <c r="J231" s="8">
        <f>(EffortOutcomesAG1_1DS[[#This Row],[KPx]]*$C$2-EffortOutcomesAG1_1DS[[#This Row],[Kpy]]*KSa)</f>
        <v>-7.1334485633284622E-2</v>
      </c>
      <c r="K231" s="8">
        <f>EffortOutcomesAG1_1DS[[#This Row],[Kpy]]*KTc-EffortOutcomesAG1_1DS[[#This Row],[KPz]]*KTb</f>
        <v>12.100386591265757</v>
      </c>
      <c r="L231" s="8">
        <f>-1*(EffortOutcomesAG1_1DS[[#This Row],[KPx]]*KTc-EffortOutcomesAG1_1DS[[#This Row],[KPz]]*KTa)</f>
        <v>-7.7992268174684884</v>
      </c>
      <c r="M231" s="8">
        <f>(EffortOutcomesAG1_1DS[[#This Row],[KPx]]*KTb-EffortOutcomesAG1_1DS[[#This Row],[Kpy]]*KTa)</f>
        <v>32</v>
      </c>
      <c r="N231" s="8">
        <f>-EffortOutcomesAG1_1DS[[#This Row],[Xp]]*a+EffortOutcomesAG1_1DS[[#This Row],[Yp]]*b+EffortOutcomesAG1_1DS[[#This Row],[Zp]]*c_</f>
        <v>19.799226817468487</v>
      </c>
      <c r="O231">
        <f>-IF(EffortOutcomesAG1_1DS[[#This Row],[Column2]]&gt;0,1,-1)*SQRT(EffortOutcomesAG1_1DS[[#This Row],[KPx''i]]^2+EffortOutcomesAG1_1DS[[#This Row],[KPx''j]]^2+EffortOutcomesAG1_1DS[[#This Row],[KPx''k]]^2)/Ksmag/Scale</f>
        <v>-9.9500611619032622</v>
      </c>
      <c r="P231" s="9">
        <f>SQRT(EffortOutcomesAG1_1DS[[#This Row],[Kpy''i]]^2+EffortOutcomesAG1_1DS[[#This Row],[KPy''j]]^2+EffortOutcomesAG1_1DS[[#This Row],[KPy''k]]^2)/KTmag/Scale</f>
        <v>14.325078793316777</v>
      </c>
      <c r="Q23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3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3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31" t="s">
        <v>92</v>
      </c>
      <c r="U231" t="s">
        <v>61</v>
      </c>
      <c r="V231" t="s">
        <v>60</v>
      </c>
      <c r="W231">
        <v>1</v>
      </c>
      <c r="X231">
        <v>0</v>
      </c>
      <c r="Y231">
        <v>10</v>
      </c>
      <c r="Z231">
        <v>1.2600465548632931</v>
      </c>
      <c r="AA231" t="s">
        <v>124</v>
      </c>
      <c r="AB231">
        <v>1</v>
      </c>
      <c r="AC231" s="14">
        <v>45582</v>
      </c>
      <c r="AD231">
        <v>45582</v>
      </c>
      <c r="AE231">
        <v>0</v>
      </c>
      <c r="AF231">
        <v>0</v>
      </c>
      <c r="AG231">
        <v>1.2600465548632931</v>
      </c>
      <c r="AK231">
        <v>0</v>
      </c>
      <c r="AL231">
        <v>0</v>
      </c>
      <c r="AM231">
        <v>0.79362147068327449</v>
      </c>
      <c r="AN231">
        <v>230</v>
      </c>
      <c r="AO231">
        <f>SUBTOTAL(9,EffortOutcomesAG1_1DS[[#This Row],[Allocation]:[Iin]])</f>
        <v>91168.313714580407</v>
      </c>
    </row>
    <row r="232" spans="2:41" x14ac:dyDescent="0.25">
      <c r="B232" s="8">
        <f>IF(EffortOutcomesAG1_1DS[[#This Row],[Apn]]=0,10,LOG(EffortOutcomesAG1_1DS[[#This Row],[Apn]]))</f>
        <v>-0.78265352337667038</v>
      </c>
      <c r="C232" s="8">
        <f>IF(EffortOutcomesAG1_1DS[[#This Row],[Ein]]=0,10,LOG(EffortOutcomesAG1_1DS[[#This Row],[Ein]]))</f>
        <v>0.59735025503715267</v>
      </c>
      <c r="D232" s="8">
        <f>IF(EffortOutcomesAG1_1DS[[#This Row],[Iin]]=0,10,LOG(EffortOutcomesAG1_1DS[[#This Row],[Iin]]))</f>
        <v>0.18530326833951771</v>
      </c>
      <c r="E232" s="8">
        <f>Kx-EffortOutcomesAG1_1DS[[#This Row],[Xp]]</f>
        <v>0.78265352337667038</v>
      </c>
      <c r="F232" s="8">
        <f>Ky-EffortOutcomesAG1_1DS[[#This Row],[Yp]]</f>
        <v>-1.5973502550371528</v>
      </c>
      <c r="G232" s="8">
        <f>Kz-EffortOutcomesAG1_1DS[[#This Row],[Zp]]</f>
        <v>0.81469673166048229</v>
      </c>
      <c r="H232" s="8">
        <f>EffortOutcomesAG1_1DS[[#This Row],[Kpy]]*KSc-EffortOutcomesAG1_1DS[[#This Row],[KPz]]*KSb</f>
        <v>0.78265352337667049</v>
      </c>
      <c r="I232" s="8">
        <f>-1*(EffortOutcomesAG1_1DS[[#This Row],[KPx]]*KSc-EffortOutcomesAG1_1DS[[#This Row],[KPz]]*KSa)</f>
        <v>0.78265352337667038</v>
      </c>
      <c r="J232" s="8">
        <f>(EffortOutcomesAG1_1DS[[#This Row],[KPx]]*$C$2-EffortOutcomesAG1_1DS[[#This Row],[Kpy]]*KSa)</f>
        <v>5.5830186519152678E-3</v>
      </c>
      <c r="K232" s="8">
        <f>EffortOutcomesAG1_1DS[[#This Row],[Kpy]]*KTc-EffortOutcomesAG1_1DS[[#This Row],[KPz]]*KTb</f>
        <v>2.4120469866976348</v>
      </c>
      <c r="L232" s="8">
        <f>-1*(EffortOutcomesAG1_1DS[[#This Row],[KPx]]*KTc-EffortOutcomesAG1_1DS[[#This Row],[KPz]]*KTa)</f>
        <v>2.4120469866976348</v>
      </c>
      <c r="M232" s="8">
        <f>(EffortOutcomesAG1_1DS[[#This Row],[KPx]]*KTb-EffortOutcomesAG1_1DS[[#This Row],[Kpy]]*KTa)</f>
        <v>2.4120469866976353</v>
      </c>
      <c r="N232" s="8">
        <f>-EffortOutcomesAG1_1DS[[#This Row],[Xp]]*a+EffortOutcomesAG1_1DS[[#This Row],[Yp]]*b+EffortOutcomesAG1_1DS[[#This Row],[Zp]]*c_</f>
        <v>1.5653070467533408</v>
      </c>
      <c r="O232">
        <f>-IF(EffortOutcomesAG1_1DS[[#This Row],[Column2]]&gt;0,1,-1)*SQRT(EffortOutcomesAG1_1DS[[#This Row],[KPx''i]]^2+EffortOutcomesAG1_1DS[[#This Row],[KPx''j]]^2+EffortOutcomesAG1_1DS[[#This Row],[KPx''k]]^2)/Ksmag/Scale</f>
        <v>-0.78266347985743545</v>
      </c>
      <c r="P232" s="9">
        <f>SQRT(EffortOutcomesAG1_1DS[[#This Row],[Kpy''i]]^2+EffortOutcomesAG1_1DS[[#This Row],[KPy''j]]^2+EffortOutcomesAG1_1DS[[#This Row],[KPy''k]]^2)/KTmag/Scale</f>
        <v>1.7055747808344759</v>
      </c>
      <c r="Q23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3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3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1.7055747808344759</v>
      </c>
      <c r="T232" t="s">
        <v>92</v>
      </c>
      <c r="U232" t="s">
        <v>61</v>
      </c>
      <c r="V232" t="s">
        <v>56</v>
      </c>
      <c r="W232">
        <v>5.7593984962406006</v>
      </c>
      <c r="X232">
        <v>0.95</v>
      </c>
      <c r="Y232">
        <v>10</v>
      </c>
      <c r="Z232">
        <v>3.7590132827324472</v>
      </c>
      <c r="AA232" t="s">
        <v>125</v>
      </c>
      <c r="AB232">
        <v>1</v>
      </c>
      <c r="AC232" s="14">
        <v>45582</v>
      </c>
      <c r="AD232">
        <v>45582</v>
      </c>
      <c r="AE232">
        <v>0.16494778067885119</v>
      </c>
      <c r="AF232">
        <v>0.16494778067885119</v>
      </c>
      <c r="AG232">
        <v>0.65267463003056858</v>
      </c>
      <c r="AH232">
        <v>6.0625247328848433</v>
      </c>
      <c r="AI232">
        <v>6.0625247328848433</v>
      </c>
      <c r="AJ232">
        <v>3.9568560870867868</v>
      </c>
      <c r="AK232">
        <v>0.25272589601211515</v>
      </c>
      <c r="AL232">
        <v>0.25272589601211515</v>
      </c>
      <c r="AM232">
        <v>1.5321569952139309</v>
      </c>
      <c r="AN232">
        <v>231</v>
      </c>
      <c r="AO232">
        <f>SUBTOTAL(9,EffortOutcomesAG1_1DS[[#This Row],[Allocation]:[Iin]])</f>
        <v>91187.861097814239</v>
      </c>
    </row>
    <row r="233" spans="2:41" x14ac:dyDescent="0.25">
      <c r="B233" s="8">
        <f>IF(EffortOutcomesAG1_1DS[[#This Row],[Apn]]=0,10,LOG(EffortOutcomesAG1_1DS[[#This Row],[Apn]]))</f>
        <v>0.27269523445285959</v>
      </c>
      <c r="C233" s="8">
        <f>IF(EffortOutcomesAG1_1DS[[#This Row],[Ein]]=0,10,LOG(EffortOutcomesAG1_1DS[[#This Row],[Ein]]))</f>
        <v>-0.10600398184637069</v>
      </c>
      <c r="D233" s="8">
        <f>IF(EffortOutcomesAG1_1DS[[#This Row],[Iin]]=0,10,LOG(EffortOutcomesAG1_1DS[[#This Row],[Iin]]))</f>
        <v>-0.1666912526064889</v>
      </c>
      <c r="E233" s="8">
        <f>Kx-EffortOutcomesAG1_1DS[[#This Row],[Xp]]</f>
        <v>-0.27269523445285959</v>
      </c>
      <c r="F233" s="8">
        <f>Ky-EffortOutcomesAG1_1DS[[#This Row],[Yp]]</f>
        <v>-0.89399601815362928</v>
      </c>
      <c r="G233" s="8">
        <f>Kz-EffortOutcomesAG1_1DS[[#This Row],[Zp]]</f>
        <v>1.166691252606489</v>
      </c>
      <c r="H233" s="8">
        <f>EffortOutcomesAG1_1DS[[#This Row],[Kpy]]*KSc-EffortOutcomesAG1_1DS[[#This Row],[KPz]]*KSb</f>
        <v>-0.2726952344528597</v>
      </c>
      <c r="I233" s="8">
        <f>-1*(EffortOutcomesAG1_1DS[[#This Row],[KPx]]*KSc-EffortOutcomesAG1_1DS[[#This Row],[KPz]]*KSa)</f>
        <v>-0.27269523445285959</v>
      </c>
      <c r="J233" s="8">
        <f>(EffortOutcomesAG1_1DS[[#This Row],[KPx]]*$C$2-EffortOutcomesAG1_1DS[[#This Row],[Kpy]]*KSa)</f>
        <v>-1.9452574284342693E-3</v>
      </c>
      <c r="K233" s="8">
        <f>EffortOutcomesAG1_1DS[[#This Row],[Kpy]]*KTc-EffortOutcomesAG1_1DS[[#This Row],[KPz]]*KTb</f>
        <v>2.060687270760118</v>
      </c>
      <c r="L233" s="8">
        <f>-1*(EffortOutcomesAG1_1DS[[#This Row],[KPx]]*KTc-EffortOutcomesAG1_1DS[[#This Row],[KPz]]*KTa)</f>
        <v>2.0606872707601185</v>
      </c>
      <c r="M233" s="8">
        <f>(EffortOutcomesAG1_1DS[[#This Row],[KPx]]*KTb-EffortOutcomesAG1_1DS[[#This Row],[Kpy]]*KTa)</f>
        <v>2.060687270760118</v>
      </c>
      <c r="N233" s="8">
        <f>-EffortOutcomesAG1_1DS[[#This Row],[Xp]]*a+EffortOutcomesAG1_1DS[[#This Row],[Yp]]*b+EffortOutcomesAG1_1DS[[#This Row],[Zp]]*c_</f>
        <v>-0.54539046890571918</v>
      </c>
      <c r="O233">
        <f>-IF(EffortOutcomesAG1_1DS[[#This Row],[Column2]]&gt;0,1,-1)*SQRT(EffortOutcomesAG1_1DS[[#This Row],[KPx''i]]^2+EffortOutcomesAG1_1DS[[#This Row],[KPx''j]]^2+EffortOutcomesAG1_1DS[[#This Row],[KPx''k]]^2)/Ksmag/Scale</f>
        <v>0.2726987035292458</v>
      </c>
      <c r="P233" s="9">
        <f>SQRT(EffortOutcomesAG1_1DS[[#This Row],[Kpy''i]]^2+EffortOutcomesAG1_1DS[[#This Row],[KPy''j]]^2+EffortOutcomesAG1_1DS[[#This Row],[KPy''k]]^2)/KTmag/Scale</f>
        <v>1.4571259430592787</v>
      </c>
      <c r="Q23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0.2726987035292458</v>
      </c>
      <c r="S23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1.4571259430592787</v>
      </c>
      <c r="T233" t="s">
        <v>138</v>
      </c>
      <c r="U233" t="s">
        <v>61</v>
      </c>
      <c r="V233" t="s">
        <v>59</v>
      </c>
      <c r="W233">
        <v>2.5351191458269504</v>
      </c>
      <c r="X233">
        <v>4.75</v>
      </c>
      <c r="Y233">
        <v>10</v>
      </c>
      <c r="Z233">
        <v>3.7212566844919786</v>
      </c>
      <c r="AA233" t="s">
        <v>126</v>
      </c>
      <c r="AC233" s="14">
        <v>45582</v>
      </c>
      <c r="AD233">
        <v>45582</v>
      </c>
      <c r="AE233">
        <v>1.8736791948492661</v>
      </c>
      <c r="AF233">
        <v>1.8736791948492661</v>
      </c>
      <c r="AG233">
        <v>1.467882363879238</v>
      </c>
      <c r="AH233">
        <v>0.53370929385830534</v>
      </c>
      <c r="AI233">
        <v>0.53370929385830534</v>
      </c>
      <c r="AJ233">
        <v>0.78342245989304815</v>
      </c>
      <c r="AK233">
        <v>1.2764505119453926</v>
      </c>
      <c r="AL233">
        <v>1.2764505119453926</v>
      </c>
      <c r="AM233">
        <v>0.68125350137544782</v>
      </c>
      <c r="AN233">
        <v>232</v>
      </c>
      <c r="AO233">
        <f>SUBTOTAL(9,EffortOutcomesAG1_1DS[[#This Row],[Allocation]:[Iin]])</f>
        <v>91178.021493010921</v>
      </c>
    </row>
    <row r="234" spans="2:41" x14ac:dyDescent="0.25">
      <c r="B234" s="8">
        <f>IF(EffortOutcomesAG1_1DS[[#This Row],[Apn]]=0,10,LOG(EffortOutcomesAG1_1DS[[#This Row],[Apn]]))</f>
        <v>0.35130426810144072</v>
      </c>
      <c r="C234" s="8">
        <f>IF(EffortOutcomesAG1_1DS[[#This Row],[Ein]]=0,10,LOG(EffortOutcomesAG1_1DS[[#This Row],[Ein]]))</f>
        <v>1.525261118418975E-2</v>
      </c>
      <c r="D234" s="8">
        <f>IF(EffortOutcomesAG1_1DS[[#This Row],[Iin]]=0,10,LOG(EffortOutcomesAG1_1DS[[#This Row],[Iin]]))</f>
        <v>-0.36655687928563047</v>
      </c>
      <c r="E234" s="8">
        <f>Kx-EffortOutcomesAG1_1DS[[#This Row],[Xp]]</f>
        <v>-0.35130426810144072</v>
      </c>
      <c r="F234" s="8">
        <f>Ky-EffortOutcomesAG1_1DS[[#This Row],[Yp]]</f>
        <v>-1.0152526111841897</v>
      </c>
      <c r="G234" s="8">
        <f>Kz-EffortOutcomesAG1_1DS[[#This Row],[Zp]]</f>
        <v>1.3665568792856304</v>
      </c>
      <c r="H234" s="8">
        <f>EffortOutcomesAG1_1DS[[#This Row],[Kpy]]*KSc-EffortOutcomesAG1_1DS[[#This Row],[KPz]]*KSb</f>
        <v>-0.35130426810144066</v>
      </c>
      <c r="I234" s="8">
        <f>-1*(EffortOutcomesAG1_1DS[[#This Row],[KPx]]*KSc-EffortOutcomesAG1_1DS[[#This Row],[KPz]]*KSa)</f>
        <v>-0.35130426810144072</v>
      </c>
      <c r="J234" s="8">
        <f>(EffortOutcomesAG1_1DS[[#This Row],[KPx]]*$C$2-EffortOutcomesAG1_1DS[[#This Row],[Kpy]]*KSa)</f>
        <v>-2.5060109265793791E-3</v>
      </c>
      <c r="K234" s="8">
        <f>EffortOutcomesAG1_1DS[[#This Row],[Kpy]]*KTc-EffortOutcomesAG1_1DS[[#This Row],[KPz]]*KTb</f>
        <v>2.3818094904698199</v>
      </c>
      <c r="L234" s="8">
        <f>-1*(EffortOutcomesAG1_1DS[[#This Row],[KPx]]*KTc-EffortOutcomesAG1_1DS[[#This Row],[KPz]]*KTa)</f>
        <v>2.3818094904698199</v>
      </c>
      <c r="M234" s="8">
        <f>(EffortOutcomesAG1_1DS[[#This Row],[KPx]]*KTb-EffortOutcomesAG1_1DS[[#This Row],[Kpy]]*KTa)</f>
        <v>2.3818094904698204</v>
      </c>
      <c r="N234" s="8">
        <f>-EffortOutcomesAG1_1DS[[#This Row],[Xp]]*a+EffortOutcomesAG1_1DS[[#This Row],[Yp]]*b+EffortOutcomesAG1_1DS[[#This Row],[Zp]]*c_</f>
        <v>-0.70260853620288144</v>
      </c>
      <c r="O234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34" s="9">
        <f>SQRT(EffortOutcomesAG1_1DS[[#This Row],[Kpy''i]]^2+EffortOutcomesAG1_1DS[[#This Row],[KPy''j]]^2+EffortOutcomesAG1_1DS[[#This Row],[KPy''k]]^2)/KTmag/Scale</f>
        <v>1.6841936422056853</v>
      </c>
      <c r="Q23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3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1.6841936422056853</v>
      </c>
      <c r="T234" t="s">
        <v>138</v>
      </c>
      <c r="U234" t="s">
        <v>61</v>
      </c>
      <c r="V234" t="s">
        <v>60</v>
      </c>
      <c r="W234">
        <v>0.84615384615384603</v>
      </c>
      <c r="X234">
        <v>1.9</v>
      </c>
      <c r="Y234">
        <v>10</v>
      </c>
      <c r="Z234">
        <v>1.9679144385026737</v>
      </c>
      <c r="AA234" t="s">
        <v>124</v>
      </c>
      <c r="AC234" s="14">
        <v>45582</v>
      </c>
      <c r="AD234">
        <v>45582</v>
      </c>
      <c r="AE234">
        <v>2.2454545454545456</v>
      </c>
      <c r="AF234">
        <v>2.2454545454545456</v>
      </c>
      <c r="AG234">
        <v>2.3257170636849782</v>
      </c>
      <c r="AH234">
        <v>0.44534412955465585</v>
      </c>
      <c r="AI234">
        <v>0.44534412955465585</v>
      </c>
      <c r="AJ234">
        <v>1.0357444413171968</v>
      </c>
      <c r="AK234">
        <v>0.96548913043478257</v>
      </c>
      <c r="AL234">
        <v>0.96548913043478257</v>
      </c>
      <c r="AM234">
        <v>0.42997491638795982</v>
      </c>
      <c r="AN234">
        <v>233</v>
      </c>
      <c r="AO234">
        <f>SUBTOTAL(9,EffortOutcomesAG1_1DS[[#This Row],[Allocation]:[Iin]])</f>
        <v>91177.071926470773</v>
      </c>
    </row>
    <row r="235" spans="2:41" x14ac:dyDescent="0.25">
      <c r="B235" s="8">
        <f>IF(EffortOutcomesAG1_1DS[[#This Row],[Apn]]=0,10,LOG(EffortOutcomesAG1_1DS[[#This Row],[Apn]]))</f>
        <v>-0.2557236865830021</v>
      </c>
      <c r="C235" s="8">
        <f>IF(EffortOutcomesAG1_1DS[[#This Row],[Ein]]=0,10,LOG(EffortOutcomesAG1_1DS[[#This Row],[Ein]]))</f>
        <v>-0.12110872491675091</v>
      </c>
      <c r="D235" s="8">
        <f>IF(EffortOutcomesAG1_1DS[[#This Row],[Iin]]=0,10,LOG(EffortOutcomesAG1_1DS[[#This Row],[Iin]]))</f>
        <v>0.37683241149975294</v>
      </c>
      <c r="E235" s="8">
        <f>Kx-EffortOutcomesAG1_1DS[[#This Row],[Xp]]</f>
        <v>0.2557236865830021</v>
      </c>
      <c r="F235" s="8">
        <f>Ky-EffortOutcomesAG1_1DS[[#This Row],[Yp]]</f>
        <v>-0.87889127508324905</v>
      </c>
      <c r="G235" s="8">
        <f>Kz-EffortOutcomesAG1_1DS[[#This Row],[Zp]]</f>
        <v>0.62316758850024701</v>
      </c>
      <c r="H235" s="8">
        <f>EffortOutcomesAG1_1DS[[#This Row],[Kpy]]*KSc-EffortOutcomesAG1_1DS[[#This Row],[KPz]]*KSb</f>
        <v>0.25572368658300204</v>
      </c>
      <c r="I235" s="8">
        <f>-1*(EffortOutcomesAG1_1DS[[#This Row],[KPx]]*KSc-EffortOutcomesAG1_1DS[[#This Row],[KPz]]*KSa)</f>
        <v>0.2557236865830021</v>
      </c>
      <c r="J235" s="8">
        <f>(EffortOutcomesAG1_1DS[[#This Row],[KPx]]*$C$2-EffortOutcomesAG1_1DS[[#This Row],[Kpy]]*KSa)</f>
        <v>1.824191764664574E-3</v>
      </c>
      <c r="K235" s="8">
        <f>EffortOutcomesAG1_1DS[[#This Row],[Kpy]]*KTc-EffortOutcomesAG1_1DS[[#This Row],[KPz]]*KTb</f>
        <v>1.5020588635834962</v>
      </c>
      <c r="L235" s="8">
        <f>-1*(EffortOutcomesAG1_1DS[[#This Row],[KPx]]*KTc-EffortOutcomesAG1_1DS[[#This Row],[KPz]]*KTa)</f>
        <v>1.5020588635834962</v>
      </c>
      <c r="M235" s="8">
        <f>(EffortOutcomesAG1_1DS[[#This Row],[KPx]]*KTb-EffortOutcomesAG1_1DS[[#This Row],[Kpy]]*KTa)</f>
        <v>1.5020588635834959</v>
      </c>
      <c r="N235" s="8">
        <f>-EffortOutcomesAG1_1DS[[#This Row],[Xp]]*a+EffortOutcomesAG1_1DS[[#This Row],[Yp]]*b+EffortOutcomesAG1_1DS[[#This Row],[Zp]]*c_</f>
        <v>0.51144737316600408</v>
      </c>
      <c r="O235">
        <f>-IF(EffortOutcomesAG1_1DS[[#This Row],[Column2]]&gt;0,1,-1)*SQRT(EffortOutcomesAG1_1DS[[#This Row],[KPx''i]]^2+EffortOutcomesAG1_1DS[[#This Row],[KPx''j]]^2+EffortOutcomesAG1_1DS[[#This Row],[KPx''k]]^2)/Ksmag/Scale</f>
        <v>-0.25572693975684024</v>
      </c>
      <c r="P235" s="9">
        <f>SQRT(EffortOutcomesAG1_1DS[[#This Row],[Kpy''i]]^2+EffortOutcomesAG1_1DS[[#This Row],[KPy''j]]^2+EffortOutcomesAG1_1DS[[#This Row],[KPy''k]]^2)/KTmag/Scale</f>
        <v>1.0621160081812495</v>
      </c>
      <c r="Q23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-0.25572693975684024</v>
      </c>
      <c r="S23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1.0621160081812495</v>
      </c>
      <c r="T235" t="s">
        <v>138</v>
      </c>
      <c r="U235" t="s">
        <v>61</v>
      </c>
      <c r="V235" t="s">
        <v>56</v>
      </c>
      <c r="W235">
        <v>6.8471096572600327</v>
      </c>
      <c r="X235">
        <v>3.8</v>
      </c>
      <c r="Y235">
        <v>10</v>
      </c>
      <c r="Z235">
        <v>2.8752450980392155</v>
      </c>
      <c r="AA235" t="s">
        <v>125</v>
      </c>
      <c r="AC235" s="14">
        <v>45582</v>
      </c>
      <c r="AD235">
        <v>45582</v>
      </c>
      <c r="AE235">
        <v>0.55497869761306307</v>
      </c>
      <c r="AF235">
        <v>0.55497869761306307</v>
      </c>
      <c r="AG235">
        <v>0.41992099469161787</v>
      </c>
      <c r="AH235">
        <v>1.8018709624368507</v>
      </c>
      <c r="AI235">
        <v>1.8018709624368507</v>
      </c>
      <c r="AJ235">
        <v>0.75664344685242513</v>
      </c>
      <c r="AK235">
        <v>1.3216264598073482</v>
      </c>
      <c r="AL235">
        <v>1.3216264598073482</v>
      </c>
      <c r="AM235">
        <v>2.3814003411150741</v>
      </c>
      <c r="AN235">
        <v>234</v>
      </c>
      <c r="AO235">
        <f>SUBTOTAL(9,EffortOutcomesAG1_1DS[[#This Row],[Allocation]:[Iin]])</f>
        <v>91177.790162120393</v>
      </c>
    </row>
    <row r="236" spans="2:41" x14ac:dyDescent="0.25">
      <c r="B236" s="8">
        <f>IF(EffortOutcomesAG1_1DS[[#This Row],[Apn]]=0,10,LOG(EffortOutcomesAG1_1DS[[#This Row],[Apn]]))</f>
        <v>-0.30553226865700789</v>
      </c>
      <c r="C236" s="8">
        <f>IF(EffortOutcomesAG1_1DS[[#This Row],[Ein]]=0,10,LOG(EffortOutcomesAG1_1DS[[#This Row],[Ein]]))</f>
        <v>8.9585634391796926E-2</v>
      </c>
      <c r="D236" s="8">
        <f>IF(EffortOutcomesAG1_1DS[[#This Row],[Iin]]=0,10,LOG(EffortOutcomesAG1_1DS[[#This Row],[Iin]]))</f>
        <v>0.21594663426521099</v>
      </c>
      <c r="E236" s="8">
        <f>Kx-EffortOutcomesAG1_1DS[[#This Row],[Xp]]</f>
        <v>0.30553226865700789</v>
      </c>
      <c r="F236" s="8">
        <f>Ky-EffortOutcomesAG1_1DS[[#This Row],[Yp]]</f>
        <v>-1.0895856343917969</v>
      </c>
      <c r="G236" s="8">
        <f>Kz-EffortOutcomesAG1_1DS[[#This Row],[Zp]]</f>
        <v>0.78405336573478901</v>
      </c>
      <c r="H236" s="8">
        <f>EffortOutcomesAG1_1DS[[#This Row],[Kpy]]*KSc-EffortOutcomesAG1_1DS[[#This Row],[KPz]]*KSb</f>
        <v>0.30553226865700789</v>
      </c>
      <c r="I236" s="8">
        <f>-1*(EffortOutcomesAG1_1DS[[#This Row],[KPx]]*KSc-EffortOutcomesAG1_1DS[[#This Row],[KPz]]*KSa)</f>
        <v>0.30553226865700789</v>
      </c>
      <c r="J236" s="8">
        <f>(EffortOutcomesAG1_1DS[[#This Row],[KPx]]*$C$2-EffortOutcomesAG1_1DS[[#This Row],[Kpy]]*KSa)</f>
        <v>2.1794987229018185E-3</v>
      </c>
      <c r="K236" s="8">
        <f>EffortOutcomesAG1_1DS[[#This Row],[Kpy]]*KTc-EffortOutcomesAG1_1DS[[#This Row],[KPz]]*KTb</f>
        <v>1.8736390001265859</v>
      </c>
      <c r="L236" s="8">
        <f>-1*(EffortOutcomesAG1_1DS[[#This Row],[KPx]]*KTc-EffortOutcomesAG1_1DS[[#This Row],[KPz]]*KTa)</f>
        <v>1.8736390001265859</v>
      </c>
      <c r="M236" s="8">
        <f>(EffortOutcomesAG1_1DS[[#This Row],[KPx]]*KTb-EffortOutcomesAG1_1DS[[#This Row],[Kpy]]*KTa)</f>
        <v>1.8736390001265859</v>
      </c>
      <c r="N236" s="8">
        <f>-EffortOutcomesAG1_1DS[[#This Row],[Xp]]*a+EffortOutcomesAG1_1DS[[#This Row],[Yp]]*b+EffortOutcomesAG1_1DS[[#This Row],[Zp]]*c_</f>
        <v>0.61106453731401578</v>
      </c>
      <c r="O236">
        <f>-IF(EffortOutcomesAG1_1DS[[#This Row],[Column2]]&gt;0,1,-1)*SQRT(EffortOutcomesAG1_1DS[[#This Row],[KPx''i]]^2+EffortOutcomesAG1_1DS[[#This Row],[KPx''j]]^2+EffortOutcomesAG1_1DS[[#This Row],[KPx''k]]^2)/Ksmag/Scale</f>
        <v>-0.30553615546779339</v>
      </c>
      <c r="P236" s="9">
        <f>SQRT(EffortOutcomesAG1_1DS[[#This Row],[Kpy''i]]^2+EffortOutcomesAG1_1DS[[#This Row],[KPy''j]]^2+EffortOutcomesAG1_1DS[[#This Row],[KPy''k]]^2)/KTmag/Scale</f>
        <v>1.3248628424850917</v>
      </c>
      <c r="Q23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-0.30553615546779339</v>
      </c>
      <c r="S23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1.3248628424850917</v>
      </c>
      <c r="T236" t="s">
        <v>92</v>
      </c>
      <c r="U236" t="s">
        <v>61</v>
      </c>
      <c r="V236" t="s">
        <v>56</v>
      </c>
      <c r="W236">
        <v>5.7593984962406006</v>
      </c>
      <c r="X236">
        <v>2.8499999999999996</v>
      </c>
      <c r="Y236">
        <v>10</v>
      </c>
      <c r="Z236">
        <v>3.502922221520187</v>
      </c>
      <c r="AA236" t="s">
        <v>127</v>
      </c>
      <c r="AB236">
        <v>1</v>
      </c>
      <c r="AC236" s="14">
        <v>45583</v>
      </c>
      <c r="AD236">
        <v>45583</v>
      </c>
      <c r="AE236">
        <v>0.49484334203655356</v>
      </c>
      <c r="AF236">
        <v>0.49484334203655356</v>
      </c>
      <c r="AG236">
        <v>0.60820973297935366</v>
      </c>
      <c r="AH236">
        <v>2.0208415776282811</v>
      </c>
      <c r="AI236">
        <v>2.0208415776282811</v>
      </c>
      <c r="AJ236">
        <v>1.2290955163228727</v>
      </c>
      <c r="AK236">
        <v>0.81360641766209862</v>
      </c>
      <c r="AL236">
        <v>0.81360641766209862</v>
      </c>
      <c r="AM236">
        <v>1.6441696766367697</v>
      </c>
      <c r="AN236">
        <v>235</v>
      </c>
      <c r="AO236">
        <f>SUBTOTAL(9,EffortOutcomesAG1_1DS[[#This Row],[Allocation]:[Iin]])</f>
        <v>91180.642979822122</v>
      </c>
    </row>
    <row r="237" spans="2:41" x14ac:dyDescent="0.25">
      <c r="B237" s="8">
        <f>IF(EffortOutcomesAG1_1DS[[#This Row],[Apn]]=0,10,LOG(EffortOutcomesAG1_1DS[[#This Row],[Apn]]))</f>
        <v>10</v>
      </c>
      <c r="C237" s="8">
        <f>IF(EffortOutcomesAG1_1DS[[#This Row],[Ein]]=0,10,LOG(EffortOutcomesAG1_1DS[[#This Row],[Ein]]))</f>
        <v>10</v>
      </c>
      <c r="D237" s="8">
        <f>IF(EffortOutcomesAG1_1DS[[#This Row],[Iin]]=0,10,LOG(EffortOutcomesAG1_1DS[[#This Row],[Iin]]))</f>
        <v>-7.6031094078526901E-2</v>
      </c>
      <c r="E237" s="8">
        <f>Kx-EffortOutcomesAG1_1DS[[#This Row],[Xp]]</f>
        <v>-10</v>
      </c>
      <c r="F237" s="8">
        <f>Ky-EffortOutcomesAG1_1DS[[#This Row],[Yp]]</f>
        <v>-11</v>
      </c>
      <c r="G237" s="8">
        <f>Kz-EffortOutcomesAG1_1DS[[#This Row],[Zp]]</f>
        <v>1.0760310940785269</v>
      </c>
      <c r="H237" s="8">
        <f>EffortOutcomesAG1_1DS[[#This Row],[Kpy]]*KSc-EffortOutcomesAG1_1DS[[#This Row],[KPz]]*KSb</f>
        <v>9.9239689059214733</v>
      </c>
      <c r="I237" s="8">
        <f>-1*(EffortOutcomesAG1_1DS[[#This Row],[KPx]]*KSc-EffortOutcomesAG1_1DS[[#This Row],[KPz]]*KSa)</f>
        <v>-10</v>
      </c>
      <c r="J237" s="8">
        <f>(EffortOutcomesAG1_1DS[[#This Row],[KPx]]*$C$2-EffortOutcomesAG1_1DS[[#This Row],[Kpy]]*KSa)</f>
        <v>-7.1334485633284622E-2</v>
      </c>
      <c r="K237" s="8">
        <f>EffortOutcomesAG1_1DS[[#This Row],[Kpy]]*KTc-EffortOutcomesAG1_1DS[[#This Row],[KPz]]*KTb</f>
        <v>12.076031094078527</v>
      </c>
      <c r="L237" s="8">
        <f>-1*(EffortOutcomesAG1_1DS[[#This Row],[KPx]]*KTc-EffortOutcomesAG1_1DS[[#This Row],[KPz]]*KTa)</f>
        <v>-7.8479378118429466</v>
      </c>
      <c r="M237" s="8">
        <f>(EffortOutcomesAG1_1DS[[#This Row],[KPx]]*KTb-EffortOutcomesAG1_1DS[[#This Row],[Kpy]]*KTa)</f>
        <v>32</v>
      </c>
      <c r="N237" s="8">
        <f>-EffortOutcomesAG1_1DS[[#This Row],[Xp]]*a+EffortOutcomesAG1_1DS[[#This Row],[Yp]]*b+EffortOutcomesAG1_1DS[[#This Row],[Zp]]*c_</f>
        <v>19.847937811842947</v>
      </c>
      <c r="O237">
        <f>-IF(EffortOutcomesAG1_1DS[[#This Row],[Column2]]&gt;0,1,-1)*SQRT(EffortOutcomesAG1_1DS[[#This Row],[KPx''i]]^2+EffortOutcomesAG1_1DS[[#This Row],[KPx''j]]^2+EffortOutcomesAG1_1DS[[#This Row],[KPx''k]]^2)/Ksmag/Scale</f>
        <v>-9.9621846864665375</v>
      </c>
      <c r="P237" s="9">
        <f>SQRT(EffortOutcomesAG1_1DS[[#This Row],[Kpy''i]]^2+EffortOutcomesAG1_1DS[[#This Row],[KPy''j]]^2+EffortOutcomesAG1_1DS[[#This Row],[KPy''k]]^2)/KTmag/Scale</f>
        <v>14.3260872471848</v>
      </c>
      <c r="Q23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3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3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37" t="s">
        <v>92</v>
      </c>
      <c r="U237" t="s">
        <v>61</v>
      </c>
      <c r="V237" t="s">
        <v>60</v>
      </c>
      <c r="W237">
        <v>1</v>
      </c>
      <c r="X237">
        <v>0</v>
      </c>
      <c r="Y237">
        <v>10</v>
      </c>
      <c r="Z237">
        <v>1.1913273001508298</v>
      </c>
      <c r="AA237" t="s">
        <v>128</v>
      </c>
      <c r="AB237">
        <v>1</v>
      </c>
      <c r="AC237" s="14">
        <v>45583</v>
      </c>
      <c r="AD237">
        <v>45583</v>
      </c>
      <c r="AE237">
        <v>0</v>
      </c>
      <c r="AF237">
        <v>0</v>
      </c>
      <c r="AG237">
        <v>1.1913273001508298</v>
      </c>
      <c r="AK237">
        <v>0</v>
      </c>
      <c r="AL237">
        <v>0</v>
      </c>
      <c r="AM237">
        <v>0.83939988605431393</v>
      </c>
      <c r="AN237">
        <v>236</v>
      </c>
      <c r="AO237">
        <f>SUBTOTAL(9,EffortOutcomesAG1_1DS[[#This Row],[Allocation]:[Iin]])</f>
        <v>91170.222054486367</v>
      </c>
    </row>
    <row r="238" spans="2:41" x14ac:dyDescent="0.25">
      <c r="B238" s="8">
        <f>IF(EffortOutcomesAG1_1DS[[#This Row],[Apn]]=0,10,LOG(EffortOutcomesAG1_1DS[[#This Row],[Apn]]))</f>
        <v>-4.5022729930267163E-3</v>
      </c>
      <c r="C238" s="8">
        <f>IF(EffortOutcomesAG1_1DS[[#This Row],[Ein]]=0,10,LOG(EffortOutcomesAG1_1DS[[#This Row],[Ein]]))</f>
        <v>-6.3217640223447016E-2</v>
      </c>
      <c r="D238" s="8">
        <f>IF(EffortOutcomesAG1_1DS[[#This Row],[Iin]]=0,10,LOG(EffortOutcomesAG1_1DS[[#This Row],[Iin]]))</f>
        <v>6.7719913216473762E-2</v>
      </c>
      <c r="E238" s="8">
        <f>Kx-EffortOutcomesAG1_1DS[[#This Row],[Xp]]</f>
        <v>4.5022729930267163E-3</v>
      </c>
      <c r="F238" s="8">
        <f>Ky-EffortOutcomesAG1_1DS[[#This Row],[Yp]]</f>
        <v>-0.936782359776553</v>
      </c>
      <c r="G238" s="8">
        <f>Kz-EffortOutcomesAG1_1DS[[#This Row],[Zp]]</f>
        <v>0.93228008678352625</v>
      </c>
      <c r="H238" s="8">
        <f>EffortOutcomesAG1_1DS[[#This Row],[Kpy]]*KSc-EffortOutcomesAG1_1DS[[#This Row],[KPz]]*KSb</f>
        <v>4.5022729930267458E-3</v>
      </c>
      <c r="I238" s="8">
        <f>-1*(EffortOutcomesAG1_1DS[[#This Row],[KPx]]*KSc-EffortOutcomesAG1_1DS[[#This Row],[KPz]]*KSa)</f>
        <v>4.5022729930267163E-3</v>
      </c>
      <c r="J238" s="8">
        <f>(EffortOutcomesAG1_1DS[[#This Row],[KPx]]*$C$2-EffortOutcomesAG1_1DS[[#This Row],[Kpy]]*KSa)</f>
        <v>3.211673281381896E-5</v>
      </c>
      <c r="K238" s="8">
        <f>EffortOutcomesAG1_1DS[[#This Row],[Kpy]]*KTc-EffortOutcomesAG1_1DS[[#This Row],[KPz]]*KTb</f>
        <v>1.8690624465600791</v>
      </c>
      <c r="L238" s="8">
        <f>-1*(EffortOutcomesAG1_1DS[[#This Row],[KPx]]*KTc-EffortOutcomesAG1_1DS[[#This Row],[KPz]]*KTa)</f>
        <v>1.8690624465600791</v>
      </c>
      <c r="M238" s="8">
        <f>(EffortOutcomesAG1_1DS[[#This Row],[KPx]]*KTb-EffortOutcomesAG1_1DS[[#This Row],[Kpy]]*KTa)</f>
        <v>1.8690624465600794</v>
      </c>
      <c r="N238" s="8">
        <f>-EffortOutcomesAG1_1DS[[#This Row],[Xp]]*a+EffortOutcomesAG1_1DS[[#This Row],[Yp]]*b+EffortOutcomesAG1_1DS[[#This Row],[Zp]]*c_</f>
        <v>9.0045459860534915E-3</v>
      </c>
      <c r="O238">
        <f>-IF(EffortOutcomesAG1_1DS[[#This Row],[Column2]]&gt;0,1,-1)*SQRT(EffortOutcomesAG1_1DS[[#This Row],[KPx''i]]^2+EffortOutcomesAG1_1DS[[#This Row],[KPx''j]]^2+EffortOutcomesAG1_1DS[[#This Row],[KPx''k]]^2)/Ksmag/Scale</f>
        <v>-4.5023302684278057E-3</v>
      </c>
      <c r="P238" s="9">
        <f>SQRT(EffortOutcomesAG1_1DS[[#This Row],[Kpy''i]]^2+EffortOutcomesAG1_1DS[[#This Row],[KPy''j]]^2+EffortOutcomesAG1_1DS[[#This Row],[KPy''k]]^2)/KTmag/Scale</f>
        <v>1.3216267304237512</v>
      </c>
      <c r="Q23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-4.5023302684278057E-3</v>
      </c>
      <c r="S23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1.3216267304237512</v>
      </c>
      <c r="T238" t="s">
        <v>92</v>
      </c>
      <c r="U238" t="s">
        <v>61</v>
      </c>
      <c r="V238" t="s">
        <v>59</v>
      </c>
      <c r="W238">
        <v>2.8796992481203003</v>
      </c>
      <c r="X238">
        <v>2.8499999999999996</v>
      </c>
      <c r="Y238">
        <v>10</v>
      </c>
      <c r="Z238">
        <v>2.4639235004346567</v>
      </c>
      <c r="AA238" t="s">
        <v>129</v>
      </c>
      <c r="AB238">
        <v>1</v>
      </c>
      <c r="AC238" s="14">
        <v>45583</v>
      </c>
      <c r="AD238">
        <v>45583</v>
      </c>
      <c r="AE238">
        <v>0.98968668407310711</v>
      </c>
      <c r="AF238">
        <v>0.98968668407310711</v>
      </c>
      <c r="AG238">
        <v>0.85561834349297494</v>
      </c>
      <c r="AH238">
        <v>1.0104207888141405</v>
      </c>
      <c r="AI238">
        <v>1.0104207888141405</v>
      </c>
      <c r="AJ238">
        <v>0.86453456155602004</v>
      </c>
      <c r="AK238">
        <v>1.156691755850876</v>
      </c>
      <c r="AL238">
        <v>1.156691755850876</v>
      </c>
      <c r="AM238">
        <v>1.1687453963616554</v>
      </c>
      <c r="AN238">
        <v>237</v>
      </c>
      <c r="AO238">
        <f>SUBTOTAL(9,EffortOutcomesAG1_1DS[[#This Row],[Allocation]:[Iin]])</f>
        <v>91178.666420259324</v>
      </c>
    </row>
    <row r="239" spans="2:41" x14ac:dyDescent="0.25">
      <c r="B239" s="8">
        <f>IF(EffortOutcomesAG1_1DS[[#This Row],[Apn]]=0,10,LOG(EffortOutcomesAG1_1DS[[#This Row],[Apn]]))</f>
        <v>-0.38066242319130211</v>
      </c>
      <c r="C239" s="8">
        <f>IF(EffortOutcomesAG1_1DS[[#This Row],[Ein]]=0,10,LOG(EffortOutcomesAG1_1DS[[#This Row],[Ein]]))</f>
        <v>0.12639291137703199</v>
      </c>
      <c r="D239" s="8">
        <f>IF(EffortOutcomesAG1_1DS[[#This Row],[Iin]]=0,10,LOG(EffortOutcomesAG1_1DS[[#This Row],[Iin]]))</f>
        <v>0.25426951181427015</v>
      </c>
      <c r="E239" s="8">
        <f>Kx-EffortOutcomesAG1_1DS[[#This Row],[Xp]]</f>
        <v>0.38066242319130211</v>
      </c>
      <c r="F239" s="8">
        <f>Ky-EffortOutcomesAG1_1DS[[#This Row],[Yp]]</f>
        <v>-1.1263929113770319</v>
      </c>
      <c r="G239" s="8">
        <f>Kz-EffortOutcomesAG1_1DS[[#This Row],[Zp]]</f>
        <v>0.74573048818572985</v>
      </c>
      <c r="H239" s="8">
        <f>EffortOutcomesAG1_1DS[[#This Row],[Kpy]]*KSc-EffortOutcomesAG1_1DS[[#This Row],[KPz]]*KSb</f>
        <v>0.38066242319130206</v>
      </c>
      <c r="I239" s="8">
        <f>-1*(EffortOutcomesAG1_1DS[[#This Row],[KPx]]*KSc-EffortOutcomesAG1_1DS[[#This Row],[KPz]]*KSa)</f>
        <v>0.38066242319130211</v>
      </c>
      <c r="J239" s="8">
        <f>(EffortOutcomesAG1_1DS[[#This Row],[KPx]]*$C$2-EffortOutcomesAG1_1DS[[#This Row],[Kpy]]*KSa)</f>
        <v>2.715435815827125E-3</v>
      </c>
      <c r="K239" s="8">
        <f>EffortOutcomesAG1_1DS[[#This Row],[Kpy]]*KTc-EffortOutcomesAG1_1DS[[#This Row],[KPz]]*KTb</f>
        <v>1.8721233995627617</v>
      </c>
      <c r="L239" s="8">
        <f>-1*(EffortOutcomesAG1_1DS[[#This Row],[KPx]]*KTc-EffortOutcomesAG1_1DS[[#This Row],[KPz]]*KTa)</f>
        <v>1.8721233995627617</v>
      </c>
      <c r="M239" s="8">
        <f>(EffortOutcomesAG1_1DS[[#This Row],[KPx]]*KTb-EffortOutcomesAG1_1DS[[#This Row],[Kpy]]*KTa)</f>
        <v>1.8721233995627617</v>
      </c>
      <c r="N239" s="8">
        <f>-EffortOutcomesAG1_1DS[[#This Row],[Xp]]*a+EffortOutcomesAG1_1DS[[#This Row],[Yp]]*b+EffortOutcomesAG1_1DS[[#This Row],[Zp]]*c_</f>
        <v>0.76132484638260434</v>
      </c>
      <c r="O239">
        <f>-IF(EffortOutcomesAG1_1DS[[#This Row],[Column2]]&gt;0,1,-1)*SQRT(EffortOutcomesAG1_1DS[[#This Row],[KPx''i]]^2+EffortOutcomesAG1_1DS[[#This Row],[KPx''j]]^2+EffortOutcomesAG1_1DS[[#This Row],[KPx''k]]^2)/Ksmag/Scale</f>
        <v>-0.38066726576592952</v>
      </c>
      <c r="P239" s="9">
        <f>SQRT(EffortOutcomesAG1_1DS[[#This Row],[Kpy''i]]^2+EffortOutcomesAG1_1DS[[#This Row],[KPy''j]]^2+EffortOutcomesAG1_1DS[[#This Row],[KPy''k]]^2)/KTmag/Scale</f>
        <v>1.3237911510488414</v>
      </c>
      <c r="Q23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-0.38066726576592952</v>
      </c>
      <c r="S23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1.3237911510488414</v>
      </c>
      <c r="T239" t="s">
        <v>138</v>
      </c>
      <c r="U239" t="s">
        <v>61</v>
      </c>
      <c r="V239" t="s">
        <v>56</v>
      </c>
      <c r="W239">
        <v>6.8471096572600336</v>
      </c>
      <c r="X239">
        <v>2.8499999999999996</v>
      </c>
      <c r="Y239">
        <v>10</v>
      </c>
      <c r="Z239">
        <v>3.812745098039215</v>
      </c>
      <c r="AA239" t="s">
        <v>127</v>
      </c>
      <c r="AC239" s="14">
        <v>45583</v>
      </c>
      <c r="AD239">
        <v>45583</v>
      </c>
      <c r="AE239">
        <v>0.41623402320979724</v>
      </c>
      <c r="AF239">
        <v>0.41623402320979724</v>
      </c>
      <c r="AG239">
        <v>0.55684008127378792</v>
      </c>
      <c r="AH239">
        <v>2.4024946165824681</v>
      </c>
      <c r="AI239">
        <v>2.4024946165824681</v>
      </c>
      <c r="AJ239">
        <v>1.3378052975576196</v>
      </c>
      <c r="AK239">
        <v>0.74749292877346363</v>
      </c>
      <c r="AL239">
        <v>0.74749292877346363</v>
      </c>
      <c r="AM239">
        <v>1.7958477373117088</v>
      </c>
      <c r="AN239">
        <v>238</v>
      </c>
      <c r="AO239">
        <f>SUBTOTAL(9,EffortOutcomesAG1_1DS[[#This Row],[Allocation]:[Iin]])</f>
        <v>91180.635681351341</v>
      </c>
    </row>
    <row r="240" spans="2:41" x14ac:dyDescent="0.25">
      <c r="B240" s="8">
        <f>IF(EffortOutcomesAG1_1DS[[#This Row],[Apn]]=0,10,LOG(EffortOutcomesAG1_1DS[[#This Row],[Apn]]))</f>
        <v>0.35130426810144072</v>
      </c>
      <c r="C240" s="8">
        <f>IF(EffortOutcomesAG1_1DS[[#This Row],[Ein]]=0,10,LOG(EffortOutcomesAG1_1DS[[#This Row],[Ein]]))</f>
        <v>2.1501560461191224E-2</v>
      </c>
      <c r="D240" s="8">
        <f>IF(EffortOutcomesAG1_1DS[[#This Row],[Iin]]=0,10,LOG(EffortOutcomesAG1_1DS[[#This Row],[Iin]]))</f>
        <v>-0.37280582856263195</v>
      </c>
      <c r="E240" s="8">
        <f>Kx-EffortOutcomesAG1_1DS[[#This Row],[Xp]]</f>
        <v>-0.35130426810144072</v>
      </c>
      <c r="F240" s="8">
        <f>Ky-EffortOutcomesAG1_1DS[[#This Row],[Yp]]</f>
        <v>-1.0215015604611912</v>
      </c>
      <c r="G240" s="8">
        <f>Kz-EffortOutcomesAG1_1DS[[#This Row],[Zp]]</f>
        <v>1.3728058285626319</v>
      </c>
      <c r="H240" s="8">
        <f>EffortOutcomesAG1_1DS[[#This Row],[Kpy]]*KSc-EffortOutcomesAG1_1DS[[#This Row],[KPz]]*KSb</f>
        <v>-0.35130426810144066</v>
      </c>
      <c r="I240" s="8">
        <f>-1*(EffortOutcomesAG1_1DS[[#This Row],[KPx]]*KSc-EffortOutcomesAG1_1DS[[#This Row],[KPz]]*KSa)</f>
        <v>-0.35130426810144072</v>
      </c>
      <c r="J240" s="8">
        <f>(EffortOutcomesAG1_1DS[[#This Row],[KPx]]*$C$2-EffortOutcomesAG1_1DS[[#This Row],[Kpy]]*KSa)</f>
        <v>-2.5060109265793791E-3</v>
      </c>
      <c r="K240" s="8">
        <f>EffortOutcomesAG1_1DS[[#This Row],[Kpy]]*KTc-EffortOutcomesAG1_1DS[[#This Row],[KPz]]*KTb</f>
        <v>2.3943073890238233</v>
      </c>
      <c r="L240" s="8">
        <f>-1*(EffortOutcomesAG1_1DS[[#This Row],[KPx]]*KTc-EffortOutcomesAG1_1DS[[#This Row],[KPz]]*KTa)</f>
        <v>2.3943073890238229</v>
      </c>
      <c r="M240" s="8">
        <f>(EffortOutcomesAG1_1DS[[#This Row],[KPx]]*KTb-EffortOutcomesAG1_1DS[[#This Row],[Kpy]]*KTa)</f>
        <v>2.3943073890238233</v>
      </c>
      <c r="N240" s="8">
        <f>-EffortOutcomesAG1_1DS[[#This Row],[Xp]]*a+EffortOutcomesAG1_1DS[[#This Row],[Yp]]*b+EffortOutcomesAG1_1DS[[#This Row],[Zp]]*c_</f>
        <v>-0.70260853620288144</v>
      </c>
      <c r="O240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40" s="9">
        <f>SQRT(EffortOutcomesAG1_1DS[[#This Row],[Kpy''i]]^2+EffortOutcomesAG1_1DS[[#This Row],[KPy''j]]^2+EffortOutcomesAG1_1DS[[#This Row],[KPy''k]]^2)/KTmag/Scale</f>
        <v>1.6930309910238026</v>
      </c>
      <c r="Q24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4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40" t="s">
        <v>138</v>
      </c>
      <c r="U240" t="s">
        <v>61</v>
      </c>
      <c r="V240" t="s">
        <v>60</v>
      </c>
      <c r="W240">
        <v>0.84615384615384603</v>
      </c>
      <c r="X240">
        <v>1.9</v>
      </c>
      <c r="Y240">
        <v>10</v>
      </c>
      <c r="Z240">
        <v>1.9964349376114079</v>
      </c>
      <c r="AA240" t="s">
        <v>128</v>
      </c>
      <c r="AC240" s="14">
        <v>45583</v>
      </c>
      <c r="AD240">
        <v>45583</v>
      </c>
      <c r="AE240">
        <v>2.2454545454545456</v>
      </c>
      <c r="AF240">
        <v>2.2454545454545456</v>
      </c>
      <c r="AG240">
        <v>2.3594231080862098</v>
      </c>
      <c r="AH240">
        <v>0.44534412955465585</v>
      </c>
      <c r="AI240">
        <v>0.44534412955465585</v>
      </c>
      <c r="AJ240">
        <v>1.0507552303217937</v>
      </c>
      <c r="AK240">
        <v>0.95169642857142867</v>
      </c>
      <c r="AL240">
        <v>0.95169642857142867</v>
      </c>
      <c r="AM240">
        <v>0.42383241758241758</v>
      </c>
      <c r="AN240">
        <v>239</v>
      </c>
      <c r="AO240">
        <f>SUBTOTAL(9,EffortOutcomesAG1_1DS[[#This Row],[Allocation]:[Iin]])</f>
        <v>91179.115435900749</v>
      </c>
    </row>
    <row r="241" spans="2:41" x14ac:dyDescent="0.25">
      <c r="B241" s="8">
        <f>IF(EffortOutcomesAG1_1DS[[#This Row],[Apn]]=0,10,LOG(EffortOutcomesAG1_1DS[[#This Row],[Apn]]))</f>
        <v>0.17578522144480321</v>
      </c>
      <c r="C241" s="8">
        <f>IF(EffortOutcomesAG1_1DS[[#This Row],[Ein]]=0,10,LOG(EffortOutcomesAG1_1DS[[#This Row],[Ein]]))</f>
        <v>2.1404608907735101E-2</v>
      </c>
      <c r="D241" s="8">
        <f>IF(EffortOutcomesAG1_1DS[[#This Row],[Iin]]=0,10,LOG(EffortOutcomesAG1_1DS[[#This Row],[Iin]]))</f>
        <v>-0.19718983035253829</v>
      </c>
      <c r="E241" s="8">
        <f>Kx-EffortOutcomesAG1_1DS[[#This Row],[Xp]]</f>
        <v>-0.17578522144480321</v>
      </c>
      <c r="F241" s="8">
        <f>Ky-EffortOutcomesAG1_1DS[[#This Row],[Yp]]</f>
        <v>-1.0214046089077351</v>
      </c>
      <c r="G241" s="8">
        <f>Kz-EffortOutcomesAG1_1DS[[#This Row],[Zp]]</f>
        <v>1.1971898303525383</v>
      </c>
      <c r="H241" s="8">
        <f>EffortOutcomesAG1_1DS[[#This Row],[Kpy]]*KSc-EffortOutcomesAG1_1DS[[#This Row],[KPz]]*KSb</f>
        <v>-0.17578522144480324</v>
      </c>
      <c r="I241" s="8">
        <f>-1*(EffortOutcomesAG1_1DS[[#This Row],[KPx]]*KSc-EffortOutcomesAG1_1DS[[#This Row],[KPz]]*KSa)</f>
        <v>-0.17578522144480321</v>
      </c>
      <c r="J241" s="8">
        <f>(EffortOutcomesAG1_1DS[[#This Row],[KPx]]*$C$2-EffortOutcomesAG1_1DS[[#This Row],[Kpy]]*KSa)</f>
        <v>-1.253954835369807E-3</v>
      </c>
      <c r="K241" s="8">
        <f>EffortOutcomesAG1_1DS[[#This Row],[Kpy]]*KTc-EffortOutcomesAG1_1DS[[#This Row],[KPz]]*KTb</f>
        <v>2.2185944392602734</v>
      </c>
      <c r="L241" s="8">
        <f>-1*(EffortOutcomesAG1_1DS[[#This Row],[KPx]]*KTc-EffortOutcomesAG1_1DS[[#This Row],[KPz]]*KTa)</f>
        <v>2.2185944392602734</v>
      </c>
      <c r="M241" s="8">
        <f>(EffortOutcomesAG1_1DS[[#This Row],[KPx]]*KTb-EffortOutcomesAG1_1DS[[#This Row],[Kpy]]*KTa)</f>
        <v>2.2185944392602734</v>
      </c>
      <c r="N241" s="8">
        <f>-EffortOutcomesAG1_1DS[[#This Row],[Xp]]*a+EffortOutcomesAG1_1DS[[#This Row],[Yp]]*b+EffortOutcomesAG1_1DS[[#This Row],[Zp]]*c_</f>
        <v>-0.35157044288960637</v>
      </c>
      <c r="O241">
        <f>-IF(EffortOutcomesAG1_1DS[[#This Row],[Column2]]&gt;0,1,-1)*SQRT(EffortOutcomesAG1_1DS[[#This Row],[KPx''i]]^2+EffortOutcomesAG1_1DS[[#This Row],[KPx''j]]^2+EffortOutcomesAG1_1DS[[#This Row],[KPx''k]]^2)/Ksmag/Scale</f>
        <v>0.17578745768615883</v>
      </c>
      <c r="P241" s="9">
        <f>SQRT(EffortOutcomesAG1_1DS[[#This Row],[Kpy''i]]^2+EffortOutcomesAG1_1DS[[#This Row],[KPy''j]]^2+EffortOutcomesAG1_1DS[[#This Row],[KPy''k]]^2)/KTmag/Scale</f>
        <v>1.5687831727037054</v>
      </c>
      <c r="Q24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0.17578745768615883</v>
      </c>
      <c r="S24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1.5687831727037054</v>
      </c>
      <c r="T241" t="s">
        <v>138</v>
      </c>
      <c r="U241" t="s">
        <v>61</v>
      </c>
      <c r="V241" t="s">
        <v>59</v>
      </c>
      <c r="W241">
        <v>2.5351191458269504</v>
      </c>
      <c r="X241">
        <v>3.8</v>
      </c>
      <c r="Y241">
        <v>10</v>
      </c>
      <c r="Z241">
        <v>3.9919786096256682</v>
      </c>
      <c r="AA241" t="s">
        <v>129</v>
      </c>
      <c r="AC241" s="14">
        <v>45583</v>
      </c>
      <c r="AD241">
        <v>45583</v>
      </c>
      <c r="AE241">
        <v>1.498943355879413</v>
      </c>
      <c r="AF241">
        <v>1.498943355879413</v>
      </c>
      <c r="AG241">
        <v>1.5746710036081928</v>
      </c>
      <c r="AH241">
        <v>0.66713661732288176</v>
      </c>
      <c r="AI241">
        <v>0.66713661732288176</v>
      </c>
      <c r="AJ241">
        <v>1.050520686743597</v>
      </c>
      <c r="AK241">
        <v>0.95190890823844609</v>
      </c>
      <c r="AL241">
        <v>0.95190890823844609</v>
      </c>
      <c r="AM241">
        <v>0.63505328904171432</v>
      </c>
      <c r="AN241">
        <v>240</v>
      </c>
      <c r="AO241">
        <f>SUBTOTAL(9,EffortOutcomesAG1_1DS[[#This Row],[Allocation]:[Iin]])</f>
        <v>91179.48820135188</v>
      </c>
    </row>
    <row r="242" spans="2:41" x14ac:dyDescent="0.25">
      <c r="B242" s="8">
        <f>IF(EffortOutcomesAG1_1DS[[#This Row],[Apn]]=0,10,LOG(EffortOutcomesAG1_1DS[[#This Row],[Apn]]))</f>
        <v>-2.2276394711152253E-2</v>
      </c>
      <c r="C242" s="8">
        <f>IF(EffortOutcomesAG1_1DS[[#This Row],[Ein]]=0,10,LOG(EffortOutcomesAG1_1DS[[#This Row],[Ein]]))</f>
        <v>7.9224187744701233E-2</v>
      </c>
      <c r="D242" s="8">
        <f>IF(EffortOutcomesAG1_1DS[[#This Row],[Iin]]=0,10,LOG(EffortOutcomesAG1_1DS[[#This Row],[Iin]]))</f>
        <v>-5.6947793033548931E-2</v>
      </c>
      <c r="E242" s="8">
        <f>Kx-EffortOutcomesAG1_1DS[[#This Row],[Xp]]</f>
        <v>2.2276394711152253E-2</v>
      </c>
      <c r="F242" s="8">
        <f>Ky-EffortOutcomesAG1_1DS[[#This Row],[Yp]]</f>
        <v>-1.0792241877447013</v>
      </c>
      <c r="G242" s="8">
        <f>Kz-EffortOutcomesAG1_1DS[[#This Row],[Zp]]</f>
        <v>1.0569477930335489</v>
      </c>
      <c r="H242" s="8">
        <f>EffortOutcomesAG1_1DS[[#This Row],[Kpy]]*KSc-EffortOutcomesAG1_1DS[[#This Row],[KPz]]*KSb</f>
        <v>2.2276394711152392E-2</v>
      </c>
      <c r="I242" s="8">
        <f>-1*(EffortOutcomesAG1_1DS[[#This Row],[KPx]]*KSc-EffortOutcomesAG1_1DS[[#This Row],[KPz]]*KSa)</f>
        <v>2.2276394711152253E-2</v>
      </c>
      <c r="J242" s="8">
        <f>(EffortOutcomesAG1_1DS[[#This Row],[KPx]]*$C$2-EffortOutcomesAG1_1DS[[#This Row],[Kpy]]*KSa)</f>
        <v>1.5890751584840678E-4</v>
      </c>
      <c r="K242" s="8">
        <f>EffortOutcomesAG1_1DS[[#This Row],[Kpy]]*KTc-EffortOutcomesAG1_1DS[[#This Row],[KPz]]*KTb</f>
        <v>2.1361719807782502</v>
      </c>
      <c r="L242" s="8">
        <f>-1*(EffortOutcomesAG1_1DS[[#This Row],[KPx]]*KTc-EffortOutcomesAG1_1DS[[#This Row],[KPz]]*KTa)</f>
        <v>2.1361719807782502</v>
      </c>
      <c r="M242" s="8">
        <f>(EffortOutcomesAG1_1DS[[#This Row],[KPx]]*KTb-EffortOutcomesAG1_1DS[[#This Row],[Kpy]]*KTa)</f>
        <v>2.1361719807782502</v>
      </c>
      <c r="N242" s="8">
        <f>-EffortOutcomesAG1_1DS[[#This Row],[Xp]]*a+EffortOutcomesAG1_1DS[[#This Row],[Yp]]*b+EffortOutcomesAG1_1DS[[#This Row],[Zp]]*c_</f>
        <v>4.4552789422304603E-2</v>
      </c>
      <c r="O242">
        <f>-IF(EffortOutcomesAG1_1DS[[#This Row],[Column2]]&gt;0,1,-1)*SQRT(EffortOutcomesAG1_1DS[[#This Row],[KPx''i]]^2+EffortOutcomesAG1_1DS[[#This Row],[KPx''j]]^2+EffortOutcomesAG1_1DS[[#This Row],[KPx''k]]^2)/Ksmag/Scale</f>
        <v>-2.2276678098997426E-2</v>
      </c>
      <c r="P242" s="9">
        <f>SQRT(EffortOutcomesAG1_1DS[[#This Row],[Kpy''i]]^2+EffortOutcomesAG1_1DS[[#This Row],[KPy''j]]^2+EffortOutcomesAG1_1DS[[#This Row],[KPy''k]]^2)/KTmag/Scale</f>
        <v>1.5105016933890001</v>
      </c>
      <c r="Q24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-2.2276678098997426E-2</v>
      </c>
      <c r="S24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1.5105016933890001</v>
      </c>
      <c r="T242" t="s">
        <v>92</v>
      </c>
      <c r="U242" t="s">
        <v>61</v>
      </c>
      <c r="V242" t="s">
        <v>60</v>
      </c>
      <c r="W242">
        <v>1</v>
      </c>
      <c r="X242">
        <v>0.95</v>
      </c>
      <c r="Y242">
        <v>10</v>
      </c>
      <c r="Z242">
        <v>1.1401127252520442</v>
      </c>
      <c r="AA242" t="s">
        <v>131</v>
      </c>
      <c r="AB242">
        <v>1</v>
      </c>
      <c r="AC242" s="14">
        <v>45584</v>
      </c>
      <c r="AD242">
        <v>45584</v>
      </c>
      <c r="AE242">
        <v>0.95</v>
      </c>
      <c r="AF242">
        <v>0.95</v>
      </c>
      <c r="AG242">
        <v>1.1401127252520442</v>
      </c>
      <c r="AH242">
        <v>1.0526315789473684</v>
      </c>
      <c r="AI242">
        <v>1.0526315789473684</v>
      </c>
      <c r="AJ242">
        <v>1.2001186581600467</v>
      </c>
      <c r="AK242">
        <v>0.83325093998050404</v>
      </c>
      <c r="AL242">
        <v>0.83325093998050404</v>
      </c>
      <c r="AM242">
        <v>0.8771062526110569</v>
      </c>
      <c r="AN242">
        <v>241</v>
      </c>
      <c r="AO242">
        <f>SUBTOTAL(9,EffortOutcomesAG1_1DS[[#This Row],[Allocation]:[Iin]])</f>
        <v>91179.029215399118</v>
      </c>
    </row>
    <row r="243" spans="2:41" x14ac:dyDescent="0.25">
      <c r="B243" s="8">
        <f>IF(EffortOutcomesAG1_1DS[[#This Row],[Apn]]=0,10,LOG(EffortOutcomesAG1_1DS[[#This Row],[Apn]]))</f>
        <v>-0.48162352771268913</v>
      </c>
      <c r="C243" s="8">
        <f>IF(EffortOutcomesAG1_1DS[[#This Row],[Ein]]=0,10,LOG(EffortOutcomesAG1_1DS[[#This Row],[Ein]]))</f>
        <v>0.43663944508179059</v>
      </c>
      <c r="D243" s="8">
        <f>IF(EffortOutcomesAG1_1DS[[#This Row],[Iin]]=0,10,LOG(EffortOutcomesAG1_1DS[[#This Row],[Iin]]))</f>
        <v>4.4984082630898578E-2</v>
      </c>
      <c r="E243" s="8">
        <f>Kx-EffortOutcomesAG1_1DS[[#This Row],[Xp]]</f>
        <v>0.48162352771268913</v>
      </c>
      <c r="F243" s="8">
        <f>Ky-EffortOutcomesAG1_1DS[[#This Row],[Yp]]</f>
        <v>-1.4366394450817905</v>
      </c>
      <c r="G243" s="8">
        <f>Kz-EffortOutcomesAG1_1DS[[#This Row],[Zp]]</f>
        <v>0.95501591736910141</v>
      </c>
      <c r="H243" s="8">
        <f>EffortOutcomesAG1_1DS[[#This Row],[Kpy]]*KSc-EffortOutcomesAG1_1DS[[#This Row],[KPz]]*KSb</f>
        <v>0.48162352771268913</v>
      </c>
      <c r="I243" s="8">
        <f>-1*(EffortOutcomesAG1_1DS[[#This Row],[KPx]]*KSc-EffortOutcomesAG1_1DS[[#This Row],[KPz]]*KSa)</f>
        <v>0.48162352771268913</v>
      </c>
      <c r="J243" s="8">
        <f>(EffortOutcomesAG1_1DS[[#This Row],[KPx]]*$C$2-EffortOutcomesAG1_1DS[[#This Row],[Kpy]]*KSa)</f>
        <v>3.4356366618272676E-3</v>
      </c>
      <c r="K243" s="8">
        <f>EffortOutcomesAG1_1DS[[#This Row],[Kpy]]*KTc-EffortOutcomesAG1_1DS[[#This Row],[KPz]]*KTb</f>
        <v>2.3916553624508921</v>
      </c>
      <c r="L243" s="8">
        <f>-1*(EffortOutcomesAG1_1DS[[#This Row],[KPx]]*KTc-EffortOutcomesAG1_1DS[[#This Row],[KPz]]*KTa)</f>
        <v>2.3916553624508921</v>
      </c>
      <c r="M243" s="8">
        <f>(EffortOutcomesAG1_1DS[[#This Row],[KPx]]*KTb-EffortOutcomesAG1_1DS[[#This Row],[Kpy]]*KTa)</f>
        <v>2.3916553624508921</v>
      </c>
      <c r="N243" s="8">
        <f>-EffortOutcomesAG1_1DS[[#This Row],[Xp]]*a+EffortOutcomesAG1_1DS[[#This Row],[Yp]]*b+EffortOutcomesAG1_1DS[[#This Row],[Zp]]*c_</f>
        <v>0.96324705542537836</v>
      </c>
      <c r="O243">
        <f>-IF(EffortOutcomesAG1_1DS[[#This Row],[Column2]]&gt;0,1,-1)*SQRT(EffortOutcomesAG1_1DS[[#This Row],[KPx''i]]^2+EffortOutcomesAG1_1DS[[#This Row],[KPx''j]]^2+EffortOutcomesAG1_1DS[[#This Row],[KPx''k]]^2)/Ksmag/Scale</f>
        <v>-0.48162965465806967</v>
      </c>
      <c r="P243" s="9">
        <f>SQRT(EffortOutcomesAG1_1DS[[#This Row],[Kpy''i]]^2+EffortOutcomesAG1_1DS[[#This Row],[KPy''j]]^2+EffortOutcomesAG1_1DS[[#This Row],[KPy''k]]^2)/KTmag/Scale</f>
        <v>1.6911557250501961</v>
      </c>
      <c r="Q24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4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4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1.6911557250501961</v>
      </c>
      <c r="T243" t="s">
        <v>92</v>
      </c>
      <c r="U243" t="s">
        <v>61</v>
      </c>
      <c r="V243" t="s">
        <v>59</v>
      </c>
      <c r="W243">
        <v>2.8796992481203003</v>
      </c>
      <c r="X243">
        <v>0.95</v>
      </c>
      <c r="Y243">
        <v>10</v>
      </c>
      <c r="Z243">
        <v>2.5963488843813387</v>
      </c>
      <c r="AA243" t="s">
        <v>132</v>
      </c>
      <c r="AB243">
        <v>1</v>
      </c>
      <c r="AC243" s="14">
        <v>45584</v>
      </c>
      <c r="AD243">
        <v>45584</v>
      </c>
      <c r="AE243">
        <v>0.32989556135770237</v>
      </c>
      <c r="AF243">
        <v>0.32989556135770237</v>
      </c>
      <c r="AG243">
        <v>0.90160418178255375</v>
      </c>
      <c r="AH243">
        <v>3.0312623664424216</v>
      </c>
      <c r="AI243">
        <v>3.0312623664424216</v>
      </c>
      <c r="AJ243">
        <v>2.7329988256645672</v>
      </c>
      <c r="AK243">
        <v>0.36589843750000001</v>
      </c>
      <c r="AL243">
        <v>0.36589843750000001</v>
      </c>
      <c r="AM243">
        <v>1.1091341635338345</v>
      </c>
      <c r="AN243">
        <v>242</v>
      </c>
      <c r="AO243">
        <f>SUBTOTAL(9,EffortOutcomesAG1_1DS[[#This Row],[Allocation]:[Iin]])</f>
        <v>91183.794198785967</v>
      </c>
    </row>
    <row r="244" spans="2:41" x14ac:dyDescent="0.25">
      <c r="B244" s="8">
        <f>IF(EffortOutcomesAG1_1DS[[#This Row],[Apn]]=0,10,LOG(EffortOutcomesAG1_1DS[[#This Row],[Apn]]))</f>
        <v>-0.18059353204870796</v>
      </c>
      <c r="C244" s="8">
        <f>IF(EffortOutcomesAG1_1DS[[#This Row],[Ein]]=0,10,LOG(EffortOutcomesAG1_1DS[[#This Row],[Ein]]))</f>
        <v>-0.14473528514635595</v>
      </c>
      <c r="D244" s="8">
        <f>IF(EffortOutcomesAG1_1DS[[#This Row],[Iin]]=0,10,LOG(EffortOutcomesAG1_1DS[[#This Row],[Iin]]))</f>
        <v>0.3253288171950639</v>
      </c>
      <c r="E244" s="8">
        <f>Kx-EffortOutcomesAG1_1DS[[#This Row],[Xp]]</f>
        <v>0.18059353204870796</v>
      </c>
      <c r="F244" s="8">
        <f>Ky-EffortOutcomesAG1_1DS[[#This Row],[Yp]]</f>
        <v>-0.85526471485364408</v>
      </c>
      <c r="G244" s="8">
        <f>Kz-EffortOutcomesAG1_1DS[[#This Row],[Zp]]</f>
        <v>0.6746711828049361</v>
      </c>
      <c r="H244" s="8">
        <f>EffortOutcomesAG1_1DS[[#This Row],[Kpy]]*KSc-EffortOutcomesAG1_1DS[[#This Row],[KPz]]*KSb</f>
        <v>0.18059353204870798</v>
      </c>
      <c r="I244" s="8">
        <f>-1*(EffortOutcomesAG1_1DS[[#This Row],[KPx]]*KSc-EffortOutcomesAG1_1DS[[#This Row],[KPz]]*KSa)</f>
        <v>0.18059353204870796</v>
      </c>
      <c r="J244" s="8">
        <f>(EffortOutcomesAG1_1DS[[#This Row],[KPx]]*$C$2-EffortOutcomesAG1_1DS[[#This Row],[Kpy]]*KSa)</f>
        <v>1.2882546717392683E-3</v>
      </c>
      <c r="K244" s="8">
        <f>EffortOutcomesAG1_1DS[[#This Row],[Kpy]]*KTc-EffortOutcomesAG1_1DS[[#This Row],[KPz]]*KTb</f>
        <v>1.5299358976585802</v>
      </c>
      <c r="L244" s="8">
        <f>-1*(EffortOutcomesAG1_1DS[[#This Row],[KPx]]*KTc-EffortOutcomesAG1_1DS[[#This Row],[KPz]]*KTa)</f>
        <v>1.5299358976585802</v>
      </c>
      <c r="M244" s="8">
        <f>(EffortOutcomesAG1_1DS[[#This Row],[KPx]]*KTb-EffortOutcomesAG1_1DS[[#This Row],[Kpy]]*KTa)</f>
        <v>1.5299358976585802</v>
      </c>
      <c r="N244" s="8">
        <f>-EffortOutcomesAG1_1DS[[#This Row],[Xp]]*a+EffortOutcomesAG1_1DS[[#This Row],[Yp]]*b+EffortOutcomesAG1_1DS[[#This Row],[Zp]]*c_</f>
        <v>0.36118706409741591</v>
      </c>
      <c r="O244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44" s="9">
        <f>SQRT(EffortOutcomesAG1_1DS[[#This Row],[Kpy''i]]^2+EffortOutcomesAG1_1DS[[#This Row],[KPy''j]]^2+EffortOutcomesAG1_1DS[[#This Row],[KPy''k]]^2)/KTmag/Scale</f>
        <v>1.0818280480151101</v>
      </c>
      <c r="Q24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4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1.0818280480151101</v>
      </c>
      <c r="T244" t="s">
        <v>92</v>
      </c>
      <c r="U244" t="s">
        <v>61</v>
      </c>
      <c r="V244" t="s">
        <v>56</v>
      </c>
      <c r="W244">
        <v>5.7593984962406006</v>
      </c>
      <c r="X244">
        <v>3.8</v>
      </c>
      <c r="Y244">
        <v>10</v>
      </c>
      <c r="Z244">
        <v>2.723004201680673</v>
      </c>
      <c r="AA244" t="s">
        <v>130</v>
      </c>
      <c r="AB244">
        <v>1</v>
      </c>
      <c r="AC244" s="14">
        <v>45584</v>
      </c>
      <c r="AD244">
        <v>45584</v>
      </c>
      <c r="AE244">
        <v>0.65979112271540474</v>
      </c>
      <c r="AF244">
        <v>0.65979112271540474</v>
      </c>
      <c r="AG244">
        <v>0.47279315773306735</v>
      </c>
      <c r="AH244">
        <v>1.5156311832212108</v>
      </c>
      <c r="AI244">
        <v>1.5156311832212108</v>
      </c>
      <c r="AJ244">
        <v>0.71658005307386141</v>
      </c>
      <c r="AK244">
        <v>1.3955174941171928</v>
      </c>
      <c r="AL244">
        <v>1.3955174941171928</v>
      </c>
      <c r="AM244">
        <v>2.1150898308147399</v>
      </c>
      <c r="AN244">
        <v>243</v>
      </c>
      <c r="AO244">
        <f>SUBTOTAL(9,EffortOutcomesAG1_1DS[[#This Row],[Allocation]:[Iin]])</f>
        <v>91182.169346843439</v>
      </c>
    </row>
    <row r="245" spans="2:41" x14ac:dyDescent="0.25">
      <c r="B245" s="8">
        <f>IF(EffortOutcomesAG1_1DS[[#This Row],[Apn]]=0,10,LOG(EffortOutcomesAG1_1DS[[#This Row],[Apn]]))</f>
        <v>0.35130426810144072</v>
      </c>
      <c r="C245" s="8">
        <f>IF(EffortOutcomesAG1_1DS[[#This Row],[Ein]]=0,10,LOG(EffortOutcomesAG1_1DS[[#This Row],[Ein]]))</f>
        <v>2.1501560461191224E-2</v>
      </c>
      <c r="D245" s="8">
        <f>IF(EffortOutcomesAG1_1DS[[#This Row],[Iin]]=0,10,LOG(EffortOutcomesAG1_1DS[[#This Row],[Iin]]))</f>
        <v>-0.37280582856263195</v>
      </c>
      <c r="E245" s="8">
        <f>Kx-EffortOutcomesAG1_1DS[[#This Row],[Xp]]</f>
        <v>-0.35130426810144072</v>
      </c>
      <c r="F245" s="8">
        <f>Ky-EffortOutcomesAG1_1DS[[#This Row],[Yp]]</f>
        <v>-1.0215015604611912</v>
      </c>
      <c r="G245" s="8">
        <f>Kz-EffortOutcomesAG1_1DS[[#This Row],[Zp]]</f>
        <v>1.3728058285626319</v>
      </c>
      <c r="H245" s="8">
        <f>EffortOutcomesAG1_1DS[[#This Row],[Kpy]]*KSc-EffortOutcomesAG1_1DS[[#This Row],[KPz]]*KSb</f>
        <v>-0.35130426810144066</v>
      </c>
      <c r="I245" s="8">
        <f>-1*(EffortOutcomesAG1_1DS[[#This Row],[KPx]]*KSc-EffortOutcomesAG1_1DS[[#This Row],[KPz]]*KSa)</f>
        <v>-0.35130426810144072</v>
      </c>
      <c r="J245" s="8">
        <f>(EffortOutcomesAG1_1DS[[#This Row],[KPx]]*$C$2-EffortOutcomesAG1_1DS[[#This Row],[Kpy]]*KSa)</f>
        <v>-2.5060109265793791E-3</v>
      </c>
      <c r="K245" s="8">
        <f>EffortOutcomesAG1_1DS[[#This Row],[Kpy]]*KTc-EffortOutcomesAG1_1DS[[#This Row],[KPz]]*KTb</f>
        <v>2.3943073890238233</v>
      </c>
      <c r="L245" s="8">
        <f>-1*(EffortOutcomesAG1_1DS[[#This Row],[KPx]]*KTc-EffortOutcomesAG1_1DS[[#This Row],[KPz]]*KTa)</f>
        <v>2.3943073890238229</v>
      </c>
      <c r="M245" s="8">
        <f>(EffortOutcomesAG1_1DS[[#This Row],[KPx]]*KTb-EffortOutcomesAG1_1DS[[#This Row],[Kpy]]*KTa)</f>
        <v>2.3943073890238233</v>
      </c>
      <c r="N245" s="8">
        <f>-EffortOutcomesAG1_1DS[[#This Row],[Xp]]*a+EffortOutcomesAG1_1DS[[#This Row],[Yp]]*b+EffortOutcomesAG1_1DS[[#This Row],[Zp]]*c_</f>
        <v>-0.70260853620288144</v>
      </c>
      <c r="O245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45" s="9">
        <f>SQRT(EffortOutcomesAG1_1DS[[#This Row],[Kpy''i]]^2+EffortOutcomesAG1_1DS[[#This Row],[KPy''j]]^2+EffortOutcomesAG1_1DS[[#This Row],[KPy''k]]^2)/KTmag/Scale</f>
        <v>1.6930309910238026</v>
      </c>
      <c r="Q24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4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45" t="s">
        <v>138</v>
      </c>
      <c r="U245" t="s">
        <v>61</v>
      </c>
      <c r="V245" t="s">
        <v>60</v>
      </c>
      <c r="W245">
        <v>0.84615384615384603</v>
      </c>
      <c r="X245">
        <v>1.9</v>
      </c>
      <c r="Y245">
        <v>10</v>
      </c>
      <c r="Z245">
        <v>1.9964349376114079</v>
      </c>
      <c r="AA245" t="s">
        <v>131</v>
      </c>
      <c r="AC245" s="14">
        <v>45584</v>
      </c>
      <c r="AD245">
        <v>45584</v>
      </c>
      <c r="AE245">
        <v>2.2454545454545456</v>
      </c>
      <c r="AF245">
        <v>2.2454545454545456</v>
      </c>
      <c r="AG245">
        <v>2.3594231080862098</v>
      </c>
      <c r="AH245">
        <v>0.44534412955465585</v>
      </c>
      <c r="AI245">
        <v>0.44534412955465585</v>
      </c>
      <c r="AJ245">
        <v>1.0507552303217937</v>
      </c>
      <c r="AK245">
        <v>0.95169642857142867</v>
      </c>
      <c r="AL245">
        <v>0.95169642857142867</v>
      </c>
      <c r="AM245">
        <v>0.42383241758241758</v>
      </c>
      <c r="AN245">
        <v>244</v>
      </c>
      <c r="AO245">
        <f>SUBTOTAL(9,EffortOutcomesAG1_1DS[[#This Row],[Allocation]:[Iin]])</f>
        <v>91181.115435900749</v>
      </c>
    </row>
    <row r="246" spans="2:41" x14ac:dyDescent="0.25">
      <c r="B246" s="8">
        <f>IF(EffortOutcomesAG1_1DS[[#This Row],[Apn]]=0,10,LOG(EffortOutcomesAG1_1DS[[#This Row],[Apn]]))</f>
        <v>0.27269523445285959</v>
      </c>
      <c r="C246" s="8">
        <f>IF(EffortOutcomesAG1_1DS[[#This Row],[Ein]]=0,10,LOG(EffortOutcomesAG1_1DS[[#This Row],[Ein]]))</f>
        <v>-7.5505404100321347E-2</v>
      </c>
      <c r="D246" s="8">
        <f>IF(EffortOutcomesAG1_1DS[[#This Row],[Iin]]=0,10,LOG(EffortOutcomesAG1_1DS[[#This Row],[Iin]]))</f>
        <v>-0.19718983035253829</v>
      </c>
      <c r="E246" s="8">
        <f>Kx-EffortOutcomesAG1_1DS[[#This Row],[Xp]]</f>
        <v>-0.27269523445285959</v>
      </c>
      <c r="F246" s="8">
        <f>Ky-EffortOutcomesAG1_1DS[[#This Row],[Yp]]</f>
        <v>-0.92449459589967864</v>
      </c>
      <c r="G246" s="8">
        <f>Kz-EffortOutcomesAG1_1DS[[#This Row],[Zp]]</f>
        <v>1.1971898303525383</v>
      </c>
      <c r="H246" s="8">
        <f>EffortOutcomesAG1_1DS[[#This Row],[Kpy]]*KSc-EffortOutcomesAG1_1DS[[#This Row],[KPz]]*KSb</f>
        <v>-0.2726952344528597</v>
      </c>
      <c r="I246" s="8">
        <f>-1*(EffortOutcomesAG1_1DS[[#This Row],[KPx]]*KSc-EffortOutcomesAG1_1DS[[#This Row],[KPz]]*KSa)</f>
        <v>-0.27269523445285959</v>
      </c>
      <c r="J246" s="8">
        <f>(EffortOutcomesAG1_1DS[[#This Row],[KPx]]*$C$2-EffortOutcomesAG1_1DS[[#This Row],[Kpy]]*KSa)</f>
        <v>-1.9452574284342693E-3</v>
      </c>
      <c r="K246" s="8">
        <f>EffortOutcomesAG1_1DS[[#This Row],[Kpy]]*KTc-EffortOutcomesAG1_1DS[[#This Row],[KPz]]*KTb</f>
        <v>2.1216844262522168</v>
      </c>
      <c r="L246" s="8">
        <f>-1*(EffortOutcomesAG1_1DS[[#This Row],[KPx]]*KTc-EffortOutcomesAG1_1DS[[#This Row],[KPz]]*KTa)</f>
        <v>2.1216844262522172</v>
      </c>
      <c r="M246" s="8">
        <f>(EffortOutcomesAG1_1DS[[#This Row],[KPx]]*KTb-EffortOutcomesAG1_1DS[[#This Row],[Kpy]]*KTa)</f>
        <v>2.1216844262522168</v>
      </c>
      <c r="N246" s="8">
        <f>-EffortOutcomesAG1_1DS[[#This Row],[Xp]]*a+EffortOutcomesAG1_1DS[[#This Row],[Yp]]*b+EffortOutcomesAG1_1DS[[#This Row],[Zp]]*c_</f>
        <v>-0.54539046890571929</v>
      </c>
      <c r="O246">
        <f>-IF(EffortOutcomesAG1_1DS[[#This Row],[Column2]]&gt;0,1,-1)*SQRT(EffortOutcomesAG1_1DS[[#This Row],[KPx''i]]^2+EffortOutcomesAG1_1DS[[#This Row],[KPx''j]]^2+EffortOutcomesAG1_1DS[[#This Row],[KPx''k]]^2)/Ksmag/Scale</f>
        <v>0.2726987035292458</v>
      </c>
      <c r="P246" s="9">
        <f>SQRT(EffortOutcomesAG1_1DS[[#This Row],[Kpy''i]]^2+EffortOutcomesAG1_1DS[[#This Row],[KPy''j]]^2+EffortOutcomesAG1_1DS[[#This Row],[KPy''k]]^2)/KTmag/Scale</f>
        <v>1.5002574453408322</v>
      </c>
      <c r="Q24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0.2726987035292458</v>
      </c>
      <c r="S24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1.5002574453408322</v>
      </c>
      <c r="T246" t="s">
        <v>138</v>
      </c>
      <c r="U246" t="s">
        <v>61</v>
      </c>
      <c r="V246" t="s">
        <v>59</v>
      </c>
      <c r="W246">
        <v>2.5351191458269504</v>
      </c>
      <c r="X246">
        <v>4.75</v>
      </c>
      <c r="Y246">
        <v>10</v>
      </c>
      <c r="Z246">
        <v>3.9919786096256682</v>
      </c>
      <c r="AA246" t="s">
        <v>132</v>
      </c>
      <c r="AC246" s="14">
        <v>45584</v>
      </c>
      <c r="AD246">
        <v>45584</v>
      </c>
      <c r="AE246">
        <v>1.8736791948492661</v>
      </c>
      <c r="AF246">
        <v>1.8736791948492661</v>
      </c>
      <c r="AG246">
        <v>1.5746710036081928</v>
      </c>
      <c r="AH246">
        <v>0.53370929385830534</v>
      </c>
      <c r="AI246">
        <v>0.53370929385830534</v>
      </c>
      <c r="AJ246">
        <v>0.84041654939487753</v>
      </c>
      <c r="AK246">
        <v>1.1898861352980576</v>
      </c>
      <c r="AL246">
        <v>1.1898861352980576</v>
      </c>
      <c r="AM246">
        <v>0.63505328904171432</v>
      </c>
      <c r="AN246">
        <v>245</v>
      </c>
      <c r="AO246">
        <f>SUBTOTAL(9,EffortOutcomesAG1_1DS[[#This Row],[Allocation]:[Iin]])</f>
        <v>91182.236668699668</v>
      </c>
    </row>
    <row r="247" spans="2:41" x14ac:dyDescent="0.25">
      <c r="B247" s="8">
        <f>IF(EffortOutcomesAG1_1DS[[#This Row],[Apn]]=0,10,LOG(EffortOutcomesAG1_1DS[[#This Row],[Apn]]))</f>
        <v>-0.2557236865830021</v>
      </c>
      <c r="C247" s="8">
        <f>IF(EffortOutcomesAG1_1DS[[#This Row],[Ein]]=0,10,LOG(EffortOutcomesAG1_1DS[[#This Row],[Ein]]))</f>
        <v>1.4541747687320146E-3</v>
      </c>
      <c r="D247" s="8">
        <f>IF(EffortOutcomesAG1_1DS[[#This Row],[Iin]]=0,10,LOG(EffortOutcomesAG1_1DS[[#This Row],[Iin]]))</f>
        <v>0.2542695118142701</v>
      </c>
      <c r="E247" s="8">
        <f>Kx-EffortOutcomesAG1_1DS[[#This Row],[Xp]]</f>
        <v>0.2557236865830021</v>
      </c>
      <c r="F247" s="8">
        <f>Ky-EffortOutcomesAG1_1DS[[#This Row],[Yp]]</f>
        <v>-1.001454174768732</v>
      </c>
      <c r="G247" s="8">
        <f>Kz-EffortOutcomesAG1_1DS[[#This Row],[Zp]]</f>
        <v>0.74573048818572985</v>
      </c>
      <c r="H247" s="8">
        <f>EffortOutcomesAG1_1DS[[#This Row],[Kpy]]*KSc-EffortOutcomesAG1_1DS[[#This Row],[KPz]]*KSb</f>
        <v>0.25572368658300215</v>
      </c>
      <c r="I247" s="8">
        <f>-1*(EffortOutcomesAG1_1DS[[#This Row],[KPx]]*KSc-EffortOutcomesAG1_1DS[[#This Row],[KPz]]*KSa)</f>
        <v>0.2557236865830021</v>
      </c>
      <c r="J247" s="8">
        <f>(EffortOutcomesAG1_1DS[[#This Row],[KPx]]*$C$2-EffortOutcomesAG1_1DS[[#This Row],[Kpy]]*KSa)</f>
        <v>1.824191764664574E-3</v>
      </c>
      <c r="K247" s="8">
        <f>EffortOutcomesAG1_1DS[[#This Row],[Kpy]]*KTc-EffortOutcomesAG1_1DS[[#This Row],[KPz]]*KTb</f>
        <v>1.7471846629544618</v>
      </c>
      <c r="L247" s="8">
        <f>-1*(EffortOutcomesAG1_1DS[[#This Row],[KPx]]*KTc-EffortOutcomesAG1_1DS[[#This Row],[KPz]]*KTa)</f>
        <v>1.7471846629544618</v>
      </c>
      <c r="M247" s="8">
        <f>(EffortOutcomesAG1_1DS[[#This Row],[KPx]]*KTb-EffortOutcomesAG1_1DS[[#This Row],[Kpy]]*KTa)</f>
        <v>1.7471846629544618</v>
      </c>
      <c r="N247" s="8">
        <f>-EffortOutcomesAG1_1DS[[#This Row],[Xp]]*a+EffortOutcomesAG1_1DS[[#This Row],[Yp]]*b+EffortOutcomesAG1_1DS[[#This Row],[Zp]]*c_</f>
        <v>0.51144737316600419</v>
      </c>
      <c r="O247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47" s="9">
        <f>SQRT(EffortOutcomesAG1_1DS[[#This Row],[Kpy''i]]^2+EffortOutcomesAG1_1DS[[#This Row],[KPy''j]]^2+EffortOutcomesAG1_1DS[[#This Row],[KPy''k]]^2)/KTmag/Scale</f>
        <v>1.2354461231602325</v>
      </c>
      <c r="Q24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4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47" t="s">
        <v>138</v>
      </c>
      <c r="U247" t="s">
        <v>61</v>
      </c>
      <c r="V247" t="s">
        <v>56</v>
      </c>
      <c r="W247">
        <v>6.8471096572600327</v>
      </c>
      <c r="X247">
        <v>3.8</v>
      </c>
      <c r="Y247">
        <v>10</v>
      </c>
      <c r="Z247">
        <v>3.812745098039215</v>
      </c>
      <c r="AA247" t="s">
        <v>130</v>
      </c>
      <c r="AC247" s="14">
        <v>45584</v>
      </c>
      <c r="AD247">
        <v>45584</v>
      </c>
      <c r="AE247">
        <v>0.55497869761306307</v>
      </c>
      <c r="AF247">
        <v>0.55497869761306307</v>
      </c>
      <c r="AG247">
        <v>0.55684008127378792</v>
      </c>
      <c r="AH247">
        <v>1.8018709624368507</v>
      </c>
      <c r="AI247">
        <v>1.8018709624368507</v>
      </c>
      <c r="AJ247">
        <v>1.0033539731682146</v>
      </c>
      <c r="AK247">
        <v>0.99665723836461828</v>
      </c>
      <c r="AL247">
        <v>0.99665723836461828</v>
      </c>
      <c r="AM247">
        <v>1.7958477373117085</v>
      </c>
      <c r="AN247">
        <v>246</v>
      </c>
      <c r="AO247">
        <f>SUBTOTAL(9,EffortOutcomesAG1_1DS[[#This Row],[Allocation]:[Iin]])</f>
        <v>91181.875800686641</v>
      </c>
    </row>
    <row r="248" spans="2:41" x14ac:dyDescent="0.25">
      <c r="B248" s="8">
        <f>IF(EffortOutcomesAG1_1DS[[#This Row],[Apn]]=0,10,LOG(EffortOutcomesAG1_1DS[[#This Row],[Apn]]))</f>
        <v>10</v>
      </c>
      <c r="C248" s="8">
        <f>IF(EffortOutcomesAG1_1DS[[#This Row],[Ein]]=0,10,LOG(EffortOutcomesAG1_1DS[[#This Row],[Ein]]))</f>
        <v>10</v>
      </c>
      <c r="D248" s="8">
        <f>IF(EffortOutcomesAG1_1DS[[#This Row],[Iin]]=0,10,LOG(EffortOutcomesAG1_1DS[[#This Row],[Iin]]))</f>
        <v>0.6173935457488483</v>
      </c>
      <c r="E248" s="8">
        <f>Kx-EffortOutcomesAG1_1DS[[#This Row],[Xp]]</f>
        <v>-10</v>
      </c>
      <c r="F248" s="8">
        <f>Ky-EffortOutcomesAG1_1DS[[#This Row],[Yp]]</f>
        <v>-11</v>
      </c>
      <c r="G248" s="8">
        <f>Kz-EffortOutcomesAG1_1DS[[#This Row],[Zp]]</f>
        <v>0.3826064542511517</v>
      </c>
      <c r="H248" s="8">
        <f>EffortOutcomesAG1_1DS[[#This Row],[Kpy]]*KSc-EffortOutcomesAG1_1DS[[#This Row],[KPz]]*KSb</f>
        <v>10.617393545748849</v>
      </c>
      <c r="I248" s="8">
        <f>-1*(EffortOutcomesAG1_1DS[[#This Row],[KPx]]*KSc-EffortOutcomesAG1_1DS[[#This Row],[KPz]]*KSa)</f>
        <v>-10</v>
      </c>
      <c r="J248" s="8">
        <f>(EffortOutcomesAG1_1DS[[#This Row],[KPx]]*$C$2-EffortOutcomesAG1_1DS[[#This Row],[Kpy]]*KSa)</f>
        <v>-7.1334485633284622E-2</v>
      </c>
      <c r="K248" s="8">
        <f>EffortOutcomesAG1_1DS[[#This Row],[Kpy]]*KTc-EffortOutcomesAG1_1DS[[#This Row],[KPz]]*KTb</f>
        <v>11.382606454251151</v>
      </c>
      <c r="L248" s="8">
        <f>-1*(EffortOutcomesAG1_1DS[[#This Row],[KPx]]*KTc-EffortOutcomesAG1_1DS[[#This Row],[KPz]]*KTa)</f>
        <v>-9.2347870914976973</v>
      </c>
      <c r="M248" s="8">
        <f>(EffortOutcomesAG1_1DS[[#This Row],[KPx]]*KTb-EffortOutcomesAG1_1DS[[#This Row],[Kpy]]*KTa)</f>
        <v>32</v>
      </c>
      <c r="N248" s="8">
        <f>-EffortOutcomesAG1_1DS[[#This Row],[Xp]]*a+EffortOutcomesAG1_1DS[[#This Row],[Yp]]*b+EffortOutcomesAG1_1DS[[#This Row],[Zp]]*c_</f>
        <v>21.234787091497697</v>
      </c>
      <c r="O248">
        <f>-IF(EffortOutcomesAG1_1DS[[#This Row],[Column2]]&gt;0,1,-1)*SQRT(EffortOutcomesAG1_1DS[[#This Row],[KPx''i]]^2+EffortOutcomesAG1_1DS[[#This Row],[KPx''j]]^2+EffortOutcomesAG1_1DS[[#This Row],[KPx''k]]^2)/Ksmag/Scale</f>
        <v>-10.313441091947679</v>
      </c>
      <c r="P248" s="9">
        <f>SQRT(EffortOutcomesAG1_1DS[[#This Row],[Kpy''i]]^2+EffortOutcomesAG1_1DS[[#This Row],[KPy''j]]^2+EffortOutcomesAG1_1DS[[#This Row],[KPy''k]]^2)/KTmag/Scale</f>
        <v>14.369209107890226</v>
      </c>
      <c r="Q24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4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4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48" t="s">
        <v>92</v>
      </c>
      <c r="U248" t="s">
        <v>61</v>
      </c>
      <c r="V248" t="s">
        <v>60</v>
      </c>
      <c r="W248">
        <v>1</v>
      </c>
      <c r="X248">
        <v>0</v>
      </c>
      <c r="Y248">
        <v>10</v>
      </c>
      <c r="Z248">
        <v>0.24132730015082957</v>
      </c>
      <c r="AA248" t="s">
        <v>134</v>
      </c>
      <c r="AB248">
        <v>1</v>
      </c>
      <c r="AC248" s="14">
        <v>45585</v>
      </c>
      <c r="AD248">
        <v>45585</v>
      </c>
      <c r="AE248">
        <v>0</v>
      </c>
      <c r="AF248">
        <v>0</v>
      </c>
      <c r="AG248">
        <v>0.24132730015082957</v>
      </c>
      <c r="AK248">
        <v>0</v>
      </c>
      <c r="AL248">
        <v>0</v>
      </c>
      <c r="AM248">
        <v>4.1437499999999998</v>
      </c>
      <c r="AN248">
        <v>247</v>
      </c>
      <c r="AO248">
        <f>SUBTOTAL(9,EffortOutcomesAG1_1DS[[#This Row],[Allocation]:[Iin]])</f>
        <v>91175.626404600291</v>
      </c>
    </row>
    <row r="249" spans="2:41" x14ac:dyDescent="0.25">
      <c r="B249" s="8">
        <f>IF(EffortOutcomesAG1_1DS[[#This Row],[Apn]]=0,10,LOG(EffortOutcomesAG1_1DS[[#This Row],[Apn]]))</f>
        <v>-0.18059353204870796</v>
      </c>
      <c r="C249" s="8">
        <f>IF(EffortOutcomesAG1_1DS[[#This Row],[Ein]]=0,10,LOG(EffortOutcomesAG1_1DS[[#This Row],[Ein]]))</f>
        <v>0.124527058308101</v>
      </c>
      <c r="D249" s="8">
        <f>IF(EffortOutcomesAG1_1DS[[#This Row],[Iin]]=0,10,LOG(EffortOutcomesAG1_1DS[[#This Row],[Iin]]))</f>
        <v>5.6066473740606963E-2</v>
      </c>
      <c r="E249" s="8">
        <f>Kx-EffortOutcomesAG1_1DS[[#This Row],[Xp]]</f>
        <v>0.18059353204870796</v>
      </c>
      <c r="F249" s="8">
        <f>Ky-EffortOutcomesAG1_1DS[[#This Row],[Yp]]</f>
        <v>-1.1245270583081011</v>
      </c>
      <c r="G249" s="8">
        <f>Kz-EffortOutcomesAG1_1DS[[#This Row],[Zp]]</f>
        <v>0.94393352625939309</v>
      </c>
      <c r="H249" s="8">
        <f>EffortOutcomesAG1_1DS[[#This Row],[Kpy]]*KSc-EffortOutcomesAG1_1DS[[#This Row],[KPz]]*KSb</f>
        <v>0.18059353204870798</v>
      </c>
      <c r="I249" s="8">
        <f>-1*(EffortOutcomesAG1_1DS[[#This Row],[KPx]]*KSc-EffortOutcomesAG1_1DS[[#This Row],[KPz]]*KSa)</f>
        <v>0.18059353204870796</v>
      </c>
      <c r="J249" s="8">
        <f>(EffortOutcomesAG1_1DS[[#This Row],[KPx]]*$C$2-EffortOutcomesAG1_1DS[[#This Row],[Kpy]]*KSa)</f>
        <v>1.2882546717392683E-3</v>
      </c>
      <c r="K249" s="8">
        <f>EffortOutcomesAG1_1DS[[#This Row],[Kpy]]*KTc-EffortOutcomesAG1_1DS[[#This Row],[KPz]]*KTb</f>
        <v>2.0684605845674939</v>
      </c>
      <c r="L249" s="8">
        <f>-1*(EffortOutcomesAG1_1DS[[#This Row],[KPx]]*KTc-EffortOutcomesAG1_1DS[[#This Row],[KPz]]*KTa)</f>
        <v>2.0684605845674939</v>
      </c>
      <c r="M249" s="8">
        <f>(EffortOutcomesAG1_1DS[[#This Row],[KPx]]*KTb-EffortOutcomesAG1_1DS[[#This Row],[Kpy]]*KTa)</f>
        <v>2.0684605845674944</v>
      </c>
      <c r="N249" s="8">
        <f>-EffortOutcomesAG1_1DS[[#This Row],[Xp]]*a+EffortOutcomesAG1_1DS[[#This Row],[Yp]]*b+EffortOutcomesAG1_1DS[[#This Row],[Zp]]*c_</f>
        <v>0.36118706409741591</v>
      </c>
      <c r="O249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49" s="9">
        <f>SQRT(EffortOutcomesAG1_1DS[[#This Row],[Kpy''i]]^2+EffortOutcomesAG1_1DS[[#This Row],[KPy''j]]^2+EffortOutcomesAG1_1DS[[#This Row],[KPy''k]]^2)/KTmag/Scale</f>
        <v>1.4626225059647655</v>
      </c>
      <c r="Q24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4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1.4626225059647655</v>
      </c>
      <c r="T249" t="s">
        <v>92</v>
      </c>
      <c r="U249" t="s">
        <v>61</v>
      </c>
      <c r="V249" t="s">
        <v>59</v>
      </c>
      <c r="W249">
        <v>2.8796992481203003</v>
      </c>
      <c r="X249">
        <v>1.9</v>
      </c>
      <c r="Y249">
        <v>10</v>
      </c>
      <c r="Z249">
        <v>2.5309330628803242</v>
      </c>
      <c r="AA249" t="s">
        <v>135</v>
      </c>
      <c r="AB249">
        <v>1</v>
      </c>
      <c r="AC249" s="14">
        <v>45585</v>
      </c>
      <c r="AD249">
        <v>45585</v>
      </c>
      <c r="AE249">
        <v>0.65979112271540474</v>
      </c>
      <c r="AF249">
        <v>0.65979112271540474</v>
      </c>
      <c r="AG249">
        <v>0.87888798267123547</v>
      </c>
      <c r="AH249">
        <v>1.5156311832212108</v>
      </c>
      <c r="AI249">
        <v>1.5156311832212108</v>
      </c>
      <c r="AJ249">
        <v>1.3320700330949076</v>
      </c>
      <c r="AK249">
        <v>0.75071128030454826</v>
      </c>
      <c r="AL249">
        <v>0.75071128030454826</v>
      </c>
      <c r="AM249">
        <v>1.1378014260254925</v>
      </c>
      <c r="AN249">
        <v>248</v>
      </c>
      <c r="AO249">
        <f>SUBTOTAL(9,EffortOutcomesAG1_1DS[[#This Row],[Allocation]:[Iin]])</f>
        <v>91182.731959677156</v>
      </c>
    </row>
    <row r="250" spans="2:41" x14ac:dyDescent="0.25">
      <c r="B250" s="8">
        <f>IF(EffortOutcomesAG1_1DS[[#This Row],[Apn]]=0,10,LOG(EffortOutcomesAG1_1DS[[#This Row],[Apn]]))</f>
        <v>-0.18059353204870796</v>
      </c>
      <c r="C250" s="8">
        <f>IF(EffortOutcomesAG1_1DS[[#This Row],[Ein]]=0,10,LOG(EffortOutcomesAG1_1DS[[#This Row],[Ein]]))</f>
        <v>-0.14533705534369068</v>
      </c>
      <c r="D250" s="8">
        <f>IF(EffortOutcomesAG1_1DS[[#This Row],[Iin]]=0,10,LOG(EffortOutcomesAG1_1DS[[#This Row],[Iin]]))</f>
        <v>0.32593058739239855</v>
      </c>
      <c r="E250" s="8">
        <f>Kx-EffortOutcomesAG1_1DS[[#This Row],[Xp]]</f>
        <v>0.18059353204870796</v>
      </c>
      <c r="F250" s="8">
        <f>Ky-EffortOutcomesAG1_1DS[[#This Row],[Yp]]</f>
        <v>-0.85466294465630932</v>
      </c>
      <c r="G250" s="8">
        <f>Kz-EffortOutcomesAG1_1DS[[#This Row],[Zp]]</f>
        <v>0.67406941260760145</v>
      </c>
      <c r="H250" s="8">
        <f>EffortOutcomesAG1_1DS[[#This Row],[Kpy]]*KSc-EffortOutcomesAG1_1DS[[#This Row],[KPz]]*KSb</f>
        <v>0.18059353204870787</v>
      </c>
      <c r="I250" s="8">
        <f>-1*(EffortOutcomesAG1_1DS[[#This Row],[KPx]]*KSc-EffortOutcomesAG1_1DS[[#This Row],[KPz]]*KSa)</f>
        <v>0.18059353204870796</v>
      </c>
      <c r="J250" s="8">
        <f>(EffortOutcomesAG1_1DS[[#This Row],[KPx]]*$C$2-EffortOutcomesAG1_1DS[[#This Row],[Kpy]]*KSa)</f>
        <v>1.2882546717392683E-3</v>
      </c>
      <c r="K250" s="8">
        <f>EffortOutcomesAG1_1DS[[#This Row],[Kpy]]*KTc-EffortOutcomesAG1_1DS[[#This Row],[KPz]]*KTb</f>
        <v>1.5287323572639107</v>
      </c>
      <c r="L250" s="8">
        <f>-1*(EffortOutcomesAG1_1DS[[#This Row],[KPx]]*KTc-EffortOutcomesAG1_1DS[[#This Row],[KPz]]*KTa)</f>
        <v>1.5287323572639109</v>
      </c>
      <c r="M250" s="8">
        <f>(EffortOutcomesAG1_1DS[[#This Row],[KPx]]*KTb-EffortOutcomesAG1_1DS[[#This Row],[Kpy]]*KTa)</f>
        <v>1.5287323572639107</v>
      </c>
      <c r="N250" s="8">
        <f>-EffortOutcomesAG1_1DS[[#This Row],[Xp]]*a+EffortOutcomesAG1_1DS[[#This Row],[Yp]]*b+EffortOutcomesAG1_1DS[[#This Row],[Zp]]*c_</f>
        <v>0.36118706409741574</v>
      </c>
      <c r="O250">
        <f>-IF(EffortOutcomesAG1_1DS[[#This Row],[Column2]]&gt;0,1,-1)*SQRT(EffortOutcomesAG1_1DS[[#This Row],[KPx''i]]^2+EffortOutcomesAG1_1DS[[#This Row],[KPx''j]]^2+EffortOutcomesAG1_1DS[[#This Row],[KPx''k]]^2)/Ksmag/Scale</f>
        <v>-0.18059582945870403</v>
      </c>
      <c r="P250" s="9">
        <f>SQRT(EffortOutcomesAG1_1DS[[#This Row],[Kpy''i]]^2+EffortOutcomesAG1_1DS[[#This Row],[KPy''j]]^2+EffortOutcomesAG1_1DS[[#This Row],[KPy''k]]^2)/KTmag/Scale</f>
        <v>1.0809770164406072</v>
      </c>
      <c r="Q25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-0.18059582945870403</v>
      </c>
      <c r="S25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1.0809770164406072</v>
      </c>
      <c r="T250" t="s">
        <v>92</v>
      </c>
      <c r="U250" t="s">
        <v>61</v>
      </c>
      <c r="V250" t="s">
        <v>56</v>
      </c>
      <c r="W250">
        <v>5.7593984962406006</v>
      </c>
      <c r="X250">
        <v>3.8</v>
      </c>
      <c r="Y250">
        <v>10</v>
      </c>
      <c r="Z250">
        <v>2.7192337461300311</v>
      </c>
      <c r="AA250" t="s">
        <v>133</v>
      </c>
      <c r="AB250">
        <v>1</v>
      </c>
      <c r="AC250" s="14">
        <v>45585</v>
      </c>
      <c r="AD250">
        <v>45585</v>
      </c>
      <c r="AE250">
        <v>0.65979112271540474</v>
      </c>
      <c r="AF250">
        <v>0.65979112271540474</v>
      </c>
      <c r="AG250">
        <v>0.47213849639072347</v>
      </c>
      <c r="AH250">
        <v>1.5156311832212108</v>
      </c>
      <c r="AI250">
        <v>1.5156311832212108</v>
      </c>
      <c r="AJ250">
        <v>0.71558782792895559</v>
      </c>
      <c r="AK250">
        <v>1.3974525012452856</v>
      </c>
      <c r="AL250">
        <v>1.3974525012452856</v>
      </c>
      <c r="AM250">
        <v>2.1180225879578325</v>
      </c>
      <c r="AN250">
        <v>249</v>
      </c>
      <c r="AO250">
        <f>SUBTOTAL(9,EffortOutcomesAG1_1DS[[#This Row],[Allocation]:[Iin]])</f>
        <v>91184.170732272774</v>
      </c>
    </row>
    <row r="251" spans="2:41" x14ac:dyDescent="0.25">
      <c r="B251" s="8">
        <f>IF(EffortOutcomesAG1_1DS[[#This Row],[Apn]]=0,10,LOG(EffortOutcomesAG1_1DS[[#This Row],[Apn]]))</f>
        <v>0.35130426810144072</v>
      </c>
      <c r="C251" s="8">
        <f>IF(EffortOutcomesAG1_1DS[[#This Row],[Ein]]=0,10,LOG(EffortOutcomesAG1_1DS[[#This Row],[Ein]]))</f>
        <v>2.1501560461191224E-2</v>
      </c>
      <c r="D251" s="8">
        <f>IF(EffortOutcomesAG1_1DS[[#This Row],[Iin]]=0,10,LOG(EffortOutcomesAG1_1DS[[#This Row],[Iin]]))</f>
        <v>-0.37280582856263195</v>
      </c>
      <c r="E251" s="8">
        <f>Kx-EffortOutcomesAG1_1DS[[#This Row],[Xp]]</f>
        <v>-0.35130426810144072</v>
      </c>
      <c r="F251" s="8">
        <f>Ky-EffortOutcomesAG1_1DS[[#This Row],[Yp]]</f>
        <v>-1.0215015604611912</v>
      </c>
      <c r="G251" s="8">
        <f>Kz-EffortOutcomesAG1_1DS[[#This Row],[Zp]]</f>
        <v>1.3728058285626319</v>
      </c>
      <c r="H251" s="8">
        <f>EffortOutcomesAG1_1DS[[#This Row],[Kpy]]*KSc-EffortOutcomesAG1_1DS[[#This Row],[KPz]]*KSb</f>
        <v>-0.35130426810144066</v>
      </c>
      <c r="I251" s="8">
        <f>-1*(EffortOutcomesAG1_1DS[[#This Row],[KPx]]*KSc-EffortOutcomesAG1_1DS[[#This Row],[KPz]]*KSa)</f>
        <v>-0.35130426810144072</v>
      </c>
      <c r="J251" s="8">
        <f>(EffortOutcomesAG1_1DS[[#This Row],[KPx]]*$C$2-EffortOutcomesAG1_1DS[[#This Row],[Kpy]]*KSa)</f>
        <v>-2.5060109265793791E-3</v>
      </c>
      <c r="K251" s="8">
        <f>EffortOutcomesAG1_1DS[[#This Row],[Kpy]]*KTc-EffortOutcomesAG1_1DS[[#This Row],[KPz]]*KTb</f>
        <v>2.3943073890238233</v>
      </c>
      <c r="L251" s="8">
        <f>-1*(EffortOutcomesAG1_1DS[[#This Row],[KPx]]*KTc-EffortOutcomesAG1_1DS[[#This Row],[KPz]]*KTa)</f>
        <v>2.3943073890238229</v>
      </c>
      <c r="M251" s="8">
        <f>(EffortOutcomesAG1_1DS[[#This Row],[KPx]]*KTb-EffortOutcomesAG1_1DS[[#This Row],[Kpy]]*KTa)</f>
        <v>2.3943073890238233</v>
      </c>
      <c r="N251" s="8">
        <f>-EffortOutcomesAG1_1DS[[#This Row],[Xp]]*a+EffortOutcomesAG1_1DS[[#This Row],[Yp]]*b+EffortOutcomesAG1_1DS[[#This Row],[Zp]]*c_</f>
        <v>-0.70260853620288144</v>
      </c>
      <c r="O251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51" s="9">
        <f>SQRT(EffortOutcomesAG1_1DS[[#This Row],[Kpy''i]]^2+EffortOutcomesAG1_1DS[[#This Row],[KPy''j]]^2+EffortOutcomesAG1_1DS[[#This Row],[KPy''k]]^2)/KTmag/Scale</f>
        <v>1.6930309910238026</v>
      </c>
      <c r="Q25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5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51" t="s">
        <v>138</v>
      </c>
      <c r="U251" t="s">
        <v>61</v>
      </c>
      <c r="V251" t="s">
        <v>60</v>
      </c>
      <c r="W251">
        <v>0.84615384615384603</v>
      </c>
      <c r="X251">
        <v>1.9</v>
      </c>
      <c r="Y251">
        <v>10</v>
      </c>
      <c r="Z251">
        <v>1.9964349376114079</v>
      </c>
      <c r="AA251" t="s">
        <v>134</v>
      </c>
      <c r="AC251" s="14">
        <v>45585</v>
      </c>
      <c r="AD251">
        <v>45585</v>
      </c>
      <c r="AE251">
        <v>2.2454545454545456</v>
      </c>
      <c r="AF251">
        <v>2.2454545454545456</v>
      </c>
      <c r="AG251">
        <v>2.3594231080862098</v>
      </c>
      <c r="AH251">
        <v>0.44534412955465585</v>
      </c>
      <c r="AI251">
        <v>0.44534412955465585</v>
      </c>
      <c r="AJ251">
        <v>1.0507552303217937</v>
      </c>
      <c r="AK251">
        <v>0.95169642857142867</v>
      </c>
      <c r="AL251">
        <v>0.95169642857142867</v>
      </c>
      <c r="AM251">
        <v>0.42383241758241758</v>
      </c>
      <c r="AN251">
        <v>250</v>
      </c>
      <c r="AO251">
        <f>SUBTOTAL(9,EffortOutcomesAG1_1DS[[#This Row],[Allocation]:[Iin]])</f>
        <v>91183.115435900749</v>
      </c>
    </row>
    <row r="252" spans="2:41" x14ac:dyDescent="0.25">
      <c r="B252" s="8">
        <f>IF(EffortOutcomesAG1_1DS[[#This Row],[Apn]]=0,10,LOG(EffortOutcomesAG1_1DS[[#This Row],[Apn]]))</f>
        <v>0.35187648050048437</v>
      </c>
      <c r="C252" s="8">
        <f>IF(EffortOutcomesAG1_1DS[[#This Row],[Ein]]=0,10,LOG(EffortOutcomesAG1_1DS[[#This Row],[Ein]]))</f>
        <v>-0.15468665014794614</v>
      </c>
      <c r="D252" s="8">
        <f>IF(EffortOutcomesAG1_1DS[[#This Row],[Iin]]=0,10,LOG(EffortOutcomesAG1_1DS[[#This Row],[Iin]]))</f>
        <v>-0.19718983035253829</v>
      </c>
      <c r="E252" s="8">
        <f>Kx-EffortOutcomesAG1_1DS[[#This Row],[Xp]]</f>
        <v>-0.35187648050048437</v>
      </c>
      <c r="F252" s="8">
        <f>Ky-EffortOutcomesAG1_1DS[[#This Row],[Yp]]</f>
        <v>-0.84531334985205386</v>
      </c>
      <c r="G252" s="8">
        <f>Kz-EffortOutcomesAG1_1DS[[#This Row],[Zp]]</f>
        <v>1.1971898303525383</v>
      </c>
      <c r="H252" s="8">
        <f>EffortOutcomesAG1_1DS[[#This Row],[Kpy]]*KSc-EffortOutcomesAG1_1DS[[#This Row],[KPz]]*KSb</f>
        <v>-0.35187648050048448</v>
      </c>
      <c r="I252" s="8">
        <f>-1*(EffortOutcomesAG1_1DS[[#This Row],[KPx]]*KSc-EffortOutcomesAG1_1DS[[#This Row],[KPz]]*KSa)</f>
        <v>-0.35187648050048437</v>
      </c>
      <c r="J252" s="8">
        <f>(EffortOutcomesAG1_1DS[[#This Row],[KPx]]*$C$2-EffortOutcomesAG1_1DS[[#This Row],[Kpy]]*KSa)</f>
        <v>-2.5100927742952557E-3</v>
      </c>
      <c r="K252" s="8">
        <f>EffortOutcomesAG1_1DS[[#This Row],[Kpy]]*KTc-EffortOutcomesAG1_1DS[[#This Row],[KPz]]*KTb</f>
        <v>2.0425031802045921</v>
      </c>
      <c r="L252" s="8">
        <f>-1*(EffortOutcomesAG1_1DS[[#This Row],[KPx]]*KTc-EffortOutcomesAG1_1DS[[#This Row],[KPz]]*KTa)</f>
        <v>2.0425031802045925</v>
      </c>
      <c r="M252" s="8">
        <f>(EffortOutcomesAG1_1DS[[#This Row],[KPx]]*KTb-EffortOutcomesAG1_1DS[[#This Row],[Kpy]]*KTa)</f>
        <v>2.0425031802045921</v>
      </c>
      <c r="N252" s="8">
        <f>-EffortOutcomesAG1_1DS[[#This Row],[Xp]]*a+EffortOutcomesAG1_1DS[[#This Row],[Yp]]*b+EffortOutcomesAG1_1DS[[#This Row],[Zp]]*c_</f>
        <v>-0.70375296100096885</v>
      </c>
      <c r="O252">
        <f>-IF(EffortOutcomesAG1_1DS[[#This Row],[Column2]]&gt;0,1,-1)*SQRT(EffortOutcomesAG1_1DS[[#This Row],[KPx''i]]^2+EffortOutcomesAG1_1DS[[#This Row],[KPx''j]]^2+EffortOutcomesAG1_1DS[[#This Row],[KPx''k]]^2)/Ksmag/Scale</f>
        <v>0.35188095687643506</v>
      </c>
      <c r="P252" s="9">
        <f>SQRT(EffortOutcomesAG1_1DS[[#This Row],[Kpy''i]]^2+EffortOutcomesAG1_1DS[[#This Row],[KPy''j]]^2+EffortOutcomesAG1_1DS[[#This Row],[KPy''k]]^2)/KTmag/Scale</f>
        <v>1.4442678493177561</v>
      </c>
      <c r="Q25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0.35188095687643506</v>
      </c>
      <c r="S25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1.4442678493177561</v>
      </c>
      <c r="T252" t="s">
        <v>138</v>
      </c>
      <c r="U252" t="s">
        <v>61</v>
      </c>
      <c r="V252" t="s">
        <v>59</v>
      </c>
      <c r="W252">
        <v>2.5351191458269504</v>
      </c>
      <c r="X252">
        <v>5.6999999999999993</v>
      </c>
      <c r="Y252">
        <v>10</v>
      </c>
      <c r="Z252">
        <v>3.9919786096256682</v>
      </c>
      <c r="AA252" t="s">
        <v>135</v>
      </c>
      <c r="AC252" s="14">
        <v>45585</v>
      </c>
      <c r="AD252">
        <v>45585</v>
      </c>
      <c r="AE252">
        <v>2.2484150338191191</v>
      </c>
      <c r="AF252">
        <v>2.2484150338191191</v>
      </c>
      <c r="AG252">
        <v>1.5746710036081928</v>
      </c>
      <c r="AH252">
        <v>0.44475774488192116</v>
      </c>
      <c r="AI252">
        <v>0.44475774488192116</v>
      </c>
      <c r="AJ252">
        <v>0.70034712449573133</v>
      </c>
      <c r="AK252">
        <v>1.4278633623576691</v>
      </c>
      <c r="AL252">
        <v>1.4278633623576691</v>
      </c>
      <c r="AM252">
        <v>0.63505328904171432</v>
      </c>
      <c r="AN252">
        <v>251</v>
      </c>
      <c r="AO252">
        <f>SUBTOTAL(9,EffortOutcomesAG1_1DS[[#This Row],[Allocation]:[Iin]])</f>
        <v>91185.144122308891</v>
      </c>
    </row>
    <row r="253" spans="2:41" x14ac:dyDescent="0.25">
      <c r="B253" s="8">
        <f>IF(EffortOutcomesAG1_1DS[[#This Row],[Apn]]=0,10,LOG(EffortOutcomesAG1_1DS[[#This Row],[Apn]]))</f>
        <v>-0.2557236865830021</v>
      </c>
      <c r="C253" s="8">
        <f>IF(EffortOutcomesAG1_1DS[[#This Row],[Ein]]=0,10,LOG(EffortOutcomesAG1_1DS[[#This Row],[Ein]]))</f>
        <v>1.4541747687320146E-3</v>
      </c>
      <c r="D253" s="8">
        <f>IF(EffortOutcomesAG1_1DS[[#This Row],[Iin]]=0,10,LOG(EffortOutcomesAG1_1DS[[#This Row],[Iin]]))</f>
        <v>0.2542695118142701</v>
      </c>
      <c r="E253" s="8">
        <f>Kx-EffortOutcomesAG1_1DS[[#This Row],[Xp]]</f>
        <v>0.2557236865830021</v>
      </c>
      <c r="F253" s="8">
        <f>Ky-EffortOutcomesAG1_1DS[[#This Row],[Yp]]</f>
        <v>-1.001454174768732</v>
      </c>
      <c r="G253" s="8">
        <f>Kz-EffortOutcomesAG1_1DS[[#This Row],[Zp]]</f>
        <v>0.74573048818572985</v>
      </c>
      <c r="H253" s="8">
        <f>EffortOutcomesAG1_1DS[[#This Row],[Kpy]]*KSc-EffortOutcomesAG1_1DS[[#This Row],[KPz]]*KSb</f>
        <v>0.25572368658300215</v>
      </c>
      <c r="I253" s="8">
        <f>-1*(EffortOutcomesAG1_1DS[[#This Row],[KPx]]*KSc-EffortOutcomesAG1_1DS[[#This Row],[KPz]]*KSa)</f>
        <v>0.2557236865830021</v>
      </c>
      <c r="J253" s="8">
        <f>(EffortOutcomesAG1_1DS[[#This Row],[KPx]]*$C$2-EffortOutcomesAG1_1DS[[#This Row],[Kpy]]*KSa)</f>
        <v>1.824191764664574E-3</v>
      </c>
      <c r="K253" s="8">
        <f>EffortOutcomesAG1_1DS[[#This Row],[Kpy]]*KTc-EffortOutcomesAG1_1DS[[#This Row],[KPz]]*KTb</f>
        <v>1.7471846629544618</v>
      </c>
      <c r="L253" s="8">
        <f>-1*(EffortOutcomesAG1_1DS[[#This Row],[KPx]]*KTc-EffortOutcomesAG1_1DS[[#This Row],[KPz]]*KTa)</f>
        <v>1.7471846629544618</v>
      </c>
      <c r="M253" s="8">
        <f>(EffortOutcomesAG1_1DS[[#This Row],[KPx]]*KTb-EffortOutcomesAG1_1DS[[#This Row],[Kpy]]*KTa)</f>
        <v>1.7471846629544618</v>
      </c>
      <c r="N253" s="8">
        <f>-EffortOutcomesAG1_1DS[[#This Row],[Xp]]*a+EffortOutcomesAG1_1DS[[#This Row],[Yp]]*b+EffortOutcomesAG1_1DS[[#This Row],[Zp]]*c_</f>
        <v>0.51144737316600419</v>
      </c>
      <c r="O253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53" s="9">
        <f>SQRT(EffortOutcomesAG1_1DS[[#This Row],[Kpy''i]]^2+EffortOutcomesAG1_1DS[[#This Row],[KPy''j]]^2+EffortOutcomesAG1_1DS[[#This Row],[KPy''k]]^2)/KTmag/Scale</f>
        <v>1.2354461231602325</v>
      </c>
      <c r="Q25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5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53" t="s">
        <v>138</v>
      </c>
      <c r="U253" t="s">
        <v>61</v>
      </c>
      <c r="V253" t="s">
        <v>56</v>
      </c>
      <c r="W253">
        <v>6.8471096572600327</v>
      </c>
      <c r="X253">
        <v>3.8</v>
      </c>
      <c r="Y253">
        <v>10</v>
      </c>
      <c r="Z253">
        <v>3.812745098039215</v>
      </c>
      <c r="AA253" t="s">
        <v>133</v>
      </c>
      <c r="AC253" s="14">
        <v>45585</v>
      </c>
      <c r="AD253">
        <v>45585</v>
      </c>
      <c r="AE253">
        <v>0.55497869761306307</v>
      </c>
      <c r="AF253">
        <v>0.55497869761306307</v>
      </c>
      <c r="AG253">
        <v>0.55684008127378792</v>
      </c>
      <c r="AH253">
        <v>1.8018709624368507</v>
      </c>
      <c r="AI253">
        <v>1.8018709624368507</v>
      </c>
      <c r="AJ253">
        <v>1.0033539731682146</v>
      </c>
      <c r="AK253">
        <v>0.99665723836461828</v>
      </c>
      <c r="AL253">
        <v>0.99665723836461828</v>
      </c>
      <c r="AM253">
        <v>1.7958477373117085</v>
      </c>
      <c r="AN253">
        <v>252</v>
      </c>
      <c r="AO253">
        <f>SUBTOTAL(9,EffortOutcomesAG1_1DS[[#This Row],[Allocation]:[Iin]])</f>
        <v>91183.875800686641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124550B-5F43-41CF-91A4-6EE7139D76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613EA-6EDD-4BC8-ACB1-2D509EFAD4B5}">
  <ds:schemaRefs>
    <ds:schemaRef ds:uri="http://schemas.microsoft.com/office/2006/metadata/properties"/>
    <ds:schemaRef ds:uri="http://schemas.microsoft.com/office/infopath/2007/PartnerControls"/>
    <ds:schemaRef ds:uri="cb0fa578-f870-47d6-b0d9-5a423e2a9cfb"/>
    <ds:schemaRef ds:uri="b568fc2f-4d2a-4f1a-a92d-be6ea9d479bf"/>
    <ds:schemaRef ds:uri="3be0b85a-8471-4f10-b038-505fde09e598"/>
    <ds:schemaRef ds:uri="f82d1b6b-c0e6-44b0-99a2-d357b2d50896"/>
    <ds:schemaRef ds:uri="a6ef9c2c-1ad1-4c09-9d1c-8c71a768c11f"/>
    <ds:schemaRef ds:uri="f574b478-68e4-495d-9b17-0f93d51a8ef7"/>
  </ds:schemaRefs>
</ds:datastoreItem>
</file>

<file path=customXml/itemProps3.xml><?xml version="1.0" encoding="utf-8"?>
<ds:datastoreItem xmlns:ds="http://schemas.openxmlformats.org/officeDocument/2006/customXml" ds:itemID="{2D367F9F-0D24-4624-9A0F-4DE4F61AFA9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2655EC-27B3-4B3A-BB9F-67FF8457C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FILEPATH</vt:lpstr>
      <vt:lpstr>Sample</vt:lpstr>
      <vt:lpstr>EffortOutcomesAG1_1DayShift</vt:lpstr>
      <vt:lpstr>Effort+OutcomesXY</vt:lpstr>
      <vt:lpstr>Null Matrix Check</vt:lpstr>
      <vt:lpstr>Effort+OutcomesXYAG1-1DS</vt:lpstr>
      <vt:lpstr>a</vt:lpstr>
      <vt:lpstr>b</vt:lpstr>
      <vt:lpstr>c_</vt:lpstr>
      <vt:lpstr>FILEPATH!Client</vt:lpstr>
      <vt:lpstr>EffortOutcomesAG1_1DayShift!ExternalData_3</vt:lpstr>
      <vt:lpstr>KSa</vt:lpstr>
      <vt:lpstr>KSb</vt:lpstr>
      <vt:lpstr>KSc</vt:lpstr>
      <vt:lpstr>Ksi</vt:lpstr>
      <vt:lpstr>Ksmag</vt:lpstr>
      <vt:lpstr>KTa</vt:lpstr>
      <vt:lpstr>KTb</vt:lpstr>
      <vt:lpstr>KTc</vt:lpstr>
      <vt:lpstr>KTmag</vt:lpstr>
      <vt:lpstr>Kx</vt:lpstr>
      <vt:lpstr>Ky</vt:lpstr>
      <vt:lpstr>Kz</vt:lpstr>
      <vt:lpstr>FILEPATH!Location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2021-07-25T09:11:42Z</dcterms:created>
  <dcterms:modified xsi:type="dcterms:W3CDTF">2026-10-10T06:21:00Z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